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ources\Aquatiris\MVC\Procedures\Saskit\MajPrix\"/>
    </mc:Choice>
  </mc:AlternateContent>
  <xr:revisionPtr revIDLastSave="0" documentId="13_ncr:1_{A13EF1C2-2C15-4839-824B-CC575EA4AFEF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Sans déclinaison" sheetId="5" r:id="rId1"/>
    <sheet name="Avec déclinaison" sheetId="6" r:id="rId2"/>
    <sheet name="STEEVE RESTITUTION" sheetId="3" r:id="rId3"/>
    <sheet name="BASE ARTICLE SAMUEL 25012023 v2" sheetId="8" r:id="rId4"/>
    <sheet name="BASE ARTICLE SAMUEL 25012023 v1" sheetId="1" r:id="rId5"/>
    <sheet name="ARTICLES" sheetId="7" r:id="rId6"/>
    <sheet name="NOMENCLATURE" sheetId="4" r:id="rId7"/>
    <sheet name="Synthèse des ventes 2022" sheetId="2" r:id="rId8"/>
  </sheets>
  <definedNames>
    <definedName name="_xlnm._FilterDatabase" localSheetId="5" hidden="1">ARTICLES!$A$1:$CB$1292</definedName>
    <definedName name="_xlnm._FilterDatabase" localSheetId="1" hidden="1">'Avec déclinaison'!$B$1:$I$374</definedName>
    <definedName name="_xlnm._FilterDatabase" localSheetId="4" hidden="1">'BASE ARTICLE SAMUEL 25012023 v1'!$A$1:$U$1289</definedName>
    <definedName name="_xlnm._FilterDatabase" localSheetId="3" hidden="1">'BASE ARTICLE SAMUEL 25012023 v2'!$A$1:$U$1289</definedName>
    <definedName name="_xlnm._FilterDatabase" localSheetId="6" hidden="1">NOMENCLATURE!$A$1:$O$1</definedName>
    <definedName name="_xlnm._FilterDatabase" localSheetId="7" hidden="1">'Synthèse des ventes 2022'!$A$1:$M$538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56" i="6" l="1"/>
  <c r="J119" i="5" l="1"/>
  <c r="J67" i="5"/>
  <c r="J48" i="5"/>
  <c r="Q227" i="6"/>
  <c r="U304" i="6"/>
  <c r="T333" i="6"/>
  <c r="V345" i="6"/>
  <c r="N48" i="6"/>
  <c r="N133" i="6"/>
  <c r="N218" i="6"/>
  <c r="N308" i="6"/>
  <c r="N346" i="6"/>
  <c r="N364" i="6"/>
  <c r="Q364" i="6" s="1"/>
  <c r="M5" i="6"/>
  <c r="M8" i="6"/>
  <c r="M12" i="6"/>
  <c r="M16" i="6"/>
  <c r="M20" i="6"/>
  <c r="M21" i="6"/>
  <c r="M26" i="6"/>
  <c r="M29" i="6"/>
  <c r="M33" i="6"/>
  <c r="M42" i="6"/>
  <c r="M48" i="6"/>
  <c r="M50" i="6"/>
  <c r="M58" i="6"/>
  <c r="M63" i="6"/>
  <c r="M69" i="6"/>
  <c r="M76" i="6"/>
  <c r="M85" i="6"/>
  <c r="M90" i="6"/>
  <c r="M93" i="6"/>
  <c r="M101" i="6"/>
  <c r="M105" i="6"/>
  <c r="M119" i="6"/>
  <c r="M133" i="6"/>
  <c r="M148" i="6"/>
  <c r="M176" i="6"/>
  <c r="M191" i="6"/>
  <c r="M204" i="6"/>
  <c r="M218" i="6"/>
  <c r="M233" i="6"/>
  <c r="M265" i="6"/>
  <c r="M279" i="6"/>
  <c r="M289" i="6"/>
  <c r="M300" i="6"/>
  <c r="M311" i="6"/>
  <c r="M321" i="6"/>
  <c r="S321" i="6" s="1"/>
  <c r="M332" i="6"/>
  <c r="M343" i="6"/>
  <c r="M353" i="6"/>
  <c r="M364" i="6"/>
  <c r="L3" i="6"/>
  <c r="M3" i="6" s="1"/>
  <c r="L4" i="6"/>
  <c r="M4" i="6" s="1"/>
  <c r="L5" i="6"/>
  <c r="L6" i="6"/>
  <c r="M6" i="6" s="1"/>
  <c r="L7" i="6"/>
  <c r="M7" i="6" s="1"/>
  <c r="L8" i="6"/>
  <c r="L9" i="6"/>
  <c r="M9" i="6" s="1"/>
  <c r="L10" i="6"/>
  <c r="M10" i="6" s="1"/>
  <c r="L11" i="6"/>
  <c r="M11" i="6" s="1"/>
  <c r="L12" i="6"/>
  <c r="L13" i="6"/>
  <c r="M13" i="6" s="1"/>
  <c r="L14" i="6"/>
  <c r="M14" i="6" s="1"/>
  <c r="L15" i="6"/>
  <c r="M15" i="6" s="1"/>
  <c r="L16" i="6"/>
  <c r="L17" i="6"/>
  <c r="M17" i="6" s="1"/>
  <c r="L18" i="6"/>
  <c r="M18" i="6" s="1"/>
  <c r="L19" i="6"/>
  <c r="M19" i="6" s="1"/>
  <c r="L20" i="6"/>
  <c r="L21" i="6"/>
  <c r="L22" i="6"/>
  <c r="M22" i="6" s="1"/>
  <c r="L23" i="6"/>
  <c r="M23" i="6" s="1"/>
  <c r="L25" i="6"/>
  <c r="M25" i="6" s="1"/>
  <c r="L26" i="6"/>
  <c r="L27" i="6"/>
  <c r="M27" i="6" s="1"/>
  <c r="L28" i="6"/>
  <c r="M28" i="6" s="1"/>
  <c r="L29" i="6"/>
  <c r="L30" i="6"/>
  <c r="M30" i="6" s="1"/>
  <c r="L31" i="6"/>
  <c r="M31" i="6" s="1"/>
  <c r="L32" i="6"/>
  <c r="M32" i="6" s="1"/>
  <c r="L33" i="6"/>
  <c r="L34" i="6"/>
  <c r="M34" i="6" s="1"/>
  <c r="L35" i="6"/>
  <c r="M35" i="6" s="1"/>
  <c r="L36" i="6"/>
  <c r="M36" i="6" s="1"/>
  <c r="L37" i="6"/>
  <c r="M37" i="6" s="1"/>
  <c r="L38" i="6"/>
  <c r="M38" i="6" s="1"/>
  <c r="L39" i="6"/>
  <c r="M39" i="6" s="1"/>
  <c r="L40" i="6"/>
  <c r="M40" i="6" s="1"/>
  <c r="L41" i="6"/>
  <c r="M41" i="6" s="1"/>
  <c r="L42" i="6"/>
  <c r="L43" i="6"/>
  <c r="M43" i="6" s="1"/>
  <c r="L44" i="6"/>
  <c r="M44" i="6" s="1"/>
  <c r="L45" i="6"/>
  <c r="M45" i="6" s="1"/>
  <c r="L46" i="6"/>
  <c r="M46" i="6" s="1"/>
  <c r="L47" i="6"/>
  <c r="M47" i="6" s="1"/>
  <c r="L48" i="6"/>
  <c r="L49" i="6"/>
  <c r="M49" i="6" s="1"/>
  <c r="L50" i="6"/>
  <c r="L51" i="6"/>
  <c r="M51" i="6" s="1"/>
  <c r="L52" i="6"/>
  <c r="M52" i="6" s="1"/>
  <c r="L53" i="6"/>
  <c r="M53" i="6" s="1"/>
  <c r="L54" i="6"/>
  <c r="M54" i="6" s="1"/>
  <c r="L55" i="6"/>
  <c r="M55" i="6" s="1"/>
  <c r="L56" i="6"/>
  <c r="M56" i="6" s="1"/>
  <c r="L57" i="6"/>
  <c r="M57" i="6" s="1"/>
  <c r="L58" i="6"/>
  <c r="L59" i="6"/>
  <c r="M59" i="6" s="1"/>
  <c r="L60" i="6"/>
  <c r="M60" i="6" s="1"/>
  <c r="L61" i="6"/>
  <c r="M61" i="6" s="1"/>
  <c r="L62" i="6"/>
  <c r="M62" i="6" s="1"/>
  <c r="L63" i="6"/>
  <c r="L64" i="6"/>
  <c r="M64" i="6" s="1"/>
  <c r="L65" i="6"/>
  <c r="M65" i="6" s="1"/>
  <c r="L66" i="6"/>
  <c r="M66" i="6" s="1"/>
  <c r="L67" i="6"/>
  <c r="M67" i="6" s="1"/>
  <c r="L68" i="6"/>
  <c r="M68" i="6" s="1"/>
  <c r="L69" i="6"/>
  <c r="L70" i="6"/>
  <c r="M70" i="6" s="1"/>
  <c r="L71" i="6"/>
  <c r="M71" i="6" s="1"/>
  <c r="L72" i="6"/>
  <c r="M72" i="6" s="1"/>
  <c r="L73" i="6"/>
  <c r="M73" i="6" s="1"/>
  <c r="L74" i="6"/>
  <c r="M74" i="6" s="1"/>
  <c r="L75" i="6"/>
  <c r="M75" i="6" s="1"/>
  <c r="L76" i="6"/>
  <c r="L77" i="6"/>
  <c r="M77" i="6" s="1"/>
  <c r="L78" i="6"/>
  <c r="M78" i="6" s="1"/>
  <c r="L79" i="6"/>
  <c r="M79" i="6" s="1"/>
  <c r="L80" i="6"/>
  <c r="M80" i="6" s="1"/>
  <c r="L81" i="6"/>
  <c r="M81" i="6" s="1"/>
  <c r="L82" i="6"/>
  <c r="M82" i="6" s="1"/>
  <c r="L83" i="6"/>
  <c r="M83" i="6" s="1"/>
  <c r="L84" i="6"/>
  <c r="M84" i="6" s="1"/>
  <c r="L85" i="6"/>
  <c r="L86" i="6"/>
  <c r="M86" i="6" s="1"/>
  <c r="L87" i="6"/>
  <c r="M87" i="6" s="1"/>
  <c r="L88" i="6"/>
  <c r="M88" i="6" s="1"/>
  <c r="L89" i="6"/>
  <c r="M89" i="6" s="1"/>
  <c r="L90" i="6"/>
  <c r="L91" i="6"/>
  <c r="M91" i="6" s="1"/>
  <c r="L92" i="6"/>
  <c r="M92" i="6" s="1"/>
  <c r="L93" i="6"/>
  <c r="L94" i="6"/>
  <c r="M94" i="6" s="1"/>
  <c r="L95" i="6"/>
  <c r="M95" i="6" s="1"/>
  <c r="L96" i="6"/>
  <c r="M96" i="6" s="1"/>
  <c r="L97" i="6"/>
  <c r="M97" i="6" s="1"/>
  <c r="L98" i="6"/>
  <c r="M98" i="6" s="1"/>
  <c r="L99" i="6"/>
  <c r="M99" i="6" s="1"/>
  <c r="L100" i="6"/>
  <c r="M100" i="6" s="1"/>
  <c r="L101" i="6"/>
  <c r="L102" i="6"/>
  <c r="M102" i="6" s="1"/>
  <c r="L103" i="6"/>
  <c r="M103" i="6" s="1"/>
  <c r="L104" i="6"/>
  <c r="M104" i="6" s="1"/>
  <c r="L105" i="6"/>
  <c r="L106" i="6"/>
  <c r="M106" i="6" s="1"/>
  <c r="L107" i="6"/>
  <c r="M107" i="6" s="1"/>
  <c r="L108" i="6"/>
  <c r="M108" i="6" s="1"/>
  <c r="L109" i="6"/>
  <c r="M109" i="6" s="1"/>
  <c r="L110" i="6"/>
  <c r="M110" i="6" s="1"/>
  <c r="L111" i="6"/>
  <c r="M111" i="6" s="1"/>
  <c r="L112" i="6"/>
  <c r="M112" i="6" s="1"/>
  <c r="L113" i="6"/>
  <c r="M113" i="6" s="1"/>
  <c r="L114" i="6"/>
  <c r="M114" i="6" s="1"/>
  <c r="L115" i="6"/>
  <c r="M115" i="6" s="1"/>
  <c r="L116" i="6"/>
  <c r="M116" i="6" s="1"/>
  <c r="L117" i="6"/>
  <c r="M117" i="6" s="1"/>
  <c r="L118" i="6"/>
  <c r="M118" i="6" s="1"/>
  <c r="L119" i="6"/>
  <c r="L120" i="6"/>
  <c r="M120" i="6" s="1"/>
  <c r="L121" i="6"/>
  <c r="M121" i="6" s="1"/>
  <c r="L122" i="6"/>
  <c r="M122" i="6" s="1"/>
  <c r="L123" i="6"/>
  <c r="M123" i="6" s="1"/>
  <c r="L124" i="6"/>
  <c r="M124" i="6" s="1"/>
  <c r="L125" i="6"/>
  <c r="M125" i="6" s="1"/>
  <c r="L126" i="6"/>
  <c r="M126" i="6" s="1"/>
  <c r="L127" i="6"/>
  <c r="M127" i="6" s="1"/>
  <c r="L128" i="6"/>
  <c r="M128" i="6" s="1"/>
  <c r="L129" i="6"/>
  <c r="M129" i="6" s="1"/>
  <c r="L130" i="6"/>
  <c r="M130" i="6" s="1"/>
  <c r="L131" i="6"/>
  <c r="M131" i="6" s="1"/>
  <c r="L132" i="6"/>
  <c r="M132" i="6" s="1"/>
  <c r="L133" i="6"/>
  <c r="L134" i="6"/>
  <c r="M134" i="6" s="1"/>
  <c r="L135" i="6"/>
  <c r="M135" i="6" s="1"/>
  <c r="L136" i="6"/>
  <c r="M136" i="6" s="1"/>
  <c r="L137" i="6"/>
  <c r="M137" i="6" s="1"/>
  <c r="L138" i="6"/>
  <c r="M138" i="6" s="1"/>
  <c r="L139" i="6"/>
  <c r="M139" i="6" s="1"/>
  <c r="L140" i="6"/>
  <c r="M140" i="6" s="1"/>
  <c r="L141" i="6"/>
  <c r="M141" i="6" s="1"/>
  <c r="L142" i="6"/>
  <c r="M142" i="6" s="1"/>
  <c r="L143" i="6"/>
  <c r="M143" i="6" s="1"/>
  <c r="L144" i="6"/>
  <c r="M144" i="6" s="1"/>
  <c r="L145" i="6"/>
  <c r="M145" i="6" s="1"/>
  <c r="L146" i="6"/>
  <c r="M146" i="6" s="1"/>
  <c r="L147" i="6"/>
  <c r="M147" i="6" s="1"/>
  <c r="L148" i="6"/>
  <c r="L149" i="6"/>
  <c r="M149" i="6" s="1"/>
  <c r="L150" i="6"/>
  <c r="M150" i="6" s="1"/>
  <c r="L151" i="6"/>
  <c r="M151" i="6" s="1"/>
  <c r="L152" i="6"/>
  <c r="M152" i="6" s="1"/>
  <c r="L153" i="6"/>
  <c r="M153" i="6" s="1"/>
  <c r="L154" i="6"/>
  <c r="M154" i="6" s="1"/>
  <c r="L155" i="6"/>
  <c r="M155" i="6" s="1"/>
  <c r="L156" i="6"/>
  <c r="M156" i="6" s="1"/>
  <c r="L157" i="6"/>
  <c r="M157" i="6" s="1"/>
  <c r="L158" i="6"/>
  <c r="M158" i="6" s="1"/>
  <c r="L159" i="6"/>
  <c r="M159" i="6" s="1"/>
  <c r="L160" i="6"/>
  <c r="M160" i="6" s="1"/>
  <c r="L161" i="6"/>
  <c r="M161" i="6" s="1"/>
  <c r="L162" i="6"/>
  <c r="M162" i="6" s="1"/>
  <c r="L163" i="6"/>
  <c r="M163" i="6" s="1"/>
  <c r="L164" i="6"/>
  <c r="M164" i="6" s="1"/>
  <c r="L165" i="6"/>
  <c r="M165" i="6" s="1"/>
  <c r="L166" i="6"/>
  <c r="M166" i="6" s="1"/>
  <c r="L167" i="6"/>
  <c r="M167" i="6" s="1"/>
  <c r="L168" i="6"/>
  <c r="M168" i="6" s="1"/>
  <c r="L169" i="6"/>
  <c r="M169" i="6" s="1"/>
  <c r="L170" i="6"/>
  <c r="M170" i="6" s="1"/>
  <c r="L171" i="6"/>
  <c r="M171" i="6" s="1"/>
  <c r="L172" i="6"/>
  <c r="M172" i="6" s="1"/>
  <c r="L173" i="6"/>
  <c r="M173" i="6" s="1"/>
  <c r="L174" i="6"/>
  <c r="M174" i="6" s="1"/>
  <c r="L175" i="6"/>
  <c r="M175" i="6" s="1"/>
  <c r="L176" i="6"/>
  <c r="L177" i="6"/>
  <c r="M177" i="6" s="1"/>
  <c r="L178" i="6"/>
  <c r="M178" i="6" s="1"/>
  <c r="L179" i="6"/>
  <c r="M179" i="6" s="1"/>
  <c r="L180" i="6"/>
  <c r="M180" i="6" s="1"/>
  <c r="L181" i="6"/>
  <c r="M181" i="6" s="1"/>
  <c r="L182" i="6"/>
  <c r="M182" i="6" s="1"/>
  <c r="L183" i="6"/>
  <c r="M183" i="6" s="1"/>
  <c r="L184" i="6"/>
  <c r="M184" i="6" s="1"/>
  <c r="L185" i="6"/>
  <c r="M185" i="6" s="1"/>
  <c r="L186" i="6"/>
  <c r="M186" i="6" s="1"/>
  <c r="L187" i="6"/>
  <c r="M187" i="6" s="1"/>
  <c r="L188" i="6"/>
  <c r="M188" i="6" s="1"/>
  <c r="L189" i="6"/>
  <c r="M189" i="6" s="1"/>
  <c r="L190" i="6"/>
  <c r="M190" i="6" s="1"/>
  <c r="L191" i="6"/>
  <c r="L192" i="6"/>
  <c r="M192" i="6" s="1"/>
  <c r="L193" i="6"/>
  <c r="M193" i="6" s="1"/>
  <c r="L194" i="6"/>
  <c r="M194" i="6" s="1"/>
  <c r="L195" i="6"/>
  <c r="M195" i="6" s="1"/>
  <c r="L196" i="6"/>
  <c r="M196" i="6" s="1"/>
  <c r="L197" i="6"/>
  <c r="M197" i="6" s="1"/>
  <c r="L198" i="6"/>
  <c r="M198" i="6" s="1"/>
  <c r="L199" i="6"/>
  <c r="M199" i="6" s="1"/>
  <c r="L200" i="6"/>
  <c r="M200" i="6" s="1"/>
  <c r="L201" i="6"/>
  <c r="M201" i="6" s="1"/>
  <c r="L202" i="6"/>
  <c r="M202" i="6" s="1"/>
  <c r="L203" i="6"/>
  <c r="M203" i="6" s="1"/>
  <c r="L204" i="6"/>
  <c r="L205" i="6"/>
  <c r="M205" i="6" s="1"/>
  <c r="L206" i="6"/>
  <c r="M206" i="6" s="1"/>
  <c r="L207" i="6"/>
  <c r="M207" i="6" s="1"/>
  <c r="L208" i="6"/>
  <c r="M208" i="6" s="1"/>
  <c r="L209" i="6"/>
  <c r="M209" i="6" s="1"/>
  <c r="L210" i="6"/>
  <c r="M210" i="6" s="1"/>
  <c r="L211" i="6"/>
  <c r="M211" i="6" s="1"/>
  <c r="L212" i="6"/>
  <c r="M212" i="6" s="1"/>
  <c r="L213" i="6"/>
  <c r="M213" i="6" s="1"/>
  <c r="L214" i="6"/>
  <c r="M214" i="6" s="1"/>
  <c r="L215" i="6"/>
  <c r="M215" i="6" s="1"/>
  <c r="L216" i="6"/>
  <c r="M216" i="6" s="1"/>
  <c r="L217" i="6"/>
  <c r="M217" i="6" s="1"/>
  <c r="L218" i="6"/>
  <c r="L219" i="6"/>
  <c r="M219" i="6" s="1"/>
  <c r="L220" i="6"/>
  <c r="M220" i="6" s="1"/>
  <c r="L221" i="6"/>
  <c r="M221" i="6" s="1"/>
  <c r="L222" i="6"/>
  <c r="M222" i="6" s="1"/>
  <c r="L223" i="6"/>
  <c r="M223" i="6" s="1"/>
  <c r="L224" i="6"/>
  <c r="M224" i="6" s="1"/>
  <c r="L225" i="6"/>
  <c r="M225" i="6" s="1"/>
  <c r="L226" i="6"/>
  <c r="M226" i="6" s="1"/>
  <c r="L227" i="6"/>
  <c r="M227" i="6" s="1"/>
  <c r="L228" i="6"/>
  <c r="M228" i="6" s="1"/>
  <c r="L229" i="6"/>
  <c r="M229" i="6" s="1"/>
  <c r="L230" i="6"/>
  <c r="M230" i="6" s="1"/>
  <c r="L231" i="6"/>
  <c r="M231" i="6" s="1"/>
  <c r="L232" i="6"/>
  <c r="M232" i="6" s="1"/>
  <c r="L233" i="6"/>
  <c r="L234" i="6"/>
  <c r="M234" i="6" s="1"/>
  <c r="L235" i="6"/>
  <c r="M235" i="6" s="1"/>
  <c r="L236" i="6"/>
  <c r="M236" i="6" s="1"/>
  <c r="L237" i="6"/>
  <c r="M237" i="6" s="1"/>
  <c r="L238" i="6"/>
  <c r="M238" i="6" s="1"/>
  <c r="L239" i="6"/>
  <c r="M239" i="6" s="1"/>
  <c r="L240" i="6"/>
  <c r="M240" i="6" s="1"/>
  <c r="L241" i="6"/>
  <c r="M241" i="6" s="1"/>
  <c r="L242" i="6"/>
  <c r="M242" i="6" s="1"/>
  <c r="L243" i="6"/>
  <c r="M243" i="6" s="1"/>
  <c r="L244" i="6"/>
  <c r="M244" i="6" s="1"/>
  <c r="L245" i="6"/>
  <c r="M245" i="6" s="1"/>
  <c r="L246" i="6"/>
  <c r="M246" i="6" s="1"/>
  <c r="L247" i="6"/>
  <c r="M247" i="6" s="1"/>
  <c r="L248" i="6"/>
  <c r="M248" i="6" s="1"/>
  <c r="L249" i="6"/>
  <c r="M249" i="6" s="1"/>
  <c r="L250" i="6"/>
  <c r="M250" i="6" s="1"/>
  <c r="L251" i="6"/>
  <c r="M251" i="6" s="1"/>
  <c r="L252" i="6"/>
  <c r="M252" i="6" s="1"/>
  <c r="L253" i="6"/>
  <c r="M253" i="6" s="1"/>
  <c r="L254" i="6"/>
  <c r="M254" i="6" s="1"/>
  <c r="L255" i="6"/>
  <c r="M255" i="6" s="1"/>
  <c r="L256" i="6"/>
  <c r="M256" i="6" s="1"/>
  <c r="L257" i="6"/>
  <c r="M257" i="6" s="1"/>
  <c r="L258" i="6"/>
  <c r="M258" i="6" s="1"/>
  <c r="L259" i="6"/>
  <c r="M259" i="6" s="1"/>
  <c r="L260" i="6"/>
  <c r="M260" i="6" s="1"/>
  <c r="L261" i="6"/>
  <c r="M261" i="6" s="1"/>
  <c r="L262" i="6"/>
  <c r="M262" i="6" s="1"/>
  <c r="L263" i="6"/>
  <c r="M263" i="6" s="1"/>
  <c r="L264" i="6"/>
  <c r="M264" i="6" s="1"/>
  <c r="L265" i="6"/>
  <c r="L266" i="6"/>
  <c r="M266" i="6" s="1"/>
  <c r="L267" i="6"/>
  <c r="M267" i="6" s="1"/>
  <c r="L268" i="6"/>
  <c r="M268" i="6" s="1"/>
  <c r="L269" i="6"/>
  <c r="M269" i="6" s="1"/>
  <c r="L270" i="6"/>
  <c r="M270" i="6" s="1"/>
  <c r="L271" i="6"/>
  <c r="M271" i="6" s="1"/>
  <c r="L272" i="6"/>
  <c r="M272" i="6" s="1"/>
  <c r="L273" i="6"/>
  <c r="M273" i="6" s="1"/>
  <c r="L274" i="6"/>
  <c r="M274" i="6" s="1"/>
  <c r="L275" i="6"/>
  <c r="M275" i="6" s="1"/>
  <c r="L276" i="6"/>
  <c r="M276" i="6" s="1"/>
  <c r="L277" i="6"/>
  <c r="M277" i="6" s="1"/>
  <c r="L278" i="6"/>
  <c r="M278" i="6" s="1"/>
  <c r="L279" i="6"/>
  <c r="L280" i="6"/>
  <c r="M280" i="6" s="1"/>
  <c r="L281" i="6"/>
  <c r="M281" i="6" s="1"/>
  <c r="L282" i="6"/>
  <c r="M282" i="6" s="1"/>
  <c r="L283" i="6"/>
  <c r="M283" i="6" s="1"/>
  <c r="L284" i="6"/>
  <c r="M284" i="6" s="1"/>
  <c r="L285" i="6"/>
  <c r="M285" i="6" s="1"/>
  <c r="L286" i="6"/>
  <c r="M286" i="6" s="1"/>
  <c r="L287" i="6"/>
  <c r="M287" i="6" s="1"/>
  <c r="L288" i="6"/>
  <c r="M288" i="6" s="1"/>
  <c r="L289" i="6"/>
  <c r="L290" i="6"/>
  <c r="M290" i="6" s="1"/>
  <c r="L291" i="6"/>
  <c r="M291" i="6" s="1"/>
  <c r="L292" i="6"/>
  <c r="M292" i="6" s="1"/>
  <c r="L293" i="6"/>
  <c r="M293" i="6" s="1"/>
  <c r="L294" i="6"/>
  <c r="M294" i="6" s="1"/>
  <c r="L295" i="6"/>
  <c r="M295" i="6" s="1"/>
  <c r="L296" i="6"/>
  <c r="M296" i="6" s="1"/>
  <c r="L297" i="6"/>
  <c r="M297" i="6" s="1"/>
  <c r="L298" i="6"/>
  <c r="M298" i="6" s="1"/>
  <c r="L299" i="6"/>
  <c r="M299" i="6" s="1"/>
  <c r="L300" i="6"/>
  <c r="L301" i="6"/>
  <c r="M301" i="6" s="1"/>
  <c r="L302" i="6"/>
  <c r="M302" i="6" s="1"/>
  <c r="L303" i="6"/>
  <c r="M303" i="6" s="1"/>
  <c r="L304" i="6"/>
  <c r="M304" i="6" s="1"/>
  <c r="L305" i="6"/>
  <c r="M305" i="6" s="1"/>
  <c r="L306" i="6"/>
  <c r="M306" i="6" s="1"/>
  <c r="L307" i="6"/>
  <c r="M307" i="6" s="1"/>
  <c r="L308" i="6"/>
  <c r="M308" i="6" s="1"/>
  <c r="L309" i="6"/>
  <c r="M309" i="6" s="1"/>
  <c r="L310" i="6"/>
  <c r="M310" i="6" s="1"/>
  <c r="L311" i="6"/>
  <c r="L312" i="6"/>
  <c r="M312" i="6" s="1"/>
  <c r="L313" i="6"/>
  <c r="M313" i="6" s="1"/>
  <c r="L314" i="6"/>
  <c r="M314" i="6" s="1"/>
  <c r="L315" i="6"/>
  <c r="M315" i="6" s="1"/>
  <c r="L316" i="6"/>
  <c r="M316" i="6" s="1"/>
  <c r="L317" i="6"/>
  <c r="M317" i="6" s="1"/>
  <c r="L318" i="6"/>
  <c r="M318" i="6" s="1"/>
  <c r="L319" i="6"/>
  <c r="M319" i="6" s="1"/>
  <c r="L320" i="6"/>
  <c r="M320" i="6" s="1"/>
  <c r="L321" i="6"/>
  <c r="L322" i="6"/>
  <c r="M322" i="6" s="1"/>
  <c r="L323" i="6"/>
  <c r="M323" i="6" s="1"/>
  <c r="L324" i="6"/>
  <c r="M324" i="6" s="1"/>
  <c r="L325" i="6"/>
  <c r="M325" i="6" s="1"/>
  <c r="L326" i="6"/>
  <c r="M326" i="6" s="1"/>
  <c r="L327" i="6"/>
  <c r="M327" i="6" s="1"/>
  <c r="L328" i="6"/>
  <c r="M328" i="6" s="1"/>
  <c r="L329" i="6"/>
  <c r="M329" i="6" s="1"/>
  <c r="L330" i="6"/>
  <c r="M330" i="6" s="1"/>
  <c r="L331" i="6"/>
  <c r="M331" i="6" s="1"/>
  <c r="L332" i="6"/>
  <c r="L333" i="6"/>
  <c r="M333" i="6" s="1"/>
  <c r="L334" i="6"/>
  <c r="M334" i="6" s="1"/>
  <c r="L335" i="6"/>
  <c r="M335" i="6" s="1"/>
  <c r="L336" i="6"/>
  <c r="M336" i="6" s="1"/>
  <c r="L337" i="6"/>
  <c r="M337" i="6" s="1"/>
  <c r="L338" i="6"/>
  <c r="M338" i="6" s="1"/>
  <c r="L339" i="6"/>
  <c r="M339" i="6" s="1"/>
  <c r="L340" i="6"/>
  <c r="M340" i="6" s="1"/>
  <c r="L341" i="6"/>
  <c r="M341" i="6" s="1"/>
  <c r="L342" i="6"/>
  <c r="M342" i="6" s="1"/>
  <c r="L343" i="6"/>
  <c r="L344" i="6"/>
  <c r="M344" i="6" s="1"/>
  <c r="L345" i="6"/>
  <c r="M345" i="6" s="1"/>
  <c r="L346" i="6"/>
  <c r="M346" i="6" s="1"/>
  <c r="L347" i="6"/>
  <c r="M347" i="6" s="1"/>
  <c r="L348" i="6"/>
  <c r="M348" i="6" s="1"/>
  <c r="L349" i="6"/>
  <c r="M349" i="6" s="1"/>
  <c r="L350" i="6"/>
  <c r="M350" i="6" s="1"/>
  <c r="L351" i="6"/>
  <c r="M351" i="6" s="1"/>
  <c r="L352" i="6"/>
  <c r="M352" i="6" s="1"/>
  <c r="L353" i="6"/>
  <c r="L354" i="6"/>
  <c r="M354" i="6" s="1"/>
  <c r="L355" i="6"/>
  <c r="M355" i="6" s="1"/>
  <c r="L356" i="6"/>
  <c r="M356" i="6" s="1"/>
  <c r="L357" i="6"/>
  <c r="M357" i="6" s="1"/>
  <c r="L358" i="6"/>
  <c r="M358" i="6" s="1"/>
  <c r="L359" i="6"/>
  <c r="M359" i="6" s="1"/>
  <c r="L360" i="6"/>
  <c r="M360" i="6" s="1"/>
  <c r="L361" i="6"/>
  <c r="M361" i="6" s="1"/>
  <c r="L362" i="6"/>
  <c r="M362" i="6" s="1"/>
  <c r="L363" i="6"/>
  <c r="M363" i="6" s="1"/>
  <c r="L364" i="6"/>
  <c r="L365" i="6"/>
  <c r="M365" i="6" s="1"/>
  <c r="L366" i="6"/>
  <c r="M366" i="6" s="1"/>
  <c r="L367" i="6"/>
  <c r="M367" i="6" s="1"/>
  <c r="L368" i="6"/>
  <c r="M368" i="6" s="1"/>
  <c r="L369" i="6"/>
  <c r="M369" i="6" s="1"/>
  <c r="L370" i="6"/>
  <c r="M370" i="6" s="1"/>
  <c r="L371" i="6"/>
  <c r="M371" i="6" s="1"/>
  <c r="L372" i="6"/>
  <c r="M372" i="6" s="1"/>
  <c r="L373" i="6"/>
  <c r="M373" i="6" s="1"/>
  <c r="L374" i="6"/>
  <c r="M374" i="6" s="1"/>
  <c r="K3" i="6"/>
  <c r="N3" i="6" s="1"/>
  <c r="K4" i="6"/>
  <c r="N4" i="6" s="1"/>
  <c r="K5" i="6"/>
  <c r="N5" i="6" s="1"/>
  <c r="K6" i="6"/>
  <c r="N6" i="6" s="1"/>
  <c r="K7" i="6"/>
  <c r="N7" i="6" s="1"/>
  <c r="K8" i="6"/>
  <c r="N8" i="6" s="1"/>
  <c r="K9" i="6"/>
  <c r="N9" i="6" s="1"/>
  <c r="K10" i="6"/>
  <c r="N10" i="6" s="1"/>
  <c r="K11" i="6"/>
  <c r="N11" i="6" s="1"/>
  <c r="K12" i="6"/>
  <c r="N12" i="6" s="1"/>
  <c r="K13" i="6"/>
  <c r="N13" i="6" s="1"/>
  <c r="K14" i="6"/>
  <c r="N14" i="6" s="1"/>
  <c r="K15" i="6"/>
  <c r="N15" i="6" s="1"/>
  <c r="K16" i="6"/>
  <c r="N16" i="6" s="1"/>
  <c r="K17" i="6"/>
  <c r="N17" i="6" s="1"/>
  <c r="K18" i="6"/>
  <c r="N18" i="6" s="1"/>
  <c r="K19" i="6"/>
  <c r="N19" i="6" s="1"/>
  <c r="K20" i="6"/>
  <c r="N20" i="6" s="1"/>
  <c r="K21" i="6"/>
  <c r="N21" i="6" s="1"/>
  <c r="K22" i="6"/>
  <c r="N22" i="6" s="1"/>
  <c r="K23" i="6"/>
  <c r="N23" i="6" s="1"/>
  <c r="K24" i="6"/>
  <c r="N24" i="6" s="1"/>
  <c r="K25" i="6"/>
  <c r="N25" i="6" s="1"/>
  <c r="K26" i="6"/>
  <c r="N26" i="6" s="1"/>
  <c r="K27" i="6"/>
  <c r="N27" i="6" s="1"/>
  <c r="K28" i="6"/>
  <c r="N28" i="6" s="1"/>
  <c r="K29" i="6"/>
  <c r="N29" i="6" s="1"/>
  <c r="K30" i="6"/>
  <c r="N30" i="6" s="1"/>
  <c r="K31" i="6"/>
  <c r="N31" i="6" s="1"/>
  <c r="K32" i="6"/>
  <c r="N32" i="6" s="1"/>
  <c r="K33" i="6"/>
  <c r="N33" i="6" s="1"/>
  <c r="K34" i="6"/>
  <c r="N34" i="6" s="1"/>
  <c r="K35" i="6"/>
  <c r="N35" i="6" s="1"/>
  <c r="K36" i="6"/>
  <c r="N36" i="6" s="1"/>
  <c r="K37" i="6"/>
  <c r="N37" i="6" s="1"/>
  <c r="K38" i="6"/>
  <c r="N38" i="6" s="1"/>
  <c r="K39" i="6"/>
  <c r="N39" i="6" s="1"/>
  <c r="K40" i="6"/>
  <c r="N40" i="6" s="1"/>
  <c r="K41" i="6"/>
  <c r="N41" i="6" s="1"/>
  <c r="K42" i="6"/>
  <c r="N42" i="6" s="1"/>
  <c r="K43" i="6"/>
  <c r="N43" i="6" s="1"/>
  <c r="K44" i="6"/>
  <c r="N44" i="6" s="1"/>
  <c r="K45" i="6"/>
  <c r="N45" i="6" s="1"/>
  <c r="K46" i="6"/>
  <c r="N46" i="6" s="1"/>
  <c r="K47" i="6"/>
  <c r="N47" i="6" s="1"/>
  <c r="K48" i="6"/>
  <c r="K49" i="6"/>
  <c r="N49" i="6" s="1"/>
  <c r="K50" i="6"/>
  <c r="N50" i="6" s="1"/>
  <c r="K51" i="6"/>
  <c r="N51" i="6" s="1"/>
  <c r="K52" i="6"/>
  <c r="N52" i="6" s="1"/>
  <c r="K53" i="6"/>
  <c r="N53" i="6" s="1"/>
  <c r="K54" i="6"/>
  <c r="N54" i="6" s="1"/>
  <c r="K55" i="6"/>
  <c r="N55" i="6" s="1"/>
  <c r="K56" i="6"/>
  <c r="K57" i="6"/>
  <c r="K58" i="6"/>
  <c r="K59" i="6"/>
  <c r="K60" i="6"/>
  <c r="N60" i="6" s="1"/>
  <c r="K61" i="6"/>
  <c r="N61" i="6" s="1"/>
  <c r="K62" i="6"/>
  <c r="N62" i="6" s="1"/>
  <c r="K63" i="6"/>
  <c r="N63" i="6" s="1"/>
  <c r="K64" i="6"/>
  <c r="N64" i="6" s="1"/>
  <c r="K65" i="6"/>
  <c r="N65" i="6" s="1"/>
  <c r="K66" i="6"/>
  <c r="N66" i="6" s="1"/>
  <c r="K67" i="6"/>
  <c r="N67" i="6" s="1"/>
  <c r="K68" i="6"/>
  <c r="N68" i="6" s="1"/>
  <c r="K69" i="6"/>
  <c r="N69" i="6" s="1"/>
  <c r="K70" i="6"/>
  <c r="N70" i="6" s="1"/>
  <c r="K71" i="6"/>
  <c r="N71" i="6" s="1"/>
  <c r="K72" i="6"/>
  <c r="N72" i="6" s="1"/>
  <c r="K73" i="6"/>
  <c r="N73" i="6" s="1"/>
  <c r="K74" i="6"/>
  <c r="N74" i="6" s="1"/>
  <c r="K75" i="6"/>
  <c r="N75" i="6" s="1"/>
  <c r="K76" i="6"/>
  <c r="N76" i="6" s="1"/>
  <c r="K77" i="6"/>
  <c r="N77" i="6" s="1"/>
  <c r="K78" i="6"/>
  <c r="N78" i="6" s="1"/>
  <c r="K79" i="6"/>
  <c r="N79" i="6" s="1"/>
  <c r="K80" i="6"/>
  <c r="N80" i="6" s="1"/>
  <c r="K81" i="6"/>
  <c r="N81" i="6" s="1"/>
  <c r="K82" i="6"/>
  <c r="N82" i="6" s="1"/>
  <c r="K83" i="6"/>
  <c r="N83" i="6" s="1"/>
  <c r="K84" i="6"/>
  <c r="N84" i="6" s="1"/>
  <c r="K85" i="6"/>
  <c r="N85" i="6" s="1"/>
  <c r="K86" i="6"/>
  <c r="N86" i="6" s="1"/>
  <c r="K87" i="6"/>
  <c r="N87" i="6" s="1"/>
  <c r="K88" i="6"/>
  <c r="N88" i="6" s="1"/>
  <c r="K89" i="6"/>
  <c r="N89" i="6" s="1"/>
  <c r="K90" i="6"/>
  <c r="N90" i="6" s="1"/>
  <c r="K91" i="6"/>
  <c r="N91" i="6" s="1"/>
  <c r="K92" i="6"/>
  <c r="N92" i="6" s="1"/>
  <c r="K93" i="6"/>
  <c r="N93" i="6" s="1"/>
  <c r="K94" i="6"/>
  <c r="N94" i="6" s="1"/>
  <c r="K95" i="6"/>
  <c r="N95" i="6" s="1"/>
  <c r="K96" i="6"/>
  <c r="N96" i="6" s="1"/>
  <c r="K97" i="6"/>
  <c r="N97" i="6" s="1"/>
  <c r="K98" i="6"/>
  <c r="N98" i="6" s="1"/>
  <c r="K99" i="6"/>
  <c r="N99" i="6" s="1"/>
  <c r="K100" i="6"/>
  <c r="N100" i="6" s="1"/>
  <c r="K101" i="6"/>
  <c r="N101" i="6" s="1"/>
  <c r="K102" i="6"/>
  <c r="N102" i="6" s="1"/>
  <c r="K103" i="6"/>
  <c r="N103" i="6" s="1"/>
  <c r="K104" i="6"/>
  <c r="N104" i="6" s="1"/>
  <c r="K105" i="6"/>
  <c r="N105" i="6" s="1"/>
  <c r="K106" i="6"/>
  <c r="N106" i="6" s="1"/>
  <c r="K107" i="6"/>
  <c r="N107" i="6" s="1"/>
  <c r="K108" i="6"/>
  <c r="N108" i="6" s="1"/>
  <c r="K109" i="6"/>
  <c r="N109" i="6" s="1"/>
  <c r="K110" i="6"/>
  <c r="N110" i="6" s="1"/>
  <c r="K111" i="6"/>
  <c r="N111" i="6" s="1"/>
  <c r="K112" i="6"/>
  <c r="N112" i="6" s="1"/>
  <c r="K113" i="6"/>
  <c r="N113" i="6" s="1"/>
  <c r="K114" i="6"/>
  <c r="N114" i="6" s="1"/>
  <c r="K115" i="6"/>
  <c r="N115" i="6" s="1"/>
  <c r="K116" i="6"/>
  <c r="N116" i="6" s="1"/>
  <c r="K117" i="6"/>
  <c r="N117" i="6" s="1"/>
  <c r="K118" i="6"/>
  <c r="N118" i="6" s="1"/>
  <c r="K119" i="6"/>
  <c r="N119" i="6" s="1"/>
  <c r="K120" i="6"/>
  <c r="N120" i="6" s="1"/>
  <c r="K121" i="6"/>
  <c r="N121" i="6" s="1"/>
  <c r="K122" i="6"/>
  <c r="N122" i="6" s="1"/>
  <c r="K123" i="6"/>
  <c r="N123" i="6" s="1"/>
  <c r="K124" i="6"/>
  <c r="N124" i="6" s="1"/>
  <c r="K125" i="6"/>
  <c r="N125" i="6" s="1"/>
  <c r="K126" i="6"/>
  <c r="N126" i="6" s="1"/>
  <c r="K127" i="6"/>
  <c r="N127" i="6" s="1"/>
  <c r="K128" i="6"/>
  <c r="N128" i="6" s="1"/>
  <c r="K129" i="6"/>
  <c r="N129" i="6" s="1"/>
  <c r="K130" i="6"/>
  <c r="N130" i="6" s="1"/>
  <c r="K131" i="6"/>
  <c r="N131" i="6" s="1"/>
  <c r="K132" i="6"/>
  <c r="N132" i="6" s="1"/>
  <c r="K133" i="6"/>
  <c r="K134" i="6"/>
  <c r="N134" i="6" s="1"/>
  <c r="K135" i="6"/>
  <c r="N135" i="6" s="1"/>
  <c r="K136" i="6"/>
  <c r="N136" i="6" s="1"/>
  <c r="K137" i="6"/>
  <c r="N137" i="6" s="1"/>
  <c r="K138" i="6"/>
  <c r="N138" i="6" s="1"/>
  <c r="K139" i="6"/>
  <c r="N139" i="6" s="1"/>
  <c r="K140" i="6"/>
  <c r="N140" i="6" s="1"/>
  <c r="K141" i="6"/>
  <c r="N141" i="6" s="1"/>
  <c r="K142" i="6"/>
  <c r="N142" i="6" s="1"/>
  <c r="K143" i="6"/>
  <c r="N143" i="6" s="1"/>
  <c r="K144" i="6"/>
  <c r="N144" i="6" s="1"/>
  <c r="K145" i="6"/>
  <c r="N145" i="6" s="1"/>
  <c r="K146" i="6"/>
  <c r="N146" i="6" s="1"/>
  <c r="K147" i="6"/>
  <c r="N147" i="6" s="1"/>
  <c r="K148" i="6"/>
  <c r="N148" i="6" s="1"/>
  <c r="K149" i="6"/>
  <c r="N149" i="6" s="1"/>
  <c r="K150" i="6"/>
  <c r="N150" i="6" s="1"/>
  <c r="K151" i="6"/>
  <c r="N151" i="6" s="1"/>
  <c r="K152" i="6"/>
  <c r="N152" i="6" s="1"/>
  <c r="K153" i="6"/>
  <c r="N153" i="6" s="1"/>
  <c r="K154" i="6"/>
  <c r="N154" i="6" s="1"/>
  <c r="K155" i="6"/>
  <c r="N155" i="6" s="1"/>
  <c r="K156" i="6"/>
  <c r="N156" i="6" s="1"/>
  <c r="K157" i="6"/>
  <c r="N157" i="6" s="1"/>
  <c r="K158" i="6"/>
  <c r="N158" i="6" s="1"/>
  <c r="R158" i="6" s="1"/>
  <c r="K159" i="6"/>
  <c r="N159" i="6" s="1"/>
  <c r="K160" i="6"/>
  <c r="N160" i="6" s="1"/>
  <c r="K161" i="6"/>
  <c r="N161" i="6" s="1"/>
  <c r="K162" i="6"/>
  <c r="N162" i="6" s="1"/>
  <c r="K163" i="6"/>
  <c r="N163" i="6" s="1"/>
  <c r="K164" i="6"/>
  <c r="N164" i="6" s="1"/>
  <c r="K165" i="6"/>
  <c r="N165" i="6" s="1"/>
  <c r="K166" i="6"/>
  <c r="N166" i="6" s="1"/>
  <c r="K167" i="6"/>
  <c r="N167" i="6" s="1"/>
  <c r="K168" i="6"/>
  <c r="N168" i="6" s="1"/>
  <c r="K169" i="6"/>
  <c r="N169" i="6" s="1"/>
  <c r="K170" i="6"/>
  <c r="N170" i="6" s="1"/>
  <c r="K171" i="6"/>
  <c r="N171" i="6" s="1"/>
  <c r="K172" i="6"/>
  <c r="N172" i="6" s="1"/>
  <c r="K173" i="6"/>
  <c r="N173" i="6" s="1"/>
  <c r="K174" i="6"/>
  <c r="N174" i="6" s="1"/>
  <c r="K175" i="6"/>
  <c r="N175" i="6" s="1"/>
  <c r="K176" i="6"/>
  <c r="N176" i="6" s="1"/>
  <c r="K177" i="6"/>
  <c r="N177" i="6" s="1"/>
  <c r="K178" i="6"/>
  <c r="N178" i="6" s="1"/>
  <c r="S178" i="6" s="1"/>
  <c r="K179" i="6"/>
  <c r="N179" i="6" s="1"/>
  <c r="K180" i="6"/>
  <c r="N180" i="6" s="1"/>
  <c r="K181" i="6"/>
  <c r="N181" i="6" s="1"/>
  <c r="K182" i="6"/>
  <c r="N182" i="6" s="1"/>
  <c r="K183" i="6"/>
  <c r="N183" i="6" s="1"/>
  <c r="K184" i="6"/>
  <c r="N184" i="6" s="1"/>
  <c r="K185" i="6"/>
  <c r="N185" i="6" s="1"/>
  <c r="K186" i="6"/>
  <c r="N186" i="6" s="1"/>
  <c r="K187" i="6"/>
  <c r="N187" i="6" s="1"/>
  <c r="K188" i="6"/>
  <c r="N188" i="6" s="1"/>
  <c r="K189" i="6"/>
  <c r="N189" i="6" s="1"/>
  <c r="K190" i="6"/>
  <c r="N190" i="6" s="1"/>
  <c r="K191" i="6"/>
  <c r="N191" i="6" s="1"/>
  <c r="K192" i="6"/>
  <c r="N192" i="6" s="1"/>
  <c r="K193" i="6"/>
  <c r="N193" i="6" s="1"/>
  <c r="K194" i="6"/>
  <c r="N194" i="6" s="1"/>
  <c r="U194" i="6" s="1"/>
  <c r="K195" i="6"/>
  <c r="N195" i="6" s="1"/>
  <c r="K196" i="6"/>
  <c r="N196" i="6" s="1"/>
  <c r="K197" i="6"/>
  <c r="N197" i="6" s="1"/>
  <c r="K198" i="6"/>
  <c r="N198" i="6" s="1"/>
  <c r="K199" i="6"/>
  <c r="N199" i="6" s="1"/>
  <c r="K200" i="6"/>
  <c r="N200" i="6" s="1"/>
  <c r="K201" i="6"/>
  <c r="N201" i="6" s="1"/>
  <c r="K202" i="6"/>
  <c r="N202" i="6" s="1"/>
  <c r="K203" i="6"/>
  <c r="N203" i="6" s="1"/>
  <c r="K204" i="6"/>
  <c r="N204" i="6" s="1"/>
  <c r="K205" i="6"/>
  <c r="N205" i="6" s="1"/>
  <c r="K206" i="6"/>
  <c r="N206" i="6" s="1"/>
  <c r="K207" i="6"/>
  <c r="N207" i="6" s="1"/>
  <c r="K208" i="6"/>
  <c r="N208" i="6" s="1"/>
  <c r="K209" i="6"/>
  <c r="N209" i="6" s="1"/>
  <c r="K210" i="6"/>
  <c r="N210" i="6" s="1"/>
  <c r="V210" i="6" s="1"/>
  <c r="K211" i="6"/>
  <c r="N211" i="6" s="1"/>
  <c r="K212" i="6"/>
  <c r="N212" i="6" s="1"/>
  <c r="K213" i="6"/>
  <c r="N213" i="6" s="1"/>
  <c r="K214" i="6"/>
  <c r="N214" i="6" s="1"/>
  <c r="K215" i="6"/>
  <c r="N215" i="6" s="1"/>
  <c r="K216" i="6"/>
  <c r="N216" i="6" s="1"/>
  <c r="K217" i="6"/>
  <c r="N217" i="6" s="1"/>
  <c r="K218" i="6"/>
  <c r="K219" i="6"/>
  <c r="N219" i="6" s="1"/>
  <c r="K220" i="6"/>
  <c r="N220" i="6" s="1"/>
  <c r="K221" i="6"/>
  <c r="N221" i="6" s="1"/>
  <c r="K222" i="6"/>
  <c r="N222" i="6" s="1"/>
  <c r="K223" i="6"/>
  <c r="N223" i="6" s="1"/>
  <c r="K224" i="6"/>
  <c r="N224" i="6" s="1"/>
  <c r="K225" i="6"/>
  <c r="N225" i="6" s="1"/>
  <c r="K226" i="6"/>
  <c r="N226" i="6" s="1"/>
  <c r="K227" i="6"/>
  <c r="N227" i="6" s="1"/>
  <c r="K228" i="6"/>
  <c r="N228" i="6" s="1"/>
  <c r="K229" i="6"/>
  <c r="N229" i="6" s="1"/>
  <c r="K230" i="6"/>
  <c r="N230" i="6" s="1"/>
  <c r="K231" i="6"/>
  <c r="N231" i="6" s="1"/>
  <c r="K232" i="6"/>
  <c r="N232" i="6" s="1"/>
  <c r="K233" i="6"/>
  <c r="N233" i="6" s="1"/>
  <c r="K234" i="6"/>
  <c r="N234" i="6" s="1"/>
  <c r="K235" i="6"/>
  <c r="N235" i="6" s="1"/>
  <c r="K236" i="6"/>
  <c r="N236" i="6" s="1"/>
  <c r="K237" i="6"/>
  <c r="N237" i="6" s="1"/>
  <c r="K238" i="6"/>
  <c r="N238" i="6" s="1"/>
  <c r="K239" i="6"/>
  <c r="N239" i="6" s="1"/>
  <c r="K240" i="6"/>
  <c r="N240" i="6" s="1"/>
  <c r="K241" i="6"/>
  <c r="N241" i="6" s="1"/>
  <c r="K242" i="6"/>
  <c r="N242" i="6" s="1"/>
  <c r="K243" i="6"/>
  <c r="N243" i="6" s="1"/>
  <c r="S243" i="6" s="1"/>
  <c r="K244" i="6"/>
  <c r="N244" i="6" s="1"/>
  <c r="K245" i="6"/>
  <c r="N245" i="6" s="1"/>
  <c r="K246" i="6"/>
  <c r="N246" i="6" s="1"/>
  <c r="K247" i="6"/>
  <c r="N247" i="6" s="1"/>
  <c r="K248" i="6"/>
  <c r="N248" i="6" s="1"/>
  <c r="K249" i="6"/>
  <c r="N249" i="6" s="1"/>
  <c r="K250" i="6"/>
  <c r="N250" i="6" s="1"/>
  <c r="K251" i="6"/>
  <c r="N251" i="6" s="1"/>
  <c r="K252" i="6"/>
  <c r="N252" i="6" s="1"/>
  <c r="K253" i="6"/>
  <c r="N253" i="6" s="1"/>
  <c r="K254" i="6"/>
  <c r="N254" i="6" s="1"/>
  <c r="K255" i="6"/>
  <c r="N255" i="6" s="1"/>
  <c r="K256" i="6"/>
  <c r="N256" i="6" s="1"/>
  <c r="K257" i="6"/>
  <c r="N257" i="6" s="1"/>
  <c r="K258" i="6"/>
  <c r="N258" i="6" s="1"/>
  <c r="K259" i="6"/>
  <c r="N259" i="6" s="1"/>
  <c r="K260" i="6"/>
  <c r="N260" i="6" s="1"/>
  <c r="K261" i="6"/>
  <c r="N261" i="6" s="1"/>
  <c r="K262" i="6"/>
  <c r="N262" i="6" s="1"/>
  <c r="K263" i="6"/>
  <c r="N263" i="6" s="1"/>
  <c r="K264" i="6"/>
  <c r="N264" i="6" s="1"/>
  <c r="K265" i="6"/>
  <c r="N265" i="6" s="1"/>
  <c r="K266" i="6"/>
  <c r="N266" i="6" s="1"/>
  <c r="K267" i="6"/>
  <c r="N267" i="6" s="1"/>
  <c r="K268" i="6"/>
  <c r="N268" i="6" s="1"/>
  <c r="K269" i="6"/>
  <c r="N269" i="6" s="1"/>
  <c r="K270" i="6"/>
  <c r="N270" i="6" s="1"/>
  <c r="K271" i="6"/>
  <c r="N271" i="6" s="1"/>
  <c r="K272" i="6"/>
  <c r="N272" i="6" s="1"/>
  <c r="K273" i="6"/>
  <c r="N273" i="6" s="1"/>
  <c r="K274" i="6"/>
  <c r="N274" i="6" s="1"/>
  <c r="K275" i="6"/>
  <c r="N275" i="6" s="1"/>
  <c r="K276" i="6"/>
  <c r="N276" i="6" s="1"/>
  <c r="K277" i="6"/>
  <c r="N277" i="6" s="1"/>
  <c r="K278" i="6"/>
  <c r="N278" i="6" s="1"/>
  <c r="K279" i="6"/>
  <c r="N279" i="6" s="1"/>
  <c r="K280" i="6"/>
  <c r="N280" i="6" s="1"/>
  <c r="K281" i="6"/>
  <c r="N281" i="6" s="1"/>
  <c r="K282" i="6"/>
  <c r="N282" i="6" s="1"/>
  <c r="K283" i="6"/>
  <c r="N283" i="6" s="1"/>
  <c r="K284" i="6"/>
  <c r="N284" i="6" s="1"/>
  <c r="K285" i="6"/>
  <c r="N285" i="6" s="1"/>
  <c r="K286" i="6"/>
  <c r="N286" i="6" s="1"/>
  <c r="K287" i="6"/>
  <c r="N287" i="6" s="1"/>
  <c r="K288" i="6"/>
  <c r="N288" i="6" s="1"/>
  <c r="K289" i="6"/>
  <c r="N289" i="6" s="1"/>
  <c r="K290" i="6"/>
  <c r="N290" i="6" s="1"/>
  <c r="Q290" i="6" s="1"/>
  <c r="K291" i="6"/>
  <c r="N291" i="6" s="1"/>
  <c r="K292" i="6"/>
  <c r="N292" i="6" s="1"/>
  <c r="K293" i="6"/>
  <c r="N293" i="6" s="1"/>
  <c r="K294" i="6"/>
  <c r="N294" i="6" s="1"/>
  <c r="K295" i="6"/>
  <c r="N295" i="6" s="1"/>
  <c r="K296" i="6"/>
  <c r="N296" i="6" s="1"/>
  <c r="K297" i="6"/>
  <c r="N297" i="6" s="1"/>
  <c r="K298" i="6"/>
  <c r="N298" i="6" s="1"/>
  <c r="K299" i="6"/>
  <c r="N299" i="6" s="1"/>
  <c r="K300" i="6"/>
  <c r="N300" i="6" s="1"/>
  <c r="Q300" i="6" s="1"/>
  <c r="K301" i="6"/>
  <c r="N301" i="6" s="1"/>
  <c r="K302" i="6"/>
  <c r="N302" i="6" s="1"/>
  <c r="K303" i="6"/>
  <c r="N303" i="6" s="1"/>
  <c r="K304" i="6"/>
  <c r="N304" i="6" s="1"/>
  <c r="K305" i="6"/>
  <c r="N305" i="6" s="1"/>
  <c r="K306" i="6"/>
  <c r="N306" i="6" s="1"/>
  <c r="K307" i="6"/>
  <c r="N307" i="6" s="1"/>
  <c r="K308" i="6"/>
  <c r="K309" i="6"/>
  <c r="N309" i="6" s="1"/>
  <c r="R309" i="6" s="1"/>
  <c r="K310" i="6"/>
  <c r="N310" i="6" s="1"/>
  <c r="K311" i="6"/>
  <c r="N311" i="6" s="1"/>
  <c r="K312" i="6"/>
  <c r="N312" i="6" s="1"/>
  <c r="K313" i="6"/>
  <c r="N313" i="6" s="1"/>
  <c r="K314" i="6"/>
  <c r="N314" i="6" s="1"/>
  <c r="K315" i="6"/>
  <c r="N315" i="6" s="1"/>
  <c r="K316" i="6"/>
  <c r="N316" i="6" s="1"/>
  <c r="K317" i="6"/>
  <c r="N317" i="6" s="1"/>
  <c r="K318" i="6"/>
  <c r="N318" i="6" s="1"/>
  <c r="K319" i="6"/>
  <c r="N319" i="6" s="1"/>
  <c r="K320" i="6"/>
  <c r="N320" i="6" s="1"/>
  <c r="K321" i="6"/>
  <c r="N321" i="6" s="1"/>
  <c r="K322" i="6"/>
  <c r="N322" i="6" s="1"/>
  <c r="K323" i="6"/>
  <c r="N323" i="6" s="1"/>
  <c r="P323" i="6" s="1"/>
  <c r="K324" i="6"/>
  <c r="N324" i="6" s="1"/>
  <c r="K325" i="6"/>
  <c r="N325" i="6" s="1"/>
  <c r="K326" i="6"/>
  <c r="N326" i="6" s="1"/>
  <c r="K327" i="6"/>
  <c r="N327" i="6" s="1"/>
  <c r="K328" i="6"/>
  <c r="N328" i="6" s="1"/>
  <c r="K329" i="6"/>
  <c r="N329" i="6" s="1"/>
  <c r="K330" i="6"/>
  <c r="N330" i="6" s="1"/>
  <c r="K331" i="6"/>
  <c r="N331" i="6" s="1"/>
  <c r="K332" i="6"/>
  <c r="N332" i="6" s="1"/>
  <c r="Q332" i="6" s="1"/>
  <c r="K333" i="6"/>
  <c r="N333" i="6" s="1"/>
  <c r="K334" i="6"/>
  <c r="N334" i="6" s="1"/>
  <c r="K335" i="6"/>
  <c r="N335" i="6" s="1"/>
  <c r="K336" i="6"/>
  <c r="N336" i="6" s="1"/>
  <c r="K337" i="6"/>
  <c r="N337" i="6" s="1"/>
  <c r="K338" i="6"/>
  <c r="N338" i="6" s="1"/>
  <c r="K339" i="6"/>
  <c r="N339" i="6" s="1"/>
  <c r="K340" i="6"/>
  <c r="N340" i="6" s="1"/>
  <c r="K341" i="6"/>
  <c r="N341" i="6" s="1"/>
  <c r="K342" i="6"/>
  <c r="N342" i="6" s="1"/>
  <c r="U342" i="6" s="1"/>
  <c r="K343" i="6"/>
  <c r="N343" i="6" s="1"/>
  <c r="K344" i="6"/>
  <c r="N344" i="6" s="1"/>
  <c r="R344" i="6" s="1"/>
  <c r="K345" i="6"/>
  <c r="N345" i="6" s="1"/>
  <c r="K346" i="6"/>
  <c r="K347" i="6"/>
  <c r="N347" i="6" s="1"/>
  <c r="R347" i="6" s="1"/>
  <c r="K348" i="6"/>
  <c r="N348" i="6" s="1"/>
  <c r="K349" i="6"/>
  <c r="N349" i="6" s="1"/>
  <c r="K350" i="6"/>
  <c r="N350" i="6" s="1"/>
  <c r="K351" i="6"/>
  <c r="N351" i="6" s="1"/>
  <c r="K352" i="6"/>
  <c r="N352" i="6" s="1"/>
  <c r="K353" i="6"/>
  <c r="N353" i="6" s="1"/>
  <c r="S353" i="6" s="1"/>
  <c r="K354" i="6"/>
  <c r="N354" i="6" s="1"/>
  <c r="K355" i="6"/>
  <c r="N355" i="6" s="1"/>
  <c r="P355" i="6" s="1"/>
  <c r="K356" i="6"/>
  <c r="N356" i="6" s="1"/>
  <c r="K357" i="6"/>
  <c r="N357" i="6" s="1"/>
  <c r="K358" i="6"/>
  <c r="N358" i="6" s="1"/>
  <c r="K359" i="6"/>
  <c r="N359" i="6" s="1"/>
  <c r="K360" i="6"/>
  <c r="N360" i="6" s="1"/>
  <c r="K361" i="6"/>
  <c r="N361" i="6" s="1"/>
  <c r="K362" i="6"/>
  <c r="N362" i="6" s="1"/>
  <c r="K363" i="6"/>
  <c r="N363" i="6" s="1"/>
  <c r="K364" i="6"/>
  <c r="K365" i="6"/>
  <c r="N365" i="6" s="1"/>
  <c r="K366" i="6"/>
  <c r="N366" i="6" s="1"/>
  <c r="K367" i="6"/>
  <c r="N367" i="6" s="1"/>
  <c r="K368" i="6"/>
  <c r="N368" i="6" s="1"/>
  <c r="U368" i="6" s="1"/>
  <c r="K369" i="6"/>
  <c r="N369" i="6" s="1"/>
  <c r="K370" i="6"/>
  <c r="N370" i="6" s="1"/>
  <c r="K371" i="6"/>
  <c r="N371" i="6" s="1"/>
  <c r="U371" i="6" s="1"/>
  <c r="K372" i="6"/>
  <c r="N372" i="6" s="1"/>
  <c r="K373" i="6"/>
  <c r="N373" i="6" s="1"/>
  <c r="K374" i="6"/>
  <c r="N374" i="6" s="1"/>
  <c r="K2" i="6"/>
  <c r="N2" i="6" s="1"/>
  <c r="J24" i="6"/>
  <c r="L24" i="6" s="1"/>
  <c r="M24" i="6" s="1"/>
  <c r="J2" i="6"/>
  <c r="L2" i="6" s="1"/>
  <c r="M2" i="6" s="1"/>
  <c r="K187" i="5"/>
  <c r="L187" i="5"/>
  <c r="M187" i="5"/>
  <c r="N187" i="5"/>
  <c r="O187" i="5"/>
  <c r="K119" i="5"/>
  <c r="L119" i="5"/>
  <c r="M119" i="5"/>
  <c r="N119" i="5"/>
  <c r="O119" i="5"/>
  <c r="K67" i="5"/>
  <c r="L67" i="5"/>
  <c r="M67" i="5"/>
  <c r="N67" i="5"/>
  <c r="O67" i="5"/>
  <c r="K48" i="5"/>
  <c r="L48" i="5"/>
  <c r="M48" i="5"/>
  <c r="N48" i="5"/>
  <c r="O48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2" i="5"/>
  <c r="K423" i="8"/>
  <c r="K422" i="8"/>
  <c r="K421" i="8"/>
  <c r="K420" i="8"/>
  <c r="K416" i="8"/>
  <c r="K415" i="8"/>
  <c r="K414" i="8"/>
  <c r="K413" i="8"/>
  <c r="K409" i="8"/>
  <c r="K408" i="8"/>
  <c r="K407" i="8"/>
  <c r="K406" i="8"/>
  <c r="K402" i="8"/>
  <c r="K401" i="8"/>
  <c r="K400" i="8"/>
  <c r="K399" i="8"/>
  <c r="K396" i="8"/>
  <c r="K395" i="8"/>
  <c r="K394" i="8"/>
  <c r="K393" i="8"/>
  <c r="K366" i="8"/>
  <c r="K365" i="8"/>
  <c r="K364" i="8"/>
  <c r="K327" i="8"/>
  <c r="K427" i="8"/>
  <c r="K426" i="8"/>
  <c r="K425" i="8"/>
  <c r="K424" i="8"/>
  <c r="K419" i="8"/>
  <c r="K418" i="8"/>
  <c r="K417" i="8"/>
  <c r="K412" i="8"/>
  <c r="K411" i="8"/>
  <c r="K410" i="8"/>
  <c r="K405" i="8"/>
  <c r="K404" i="8"/>
  <c r="K403" i="8"/>
  <c r="K398" i="8"/>
  <c r="K397" i="8"/>
  <c r="K392" i="8"/>
  <c r="K391" i="8"/>
  <c r="K390" i="8"/>
  <c r="K389" i="8"/>
  <c r="K381" i="8"/>
  <c r="K380" i="8"/>
  <c r="K374" i="8"/>
  <c r="K373" i="8"/>
  <c r="K140" i="8"/>
  <c r="E308" i="3"/>
  <c r="F308" i="3"/>
  <c r="N308" i="3"/>
  <c r="O308" i="3"/>
  <c r="R308" i="3"/>
  <c r="N13" i="4"/>
  <c r="J13" i="4"/>
  <c r="H13" i="4"/>
  <c r="O13" i="4"/>
  <c r="G13" i="4"/>
  <c r="C13" i="4"/>
  <c r="B13" i="4"/>
  <c r="C571" i="3"/>
  <c r="H187" i="5"/>
  <c r="I187" i="5" s="1"/>
  <c r="C171" i="3"/>
  <c r="C109" i="3"/>
  <c r="C528" i="3"/>
  <c r="C355" i="3"/>
  <c r="F355" i="3"/>
  <c r="E355" i="3"/>
  <c r="L536" i="2"/>
  <c r="Q560" i="3"/>
  <c r="Q559" i="3"/>
  <c r="Q558" i="3"/>
  <c r="Q557" i="3"/>
  <c r="Q556" i="3"/>
  <c r="Q555" i="3"/>
  <c r="Q554" i="3"/>
  <c r="Q552" i="3"/>
  <c r="Q551" i="3"/>
  <c r="Q550" i="3"/>
  <c r="Q130" i="3"/>
  <c r="K14" i="4"/>
  <c r="K15" i="4"/>
  <c r="K21" i="4"/>
  <c r="L21" i="4"/>
  <c r="K22" i="4"/>
  <c r="K30" i="4"/>
  <c r="K31" i="4"/>
  <c r="K37" i="4"/>
  <c r="K39" i="4"/>
  <c r="K41" i="4"/>
  <c r="L41" i="4"/>
  <c r="K43" i="4"/>
  <c r="K45" i="4"/>
  <c r="L45" i="4"/>
  <c r="K47" i="4"/>
  <c r="K50" i="4"/>
  <c r="K52" i="4"/>
  <c r="K54" i="4"/>
  <c r="K55" i="4"/>
  <c r="K59" i="4"/>
  <c r="L59" i="4"/>
  <c r="K60" i="4"/>
  <c r="K65" i="4"/>
  <c r="K67" i="4"/>
  <c r="K69" i="4"/>
  <c r="K71" i="4"/>
  <c r="K72" i="4"/>
  <c r="K73" i="4"/>
  <c r="K75" i="4"/>
  <c r="K77" i="4"/>
  <c r="K78" i="4"/>
  <c r="K80" i="4"/>
  <c r="L80" i="4"/>
  <c r="K81" i="4"/>
  <c r="K84" i="4"/>
  <c r="K85" i="4"/>
  <c r="K88" i="4"/>
  <c r="K91" i="4"/>
  <c r="K94" i="4"/>
  <c r="K97" i="4"/>
  <c r="K99" i="4"/>
  <c r="K101" i="4"/>
  <c r="K104" i="4"/>
  <c r="K107" i="4"/>
  <c r="K109" i="4"/>
  <c r="K113" i="4"/>
  <c r="K117" i="4"/>
  <c r="K121" i="4"/>
  <c r="K126" i="4"/>
  <c r="K130" i="4"/>
  <c r="K134" i="4"/>
  <c r="K138" i="4"/>
  <c r="K142" i="4"/>
  <c r="K146" i="4"/>
  <c r="K150" i="4"/>
  <c r="K154" i="4"/>
  <c r="K156" i="4"/>
  <c r="K160" i="4"/>
  <c r="K164" i="4"/>
  <c r="K168" i="4"/>
  <c r="K172" i="4"/>
  <c r="K176" i="4"/>
  <c r="K180" i="4"/>
  <c r="K184" i="4"/>
  <c r="K188" i="4"/>
  <c r="K192" i="4"/>
  <c r="K196" i="4"/>
  <c r="K200" i="4"/>
  <c r="K203" i="4"/>
  <c r="K206" i="4"/>
  <c r="K209" i="4"/>
  <c r="K212" i="4"/>
  <c r="K215" i="4"/>
  <c r="K220" i="4"/>
  <c r="K224" i="4"/>
  <c r="K228" i="4"/>
  <c r="K233" i="4"/>
  <c r="K238" i="4"/>
  <c r="K241" i="4"/>
  <c r="K244" i="4"/>
  <c r="K248" i="4"/>
  <c r="K251" i="4"/>
  <c r="K254" i="4"/>
  <c r="K257" i="4"/>
  <c r="K260" i="4"/>
  <c r="K263" i="4"/>
  <c r="K267" i="4"/>
  <c r="K270" i="4"/>
  <c r="K273" i="4"/>
  <c r="K276" i="4"/>
  <c r="K280" i="4"/>
  <c r="K283" i="4"/>
  <c r="K287" i="4"/>
  <c r="K290" i="4"/>
  <c r="K294" i="4"/>
  <c r="K299" i="4"/>
  <c r="K303" i="4"/>
  <c r="K308" i="4"/>
  <c r="K312" i="4"/>
  <c r="K315" i="4"/>
  <c r="K319" i="4"/>
  <c r="K323" i="4"/>
  <c r="K326" i="4"/>
  <c r="K330" i="4"/>
  <c r="K334" i="4"/>
  <c r="K339" i="4"/>
  <c r="K346" i="4"/>
  <c r="K349" i="4"/>
  <c r="K352" i="4"/>
  <c r="K354" i="4"/>
  <c r="K356" i="4"/>
  <c r="K358" i="4"/>
  <c r="L358" i="4"/>
  <c r="K359" i="4"/>
  <c r="K360" i="4"/>
  <c r="L360" i="4"/>
  <c r="K362" i="4"/>
  <c r="K365" i="4"/>
  <c r="K369" i="4"/>
  <c r="K385" i="4"/>
  <c r="K388" i="4"/>
  <c r="K397" i="4"/>
  <c r="K407" i="4"/>
  <c r="K423" i="4"/>
  <c r="L423" i="4"/>
  <c r="K429" i="4"/>
  <c r="K445" i="4"/>
  <c r="K451" i="4"/>
  <c r="K464" i="4"/>
  <c r="L464" i="4"/>
  <c r="K481" i="4"/>
  <c r="K498" i="4"/>
  <c r="L498" i="4"/>
  <c r="K511" i="4"/>
  <c r="K523" i="4"/>
  <c r="K531" i="4"/>
  <c r="K546" i="4"/>
  <c r="K560" i="4"/>
  <c r="K578" i="4"/>
  <c r="L578" i="4"/>
  <c r="K589" i="4"/>
  <c r="K604" i="4"/>
  <c r="L604" i="4"/>
  <c r="K609" i="4"/>
  <c r="K611" i="4"/>
  <c r="K612" i="4"/>
  <c r="K614" i="4"/>
  <c r="K616" i="4"/>
  <c r="K632" i="4"/>
  <c r="L632" i="4"/>
  <c r="K637" i="4"/>
  <c r="K640" i="4"/>
  <c r="K647" i="4"/>
  <c r="K655" i="4"/>
  <c r="K657" i="4"/>
  <c r="K664" i="4"/>
  <c r="K671" i="4"/>
  <c r="K673" i="4"/>
  <c r="K675" i="4"/>
  <c r="K679" i="4"/>
  <c r="K681" i="4"/>
  <c r="K684" i="4"/>
  <c r="L684" i="4"/>
  <c r="K687" i="4"/>
  <c r="K707" i="4"/>
  <c r="L707" i="4"/>
  <c r="K708" i="4"/>
  <c r="K728" i="4"/>
  <c r="L728" i="4"/>
  <c r="K729" i="4"/>
  <c r="K743" i="4"/>
  <c r="L743" i="4"/>
  <c r="K748" i="4"/>
  <c r="K755" i="4"/>
  <c r="L755" i="4"/>
  <c r="K760" i="4"/>
  <c r="K762" i="4"/>
  <c r="K763" i="4"/>
  <c r="K780" i="4"/>
  <c r="L780" i="4"/>
  <c r="K785" i="4"/>
  <c r="K795" i="4"/>
  <c r="L795" i="4"/>
  <c r="K796" i="4"/>
  <c r="K807" i="4"/>
  <c r="L807" i="4"/>
  <c r="K812" i="4"/>
  <c r="K815" i="4"/>
  <c r="K817" i="4"/>
  <c r="L817" i="4"/>
  <c r="K818" i="4"/>
  <c r="K820" i="4"/>
  <c r="L820" i="4"/>
  <c r="K823" i="4"/>
  <c r="K844" i="4"/>
  <c r="K848" i="4"/>
  <c r="K849" i="4"/>
  <c r="K851" i="4"/>
  <c r="K853" i="4"/>
  <c r="K855" i="4"/>
  <c r="L855" i="4"/>
  <c r="K856" i="4"/>
  <c r="K860" i="4"/>
  <c r="K872" i="4"/>
  <c r="K896" i="4"/>
  <c r="K906" i="4"/>
  <c r="K935" i="4"/>
  <c r="K946" i="4"/>
  <c r="K953" i="4"/>
  <c r="K957" i="4"/>
  <c r="K963" i="4"/>
  <c r="K969" i="4"/>
  <c r="K976" i="4"/>
  <c r="K980" i="4"/>
  <c r="K985" i="4"/>
  <c r="K990" i="4"/>
  <c r="K994" i="4"/>
  <c r="K1001" i="4"/>
  <c r="K1007" i="4"/>
  <c r="K1014" i="4"/>
  <c r="K1020" i="4"/>
  <c r="K1026" i="4"/>
  <c r="K1030" i="4"/>
  <c r="K1036" i="4"/>
  <c r="K1038" i="4"/>
  <c r="L1038" i="4"/>
  <c r="K1039" i="4"/>
  <c r="K1042" i="4"/>
  <c r="K1045" i="4"/>
  <c r="K1048" i="4"/>
  <c r="K1051" i="4"/>
  <c r="K1052" i="4"/>
  <c r="K1055" i="4"/>
  <c r="K1058" i="4"/>
  <c r="L1058" i="4"/>
  <c r="K1059" i="4"/>
  <c r="K1062" i="4"/>
  <c r="K1065" i="4"/>
  <c r="L1065" i="4"/>
  <c r="K1066" i="4"/>
  <c r="K1069" i="4"/>
  <c r="K1070" i="4"/>
  <c r="K1072" i="4"/>
  <c r="L1072" i="4"/>
  <c r="K1074" i="4"/>
  <c r="K1077" i="4"/>
  <c r="K1078" i="4"/>
  <c r="K1081" i="4"/>
  <c r="L1081" i="4"/>
  <c r="K1082" i="4"/>
  <c r="K1085" i="4"/>
  <c r="K1086" i="4"/>
  <c r="K1089" i="4"/>
  <c r="K1092" i="4"/>
  <c r="K1093" i="4"/>
  <c r="K1096" i="4"/>
  <c r="L1096" i="4"/>
  <c r="K1097" i="4"/>
  <c r="K1100" i="4"/>
  <c r="K1103" i="4"/>
  <c r="K1104" i="4"/>
  <c r="K1106" i="4"/>
  <c r="L1106" i="4"/>
  <c r="K1107" i="4"/>
  <c r="K1109" i="4"/>
  <c r="L1109" i="4"/>
  <c r="K1110" i="4"/>
  <c r="K1112" i="4"/>
  <c r="L1112" i="4"/>
  <c r="K1113" i="4"/>
  <c r="K1115" i="4"/>
  <c r="K1116" i="4"/>
  <c r="K1118" i="4"/>
  <c r="L1118" i="4"/>
  <c r="K1119" i="4"/>
  <c r="K1121" i="4"/>
  <c r="K1122" i="4"/>
  <c r="K1124" i="4"/>
  <c r="L1124" i="4"/>
  <c r="K1125" i="4"/>
  <c r="K1127" i="4"/>
  <c r="K1128" i="4"/>
  <c r="K1130" i="4"/>
  <c r="K1131" i="4"/>
  <c r="K1133" i="4"/>
  <c r="K1134" i="4"/>
  <c r="K1136" i="4"/>
  <c r="L1136" i="4"/>
  <c r="K1137" i="4"/>
  <c r="K1143" i="4"/>
  <c r="K1148" i="4"/>
  <c r="L1148" i="4"/>
  <c r="K1151" i="4"/>
  <c r="K1152" i="4"/>
  <c r="L1152" i="4"/>
  <c r="K1154" i="4"/>
  <c r="K1165" i="4"/>
  <c r="K1166" i="4"/>
  <c r="L1166" i="4"/>
  <c r="K1171" i="4"/>
  <c r="K1180" i="4"/>
  <c r="K1188" i="4"/>
  <c r="K1192" i="4"/>
  <c r="K1194" i="4"/>
  <c r="L1194" i="4"/>
  <c r="K1195" i="4"/>
  <c r="K1202" i="4"/>
  <c r="L1202" i="4"/>
  <c r="K1204" i="4"/>
  <c r="K1209" i="4"/>
  <c r="K1212" i="4"/>
  <c r="K1217" i="4"/>
  <c r="K1221" i="4"/>
  <c r="K1229" i="4"/>
  <c r="L1229" i="4"/>
  <c r="K1232" i="4"/>
  <c r="K1241" i="4"/>
  <c r="L1241" i="4"/>
  <c r="K1243" i="4"/>
  <c r="K1251" i="4"/>
  <c r="L1251" i="4"/>
  <c r="K1254" i="4"/>
  <c r="K1262" i="4"/>
  <c r="K1265" i="4"/>
  <c r="K1270" i="4"/>
  <c r="L1270" i="4"/>
  <c r="K1274" i="4"/>
  <c r="K1279" i="4"/>
  <c r="L1279" i="4"/>
  <c r="K1284" i="4"/>
  <c r="K1291" i="4"/>
  <c r="L1291" i="4"/>
  <c r="K1294" i="4"/>
  <c r="K1301" i="4"/>
  <c r="K1308" i="4"/>
  <c r="K1315" i="4"/>
  <c r="K1322" i="4"/>
  <c r="K1329" i="4"/>
  <c r="K1336" i="4"/>
  <c r="K1343" i="4"/>
  <c r="K1350" i="4"/>
  <c r="K1358" i="4"/>
  <c r="K1366" i="4"/>
  <c r="K1373" i="4"/>
  <c r="K1380" i="4"/>
  <c r="K1388" i="4"/>
  <c r="K1396" i="4"/>
  <c r="K1404" i="4"/>
  <c r="K1413" i="4"/>
  <c r="K1421" i="4"/>
  <c r="K1430" i="4"/>
  <c r="K1438" i="4"/>
  <c r="K1446" i="4"/>
  <c r="K1454" i="4"/>
  <c r="K1461" i="4"/>
  <c r="K1468" i="4"/>
  <c r="K1474" i="4"/>
  <c r="K1481" i="4"/>
  <c r="K1487" i="4"/>
  <c r="K1493" i="4"/>
  <c r="K1500" i="4"/>
  <c r="K1503" i="4"/>
  <c r="L1503" i="4"/>
  <c r="K1510" i="4"/>
  <c r="K1522" i="4"/>
  <c r="L1522" i="4"/>
  <c r="K1530" i="4"/>
  <c r="K1542" i="4"/>
  <c r="K1548" i="4"/>
  <c r="K1560" i="4"/>
  <c r="L1560" i="4"/>
  <c r="K1566" i="4"/>
  <c r="K1578" i="4"/>
  <c r="L1578" i="4"/>
  <c r="K1584" i="4"/>
  <c r="K1595" i="4"/>
  <c r="L1595" i="4"/>
  <c r="K1601" i="4"/>
  <c r="K1612" i="4"/>
  <c r="K1618" i="4"/>
  <c r="K1630" i="4"/>
  <c r="L1630" i="4"/>
  <c r="K1636" i="4"/>
  <c r="K1654" i="4"/>
  <c r="L1654" i="4"/>
  <c r="K1659" i="4"/>
  <c r="K1674" i="4"/>
  <c r="K1683" i="4"/>
  <c r="K1701" i="4"/>
  <c r="K1706" i="4"/>
  <c r="K1721" i="4"/>
  <c r="K1730" i="4"/>
  <c r="K1745" i="4"/>
  <c r="L1745" i="4"/>
  <c r="K1753" i="4"/>
  <c r="K1771" i="4"/>
  <c r="K1777" i="4"/>
  <c r="K1795" i="4"/>
  <c r="K1800" i="4"/>
  <c r="K1815" i="4"/>
  <c r="L1815" i="4"/>
  <c r="K1824" i="4"/>
  <c r="K1842" i="4"/>
  <c r="L1842" i="4"/>
  <c r="K1847" i="4"/>
  <c r="K1859" i="4"/>
  <c r="L1859" i="4"/>
  <c r="K1866" i="4"/>
  <c r="K1884" i="4"/>
  <c r="K1890" i="4"/>
  <c r="K1908" i="4"/>
  <c r="L1908" i="4"/>
  <c r="K1913" i="4"/>
  <c r="K1931" i="4"/>
  <c r="L1931" i="4"/>
  <c r="K1937" i="4"/>
  <c r="K1956" i="4"/>
  <c r="K1960" i="4"/>
  <c r="K1978" i="4"/>
  <c r="K1984" i="4"/>
  <c r="K2000" i="4"/>
  <c r="L2000" i="4"/>
  <c r="K2007" i="4"/>
  <c r="K2025" i="4"/>
  <c r="L2025" i="4"/>
  <c r="K2031" i="4"/>
  <c r="K2049" i="4"/>
  <c r="K2054" i="4"/>
  <c r="K2072" i="4"/>
  <c r="K2078" i="4"/>
  <c r="K2097" i="4"/>
  <c r="L2097" i="4"/>
  <c r="K2101" i="4"/>
  <c r="K2119" i="4"/>
  <c r="L2119" i="4"/>
  <c r="K2125" i="4"/>
  <c r="K2141" i="4"/>
  <c r="K2148" i="4"/>
  <c r="K2166" i="4"/>
  <c r="K2172" i="4"/>
  <c r="K2190" i="4"/>
  <c r="L2190" i="4"/>
  <c r="K2195" i="4"/>
  <c r="K2213" i="4"/>
  <c r="L2213" i="4"/>
  <c r="K2219" i="4"/>
  <c r="K2237" i="4"/>
  <c r="K2243" i="4"/>
  <c r="K2259" i="4"/>
  <c r="K2266" i="4"/>
  <c r="K2284" i="4"/>
  <c r="L2284" i="4"/>
  <c r="K2290" i="4"/>
  <c r="K2308" i="4"/>
  <c r="L2308" i="4"/>
  <c r="K2313" i="4"/>
  <c r="K2331" i="4"/>
  <c r="L2331" i="4"/>
  <c r="K2337" i="4"/>
  <c r="K2355" i="4"/>
  <c r="K2361" i="4"/>
  <c r="K2377" i="4"/>
  <c r="L2377" i="4"/>
  <c r="K2384" i="4"/>
  <c r="K2390" i="4"/>
  <c r="L2390" i="4"/>
  <c r="K2392" i="4"/>
  <c r="K2398" i="4"/>
  <c r="K2400" i="4"/>
  <c r="K2406" i="4"/>
  <c r="K2410" i="4"/>
  <c r="L2410" i="4"/>
  <c r="K2411" i="4"/>
  <c r="K2417" i="4"/>
  <c r="K2422" i="4"/>
  <c r="K2427" i="4"/>
  <c r="K2428" i="4"/>
  <c r="L2428" i="4"/>
  <c r="L2429" i="4"/>
  <c r="K284" i="8"/>
  <c r="P284" i="8"/>
  <c r="K2429" i="4"/>
  <c r="K2431" i="4"/>
  <c r="L2431" i="4"/>
  <c r="K2432" i="4"/>
  <c r="K2440" i="4"/>
  <c r="K2447" i="4"/>
  <c r="K2471" i="4"/>
  <c r="L2471" i="4"/>
  <c r="K2475" i="4"/>
  <c r="K2483" i="4"/>
  <c r="L2483" i="4"/>
  <c r="K2486" i="4"/>
  <c r="K2494" i="4"/>
  <c r="K2498" i="4"/>
  <c r="K2501" i="4"/>
  <c r="K2503" i="4"/>
  <c r="K2505" i="4"/>
  <c r="K2516" i="4"/>
  <c r="L2516" i="4"/>
  <c r="K2521" i="4"/>
  <c r="K2532" i="4"/>
  <c r="K2537" i="4"/>
  <c r="K2551" i="4"/>
  <c r="L2551" i="4"/>
  <c r="K2558" i="4"/>
  <c r="K2577" i="4"/>
  <c r="K2582" i="4"/>
  <c r="K2601" i="4"/>
  <c r="L2601" i="4"/>
  <c r="K2605" i="4"/>
  <c r="K2624" i="4"/>
  <c r="K2629" i="4"/>
  <c r="K2648" i="4"/>
  <c r="L2648" i="4"/>
  <c r="K2652" i="4"/>
  <c r="K2668" i="4"/>
  <c r="L2668" i="4"/>
  <c r="K2676" i="4"/>
  <c r="K2692" i="4"/>
  <c r="L2692" i="4"/>
  <c r="K2699" i="4"/>
  <c r="K2718" i="4"/>
  <c r="K2723" i="4"/>
  <c r="K2742" i="4"/>
  <c r="L2742" i="4"/>
  <c r="K2746" i="4"/>
  <c r="K2765" i="4"/>
  <c r="K2770" i="4"/>
  <c r="K2789" i="4"/>
  <c r="L2789" i="4"/>
  <c r="K2793" i="4"/>
  <c r="K2809" i="4"/>
  <c r="K2817" i="4"/>
  <c r="K2833" i="4"/>
  <c r="L2833" i="4"/>
  <c r="K2840" i="4"/>
  <c r="K2858" i="4"/>
  <c r="L2858" i="4"/>
  <c r="K2864" i="4"/>
  <c r="K2882" i="4"/>
  <c r="L2882" i="4"/>
  <c r="K2887" i="4"/>
  <c r="K2903" i="4"/>
  <c r="K2911" i="4"/>
  <c r="K2914" i="4"/>
  <c r="L2914" i="4"/>
  <c r="K2915" i="4"/>
  <c r="L2915" i="4"/>
  <c r="K2917" i="4"/>
  <c r="L2917" i="4"/>
  <c r="K2920" i="4"/>
  <c r="K2933" i="4"/>
  <c r="L2933" i="4"/>
  <c r="K2939" i="4"/>
  <c r="K2955" i="4"/>
  <c r="K2961" i="4"/>
  <c r="K2974" i="4"/>
  <c r="L2974" i="4"/>
  <c r="K2980" i="4"/>
  <c r="K2993" i="4"/>
  <c r="K2999" i="4"/>
  <c r="K3012" i="4"/>
  <c r="L3012" i="4"/>
  <c r="K3018" i="4"/>
  <c r="K3030" i="4"/>
  <c r="K3038" i="4"/>
  <c r="K3051" i="4"/>
  <c r="L3051" i="4"/>
  <c r="K3057" i="4"/>
  <c r="K3070" i="4"/>
  <c r="L3070" i="4"/>
  <c r="K3076" i="4"/>
  <c r="K3089" i="4"/>
  <c r="L3089" i="4"/>
  <c r="K3095" i="4"/>
  <c r="K3111" i="4"/>
  <c r="K3117" i="4"/>
  <c r="K3118" i="4"/>
  <c r="L3118" i="4"/>
  <c r="L3119" i="4"/>
  <c r="K3119" i="4"/>
  <c r="K3133" i="4"/>
  <c r="L3133" i="4"/>
  <c r="K3138" i="4"/>
  <c r="K3154" i="4"/>
  <c r="L3154" i="4"/>
  <c r="K3159" i="4"/>
  <c r="K3161" i="4"/>
  <c r="K3162" i="4"/>
  <c r="K3169" i="4"/>
  <c r="K3171" i="4"/>
  <c r="K3181" i="4"/>
  <c r="K3185" i="4"/>
  <c r="L3185" i="4"/>
  <c r="K3188" i="4"/>
  <c r="K3194" i="4"/>
  <c r="K3212" i="4"/>
  <c r="K3220" i="4"/>
  <c r="K3239" i="4"/>
  <c r="L3239" i="4"/>
  <c r="K3246" i="4"/>
  <c r="K3264" i="4"/>
  <c r="K3272" i="4"/>
  <c r="K3291" i="4"/>
  <c r="L3291" i="4"/>
  <c r="K3298" i="4"/>
  <c r="K3316" i="4"/>
  <c r="K3324" i="4"/>
  <c r="K3343" i="4"/>
  <c r="L3343" i="4"/>
  <c r="K3350" i="4"/>
  <c r="K3368" i="4"/>
  <c r="L3368" i="4"/>
  <c r="K3376" i="4"/>
  <c r="K3395" i="4"/>
  <c r="L3395" i="4"/>
  <c r="K3402" i="4"/>
  <c r="K3420" i="4"/>
  <c r="K3428" i="4"/>
  <c r="K3447" i="4"/>
  <c r="K3454" i="4"/>
  <c r="K3472" i="4"/>
  <c r="K3480" i="4"/>
  <c r="K3499" i="4"/>
  <c r="L3499" i="4"/>
  <c r="K3506" i="4"/>
  <c r="K3525" i="4"/>
  <c r="K3536" i="4"/>
  <c r="K3555" i="4"/>
  <c r="K3566" i="4"/>
  <c r="K3585" i="4"/>
  <c r="L3585" i="4"/>
  <c r="K3596" i="4"/>
  <c r="K3614" i="4"/>
  <c r="L3614" i="4"/>
  <c r="K3622" i="4"/>
  <c r="K3641" i="4"/>
  <c r="K3648" i="4"/>
  <c r="K3666" i="4"/>
  <c r="L3666" i="4"/>
  <c r="K3674" i="4"/>
  <c r="K3693" i="4"/>
  <c r="L3693" i="4"/>
  <c r="K3700" i="4"/>
  <c r="K3718" i="4"/>
  <c r="L3718" i="4"/>
  <c r="K3726" i="4"/>
  <c r="K3745" i="4"/>
  <c r="K3752" i="4"/>
  <c r="K3769" i="4"/>
  <c r="K3774" i="4"/>
  <c r="K3782" i="4"/>
  <c r="L3782" i="4"/>
  <c r="K3786" i="4"/>
  <c r="K3787" i="4"/>
  <c r="L3787" i="4"/>
  <c r="K3789" i="4"/>
  <c r="K3791" i="4"/>
  <c r="K3803" i="4"/>
  <c r="L3803" i="4"/>
  <c r="K3811" i="4"/>
  <c r="K3813" i="4"/>
  <c r="K3825" i="4"/>
  <c r="L3825" i="4"/>
  <c r="K3833" i="4"/>
  <c r="K3836" i="4"/>
  <c r="L3836" i="4"/>
  <c r="K3840" i="4"/>
  <c r="K3851" i="4"/>
  <c r="K3858" i="4"/>
  <c r="K3869" i="4"/>
  <c r="L3869" i="4"/>
  <c r="K3878" i="4"/>
  <c r="K3889" i="4"/>
  <c r="K3898" i="4"/>
  <c r="K3904" i="4"/>
  <c r="K3907" i="4"/>
  <c r="K3918" i="4"/>
  <c r="K3927" i="4"/>
  <c r="K3932" i="4"/>
  <c r="K3938" i="4"/>
  <c r="K3942" i="4"/>
  <c r="L3942" i="4"/>
  <c r="K3944" i="4"/>
  <c r="K3959" i="4"/>
  <c r="K3963" i="4"/>
  <c r="K3970" i="4"/>
  <c r="K3978" i="4"/>
  <c r="K3982" i="4"/>
  <c r="K3990" i="4"/>
  <c r="L3990" i="4"/>
  <c r="K3994" i="4"/>
  <c r="K4009" i="4"/>
  <c r="L4009" i="4"/>
  <c r="K4021" i="4"/>
  <c r="K4036" i="4"/>
  <c r="K4048" i="4"/>
  <c r="K4064" i="4"/>
  <c r="L4064" i="4"/>
  <c r="K4076" i="4"/>
  <c r="K4091" i="4"/>
  <c r="L4091" i="4"/>
  <c r="K4103" i="4"/>
  <c r="K4117" i="4"/>
  <c r="L4117" i="4"/>
  <c r="K4127" i="4"/>
  <c r="K4141" i="4"/>
  <c r="L4141" i="4"/>
  <c r="K4151" i="4"/>
  <c r="K4167" i="4"/>
  <c r="K4179" i="4"/>
  <c r="K4190" i="4"/>
  <c r="K4199" i="4"/>
  <c r="K4211" i="4"/>
  <c r="L4211" i="4"/>
  <c r="K4220" i="4"/>
  <c r="K4231" i="4"/>
  <c r="K4241" i="4"/>
  <c r="K4252" i="4"/>
  <c r="K4261" i="4"/>
  <c r="K4272" i="4"/>
  <c r="L4272" i="4"/>
  <c r="K4280" i="4"/>
  <c r="K4291" i="4"/>
  <c r="L4291" i="4"/>
  <c r="K4299" i="4"/>
  <c r="K4310" i="4"/>
  <c r="K4318" i="4"/>
  <c r="K4330" i="4"/>
  <c r="K4339" i="4"/>
  <c r="K4349" i="4"/>
  <c r="L4349" i="4"/>
  <c r="K4357" i="4"/>
  <c r="K4360" i="4"/>
  <c r="L4360" i="4"/>
  <c r="K4374" i="4"/>
  <c r="K4385" i="4"/>
  <c r="L4385" i="4"/>
  <c r="K4393" i="4"/>
  <c r="K4408" i="4"/>
  <c r="K4417" i="4"/>
  <c r="K4429" i="4"/>
  <c r="L4429" i="4"/>
  <c r="K4438" i="4"/>
  <c r="K4449" i="4"/>
  <c r="L4449" i="4"/>
  <c r="K4458" i="4"/>
  <c r="K4467" i="4"/>
  <c r="K4475" i="4"/>
  <c r="K4486" i="4"/>
  <c r="K4494" i="4"/>
  <c r="K4506" i="4"/>
  <c r="K4515" i="4"/>
  <c r="K4526" i="4"/>
  <c r="L4526" i="4"/>
  <c r="K4534" i="4"/>
  <c r="K4546" i="4"/>
  <c r="K4555" i="4"/>
  <c r="K4566" i="4"/>
  <c r="K4575" i="4"/>
  <c r="K4586" i="4"/>
  <c r="L4586" i="4"/>
  <c r="K4588" i="4"/>
  <c r="L4588" i="4"/>
  <c r="K4598" i="4"/>
  <c r="K4614" i="4"/>
  <c r="L4614" i="4"/>
  <c r="K4626" i="4"/>
  <c r="K4642" i="4"/>
  <c r="L4642" i="4"/>
  <c r="K4656" i="4"/>
  <c r="K4672" i="4"/>
  <c r="K4684" i="4"/>
  <c r="K4699" i="4"/>
  <c r="L4699" i="4"/>
  <c r="K4711" i="4"/>
  <c r="K4727" i="4"/>
  <c r="L4727" i="4"/>
  <c r="K4739" i="4"/>
  <c r="K4752" i="4"/>
  <c r="K4762" i="4"/>
  <c r="K4765" i="4"/>
  <c r="K4766" i="4"/>
  <c r="K4769" i="4"/>
  <c r="K4770" i="4"/>
  <c r="K4773" i="4"/>
  <c r="L4773" i="4"/>
  <c r="K4774" i="4"/>
  <c r="K4777" i="4"/>
  <c r="K4778" i="4"/>
  <c r="K4781" i="4"/>
  <c r="L4781" i="4"/>
  <c r="K4782" i="4"/>
  <c r="K4784" i="4"/>
  <c r="L4784" i="4"/>
  <c r="K4785" i="4"/>
  <c r="K4786" i="4"/>
  <c r="L4786" i="4"/>
  <c r="K4788" i="4"/>
  <c r="K4789" i="4"/>
  <c r="K4791" i="4"/>
  <c r="K4793" i="4"/>
  <c r="L4793" i="4"/>
  <c r="K4794" i="4"/>
  <c r="K4796" i="4"/>
  <c r="K4797" i="4"/>
  <c r="K4799" i="4"/>
  <c r="L4799" i="4"/>
  <c r="K4800" i="4"/>
  <c r="K4802" i="4"/>
  <c r="K4803" i="4"/>
  <c r="K4805" i="4"/>
  <c r="L4805" i="4"/>
  <c r="K4806" i="4"/>
  <c r="K4808" i="4"/>
  <c r="L4808" i="4"/>
  <c r="K4809" i="4"/>
  <c r="K4815" i="4"/>
  <c r="L4815" i="4"/>
  <c r="K4818" i="4"/>
  <c r="K4834" i="4"/>
  <c r="K4839" i="4"/>
  <c r="K4855" i="4"/>
  <c r="K4860" i="4"/>
  <c r="K4868" i="4"/>
  <c r="K4872" i="4"/>
  <c r="K4890" i="4"/>
  <c r="L4890" i="4"/>
  <c r="K4893" i="4"/>
  <c r="K4902" i="4"/>
  <c r="K4912" i="4"/>
  <c r="K4914" i="4"/>
  <c r="L4914" i="4"/>
  <c r="K4915" i="4"/>
  <c r="K4916" i="4"/>
  <c r="K4918" i="4"/>
  <c r="K4920" i="4"/>
  <c r="L4920" i="4"/>
  <c r="K4921" i="4"/>
  <c r="K4923" i="4"/>
  <c r="L4923" i="4"/>
  <c r="K4924" i="4"/>
  <c r="K1060" i="8"/>
  <c r="K998" i="8"/>
  <c r="P998" i="8"/>
  <c r="D257" i="3"/>
  <c r="D258" i="3"/>
  <c r="D259" i="3"/>
  <c r="D260" i="3"/>
  <c r="D261" i="3"/>
  <c r="D262" i="3"/>
  <c r="D246" i="3"/>
  <c r="D247" i="3"/>
  <c r="D248" i="3"/>
  <c r="D249" i="3"/>
  <c r="D250" i="3"/>
  <c r="D251" i="3"/>
  <c r="D252" i="3"/>
  <c r="D253" i="3"/>
  <c r="D254" i="3"/>
  <c r="D255" i="3"/>
  <c r="D256" i="3"/>
  <c r="D245" i="3"/>
  <c r="D244" i="3"/>
  <c r="F46" i="2"/>
  <c r="F48" i="2"/>
  <c r="F55" i="2"/>
  <c r="F61" i="2"/>
  <c r="F67" i="2"/>
  <c r="F68" i="2"/>
  <c r="F71" i="2"/>
  <c r="F74" i="2"/>
  <c r="F75" i="2"/>
  <c r="F76" i="2"/>
  <c r="F82" i="2"/>
  <c r="F83" i="2"/>
  <c r="F86" i="2"/>
  <c r="F102" i="2"/>
  <c r="F106" i="2"/>
  <c r="F117" i="2"/>
  <c r="F125" i="2"/>
  <c r="F133" i="2"/>
  <c r="F138" i="2"/>
  <c r="F139" i="2"/>
  <c r="F141" i="2"/>
  <c r="F145" i="2"/>
  <c r="F151" i="2"/>
  <c r="F153" i="2"/>
  <c r="F162" i="2"/>
  <c r="F166" i="2"/>
  <c r="F167" i="2"/>
  <c r="F182" i="2"/>
  <c r="F205" i="2"/>
  <c r="F206" i="2"/>
  <c r="F208" i="2"/>
  <c r="F209" i="2"/>
  <c r="F210" i="2"/>
  <c r="F211" i="2"/>
  <c r="F212" i="2"/>
  <c r="F215" i="2"/>
  <c r="F216" i="2"/>
  <c r="F222" i="2"/>
  <c r="F232" i="2"/>
  <c r="F233" i="2"/>
  <c r="F234" i="2"/>
  <c r="F235" i="2"/>
  <c r="F236" i="2"/>
  <c r="F237" i="2"/>
  <c r="F249" i="2"/>
  <c r="F278" i="2"/>
  <c r="F286" i="2"/>
  <c r="F289" i="2"/>
  <c r="F339" i="2"/>
  <c r="F368" i="2"/>
  <c r="F372" i="2"/>
  <c r="F379" i="2"/>
  <c r="F384" i="2"/>
  <c r="F392" i="2"/>
  <c r="F403" i="2"/>
  <c r="F423" i="2"/>
  <c r="F453" i="2"/>
  <c r="F455" i="2"/>
  <c r="F456" i="2"/>
  <c r="F457" i="2"/>
  <c r="F458" i="2"/>
  <c r="F459" i="2"/>
  <c r="F460" i="2"/>
  <c r="F461" i="2"/>
  <c r="F462" i="2"/>
  <c r="F469" i="2"/>
  <c r="F470" i="2"/>
  <c r="F477" i="2"/>
  <c r="F481" i="2"/>
  <c r="F488" i="2"/>
  <c r="F490" i="2"/>
  <c r="F493" i="2"/>
  <c r="F518" i="2"/>
  <c r="F523" i="2"/>
  <c r="F532" i="2"/>
  <c r="F533" i="2"/>
  <c r="F5" i="2"/>
  <c r="F6" i="2"/>
  <c r="F7" i="2"/>
  <c r="F8" i="2"/>
  <c r="F9" i="2"/>
  <c r="F10" i="2"/>
  <c r="F11" i="2"/>
  <c r="F12" i="2"/>
  <c r="F13" i="2"/>
  <c r="F14" i="2"/>
  <c r="F16" i="2"/>
  <c r="F18" i="2"/>
  <c r="F4" i="2"/>
  <c r="R40" i="3"/>
  <c r="R47" i="3"/>
  <c r="R65" i="3"/>
  <c r="R66" i="3"/>
  <c r="R68" i="3"/>
  <c r="R84" i="3"/>
  <c r="R85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E39" i="3"/>
  <c r="F39" i="3"/>
  <c r="E40" i="3"/>
  <c r="F40" i="3"/>
  <c r="E41" i="3"/>
  <c r="F41" i="3"/>
  <c r="E42" i="3"/>
  <c r="F42" i="3"/>
  <c r="E43" i="3"/>
  <c r="F43" i="3"/>
  <c r="E44" i="3"/>
  <c r="F44" i="3"/>
  <c r="E45" i="3"/>
  <c r="F45" i="3"/>
  <c r="E46" i="3"/>
  <c r="F46" i="3"/>
  <c r="E47" i="3"/>
  <c r="F47" i="3"/>
  <c r="E48" i="3"/>
  <c r="F48" i="3"/>
  <c r="E49" i="3"/>
  <c r="F49" i="3"/>
  <c r="E50" i="3"/>
  <c r="F50" i="3"/>
  <c r="E51" i="3"/>
  <c r="F51" i="3"/>
  <c r="E52" i="3"/>
  <c r="F52" i="3"/>
  <c r="E53" i="3"/>
  <c r="F53" i="3"/>
  <c r="E54" i="3"/>
  <c r="F54" i="3"/>
  <c r="E55" i="3"/>
  <c r="F55" i="3"/>
  <c r="E56" i="3"/>
  <c r="F56" i="3"/>
  <c r="E57" i="3"/>
  <c r="F57" i="3"/>
  <c r="E58" i="3"/>
  <c r="F58" i="3"/>
  <c r="E59" i="3"/>
  <c r="F59" i="3"/>
  <c r="E60" i="3"/>
  <c r="F60" i="3"/>
  <c r="E61" i="3"/>
  <c r="F61" i="3"/>
  <c r="E62" i="3"/>
  <c r="F62" i="3"/>
  <c r="E63" i="3"/>
  <c r="F63" i="3"/>
  <c r="E64" i="3"/>
  <c r="F64" i="3"/>
  <c r="E65" i="3"/>
  <c r="F65" i="3"/>
  <c r="E66" i="3"/>
  <c r="F66" i="3"/>
  <c r="E67" i="3"/>
  <c r="F67" i="3"/>
  <c r="E68" i="3"/>
  <c r="F68" i="3"/>
  <c r="E69" i="3"/>
  <c r="F69" i="3"/>
  <c r="E70" i="3"/>
  <c r="F70" i="3"/>
  <c r="E71" i="3"/>
  <c r="F71" i="3"/>
  <c r="E72" i="3"/>
  <c r="F72" i="3"/>
  <c r="E73" i="3"/>
  <c r="F73" i="3"/>
  <c r="E74" i="3"/>
  <c r="F74" i="3"/>
  <c r="E75" i="3"/>
  <c r="F75" i="3"/>
  <c r="E76" i="3"/>
  <c r="F76" i="3"/>
  <c r="E77" i="3"/>
  <c r="F77" i="3"/>
  <c r="E78" i="3"/>
  <c r="F78" i="3"/>
  <c r="E79" i="3"/>
  <c r="F79" i="3"/>
  <c r="E80" i="3"/>
  <c r="F80" i="3"/>
  <c r="E81" i="3"/>
  <c r="F81" i="3"/>
  <c r="E82" i="3"/>
  <c r="F82" i="3"/>
  <c r="E83" i="3"/>
  <c r="F83" i="3"/>
  <c r="E84" i="3"/>
  <c r="F84" i="3"/>
  <c r="E85" i="3"/>
  <c r="F85" i="3"/>
  <c r="E86" i="3"/>
  <c r="F86" i="3"/>
  <c r="R463" i="3"/>
  <c r="R485" i="3"/>
  <c r="R474" i="3"/>
  <c r="R475" i="3"/>
  <c r="R476" i="3"/>
  <c r="R477" i="3"/>
  <c r="R478" i="3"/>
  <c r="R480" i="3"/>
  <c r="R481" i="3"/>
  <c r="R482" i="3"/>
  <c r="R483" i="3"/>
  <c r="R484" i="3"/>
  <c r="R486" i="3"/>
  <c r="R487" i="3"/>
  <c r="R488" i="3"/>
  <c r="R489" i="3"/>
  <c r="R490" i="3"/>
  <c r="R491" i="3"/>
  <c r="R492" i="3"/>
  <c r="R493" i="3"/>
  <c r="R494" i="3"/>
  <c r="R495" i="3"/>
  <c r="R497" i="3"/>
  <c r="R498" i="3"/>
  <c r="R502" i="3"/>
  <c r="R501" i="3"/>
  <c r="D501" i="3"/>
  <c r="E501" i="3"/>
  <c r="F501" i="3"/>
  <c r="D502" i="3"/>
  <c r="E502" i="3"/>
  <c r="F502" i="3"/>
  <c r="R92" i="3"/>
  <c r="D92" i="3"/>
  <c r="E92" i="3"/>
  <c r="F92" i="3"/>
  <c r="P573" i="3"/>
  <c r="Q573" i="3"/>
  <c r="P574" i="3"/>
  <c r="Q574" i="3"/>
  <c r="P575" i="3"/>
  <c r="Q575" i="3"/>
  <c r="P576" i="3"/>
  <c r="Q576" i="3"/>
  <c r="N573" i="3"/>
  <c r="N574" i="3"/>
  <c r="N575" i="3"/>
  <c r="N576" i="3"/>
  <c r="N572" i="3"/>
  <c r="E573" i="3"/>
  <c r="F573" i="3"/>
  <c r="E574" i="3"/>
  <c r="F574" i="3"/>
  <c r="E575" i="3"/>
  <c r="F575" i="3"/>
  <c r="E576" i="3"/>
  <c r="F576" i="3"/>
  <c r="D500" i="3"/>
  <c r="D499" i="3"/>
  <c r="E499" i="3"/>
  <c r="F499" i="3"/>
  <c r="E500" i="3"/>
  <c r="F500" i="3"/>
  <c r="R35" i="3"/>
  <c r="D35" i="3"/>
  <c r="E35" i="3"/>
  <c r="F35" i="3"/>
  <c r="D33" i="3"/>
  <c r="E33" i="3"/>
  <c r="F33" i="3"/>
  <c r="R31" i="3"/>
  <c r="D31" i="3"/>
  <c r="E31" i="3"/>
  <c r="F31" i="3"/>
  <c r="R29" i="3"/>
  <c r="D29" i="3"/>
  <c r="E29" i="3"/>
  <c r="F29" i="3"/>
  <c r="D27" i="3"/>
  <c r="E27" i="3"/>
  <c r="F27" i="3"/>
  <c r="R562" i="3"/>
  <c r="R563" i="3"/>
  <c r="R564" i="3"/>
  <c r="R566" i="3"/>
  <c r="R568" i="3"/>
  <c r="R569" i="3"/>
  <c r="R570" i="3"/>
  <c r="R571" i="3"/>
  <c r="P572" i="3"/>
  <c r="Q572" i="3"/>
  <c r="E572" i="3"/>
  <c r="F572" i="3"/>
  <c r="E477" i="3"/>
  <c r="F477" i="3"/>
  <c r="E478" i="3"/>
  <c r="F478" i="3"/>
  <c r="E479" i="3"/>
  <c r="F479" i="3"/>
  <c r="E480" i="3"/>
  <c r="F480" i="3"/>
  <c r="E481" i="3"/>
  <c r="F481" i="3"/>
  <c r="E482" i="3"/>
  <c r="F482" i="3"/>
  <c r="E483" i="3"/>
  <c r="F483" i="3"/>
  <c r="E484" i="3"/>
  <c r="F484" i="3"/>
  <c r="E485" i="3"/>
  <c r="F485" i="3"/>
  <c r="E486" i="3"/>
  <c r="F486" i="3"/>
  <c r="E487" i="3"/>
  <c r="F487" i="3"/>
  <c r="E488" i="3"/>
  <c r="F488" i="3"/>
  <c r="E489" i="3"/>
  <c r="F489" i="3"/>
  <c r="E490" i="3"/>
  <c r="F490" i="3"/>
  <c r="E491" i="3"/>
  <c r="F491" i="3"/>
  <c r="E492" i="3"/>
  <c r="F492" i="3"/>
  <c r="E493" i="3"/>
  <c r="F493" i="3"/>
  <c r="E494" i="3"/>
  <c r="F494" i="3"/>
  <c r="E495" i="3"/>
  <c r="F495" i="3"/>
  <c r="E496" i="3"/>
  <c r="F496" i="3"/>
  <c r="E497" i="3"/>
  <c r="F497" i="3"/>
  <c r="E498" i="3"/>
  <c r="F498" i="3"/>
  <c r="P571" i="3"/>
  <c r="Q571" i="3"/>
  <c r="N571" i="3"/>
  <c r="E571" i="3"/>
  <c r="F571" i="3"/>
  <c r="E565" i="3"/>
  <c r="F565" i="3"/>
  <c r="E566" i="3"/>
  <c r="F566" i="3"/>
  <c r="E567" i="3"/>
  <c r="F567" i="3"/>
  <c r="E568" i="3"/>
  <c r="F568" i="3"/>
  <c r="E569" i="3"/>
  <c r="F569" i="3"/>
  <c r="E570" i="3"/>
  <c r="F570" i="3"/>
  <c r="E562" i="3"/>
  <c r="F562" i="3"/>
  <c r="E563" i="3"/>
  <c r="F563" i="3"/>
  <c r="E564" i="3"/>
  <c r="F564" i="3"/>
  <c r="O557" i="3"/>
  <c r="O558" i="3"/>
  <c r="R561" i="3"/>
  <c r="E561" i="3"/>
  <c r="F561" i="3"/>
  <c r="F476" i="3"/>
  <c r="F475" i="3"/>
  <c r="E476" i="3"/>
  <c r="E475" i="3"/>
  <c r="R172" i="3"/>
  <c r="E172" i="3"/>
  <c r="R547" i="3"/>
  <c r="F547" i="3"/>
  <c r="E547" i="3"/>
  <c r="D263" i="3"/>
  <c r="D264" i="3"/>
  <c r="D265" i="3"/>
  <c r="D519" i="3"/>
  <c r="D518" i="3"/>
  <c r="D517" i="3"/>
  <c r="D516" i="3"/>
  <c r="D513" i="3"/>
  <c r="D511" i="3"/>
  <c r="D510" i="3"/>
  <c r="D508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09" i="3"/>
  <c r="D408" i="3"/>
  <c r="D407" i="3"/>
  <c r="D406" i="3"/>
  <c r="D405" i="3"/>
  <c r="D404" i="3"/>
  <c r="D385" i="3"/>
  <c r="D384" i="3"/>
  <c r="D383" i="3"/>
  <c r="D382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44" i="3"/>
  <c r="D343" i="3"/>
  <c r="D300" i="3"/>
  <c r="D299" i="3"/>
  <c r="D298" i="3"/>
  <c r="D297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07" i="3"/>
  <c r="D206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0" i="3"/>
  <c r="D169" i="3"/>
  <c r="D163" i="3"/>
  <c r="D162" i="3"/>
  <c r="D161" i="3"/>
  <c r="D160" i="3"/>
  <c r="D159" i="3"/>
  <c r="D158" i="3"/>
  <c r="D157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34" i="3"/>
  <c r="D32" i="3"/>
  <c r="D30" i="3"/>
  <c r="D28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P108" i="3"/>
  <c r="Q108" i="3"/>
  <c r="H861" i="8"/>
  <c r="K861" i="8"/>
  <c r="H603" i="8"/>
  <c r="K603" i="8"/>
  <c r="P603" i="8"/>
  <c r="H600" i="8"/>
  <c r="H2915" i="4"/>
  <c r="O2915" i="4"/>
  <c r="H602" i="8"/>
  <c r="H599" i="8"/>
  <c r="H2914" i="4"/>
  <c r="O2914" i="4"/>
  <c r="H4924" i="4"/>
  <c r="H4923" i="4"/>
  <c r="O4923" i="4"/>
  <c r="H4921" i="4"/>
  <c r="H4920" i="4"/>
  <c r="O4920" i="4"/>
  <c r="H4919" i="4"/>
  <c r="O4919" i="4"/>
  <c r="H4918" i="4"/>
  <c r="H4917" i="4"/>
  <c r="O4917" i="4"/>
  <c r="H4916" i="4"/>
  <c r="O4916" i="4"/>
  <c r="H4915" i="4"/>
  <c r="H4914" i="4"/>
  <c r="O4914" i="4"/>
  <c r="H4913" i="4"/>
  <c r="O4913" i="4"/>
  <c r="H4912" i="4"/>
  <c r="H4902" i="4"/>
  <c r="H4893" i="4"/>
  <c r="H4892" i="4"/>
  <c r="O4892" i="4"/>
  <c r="H4890" i="4"/>
  <c r="O4890" i="4"/>
  <c r="H4889" i="4"/>
  <c r="O4889" i="4"/>
  <c r="H4886" i="4"/>
  <c r="O4886" i="4"/>
  <c r="H4879" i="4"/>
  <c r="O4879" i="4"/>
  <c r="H4878" i="4"/>
  <c r="O4878" i="4"/>
  <c r="H4874" i="4"/>
  <c r="O4874" i="4"/>
  <c r="H4872" i="4"/>
  <c r="H4870" i="4"/>
  <c r="O4870" i="4"/>
  <c r="H4868" i="4"/>
  <c r="O4868" i="4"/>
  <c r="H4860" i="4"/>
  <c r="H4859" i="4"/>
  <c r="O4859" i="4"/>
  <c r="H4857" i="4"/>
  <c r="O4857" i="4"/>
  <c r="H4855" i="4"/>
  <c r="O4855" i="4"/>
  <c r="H4849" i="4"/>
  <c r="O4849" i="4"/>
  <c r="H4847" i="4"/>
  <c r="O4847" i="4"/>
  <c r="H4845" i="4"/>
  <c r="O4845" i="4"/>
  <c r="H4842" i="4"/>
  <c r="O4842" i="4"/>
  <c r="H4839" i="4"/>
  <c r="H4838" i="4"/>
  <c r="O4838" i="4"/>
  <c r="H4836" i="4"/>
  <c r="O4836" i="4"/>
  <c r="H4834" i="4"/>
  <c r="O4834" i="4"/>
  <c r="H4828" i="4"/>
  <c r="O4828" i="4"/>
  <c r="H4826" i="4"/>
  <c r="O4826" i="4"/>
  <c r="H4824" i="4"/>
  <c r="O4824" i="4"/>
  <c r="H4821" i="4"/>
  <c r="O4821" i="4"/>
  <c r="H4818" i="4"/>
  <c r="H4815" i="4"/>
  <c r="O4815" i="4"/>
  <c r="H4809" i="4"/>
  <c r="H4808" i="4"/>
  <c r="O4808" i="4"/>
  <c r="H4807" i="4"/>
  <c r="O4807" i="4"/>
  <c r="H4806" i="4"/>
  <c r="H4805" i="4"/>
  <c r="O4805" i="4"/>
  <c r="H4804" i="4"/>
  <c r="O4804" i="4"/>
  <c r="H4803" i="4"/>
  <c r="H4802" i="4"/>
  <c r="O4802" i="4"/>
  <c r="H4801" i="4"/>
  <c r="O4801" i="4"/>
  <c r="H4800" i="4"/>
  <c r="H4799" i="4"/>
  <c r="O4799" i="4"/>
  <c r="H4798" i="4"/>
  <c r="O4798" i="4"/>
  <c r="H4797" i="4"/>
  <c r="H4796" i="4"/>
  <c r="O4796" i="4"/>
  <c r="H4795" i="4"/>
  <c r="O4795" i="4"/>
  <c r="H4794" i="4"/>
  <c r="H4793" i="4"/>
  <c r="O4793" i="4"/>
  <c r="H4792" i="4"/>
  <c r="O4792" i="4"/>
  <c r="H4791" i="4"/>
  <c r="H4790" i="4"/>
  <c r="O4790" i="4"/>
  <c r="H4789" i="4"/>
  <c r="O4789" i="4"/>
  <c r="H4788" i="4"/>
  <c r="H4787" i="4"/>
  <c r="O4787" i="4"/>
  <c r="H4786" i="4"/>
  <c r="O4786" i="4"/>
  <c r="H4785" i="4"/>
  <c r="H4784" i="4"/>
  <c r="O4784" i="4"/>
  <c r="H4783" i="4"/>
  <c r="O4783" i="4"/>
  <c r="H4782" i="4"/>
  <c r="H4781" i="4"/>
  <c r="O4781" i="4"/>
  <c r="H4778" i="4"/>
  <c r="H4777" i="4"/>
  <c r="O4777" i="4"/>
  <c r="H4774" i="4"/>
  <c r="H4773" i="4"/>
  <c r="O4773" i="4"/>
  <c r="H4770" i="4"/>
  <c r="H4769" i="4"/>
  <c r="O4769" i="4"/>
  <c r="H4766" i="4"/>
  <c r="H4765" i="4"/>
  <c r="O4765" i="4"/>
  <c r="H4762" i="4"/>
  <c r="H4758" i="4"/>
  <c r="O4758" i="4"/>
  <c r="H4755" i="4"/>
  <c r="O4755" i="4"/>
  <c r="H4752" i="4"/>
  <c r="O4752" i="4"/>
  <c r="H4746" i="4"/>
  <c r="O4746" i="4"/>
  <c r="H4745" i="4"/>
  <c r="O4745" i="4"/>
  <c r="H4739" i="4"/>
  <c r="H4735" i="4"/>
  <c r="O4735" i="4"/>
  <c r="H4731" i="4"/>
  <c r="O4731" i="4"/>
  <c r="H4727" i="4"/>
  <c r="O4727" i="4"/>
  <c r="H4719" i="4"/>
  <c r="O4719" i="4"/>
  <c r="H4718" i="4"/>
  <c r="O4718" i="4"/>
  <c r="H4711" i="4"/>
  <c r="H4707" i="4"/>
  <c r="O4707" i="4"/>
  <c r="H4699" i="4"/>
  <c r="O4699" i="4"/>
  <c r="H4692" i="4"/>
  <c r="O4692" i="4"/>
  <c r="H4691" i="4"/>
  <c r="O4691" i="4"/>
  <c r="H4684" i="4"/>
  <c r="H4680" i="4"/>
  <c r="O4680" i="4"/>
  <c r="H4678" i="4"/>
  <c r="O4678" i="4"/>
  <c r="H4672" i="4"/>
  <c r="O4672" i="4"/>
  <c r="H4664" i="4"/>
  <c r="O4664" i="4"/>
  <c r="H4663" i="4"/>
  <c r="O4663" i="4"/>
  <c r="H4656" i="4"/>
  <c r="H4652" i="4"/>
  <c r="O4652" i="4"/>
  <c r="H4642" i="4"/>
  <c r="O4642" i="4"/>
  <c r="H4634" i="4"/>
  <c r="O4634" i="4"/>
  <c r="H4633" i="4"/>
  <c r="O4633" i="4"/>
  <c r="H4626" i="4"/>
  <c r="H4622" i="4"/>
  <c r="O4622" i="4"/>
  <c r="H4614" i="4"/>
  <c r="O4614" i="4"/>
  <c r="H4606" i="4"/>
  <c r="O4606" i="4"/>
  <c r="H4605" i="4"/>
  <c r="O4605" i="4"/>
  <c r="H4598" i="4"/>
  <c r="H4594" i="4"/>
  <c r="O4594" i="4"/>
  <c r="H4588" i="4"/>
  <c r="O4588" i="4"/>
  <c r="H4586" i="4"/>
  <c r="O4586" i="4"/>
  <c r="H4582" i="4"/>
  <c r="O4582" i="4"/>
  <c r="H4581" i="4"/>
  <c r="O4581" i="4"/>
  <c r="H4575" i="4"/>
  <c r="H4571" i="4"/>
  <c r="O4571" i="4"/>
  <c r="H4566" i="4"/>
  <c r="O4566" i="4"/>
  <c r="H4562" i="4"/>
  <c r="O4562" i="4"/>
  <c r="H4561" i="4"/>
  <c r="O4561" i="4"/>
  <c r="H4555" i="4"/>
  <c r="H4551" i="4"/>
  <c r="O4551" i="4"/>
  <c r="H4546" i="4"/>
  <c r="O4546" i="4"/>
  <c r="H4541" i="4"/>
  <c r="O4541" i="4"/>
  <c r="H4540" i="4"/>
  <c r="O4540" i="4"/>
  <c r="H4534" i="4"/>
  <c r="H4530" i="4"/>
  <c r="O4530" i="4"/>
  <c r="H4526" i="4"/>
  <c r="O4526" i="4"/>
  <c r="H4522" i="4"/>
  <c r="O4522" i="4"/>
  <c r="H4521" i="4"/>
  <c r="O4521" i="4"/>
  <c r="H4515" i="4"/>
  <c r="H4511" i="4"/>
  <c r="O4511" i="4"/>
  <c r="H4506" i="4"/>
  <c r="O4506" i="4"/>
  <c r="H4501" i="4"/>
  <c r="O4501" i="4"/>
  <c r="H4500" i="4"/>
  <c r="O4500" i="4"/>
  <c r="H4494" i="4"/>
  <c r="H4490" i="4"/>
  <c r="O4490" i="4"/>
  <c r="H4486" i="4"/>
  <c r="O4486" i="4"/>
  <c r="H4482" i="4"/>
  <c r="O4482" i="4"/>
  <c r="H4481" i="4"/>
  <c r="O4481" i="4"/>
  <c r="H4475" i="4"/>
  <c r="H4471" i="4"/>
  <c r="O4471" i="4"/>
  <c r="H4469" i="4"/>
  <c r="O4469" i="4"/>
  <c r="H4467" i="4"/>
  <c r="O4467" i="4"/>
  <c r="H4463" i="4"/>
  <c r="O4463" i="4"/>
  <c r="H4458" i="4"/>
  <c r="H4455" i="4"/>
  <c r="O4455" i="4"/>
  <c r="H4449" i="4"/>
  <c r="O4449" i="4"/>
  <c r="H4445" i="4"/>
  <c r="O4445" i="4"/>
  <c r="H4444" i="4"/>
  <c r="O4444" i="4"/>
  <c r="H4438" i="4"/>
  <c r="H4434" i="4"/>
  <c r="O4434" i="4"/>
  <c r="H4429" i="4"/>
  <c r="O4429" i="4"/>
  <c r="H4424" i="4"/>
  <c r="O4424" i="4"/>
  <c r="H4423" i="4"/>
  <c r="O4423" i="4"/>
  <c r="H4417" i="4"/>
  <c r="H4414" i="4"/>
  <c r="O4414" i="4"/>
  <c r="H4408" i="4"/>
  <c r="O4408" i="4"/>
  <c r="H4402" i="4"/>
  <c r="O4402" i="4"/>
  <c r="H4401" i="4"/>
  <c r="O4401" i="4"/>
  <c r="H4393" i="4"/>
  <c r="H4390" i="4"/>
  <c r="O4390" i="4"/>
  <c r="H4385" i="4"/>
  <c r="O4385" i="4"/>
  <c r="H4381" i="4"/>
  <c r="O4381" i="4"/>
  <c r="H4380" i="4"/>
  <c r="O4380" i="4"/>
  <c r="H4374" i="4"/>
  <c r="H4368" i="4"/>
  <c r="O4368" i="4"/>
  <c r="H4360" i="4"/>
  <c r="O4360" i="4"/>
  <c r="H4357" i="4"/>
  <c r="H4353" i="4"/>
  <c r="O4353" i="4"/>
  <c r="H4349" i="4"/>
  <c r="O4349" i="4"/>
  <c r="H4345" i="4"/>
  <c r="O4345" i="4"/>
  <c r="H4344" i="4"/>
  <c r="O4344" i="4"/>
  <c r="H4339" i="4"/>
  <c r="H4335" i="4"/>
  <c r="O4335" i="4"/>
  <c r="H4330" i="4"/>
  <c r="O4330" i="4"/>
  <c r="H4325" i="4"/>
  <c r="O4325" i="4"/>
  <c r="H4324" i="4"/>
  <c r="O4324" i="4"/>
  <c r="H4318" i="4"/>
  <c r="H4314" i="4"/>
  <c r="O4314" i="4"/>
  <c r="H4310" i="4"/>
  <c r="O4310" i="4"/>
  <c r="H4309" i="4"/>
  <c r="O4309" i="4"/>
  <c r="H4306" i="4"/>
  <c r="O4306" i="4"/>
  <c r="H4305" i="4"/>
  <c r="O4305" i="4"/>
  <c r="H4299" i="4"/>
  <c r="H4295" i="4"/>
  <c r="O4295" i="4"/>
  <c r="H4291" i="4"/>
  <c r="O4291" i="4"/>
  <c r="H4287" i="4"/>
  <c r="O4287" i="4"/>
  <c r="H4286" i="4"/>
  <c r="O4286" i="4"/>
  <c r="H4280" i="4"/>
  <c r="H4276" i="4"/>
  <c r="O4276" i="4"/>
  <c r="H4272" i="4"/>
  <c r="O4272" i="4"/>
  <c r="H4268" i="4"/>
  <c r="O4268" i="4"/>
  <c r="H4267" i="4"/>
  <c r="O4267" i="4"/>
  <c r="H4261" i="4"/>
  <c r="H4257" i="4"/>
  <c r="O4257" i="4"/>
  <c r="H4252" i="4"/>
  <c r="O4252" i="4"/>
  <c r="H4248" i="4"/>
  <c r="O4248" i="4"/>
  <c r="H4247" i="4"/>
  <c r="O4247" i="4"/>
  <c r="H4241" i="4"/>
  <c r="H4237" i="4"/>
  <c r="O4237" i="4"/>
  <c r="H4231" i="4"/>
  <c r="O4231" i="4"/>
  <c r="H4227" i="4"/>
  <c r="O4227" i="4"/>
  <c r="H4226" i="4"/>
  <c r="O4226" i="4"/>
  <c r="H4220" i="4"/>
  <c r="H4216" i="4"/>
  <c r="O4216" i="4"/>
  <c r="H4211" i="4"/>
  <c r="O4211" i="4"/>
  <c r="H4206" i="4"/>
  <c r="O4206" i="4"/>
  <c r="H4205" i="4"/>
  <c r="O4205" i="4"/>
  <c r="H4199" i="4"/>
  <c r="H4195" i="4"/>
  <c r="O4195" i="4"/>
  <c r="H4190" i="4"/>
  <c r="O4190" i="4"/>
  <c r="H4189" i="4"/>
  <c r="O4189" i="4"/>
  <c r="H4186" i="4"/>
  <c r="O4186" i="4"/>
  <c r="H4185" i="4"/>
  <c r="O4185" i="4"/>
  <c r="H4179" i="4"/>
  <c r="H4175" i="4"/>
  <c r="O4175" i="4"/>
  <c r="H4167" i="4"/>
  <c r="O4167" i="4"/>
  <c r="H4159" i="4"/>
  <c r="O4159" i="4"/>
  <c r="H4158" i="4"/>
  <c r="O4158" i="4"/>
  <c r="H4151" i="4"/>
  <c r="H4147" i="4"/>
  <c r="O4147" i="4"/>
  <c r="H4144" i="4"/>
  <c r="O4144" i="4"/>
  <c r="H4141" i="4"/>
  <c r="O4141" i="4"/>
  <c r="H4138" i="4"/>
  <c r="O4138" i="4"/>
  <c r="H4135" i="4"/>
  <c r="O4135" i="4"/>
  <c r="H4134" i="4"/>
  <c r="O4134" i="4"/>
  <c r="H4127" i="4"/>
  <c r="H4123" i="4"/>
  <c r="O4123" i="4"/>
  <c r="H4117" i="4"/>
  <c r="O4117" i="4"/>
  <c r="H4111" i="4"/>
  <c r="O4111" i="4"/>
  <c r="H4110" i="4"/>
  <c r="O4110" i="4"/>
  <c r="H4103" i="4"/>
  <c r="H4099" i="4"/>
  <c r="O4099" i="4"/>
  <c r="H4091" i="4"/>
  <c r="O4091" i="4"/>
  <c r="H4084" i="4"/>
  <c r="O4084" i="4"/>
  <c r="H4083" i="4"/>
  <c r="O4083" i="4"/>
  <c r="H4076" i="4"/>
  <c r="H4072" i="4"/>
  <c r="O4072" i="4"/>
  <c r="H4068" i="4"/>
  <c r="O4068" i="4"/>
  <c r="H4064" i="4"/>
  <c r="O4064" i="4"/>
  <c r="H4056" i="4"/>
  <c r="O4056" i="4"/>
  <c r="H4055" i="4"/>
  <c r="O4055" i="4"/>
  <c r="H4048" i="4"/>
  <c r="H4044" i="4"/>
  <c r="O4044" i="4"/>
  <c r="H4040" i="4"/>
  <c r="O4040" i="4"/>
  <c r="H4036" i="4"/>
  <c r="O4036" i="4"/>
  <c r="H4029" i="4"/>
  <c r="O4029" i="4"/>
  <c r="H4028" i="4"/>
  <c r="O4028" i="4"/>
  <c r="H4021" i="4"/>
  <c r="H4017" i="4"/>
  <c r="O4017" i="4"/>
  <c r="H4009" i="4"/>
  <c r="O4009" i="4"/>
  <c r="H4002" i="4"/>
  <c r="O4002" i="4"/>
  <c r="H4001" i="4"/>
  <c r="O4001" i="4"/>
  <c r="H3994" i="4"/>
  <c r="H3993" i="4"/>
  <c r="O3993" i="4"/>
  <c r="H3991" i="4"/>
  <c r="O3991" i="4"/>
  <c r="H3990" i="4"/>
  <c r="O3990" i="4"/>
  <c r="H3987" i="4"/>
  <c r="O3987" i="4"/>
  <c r="H3983" i="4"/>
  <c r="O3983" i="4"/>
  <c r="H3982" i="4"/>
  <c r="H3981" i="4"/>
  <c r="O3981" i="4"/>
  <c r="H3979" i="4"/>
  <c r="O3979" i="4"/>
  <c r="H3978" i="4"/>
  <c r="O3978" i="4"/>
  <c r="H3975" i="4"/>
  <c r="O3975" i="4"/>
  <c r="H3972" i="4"/>
  <c r="O3972" i="4"/>
  <c r="H3970" i="4"/>
  <c r="H3963" i="4"/>
  <c r="H3961" i="4"/>
  <c r="O3961" i="4"/>
  <c r="H3959" i="4"/>
  <c r="H3958" i="4"/>
  <c r="O3958" i="4"/>
  <c r="H3956" i="4"/>
  <c r="O3956" i="4"/>
  <c r="H3951" i="4"/>
  <c r="O3951" i="4"/>
  <c r="H3949" i="4"/>
  <c r="O3949" i="4"/>
  <c r="H3947" i="4"/>
  <c r="O3947" i="4"/>
  <c r="H3944" i="4"/>
  <c r="H3938" i="4"/>
  <c r="H3937" i="4"/>
  <c r="O3937" i="4"/>
  <c r="H3936" i="4"/>
  <c r="O3936" i="4"/>
  <c r="H3935" i="4"/>
  <c r="O3935" i="4"/>
  <c r="H3932" i="4"/>
  <c r="H3931" i="4"/>
  <c r="O3931" i="4"/>
  <c r="H3930" i="4"/>
  <c r="O3930" i="4"/>
  <c r="H3929" i="4"/>
  <c r="O3929" i="4"/>
  <c r="H3927" i="4"/>
  <c r="H3926" i="4"/>
  <c r="O3926" i="4"/>
  <c r="H3925" i="4"/>
  <c r="O3925" i="4"/>
  <c r="H3924" i="4"/>
  <c r="O3924" i="4"/>
  <c r="H3922" i="4"/>
  <c r="O3922" i="4"/>
  <c r="H3919" i="4"/>
  <c r="O3919" i="4"/>
  <c r="H3918" i="4"/>
  <c r="O3918" i="4"/>
  <c r="H3917" i="4"/>
  <c r="O3917" i="4"/>
  <c r="H3915" i="4"/>
  <c r="O3915" i="4"/>
  <c r="H3914" i="4"/>
  <c r="O3914" i="4"/>
  <c r="H3913" i="4"/>
  <c r="O3913" i="4"/>
  <c r="H3912" i="4"/>
  <c r="O3912" i="4"/>
  <c r="H3911" i="4"/>
  <c r="O3911" i="4"/>
  <c r="H3910" i="4"/>
  <c r="O3910" i="4"/>
  <c r="H3908" i="4"/>
  <c r="O3908" i="4"/>
  <c r="H3906" i="4"/>
  <c r="O3906" i="4"/>
  <c r="H3904" i="4"/>
  <c r="H3902" i="4"/>
  <c r="O3902" i="4"/>
  <c r="H3901" i="4"/>
  <c r="O3901" i="4"/>
  <c r="H3900" i="4"/>
  <c r="O3900" i="4"/>
  <c r="H3898" i="4"/>
  <c r="H3897" i="4"/>
  <c r="O3897" i="4"/>
  <c r="H3896" i="4"/>
  <c r="O3896" i="4"/>
  <c r="H3894" i="4"/>
  <c r="O3894" i="4"/>
  <c r="H3891" i="4"/>
  <c r="O3891" i="4"/>
  <c r="H3890" i="4"/>
  <c r="O3890" i="4"/>
  <c r="H3889" i="4"/>
  <c r="O3889" i="4"/>
  <c r="H3888" i="4"/>
  <c r="O3888" i="4"/>
  <c r="H3886" i="4"/>
  <c r="O3886" i="4"/>
  <c r="H3885" i="4"/>
  <c r="O3885" i="4"/>
  <c r="H3884" i="4"/>
  <c r="O3884" i="4"/>
  <c r="H3883" i="4"/>
  <c r="O3883" i="4"/>
  <c r="H3882" i="4"/>
  <c r="O3882" i="4"/>
  <c r="H3881" i="4"/>
  <c r="O3881" i="4"/>
  <c r="H3880" i="4"/>
  <c r="O3880" i="4"/>
  <c r="H3878" i="4"/>
  <c r="H3877" i="4"/>
  <c r="O3877" i="4"/>
  <c r="H3876" i="4"/>
  <c r="O3876" i="4"/>
  <c r="H3874" i="4"/>
  <c r="O3874" i="4"/>
  <c r="H3871" i="4"/>
  <c r="O3871" i="4"/>
  <c r="H3870" i="4"/>
  <c r="O3870" i="4"/>
  <c r="H3869" i="4"/>
  <c r="O3869" i="4"/>
  <c r="H3868" i="4"/>
  <c r="O3868" i="4"/>
  <c r="H3866" i="4"/>
  <c r="O3866" i="4"/>
  <c r="H3865" i="4"/>
  <c r="O3865" i="4"/>
  <c r="H3864" i="4"/>
  <c r="O3864" i="4"/>
  <c r="H3863" i="4"/>
  <c r="O3863" i="4"/>
  <c r="H3862" i="4"/>
  <c r="O3862" i="4"/>
  <c r="H3861" i="4"/>
  <c r="O3861" i="4"/>
  <c r="H3860" i="4"/>
  <c r="O3860" i="4"/>
  <c r="H3858" i="4"/>
  <c r="H3857" i="4"/>
  <c r="O3857" i="4"/>
  <c r="H3855" i="4"/>
  <c r="O3855" i="4"/>
  <c r="H3852" i="4"/>
  <c r="O3852" i="4"/>
  <c r="H3851" i="4"/>
  <c r="O3851" i="4"/>
  <c r="H3850" i="4"/>
  <c r="O3850" i="4"/>
  <c r="H3848" i="4"/>
  <c r="O3848" i="4"/>
  <c r="H3847" i="4"/>
  <c r="O3847" i="4"/>
  <c r="H3846" i="4"/>
  <c r="O3846" i="4"/>
  <c r="H3845" i="4"/>
  <c r="O3845" i="4"/>
  <c r="H3844" i="4"/>
  <c r="O3844" i="4"/>
  <c r="H3843" i="4"/>
  <c r="O3843" i="4"/>
  <c r="H3842" i="4"/>
  <c r="O3842" i="4"/>
  <c r="H3840" i="4"/>
  <c r="H3836" i="4"/>
  <c r="O3836" i="4"/>
  <c r="H3835" i="4"/>
  <c r="O3835" i="4"/>
  <c r="H3833" i="4"/>
  <c r="H3832" i="4"/>
  <c r="O3832" i="4"/>
  <c r="H3830" i="4"/>
  <c r="O3830" i="4"/>
  <c r="H3827" i="4"/>
  <c r="O3827" i="4"/>
  <c r="H3826" i="4"/>
  <c r="O3826" i="4"/>
  <c r="H3825" i="4"/>
  <c r="O3825" i="4"/>
  <c r="H3824" i="4"/>
  <c r="O3824" i="4"/>
  <c r="H3822" i="4"/>
  <c r="O3822" i="4"/>
  <c r="H3821" i="4"/>
  <c r="O3821" i="4"/>
  <c r="H3820" i="4"/>
  <c r="O3820" i="4"/>
  <c r="H3819" i="4"/>
  <c r="O3819" i="4"/>
  <c r="H3818" i="4"/>
  <c r="O3818" i="4"/>
  <c r="H3817" i="4"/>
  <c r="O3817" i="4"/>
  <c r="H3815" i="4"/>
  <c r="O3815" i="4"/>
  <c r="H3814" i="4"/>
  <c r="O3814" i="4"/>
  <c r="H3811" i="4"/>
  <c r="H3809" i="4"/>
  <c r="O3809" i="4"/>
  <c r="H3807" i="4"/>
  <c r="O3807" i="4"/>
  <c r="H3805" i="4"/>
  <c r="O3805" i="4"/>
  <c r="H3804" i="4"/>
  <c r="O3804" i="4"/>
  <c r="H3803" i="4"/>
  <c r="O3803" i="4"/>
  <c r="H3802" i="4"/>
  <c r="O3802" i="4"/>
  <c r="H3800" i="4"/>
  <c r="O3800" i="4"/>
  <c r="H3799" i="4"/>
  <c r="O3799" i="4"/>
  <c r="H3798" i="4"/>
  <c r="O3798" i="4"/>
  <c r="H3797" i="4"/>
  <c r="O3797" i="4"/>
  <c r="H3796" i="4"/>
  <c r="O3796" i="4"/>
  <c r="H3795" i="4"/>
  <c r="O3795" i="4"/>
  <c r="H3793" i="4"/>
  <c r="O3793" i="4"/>
  <c r="H3792" i="4"/>
  <c r="O3792" i="4"/>
  <c r="H3789" i="4"/>
  <c r="H3788" i="4"/>
  <c r="O3788" i="4"/>
  <c r="H3787" i="4"/>
  <c r="O3787" i="4"/>
  <c r="H3786" i="4"/>
  <c r="H3785" i="4"/>
  <c r="O3785" i="4"/>
  <c r="H3784" i="4"/>
  <c r="O3784" i="4"/>
  <c r="H3783" i="4"/>
  <c r="O3783" i="4"/>
  <c r="H3782" i="4"/>
  <c r="O3782" i="4"/>
  <c r="H3781" i="4"/>
  <c r="O3781" i="4"/>
  <c r="H3778" i="4"/>
  <c r="O3778" i="4"/>
  <c r="H3777" i="4"/>
  <c r="O3777" i="4"/>
  <c r="H3775" i="4"/>
  <c r="O3775" i="4"/>
  <c r="H3774" i="4"/>
  <c r="H3773" i="4"/>
  <c r="O3773" i="4"/>
  <c r="H3771" i="4"/>
  <c r="O3771" i="4"/>
  <c r="H3769" i="4"/>
  <c r="O3769" i="4"/>
  <c r="H3766" i="4"/>
  <c r="O3766" i="4"/>
  <c r="H3762" i="4"/>
  <c r="O3762" i="4"/>
  <c r="H3759" i="4"/>
  <c r="O3759" i="4"/>
  <c r="H3755" i="4"/>
  <c r="O3755" i="4"/>
  <c r="H3752" i="4"/>
  <c r="H3751" i="4"/>
  <c r="O3751" i="4"/>
  <c r="H3746" i="4"/>
  <c r="O3746" i="4"/>
  <c r="H3745" i="4"/>
  <c r="O3745" i="4"/>
  <c r="H3736" i="4"/>
  <c r="O3736" i="4"/>
  <c r="H3732" i="4"/>
  <c r="O3732" i="4"/>
  <c r="H3731" i="4"/>
  <c r="O3731" i="4"/>
  <c r="H3730" i="4"/>
  <c r="O3730" i="4"/>
  <c r="H3728" i="4"/>
  <c r="O3728" i="4"/>
  <c r="H3727" i="4"/>
  <c r="O3727" i="4"/>
  <c r="H3726" i="4"/>
  <c r="H3725" i="4"/>
  <c r="O3725" i="4"/>
  <c r="H3719" i="4"/>
  <c r="O3719" i="4"/>
  <c r="H3718" i="4"/>
  <c r="O3718" i="4"/>
  <c r="H3711" i="4"/>
  <c r="O3711" i="4"/>
  <c r="H3707" i="4"/>
  <c r="O3707" i="4"/>
  <c r="H3705" i="4"/>
  <c r="O3705" i="4"/>
  <c r="H3704" i="4"/>
  <c r="O3704" i="4"/>
  <c r="H3702" i="4"/>
  <c r="O3702" i="4"/>
  <c r="H3701" i="4"/>
  <c r="O3701" i="4"/>
  <c r="H3700" i="4"/>
  <c r="H3699" i="4"/>
  <c r="O3699" i="4"/>
  <c r="H3694" i="4"/>
  <c r="O3694" i="4"/>
  <c r="H3693" i="4"/>
  <c r="O3693" i="4"/>
  <c r="H3684" i="4"/>
  <c r="O3684" i="4"/>
  <c r="H3680" i="4"/>
  <c r="O3680" i="4"/>
  <c r="H3679" i="4"/>
  <c r="O3679" i="4"/>
  <c r="H3678" i="4"/>
  <c r="O3678" i="4"/>
  <c r="H3676" i="4"/>
  <c r="O3676" i="4"/>
  <c r="H3675" i="4"/>
  <c r="O3675" i="4"/>
  <c r="H3674" i="4"/>
  <c r="H3673" i="4"/>
  <c r="O3673" i="4"/>
  <c r="H3667" i="4"/>
  <c r="O3667" i="4"/>
  <c r="H3666" i="4"/>
  <c r="O3666" i="4"/>
  <c r="H3659" i="4"/>
  <c r="O3659" i="4"/>
  <c r="H3655" i="4"/>
  <c r="O3655" i="4"/>
  <c r="H3653" i="4"/>
  <c r="O3653" i="4"/>
  <c r="H3652" i="4"/>
  <c r="O3652" i="4"/>
  <c r="H3650" i="4"/>
  <c r="O3650" i="4"/>
  <c r="H3649" i="4"/>
  <c r="O3649" i="4"/>
  <c r="H3648" i="4"/>
  <c r="H3647" i="4"/>
  <c r="O3647" i="4"/>
  <c r="H3642" i="4"/>
  <c r="O3642" i="4"/>
  <c r="H3641" i="4"/>
  <c r="O3641" i="4"/>
  <c r="H3632" i="4"/>
  <c r="O3632" i="4"/>
  <c r="H3628" i="4"/>
  <c r="O3628" i="4"/>
  <c r="H3627" i="4"/>
  <c r="O3627" i="4"/>
  <c r="H3626" i="4"/>
  <c r="O3626" i="4"/>
  <c r="H3624" i="4"/>
  <c r="O3624" i="4"/>
  <c r="H3623" i="4"/>
  <c r="O3623" i="4"/>
  <c r="H3622" i="4"/>
  <c r="H3621" i="4"/>
  <c r="O3621" i="4"/>
  <c r="H3615" i="4"/>
  <c r="O3615" i="4"/>
  <c r="H3614" i="4"/>
  <c r="O3614" i="4"/>
  <c r="H3607" i="4"/>
  <c r="O3607" i="4"/>
  <c r="H3603" i="4"/>
  <c r="O3603" i="4"/>
  <c r="H3601" i="4"/>
  <c r="O3601" i="4"/>
  <c r="H3600" i="4"/>
  <c r="O3600" i="4"/>
  <c r="H3598" i="4"/>
  <c r="O3598" i="4"/>
  <c r="H3597" i="4"/>
  <c r="O3597" i="4"/>
  <c r="H3596" i="4"/>
  <c r="H3594" i="4"/>
  <c r="O3594" i="4"/>
  <c r="H3590" i="4"/>
  <c r="O3590" i="4"/>
  <c r="H3586" i="4"/>
  <c r="O3586" i="4"/>
  <c r="H3585" i="4"/>
  <c r="O3585" i="4"/>
  <c r="H3576" i="4"/>
  <c r="O3576" i="4"/>
  <c r="H3572" i="4"/>
  <c r="O3572" i="4"/>
  <c r="H3571" i="4"/>
  <c r="O3571" i="4"/>
  <c r="H3570" i="4"/>
  <c r="O3570" i="4"/>
  <c r="H3568" i="4"/>
  <c r="O3568" i="4"/>
  <c r="H3567" i="4"/>
  <c r="O3567" i="4"/>
  <c r="H3566" i="4"/>
  <c r="H3564" i="4"/>
  <c r="O3564" i="4"/>
  <c r="H3560" i="4"/>
  <c r="O3560" i="4"/>
  <c r="H3556" i="4"/>
  <c r="O3556" i="4"/>
  <c r="H3555" i="4"/>
  <c r="O3555" i="4"/>
  <c r="H3546" i="4"/>
  <c r="O3546" i="4"/>
  <c r="H3542" i="4"/>
  <c r="O3542" i="4"/>
  <c r="H3541" i="4"/>
  <c r="O3541" i="4"/>
  <c r="H3540" i="4"/>
  <c r="O3540" i="4"/>
  <c r="H3538" i="4"/>
  <c r="O3538" i="4"/>
  <c r="H3537" i="4"/>
  <c r="O3537" i="4"/>
  <c r="H3536" i="4"/>
  <c r="H3534" i="4"/>
  <c r="O3534" i="4"/>
  <c r="H3530" i="4"/>
  <c r="O3530" i="4"/>
  <c r="H3526" i="4"/>
  <c r="O3526" i="4"/>
  <c r="H3525" i="4"/>
  <c r="O3525" i="4"/>
  <c r="H3516" i="4"/>
  <c r="O3516" i="4"/>
  <c r="H3512" i="4"/>
  <c r="O3512" i="4"/>
  <c r="H3511" i="4"/>
  <c r="O3511" i="4"/>
  <c r="H3510" i="4"/>
  <c r="O3510" i="4"/>
  <c r="H3508" i="4"/>
  <c r="O3508" i="4"/>
  <c r="H3507" i="4"/>
  <c r="O3507" i="4"/>
  <c r="H3506" i="4"/>
  <c r="H3505" i="4"/>
  <c r="O3505" i="4"/>
  <c r="H3500" i="4"/>
  <c r="O3500" i="4"/>
  <c r="H3499" i="4"/>
  <c r="O3499" i="4"/>
  <c r="H3490" i="4"/>
  <c r="O3490" i="4"/>
  <c r="H3486" i="4"/>
  <c r="O3486" i="4"/>
  <c r="H3485" i="4"/>
  <c r="O3485" i="4"/>
  <c r="H3484" i="4"/>
  <c r="O3484" i="4"/>
  <c r="H3482" i="4"/>
  <c r="O3482" i="4"/>
  <c r="H3481" i="4"/>
  <c r="O3481" i="4"/>
  <c r="H3480" i="4"/>
  <c r="H3479" i="4"/>
  <c r="O3479" i="4"/>
  <c r="H3473" i="4"/>
  <c r="O3473" i="4"/>
  <c r="H3472" i="4"/>
  <c r="O3472" i="4"/>
  <c r="H3465" i="4"/>
  <c r="O3465" i="4"/>
  <c r="H3461" i="4"/>
  <c r="O3461" i="4"/>
  <c r="H3459" i="4"/>
  <c r="O3459" i="4"/>
  <c r="H3458" i="4"/>
  <c r="O3458" i="4"/>
  <c r="H3456" i="4"/>
  <c r="O3456" i="4"/>
  <c r="H3455" i="4"/>
  <c r="O3455" i="4"/>
  <c r="H3454" i="4"/>
  <c r="H3453" i="4"/>
  <c r="O3453" i="4"/>
  <c r="H3448" i="4"/>
  <c r="O3448" i="4"/>
  <c r="H3447" i="4"/>
  <c r="O3447" i="4"/>
  <c r="H3438" i="4"/>
  <c r="O3438" i="4"/>
  <c r="H3434" i="4"/>
  <c r="O3434" i="4"/>
  <c r="H3433" i="4"/>
  <c r="O3433" i="4"/>
  <c r="H3432" i="4"/>
  <c r="O3432" i="4"/>
  <c r="H3430" i="4"/>
  <c r="O3430" i="4"/>
  <c r="H3429" i="4"/>
  <c r="O3429" i="4"/>
  <c r="H3428" i="4"/>
  <c r="H3427" i="4"/>
  <c r="O3427" i="4"/>
  <c r="H3421" i="4"/>
  <c r="O3421" i="4"/>
  <c r="H3420" i="4"/>
  <c r="O3420" i="4"/>
  <c r="H3413" i="4"/>
  <c r="O3413" i="4"/>
  <c r="H3409" i="4"/>
  <c r="O3409" i="4"/>
  <c r="H3407" i="4"/>
  <c r="O3407" i="4"/>
  <c r="H3406" i="4"/>
  <c r="O3406" i="4"/>
  <c r="H3404" i="4"/>
  <c r="O3404" i="4"/>
  <c r="H3403" i="4"/>
  <c r="O3403" i="4"/>
  <c r="H3402" i="4"/>
  <c r="H3401" i="4"/>
  <c r="O3401" i="4"/>
  <c r="H3396" i="4"/>
  <c r="O3396" i="4"/>
  <c r="H3395" i="4"/>
  <c r="O3395" i="4"/>
  <c r="H3386" i="4"/>
  <c r="O3386" i="4"/>
  <c r="H3382" i="4"/>
  <c r="O3382" i="4"/>
  <c r="H3381" i="4"/>
  <c r="O3381" i="4"/>
  <c r="H3380" i="4"/>
  <c r="O3380" i="4"/>
  <c r="H3378" i="4"/>
  <c r="O3378" i="4"/>
  <c r="H3377" i="4"/>
  <c r="O3377" i="4"/>
  <c r="H3376" i="4"/>
  <c r="H3375" i="4"/>
  <c r="O3375" i="4"/>
  <c r="H3369" i="4"/>
  <c r="O3369" i="4"/>
  <c r="H3368" i="4"/>
  <c r="O3368" i="4"/>
  <c r="H3361" i="4"/>
  <c r="O3361" i="4"/>
  <c r="H3357" i="4"/>
  <c r="O3357" i="4"/>
  <c r="H3355" i="4"/>
  <c r="O3355" i="4"/>
  <c r="H3354" i="4"/>
  <c r="O3354" i="4"/>
  <c r="H3352" i="4"/>
  <c r="O3352" i="4"/>
  <c r="H3351" i="4"/>
  <c r="O3351" i="4"/>
  <c r="H3350" i="4"/>
  <c r="H3349" i="4"/>
  <c r="O3349" i="4"/>
  <c r="H3344" i="4"/>
  <c r="O3344" i="4"/>
  <c r="H3343" i="4"/>
  <c r="O3343" i="4"/>
  <c r="H3334" i="4"/>
  <c r="O3334" i="4"/>
  <c r="H3330" i="4"/>
  <c r="O3330" i="4"/>
  <c r="H3329" i="4"/>
  <c r="O3329" i="4"/>
  <c r="H3328" i="4"/>
  <c r="O3328" i="4"/>
  <c r="H3326" i="4"/>
  <c r="O3326" i="4"/>
  <c r="H3325" i="4"/>
  <c r="O3325" i="4"/>
  <c r="H3324" i="4"/>
  <c r="H3323" i="4"/>
  <c r="O3323" i="4"/>
  <c r="H3317" i="4"/>
  <c r="O3317" i="4"/>
  <c r="H3316" i="4"/>
  <c r="O3316" i="4"/>
  <c r="H3309" i="4"/>
  <c r="O3309" i="4"/>
  <c r="H3305" i="4"/>
  <c r="O3305" i="4"/>
  <c r="H3303" i="4"/>
  <c r="O3303" i="4"/>
  <c r="H3302" i="4"/>
  <c r="O3302" i="4"/>
  <c r="H3300" i="4"/>
  <c r="O3300" i="4"/>
  <c r="H3299" i="4"/>
  <c r="O3299" i="4"/>
  <c r="H3298" i="4"/>
  <c r="H3297" i="4"/>
  <c r="O3297" i="4"/>
  <c r="H3292" i="4"/>
  <c r="O3292" i="4"/>
  <c r="H3291" i="4"/>
  <c r="O3291" i="4"/>
  <c r="H3282" i="4"/>
  <c r="O3282" i="4"/>
  <c r="H3278" i="4"/>
  <c r="O3278" i="4"/>
  <c r="H3277" i="4"/>
  <c r="O3277" i="4"/>
  <c r="H3276" i="4"/>
  <c r="O3276" i="4"/>
  <c r="H3274" i="4"/>
  <c r="O3274" i="4"/>
  <c r="H3273" i="4"/>
  <c r="O3273" i="4"/>
  <c r="H3272" i="4"/>
  <c r="H3271" i="4"/>
  <c r="O3271" i="4"/>
  <c r="H3265" i="4"/>
  <c r="O3265" i="4"/>
  <c r="H3264" i="4"/>
  <c r="O3264" i="4"/>
  <c r="H3257" i="4"/>
  <c r="O3257" i="4"/>
  <c r="H3253" i="4"/>
  <c r="O3253" i="4"/>
  <c r="H3251" i="4"/>
  <c r="O3251" i="4"/>
  <c r="H3250" i="4"/>
  <c r="O3250" i="4"/>
  <c r="H3248" i="4"/>
  <c r="O3248" i="4"/>
  <c r="H3247" i="4"/>
  <c r="O3247" i="4"/>
  <c r="H3246" i="4"/>
  <c r="H3245" i="4"/>
  <c r="O3245" i="4"/>
  <c r="H3240" i="4"/>
  <c r="O3240" i="4"/>
  <c r="H3239" i="4"/>
  <c r="O3239" i="4"/>
  <c r="H3230" i="4"/>
  <c r="O3230" i="4"/>
  <c r="H3226" i="4"/>
  <c r="O3226" i="4"/>
  <c r="H3225" i="4"/>
  <c r="O3225" i="4"/>
  <c r="H3224" i="4"/>
  <c r="O3224" i="4"/>
  <c r="H3222" i="4"/>
  <c r="O3222" i="4"/>
  <c r="H3221" i="4"/>
  <c r="O3221" i="4"/>
  <c r="H3220" i="4"/>
  <c r="H3219" i="4"/>
  <c r="O3219" i="4"/>
  <c r="H3213" i="4"/>
  <c r="O3213" i="4"/>
  <c r="H3212" i="4"/>
  <c r="O3212" i="4"/>
  <c r="H3205" i="4"/>
  <c r="O3205" i="4"/>
  <c r="H3201" i="4"/>
  <c r="O3201" i="4"/>
  <c r="H3199" i="4"/>
  <c r="O3199" i="4"/>
  <c r="H3198" i="4"/>
  <c r="O3198" i="4"/>
  <c r="H3196" i="4"/>
  <c r="O3196" i="4"/>
  <c r="H3195" i="4"/>
  <c r="O3195" i="4"/>
  <c r="H3194" i="4"/>
  <c r="H3193" i="4"/>
  <c r="O3193" i="4"/>
  <c r="H3192" i="4"/>
  <c r="O3192" i="4"/>
  <c r="H3190" i="4"/>
  <c r="O3190" i="4"/>
  <c r="H3188" i="4"/>
  <c r="H3185" i="4"/>
  <c r="O3185" i="4"/>
  <c r="H3181" i="4"/>
  <c r="H3178" i="4"/>
  <c r="O3178" i="4"/>
  <c r="H3177" i="4"/>
  <c r="O3177" i="4"/>
  <c r="H3176" i="4"/>
  <c r="O3176" i="4"/>
  <c r="H3173" i="4"/>
  <c r="O3173" i="4"/>
  <c r="H3172" i="4"/>
  <c r="O3172" i="4"/>
  <c r="H3171" i="4"/>
  <c r="H3169" i="4"/>
  <c r="H3162" i="4"/>
  <c r="H3161" i="4"/>
  <c r="O3161" i="4"/>
  <c r="H3160" i="4"/>
  <c r="O3160" i="4"/>
  <c r="H3159" i="4"/>
  <c r="H3158" i="4"/>
  <c r="O3158" i="4"/>
  <c r="H3156" i="4"/>
  <c r="O3156" i="4"/>
  <c r="H3154" i="4"/>
  <c r="O3154" i="4"/>
  <c r="H3148" i="4"/>
  <c r="O3148" i="4"/>
  <c r="H3146" i="4"/>
  <c r="O3146" i="4"/>
  <c r="H3144" i="4"/>
  <c r="O3144" i="4"/>
  <c r="H3141" i="4"/>
  <c r="O3141" i="4"/>
  <c r="H3138" i="4"/>
  <c r="H3136" i="4"/>
  <c r="O3136" i="4"/>
  <c r="H3134" i="4"/>
  <c r="O3134" i="4"/>
  <c r="H3133" i="4"/>
  <c r="O3133" i="4"/>
  <c r="H3129" i="4"/>
  <c r="O3129" i="4"/>
  <c r="H3127" i="4"/>
  <c r="O3127" i="4"/>
  <c r="H3125" i="4"/>
  <c r="O3125" i="4"/>
  <c r="H3122" i="4"/>
  <c r="O3122" i="4"/>
  <c r="H3119" i="4"/>
  <c r="H3118" i="4"/>
  <c r="O3118" i="4"/>
  <c r="O3119" i="4"/>
  <c r="H3117" i="4"/>
  <c r="H3115" i="4"/>
  <c r="O3115" i="4"/>
  <c r="H3113" i="4"/>
  <c r="O3113" i="4"/>
  <c r="H3111" i="4"/>
  <c r="O3111" i="4"/>
  <c r="H3108" i="4"/>
  <c r="O3108" i="4"/>
  <c r="H3104" i="4"/>
  <c r="O3104" i="4"/>
  <c r="H3102" i="4"/>
  <c r="O3102" i="4"/>
  <c r="H3098" i="4"/>
  <c r="O3098" i="4"/>
  <c r="H3095" i="4"/>
  <c r="H3093" i="4"/>
  <c r="O3093" i="4"/>
  <c r="H3091" i="4"/>
  <c r="O3091" i="4"/>
  <c r="H3089" i="4"/>
  <c r="O3089" i="4"/>
  <c r="H3086" i="4"/>
  <c r="O3086" i="4"/>
  <c r="H3084" i="4"/>
  <c r="O3084" i="4"/>
  <c r="H3082" i="4"/>
  <c r="O3082" i="4"/>
  <c r="H3079" i="4"/>
  <c r="O3079" i="4"/>
  <c r="H3076" i="4"/>
  <c r="H3074" i="4"/>
  <c r="O3074" i="4"/>
  <c r="H3072" i="4"/>
  <c r="O3072" i="4"/>
  <c r="H3070" i="4"/>
  <c r="O3070" i="4"/>
  <c r="H3067" i="4"/>
  <c r="O3067" i="4"/>
  <c r="H3065" i="4"/>
  <c r="O3065" i="4"/>
  <c r="H3063" i="4"/>
  <c r="O3063" i="4"/>
  <c r="H3060" i="4"/>
  <c r="O3060" i="4"/>
  <c r="H3057" i="4"/>
  <c r="H3055" i="4"/>
  <c r="O3055" i="4"/>
  <c r="H3053" i="4"/>
  <c r="O3053" i="4"/>
  <c r="H3051" i="4"/>
  <c r="O3051" i="4"/>
  <c r="H3047" i="4"/>
  <c r="O3047" i="4"/>
  <c r="H3045" i="4"/>
  <c r="O3045" i="4"/>
  <c r="H3044" i="4"/>
  <c r="O3044" i="4"/>
  <c r="H3041" i="4"/>
  <c r="O3041" i="4"/>
  <c r="H3038" i="4"/>
  <c r="H3036" i="4"/>
  <c r="O3036" i="4"/>
  <c r="H3033" i="4"/>
  <c r="O3033" i="4"/>
  <c r="H3032" i="4"/>
  <c r="O3032" i="4"/>
  <c r="H3030" i="4"/>
  <c r="O3030" i="4"/>
  <c r="H3028" i="4"/>
  <c r="O3028" i="4"/>
  <c r="H3027" i="4"/>
  <c r="O3027" i="4"/>
  <c r="H3026" i="4"/>
  <c r="O3026" i="4"/>
  <c r="H3022" i="4"/>
  <c r="O3022" i="4"/>
  <c r="H3018" i="4"/>
  <c r="H3016" i="4"/>
  <c r="O3016" i="4"/>
  <c r="H3014" i="4"/>
  <c r="O3014" i="4"/>
  <c r="H3012" i="4"/>
  <c r="O3012" i="4"/>
  <c r="H3008" i="4"/>
  <c r="O3008" i="4"/>
  <c r="H3006" i="4"/>
  <c r="O3006" i="4"/>
  <c r="H3005" i="4"/>
  <c r="O3005" i="4"/>
  <c r="H3002" i="4"/>
  <c r="O3002" i="4"/>
  <c r="H2999" i="4"/>
  <c r="H2997" i="4"/>
  <c r="O2997" i="4"/>
  <c r="H2995" i="4"/>
  <c r="O2995" i="4"/>
  <c r="H2993" i="4"/>
  <c r="O2993" i="4"/>
  <c r="H2990" i="4"/>
  <c r="O2990" i="4"/>
  <c r="H2988" i="4"/>
  <c r="O2988" i="4"/>
  <c r="H2986" i="4"/>
  <c r="O2986" i="4"/>
  <c r="H2983" i="4"/>
  <c r="O2983" i="4"/>
  <c r="H2980" i="4"/>
  <c r="H2978" i="4"/>
  <c r="O2978" i="4"/>
  <c r="H2976" i="4"/>
  <c r="O2976" i="4"/>
  <c r="H2974" i="4"/>
  <c r="O2974" i="4"/>
  <c r="H2970" i="4"/>
  <c r="O2970" i="4"/>
  <c r="H2968" i="4"/>
  <c r="O2968" i="4"/>
  <c r="H2967" i="4"/>
  <c r="O2967" i="4"/>
  <c r="H2964" i="4"/>
  <c r="O2964" i="4"/>
  <c r="H2961" i="4"/>
  <c r="H2959" i="4"/>
  <c r="O2959" i="4"/>
  <c r="H2957" i="4"/>
  <c r="O2957" i="4"/>
  <c r="H2955" i="4"/>
  <c r="O2955" i="4"/>
  <c r="H2949" i="4"/>
  <c r="O2949" i="4"/>
  <c r="H2947" i="4"/>
  <c r="O2947" i="4"/>
  <c r="H2946" i="4"/>
  <c r="O2946" i="4"/>
  <c r="H2942" i="4"/>
  <c r="O2942" i="4"/>
  <c r="H2939" i="4"/>
  <c r="H2937" i="4"/>
  <c r="O2937" i="4"/>
  <c r="H2935" i="4"/>
  <c r="O2935" i="4"/>
  <c r="H2933" i="4"/>
  <c r="O2933" i="4"/>
  <c r="H2929" i="4"/>
  <c r="O2929" i="4"/>
  <c r="H2927" i="4"/>
  <c r="O2927" i="4"/>
  <c r="H2926" i="4"/>
  <c r="O2926" i="4"/>
  <c r="H2923" i="4"/>
  <c r="O2923" i="4"/>
  <c r="H2920" i="4"/>
  <c r="H2918" i="4"/>
  <c r="O2918" i="4"/>
  <c r="H2917" i="4"/>
  <c r="O2917" i="4"/>
  <c r="H2912" i="4"/>
  <c r="O2912" i="4"/>
  <c r="H2911" i="4"/>
  <c r="H2909" i="4"/>
  <c r="O2909" i="4"/>
  <c r="H2908" i="4"/>
  <c r="O2908" i="4"/>
  <c r="H2906" i="4"/>
  <c r="O2906" i="4"/>
  <c r="H2903" i="4"/>
  <c r="O2903" i="4"/>
  <c r="H2902" i="4"/>
  <c r="O2902" i="4"/>
  <c r="H2899" i="4"/>
  <c r="O2899" i="4"/>
  <c r="H2894" i="4"/>
  <c r="O2894" i="4"/>
  <c r="H2892" i="4"/>
  <c r="O2892" i="4"/>
  <c r="H2890" i="4"/>
  <c r="O2890" i="4"/>
  <c r="H2887" i="4"/>
  <c r="H2884" i="4"/>
  <c r="O2884" i="4"/>
  <c r="H2882" i="4"/>
  <c r="O2882" i="4"/>
  <c r="H2881" i="4"/>
  <c r="O2881" i="4"/>
  <c r="H2875" i="4"/>
  <c r="O2875" i="4"/>
  <c r="H2874" i="4"/>
  <c r="O2874" i="4"/>
  <c r="H2871" i="4"/>
  <c r="O2871" i="4"/>
  <c r="H2870" i="4"/>
  <c r="O2870" i="4"/>
  <c r="H2865" i="4"/>
  <c r="O2865" i="4"/>
  <c r="H2864" i="4"/>
  <c r="H2861" i="4"/>
  <c r="O2861" i="4"/>
  <c r="H2860" i="4"/>
  <c r="O2860" i="4"/>
  <c r="H2858" i="4"/>
  <c r="O2858" i="4"/>
  <c r="H2857" i="4"/>
  <c r="O2857" i="4"/>
  <c r="H2851" i="4"/>
  <c r="O2851" i="4"/>
  <c r="H2850" i="4"/>
  <c r="O2850" i="4"/>
  <c r="H2847" i="4"/>
  <c r="O2847" i="4"/>
  <c r="H2846" i="4"/>
  <c r="O2846" i="4"/>
  <c r="H2841" i="4"/>
  <c r="O2841" i="4"/>
  <c r="H2840" i="4"/>
  <c r="H2838" i="4"/>
  <c r="O2838" i="4"/>
  <c r="H2836" i="4"/>
  <c r="O2836" i="4"/>
  <c r="H2833" i="4"/>
  <c r="O2833" i="4"/>
  <c r="H2832" i="4"/>
  <c r="O2832" i="4"/>
  <c r="H2829" i="4"/>
  <c r="O2829" i="4"/>
  <c r="H2824" i="4"/>
  <c r="O2824" i="4"/>
  <c r="H2822" i="4"/>
  <c r="O2822" i="4"/>
  <c r="H2820" i="4"/>
  <c r="O2820" i="4"/>
  <c r="H2817" i="4"/>
  <c r="H2815" i="4"/>
  <c r="O2815" i="4"/>
  <c r="H2814" i="4"/>
  <c r="O2814" i="4"/>
  <c r="H2812" i="4"/>
  <c r="O2812" i="4"/>
  <c r="H2809" i="4"/>
  <c r="O2809" i="4"/>
  <c r="H2808" i="4"/>
  <c r="O2808" i="4"/>
  <c r="H2805" i="4"/>
  <c r="O2805" i="4"/>
  <c r="H2800" i="4"/>
  <c r="O2800" i="4"/>
  <c r="H2798" i="4"/>
  <c r="O2798" i="4"/>
  <c r="H2796" i="4"/>
  <c r="O2796" i="4"/>
  <c r="H2793" i="4"/>
  <c r="H2789" i="4"/>
  <c r="O2789" i="4"/>
  <c r="H2788" i="4"/>
  <c r="O2788" i="4"/>
  <c r="H2782" i="4"/>
  <c r="O2782" i="4"/>
  <c r="H2781" i="4"/>
  <c r="O2781" i="4"/>
  <c r="H2778" i="4"/>
  <c r="O2778" i="4"/>
  <c r="H2777" i="4"/>
  <c r="O2777" i="4"/>
  <c r="H2772" i="4"/>
  <c r="O2772" i="4"/>
  <c r="H2771" i="4"/>
  <c r="O2771" i="4"/>
  <c r="H2770" i="4"/>
  <c r="H2767" i="4"/>
  <c r="O2767" i="4"/>
  <c r="H2765" i="4"/>
  <c r="O2765" i="4"/>
  <c r="H2764" i="4"/>
  <c r="O2764" i="4"/>
  <c r="H2758" i="4"/>
  <c r="O2758" i="4"/>
  <c r="H2757" i="4"/>
  <c r="O2757" i="4"/>
  <c r="H2754" i="4"/>
  <c r="O2754" i="4"/>
  <c r="H2753" i="4"/>
  <c r="O2753" i="4"/>
  <c r="H2748" i="4"/>
  <c r="O2748" i="4"/>
  <c r="H2747" i="4"/>
  <c r="O2747" i="4"/>
  <c r="H2746" i="4"/>
  <c r="H2742" i="4"/>
  <c r="O2742" i="4"/>
  <c r="H2741" i="4"/>
  <c r="O2741" i="4"/>
  <c r="H2735" i="4"/>
  <c r="O2735" i="4"/>
  <c r="H2734" i="4"/>
  <c r="O2734" i="4"/>
  <c r="H2731" i="4"/>
  <c r="O2731" i="4"/>
  <c r="H2730" i="4"/>
  <c r="O2730" i="4"/>
  <c r="H2725" i="4"/>
  <c r="O2725" i="4"/>
  <c r="H2724" i="4"/>
  <c r="O2724" i="4"/>
  <c r="H2723" i="4"/>
  <c r="H2720" i="4"/>
  <c r="O2720" i="4"/>
  <c r="H2718" i="4"/>
  <c r="O2718" i="4"/>
  <c r="H2717" i="4"/>
  <c r="O2717" i="4"/>
  <c r="H2711" i="4"/>
  <c r="O2711" i="4"/>
  <c r="H2710" i="4"/>
  <c r="O2710" i="4"/>
  <c r="H2707" i="4"/>
  <c r="O2707" i="4"/>
  <c r="H2706" i="4"/>
  <c r="O2706" i="4"/>
  <c r="H2701" i="4"/>
  <c r="O2701" i="4"/>
  <c r="H2700" i="4"/>
  <c r="O2700" i="4"/>
  <c r="H2699" i="4"/>
  <c r="H2697" i="4"/>
  <c r="O2697" i="4"/>
  <c r="H2695" i="4"/>
  <c r="O2695" i="4"/>
  <c r="H2692" i="4"/>
  <c r="O2692" i="4"/>
  <c r="H2691" i="4"/>
  <c r="O2691" i="4"/>
  <c r="H2688" i="4"/>
  <c r="O2688" i="4"/>
  <c r="H2683" i="4"/>
  <c r="O2683" i="4"/>
  <c r="H2681" i="4"/>
  <c r="O2681" i="4"/>
  <c r="H2679" i="4"/>
  <c r="O2679" i="4"/>
  <c r="H2676" i="4"/>
  <c r="H2674" i="4"/>
  <c r="O2674" i="4"/>
  <c r="H2673" i="4"/>
  <c r="O2673" i="4"/>
  <c r="H2671" i="4"/>
  <c r="O2671" i="4"/>
  <c r="H2668" i="4"/>
  <c r="O2668" i="4"/>
  <c r="H2667" i="4"/>
  <c r="O2667" i="4"/>
  <c r="H2664" i="4"/>
  <c r="O2664" i="4"/>
  <c r="H2659" i="4"/>
  <c r="O2659" i="4"/>
  <c r="H2657" i="4"/>
  <c r="O2657" i="4"/>
  <c r="H2655" i="4"/>
  <c r="O2655" i="4"/>
  <c r="H2652" i="4"/>
  <c r="H2648" i="4"/>
  <c r="O2648" i="4"/>
  <c r="H2647" i="4"/>
  <c r="O2647" i="4"/>
  <c r="H2641" i="4"/>
  <c r="O2641" i="4"/>
  <c r="H2640" i="4"/>
  <c r="O2640" i="4"/>
  <c r="H2637" i="4"/>
  <c r="O2637" i="4"/>
  <c r="H2636" i="4"/>
  <c r="O2636" i="4"/>
  <c r="H2631" i="4"/>
  <c r="O2631" i="4"/>
  <c r="H2630" i="4"/>
  <c r="O2630" i="4"/>
  <c r="H2629" i="4"/>
  <c r="H2626" i="4"/>
  <c r="O2626" i="4"/>
  <c r="H2624" i="4"/>
  <c r="O2624" i="4"/>
  <c r="H2623" i="4"/>
  <c r="O2623" i="4"/>
  <c r="H2617" i="4"/>
  <c r="O2617" i="4"/>
  <c r="H2616" i="4"/>
  <c r="O2616" i="4"/>
  <c r="H2613" i="4"/>
  <c r="O2613" i="4"/>
  <c r="H2612" i="4"/>
  <c r="O2612" i="4"/>
  <c r="H2607" i="4"/>
  <c r="O2607" i="4"/>
  <c r="H2606" i="4"/>
  <c r="O2606" i="4"/>
  <c r="H2605" i="4"/>
  <c r="H2601" i="4"/>
  <c r="O2601" i="4"/>
  <c r="H2600" i="4"/>
  <c r="O2600" i="4"/>
  <c r="H2594" i="4"/>
  <c r="O2594" i="4"/>
  <c r="H2593" i="4"/>
  <c r="O2593" i="4"/>
  <c r="H2590" i="4"/>
  <c r="O2590" i="4"/>
  <c r="H2589" i="4"/>
  <c r="O2589" i="4"/>
  <c r="H2584" i="4"/>
  <c r="O2584" i="4"/>
  <c r="H2583" i="4"/>
  <c r="O2583" i="4"/>
  <c r="H2582" i="4"/>
  <c r="H2579" i="4"/>
  <c r="O2579" i="4"/>
  <c r="H2577" i="4"/>
  <c r="O2577" i="4"/>
  <c r="H2576" i="4"/>
  <c r="O2576" i="4"/>
  <c r="H2570" i="4"/>
  <c r="O2570" i="4"/>
  <c r="H2569" i="4"/>
  <c r="O2569" i="4"/>
  <c r="H2566" i="4"/>
  <c r="O2566" i="4"/>
  <c r="H2565" i="4"/>
  <c r="O2565" i="4"/>
  <c r="H2560" i="4"/>
  <c r="O2560" i="4"/>
  <c r="H2559" i="4"/>
  <c r="O2559" i="4"/>
  <c r="H2558" i="4"/>
  <c r="H2556" i="4"/>
  <c r="O2556" i="4"/>
  <c r="H2554" i="4"/>
  <c r="O2554" i="4"/>
  <c r="H2551" i="4"/>
  <c r="O2551" i="4"/>
  <c r="H2550" i="4"/>
  <c r="O2550" i="4"/>
  <c r="H2547" i="4"/>
  <c r="O2547" i="4"/>
  <c r="H2543" i="4"/>
  <c r="O2543" i="4"/>
  <c r="H2541" i="4"/>
  <c r="O2541" i="4"/>
  <c r="H2539" i="4"/>
  <c r="O2539" i="4"/>
  <c r="H2537" i="4"/>
  <c r="H2534" i="4"/>
  <c r="O2534" i="4"/>
  <c r="H2533" i="4"/>
  <c r="O2533" i="4"/>
  <c r="H2532" i="4"/>
  <c r="O2532" i="4"/>
  <c r="H2521" i="4"/>
  <c r="H2518" i="4"/>
  <c r="O2518" i="4"/>
  <c r="H2517" i="4"/>
  <c r="O2517" i="4"/>
  <c r="H2516" i="4"/>
  <c r="O2516" i="4"/>
  <c r="H2505" i="4"/>
  <c r="H2503" i="4"/>
  <c r="H2501" i="4"/>
  <c r="O2501" i="4"/>
  <c r="H2498" i="4"/>
  <c r="H2496" i="4"/>
  <c r="O2496" i="4"/>
  <c r="H2494" i="4"/>
  <c r="O2494" i="4"/>
  <c r="H2486" i="4"/>
  <c r="H2484" i="4"/>
  <c r="O2484" i="4"/>
  <c r="H2483" i="4"/>
  <c r="O2483" i="4"/>
  <c r="H2475" i="4"/>
  <c r="H2473" i="4"/>
  <c r="O2473" i="4"/>
  <c r="H2471" i="4"/>
  <c r="O2471" i="4"/>
  <c r="H2470" i="4"/>
  <c r="O2470" i="4"/>
  <c r="H2462" i="4"/>
  <c r="O2462" i="4"/>
  <c r="H2461" i="4"/>
  <c r="O2461" i="4"/>
  <c r="H2459" i="4"/>
  <c r="O2459" i="4"/>
  <c r="H2458" i="4"/>
  <c r="O2458" i="4"/>
  <c r="H2457" i="4"/>
  <c r="O2457" i="4"/>
  <c r="H2456" i="4"/>
  <c r="O2456" i="4"/>
  <c r="H2449" i="4"/>
  <c r="O2449" i="4"/>
  <c r="H2447" i="4"/>
  <c r="H2446" i="4"/>
  <c r="O2446" i="4"/>
  <c r="H2445" i="4"/>
  <c r="O2445" i="4"/>
  <c r="H2444" i="4"/>
  <c r="O2444" i="4"/>
  <c r="H2443" i="4"/>
  <c r="O2443" i="4"/>
  <c r="H2440" i="4"/>
  <c r="H2437" i="4"/>
  <c r="O2437" i="4"/>
  <c r="H2436" i="4"/>
  <c r="O2436" i="4"/>
  <c r="H2435" i="4"/>
  <c r="O2435" i="4"/>
  <c r="H2434" i="4"/>
  <c r="O2434" i="4"/>
  <c r="H2432" i="4"/>
  <c r="H2431" i="4"/>
  <c r="O2431" i="4"/>
  <c r="H2429" i="4"/>
  <c r="H2428" i="4"/>
  <c r="O2428" i="4"/>
  <c r="O2429" i="4"/>
  <c r="H2427" i="4"/>
  <c r="H2426" i="4"/>
  <c r="O2426" i="4"/>
  <c r="H2423" i="4"/>
  <c r="O2423" i="4"/>
  <c r="H2422" i="4"/>
  <c r="H2419" i="4"/>
  <c r="O2419" i="4"/>
  <c r="H2418" i="4"/>
  <c r="O2418" i="4"/>
  <c r="H2417" i="4"/>
  <c r="H2415" i="4"/>
  <c r="O2415" i="4"/>
  <c r="H2411" i="4"/>
  <c r="H2406" i="4"/>
  <c r="H2404" i="4"/>
  <c r="O2404" i="4"/>
  <c r="H2400" i="4"/>
  <c r="H2398" i="4"/>
  <c r="O2398" i="4"/>
  <c r="H2397" i="4"/>
  <c r="O2397" i="4"/>
  <c r="H2394" i="4"/>
  <c r="O2394" i="4"/>
  <c r="H2392" i="4"/>
  <c r="H2390" i="4"/>
  <c r="O2390" i="4"/>
  <c r="H2389" i="4"/>
  <c r="O2389" i="4"/>
  <c r="H2386" i="4"/>
  <c r="O2386" i="4"/>
  <c r="H2384" i="4"/>
  <c r="H2381" i="4"/>
  <c r="O2381" i="4"/>
  <c r="H2380" i="4"/>
  <c r="O2380" i="4"/>
  <c r="H2377" i="4"/>
  <c r="O2377" i="4"/>
  <c r="H2376" i="4"/>
  <c r="O2376" i="4"/>
  <c r="H2373" i="4"/>
  <c r="O2373" i="4"/>
  <c r="H2368" i="4"/>
  <c r="O2368" i="4"/>
  <c r="H2366" i="4"/>
  <c r="O2366" i="4"/>
  <c r="H2364" i="4"/>
  <c r="O2364" i="4"/>
  <c r="H2361" i="4"/>
  <c r="H2358" i="4"/>
  <c r="O2358" i="4"/>
  <c r="H2357" i="4"/>
  <c r="O2357" i="4"/>
  <c r="H2355" i="4"/>
  <c r="O2355" i="4"/>
  <c r="H2354" i="4"/>
  <c r="O2354" i="4"/>
  <c r="H2348" i="4"/>
  <c r="O2348" i="4"/>
  <c r="H2347" i="4"/>
  <c r="O2347" i="4"/>
  <c r="H2344" i="4"/>
  <c r="O2344" i="4"/>
  <c r="H2343" i="4"/>
  <c r="O2343" i="4"/>
  <c r="H2338" i="4"/>
  <c r="O2338" i="4"/>
  <c r="H2337" i="4"/>
  <c r="H2334" i="4"/>
  <c r="O2334" i="4"/>
  <c r="H2333" i="4"/>
  <c r="O2333" i="4"/>
  <c r="H2331" i="4"/>
  <c r="O2331" i="4"/>
  <c r="H2330" i="4"/>
  <c r="O2330" i="4"/>
  <c r="H2324" i="4"/>
  <c r="O2324" i="4"/>
  <c r="H2323" i="4"/>
  <c r="O2323" i="4"/>
  <c r="H2320" i="4"/>
  <c r="O2320" i="4"/>
  <c r="H2319" i="4"/>
  <c r="O2319" i="4"/>
  <c r="H2314" i="4"/>
  <c r="O2314" i="4"/>
  <c r="H2313" i="4"/>
  <c r="H2310" i="4"/>
  <c r="O2310" i="4"/>
  <c r="H2308" i="4"/>
  <c r="O2308" i="4"/>
  <c r="H2307" i="4"/>
  <c r="O2307" i="4"/>
  <c r="H2301" i="4"/>
  <c r="O2301" i="4"/>
  <c r="H2300" i="4"/>
  <c r="O2300" i="4"/>
  <c r="H2297" i="4"/>
  <c r="O2297" i="4"/>
  <c r="H2296" i="4"/>
  <c r="O2296" i="4"/>
  <c r="H2291" i="4"/>
  <c r="O2291" i="4"/>
  <c r="H2290" i="4"/>
  <c r="H2287" i="4"/>
  <c r="O2287" i="4"/>
  <c r="H2286" i="4"/>
  <c r="O2286" i="4"/>
  <c r="H2284" i="4"/>
  <c r="O2284" i="4"/>
  <c r="H2283" i="4"/>
  <c r="O2283" i="4"/>
  <c r="H2277" i="4"/>
  <c r="O2277" i="4"/>
  <c r="H2276" i="4"/>
  <c r="O2276" i="4"/>
  <c r="H2273" i="4"/>
  <c r="O2273" i="4"/>
  <c r="H2272" i="4"/>
  <c r="O2272" i="4"/>
  <c r="H2267" i="4"/>
  <c r="O2267" i="4"/>
  <c r="H2266" i="4"/>
  <c r="H2263" i="4"/>
  <c r="O2263" i="4"/>
  <c r="H2262" i="4"/>
  <c r="O2262" i="4"/>
  <c r="H2259" i="4"/>
  <c r="O2259" i="4"/>
  <c r="H2258" i="4"/>
  <c r="O2258" i="4"/>
  <c r="H2255" i="4"/>
  <c r="O2255" i="4"/>
  <c r="H2250" i="4"/>
  <c r="O2250" i="4"/>
  <c r="H2248" i="4"/>
  <c r="O2248" i="4"/>
  <c r="H2246" i="4"/>
  <c r="O2246" i="4"/>
  <c r="H2243" i="4"/>
  <c r="H2240" i="4"/>
  <c r="O2240" i="4"/>
  <c r="H2239" i="4"/>
  <c r="O2239" i="4"/>
  <c r="H2237" i="4"/>
  <c r="O2237" i="4"/>
  <c r="H2236" i="4"/>
  <c r="O2236" i="4"/>
  <c r="H2230" i="4"/>
  <c r="O2230" i="4"/>
  <c r="H2229" i="4"/>
  <c r="O2229" i="4"/>
  <c r="H2226" i="4"/>
  <c r="O2226" i="4"/>
  <c r="H2225" i="4"/>
  <c r="O2225" i="4"/>
  <c r="H2220" i="4"/>
  <c r="O2220" i="4"/>
  <c r="H2219" i="4"/>
  <c r="H2216" i="4"/>
  <c r="O2216" i="4"/>
  <c r="H2215" i="4"/>
  <c r="O2215" i="4"/>
  <c r="H2213" i="4"/>
  <c r="O2213" i="4"/>
  <c r="H2212" i="4"/>
  <c r="O2212" i="4"/>
  <c r="H2206" i="4"/>
  <c r="O2206" i="4"/>
  <c r="H2205" i="4"/>
  <c r="O2205" i="4"/>
  <c r="H2202" i="4"/>
  <c r="O2202" i="4"/>
  <c r="H2201" i="4"/>
  <c r="O2201" i="4"/>
  <c r="H2196" i="4"/>
  <c r="O2196" i="4"/>
  <c r="H2195" i="4"/>
  <c r="H2192" i="4"/>
  <c r="O2192" i="4"/>
  <c r="H2190" i="4"/>
  <c r="O2190" i="4"/>
  <c r="H2189" i="4"/>
  <c r="O2189" i="4"/>
  <c r="H2183" i="4"/>
  <c r="O2183" i="4"/>
  <c r="H2182" i="4"/>
  <c r="O2182" i="4"/>
  <c r="H2179" i="4"/>
  <c r="O2179" i="4"/>
  <c r="H2178" i="4"/>
  <c r="O2178" i="4"/>
  <c r="H2173" i="4"/>
  <c r="O2173" i="4"/>
  <c r="H2172" i="4"/>
  <c r="H2169" i="4"/>
  <c r="O2169" i="4"/>
  <c r="H2168" i="4"/>
  <c r="O2168" i="4"/>
  <c r="H2166" i="4"/>
  <c r="O2166" i="4"/>
  <c r="H2165" i="4"/>
  <c r="O2165" i="4"/>
  <c r="H2159" i="4"/>
  <c r="O2159" i="4"/>
  <c r="H2158" i="4"/>
  <c r="O2158" i="4"/>
  <c r="H2155" i="4"/>
  <c r="O2155" i="4"/>
  <c r="H2154" i="4"/>
  <c r="O2154" i="4"/>
  <c r="H2149" i="4"/>
  <c r="O2149" i="4"/>
  <c r="H2148" i="4"/>
  <c r="H2145" i="4"/>
  <c r="O2145" i="4"/>
  <c r="H2144" i="4"/>
  <c r="O2144" i="4"/>
  <c r="H2141" i="4"/>
  <c r="O2141" i="4"/>
  <c r="H2140" i="4"/>
  <c r="O2140" i="4"/>
  <c r="H2137" i="4"/>
  <c r="O2137" i="4"/>
  <c r="H2132" i="4"/>
  <c r="O2132" i="4"/>
  <c r="H2130" i="4"/>
  <c r="O2130" i="4"/>
  <c r="H2128" i="4"/>
  <c r="O2128" i="4"/>
  <c r="H2125" i="4"/>
  <c r="H2122" i="4"/>
  <c r="O2122" i="4"/>
  <c r="H2121" i="4"/>
  <c r="O2121" i="4"/>
  <c r="H2119" i="4"/>
  <c r="O2119" i="4"/>
  <c r="H2118" i="4"/>
  <c r="O2118" i="4"/>
  <c r="H2112" i="4"/>
  <c r="O2112" i="4"/>
  <c r="H2111" i="4"/>
  <c r="O2111" i="4"/>
  <c r="H2108" i="4"/>
  <c r="O2108" i="4"/>
  <c r="H2107" i="4"/>
  <c r="O2107" i="4"/>
  <c r="H2102" i="4"/>
  <c r="O2102" i="4"/>
  <c r="H2101" i="4"/>
  <c r="H2097" i="4"/>
  <c r="O2097" i="4"/>
  <c r="H2096" i="4"/>
  <c r="O2096" i="4"/>
  <c r="H2090" i="4"/>
  <c r="O2090" i="4"/>
  <c r="H2089" i="4"/>
  <c r="O2089" i="4"/>
  <c r="H2086" i="4"/>
  <c r="O2086" i="4"/>
  <c r="H2085" i="4"/>
  <c r="O2085" i="4"/>
  <c r="H2080" i="4"/>
  <c r="O2080" i="4"/>
  <c r="H2079" i="4"/>
  <c r="O2079" i="4"/>
  <c r="H2078" i="4"/>
  <c r="H2075" i="4"/>
  <c r="O2075" i="4"/>
  <c r="H2074" i="4"/>
  <c r="O2074" i="4"/>
  <c r="H2072" i="4"/>
  <c r="O2072" i="4"/>
  <c r="H2071" i="4"/>
  <c r="O2071" i="4"/>
  <c r="H2065" i="4"/>
  <c r="O2065" i="4"/>
  <c r="H2064" i="4"/>
  <c r="O2064" i="4"/>
  <c r="H2061" i="4"/>
  <c r="O2061" i="4"/>
  <c r="H2060" i="4"/>
  <c r="O2060" i="4"/>
  <c r="H2055" i="4"/>
  <c r="O2055" i="4"/>
  <c r="H2054" i="4"/>
  <c r="H2051" i="4"/>
  <c r="O2051" i="4"/>
  <c r="H2049" i="4"/>
  <c r="O2049" i="4"/>
  <c r="H2048" i="4"/>
  <c r="O2048" i="4"/>
  <c r="H2042" i="4"/>
  <c r="O2042" i="4"/>
  <c r="H2041" i="4"/>
  <c r="O2041" i="4"/>
  <c r="H2038" i="4"/>
  <c r="O2038" i="4"/>
  <c r="H2037" i="4"/>
  <c r="O2037" i="4"/>
  <c r="H2032" i="4"/>
  <c r="O2032" i="4"/>
  <c r="H2031" i="4"/>
  <c r="H2028" i="4"/>
  <c r="O2028" i="4"/>
  <c r="H2027" i="4"/>
  <c r="O2027" i="4"/>
  <c r="H2025" i="4"/>
  <c r="O2025" i="4"/>
  <c r="H2024" i="4"/>
  <c r="O2024" i="4"/>
  <c r="H2018" i="4"/>
  <c r="O2018" i="4"/>
  <c r="H2017" i="4"/>
  <c r="O2017" i="4"/>
  <c r="H2014" i="4"/>
  <c r="O2014" i="4"/>
  <c r="H2013" i="4"/>
  <c r="O2013" i="4"/>
  <c r="H2008" i="4"/>
  <c r="O2008" i="4"/>
  <c r="H2007" i="4"/>
  <c r="H2004" i="4"/>
  <c r="O2004" i="4"/>
  <c r="H2003" i="4"/>
  <c r="O2003" i="4"/>
  <c r="H2000" i="4"/>
  <c r="O2000" i="4"/>
  <c r="H1999" i="4"/>
  <c r="O1999" i="4"/>
  <c r="H1996" i="4"/>
  <c r="O1996" i="4"/>
  <c r="H1991" i="4"/>
  <c r="O1991" i="4"/>
  <c r="H1989" i="4"/>
  <c r="O1989" i="4"/>
  <c r="H1987" i="4"/>
  <c r="O1987" i="4"/>
  <c r="H1984" i="4"/>
  <c r="H1981" i="4"/>
  <c r="O1981" i="4"/>
  <c r="H1980" i="4"/>
  <c r="O1980" i="4"/>
  <c r="H1978" i="4"/>
  <c r="O1978" i="4"/>
  <c r="H1977" i="4"/>
  <c r="O1977" i="4"/>
  <c r="H1971" i="4"/>
  <c r="O1971" i="4"/>
  <c r="H1970" i="4"/>
  <c r="O1970" i="4"/>
  <c r="H1967" i="4"/>
  <c r="O1967" i="4"/>
  <c r="H1966" i="4"/>
  <c r="O1966" i="4"/>
  <c r="H1961" i="4"/>
  <c r="O1961" i="4"/>
  <c r="H1960" i="4"/>
  <c r="H1956" i="4"/>
  <c r="O1956" i="4"/>
  <c r="H1955" i="4"/>
  <c r="O1955" i="4"/>
  <c r="H1949" i="4"/>
  <c r="O1949" i="4"/>
  <c r="H1948" i="4"/>
  <c r="O1948" i="4"/>
  <c r="H1945" i="4"/>
  <c r="O1945" i="4"/>
  <c r="H1944" i="4"/>
  <c r="O1944" i="4"/>
  <c r="H1939" i="4"/>
  <c r="O1939" i="4"/>
  <c r="H1938" i="4"/>
  <c r="O1938" i="4"/>
  <c r="H1937" i="4"/>
  <c r="H1934" i="4"/>
  <c r="O1934" i="4"/>
  <c r="H1933" i="4"/>
  <c r="O1933" i="4"/>
  <c r="H1931" i="4"/>
  <c r="O1931" i="4"/>
  <c r="H1930" i="4"/>
  <c r="O1930" i="4"/>
  <c r="H1924" i="4"/>
  <c r="O1924" i="4"/>
  <c r="H1923" i="4"/>
  <c r="O1923" i="4"/>
  <c r="H1920" i="4"/>
  <c r="O1920" i="4"/>
  <c r="H1919" i="4"/>
  <c r="O1919" i="4"/>
  <c r="H1914" i="4"/>
  <c r="O1914" i="4"/>
  <c r="H1913" i="4"/>
  <c r="H1910" i="4"/>
  <c r="O1910" i="4"/>
  <c r="H1908" i="4"/>
  <c r="O1908" i="4"/>
  <c r="H1907" i="4"/>
  <c r="O1907" i="4"/>
  <c r="H1901" i="4"/>
  <c r="O1901" i="4"/>
  <c r="H1900" i="4"/>
  <c r="O1900" i="4"/>
  <c r="H1897" i="4"/>
  <c r="O1897" i="4"/>
  <c r="H1896" i="4"/>
  <c r="O1896" i="4"/>
  <c r="H1891" i="4"/>
  <c r="O1891" i="4"/>
  <c r="H1890" i="4"/>
  <c r="H1887" i="4"/>
  <c r="O1887" i="4"/>
  <c r="H1886" i="4"/>
  <c r="O1886" i="4"/>
  <c r="H1884" i="4"/>
  <c r="O1884" i="4"/>
  <c r="H1883" i="4"/>
  <c r="O1883" i="4"/>
  <c r="H1877" i="4"/>
  <c r="O1877" i="4"/>
  <c r="H1876" i="4"/>
  <c r="O1876" i="4"/>
  <c r="H1873" i="4"/>
  <c r="O1873" i="4"/>
  <c r="H1872" i="4"/>
  <c r="O1872" i="4"/>
  <c r="H1867" i="4"/>
  <c r="O1867" i="4"/>
  <c r="H1866" i="4"/>
  <c r="H1863" i="4"/>
  <c r="O1863" i="4"/>
  <c r="H1861" i="4"/>
  <c r="O1861" i="4"/>
  <c r="H1859" i="4"/>
  <c r="O1859" i="4"/>
  <c r="H1855" i="4"/>
  <c r="O1855" i="4"/>
  <c r="H1853" i="4"/>
  <c r="O1853" i="4"/>
  <c r="H1852" i="4"/>
  <c r="O1852" i="4"/>
  <c r="H1850" i="4"/>
  <c r="O1850" i="4"/>
  <c r="H1847" i="4"/>
  <c r="H1844" i="4"/>
  <c r="O1844" i="4"/>
  <c r="H1842" i="4"/>
  <c r="O1842" i="4"/>
  <c r="H1841" i="4"/>
  <c r="O1841" i="4"/>
  <c r="H1835" i="4"/>
  <c r="O1835" i="4"/>
  <c r="H1834" i="4"/>
  <c r="O1834" i="4"/>
  <c r="H1831" i="4"/>
  <c r="O1831" i="4"/>
  <c r="H1830" i="4"/>
  <c r="O1830" i="4"/>
  <c r="H1825" i="4"/>
  <c r="O1825" i="4"/>
  <c r="H1824" i="4"/>
  <c r="H1821" i="4"/>
  <c r="O1821" i="4"/>
  <c r="H1820" i="4"/>
  <c r="O1820" i="4"/>
  <c r="H1818" i="4"/>
  <c r="O1818" i="4"/>
  <c r="H1815" i="4"/>
  <c r="O1815" i="4"/>
  <c r="H1814" i="4"/>
  <c r="O1814" i="4"/>
  <c r="H1811" i="4"/>
  <c r="O1811" i="4"/>
  <c r="H1806" i="4"/>
  <c r="O1806" i="4"/>
  <c r="H1804" i="4"/>
  <c r="O1804" i="4"/>
  <c r="H1803" i="4"/>
  <c r="O1803" i="4"/>
  <c r="H1800" i="4"/>
  <c r="H1797" i="4"/>
  <c r="O1797" i="4"/>
  <c r="H1795" i="4"/>
  <c r="O1795" i="4"/>
  <c r="H1794" i="4"/>
  <c r="O1794" i="4"/>
  <c r="H1788" i="4"/>
  <c r="O1788" i="4"/>
  <c r="H1787" i="4"/>
  <c r="O1787" i="4"/>
  <c r="H1784" i="4"/>
  <c r="O1784" i="4"/>
  <c r="H1783" i="4"/>
  <c r="O1783" i="4"/>
  <c r="H1778" i="4"/>
  <c r="O1778" i="4"/>
  <c r="H1777" i="4"/>
  <c r="H1774" i="4"/>
  <c r="O1774" i="4"/>
  <c r="H1773" i="4"/>
  <c r="O1773" i="4"/>
  <c r="H1771" i="4"/>
  <c r="O1771" i="4"/>
  <c r="H1770" i="4"/>
  <c r="O1770" i="4"/>
  <c r="H1764" i="4"/>
  <c r="O1764" i="4"/>
  <c r="H1763" i="4"/>
  <c r="O1763" i="4"/>
  <c r="H1760" i="4"/>
  <c r="O1760" i="4"/>
  <c r="H1759" i="4"/>
  <c r="O1759" i="4"/>
  <c r="H1754" i="4"/>
  <c r="O1754" i="4"/>
  <c r="H1753" i="4"/>
  <c r="H1750" i="4"/>
  <c r="O1750" i="4"/>
  <c r="H1748" i="4"/>
  <c r="O1748" i="4"/>
  <c r="H1745" i="4"/>
  <c r="O1745" i="4"/>
  <c r="H1744" i="4"/>
  <c r="O1744" i="4"/>
  <c r="H1741" i="4"/>
  <c r="O1741" i="4"/>
  <c r="H1736" i="4"/>
  <c r="O1736" i="4"/>
  <c r="H1734" i="4"/>
  <c r="O1734" i="4"/>
  <c r="H1733" i="4"/>
  <c r="O1733" i="4"/>
  <c r="H1730" i="4"/>
  <c r="H1727" i="4"/>
  <c r="O1727" i="4"/>
  <c r="H1726" i="4"/>
  <c r="O1726" i="4"/>
  <c r="H1724" i="4"/>
  <c r="O1724" i="4"/>
  <c r="H1721" i="4"/>
  <c r="O1721" i="4"/>
  <c r="H1720" i="4"/>
  <c r="O1720" i="4"/>
  <c r="H1717" i="4"/>
  <c r="O1717" i="4"/>
  <c r="H1712" i="4"/>
  <c r="O1712" i="4"/>
  <c r="H1710" i="4"/>
  <c r="O1710" i="4"/>
  <c r="H1709" i="4"/>
  <c r="O1709" i="4"/>
  <c r="H1706" i="4"/>
  <c r="H1703" i="4"/>
  <c r="O1703" i="4"/>
  <c r="H1701" i="4"/>
  <c r="O1701" i="4"/>
  <c r="H1700" i="4"/>
  <c r="O1700" i="4"/>
  <c r="H1694" i="4"/>
  <c r="O1694" i="4"/>
  <c r="H1693" i="4"/>
  <c r="O1693" i="4"/>
  <c r="H1690" i="4"/>
  <c r="O1690" i="4"/>
  <c r="H1689" i="4"/>
  <c r="O1689" i="4"/>
  <c r="H1684" i="4"/>
  <c r="O1684" i="4"/>
  <c r="H1683" i="4"/>
  <c r="H1680" i="4"/>
  <c r="O1680" i="4"/>
  <c r="H1679" i="4"/>
  <c r="O1679" i="4"/>
  <c r="H1677" i="4"/>
  <c r="O1677" i="4"/>
  <c r="H1674" i="4"/>
  <c r="O1674" i="4"/>
  <c r="H1673" i="4"/>
  <c r="O1673" i="4"/>
  <c r="H1670" i="4"/>
  <c r="O1670" i="4"/>
  <c r="H1665" i="4"/>
  <c r="O1665" i="4"/>
  <c r="H1663" i="4"/>
  <c r="O1663" i="4"/>
  <c r="H1662" i="4"/>
  <c r="O1662" i="4"/>
  <c r="H1659" i="4"/>
  <c r="H1656" i="4"/>
  <c r="O1656" i="4"/>
  <c r="H1654" i="4"/>
  <c r="O1654" i="4"/>
  <c r="H1653" i="4"/>
  <c r="O1653" i="4"/>
  <c r="H1647" i="4"/>
  <c r="O1647" i="4"/>
  <c r="H1646" i="4"/>
  <c r="O1646" i="4"/>
  <c r="H1643" i="4"/>
  <c r="O1643" i="4"/>
  <c r="H1642" i="4"/>
  <c r="O1642" i="4"/>
  <c r="H1637" i="4"/>
  <c r="O1637" i="4"/>
  <c r="H1636" i="4"/>
  <c r="H1633" i="4"/>
  <c r="O1633" i="4"/>
  <c r="H1631" i="4"/>
  <c r="O1631" i="4"/>
  <c r="H1630" i="4"/>
  <c r="O1630" i="4"/>
  <c r="H1627" i="4"/>
  <c r="O1627" i="4"/>
  <c r="H1625" i="4"/>
  <c r="O1625" i="4"/>
  <c r="H1623" i="4"/>
  <c r="O1623" i="4"/>
  <c r="H1621" i="4"/>
  <c r="O1621" i="4"/>
  <c r="H1618" i="4"/>
  <c r="H1615" i="4"/>
  <c r="O1615" i="4"/>
  <c r="H1613" i="4"/>
  <c r="O1613" i="4"/>
  <c r="H1612" i="4"/>
  <c r="O1612" i="4"/>
  <c r="H1609" i="4"/>
  <c r="O1609" i="4"/>
  <c r="H1607" i="4"/>
  <c r="O1607" i="4"/>
  <c r="H1606" i="4"/>
  <c r="O1606" i="4"/>
  <c r="H1604" i="4"/>
  <c r="O1604" i="4"/>
  <c r="H1601" i="4"/>
  <c r="H1598" i="4"/>
  <c r="O1598" i="4"/>
  <c r="H1596" i="4"/>
  <c r="O1596" i="4"/>
  <c r="H1595" i="4"/>
  <c r="O1595" i="4"/>
  <c r="H1592" i="4"/>
  <c r="O1592" i="4"/>
  <c r="H1590" i="4"/>
  <c r="O1590" i="4"/>
  <c r="H1589" i="4"/>
  <c r="O1589" i="4"/>
  <c r="H1587" i="4"/>
  <c r="O1587" i="4"/>
  <c r="H1584" i="4"/>
  <c r="H1581" i="4"/>
  <c r="O1581" i="4"/>
  <c r="H1579" i="4"/>
  <c r="O1579" i="4"/>
  <c r="H1578" i="4"/>
  <c r="O1578" i="4"/>
  <c r="H1575" i="4"/>
  <c r="O1575" i="4"/>
  <c r="H1573" i="4"/>
  <c r="O1573" i="4"/>
  <c r="H1571" i="4"/>
  <c r="O1571" i="4"/>
  <c r="H1569" i="4"/>
  <c r="O1569" i="4"/>
  <c r="H1566" i="4"/>
  <c r="H1563" i="4"/>
  <c r="O1563" i="4"/>
  <c r="H1561" i="4"/>
  <c r="O1561" i="4"/>
  <c r="H1560" i="4"/>
  <c r="O1560" i="4"/>
  <c r="H1557" i="4"/>
  <c r="O1557" i="4"/>
  <c r="H1555" i="4"/>
  <c r="O1555" i="4"/>
  <c r="H1553" i="4"/>
  <c r="O1553" i="4"/>
  <c r="H1551" i="4"/>
  <c r="O1551" i="4"/>
  <c r="H1548" i="4"/>
  <c r="H1545" i="4"/>
  <c r="O1545" i="4"/>
  <c r="H1543" i="4"/>
  <c r="O1543" i="4"/>
  <c r="H1542" i="4"/>
  <c r="O1542" i="4"/>
  <c r="H1539" i="4"/>
  <c r="O1539" i="4"/>
  <c r="H1537" i="4"/>
  <c r="O1537" i="4"/>
  <c r="H1535" i="4"/>
  <c r="O1535" i="4"/>
  <c r="H1533" i="4"/>
  <c r="O1533" i="4"/>
  <c r="H1530" i="4"/>
  <c r="H1527" i="4"/>
  <c r="O1527" i="4"/>
  <c r="H1525" i="4"/>
  <c r="O1525" i="4"/>
  <c r="H1523" i="4"/>
  <c r="O1523" i="4"/>
  <c r="H1522" i="4"/>
  <c r="O1522" i="4"/>
  <c r="H1521" i="4"/>
  <c r="O1521" i="4"/>
  <c r="H1518" i="4"/>
  <c r="O1518" i="4"/>
  <c r="H1517" i="4"/>
  <c r="O1517" i="4"/>
  <c r="H1516" i="4"/>
  <c r="O1516" i="4"/>
  <c r="H1515" i="4"/>
  <c r="O1515" i="4"/>
  <c r="H1510" i="4"/>
  <c r="H1505" i="4"/>
  <c r="O1505" i="4"/>
  <c r="H1503" i="4"/>
  <c r="O1503" i="4"/>
  <c r="H1502" i="4"/>
  <c r="O1502" i="4"/>
  <c r="H1500" i="4"/>
  <c r="H1498" i="4"/>
  <c r="O1498" i="4"/>
  <c r="H1497" i="4"/>
  <c r="O1497" i="4"/>
  <c r="H1496" i="4"/>
  <c r="O1496" i="4"/>
  <c r="H1495" i="4"/>
  <c r="O1495" i="4"/>
  <c r="H1493" i="4"/>
  <c r="H1490" i="4"/>
  <c r="O1490" i="4"/>
  <c r="H1489" i="4"/>
  <c r="O1489" i="4"/>
  <c r="H1488" i="4"/>
  <c r="O1488" i="4"/>
  <c r="H1487" i="4"/>
  <c r="H1484" i="4"/>
  <c r="O1484" i="4"/>
  <c r="H1483" i="4"/>
  <c r="O1483" i="4"/>
  <c r="H1482" i="4"/>
  <c r="O1482" i="4"/>
  <c r="H1481" i="4"/>
  <c r="H1478" i="4"/>
  <c r="O1478" i="4"/>
  <c r="H1477" i="4"/>
  <c r="O1477" i="4"/>
  <c r="H1476" i="4"/>
  <c r="O1476" i="4"/>
  <c r="H1475" i="4"/>
  <c r="O1475" i="4"/>
  <c r="H1474" i="4"/>
  <c r="H1471" i="4"/>
  <c r="O1471" i="4"/>
  <c r="H1470" i="4"/>
  <c r="O1470" i="4"/>
  <c r="H1469" i="4"/>
  <c r="O1469" i="4"/>
  <c r="H1468" i="4"/>
  <c r="H1464" i="4"/>
  <c r="O1464" i="4"/>
  <c r="H1463" i="4"/>
  <c r="O1463" i="4"/>
  <c r="H1462" i="4"/>
  <c r="O1462" i="4"/>
  <c r="H1461" i="4"/>
  <c r="H1459" i="4"/>
  <c r="O1459" i="4"/>
  <c r="H1458" i="4"/>
  <c r="O1458" i="4"/>
  <c r="H1457" i="4"/>
  <c r="O1457" i="4"/>
  <c r="H1456" i="4"/>
  <c r="O1456" i="4"/>
  <c r="H1455" i="4"/>
  <c r="O1455" i="4"/>
  <c r="H1454" i="4"/>
  <c r="H1452" i="4"/>
  <c r="O1452" i="4"/>
  <c r="H1450" i="4"/>
  <c r="O1450" i="4"/>
  <c r="H1449" i="4"/>
  <c r="O1449" i="4"/>
  <c r="H1448" i="4"/>
  <c r="O1448" i="4"/>
  <c r="H1447" i="4"/>
  <c r="O1447" i="4"/>
  <c r="H1446" i="4"/>
  <c r="H1444" i="4"/>
  <c r="O1444" i="4"/>
  <c r="H1443" i="4"/>
  <c r="O1443" i="4"/>
  <c r="H1442" i="4"/>
  <c r="O1442" i="4"/>
  <c r="H1441" i="4"/>
  <c r="O1441" i="4"/>
  <c r="H1440" i="4"/>
  <c r="O1440" i="4"/>
  <c r="H1438" i="4"/>
  <c r="H1436" i="4"/>
  <c r="O1436" i="4"/>
  <c r="H1435" i="4"/>
  <c r="O1435" i="4"/>
  <c r="H1434" i="4"/>
  <c r="O1434" i="4"/>
  <c r="H1433" i="4"/>
  <c r="O1433" i="4"/>
  <c r="H1432" i="4"/>
  <c r="O1432" i="4"/>
  <c r="H1430" i="4"/>
  <c r="H1428" i="4"/>
  <c r="O1428" i="4"/>
  <c r="H1427" i="4"/>
  <c r="O1427" i="4"/>
  <c r="H1426" i="4"/>
  <c r="O1426" i="4"/>
  <c r="H1424" i="4"/>
  <c r="O1424" i="4"/>
  <c r="H1423" i="4"/>
  <c r="O1423" i="4"/>
  <c r="H1422" i="4"/>
  <c r="O1422" i="4"/>
  <c r="H1421" i="4"/>
  <c r="H1419" i="4"/>
  <c r="O1419" i="4"/>
  <c r="H1418" i="4"/>
  <c r="O1418" i="4"/>
  <c r="H1416" i="4"/>
  <c r="O1416" i="4"/>
  <c r="H1415" i="4"/>
  <c r="O1415" i="4"/>
  <c r="H1414" i="4"/>
  <c r="O1414" i="4"/>
  <c r="H1413" i="4"/>
  <c r="H1411" i="4"/>
  <c r="O1411" i="4"/>
  <c r="H1410" i="4"/>
  <c r="O1410" i="4"/>
  <c r="H1409" i="4"/>
  <c r="O1409" i="4"/>
  <c r="H1408" i="4"/>
  <c r="O1408" i="4"/>
  <c r="H1407" i="4"/>
  <c r="O1407" i="4"/>
  <c r="H1406" i="4"/>
  <c r="O1406" i="4"/>
  <c r="H1404" i="4"/>
  <c r="H1402" i="4"/>
  <c r="O1402" i="4"/>
  <c r="H1401" i="4"/>
  <c r="O1401" i="4"/>
  <c r="H1399" i="4"/>
  <c r="O1399" i="4"/>
  <c r="H1398" i="4"/>
  <c r="O1398" i="4"/>
  <c r="H1397" i="4"/>
  <c r="O1397" i="4"/>
  <c r="H1396" i="4"/>
  <c r="H1394" i="4"/>
  <c r="O1394" i="4"/>
  <c r="H1393" i="4"/>
  <c r="O1393" i="4"/>
  <c r="H1391" i="4"/>
  <c r="O1391" i="4"/>
  <c r="H1390" i="4"/>
  <c r="O1390" i="4"/>
  <c r="H1389" i="4"/>
  <c r="O1389" i="4"/>
  <c r="H1388" i="4"/>
  <c r="H1386" i="4"/>
  <c r="O1386" i="4"/>
  <c r="H1384" i="4"/>
  <c r="O1384" i="4"/>
  <c r="H1383" i="4"/>
  <c r="O1383" i="4"/>
  <c r="H1382" i="4"/>
  <c r="O1382" i="4"/>
  <c r="H1381" i="4"/>
  <c r="O1381" i="4"/>
  <c r="H1380" i="4"/>
  <c r="H1378" i="4"/>
  <c r="O1378" i="4"/>
  <c r="H1377" i="4"/>
  <c r="O1377" i="4"/>
  <c r="H1376" i="4"/>
  <c r="O1376" i="4"/>
  <c r="H1375" i="4"/>
  <c r="O1375" i="4"/>
  <c r="H1374" i="4"/>
  <c r="O1374" i="4"/>
  <c r="H1373" i="4"/>
  <c r="H1371" i="4"/>
  <c r="O1371" i="4"/>
  <c r="H1370" i="4"/>
  <c r="O1370" i="4"/>
  <c r="H1369" i="4"/>
  <c r="O1369" i="4"/>
  <c r="H1368" i="4"/>
  <c r="O1368" i="4"/>
  <c r="H1367" i="4"/>
  <c r="O1367" i="4"/>
  <c r="H1366" i="4"/>
  <c r="H1364" i="4"/>
  <c r="O1364" i="4"/>
  <c r="H1363" i="4"/>
  <c r="O1363" i="4"/>
  <c r="H1362" i="4"/>
  <c r="O1362" i="4"/>
  <c r="H1361" i="4"/>
  <c r="O1361" i="4"/>
  <c r="H1360" i="4"/>
  <c r="O1360" i="4"/>
  <c r="H1359" i="4"/>
  <c r="O1359" i="4"/>
  <c r="H1358" i="4"/>
  <c r="H1356" i="4"/>
  <c r="O1356" i="4"/>
  <c r="H1355" i="4"/>
  <c r="O1355" i="4"/>
  <c r="H1354" i="4"/>
  <c r="O1354" i="4"/>
  <c r="H1353" i="4"/>
  <c r="O1353" i="4"/>
  <c r="H1352" i="4"/>
  <c r="O1352" i="4"/>
  <c r="H1351" i="4"/>
  <c r="O1351" i="4"/>
  <c r="H1350" i="4"/>
  <c r="H1348" i="4"/>
  <c r="O1348" i="4"/>
  <c r="H1347" i="4"/>
  <c r="O1347" i="4"/>
  <c r="H1346" i="4"/>
  <c r="O1346" i="4"/>
  <c r="H1345" i="4"/>
  <c r="O1345" i="4"/>
  <c r="H1344" i="4"/>
  <c r="O1344" i="4"/>
  <c r="H1343" i="4"/>
  <c r="H1341" i="4"/>
  <c r="O1341" i="4"/>
  <c r="H1340" i="4"/>
  <c r="O1340" i="4"/>
  <c r="H1339" i="4"/>
  <c r="O1339" i="4"/>
  <c r="H1338" i="4"/>
  <c r="O1338" i="4"/>
  <c r="H1337" i="4"/>
  <c r="O1337" i="4"/>
  <c r="H1336" i="4"/>
  <c r="H1334" i="4"/>
  <c r="O1334" i="4"/>
  <c r="H1333" i="4"/>
  <c r="O1333" i="4"/>
  <c r="H1332" i="4"/>
  <c r="O1332" i="4"/>
  <c r="H1331" i="4"/>
  <c r="O1331" i="4"/>
  <c r="H1330" i="4"/>
  <c r="O1330" i="4"/>
  <c r="H1329" i="4"/>
  <c r="H1327" i="4"/>
  <c r="O1327" i="4"/>
  <c r="H1326" i="4"/>
  <c r="O1326" i="4"/>
  <c r="H1325" i="4"/>
  <c r="O1325" i="4"/>
  <c r="H1324" i="4"/>
  <c r="O1324" i="4"/>
  <c r="H1323" i="4"/>
  <c r="O1323" i="4"/>
  <c r="H1322" i="4"/>
  <c r="H1320" i="4"/>
  <c r="O1320" i="4"/>
  <c r="H1319" i="4"/>
  <c r="O1319" i="4"/>
  <c r="H1318" i="4"/>
  <c r="O1318" i="4"/>
  <c r="H1317" i="4"/>
  <c r="O1317" i="4"/>
  <c r="H1316" i="4"/>
  <c r="O1316" i="4"/>
  <c r="H1315" i="4"/>
  <c r="H1313" i="4"/>
  <c r="O1313" i="4"/>
  <c r="H1312" i="4"/>
  <c r="O1312" i="4"/>
  <c r="H1311" i="4"/>
  <c r="O1311" i="4"/>
  <c r="H1310" i="4"/>
  <c r="O1310" i="4"/>
  <c r="H1309" i="4"/>
  <c r="O1309" i="4"/>
  <c r="H1308" i="4"/>
  <c r="H1306" i="4"/>
  <c r="O1306" i="4"/>
  <c r="H1305" i="4"/>
  <c r="O1305" i="4"/>
  <c r="H1304" i="4"/>
  <c r="O1304" i="4"/>
  <c r="H1303" i="4"/>
  <c r="O1303" i="4"/>
  <c r="H1302" i="4"/>
  <c r="O1302" i="4"/>
  <c r="H1301" i="4"/>
  <c r="H1299" i="4"/>
  <c r="O1299" i="4"/>
  <c r="H1298" i="4"/>
  <c r="O1298" i="4"/>
  <c r="H1297" i="4"/>
  <c r="O1297" i="4"/>
  <c r="H1296" i="4"/>
  <c r="O1296" i="4"/>
  <c r="H1295" i="4"/>
  <c r="O1295" i="4"/>
  <c r="H1294" i="4"/>
  <c r="H1291" i="4"/>
  <c r="O1291" i="4"/>
  <c r="H1288" i="4"/>
  <c r="O1288" i="4"/>
  <c r="H1287" i="4"/>
  <c r="O1287" i="4"/>
  <c r="H1284" i="4"/>
  <c r="H1279" i="4"/>
  <c r="O1279" i="4"/>
  <c r="H1278" i="4"/>
  <c r="O1278" i="4"/>
  <c r="H1277" i="4"/>
  <c r="O1277" i="4"/>
  <c r="H1276" i="4"/>
  <c r="O1276" i="4"/>
  <c r="H1275" i="4"/>
  <c r="O1275" i="4"/>
  <c r="H1274" i="4"/>
  <c r="H1270" i="4"/>
  <c r="O1270" i="4"/>
  <c r="H1269" i="4"/>
  <c r="O1269" i="4"/>
  <c r="H1268" i="4"/>
  <c r="O1268" i="4"/>
  <c r="H1267" i="4"/>
  <c r="O1267" i="4"/>
  <c r="H1266" i="4"/>
  <c r="O1266" i="4"/>
  <c r="H1265" i="4"/>
  <c r="H1262" i="4"/>
  <c r="O1262" i="4"/>
  <c r="H1260" i="4"/>
  <c r="O1260" i="4"/>
  <c r="H1259" i="4"/>
  <c r="O1259" i="4"/>
  <c r="H1258" i="4"/>
  <c r="O1258" i="4"/>
  <c r="H1257" i="4"/>
  <c r="O1257" i="4"/>
  <c r="H1254" i="4"/>
  <c r="H1251" i="4"/>
  <c r="O1251" i="4"/>
  <c r="H1249" i="4"/>
  <c r="O1249" i="4"/>
  <c r="H1248" i="4"/>
  <c r="O1248" i="4"/>
  <c r="H1247" i="4"/>
  <c r="O1247" i="4"/>
  <c r="H1246" i="4"/>
  <c r="O1246" i="4"/>
  <c r="H1243" i="4"/>
  <c r="H1241" i="4"/>
  <c r="O1241" i="4"/>
  <c r="H1239" i="4"/>
  <c r="O1239" i="4"/>
  <c r="H1238" i="4"/>
  <c r="O1238" i="4"/>
  <c r="H1237" i="4"/>
  <c r="O1237" i="4"/>
  <c r="H1236" i="4"/>
  <c r="O1236" i="4"/>
  <c r="H1232" i="4"/>
  <c r="H1229" i="4"/>
  <c r="O1229" i="4"/>
  <c r="H1227" i="4"/>
  <c r="O1227" i="4"/>
  <c r="H1226" i="4"/>
  <c r="O1226" i="4"/>
  <c r="H1225" i="4"/>
  <c r="O1225" i="4"/>
  <c r="H1224" i="4"/>
  <c r="O1224" i="4"/>
  <c r="H1221" i="4"/>
  <c r="H1217" i="4"/>
  <c r="O1217" i="4"/>
  <c r="H1216" i="4"/>
  <c r="O1216" i="4"/>
  <c r="H1215" i="4"/>
  <c r="O1215" i="4"/>
  <c r="H1214" i="4"/>
  <c r="O1214" i="4"/>
  <c r="H1213" i="4"/>
  <c r="O1213" i="4"/>
  <c r="H1212" i="4"/>
  <c r="H1209" i="4"/>
  <c r="O1209" i="4"/>
  <c r="H1208" i="4"/>
  <c r="O1208" i="4"/>
  <c r="H1207" i="4"/>
  <c r="O1207" i="4"/>
  <c r="H1206" i="4"/>
  <c r="O1206" i="4"/>
  <c r="H1205" i="4"/>
  <c r="O1205" i="4"/>
  <c r="H1204" i="4"/>
  <c r="H1202" i="4"/>
  <c r="O1202" i="4"/>
  <c r="H1200" i="4"/>
  <c r="O1200" i="4"/>
  <c r="H1199" i="4"/>
  <c r="O1199" i="4"/>
  <c r="H1198" i="4"/>
  <c r="O1198" i="4"/>
  <c r="H1197" i="4"/>
  <c r="O1197" i="4"/>
  <c r="H1196" i="4"/>
  <c r="O1196" i="4"/>
  <c r="H1195" i="4"/>
  <c r="H1194" i="4"/>
  <c r="O1194" i="4"/>
  <c r="H1193" i="4"/>
  <c r="O1193" i="4"/>
  <c r="H1192" i="4"/>
  <c r="H1191" i="4"/>
  <c r="O1191" i="4"/>
  <c r="H1190" i="4"/>
  <c r="O1190" i="4"/>
  <c r="H1189" i="4"/>
  <c r="O1189" i="4"/>
  <c r="H1188" i="4"/>
  <c r="H1185" i="4"/>
  <c r="O1185" i="4"/>
  <c r="H1180" i="4"/>
  <c r="O1180" i="4"/>
  <c r="H1177" i="4"/>
  <c r="O1177" i="4"/>
  <c r="H1176" i="4"/>
  <c r="O1176" i="4"/>
  <c r="H1171" i="4"/>
  <c r="H1169" i="4"/>
  <c r="O1169" i="4"/>
  <c r="H1168" i="4"/>
  <c r="O1168" i="4"/>
  <c r="H1166" i="4"/>
  <c r="O1166" i="4"/>
  <c r="H1162" i="4"/>
  <c r="O1162" i="4"/>
  <c r="H1161" i="4"/>
  <c r="O1161" i="4"/>
  <c r="H1160" i="4"/>
  <c r="O1160" i="4"/>
  <c r="H1158" i="4"/>
  <c r="O1158" i="4"/>
  <c r="H1157" i="4"/>
  <c r="O1157" i="4"/>
  <c r="H1156" i="4"/>
  <c r="O1156" i="4"/>
  <c r="H1154" i="4"/>
  <c r="H1152" i="4"/>
  <c r="O1152" i="4"/>
  <c r="H1151" i="4"/>
  <c r="H1150" i="4"/>
  <c r="O1150" i="4"/>
  <c r="H1148" i="4"/>
  <c r="O1148" i="4"/>
  <c r="H1143" i="4"/>
  <c r="H1137" i="4"/>
  <c r="H1136" i="4"/>
  <c r="O1136" i="4"/>
  <c r="H1135" i="4"/>
  <c r="O1135" i="4"/>
  <c r="H1134" i="4"/>
  <c r="H1133" i="4"/>
  <c r="O1133" i="4"/>
  <c r="H1132" i="4"/>
  <c r="O1132" i="4"/>
  <c r="H1131" i="4"/>
  <c r="H1130" i="4"/>
  <c r="O1130" i="4"/>
  <c r="H1129" i="4"/>
  <c r="O1129" i="4"/>
  <c r="H1128" i="4"/>
  <c r="H1127" i="4"/>
  <c r="O1127" i="4"/>
  <c r="H1126" i="4"/>
  <c r="O1126" i="4"/>
  <c r="H1125" i="4"/>
  <c r="H1124" i="4"/>
  <c r="O1124" i="4"/>
  <c r="H1123" i="4"/>
  <c r="O1123" i="4"/>
  <c r="H1122" i="4"/>
  <c r="H1121" i="4"/>
  <c r="O1121" i="4"/>
  <c r="H1120" i="4"/>
  <c r="O1120" i="4"/>
  <c r="H1119" i="4"/>
  <c r="H1118" i="4"/>
  <c r="O1118" i="4"/>
  <c r="H1117" i="4"/>
  <c r="O1117" i="4"/>
  <c r="H1116" i="4"/>
  <c r="H1115" i="4"/>
  <c r="O1115" i="4"/>
  <c r="H1114" i="4"/>
  <c r="O1114" i="4"/>
  <c r="H1113" i="4"/>
  <c r="H1112" i="4"/>
  <c r="O1112" i="4"/>
  <c r="H1111" i="4"/>
  <c r="O1111" i="4"/>
  <c r="H1110" i="4"/>
  <c r="H1109" i="4"/>
  <c r="O1109" i="4"/>
  <c r="H1108" i="4"/>
  <c r="O1108" i="4"/>
  <c r="H1107" i="4"/>
  <c r="H1106" i="4"/>
  <c r="O1106" i="4"/>
  <c r="H1105" i="4"/>
  <c r="O1105" i="4"/>
  <c r="H1104" i="4"/>
  <c r="H1103" i="4"/>
  <c r="O1103" i="4"/>
  <c r="H1100" i="4"/>
  <c r="H1097" i="4"/>
  <c r="H1096" i="4"/>
  <c r="O1096" i="4"/>
  <c r="H1093" i="4"/>
  <c r="H1092" i="4"/>
  <c r="O1092" i="4"/>
  <c r="H1089" i="4"/>
  <c r="H1086" i="4"/>
  <c r="H1085" i="4"/>
  <c r="O1085" i="4"/>
  <c r="H1082" i="4"/>
  <c r="H1081" i="4"/>
  <c r="O1081" i="4"/>
  <c r="H1078" i="4"/>
  <c r="H1077" i="4"/>
  <c r="O1077" i="4"/>
  <c r="H1074" i="4"/>
  <c r="H1072" i="4"/>
  <c r="O1072" i="4"/>
  <c r="H1070" i="4"/>
  <c r="H1069" i="4"/>
  <c r="O1069" i="4"/>
  <c r="H1066" i="4"/>
  <c r="H1065" i="4"/>
  <c r="O1065" i="4"/>
  <c r="H1062" i="4"/>
  <c r="H1059" i="4"/>
  <c r="H1058" i="4"/>
  <c r="O1058" i="4"/>
  <c r="H1055" i="4"/>
  <c r="H1052" i="4"/>
  <c r="H1051" i="4"/>
  <c r="O1051" i="4"/>
  <c r="H1048" i="4"/>
  <c r="H1045" i="4"/>
  <c r="H1042" i="4"/>
  <c r="H1039" i="4"/>
  <c r="H1038" i="4"/>
  <c r="O1038" i="4"/>
  <c r="H1036" i="4"/>
  <c r="H1030" i="4"/>
  <c r="H1026" i="4"/>
  <c r="H1020" i="4"/>
  <c r="H1017" i="4"/>
  <c r="O1017" i="4"/>
  <c r="H1014" i="4"/>
  <c r="H1011" i="4"/>
  <c r="O1011" i="4"/>
  <c r="H1007" i="4"/>
  <c r="H1001" i="4"/>
  <c r="H994" i="4"/>
  <c r="H990" i="4"/>
  <c r="H985" i="4"/>
  <c r="H980" i="4"/>
  <c r="H976" i="4"/>
  <c r="H973" i="4"/>
  <c r="O973" i="4"/>
  <c r="H969" i="4"/>
  <c r="H963" i="4"/>
  <c r="H957" i="4"/>
  <c r="H953" i="4"/>
  <c r="H946" i="4"/>
  <c r="H945" i="4"/>
  <c r="O945" i="4"/>
  <c r="H941" i="4"/>
  <c r="O941" i="4"/>
  <c r="H935" i="4"/>
  <c r="O935" i="4"/>
  <c r="H934" i="4"/>
  <c r="O934" i="4"/>
  <c r="H928" i="4"/>
  <c r="O928" i="4"/>
  <c r="H927" i="4"/>
  <c r="O927" i="4"/>
  <c r="H924" i="4"/>
  <c r="O924" i="4"/>
  <c r="H923" i="4"/>
  <c r="O923" i="4"/>
  <c r="H922" i="4"/>
  <c r="O922" i="4"/>
  <c r="H921" i="4"/>
  <c r="O921" i="4"/>
  <c r="H911" i="4"/>
  <c r="O911" i="4"/>
  <c r="H910" i="4"/>
  <c r="O910" i="4"/>
  <c r="H906" i="4"/>
  <c r="H905" i="4"/>
  <c r="O905" i="4"/>
  <c r="H901" i="4"/>
  <c r="O901" i="4"/>
  <c r="H896" i="4"/>
  <c r="O896" i="4"/>
  <c r="H895" i="4"/>
  <c r="O895" i="4"/>
  <c r="H892" i="4"/>
  <c r="O892" i="4"/>
  <c r="H891" i="4"/>
  <c r="O891" i="4"/>
  <c r="H889" i="4"/>
  <c r="O889" i="4"/>
  <c r="H888" i="4"/>
  <c r="O888" i="4"/>
  <c r="H887" i="4"/>
  <c r="O887" i="4"/>
  <c r="H886" i="4"/>
  <c r="O886" i="4"/>
  <c r="H876" i="4"/>
  <c r="O876" i="4"/>
  <c r="H875" i="4"/>
  <c r="O875" i="4"/>
  <c r="H872" i="4"/>
  <c r="H871" i="4"/>
  <c r="O871" i="4"/>
  <c r="H870" i="4"/>
  <c r="O870" i="4"/>
  <c r="H869" i="4"/>
  <c r="O869" i="4"/>
  <c r="H868" i="4"/>
  <c r="O868" i="4"/>
  <c r="H863" i="4"/>
  <c r="O863" i="4"/>
  <c r="H862" i="4"/>
  <c r="O862" i="4"/>
  <c r="H861" i="4"/>
  <c r="O861" i="4"/>
  <c r="H860" i="4"/>
  <c r="H859" i="4"/>
  <c r="O859" i="4"/>
  <c r="H858" i="4"/>
  <c r="O858" i="4"/>
  <c r="H857" i="4"/>
  <c r="O857" i="4"/>
  <c r="H856" i="4"/>
  <c r="H855" i="4"/>
  <c r="O855" i="4"/>
  <c r="H854" i="4"/>
  <c r="O854" i="4"/>
  <c r="H853" i="4"/>
  <c r="H851" i="4"/>
  <c r="H849" i="4"/>
  <c r="H848" i="4"/>
  <c r="O848" i="4"/>
  <c r="H844" i="4"/>
  <c r="H843" i="4"/>
  <c r="O843" i="4"/>
  <c r="H841" i="4"/>
  <c r="O841" i="4"/>
  <c r="H837" i="4"/>
  <c r="O837" i="4"/>
  <c r="H835" i="4"/>
  <c r="O835" i="4"/>
  <c r="H834" i="4"/>
  <c r="O834" i="4"/>
  <c r="H833" i="4"/>
  <c r="O833" i="4"/>
  <c r="H832" i="4"/>
  <c r="O832" i="4"/>
  <c r="H831" i="4"/>
  <c r="O831" i="4"/>
  <c r="H830" i="4"/>
  <c r="O830" i="4"/>
  <c r="H827" i="4"/>
  <c r="O827" i="4"/>
  <c r="H823" i="4"/>
  <c r="H820" i="4"/>
  <c r="O820" i="4"/>
  <c r="H818" i="4"/>
  <c r="H817" i="4"/>
  <c r="O817" i="4"/>
  <c r="H816" i="4"/>
  <c r="O816" i="4"/>
  <c r="H815" i="4"/>
  <c r="H812" i="4"/>
  <c r="H811" i="4"/>
  <c r="O811" i="4"/>
  <c r="H808" i="4"/>
  <c r="O808" i="4"/>
  <c r="H807" i="4"/>
  <c r="O807" i="4"/>
  <c r="H805" i="4"/>
  <c r="O805" i="4"/>
  <c r="H803" i="4"/>
  <c r="O803" i="4"/>
  <c r="H802" i="4"/>
  <c r="O802" i="4"/>
  <c r="H801" i="4"/>
  <c r="O801" i="4"/>
  <c r="H796" i="4"/>
  <c r="H795" i="4"/>
  <c r="O795" i="4"/>
  <c r="H793" i="4"/>
  <c r="O793" i="4"/>
  <c r="H792" i="4"/>
  <c r="O792" i="4"/>
  <c r="H790" i="4"/>
  <c r="O790" i="4"/>
  <c r="H788" i="4"/>
  <c r="O788" i="4"/>
  <c r="H785" i="4"/>
  <c r="H784" i="4"/>
  <c r="O784" i="4"/>
  <c r="H782" i="4"/>
  <c r="O782" i="4"/>
  <c r="H780" i="4"/>
  <c r="O780" i="4"/>
  <c r="H776" i="4"/>
  <c r="O776" i="4"/>
  <c r="H775" i="4"/>
  <c r="O775" i="4"/>
  <c r="H774" i="4"/>
  <c r="O774" i="4"/>
  <c r="H773" i="4"/>
  <c r="O773" i="4"/>
  <c r="H772" i="4"/>
  <c r="O772" i="4"/>
  <c r="H767" i="4"/>
  <c r="O767" i="4"/>
  <c r="H763" i="4"/>
  <c r="H762" i="4"/>
  <c r="O762" i="4"/>
  <c r="H760" i="4"/>
  <c r="H759" i="4"/>
  <c r="O759" i="4"/>
  <c r="H757" i="4"/>
  <c r="O757" i="4"/>
  <c r="H756" i="4"/>
  <c r="O756" i="4"/>
  <c r="H755" i="4"/>
  <c r="O755" i="4"/>
  <c r="H753" i="4"/>
  <c r="O753" i="4"/>
  <c r="H752" i="4"/>
  <c r="O752" i="4"/>
  <c r="H751" i="4"/>
  <c r="O751" i="4"/>
  <c r="H748" i="4"/>
  <c r="H747" i="4"/>
  <c r="O747" i="4"/>
  <c r="H745" i="4"/>
  <c r="O745" i="4"/>
  <c r="H743" i="4"/>
  <c r="O743" i="4"/>
  <c r="H739" i="4"/>
  <c r="O739" i="4"/>
  <c r="H738" i="4"/>
  <c r="O738" i="4"/>
  <c r="H737" i="4"/>
  <c r="O737" i="4"/>
  <c r="H735" i="4"/>
  <c r="O735" i="4"/>
  <c r="H734" i="4"/>
  <c r="O734" i="4"/>
  <c r="H732" i="4"/>
  <c r="O732" i="4"/>
  <c r="H729" i="4"/>
  <c r="H728" i="4"/>
  <c r="O728" i="4"/>
  <c r="H727" i="4"/>
  <c r="O727" i="4"/>
  <c r="H725" i="4"/>
  <c r="O725" i="4"/>
  <c r="H721" i="4"/>
  <c r="O721" i="4"/>
  <c r="H720" i="4"/>
  <c r="O720" i="4"/>
  <c r="H719" i="4"/>
  <c r="O719" i="4"/>
  <c r="H718" i="4"/>
  <c r="O718" i="4"/>
  <c r="H716" i="4"/>
  <c r="O716" i="4"/>
  <c r="H711" i="4"/>
  <c r="O711" i="4"/>
  <c r="H710" i="4"/>
  <c r="O710" i="4"/>
  <c r="H708" i="4"/>
  <c r="H707" i="4"/>
  <c r="O707" i="4"/>
  <c r="H706" i="4"/>
  <c r="O706" i="4"/>
  <c r="H704" i="4"/>
  <c r="O704" i="4"/>
  <c r="H700" i="4"/>
  <c r="O700" i="4"/>
  <c r="H699" i="4"/>
  <c r="O699" i="4"/>
  <c r="H698" i="4"/>
  <c r="O698" i="4"/>
  <c r="H697" i="4"/>
  <c r="O697" i="4"/>
  <c r="H695" i="4"/>
  <c r="O695" i="4"/>
  <c r="H690" i="4"/>
  <c r="O690" i="4"/>
  <c r="H689" i="4"/>
  <c r="O689" i="4"/>
  <c r="H687" i="4"/>
  <c r="H686" i="4"/>
  <c r="O686" i="4"/>
  <c r="H684" i="4"/>
  <c r="O684" i="4"/>
  <c r="H683" i="4"/>
  <c r="O683" i="4"/>
  <c r="H681" i="4"/>
  <c r="H679" i="4"/>
  <c r="H678" i="4"/>
  <c r="O678" i="4"/>
  <c r="H676" i="4"/>
  <c r="O676" i="4"/>
  <c r="H675" i="4"/>
  <c r="H673" i="4"/>
  <c r="H671" i="4"/>
  <c r="H667" i="4"/>
  <c r="O667" i="4"/>
  <c r="H666" i="4"/>
  <c r="O666" i="4"/>
  <c r="H664" i="4"/>
  <c r="H660" i="4"/>
  <c r="O660" i="4"/>
  <c r="H659" i="4"/>
  <c r="O659" i="4"/>
  <c r="H657" i="4"/>
  <c r="H656" i="4"/>
  <c r="O656" i="4"/>
  <c r="O657" i="4"/>
  <c r="H655" i="4"/>
  <c r="H653" i="4"/>
  <c r="O653" i="4"/>
  <c r="H652" i="4"/>
  <c r="O652" i="4"/>
  <c r="H651" i="4"/>
  <c r="O651" i="4"/>
  <c r="H650" i="4"/>
  <c r="O650" i="4"/>
  <c r="H649" i="4"/>
  <c r="O649" i="4"/>
  <c r="H648" i="4"/>
  <c r="O648" i="4"/>
  <c r="H647" i="4"/>
  <c r="H646" i="4"/>
  <c r="O646" i="4"/>
  <c r="H645" i="4"/>
  <c r="O645" i="4"/>
  <c r="H644" i="4"/>
  <c r="O644" i="4"/>
  <c r="H643" i="4"/>
  <c r="O643" i="4"/>
  <c r="H642" i="4"/>
  <c r="O642" i="4"/>
  <c r="H641" i="4"/>
  <c r="O641" i="4"/>
  <c r="H640" i="4"/>
  <c r="H639" i="4"/>
  <c r="O639" i="4"/>
  <c r="H638" i="4"/>
  <c r="O638" i="4"/>
  <c r="H637" i="4"/>
  <c r="H636" i="4"/>
  <c r="O636" i="4"/>
  <c r="H634" i="4"/>
  <c r="O634" i="4"/>
  <c r="H632" i="4"/>
  <c r="O632" i="4"/>
  <c r="H630" i="4"/>
  <c r="O630" i="4"/>
  <c r="H627" i="4"/>
  <c r="O627" i="4"/>
  <c r="H626" i="4"/>
  <c r="O626" i="4"/>
  <c r="H625" i="4"/>
  <c r="O625" i="4"/>
  <c r="H624" i="4"/>
  <c r="O624" i="4"/>
  <c r="H620" i="4"/>
  <c r="O620" i="4"/>
  <c r="H616" i="4"/>
  <c r="H614" i="4"/>
  <c r="H613" i="4"/>
  <c r="O613" i="4"/>
  <c r="O614" i="4"/>
  <c r="H612" i="4"/>
  <c r="H611" i="4"/>
  <c r="O611" i="4"/>
  <c r="H610" i="4"/>
  <c r="O610" i="4"/>
  <c r="H609" i="4"/>
  <c r="H605" i="4"/>
  <c r="O605" i="4"/>
  <c r="H604" i="4"/>
  <c r="O604" i="4"/>
  <c r="H601" i="4"/>
  <c r="O601" i="4"/>
  <c r="H600" i="4"/>
  <c r="O600" i="4"/>
  <c r="H597" i="4"/>
  <c r="O597" i="4"/>
  <c r="H596" i="4"/>
  <c r="O596" i="4"/>
  <c r="H595" i="4"/>
  <c r="O595" i="4"/>
  <c r="H592" i="4"/>
  <c r="O592" i="4"/>
  <c r="H591" i="4"/>
  <c r="O591" i="4"/>
  <c r="H589" i="4"/>
  <c r="H588" i="4"/>
  <c r="O588" i="4"/>
  <c r="H583" i="4"/>
  <c r="O583" i="4"/>
  <c r="H578" i="4"/>
  <c r="O578" i="4"/>
  <c r="H577" i="4"/>
  <c r="O577" i="4"/>
  <c r="H574" i="4"/>
  <c r="O574" i="4"/>
  <c r="H573" i="4"/>
  <c r="O573" i="4"/>
  <c r="H572" i="4"/>
  <c r="O572" i="4"/>
  <c r="H571" i="4"/>
  <c r="O571" i="4"/>
  <c r="H569" i="4"/>
  <c r="O569" i="4"/>
  <c r="H560" i="4"/>
  <c r="H559" i="4"/>
  <c r="O559" i="4"/>
  <c r="H553" i="4"/>
  <c r="O553" i="4"/>
  <c r="H551" i="4"/>
  <c r="O551" i="4"/>
  <c r="H550" i="4"/>
  <c r="O550" i="4"/>
  <c r="H546" i="4"/>
  <c r="O546" i="4"/>
  <c r="H545" i="4"/>
  <c r="O545" i="4"/>
  <c r="H542" i="4"/>
  <c r="O542" i="4"/>
  <c r="H541" i="4"/>
  <c r="O541" i="4"/>
  <c r="H540" i="4"/>
  <c r="O540" i="4"/>
  <c r="H539" i="4"/>
  <c r="O539" i="4"/>
  <c r="H538" i="4"/>
  <c r="O538" i="4"/>
  <c r="H531" i="4"/>
  <c r="H530" i="4"/>
  <c r="O530" i="4"/>
  <c r="H526" i="4"/>
  <c r="O526" i="4"/>
  <c r="H524" i="4"/>
  <c r="O524" i="4"/>
  <c r="H523" i="4"/>
  <c r="O523" i="4"/>
  <c r="H522" i="4"/>
  <c r="O522" i="4"/>
  <c r="H519" i="4"/>
  <c r="O519" i="4"/>
  <c r="H518" i="4"/>
  <c r="O518" i="4"/>
  <c r="H517" i="4"/>
  <c r="O517" i="4"/>
  <c r="H516" i="4"/>
  <c r="O516" i="4"/>
  <c r="H511" i="4"/>
  <c r="H509" i="4"/>
  <c r="O509" i="4"/>
  <c r="H504" i="4"/>
  <c r="O504" i="4"/>
  <c r="H502" i="4"/>
  <c r="O502" i="4"/>
  <c r="H498" i="4"/>
  <c r="O498" i="4"/>
  <c r="H497" i="4"/>
  <c r="O497" i="4"/>
  <c r="H494" i="4"/>
  <c r="O494" i="4"/>
  <c r="H493" i="4"/>
  <c r="O493" i="4"/>
  <c r="H492" i="4"/>
  <c r="O492" i="4"/>
  <c r="H491" i="4"/>
  <c r="O491" i="4"/>
  <c r="H490" i="4"/>
  <c r="O490" i="4"/>
  <c r="H481" i="4"/>
  <c r="H477" i="4"/>
  <c r="O477" i="4"/>
  <c r="H470" i="4"/>
  <c r="O470" i="4"/>
  <c r="H468" i="4"/>
  <c r="O468" i="4"/>
  <c r="H464" i="4"/>
  <c r="O464" i="4"/>
  <c r="H463" i="4"/>
  <c r="O463" i="4"/>
  <c r="H460" i="4"/>
  <c r="O460" i="4"/>
  <c r="H459" i="4"/>
  <c r="O459" i="4"/>
  <c r="H458" i="4"/>
  <c r="O458" i="4"/>
  <c r="H457" i="4"/>
  <c r="O457" i="4"/>
  <c r="H455" i="4"/>
  <c r="O455" i="4"/>
  <c r="H451" i="4"/>
  <c r="H450" i="4"/>
  <c r="O450" i="4"/>
  <c r="H448" i="4"/>
  <c r="O448" i="4"/>
  <c r="H446" i="4"/>
  <c r="O446" i="4"/>
  <c r="H445" i="4"/>
  <c r="O445" i="4"/>
  <c r="H443" i="4"/>
  <c r="O443" i="4"/>
  <c r="H440" i="4"/>
  <c r="O440" i="4"/>
  <c r="H439" i="4"/>
  <c r="O439" i="4"/>
  <c r="H438" i="4"/>
  <c r="O438" i="4"/>
  <c r="H437" i="4"/>
  <c r="O437" i="4"/>
  <c r="H434" i="4"/>
  <c r="O434" i="4"/>
  <c r="H433" i="4"/>
  <c r="O433" i="4"/>
  <c r="H429" i="4"/>
  <c r="H428" i="4"/>
  <c r="O428" i="4"/>
  <c r="H426" i="4"/>
  <c r="O426" i="4"/>
  <c r="H424" i="4"/>
  <c r="O424" i="4"/>
  <c r="H423" i="4"/>
  <c r="O423" i="4"/>
  <c r="H421" i="4"/>
  <c r="O421" i="4"/>
  <c r="H418" i="4"/>
  <c r="O418" i="4"/>
  <c r="H417" i="4"/>
  <c r="O417" i="4"/>
  <c r="H416" i="4"/>
  <c r="O416" i="4"/>
  <c r="H415" i="4"/>
  <c r="O415" i="4"/>
  <c r="H411" i="4"/>
  <c r="O411" i="4"/>
  <c r="H407" i="4"/>
  <c r="H397" i="4"/>
  <c r="H388" i="4"/>
  <c r="H387" i="4"/>
  <c r="O387" i="4"/>
  <c r="H385" i="4"/>
  <c r="O385" i="4"/>
  <c r="H382" i="4"/>
  <c r="O382" i="4"/>
  <c r="H381" i="4"/>
  <c r="O381" i="4"/>
  <c r="H380" i="4"/>
  <c r="O380" i="4"/>
  <c r="H379" i="4"/>
  <c r="O379" i="4"/>
  <c r="H378" i="4"/>
  <c r="O378" i="4"/>
  <c r="H377" i="4"/>
  <c r="O377" i="4"/>
  <c r="H374" i="4"/>
  <c r="O374" i="4"/>
  <c r="H369" i="4"/>
  <c r="H365" i="4"/>
  <c r="O365" i="4"/>
  <c r="H364" i="4"/>
  <c r="O364" i="4"/>
  <c r="H362" i="4"/>
  <c r="H360" i="4"/>
  <c r="O360" i="4"/>
  <c r="H359" i="4"/>
  <c r="H358" i="4"/>
  <c r="O358" i="4"/>
  <c r="H356" i="4"/>
  <c r="H354" i="4"/>
  <c r="H352" i="4"/>
  <c r="H351" i="4"/>
  <c r="O351" i="4"/>
  <c r="H350" i="4"/>
  <c r="O350" i="4"/>
  <c r="H349" i="4"/>
  <c r="H348" i="4"/>
  <c r="O348" i="4"/>
  <c r="H347" i="4"/>
  <c r="O347" i="4"/>
  <c r="H346" i="4"/>
  <c r="H345" i="4"/>
  <c r="O345" i="4"/>
  <c r="H344" i="4"/>
  <c r="O344" i="4"/>
  <c r="H343" i="4"/>
  <c r="O343" i="4"/>
  <c r="H342" i="4"/>
  <c r="O342" i="4"/>
  <c r="H341" i="4"/>
  <c r="O341" i="4"/>
  <c r="H340" i="4"/>
  <c r="O340" i="4"/>
  <c r="H339" i="4"/>
  <c r="H338" i="4"/>
  <c r="O338" i="4"/>
  <c r="H335" i="4"/>
  <c r="O335" i="4"/>
  <c r="H334" i="4"/>
  <c r="H333" i="4"/>
  <c r="O333" i="4"/>
  <c r="H332" i="4"/>
  <c r="O332" i="4"/>
  <c r="H330" i="4"/>
  <c r="H329" i="4"/>
  <c r="O329" i="4"/>
  <c r="H328" i="4"/>
  <c r="O328" i="4"/>
  <c r="H326" i="4"/>
  <c r="H325" i="4"/>
  <c r="O325" i="4"/>
  <c r="H324" i="4"/>
  <c r="O324" i="4"/>
  <c r="H323" i="4"/>
  <c r="H322" i="4"/>
  <c r="O322" i="4"/>
  <c r="H321" i="4"/>
  <c r="O321" i="4"/>
  <c r="H319" i="4"/>
  <c r="H317" i="4"/>
  <c r="O317" i="4"/>
  <c r="H316" i="4"/>
  <c r="O316" i="4"/>
  <c r="H315" i="4"/>
  <c r="H314" i="4"/>
  <c r="O314" i="4"/>
  <c r="H313" i="4"/>
  <c r="O313" i="4"/>
  <c r="H312" i="4"/>
  <c r="H311" i="4"/>
  <c r="O311" i="4"/>
  <c r="H310" i="4"/>
  <c r="O310" i="4"/>
  <c r="H308" i="4"/>
  <c r="H307" i="4"/>
  <c r="O307" i="4"/>
  <c r="H306" i="4"/>
  <c r="O306" i="4"/>
  <c r="H305" i="4"/>
  <c r="O305" i="4"/>
  <c r="H303" i="4"/>
  <c r="H302" i="4"/>
  <c r="O302" i="4"/>
  <c r="H301" i="4"/>
  <c r="O301" i="4"/>
  <c r="H299" i="4"/>
  <c r="H298" i="4"/>
  <c r="O298" i="4"/>
  <c r="H297" i="4"/>
  <c r="O297" i="4"/>
  <c r="H296" i="4"/>
  <c r="O296" i="4"/>
  <c r="H294" i="4"/>
  <c r="H293" i="4"/>
  <c r="O293" i="4"/>
  <c r="H292" i="4"/>
  <c r="O292" i="4"/>
  <c r="H290" i="4"/>
  <c r="H289" i="4"/>
  <c r="O289" i="4"/>
  <c r="H288" i="4"/>
  <c r="O288" i="4"/>
  <c r="H287" i="4"/>
  <c r="H286" i="4"/>
  <c r="O286" i="4"/>
  <c r="H285" i="4"/>
  <c r="O285" i="4"/>
  <c r="H284" i="4"/>
  <c r="O284" i="4"/>
  <c r="H283" i="4"/>
  <c r="H282" i="4"/>
  <c r="O282" i="4"/>
  <c r="H281" i="4"/>
  <c r="O281" i="4"/>
  <c r="H280" i="4"/>
  <c r="H279" i="4"/>
  <c r="O279" i="4"/>
  <c r="H278" i="4"/>
  <c r="O278" i="4"/>
  <c r="H277" i="4"/>
  <c r="O277" i="4"/>
  <c r="H276" i="4"/>
  <c r="H275" i="4"/>
  <c r="O275" i="4"/>
  <c r="H274" i="4"/>
  <c r="O274" i="4"/>
  <c r="H273" i="4"/>
  <c r="H272" i="4"/>
  <c r="O272" i="4"/>
  <c r="H271" i="4"/>
  <c r="O271" i="4"/>
  <c r="H270" i="4"/>
  <c r="H269" i="4"/>
  <c r="O269" i="4"/>
  <c r="H268" i="4"/>
  <c r="O268" i="4"/>
  <c r="H267" i="4"/>
  <c r="H266" i="4"/>
  <c r="O266" i="4"/>
  <c r="H265" i="4"/>
  <c r="O265" i="4"/>
  <c r="H264" i="4"/>
  <c r="O264" i="4"/>
  <c r="H263" i="4"/>
  <c r="H262" i="4"/>
  <c r="O262" i="4"/>
  <c r="H261" i="4"/>
  <c r="O261" i="4"/>
  <c r="H260" i="4"/>
  <c r="H259" i="4"/>
  <c r="O259" i="4"/>
  <c r="H258" i="4"/>
  <c r="O258" i="4"/>
  <c r="H257" i="4"/>
  <c r="H256" i="4"/>
  <c r="O256" i="4"/>
  <c r="H255" i="4"/>
  <c r="O255" i="4"/>
  <c r="H254" i="4"/>
  <c r="H253" i="4"/>
  <c r="O253" i="4"/>
  <c r="H252" i="4"/>
  <c r="O252" i="4"/>
  <c r="H251" i="4"/>
  <c r="H250" i="4"/>
  <c r="O250" i="4"/>
  <c r="H249" i="4"/>
  <c r="O249" i="4"/>
  <c r="H248" i="4"/>
  <c r="H247" i="4"/>
  <c r="O247" i="4"/>
  <c r="H246" i="4"/>
  <c r="O246" i="4"/>
  <c r="H245" i="4"/>
  <c r="O245" i="4"/>
  <c r="H244" i="4"/>
  <c r="H243" i="4"/>
  <c r="O243" i="4"/>
  <c r="H242" i="4"/>
  <c r="O242" i="4"/>
  <c r="H241" i="4"/>
  <c r="H240" i="4"/>
  <c r="O240" i="4"/>
  <c r="H239" i="4"/>
  <c r="O239" i="4"/>
  <c r="H238" i="4"/>
  <c r="H237" i="4"/>
  <c r="O237" i="4"/>
  <c r="H234" i="4"/>
  <c r="O234" i="4"/>
  <c r="H233" i="4"/>
  <c r="H232" i="4"/>
  <c r="O232" i="4"/>
  <c r="H229" i="4"/>
  <c r="O229" i="4"/>
  <c r="H228" i="4"/>
  <c r="H227" i="4"/>
  <c r="O227" i="4"/>
  <c r="H225" i="4"/>
  <c r="O225" i="4"/>
  <c r="H224" i="4"/>
  <c r="H223" i="4"/>
  <c r="O223" i="4"/>
  <c r="H221" i="4"/>
  <c r="O221" i="4"/>
  <c r="H220" i="4"/>
  <c r="H219" i="4"/>
  <c r="O219" i="4"/>
  <c r="H218" i="4"/>
  <c r="O218" i="4"/>
  <c r="H216" i="4"/>
  <c r="O216" i="4"/>
  <c r="H215" i="4"/>
  <c r="H214" i="4"/>
  <c r="O214" i="4"/>
  <c r="H213" i="4"/>
  <c r="O213" i="4"/>
  <c r="H212" i="4"/>
  <c r="H211" i="4"/>
  <c r="O211" i="4"/>
  <c r="H210" i="4"/>
  <c r="O210" i="4"/>
  <c r="H209" i="4"/>
  <c r="H208" i="4"/>
  <c r="O208" i="4"/>
  <c r="H207" i="4"/>
  <c r="O207" i="4"/>
  <c r="H206" i="4"/>
  <c r="H205" i="4"/>
  <c r="O205" i="4"/>
  <c r="H204" i="4"/>
  <c r="O204" i="4"/>
  <c r="H203" i="4"/>
  <c r="H202" i="4"/>
  <c r="O202" i="4"/>
  <c r="H201" i="4"/>
  <c r="O201" i="4"/>
  <c r="H200" i="4"/>
  <c r="H199" i="4"/>
  <c r="O199" i="4"/>
  <c r="H198" i="4"/>
  <c r="O198" i="4"/>
  <c r="H197" i="4"/>
  <c r="O197" i="4"/>
  <c r="H196" i="4"/>
  <c r="H195" i="4"/>
  <c r="O195" i="4"/>
  <c r="H194" i="4"/>
  <c r="O194" i="4"/>
  <c r="H193" i="4"/>
  <c r="O193" i="4"/>
  <c r="H192" i="4"/>
  <c r="H191" i="4"/>
  <c r="O191" i="4"/>
  <c r="H190" i="4"/>
  <c r="O190" i="4"/>
  <c r="H189" i="4"/>
  <c r="O189" i="4"/>
  <c r="H188" i="4"/>
  <c r="H187" i="4"/>
  <c r="O187" i="4"/>
  <c r="H186" i="4"/>
  <c r="O186" i="4"/>
  <c r="H185" i="4"/>
  <c r="O185" i="4"/>
  <c r="H184" i="4"/>
  <c r="H183" i="4"/>
  <c r="O183" i="4"/>
  <c r="H182" i="4"/>
  <c r="O182" i="4"/>
  <c r="H181" i="4"/>
  <c r="O181" i="4"/>
  <c r="H180" i="4"/>
  <c r="H179" i="4"/>
  <c r="O179" i="4"/>
  <c r="H178" i="4"/>
  <c r="O178" i="4"/>
  <c r="H177" i="4"/>
  <c r="O177" i="4"/>
  <c r="H176" i="4"/>
  <c r="H175" i="4"/>
  <c r="O175" i="4"/>
  <c r="H174" i="4"/>
  <c r="O174" i="4"/>
  <c r="H173" i="4"/>
  <c r="O173" i="4"/>
  <c r="H172" i="4"/>
  <c r="H171" i="4"/>
  <c r="O171" i="4"/>
  <c r="H170" i="4"/>
  <c r="O170" i="4"/>
  <c r="H169" i="4"/>
  <c r="O169" i="4"/>
  <c r="H168" i="4"/>
  <c r="H167" i="4"/>
  <c r="O167" i="4"/>
  <c r="H166" i="4"/>
  <c r="O166" i="4"/>
  <c r="H165" i="4"/>
  <c r="O165" i="4"/>
  <c r="H164" i="4"/>
  <c r="H163" i="4"/>
  <c r="O163" i="4"/>
  <c r="H162" i="4"/>
  <c r="O162" i="4"/>
  <c r="H161" i="4"/>
  <c r="O161" i="4"/>
  <c r="H160" i="4"/>
  <c r="H159" i="4"/>
  <c r="O159" i="4"/>
  <c r="H158" i="4"/>
  <c r="O158" i="4"/>
  <c r="H157" i="4"/>
  <c r="O157" i="4"/>
  <c r="H156" i="4"/>
  <c r="H154" i="4"/>
  <c r="H153" i="4"/>
  <c r="O153" i="4"/>
  <c r="H152" i="4"/>
  <c r="O152" i="4"/>
  <c r="H151" i="4"/>
  <c r="O151" i="4"/>
  <c r="H150" i="4"/>
  <c r="H149" i="4"/>
  <c r="O149" i="4"/>
  <c r="H148" i="4"/>
  <c r="O148" i="4"/>
  <c r="H147" i="4"/>
  <c r="O147" i="4"/>
  <c r="H146" i="4"/>
  <c r="H145" i="4"/>
  <c r="O145" i="4"/>
  <c r="H144" i="4"/>
  <c r="O144" i="4"/>
  <c r="H143" i="4"/>
  <c r="O143" i="4"/>
  <c r="H142" i="4"/>
  <c r="H141" i="4"/>
  <c r="O141" i="4"/>
  <c r="H140" i="4"/>
  <c r="O140" i="4"/>
  <c r="H139" i="4"/>
  <c r="O139" i="4"/>
  <c r="H138" i="4"/>
  <c r="H137" i="4"/>
  <c r="O137" i="4"/>
  <c r="H136" i="4"/>
  <c r="O136" i="4"/>
  <c r="H135" i="4"/>
  <c r="O135" i="4"/>
  <c r="H134" i="4"/>
  <c r="H133" i="4"/>
  <c r="O133" i="4"/>
  <c r="H132" i="4"/>
  <c r="O132" i="4"/>
  <c r="H131" i="4"/>
  <c r="O131" i="4"/>
  <c r="H130" i="4"/>
  <c r="H129" i="4"/>
  <c r="O129" i="4"/>
  <c r="H128" i="4"/>
  <c r="O128" i="4"/>
  <c r="H127" i="4"/>
  <c r="O127" i="4"/>
  <c r="H126" i="4"/>
  <c r="H125" i="4"/>
  <c r="O125" i="4"/>
  <c r="H123" i="4"/>
  <c r="O123" i="4"/>
  <c r="H122" i="4"/>
  <c r="O122" i="4"/>
  <c r="H121" i="4"/>
  <c r="H120" i="4"/>
  <c r="O120" i="4"/>
  <c r="H119" i="4"/>
  <c r="O119" i="4"/>
  <c r="H118" i="4"/>
  <c r="O118" i="4"/>
  <c r="H117" i="4"/>
  <c r="H116" i="4"/>
  <c r="O116" i="4"/>
  <c r="H115" i="4"/>
  <c r="O115" i="4"/>
  <c r="H114" i="4"/>
  <c r="O114" i="4"/>
  <c r="H113" i="4"/>
  <c r="H112" i="4"/>
  <c r="O112" i="4"/>
  <c r="H111" i="4"/>
  <c r="O111" i="4"/>
  <c r="H110" i="4"/>
  <c r="O110" i="4"/>
  <c r="H109" i="4"/>
  <c r="H107" i="4"/>
  <c r="H106" i="4"/>
  <c r="O106" i="4"/>
  <c r="H105" i="4"/>
  <c r="O105" i="4"/>
  <c r="H104" i="4"/>
  <c r="H102" i="4"/>
  <c r="O102" i="4"/>
  <c r="H101" i="4"/>
  <c r="H99" i="4"/>
  <c r="H97" i="4"/>
  <c r="H96" i="4"/>
  <c r="O96" i="4"/>
  <c r="H95" i="4"/>
  <c r="O95" i="4"/>
  <c r="H94" i="4"/>
  <c r="H93" i="4"/>
  <c r="O93" i="4"/>
  <c r="H92" i="4"/>
  <c r="O92" i="4"/>
  <c r="H91" i="4"/>
  <c r="H90" i="4"/>
  <c r="O90" i="4"/>
  <c r="H89" i="4"/>
  <c r="O89" i="4"/>
  <c r="H88" i="4"/>
  <c r="H87" i="4"/>
  <c r="O87" i="4"/>
  <c r="H86" i="4"/>
  <c r="O86" i="4"/>
  <c r="H85" i="4"/>
  <c r="H84" i="4"/>
  <c r="O84" i="4"/>
  <c r="H83" i="4"/>
  <c r="O83" i="4"/>
  <c r="H82" i="4"/>
  <c r="O82" i="4"/>
  <c r="H81" i="4"/>
  <c r="H80" i="4"/>
  <c r="O80" i="4"/>
  <c r="H78" i="4"/>
  <c r="H77" i="4"/>
  <c r="O77" i="4"/>
  <c r="H75" i="4"/>
  <c r="H73" i="4"/>
  <c r="O73" i="4"/>
  <c r="H72" i="4"/>
  <c r="H71" i="4"/>
  <c r="O71" i="4"/>
  <c r="H69" i="4"/>
  <c r="H68" i="4"/>
  <c r="O68" i="4"/>
  <c r="O69" i="4"/>
  <c r="H67" i="4"/>
  <c r="H66" i="4"/>
  <c r="O66" i="4"/>
  <c r="O67" i="4"/>
  <c r="H65" i="4"/>
  <c r="H61" i="4"/>
  <c r="O61" i="4"/>
  <c r="H60" i="4"/>
  <c r="H59" i="4"/>
  <c r="O59" i="4"/>
  <c r="H58" i="4"/>
  <c r="O58" i="4"/>
  <c r="H57" i="4"/>
  <c r="O57" i="4"/>
  <c r="H56" i="4"/>
  <c r="O56" i="4"/>
  <c r="H55" i="4"/>
  <c r="H54" i="4"/>
  <c r="O54" i="4"/>
  <c r="H53" i="4"/>
  <c r="O53" i="4"/>
  <c r="H52" i="4"/>
  <c r="H51" i="4"/>
  <c r="O51" i="4"/>
  <c r="H50" i="4"/>
  <c r="O50" i="4"/>
  <c r="H49" i="4"/>
  <c r="O49" i="4"/>
  <c r="H48" i="4"/>
  <c r="O48" i="4"/>
  <c r="H47" i="4"/>
  <c r="H46" i="4"/>
  <c r="O46" i="4"/>
  <c r="H45" i="4"/>
  <c r="O45" i="4"/>
  <c r="H44" i="4"/>
  <c r="O44" i="4"/>
  <c r="H43" i="4"/>
  <c r="H42" i="4"/>
  <c r="O42" i="4"/>
  <c r="H41" i="4"/>
  <c r="O41" i="4"/>
  <c r="H40" i="4"/>
  <c r="O40" i="4"/>
  <c r="H39" i="4"/>
  <c r="H38" i="4"/>
  <c r="O38" i="4"/>
  <c r="H37" i="4"/>
  <c r="O37" i="4"/>
  <c r="H35" i="4"/>
  <c r="O35" i="4"/>
  <c r="H34" i="4"/>
  <c r="O34" i="4"/>
  <c r="H31" i="4"/>
  <c r="H30" i="4"/>
  <c r="O30" i="4"/>
  <c r="H28" i="4"/>
  <c r="O28" i="4"/>
  <c r="H27" i="4"/>
  <c r="O27" i="4"/>
  <c r="H26" i="4"/>
  <c r="O26" i="4"/>
  <c r="H25" i="4"/>
  <c r="O25" i="4"/>
  <c r="H22" i="4"/>
  <c r="H21" i="4"/>
  <c r="O21" i="4"/>
  <c r="H20" i="4"/>
  <c r="O20" i="4"/>
  <c r="H17" i="4"/>
  <c r="O17" i="4"/>
  <c r="H16" i="4"/>
  <c r="O16" i="4"/>
  <c r="H15" i="4"/>
  <c r="H14" i="4"/>
  <c r="O14" i="4"/>
  <c r="H12" i="4"/>
  <c r="O12" i="4"/>
  <c r="H9" i="4"/>
  <c r="O9" i="4"/>
  <c r="H7" i="4"/>
  <c r="O7" i="4"/>
  <c r="H6" i="4"/>
  <c r="O6" i="4"/>
  <c r="H5" i="4"/>
  <c r="O5" i="4"/>
  <c r="D24" i="2"/>
  <c r="E24" i="2"/>
  <c r="H16" i="8"/>
  <c r="K16" i="8"/>
  <c r="P16" i="8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16" i="4"/>
  <c r="B17" i="4"/>
  <c r="B18" i="4"/>
  <c r="B19" i="4"/>
  <c r="B20" i="4"/>
  <c r="B21" i="4"/>
  <c r="B3" i="4"/>
  <c r="B4" i="4"/>
  <c r="B5" i="4"/>
  <c r="H282" i="8"/>
  <c r="B6" i="4"/>
  <c r="B7" i="4"/>
  <c r="B8" i="4"/>
  <c r="B9" i="4"/>
  <c r="B10" i="4"/>
  <c r="B11" i="4"/>
  <c r="B12" i="4"/>
  <c r="B14" i="4"/>
  <c r="B15" i="4"/>
  <c r="B2" i="4"/>
  <c r="J12" i="2"/>
  <c r="J13" i="2"/>
  <c r="K13" i="2"/>
  <c r="J30" i="2"/>
  <c r="K30" i="2"/>
  <c r="J39" i="2"/>
  <c r="J40" i="2"/>
  <c r="K40" i="2"/>
  <c r="J41" i="2"/>
  <c r="J42" i="2"/>
  <c r="J43" i="2"/>
  <c r="J44" i="2"/>
  <c r="J45" i="2"/>
  <c r="J46" i="2"/>
  <c r="K46" i="2"/>
  <c r="J47" i="2"/>
  <c r="K47" i="2"/>
  <c r="J49" i="2"/>
  <c r="J50" i="2"/>
  <c r="K50" i="2"/>
  <c r="J59" i="2"/>
  <c r="J60" i="2"/>
  <c r="J67" i="2"/>
  <c r="J68" i="2"/>
  <c r="K68" i="2"/>
  <c r="J76" i="2"/>
  <c r="K76" i="2"/>
  <c r="J77" i="2"/>
  <c r="K77" i="2"/>
  <c r="J81" i="2"/>
  <c r="K81" i="2"/>
  <c r="J82" i="2"/>
  <c r="K82" i="2"/>
  <c r="J90" i="2"/>
  <c r="J91" i="2"/>
  <c r="J92" i="2"/>
  <c r="J93" i="2"/>
  <c r="J94" i="2"/>
  <c r="K94" i="2"/>
  <c r="J95" i="2"/>
  <c r="J96" i="2"/>
  <c r="K96" i="2"/>
  <c r="J97" i="2"/>
  <c r="K97" i="2"/>
  <c r="J98" i="2"/>
  <c r="K98" i="2"/>
  <c r="J99" i="2"/>
  <c r="J100" i="2"/>
  <c r="J101" i="2"/>
  <c r="J102" i="2"/>
  <c r="K102" i="2"/>
  <c r="J103" i="2"/>
  <c r="K103" i="2"/>
  <c r="J104" i="2"/>
  <c r="J105" i="2"/>
  <c r="K105" i="2"/>
  <c r="J106" i="2"/>
  <c r="J107" i="2"/>
  <c r="J108" i="2"/>
  <c r="J109" i="2"/>
  <c r="J110" i="2"/>
  <c r="K110" i="2"/>
  <c r="J113" i="2"/>
  <c r="J126" i="2"/>
  <c r="K126" i="2"/>
  <c r="J127" i="2"/>
  <c r="J128" i="2"/>
  <c r="J129" i="2"/>
  <c r="J132" i="2"/>
  <c r="J145" i="2"/>
  <c r="J146" i="2"/>
  <c r="J147" i="2"/>
  <c r="K147" i="2"/>
  <c r="J148" i="2"/>
  <c r="J149" i="2"/>
  <c r="K149" i="2"/>
  <c r="J150" i="2"/>
  <c r="K150" i="2"/>
  <c r="J151" i="2"/>
  <c r="J152" i="2"/>
  <c r="J153" i="2"/>
  <c r="J154" i="2"/>
  <c r="J155" i="2"/>
  <c r="K155" i="2"/>
  <c r="J156" i="2"/>
  <c r="K156" i="2"/>
  <c r="J157" i="2"/>
  <c r="K157" i="2"/>
  <c r="J158" i="2"/>
  <c r="J159" i="2"/>
  <c r="J160" i="2"/>
  <c r="J173" i="2"/>
  <c r="K173" i="2"/>
  <c r="J174" i="2"/>
  <c r="J178" i="2"/>
  <c r="K178" i="2"/>
  <c r="J181" i="2"/>
  <c r="K181" i="2"/>
  <c r="J192" i="2"/>
  <c r="K192" i="2"/>
  <c r="J193" i="2"/>
  <c r="J194" i="2"/>
  <c r="J195" i="2"/>
  <c r="J196" i="2"/>
  <c r="J198" i="2"/>
  <c r="K198" i="2"/>
  <c r="J199" i="2"/>
  <c r="K199" i="2"/>
  <c r="J205" i="2"/>
  <c r="J206" i="2"/>
  <c r="K206" i="2"/>
  <c r="J207" i="2"/>
  <c r="J208" i="2"/>
  <c r="J209" i="2"/>
  <c r="K209" i="2"/>
  <c r="J210" i="2"/>
  <c r="J211" i="2"/>
  <c r="K211" i="2"/>
  <c r="J212" i="2"/>
  <c r="K212" i="2"/>
  <c r="J213" i="2"/>
  <c r="J214" i="2"/>
  <c r="K214" i="2"/>
  <c r="J217" i="2"/>
  <c r="J218" i="2"/>
  <c r="J219" i="2"/>
  <c r="J220" i="2"/>
  <c r="J223" i="2"/>
  <c r="K223" i="2"/>
  <c r="J226" i="2"/>
  <c r="K226" i="2"/>
  <c r="J227" i="2"/>
  <c r="K227" i="2"/>
  <c r="J228" i="2"/>
  <c r="J232" i="2"/>
  <c r="J233" i="2"/>
  <c r="J234" i="2"/>
  <c r="J235" i="2"/>
  <c r="J236" i="2"/>
  <c r="J237" i="2"/>
  <c r="K237" i="2"/>
  <c r="J241" i="2"/>
  <c r="J245" i="2"/>
  <c r="J247" i="2"/>
  <c r="J249" i="2"/>
  <c r="K249" i="2"/>
  <c r="J258" i="2"/>
  <c r="J259" i="2"/>
  <c r="J260" i="2"/>
  <c r="K260" i="2"/>
  <c r="J261" i="2"/>
  <c r="J262" i="2"/>
  <c r="J266" i="2"/>
  <c r="K266" i="2"/>
  <c r="J272" i="2"/>
  <c r="J273" i="2"/>
  <c r="J274" i="2"/>
  <c r="J275" i="2"/>
  <c r="J276" i="2"/>
  <c r="K276" i="2"/>
  <c r="J278" i="2"/>
  <c r="K278" i="2"/>
  <c r="J279" i="2"/>
  <c r="J280" i="2"/>
  <c r="J281" i="2"/>
  <c r="J282" i="2"/>
  <c r="K282" i="2"/>
  <c r="J283" i="2"/>
  <c r="J284" i="2"/>
  <c r="K284" i="2"/>
  <c r="J285" i="2"/>
  <c r="K285" i="2"/>
  <c r="J286" i="2"/>
  <c r="J288" i="2"/>
  <c r="J379" i="2"/>
  <c r="K379" i="2"/>
  <c r="J403" i="2"/>
  <c r="J436" i="2"/>
  <c r="J437" i="2"/>
  <c r="J439" i="2"/>
  <c r="K439" i="2"/>
  <c r="J455" i="2"/>
  <c r="K455" i="2"/>
  <c r="J456" i="2"/>
  <c r="K456" i="2"/>
  <c r="J457" i="2"/>
  <c r="J458" i="2"/>
  <c r="K458" i="2"/>
  <c r="J489" i="2"/>
  <c r="J493" i="2"/>
  <c r="K493" i="2"/>
  <c r="J496" i="2"/>
  <c r="J497" i="2"/>
  <c r="K497" i="2"/>
  <c r="J498" i="2"/>
  <c r="K498" i="2"/>
  <c r="J499" i="2"/>
  <c r="J500" i="2"/>
  <c r="J515" i="2"/>
  <c r="J516" i="2"/>
  <c r="J517" i="2"/>
  <c r="J523" i="2"/>
  <c r="P458" i="3"/>
  <c r="Q458" i="3"/>
  <c r="P553" i="3"/>
  <c r="Q553" i="3"/>
  <c r="P171" i="3"/>
  <c r="Q171" i="3"/>
  <c r="P170" i="3"/>
  <c r="Q170" i="3"/>
  <c r="P169" i="3"/>
  <c r="Q169" i="3"/>
  <c r="H21" i="2"/>
  <c r="H22" i="2"/>
  <c r="I22" i="2"/>
  <c r="H23" i="2"/>
  <c r="I23" i="2"/>
  <c r="H25" i="2"/>
  <c r="I25" i="2"/>
  <c r="H26" i="2"/>
  <c r="I26" i="2"/>
  <c r="H51" i="2"/>
  <c r="I51" i="2"/>
  <c r="H52" i="2"/>
  <c r="H72" i="2"/>
  <c r="H73" i="2"/>
  <c r="I73" i="2"/>
  <c r="H102" i="2"/>
  <c r="I102" i="2"/>
  <c r="H106" i="2"/>
  <c r="I106" i="2"/>
  <c r="H295" i="2"/>
  <c r="H296" i="2"/>
  <c r="I296" i="2"/>
  <c r="H297" i="2"/>
  <c r="I297" i="2"/>
  <c r="H298" i="2"/>
  <c r="I298" i="2"/>
  <c r="H299" i="2"/>
  <c r="I299" i="2"/>
  <c r="H300" i="2"/>
  <c r="I300" i="2"/>
  <c r="H301" i="2"/>
  <c r="H302" i="2"/>
  <c r="I302" i="2"/>
  <c r="H303" i="2"/>
  <c r="I303" i="2"/>
  <c r="H304" i="2"/>
  <c r="I304" i="2"/>
  <c r="H305" i="2"/>
  <c r="I305" i="2"/>
  <c r="H306" i="2"/>
  <c r="I306" i="2"/>
  <c r="H307" i="2"/>
  <c r="I307" i="2"/>
  <c r="H463" i="2"/>
  <c r="I463" i="2"/>
  <c r="H464" i="2"/>
  <c r="I464" i="2"/>
  <c r="H465" i="2"/>
  <c r="I465" i="2"/>
  <c r="H466" i="2"/>
  <c r="I466" i="2"/>
  <c r="H467" i="2"/>
  <c r="I467" i="2"/>
  <c r="H468" i="2"/>
  <c r="I468" i="2"/>
  <c r="H471" i="2"/>
  <c r="I471" i="2"/>
  <c r="H472" i="2"/>
  <c r="I472" i="2"/>
  <c r="H473" i="2"/>
  <c r="H474" i="2"/>
  <c r="I474" i="2"/>
  <c r="H475" i="2"/>
  <c r="I475" i="2"/>
  <c r="H476" i="2"/>
  <c r="I476" i="2"/>
  <c r="H478" i="2"/>
  <c r="I478" i="2"/>
  <c r="H479" i="2"/>
  <c r="H480" i="2"/>
  <c r="H482" i="2"/>
  <c r="I482" i="2"/>
  <c r="H483" i="2"/>
  <c r="H484" i="2"/>
  <c r="I484" i="2"/>
  <c r="H485" i="2"/>
  <c r="I485" i="2"/>
  <c r="H486" i="2"/>
  <c r="I486" i="2"/>
  <c r="H487" i="2"/>
  <c r="I487" i="2"/>
  <c r="P163" i="3"/>
  <c r="Q163" i="3"/>
  <c r="P162" i="3"/>
  <c r="Q162" i="3"/>
  <c r="P161" i="3"/>
  <c r="Q161" i="3"/>
  <c r="P160" i="3"/>
  <c r="Q160" i="3"/>
  <c r="P159" i="3"/>
  <c r="Q159" i="3"/>
  <c r="P157" i="3"/>
  <c r="Q157" i="3"/>
  <c r="P151" i="3"/>
  <c r="Q151" i="3"/>
  <c r="P150" i="3"/>
  <c r="Q150" i="3"/>
  <c r="P149" i="3"/>
  <c r="Q149" i="3"/>
  <c r="P148" i="3"/>
  <c r="Q148" i="3"/>
  <c r="G171" i="5"/>
  <c r="H171" i="5" s="1"/>
  <c r="I171" i="5" s="1"/>
  <c r="F115" i="3"/>
  <c r="E115" i="3"/>
  <c r="P115" i="3"/>
  <c r="Q115" i="3"/>
  <c r="P122" i="3"/>
  <c r="Q122" i="3"/>
  <c r="P131" i="3"/>
  <c r="Q131" i="3"/>
  <c r="P129" i="3"/>
  <c r="Q129" i="3"/>
  <c r="P128" i="3"/>
  <c r="Q128" i="3"/>
  <c r="P127" i="3"/>
  <c r="Q127" i="3"/>
  <c r="P126" i="3"/>
  <c r="Q126" i="3"/>
  <c r="P125" i="3"/>
  <c r="Q125" i="3"/>
  <c r="P124" i="3"/>
  <c r="Q124" i="3"/>
  <c r="P123" i="3"/>
  <c r="Q123" i="3"/>
  <c r="P121" i="3"/>
  <c r="Q121" i="3"/>
  <c r="P120" i="3"/>
  <c r="Q120" i="3"/>
  <c r="P119" i="3"/>
  <c r="Q119" i="3"/>
  <c r="P118" i="3"/>
  <c r="Q118" i="3"/>
  <c r="P117" i="3"/>
  <c r="Q117" i="3"/>
  <c r="P116" i="3"/>
  <c r="Q116" i="3"/>
  <c r="E558" i="3"/>
  <c r="E557" i="3"/>
  <c r="E556" i="3"/>
  <c r="E555" i="3"/>
  <c r="E554" i="3"/>
  <c r="E553" i="3"/>
  <c r="E552" i="3"/>
  <c r="E551" i="3"/>
  <c r="E550" i="3"/>
  <c r="E549" i="3"/>
  <c r="E548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7" i="3"/>
  <c r="E306" i="3"/>
  <c r="E305" i="3"/>
  <c r="E304" i="3"/>
  <c r="E303" i="3"/>
  <c r="E302" i="3"/>
  <c r="E301" i="3"/>
  <c r="E300" i="3"/>
  <c r="E299" i="3"/>
  <c r="E298" i="3"/>
  <c r="E297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1" i="3"/>
  <c r="E170" i="3"/>
  <c r="E169" i="3"/>
  <c r="E163" i="3"/>
  <c r="E162" i="3"/>
  <c r="E161" i="3"/>
  <c r="E160" i="3"/>
  <c r="E159" i="3"/>
  <c r="E158" i="3"/>
  <c r="E157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38" i="3"/>
  <c r="E37" i="3"/>
  <c r="E36" i="3"/>
  <c r="E34" i="3"/>
  <c r="E32" i="3"/>
  <c r="E30" i="3"/>
  <c r="E28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P5" i="3"/>
  <c r="Q5" i="3"/>
  <c r="I1287" i="8"/>
  <c r="K1286" i="8"/>
  <c r="P1286" i="8"/>
  <c r="I1286" i="8"/>
  <c r="K1285" i="8"/>
  <c r="P1285" i="8"/>
  <c r="I1285" i="8"/>
  <c r="P1284" i="8"/>
  <c r="I1284" i="8"/>
  <c r="P1283" i="8"/>
  <c r="I1283" i="8"/>
  <c r="P1282" i="8"/>
  <c r="I1282" i="8"/>
  <c r="P1281" i="8"/>
  <c r="I1281" i="8"/>
  <c r="K1280" i="8"/>
  <c r="P1280" i="8"/>
  <c r="I1280" i="8"/>
  <c r="H1280" i="8"/>
  <c r="J78" i="2"/>
  <c r="K78" i="2"/>
  <c r="K1279" i="8"/>
  <c r="P1279" i="8"/>
  <c r="I1279" i="8"/>
  <c r="K1278" i="8"/>
  <c r="P1278" i="8"/>
  <c r="I1278" i="8"/>
  <c r="P1277" i="8"/>
  <c r="I1277" i="8"/>
  <c r="P1276" i="8"/>
  <c r="I1276" i="8"/>
  <c r="K1275" i="8"/>
  <c r="P1275" i="8"/>
  <c r="I1275" i="8"/>
  <c r="K1274" i="8"/>
  <c r="P1274" i="8"/>
  <c r="I1274" i="8"/>
  <c r="K1273" i="8"/>
  <c r="P1273" i="8"/>
  <c r="I1273" i="8"/>
  <c r="K1272" i="8"/>
  <c r="P1272" i="8"/>
  <c r="I1272" i="8"/>
  <c r="K1271" i="8"/>
  <c r="P1271" i="8"/>
  <c r="I1271" i="8"/>
  <c r="K1270" i="8"/>
  <c r="P1270" i="8"/>
  <c r="I1270" i="8"/>
  <c r="K1269" i="8"/>
  <c r="P1269" i="8"/>
  <c r="I1269" i="8"/>
  <c r="K1268" i="8"/>
  <c r="P1268" i="8"/>
  <c r="I1268" i="8"/>
  <c r="K1267" i="8"/>
  <c r="P1267" i="8"/>
  <c r="I1267" i="8"/>
  <c r="K1266" i="8"/>
  <c r="P1266" i="8"/>
  <c r="I1266" i="8"/>
  <c r="K1265" i="8"/>
  <c r="P1265" i="8"/>
  <c r="I1265" i="8"/>
  <c r="K1264" i="8"/>
  <c r="P1264" i="8"/>
  <c r="I1264" i="8"/>
  <c r="K1263" i="8"/>
  <c r="P1263" i="8"/>
  <c r="I1263" i="8"/>
  <c r="K1262" i="8"/>
  <c r="P1262" i="8"/>
  <c r="I1262" i="8"/>
  <c r="K1261" i="8"/>
  <c r="P1261" i="8"/>
  <c r="I1261" i="8"/>
  <c r="I1260" i="8"/>
  <c r="H1260" i="8"/>
  <c r="K1260" i="8"/>
  <c r="P1260" i="8"/>
  <c r="I1259" i="8"/>
  <c r="H1259" i="8"/>
  <c r="K1259" i="8"/>
  <c r="P1259" i="8"/>
  <c r="I1258" i="8"/>
  <c r="H1258" i="8"/>
  <c r="K1258" i="8"/>
  <c r="P1258" i="8"/>
  <c r="I1257" i="8"/>
  <c r="H1257" i="8"/>
  <c r="K1257" i="8"/>
  <c r="K1145" i="4"/>
  <c r="L1145" i="4"/>
  <c r="I1256" i="8"/>
  <c r="H1256" i="8"/>
  <c r="K1256" i="8"/>
  <c r="P1256" i="8"/>
  <c r="K1255" i="8"/>
  <c r="P1255" i="8"/>
  <c r="I1255" i="8"/>
  <c r="I1254" i="8"/>
  <c r="H1254" i="8"/>
  <c r="K1254" i="8"/>
  <c r="P1254" i="8"/>
  <c r="I1253" i="8"/>
  <c r="H1253" i="8"/>
  <c r="H3184" i="4"/>
  <c r="O3184" i="4"/>
  <c r="I1252" i="8"/>
  <c r="H1252" i="8"/>
  <c r="H1146" i="4"/>
  <c r="O1146" i="4"/>
  <c r="I1251" i="8"/>
  <c r="H1251" i="8"/>
  <c r="H3182" i="4"/>
  <c r="O3182" i="4"/>
  <c r="I1250" i="8"/>
  <c r="H1250" i="8"/>
  <c r="H4560" i="4"/>
  <c r="O4560" i="4"/>
  <c r="I1249" i="8"/>
  <c r="I1248" i="8"/>
  <c r="H1248" i="8"/>
  <c r="H4896" i="4"/>
  <c r="O4896" i="4"/>
  <c r="I1247" i="8"/>
  <c r="H1247" i="8"/>
  <c r="K1247" i="8"/>
  <c r="P1247" i="8"/>
  <c r="I1246" i="8"/>
  <c r="H1246" i="8"/>
  <c r="K1246" i="8"/>
  <c r="P1246" i="8"/>
  <c r="I1245" i="8"/>
  <c r="H1245" i="8"/>
  <c r="K1245" i="8"/>
  <c r="P1245" i="8"/>
  <c r="I1244" i="8"/>
  <c r="H1244" i="8"/>
  <c r="H925" i="4"/>
  <c r="O925" i="4"/>
  <c r="I1243" i="8"/>
  <c r="H1243" i="8"/>
  <c r="I1242" i="8"/>
  <c r="H1242" i="8"/>
  <c r="H4901" i="4"/>
  <c r="O4901" i="4"/>
  <c r="K1241" i="8"/>
  <c r="P1241" i="8"/>
  <c r="I1241" i="8"/>
  <c r="I1240" i="8"/>
  <c r="H1240" i="8"/>
  <c r="H3446" i="4"/>
  <c r="O3446" i="4"/>
  <c r="K1239" i="8"/>
  <c r="P1239" i="8"/>
  <c r="I1239" i="8"/>
  <c r="K1238" i="8"/>
  <c r="P1238" i="8"/>
  <c r="I1238" i="8"/>
  <c r="H1238" i="8"/>
  <c r="K1237" i="8"/>
  <c r="P1237" i="8"/>
  <c r="I1237" i="8"/>
  <c r="H1237" i="8"/>
  <c r="J522" i="2"/>
  <c r="K1236" i="8"/>
  <c r="K4074" i="4"/>
  <c r="L4074" i="4"/>
  <c r="I1236" i="8"/>
  <c r="H1236" i="8"/>
  <c r="H4101" i="4"/>
  <c r="O4101" i="4"/>
  <c r="K1235" i="8"/>
  <c r="I1235" i="8"/>
  <c r="H1235" i="8"/>
  <c r="H4772" i="4"/>
  <c r="O4772" i="4"/>
  <c r="K1234" i="8"/>
  <c r="P1234" i="8"/>
  <c r="I1234" i="8"/>
  <c r="I1233" i="8"/>
  <c r="H1233" i="8"/>
  <c r="I1232" i="8"/>
  <c r="H1232" i="8"/>
  <c r="H555" i="4"/>
  <c r="O555" i="4"/>
  <c r="I1231" i="8"/>
  <c r="H1231" i="8"/>
  <c r="H916" i="4"/>
  <c r="O916" i="4"/>
  <c r="I1230" i="8"/>
  <c r="H1230" i="8"/>
  <c r="H584" i="4"/>
  <c r="O584" i="4"/>
  <c r="I1229" i="8"/>
  <c r="H1229" i="8"/>
  <c r="H2420" i="4"/>
  <c r="O2420" i="4"/>
  <c r="I1228" i="8"/>
  <c r="H1228" i="8"/>
  <c r="I1227" i="8"/>
  <c r="H1227" i="8"/>
  <c r="K1227" i="8"/>
  <c r="K1226" i="8"/>
  <c r="P1226" i="8"/>
  <c r="I1226" i="8"/>
  <c r="K1225" i="8"/>
  <c r="P1225" i="8"/>
  <c r="I1225" i="8"/>
  <c r="K1224" i="8"/>
  <c r="P1224" i="8"/>
  <c r="I1224" i="8"/>
  <c r="K1223" i="8"/>
  <c r="P1223" i="8"/>
  <c r="I1223" i="8"/>
  <c r="K1222" i="8"/>
  <c r="P1222" i="8"/>
  <c r="I1222" i="8"/>
  <c r="K1221" i="8"/>
  <c r="P1221" i="8"/>
  <c r="I1221" i="8"/>
  <c r="K1220" i="8"/>
  <c r="P1220" i="8"/>
  <c r="I1220" i="8"/>
  <c r="I1219" i="8"/>
  <c r="H1219" i="8"/>
  <c r="K1219" i="8"/>
  <c r="P1219" i="8"/>
  <c r="I1218" i="8"/>
  <c r="H1218" i="8"/>
  <c r="H4222" i="4"/>
  <c r="O4222" i="4"/>
  <c r="I1217" i="8"/>
  <c r="H1217" i="8"/>
  <c r="H3163" i="4"/>
  <c r="O3163" i="4"/>
  <c r="K1216" i="8"/>
  <c r="P1216" i="8"/>
  <c r="I1216" i="8"/>
  <c r="I1215" i="8"/>
  <c r="H1215" i="8"/>
  <c r="H1534" i="4"/>
  <c r="O1534" i="4"/>
  <c r="I1214" i="8"/>
  <c r="H1214" i="8"/>
  <c r="H1234" i="4"/>
  <c r="O1234" i="4"/>
  <c r="I1213" i="8"/>
  <c r="H1213" i="8"/>
  <c r="K1213" i="8"/>
  <c r="P1213" i="8"/>
  <c r="K1212" i="8"/>
  <c r="P1212" i="8"/>
  <c r="I1212" i="8"/>
  <c r="H1212" i="8"/>
  <c r="J454" i="2"/>
  <c r="K454" i="2"/>
  <c r="K1211" i="8"/>
  <c r="P1211" i="8"/>
  <c r="I1211" i="8"/>
  <c r="K1210" i="8"/>
  <c r="P1210" i="8"/>
  <c r="I1210" i="8"/>
  <c r="K1209" i="8"/>
  <c r="P1209" i="8"/>
  <c r="I1209" i="8"/>
  <c r="I1208" i="8"/>
  <c r="I1207" i="8"/>
  <c r="K1206" i="8"/>
  <c r="P1206" i="8"/>
  <c r="I1206" i="8"/>
  <c r="K1205" i="8"/>
  <c r="H46" i="2"/>
  <c r="I46" i="2"/>
  <c r="I1205" i="8"/>
  <c r="K1204" i="8"/>
  <c r="K613" i="4"/>
  <c r="L613" i="4"/>
  <c r="L614" i="4"/>
  <c r="K1207" i="8"/>
  <c r="P1207" i="8"/>
  <c r="I1204" i="8"/>
  <c r="K1203" i="8"/>
  <c r="I1203" i="8"/>
  <c r="K1202" i="8"/>
  <c r="I1202" i="8"/>
  <c r="K1201" i="8"/>
  <c r="K4804" i="4"/>
  <c r="L4804" i="4"/>
  <c r="I1201" i="8"/>
  <c r="I1200" i="8"/>
  <c r="H1200" i="8"/>
  <c r="K1200" i="8"/>
  <c r="P1200" i="8"/>
  <c r="I1199" i="8"/>
  <c r="H1199" i="8"/>
  <c r="K1199" i="8"/>
  <c r="P1199" i="8"/>
  <c r="I1198" i="8"/>
  <c r="H1198" i="8"/>
  <c r="K1198" i="8"/>
  <c r="P1198" i="8"/>
  <c r="I1197" i="8"/>
  <c r="H1197" i="8"/>
  <c r="K1197" i="8"/>
  <c r="P1197" i="8"/>
  <c r="I1196" i="8"/>
  <c r="H1196" i="8"/>
  <c r="K1196" i="8"/>
  <c r="P1196" i="8"/>
  <c r="I1195" i="8"/>
  <c r="H1195" i="8"/>
  <c r="K1195" i="8"/>
  <c r="P1195" i="8"/>
  <c r="I1194" i="8"/>
  <c r="H1194" i="8"/>
  <c r="K1194" i="8"/>
  <c r="I1193" i="8"/>
  <c r="H1193" i="8"/>
  <c r="K1193" i="8"/>
  <c r="P1193" i="8"/>
  <c r="I1192" i="8"/>
  <c r="H1192" i="8"/>
  <c r="K1192" i="8"/>
  <c r="P1192" i="8"/>
  <c r="K1191" i="8"/>
  <c r="I1191" i="8"/>
  <c r="K1190" i="8"/>
  <c r="P1190" i="8"/>
  <c r="I1190" i="8"/>
  <c r="K1189" i="8"/>
  <c r="I1189" i="8"/>
  <c r="K1188" i="8"/>
  <c r="I1188" i="8"/>
  <c r="K1187" i="8"/>
  <c r="I1187" i="8"/>
  <c r="K1186" i="8"/>
  <c r="I1186" i="8"/>
  <c r="K1185" i="8"/>
  <c r="I1185" i="8"/>
  <c r="K1184" i="8"/>
  <c r="I1184" i="8"/>
  <c r="K1183" i="8"/>
  <c r="P1183" i="8"/>
  <c r="I1183" i="8"/>
  <c r="K1182" i="8"/>
  <c r="I1182" i="8"/>
  <c r="K1181" i="8"/>
  <c r="P1181" i="8"/>
  <c r="I1181" i="8"/>
  <c r="K1180" i="8"/>
  <c r="K1160" i="4"/>
  <c r="L1160" i="4"/>
  <c r="I1180" i="8"/>
  <c r="K1179" i="8"/>
  <c r="I1179" i="8"/>
  <c r="K1178" i="8"/>
  <c r="I1178" i="8"/>
  <c r="K1177" i="8"/>
  <c r="P1177" i="8"/>
  <c r="I1177" i="8"/>
  <c r="K1176" i="8"/>
  <c r="K3993" i="4"/>
  <c r="L3993" i="4"/>
  <c r="I1176" i="8"/>
  <c r="K1175" i="8"/>
  <c r="I1175" i="8"/>
  <c r="K1174" i="8"/>
  <c r="P1174" i="8"/>
  <c r="I1174" i="8"/>
  <c r="K1173" i="8"/>
  <c r="P1173" i="8"/>
  <c r="I1173" i="8"/>
  <c r="K1172" i="8"/>
  <c r="I1172" i="8"/>
  <c r="K1171" i="8"/>
  <c r="I1171" i="8"/>
  <c r="K1170" i="8"/>
  <c r="P453" i="3"/>
  <c r="Q453" i="3"/>
  <c r="I1170" i="8"/>
  <c r="K1169" i="8"/>
  <c r="P1169" i="8"/>
  <c r="I1169" i="8"/>
  <c r="K1168" i="8"/>
  <c r="I1168" i="8"/>
  <c r="K1167" i="8"/>
  <c r="P1167" i="8"/>
  <c r="I1167" i="8"/>
  <c r="K1166" i="8"/>
  <c r="P1166" i="8"/>
  <c r="I1166" i="8"/>
  <c r="K1165" i="8"/>
  <c r="I1165" i="8"/>
  <c r="K1164" i="8"/>
  <c r="P1164" i="8"/>
  <c r="I1164" i="8"/>
  <c r="K1163" i="8"/>
  <c r="I1163" i="8"/>
  <c r="K1162" i="8"/>
  <c r="I1162" i="8"/>
  <c r="K1161" i="8"/>
  <c r="K3778" i="4"/>
  <c r="L3778" i="4"/>
  <c r="I1161" i="8"/>
  <c r="K1160" i="8"/>
  <c r="I1160" i="8"/>
  <c r="K1159" i="8"/>
  <c r="I1159" i="8"/>
  <c r="K1158" i="8"/>
  <c r="P1158" i="8"/>
  <c r="I1158" i="8"/>
  <c r="K1157" i="8"/>
  <c r="I1157" i="8"/>
  <c r="K1156" i="8"/>
  <c r="P1156" i="8"/>
  <c r="I1156" i="8"/>
  <c r="K1155" i="8"/>
  <c r="I1155" i="8"/>
  <c r="K1154" i="8"/>
  <c r="I1154" i="8"/>
  <c r="K1153" i="8"/>
  <c r="P398" i="3"/>
  <c r="Q398" i="3"/>
  <c r="I1153" i="8"/>
  <c r="K1152" i="8"/>
  <c r="P1152" i="8"/>
  <c r="I1152" i="8"/>
  <c r="K1151" i="8"/>
  <c r="I1151" i="8"/>
  <c r="K1150" i="8"/>
  <c r="I1150" i="8"/>
  <c r="K1149" i="8"/>
  <c r="H152" i="2"/>
  <c r="I152" i="2"/>
  <c r="I1149" i="8"/>
  <c r="K1148" i="8"/>
  <c r="I1148" i="8"/>
  <c r="K1147" i="8"/>
  <c r="I1147" i="8"/>
  <c r="K1146" i="8"/>
  <c r="H150" i="2"/>
  <c r="I150" i="2"/>
  <c r="I1146" i="8"/>
  <c r="K1145" i="8"/>
  <c r="H127" i="2"/>
  <c r="I127" i="2"/>
  <c r="I1145" i="8"/>
  <c r="K1144" i="8"/>
  <c r="I1144" i="8"/>
  <c r="K1143" i="8"/>
  <c r="I1143" i="8"/>
  <c r="K1142" i="8"/>
  <c r="P1142" i="8"/>
  <c r="I1142" i="8"/>
  <c r="K1141" i="8"/>
  <c r="P1141" i="8"/>
  <c r="I1141" i="8"/>
  <c r="K1140" i="8"/>
  <c r="I1140" i="8"/>
  <c r="K1139" i="8"/>
  <c r="P1139" i="8"/>
  <c r="I1139" i="8"/>
  <c r="K1138" i="8"/>
  <c r="I1138" i="8"/>
  <c r="K1137" i="8"/>
  <c r="P1137" i="8"/>
  <c r="I1137" i="8"/>
  <c r="K1136" i="8"/>
  <c r="K3914" i="4"/>
  <c r="I1136" i="8"/>
  <c r="K1135" i="8"/>
  <c r="I1135" i="8"/>
  <c r="K1134" i="8"/>
  <c r="P1134" i="8"/>
  <c r="I1134" i="8"/>
  <c r="K1133" i="8"/>
  <c r="P1133" i="8"/>
  <c r="I1133" i="8"/>
  <c r="K1132" i="8"/>
  <c r="I1132" i="8"/>
  <c r="K1131" i="8"/>
  <c r="I1131" i="8"/>
  <c r="K1130" i="8"/>
  <c r="I1130" i="8"/>
  <c r="K1129" i="8"/>
  <c r="H194" i="2"/>
  <c r="I194" i="2"/>
  <c r="I1129" i="8"/>
  <c r="K1128" i="8"/>
  <c r="P1128" i="8"/>
  <c r="I1128" i="8"/>
  <c r="K1127" i="8"/>
  <c r="P1127" i="8"/>
  <c r="I1127" i="8"/>
  <c r="K1126" i="8"/>
  <c r="I1126" i="8"/>
  <c r="K1125" i="8"/>
  <c r="I1125" i="8"/>
  <c r="K1124" i="8"/>
  <c r="I1124" i="8"/>
  <c r="K1123" i="8"/>
  <c r="P1123" i="8"/>
  <c r="I1123" i="8"/>
  <c r="K1122" i="8"/>
  <c r="I1122" i="8"/>
  <c r="K1121" i="8"/>
  <c r="P1121" i="8"/>
  <c r="I1121" i="8"/>
  <c r="K1120" i="8"/>
  <c r="P1120" i="8"/>
  <c r="I1120" i="8"/>
  <c r="K1119" i="8"/>
  <c r="I1119" i="8"/>
  <c r="K1118" i="8"/>
  <c r="K4828" i="4"/>
  <c r="L4828" i="4"/>
  <c r="I1118" i="8"/>
  <c r="K1117" i="8"/>
  <c r="P1117" i="8"/>
  <c r="I1117" i="8"/>
  <c r="K1116" i="8"/>
  <c r="I1116" i="8"/>
  <c r="K1115" i="8"/>
  <c r="P1115" i="8"/>
  <c r="I1115" i="8"/>
  <c r="K1114" i="8"/>
  <c r="I1114" i="8"/>
  <c r="K1113" i="8"/>
  <c r="I1113" i="8"/>
  <c r="K1112" i="8"/>
  <c r="I1112" i="8"/>
  <c r="K1111" i="8"/>
  <c r="I1111" i="8"/>
  <c r="K1110" i="8"/>
  <c r="K4892" i="4"/>
  <c r="L4892" i="4"/>
  <c r="I1110" i="8"/>
  <c r="K1109" i="8"/>
  <c r="K3355" i="4"/>
  <c r="L3355" i="4"/>
  <c r="I1109" i="8"/>
  <c r="K1108" i="8"/>
  <c r="P406" i="3"/>
  <c r="Q406" i="3"/>
  <c r="I1108" i="8"/>
  <c r="K1107" i="8"/>
  <c r="P1107" i="8"/>
  <c r="I1107" i="8"/>
  <c r="K1106" i="8"/>
  <c r="I1106" i="8"/>
  <c r="K1105" i="8"/>
  <c r="H153" i="2"/>
  <c r="I153" i="2"/>
  <c r="I1105" i="8"/>
  <c r="K1104" i="8"/>
  <c r="I1104" i="8"/>
  <c r="K1103" i="8"/>
  <c r="I1103" i="8"/>
  <c r="K1102" i="8"/>
  <c r="I1102" i="8"/>
  <c r="K1101" i="8"/>
  <c r="I1101" i="8"/>
  <c r="K1100" i="8"/>
  <c r="I1100" i="8"/>
  <c r="K1099" i="8"/>
  <c r="I1099" i="8"/>
  <c r="K1098" i="8"/>
  <c r="P1098" i="8"/>
  <c r="I1098" i="8"/>
  <c r="K1097" i="8"/>
  <c r="P1097" i="8"/>
  <c r="I1097" i="8"/>
  <c r="K1096" i="8"/>
  <c r="I1096" i="8"/>
  <c r="K1095" i="8"/>
  <c r="I1095" i="8"/>
  <c r="I1094" i="8"/>
  <c r="I1093" i="8"/>
  <c r="K1092" i="8"/>
  <c r="P1092" i="8"/>
  <c r="I1092" i="8"/>
  <c r="K1091" i="8"/>
  <c r="P1091" i="8"/>
  <c r="I1091" i="8"/>
  <c r="K1090" i="8"/>
  <c r="P1090" i="8"/>
  <c r="I1090" i="8"/>
  <c r="K1089" i="8"/>
  <c r="P1089" i="8"/>
  <c r="I1089" i="8"/>
  <c r="K1088" i="8"/>
  <c r="P1088" i="8"/>
  <c r="I1088" i="8"/>
  <c r="K1087" i="8"/>
  <c r="P1087" i="8"/>
  <c r="I1087" i="8"/>
  <c r="K1086" i="8"/>
  <c r="I1086" i="8"/>
  <c r="K1085" i="8"/>
  <c r="I1085" i="8"/>
  <c r="K1084" i="8"/>
  <c r="I1084" i="8"/>
  <c r="K1083" i="8"/>
  <c r="I1083" i="8"/>
  <c r="K1082" i="8"/>
  <c r="I1082" i="8"/>
  <c r="K1081" i="8"/>
  <c r="I1081" i="8"/>
  <c r="K1080" i="8"/>
  <c r="I1080" i="8"/>
  <c r="K1079" i="8"/>
  <c r="I1079" i="8"/>
  <c r="K1078" i="8"/>
  <c r="I1078" i="8"/>
  <c r="K1077" i="8"/>
  <c r="I1077" i="8"/>
  <c r="K1076" i="8"/>
  <c r="I1076" i="8"/>
  <c r="K1075" i="8"/>
  <c r="I1075" i="8"/>
  <c r="K1074" i="8"/>
  <c r="I1074" i="8"/>
  <c r="K1073" i="8"/>
  <c r="I1073" i="8"/>
  <c r="K1072" i="8"/>
  <c r="I1072" i="8"/>
  <c r="K1071" i="8"/>
  <c r="I1071" i="8"/>
  <c r="K1070" i="8"/>
  <c r="I1070" i="8"/>
  <c r="K1069" i="8"/>
  <c r="I1069" i="8"/>
  <c r="K1068" i="8"/>
  <c r="I1068" i="8"/>
  <c r="K1067" i="8"/>
  <c r="I1067" i="8"/>
  <c r="K1066" i="8"/>
  <c r="I1066" i="8"/>
  <c r="K1065" i="8"/>
  <c r="I1065" i="8"/>
  <c r="K1064" i="8"/>
  <c r="I1064" i="8"/>
  <c r="K1063" i="8"/>
  <c r="I1063" i="8"/>
  <c r="K1062" i="8"/>
  <c r="I1062" i="8"/>
  <c r="K1061" i="8"/>
  <c r="I1061" i="8"/>
  <c r="I1060" i="8"/>
  <c r="K1059" i="8"/>
  <c r="H132" i="2"/>
  <c r="I132" i="2"/>
  <c r="I1059" i="8"/>
  <c r="K1058" i="8"/>
  <c r="I1058" i="8"/>
  <c r="K1057" i="8"/>
  <c r="P1057" i="8"/>
  <c r="I1057" i="8"/>
  <c r="K1056" i="8"/>
  <c r="P1056" i="8"/>
  <c r="I1056" i="8"/>
  <c r="K1055" i="8"/>
  <c r="P1055" i="8"/>
  <c r="I1055" i="8"/>
  <c r="K1054" i="8"/>
  <c r="P1054" i="8"/>
  <c r="I1054" i="8"/>
  <c r="K1053" i="8"/>
  <c r="I1053" i="8"/>
  <c r="K1052" i="8"/>
  <c r="I1052" i="8"/>
  <c r="K1051" i="8"/>
  <c r="I1051" i="8"/>
  <c r="K1050" i="8"/>
  <c r="H223" i="2"/>
  <c r="I223" i="2"/>
  <c r="I1050" i="8"/>
  <c r="K1049" i="8"/>
  <c r="I1049" i="8"/>
  <c r="K1048" i="8"/>
  <c r="I1048" i="8"/>
  <c r="K1047" i="8"/>
  <c r="I1047" i="8"/>
  <c r="K1046" i="8"/>
  <c r="I1046" i="8"/>
  <c r="K1045" i="8"/>
  <c r="I1045" i="8"/>
  <c r="K1044" i="8"/>
  <c r="P1044" i="8"/>
  <c r="I1044" i="8"/>
  <c r="K1043" i="8"/>
  <c r="P1043" i="8"/>
  <c r="I1043" i="8"/>
  <c r="K1042" i="8"/>
  <c r="P1042" i="8"/>
  <c r="I1042" i="8"/>
  <c r="K1041" i="8"/>
  <c r="P1041" i="8"/>
  <c r="I1041" i="8"/>
  <c r="K1040" i="8"/>
  <c r="P1040" i="8"/>
  <c r="I1040" i="8"/>
  <c r="K1039" i="8"/>
  <c r="P1039" i="8"/>
  <c r="I1039" i="8"/>
  <c r="K1038" i="8"/>
  <c r="P1038" i="8"/>
  <c r="I1038" i="8"/>
  <c r="K1037" i="8"/>
  <c r="P1037" i="8"/>
  <c r="I1037" i="8"/>
  <c r="K1036" i="8"/>
  <c r="P1036" i="8"/>
  <c r="I1036" i="8"/>
  <c r="K1035" i="8"/>
  <c r="P1035" i="8"/>
  <c r="I1035" i="8"/>
  <c r="K1034" i="8"/>
  <c r="P1034" i="8"/>
  <c r="I1034" i="8"/>
  <c r="K1033" i="8"/>
  <c r="I1033" i="8"/>
  <c r="K1032" i="8"/>
  <c r="P1032" i="8"/>
  <c r="I1032" i="8"/>
  <c r="K1031" i="8"/>
  <c r="P1031" i="8"/>
  <c r="I1031" i="8"/>
  <c r="K1030" i="8"/>
  <c r="P1030" i="8"/>
  <c r="I1030" i="8"/>
  <c r="K1029" i="8"/>
  <c r="P1029" i="8"/>
  <c r="I1029" i="8"/>
  <c r="K1028" i="8"/>
  <c r="P1028" i="8"/>
  <c r="I1028" i="8"/>
  <c r="K1027" i="8"/>
  <c r="I1027" i="8"/>
  <c r="K1026" i="8"/>
  <c r="P359" i="3"/>
  <c r="Q359" i="3"/>
  <c r="I1026" i="8"/>
  <c r="K1025" i="8"/>
  <c r="P1025" i="8"/>
  <c r="I1025" i="8"/>
  <c r="K1024" i="8"/>
  <c r="P1024" i="8"/>
  <c r="I1024" i="8"/>
  <c r="K1023" i="8"/>
  <c r="P1023" i="8"/>
  <c r="I1023" i="8"/>
  <c r="K1022" i="8"/>
  <c r="I1022" i="8"/>
  <c r="K1021" i="8"/>
  <c r="P441" i="3"/>
  <c r="Q441" i="3"/>
  <c r="I1021" i="8"/>
  <c r="K1020" i="8"/>
  <c r="P1020" i="8"/>
  <c r="I1020" i="8"/>
  <c r="K1019" i="8"/>
  <c r="P1019" i="8"/>
  <c r="I1019" i="8"/>
  <c r="K1018" i="8"/>
  <c r="P1018" i="8"/>
  <c r="I1018" i="8"/>
  <c r="K1017" i="8"/>
  <c r="P1017" i="8"/>
  <c r="I1017" i="8"/>
  <c r="K1016" i="8"/>
  <c r="P1016" i="8"/>
  <c r="I1016" i="8"/>
  <c r="K1015" i="8"/>
  <c r="I1015" i="8"/>
  <c r="K1014" i="8"/>
  <c r="H100" i="2"/>
  <c r="I100" i="2"/>
  <c r="I1014" i="8"/>
  <c r="K1013" i="8"/>
  <c r="P1013" i="8"/>
  <c r="I1013" i="8"/>
  <c r="K1012" i="8"/>
  <c r="P1012" i="8"/>
  <c r="I1012" i="8"/>
  <c r="K1011" i="8"/>
  <c r="P1011" i="8"/>
  <c r="I1011" i="8"/>
  <c r="K1010" i="8"/>
  <c r="P1010" i="8"/>
  <c r="I1010" i="8"/>
  <c r="K1009" i="8"/>
  <c r="H107" i="2"/>
  <c r="I1009" i="8"/>
  <c r="K1008" i="8"/>
  <c r="P1008" i="8"/>
  <c r="I1008" i="8"/>
  <c r="P1007" i="8"/>
  <c r="I1007" i="8"/>
  <c r="K1006" i="8"/>
  <c r="I1006" i="8"/>
  <c r="K1005" i="8"/>
  <c r="P1005" i="8"/>
  <c r="I1005" i="8"/>
  <c r="K1004" i="8"/>
  <c r="P1004" i="8"/>
  <c r="I1004" i="8"/>
  <c r="K1003" i="8"/>
  <c r="I1003" i="8"/>
  <c r="K1002" i="8"/>
  <c r="P1002" i="8"/>
  <c r="I1002" i="8"/>
  <c r="K1001" i="8"/>
  <c r="P1001" i="8"/>
  <c r="I1001" i="8"/>
  <c r="P1000" i="8"/>
  <c r="I1000" i="8"/>
  <c r="K999" i="8"/>
  <c r="P999" i="8"/>
  <c r="I999" i="8"/>
  <c r="I998" i="8"/>
  <c r="K997" i="8"/>
  <c r="I997" i="8"/>
  <c r="K996" i="8"/>
  <c r="I996" i="8"/>
  <c r="K995" i="8"/>
  <c r="I995" i="8"/>
  <c r="K994" i="8"/>
  <c r="I994" i="8"/>
  <c r="K993" i="8"/>
  <c r="I993" i="8"/>
  <c r="K992" i="8"/>
  <c r="I992" i="8"/>
  <c r="K991" i="8"/>
  <c r="P991" i="8"/>
  <c r="I991" i="8"/>
  <c r="K990" i="8"/>
  <c r="P990" i="8"/>
  <c r="I990" i="8"/>
  <c r="K989" i="8"/>
  <c r="P989" i="8"/>
  <c r="I989" i="8"/>
  <c r="K988" i="8"/>
  <c r="P988" i="8"/>
  <c r="I988" i="8"/>
  <c r="K987" i="8"/>
  <c r="P987" i="8"/>
  <c r="I987" i="8"/>
  <c r="K986" i="8"/>
  <c r="P986" i="8"/>
  <c r="I986" i="8"/>
  <c r="K985" i="8"/>
  <c r="P985" i="8"/>
  <c r="I985" i="8"/>
  <c r="K984" i="8"/>
  <c r="P984" i="8"/>
  <c r="I984" i="8"/>
  <c r="K983" i="8"/>
  <c r="P983" i="8"/>
  <c r="I983" i="8"/>
  <c r="I982" i="8"/>
  <c r="H982" i="8"/>
  <c r="K982" i="8"/>
  <c r="P982" i="8"/>
  <c r="I981" i="8"/>
  <c r="H981" i="8"/>
  <c r="K981" i="8"/>
  <c r="P981" i="8"/>
  <c r="I980" i="8"/>
  <c r="I979" i="8"/>
  <c r="I978" i="8"/>
  <c r="I977" i="8"/>
  <c r="I976" i="8"/>
  <c r="I975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K961" i="8"/>
  <c r="I961" i="8"/>
  <c r="K960" i="8"/>
  <c r="I960" i="8"/>
  <c r="I959" i="8"/>
  <c r="H959" i="8"/>
  <c r="K959" i="8"/>
  <c r="P959" i="8"/>
  <c r="I958" i="8"/>
  <c r="H958" i="8"/>
  <c r="K958" i="8"/>
  <c r="P958" i="8"/>
  <c r="I957" i="8"/>
  <c r="H957" i="8"/>
  <c r="K957" i="8"/>
  <c r="P957" i="8"/>
  <c r="K956" i="8"/>
  <c r="K2330" i="4"/>
  <c r="L2330" i="4"/>
  <c r="I956" i="8"/>
  <c r="K955" i="8"/>
  <c r="I955" i="8"/>
  <c r="K954" i="8"/>
  <c r="H260" i="2"/>
  <c r="I260" i="2"/>
  <c r="I954" i="8"/>
  <c r="K953" i="8"/>
  <c r="P357" i="3"/>
  <c r="Q357" i="3"/>
  <c r="I953" i="8"/>
  <c r="K952" i="8"/>
  <c r="P952" i="8"/>
  <c r="I952" i="8"/>
  <c r="K951" i="8"/>
  <c r="P951" i="8"/>
  <c r="I951" i="8"/>
  <c r="K950" i="8"/>
  <c r="P950" i="8"/>
  <c r="I950" i="8"/>
  <c r="K949" i="8"/>
  <c r="P949" i="8"/>
  <c r="I949" i="8"/>
  <c r="K948" i="8"/>
  <c r="P948" i="8"/>
  <c r="I948" i="8"/>
  <c r="K947" i="8"/>
  <c r="P947" i="8"/>
  <c r="I947" i="8"/>
  <c r="I946" i="8"/>
  <c r="H946" i="8"/>
  <c r="H2110" i="4"/>
  <c r="O2110" i="4"/>
  <c r="K945" i="8"/>
  <c r="K13" i="4"/>
  <c r="L13" i="4"/>
  <c r="I945" i="8"/>
  <c r="G945" i="8"/>
  <c r="K944" i="8"/>
  <c r="P944" i="8"/>
  <c r="I944" i="8"/>
  <c r="K943" i="8"/>
  <c r="P943" i="8"/>
  <c r="I943" i="8"/>
  <c r="K942" i="8"/>
  <c r="P942" i="8"/>
  <c r="I942" i="8"/>
  <c r="K941" i="8"/>
  <c r="I941" i="8"/>
  <c r="G941" i="8"/>
  <c r="I940" i="8"/>
  <c r="H940" i="8"/>
  <c r="K940" i="8"/>
  <c r="P940" i="8"/>
  <c r="I939" i="8"/>
  <c r="H939" i="8"/>
  <c r="K939" i="8"/>
  <c r="K938" i="8"/>
  <c r="P938" i="8"/>
  <c r="I938" i="8"/>
  <c r="I937" i="8"/>
  <c r="H937" i="8"/>
  <c r="H2515" i="4"/>
  <c r="O2515" i="4"/>
  <c r="K936" i="8"/>
  <c r="I936" i="8"/>
  <c r="I935" i="8"/>
  <c r="H935" i="8"/>
  <c r="K935" i="8"/>
  <c r="P935" i="8"/>
  <c r="I934" i="8"/>
  <c r="H934" i="8"/>
  <c r="K934" i="8"/>
  <c r="I933" i="8"/>
  <c r="H933" i="8"/>
  <c r="K933" i="8"/>
  <c r="K2514" i="4"/>
  <c r="L2514" i="4"/>
  <c r="I932" i="8"/>
  <c r="H932" i="8"/>
  <c r="H2492" i="4"/>
  <c r="O2492" i="4"/>
  <c r="I931" i="8"/>
  <c r="H931" i="8"/>
  <c r="K931" i="8"/>
  <c r="P931" i="8"/>
  <c r="I930" i="8"/>
  <c r="H930" i="8"/>
  <c r="H4867" i="4"/>
  <c r="O4867" i="4"/>
  <c r="I929" i="8"/>
  <c r="H929" i="8"/>
  <c r="H4454" i="4"/>
  <c r="O4454" i="4"/>
  <c r="I928" i="8"/>
  <c r="I927" i="8"/>
  <c r="H927" i="8"/>
  <c r="J163" i="2"/>
  <c r="K163" i="2"/>
  <c r="I926" i="8"/>
  <c r="H926" i="8"/>
  <c r="K926" i="8"/>
  <c r="I925" i="8"/>
  <c r="H925" i="8"/>
  <c r="K925" i="8"/>
  <c r="P561" i="3"/>
  <c r="Q561" i="3"/>
  <c r="I924" i="8"/>
  <c r="H924" i="8"/>
  <c r="J58" i="2"/>
  <c r="K58" i="2"/>
  <c r="I923" i="8"/>
  <c r="H923" i="8"/>
  <c r="H4317" i="4"/>
  <c r="O4317" i="4"/>
  <c r="K922" i="8"/>
  <c r="P922" i="8"/>
  <c r="I922" i="8"/>
  <c r="K921" i="8"/>
  <c r="P921" i="8"/>
  <c r="I921" i="8"/>
  <c r="K920" i="8"/>
  <c r="P920" i="8"/>
  <c r="I920" i="8"/>
  <c r="K919" i="8"/>
  <c r="P919" i="8"/>
  <c r="I919" i="8"/>
  <c r="I918" i="8"/>
  <c r="H918" i="8"/>
  <c r="H3042" i="4"/>
  <c r="O3042" i="4"/>
  <c r="I917" i="8"/>
  <c r="H917" i="8"/>
  <c r="H4574" i="4"/>
  <c r="O4574" i="4"/>
  <c r="I916" i="8"/>
  <c r="H916" i="8"/>
  <c r="H822" i="4"/>
  <c r="O822" i="4"/>
  <c r="I915" i="8"/>
  <c r="I914" i="8"/>
  <c r="I913" i="8"/>
  <c r="I912" i="8"/>
  <c r="H912" i="8"/>
  <c r="I911" i="8"/>
  <c r="H911" i="8"/>
  <c r="J287" i="2"/>
  <c r="K287" i="2"/>
  <c r="I910" i="8"/>
  <c r="H910" i="8"/>
  <c r="K910" i="8"/>
  <c r="H48" i="5"/>
  <c r="I48" i="5" s="1"/>
  <c r="I909" i="8"/>
  <c r="H909" i="8"/>
  <c r="H79" i="4"/>
  <c r="O79" i="4"/>
  <c r="I908" i="8"/>
  <c r="H908" i="8"/>
  <c r="K908" i="8"/>
  <c r="K907" i="8"/>
  <c r="P907" i="8"/>
  <c r="I907" i="8"/>
  <c r="I906" i="8"/>
  <c r="H906" i="8"/>
  <c r="K906" i="8"/>
  <c r="K905" i="8"/>
  <c r="I905" i="8"/>
  <c r="K904" i="8"/>
  <c r="P904" i="8"/>
  <c r="I904" i="8"/>
  <c r="K903" i="8"/>
  <c r="P903" i="8"/>
  <c r="I903" i="8"/>
  <c r="K902" i="8"/>
  <c r="P902" i="8"/>
  <c r="I902" i="8"/>
  <c r="K901" i="8"/>
  <c r="P901" i="8"/>
  <c r="I901" i="8"/>
  <c r="K900" i="8"/>
  <c r="I900" i="8"/>
  <c r="K899" i="8"/>
  <c r="P349" i="3"/>
  <c r="Q349" i="3"/>
  <c r="I899" i="8"/>
  <c r="K898" i="8"/>
  <c r="P898" i="8"/>
  <c r="I898" i="8"/>
  <c r="K897" i="8"/>
  <c r="P897" i="8"/>
  <c r="I897" i="8"/>
  <c r="K896" i="8"/>
  <c r="P896" i="8"/>
  <c r="I896" i="8"/>
  <c r="K895" i="8"/>
  <c r="P895" i="8"/>
  <c r="I895" i="8"/>
  <c r="K894" i="8"/>
  <c r="P894" i="8"/>
  <c r="I894" i="8"/>
  <c r="K893" i="8"/>
  <c r="G30" i="5"/>
  <c r="H30" i="5" s="1"/>
  <c r="I893" i="8"/>
  <c r="K892" i="8"/>
  <c r="G189" i="5"/>
  <c r="H189" i="5" s="1"/>
  <c r="J189" i="5" s="1"/>
  <c r="I892" i="8"/>
  <c r="I891" i="8"/>
  <c r="H891" i="8"/>
  <c r="K891" i="8"/>
  <c r="I890" i="8"/>
  <c r="H890" i="8"/>
  <c r="K890" i="8"/>
  <c r="P536" i="3"/>
  <c r="Q536" i="3"/>
  <c r="I889" i="8"/>
  <c r="H889" i="8"/>
  <c r="J385" i="2"/>
  <c r="K385" i="2"/>
  <c r="I888" i="8"/>
  <c r="H888" i="8"/>
  <c r="K887" i="8"/>
  <c r="I887" i="8"/>
  <c r="I886" i="8"/>
  <c r="H886" i="8"/>
  <c r="K886" i="8"/>
  <c r="P886" i="8"/>
  <c r="I885" i="8"/>
  <c r="H885" i="8"/>
  <c r="K885" i="8"/>
  <c r="G192" i="5"/>
  <c r="H192" i="5" s="1"/>
  <c r="I192" i="5" s="1"/>
  <c r="I884" i="8"/>
  <c r="H884" i="8"/>
  <c r="K884" i="8"/>
  <c r="H382" i="2"/>
  <c r="I382" i="2"/>
  <c r="I883" i="8"/>
  <c r="H883" i="8"/>
  <c r="K883" i="8"/>
  <c r="K882" i="8"/>
  <c r="I882" i="8"/>
  <c r="K881" i="8"/>
  <c r="I881" i="8"/>
  <c r="K880" i="8"/>
  <c r="I880" i="8"/>
  <c r="K879" i="8"/>
  <c r="P879" i="8"/>
  <c r="I879" i="8"/>
  <c r="K878" i="8"/>
  <c r="H234" i="2"/>
  <c r="I234" i="2"/>
  <c r="I878" i="8"/>
  <c r="I877" i="8"/>
  <c r="H877" i="8"/>
  <c r="I876" i="8"/>
  <c r="H876" i="8"/>
  <c r="H2238" i="4"/>
  <c r="O2238" i="4"/>
  <c r="I875" i="8"/>
  <c r="H875" i="8"/>
  <c r="H724" i="4"/>
  <c r="O724" i="4"/>
  <c r="I874" i="8"/>
  <c r="H874" i="8"/>
  <c r="H467" i="4"/>
  <c r="O467" i="4"/>
  <c r="I873" i="8"/>
  <c r="H873" i="8"/>
  <c r="H938" i="4"/>
  <c r="O938" i="4"/>
  <c r="I872" i="8"/>
  <c r="H872" i="8"/>
  <c r="K872" i="8"/>
  <c r="K871" i="8"/>
  <c r="P871" i="8"/>
  <c r="I871" i="8"/>
  <c r="K870" i="8"/>
  <c r="P870" i="8"/>
  <c r="I870" i="8"/>
  <c r="I869" i="8"/>
  <c r="H869" i="8"/>
  <c r="I868" i="8"/>
  <c r="H868" i="8"/>
  <c r="I867" i="8"/>
  <c r="H867" i="8"/>
  <c r="K867" i="8"/>
  <c r="I866" i="8"/>
  <c r="H866" i="8"/>
  <c r="K866" i="8"/>
  <c r="P866" i="8"/>
  <c r="I865" i="8"/>
  <c r="H865" i="8"/>
  <c r="I864" i="8"/>
  <c r="H864" i="8"/>
  <c r="H3348" i="4"/>
  <c r="O3348" i="4"/>
  <c r="I863" i="8"/>
  <c r="H863" i="8"/>
  <c r="H3452" i="4"/>
  <c r="O3452" i="4"/>
  <c r="I862" i="8"/>
  <c r="H862" i="8"/>
  <c r="H3533" i="4"/>
  <c r="O3533" i="4"/>
  <c r="I861" i="8"/>
  <c r="H74" i="4"/>
  <c r="O74" i="4"/>
  <c r="K860" i="8"/>
  <c r="H493" i="2"/>
  <c r="I493" i="2"/>
  <c r="I860" i="8"/>
  <c r="I859" i="8"/>
  <c r="H859" i="8"/>
  <c r="H1167" i="4"/>
  <c r="O1167" i="4"/>
  <c r="I858" i="8"/>
  <c r="H858" i="8"/>
  <c r="K858" i="8"/>
  <c r="P858" i="8"/>
  <c r="I857" i="8"/>
  <c r="H857" i="8"/>
  <c r="K857" i="8"/>
  <c r="P857" i="8"/>
  <c r="I856" i="8"/>
  <c r="H856" i="8"/>
  <c r="K856" i="8"/>
  <c r="I855" i="8"/>
  <c r="H855" i="8"/>
  <c r="K855" i="8"/>
  <c r="P855" i="8"/>
  <c r="I854" i="8"/>
  <c r="H854" i="8"/>
  <c r="K854" i="8"/>
  <c r="P854" i="8"/>
  <c r="I853" i="8"/>
  <c r="H853" i="8"/>
  <c r="K853" i="8"/>
  <c r="I852" i="8"/>
  <c r="H852" i="8"/>
  <c r="I851" i="8"/>
  <c r="H851" i="8"/>
  <c r="K851" i="8"/>
  <c r="P851" i="8"/>
  <c r="P850" i="8"/>
  <c r="I850" i="8"/>
  <c r="K849" i="8"/>
  <c r="P849" i="8"/>
  <c r="I849" i="8"/>
  <c r="I848" i="8"/>
  <c r="H848" i="8"/>
  <c r="K848" i="8"/>
  <c r="K847" i="8"/>
  <c r="P847" i="8"/>
  <c r="I847" i="8"/>
  <c r="K846" i="8"/>
  <c r="P846" i="8"/>
  <c r="I846" i="8"/>
  <c r="K845" i="8"/>
  <c r="P845" i="8"/>
  <c r="I845" i="8"/>
  <c r="I844" i="8"/>
  <c r="H844" i="8"/>
  <c r="K844" i="8"/>
  <c r="P844" i="8"/>
  <c r="K843" i="8"/>
  <c r="P843" i="8"/>
  <c r="I843" i="8"/>
  <c r="I842" i="8"/>
  <c r="H842" i="8"/>
  <c r="K842" i="8"/>
  <c r="I841" i="8"/>
  <c r="H841" i="8"/>
  <c r="K841" i="8"/>
  <c r="I840" i="8"/>
  <c r="H840" i="8"/>
  <c r="H3968" i="4"/>
  <c r="O3968" i="4"/>
  <c r="I839" i="8"/>
  <c r="H839" i="8"/>
  <c r="K839" i="8"/>
  <c r="I838" i="8"/>
  <c r="H838" i="8"/>
  <c r="I837" i="8"/>
  <c r="H837" i="8"/>
  <c r="I836" i="8"/>
  <c r="H836" i="8"/>
  <c r="K836" i="8"/>
  <c r="P836" i="8"/>
  <c r="I835" i="8"/>
  <c r="H835" i="8"/>
  <c r="K835" i="8"/>
  <c r="P835" i="8"/>
  <c r="I834" i="8"/>
  <c r="H834" i="8"/>
  <c r="K834" i="8"/>
  <c r="P834" i="8"/>
  <c r="I833" i="8"/>
  <c r="H833" i="8"/>
  <c r="I832" i="8"/>
  <c r="H832" i="8"/>
  <c r="H2508" i="4"/>
  <c r="O2508" i="4"/>
  <c r="I831" i="8"/>
  <c r="H831" i="8"/>
  <c r="K831" i="8"/>
  <c r="K830" i="8"/>
  <c r="I830" i="8"/>
  <c r="I829" i="8"/>
  <c r="H829" i="8"/>
  <c r="K829" i="8"/>
  <c r="P829" i="8"/>
  <c r="I828" i="8"/>
  <c r="H828" i="8"/>
  <c r="K827" i="8"/>
  <c r="I827" i="8"/>
  <c r="I826" i="8"/>
  <c r="H826" i="8"/>
  <c r="H4556" i="4"/>
  <c r="O4556" i="4"/>
  <c r="I825" i="8"/>
  <c r="H825" i="8"/>
  <c r="H4885" i="4"/>
  <c r="O4885" i="4"/>
  <c r="K824" i="8"/>
  <c r="P824" i="8"/>
  <c r="I824" i="8"/>
  <c r="K823" i="8"/>
  <c r="P823" i="8"/>
  <c r="I823" i="8"/>
  <c r="K822" i="8"/>
  <c r="P822" i="8"/>
  <c r="I822" i="8"/>
  <c r="I821" i="8"/>
  <c r="H821" i="8"/>
  <c r="H791" i="4"/>
  <c r="O791" i="4"/>
  <c r="I820" i="8"/>
  <c r="H820" i="8"/>
  <c r="K820" i="8"/>
  <c r="P820" i="8"/>
  <c r="K819" i="8"/>
  <c r="P819" i="8"/>
  <c r="I819" i="8"/>
  <c r="K818" i="8"/>
  <c r="P818" i="8"/>
  <c r="I818" i="8"/>
  <c r="K817" i="8"/>
  <c r="P817" i="8"/>
  <c r="I817" i="8"/>
  <c r="I816" i="8"/>
  <c r="H816" i="8"/>
  <c r="K816" i="8"/>
  <c r="P816" i="8"/>
  <c r="K815" i="8"/>
  <c r="P815" i="8"/>
  <c r="I815" i="8"/>
  <c r="K814" i="8"/>
  <c r="P814" i="8"/>
  <c r="I814" i="8"/>
  <c r="K813" i="8"/>
  <c r="P813" i="8"/>
  <c r="I813" i="8"/>
  <c r="K812" i="8"/>
  <c r="P812" i="8"/>
  <c r="I812" i="8"/>
  <c r="K811" i="8"/>
  <c r="P811" i="8"/>
  <c r="I811" i="8"/>
  <c r="K810" i="8"/>
  <c r="P810" i="8"/>
  <c r="I810" i="8"/>
  <c r="K809" i="8"/>
  <c r="P809" i="8"/>
  <c r="I809" i="8"/>
  <c r="K808" i="8"/>
  <c r="P808" i="8"/>
  <c r="I808" i="8"/>
  <c r="I807" i="8"/>
  <c r="H807" i="8"/>
  <c r="H1163" i="4"/>
  <c r="O1163" i="4"/>
  <c r="K806" i="8"/>
  <c r="P806" i="8"/>
  <c r="I806" i="8"/>
  <c r="I805" i="8"/>
  <c r="H805" i="8"/>
  <c r="I804" i="8"/>
  <c r="H804" i="8"/>
  <c r="K804" i="8"/>
  <c r="G183" i="5"/>
  <c r="H183" i="5" s="1"/>
  <c r="I803" i="8"/>
  <c r="H803" i="8"/>
  <c r="K803" i="8"/>
  <c r="I802" i="8"/>
  <c r="H802" i="8"/>
  <c r="K802" i="8"/>
  <c r="P802" i="8"/>
  <c r="I801" i="8"/>
  <c r="H801" i="8"/>
  <c r="K801" i="8"/>
  <c r="G144" i="5"/>
  <c r="H144" i="5" s="1"/>
  <c r="I800" i="8"/>
  <c r="H800" i="8"/>
  <c r="K800" i="8"/>
  <c r="I799" i="8"/>
  <c r="H799" i="8"/>
  <c r="K799" i="8"/>
  <c r="G123" i="5"/>
  <c r="H123" i="5" s="1"/>
  <c r="I798" i="8"/>
  <c r="H798" i="8"/>
  <c r="J80" i="2"/>
  <c r="K80" i="2"/>
  <c r="I797" i="8"/>
  <c r="H797" i="8"/>
  <c r="J70" i="2"/>
  <c r="K70" i="2"/>
  <c r="I796" i="8"/>
  <c r="H796" i="8"/>
  <c r="K795" i="8"/>
  <c r="P795" i="8"/>
  <c r="I795" i="8"/>
  <c r="I794" i="8"/>
  <c r="H794" i="8"/>
  <c r="K794" i="8"/>
  <c r="P794" i="8"/>
  <c r="I793" i="8"/>
  <c r="I792" i="8"/>
  <c r="H792" i="8"/>
  <c r="K792" i="8"/>
  <c r="G181" i="5"/>
  <c r="H181" i="5" s="1"/>
  <c r="J181" i="5" s="1"/>
  <c r="C565" i="3" s="1"/>
  <c r="P791" i="8"/>
  <c r="I791" i="8"/>
  <c r="H791" i="8"/>
  <c r="J384" i="2"/>
  <c r="K384" i="2"/>
  <c r="P790" i="8"/>
  <c r="I790" i="8"/>
  <c r="I789" i="8"/>
  <c r="H789" i="8"/>
  <c r="K789" i="8"/>
  <c r="G170" i="5"/>
  <c r="H170" i="5" s="1"/>
  <c r="I788" i="8"/>
  <c r="H788" i="8"/>
  <c r="P787" i="8"/>
  <c r="I787" i="8"/>
  <c r="K786" i="8"/>
  <c r="P786" i="8"/>
  <c r="I786" i="8"/>
  <c r="K785" i="8"/>
  <c r="P785" i="8"/>
  <c r="I785" i="8"/>
  <c r="I784" i="8"/>
  <c r="I783" i="8"/>
  <c r="I782" i="8"/>
  <c r="H782" i="8"/>
  <c r="H814" i="4"/>
  <c r="O814" i="4"/>
  <c r="I781" i="8"/>
  <c r="K780" i="8"/>
  <c r="P780" i="8"/>
  <c r="I780" i="8"/>
  <c r="I779" i="8"/>
  <c r="I778" i="8"/>
  <c r="I777" i="8"/>
  <c r="I776" i="8"/>
  <c r="I775" i="8"/>
  <c r="K774" i="8"/>
  <c r="P774" i="8"/>
  <c r="I774" i="8"/>
  <c r="K773" i="8"/>
  <c r="P773" i="8"/>
  <c r="I773" i="8"/>
  <c r="I772" i="8"/>
  <c r="H772" i="8"/>
  <c r="J71" i="2"/>
  <c r="K71" i="2"/>
  <c r="K771" i="8"/>
  <c r="P771" i="8"/>
  <c r="I771" i="8"/>
  <c r="K770" i="8"/>
  <c r="P770" i="8"/>
  <c r="I770" i="8"/>
  <c r="I769" i="8"/>
  <c r="H769" i="8"/>
  <c r="J19" i="2"/>
  <c r="K19" i="2"/>
  <c r="I768" i="8"/>
  <c r="H768" i="8"/>
  <c r="K768" i="8"/>
  <c r="P768" i="8"/>
  <c r="I767" i="8"/>
  <c r="H767" i="8"/>
  <c r="K767" i="8"/>
  <c r="P767" i="8"/>
  <c r="I766" i="8"/>
  <c r="H766" i="8"/>
  <c r="K766" i="8"/>
  <c r="G179" i="5"/>
  <c r="H179" i="5" s="1"/>
  <c r="I179" i="5" s="1"/>
  <c r="I765" i="8"/>
  <c r="H765" i="8"/>
  <c r="K765" i="8"/>
  <c r="I764" i="8"/>
  <c r="H764" i="8"/>
  <c r="I763" i="8"/>
  <c r="H763" i="8"/>
  <c r="H3899" i="4"/>
  <c r="O3899" i="4"/>
  <c r="K762" i="8"/>
  <c r="P762" i="8"/>
  <c r="I762" i="8"/>
  <c r="K761" i="8"/>
  <c r="H283" i="2"/>
  <c r="I283" i="2"/>
  <c r="I761" i="8"/>
  <c r="I760" i="8"/>
  <c r="H760" i="8"/>
  <c r="H2916" i="4"/>
  <c r="O2916" i="4"/>
  <c r="K759" i="8"/>
  <c r="I759" i="8"/>
  <c r="I758" i="8"/>
  <c r="H758" i="8"/>
  <c r="H907" i="4"/>
  <c r="O907" i="4"/>
  <c r="P757" i="8"/>
  <c r="I757" i="8"/>
  <c r="I756" i="8"/>
  <c r="H756" i="8"/>
  <c r="K756" i="8"/>
  <c r="I755" i="8"/>
  <c r="H755" i="8"/>
  <c r="H4468" i="4"/>
  <c r="O4468" i="4"/>
  <c r="K754" i="8"/>
  <c r="I754" i="8"/>
  <c r="I753" i="8"/>
  <c r="H753" i="8"/>
  <c r="I752" i="8"/>
  <c r="H752" i="8"/>
  <c r="H4097" i="4"/>
  <c r="O4097" i="4"/>
  <c r="I751" i="8"/>
  <c r="H751" i="8"/>
  <c r="H4173" i="4"/>
  <c r="O4173" i="4"/>
  <c r="K750" i="8"/>
  <c r="P750" i="8"/>
  <c r="I750" i="8"/>
  <c r="I749" i="8"/>
  <c r="H749" i="8"/>
  <c r="H4732" i="4"/>
  <c r="O4732" i="4"/>
  <c r="K748" i="8"/>
  <c r="I748" i="8"/>
  <c r="I747" i="8"/>
  <c r="H747" i="8"/>
  <c r="K747" i="8"/>
  <c r="P747" i="8"/>
  <c r="K746" i="8"/>
  <c r="P746" i="8"/>
  <c r="I746" i="8"/>
  <c r="I745" i="8"/>
  <c r="H745" i="8"/>
  <c r="H4613" i="4"/>
  <c r="O4613" i="4"/>
  <c r="I744" i="8"/>
  <c r="H744" i="8"/>
  <c r="H4640" i="4"/>
  <c r="O4640" i="4"/>
  <c r="I743" i="8"/>
  <c r="H743" i="8"/>
  <c r="H4726" i="4"/>
  <c r="O4726" i="4"/>
  <c r="K742" i="8"/>
  <c r="P742" i="8"/>
  <c r="I742" i="8"/>
  <c r="I741" i="8"/>
  <c r="H741" i="8"/>
  <c r="H4696" i="4"/>
  <c r="O4696" i="4"/>
  <c r="K740" i="8"/>
  <c r="P740" i="8"/>
  <c r="I740" i="8"/>
  <c r="I739" i="8"/>
  <c r="H739" i="8"/>
  <c r="H4061" i="4"/>
  <c r="O4061" i="4"/>
  <c r="K738" i="8"/>
  <c r="I738" i="8"/>
  <c r="I737" i="8"/>
  <c r="H737" i="8"/>
  <c r="K737" i="8"/>
  <c r="I736" i="8"/>
  <c r="H736" i="8"/>
  <c r="H4255" i="4"/>
  <c r="O4255" i="4"/>
  <c r="I735" i="8"/>
  <c r="H735" i="8"/>
  <c r="H4312" i="4"/>
  <c r="O4312" i="4"/>
  <c r="K734" i="8"/>
  <c r="I734" i="8"/>
  <c r="I733" i="8"/>
  <c r="H733" i="8"/>
  <c r="K733" i="8"/>
  <c r="K732" i="8"/>
  <c r="I732" i="8"/>
  <c r="I731" i="8"/>
  <c r="H731" i="8"/>
  <c r="H4212" i="4"/>
  <c r="O4212" i="4"/>
  <c r="I730" i="8"/>
  <c r="H730" i="8"/>
  <c r="K730" i="8"/>
  <c r="I729" i="8"/>
  <c r="H729" i="8"/>
  <c r="H3989" i="4"/>
  <c r="O3989" i="4"/>
  <c r="I728" i="8"/>
  <c r="H728" i="8"/>
  <c r="K728" i="8"/>
  <c r="I727" i="8"/>
  <c r="H727" i="8"/>
  <c r="K727" i="8"/>
  <c r="I726" i="8"/>
  <c r="H726" i="8"/>
  <c r="K726" i="8"/>
  <c r="G168" i="5"/>
  <c r="H168" i="5" s="1"/>
  <c r="I168" i="5" s="1"/>
  <c r="I725" i="8"/>
  <c r="H725" i="8"/>
  <c r="K724" i="8"/>
  <c r="P724" i="8"/>
  <c r="I724" i="8"/>
  <c r="K723" i="8"/>
  <c r="P723" i="8"/>
  <c r="I723" i="8"/>
  <c r="K722" i="8"/>
  <c r="H261" i="2"/>
  <c r="I261" i="2"/>
  <c r="I722" i="8"/>
  <c r="K721" i="8"/>
  <c r="I721" i="8"/>
  <c r="K720" i="8"/>
  <c r="I720" i="8"/>
  <c r="I719" i="8"/>
  <c r="H719" i="8"/>
  <c r="K719" i="8"/>
  <c r="I718" i="8"/>
  <c r="H718" i="8"/>
  <c r="K718" i="8"/>
  <c r="K717" i="8"/>
  <c r="I717" i="8"/>
  <c r="K716" i="8"/>
  <c r="P716" i="8"/>
  <c r="I716" i="8"/>
  <c r="K715" i="8"/>
  <c r="I715" i="8"/>
  <c r="K714" i="8"/>
  <c r="H209" i="2"/>
  <c r="I209" i="2"/>
  <c r="I714" i="8"/>
  <c r="K713" i="8"/>
  <c r="I713" i="8"/>
  <c r="K712" i="8"/>
  <c r="I712" i="8"/>
  <c r="K711" i="8"/>
  <c r="K3382" i="4"/>
  <c r="L3382" i="4"/>
  <c r="I711" i="8"/>
  <c r="K710" i="8"/>
  <c r="I710" i="8"/>
  <c r="K709" i="8"/>
  <c r="I709" i="8"/>
  <c r="K708" i="8"/>
  <c r="I708" i="8"/>
  <c r="K707" i="8"/>
  <c r="I707" i="8"/>
  <c r="K706" i="8"/>
  <c r="I706" i="8"/>
  <c r="K705" i="8"/>
  <c r="I705" i="8"/>
  <c r="K704" i="8"/>
  <c r="I704" i="8"/>
  <c r="K703" i="8"/>
  <c r="P703" i="8"/>
  <c r="I703" i="8"/>
  <c r="K702" i="8"/>
  <c r="P702" i="8"/>
  <c r="I702" i="8"/>
  <c r="K701" i="8"/>
  <c r="P701" i="8"/>
  <c r="I701" i="8"/>
  <c r="K700" i="8"/>
  <c r="H262" i="2"/>
  <c r="I262" i="2"/>
  <c r="I700" i="8"/>
  <c r="K699" i="8"/>
  <c r="H210" i="2"/>
  <c r="I210" i="2"/>
  <c r="I699" i="8"/>
  <c r="K698" i="8"/>
  <c r="P698" i="8"/>
  <c r="I698" i="8"/>
  <c r="K697" i="8"/>
  <c r="I697" i="8"/>
  <c r="K696" i="8"/>
  <c r="P696" i="8"/>
  <c r="I696" i="8"/>
  <c r="K695" i="8"/>
  <c r="I695" i="8"/>
  <c r="K694" i="8"/>
  <c r="H286" i="2"/>
  <c r="I286" i="2"/>
  <c r="I694" i="8"/>
  <c r="K693" i="8"/>
  <c r="P693" i="8"/>
  <c r="I693" i="8"/>
  <c r="K692" i="8"/>
  <c r="I692" i="8"/>
  <c r="K691" i="8"/>
  <c r="I691" i="8"/>
  <c r="K690" i="8"/>
  <c r="P329" i="3"/>
  <c r="Q329" i="3"/>
  <c r="I690" i="8"/>
  <c r="K689" i="8"/>
  <c r="P689" i="8"/>
  <c r="I689" i="8"/>
  <c r="K688" i="8"/>
  <c r="P688" i="8"/>
  <c r="I688" i="8"/>
  <c r="K687" i="8"/>
  <c r="P687" i="8"/>
  <c r="I687" i="8"/>
  <c r="K686" i="8"/>
  <c r="H205" i="2"/>
  <c r="I205" i="2"/>
  <c r="I686" i="8"/>
  <c r="K685" i="8"/>
  <c r="I685" i="8"/>
  <c r="K684" i="8"/>
  <c r="H258" i="2"/>
  <c r="I258" i="2"/>
  <c r="I684" i="8"/>
  <c r="K683" i="8"/>
  <c r="K3900" i="4"/>
  <c r="L3900" i="4"/>
  <c r="I683" i="8"/>
  <c r="I682" i="8"/>
  <c r="H682" i="8"/>
  <c r="H4542" i="4"/>
  <c r="O4542" i="4"/>
  <c r="I681" i="8"/>
  <c r="H681" i="8"/>
  <c r="I680" i="8"/>
  <c r="H680" i="8"/>
  <c r="H2745" i="4"/>
  <c r="O2745" i="4"/>
  <c r="I679" i="8"/>
  <c r="H679" i="8"/>
  <c r="H1211" i="4"/>
  <c r="O1211" i="4"/>
  <c r="I678" i="8"/>
  <c r="H678" i="8"/>
  <c r="K678" i="8"/>
  <c r="I677" i="8"/>
  <c r="H677" i="8"/>
  <c r="I676" i="8"/>
  <c r="H676" i="8"/>
  <c r="K676" i="8"/>
  <c r="P676" i="8"/>
  <c r="I675" i="8"/>
  <c r="H675" i="8"/>
  <c r="K675" i="8"/>
  <c r="P675" i="8"/>
  <c r="I674" i="8"/>
  <c r="H674" i="8"/>
  <c r="K674" i="8"/>
  <c r="I673" i="8"/>
  <c r="H673" i="8"/>
  <c r="I672" i="8"/>
  <c r="H672" i="8"/>
  <c r="K672" i="8"/>
  <c r="H4" i="2"/>
  <c r="I4" i="2"/>
  <c r="I671" i="8"/>
  <c r="H671" i="8"/>
  <c r="K671" i="8"/>
  <c r="P671" i="8"/>
  <c r="I670" i="8"/>
  <c r="H670" i="8"/>
  <c r="K670" i="8"/>
  <c r="P670" i="8"/>
  <c r="K669" i="8"/>
  <c r="P669" i="8"/>
  <c r="I669" i="8"/>
  <c r="I668" i="8"/>
  <c r="H668" i="8"/>
  <c r="H2056" i="4"/>
  <c r="O2056" i="4"/>
  <c r="I667" i="8"/>
  <c r="H667" i="8"/>
  <c r="K667" i="8"/>
  <c r="I666" i="8"/>
  <c r="H666" i="8"/>
  <c r="K666" i="8"/>
  <c r="I665" i="8"/>
  <c r="H665" i="8"/>
  <c r="K665" i="8"/>
  <c r="I664" i="8"/>
  <c r="H664" i="8"/>
  <c r="J215" i="2"/>
  <c r="K215" i="2"/>
  <c r="I663" i="8"/>
  <c r="H663" i="8"/>
  <c r="H846" i="4"/>
  <c r="O846" i="4"/>
  <c r="I662" i="8"/>
  <c r="H662" i="8"/>
  <c r="K662" i="8"/>
  <c r="I661" i="8"/>
  <c r="H661" i="8"/>
  <c r="H2339" i="4"/>
  <c r="O2339" i="4"/>
  <c r="I660" i="8"/>
  <c r="H660" i="8"/>
  <c r="K660" i="8"/>
  <c r="P660" i="8"/>
  <c r="I659" i="8"/>
  <c r="H659" i="8"/>
  <c r="K659" i="8"/>
  <c r="P659" i="8"/>
  <c r="P658" i="8"/>
  <c r="I658" i="8"/>
  <c r="K657" i="8"/>
  <c r="P657" i="8"/>
  <c r="I657" i="8"/>
  <c r="I656" i="8"/>
  <c r="H656" i="8"/>
  <c r="K656" i="8"/>
  <c r="P656" i="8"/>
  <c r="K655" i="8"/>
  <c r="P655" i="8"/>
  <c r="I655" i="8"/>
  <c r="I654" i="8"/>
  <c r="H654" i="8"/>
  <c r="K654" i="8"/>
  <c r="P654" i="8"/>
  <c r="I653" i="8"/>
  <c r="H653" i="8"/>
  <c r="K653" i="8"/>
  <c r="P653" i="8"/>
  <c r="K652" i="8"/>
  <c r="P652" i="8"/>
  <c r="I652" i="8"/>
  <c r="I651" i="8"/>
  <c r="H651" i="8"/>
  <c r="H3573" i="4"/>
  <c r="O3573" i="4"/>
  <c r="I650" i="8"/>
  <c r="H650" i="8"/>
  <c r="K650" i="8"/>
  <c r="I649" i="8"/>
  <c r="H649" i="8"/>
  <c r="H2150" i="4"/>
  <c r="O2150" i="4"/>
  <c r="I648" i="8"/>
  <c r="H648" i="8"/>
  <c r="K648" i="8"/>
  <c r="P648" i="8"/>
  <c r="I647" i="8"/>
  <c r="H647" i="8"/>
  <c r="H2416" i="4"/>
  <c r="O2416" i="4"/>
  <c r="I646" i="8"/>
  <c r="H646" i="8"/>
  <c r="H2414" i="4"/>
  <c r="O2414" i="4"/>
  <c r="K645" i="8"/>
  <c r="P645" i="8"/>
  <c r="I645" i="8"/>
  <c r="I644" i="8"/>
  <c r="H644" i="8"/>
  <c r="J252" i="2"/>
  <c r="K252" i="2"/>
  <c r="I643" i="8"/>
  <c r="H643" i="8"/>
  <c r="H2472" i="4"/>
  <c r="O2472" i="4"/>
  <c r="I642" i="8"/>
  <c r="H642" i="8"/>
  <c r="H3412" i="4"/>
  <c r="O3412" i="4"/>
  <c r="I641" i="8"/>
  <c r="H641" i="8"/>
  <c r="H3360" i="4"/>
  <c r="O3360" i="4"/>
  <c r="I640" i="8"/>
  <c r="H640" i="8"/>
  <c r="H3052" i="4"/>
  <c r="O3052" i="4"/>
  <c r="I639" i="8"/>
  <c r="H639" i="8"/>
  <c r="K639" i="8"/>
  <c r="P639" i="8"/>
  <c r="K638" i="8"/>
  <c r="I638" i="8"/>
  <c r="I637" i="8"/>
  <c r="H637" i="8"/>
  <c r="K637" i="8"/>
  <c r="I636" i="8"/>
  <c r="H636" i="8"/>
  <c r="I635" i="8"/>
  <c r="H635" i="8"/>
  <c r="K635" i="8"/>
  <c r="P635" i="8"/>
  <c r="I634" i="8"/>
  <c r="H634" i="8"/>
  <c r="K634" i="8"/>
  <c r="P634" i="8"/>
  <c r="I633" i="8"/>
  <c r="H633" i="8"/>
  <c r="K633" i="8"/>
  <c r="H224" i="2"/>
  <c r="I224" i="2"/>
  <c r="I632" i="8"/>
  <c r="H632" i="8"/>
  <c r="K632" i="8"/>
  <c r="P632" i="8"/>
  <c r="I631" i="8"/>
  <c r="H631" i="8"/>
  <c r="K631" i="8"/>
  <c r="I630" i="8"/>
  <c r="H630" i="8"/>
  <c r="H2477" i="4"/>
  <c r="O2477" i="4"/>
  <c r="I629" i="8"/>
  <c r="H629" i="8"/>
  <c r="H3980" i="4"/>
  <c r="O3980" i="4"/>
  <c r="I628" i="8"/>
  <c r="H628" i="8"/>
  <c r="I627" i="8"/>
  <c r="H627" i="8"/>
  <c r="H2504" i="4"/>
  <c r="O2504" i="4"/>
  <c r="O2505" i="4"/>
  <c r="I626" i="8"/>
  <c r="H626" i="8"/>
  <c r="H4871" i="4"/>
  <c r="O4871" i="4"/>
  <c r="I625" i="8"/>
  <c r="H625" i="8"/>
  <c r="K625" i="8"/>
  <c r="P316" i="3"/>
  <c r="Q316" i="3"/>
  <c r="I624" i="8"/>
  <c r="H624" i="8"/>
  <c r="K624" i="8"/>
  <c r="K623" i="8"/>
  <c r="I623" i="8"/>
  <c r="K622" i="8"/>
  <c r="P622" i="8"/>
  <c r="I622" i="8"/>
  <c r="K621" i="8"/>
  <c r="K3158" i="4"/>
  <c r="L3158" i="4"/>
  <c r="I621" i="8"/>
  <c r="K620" i="8"/>
  <c r="H523" i="2"/>
  <c r="I523" i="2"/>
  <c r="I620" i="8"/>
  <c r="K619" i="8"/>
  <c r="I619" i="8"/>
  <c r="K618" i="8"/>
  <c r="G10" i="5"/>
  <c r="H10" i="5" s="1"/>
  <c r="I618" i="8"/>
  <c r="I617" i="8"/>
  <c r="H617" i="8"/>
  <c r="K617" i="8"/>
  <c r="I616" i="8"/>
  <c r="H616" i="8"/>
  <c r="K616" i="8"/>
  <c r="I615" i="8"/>
  <c r="H615" i="8"/>
  <c r="K615" i="8"/>
  <c r="P615" i="8"/>
  <c r="K614" i="8"/>
  <c r="G9" i="5"/>
  <c r="H9" i="5" s="1"/>
  <c r="I9" i="5" s="1"/>
  <c r="I614" i="8"/>
  <c r="I613" i="8"/>
  <c r="H613" i="8"/>
  <c r="I612" i="8"/>
  <c r="H612" i="8"/>
  <c r="I611" i="8"/>
  <c r="H611" i="8"/>
  <c r="K611" i="8"/>
  <c r="P611" i="8"/>
  <c r="I610" i="8"/>
  <c r="H610" i="8"/>
  <c r="K610" i="8"/>
  <c r="H289" i="2"/>
  <c r="I289" i="2"/>
  <c r="I609" i="8"/>
  <c r="H609" i="8"/>
  <c r="K609" i="8"/>
  <c r="I608" i="8"/>
  <c r="H608" i="8"/>
  <c r="K608" i="8"/>
  <c r="I607" i="8"/>
  <c r="H607" i="8"/>
  <c r="K607" i="8"/>
  <c r="P607" i="8"/>
  <c r="K606" i="8"/>
  <c r="P606" i="8"/>
  <c r="I606" i="8"/>
  <c r="I605" i="8"/>
  <c r="H605" i="8"/>
  <c r="I604" i="8"/>
  <c r="H604" i="8"/>
  <c r="K604" i="8"/>
  <c r="I603" i="8"/>
  <c r="P602" i="8"/>
  <c r="I602" i="8"/>
  <c r="I601" i="8"/>
  <c r="H601" i="8"/>
  <c r="K601" i="8"/>
  <c r="P601" i="8"/>
  <c r="P600" i="8"/>
  <c r="I600" i="8"/>
  <c r="P599" i="8"/>
  <c r="I599" i="8"/>
  <c r="K598" i="8"/>
  <c r="P598" i="8"/>
  <c r="I598" i="8"/>
  <c r="I597" i="8"/>
  <c r="H597" i="8"/>
  <c r="K597" i="8"/>
  <c r="P597" i="8"/>
  <c r="I596" i="8"/>
  <c r="H596" i="8"/>
  <c r="K596" i="8"/>
  <c r="P596" i="8"/>
  <c r="I595" i="8"/>
  <c r="H595" i="8"/>
  <c r="H370" i="4"/>
  <c r="O370" i="4"/>
  <c r="I594" i="8"/>
  <c r="H594" i="8"/>
  <c r="H2876" i="4"/>
  <c r="O2876" i="4"/>
  <c r="I593" i="8"/>
  <c r="H593" i="8"/>
  <c r="K593" i="8"/>
  <c r="P593" i="8"/>
  <c r="K592" i="8"/>
  <c r="H219" i="2"/>
  <c r="I219" i="2"/>
  <c r="I592" i="8"/>
  <c r="K591" i="8"/>
  <c r="P591" i="8"/>
  <c r="I591" i="8"/>
  <c r="K590" i="8"/>
  <c r="P590" i="8"/>
  <c r="I590" i="8"/>
  <c r="I589" i="8"/>
  <c r="H589" i="8"/>
  <c r="K589" i="8"/>
  <c r="P589" i="8"/>
  <c r="I588" i="8"/>
  <c r="H588" i="8"/>
  <c r="I587" i="8"/>
  <c r="H587" i="8"/>
  <c r="K587" i="8"/>
  <c r="P587" i="8"/>
  <c r="I586" i="8"/>
  <c r="H586" i="8"/>
  <c r="K586" i="8"/>
  <c r="P586" i="8"/>
  <c r="I585" i="8"/>
  <c r="H585" i="8"/>
  <c r="I584" i="8"/>
  <c r="H584" i="8"/>
  <c r="I583" i="8"/>
  <c r="H583" i="8"/>
  <c r="H2945" i="4"/>
  <c r="O2945" i="4"/>
  <c r="I582" i="8"/>
  <c r="H582" i="8"/>
  <c r="K582" i="8"/>
  <c r="P582" i="8"/>
  <c r="I581" i="8"/>
  <c r="H581" i="8"/>
  <c r="K580" i="8"/>
  <c r="P580" i="8"/>
  <c r="I580" i="8"/>
  <c r="I579" i="8"/>
  <c r="H579" i="8"/>
  <c r="K579" i="8"/>
  <c r="P579" i="8"/>
  <c r="K578" i="8"/>
  <c r="P578" i="8"/>
  <c r="I578" i="8"/>
  <c r="K577" i="8"/>
  <c r="P577" i="8"/>
  <c r="I577" i="8"/>
  <c r="K576" i="8"/>
  <c r="P576" i="8"/>
  <c r="I576" i="8"/>
  <c r="K575" i="8"/>
  <c r="P575" i="8"/>
  <c r="I575" i="8"/>
  <c r="K574" i="8"/>
  <c r="P574" i="8"/>
  <c r="I574" i="8"/>
  <c r="K573" i="8"/>
  <c r="P573" i="8"/>
  <c r="I573" i="8"/>
  <c r="K572" i="8"/>
  <c r="P572" i="8"/>
  <c r="I572" i="8"/>
  <c r="K571" i="8"/>
  <c r="P571" i="8"/>
  <c r="I571" i="8"/>
  <c r="K570" i="8"/>
  <c r="P570" i="8"/>
  <c r="I570" i="8"/>
  <c r="K569" i="8"/>
  <c r="P569" i="8"/>
  <c r="I569" i="8"/>
  <c r="K568" i="8"/>
  <c r="P568" i="8"/>
  <c r="I568" i="8"/>
  <c r="K567" i="8"/>
  <c r="P567" i="8"/>
  <c r="I567" i="8"/>
  <c r="I566" i="8"/>
  <c r="H566" i="8"/>
  <c r="K566" i="8"/>
  <c r="P566" i="8"/>
  <c r="I565" i="8"/>
  <c r="H565" i="8"/>
  <c r="K565" i="8"/>
  <c r="P565" i="8"/>
  <c r="I564" i="8"/>
  <c r="H564" i="8"/>
  <c r="K564" i="8"/>
  <c r="I563" i="8"/>
  <c r="H563" i="8"/>
  <c r="K563" i="8"/>
  <c r="I562" i="8"/>
  <c r="H562" i="8"/>
  <c r="K562" i="8"/>
  <c r="I561" i="8"/>
  <c r="H561" i="8"/>
  <c r="I560" i="8"/>
  <c r="H560" i="8"/>
  <c r="K560" i="8"/>
  <c r="P560" i="8"/>
  <c r="I559" i="8"/>
  <c r="H559" i="8"/>
  <c r="K559" i="8"/>
  <c r="P559" i="8"/>
  <c r="I558" i="8"/>
  <c r="H558" i="8"/>
  <c r="K558" i="8"/>
  <c r="P558" i="8"/>
  <c r="I557" i="8"/>
  <c r="H557" i="8"/>
  <c r="K557" i="8"/>
  <c r="I556" i="8"/>
  <c r="H556" i="8"/>
  <c r="K556" i="8"/>
  <c r="I555" i="8"/>
  <c r="H555" i="8"/>
  <c r="K555" i="8"/>
  <c r="H529" i="2"/>
  <c r="I529" i="2"/>
  <c r="I554" i="8"/>
  <c r="H554" i="8"/>
  <c r="K554" i="8"/>
  <c r="P554" i="8"/>
  <c r="I553" i="8"/>
  <c r="H553" i="8"/>
  <c r="K553" i="8"/>
  <c r="I552" i="8"/>
  <c r="H552" i="8"/>
  <c r="K552" i="8"/>
  <c r="I551" i="8"/>
  <c r="H551" i="8"/>
  <c r="K551" i="8"/>
  <c r="P551" i="8"/>
  <c r="I550" i="8"/>
  <c r="H550" i="8"/>
  <c r="K550" i="8"/>
  <c r="P550" i="8"/>
  <c r="I549" i="8"/>
  <c r="H549" i="8"/>
  <c r="I548" i="8"/>
  <c r="H548" i="8"/>
  <c r="K548" i="8"/>
  <c r="I547" i="8"/>
  <c r="H547" i="8"/>
  <c r="K547" i="8"/>
  <c r="P547" i="8"/>
  <c r="I546" i="8"/>
  <c r="H546" i="8"/>
  <c r="K546" i="8"/>
  <c r="P546" i="8"/>
  <c r="I545" i="8"/>
  <c r="H545" i="8"/>
  <c r="K545" i="8"/>
  <c r="P545" i="8"/>
  <c r="I544" i="8"/>
  <c r="H544" i="8"/>
  <c r="K544" i="8"/>
  <c r="H431" i="2"/>
  <c r="I431" i="2"/>
  <c r="I543" i="8"/>
  <c r="H543" i="8"/>
  <c r="K543" i="8"/>
  <c r="P543" i="8"/>
  <c r="I542" i="8"/>
  <c r="H542" i="8"/>
  <c r="K542" i="8"/>
  <c r="P542" i="8"/>
  <c r="I541" i="8"/>
  <c r="H541" i="8"/>
  <c r="K541" i="8"/>
  <c r="I540" i="8"/>
  <c r="H540" i="8"/>
  <c r="K540" i="8"/>
  <c r="I539" i="8"/>
  <c r="H539" i="8"/>
  <c r="K539" i="8"/>
  <c r="P539" i="8"/>
  <c r="I538" i="8"/>
  <c r="H538" i="8"/>
  <c r="K538" i="8"/>
  <c r="P538" i="8"/>
  <c r="I537" i="8"/>
  <c r="H537" i="8"/>
  <c r="K537" i="8"/>
  <c r="I536" i="8"/>
  <c r="H536" i="8"/>
  <c r="I535" i="8"/>
  <c r="H535" i="8"/>
  <c r="J433" i="2"/>
  <c r="K433" i="2"/>
  <c r="I534" i="8"/>
  <c r="H534" i="8"/>
  <c r="J513" i="2"/>
  <c r="K513" i="2"/>
  <c r="I533" i="8"/>
  <c r="H533" i="8"/>
  <c r="K533" i="8"/>
  <c r="P533" i="8"/>
  <c r="I532" i="8"/>
  <c r="H532" i="8"/>
  <c r="K532" i="8"/>
  <c r="P532" i="8"/>
  <c r="I531" i="8"/>
  <c r="H531" i="8"/>
  <c r="K531" i="8"/>
  <c r="I530" i="8"/>
  <c r="H530" i="8"/>
  <c r="K530" i="8"/>
  <c r="P530" i="8"/>
  <c r="I529" i="8"/>
  <c r="H529" i="8"/>
  <c r="K529" i="8"/>
  <c r="H32" i="2"/>
  <c r="I32" i="2"/>
  <c r="I528" i="8"/>
  <c r="H528" i="8"/>
  <c r="J33" i="2"/>
  <c r="K33" i="2"/>
  <c r="I527" i="8"/>
  <c r="H527" i="8"/>
  <c r="K527" i="8"/>
  <c r="I526" i="8"/>
  <c r="H526" i="8"/>
  <c r="J527" i="2"/>
  <c r="K527" i="2"/>
  <c r="L527" i="2"/>
  <c r="M527" i="2"/>
  <c r="I525" i="8"/>
  <c r="H525" i="8"/>
  <c r="I524" i="8"/>
  <c r="H524" i="8"/>
  <c r="K524" i="8"/>
  <c r="I523" i="8"/>
  <c r="H523" i="8"/>
  <c r="K523" i="8"/>
  <c r="I522" i="8"/>
  <c r="H522" i="8"/>
  <c r="K522" i="8"/>
  <c r="P522" i="8"/>
  <c r="I521" i="8"/>
  <c r="H521" i="8"/>
  <c r="I520" i="8"/>
  <c r="H520" i="8"/>
  <c r="K520" i="8"/>
  <c r="P520" i="8"/>
  <c r="I519" i="8"/>
  <c r="H519" i="8"/>
  <c r="K519" i="8"/>
  <c r="P519" i="8"/>
  <c r="I518" i="8"/>
  <c r="H518" i="8"/>
  <c r="K518" i="8"/>
  <c r="P518" i="8"/>
  <c r="I517" i="8"/>
  <c r="H517" i="8"/>
  <c r="K517" i="8"/>
  <c r="I516" i="8"/>
  <c r="H516" i="8"/>
  <c r="I515" i="8"/>
  <c r="H515" i="8"/>
  <c r="P514" i="8"/>
  <c r="I514" i="8"/>
  <c r="H514" i="8"/>
  <c r="J202" i="2"/>
  <c r="K202" i="2"/>
  <c r="I513" i="8"/>
  <c r="H513" i="8"/>
  <c r="I512" i="8"/>
  <c r="H512" i="8"/>
  <c r="K512" i="8"/>
  <c r="P512" i="8"/>
  <c r="I511" i="8"/>
  <c r="H511" i="8"/>
  <c r="J503" i="2"/>
  <c r="K503" i="2"/>
  <c r="K510" i="8"/>
  <c r="P510" i="8"/>
  <c r="I510" i="8"/>
  <c r="K509" i="8"/>
  <c r="P509" i="8"/>
  <c r="I509" i="8"/>
  <c r="P508" i="8"/>
  <c r="I508" i="8"/>
  <c r="K507" i="8"/>
  <c r="P507" i="8"/>
  <c r="I507" i="8"/>
  <c r="K506" i="8"/>
  <c r="P506" i="8"/>
  <c r="I506" i="8"/>
  <c r="K505" i="8"/>
  <c r="P505" i="8"/>
  <c r="I505" i="8"/>
  <c r="K504" i="8"/>
  <c r="I504" i="8"/>
  <c r="K503" i="8"/>
  <c r="P503" i="8"/>
  <c r="I503" i="8"/>
  <c r="K502" i="8"/>
  <c r="P502" i="8"/>
  <c r="I502" i="8"/>
  <c r="K501" i="8"/>
  <c r="P501" i="8"/>
  <c r="I501" i="8"/>
  <c r="K500" i="8"/>
  <c r="P500" i="8"/>
  <c r="I500" i="8"/>
  <c r="K499" i="8"/>
  <c r="P499" i="8"/>
  <c r="I499" i="8"/>
  <c r="K498" i="8"/>
  <c r="P498" i="8"/>
  <c r="I498" i="8"/>
  <c r="K497" i="8"/>
  <c r="P497" i="8"/>
  <c r="I497" i="8"/>
  <c r="K496" i="8"/>
  <c r="P496" i="8"/>
  <c r="I496" i="8"/>
  <c r="K495" i="8"/>
  <c r="P495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72" i="8"/>
  <c r="I471" i="8"/>
  <c r="I470" i="8"/>
  <c r="I469" i="8"/>
  <c r="I468" i="8"/>
  <c r="I467" i="8"/>
  <c r="I466" i="8"/>
  <c r="I465" i="8"/>
  <c r="I464" i="8"/>
  <c r="I463" i="8"/>
  <c r="I462" i="8"/>
  <c r="I461" i="8"/>
  <c r="I460" i="8"/>
  <c r="I459" i="8"/>
  <c r="I458" i="8"/>
  <c r="P457" i="8"/>
  <c r="I457" i="8"/>
  <c r="P456" i="8"/>
  <c r="I456" i="8"/>
  <c r="P455" i="8"/>
  <c r="I455" i="8"/>
  <c r="I454" i="8"/>
  <c r="I453" i="8"/>
  <c r="P452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P440" i="8"/>
  <c r="I440" i="8"/>
  <c r="I439" i="8"/>
  <c r="I438" i="8"/>
  <c r="I437" i="8"/>
  <c r="I436" i="8"/>
  <c r="I435" i="8"/>
  <c r="I434" i="8"/>
  <c r="I433" i="8"/>
  <c r="I432" i="8"/>
  <c r="I431" i="8"/>
  <c r="I430" i="8"/>
  <c r="I429" i="8"/>
  <c r="I428" i="8"/>
  <c r="I427" i="8"/>
  <c r="I426" i="8"/>
  <c r="I425" i="8"/>
  <c r="I424" i="8"/>
  <c r="I423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8" i="8"/>
  <c r="I397" i="8"/>
  <c r="I396" i="8"/>
  <c r="I395" i="8"/>
  <c r="I394" i="8"/>
  <c r="I393" i="8"/>
  <c r="I392" i="8"/>
  <c r="I391" i="8"/>
  <c r="I390" i="8"/>
  <c r="I389" i="8"/>
  <c r="I388" i="8"/>
  <c r="I387" i="8"/>
  <c r="I386" i="8"/>
  <c r="I385" i="8"/>
  <c r="I384" i="8"/>
  <c r="I383" i="8"/>
  <c r="I382" i="8"/>
  <c r="I381" i="8"/>
  <c r="I380" i="8"/>
  <c r="I379" i="8"/>
  <c r="I378" i="8"/>
  <c r="I377" i="8"/>
  <c r="K376" i="8"/>
  <c r="P376" i="8"/>
  <c r="I376" i="8"/>
  <c r="I375" i="8"/>
  <c r="I374" i="8"/>
  <c r="I373" i="8"/>
  <c r="K372" i="8"/>
  <c r="P372" i="8"/>
  <c r="I372" i="8"/>
  <c r="I371" i="8"/>
  <c r="I370" i="8"/>
  <c r="I369" i="8"/>
  <c r="I368" i="8"/>
  <c r="I367" i="8"/>
  <c r="I366" i="8"/>
  <c r="I365" i="8"/>
  <c r="I364" i="8"/>
  <c r="I363" i="8"/>
  <c r="I362" i="8"/>
  <c r="I361" i="8"/>
  <c r="I360" i="8"/>
  <c r="I359" i="8"/>
  <c r="I358" i="8"/>
  <c r="I357" i="8"/>
  <c r="I356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1" i="8"/>
  <c r="I330" i="8"/>
  <c r="I329" i="8"/>
  <c r="I328" i="8"/>
  <c r="I327" i="8"/>
  <c r="I326" i="8"/>
  <c r="I325" i="8"/>
  <c r="K324" i="8"/>
  <c r="P324" i="8"/>
  <c r="I324" i="8"/>
  <c r="I323" i="8"/>
  <c r="I322" i="8"/>
  <c r="I321" i="8"/>
  <c r="I320" i="8"/>
  <c r="I319" i="8"/>
  <c r="I318" i="8"/>
  <c r="I317" i="8"/>
  <c r="P316" i="8"/>
  <c r="I316" i="8"/>
  <c r="I315" i="8"/>
  <c r="I314" i="8"/>
  <c r="I313" i="8"/>
  <c r="I312" i="8"/>
  <c r="I311" i="8"/>
  <c r="P310" i="8"/>
  <c r="I310" i="8"/>
  <c r="K309" i="8"/>
  <c r="P309" i="8"/>
  <c r="I309" i="8"/>
  <c r="I308" i="8"/>
  <c r="I307" i="8"/>
  <c r="I306" i="8"/>
  <c r="K305" i="8"/>
  <c r="P305" i="8"/>
  <c r="I305" i="8"/>
  <c r="I304" i="8"/>
  <c r="I303" i="8"/>
  <c r="I302" i="8"/>
  <c r="I301" i="8"/>
  <c r="I300" i="8"/>
  <c r="K299" i="8"/>
  <c r="P299" i="8"/>
  <c r="I299" i="8"/>
  <c r="I298" i="8"/>
  <c r="I297" i="8"/>
  <c r="I296" i="8"/>
  <c r="I295" i="8"/>
  <c r="I294" i="8"/>
  <c r="I293" i="8"/>
  <c r="I292" i="8"/>
  <c r="I291" i="8"/>
  <c r="P290" i="8"/>
  <c r="I290" i="8"/>
  <c r="P289" i="8"/>
  <c r="I289" i="8"/>
  <c r="I288" i="8"/>
  <c r="I287" i="8"/>
  <c r="I286" i="8"/>
  <c r="K285" i="8"/>
  <c r="G191" i="5"/>
  <c r="H191" i="5" s="1"/>
  <c r="I285" i="8"/>
  <c r="I284" i="8"/>
  <c r="I283" i="8"/>
  <c r="P282" i="8"/>
  <c r="I282" i="8"/>
  <c r="I281" i="8"/>
  <c r="I280" i="8"/>
  <c r="I279" i="8"/>
  <c r="I278" i="8"/>
  <c r="I277" i="8"/>
  <c r="I276" i="8"/>
  <c r="I275" i="8"/>
  <c r="I274" i="8"/>
  <c r="I273" i="8"/>
  <c r="I272" i="8"/>
  <c r="I271" i="8"/>
  <c r="I270" i="8"/>
  <c r="I269" i="8"/>
  <c r="I268" i="8"/>
  <c r="I267" i="8"/>
  <c r="I266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1" i="8"/>
  <c r="I240" i="8"/>
  <c r="I239" i="8"/>
  <c r="I238" i="8"/>
  <c r="I237" i="8"/>
  <c r="I236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P219" i="8"/>
  <c r="I219" i="8"/>
  <c r="P218" i="8"/>
  <c r="I218" i="8"/>
  <c r="P217" i="8"/>
  <c r="I217" i="8"/>
  <c r="P216" i="8"/>
  <c r="I216" i="8"/>
  <c r="P215" i="8"/>
  <c r="I215" i="8"/>
  <c r="P24" i="3"/>
  <c r="Q24" i="3"/>
  <c r="I214" i="8"/>
  <c r="P213" i="8"/>
  <c r="I213" i="8"/>
  <c r="P212" i="8"/>
  <c r="I212" i="8"/>
  <c r="P211" i="8"/>
  <c r="I211" i="8"/>
  <c r="P210" i="8"/>
  <c r="I210" i="8"/>
  <c r="P209" i="8"/>
  <c r="I209" i="8"/>
  <c r="P208" i="8"/>
  <c r="I208" i="8"/>
  <c r="P207" i="8"/>
  <c r="I207" i="8"/>
  <c r="P206" i="8"/>
  <c r="I206" i="8"/>
  <c r="P205" i="8"/>
  <c r="I205" i="8"/>
  <c r="P204" i="8"/>
  <c r="I204" i="8"/>
  <c r="P203" i="8"/>
  <c r="I203" i="8"/>
  <c r="P202" i="8"/>
  <c r="I202" i="8"/>
  <c r="I201" i="8"/>
  <c r="P200" i="8"/>
  <c r="I200" i="8"/>
  <c r="I199" i="8"/>
  <c r="I198" i="8"/>
  <c r="I197" i="8"/>
  <c r="I196" i="8"/>
  <c r="I195" i="8"/>
  <c r="I194" i="8"/>
  <c r="P193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1" i="8"/>
  <c r="I180" i="8"/>
  <c r="I179" i="8"/>
  <c r="K178" i="8"/>
  <c r="P178" i="8"/>
  <c r="I178" i="8"/>
  <c r="I177" i="8"/>
  <c r="I176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K152" i="8"/>
  <c r="P152" i="8"/>
  <c r="I152" i="8"/>
  <c r="K151" i="8"/>
  <c r="P151" i="8"/>
  <c r="I151" i="8"/>
  <c r="K150" i="8"/>
  <c r="P150" i="8"/>
  <c r="I150" i="8"/>
  <c r="K149" i="8"/>
  <c r="P149" i="8"/>
  <c r="I149" i="8"/>
  <c r="I148" i="8"/>
  <c r="I147" i="8"/>
  <c r="K146" i="8"/>
  <c r="P146" i="8"/>
  <c r="I146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K131" i="8"/>
  <c r="P131" i="8"/>
  <c r="I131" i="8"/>
  <c r="K130" i="8"/>
  <c r="P130" i="8"/>
  <c r="I130" i="8"/>
  <c r="K129" i="8"/>
  <c r="P129" i="8"/>
  <c r="I129" i="8"/>
  <c r="K128" i="8"/>
  <c r="P128" i="8"/>
  <c r="I128" i="8"/>
  <c r="K127" i="8"/>
  <c r="P127" i="8"/>
  <c r="I127" i="8"/>
  <c r="K126" i="8"/>
  <c r="P126" i="8"/>
  <c r="I126" i="8"/>
  <c r="I125" i="8"/>
  <c r="K124" i="8"/>
  <c r="P124" i="8"/>
  <c r="I124" i="8"/>
  <c r="I123" i="8"/>
  <c r="I122" i="8"/>
  <c r="K121" i="8"/>
  <c r="P121" i="8"/>
  <c r="I121" i="8"/>
  <c r="K120" i="8"/>
  <c r="P120" i="8"/>
  <c r="I120" i="8"/>
  <c r="I119" i="8"/>
  <c r="I118" i="8"/>
  <c r="I117" i="8"/>
  <c r="I116" i="8"/>
  <c r="K115" i="8"/>
  <c r="P115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K91" i="8"/>
  <c r="P91" i="8"/>
  <c r="I91" i="8"/>
  <c r="K90" i="8"/>
  <c r="P90" i="8"/>
  <c r="I90" i="8"/>
  <c r="K89" i="8"/>
  <c r="P89" i="8"/>
  <c r="I89" i="8"/>
  <c r="K88" i="8"/>
  <c r="P88" i="8"/>
  <c r="I88" i="8"/>
  <c r="I87" i="8"/>
  <c r="I86" i="8"/>
  <c r="I85" i="8"/>
  <c r="I84" i="8"/>
  <c r="I83" i="8"/>
  <c r="I82" i="8"/>
  <c r="K81" i="8"/>
  <c r="P81" i="8"/>
  <c r="I81" i="8"/>
  <c r="K80" i="8"/>
  <c r="P80" i="8"/>
  <c r="I80" i="8"/>
  <c r="K79" i="8"/>
  <c r="P79" i="8"/>
  <c r="I79" i="8"/>
  <c r="I78" i="8"/>
  <c r="K77" i="8"/>
  <c r="P77" i="8"/>
  <c r="I77" i="8"/>
  <c r="I76" i="8"/>
  <c r="I75" i="8"/>
  <c r="K74" i="8"/>
  <c r="P74" i="8"/>
  <c r="I74" i="8"/>
  <c r="K73" i="8"/>
  <c r="P73" i="8"/>
  <c r="I73" i="8"/>
  <c r="K72" i="8"/>
  <c r="P72" i="8"/>
  <c r="I72" i="8"/>
  <c r="I71" i="8"/>
  <c r="I70" i="8"/>
  <c r="K69" i="8"/>
  <c r="P69" i="8"/>
  <c r="I69" i="8"/>
  <c r="K68" i="8"/>
  <c r="P68" i="8"/>
  <c r="I68" i="8"/>
  <c r="K67" i="8"/>
  <c r="P67" i="8"/>
  <c r="I67" i="8"/>
  <c r="K66" i="8"/>
  <c r="P66" i="8"/>
  <c r="I66" i="8"/>
  <c r="K65" i="8"/>
  <c r="P65" i="8"/>
  <c r="I65" i="8"/>
  <c r="K64" i="8"/>
  <c r="P64" i="8"/>
  <c r="I64" i="8"/>
  <c r="I63" i="8"/>
  <c r="K62" i="8"/>
  <c r="P62" i="8"/>
  <c r="I62" i="8"/>
  <c r="K61" i="8"/>
  <c r="P61" i="8"/>
  <c r="I61" i="8"/>
  <c r="K60" i="8"/>
  <c r="P60" i="8"/>
  <c r="I60" i="8"/>
  <c r="K59" i="8"/>
  <c r="P59" i="8"/>
  <c r="I59" i="8"/>
  <c r="K58" i="8"/>
  <c r="P58" i="8"/>
  <c r="I58" i="8"/>
  <c r="I57" i="8"/>
  <c r="K56" i="8"/>
  <c r="P56" i="8"/>
  <c r="I56" i="8"/>
  <c r="H56" i="8"/>
  <c r="K55" i="8"/>
  <c r="H79" i="2"/>
  <c r="I79" i="2"/>
  <c r="I55" i="8"/>
  <c r="H55" i="8"/>
  <c r="J79" i="2"/>
  <c r="I54" i="8"/>
  <c r="H54" i="8"/>
  <c r="H3135" i="4"/>
  <c r="O3135" i="4"/>
  <c r="I53" i="8"/>
  <c r="H53" i="8"/>
  <c r="I52" i="8"/>
  <c r="H52" i="8"/>
  <c r="I51" i="8"/>
  <c r="H51" i="8"/>
  <c r="H4820" i="4"/>
  <c r="O4820" i="4"/>
  <c r="K50" i="8"/>
  <c r="P50" i="8"/>
  <c r="I50" i="8"/>
  <c r="K49" i="8"/>
  <c r="P49" i="8"/>
  <c r="I49" i="8"/>
  <c r="K48" i="8"/>
  <c r="H274" i="2"/>
  <c r="I274" i="2"/>
  <c r="I48" i="8"/>
  <c r="K47" i="8"/>
  <c r="I47" i="8"/>
  <c r="K46" i="8"/>
  <c r="P46" i="8"/>
  <c r="I46" i="8"/>
  <c r="I45" i="8"/>
  <c r="H45" i="8"/>
  <c r="K45" i="8"/>
  <c r="I44" i="8"/>
  <c r="H44" i="8"/>
  <c r="I43" i="8"/>
  <c r="H43" i="8"/>
  <c r="J239" i="2"/>
  <c r="K239" i="2"/>
  <c r="I42" i="8"/>
  <c r="H42" i="8"/>
  <c r="H838" i="4"/>
  <c r="O838" i="4"/>
  <c r="K41" i="8"/>
  <c r="I41" i="8"/>
  <c r="K40" i="8"/>
  <c r="I40" i="8"/>
  <c r="K39" i="8"/>
  <c r="I39" i="8"/>
  <c r="K38" i="8"/>
  <c r="P38" i="8"/>
  <c r="I38" i="8"/>
  <c r="K37" i="8"/>
  <c r="P37" i="8"/>
  <c r="I37" i="8"/>
  <c r="K36" i="8"/>
  <c r="I36" i="8"/>
  <c r="K35" i="8"/>
  <c r="I35" i="8"/>
  <c r="K34" i="8"/>
  <c r="P34" i="8"/>
  <c r="I34" i="8"/>
  <c r="K33" i="8"/>
  <c r="P33" i="8"/>
  <c r="I33" i="8"/>
  <c r="K32" i="8"/>
  <c r="H282" i="2"/>
  <c r="I282" i="2"/>
  <c r="I32" i="8"/>
  <c r="K31" i="8"/>
  <c r="K232" i="4"/>
  <c r="L232" i="4"/>
  <c r="I31" i="8"/>
  <c r="K30" i="8"/>
  <c r="P30" i="8"/>
  <c r="I30" i="8"/>
  <c r="K29" i="8"/>
  <c r="P29" i="8"/>
  <c r="I29" i="8"/>
  <c r="K28" i="8"/>
  <c r="H280" i="2"/>
  <c r="I280" i="2"/>
  <c r="I28" i="8"/>
  <c r="K27" i="8"/>
  <c r="I27" i="8"/>
  <c r="I26" i="8"/>
  <c r="H26" i="8"/>
  <c r="K26" i="8"/>
  <c r="P26" i="8"/>
  <c r="P25" i="8"/>
  <c r="I25" i="8"/>
  <c r="H25" i="8"/>
  <c r="J56" i="2"/>
  <c r="K56" i="2"/>
  <c r="I24" i="8"/>
  <c r="H24" i="8"/>
  <c r="J55" i="2"/>
  <c r="K55" i="2"/>
  <c r="I23" i="8"/>
  <c r="H23" i="8"/>
  <c r="K23" i="8"/>
  <c r="P23" i="8"/>
  <c r="K22" i="8"/>
  <c r="I22" i="8"/>
  <c r="H22" i="8"/>
  <c r="H3685" i="4"/>
  <c r="O3685" i="4"/>
  <c r="K21" i="8"/>
  <c r="P21" i="8"/>
  <c r="I21" i="8"/>
  <c r="K20" i="8"/>
  <c r="P20" i="8"/>
  <c r="I20" i="8"/>
  <c r="H20" i="8"/>
  <c r="I19" i="8"/>
  <c r="H19" i="8"/>
  <c r="K19" i="8"/>
  <c r="P19" i="8"/>
  <c r="I18" i="8"/>
  <c r="H18" i="8"/>
  <c r="K18" i="8"/>
  <c r="I17" i="8"/>
  <c r="K17" i="8"/>
  <c r="I16" i="8"/>
  <c r="K15" i="8"/>
  <c r="P15" i="8"/>
  <c r="I15" i="8"/>
  <c r="K14" i="8"/>
  <c r="P14" i="8"/>
  <c r="I14" i="8"/>
  <c r="I13" i="8"/>
  <c r="H13" i="8"/>
  <c r="K13" i="8"/>
  <c r="P13" i="8"/>
  <c r="I12" i="8"/>
  <c r="H12" i="8"/>
  <c r="J53" i="2"/>
  <c r="K53" i="2"/>
  <c r="I11" i="8"/>
  <c r="H11" i="8"/>
  <c r="I10" i="8"/>
  <c r="H10" i="8"/>
  <c r="K10" i="8"/>
  <c r="K9" i="8"/>
  <c r="I9" i="8"/>
  <c r="H9" i="8"/>
  <c r="J170" i="2"/>
  <c r="K170" i="2"/>
  <c r="K8" i="8"/>
  <c r="P8" i="8"/>
  <c r="I8" i="8"/>
  <c r="H8" i="8"/>
  <c r="J253" i="2"/>
  <c r="I7" i="8"/>
  <c r="H7" i="8"/>
  <c r="H4060" i="4"/>
  <c r="O4060" i="4"/>
  <c r="I6" i="8"/>
  <c r="I5" i="8"/>
  <c r="I4" i="8"/>
  <c r="I3" i="8"/>
  <c r="H3" i="8"/>
  <c r="H4545" i="4"/>
  <c r="O4545" i="4"/>
  <c r="I2" i="8"/>
  <c r="H2" i="8"/>
  <c r="H1023" i="4"/>
  <c r="O1023" i="4"/>
  <c r="F558" i="3"/>
  <c r="F557" i="3"/>
  <c r="F556" i="3"/>
  <c r="F555" i="3"/>
  <c r="F554" i="3"/>
  <c r="F553" i="3"/>
  <c r="F552" i="3"/>
  <c r="F551" i="3"/>
  <c r="F550" i="3"/>
  <c r="F549" i="3"/>
  <c r="F548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7" i="3"/>
  <c r="F306" i="3"/>
  <c r="F305" i="3"/>
  <c r="F304" i="3"/>
  <c r="F303" i="3"/>
  <c r="F302" i="3"/>
  <c r="F301" i="3"/>
  <c r="F300" i="3"/>
  <c r="F299" i="3"/>
  <c r="F298" i="3"/>
  <c r="F297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1" i="3"/>
  <c r="F170" i="3"/>
  <c r="F169" i="3"/>
  <c r="F163" i="3"/>
  <c r="F162" i="3"/>
  <c r="F161" i="3"/>
  <c r="F160" i="3"/>
  <c r="F159" i="3"/>
  <c r="F158" i="3"/>
  <c r="F157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38" i="3"/>
  <c r="F37" i="3"/>
  <c r="F36" i="3"/>
  <c r="F34" i="3"/>
  <c r="F32" i="3"/>
  <c r="F30" i="3"/>
  <c r="F28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G945" i="1"/>
  <c r="G941" i="1"/>
  <c r="D3" i="2"/>
  <c r="E3" i="2"/>
  <c r="D10" i="2"/>
  <c r="E10" i="2"/>
  <c r="D11" i="2"/>
  <c r="E11" i="2"/>
  <c r="D12" i="2"/>
  <c r="E12" i="2"/>
  <c r="D13" i="2"/>
  <c r="E13" i="2"/>
  <c r="D4" i="2"/>
  <c r="E4" i="2"/>
  <c r="D5" i="2"/>
  <c r="E5" i="2"/>
  <c r="D6" i="2"/>
  <c r="E6" i="2"/>
  <c r="D7" i="2"/>
  <c r="E7" i="2"/>
  <c r="D8" i="2"/>
  <c r="E8" i="2"/>
  <c r="D14" i="2"/>
  <c r="E14" i="2"/>
  <c r="D15" i="2"/>
  <c r="E15" i="2"/>
  <c r="D9" i="2"/>
  <c r="E9" i="2"/>
  <c r="D16" i="2"/>
  <c r="E16" i="2"/>
  <c r="D17" i="2"/>
  <c r="E17" i="2"/>
  <c r="D18" i="2"/>
  <c r="E18" i="2"/>
  <c r="D19" i="2"/>
  <c r="E19" i="2"/>
  <c r="D20" i="2"/>
  <c r="E20" i="2"/>
  <c r="D21" i="2"/>
  <c r="E21" i="2"/>
  <c r="D22" i="2"/>
  <c r="E22" i="2"/>
  <c r="D23" i="2"/>
  <c r="E23" i="2"/>
  <c r="D25" i="2"/>
  <c r="E25" i="2"/>
  <c r="D26" i="2"/>
  <c r="E26" i="2"/>
  <c r="D27" i="2"/>
  <c r="E27" i="2"/>
  <c r="D28" i="2"/>
  <c r="E28" i="2"/>
  <c r="D29" i="2"/>
  <c r="E29" i="2"/>
  <c r="D30" i="2"/>
  <c r="E30" i="2"/>
  <c r="D31" i="2"/>
  <c r="E31" i="2"/>
  <c r="D32" i="2"/>
  <c r="E32" i="2"/>
  <c r="D33" i="2"/>
  <c r="E33" i="2"/>
  <c r="D34" i="2"/>
  <c r="E34" i="2"/>
  <c r="D35" i="2"/>
  <c r="E35" i="2"/>
  <c r="D36" i="2"/>
  <c r="E36" i="2"/>
  <c r="D37" i="2"/>
  <c r="E37" i="2"/>
  <c r="D38" i="2"/>
  <c r="E38" i="2"/>
  <c r="D39" i="2"/>
  <c r="E39" i="2"/>
  <c r="D40" i="2"/>
  <c r="E40" i="2"/>
  <c r="D41" i="2"/>
  <c r="E41" i="2"/>
  <c r="D42" i="2"/>
  <c r="E42" i="2"/>
  <c r="D43" i="2"/>
  <c r="E43" i="2"/>
  <c r="D44" i="2"/>
  <c r="E44" i="2"/>
  <c r="D45" i="2"/>
  <c r="E45" i="2"/>
  <c r="D46" i="2"/>
  <c r="E46" i="2"/>
  <c r="D47" i="2"/>
  <c r="E47" i="2"/>
  <c r="D48" i="2"/>
  <c r="E48" i="2"/>
  <c r="D49" i="2"/>
  <c r="E49" i="2"/>
  <c r="D50" i="2"/>
  <c r="E50" i="2"/>
  <c r="D51" i="2"/>
  <c r="E51" i="2"/>
  <c r="D52" i="2"/>
  <c r="E52" i="2"/>
  <c r="D53" i="2"/>
  <c r="E53" i="2"/>
  <c r="D54" i="2"/>
  <c r="E54" i="2"/>
  <c r="D55" i="2"/>
  <c r="E55" i="2"/>
  <c r="D56" i="2"/>
  <c r="E56" i="2"/>
  <c r="D57" i="2"/>
  <c r="E57" i="2"/>
  <c r="D58" i="2"/>
  <c r="E58" i="2"/>
  <c r="D59" i="2"/>
  <c r="E59" i="2"/>
  <c r="D60" i="2"/>
  <c r="E60" i="2"/>
  <c r="D61" i="2"/>
  <c r="E61" i="2"/>
  <c r="D62" i="2"/>
  <c r="E62" i="2"/>
  <c r="D63" i="2"/>
  <c r="E63" i="2"/>
  <c r="D64" i="2"/>
  <c r="E64" i="2"/>
  <c r="D65" i="2"/>
  <c r="E65" i="2"/>
  <c r="D66" i="2"/>
  <c r="E66" i="2"/>
  <c r="D67" i="2"/>
  <c r="E67" i="2"/>
  <c r="D68" i="2"/>
  <c r="E68" i="2"/>
  <c r="D69" i="2"/>
  <c r="E69" i="2"/>
  <c r="D70" i="2"/>
  <c r="E70" i="2"/>
  <c r="D71" i="2"/>
  <c r="E71" i="2"/>
  <c r="D72" i="2"/>
  <c r="E72" i="2"/>
  <c r="D73" i="2"/>
  <c r="E73" i="2"/>
  <c r="D74" i="2"/>
  <c r="E74" i="2"/>
  <c r="D75" i="2"/>
  <c r="E75" i="2"/>
  <c r="D76" i="2"/>
  <c r="E76" i="2"/>
  <c r="D77" i="2"/>
  <c r="E77" i="2"/>
  <c r="D78" i="2"/>
  <c r="E78" i="2"/>
  <c r="D79" i="2"/>
  <c r="E79" i="2"/>
  <c r="D80" i="2"/>
  <c r="E80" i="2"/>
  <c r="D81" i="2"/>
  <c r="E81" i="2"/>
  <c r="D82" i="2"/>
  <c r="E82" i="2"/>
  <c r="D83" i="2"/>
  <c r="E83" i="2"/>
  <c r="D84" i="2"/>
  <c r="E84" i="2"/>
  <c r="D85" i="2"/>
  <c r="E85" i="2"/>
  <c r="D86" i="2"/>
  <c r="E86" i="2"/>
  <c r="D87" i="2"/>
  <c r="E87" i="2"/>
  <c r="D88" i="2"/>
  <c r="E88" i="2"/>
  <c r="D89" i="2"/>
  <c r="E89" i="2"/>
  <c r="D90" i="2"/>
  <c r="E90" i="2"/>
  <c r="D91" i="2"/>
  <c r="E91" i="2"/>
  <c r="D92" i="2"/>
  <c r="E92" i="2"/>
  <c r="D93" i="2"/>
  <c r="E93" i="2"/>
  <c r="D94" i="2"/>
  <c r="E94" i="2"/>
  <c r="D95" i="2"/>
  <c r="E95" i="2"/>
  <c r="D96" i="2"/>
  <c r="E96" i="2"/>
  <c r="D97" i="2"/>
  <c r="E97" i="2"/>
  <c r="D98" i="2"/>
  <c r="E98" i="2"/>
  <c r="D99" i="2"/>
  <c r="E99" i="2"/>
  <c r="D100" i="2"/>
  <c r="E100" i="2"/>
  <c r="D101" i="2"/>
  <c r="E101" i="2"/>
  <c r="D102" i="2"/>
  <c r="E102" i="2"/>
  <c r="D103" i="2"/>
  <c r="E103" i="2"/>
  <c r="D104" i="2"/>
  <c r="E104" i="2"/>
  <c r="D105" i="2"/>
  <c r="E105" i="2"/>
  <c r="D106" i="2"/>
  <c r="E106" i="2"/>
  <c r="D107" i="2"/>
  <c r="E107" i="2"/>
  <c r="D108" i="2"/>
  <c r="E108" i="2"/>
  <c r="D109" i="2"/>
  <c r="E109" i="2"/>
  <c r="D110" i="2"/>
  <c r="E110" i="2"/>
  <c r="D111" i="2"/>
  <c r="E111" i="2"/>
  <c r="D112" i="2"/>
  <c r="E112" i="2"/>
  <c r="D113" i="2"/>
  <c r="E113" i="2"/>
  <c r="D114" i="2"/>
  <c r="E114" i="2"/>
  <c r="D115" i="2"/>
  <c r="E115" i="2"/>
  <c r="D116" i="2"/>
  <c r="E116" i="2"/>
  <c r="D117" i="2"/>
  <c r="E117" i="2"/>
  <c r="D118" i="2"/>
  <c r="E118" i="2"/>
  <c r="D119" i="2"/>
  <c r="E119" i="2"/>
  <c r="D120" i="2"/>
  <c r="E120" i="2"/>
  <c r="D121" i="2"/>
  <c r="E121" i="2"/>
  <c r="D122" i="2"/>
  <c r="E122" i="2"/>
  <c r="D123" i="2"/>
  <c r="E123" i="2"/>
  <c r="D124" i="2"/>
  <c r="E124" i="2"/>
  <c r="D125" i="2"/>
  <c r="E125" i="2"/>
  <c r="D126" i="2"/>
  <c r="E126" i="2"/>
  <c r="D127" i="2"/>
  <c r="E127" i="2"/>
  <c r="D128" i="2"/>
  <c r="E128" i="2"/>
  <c r="D129" i="2"/>
  <c r="E129" i="2"/>
  <c r="D130" i="2"/>
  <c r="E130" i="2"/>
  <c r="D131" i="2"/>
  <c r="E131" i="2"/>
  <c r="D132" i="2"/>
  <c r="E132" i="2"/>
  <c r="D133" i="2"/>
  <c r="E133" i="2"/>
  <c r="D134" i="2"/>
  <c r="E134" i="2"/>
  <c r="D135" i="2"/>
  <c r="E135" i="2"/>
  <c r="D136" i="2"/>
  <c r="E136" i="2"/>
  <c r="D137" i="2"/>
  <c r="E137" i="2"/>
  <c r="D138" i="2"/>
  <c r="E138" i="2"/>
  <c r="D139" i="2"/>
  <c r="E139" i="2"/>
  <c r="D140" i="2"/>
  <c r="E140" i="2"/>
  <c r="D141" i="2"/>
  <c r="E141" i="2"/>
  <c r="D142" i="2"/>
  <c r="E142" i="2"/>
  <c r="D143" i="2"/>
  <c r="E143" i="2"/>
  <c r="D144" i="2"/>
  <c r="E144" i="2"/>
  <c r="D145" i="2"/>
  <c r="E145" i="2"/>
  <c r="D146" i="2"/>
  <c r="E146" i="2"/>
  <c r="D147" i="2"/>
  <c r="E147" i="2"/>
  <c r="D148" i="2"/>
  <c r="E148" i="2"/>
  <c r="D149" i="2"/>
  <c r="E149" i="2"/>
  <c r="D150" i="2"/>
  <c r="E150" i="2"/>
  <c r="D151" i="2"/>
  <c r="E151" i="2"/>
  <c r="D152" i="2"/>
  <c r="E152" i="2"/>
  <c r="D153" i="2"/>
  <c r="E153" i="2"/>
  <c r="D154" i="2"/>
  <c r="E154" i="2"/>
  <c r="D155" i="2"/>
  <c r="E155" i="2"/>
  <c r="D156" i="2"/>
  <c r="E156" i="2"/>
  <c r="D157" i="2"/>
  <c r="E157" i="2"/>
  <c r="D158" i="2"/>
  <c r="E158" i="2"/>
  <c r="D159" i="2"/>
  <c r="E159" i="2"/>
  <c r="D160" i="2"/>
  <c r="E160" i="2"/>
  <c r="D161" i="2"/>
  <c r="E161" i="2"/>
  <c r="D162" i="2"/>
  <c r="E162" i="2"/>
  <c r="D163" i="2"/>
  <c r="E163" i="2"/>
  <c r="D164" i="2"/>
  <c r="E164" i="2"/>
  <c r="D165" i="2"/>
  <c r="E165" i="2"/>
  <c r="D166" i="2"/>
  <c r="E166" i="2"/>
  <c r="D167" i="2"/>
  <c r="E167" i="2"/>
  <c r="D168" i="2"/>
  <c r="E168" i="2"/>
  <c r="D169" i="2"/>
  <c r="E169" i="2"/>
  <c r="D170" i="2"/>
  <c r="E170" i="2"/>
  <c r="D171" i="2"/>
  <c r="E171" i="2"/>
  <c r="D172" i="2"/>
  <c r="E172" i="2"/>
  <c r="D173" i="2"/>
  <c r="E173" i="2"/>
  <c r="D174" i="2"/>
  <c r="E174" i="2"/>
  <c r="D175" i="2"/>
  <c r="E175" i="2"/>
  <c r="D176" i="2"/>
  <c r="E176" i="2"/>
  <c r="D177" i="2"/>
  <c r="E177" i="2"/>
  <c r="D178" i="2"/>
  <c r="E178" i="2"/>
  <c r="D179" i="2"/>
  <c r="E179" i="2"/>
  <c r="D180" i="2"/>
  <c r="E180" i="2"/>
  <c r="D181" i="2"/>
  <c r="E181" i="2"/>
  <c r="D182" i="2"/>
  <c r="E182" i="2"/>
  <c r="D183" i="2"/>
  <c r="E183" i="2"/>
  <c r="D184" i="2"/>
  <c r="E184" i="2"/>
  <c r="D185" i="2"/>
  <c r="E185" i="2"/>
  <c r="D186" i="2"/>
  <c r="E186" i="2"/>
  <c r="D187" i="2"/>
  <c r="E187" i="2"/>
  <c r="D188" i="2"/>
  <c r="E188" i="2"/>
  <c r="D189" i="2"/>
  <c r="E189" i="2"/>
  <c r="D190" i="2"/>
  <c r="E190" i="2"/>
  <c r="D191" i="2"/>
  <c r="E191" i="2"/>
  <c r="D192" i="2"/>
  <c r="E192" i="2"/>
  <c r="D193" i="2"/>
  <c r="E193" i="2"/>
  <c r="D194" i="2"/>
  <c r="E194" i="2"/>
  <c r="D195" i="2"/>
  <c r="E195" i="2"/>
  <c r="D196" i="2"/>
  <c r="E196" i="2"/>
  <c r="D197" i="2"/>
  <c r="E197" i="2"/>
  <c r="D198" i="2"/>
  <c r="E198" i="2"/>
  <c r="D199" i="2"/>
  <c r="E199" i="2"/>
  <c r="D200" i="2"/>
  <c r="E200" i="2"/>
  <c r="D201" i="2"/>
  <c r="E201" i="2"/>
  <c r="D202" i="2"/>
  <c r="E202" i="2"/>
  <c r="D203" i="2"/>
  <c r="E203" i="2"/>
  <c r="D204" i="2"/>
  <c r="E204" i="2"/>
  <c r="D205" i="2"/>
  <c r="E205" i="2"/>
  <c r="D206" i="2"/>
  <c r="E206" i="2"/>
  <c r="D207" i="2"/>
  <c r="E207" i="2"/>
  <c r="D208" i="2"/>
  <c r="E208" i="2"/>
  <c r="D209" i="2"/>
  <c r="E209" i="2"/>
  <c r="D210" i="2"/>
  <c r="E210" i="2"/>
  <c r="D211" i="2"/>
  <c r="E211" i="2"/>
  <c r="D212" i="2"/>
  <c r="E212" i="2"/>
  <c r="D213" i="2"/>
  <c r="E213" i="2"/>
  <c r="D214" i="2"/>
  <c r="E214" i="2"/>
  <c r="D215" i="2"/>
  <c r="E215" i="2"/>
  <c r="D216" i="2"/>
  <c r="E216" i="2"/>
  <c r="D217" i="2"/>
  <c r="E217" i="2"/>
  <c r="D218" i="2"/>
  <c r="E218" i="2"/>
  <c r="D219" i="2"/>
  <c r="E219" i="2"/>
  <c r="D220" i="2"/>
  <c r="E220" i="2"/>
  <c r="D221" i="2"/>
  <c r="E221" i="2"/>
  <c r="D222" i="2"/>
  <c r="E222" i="2"/>
  <c r="D223" i="2"/>
  <c r="E223" i="2"/>
  <c r="D224" i="2"/>
  <c r="E224" i="2"/>
  <c r="D225" i="2"/>
  <c r="E225" i="2"/>
  <c r="D226" i="2"/>
  <c r="E226" i="2"/>
  <c r="D227" i="2"/>
  <c r="E227" i="2"/>
  <c r="D228" i="2"/>
  <c r="E228" i="2"/>
  <c r="D229" i="2"/>
  <c r="E229" i="2"/>
  <c r="D230" i="2"/>
  <c r="E230" i="2"/>
  <c r="D231" i="2"/>
  <c r="E231" i="2"/>
  <c r="D232" i="2"/>
  <c r="E232" i="2"/>
  <c r="D233" i="2"/>
  <c r="E233" i="2"/>
  <c r="D234" i="2"/>
  <c r="E234" i="2"/>
  <c r="D235" i="2"/>
  <c r="E235" i="2"/>
  <c r="D236" i="2"/>
  <c r="E236" i="2"/>
  <c r="D237" i="2"/>
  <c r="E237" i="2"/>
  <c r="D238" i="2"/>
  <c r="E238" i="2"/>
  <c r="D239" i="2"/>
  <c r="E239" i="2"/>
  <c r="D240" i="2"/>
  <c r="E240" i="2"/>
  <c r="D241" i="2"/>
  <c r="E241" i="2"/>
  <c r="D242" i="2"/>
  <c r="E242" i="2"/>
  <c r="D243" i="2"/>
  <c r="E243" i="2"/>
  <c r="D244" i="2"/>
  <c r="E244" i="2"/>
  <c r="D245" i="2"/>
  <c r="E245" i="2"/>
  <c r="D246" i="2"/>
  <c r="E246" i="2"/>
  <c r="D247" i="2"/>
  <c r="E247" i="2"/>
  <c r="D248" i="2"/>
  <c r="E248" i="2"/>
  <c r="D249" i="2"/>
  <c r="E249" i="2"/>
  <c r="D250" i="2"/>
  <c r="E250" i="2"/>
  <c r="D251" i="2"/>
  <c r="E251" i="2"/>
  <c r="D252" i="2"/>
  <c r="E252" i="2"/>
  <c r="D253" i="2"/>
  <c r="E253" i="2"/>
  <c r="D254" i="2"/>
  <c r="E254" i="2"/>
  <c r="D255" i="2"/>
  <c r="E255" i="2"/>
  <c r="D256" i="2"/>
  <c r="E256" i="2"/>
  <c r="D257" i="2"/>
  <c r="E257" i="2"/>
  <c r="D258" i="2"/>
  <c r="E258" i="2"/>
  <c r="D259" i="2"/>
  <c r="E259" i="2"/>
  <c r="D260" i="2"/>
  <c r="E260" i="2"/>
  <c r="D261" i="2"/>
  <c r="E261" i="2"/>
  <c r="D262" i="2"/>
  <c r="E262" i="2"/>
  <c r="D263" i="2"/>
  <c r="E263" i="2"/>
  <c r="D264" i="2"/>
  <c r="E264" i="2"/>
  <c r="D265" i="2"/>
  <c r="E265" i="2"/>
  <c r="D266" i="2"/>
  <c r="E266" i="2"/>
  <c r="D267" i="2"/>
  <c r="E267" i="2"/>
  <c r="D268" i="2"/>
  <c r="E268" i="2"/>
  <c r="D269" i="2"/>
  <c r="E269" i="2"/>
  <c r="D270" i="2"/>
  <c r="E270" i="2"/>
  <c r="D271" i="2"/>
  <c r="E271" i="2"/>
  <c r="D272" i="2"/>
  <c r="E272" i="2"/>
  <c r="D273" i="2"/>
  <c r="E273" i="2"/>
  <c r="D274" i="2"/>
  <c r="E274" i="2"/>
  <c r="D275" i="2"/>
  <c r="E275" i="2"/>
  <c r="D276" i="2"/>
  <c r="E276" i="2"/>
  <c r="D277" i="2"/>
  <c r="E277" i="2"/>
  <c r="D278" i="2"/>
  <c r="E278" i="2"/>
  <c r="D279" i="2"/>
  <c r="E279" i="2"/>
  <c r="D280" i="2"/>
  <c r="E280" i="2"/>
  <c r="D281" i="2"/>
  <c r="E281" i="2"/>
  <c r="D282" i="2"/>
  <c r="E282" i="2"/>
  <c r="D283" i="2"/>
  <c r="E283" i="2"/>
  <c r="D284" i="2"/>
  <c r="E284" i="2"/>
  <c r="D285" i="2"/>
  <c r="E285" i="2"/>
  <c r="D286" i="2"/>
  <c r="E286" i="2"/>
  <c r="D287" i="2"/>
  <c r="E287" i="2"/>
  <c r="D288" i="2"/>
  <c r="E288" i="2"/>
  <c r="D289" i="2"/>
  <c r="E289" i="2"/>
  <c r="D290" i="2"/>
  <c r="E290" i="2"/>
  <c r="D291" i="2"/>
  <c r="E291" i="2"/>
  <c r="D292" i="2"/>
  <c r="E292" i="2"/>
  <c r="D293" i="2"/>
  <c r="E293" i="2"/>
  <c r="D294" i="2"/>
  <c r="E294" i="2"/>
  <c r="D295" i="2"/>
  <c r="E295" i="2"/>
  <c r="D296" i="2"/>
  <c r="E296" i="2"/>
  <c r="D297" i="2"/>
  <c r="E297" i="2"/>
  <c r="D298" i="2"/>
  <c r="E298" i="2"/>
  <c r="D299" i="2"/>
  <c r="E299" i="2"/>
  <c r="D300" i="2"/>
  <c r="E300" i="2"/>
  <c r="D301" i="2"/>
  <c r="E301" i="2"/>
  <c r="D302" i="2"/>
  <c r="E302" i="2"/>
  <c r="D303" i="2"/>
  <c r="E303" i="2"/>
  <c r="D304" i="2"/>
  <c r="E304" i="2"/>
  <c r="D305" i="2"/>
  <c r="E305" i="2"/>
  <c r="D306" i="2"/>
  <c r="E306" i="2"/>
  <c r="D307" i="2"/>
  <c r="E307" i="2"/>
  <c r="D308" i="2"/>
  <c r="E308" i="2"/>
  <c r="D309" i="2"/>
  <c r="E309" i="2"/>
  <c r="D310" i="2"/>
  <c r="E310" i="2"/>
  <c r="D311" i="2"/>
  <c r="E311" i="2"/>
  <c r="D312" i="2"/>
  <c r="E312" i="2"/>
  <c r="D313" i="2"/>
  <c r="E313" i="2"/>
  <c r="D314" i="2"/>
  <c r="E314" i="2"/>
  <c r="D315" i="2"/>
  <c r="E315" i="2"/>
  <c r="D316" i="2"/>
  <c r="E316" i="2"/>
  <c r="D317" i="2"/>
  <c r="E317" i="2"/>
  <c r="D318" i="2"/>
  <c r="E318" i="2"/>
  <c r="D319" i="2"/>
  <c r="E319" i="2"/>
  <c r="D320" i="2"/>
  <c r="E320" i="2"/>
  <c r="D321" i="2"/>
  <c r="E321" i="2"/>
  <c r="D322" i="2"/>
  <c r="E322" i="2"/>
  <c r="D323" i="2"/>
  <c r="E323" i="2"/>
  <c r="D324" i="2"/>
  <c r="E324" i="2"/>
  <c r="D325" i="2"/>
  <c r="E325" i="2"/>
  <c r="D326" i="2"/>
  <c r="E326" i="2"/>
  <c r="D327" i="2"/>
  <c r="E327" i="2"/>
  <c r="D328" i="2"/>
  <c r="E328" i="2"/>
  <c r="D329" i="2"/>
  <c r="E329" i="2"/>
  <c r="D330" i="2"/>
  <c r="E330" i="2"/>
  <c r="D331" i="2"/>
  <c r="E331" i="2"/>
  <c r="D332" i="2"/>
  <c r="E332" i="2"/>
  <c r="D333" i="2"/>
  <c r="E333" i="2"/>
  <c r="D334" i="2"/>
  <c r="E334" i="2"/>
  <c r="D335" i="2"/>
  <c r="E335" i="2"/>
  <c r="D336" i="2"/>
  <c r="E336" i="2"/>
  <c r="D337" i="2"/>
  <c r="E337" i="2"/>
  <c r="D338" i="2"/>
  <c r="E338" i="2"/>
  <c r="D339" i="2"/>
  <c r="E339" i="2"/>
  <c r="D340" i="2"/>
  <c r="E340" i="2"/>
  <c r="D341" i="2"/>
  <c r="E341" i="2"/>
  <c r="D342" i="2"/>
  <c r="E342" i="2"/>
  <c r="D343" i="2"/>
  <c r="E343" i="2"/>
  <c r="D344" i="2"/>
  <c r="E344" i="2"/>
  <c r="D345" i="2"/>
  <c r="E345" i="2"/>
  <c r="D346" i="2"/>
  <c r="E346" i="2"/>
  <c r="D347" i="2"/>
  <c r="E347" i="2"/>
  <c r="D348" i="2"/>
  <c r="E348" i="2"/>
  <c r="D349" i="2"/>
  <c r="E349" i="2"/>
  <c r="D350" i="2"/>
  <c r="E350" i="2"/>
  <c r="D351" i="2"/>
  <c r="E351" i="2"/>
  <c r="D352" i="2"/>
  <c r="E352" i="2"/>
  <c r="D353" i="2"/>
  <c r="E353" i="2"/>
  <c r="D354" i="2"/>
  <c r="E354" i="2"/>
  <c r="D355" i="2"/>
  <c r="E355" i="2"/>
  <c r="D356" i="2"/>
  <c r="E356" i="2"/>
  <c r="D357" i="2"/>
  <c r="E357" i="2"/>
  <c r="D358" i="2"/>
  <c r="E358" i="2"/>
  <c r="D359" i="2"/>
  <c r="E359" i="2"/>
  <c r="D360" i="2"/>
  <c r="E360" i="2"/>
  <c r="D361" i="2"/>
  <c r="E361" i="2"/>
  <c r="D362" i="2"/>
  <c r="E362" i="2"/>
  <c r="D363" i="2"/>
  <c r="E363" i="2"/>
  <c r="D364" i="2"/>
  <c r="E364" i="2"/>
  <c r="D365" i="2"/>
  <c r="E365" i="2"/>
  <c r="D366" i="2"/>
  <c r="E366" i="2"/>
  <c r="D367" i="2"/>
  <c r="E367" i="2"/>
  <c r="D368" i="2"/>
  <c r="E368" i="2"/>
  <c r="D369" i="2"/>
  <c r="E369" i="2"/>
  <c r="D370" i="2"/>
  <c r="E370" i="2"/>
  <c r="D371" i="2"/>
  <c r="E371" i="2"/>
  <c r="D372" i="2"/>
  <c r="E372" i="2"/>
  <c r="D373" i="2"/>
  <c r="E373" i="2"/>
  <c r="D374" i="2"/>
  <c r="E374" i="2"/>
  <c r="D375" i="2"/>
  <c r="E375" i="2"/>
  <c r="D376" i="2"/>
  <c r="E376" i="2"/>
  <c r="D377" i="2"/>
  <c r="E377" i="2"/>
  <c r="D378" i="2"/>
  <c r="E378" i="2"/>
  <c r="D379" i="2"/>
  <c r="E379" i="2"/>
  <c r="D380" i="2"/>
  <c r="E380" i="2"/>
  <c r="D381" i="2"/>
  <c r="E381" i="2"/>
  <c r="D382" i="2"/>
  <c r="E382" i="2"/>
  <c r="D383" i="2"/>
  <c r="E383" i="2"/>
  <c r="D384" i="2"/>
  <c r="E384" i="2"/>
  <c r="D385" i="2"/>
  <c r="E385" i="2"/>
  <c r="D386" i="2"/>
  <c r="E386" i="2"/>
  <c r="D387" i="2"/>
  <c r="E387" i="2"/>
  <c r="D388" i="2"/>
  <c r="E388" i="2"/>
  <c r="D389" i="2"/>
  <c r="E389" i="2"/>
  <c r="D390" i="2"/>
  <c r="E390" i="2"/>
  <c r="D391" i="2"/>
  <c r="E391" i="2"/>
  <c r="D392" i="2"/>
  <c r="E392" i="2"/>
  <c r="D393" i="2"/>
  <c r="E393" i="2"/>
  <c r="D394" i="2"/>
  <c r="E394" i="2"/>
  <c r="D395" i="2"/>
  <c r="E395" i="2"/>
  <c r="D396" i="2"/>
  <c r="E396" i="2"/>
  <c r="D397" i="2"/>
  <c r="E397" i="2"/>
  <c r="D398" i="2"/>
  <c r="E398" i="2"/>
  <c r="D399" i="2"/>
  <c r="E399" i="2"/>
  <c r="D400" i="2"/>
  <c r="E400" i="2"/>
  <c r="D401" i="2"/>
  <c r="E401" i="2"/>
  <c r="D402" i="2"/>
  <c r="E402" i="2"/>
  <c r="D403" i="2"/>
  <c r="E403" i="2"/>
  <c r="D404" i="2"/>
  <c r="E404" i="2"/>
  <c r="D405" i="2"/>
  <c r="E405" i="2"/>
  <c r="D406" i="2"/>
  <c r="E406" i="2"/>
  <c r="D407" i="2"/>
  <c r="E407" i="2"/>
  <c r="D408" i="2"/>
  <c r="E408" i="2"/>
  <c r="D409" i="2"/>
  <c r="E409" i="2"/>
  <c r="D410" i="2"/>
  <c r="E410" i="2"/>
  <c r="D411" i="2"/>
  <c r="E411" i="2"/>
  <c r="D412" i="2"/>
  <c r="E412" i="2"/>
  <c r="D413" i="2"/>
  <c r="E413" i="2"/>
  <c r="D414" i="2"/>
  <c r="E414" i="2"/>
  <c r="D415" i="2"/>
  <c r="E415" i="2"/>
  <c r="D416" i="2"/>
  <c r="E416" i="2"/>
  <c r="D417" i="2"/>
  <c r="E417" i="2"/>
  <c r="D418" i="2"/>
  <c r="E418" i="2"/>
  <c r="D419" i="2"/>
  <c r="E419" i="2"/>
  <c r="D420" i="2"/>
  <c r="E420" i="2"/>
  <c r="D421" i="2"/>
  <c r="E421" i="2"/>
  <c r="D422" i="2"/>
  <c r="E422" i="2"/>
  <c r="D423" i="2"/>
  <c r="E423" i="2"/>
  <c r="D424" i="2"/>
  <c r="E424" i="2"/>
  <c r="D425" i="2"/>
  <c r="E425" i="2"/>
  <c r="D426" i="2"/>
  <c r="E426" i="2"/>
  <c r="D427" i="2"/>
  <c r="E427" i="2"/>
  <c r="D428" i="2"/>
  <c r="E428" i="2"/>
  <c r="D429" i="2"/>
  <c r="E429" i="2"/>
  <c r="D430" i="2"/>
  <c r="E430" i="2"/>
  <c r="D431" i="2"/>
  <c r="E431" i="2"/>
  <c r="D432" i="2"/>
  <c r="E432" i="2"/>
  <c r="D433" i="2"/>
  <c r="E433" i="2"/>
  <c r="D434" i="2"/>
  <c r="E434" i="2"/>
  <c r="D435" i="2"/>
  <c r="E435" i="2"/>
  <c r="D436" i="2"/>
  <c r="E436" i="2"/>
  <c r="D437" i="2"/>
  <c r="E437" i="2"/>
  <c r="D438" i="2"/>
  <c r="E438" i="2"/>
  <c r="D439" i="2"/>
  <c r="E439" i="2"/>
  <c r="D440" i="2"/>
  <c r="E440" i="2"/>
  <c r="D441" i="2"/>
  <c r="E441" i="2"/>
  <c r="D442" i="2"/>
  <c r="E442" i="2"/>
  <c r="D443" i="2"/>
  <c r="E443" i="2"/>
  <c r="D444" i="2"/>
  <c r="E444" i="2"/>
  <c r="D445" i="2"/>
  <c r="E445" i="2"/>
  <c r="D446" i="2"/>
  <c r="E446" i="2"/>
  <c r="D447" i="2"/>
  <c r="E447" i="2"/>
  <c r="D448" i="2"/>
  <c r="E448" i="2"/>
  <c r="D449" i="2"/>
  <c r="E449" i="2"/>
  <c r="D450" i="2"/>
  <c r="E450" i="2"/>
  <c r="D451" i="2"/>
  <c r="E451" i="2"/>
  <c r="D452" i="2"/>
  <c r="E452" i="2"/>
  <c r="D453" i="2"/>
  <c r="E453" i="2"/>
  <c r="D454" i="2"/>
  <c r="E454" i="2"/>
  <c r="D455" i="2"/>
  <c r="E455" i="2"/>
  <c r="D456" i="2"/>
  <c r="E456" i="2"/>
  <c r="D457" i="2"/>
  <c r="E457" i="2"/>
  <c r="D458" i="2"/>
  <c r="E458" i="2"/>
  <c r="D459" i="2"/>
  <c r="E459" i="2"/>
  <c r="D460" i="2"/>
  <c r="E460" i="2"/>
  <c r="D461" i="2"/>
  <c r="E461" i="2"/>
  <c r="D462" i="2"/>
  <c r="E462" i="2"/>
  <c r="D463" i="2"/>
  <c r="E463" i="2"/>
  <c r="D464" i="2"/>
  <c r="E464" i="2"/>
  <c r="D465" i="2"/>
  <c r="E465" i="2"/>
  <c r="D466" i="2"/>
  <c r="E466" i="2"/>
  <c r="D467" i="2"/>
  <c r="E467" i="2"/>
  <c r="D468" i="2"/>
  <c r="E468" i="2"/>
  <c r="D469" i="2"/>
  <c r="E469" i="2"/>
  <c r="D470" i="2"/>
  <c r="E470" i="2"/>
  <c r="D471" i="2"/>
  <c r="E471" i="2"/>
  <c r="D472" i="2"/>
  <c r="E472" i="2"/>
  <c r="D473" i="2"/>
  <c r="E473" i="2"/>
  <c r="D474" i="2"/>
  <c r="E474" i="2"/>
  <c r="D475" i="2"/>
  <c r="E475" i="2"/>
  <c r="D476" i="2"/>
  <c r="E476" i="2"/>
  <c r="D477" i="2"/>
  <c r="E477" i="2"/>
  <c r="D478" i="2"/>
  <c r="E478" i="2"/>
  <c r="D479" i="2"/>
  <c r="E479" i="2"/>
  <c r="D480" i="2"/>
  <c r="E480" i="2"/>
  <c r="D481" i="2"/>
  <c r="E481" i="2"/>
  <c r="D482" i="2"/>
  <c r="E482" i="2"/>
  <c r="D483" i="2"/>
  <c r="E483" i="2"/>
  <c r="D484" i="2"/>
  <c r="E484" i="2"/>
  <c r="D485" i="2"/>
  <c r="E485" i="2"/>
  <c r="D486" i="2"/>
  <c r="E486" i="2"/>
  <c r="D487" i="2"/>
  <c r="E487" i="2"/>
  <c r="D488" i="2"/>
  <c r="E488" i="2"/>
  <c r="D489" i="2"/>
  <c r="E489" i="2"/>
  <c r="D490" i="2"/>
  <c r="E490" i="2"/>
  <c r="D491" i="2"/>
  <c r="E491" i="2"/>
  <c r="D492" i="2"/>
  <c r="E492" i="2"/>
  <c r="D493" i="2"/>
  <c r="E493" i="2"/>
  <c r="D494" i="2"/>
  <c r="E494" i="2"/>
  <c r="D495" i="2"/>
  <c r="E495" i="2"/>
  <c r="D496" i="2"/>
  <c r="E496" i="2"/>
  <c r="D497" i="2"/>
  <c r="E497" i="2"/>
  <c r="D498" i="2"/>
  <c r="E498" i="2"/>
  <c r="D499" i="2"/>
  <c r="E499" i="2"/>
  <c r="D500" i="2"/>
  <c r="E500" i="2"/>
  <c r="D501" i="2"/>
  <c r="E501" i="2"/>
  <c r="D502" i="2"/>
  <c r="E502" i="2"/>
  <c r="D503" i="2"/>
  <c r="E503" i="2"/>
  <c r="D504" i="2"/>
  <c r="E504" i="2"/>
  <c r="D505" i="2"/>
  <c r="E505" i="2"/>
  <c r="D506" i="2"/>
  <c r="E506" i="2"/>
  <c r="D507" i="2"/>
  <c r="E507" i="2"/>
  <c r="D508" i="2"/>
  <c r="E508" i="2"/>
  <c r="D509" i="2"/>
  <c r="E509" i="2"/>
  <c r="D510" i="2"/>
  <c r="E510" i="2"/>
  <c r="D511" i="2"/>
  <c r="E511" i="2"/>
  <c r="D512" i="2"/>
  <c r="E512" i="2"/>
  <c r="D513" i="2"/>
  <c r="E513" i="2"/>
  <c r="D514" i="2"/>
  <c r="E514" i="2"/>
  <c r="D515" i="2"/>
  <c r="E515" i="2"/>
  <c r="D516" i="2"/>
  <c r="E516" i="2"/>
  <c r="D517" i="2"/>
  <c r="E517" i="2"/>
  <c r="D518" i="2"/>
  <c r="E518" i="2"/>
  <c r="D519" i="2"/>
  <c r="E519" i="2"/>
  <c r="D520" i="2"/>
  <c r="E520" i="2"/>
  <c r="D521" i="2"/>
  <c r="E521" i="2"/>
  <c r="D522" i="2"/>
  <c r="E522" i="2"/>
  <c r="D523" i="2"/>
  <c r="E523" i="2"/>
  <c r="D524" i="2"/>
  <c r="E524" i="2"/>
  <c r="D525" i="2"/>
  <c r="E525" i="2"/>
  <c r="D526" i="2"/>
  <c r="E526" i="2"/>
  <c r="D527" i="2"/>
  <c r="E527" i="2"/>
  <c r="D528" i="2"/>
  <c r="E528" i="2"/>
  <c r="D529" i="2"/>
  <c r="E529" i="2"/>
  <c r="D530" i="2"/>
  <c r="E530" i="2"/>
  <c r="D531" i="2"/>
  <c r="E531" i="2"/>
  <c r="D534" i="2"/>
  <c r="E534" i="2"/>
  <c r="D535" i="2"/>
  <c r="E535" i="2"/>
  <c r="E537" i="2"/>
  <c r="D532" i="2"/>
  <c r="E532" i="2"/>
  <c r="D533" i="2"/>
  <c r="E533" i="2"/>
  <c r="D2" i="2"/>
  <c r="E2" i="2"/>
  <c r="K38" i="1"/>
  <c r="P38" i="1"/>
  <c r="K36" i="1"/>
  <c r="P36" i="1"/>
  <c r="K35" i="1"/>
  <c r="P35" i="1"/>
  <c r="K1099" i="1"/>
  <c r="K1092" i="1"/>
  <c r="P1092" i="1"/>
  <c r="K1058" i="1"/>
  <c r="G3" i="2"/>
  <c r="G10" i="2"/>
  <c r="G11" i="2"/>
  <c r="G12" i="2"/>
  <c r="G13" i="2"/>
  <c r="G4" i="2"/>
  <c r="G5" i="2"/>
  <c r="G6" i="2"/>
  <c r="G7" i="2"/>
  <c r="G8" i="2"/>
  <c r="G14" i="2"/>
  <c r="G15" i="2"/>
  <c r="G9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7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1" i="2"/>
  <c r="G172" i="2"/>
  <c r="G173" i="2"/>
  <c r="G174" i="2"/>
  <c r="K174" i="2"/>
  <c r="G175" i="2"/>
  <c r="G176" i="2"/>
  <c r="G177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80" i="2"/>
  <c r="G381" i="2"/>
  <c r="G382" i="2"/>
  <c r="G383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6" i="2"/>
  <c r="G457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4" i="2"/>
  <c r="G535" i="2"/>
  <c r="G532" i="2"/>
  <c r="G533" i="2"/>
  <c r="G2" i="2"/>
  <c r="K860" i="1"/>
  <c r="K879" i="1"/>
  <c r="P879" i="1"/>
  <c r="K1132" i="1"/>
  <c r="K1111" i="1"/>
  <c r="K1110" i="1"/>
  <c r="K285" i="1"/>
  <c r="P285" i="1"/>
  <c r="K14" i="1"/>
  <c r="P14" i="1"/>
  <c r="K15" i="1"/>
  <c r="N520" i="3"/>
  <c r="O520" i="3"/>
  <c r="K1083" i="1"/>
  <c r="P1083" i="1"/>
  <c r="K1082" i="1"/>
  <c r="K1170" i="1"/>
  <c r="N453" i="3"/>
  <c r="K1169" i="1"/>
  <c r="P1169" i="1"/>
  <c r="K1175" i="1"/>
  <c r="P1175" i="1"/>
  <c r="K717" i="1"/>
  <c r="K716" i="1"/>
  <c r="K1127" i="1"/>
  <c r="K1145" i="1"/>
  <c r="P1145" i="1"/>
  <c r="K984" i="1"/>
  <c r="P984" i="1"/>
  <c r="K1050" i="1"/>
  <c r="K1059" i="1"/>
  <c r="K1079" i="1"/>
  <c r="K985" i="1"/>
  <c r="P985" i="1"/>
  <c r="K901" i="1"/>
  <c r="P901" i="1"/>
  <c r="K689" i="1"/>
  <c r="P689" i="1"/>
  <c r="K701" i="1"/>
  <c r="N330" i="3"/>
  <c r="O330" i="3"/>
  <c r="K975" i="1"/>
  <c r="K974" i="1"/>
  <c r="K973" i="1"/>
  <c r="P973" i="1"/>
  <c r="K700" i="1"/>
  <c r="K721" i="1"/>
  <c r="P721" i="1"/>
  <c r="K720" i="1"/>
  <c r="K698" i="1"/>
  <c r="K695" i="1"/>
  <c r="P695" i="1"/>
  <c r="K697" i="1"/>
  <c r="K686" i="1"/>
  <c r="K1203" i="1"/>
  <c r="K754" i="1"/>
  <c r="P754" i="1"/>
  <c r="K748" i="1"/>
  <c r="P748" i="1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200" i="4"/>
  <c r="N4201" i="4"/>
  <c r="N4202" i="4"/>
  <c r="N4203" i="4"/>
  <c r="N4204" i="4"/>
  <c r="N4205" i="4"/>
  <c r="N4206" i="4"/>
  <c r="N4207" i="4"/>
  <c r="N4208" i="4"/>
  <c r="N4209" i="4"/>
  <c r="N4210" i="4"/>
  <c r="N4211" i="4"/>
  <c r="N4212" i="4"/>
  <c r="N4213" i="4"/>
  <c r="N4214" i="4"/>
  <c r="N4215" i="4"/>
  <c r="N4216" i="4"/>
  <c r="N4217" i="4"/>
  <c r="N4218" i="4"/>
  <c r="N4219" i="4"/>
  <c r="N4221" i="4"/>
  <c r="N4222" i="4"/>
  <c r="N4223" i="4"/>
  <c r="N4224" i="4"/>
  <c r="N4225" i="4"/>
  <c r="N4226" i="4"/>
  <c r="N4227" i="4"/>
  <c r="N4228" i="4"/>
  <c r="N4229" i="4"/>
  <c r="N4230" i="4"/>
  <c r="N4231" i="4"/>
  <c r="N4232" i="4"/>
  <c r="N4233" i="4"/>
  <c r="N4234" i="4"/>
  <c r="N4235" i="4"/>
  <c r="N4236" i="4"/>
  <c r="N4237" i="4"/>
  <c r="N4238" i="4"/>
  <c r="N4239" i="4"/>
  <c r="N4240" i="4"/>
  <c r="N4242" i="4"/>
  <c r="N4243" i="4"/>
  <c r="N4244" i="4"/>
  <c r="N4245" i="4"/>
  <c r="N4246" i="4"/>
  <c r="N4247" i="4"/>
  <c r="N4248" i="4"/>
  <c r="N4249" i="4"/>
  <c r="N4250" i="4"/>
  <c r="N4251" i="4"/>
  <c r="N4252" i="4"/>
  <c r="N4253" i="4"/>
  <c r="N4254" i="4"/>
  <c r="N4255" i="4"/>
  <c r="N4256" i="4"/>
  <c r="N4257" i="4"/>
  <c r="N4258" i="4"/>
  <c r="N4259" i="4"/>
  <c r="N4260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300" i="4"/>
  <c r="N4301" i="4"/>
  <c r="N4302" i="4"/>
  <c r="N4303" i="4"/>
  <c r="N4304" i="4"/>
  <c r="N4305" i="4"/>
  <c r="N4306" i="4"/>
  <c r="N4307" i="4"/>
  <c r="N4308" i="4"/>
  <c r="N4309" i="4"/>
  <c r="N4310" i="4"/>
  <c r="N4311" i="4"/>
  <c r="N4312" i="4"/>
  <c r="N4313" i="4"/>
  <c r="N4314" i="4"/>
  <c r="N4315" i="4"/>
  <c r="N4316" i="4"/>
  <c r="N4317" i="4"/>
  <c r="N4319" i="4"/>
  <c r="N4320" i="4"/>
  <c r="N4321" i="4"/>
  <c r="N4322" i="4"/>
  <c r="N4323" i="4"/>
  <c r="N4324" i="4"/>
  <c r="N4325" i="4"/>
  <c r="N4326" i="4"/>
  <c r="N4327" i="4"/>
  <c r="N4328" i="4"/>
  <c r="N4329" i="4"/>
  <c r="N4330" i="4"/>
  <c r="N4331" i="4"/>
  <c r="N4332" i="4"/>
  <c r="N4333" i="4"/>
  <c r="N4334" i="4"/>
  <c r="N4335" i="4"/>
  <c r="N4336" i="4"/>
  <c r="N4337" i="4"/>
  <c r="N4338" i="4"/>
  <c r="N4340" i="4"/>
  <c r="N4341" i="4"/>
  <c r="N4342" i="4"/>
  <c r="N4343" i="4"/>
  <c r="N4344" i="4"/>
  <c r="N4345" i="4"/>
  <c r="N4346" i="4"/>
  <c r="N4347" i="4"/>
  <c r="N4348" i="4"/>
  <c r="N4349" i="4"/>
  <c r="N4350" i="4"/>
  <c r="N4351" i="4"/>
  <c r="N4352" i="4"/>
  <c r="N4353" i="4"/>
  <c r="N4354" i="4"/>
  <c r="N4355" i="4"/>
  <c r="N4356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4645" i="4"/>
  <c r="N4646" i="4"/>
  <c r="N4647" i="4"/>
  <c r="N4648" i="4"/>
  <c r="N4649" i="4"/>
  <c r="N4650" i="4"/>
  <c r="N4651" i="4"/>
  <c r="N4652" i="4"/>
  <c r="N4653" i="4"/>
  <c r="N4654" i="4"/>
  <c r="N4655" i="4"/>
  <c r="N4657" i="4"/>
  <c r="N4658" i="4"/>
  <c r="N4659" i="4"/>
  <c r="N4660" i="4"/>
  <c r="N4661" i="4"/>
  <c r="N4662" i="4"/>
  <c r="N4663" i="4"/>
  <c r="N4664" i="4"/>
  <c r="N4665" i="4"/>
  <c r="N4666" i="4"/>
  <c r="N4667" i="4"/>
  <c r="N4668" i="4"/>
  <c r="N4669" i="4"/>
  <c r="N4670" i="4"/>
  <c r="N4671" i="4"/>
  <c r="N4672" i="4"/>
  <c r="N4673" i="4"/>
  <c r="N4674" i="4"/>
  <c r="N4675" i="4"/>
  <c r="N4676" i="4"/>
  <c r="N4677" i="4"/>
  <c r="N4678" i="4"/>
  <c r="N4679" i="4"/>
  <c r="N4680" i="4"/>
  <c r="N4681" i="4"/>
  <c r="N4682" i="4"/>
  <c r="N4683" i="4"/>
  <c r="N4685" i="4"/>
  <c r="N4686" i="4"/>
  <c r="N4687" i="4"/>
  <c r="N4688" i="4"/>
  <c r="N4689" i="4"/>
  <c r="N4690" i="4"/>
  <c r="N4691" i="4"/>
  <c r="N4692" i="4"/>
  <c r="N4693" i="4"/>
  <c r="N4694" i="4"/>
  <c r="N4695" i="4"/>
  <c r="N4696" i="4"/>
  <c r="N4697" i="4"/>
  <c r="N4698" i="4"/>
  <c r="N4699" i="4"/>
  <c r="N4700" i="4"/>
  <c r="N4701" i="4"/>
  <c r="N4702" i="4"/>
  <c r="N4703" i="4"/>
  <c r="N4704" i="4"/>
  <c r="N4705" i="4"/>
  <c r="N4706" i="4"/>
  <c r="N4707" i="4"/>
  <c r="N4708" i="4"/>
  <c r="N4709" i="4"/>
  <c r="N4710" i="4"/>
  <c r="N4712" i="4"/>
  <c r="N4713" i="4"/>
  <c r="N4714" i="4"/>
  <c r="N4715" i="4"/>
  <c r="N4716" i="4"/>
  <c r="N4717" i="4"/>
  <c r="N4718" i="4"/>
  <c r="N4719" i="4"/>
  <c r="N4720" i="4"/>
  <c r="N4721" i="4"/>
  <c r="N4722" i="4"/>
  <c r="N4723" i="4"/>
  <c r="N4724" i="4"/>
  <c r="N4725" i="4"/>
  <c r="N4726" i="4"/>
  <c r="N4727" i="4"/>
  <c r="N4728" i="4"/>
  <c r="N4729" i="4"/>
  <c r="N4730" i="4"/>
  <c r="N4731" i="4"/>
  <c r="N4732" i="4"/>
  <c r="N4733" i="4"/>
  <c r="N4734" i="4"/>
  <c r="N4735" i="4"/>
  <c r="N4736" i="4"/>
  <c r="N4737" i="4"/>
  <c r="N4738" i="4"/>
  <c r="N4740" i="4"/>
  <c r="N4741" i="4"/>
  <c r="N4742" i="4"/>
  <c r="N4743" i="4"/>
  <c r="N4744" i="4"/>
  <c r="N4745" i="4"/>
  <c r="N4746" i="4"/>
  <c r="N4747" i="4"/>
  <c r="N4748" i="4"/>
  <c r="N4749" i="4"/>
  <c r="N4750" i="4"/>
  <c r="N4751" i="4"/>
  <c r="N4752" i="4"/>
  <c r="N4753" i="4"/>
  <c r="N4754" i="4"/>
  <c r="N4755" i="4"/>
  <c r="N4756" i="4"/>
  <c r="N4757" i="4"/>
  <c r="N4758" i="4"/>
  <c r="N4759" i="4"/>
  <c r="N4760" i="4"/>
  <c r="N4761" i="4"/>
  <c r="N4763" i="4"/>
  <c r="N4764" i="4"/>
  <c r="N4765" i="4"/>
  <c r="N4767" i="4"/>
  <c r="N4768" i="4"/>
  <c r="N4769" i="4"/>
  <c r="N4771" i="4"/>
  <c r="N4772" i="4"/>
  <c r="N4773" i="4"/>
  <c r="N4775" i="4"/>
  <c r="N4776" i="4"/>
  <c r="N4777" i="4"/>
  <c r="N4779" i="4"/>
  <c r="N4780" i="4"/>
  <c r="N4781" i="4"/>
  <c r="N4783" i="4"/>
  <c r="N4784" i="4"/>
  <c r="N4786" i="4"/>
  <c r="N4787" i="4"/>
  <c r="N4789" i="4"/>
  <c r="N4790" i="4"/>
  <c r="N4792" i="4"/>
  <c r="N4793" i="4"/>
  <c r="N4795" i="4"/>
  <c r="N4796" i="4"/>
  <c r="N4798" i="4"/>
  <c r="N4799" i="4"/>
  <c r="N4801" i="4"/>
  <c r="N4802" i="4"/>
  <c r="N4804" i="4"/>
  <c r="N4805" i="4"/>
  <c r="N4807" i="4"/>
  <c r="N4808" i="4"/>
  <c r="N4810" i="4"/>
  <c r="N4811" i="4"/>
  <c r="N4812" i="4"/>
  <c r="N4813" i="4"/>
  <c r="N4814" i="4"/>
  <c r="N4815" i="4"/>
  <c r="N4816" i="4"/>
  <c r="N4817" i="4"/>
  <c r="N4819" i="4"/>
  <c r="N4820" i="4"/>
  <c r="N4821" i="4"/>
  <c r="N4822" i="4"/>
  <c r="N4823" i="4"/>
  <c r="N4824" i="4"/>
  <c r="N4825" i="4"/>
  <c r="N4826" i="4"/>
  <c r="N4827" i="4"/>
  <c r="N4828" i="4"/>
  <c r="N4829" i="4"/>
  <c r="N4830" i="4"/>
  <c r="N4831" i="4"/>
  <c r="N4832" i="4"/>
  <c r="N4833" i="4"/>
  <c r="N4834" i="4"/>
  <c r="N4835" i="4"/>
  <c r="N4836" i="4"/>
  <c r="N4837" i="4"/>
  <c r="N4838" i="4"/>
  <c r="N4840" i="4"/>
  <c r="N4841" i="4"/>
  <c r="N4842" i="4"/>
  <c r="N4843" i="4"/>
  <c r="N4844" i="4"/>
  <c r="N4845" i="4"/>
  <c r="N4846" i="4"/>
  <c r="N4847" i="4"/>
  <c r="N4848" i="4"/>
  <c r="N4849" i="4"/>
  <c r="N4850" i="4"/>
  <c r="N4851" i="4"/>
  <c r="N4852" i="4"/>
  <c r="N4853" i="4"/>
  <c r="N4854" i="4"/>
  <c r="N4855" i="4"/>
  <c r="N4856" i="4"/>
  <c r="N4857" i="4"/>
  <c r="N4858" i="4"/>
  <c r="N4859" i="4"/>
  <c r="N4861" i="4"/>
  <c r="N4862" i="4"/>
  <c r="N4863" i="4"/>
  <c r="N4864" i="4"/>
  <c r="N4865" i="4"/>
  <c r="N4866" i="4"/>
  <c r="N4867" i="4"/>
  <c r="N4868" i="4"/>
  <c r="N4869" i="4"/>
  <c r="N4870" i="4"/>
  <c r="N4871" i="4"/>
  <c r="N4873" i="4"/>
  <c r="N4874" i="4"/>
  <c r="N4875" i="4"/>
  <c r="N4876" i="4"/>
  <c r="N4877" i="4"/>
  <c r="N4878" i="4"/>
  <c r="N4879" i="4"/>
  <c r="N4880" i="4"/>
  <c r="N4881" i="4"/>
  <c r="N4882" i="4"/>
  <c r="N4883" i="4"/>
  <c r="N4884" i="4"/>
  <c r="N4885" i="4"/>
  <c r="N4886" i="4"/>
  <c r="N4887" i="4"/>
  <c r="N4888" i="4"/>
  <c r="N4889" i="4"/>
  <c r="N4890" i="4"/>
  <c r="N4891" i="4"/>
  <c r="N4892" i="4"/>
  <c r="N4894" i="4"/>
  <c r="N4895" i="4"/>
  <c r="N4896" i="4"/>
  <c r="N4897" i="4"/>
  <c r="N4898" i="4"/>
  <c r="N4899" i="4"/>
  <c r="N4900" i="4"/>
  <c r="N4901" i="4"/>
  <c r="N4903" i="4"/>
  <c r="N4904" i="4"/>
  <c r="N4905" i="4"/>
  <c r="N4906" i="4"/>
  <c r="N4907" i="4"/>
  <c r="N4908" i="4"/>
  <c r="N4909" i="4"/>
  <c r="N4910" i="4"/>
  <c r="N4911" i="4"/>
  <c r="N4913" i="4"/>
  <c r="N4914" i="4"/>
  <c r="N4916" i="4"/>
  <c r="N4917" i="4"/>
  <c r="N4919" i="4"/>
  <c r="N4920" i="4"/>
  <c r="N4922" i="4"/>
  <c r="N4923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3" i="4"/>
  <c r="G4764" i="4"/>
  <c r="G4765" i="4"/>
  <c r="G4767" i="4"/>
  <c r="G4768" i="4"/>
  <c r="G4769" i="4"/>
  <c r="G4771" i="4"/>
  <c r="G4772" i="4"/>
  <c r="G4773" i="4"/>
  <c r="G4775" i="4"/>
  <c r="G4776" i="4"/>
  <c r="G4777" i="4"/>
  <c r="G4779" i="4"/>
  <c r="G4780" i="4"/>
  <c r="G4781" i="4"/>
  <c r="G4783" i="4"/>
  <c r="G4784" i="4"/>
  <c r="G4786" i="4"/>
  <c r="G4787" i="4"/>
  <c r="G4789" i="4"/>
  <c r="G4790" i="4"/>
  <c r="G4792" i="4"/>
  <c r="G4793" i="4"/>
  <c r="G4795" i="4"/>
  <c r="G4796" i="4"/>
  <c r="G4798" i="4"/>
  <c r="G4799" i="4"/>
  <c r="G4801" i="4"/>
  <c r="G4802" i="4"/>
  <c r="G4804" i="4"/>
  <c r="G4805" i="4"/>
  <c r="G4807" i="4"/>
  <c r="G4808" i="4"/>
  <c r="G4810" i="4"/>
  <c r="G4811" i="4"/>
  <c r="G4812" i="4"/>
  <c r="G4813" i="4"/>
  <c r="G4814" i="4"/>
  <c r="G4815" i="4"/>
  <c r="G4816" i="4"/>
  <c r="G4817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1" i="4"/>
  <c r="G4862" i="4"/>
  <c r="G4863" i="4"/>
  <c r="G4864" i="4"/>
  <c r="G4865" i="4"/>
  <c r="G4866" i="4"/>
  <c r="G4867" i="4"/>
  <c r="G4868" i="4"/>
  <c r="G4869" i="4"/>
  <c r="G4870" i="4"/>
  <c r="G4871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4" i="4"/>
  <c r="G4895" i="4"/>
  <c r="G4896" i="4"/>
  <c r="G4897" i="4"/>
  <c r="G4898" i="4"/>
  <c r="G4899" i="4"/>
  <c r="G4900" i="4"/>
  <c r="G4901" i="4"/>
  <c r="G4903" i="4"/>
  <c r="G4904" i="4"/>
  <c r="G4905" i="4"/>
  <c r="G4906" i="4"/>
  <c r="G4907" i="4"/>
  <c r="G4908" i="4"/>
  <c r="G4909" i="4"/>
  <c r="G4910" i="4"/>
  <c r="G4911" i="4"/>
  <c r="G4913" i="4"/>
  <c r="G4914" i="4"/>
  <c r="G4916" i="4"/>
  <c r="G4917" i="4"/>
  <c r="G4919" i="4"/>
  <c r="G4920" i="4"/>
  <c r="G4922" i="4"/>
  <c r="G4923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3" i="4"/>
  <c r="J4764" i="4"/>
  <c r="J4765" i="4"/>
  <c r="J4767" i="4"/>
  <c r="J4768" i="4"/>
  <c r="J4769" i="4"/>
  <c r="J4771" i="4"/>
  <c r="J4772" i="4"/>
  <c r="J4773" i="4"/>
  <c r="J4775" i="4"/>
  <c r="J4776" i="4"/>
  <c r="J4777" i="4"/>
  <c r="J4779" i="4"/>
  <c r="J4780" i="4"/>
  <c r="J4781" i="4"/>
  <c r="J4783" i="4"/>
  <c r="J4784" i="4"/>
  <c r="J4786" i="4"/>
  <c r="J4787" i="4"/>
  <c r="J4789" i="4"/>
  <c r="J4790" i="4"/>
  <c r="J4792" i="4"/>
  <c r="J4793" i="4"/>
  <c r="J4795" i="4"/>
  <c r="J4796" i="4"/>
  <c r="J4798" i="4"/>
  <c r="J4799" i="4"/>
  <c r="J4801" i="4"/>
  <c r="J4802" i="4"/>
  <c r="J4804" i="4"/>
  <c r="J4805" i="4"/>
  <c r="J4807" i="4"/>
  <c r="J4808" i="4"/>
  <c r="J4810" i="4"/>
  <c r="J4811" i="4"/>
  <c r="J4812" i="4"/>
  <c r="J4813" i="4"/>
  <c r="J4814" i="4"/>
  <c r="J4815" i="4"/>
  <c r="J4816" i="4"/>
  <c r="J4817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1" i="4"/>
  <c r="J4862" i="4"/>
  <c r="J4863" i="4"/>
  <c r="J4864" i="4"/>
  <c r="J4865" i="4"/>
  <c r="J4866" i="4"/>
  <c r="J4867" i="4"/>
  <c r="J4868" i="4"/>
  <c r="J4869" i="4"/>
  <c r="J4870" i="4"/>
  <c r="J4871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4" i="4"/>
  <c r="J4895" i="4"/>
  <c r="J4896" i="4"/>
  <c r="J4897" i="4"/>
  <c r="J4898" i="4"/>
  <c r="J4899" i="4"/>
  <c r="J4900" i="4"/>
  <c r="J4901" i="4"/>
  <c r="J4903" i="4"/>
  <c r="J4904" i="4"/>
  <c r="J4905" i="4"/>
  <c r="J4906" i="4"/>
  <c r="J4907" i="4"/>
  <c r="J4908" i="4"/>
  <c r="J4909" i="4"/>
  <c r="J4910" i="4"/>
  <c r="J4911" i="4"/>
  <c r="J4913" i="4"/>
  <c r="J4914" i="4"/>
  <c r="J4916" i="4"/>
  <c r="J4917" i="4"/>
  <c r="J4919" i="4"/>
  <c r="J4920" i="4"/>
  <c r="J4922" i="4"/>
  <c r="J4923" i="4"/>
  <c r="K1081" i="1"/>
  <c r="K489" i="1"/>
  <c r="P489" i="1"/>
  <c r="K465" i="1"/>
  <c r="P465" i="1"/>
  <c r="K463" i="1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8" i="3"/>
  <c r="R30" i="3"/>
  <c r="R32" i="3"/>
  <c r="R34" i="3"/>
  <c r="R36" i="3"/>
  <c r="R37" i="3"/>
  <c r="R38" i="3"/>
  <c r="R93" i="3"/>
  <c r="R94" i="3"/>
  <c r="R95" i="3"/>
  <c r="R96" i="3"/>
  <c r="R97" i="3"/>
  <c r="R98" i="3"/>
  <c r="R100" i="3"/>
  <c r="R102" i="3"/>
  <c r="R103" i="3"/>
  <c r="R104" i="3"/>
  <c r="R105" i="3"/>
  <c r="R106" i="3"/>
  <c r="R107" i="3"/>
  <c r="R116" i="3"/>
  <c r="R117" i="3"/>
  <c r="R118" i="3"/>
  <c r="R119" i="3"/>
  <c r="R120" i="3"/>
  <c r="R121" i="3"/>
  <c r="R122" i="3"/>
  <c r="R123" i="3"/>
  <c r="R124" i="3"/>
  <c r="R128" i="3"/>
  <c r="R129" i="3"/>
  <c r="R130" i="3"/>
  <c r="R132" i="3"/>
  <c r="R133" i="3"/>
  <c r="R134" i="3"/>
  <c r="R135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7" i="3"/>
  <c r="R158" i="3"/>
  <c r="R159" i="3"/>
  <c r="R160" i="3"/>
  <c r="R161" i="3"/>
  <c r="R162" i="3"/>
  <c r="R169" i="3"/>
  <c r="R170" i="3"/>
  <c r="R178" i="3"/>
  <c r="R179" i="3"/>
  <c r="R180" i="3"/>
  <c r="R181" i="3"/>
  <c r="R183" i="3"/>
  <c r="R184" i="3"/>
  <c r="R185" i="3"/>
  <c r="R186" i="3"/>
  <c r="R189" i="3"/>
  <c r="R190" i="3"/>
  <c r="R191" i="3"/>
  <c r="R192" i="3"/>
  <c r="R193" i="3"/>
  <c r="R196" i="3"/>
  <c r="R197" i="3"/>
  <c r="R203" i="3"/>
  <c r="R204" i="3"/>
  <c r="R205" i="3"/>
  <c r="R206" i="3"/>
  <c r="R208" i="3"/>
  <c r="R209" i="3"/>
  <c r="R211" i="3"/>
  <c r="R212" i="3"/>
  <c r="R213" i="3"/>
  <c r="R214" i="3"/>
  <c r="R215" i="3"/>
  <c r="R216" i="3"/>
  <c r="R217" i="3"/>
  <c r="R218" i="3"/>
  <c r="R219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8" i="3"/>
  <c r="R244" i="3"/>
  <c r="R245" i="3"/>
  <c r="R246" i="3"/>
  <c r="R247" i="3"/>
  <c r="R248" i="3"/>
  <c r="R249" i="3"/>
  <c r="R250" i="3"/>
  <c r="R251" i="3"/>
  <c r="R252" i="3"/>
  <c r="R253" i="3"/>
  <c r="R255" i="3"/>
  <c r="R256" i="3"/>
  <c r="R257" i="3"/>
  <c r="R258" i="3"/>
  <c r="R259" i="3"/>
  <c r="R260" i="3"/>
  <c r="R261" i="3"/>
  <c r="R262" i="3"/>
  <c r="R263" i="3"/>
  <c r="R264" i="3"/>
  <c r="R265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9" i="3"/>
  <c r="R291" i="3"/>
  <c r="R297" i="3"/>
  <c r="R298" i="3"/>
  <c r="R299" i="3"/>
  <c r="R300" i="3"/>
  <c r="R301" i="3"/>
  <c r="R302" i="3"/>
  <c r="R303" i="3"/>
  <c r="R304" i="3"/>
  <c r="R305" i="3"/>
  <c r="R306" i="3"/>
  <c r="R307" i="3"/>
  <c r="R309" i="3"/>
  <c r="R310" i="3"/>
  <c r="R311" i="3"/>
  <c r="R312" i="3"/>
  <c r="R313" i="3"/>
  <c r="R314" i="3"/>
  <c r="R315" i="3"/>
  <c r="R316" i="3"/>
  <c r="R317" i="3"/>
  <c r="R320" i="3"/>
  <c r="R321" i="3"/>
  <c r="R322" i="3"/>
  <c r="R323" i="3"/>
  <c r="R324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1" i="3"/>
  <c r="R352" i="3"/>
  <c r="R353" i="3"/>
  <c r="R354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45" i="3"/>
  <c r="R446" i="3"/>
  <c r="R448" i="3"/>
  <c r="R449" i="3"/>
  <c r="R450" i="3"/>
  <c r="R451" i="3"/>
  <c r="R452" i="3"/>
  <c r="R454" i="3"/>
  <c r="R455" i="3"/>
  <c r="R456" i="3"/>
  <c r="R457" i="3"/>
  <c r="R458" i="3"/>
  <c r="R459" i="3"/>
  <c r="R460" i="3"/>
  <c r="R461" i="3"/>
  <c r="R462" i="3"/>
  <c r="R466" i="3"/>
  <c r="R467" i="3"/>
  <c r="R468" i="3"/>
  <c r="R469" i="3"/>
  <c r="R470" i="3"/>
  <c r="R471" i="3"/>
  <c r="R472" i="3"/>
  <c r="R473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3" i="3"/>
  <c r="R524" i="3"/>
  <c r="R525" i="3"/>
  <c r="R526" i="3"/>
  <c r="R527" i="3"/>
  <c r="R528" i="3"/>
  <c r="R529" i="3"/>
  <c r="R530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" i="3"/>
  <c r="K638" i="1"/>
  <c r="K1190" i="1"/>
  <c r="P1190" i="1"/>
  <c r="K1191" i="1"/>
  <c r="K1189" i="1"/>
  <c r="K1188" i="1"/>
  <c r="K1187" i="1"/>
  <c r="K1186" i="1"/>
  <c r="K1185" i="1"/>
  <c r="P1185" i="1"/>
  <c r="K1184" i="1"/>
  <c r="K1176" i="1"/>
  <c r="K339" i="1"/>
  <c r="K1182" i="1"/>
  <c r="K936" i="1"/>
  <c r="P936" i="1"/>
  <c r="K759" i="1"/>
  <c r="P759" i="1"/>
  <c r="J3" i="4"/>
  <c r="J4" i="4"/>
  <c r="J5" i="4"/>
  <c r="J6" i="4"/>
  <c r="J7" i="4"/>
  <c r="J8" i="4"/>
  <c r="J9" i="4"/>
  <c r="J10" i="4"/>
  <c r="J11" i="4"/>
  <c r="J12" i="4"/>
  <c r="J14" i="4"/>
  <c r="J16" i="4"/>
  <c r="J17" i="4"/>
  <c r="J18" i="4"/>
  <c r="J19" i="4"/>
  <c r="J20" i="4"/>
  <c r="J21" i="4"/>
  <c r="J23" i="4"/>
  <c r="J24" i="4"/>
  <c r="J25" i="4"/>
  <c r="J26" i="4"/>
  <c r="J27" i="4"/>
  <c r="J28" i="4"/>
  <c r="J29" i="4"/>
  <c r="J30" i="4"/>
  <c r="J32" i="4"/>
  <c r="J33" i="4"/>
  <c r="J34" i="4"/>
  <c r="J35" i="4"/>
  <c r="J36" i="4"/>
  <c r="J37" i="4"/>
  <c r="J38" i="4"/>
  <c r="J40" i="4"/>
  <c r="J41" i="4"/>
  <c r="J42" i="4"/>
  <c r="J44" i="4"/>
  <c r="J45" i="4"/>
  <c r="J46" i="4"/>
  <c r="J48" i="4"/>
  <c r="J49" i="4"/>
  <c r="J50" i="4"/>
  <c r="J51" i="4"/>
  <c r="J53" i="4"/>
  <c r="J54" i="4"/>
  <c r="J56" i="4"/>
  <c r="J57" i="4"/>
  <c r="J58" i="4"/>
  <c r="J59" i="4"/>
  <c r="J61" i="4"/>
  <c r="J62" i="4"/>
  <c r="J63" i="4"/>
  <c r="J64" i="4"/>
  <c r="J66" i="4"/>
  <c r="J68" i="4"/>
  <c r="J70" i="4"/>
  <c r="J71" i="4"/>
  <c r="J73" i="4"/>
  <c r="J74" i="4"/>
  <c r="J76" i="4"/>
  <c r="J77" i="4"/>
  <c r="J79" i="4"/>
  <c r="J80" i="4"/>
  <c r="J82" i="4"/>
  <c r="J83" i="4"/>
  <c r="J84" i="4"/>
  <c r="J86" i="4"/>
  <c r="J87" i="4"/>
  <c r="J89" i="4"/>
  <c r="J90" i="4"/>
  <c r="J92" i="4"/>
  <c r="J93" i="4"/>
  <c r="J95" i="4"/>
  <c r="J96" i="4"/>
  <c r="J98" i="4"/>
  <c r="J100" i="4"/>
  <c r="J102" i="4"/>
  <c r="J103" i="4"/>
  <c r="J105" i="4"/>
  <c r="J106" i="4"/>
  <c r="J108" i="4"/>
  <c r="J110" i="4"/>
  <c r="J111" i="4"/>
  <c r="J112" i="4"/>
  <c r="J114" i="4"/>
  <c r="J115" i="4"/>
  <c r="J116" i="4"/>
  <c r="J118" i="4"/>
  <c r="J119" i="4"/>
  <c r="J120" i="4"/>
  <c r="J122" i="4"/>
  <c r="J123" i="4"/>
  <c r="J124" i="4"/>
  <c r="J125" i="4"/>
  <c r="J127" i="4"/>
  <c r="J128" i="4"/>
  <c r="J129" i="4"/>
  <c r="J131" i="4"/>
  <c r="J132" i="4"/>
  <c r="J133" i="4"/>
  <c r="J135" i="4"/>
  <c r="J136" i="4"/>
  <c r="J137" i="4"/>
  <c r="J139" i="4"/>
  <c r="J140" i="4"/>
  <c r="J141" i="4"/>
  <c r="J143" i="4"/>
  <c r="J144" i="4"/>
  <c r="J145" i="4"/>
  <c r="J147" i="4"/>
  <c r="J148" i="4"/>
  <c r="J149" i="4"/>
  <c r="J151" i="4"/>
  <c r="J152" i="4"/>
  <c r="J153" i="4"/>
  <c r="J155" i="4"/>
  <c r="J157" i="4"/>
  <c r="J158" i="4"/>
  <c r="J159" i="4"/>
  <c r="J161" i="4"/>
  <c r="J162" i="4"/>
  <c r="J163" i="4"/>
  <c r="J165" i="4"/>
  <c r="J166" i="4"/>
  <c r="J167" i="4"/>
  <c r="J169" i="4"/>
  <c r="J170" i="4"/>
  <c r="J171" i="4"/>
  <c r="J173" i="4"/>
  <c r="J174" i="4"/>
  <c r="J175" i="4"/>
  <c r="J177" i="4"/>
  <c r="J178" i="4"/>
  <c r="J179" i="4"/>
  <c r="J181" i="4"/>
  <c r="J182" i="4"/>
  <c r="J183" i="4"/>
  <c r="J185" i="4"/>
  <c r="J186" i="4"/>
  <c r="J187" i="4"/>
  <c r="J189" i="4"/>
  <c r="J190" i="4"/>
  <c r="J191" i="4"/>
  <c r="J193" i="4"/>
  <c r="J194" i="4"/>
  <c r="J195" i="4"/>
  <c r="J197" i="4"/>
  <c r="J198" i="4"/>
  <c r="J199" i="4"/>
  <c r="J201" i="4"/>
  <c r="J202" i="4"/>
  <c r="J204" i="4"/>
  <c r="J205" i="4"/>
  <c r="J207" i="4"/>
  <c r="J208" i="4"/>
  <c r="J210" i="4"/>
  <c r="J211" i="4"/>
  <c r="J213" i="4"/>
  <c r="J214" i="4"/>
  <c r="J216" i="4"/>
  <c r="J217" i="4"/>
  <c r="J218" i="4"/>
  <c r="J219" i="4"/>
  <c r="J221" i="4"/>
  <c r="J222" i="4"/>
  <c r="J223" i="4"/>
  <c r="J225" i="4"/>
  <c r="J226" i="4"/>
  <c r="J227" i="4"/>
  <c r="J229" i="4"/>
  <c r="J230" i="4"/>
  <c r="J231" i="4"/>
  <c r="J232" i="4"/>
  <c r="J234" i="4"/>
  <c r="J235" i="4"/>
  <c r="J236" i="4"/>
  <c r="J237" i="4"/>
  <c r="J239" i="4"/>
  <c r="J240" i="4"/>
  <c r="J242" i="4"/>
  <c r="J243" i="4"/>
  <c r="J245" i="4"/>
  <c r="J246" i="4"/>
  <c r="J247" i="4"/>
  <c r="J249" i="4"/>
  <c r="J250" i="4"/>
  <c r="J252" i="4"/>
  <c r="J253" i="4"/>
  <c r="J255" i="4"/>
  <c r="J256" i="4"/>
  <c r="J258" i="4"/>
  <c r="J259" i="4"/>
  <c r="J261" i="4"/>
  <c r="J262" i="4"/>
  <c r="J264" i="4"/>
  <c r="J265" i="4"/>
  <c r="J266" i="4"/>
  <c r="J268" i="4"/>
  <c r="J269" i="4"/>
  <c r="J271" i="4"/>
  <c r="J272" i="4"/>
  <c r="J274" i="4"/>
  <c r="J275" i="4"/>
  <c r="J277" i="4"/>
  <c r="J278" i="4"/>
  <c r="J279" i="4"/>
  <c r="J281" i="4"/>
  <c r="J282" i="4"/>
  <c r="J284" i="4"/>
  <c r="J285" i="4"/>
  <c r="J286" i="4"/>
  <c r="J288" i="4"/>
  <c r="J289" i="4"/>
  <c r="J291" i="4"/>
  <c r="J292" i="4"/>
  <c r="J293" i="4"/>
  <c r="J295" i="4"/>
  <c r="J296" i="4"/>
  <c r="J297" i="4"/>
  <c r="J298" i="4"/>
  <c r="J300" i="4"/>
  <c r="J301" i="4"/>
  <c r="J302" i="4"/>
  <c r="J304" i="4"/>
  <c r="J305" i="4"/>
  <c r="J306" i="4"/>
  <c r="J307" i="4"/>
  <c r="J309" i="4"/>
  <c r="J310" i="4"/>
  <c r="J311" i="4"/>
  <c r="J313" i="4"/>
  <c r="J314" i="4"/>
  <c r="J316" i="4"/>
  <c r="J317" i="4"/>
  <c r="J318" i="4"/>
  <c r="J320" i="4"/>
  <c r="J321" i="4"/>
  <c r="J322" i="4"/>
  <c r="J324" i="4"/>
  <c r="J325" i="4"/>
  <c r="J327" i="4"/>
  <c r="J328" i="4"/>
  <c r="J329" i="4"/>
  <c r="J331" i="4"/>
  <c r="J332" i="4"/>
  <c r="J333" i="4"/>
  <c r="J335" i="4"/>
  <c r="J336" i="4"/>
  <c r="J337" i="4"/>
  <c r="J338" i="4"/>
  <c r="J340" i="4"/>
  <c r="J341" i="4"/>
  <c r="J342" i="4"/>
  <c r="J343" i="4"/>
  <c r="J344" i="4"/>
  <c r="J345" i="4"/>
  <c r="J347" i="4"/>
  <c r="J348" i="4"/>
  <c r="J350" i="4"/>
  <c r="J351" i="4"/>
  <c r="J353" i="4"/>
  <c r="J355" i="4"/>
  <c r="J357" i="4"/>
  <c r="J358" i="4"/>
  <c r="J360" i="4"/>
  <c r="J361" i="4"/>
  <c r="J363" i="4"/>
  <c r="J364" i="4"/>
  <c r="J365" i="4"/>
  <c r="J366" i="4"/>
  <c r="J367" i="4"/>
  <c r="J368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9" i="4"/>
  <c r="J390" i="4"/>
  <c r="J391" i="4"/>
  <c r="J392" i="4"/>
  <c r="J393" i="4"/>
  <c r="J394" i="4"/>
  <c r="J395" i="4"/>
  <c r="J396" i="4"/>
  <c r="J398" i="4"/>
  <c r="J399" i="4"/>
  <c r="J400" i="4"/>
  <c r="J401" i="4"/>
  <c r="J402" i="4"/>
  <c r="J403" i="4"/>
  <c r="J404" i="4"/>
  <c r="J405" i="4"/>
  <c r="J406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10" i="4"/>
  <c r="J611" i="4"/>
  <c r="J613" i="4"/>
  <c r="J615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8" i="4"/>
  <c r="J639" i="4"/>
  <c r="J641" i="4"/>
  <c r="J642" i="4"/>
  <c r="J643" i="4"/>
  <c r="J644" i="4"/>
  <c r="J645" i="4"/>
  <c r="J646" i="4"/>
  <c r="J648" i="4"/>
  <c r="J649" i="4"/>
  <c r="J650" i="4"/>
  <c r="J651" i="4"/>
  <c r="J652" i="4"/>
  <c r="J653" i="4"/>
  <c r="J654" i="4"/>
  <c r="J656" i="4"/>
  <c r="J658" i="4"/>
  <c r="J659" i="4"/>
  <c r="J660" i="4"/>
  <c r="J661" i="4"/>
  <c r="J662" i="4"/>
  <c r="J663" i="4"/>
  <c r="J665" i="4"/>
  <c r="J666" i="4"/>
  <c r="J667" i="4"/>
  <c r="J668" i="4"/>
  <c r="J669" i="4"/>
  <c r="J670" i="4"/>
  <c r="J672" i="4"/>
  <c r="J674" i="4"/>
  <c r="J676" i="4"/>
  <c r="J677" i="4"/>
  <c r="J678" i="4"/>
  <c r="J680" i="4"/>
  <c r="J682" i="4"/>
  <c r="J683" i="4"/>
  <c r="J684" i="4"/>
  <c r="J685" i="4"/>
  <c r="J686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9" i="4"/>
  <c r="J750" i="4"/>
  <c r="J751" i="4"/>
  <c r="J752" i="4"/>
  <c r="J753" i="4"/>
  <c r="J754" i="4"/>
  <c r="J755" i="4"/>
  <c r="J756" i="4"/>
  <c r="J757" i="4"/>
  <c r="J758" i="4"/>
  <c r="J759" i="4"/>
  <c r="J761" i="4"/>
  <c r="J762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6" i="4"/>
  <c r="J787" i="4"/>
  <c r="J788" i="4"/>
  <c r="J789" i="4"/>
  <c r="J790" i="4"/>
  <c r="J791" i="4"/>
  <c r="J792" i="4"/>
  <c r="J793" i="4"/>
  <c r="J794" i="4"/>
  <c r="J795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3" i="4"/>
  <c r="J814" i="4"/>
  <c r="J816" i="4"/>
  <c r="J817" i="4"/>
  <c r="J819" i="4"/>
  <c r="J820" i="4"/>
  <c r="J821" i="4"/>
  <c r="J822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5" i="4"/>
  <c r="J846" i="4"/>
  <c r="J847" i="4"/>
  <c r="J848" i="4"/>
  <c r="J850" i="4"/>
  <c r="J852" i="4"/>
  <c r="J854" i="4"/>
  <c r="J855" i="4"/>
  <c r="J857" i="4"/>
  <c r="J858" i="4"/>
  <c r="J859" i="4"/>
  <c r="J861" i="4"/>
  <c r="J862" i="4"/>
  <c r="J863" i="4"/>
  <c r="J864" i="4"/>
  <c r="J865" i="4"/>
  <c r="J866" i="4"/>
  <c r="J867" i="4"/>
  <c r="J868" i="4"/>
  <c r="J869" i="4"/>
  <c r="J870" i="4"/>
  <c r="J871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7" i="4"/>
  <c r="J948" i="4"/>
  <c r="J949" i="4"/>
  <c r="J950" i="4"/>
  <c r="J951" i="4"/>
  <c r="J952" i="4"/>
  <c r="J954" i="4"/>
  <c r="J955" i="4"/>
  <c r="J956" i="4"/>
  <c r="J958" i="4"/>
  <c r="J959" i="4"/>
  <c r="J960" i="4"/>
  <c r="J961" i="4"/>
  <c r="J962" i="4"/>
  <c r="J964" i="4"/>
  <c r="J965" i="4"/>
  <c r="J966" i="4"/>
  <c r="J967" i="4"/>
  <c r="J968" i="4"/>
  <c r="J970" i="4"/>
  <c r="J971" i="4"/>
  <c r="J972" i="4"/>
  <c r="J973" i="4"/>
  <c r="J974" i="4"/>
  <c r="J975" i="4"/>
  <c r="J977" i="4"/>
  <c r="J978" i="4"/>
  <c r="J979" i="4"/>
  <c r="J981" i="4"/>
  <c r="J982" i="4"/>
  <c r="J983" i="4"/>
  <c r="J984" i="4"/>
  <c r="J986" i="4"/>
  <c r="J987" i="4"/>
  <c r="J988" i="4"/>
  <c r="J989" i="4"/>
  <c r="J991" i="4"/>
  <c r="J992" i="4"/>
  <c r="J993" i="4"/>
  <c r="J995" i="4"/>
  <c r="J996" i="4"/>
  <c r="J997" i="4"/>
  <c r="J998" i="4"/>
  <c r="J999" i="4"/>
  <c r="J1000" i="4"/>
  <c r="J1002" i="4"/>
  <c r="J1003" i="4"/>
  <c r="J1004" i="4"/>
  <c r="J1005" i="4"/>
  <c r="J1006" i="4"/>
  <c r="J1008" i="4"/>
  <c r="J1009" i="4"/>
  <c r="J1010" i="4"/>
  <c r="J1011" i="4"/>
  <c r="J1012" i="4"/>
  <c r="J1013" i="4"/>
  <c r="J1015" i="4"/>
  <c r="J1016" i="4"/>
  <c r="J1017" i="4"/>
  <c r="J1018" i="4"/>
  <c r="J1019" i="4"/>
  <c r="J1021" i="4"/>
  <c r="J1022" i="4"/>
  <c r="J1023" i="4"/>
  <c r="J1024" i="4"/>
  <c r="J1025" i="4"/>
  <c r="J1027" i="4"/>
  <c r="J1028" i="4"/>
  <c r="J1029" i="4"/>
  <c r="J1031" i="4"/>
  <c r="J1032" i="4"/>
  <c r="J1033" i="4"/>
  <c r="J1034" i="4"/>
  <c r="J1035" i="4"/>
  <c r="J1037" i="4"/>
  <c r="J1038" i="4"/>
  <c r="J1040" i="4"/>
  <c r="J1041" i="4"/>
  <c r="J1043" i="4"/>
  <c r="J1044" i="4"/>
  <c r="J1046" i="4"/>
  <c r="J1047" i="4"/>
  <c r="J1049" i="4"/>
  <c r="J1050" i="4"/>
  <c r="J1051" i="4"/>
  <c r="J1053" i="4"/>
  <c r="J1054" i="4"/>
  <c r="J1056" i="4"/>
  <c r="J1057" i="4"/>
  <c r="J1058" i="4"/>
  <c r="J1060" i="4"/>
  <c r="J1061" i="4"/>
  <c r="J1063" i="4"/>
  <c r="J1064" i="4"/>
  <c r="J1065" i="4"/>
  <c r="J1067" i="4"/>
  <c r="J1068" i="4"/>
  <c r="J1069" i="4"/>
  <c r="J1071" i="4"/>
  <c r="J1072" i="4"/>
  <c r="J1073" i="4"/>
  <c r="J1075" i="4"/>
  <c r="J1076" i="4"/>
  <c r="J1077" i="4"/>
  <c r="J1079" i="4"/>
  <c r="J1080" i="4"/>
  <c r="J1081" i="4"/>
  <c r="J1083" i="4"/>
  <c r="J1084" i="4"/>
  <c r="J1085" i="4"/>
  <c r="J1087" i="4"/>
  <c r="J1088" i="4"/>
  <c r="J1090" i="4"/>
  <c r="J1091" i="4"/>
  <c r="J1092" i="4"/>
  <c r="J1094" i="4"/>
  <c r="J1095" i="4"/>
  <c r="J1096" i="4"/>
  <c r="J1098" i="4"/>
  <c r="J1099" i="4"/>
  <c r="J1101" i="4"/>
  <c r="J1102" i="4"/>
  <c r="J1103" i="4"/>
  <c r="J1105" i="4"/>
  <c r="J1106" i="4"/>
  <c r="J1108" i="4"/>
  <c r="J1109" i="4"/>
  <c r="J1111" i="4"/>
  <c r="J1112" i="4"/>
  <c r="J1114" i="4"/>
  <c r="J1115" i="4"/>
  <c r="J1117" i="4"/>
  <c r="J1118" i="4"/>
  <c r="J1120" i="4"/>
  <c r="J1121" i="4"/>
  <c r="J1123" i="4"/>
  <c r="J1124" i="4"/>
  <c r="J1126" i="4"/>
  <c r="J1127" i="4"/>
  <c r="J1129" i="4"/>
  <c r="J1130" i="4"/>
  <c r="J1132" i="4"/>
  <c r="J1133" i="4"/>
  <c r="J1135" i="4"/>
  <c r="J1136" i="4"/>
  <c r="J1138" i="4"/>
  <c r="J1139" i="4"/>
  <c r="J1140" i="4"/>
  <c r="J1141" i="4"/>
  <c r="J1142" i="4"/>
  <c r="J1144" i="4"/>
  <c r="J1145" i="4"/>
  <c r="J1146" i="4"/>
  <c r="J1147" i="4"/>
  <c r="J1148" i="4"/>
  <c r="J1149" i="4"/>
  <c r="J1150" i="4"/>
  <c r="J1152" i="4"/>
  <c r="J1153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9" i="4"/>
  <c r="J1190" i="4"/>
  <c r="J1191" i="4"/>
  <c r="J1193" i="4"/>
  <c r="J1194" i="4"/>
  <c r="J1196" i="4"/>
  <c r="J1197" i="4"/>
  <c r="J1198" i="4"/>
  <c r="J1199" i="4"/>
  <c r="J1200" i="4"/>
  <c r="J1201" i="4"/>
  <c r="J1202" i="4"/>
  <c r="J1203" i="4"/>
  <c r="J1205" i="4"/>
  <c r="J1206" i="4"/>
  <c r="J1207" i="4"/>
  <c r="J1208" i="4"/>
  <c r="J1209" i="4"/>
  <c r="J1210" i="4"/>
  <c r="J1211" i="4"/>
  <c r="J1213" i="4"/>
  <c r="J1214" i="4"/>
  <c r="J1215" i="4"/>
  <c r="J1216" i="4"/>
  <c r="J1217" i="4"/>
  <c r="J1218" i="4"/>
  <c r="J1219" i="4"/>
  <c r="J1220" i="4"/>
  <c r="J1222" i="4"/>
  <c r="J1223" i="4"/>
  <c r="J1224" i="4"/>
  <c r="J1225" i="4"/>
  <c r="J1226" i="4"/>
  <c r="J1227" i="4"/>
  <c r="J1228" i="4"/>
  <c r="J1229" i="4"/>
  <c r="J1230" i="4"/>
  <c r="J1231" i="4"/>
  <c r="J1233" i="4"/>
  <c r="J1234" i="4"/>
  <c r="J1235" i="4"/>
  <c r="J1236" i="4"/>
  <c r="J1237" i="4"/>
  <c r="J1238" i="4"/>
  <c r="J1239" i="4"/>
  <c r="J1240" i="4"/>
  <c r="J1241" i="4"/>
  <c r="J1242" i="4"/>
  <c r="J1244" i="4"/>
  <c r="J1245" i="4"/>
  <c r="J1246" i="4"/>
  <c r="J1247" i="4"/>
  <c r="J1248" i="4"/>
  <c r="J1249" i="4"/>
  <c r="J1250" i="4"/>
  <c r="J1251" i="4"/>
  <c r="J1252" i="4"/>
  <c r="J1253" i="4"/>
  <c r="J1255" i="4"/>
  <c r="J1256" i="4"/>
  <c r="J1257" i="4"/>
  <c r="J1258" i="4"/>
  <c r="J1259" i="4"/>
  <c r="J1260" i="4"/>
  <c r="J1261" i="4"/>
  <c r="J1262" i="4"/>
  <c r="J1263" i="4"/>
  <c r="J1264" i="4"/>
  <c r="J1266" i="4"/>
  <c r="J1267" i="4"/>
  <c r="J1268" i="4"/>
  <c r="J1269" i="4"/>
  <c r="J1270" i="4"/>
  <c r="J1271" i="4"/>
  <c r="J1272" i="4"/>
  <c r="J1273" i="4"/>
  <c r="J1275" i="4"/>
  <c r="J1276" i="4"/>
  <c r="J1277" i="4"/>
  <c r="J1278" i="4"/>
  <c r="J1279" i="4"/>
  <c r="J1280" i="4"/>
  <c r="J1281" i="4"/>
  <c r="J1282" i="4"/>
  <c r="J1283" i="4"/>
  <c r="J1285" i="4"/>
  <c r="J1286" i="4"/>
  <c r="J1287" i="4"/>
  <c r="J1288" i="4"/>
  <c r="J1289" i="4"/>
  <c r="J1290" i="4"/>
  <c r="J1291" i="4"/>
  <c r="J1292" i="4"/>
  <c r="J1293" i="4"/>
  <c r="J1295" i="4"/>
  <c r="J1296" i="4"/>
  <c r="J1297" i="4"/>
  <c r="J1298" i="4"/>
  <c r="J1299" i="4"/>
  <c r="J1300" i="4"/>
  <c r="J1302" i="4"/>
  <c r="J1303" i="4"/>
  <c r="J1304" i="4"/>
  <c r="J1305" i="4"/>
  <c r="J1306" i="4"/>
  <c r="J1307" i="4"/>
  <c r="J1309" i="4"/>
  <c r="J1310" i="4"/>
  <c r="J1311" i="4"/>
  <c r="J1312" i="4"/>
  <c r="J1313" i="4"/>
  <c r="J1314" i="4"/>
  <c r="J1316" i="4"/>
  <c r="J1317" i="4"/>
  <c r="J1318" i="4"/>
  <c r="J1319" i="4"/>
  <c r="J1320" i="4"/>
  <c r="J1321" i="4"/>
  <c r="J1323" i="4"/>
  <c r="J1324" i="4"/>
  <c r="J1325" i="4"/>
  <c r="J1326" i="4"/>
  <c r="J1327" i="4"/>
  <c r="J1328" i="4"/>
  <c r="J1330" i="4"/>
  <c r="J1331" i="4"/>
  <c r="J1332" i="4"/>
  <c r="J1333" i="4"/>
  <c r="J1334" i="4"/>
  <c r="J1335" i="4"/>
  <c r="J1337" i="4"/>
  <c r="J1338" i="4"/>
  <c r="J1339" i="4"/>
  <c r="J1340" i="4"/>
  <c r="J1341" i="4"/>
  <c r="J1342" i="4"/>
  <c r="J1344" i="4"/>
  <c r="J1345" i="4"/>
  <c r="J1346" i="4"/>
  <c r="J1347" i="4"/>
  <c r="J1348" i="4"/>
  <c r="J1349" i="4"/>
  <c r="J1351" i="4"/>
  <c r="J1352" i="4"/>
  <c r="J1353" i="4"/>
  <c r="J1354" i="4"/>
  <c r="J1355" i="4"/>
  <c r="J1356" i="4"/>
  <c r="J1357" i="4"/>
  <c r="J1359" i="4"/>
  <c r="J1360" i="4"/>
  <c r="J1361" i="4"/>
  <c r="J1362" i="4"/>
  <c r="J1363" i="4"/>
  <c r="J1364" i="4"/>
  <c r="J1365" i="4"/>
  <c r="J1367" i="4"/>
  <c r="J1368" i="4"/>
  <c r="J1369" i="4"/>
  <c r="J1370" i="4"/>
  <c r="J1371" i="4"/>
  <c r="J1372" i="4"/>
  <c r="J1374" i="4"/>
  <c r="J1375" i="4"/>
  <c r="J1376" i="4"/>
  <c r="J1377" i="4"/>
  <c r="J1378" i="4"/>
  <c r="J1379" i="4"/>
  <c r="J1381" i="4"/>
  <c r="J1382" i="4"/>
  <c r="J1383" i="4"/>
  <c r="J1384" i="4"/>
  <c r="J1385" i="4"/>
  <c r="J1386" i="4"/>
  <c r="J1387" i="4"/>
  <c r="J1389" i="4"/>
  <c r="J1390" i="4"/>
  <c r="J1391" i="4"/>
  <c r="J1392" i="4"/>
  <c r="J1393" i="4"/>
  <c r="J1394" i="4"/>
  <c r="J1395" i="4"/>
  <c r="J1397" i="4"/>
  <c r="J1398" i="4"/>
  <c r="J1399" i="4"/>
  <c r="J1400" i="4"/>
  <c r="J1401" i="4"/>
  <c r="J1402" i="4"/>
  <c r="J1403" i="4"/>
  <c r="J1405" i="4"/>
  <c r="J1406" i="4"/>
  <c r="J1407" i="4"/>
  <c r="J1408" i="4"/>
  <c r="J1409" i="4"/>
  <c r="J1410" i="4"/>
  <c r="J1411" i="4"/>
  <c r="J1412" i="4"/>
  <c r="J1414" i="4"/>
  <c r="J1415" i="4"/>
  <c r="J1416" i="4"/>
  <c r="J1417" i="4"/>
  <c r="J1418" i="4"/>
  <c r="J1419" i="4"/>
  <c r="J1420" i="4"/>
  <c r="J1422" i="4"/>
  <c r="J1423" i="4"/>
  <c r="J1424" i="4"/>
  <c r="J1425" i="4"/>
  <c r="J1426" i="4"/>
  <c r="J1427" i="4"/>
  <c r="J1428" i="4"/>
  <c r="J1429" i="4"/>
  <c r="J1431" i="4"/>
  <c r="J1432" i="4"/>
  <c r="J1433" i="4"/>
  <c r="J1434" i="4"/>
  <c r="J1435" i="4"/>
  <c r="J1436" i="4"/>
  <c r="J1437" i="4"/>
  <c r="J1439" i="4"/>
  <c r="J1440" i="4"/>
  <c r="J1441" i="4"/>
  <c r="J1442" i="4"/>
  <c r="J1443" i="4"/>
  <c r="J1444" i="4"/>
  <c r="J1445" i="4"/>
  <c r="J1447" i="4"/>
  <c r="J1448" i="4"/>
  <c r="J1449" i="4"/>
  <c r="J1450" i="4"/>
  <c r="J1451" i="4"/>
  <c r="J1452" i="4"/>
  <c r="J1453" i="4"/>
  <c r="J1455" i="4"/>
  <c r="J1456" i="4"/>
  <c r="J1457" i="4"/>
  <c r="J1458" i="4"/>
  <c r="J1459" i="4"/>
  <c r="J1460" i="4"/>
  <c r="J1462" i="4"/>
  <c r="J1463" i="4"/>
  <c r="J1464" i="4"/>
  <c r="J1465" i="4"/>
  <c r="J1466" i="4"/>
  <c r="J1467" i="4"/>
  <c r="J1469" i="4"/>
  <c r="J1470" i="4"/>
  <c r="J1471" i="4"/>
  <c r="J1472" i="4"/>
  <c r="J1473" i="4"/>
  <c r="J1475" i="4"/>
  <c r="J1476" i="4"/>
  <c r="J1477" i="4"/>
  <c r="J1478" i="4"/>
  <c r="J1479" i="4"/>
  <c r="J1480" i="4"/>
  <c r="J1482" i="4"/>
  <c r="J1483" i="4"/>
  <c r="J1484" i="4"/>
  <c r="J1485" i="4"/>
  <c r="J1486" i="4"/>
  <c r="J1488" i="4"/>
  <c r="J1489" i="4"/>
  <c r="J1490" i="4"/>
  <c r="J1491" i="4"/>
  <c r="J1492" i="4"/>
  <c r="J1494" i="4"/>
  <c r="J1495" i="4"/>
  <c r="J1496" i="4"/>
  <c r="J1497" i="4"/>
  <c r="J1498" i="4"/>
  <c r="J1499" i="4"/>
  <c r="J1501" i="4"/>
  <c r="J1502" i="4"/>
  <c r="J1503" i="4"/>
  <c r="J1504" i="4"/>
  <c r="J1505" i="4"/>
  <c r="J1506" i="4"/>
  <c r="J1507" i="4"/>
  <c r="J1508" i="4"/>
  <c r="J1509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5" i="4"/>
  <c r="J2386" i="4"/>
  <c r="J2387" i="4"/>
  <c r="J2388" i="4"/>
  <c r="J2389" i="4"/>
  <c r="J2390" i="4"/>
  <c r="J2391" i="4"/>
  <c r="J2393" i="4"/>
  <c r="J2394" i="4"/>
  <c r="J2395" i="4"/>
  <c r="J2396" i="4"/>
  <c r="J2397" i="4"/>
  <c r="J2398" i="4"/>
  <c r="J2399" i="4"/>
  <c r="J2401" i="4"/>
  <c r="J2402" i="4"/>
  <c r="J2403" i="4"/>
  <c r="J2404" i="4"/>
  <c r="J2405" i="4"/>
  <c r="J2407" i="4"/>
  <c r="J2408" i="4"/>
  <c r="J2409" i="4"/>
  <c r="J2410" i="4"/>
  <c r="J2412" i="4"/>
  <c r="J2413" i="4"/>
  <c r="J2414" i="4"/>
  <c r="J2415" i="4"/>
  <c r="J2416" i="4"/>
  <c r="J2418" i="4"/>
  <c r="J2419" i="4"/>
  <c r="J2420" i="4"/>
  <c r="J2421" i="4"/>
  <c r="J2423" i="4"/>
  <c r="J2424" i="4"/>
  <c r="J2425" i="4"/>
  <c r="J2426" i="4"/>
  <c r="J2428" i="4"/>
  <c r="J2430" i="4"/>
  <c r="J2431" i="4"/>
  <c r="J2433" i="4"/>
  <c r="J2434" i="4"/>
  <c r="J2435" i="4"/>
  <c r="J2436" i="4"/>
  <c r="J2437" i="4"/>
  <c r="J2438" i="4"/>
  <c r="J2439" i="4"/>
  <c r="J2441" i="4"/>
  <c r="J2442" i="4"/>
  <c r="J2443" i="4"/>
  <c r="J2444" i="4"/>
  <c r="J2445" i="4"/>
  <c r="J2446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6" i="4"/>
  <c r="J2477" i="4"/>
  <c r="J2478" i="4"/>
  <c r="J2479" i="4"/>
  <c r="J2480" i="4"/>
  <c r="J2481" i="4"/>
  <c r="J2482" i="4"/>
  <c r="J2483" i="4"/>
  <c r="J2484" i="4"/>
  <c r="J2485" i="4"/>
  <c r="J2487" i="4"/>
  <c r="J2488" i="4"/>
  <c r="J2489" i="4"/>
  <c r="J2490" i="4"/>
  <c r="J2491" i="4"/>
  <c r="J2492" i="4"/>
  <c r="J2493" i="4"/>
  <c r="J2494" i="4"/>
  <c r="J2495" i="4"/>
  <c r="J2496" i="4"/>
  <c r="J2497" i="4"/>
  <c r="J2499" i="4"/>
  <c r="J2500" i="4"/>
  <c r="J2501" i="4"/>
  <c r="J2502" i="4"/>
  <c r="J2504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2" i="4"/>
  <c r="J2913" i="4"/>
  <c r="J2914" i="4"/>
  <c r="J2915" i="4"/>
  <c r="J2916" i="4"/>
  <c r="J2917" i="4"/>
  <c r="J2918" i="4"/>
  <c r="J2919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8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60" i="4"/>
  <c r="J3161" i="4"/>
  <c r="J3163" i="4"/>
  <c r="J3164" i="4"/>
  <c r="J3165" i="4"/>
  <c r="J3166" i="4"/>
  <c r="J3167" i="4"/>
  <c r="J3168" i="4"/>
  <c r="J3170" i="4"/>
  <c r="J3172" i="4"/>
  <c r="J3173" i="4"/>
  <c r="J3174" i="4"/>
  <c r="J3175" i="4"/>
  <c r="J3176" i="4"/>
  <c r="J3177" i="4"/>
  <c r="J3178" i="4"/>
  <c r="J3179" i="4"/>
  <c r="J3180" i="4"/>
  <c r="J3182" i="4"/>
  <c r="J3183" i="4"/>
  <c r="J3184" i="4"/>
  <c r="J3185" i="4"/>
  <c r="J3186" i="4"/>
  <c r="J3187" i="4"/>
  <c r="J3189" i="4"/>
  <c r="J3190" i="4"/>
  <c r="J3191" i="4"/>
  <c r="J3192" i="4"/>
  <c r="J3193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5" i="4"/>
  <c r="J3776" i="4"/>
  <c r="J3777" i="4"/>
  <c r="J3778" i="4"/>
  <c r="J3779" i="4"/>
  <c r="J3780" i="4"/>
  <c r="J3781" i="4"/>
  <c r="J3782" i="4"/>
  <c r="J3783" i="4"/>
  <c r="J3784" i="4"/>
  <c r="J3785" i="4"/>
  <c r="J3787" i="4"/>
  <c r="J3788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4" i="4"/>
  <c r="J3835" i="4"/>
  <c r="J3836" i="4"/>
  <c r="J3837" i="4"/>
  <c r="J3838" i="4"/>
  <c r="J3839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9" i="4"/>
  <c r="J3900" i="4"/>
  <c r="J3901" i="4"/>
  <c r="J3902" i="4"/>
  <c r="J3903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8" i="4"/>
  <c r="J3929" i="4"/>
  <c r="J3930" i="4"/>
  <c r="J3931" i="4"/>
  <c r="J3933" i="4"/>
  <c r="J3934" i="4"/>
  <c r="J3935" i="4"/>
  <c r="J3936" i="4"/>
  <c r="J3937" i="4"/>
  <c r="J3939" i="4"/>
  <c r="J3940" i="4"/>
  <c r="J3941" i="4"/>
  <c r="J3942" i="4"/>
  <c r="J3943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60" i="4"/>
  <c r="J3961" i="4"/>
  <c r="J3962" i="4"/>
  <c r="J3964" i="4"/>
  <c r="J3965" i="4"/>
  <c r="J3966" i="4"/>
  <c r="J3967" i="4"/>
  <c r="J3968" i="4"/>
  <c r="J3969" i="4"/>
  <c r="J3971" i="4"/>
  <c r="J3972" i="4"/>
  <c r="J3973" i="4"/>
  <c r="J3974" i="4"/>
  <c r="J3975" i="4"/>
  <c r="J3976" i="4"/>
  <c r="J3977" i="4"/>
  <c r="J3978" i="4"/>
  <c r="J3979" i="4"/>
  <c r="J3980" i="4"/>
  <c r="J3981" i="4"/>
  <c r="J3983" i="4"/>
  <c r="J3984" i="4"/>
  <c r="J3985" i="4"/>
  <c r="J3986" i="4"/>
  <c r="J3987" i="4"/>
  <c r="J3988" i="4"/>
  <c r="J3989" i="4"/>
  <c r="J3990" i="4"/>
  <c r="J3991" i="4"/>
  <c r="J3992" i="4"/>
  <c r="J3993" i="4"/>
  <c r="J3995" i="4"/>
  <c r="J3996" i="4"/>
  <c r="J3997" i="4"/>
  <c r="J3998" i="4"/>
  <c r="J3999" i="4"/>
  <c r="J4000" i="4"/>
  <c r="J2" i="4"/>
  <c r="N3" i="4"/>
  <c r="N4" i="4"/>
  <c r="N5" i="4"/>
  <c r="N6" i="4"/>
  <c r="N7" i="4"/>
  <c r="N8" i="4"/>
  <c r="N9" i="4"/>
  <c r="N10" i="4"/>
  <c r="N11" i="4"/>
  <c r="N12" i="4"/>
  <c r="N14" i="4"/>
  <c r="N16" i="4"/>
  <c r="N17" i="4"/>
  <c r="N18" i="4"/>
  <c r="N19" i="4"/>
  <c r="N20" i="4"/>
  <c r="N21" i="4"/>
  <c r="N23" i="4"/>
  <c r="N24" i="4"/>
  <c r="N25" i="4"/>
  <c r="N26" i="4"/>
  <c r="N27" i="4"/>
  <c r="N28" i="4"/>
  <c r="N29" i="4"/>
  <c r="N30" i="4"/>
  <c r="N32" i="4"/>
  <c r="N33" i="4"/>
  <c r="N34" i="4"/>
  <c r="N35" i="4"/>
  <c r="N36" i="4"/>
  <c r="N37" i="4"/>
  <c r="N38" i="4"/>
  <c r="N40" i="4"/>
  <c r="N41" i="4"/>
  <c r="N42" i="4"/>
  <c r="N44" i="4"/>
  <c r="N45" i="4"/>
  <c r="N46" i="4"/>
  <c r="N48" i="4"/>
  <c r="N49" i="4"/>
  <c r="N50" i="4"/>
  <c r="N51" i="4"/>
  <c r="N53" i="4"/>
  <c r="N54" i="4"/>
  <c r="N56" i="4"/>
  <c r="N57" i="4"/>
  <c r="N58" i="4"/>
  <c r="N59" i="4"/>
  <c r="N61" i="4"/>
  <c r="N62" i="4"/>
  <c r="N63" i="4"/>
  <c r="N64" i="4"/>
  <c r="N66" i="4"/>
  <c r="N68" i="4"/>
  <c r="N70" i="4"/>
  <c r="N71" i="4"/>
  <c r="N73" i="4"/>
  <c r="N74" i="4"/>
  <c r="N76" i="4"/>
  <c r="N77" i="4"/>
  <c r="N79" i="4"/>
  <c r="N80" i="4"/>
  <c r="N82" i="4"/>
  <c r="N83" i="4"/>
  <c r="N84" i="4"/>
  <c r="N86" i="4"/>
  <c r="N87" i="4"/>
  <c r="N89" i="4"/>
  <c r="N90" i="4"/>
  <c r="N92" i="4"/>
  <c r="N93" i="4"/>
  <c r="N95" i="4"/>
  <c r="N96" i="4"/>
  <c r="N98" i="4"/>
  <c r="N100" i="4"/>
  <c r="N102" i="4"/>
  <c r="N103" i="4"/>
  <c r="N105" i="4"/>
  <c r="N106" i="4"/>
  <c r="N108" i="4"/>
  <c r="N110" i="4"/>
  <c r="N111" i="4"/>
  <c r="N112" i="4"/>
  <c r="N114" i="4"/>
  <c r="N115" i="4"/>
  <c r="N116" i="4"/>
  <c r="N118" i="4"/>
  <c r="N119" i="4"/>
  <c r="N120" i="4"/>
  <c r="N122" i="4"/>
  <c r="N123" i="4"/>
  <c r="N124" i="4"/>
  <c r="N125" i="4"/>
  <c r="N127" i="4"/>
  <c r="N128" i="4"/>
  <c r="N129" i="4"/>
  <c r="N131" i="4"/>
  <c r="N132" i="4"/>
  <c r="N133" i="4"/>
  <c r="N135" i="4"/>
  <c r="N136" i="4"/>
  <c r="N137" i="4"/>
  <c r="N139" i="4"/>
  <c r="N140" i="4"/>
  <c r="N141" i="4"/>
  <c r="N143" i="4"/>
  <c r="N144" i="4"/>
  <c r="N145" i="4"/>
  <c r="N147" i="4"/>
  <c r="N148" i="4"/>
  <c r="N149" i="4"/>
  <c r="N151" i="4"/>
  <c r="N152" i="4"/>
  <c r="N153" i="4"/>
  <c r="N155" i="4"/>
  <c r="N157" i="4"/>
  <c r="N158" i="4"/>
  <c r="N159" i="4"/>
  <c r="N161" i="4"/>
  <c r="N162" i="4"/>
  <c r="N163" i="4"/>
  <c r="N165" i="4"/>
  <c r="N166" i="4"/>
  <c r="N167" i="4"/>
  <c r="N169" i="4"/>
  <c r="N170" i="4"/>
  <c r="N171" i="4"/>
  <c r="N173" i="4"/>
  <c r="N174" i="4"/>
  <c r="N175" i="4"/>
  <c r="N177" i="4"/>
  <c r="N178" i="4"/>
  <c r="N179" i="4"/>
  <c r="N181" i="4"/>
  <c r="N182" i="4"/>
  <c r="N183" i="4"/>
  <c r="N185" i="4"/>
  <c r="N186" i="4"/>
  <c r="N187" i="4"/>
  <c r="N189" i="4"/>
  <c r="N190" i="4"/>
  <c r="N191" i="4"/>
  <c r="N193" i="4"/>
  <c r="N194" i="4"/>
  <c r="N195" i="4"/>
  <c r="N197" i="4"/>
  <c r="N198" i="4"/>
  <c r="N199" i="4"/>
  <c r="N201" i="4"/>
  <c r="N202" i="4"/>
  <c r="N204" i="4"/>
  <c r="N205" i="4"/>
  <c r="N207" i="4"/>
  <c r="N208" i="4"/>
  <c r="N210" i="4"/>
  <c r="N211" i="4"/>
  <c r="N213" i="4"/>
  <c r="N214" i="4"/>
  <c r="N216" i="4"/>
  <c r="N217" i="4"/>
  <c r="N218" i="4"/>
  <c r="N219" i="4"/>
  <c r="N221" i="4"/>
  <c r="N222" i="4"/>
  <c r="N223" i="4"/>
  <c r="N225" i="4"/>
  <c r="N226" i="4"/>
  <c r="N227" i="4"/>
  <c r="N229" i="4"/>
  <c r="N230" i="4"/>
  <c r="N231" i="4"/>
  <c r="N232" i="4"/>
  <c r="N234" i="4"/>
  <c r="N235" i="4"/>
  <c r="N236" i="4"/>
  <c r="N237" i="4"/>
  <c r="N239" i="4"/>
  <c r="N240" i="4"/>
  <c r="N242" i="4"/>
  <c r="N243" i="4"/>
  <c r="N245" i="4"/>
  <c r="N246" i="4"/>
  <c r="N247" i="4"/>
  <c r="N249" i="4"/>
  <c r="N250" i="4"/>
  <c r="N252" i="4"/>
  <c r="N253" i="4"/>
  <c r="N255" i="4"/>
  <c r="N256" i="4"/>
  <c r="N258" i="4"/>
  <c r="N259" i="4"/>
  <c r="N261" i="4"/>
  <c r="N262" i="4"/>
  <c r="N264" i="4"/>
  <c r="N265" i="4"/>
  <c r="N266" i="4"/>
  <c r="N268" i="4"/>
  <c r="N269" i="4"/>
  <c r="N271" i="4"/>
  <c r="N272" i="4"/>
  <c r="N274" i="4"/>
  <c r="N275" i="4"/>
  <c r="N277" i="4"/>
  <c r="N278" i="4"/>
  <c r="N279" i="4"/>
  <c r="N281" i="4"/>
  <c r="N282" i="4"/>
  <c r="N284" i="4"/>
  <c r="N285" i="4"/>
  <c r="N286" i="4"/>
  <c r="N288" i="4"/>
  <c r="N289" i="4"/>
  <c r="N291" i="4"/>
  <c r="N292" i="4"/>
  <c r="N293" i="4"/>
  <c r="N295" i="4"/>
  <c r="N296" i="4"/>
  <c r="N297" i="4"/>
  <c r="N298" i="4"/>
  <c r="N300" i="4"/>
  <c r="N301" i="4"/>
  <c r="N302" i="4"/>
  <c r="N304" i="4"/>
  <c r="N305" i="4"/>
  <c r="N306" i="4"/>
  <c r="N307" i="4"/>
  <c r="N309" i="4"/>
  <c r="N310" i="4"/>
  <c r="N311" i="4"/>
  <c r="N313" i="4"/>
  <c r="N314" i="4"/>
  <c r="N316" i="4"/>
  <c r="N317" i="4"/>
  <c r="N318" i="4"/>
  <c r="N320" i="4"/>
  <c r="N321" i="4"/>
  <c r="N322" i="4"/>
  <c r="N324" i="4"/>
  <c r="N325" i="4"/>
  <c r="N327" i="4"/>
  <c r="N328" i="4"/>
  <c r="N329" i="4"/>
  <c r="N331" i="4"/>
  <c r="N332" i="4"/>
  <c r="N333" i="4"/>
  <c r="N335" i="4"/>
  <c r="N336" i="4"/>
  <c r="N337" i="4"/>
  <c r="N338" i="4"/>
  <c r="N340" i="4"/>
  <c r="N341" i="4"/>
  <c r="N342" i="4"/>
  <c r="N343" i="4"/>
  <c r="N344" i="4"/>
  <c r="N345" i="4"/>
  <c r="N347" i="4"/>
  <c r="N348" i="4"/>
  <c r="N350" i="4"/>
  <c r="N351" i="4"/>
  <c r="N353" i="4"/>
  <c r="N355" i="4"/>
  <c r="N357" i="4"/>
  <c r="N358" i="4"/>
  <c r="N360" i="4"/>
  <c r="N361" i="4"/>
  <c r="N363" i="4"/>
  <c r="N364" i="4"/>
  <c r="N365" i="4"/>
  <c r="N366" i="4"/>
  <c r="N367" i="4"/>
  <c r="N368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9" i="4"/>
  <c r="N390" i="4"/>
  <c r="N391" i="4"/>
  <c r="N392" i="4"/>
  <c r="N393" i="4"/>
  <c r="N394" i="4"/>
  <c r="N395" i="4"/>
  <c r="N396" i="4"/>
  <c r="N398" i="4"/>
  <c r="N399" i="4"/>
  <c r="N400" i="4"/>
  <c r="N401" i="4"/>
  <c r="N402" i="4"/>
  <c r="N403" i="4"/>
  <c r="N404" i="4"/>
  <c r="N405" i="4"/>
  <c r="N406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10" i="4"/>
  <c r="N611" i="4"/>
  <c r="N613" i="4"/>
  <c r="N615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8" i="4"/>
  <c r="N639" i="4"/>
  <c r="N641" i="4"/>
  <c r="N642" i="4"/>
  <c r="N643" i="4"/>
  <c r="N644" i="4"/>
  <c r="N645" i="4"/>
  <c r="N646" i="4"/>
  <c r="N648" i="4"/>
  <c r="N649" i="4"/>
  <c r="N650" i="4"/>
  <c r="N651" i="4"/>
  <c r="N652" i="4"/>
  <c r="N653" i="4"/>
  <c r="N654" i="4"/>
  <c r="N656" i="4"/>
  <c r="N658" i="4"/>
  <c r="N659" i="4"/>
  <c r="N660" i="4"/>
  <c r="N661" i="4"/>
  <c r="N662" i="4"/>
  <c r="N663" i="4"/>
  <c r="N665" i="4"/>
  <c r="N666" i="4"/>
  <c r="N667" i="4"/>
  <c r="N668" i="4"/>
  <c r="N669" i="4"/>
  <c r="N670" i="4"/>
  <c r="N672" i="4"/>
  <c r="N674" i="4"/>
  <c r="N676" i="4"/>
  <c r="N677" i="4"/>
  <c r="N678" i="4"/>
  <c r="N680" i="4"/>
  <c r="N682" i="4"/>
  <c r="N683" i="4"/>
  <c r="N684" i="4"/>
  <c r="N685" i="4"/>
  <c r="N686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9" i="4"/>
  <c r="N750" i="4"/>
  <c r="N751" i="4"/>
  <c r="N752" i="4"/>
  <c r="N753" i="4"/>
  <c r="N754" i="4"/>
  <c r="N755" i="4"/>
  <c r="N756" i="4"/>
  <c r="N757" i="4"/>
  <c r="N758" i="4"/>
  <c r="N759" i="4"/>
  <c r="N761" i="4"/>
  <c r="N762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6" i="4"/>
  <c r="N787" i="4"/>
  <c r="N788" i="4"/>
  <c r="N789" i="4"/>
  <c r="N790" i="4"/>
  <c r="N791" i="4"/>
  <c r="N792" i="4"/>
  <c r="N793" i="4"/>
  <c r="N794" i="4"/>
  <c r="N795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3" i="4"/>
  <c r="N814" i="4"/>
  <c r="N816" i="4"/>
  <c r="N817" i="4"/>
  <c r="N819" i="4"/>
  <c r="N820" i="4"/>
  <c r="N821" i="4"/>
  <c r="N822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5" i="4"/>
  <c r="N846" i="4"/>
  <c r="N847" i="4"/>
  <c r="N848" i="4"/>
  <c r="N850" i="4"/>
  <c r="N852" i="4"/>
  <c r="N854" i="4"/>
  <c r="N855" i="4"/>
  <c r="N857" i="4"/>
  <c r="N858" i="4"/>
  <c r="N859" i="4"/>
  <c r="N861" i="4"/>
  <c r="N862" i="4"/>
  <c r="N863" i="4"/>
  <c r="N864" i="4"/>
  <c r="N865" i="4"/>
  <c r="N866" i="4"/>
  <c r="N867" i="4"/>
  <c r="N868" i="4"/>
  <c r="N869" i="4"/>
  <c r="N870" i="4"/>
  <c r="N871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7" i="4"/>
  <c r="N948" i="4"/>
  <c r="N949" i="4"/>
  <c r="N950" i="4"/>
  <c r="N951" i="4"/>
  <c r="N952" i="4"/>
  <c r="N954" i="4"/>
  <c r="N955" i="4"/>
  <c r="N956" i="4"/>
  <c r="N958" i="4"/>
  <c r="N959" i="4"/>
  <c r="N960" i="4"/>
  <c r="N961" i="4"/>
  <c r="N962" i="4"/>
  <c r="N964" i="4"/>
  <c r="N965" i="4"/>
  <c r="N966" i="4"/>
  <c r="N967" i="4"/>
  <c r="N968" i="4"/>
  <c r="N970" i="4"/>
  <c r="N971" i="4"/>
  <c r="N972" i="4"/>
  <c r="N973" i="4"/>
  <c r="N974" i="4"/>
  <c r="N975" i="4"/>
  <c r="N977" i="4"/>
  <c r="N978" i="4"/>
  <c r="N979" i="4"/>
  <c r="N981" i="4"/>
  <c r="N982" i="4"/>
  <c r="N983" i="4"/>
  <c r="N984" i="4"/>
  <c r="N986" i="4"/>
  <c r="N987" i="4"/>
  <c r="N988" i="4"/>
  <c r="N989" i="4"/>
  <c r="N991" i="4"/>
  <c r="N992" i="4"/>
  <c r="N993" i="4"/>
  <c r="N995" i="4"/>
  <c r="N996" i="4"/>
  <c r="N997" i="4"/>
  <c r="N998" i="4"/>
  <c r="N999" i="4"/>
  <c r="N1000" i="4"/>
  <c r="N1002" i="4"/>
  <c r="N1003" i="4"/>
  <c r="N1004" i="4"/>
  <c r="N1005" i="4"/>
  <c r="N1006" i="4"/>
  <c r="N1008" i="4"/>
  <c r="N1009" i="4"/>
  <c r="N1010" i="4"/>
  <c r="N1011" i="4"/>
  <c r="N1012" i="4"/>
  <c r="N1013" i="4"/>
  <c r="N1015" i="4"/>
  <c r="N1016" i="4"/>
  <c r="N1017" i="4"/>
  <c r="N1018" i="4"/>
  <c r="N1019" i="4"/>
  <c r="N1021" i="4"/>
  <c r="N1022" i="4"/>
  <c r="N1023" i="4"/>
  <c r="N1024" i="4"/>
  <c r="N1025" i="4"/>
  <c r="N1027" i="4"/>
  <c r="N1028" i="4"/>
  <c r="N1029" i="4"/>
  <c r="N1031" i="4"/>
  <c r="N1032" i="4"/>
  <c r="N1033" i="4"/>
  <c r="N1034" i="4"/>
  <c r="N1035" i="4"/>
  <c r="N1037" i="4"/>
  <c r="N1038" i="4"/>
  <c r="N1040" i="4"/>
  <c r="N1041" i="4"/>
  <c r="N1043" i="4"/>
  <c r="N1044" i="4"/>
  <c r="N1046" i="4"/>
  <c r="N1047" i="4"/>
  <c r="N1049" i="4"/>
  <c r="N1050" i="4"/>
  <c r="N1051" i="4"/>
  <c r="N1053" i="4"/>
  <c r="N1054" i="4"/>
  <c r="N1056" i="4"/>
  <c r="N1057" i="4"/>
  <c r="N1058" i="4"/>
  <c r="N1060" i="4"/>
  <c r="N1061" i="4"/>
  <c r="N1063" i="4"/>
  <c r="N1064" i="4"/>
  <c r="N1065" i="4"/>
  <c r="N1067" i="4"/>
  <c r="N1068" i="4"/>
  <c r="N1069" i="4"/>
  <c r="N1071" i="4"/>
  <c r="N1072" i="4"/>
  <c r="N1073" i="4"/>
  <c r="N1075" i="4"/>
  <c r="N1076" i="4"/>
  <c r="N1077" i="4"/>
  <c r="N1079" i="4"/>
  <c r="N1080" i="4"/>
  <c r="N1081" i="4"/>
  <c r="N1083" i="4"/>
  <c r="N1084" i="4"/>
  <c r="N1085" i="4"/>
  <c r="N1087" i="4"/>
  <c r="N1088" i="4"/>
  <c r="N1090" i="4"/>
  <c r="N1091" i="4"/>
  <c r="N1092" i="4"/>
  <c r="N1094" i="4"/>
  <c r="N1095" i="4"/>
  <c r="N1096" i="4"/>
  <c r="N1098" i="4"/>
  <c r="N1099" i="4"/>
  <c r="N1101" i="4"/>
  <c r="N1102" i="4"/>
  <c r="N1103" i="4"/>
  <c r="N1105" i="4"/>
  <c r="N1106" i="4"/>
  <c r="N1108" i="4"/>
  <c r="N1109" i="4"/>
  <c r="N1111" i="4"/>
  <c r="N1112" i="4"/>
  <c r="N1114" i="4"/>
  <c r="N1115" i="4"/>
  <c r="N1117" i="4"/>
  <c r="N1118" i="4"/>
  <c r="N1120" i="4"/>
  <c r="N1121" i="4"/>
  <c r="N1123" i="4"/>
  <c r="N1124" i="4"/>
  <c r="N1126" i="4"/>
  <c r="N1127" i="4"/>
  <c r="N1129" i="4"/>
  <c r="N1130" i="4"/>
  <c r="N1132" i="4"/>
  <c r="N1133" i="4"/>
  <c r="N1135" i="4"/>
  <c r="N1136" i="4"/>
  <c r="N1138" i="4"/>
  <c r="N1139" i="4"/>
  <c r="N1140" i="4"/>
  <c r="N1141" i="4"/>
  <c r="N1142" i="4"/>
  <c r="N1144" i="4"/>
  <c r="N1145" i="4"/>
  <c r="N1146" i="4"/>
  <c r="N1147" i="4"/>
  <c r="N1148" i="4"/>
  <c r="N1149" i="4"/>
  <c r="N1150" i="4"/>
  <c r="N1152" i="4"/>
  <c r="N1153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9" i="4"/>
  <c r="N1190" i="4"/>
  <c r="N1191" i="4"/>
  <c r="N1193" i="4"/>
  <c r="N1194" i="4"/>
  <c r="N1196" i="4"/>
  <c r="N1197" i="4"/>
  <c r="N1198" i="4"/>
  <c r="N1199" i="4"/>
  <c r="N1200" i="4"/>
  <c r="N1201" i="4"/>
  <c r="N1202" i="4"/>
  <c r="N1203" i="4"/>
  <c r="N1205" i="4"/>
  <c r="N1206" i="4"/>
  <c r="N1207" i="4"/>
  <c r="N1208" i="4"/>
  <c r="N1209" i="4"/>
  <c r="N1210" i="4"/>
  <c r="N1211" i="4"/>
  <c r="N1213" i="4"/>
  <c r="N1214" i="4"/>
  <c r="N1215" i="4"/>
  <c r="N1216" i="4"/>
  <c r="N1217" i="4"/>
  <c r="N1218" i="4"/>
  <c r="N1219" i="4"/>
  <c r="N1220" i="4"/>
  <c r="N1222" i="4"/>
  <c r="N1223" i="4"/>
  <c r="N1224" i="4"/>
  <c r="N1225" i="4"/>
  <c r="N1226" i="4"/>
  <c r="N1227" i="4"/>
  <c r="N1228" i="4"/>
  <c r="N1229" i="4"/>
  <c r="N1230" i="4"/>
  <c r="N1231" i="4"/>
  <c r="N1233" i="4"/>
  <c r="N1234" i="4"/>
  <c r="N1235" i="4"/>
  <c r="N1236" i="4"/>
  <c r="N1237" i="4"/>
  <c r="N1238" i="4"/>
  <c r="N1239" i="4"/>
  <c r="N1240" i="4"/>
  <c r="N1241" i="4"/>
  <c r="N1242" i="4"/>
  <c r="N1244" i="4"/>
  <c r="N1245" i="4"/>
  <c r="N1246" i="4"/>
  <c r="N1247" i="4"/>
  <c r="N1248" i="4"/>
  <c r="N1249" i="4"/>
  <c r="N1250" i="4"/>
  <c r="N1251" i="4"/>
  <c r="N1252" i="4"/>
  <c r="N1253" i="4"/>
  <c r="N1255" i="4"/>
  <c r="N1256" i="4"/>
  <c r="N1257" i="4"/>
  <c r="N1258" i="4"/>
  <c r="N1259" i="4"/>
  <c r="N1260" i="4"/>
  <c r="N1261" i="4"/>
  <c r="N1262" i="4"/>
  <c r="N1263" i="4"/>
  <c r="N1264" i="4"/>
  <c r="N1266" i="4"/>
  <c r="N1267" i="4"/>
  <c r="N1268" i="4"/>
  <c r="N1269" i="4"/>
  <c r="N1270" i="4"/>
  <c r="N1271" i="4"/>
  <c r="N1272" i="4"/>
  <c r="N1273" i="4"/>
  <c r="N1275" i="4"/>
  <c r="N1276" i="4"/>
  <c r="N1277" i="4"/>
  <c r="N1278" i="4"/>
  <c r="N1279" i="4"/>
  <c r="N1280" i="4"/>
  <c r="N1281" i="4"/>
  <c r="N1282" i="4"/>
  <c r="N1283" i="4"/>
  <c r="N1285" i="4"/>
  <c r="N1286" i="4"/>
  <c r="N1287" i="4"/>
  <c r="N1288" i="4"/>
  <c r="N1289" i="4"/>
  <c r="N1290" i="4"/>
  <c r="N1291" i="4"/>
  <c r="N1292" i="4"/>
  <c r="N1293" i="4"/>
  <c r="N1295" i="4"/>
  <c r="N1296" i="4"/>
  <c r="N1297" i="4"/>
  <c r="N1298" i="4"/>
  <c r="N1299" i="4"/>
  <c r="N1300" i="4"/>
  <c r="N1302" i="4"/>
  <c r="N1303" i="4"/>
  <c r="N1304" i="4"/>
  <c r="N1305" i="4"/>
  <c r="N1306" i="4"/>
  <c r="N1307" i="4"/>
  <c r="N1309" i="4"/>
  <c r="N1310" i="4"/>
  <c r="N1311" i="4"/>
  <c r="N1312" i="4"/>
  <c r="N1313" i="4"/>
  <c r="N1314" i="4"/>
  <c r="N1316" i="4"/>
  <c r="N1317" i="4"/>
  <c r="N1318" i="4"/>
  <c r="N1319" i="4"/>
  <c r="N1320" i="4"/>
  <c r="N1321" i="4"/>
  <c r="N1323" i="4"/>
  <c r="N1324" i="4"/>
  <c r="N1325" i="4"/>
  <c r="N1326" i="4"/>
  <c r="N1327" i="4"/>
  <c r="N1328" i="4"/>
  <c r="N1330" i="4"/>
  <c r="N1331" i="4"/>
  <c r="N1332" i="4"/>
  <c r="N1333" i="4"/>
  <c r="N1334" i="4"/>
  <c r="N1335" i="4"/>
  <c r="N1337" i="4"/>
  <c r="N1338" i="4"/>
  <c r="N1339" i="4"/>
  <c r="N1340" i="4"/>
  <c r="N1341" i="4"/>
  <c r="N1342" i="4"/>
  <c r="N1344" i="4"/>
  <c r="N1345" i="4"/>
  <c r="N1346" i="4"/>
  <c r="N1347" i="4"/>
  <c r="N1348" i="4"/>
  <c r="N1349" i="4"/>
  <c r="N1351" i="4"/>
  <c r="N1352" i="4"/>
  <c r="N1353" i="4"/>
  <c r="N1354" i="4"/>
  <c r="N1355" i="4"/>
  <c r="N1356" i="4"/>
  <c r="N1357" i="4"/>
  <c r="N1359" i="4"/>
  <c r="N1360" i="4"/>
  <c r="N1361" i="4"/>
  <c r="N1362" i="4"/>
  <c r="N1363" i="4"/>
  <c r="N1364" i="4"/>
  <c r="N1365" i="4"/>
  <c r="N1367" i="4"/>
  <c r="N1368" i="4"/>
  <c r="N1369" i="4"/>
  <c r="N1370" i="4"/>
  <c r="N1371" i="4"/>
  <c r="N1372" i="4"/>
  <c r="N1374" i="4"/>
  <c r="N1375" i="4"/>
  <c r="N1376" i="4"/>
  <c r="N1377" i="4"/>
  <c r="N1378" i="4"/>
  <c r="N1379" i="4"/>
  <c r="N1381" i="4"/>
  <c r="N1382" i="4"/>
  <c r="N1383" i="4"/>
  <c r="N1384" i="4"/>
  <c r="N1385" i="4"/>
  <c r="N1386" i="4"/>
  <c r="N1387" i="4"/>
  <c r="N1389" i="4"/>
  <c r="N1390" i="4"/>
  <c r="N1391" i="4"/>
  <c r="N1392" i="4"/>
  <c r="N1393" i="4"/>
  <c r="N1394" i="4"/>
  <c r="N1395" i="4"/>
  <c r="N1397" i="4"/>
  <c r="N1398" i="4"/>
  <c r="N1399" i="4"/>
  <c r="N1400" i="4"/>
  <c r="N1401" i="4"/>
  <c r="N1402" i="4"/>
  <c r="N1403" i="4"/>
  <c r="N1405" i="4"/>
  <c r="N1406" i="4"/>
  <c r="N1407" i="4"/>
  <c r="N1408" i="4"/>
  <c r="N1409" i="4"/>
  <c r="N1410" i="4"/>
  <c r="N1411" i="4"/>
  <c r="N1412" i="4"/>
  <c r="N1414" i="4"/>
  <c r="N1415" i="4"/>
  <c r="N1416" i="4"/>
  <c r="N1417" i="4"/>
  <c r="N1418" i="4"/>
  <c r="N1419" i="4"/>
  <c r="N1420" i="4"/>
  <c r="N1422" i="4"/>
  <c r="N1423" i="4"/>
  <c r="N1424" i="4"/>
  <c r="N1425" i="4"/>
  <c r="N1426" i="4"/>
  <c r="N1427" i="4"/>
  <c r="N1428" i="4"/>
  <c r="N1429" i="4"/>
  <c r="N1431" i="4"/>
  <c r="N1432" i="4"/>
  <c r="N1433" i="4"/>
  <c r="N1434" i="4"/>
  <c r="N1435" i="4"/>
  <c r="N1436" i="4"/>
  <c r="N1437" i="4"/>
  <c r="N1439" i="4"/>
  <c r="N1440" i="4"/>
  <c r="N1441" i="4"/>
  <c r="N1442" i="4"/>
  <c r="N1443" i="4"/>
  <c r="N1444" i="4"/>
  <c r="N1445" i="4"/>
  <c r="N1447" i="4"/>
  <c r="N1448" i="4"/>
  <c r="N1449" i="4"/>
  <c r="N1450" i="4"/>
  <c r="N1451" i="4"/>
  <c r="N1452" i="4"/>
  <c r="N1453" i="4"/>
  <c r="N1455" i="4"/>
  <c r="N1456" i="4"/>
  <c r="N1457" i="4"/>
  <c r="N1458" i="4"/>
  <c r="N1459" i="4"/>
  <c r="N1460" i="4"/>
  <c r="N1462" i="4"/>
  <c r="N1463" i="4"/>
  <c r="N1464" i="4"/>
  <c r="N1465" i="4"/>
  <c r="N1466" i="4"/>
  <c r="N1467" i="4"/>
  <c r="N1469" i="4"/>
  <c r="N1470" i="4"/>
  <c r="N1471" i="4"/>
  <c r="N1472" i="4"/>
  <c r="N1473" i="4"/>
  <c r="N1475" i="4"/>
  <c r="N1476" i="4"/>
  <c r="N1477" i="4"/>
  <c r="N1478" i="4"/>
  <c r="N1479" i="4"/>
  <c r="N1480" i="4"/>
  <c r="N1482" i="4"/>
  <c r="N1483" i="4"/>
  <c r="N1484" i="4"/>
  <c r="N1485" i="4"/>
  <c r="N1486" i="4"/>
  <c r="N1488" i="4"/>
  <c r="N1489" i="4"/>
  <c r="N1490" i="4"/>
  <c r="N1491" i="4"/>
  <c r="N1492" i="4"/>
  <c r="N1494" i="4"/>
  <c r="N1495" i="4"/>
  <c r="N1496" i="4"/>
  <c r="N1497" i="4"/>
  <c r="N1498" i="4"/>
  <c r="N1499" i="4"/>
  <c r="N1501" i="4"/>
  <c r="N1502" i="4"/>
  <c r="N1503" i="4"/>
  <c r="N1504" i="4"/>
  <c r="N1505" i="4"/>
  <c r="N1506" i="4"/>
  <c r="N1507" i="4"/>
  <c r="N1508" i="4"/>
  <c r="N1509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5" i="4"/>
  <c r="N2386" i="4"/>
  <c r="N2387" i="4"/>
  <c r="N2388" i="4"/>
  <c r="N2389" i="4"/>
  <c r="N2390" i="4"/>
  <c r="N2391" i="4"/>
  <c r="N2393" i="4"/>
  <c r="N2394" i="4"/>
  <c r="N2395" i="4"/>
  <c r="N2396" i="4"/>
  <c r="N2397" i="4"/>
  <c r="N2398" i="4"/>
  <c r="N2399" i="4"/>
  <c r="N2401" i="4"/>
  <c r="N2402" i="4"/>
  <c r="N2403" i="4"/>
  <c r="N2404" i="4"/>
  <c r="N2405" i="4"/>
  <c r="N2407" i="4"/>
  <c r="N2408" i="4"/>
  <c r="N2409" i="4"/>
  <c r="N2410" i="4"/>
  <c r="N2412" i="4"/>
  <c r="N2413" i="4"/>
  <c r="N2414" i="4"/>
  <c r="N2415" i="4"/>
  <c r="N2416" i="4"/>
  <c r="N2418" i="4"/>
  <c r="N2419" i="4"/>
  <c r="N2420" i="4"/>
  <c r="N2421" i="4"/>
  <c r="N2423" i="4"/>
  <c r="N2424" i="4"/>
  <c r="N2425" i="4"/>
  <c r="N2426" i="4"/>
  <c r="N2428" i="4"/>
  <c r="N2430" i="4"/>
  <c r="N2431" i="4"/>
  <c r="N2433" i="4"/>
  <c r="N2434" i="4"/>
  <c r="N2435" i="4"/>
  <c r="N2436" i="4"/>
  <c r="N2437" i="4"/>
  <c r="N2438" i="4"/>
  <c r="N2439" i="4"/>
  <c r="N2441" i="4"/>
  <c r="N2442" i="4"/>
  <c r="N2443" i="4"/>
  <c r="N2444" i="4"/>
  <c r="N2445" i="4"/>
  <c r="N2446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6" i="4"/>
  <c r="N2477" i="4"/>
  <c r="N2478" i="4"/>
  <c r="N2479" i="4"/>
  <c r="N2480" i="4"/>
  <c r="N2481" i="4"/>
  <c r="N2482" i="4"/>
  <c r="N2483" i="4"/>
  <c r="N2484" i="4"/>
  <c r="N2485" i="4"/>
  <c r="N2487" i="4"/>
  <c r="N2488" i="4"/>
  <c r="N2489" i="4"/>
  <c r="N2490" i="4"/>
  <c r="N2491" i="4"/>
  <c r="N2492" i="4"/>
  <c r="N2493" i="4"/>
  <c r="N2494" i="4"/>
  <c r="N2495" i="4"/>
  <c r="N2496" i="4"/>
  <c r="N2497" i="4"/>
  <c r="N2499" i="4"/>
  <c r="N2500" i="4"/>
  <c r="N2501" i="4"/>
  <c r="N2502" i="4"/>
  <c r="N2504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2" i="4"/>
  <c r="N2913" i="4"/>
  <c r="N2914" i="4"/>
  <c r="N2915" i="4"/>
  <c r="N2916" i="4"/>
  <c r="N2917" i="4"/>
  <c r="N2918" i="4"/>
  <c r="N2919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8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60" i="4"/>
  <c r="N3161" i="4"/>
  <c r="N3163" i="4"/>
  <c r="N3164" i="4"/>
  <c r="N3165" i="4"/>
  <c r="N3166" i="4"/>
  <c r="N3167" i="4"/>
  <c r="N3168" i="4"/>
  <c r="N3170" i="4"/>
  <c r="N3172" i="4"/>
  <c r="N3173" i="4"/>
  <c r="N3174" i="4"/>
  <c r="N3175" i="4"/>
  <c r="N3176" i="4"/>
  <c r="N3177" i="4"/>
  <c r="N3178" i="4"/>
  <c r="N3179" i="4"/>
  <c r="N3180" i="4"/>
  <c r="N3182" i="4"/>
  <c r="N3183" i="4"/>
  <c r="N3184" i="4"/>
  <c r="N3185" i="4"/>
  <c r="N3186" i="4"/>
  <c r="N3187" i="4"/>
  <c r="N3189" i="4"/>
  <c r="N3190" i="4"/>
  <c r="N3191" i="4"/>
  <c r="N3192" i="4"/>
  <c r="N3193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5" i="4"/>
  <c r="N3776" i="4"/>
  <c r="N3777" i="4"/>
  <c r="N3778" i="4"/>
  <c r="N3779" i="4"/>
  <c r="N3780" i="4"/>
  <c r="N3781" i="4"/>
  <c r="N3782" i="4"/>
  <c r="N3783" i="4"/>
  <c r="N3784" i="4"/>
  <c r="N3785" i="4"/>
  <c r="N3787" i="4"/>
  <c r="N3788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4" i="4"/>
  <c r="N3835" i="4"/>
  <c r="N3836" i="4"/>
  <c r="N3837" i="4"/>
  <c r="N3838" i="4"/>
  <c r="N3839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9" i="4"/>
  <c r="N3900" i="4"/>
  <c r="N3901" i="4"/>
  <c r="N3902" i="4"/>
  <c r="N3903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8" i="4"/>
  <c r="N3929" i="4"/>
  <c r="N3930" i="4"/>
  <c r="N3931" i="4"/>
  <c r="N3933" i="4"/>
  <c r="N3934" i="4"/>
  <c r="N3935" i="4"/>
  <c r="N3936" i="4"/>
  <c r="N3937" i="4"/>
  <c r="N3939" i="4"/>
  <c r="N3940" i="4"/>
  <c r="N3941" i="4"/>
  <c r="N3942" i="4"/>
  <c r="N3943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60" i="4"/>
  <c r="N3961" i="4"/>
  <c r="N3962" i="4"/>
  <c r="N3964" i="4"/>
  <c r="N3965" i="4"/>
  <c r="N3966" i="4"/>
  <c r="N3967" i="4"/>
  <c r="N3968" i="4"/>
  <c r="N3969" i="4"/>
  <c r="N3971" i="4"/>
  <c r="N3972" i="4"/>
  <c r="N3973" i="4"/>
  <c r="N3974" i="4"/>
  <c r="N3975" i="4"/>
  <c r="N3976" i="4"/>
  <c r="N3977" i="4"/>
  <c r="N3978" i="4"/>
  <c r="N3979" i="4"/>
  <c r="N3980" i="4"/>
  <c r="N3981" i="4"/>
  <c r="N3983" i="4"/>
  <c r="N3984" i="4"/>
  <c r="N3985" i="4"/>
  <c r="N3986" i="4"/>
  <c r="N3987" i="4"/>
  <c r="N3988" i="4"/>
  <c r="N3989" i="4"/>
  <c r="N3990" i="4"/>
  <c r="N3991" i="4"/>
  <c r="N3992" i="4"/>
  <c r="N3993" i="4"/>
  <c r="N3995" i="4"/>
  <c r="N3996" i="4"/>
  <c r="N3997" i="4"/>
  <c r="N3998" i="4"/>
  <c r="N3999" i="4"/>
  <c r="N4000" i="4"/>
  <c r="N2" i="4"/>
  <c r="K746" i="1"/>
  <c r="P746" i="1"/>
  <c r="K742" i="1"/>
  <c r="P742" i="1"/>
  <c r="K740" i="1"/>
  <c r="P740" i="1"/>
  <c r="K738" i="1"/>
  <c r="K734" i="1"/>
  <c r="K732" i="1"/>
  <c r="K41" i="1"/>
  <c r="K40" i="1"/>
  <c r="K39" i="1"/>
  <c r="K712" i="1"/>
  <c r="K1126" i="1"/>
  <c r="K711" i="1"/>
  <c r="K710" i="1"/>
  <c r="K709" i="1"/>
  <c r="K706" i="1"/>
  <c r="P706" i="1"/>
  <c r="K705" i="1"/>
  <c r="K684" i="1"/>
  <c r="K683" i="1"/>
  <c r="K691" i="1"/>
  <c r="K1033" i="1"/>
  <c r="K1032" i="1"/>
  <c r="P1032" i="1"/>
  <c r="K987" i="1"/>
  <c r="P987" i="1"/>
  <c r="K690" i="1"/>
  <c r="K715" i="1"/>
  <c r="K714" i="1"/>
  <c r="K707" i="1"/>
  <c r="H885" i="1"/>
  <c r="K887" i="1"/>
  <c r="P887" i="1"/>
  <c r="K1168" i="1"/>
  <c r="K1138" i="1"/>
  <c r="K694" i="1"/>
  <c r="K692" i="1"/>
  <c r="K693" i="1"/>
  <c r="K713" i="1"/>
  <c r="K708" i="1"/>
  <c r="K685" i="1"/>
  <c r="H719" i="1"/>
  <c r="H718" i="1"/>
  <c r="K718" i="1"/>
  <c r="P718" i="1"/>
  <c r="K1225" i="1"/>
  <c r="P1225" i="1"/>
  <c r="K669" i="1"/>
  <c r="P669" i="1"/>
  <c r="H1280" i="1"/>
  <c r="H1260" i="1"/>
  <c r="K1260" i="1"/>
  <c r="P1260" i="1"/>
  <c r="H1259" i="1"/>
  <c r="K1259" i="1"/>
  <c r="P1259" i="1"/>
  <c r="H1258" i="1"/>
  <c r="K1258" i="1"/>
  <c r="P1258" i="1"/>
  <c r="H1257" i="1"/>
  <c r="H1256" i="1"/>
  <c r="K1256" i="1"/>
  <c r="P1256" i="1"/>
  <c r="H1254" i="1"/>
  <c r="K1254" i="1"/>
  <c r="P1254" i="1"/>
  <c r="H1253" i="1"/>
  <c r="H1252" i="1"/>
  <c r="H1251" i="1"/>
  <c r="K1251" i="1"/>
  <c r="P1251" i="1"/>
  <c r="H1250" i="1"/>
  <c r="H1248" i="1"/>
  <c r="K1248" i="1"/>
  <c r="H1247" i="1"/>
  <c r="K1247" i="1"/>
  <c r="P1247" i="1"/>
  <c r="H1246" i="1"/>
  <c r="K1246" i="1"/>
  <c r="P1246" i="1"/>
  <c r="H1245" i="1"/>
  <c r="K1245" i="1"/>
  <c r="P1245" i="1"/>
  <c r="H1244" i="1"/>
  <c r="K1244" i="1"/>
  <c r="H1243" i="1"/>
  <c r="H1242" i="1"/>
  <c r="K1242" i="1"/>
  <c r="H1240" i="1"/>
  <c r="K1240" i="1"/>
  <c r="H1238" i="1"/>
  <c r="H1237" i="1"/>
  <c r="H1236" i="1"/>
  <c r="H1235" i="1"/>
  <c r="H1233" i="1"/>
  <c r="H1232" i="1"/>
  <c r="K1232" i="1"/>
  <c r="H1231" i="1"/>
  <c r="K1231" i="1"/>
  <c r="H1230" i="1"/>
  <c r="K1230" i="1"/>
  <c r="H1229" i="1"/>
  <c r="K1229" i="1"/>
  <c r="H1228" i="1"/>
  <c r="H1227" i="1"/>
  <c r="H1219" i="1"/>
  <c r="K1219" i="1"/>
  <c r="P1219" i="1"/>
  <c r="H1218" i="1"/>
  <c r="K1218" i="1"/>
  <c r="H1217" i="1"/>
  <c r="K1217" i="1"/>
  <c r="H1215" i="1"/>
  <c r="H1214" i="1"/>
  <c r="H1213" i="1"/>
  <c r="K1213" i="1"/>
  <c r="P1213" i="1"/>
  <c r="H1212" i="1"/>
  <c r="H1200" i="1"/>
  <c r="K1200" i="1"/>
  <c r="P1200" i="1"/>
  <c r="H1199" i="1"/>
  <c r="K1199" i="1"/>
  <c r="P1199" i="1"/>
  <c r="H1198" i="1"/>
  <c r="K1198" i="1"/>
  <c r="P1198" i="1"/>
  <c r="H1197" i="1"/>
  <c r="K1197" i="1"/>
  <c r="P1197" i="1"/>
  <c r="H1196" i="1"/>
  <c r="K1196" i="1"/>
  <c r="P1196" i="1"/>
  <c r="H1195" i="1"/>
  <c r="K1195" i="1"/>
  <c r="P1195" i="1"/>
  <c r="H1194" i="1"/>
  <c r="K1194" i="1"/>
  <c r="H1193" i="1"/>
  <c r="K1193" i="1"/>
  <c r="P1193" i="1"/>
  <c r="H1192" i="1"/>
  <c r="K1192" i="1"/>
  <c r="P1192" i="1"/>
  <c r="H982" i="1"/>
  <c r="K982" i="1"/>
  <c r="P982" i="1"/>
  <c r="H981" i="1"/>
  <c r="K981" i="1"/>
  <c r="P981" i="1"/>
  <c r="H959" i="1"/>
  <c r="K959" i="1"/>
  <c r="P959" i="1"/>
  <c r="H958" i="1"/>
  <c r="K958" i="1"/>
  <c r="P958" i="1"/>
  <c r="H957" i="1"/>
  <c r="K957" i="1"/>
  <c r="P957" i="1"/>
  <c r="H946" i="1"/>
  <c r="K946" i="1"/>
  <c r="H940" i="1"/>
  <c r="K940" i="1"/>
  <c r="P940" i="1"/>
  <c r="H939" i="1"/>
  <c r="K939" i="1"/>
  <c r="H937" i="1"/>
  <c r="H935" i="1"/>
  <c r="K935" i="1"/>
  <c r="P935" i="1"/>
  <c r="H934" i="1"/>
  <c r="H933" i="1"/>
  <c r="K933" i="1"/>
  <c r="H932" i="1"/>
  <c r="K932" i="1"/>
  <c r="H931" i="1"/>
  <c r="K931" i="1"/>
  <c r="P931" i="1"/>
  <c r="H930" i="1"/>
  <c r="K930" i="1"/>
  <c r="P930" i="1"/>
  <c r="H929" i="1"/>
  <c r="H927" i="1"/>
  <c r="H926" i="1"/>
  <c r="K926" i="1"/>
  <c r="H925" i="1"/>
  <c r="H924" i="1"/>
  <c r="K924" i="1"/>
  <c r="N544" i="3"/>
  <c r="O544" i="3"/>
  <c r="H923" i="1"/>
  <c r="K923" i="1"/>
  <c r="H918" i="1"/>
  <c r="K918" i="1"/>
  <c r="H917" i="1"/>
  <c r="H916" i="1"/>
  <c r="K916" i="1"/>
  <c r="P916" i="1"/>
  <c r="H912" i="1"/>
  <c r="H911" i="1"/>
  <c r="K911" i="1"/>
  <c r="P911" i="1"/>
  <c r="H910" i="1"/>
  <c r="K910" i="1"/>
  <c r="P910" i="1"/>
  <c r="H909" i="1"/>
  <c r="K909" i="1"/>
  <c r="H908" i="1"/>
  <c r="H906" i="1"/>
  <c r="K906" i="1"/>
  <c r="H891" i="1"/>
  <c r="K891" i="1"/>
  <c r="H890" i="1"/>
  <c r="K890" i="1"/>
  <c r="H889" i="1"/>
  <c r="H888" i="1"/>
  <c r="H886" i="1"/>
  <c r="H884" i="1"/>
  <c r="K884" i="1"/>
  <c r="H883" i="1"/>
  <c r="K883" i="1"/>
  <c r="H877" i="1"/>
  <c r="H876" i="1"/>
  <c r="K876" i="1"/>
  <c r="H875" i="1"/>
  <c r="K875" i="1"/>
  <c r="H874" i="1"/>
  <c r="K874" i="1"/>
  <c r="H873" i="1"/>
  <c r="H872" i="1"/>
  <c r="K872" i="1"/>
  <c r="H869" i="1"/>
  <c r="K869" i="1"/>
  <c r="H868" i="1"/>
  <c r="K868" i="1"/>
  <c r="H867" i="1"/>
  <c r="K867" i="1"/>
  <c r="H866" i="1"/>
  <c r="K866" i="1"/>
  <c r="P866" i="1"/>
  <c r="H865" i="1"/>
  <c r="K865" i="1"/>
  <c r="H864" i="1"/>
  <c r="H863" i="1"/>
  <c r="K863" i="1"/>
  <c r="H862" i="1"/>
  <c r="H861" i="1"/>
  <c r="K861" i="1"/>
  <c r="H859" i="1"/>
  <c r="K859" i="1"/>
  <c r="H858" i="1"/>
  <c r="H857" i="1"/>
  <c r="K857" i="1"/>
  <c r="P857" i="1"/>
  <c r="H856" i="1"/>
  <c r="K856" i="1"/>
  <c r="N457" i="3"/>
  <c r="O457" i="3"/>
  <c r="H855" i="1"/>
  <c r="K855" i="1"/>
  <c r="N460" i="3"/>
  <c r="O460" i="3"/>
  <c r="H854" i="1"/>
  <c r="K854" i="1"/>
  <c r="N459" i="3"/>
  <c r="O459" i="3"/>
  <c r="H853" i="1"/>
  <c r="H852" i="1"/>
  <c r="K852" i="1"/>
  <c r="H851" i="1"/>
  <c r="K851" i="1"/>
  <c r="P851" i="1"/>
  <c r="H848" i="1"/>
  <c r="H844" i="1"/>
  <c r="K844" i="1"/>
  <c r="H842" i="1"/>
  <c r="H841" i="1"/>
  <c r="K841" i="1"/>
  <c r="H840" i="1"/>
  <c r="K840" i="1"/>
  <c r="H839" i="1"/>
  <c r="H838" i="1"/>
  <c r="K838" i="1"/>
  <c r="H837" i="1"/>
  <c r="H836" i="1"/>
  <c r="K836" i="1"/>
  <c r="P836" i="1"/>
  <c r="H835" i="1"/>
  <c r="K835" i="1"/>
  <c r="P835" i="1"/>
  <c r="H834" i="1"/>
  <c r="K834" i="1"/>
  <c r="P834" i="1"/>
  <c r="H833" i="1"/>
  <c r="K833" i="1"/>
  <c r="H832" i="1"/>
  <c r="K832" i="1"/>
  <c r="H831" i="1"/>
  <c r="K831" i="1"/>
  <c r="H829" i="1"/>
  <c r="K829" i="1"/>
  <c r="P829" i="1"/>
  <c r="H828" i="1"/>
  <c r="K828" i="1"/>
  <c r="H826" i="1"/>
  <c r="K826" i="1"/>
  <c r="H825" i="1"/>
  <c r="H821" i="1"/>
  <c r="K821" i="1"/>
  <c r="H820" i="1"/>
  <c r="H816" i="1"/>
  <c r="K816" i="1"/>
  <c r="P816" i="1"/>
  <c r="H807" i="1"/>
  <c r="K807" i="1"/>
  <c r="H805" i="1"/>
  <c r="K805" i="1"/>
  <c r="H804" i="1"/>
  <c r="K804" i="1"/>
  <c r="H803" i="1"/>
  <c r="K803" i="1"/>
  <c r="H802" i="1"/>
  <c r="H801" i="1"/>
  <c r="K801" i="1"/>
  <c r="H800" i="1"/>
  <c r="H799" i="1"/>
  <c r="K799" i="1"/>
  <c r="N542" i="3"/>
  <c r="H798" i="1"/>
  <c r="K798" i="1"/>
  <c r="N515" i="3"/>
  <c r="H797" i="1"/>
  <c r="K797" i="1"/>
  <c r="H796" i="1"/>
  <c r="H794" i="1"/>
  <c r="K794" i="1"/>
  <c r="P794" i="1"/>
  <c r="H792" i="1"/>
  <c r="K792" i="1"/>
  <c r="N565" i="3"/>
  <c r="H791" i="1"/>
  <c r="H789" i="1"/>
  <c r="K789" i="1"/>
  <c r="H788" i="1"/>
  <c r="K788" i="1"/>
  <c r="N563" i="3"/>
  <c r="H782" i="1"/>
  <c r="K782" i="1"/>
  <c r="H772" i="1"/>
  <c r="H769" i="1"/>
  <c r="H768" i="1"/>
  <c r="K768" i="1"/>
  <c r="P768" i="1"/>
  <c r="H767" i="1"/>
  <c r="K767" i="1"/>
  <c r="N498" i="3"/>
  <c r="O498" i="3"/>
  <c r="H766" i="1"/>
  <c r="K766" i="1"/>
  <c r="H765" i="1"/>
  <c r="K765" i="1"/>
  <c r="H764" i="1"/>
  <c r="K764" i="1"/>
  <c r="H763" i="1"/>
  <c r="K763" i="1"/>
  <c r="H760" i="1"/>
  <c r="H758" i="1"/>
  <c r="K758" i="1"/>
  <c r="H756" i="1"/>
  <c r="H755" i="1"/>
  <c r="K755" i="1"/>
  <c r="H753" i="1"/>
  <c r="H752" i="1"/>
  <c r="K752" i="1"/>
  <c r="H751" i="1"/>
  <c r="H749" i="1"/>
  <c r="K749" i="1"/>
  <c r="H747" i="1"/>
  <c r="K747" i="1"/>
  <c r="P747" i="1"/>
  <c r="H745" i="1"/>
  <c r="K745" i="1"/>
  <c r="H744" i="1"/>
  <c r="K744" i="1"/>
  <c r="P744" i="1"/>
  <c r="H743" i="1"/>
  <c r="H741" i="1"/>
  <c r="H739" i="1"/>
  <c r="K739" i="1"/>
  <c r="H737" i="1"/>
  <c r="K737" i="1"/>
  <c r="H736" i="1"/>
  <c r="K736" i="1"/>
  <c r="H735" i="1"/>
  <c r="K735" i="1"/>
  <c r="H733" i="1"/>
  <c r="K733" i="1"/>
  <c r="H731" i="1"/>
  <c r="K731" i="1"/>
  <c r="H730" i="1"/>
  <c r="K730" i="1"/>
  <c r="H729" i="1"/>
  <c r="H728" i="1"/>
  <c r="K728" i="1"/>
  <c r="H727" i="1"/>
  <c r="H726" i="1"/>
  <c r="K726" i="1"/>
  <c r="H725" i="1"/>
  <c r="H682" i="1"/>
  <c r="H681" i="1"/>
  <c r="K681" i="1"/>
  <c r="H680" i="1"/>
  <c r="K680" i="1"/>
  <c r="H679" i="1"/>
  <c r="H678" i="1"/>
  <c r="K678" i="1"/>
  <c r="H677" i="1"/>
  <c r="K677" i="1"/>
  <c r="H676" i="1"/>
  <c r="K676" i="1"/>
  <c r="P676" i="1"/>
  <c r="H675" i="1"/>
  <c r="K675" i="1"/>
  <c r="P675" i="1"/>
  <c r="H674" i="1"/>
  <c r="K674" i="1"/>
  <c r="H673" i="1"/>
  <c r="K673" i="1"/>
  <c r="P673" i="1"/>
  <c r="H672" i="1"/>
  <c r="K672" i="1"/>
  <c r="H671" i="1"/>
  <c r="K671" i="1"/>
  <c r="H670" i="1"/>
  <c r="K670" i="1"/>
  <c r="P670" i="1"/>
  <c r="H668" i="1"/>
  <c r="H667" i="1"/>
  <c r="K667" i="1"/>
  <c r="H666" i="1"/>
  <c r="K666" i="1"/>
  <c r="P666" i="1"/>
  <c r="H665" i="1"/>
  <c r="K665" i="1"/>
  <c r="H664" i="1"/>
  <c r="K664" i="1"/>
  <c r="P664" i="1"/>
  <c r="H663" i="1"/>
  <c r="H662" i="1"/>
  <c r="H661" i="1"/>
  <c r="K661" i="1"/>
  <c r="H660" i="1"/>
  <c r="K660" i="1"/>
  <c r="P660" i="1"/>
  <c r="H659" i="1"/>
  <c r="H656" i="1"/>
  <c r="K656" i="1"/>
  <c r="P656" i="1"/>
  <c r="H654" i="1"/>
  <c r="K654" i="1"/>
  <c r="P654" i="1"/>
  <c r="H653" i="1"/>
  <c r="K653" i="1"/>
  <c r="P653" i="1"/>
  <c r="H651" i="1"/>
  <c r="H650" i="1"/>
  <c r="K650" i="1"/>
  <c r="H649" i="1"/>
  <c r="K649" i="1"/>
  <c r="H648" i="1"/>
  <c r="K648" i="1"/>
  <c r="P648" i="1"/>
  <c r="H647" i="1"/>
  <c r="K647" i="1"/>
  <c r="H646" i="1"/>
  <c r="H644" i="1"/>
  <c r="K644" i="1"/>
  <c r="H643" i="1"/>
  <c r="K643" i="1"/>
  <c r="H642" i="1"/>
  <c r="H641" i="1"/>
  <c r="K641" i="1"/>
  <c r="H640" i="1"/>
  <c r="H639" i="1"/>
  <c r="K639" i="1"/>
  <c r="H637" i="1"/>
  <c r="H636" i="1"/>
  <c r="H635" i="1"/>
  <c r="K635" i="1"/>
  <c r="P635" i="1"/>
  <c r="H634" i="1"/>
  <c r="K634" i="1"/>
  <c r="P634" i="1"/>
  <c r="H633" i="1"/>
  <c r="K633" i="1"/>
  <c r="N488" i="3"/>
  <c r="O488" i="3"/>
  <c r="H632" i="1"/>
  <c r="K632" i="1"/>
  <c r="P632" i="1"/>
  <c r="H631" i="1"/>
  <c r="K631" i="1"/>
  <c r="H630" i="1"/>
  <c r="H629" i="1"/>
  <c r="K629" i="1"/>
  <c r="H628" i="1"/>
  <c r="K628" i="1"/>
  <c r="P628" i="1"/>
  <c r="H627" i="1"/>
  <c r="K627" i="1"/>
  <c r="H626" i="1"/>
  <c r="K626" i="1"/>
  <c r="H625" i="1"/>
  <c r="K625" i="1"/>
  <c r="H624" i="1"/>
  <c r="K624" i="1"/>
  <c r="H617" i="1"/>
  <c r="H616" i="1"/>
  <c r="H615" i="1"/>
  <c r="K615" i="1"/>
  <c r="P615" i="1"/>
  <c r="H613" i="1"/>
  <c r="K613" i="1"/>
  <c r="H612" i="1"/>
  <c r="K612" i="1"/>
  <c r="H611" i="1"/>
  <c r="K611" i="1"/>
  <c r="H610" i="1"/>
  <c r="K610" i="1"/>
  <c r="P610" i="1"/>
  <c r="H609" i="1"/>
  <c r="K609" i="1"/>
  <c r="P609" i="1"/>
  <c r="H608" i="1"/>
  <c r="H607" i="1"/>
  <c r="K607" i="1"/>
  <c r="P607" i="1"/>
  <c r="H605" i="1"/>
  <c r="K605" i="1"/>
  <c r="H604" i="1"/>
  <c r="K604" i="1"/>
  <c r="H603" i="1"/>
  <c r="K603" i="1"/>
  <c r="P603" i="1"/>
  <c r="H602" i="1"/>
  <c r="H601" i="1"/>
  <c r="K601" i="1"/>
  <c r="P601" i="1"/>
  <c r="H600" i="1"/>
  <c r="H599" i="1"/>
  <c r="K598" i="1"/>
  <c r="H597" i="1"/>
  <c r="K597" i="1"/>
  <c r="P597" i="1"/>
  <c r="H596" i="1"/>
  <c r="K596" i="1"/>
  <c r="P596" i="1"/>
  <c r="H595" i="1"/>
  <c r="K595" i="1"/>
  <c r="H594" i="1"/>
  <c r="K594" i="1"/>
  <c r="H593" i="1"/>
  <c r="K593" i="1"/>
  <c r="P593" i="1"/>
  <c r="K592" i="1"/>
  <c r="K591" i="1"/>
  <c r="P591" i="1"/>
  <c r="K590" i="1"/>
  <c r="N470" i="3"/>
  <c r="O470" i="3"/>
  <c r="H589" i="1"/>
  <c r="K589" i="1"/>
  <c r="H588" i="1"/>
  <c r="K588" i="1"/>
  <c r="H587" i="1"/>
  <c r="K587" i="1"/>
  <c r="P587" i="1"/>
  <c r="H586" i="1"/>
  <c r="K586" i="1"/>
  <c r="P586" i="1"/>
  <c r="H585" i="1"/>
  <c r="H584" i="1"/>
  <c r="K584" i="1"/>
  <c r="H583" i="1"/>
  <c r="K583" i="1"/>
  <c r="H582" i="1"/>
  <c r="K582" i="1"/>
  <c r="P582" i="1"/>
  <c r="H581" i="1"/>
  <c r="K580" i="1"/>
  <c r="P580" i="1"/>
  <c r="H579" i="1"/>
  <c r="K579" i="1"/>
  <c r="P579" i="1"/>
  <c r="K578" i="1"/>
  <c r="P578" i="1"/>
  <c r="K577" i="1"/>
  <c r="P577" i="1"/>
  <c r="K576" i="1"/>
  <c r="P576" i="1"/>
  <c r="K574" i="1"/>
  <c r="P574" i="1"/>
  <c r="K572" i="1"/>
  <c r="P572" i="1"/>
  <c r="K571" i="1"/>
  <c r="P571" i="1"/>
  <c r="K570" i="1"/>
  <c r="P570" i="1"/>
  <c r="K569" i="1"/>
  <c r="P569" i="1"/>
  <c r="K568" i="1"/>
  <c r="P568" i="1"/>
  <c r="H566" i="1"/>
  <c r="K566" i="1"/>
  <c r="P566" i="1"/>
  <c r="H565" i="1"/>
  <c r="K565" i="1"/>
  <c r="P565" i="1"/>
  <c r="H564" i="1"/>
  <c r="K564" i="1"/>
  <c r="P564" i="1"/>
  <c r="H563" i="1"/>
  <c r="H562" i="1"/>
  <c r="K562" i="1"/>
  <c r="P562" i="1"/>
  <c r="H561" i="1"/>
  <c r="K561" i="1"/>
  <c r="P561" i="1"/>
  <c r="H560" i="1"/>
  <c r="K560" i="1"/>
  <c r="P560" i="1"/>
  <c r="H559" i="1"/>
  <c r="K559" i="1"/>
  <c r="P559" i="1"/>
  <c r="H558" i="1"/>
  <c r="H557" i="1"/>
  <c r="K557" i="1"/>
  <c r="P557" i="1"/>
  <c r="H556" i="1"/>
  <c r="K556" i="1"/>
  <c r="H555" i="1"/>
  <c r="H554" i="1"/>
  <c r="K554" i="1"/>
  <c r="P554" i="1"/>
  <c r="H553" i="1"/>
  <c r="K553" i="1"/>
  <c r="P553" i="1"/>
  <c r="H552" i="1"/>
  <c r="K552" i="1"/>
  <c r="P552" i="1"/>
  <c r="H551" i="1"/>
  <c r="H550" i="1"/>
  <c r="K550" i="1"/>
  <c r="P550" i="1"/>
  <c r="H549" i="1"/>
  <c r="K549" i="1"/>
  <c r="P549" i="1"/>
  <c r="H548" i="1"/>
  <c r="K548" i="1"/>
  <c r="P548" i="1"/>
  <c r="H547" i="1"/>
  <c r="K547" i="1"/>
  <c r="P547" i="1"/>
  <c r="H546" i="1"/>
  <c r="K546" i="1"/>
  <c r="P546" i="1"/>
  <c r="H545" i="1"/>
  <c r="K545" i="1"/>
  <c r="P545" i="1"/>
  <c r="H544" i="1"/>
  <c r="K544" i="1"/>
  <c r="P544" i="1"/>
  <c r="H543" i="1"/>
  <c r="K543" i="1"/>
  <c r="P543" i="1"/>
  <c r="H542" i="1"/>
  <c r="K542" i="1"/>
  <c r="P542" i="1"/>
  <c r="H541" i="1"/>
  <c r="H540" i="1"/>
  <c r="K540" i="1"/>
  <c r="P540" i="1"/>
  <c r="H539" i="1"/>
  <c r="K539" i="1"/>
  <c r="P539" i="1"/>
  <c r="H538" i="1"/>
  <c r="H537" i="1"/>
  <c r="K537" i="1"/>
  <c r="H536" i="1"/>
  <c r="K536" i="1"/>
  <c r="P536" i="1"/>
  <c r="H535" i="1"/>
  <c r="K535" i="1"/>
  <c r="P535" i="1"/>
  <c r="H534" i="1"/>
  <c r="K534" i="1"/>
  <c r="H533" i="1"/>
  <c r="K533" i="1"/>
  <c r="P533" i="1"/>
  <c r="H532" i="1"/>
  <c r="K532" i="1"/>
  <c r="H531" i="1"/>
  <c r="H530" i="1"/>
  <c r="K530" i="1"/>
  <c r="H529" i="1"/>
  <c r="K529" i="1"/>
  <c r="P529" i="1"/>
  <c r="H528" i="1"/>
  <c r="K528" i="1"/>
  <c r="P528" i="1"/>
  <c r="H527" i="1"/>
  <c r="K527" i="1"/>
  <c r="P527" i="1"/>
  <c r="H526" i="1"/>
  <c r="H525" i="1"/>
  <c r="K525" i="1"/>
  <c r="H524" i="1"/>
  <c r="H523" i="1"/>
  <c r="K523" i="1"/>
  <c r="P523" i="1"/>
  <c r="H522" i="1"/>
  <c r="H521" i="1"/>
  <c r="K521" i="1"/>
  <c r="P521" i="1"/>
  <c r="H520" i="1"/>
  <c r="K520" i="1"/>
  <c r="P520" i="1"/>
  <c r="H519" i="1"/>
  <c r="K519" i="1"/>
  <c r="H518" i="1"/>
  <c r="K518" i="1"/>
  <c r="P518" i="1"/>
  <c r="H517" i="1"/>
  <c r="H516" i="1"/>
  <c r="H515" i="1"/>
  <c r="H514" i="1"/>
  <c r="H513" i="1"/>
  <c r="K513" i="1"/>
  <c r="P513" i="1"/>
  <c r="H512" i="1"/>
  <c r="K512" i="1"/>
  <c r="H511" i="1"/>
  <c r="K511" i="1"/>
  <c r="P511" i="1"/>
  <c r="H433" i="1"/>
  <c r="H321" i="1"/>
  <c r="H318" i="1"/>
  <c r="H316" i="1"/>
  <c r="H302" i="1"/>
  <c r="H300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56" i="1"/>
  <c r="H55" i="1"/>
  <c r="H54" i="1"/>
  <c r="H53" i="1"/>
  <c r="H52" i="1"/>
  <c r="K52" i="1"/>
  <c r="H51" i="1"/>
  <c r="K51" i="1"/>
  <c r="H45" i="1"/>
  <c r="K45" i="1"/>
  <c r="N496" i="3"/>
  <c r="O496" i="3"/>
  <c r="H44" i="1"/>
  <c r="K44" i="1"/>
  <c r="N495" i="3"/>
  <c r="O495" i="3"/>
  <c r="H43" i="1"/>
  <c r="K43" i="1"/>
  <c r="H42" i="1"/>
  <c r="H26" i="1"/>
  <c r="H25" i="1"/>
  <c r="H24" i="1"/>
  <c r="K24" i="1"/>
  <c r="P24" i="1"/>
  <c r="H23" i="1"/>
  <c r="K23" i="1"/>
  <c r="H22" i="1"/>
  <c r="H20" i="1"/>
  <c r="H18" i="1"/>
  <c r="H19" i="1"/>
  <c r="K17" i="1"/>
  <c r="H16" i="1"/>
  <c r="K16" i="1"/>
  <c r="H13" i="1"/>
  <c r="K13" i="1"/>
  <c r="P13" i="1"/>
  <c r="H12" i="1"/>
  <c r="K12" i="1"/>
  <c r="P12" i="1"/>
  <c r="H11" i="1"/>
  <c r="K11" i="1"/>
  <c r="N511" i="3"/>
  <c r="H10" i="1"/>
  <c r="H9" i="1"/>
  <c r="H8" i="1"/>
  <c r="H7" i="1"/>
  <c r="K7" i="1"/>
  <c r="H3" i="1"/>
  <c r="K3" i="1"/>
  <c r="H2" i="1"/>
  <c r="K2" i="1"/>
  <c r="K22" i="1"/>
  <c r="G3" i="4"/>
  <c r="G4" i="4"/>
  <c r="G5" i="4"/>
  <c r="G6" i="4"/>
  <c r="G7" i="4"/>
  <c r="G8" i="4"/>
  <c r="G9" i="4"/>
  <c r="G10" i="4"/>
  <c r="G11" i="4"/>
  <c r="G12" i="4"/>
  <c r="G14" i="4"/>
  <c r="G16" i="4"/>
  <c r="G17" i="4"/>
  <c r="G18" i="4"/>
  <c r="G19" i="4"/>
  <c r="G20" i="4"/>
  <c r="G21" i="4"/>
  <c r="G23" i="4"/>
  <c r="G24" i="4"/>
  <c r="G25" i="4"/>
  <c r="G26" i="4"/>
  <c r="G27" i="4"/>
  <c r="G28" i="4"/>
  <c r="G29" i="4"/>
  <c r="G30" i="4"/>
  <c r="G32" i="4"/>
  <c r="G33" i="4"/>
  <c r="G34" i="4"/>
  <c r="G35" i="4"/>
  <c r="G36" i="4"/>
  <c r="G37" i="4"/>
  <c r="G38" i="4"/>
  <c r="G40" i="4"/>
  <c r="G41" i="4"/>
  <c r="G42" i="4"/>
  <c r="G44" i="4"/>
  <c r="G45" i="4"/>
  <c r="G46" i="4"/>
  <c r="G48" i="4"/>
  <c r="G49" i="4"/>
  <c r="G50" i="4"/>
  <c r="G51" i="4"/>
  <c r="G53" i="4"/>
  <c r="G54" i="4"/>
  <c r="G56" i="4"/>
  <c r="G57" i="4"/>
  <c r="G58" i="4"/>
  <c r="G59" i="4"/>
  <c r="G61" i="4"/>
  <c r="G62" i="4"/>
  <c r="G63" i="4"/>
  <c r="G64" i="4"/>
  <c r="G66" i="4"/>
  <c r="G68" i="4"/>
  <c r="G70" i="4"/>
  <c r="G71" i="4"/>
  <c r="G73" i="4"/>
  <c r="G74" i="4"/>
  <c r="G76" i="4"/>
  <c r="G77" i="4"/>
  <c r="G79" i="4"/>
  <c r="G80" i="4"/>
  <c r="G82" i="4"/>
  <c r="G83" i="4"/>
  <c r="G84" i="4"/>
  <c r="G86" i="4"/>
  <c r="G87" i="4"/>
  <c r="G89" i="4"/>
  <c r="G90" i="4"/>
  <c r="G92" i="4"/>
  <c r="G93" i="4"/>
  <c r="G95" i="4"/>
  <c r="G96" i="4"/>
  <c r="G98" i="4"/>
  <c r="G100" i="4"/>
  <c r="G102" i="4"/>
  <c r="G103" i="4"/>
  <c r="G105" i="4"/>
  <c r="G106" i="4"/>
  <c r="G108" i="4"/>
  <c r="G110" i="4"/>
  <c r="G111" i="4"/>
  <c r="G112" i="4"/>
  <c r="G114" i="4"/>
  <c r="G115" i="4"/>
  <c r="G116" i="4"/>
  <c r="G118" i="4"/>
  <c r="G119" i="4"/>
  <c r="G120" i="4"/>
  <c r="G122" i="4"/>
  <c r="G123" i="4"/>
  <c r="G124" i="4"/>
  <c r="G125" i="4"/>
  <c r="G127" i="4"/>
  <c r="G128" i="4"/>
  <c r="G129" i="4"/>
  <c r="G131" i="4"/>
  <c r="G132" i="4"/>
  <c r="G133" i="4"/>
  <c r="G135" i="4"/>
  <c r="G136" i="4"/>
  <c r="G137" i="4"/>
  <c r="G139" i="4"/>
  <c r="G140" i="4"/>
  <c r="G141" i="4"/>
  <c r="G143" i="4"/>
  <c r="G144" i="4"/>
  <c r="G145" i="4"/>
  <c r="G147" i="4"/>
  <c r="G148" i="4"/>
  <c r="G149" i="4"/>
  <c r="G151" i="4"/>
  <c r="G152" i="4"/>
  <c r="G153" i="4"/>
  <c r="G155" i="4"/>
  <c r="G157" i="4"/>
  <c r="G158" i="4"/>
  <c r="G159" i="4"/>
  <c r="G161" i="4"/>
  <c r="G162" i="4"/>
  <c r="G163" i="4"/>
  <c r="G165" i="4"/>
  <c r="G166" i="4"/>
  <c r="G167" i="4"/>
  <c r="G169" i="4"/>
  <c r="G170" i="4"/>
  <c r="G171" i="4"/>
  <c r="G173" i="4"/>
  <c r="G174" i="4"/>
  <c r="G175" i="4"/>
  <c r="G177" i="4"/>
  <c r="G178" i="4"/>
  <c r="G179" i="4"/>
  <c r="G181" i="4"/>
  <c r="G182" i="4"/>
  <c r="G183" i="4"/>
  <c r="G185" i="4"/>
  <c r="G186" i="4"/>
  <c r="G187" i="4"/>
  <c r="G189" i="4"/>
  <c r="G190" i="4"/>
  <c r="G191" i="4"/>
  <c r="G193" i="4"/>
  <c r="G194" i="4"/>
  <c r="G195" i="4"/>
  <c r="G197" i="4"/>
  <c r="G198" i="4"/>
  <c r="G199" i="4"/>
  <c r="G201" i="4"/>
  <c r="G202" i="4"/>
  <c r="G204" i="4"/>
  <c r="G205" i="4"/>
  <c r="G207" i="4"/>
  <c r="G208" i="4"/>
  <c r="G210" i="4"/>
  <c r="G211" i="4"/>
  <c r="G213" i="4"/>
  <c r="G214" i="4"/>
  <c r="G216" i="4"/>
  <c r="G217" i="4"/>
  <c r="G218" i="4"/>
  <c r="G219" i="4"/>
  <c r="G221" i="4"/>
  <c r="G222" i="4"/>
  <c r="G223" i="4"/>
  <c r="G225" i="4"/>
  <c r="G226" i="4"/>
  <c r="G227" i="4"/>
  <c r="G229" i="4"/>
  <c r="G230" i="4"/>
  <c r="G231" i="4"/>
  <c r="G232" i="4"/>
  <c r="G234" i="4"/>
  <c r="G235" i="4"/>
  <c r="G236" i="4"/>
  <c r="G237" i="4"/>
  <c r="G239" i="4"/>
  <c r="G240" i="4"/>
  <c r="G242" i="4"/>
  <c r="G243" i="4"/>
  <c r="G245" i="4"/>
  <c r="G246" i="4"/>
  <c r="G247" i="4"/>
  <c r="G249" i="4"/>
  <c r="G250" i="4"/>
  <c r="G252" i="4"/>
  <c r="G253" i="4"/>
  <c r="G255" i="4"/>
  <c r="G256" i="4"/>
  <c r="G258" i="4"/>
  <c r="G259" i="4"/>
  <c r="G261" i="4"/>
  <c r="G262" i="4"/>
  <c r="G264" i="4"/>
  <c r="G265" i="4"/>
  <c r="G266" i="4"/>
  <c r="G268" i="4"/>
  <c r="G269" i="4"/>
  <c r="G271" i="4"/>
  <c r="G272" i="4"/>
  <c r="G274" i="4"/>
  <c r="G275" i="4"/>
  <c r="G277" i="4"/>
  <c r="G278" i="4"/>
  <c r="G279" i="4"/>
  <c r="G281" i="4"/>
  <c r="G282" i="4"/>
  <c r="G284" i="4"/>
  <c r="G285" i="4"/>
  <c r="G286" i="4"/>
  <c r="G288" i="4"/>
  <c r="G289" i="4"/>
  <c r="G291" i="4"/>
  <c r="G292" i="4"/>
  <c r="G293" i="4"/>
  <c r="G295" i="4"/>
  <c r="G296" i="4"/>
  <c r="G297" i="4"/>
  <c r="G298" i="4"/>
  <c r="G300" i="4"/>
  <c r="G301" i="4"/>
  <c r="G302" i="4"/>
  <c r="G304" i="4"/>
  <c r="G305" i="4"/>
  <c r="G306" i="4"/>
  <c r="G307" i="4"/>
  <c r="G309" i="4"/>
  <c r="G310" i="4"/>
  <c r="G311" i="4"/>
  <c r="G313" i="4"/>
  <c r="G314" i="4"/>
  <c r="G316" i="4"/>
  <c r="G317" i="4"/>
  <c r="G318" i="4"/>
  <c r="G320" i="4"/>
  <c r="G321" i="4"/>
  <c r="G322" i="4"/>
  <c r="G324" i="4"/>
  <c r="G325" i="4"/>
  <c r="G327" i="4"/>
  <c r="G328" i="4"/>
  <c r="G329" i="4"/>
  <c r="G331" i="4"/>
  <c r="G332" i="4"/>
  <c r="G333" i="4"/>
  <c r="G335" i="4"/>
  <c r="G336" i="4"/>
  <c r="G337" i="4"/>
  <c r="G338" i="4"/>
  <c r="G340" i="4"/>
  <c r="G341" i="4"/>
  <c r="G342" i="4"/>
  <c r="G343" i="4"/>
  <c r="G344" i="4"/>
  <c r="G345" i="4"/>
  <c r="G347" i="4"/>
  <c r="G348" i="4"/>
  <c r="G350" i="4"/>
  <c r="G351" i="4"/>
  <c r="G353" i="4"/>
  <c r="G355" i="4"/>
  <c r="G357" i="4"/>
  <c r="G358" i="4"/>
  <c r="G360" i="4"/>
  <c r="G361" i="4"/>
  <c r="G363" i="4"/>
  <c r="G364" i="4"/>
  <c r="G365" i="4"/>
  <c r="G366" i="4"/>
  <c r="G367" i="4"/>
  <c r="G368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9" i="4"/>
  <c r="G390" i="4"/>
  <c r="G391" i="4"/>
  <c r="G392" i="4"/>
  <c r="G393" i="4"/>
  <c r="G394" i="4"/>
  <c r="G395" i="4"/>
  <c r="G396" i="4"/>
  <c r="G398" i="4"/>
  <c r="G399" i="4"/>
  <c r="G400" i="4"/>
  <c r="G401" i="4"/>
  <c r="G402" i="4"/>
  <c r="G403" i="4"/>
  <c r="G404" i="4"/>
  <c r="G405" i="4"/>
  <c r="G406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10" i="4"/>
  <c r="G611" i="4"/>
  <c r="G613" i="4"/>
  <c r="G615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8" i="4"/>
  <c r="G639" i="4"/>
  <c r="G641" i="4"/>
  <c r="G642" i="4"/>
  <c r="G643" i="4"/>
  <c r="G644" i="4"/>
  <c r="G645" i="4"/>
  <c r="G646" i="4"/>
  <c r="G648" i="4"/>
  <c r="G649" i="4"/>
  <c r="G650" i="4"/>
  <c r="G651" i="4"/>
  <c r="G652" i="4"/>
  <c r="G653" i="4"/>
  <c r="G654" i="4"/>
  <c r="G656" i="4"/>
  <c r="G658" i="4"/>
  <c r="G659" i="4"/>
  <c r="G660" i="4"/>
  <c r="G661" i="4"/>
  <c r="G662" i="4"/>
  <c r="G663" i="4"/>
  <c r="G665" i="4"/>
  <c r="G666" i="4"/>
  <c r="G667" i="4"/>
  <c r="G668" i="4"/>
  <c r="G669" i="4"/>
  <c r="G670" i="4"/>
  <c r="G672" i="4"/>
  <c r="G674" i="4"/>
  <c r="G676" i="4"/>
  <c r="G677" i="4"/>
  <c r="G678" i="4"/>
  <c r="G680" i="4"/>
  <c r="G682" i="4"/>
  <c r="G683" i="4"/>
  <c r="G684" i="4"/>
  <c r="G685" i="4"/>
  <c r="G686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9" i="4"/>
  <c r="G750" i="4"/>
  <c r="G751" i="4"/>
  <c r="G752" i="4"/>
  <c r="G753" i="4"/>
  <c r="G754" i="4"/>
  <c r="G755" i="4"/>
  <c r="G756" i="4"/>
  <c r="G757" i="4"/>
  <c r="G758" i="4"/>
  <c r="G759" i="4"/>
  <c r="G761" i="4"/>
  <c r="G762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6" i="4"/>
  <c r="G787" i="4"/>
  <c r="G788" i="4"/>
  <c r="G789" i="4"/>
  <c r="G790" i="4"/>
  <c r="G791" i="4"/>
  <c r="G792" i="4"/>
  <c r="G793" i="4"/>
  <c r="G794" i="4"/>
  <c r="G795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3" i="4"/>
  <c r="G814" i="4"/>
  <c r="G816" i="4"/>
  <c r="G817" i="4"/>
  <c r="G819" i="4"/>
  <c r="G820" i="4"/>
  <c r="G821" i="4"/>
  <c r="G822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5" i="4"/>
  <c r="G846" i="4"/>
  <c r="G847" i="4"/>
  <c r="G848" i="4"/>
  <c r="G850" i="4"/>
  <c r="G852" i="4"/>
  <c r="G854" i="4"/>
  <c r="G855" i="4"/>
  <c r="G857" i="4"/>
  <c r="G858" i="4"/>
  <c r="G859" i="4"/>
  <c r="G861" i="4"/>
  <c r="G862" i="4"/>
  <c r="G863" i="4"/>
  <c r="G864" i="4"/>
  <c r="G865" i="4"/>
  <c r="G866" i="4"/>
  <c r="G867" i="4"/>
  <c r="G868" i="4"/>
  <c r="G869" i="4"/>
  <c r="G870" i="4"/>
  <c r="G871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7" i="4"/>
  <c r="G948" i="4"/>
  <c r="G949" i="4"/>
  <c r="G950" i="4"/>
  <c r="G951" i="4"/>
  <c r="G952" i="4"/>
  <c r="G954" i="4"/>
  <c r="G955" i="4"/>
  <c r="G956" i="4"/>
  <c r="G958" i="4"/>
  <c r="G959" i="4"/>
  <c r="G960" i="4"/>
  <c r="G961" i="4"/>
  <c r="G962" i="4"/>
  <c r="G964" i="4"/>
  <c r="G965" i="4"/>
  <c r="G966" i="4"/>
  <c r="G967" i="4"/>
  <c r="G968" i="4"/>
  <c r="G970" i="4"/>
  <c r="G971" i="4"/>
  <c r="G972" i="4"/>
  <c r="G973" i="4"/>
  <c r="G974" i="4"/>
  <c r="G975" i="4"/>
  <c r="G977" i="4"/>
  <c r="G978" i="4"/>
  <c r="G979" i="4"/>
  <c r="G981" i="4"/>
  <c r="G982" i="4"/>
  <c r="G983" i="4"/>
  <c r="G984" i="4"/>
  <c r="G986" i="4"/>
  <c r="G987" i="4"/>
  <c r="G988" i="4"/>
  <c r="G989" i="4"/>
  <c r="G991" i="4"/>
  <c r="G992" i="4"/>
  <c r="G993" i="4"/>
  <c r="G995" i="4"/>
  <c r="G996" i="4"/>
  <c r="G997" i="4"/>
  <c r="G998" i="4"/>
  <c r="G999" i="4"/>
  <c r="G1000" i="4"/>
  <c r="G1002" i="4"/>
  <c r="G1003" i="4"/>
  <c r="G1004" i="4"/>
  <c r="G1005" i="4"/>
  <c r="G1006" i="4"/>
  <c r="G1008" i="4"/>
  <c r="G1009" i="4"/>
  <c r="G1010" i="4"/>
  <c r="G1011" i="4"/>
  <c r="G1012" i="4"/>
  <c r="G1013" i="4"/>
  <c r="G1015" i="4"/>
  <c r="G1016" i="4"/>
  <c r="G1017" i="4"/>
  <c r="G1018" i="4"/>
  <c r="G1019" i="4"/>
  <c r="G1021" i="4"/>
  <c r="G1022" i="4"/>
  <c r="G1023" i="4"/>
  <c r="G1024" i="4"/>
  <c r="G1025" i="4"/>
  <c r="G1027" i="4"/>
  <c r="G1028" i="4"/>
  <c r="G1029" i="4"/>
  <c r="G1031" i="4"/>
  <c r="G1032" i="4"/>
  <c r="G1033" i="4"/>
  <c r="G1034" i="4"/>
  <c r="G1035" i="4"/>
  <c r="G1037" i="4"/>
  <c r="G1038" i="4"/>
  <c r="G1040" i="4"/>
  <c r="G1041" i="4"/>
  <c r="G1043" i="4"/>
  <c r="G1044" i="4"/>
  <c r="G1046" i="4"/>
  <c r="G1047" i="4"/>
  <c r="G1049" i="4"/>
  <c r="G1050" i="4"/>
  <c r="G1051" i="4"/>
  <c r="G1053" i="4"/>
  <c r="G1054" i="4"/>
  <c r="G1056" i="4"/>
  <c r="G1057" i="4"/>
  <c r="G1058" i="4"/>
  <c r="G1060" i="4"/>
  <c r="G1061" i="4"/>
  <c r="G1063" i="4"/>
  <c r="G1064" i="4"/>
  <c r="G1065" i="4"/>
  <c r="G1067" i="4"/>
  <c r="G1068" i="4"/>
  <c r="G1069" i="4"/>
  <c r="G1071" i="4"/>
  <c r="G1072" i="4"/>
  <c r="G1073" i="4"/>
  <c r="G1075" i="4"/>
  <c r="G1076" i="4"/>
  <c r="G1077" i="4"/>
  <c r="G1079" i="4"/>
  <c r="G1080" i="4"/>
  <c r="G1081" i="4"/>
  <c r="G1083" i="4"/>
  <c r="G1084" i="4"/>
  <c r="G1085" i="4"/>
  <c r="G1087" i="4"/>
  <c r="G1088" i="4"/>
  <c r="G1090" i="4"/>
  <c r="G1091" i="4"/>
  <c r="G1092" i="4"/>
  <c r="G1094" i="4"/>
  <c r="G1095" i="4"/>
  <c r="G1096" i="4"/>
  <c r="G1098" i="4"/>
  <c r="G1099" i="4"/>
  <c r="G1101" i="4"/>
  <c r="G1102" i="4"/>
  <c r="G1103" i="4"/>
  <c r="G1105" i="4"/>
  <c r="G1106" i="4"/>
  <c r="G1108" i="4"/>
  <c r="G1109" i="4"/>
  <c r="G1111" i="4"/>
  <c r="G1112" i="4"/>
  <c r="G1114" i="4"/>
  <c r="G1115" i="4"/>
  <c r="G1117" i="4"/>
  <c r="G1118" i="4"/>
  <c r="G1120" i="4"/>
  <c r="G1121" i="4"/>
  <c r="G1123" i="4"/>
  <c r="G1124" i="4"/>
  <c r="G1126" i="4"/>
  <c r="G1127" i="4"/>
  <c r="G1129" i="4"/>
  <c r="G1130" i="4"/>
  <c r="G1132" i="4"/>
  <c r="G1133" i="4"/>
  <c r="G1135" i="4"/>
  <c r="G1136" i="4"/>
  <c r="G1138" i="4"/>
  <c r="G1139" i="4"/>
  <c r="G1140" i="4"/>
  <c r="G1141" i="4"/>
  <c r="G1142" i="4"/>
  <c r="G1144" i="4"/>
  <c r="G1145" i="4"/>
  <c r="G1146" i="4"/>
  <c r="G1147" i="4"/>
  <c r="G1148" i="4"/>
  <c r="G1149" i="4"/>
  <c r="G1150" i="4"/>
  <c r="G1152" i="4"/>
  <c r="G1153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9" i="4"/>
  <c r="G1190" i="4"/>
  <c r="G1191" i="4"/>
  <c r="G1193" i="4"/>
  <c r="G1194" i="4"/>
  <c r="G1196" i="4"/>
  <c r="G1197" i="4"/>
  <c r="G1198" i="4"/>
  <c r="G1199" i="4"/>
  <c r="G1200" i="4"/>
  <c r="G1201" i="4"/>
  <c r="G1202" i="4"/>
  <c r="G1203" i="4"/>
  <c r="G1205" i="4"/>
  <c r="G1206" i="4"/>
  <c r="G1207" i="4"/>
  <c r="G1208" i="4"/>
  <c r="G1209" i="4"/>
  <c r="G1210" i="4"/>
  <c r="G1211" i="4"/>
  <c r="G1213" i="4"/>
  <c r="G1214" i="4"/>
  <c r="G1215" i="4"/>
  <c r="G1216" i="4"/>
  <c r="G1217" i="4"/>
  <c r="G1218" i="4"/>
  <c r="G1219" i="4"/>
  <c r="G1220" i="4"/>
  <c r="G1222" i="4"/>
  <c r="G1223" i="4"/>
  <c r="G1224" i="4"/>
  <c r="G1225" i="4"/>
  <c r="G1226" i="4"/>
  <c r="G1227" i="4"/>
  <c r="G1228" i="4"/>
  <c r="G1229" i="4"/>
  <c r="G1230" i="4"/>
  <c r="G1231" i="4"/>
  <c r="G1233" i="4"/>
  <c r="G1234" i="4"/>
  <c r="G1235" i="4"/>
  <c r="G1236" i="4"/>
  <c r="G1237" i="4"/>
  <c r="G1238" i="4"/>
  <c r="G1239" i="4"/>
  <c r="G1240" i="4"/>
  <c r="G1241" i="4"/>
  <c r="G1242" i="4"/>
  <c r="G1244" i="4"/>
  <c r="G1245" i="4"/>
  <c r="G1246" i="4"/>
  <c r="G1247" i="4"/>
  <c r="G1248" i="4"/>
  <c r="G1249" i="4"/>
  <c r="G1250" i="4"/>
  <c r="G1251" i="4"/>
  <c r="G1252" i="4"/>
  <c r="G1253" i="4"/>
  <c r="G1255" i="4"/>
  <c r="G1256" i="4"/>
  <c r="G1257" i="4"/>
  <c r="G1258" i="4"/>
  <c r="G1259" i="4"/>
  <c r="G1260" i="4"/>
  <c r="G1261" i="4"/>
  <c r="G1262" i="4"/>
  <c r="G1263" i="4"/>
  <c r="G1264" i="4"/>
  <c r="G1266" i="4"/>
  <c r="G1267" i="4"/>
  <c r="G1268" i="4"/>
  <c r="G1269" i="4"/>
  <c r="G1270" i="4"/>
  <c r="G1271" i="4"/>
  <c r="G1272" i="4"/>
  <c r="G1273" i="4"/>
  <c r="G1275" i="4"/>
  <c r="G1276" i="4"/>
  <c r="G1277" i="4"/>
  <c r="G1278" i="4"/>
  <c r="G1279" i="4"/>
  <c r="G1280" i="4"/>
  <c r="G1281" i="4"/>
  <c r="G1282" i="4"/>
  <c r="G1283" i="4"/>
  <c r="G1285" i="4"/>
  <c r="G1286" i="4"/>
  <c r="G1287" i="4"/>
  <c r="G1288" i="4"/>
  <c r="G1289" i="4"/>
  <c r="G1290" i="4"/>
  <c r="G1291" i="4"/>
  <c r="G1292" i="4"/>
  <c r="G1293" i="4"/>
  <c r="G1295" i="4"/>
  <c r="G1296" i="4"/>
  <c r="G1297" i="4"/>
  <c r="G1298" i="4"/>
  <c r="G1299" i="4"/>
  <c r="G1300" i="4"/>
  <c r="G1302" i="4"/>
  <c r="G1303" i="4"/>
  <c r="G1304" i="4"/>
  <c r="G1305" i="4"/>
  <c r="G1306" i="4"/>
  <c r="G1307" i="4"/>
  <c r="G1309" i="4"/>
  <c r="G1310" i="4"/>
  <c r="G1311" i="4"/>
  <c r="G1312" i="4"/>
  <c r="G1313" i="4"/>
  <c r="G1314" i="4"/>
  <c r="G1316" i="4"/>
  <c r="G1317" i="4"/>
  <c r="G1318" i="4"/>
  <c r="G1319" i="4"/>
  <c r="G1320" i="4"/>
  <c r="G1321" i="4"/>
  <c r="G1323" i="4"/>
  <c r="G1324" i="4"/>
  <c r="G1325" i="4"/>
  <c r="G1326" i="4"/>
  <c r="G1327" i="4"/>
  <c r="G1328" i="4"/>
  <c r="G1330" i="4"/>
  <c r="G1331" i="4"/>
  <c r="G1332" i="4"/>
  <c r="G1333" i="4"/>
  <c r="G1334" i="4"/>
  <c r="G1335" i="4"/>
  <c r="G1337" i="4"/>
  <c r="G1338" i="4"/>
  <c r="G1339" i="4"/>
  <c r="G1340" i="4"/>
  <c r="G1341" i="4"/>
  <c r="G1342" i="4"/>
  <c r="G1344" i="4"/>
  <c r="G1345" i="4"/>
  <c r="G1346" i="4"/>
  <c r="G1347" i="4"/>
  <c r="G1348" i="4"/>
  <c r="G1349" i="4"/>
  <c r="G1351" i="4"/>
  <c r="G1352" i="4"/>
  <c r="G1353" i="4"/>
  <c r="G1354" i="4"/>
  <c r="G1355" i="4"/>
  <c r="G1356" i="4"/>
  <c r="G1357" i="4"/>
  <c r="G1359" i="4"/>
  <c r="G1360" i="4"/>
  <c r="G1361" i="4"/>
  <c r="G1362" i="4"/>
  <c r="G1363" i="4"/>
  <c r="G1364" i="4"/>
  <c r="G1365" i="4"/>
  <c r="G1367" i="4"/>
  <c r="G1368" i="4"/>
  <c r="G1369" i="4"/>
  <c r="G1370" i="4"/>
  <c r="G1371" i="4"/>
  <c r="G1372" i="4"/>
  <c r="G1374" i="4"/>
  <c r="G1375" i="4"/>
  <c r="G1376" i="4"/>
  <c r="G1377" i="4"/>
  <c r="G1378" i="4"/>
  <c r="G1379" i="4"/>
  <c r="G1381" i="4"/>
  <c r="G1382" i="4"/>
  <c r="G1383" i="4"/>
  <c r="G1384" i="4"/>
  <c r="G1385" i="4"/>
  <c r="G1386" i="4"/>
  <c r="G1387" i="4"/>
  <c r="G1389" i="4"/>
  <c r="G1390" i="4"/>
  <c r="G1391" i="4"/>
  <c r="G1392" i="4"/>
  <c r="G1393" i="4"/>
  <c r="G1394" i="4"/>
  <c r="G1395" i="4"/>
  <c r="G1397" i="4"/>
  <c r="G1398" i="4"/>
  <c r="G1399" i="4"/>
  <c r="G1400" i="4"/>
  <c r="G1401" i="4"/>
  <c r="G1402" i="4"/>
  <c r="G1403" i="4"/>
  <c r="G1405" i="4"/>
  <c r="G1406" i="4"/>
  <c r="G1407" i="4"/>
  <c r="G1408" i="4"/>
  <c r="G1409" i="4"/>
  <c r="G1410" i="4"/>
  <c r="G1411" i="4"/>
  <c r="G1412" i="4"/>
  <c r="G1414" i="4"/>
  <c r="G1415" i="4"/>
  <c r="G1416" i="4"/>
  <c r="G1417" i="4"/>
  <c r="G1418" i="4"/>
  <c r="G1419" i="4"/>
  <c r="G1420" i="4"/>
  <c r="G1422" i="4"/>
  <c r="G1423" i="4"/>
  <c r="G1424" i="4"/>
  <c r="G1425" i="4"/>
  <c r="G1426" i="4"/>
  <c r="G1427" i="4"/>
  <c r="G1428" i="4"/>
  <c r="G1429" i="4"/>
  <c r="G1431" i="4"/>
  <c r="G1432" i="4"/>
  <c r="G1433" i="4"/>
  <c r="G1434" i="4"/>
  <c r="G1435" i="4"/>
  <c r="G1436" i="4"/>
  <c r="G1437" i="4"/>
  <c r="G1439" i="4"/>
  <c r="G1440" i="4"/>
  <c r="G1441" i="4"/>
  <c r="G1442" i="4"/>
  <c r="G1443" i="4"/>
  <c r="G1444" i="4"/>
  <c r="G1445" i="4"/>
  <c r="G1447" i="4"/>
  <c r="G1448" i="4"/>
  <c r="G1449" i="4"/>
  <c r="G1450" i="4"/>
  <c r="G1451" i="4"/>
  <c r="G1452" i="4"/>
  <c r="G1453" i="4"/>
  <c r="G1455" i="4"/>
  <c r="G1456" i="4"/>
  <c r="G1457" i="4"/>
  <c r="G1458" i="4"/>
  <c r="G1459" i="4"/>
  <c r="G1460" i="4"/>
  <c r="G1462" i="4"/>
  <c r="G1463" i="4"/>
  <c r="G1464" i="4"/>
  <c r="G1465" i="4"/>
  <c r="G1466" i="4"/>
  <c r="G1467" i="4"/>
  <c r="G1469" i="4"/>
  <c r="G1470" i="4"/>
  <c r="G1471" i="4"/>
  <c r="G1472" i="4"/>
  <c r="G1473" i="4"/>
  <c r="G1475" i="4"/>
  <c r="G1476" i="4"/>
  <c r="G1477" i="4"/>
  <c r="G1478" i="4"/>
  <c r="G1479" i="4"/>
  <c r="G1480" i="4"/>
  <c r="G1482" i="4"/>
  <c r="G1483" i="4"/>
  <c r="G1484" i="4"/>
  <c r="G1485" i="4"/>
  <c r="G1486" i="4"/>
  <c r="G1488" i="4"/>
  <c r="G1489" i="4"/>
  <c r="G1490" i="4"/>
  <c r="G1491" i="4"/>
  <c r="G1492" i="4"/>
  <c r="G1494" i="4"/>
  <c r="G1495" i="4"/>
  <c r="G1496" i="4"/>
  <c r="G1497" i="4"/>
  <c r="G1498" i="4"/>
  <c r="G1499" i="4"/>
  <c r="G1501" i="4"/>
  <c r="G1502" i="4"/>
  <c r="G1503" i="4"/>
  <c r="G1504" i="4"/>
  <c r="G1505" i="4"/>
  <c r="G1506" i="4"/>
  <c r="G1507" i="4"/>
  <c r="G1508" i="4"/>
  <c r="G1509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5" i="4"/>
  <c r="G2386" i="4"/>
  <c r="G2387" i="4"/>
  <c r="G2388" i="4"/>
  <c r="G2389" i="4"/>
  <c r="G2390" i="4"/>
  <c r="G2391" i="4"/>
  <c r="G2393" i="4"/>
  <c r="G2394" i="4"/>
  <c r="G2395" i="4"/>
  <c r="G2396" i="4"/>
  <c r="G2397" i="4"/>
  <c r="G2398" i="4"/>
  <c r="G2399" i="4"/>
  <c r="G2401" i="4"/>
  <c r="G2402" i="4"/>
  <c r="G2403" i="4"/>
  <c r="G2404" i="4"/>
  <c r="G2405" i="4"/>
  <c r="G2407" i="4"/>
  <c r="G2408" i="4"/>
  <c r="G2409" i="4"/>
  <c r="G2410" i="4"/>
  <c r="G2412" i="4"/>
  <c r="G2413" i="4"/>
  <c r="G2414" i="4"/>
  <c r="G2415" i="4"/>
  <c r="G2416" i="4"/>
  <c r="G2418" i="4"/>
  <c r="G2419" i="4"/>
  <c r="G2420" i="4"/>
  <c r="G2421" i="4"/>
  <c r="G2423" i="4"/>
  <c r="G2424" i="4"/>
  <c r="G2425" i="4"/>
  <c r="G2426" i="4"/>
  <c r="G2428" i="4"/>
  <c r="G2430" i="4"/>
  <c r="G2431" i="4"/>
  <c r="G2433" i="4"/>
  <c r="G2434" i="4"/>
  <c r="G2435" i="4"/>
  <c r="G2436" i="4"/>
  <c r="G2437" i="4"/>
  <c r="G2438" i="4"/>
  <c r="G2439" i="4"/>
  <c r="G2441" i="4"/>
  <c r="G2442" i="4"/>
  <c r="G2443" i="4"/>
  <c r="G2444" i="4"/>
  <c r="G2445" i="4"/>
  <c r="G2446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6" i="4"/>
  <c r="G2477" i="4"/>
  <c r="G2478" i="4"/>
  <c r="G2479" i="4"/>
  <c r="G2480" i="4"/>
  <c r="G2481" i="4"/>
  <c r="G2482" i="4"/>
  <c r="G2483" i="4"/>
  <c r="G2484" i="4"/>
  <c r="G2485" i="4"/>
  <c r="G2487" i="4"/>
  <c r="G2488" i="4"/>
  <c r="G2489" i="4"/>
  <c r="G2490" i="4"/>
  <c r="G2491" i="4"/>
  <c r="G2492" i="4"/>
  <c r="G2493" i="4"/>
  <c r="G2494" i="4"/>
  <c r="G2495" i="4"/>
  <c r="G2496" i="4"/>
  <c r="G2497" i="4"/>
  <c r="G2499" i="4"/>
  <c r="G2500" i="4"/>
  <c r="G2501" i="4"/>
  <c r="G2502" i="4"/>
  <c r="G2504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2" i="4"/>
  <c r="G2913" i="4"/>
  <c r="G2914" i="4"/>
  <c r="G2915" i="4"/>
  <c r="G2916" i="4"/>
  <c r="G2917" i="4"/>
  <c r="G2918" i="4"/>
  <c r="G2919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8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60" i="4"/>
  <c r="G3161" i="4"/>
  <c r="G3163" i="4"/>
  <c r="G3164" i="4"/>
  <c r="G3165" i="4"/>
  <c r="G3166" i="4"/>
  <c r="G3167" i="4"/>
  <c r="G3168" i="4"/>
  <c r="G3170" i="4"/>
  <c r="G3172" i="4"/>
  <c r="G3173" i="4"/>
  <c r="G3174" i="4"/>
  <c r="G3175" i="4"/>
  <c r="G3176" i="4"/>
  <c r="G3177" i="4"/>
  <c r="G3178" i="4"/>
  <c r="G3179" i="4"/>
  <c r="G3180" i="4"/>
  <c r="G3182" i="4"/>
  <c r="G3183" i="4"/>
  <c r="G3184" i="4"/>
  <c r="G3185" i="4"/>
  <c r="G3186" i="4"/>
  <c r="G3187" i="4"/>
  <c r="G3189" i="4"/>
  <c r="G3190" i="4"/>
  <c r="G3191" i="4"/>
  <c r="G3192" i="4"/>
  <c r="G3193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5" i="4"/>
  <c r="G3776" i="4"/>
  <c r="G3777" i="4"/>
  <c r="G3778" i="4"/>
  <c r="G3779" i="4"/>
  <c r="G3780" i="4"/>
  <c r="G3781" i="4"/>
  <c r="G3782" i="4"/>
  <c r="G3783" i="4"/>
  <c r="G3784" i="4"/>
  <c r="G3785" i="4"/>
  <c r="G3787" i="4"/>
  <c r="G3788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4" i="4"/>
  <c r="G3835" i="4"/>
  <c r="G3836" i="4"/>
  <c r="G3837" i="4"/>
  <c r="G3838" i="4"/>
  <c r="G3839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9" i="4"/>
  <c r="G3900" i="4"/>
  <c r="G3901" i="4"/>
  <c r="G3902" i="4"/>
  <c r="G3903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8" i="4"/>
  <c r="G3929" i="4"/>
  <c r="G3930" i="4"/>
  <c r="G3931" i="4"/>
  <c r="G3933" i="4"/>
  <c r="G3934" i="4"/>
  <c r="G3935" i="4"/>
  <c r="G3936" i="4"/>
  <c r="G3937" i="4"/>
  <c r="G3939" i="4"/>
  <c r="G3940" i="4"/>
  <c r="G3941" i="4"/>
  <c r="G3942" i="4"/>
  <c r="G3943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60" i="4"/>
  <c r="G3961" i="4"/>
  <c r="G3962" i="4"/>
  <c r="G3964" i="4"/>
  <c r="G3965" i="4"/>
  <c r="G3966" i="4"/>
  <c r="G3967" i="4"/>
  <c r="G3968" i="4"/>
  <c r="G3969" i="4"/>
  <c r="G3971" i="4"/>
  <c r="G3972" i="4"/>
  <c r="G3973" i="4"/>
  <c r="G3974" i="4"/>
  <c r="G3975" i="4"/>
  <c r="G3976" i="4"/>
  <c r="G3977" i="4"/>
  <c r="G3978" i="4"/>
  <c r="G3979" i="4"/>
  <c r="G3980" i="4"/>
  <c r="G3981" i="4"/>
  <c r="G3983" i="4"/>
  <c r="G3984" i="4"/>
  <c r="G3985" i="4"/>
  <c r="G3986" i="4"/>
  <c r="G3987" i="4"/>
  <c r="G3988" i="4"/>
  <c r="G3989" i="4"/>
  <c r="G3990" i="4"/>
  <c r="G3991" i="4"/>
  <c r="G3992" i="4"/>
  <c r="G3993" i="4"/>
  <c r="G3995" i="4"/>
  <c r="G3996" i="4"/>
  <c r="G3997" i="4"/>
  <c r="G3998" i="4"/>
  <c r="G3999" i="4"/>
  <c r="G4000" i="4"/>
  <c r="G2" i="4"/>
  <c r="C2" i="4"/>
  <c r="C3" i="4"/>
  <c r="C4" i="4"/>
  <c r="C5" i="4"/>
  <c r="C6" i="4"/>
  <c r="C7" i="4"/>
  <c r="C8" i="4"/>
  <c r="C9" i="4"/>
  <c r="C10" i="4"/>
  <c r="C11" i="4"/>
  <c r="C12" i="4"/>
  <c r="C14" i="4"/>
  <c r="C16" i="4"/>
  <c r="C17" i="4"/>
  <c r="C18" i="4"/>
  <c r="C19" i="4"/>
  <c r="C20" i="4"/>
  <c r="C21" i="4"/>
  <c r="C23" i="4"/>
  <c r="C24" i="4"/>
  <c r="C25" i="4"/>
  <c r="C26" i="4"/>
  <c r="C27" i="4"/>
  <c r="C28" i="4"/>
  <c r="C29" i="4"/>
  <c r="C30" i="4"/>
  <c r="C32" i="4"/>
  <c r="C33" i="4"/>
  <c r="C34" i="4"/>
  <c r="C35" i="4"/>
  <c r="C36" i="4"/>
  <c r="C37" i="4"/>
  <c r="C38" i="4"/>
  <c r="C40" i="4"/>
  <c r="C41" i="4"/>
  <c r="C42" i="4"/>
  <c r="C44" i="4"/>
  <c r="C45" i="4"/>
  <c r="C46" i="4"/>
  <c r="C48" i="4"/>
  <c r="C49" i="4"/>
  <c r="C50" i="4"/>
  <c r="C51" i="4"/>
  <c r="C53" i="4"/>
  <c r="C54" i="4"/>
  <c r="C56" i="4"/>
  <c r="C57" i="4"/>
  <c r="C58" i="4"/>
  <c r="C59" i="4"/>
  <c r="C61" i="4"/>
  <c r="C62" i="4"/>
  <c r="C63" i="4"/>
  <c r="C64" i="4"/>
  <c r="C66" i="4"/>
  <c r="C68" i="4"/>
  <c r="C70" i="4"/>
  <c r="C71" i="4"/>
  <c r="C73" i="4"/>
  <c r="C74" i="4"/>
  <c r="C76" i="4"/>
  <c r="C77" i="4"/>
  <c r="C79" i="4"/>
  <c r="C80" i="4"/>
  <c r="C82" i="4"/>
  <c r="C83" i="4"/>
  <c r="C84" i="4"/>
  <c r="C86" i="4"/>
  <c r="C87" i="4"/>
  <c r="C89" i="4"/>
  <c r="C90" i="4"/>
  <c r="C92" i="4"/>
  <c r="C93" i="4"/>
  <c r="C95" i="4"/>
  <c r="C96" i="4"/>
  <c r="C98" i="4"/>
  <c r="C100" i="4"/>
  <c r="C102" i="4"/>
  <c r="C103" i="4"/>
  <c r="C105" i="4"/>
  <c r="C106" i="4"/>
  <c r="C108" i="4"/>
  <c r="C110" i="4"/>
  <c r="C111" i="4"/>
  <c r="C112" i="4"/>
  <c r="C114" i="4"/>
  <c r="C115" i="4"/>
  <c r="C116" i="4"/>
  <c r="C118" i="4"/>
  <c r="C119" i="4"/>
  <c r="C120" i="4"/>
  <c r="C122" i="4"/>
  <c r="C123" i="4"/>
  <c r="C124" i="4"/>
  <c r="C125" i="4"/>
  <c r="C127" i="4"/>
  <c r="C128" i="4"/>
  <c r="C129" i="4"/>
  <c r="C131" i="4"/>
  <c r="C132" i="4"/>
  <c r="C133" i="4"/>
  <c r="C135" i="4"/>
  <c r="C136" i="4"/>
  <c r="C137" i="4"/>
  <c r="C139" i="4"/>
  <c r="C140" i="4"/>
  <c r="C141" i="4"/>
  <c r="C143" i="4"/>
  <c r="C144" i="4"/>
  <c r="C145" i="4"/>
  <c r="C147" i="4"/>
  <c r="C148" i="4"/>
  <c r="C149" i="4"/>
  <c r="C151" i="4"/>
  <c r="C152" i="4"/>
  <c r="C153" i="4"/>
  <c r="C155" i="4"/>
  <c r="C157" i="4"/>
  <c r="C158" i="4"/>
  <c r="C159" i="4"/>
  <c r="C161" i="4"/>
  <c r="C162" i="4"/>
  <c r="C163" i="4"/>
  <c r="C165" i="4"/>
  <c r="C166" i="4"/>
  <c r="C167" i="4"/>
  <c r="C169" i="4"/>
  <c r="C170" i="4"/>
  <c r="C171" i="4"/>
  <c r="C173" i="4"/>
  <c r="C174" i="4"/>
  <c r="C175" i="4"/>
  <c r="C177" i="4"/>
  <c r="C178" i="4"/>
  <c r="C179" i="4"/>
  <c r="C181" i="4"/>
  <c r="C182" i="4"/>
  <c r="C183" i="4"/>
  <c r="C185" i="4"/>
  <c r="C186" i="4"/>
  <c r="C187" i="4"/>
  <c r="C189" i="4"/>
  <c r="C190" i="4"/>
  <c r="C191" i="4"/>
  <c r="C193" i="4"/>
  <c r="C194" i="4"/>
  <c r="C195" i="4"/>
  <c r="C197" i="4"/>
  <c r="C198" i="4"/>
  <c r="C199" i="4"/>
  <c r="C201" i="4"/>
  <c r="C202" i="4"/>
  <c r="C204" i="4"/>
  <c r="C205" i="4"/>
  <c r="C207" i="4"/>
  <c r="C208" i="4"/>
  <c r="C210" i="4"/>
  <c r="C211" i="4"/>
  <c r="C213" i="4"/>
  <c r="C214" i="4"/>
  <c r="C216" i="4"/>
  <c r="C217" i="4"/>
  <c r="C218" i="4"/>
  <c r="C219" i="4"/>
  <c r="C221" i="4"/>
  <c r="C222" i="4"/>
  <c r="C223" i="4"/>
  <c r="C225" i="4"/>
  <c r="C226" i="4"/>
  <c r="C227" i="4"/>
  <c r="C229" i="4"/>
  <c r="C230" i="4"/>
  <c r="C231" i="4"/>
  <c r="C232" i="4"/>
  <c r="C234" i="4"/>
  <c r="C235" i="4"/>
  <c r="C236" i="4"/>
  <c r="C237" i="4"/>
  <c r="C239" i="4"/>
  <c r="C240" i="4"/>
  <c r="C242" i="4"/>
  <c r="C243" i="4"/>
  <c r="C245" i="4"/>
  <c r="C246" i="4"/>
  <c r="C247" i="4"/>
  <c r="C249" i="4"/>
  <c r="C250" i="4"/>
  <c r="C252" i="4"/>
  <c r="C253" i="4"/>
  <c r="C255" i="4"/>
  <c r="C256" i="4"/>
  <c r="C258" i="4"/>
  <c r="C259" i="4"/>
  <c r="C261" i="4"/>
  <c r="C262" i="4"/>
  <c r="C264" i="4"/>
  <c r="C265" i="4"/>
  <c r="C266" i="4"/>
  <c r="C268" i="4"/>
  <c r="C269" i="4"/>
  <c r="C271" i="4"/>
  <c r="C272" i="4"/>
  <c r="C274" i="4"/>
  <c r="C275" i="4"/>
  <c r="C277" i="4"/>
  <c r="C278" i="4"/>
  <c r="C279" i="4"/>
  <c r="C281" i="4"/>
  <c r="C282" i="4"/>
  <c r="C284" i="4"/>
  <c r="C285" i="4"/>
  <c r="C286" i="4"/>
  <c r="C288" i="4"/>
  <c r="C289" i="4"/>
  <c r="C291" i="4"/>
  <c r="C292" i="4"/>
  <c r="C293" i="4"/>
  <c r="C295" i="4"/>
  <c r="C296" i="4"/>
  <c r="C297" i="4"/>
  <c r="C298" i="4"/>
  <c r="C300" i="4"/>
  <c r="C301" i="4"/>
  <c r="C302" i="4"/>
  <c r="C304" i="4"/>
  <c r="C305" i="4"/>
  <c r="C306" i="4"/>
  <c r="C307" i="4"/>
  <c r="C309" i="4"/>
  <c r="C310" i="4"/>
  <c r="C311" i="4"/>
  <c r="C313" i="4"/>
  <c r="C314" i="4"/>
  <c r="C316" i="4"/>
  <c r="C317" i="4"/>
  <c r="C318" i="4"/>
  <c r="C320" i="4"/>
  <c r="C321" i="4"/>
  <c r="C322" i="4"/>
  <c r="C324" i="4"/>
  <c r="C325" i="4"/>
  <c r="C327" i="4"/>
  <c r="C328" i="4"/>
  <c r="C329" i="4"/>
  <c r="C331" i="4"/>
  <c r="C332" i="4"/>
  <c r="C333" i="4"/>
  <c r="C335" i="4"/>
  <c r="C336" i="4"/>
  <c r="C337" i="4"/>
  <c r="C338" i="4"/>
  <c r="C340" i="4"/>
  <c r="C341" i="4"/>
  <c r="C342" i="4"/>
  <c r="C343" i="4"/>
  <c r="C344" i="4"/>
  <c r="C345" i="4"/>
  <c r="C347" i="4"/>
  <c r="C348" i="4"/>
  <c r="C350" i="4"/>
  <c r="C351" i="4"/>
  <c r="C353" i="4"/>
  <c r="C355" i="4"/>
  <c r="C357" i="4"/>
  <c r="C358" i="4"/>
  <c r="C360" i="4"/>
  <c r="C361" i="4"/>
  <c r="C363" i="4"/>
  <c r="C364" i="4"/>
  <c r="C365" i="4"/>
  <c r="C366" i="4"/>
  <c r="C367" i="4"/>
  <c r="C368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9" i="4"/>
  <c r="C390" i="4"/>
  <c r="C391" i="4"/>
  <c r="C392" i="4"/>
  <c r="C393" i="4"/>
  <c r="C394" i="4"/>
  <c r="C395" i="4"/>
  <c r="C396" i="4"/>
  <c r="C398" i="4"/>
  <c r="C399" i="4"/>
  <c r="C400" i="4"/>
  <c r="C401" i="4"/>
  <c r="C402" i="4"/>
  <c r="C403" i="4"/>
  <c r="C404" i="4"/>
  <c r="C405" i="4"/>
  <c r="C406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10" i="4"/>
  <c r="C611" i="4"/>
  <c r="C613" i="4"/>
  <c r="C615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8" i="4"/>
  <c r="C639" i="4"/>
  <c r="C641" i="4"/>
  <c r="C642" i="4"/>
  <c r="C643" i="4"/>
  <c r="C644" i="4"/>
  <c r="C645" i="4"/>
  <c r="C646" i="4"/>
  <c r="C648" i="4"/>
  <c r="C649" i="4"/>
  <c r="C650" i="4"/>
  <c r="C651" i="4"/>
  <c r="C652" i="4"/>
  <c r="C653" i="4"/>
  <c r="C654" i="4"/>
  <c r="C656" i="4"/>
  <c r="C658" i="4"/>
  <c r="C659" i="4"/>
  <c r="C660" i="4"/>
  <c r="C661" i="4"/>
  <c r="C662" i="4"/>
  <c r="C663" i="4"/>
  <c r="C665" i="4"/>
  <c r="C666" i="4"/>
  <c r="C667" i="4"/>
  <c r="C668" i="4"/>
  <c r="C669" i="4"/>
  <c r="C670" i="4"/>
  <c r="C672" i="4"/>
  <c r="C674" i="4"/>
  <c r="C676" i="4"/>
  <c r="C677" i="4"/>
  <c r="C678" i="4"/>
  <c r="C680" i="4"/>
  <c r="C682" i="4"/>
  <c r="C683" i="4"/>
  <c r="C684" i="4"/>
  <c r="C685" i="4"/>
  <c r="C686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9" i="4"/>
  <c r="C750" i="4"/>
  <c r="C751" i="4"/>
  <c r="C752" i="4"/>
  <c r="C753" i="4"/>
  <c r="C754" i="4"/>
  <c r="C755" i="4"/>
  <c r="C756" i="4"/>
  <c r="C757" i="4"/>
  <c r="C758" i="4"/>
  <c r="C759" i="4"/>
  <c r="C761" i="4"/>
  <c r="C762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6" i="4"/>
  <c r="C787" i="4"/>
  <c r="C788" i="4"/>
  <c r="C789" i="4"/>
  <c r="C790" i="4"/>
  <c r="C791" i="4"/>
  <c r="C792" i="4"/>
  <c r="C793" i="4"/>
  <c r="C794" i="4"/>
  <c r="C795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3" i="4"/>
  <c r="C814" i="4"/>
  <c r="C816" i="4"/>
  <c r="C817" i="4"/>
  <c r="C819" i="4"/>
  <c r="C820" i="4"/>
  <c r="C821" i="4"/>
  <c r="C822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5" i="4"/>
  <c r="C846" i="4"/>
  <c r="C847" i="4"/>
  <c r="C848" i="4"/>
  <c r="C850" i="4"/>
  <c r="C852" i="4"/>
  <c r="C854" i="4"/>
  <c r="C855" i="4"/>
  <c r="C857" i="4"/>
  <c r="C858" i="4"/>
  <c r="C859" i="4"/>
  <c r="C861" i="4"/>
  <c r="C862" i="4"/>
  <c r="C863" i="4"/>
  <c r="C864" i="4"/>
  <c r="C865" i="4"/>
  <c r="C866" i="4"/>
  <c r="C867" i="4"/>
  <c r="C868" i="4"/>
  <c r="C869" i="4"/>
  <c r="C870" i="4"/>
  <c r="C871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7" i="4"/>
  <c r="C948" i="4"/>
  <c r="C949" i="4"/>
  <c r="C950" i="4"/>
  <c r="C951" i="4"/>
  <c r="C952" i="4"/>
  <c r="C954" i="4"/>
  <c r="C955" i="4"/>
  <c r="C956" i="4"/>
  <c r="C958" i="4"/>
  <c r="C959" i="4"/>
  <c r="C960" i="4"/>
  <c r="C961" i="4"/>
  <c r="C962" i="4"/>
  <c r="C964" i="4"/>
  <c r="C965" i="4"/>
  <c r="C966" i="4"/>
  <c r="C967" i="4"/>
  <c r="C968" i="4"/>
  <c r="C970" i="4"/>
  <c r="C971" i="4"/>
  <c r="C972" i="4"/>
  <c r="C973" i="4"/>
  <c r="C974" i="4"/>
  <c r="C975" i="4"/>
  <c r="C977" i="4"/>
  <c r="C978" i="4"/>
  <c r="C979" i="4"/>
  <c r="C981" i="4"/>
  <c r="C982" i="4"/>
  <c r="C983" i="4"/>
  <c r="C984" i="4"/>
  <c r="C986" i="4"/>
  <c r="C987" i="4"/>
  <c r="C988" i="4"/>
  <c r="C989" i="4"/>
  <c r="C991" i="4"/>
  <c r="C992" i="4"/>
  <c r="C993" i="4"/>
  <c r="C995" i="4"/>
  <c r="C996" i="4"/>
  <c r="C997" i="4"/>
  <c r="C998" i="4"/>
  <c r="C999" i="4"/>
  <c r="C1000" i="4"/>
  <c r="C1002" i="4"/>
  <c r="C1003" i="4"/>
  <c r="C1004" i="4"/>
  <c r="C1005" i="4"/>
  <c r="C1006" i="4"/>
  <c r="C1008" i="4"/>
  <c r="C1009" i="4"/>
  <c r="C1010" i="4"/>
  <c r="C1011" i="4"/>
  <c r="C1012" i="4"/>
  <c r="C1013" i="4"/>
  <c r="C1015" i="4"/>
  <c r="C1016" i="4"/>
  <c r="C1017" i="4"/>
  <c r="C1018" i="4"/>
  <c r="C1019" i="4"/>
  <c r="C1021" i="4"/>
  <c r="C1022" i="4"/>
  <c r="C1023" i="4"/>
  <c r="C1024" i="4"/>
  <c r="C1025" i="4"/>
  <c r="C1027" i="4"/>
  <c r="C1028" i="4"/>
  <c r="C1029" i="4"/>
  <c r="C1031" i="4"/>
  <c r="C1032" i="4"/>
  <c r="C1033" i="4"/>
  <c r="C1034" i="4"/>
  <c r="C1035" i="4"/>
  <c r="C1037" i="4"/>
  <c r="C1038" i="4"/>
  <c r="C1040" i="4"/>
  <c r="C1041" i="4"/>
  <c r="C1043" i="4"/>
  <c r="C1044" i="4"/>
  <c r="C1046" i="4"/>
  <c r="C1047" i="4"/>
  <c r="C1049" i="4"/>
  <c r="C1050" i="4"/>
  <c r="C1051" i="4"/>
  <c r="C1053" i="4"/>
  <c r="C1054" i="4"/>
  <c r="C1056" i="4"/>
  <c r="C1057" i="4"/>
  <c r="C1058" i="4"/>
  <c r="C1060" i="4"/>
  <c r="C1061" i="4"/>
  <c r="C1063" i="4"/>
  <c r="C1064" i="4"/>
  <c r="C1065" i="4"/>
  <c r="C1067" i="4"/>
  <c r="C1068" i="4"/>
  <c r="C1069" i="4"/>
  <c r="C1071" i="4"/>
  <c r="C1072" i="4"/>
  <c r="C1073" i="4"/>
  <c r="C1075" i="4"/>
  <c r="C1076" i="4"/>
  <c r="C1077" i="4"/>
  <c r="C1079" i="4"/>
  <c r="C1080" i="4"/>
  <c r="C1081" i="4"/>
  <c r="C1083" i="4"/>
  <c r="C1084" i="4"/>
  <c r="C1085" i="4"/>
  <c r="C1087" i="4"/>
  <c r="C1088" i="4"/>
  <c r="C1090" i="4"/>
  <c r="C1091" i="4"/>
  <c r="C1092" i="4"/>
  <c r="C1094" i="4"/>
  <c r="C1095" i="4"/>
  <c r="C1096" i="4"/>
  <c r="C1098" i="4"/>
  <c r="C1099" i="4"/>
  <c r="C1101" i="4"/>
  <c r="C1102" i="4"/>
  <c r="C1103" i="4"/>
  <c r="C1105" i="4"/>
  <c r="C1106" i="4"/>
  <c r="C1108" i="4"/>
  <c r="C1109" i="4"/>
  <c r="C1111" i="4"/>
  <c r="C1112" i="4"/>
  <c r="C1114" i="4"/>
  <c r="C1115" i="4"/>
  <c r="C1117" i="4"/>
  <c r="C1118" i="4"/>
  <c r="C1120" i="4"/>
  <c r="C1121" i="4"/>
  <c r="C1123" i="4"/>
  <c r="C1124" i="4"/>
  <c r="C1126" i="4"/>
  <c r="C1127" i="4"/>
  <c r="C1129" i="4"/>
  <c r="C1130" i="4"/>
  <c r="C1132" i="4"/>
  <c r="C1133" i="4"/>
  <c r="C1135" i="4"/>
  <c r="C1136" i="4"/>
  <c r="C1138" i="4"/>
  <c r="C1139" i="4"/>
  <c r="C1140" i="4"/>
  <c r="C1141" i="4"/>
  <c r="C1142" i="4"/>
  <c r="C1144" i="4"/>
  <c r="C1145" i="4"/>
  <c r="C1146" i="4"/>
  <c r="C1147" i="4"/>
  <c r="C1148" i="4"/>
  <c r="C1149" i="4"/>
  <c r="C1150" i="4"/>
  <c r="C1152" i="4"/>
  <c r="C1153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9" i="4"/>
  <c r="C1190" i="4"/>
  <c r="C1191" i="4"/>
  <c r="C1193" i="4"/>
  <c r="C1194" i="4"/>
  <c r="C1196" i="4"/>
  <c r="C1197" i="4"/>
  <c r="C1198" i="4"/>
  <c r="C1199" i="4"/>
  <c r="C1200" i="4"/>
  <c r="C1201" i="4"/>
  <c r="C1202" i="4"/>
  <c r="C1203" i="4"/>
  <c r="C1205" i="4"/>
  <c r="C1206" i="4"/>
  <c r="C1207" i="4"/>
  <c r="C1208" i="4"/>
  <c r="C1209" i="4"/>
  <c r="C1210" i="4"/>
  <c r="C1211" i="4"/>
  <c r="C1213" i="4"/>
  <c r="C1214" i="4"/>
  <c r="C1215" i="4"/>
  <c r="C1216" i="4"/>
  <c r="C1217" i="4"/>
  <c r="C1218" i="4"/>
  <c r="C1219" i="4"/>
  <c r="C1220" i="4"/>
  <c r="C1222" i="4"/>
  <c r="C1223" i="4"/>
  <c r="C1224" i="4"/>
  <c r="C1225" i="4"/>
  <c r="C1226" i="4"/>
  <c r="C1227" i="4"/>
  <c r="C1228" i="4"/>
  <c r="C1229" i="4"/>
  <c r="C1230" i="4"/>
  <c r="C1231" i="4"/>
  <c r="C1233" i="4"/>
  <c r="C1234" i="4"/>
  <c r="C1235" i="4"/>
  <c r="C1236" i="4"/>
  <c r="C1237" i="4"/>
  <c r="C1238" i="4"/>
  <c r="C1239" i="4"/>
  <c r="C1240" i="4"/>
  <c r="C1241" i="4"/>
  <c r="C1242" i="4"/>
  <c r="C1244" i="4"/>
  <c r="C1245" i="4"/>
  <c r="C1246" i="4"/>
  <c r="C1247" i="4"/>
  <c r="C1248" i="4"/>
  <c r="C1249" i="4"/>
  <c r="C1250" i="4"/>
  <c r="C1251" i="4"/>
  <c r="C1252" i="4"/>
  <c r="C1253" i="4"/>
  <c r="C1255" i="4"/>
  <c r="C1256" i="4"/>
  <c r="C1257" i="4"/>
  <c r="C1258" i="4"/>
  <c r="C1259" i="4"/>
  <c r="C1260" i="4"/>
  <c r="C1261" i="4"/>
  <c r="C1262" i="4"/>
  <c r="C1263" i="4"/>
  <c r="C1264" i="4"/>
  <c r="C1266" i="4"/>
  <c r="C1267" i="4"/>
  <c r="C1268" i="4"/>
  <c r="C1269" i="4"/>
  <c r="C1270" i="4"/>
  <c r="C1271" i="4"/>
  <c r="C1272" i="4"/>
  <c r="C1273" i="4"/>
  <c r="C1275" i="4"/>
  <c r="C1276" i="4"/>
  <c r="C1277" i="4"/>
  <c r="C1278" i="4"/>
  <c r="C1279" i="4"/>
  <c r="C1280" i="4"/>
  <c r="C1281" i="4"/>
  <c r="C1282" i="4"/>
  <c r="C1283" i="4"/>
  <c r="C1285" i="4"/>
  <c r="C1286" i="4"/>
  <c r="C1287" i="4"/>
  <c r="C1288" i="4"/>
  <c r="C1289" i="4"/>
  <c r="C1290" i="4"/>
  <c r="C1291" i="4"/>
  <c r="C1292" i="4"/>
  <c r="C1293" i="4"/>
  <c r="C1295" i="4"/>
  <c r="C1296" i="4"/>
  <c r="C1297" i="4"/>
  <c r="C1298" i="4"/>
  <c r="C1299" i="4"/>
  <c r="C1300" i="4"/>
  <c r="C1302" i="4"/>
  <c r="C1303" i="4"/>
  <c r="C1304" i="4"/>
  <c r="C1305" i="4"/>
  <c r="C1306" i="4"/>
  <c r="C1307" i="4"/>
  <c r="C1309" i="4"/>
  <c r="C1310" i="4"/>
  <c r="C1311" i="4"/>
  <c r="C1312" i="4"/>
  <c r="C1313" i="4"/>
  <c r="C1314" i="4"/>
  <c r="C1316" i="4"/>
  <c r="C1317" i="4"/>
  <c r="C1318" i="4"/>
  <c r="C1319" i="4"/>
  <c r="C1320" i="4"/>
  <c r="C1321" i="4"/>
  <c r="C1323" i="4"/>
  <c r="C1324" i="4"/>
  <c r="C1325" i="4"/>
  <c r="C1326" i="4"/>
  <c r="C1327" i="4"/>
  <c r="C1328" i="4"/>
  <c r="C1330" i="4"/>
  <c r="C1331" i="4"/>
  <c r="C1332" i="4"/>
  <c r="C1333" i="4"/>
  <c r="C1334" i="4"/>
  <c r="C1335" i="4"/>
  <c r="C1337" i="4"/>
  <c r="C1338" i="4"/>
  <c r="C1339" i="4"/>
  <c r="C1340" i="4"/>
  <c r="C1341" i="4"/>
  <c r="C1342" i="4"/>
  <c r="C1344" i="4"/>
  <c r="C1345" i="4"/>
  <c r="C1346" i="4"/>
  <c r="C1347" i="4"/>
  <c r="C1348" i="4"/>
  <c r="C1349" i="4"/>
  <c r="C1351" i="4"/>
  <c r="C1352" i="4"/>
  <c r="C1353" i="4"/>
  <c r="C1354" i="4"/>
  <c r="C1355" i="4"/>
  <c r="C1356" i="4"/>
  <c r="C1357" i="4"/>
  <c r="C1359" i="4"/>
  <c r="C1360" i="4"/>
  <c r="C1361" i="4"/>
  <c r="C1362" i="4"/>
  <c r="C1363" i="4"/>
  <c r="C1364" i="4"/>
  <c r="C1365" i="4"/>
  <c r="C1367" i="4"/>
  <c r="C1368" i="4"/>
  <c r="C1369" i="4"/>
  <c r="C1370" i="4"/>
  <c r="C1371" i="4"/>
  <c r="C1372" i="4"/>
  <c r="C1374" i="4"/>
  <c r="C1375" i="4"/>
  <c r="C1376" i="4"/>
  <c r="C1377" i="4"/>
  <c r="C1378" i="4"/>
  <c r="C1379" i="4"/>
  <c r="C1381" i="4"/>
  <c r="C1382" i="4"/>
  <c r="C1383" i="4"/>
  <c r="C1384" i="4"/>
  <c r="C1385" i="4"/>
  <c r="C1386" i="4"/>
  <c r="C1387" i="4"/>
  <c r="C1389" i="4"/>
  <c r="C1390" i="4"/>
  <c r="C1391" i="4"/>
  <c r="C1392" i="4"/>
  <c r="C1393" i="4"/>
  <c r="C1394" i="4"/>
  <c r="C1395" i="4"/>
  <c r="C1397" i="4"/>
  <c r="C1398" i="4"/>
  <c r="C1399" i="4"/>
  <c r="C1400" i="4"/>
  <c r="C1401" i="4"/>
  <c r="C1402" i="4"/>
  <c r="C1403" i="4"/>
  <c r="C1405" i="4"/>
  <c r="C1406" i="4"/>
  <c r="C1407" i="4"/>
  <c r="C1408" i="4"/>
  <c r="C1409" i="4"/>
  <c r="C1410" i="4"/>
  <c r="C1411" i="4"/>
  <c r="C1412" i="4"/>
  <c r="C1414" i="4"/>
  <c r="C1415" i="4"/>
  <c r="C1416" i="4"/>
  <c r="C1417" i="4"/>
  <c r="C1418" i="4"/>
  <c r="C1419" i="4"/>
  <c r="C1420" i="4"/>
  <c r="C1422" i="4"/>
  <c r="C1423" i="4"/>
  <c r="C1424" i="4"/>
  <c r="C1425" i="4"/>
  <c r="C1426" i="4"/>
  <c r="C1427" i="4"/>
  <c r="C1428" i="4"/>
  <c r="C1429" i="4"/>
  <c r="C1431" i="4"/>
  <c r="C1432" i="4"/>
  <c r="C1433" i="4"/>
  <c r="C1434" i="4"/>
  <c r="C1435" i="4"/>
  <c r="C1436" i="4"/>
  <c r="C1437" i="4"/>
  <c r="C1439" i="4"/>
  <c r="C1440" i="4"/>
  <c r="C1441" i="4"/>
  <c r="C1442" i="4"/>
  <c r="C1443" i="4"/>
  <c r="C1444" i="4"/>
  <c r="C1445" i="4"/>
  <c r="C1447" i="4"/>
  <c r="C1448" i="4"/>
  <c r="C1449" i="4"/>
  <c r="C1450" i="4"/>
  <c r="C1451" i="4"/>
  <c r="C1452" i="4"/>
  <c r="C1453" i="4"/>
  <c r="C1455" i="4"/>
  <c r="C1456" i="4"/>
  <c r="C1457" i="4"/>
  <c r="C1458" i="4"/>
  <c r="C1459" i="4"/>
  <c r="C1460" i="4"/>
  <c r="C1462" i="4"/>
  <c r="C1463" i="4"/>
  <c r="C1464" i="4"/>
  <c r="C1465" i="4"/>
  <c r="C1466" i="4"/>
  <c r="C1467" i="4"/>
  <c r="C1469" i="4"/>
  <c r="C1470" i="4"/>
  <c r="C1471" i="4"/>
  <c r="C1472" i="4"/>
  <c r="C1473" i="4"/>
  <c r="C1475" i="4"/>
  <c r="C1476" i="4"/>
  <c r="C1477" i="4"/>
  <c r="C1478" i="4"/>
  <c r="C1479" i="4"/>
  <c r="C1480" i="4"/>
  <c r="C1482" i="4"/>
  <c r="C1483" i="4"/>
  <c r="C1484" i="4"/>
  <c r="C1485" i="4"/>
  <c r="C1486" i="4"/>
  <c r="C1488" i="4"/>
  <c r="C1489" i="4"/>
  <c r="C1490" i="4"/>
  <c r="C1491" i="4"/>
  <c r="C1492" i="4"/>
  <c r="C1494" i="4"/>
  <c r="C1495" i="4"/>
  <c r="C1496" i="4"/>
  <c r="C1497" i="4"/>
  <c r="C1498" i="4"/>
  <c r="C1499" i="4"/>
  <c r="C1501" i="4"/>
  <c r="C1502" i="4"/>
  <c r="C1503" i="4"/>
  <c r="C1504" i="4"/>
  <c r="C1505" i="4"/>
  <c r="C1506" i="4"/>
  <c r="C1507" i="4"/>
  <c r="C1508" i="4"/>
  <c r="C1509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5" i="4"/>
  <c r="C2386" i="4"/>
  <c r="C2387" i="4"/>
  <c r="C2388" i="4"/>
  <c r="C2389" i="4"/>
  <c r="C2390" i="4"/>
  <c r="C2391" i="4"/>
  <c r="C2393" i="4"/>
  <c r="C2394" i="4"/>
  <c r="C2395" i="4"/>
  <c r="C2396" i="4"/>
  <c r="C2397" i="4"/>
  <c r="C2398" i="4"/>
  <c r="C2399" i="4"/>
  <c r="C2401" i="4"/>
  <c r="C2402" i="4"/>
  <c r="C2403" i="4"/>
  <c r="C2404" i="4"/>
  <c r="C2405" i="4"/>
  <c r="C2407" i="4"/>
  <c r="C2408" i="4"/>
  <c r="C2409" i="4"/>
  <c r="C2410" i="4"/>
  <c r="C2412" i="4"/>
  <c r="C2413" i="4"/>
  <c r="C2414" i="4"/>
  <c r="C2415" i="4"/>
  <c r="C2416" i="4"/>
  <c r="C2418" i="4"/>
  <c r="C2419" i="4"/>
  <c r="C2420" i="4"/>
  <c r="C2421" i="4"/>
  <c r="C2423" i="4"/>
  <c r="C2424" i="4"/>
  <c r="C2425" i="4"/>
  <c r="C2426" i="4"/>
  <c r="C2428" i="4"/>
  <c r="C2430" i="4"/>
  <c r="C2431" i="4"/>
  <c r="C2433" i="4"/>
  <c r="C2434" i="4"/>
  <c r="C2435" i="4"/>
  <c r="C2436" i="4"/>
  <c r="C2437" i="4"/>
  <c r="C2438" i="4"/>
  <c r="C2439" i="4"/>
  <c r="C2441" i="4"/>
  <c r="C2442" i="4"/>
  <c r="C2443" i="4"/>
  <c r="C2444" i="4"/>
  <c r="C2445" i="4"/>
  <c r="C2446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6" i="4"/>
  <c r="C2477" i="4"/>
  <c r="C2478" i="4"/>
  <c r="C2479" i="4"/>
  <c r="C2480" i="4"/>
  <c r="C2481" i="4"/>
  <c r="C2482" i="4"/>
  <c r="C2483" i="4"/>
  <c r="C2484" i="4"/>
  <c r="C2485" i="4"/>
  <c r="C2487" i="4"/>
  <c r="C2488" i="4"/>
  <c r="C2489" i="4"/>
  <c r="C2490" i="4"/>
  <c r="C2491" i="4"/>
  <c r="C2492" i="4"/>
  <c r="C2493" i="4"/>
  <c r="C2494" i="4"/>
  <c r="C2495" i="4"/>
  <c r="C2496" i="4"/>
  <c r="C2497" i="4"/>
  <c r="C2499" i="4"/>
  <c r="C2500" i="4"/>
  <c r="C2501" i="4"/>
  <c r="C2502" i="4"/>
  <c r="C2504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2" i="4"/>
  <c r="C2913" i="4"/>
  <c r="C2914" i="4"/>
  <c r="C2915" i="4"/>
  <c r="C2916" i="4"/>
  <c r="C2917" i="4"/>
  <c r="C2918" i="4"/>
  <c r="C2919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8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60" i="4"/>
  <c r="C3161" i="4"/>
  <c r="C3163" i="4"/>
  <c r="C3164" i="4"/>
  <c r="C3165" i="4"/>
  <c r="C3166" i="4"/>
  <c r="C3167" i="4"/>
  <c r="C3168" i="4"/>
  <c r="C3170" i="4"/>
  <c r="C3172" i="4"/>
  <c r="C3173" i="4"/>
  <c r="C3174" i="4"/>
  <c r="C3175" i="4"/>
  <c r="C3176" i="4"/>
  <c r="C3177" i="4"/>
  <c r="C3178" i="4"/>
  <c r="C3179" i="4"/>
  <c r="C3180" i="4"/>
  <c r="C3182" i="4"/>
  <c r="C3183" i="4"/>
  <c r="C3184" i="4"/>
  <c r="C3185" i="4"/>
  <c r="C3186" i="4"/>
  <c r="C3187" i="4"/>
  <c r="C3189" i="4"/>
  <c r="C3190" i="4"/>
  <c r="C3191" i="4"/>
  <c r="C3192" i="4"/>
  <c r="C3193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5" i="4"/>
  <c r="C3776" i="4"/>
  <c r="C3777" i="4"/>
  <c r="C3778" i="4"/>
  <c r="C3779" i="4"/>
  <c r="C3780" i="4"/>
  <c r="C3781" i="4"/>
  <c r="C3782" i="4"/>
  <c r="C3783" i="4"/>
  <c r="C3784" i="4"/>
  <c r="C3785" i="4"/>
  <c r="C3787" i="4"/>
  <c r="C3788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4" i="4"/>
  <c r="C3835" i="4"/>
  <c r="C3836" i="4"/>
  <c r="C3837" i="4"/>
  <c r="C3838" i="4"/>
  <c r="C3839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9" i="4"/>
  <c r="C3900" i="4"/>
  <c r="C3901" i="4"/>
  <c r="C3902" i="4"/>
  <c r="C3903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8" i="4"/>
  <c r="C3929" i="4"/>
  <c r="C3930" i="4"/>
  <c r="C3931" i="4"/>
  <c r="C3933" i="4"/>
  <c r="C3934" i="4"/>
  <c r="C3935" i="4"/>
  <c r="C3936" i="4"/>
  <c r="C3937" i="4"/>
  <c r="C3939" i="4"/>
  <c r="C3940" i="4"/>
  <c r="C3941" i="4"/>
  <c r="C3942" i="4"/>
  <c r="C3943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60" i="4"/>
  <c r="C3961" i="4"/>
  <c r="C3962" i="4"/>
  <c r="C3964" i="4"/>
  <c r="C3965" i="4"/>
  <c r="C3966" i="4"/>
  <c r="C3967" i="4"/>
  <c r="C3968" i="4"/>
  <c r="C3969" i="4"/>
  <c r="C3971" i="4"/>
  <c r="C3972" i="4"/>
  <c r="C3973" i="4"/>
  <c r="C3974" i="4"/>
  <c r="C3975" i="4"/>
  <c r="C3976" i="4"/>
  <c r="C3977" i="4"/>
  <c r="C3978" i="4"/>
  <c r="C3979" i="4"/>
  <c r="C3980" i="4"/>
  <c r="C3981" i="4"/>
  <c r="C3983" i="4"/>
  <c r="C3984" i="4"/>
  <c r="C3985" i="4"/>
  <c r="C3986" i="4"/>
  <c r="C3987" i="4"/>
  <c r="C3988" i="4"/>
  <c r="C3989" i="4"/>
  <c r="C3990" i="4"/>
  <c r="C3991" i="4"/>
  <c r="C3992" i="4"/>
  <c r="C3993" i="4"/>
  <c r="C3995" i="4"/>
  <c r="C3996" i="4"/>
  <c r="C3997" i="4"/>
  <c r="C3998" i="4"/>
  <c r="C3999" i="4"/>
  <c r="C4000" i="4"/>
  <c r="O552" i="3"/>
  <c r="O553" i="3"/>
  <c r="O554" i="3"/>
  <c r="O555" i="3"/>
  <c r="O556" i="3"/>
  <c r="K1280" i="1"/>
  <c r="N547" i="3"/>
  <c r="P1280" i="1"/>
  <c r="K1238" i="1"/>
  <c r="P1238" i="1"/>
  <c r="K1237" i="1"/>
  <c r="P1237" i="1"/>
  <c r="K1236" i="1"/>
  <c r="K1235" i="1"/>
  <c r="K1212" i="1"/>
  <c r="K321" i="1"/>
  <c r="K318" i="1"/>
  <c r="P318" i="1"/>
  <c r="K316" i="1"/>
  <c r="P316" i="1"/>
  <c r="K56" i="1"/>
  <c r="P56" i="1"/>
  <c r="K55" i="1"/>
  <c r="N477" i="3"/>
  <c r="O477" i="3"/>
  <c r="K20" i="1"/>
  <c r="P20" i="1"/>
  <c r="K9" i="1"/>
  <c r="K8" i="1"/>
  <c r="N529" i="3"/>
  <c r="O529" i="3"/>
  <c r="K27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K1155" i="1"/>
  <c r="P1155" i="1"/>
  <c r="K1154" i="1"/>
  <c r="P1154" i="1"/>
  <c r="K1172" i="1"/>
  <c r="K1135" i="1"/>
  <c r="K1134" i="1"/>
  <c r="K1133" i="1"/>
  <c r="K1106" i="1"/>
  <c r="K1108" i="1"/>
  <c r="K1120" i="1"/>
  <c r="P1120" i="1"/>
  <c r="K1103" i="1"/>
  <c r="P1103" i="1"/>
  <c r="K1165" i="1"/>
  <c r="P1165" i="1"/>
  <c r="K1124" i="1"/>
  <c r="K1178" i="1"/>
  <c r="K1130" i="1"/>
  <c r="K1129" i="1"/>
  <c r="K1128" i="1"/>
  <c r="P1128" i="1"/>
  <c r="K1171" i="1"/>
  <c r="K1161" i="1"/>
  <c r="K1136" i="1"/>
  <c r="K1179" i="1"/>
  <c r="K1162" i="1"/>
  <c r="K1163" i="1"/>
  <c r="P1163" i="1"/>
  <c r="K1160" i="1"/>
  <c r="P1160" i="1"/>
  <c r="K1143" i="1"/>
  <c r="K1152" i="1"/>
  <c r="P1152" i="1"/>
  <c r="K1159" i="1"/>
  <c r="P1159" i="1"/>
  <c r="K1148" i="1"/>
  <c r="K1153" i="1"/>
  <c r="K1147" i="1"/>
  <c r="K1102" i="1"/>
  <c r="K1151" i="1"/>
  <c r="P1151" i="1"/>
  <c r="K1150" i="1"/>
  <c r="K1105" i="1"/>
  <c r="K1149" i="1"/>
  <c r="N394" i="3"/>
  <c r="O394" i="3"/>
  <c r="K1180" i="1"/>
  <c r="P1180" i="1"/>
  <c r="K1146" i="1"/>
  <c r="K1140" i="1"/>
  <c r="K1139" i="1"/>
  <c r="N391" i="3"/>
  <c r="O391" i="3"/>
  <c r="K1142" i="1"/>
  <c r="N390" i="3"/>
  <c r="O390" i="3"/>
  <c r="K1141" i="1"/>
  <c r="K1113" i="1"/>
  <c r="K1112" i="1"/>
  <c r="K1119" i="1"/>
  <c r="K1118" i="1"/>
  <c r="K1144" i="1"/>
  <c r="K1107" i="1"/>
  <c r="N386" i="3"/>
  <c r="O386" i="3"/>
  <c r="K1101" i="1"/>
  <c r="K1109" i="1"/>
  <c r="K1122" i="1"/>
  <c r="K1116" i="1"/>
  <c r="K1114" i="1"/>
  <c r="K1123" i="1"/>
  <c r="K1121" i="1"/>
  <c r="K1173" i="1"/>
  <c r="N420" i="3"/>
  <c r="O420" i="3"/>
  <c r="P1173" i="1"/>
  <c r="K1100" i="1"/>
  <c r="K1098" i="1"/>
  <c r="P1098" i="1"/>
  <c r="K1097" i="1"/>
  <c r="K1096" i="1"/>
  <c r="K1095" i="1"/>
  <c r="N444" i="3"/>
  <c r="O444" i="3"/>
  <c r="K1089" i="1"/>
  <c r="K1088" i="1"/>
  <c r="K1086" i="1"/>
  <c r="K1085" i="1"/>
  <c r="K1084" i="1"/>
  <c r="P1084" i="1"/>
  <c r="K1080" i="1"/>
  <c r="K1078" i="1"/>
  <c r="P1078" i="1"/>
  <c r="K1077" i="1"/>
  <c r="K1076" i="1"/>
  <c r="P1076" i="1"/>
  <c r="K1075" i="1"/>
  <c r="K1074" i="1"/>
  <c r="K1073" i="1"/>
  <c r="P1073" i="1"/>
  <c r="K1072" i="1"/>
  <c r="P1072" i="1"/>
  <c r="K1071" i="1"/>
  <c r="K1070" i="1"/>
  <c r="K1069" i="1"/>
  <c r="K1068" i="1"/>
  <c r="P1068" i="1"/>
  <c r="K1067" i="1"/>
  <c r="P1067" i="1"/>
  <c r="K1066" i="1"/>
  <c r="K1065" i="1"/>
  <c r="P1065" i="1"/>
  <c r="K1064" i="1"/>
  <c r="K1063" i="1"/>
  <c r="K1062" i="1"/>
  <c r="K1061" i="1"/>
  <c r="K1060" i="1"/>
  <c r="K1031" i="1"/>
  <c r="K1030" i="1"/>
  <c r="K1029" i="1"/>
  <c r="K1028" i="1"/>
  <c r="K1027" i="1"/>
  <c r="N365" i="3"/>
  <c r="O365" i="3"/>
  <c r="K1026" i="1"/>
  <c r="K1025" i="1"/>
  <c r="P1025" i="1"/>
  <c r="K1024" i="1"/>
  <c r="K1023" i="1"/>
  <c r="P1023" i="1"/>
  <c r="K1022" i="1"/>
  <c r="N364" i="3"/>
  <c r="O364" i="3"/>
  <c r="K1021" i="1"/>
  <c r="N441" i="3"/>
  <c r="O441" i="3"/>
  <c r="K1020" i="1"/>
  <c r="N443" i="3"/>
  <c r="O443" i="3"/>
  <c r="K1019" i="1"/>
  <c r="N439" i="3"/>
  <c r="O439" i="3"/>
  <c r="K1018" i="1"/>
  <c r="K1017" i="1"/>
  <c r="N440" i="3"/>
  <c r="O440" i="3"/>
  <c r="K1016" i="1"/>
  <c r="K1015" i="1"/>
  <c r="K1014" i="1"/>
  <c r="N373" i="3"/>
  <c r="O373" i="3"/>
  <c r="K1013" i="1"/>
  <c r="P1013" i="1"/>
  <c r="K1053" i="1"/>
  <c r="K1052" i="1"/>
  <c r="K1051" i="1"/>
  <c r="P1051" i="1"/>
  <c r="K1049" i="1"/>
  <c r="P1049" i="1"/>
  <c r="K1048" i="1"/>
  <c r="K1047" i="1"/>
  <c r="K1046" i="1"/>
  <c r="K1045" i="1"/>
  <c r="K1012" i="1"/>
  <c r="N371" i="3"/>
  <c r="O371" i="3"/>
  <c r="K1009" i="1"/>
  <c r="N370" i="3"/>
  <c r="O370" i="3"/>
  <c r="P1009" i="1"/>
  <c r="K1006" i="1"/>
  <c r="K1003" i="1"/>
  <c r="N368" i="3"/>
  <c r="O368" i="3"/>
  <c r="K1001" i="1"/>
  <c r="N367" i="3"/>
  <c r="O367" i="3"/>
  <c r="K999" i="1"/>
  <c r="P999" i="1"/>
  <c r="K998" i="1"/>
  <c r="K997" i="1"/>
  <c r="K996" i="1"/>
  <c r="K995" i="1"/>
  <c r="K994" i="1"/>
  <c r="P994" i="1"/>
  <c r="K993" i="1"/>
  <c r="K992" i="1"/>
  <c r="K961" i="1"/>
  <c r="K960" i="1"/>
  <c r="K956" i="1"/>
  <c r="K955" i="1"/>
  <c r="K954" i="1"/>
  <c r="N358" i="3"/>
  <c r="O358" i="3"/>
  <c r="K953" i="1"/>
  <c r="K945" i="1"/>
  <c r="K941" i="1"/>
  <c r="K905" i="1"/>
  <c r="K900" i="1"/>
  <c r="K899" i="1"/>
  <c r="K898" i="1"/>
  <c r="K897" i="1"/>
  <c r="N346" i="3"/>
  <c r="O346" i="3"/>
  <c r="K894" i="1"/>
  <c r="K893" i="1"/>
  <c r="K892" i="1"/>
  <c r="K882" i="1"/>
  <c r="K881" i="1"/>
  <c r="K880" i="1"/>
  <c r="K878" i="1"/>
  <c r="K845" i="1"/>
  <c r="P845" i="1"/>
  <c r="K843" i="1"/>
  <c r="K830" i="1"/>
  <c r="K827" i="1"/>
  <c r="K761" i="1"/>
  <c r="K722" i="1"/>
  <c r="K704" i="1"/>
  <c r="K703" i="1"/>
  <c r="K699" i="1"/>
  <c r="P699" i="1"/>
  <c r="K620" i="1"/>
  <c r="K623" i="1"/>
  <c r="K621" i="1"/>
  <c r="K619" i="1"/>
  <c r="N315" i="3"/>
  <c r="O315" i="3"/>
  <c r="K618" i="1"/>
  <c r="K614" i="1"/>
  <c r="N414" i="3"/>
  <c r="O414" i="3"/>
  <c r="K505" i="1"/>
  <c r="N548" i="3"/>
  <c r="O548" i="3"/>
  <c r="K504" i="1"/>
  <c r="K49" i="1"/>
  <c r="P49" i="1"/>
  <c r="K48" i="1"/>
  <c r="K47" i="1"/>
  <c r="K32" i="1"/>
  <c r="N304" i="3"/>
  <c r="O304" i="3"/>
  <c r="K31" i="1"/>
  <c r="K28" i="1"/>
  <c r="K1205" i="1"/>
  <c r="K1204" i="1"/>
  <c r="P1204" i="1"/>
  <c r="K1202" i="1"/>
  <c r="K1201" i="1"/>
  <c r="K1210" i="1"/>
  <c r="P1210" i="1"/>
  <c r="K1209" i="1"/>
  <c r="P1209" i="1"/>
  <c r="K1206" i="1"/>
  <c r="P1206" i="1"/>
  <c r="K1211" i="1"/>
  <c r="K1286" i="1"/>
  <c r="P1286" i="1"/>
  <c r="K1285" i="1"/>
  <c r="P1285" i="1"/>
  <c r="K1279" i="1"/>
  <c r="P1279" i="1"/>
  <c r="K1278" i="1"/>
  <c r="P1278" i="1"/>
  <c r="P1277" i="1"/>
  <c r="P1276" i="1"/>
  <c r="K1275" i="1"/>
  <c r="P1275" i="1"/>
  <c r="K1274" i="1"/>
  <c r="P1274" i="1"/>
  <c r="K1273" i="1"/>
  <c r="P1273" i="1"/>
  <c r="K1272" i="1"/>
  <c r="P1272" i="1"/>
  <c r="K1271" i="1"/>
  <c r="P1271" i="1"/>
  <c r="K1270" i="1"/>
  <c r="P1270" i="1"/>
  <c r="K1269" i="1"/>
  <c r="P1269" i="1"/>
  <c r="K1268" i="1"/>
  <c r="P1268" i="1"/>
  <c r="K1267" i="1"/>
  <c r="P1267" i="1"/>
  <c r="K1266" i="1"/>
  <c r="P1266" i="1"/>
  <c r="K1265" i="1"/>
  <c r="P1265" i="1"/>
  <c r="K1264" i="1"/>
  <c r="P1264" i="1"/>
  <c r="K1263" i="1"/>
  <c r="P1263" i="1"/>
  <c r="K1262" i="1"/>
  <c r="P1262" i="1"/>
  <c r="K1261" i="1"/>
  <c r="P1261" i="1"/>
  <c r="K1255" i="1"/>
  <c r="P1255" i="1"/>
  <c r="K1241" i="1"/>
  <c r="P1241" i="1"/>
  <c r="K1239" i="1"/>
  <c r="P1239" i="1"/>
  <c r="K1234" i="1"/>
  <c r="P1234" i="1"/>
  <c r="K1226" i="1"/>
  <c r="P1226" i="1"/>
  <c r="K1224" i="1"/>
  <c r="P1224" i="1"/>
  <c r="K1223" i="1"/>
  <c r="P1223" i="1"/>
  <c r="K1222" i="1"/>
  <c r="P1222" i="1"/>
  <c r="K1221" i="1"/>
  <c r="P1221" i="1"/>
  <c r="K1220" i="1"/>
  <c r="P1220" i="1"/>
  <c r="K1216" i="1"/>
  <c r="P1216" i="1"/>
  <c r="K1183" i="1"/>
  <c r="P1183" i="1"/>
  <c r="K1181" i="1"/>
  <c r="P1181" i="1"/>
  <c r="K1177" i="1"/>
  <c r="P1177" i="1"/>
  <c r="K1174" i="1"/>
  <c r="P1174" i="1"/>
  <c r="K1167" i="1"/>
  <c r="P1167" i="1"/>
  <c r="K1166" i="1"/>
  <c r="P1166" i="1"/>
  <c r="K1164" i="1"/>
  <c r="P1164" i="1"/>
  <c r="K1158" i="1"/>
  <c r="P1158" i="1"/>
  <c r="K1157" i="1"/>
  <c r="K1156" i="1"/>
  <c r="P1156" i="1"/>
  <c r="K1137" i="1"/>
  <c r="P1137" i="1"/>
  <c r="K1131" i="1"/>
  <c r="K1125" i="1"/>
  <c r="K1117" i="1"/>
  <c r="P1117" i="1"/>
  <c r="K1115" i="1"/>
  <c r="P1115" i="1"/>
  <c r="K1104" i="1"/>
  <c r="K1091" i="1"/>
  <c r="P1091" i="1"/>
  <c r="K1090" i="1"/>
  <c r="P1090" i="1"/>
  <c r="K1087" i="1"/>
  <c r="P1087" i="1"/>
  <c r="K1057" i="1"/>
  <c r="P1057" i="1"/>
  <c r="K1056" i="1"/>
  <c r="P1056" i="1"/>
  <c r="K1055" i="1"/>
  <c r="P1055" i="1"/>
  <c r="K1054" i="1"/>
  <c r="P1054" i="1"/>
  <c r="K1044" i="1"/>
  <c r="P1044" i="1"/>
  <c r="K1043" i="1"/>
  <c r="P1043" i="1"/>
  <c r="K1042" i="1"/>
  <c r="P1042" i="1"/>
  <c r="K1041" i="1"/>
  <c r="P1041" i="1"/>
  <c r="K1040" i="1"/>
  <c r="P1040" i="1"/>
  <c r="K1039" i="1"/>
  <c r="P1039" i="1"/>
  <c r="K1038" i="1"/>
  <c r="P1038" i="1"/>
  <c r="K1037" i="1"/>
  <c r="P1037" i="1"/>
  <c r="K1036" i="1"/>
  <c r="P1036" i="1"/>
  <c r="K1035" i="1"/>
  <c r="P1035" i="1"/>
  <c r="K1034" i="1"/>
  <c r="P1034" i="1"/>
  <c r="K1011" i="1"/>
  <c r="P1011" i="1"/>
  <c r="K1010" i="1"/>
  <c r="P1010" i="1"/>
  <c r="K1008" i="1"/>
  <c r="P1008" i="1"/>
  <c r="K1005" i="1"/>
  <c r="P1005" i="1"/>
  <c r="K1004" i="1"/>
  <c r="P1004" i="1"/>
  <c r="K1002" i="1"/>
  <c r="P1002" i="1"/>
  <c r="K991" i="1"/>
  <c r="P991" i="1"/>
  <c r="K990" i="1"/>
  <c r="P990" i="1"/>
  <c r="K989" i="1"/>
  <c r="P989" i="1"/>
  <c r="K988" i="1"/>
  <c r="P988" i="1"/>
  <c r="K986" i="1"/>
  <c r="P986" i="1"/>
  <c r="K983" i="1"/>
  <c r="P983" i="1"/>
  <c r="K952" i="1"/>
  <c r="P952" i="1"/>
  <c r="K951" i="1"/>
  <c r="P951" i="1"/>
  <c r="K950" i="1"/>
  <c r="P950" i="1"/>
  <c r="K949" i="1"/>
  <c r="P949" i="1"/>
  <c r="K948" i="1"/>
  <c r="P948" i="1"/>
  <c r="K947" i="1"/>
  <c r="P947" i="1"/>
  <c r="K944" i="1"/>
  <c r="P944" i="1"/>
  <c r="K943" i="1"/>
  <c r="P943" i="1"/>
  <c r="K942" i="1"/>
  <c r="P942" i="1"/>
  <c r="K938" i="1"/>
  <c r="P938" i="1"/>
  <c r="K922" i="1"/>
  <c r="P922" i="1"/>
  <c r="K921" i="1"/>
  <c r="P921" i="1"/>
  <c r="K920" i="1"/>
  <c r="P920" i="1"/>
  <c r="K919" i="1"/>
  <c r="P919" i="1"/>
  <c r="K907" i="1"/>
  <c r="P907" i="1"/>
  <c r="K904" i="1"/>
  <c r="P904" i="1"/>
  <c r="K903" i="1"/>
  <c r="P903" i="1"/>
  <c r="K902" i="1"/>
  <c r="P902" i="1"/>
  <c r="K896" i="1"/>
  <c r="P896" i="1"/>
  <c r="K895" i="1"/>
  <c r="P895" i="1"/>
  <c r="K871" i="1"/>
  <c r="P871" i="1"/>
  <c r="K870" i="1"/>
  <c r="P870" i="1"/>
  <c r="K849" i="1"/>
  <c r="P849" i="1"/>
  <c r="K847" i="1"/>
  <c r="P847" i="1"/>
  <c r="K846" i="1"/>
  <c r="P846" i="1"/>
  <c r="K824" i="1"/>
  <c r="P824" i="1"/>
  <c r="K823" i="1"/>
  <c r="P823" i="1"/>
  <c r="K822" i="1"/>
  <c r="P822" i="1"/>
  <c r="K819" i="1"/>
  <c r="P819" i="1"/>
  <c r="K818" i="1"/>
  <c r="P818" i="1"/>
  <c r="K817" i="1"/>
  <c r="P817" i="1"/>
  <c r="K815" i="1"/>
  <c r="P815" i="1"/>
  <c r="K814" i="1"/>
  <c r="P814" i="1"/>
  <c r="K813" i="1"/>
  <c r="P813" i="1"/>
  <c r="K812" i="1"/>
  <c r="P812" i="1"/>
  <c r="K811" i="1"/>
  <c r="P811" i="1"/>
  <c r="K810" i="1"/>
  <c r="P810" i="1"/>
  <c r="K809" i="1"/>
  <c r="P809" i="1"/>
  <c r="K808" i="1"/>
  <c r="P808" i="1"/>
  <c r="K806" i="1"/>
  <c r="P806" i="1"/>
  <c r="K795" i="1"/>
  <c r="P795" i="1"/>
  <c r="P790" i="1"/>
  <c r="K786" i="1"/>
  <c r="P786" i="1"/>
  <c r="K785" i="1"/>
  <c r="P785" i="1"/>
  <c r="K780" i="1"/>
  <c r="P780" i="1"/>
  <c r="K774" i="1"/>
  <c r="P774" i="1"/>
  <c r="K773" i="1"/>
  <c r="P773" i="1"/>
  <c r="K771" i="1"/>
  <c r="P771" i="1"/>
  <c r="K770" i="1"/>
  <c r="P770" i="1"/>
  <c r="K762" i="1"/>
  <c r="P762" i="1"/>
  <c r="P757" i="1"/>
  <c r="K750" i="1"/>
  <c r="P750" i="1"/>
  <c r="K724" i="1"/>
  <c r="P724" i="1"/>
  <c r="K723" i="1"/>
  <c r="P723" i="1"/>
  <c r="K702" i="1"/>
  <c r="P702" i="1"/>
  <c r="K696" i="1"/>
  <c r="P696" i="1"/>
  <c r="K688" i="1"/>
  <c r="P688" i="1"/>
  <c r="K687" i="1"/>
  <c r="P687" i="1"/>
  <c r="K657" i="1"/>
  <c r="P657" i="1"/>
  <c r="K655" i="1"/>
  <c r="P655" i="1"/>
  <c r="K652" i="1"/>
  <c r="P652" i="1"/>
  <c r="K645" i="1"/>
  <c r="P645" i="1"/>
  <c r="K622" i="1"/>
  <c r="P622" i="1"/>
  <c r="K606" i="1"/>
  <c r="P606" i="1"/>
  <c r="P602" i="1"/>
  <c r="K567" i="1"/>
  <c r="P567" i="1"/>
  <c r="K510" i="1"/>
  <c r="P510" i="1"/>
  <c r="K509" i="1"/>
  <c r="P509" i="1"/>
  <c r="P508" i="1"/>
  <c r="K507" i="1"/>
  <c r="P507" i="1"/>
  <c r="K506" i="1"/>
  <c r="P506" i="1"/>
  <c r="K503" i="1"/>
  <c r="P503" i="1"/>
  <c r="K502" i="1"/>
  <c r="P502" i="1"/>
  <c r="K501" i="1"/>
  <c r="P501" i="1"/>
  <c r="K500" i="1"/>
  <c r="P500" i="1"/>
  <c r="K499" i="1"/>
  <c r="P499" i="1"/>
  <c r="K498" i="1"/>
  <c r="P498" i="1"/>
  <c r="K497" i="1"/>
  <c r="P497" i="1"/>
  <c r="K496" i="1"/>
  <c r="P496" i="1"/>
  <c r="K495" i="1"/>
  <c r="P495" i="1"/>
  <c r="P457" i="1"/>
  <c r="P456" i="1"/>
  <c r="P455" i="1"/>
  <c r="K376" i="1"/>
  <c r="P376" i="1"/>
  <c r="K372" i="1"/>
  <c r="P372" i="1"/>
  <c r="K324" i="1"/>
  <c r="P324" i="1"/>
  <c r="K309" i="1"/>
  <c r="P309" i="1"/>
  <c r="K305" i="1"/>
  <c r="P305" i="1"/>
  <c r="K299" i="1"/>
  <c r="P299" i="1"/>
  <c r="K178" i="1"/>
  <c r="P178" i="1"/>
  <c r="K152" i="1"/>
  <c r="P152" i="1"/>
  <c r="K151" i="1"/>
  <c r="P151" i="1"/>
  <c r="K150" i="1"/>
  <c r="P150" i="1"/>
  <c r="K149" i="1"/>
  <c r="P149" i="1"/>
  <c r="K146" i="1"/>
  <c r="P146" i="1"/>
  <c r="K131" i="1"/>
  <c r="P131" i="1"/>
  <c r="K130" i="1"/>
  <c r="P130" i="1"/>
  <c r="K129" i="1"/>
  <c r="P129" i="1"/>
  <c r="K128" i="1"/>
  <c r="P128" i="1"/>
  <c r="K127" i="1"/>
  <c r="P127" i="1"/>
  <c r="K126" i="1"/>
  <c r="P126" i="1"/>
  <c r="K124" i="1"/>
  <c r="P124" i="1"/>
  <c r="K121" i="1"/>
  <c r="P121" i="1"/>
  <c r="K120" i="1"/>
  <c r="P120" i="1"/>
  <c r="K115" i="1"/>
  <c r="P115" i="1"/>
  <c r="K91" i="1"/>
  <c r="P91" i="1"/>
  <c r="K90" i="1"/>
  <c r="P90" i="1"/>
  <c r="K89" i="1"/>
  <c r="P89" i="1"/>
  <c r="K88" i="1"/>
  <c r="P88" i="1"/>
  <c r="K81" i="1"/>
  <c r="P81" i="1"/>
  <c r="K80" i="1"/>
  <c r="P80" i="1"/>
  <c r="K79" i="1"/>
  <c r="P79" i="1"/>
  <c r="K77" i="1"/>
  <c r="P77" i="1"/>
  <c r="K74" i="1"/>
  <c r="P74" i="1"/>
  <c r="K73" i="1"/>
  <c r="P73" i="1"/>
  <c r="K72" i="1"/>
  <c r="P72" i="1"/>
  <c r="K69" i="1"/>
  <c r="P69" i="1"/>
  <c r="K68" i="1"/>
  <c r="P68" i="1"/>
  <c r="K67" i="1"/>
  <c r="P67" i="1"/>
  <c r="K66" i="1"/>
  <c r="P66" i="1"/>
  <c r="K65" i="1"/>
  <c r="P65" i="1"/>
  <c r="K64" i="1"/>
  <c r="P64" i="1"/>
  <c r="K62" i="1"/>
  <c r="P62" i="1"/>
  <c r="K61" i="1"/>
  <c r="P61" i="1"/>
  <c r="K60" i="1"/>
  <c r="P60" i="1"/>
  <c r="K59" i="1"/>
  <c r="P59" i="1"/>
  <c r="K58" i="1"/>
  <c r="P58" i="1"/>
  <c r="K50" i="1"/>
  <c r="P50" i="1"/>
  <c r="K46" i="1"/>
  <c r="P46" i="1"/>
  <c r="K37" i="1"/>
  <c r="P37" i="1"/>
  <c r="K34" i="1"/>
  <c r="P34" i="1"/>
  <c r="K33" i="1"/>
  <c r="P33" i="1"/>
  <c r="K30" i="1"/>
  <c r="P30" i="1"/>
  <c r="K29" i="1"/>
  <c r="P29" i="1"/>
  <c r="K21" i="1"/>
  <c r="P21" i="1"/>
  <c r="P440" i="1"/>
  <c r="P600" i="1"/>
  <c r="P452" i="1"/>
  <c r="P599" i="1"/>
  <c r="P1050" i="1"/>
  <c r="N458" i="3"/>
  <c r="O458" i="3"/>
  <c r="P850" i="1"/>
  <c r="P1170" i="1"/>
  <c r="P1282" i="1"/>
  <c r="P1082" i="1"/>
  <c r="P1281" i="1"/>
  <c r="P1284" i="1"/>
  <c r="P1283" i="1"/>
  <c r="K573" i="1"/>
  <c r="P573" i="1"/>
  <c r="K853" i="1"/>
  <c r="K925" i="1"/>
  <c r="K555" i="1"/>
  <c r="K541" i="1"/>
  <c r="P541" i="1"/>
  <c r="K526" i="1"/>
  <c r="P526" i="1"/>
  <c r="K575" i="1"/>
  <c r="P575" i="1"/>
  <c r="K800" i="1"/>
  <c r="P800" i="1"/>
  <c r="P791" i="1"/>
  <c r="P672" i="1"/>
  <c r="K825" i="1"/>
  <c r="K848" i="1"/>
  <c r="P848" i="1"/>
  <c r="P686" i="1"/>
  <c r="N380" i="3"/>
  <c r="N376" i="3"/>
  <c r="N405" i="3"/>
  <c r="O405" i="3"/>
  <c r="P1059" i="1"/>
  <c r="N379" i="3"/>
  <c r="N452" i="3"/>
  <c r="N375" i="3"/>
  <c r="P1203" i="1"/>
  <c r="P700" i="1"/>
  <c r="N340" i="3"/>
  <c r="O340" i="3"/>
  <c r="K877" i="1"/>
  <c r="K719" i="1"/>
  <c r="P719" i="1"/>
  <c r="P25" i="1"/>
  <c r="K585" i="1"/>
  <c r="K663" i="1"/>
  <c r="P663" i="1"/>
  <c r="P650" i="1"/>
  <c r="P697" i="1"/>
  <c r="N381" i="3"/>
  <c r="N466" i="3"/>
  <c r="O466" i="3"/>
  <c r="K1252" i="1"/>
  <c r="P710" i="1"/>
  <c r="N465" i="3"/>
  <c r="O465" i="3"/>
  <c r="K839" i="1"/>
  <c r="P1168" i="1"/>
  <c r="K1227" i="1"/>
  <c r="P788" i="1"/>
  <c r="P1187" i="1"/>
  <c r="P590" i="1"/>
  <c r="K1253" i="1"/>
  <c r="K640" i="1"/>
  <c r="P193" i="1"/>
  <c r="K937" i="1"/>
  <c r="K679" i="1"/>
  <c r="K729" i="1"/>
  <c r="K929" i="1"/>
  <c r="K743" i="1"/>
  <c r="P658" i="1"/>
  <c r="P1007" i="1"/>
  <c r="P787" i="1"/>
  <c r="P1000" i="1"/>
  <c r="K637" i="1"/>
  <c r="P1058" i="1"/>
  <c r="K862" i="1"/>
  <c r="K753" i="1"/>
  <c r="P530" i="1"/>
  <c r="P798" i="1"/>
  <c r="P11" i="1"/>
  <c r="P514" i="1"/>
  <c r="P282" i="1"/>
  <c r="N108" i="3"/>
  <c r="O108" i="3"/>
  <c r="P755" i="1"/>
  <c r="L1209" i="4"/>
  <c r="L4231" i="4"/>
  <c r="L4752" i="4"/>
  <c r="L4330" i="4"/>
  <c r="L1701" i="4"/>
  <c r="L2166" i="4"/>
  <c r="L2072" i="4"/>
  <c r="L2355" i="4"/>
  <c r="L1542" i="4"/>
  <c r="L4802" i="4"/>
  <c r="L2237" i="4"/>
  <c r="P310" i="1"/>
  <c r="L1077" i="4"/>
  <c r="L3851" i="4"/>
  <c r="L3745" i="4"/>
  <c r="L1956" i="4"/>
  <c r="L4310" i="4"/>
  <c r="L4190" i="4"/>
  <c r="L385" i="4"/>
  <c r="L1721" i="4"/>
  <c r="L1051" i="4"/>
  <c r="L2532" i="4"/>
  <c r="L523" i="4"/>
  <c r="L611" i="4"/>
  <c r="L2765" i="4"/>
  <c r="L4506" i="4"/>
  <c r="L4486" i="4"/>
  <c r="L4765" i="4"/>
  <c r="L2955" i="4"/>
  <c r="L1115" i="4"/>
  <c r="L1674" i="4"/>
  <c r="L3641" i="4"/>
  <c r="L546" i="4"/>
  <c r="L3447" i="4"/>
  <c r="L4467" i="4"/>
  <c r="L1127" i="4"/>
  <c r="L1262" i="4"/>
  <c r="L4252" i="4"/>
  <c r="L1092" i="4"/>
  <c r="L3161" i="4"/>
  <c r="L4777" i="4"/>
  <c r="L1133" i="4"/>
  <c r="L1771" i="4"/>
  <c r="L50" i="4"/>
  <c r="L4566" i="4"/>
  <c r="L762" i="4"/>
  <c r="L1978" i="4"/>
  <c r="L3472" i="4"/>
  <c r="L2141" i="4"/>
  <c r="L4408" i="4"/>
  <c r="L3420" i="4"/>
  <c r="L445" i="4"/>
  <c r="L3889" i="4"/>
  <c r="L4036" i="4"/>
  <c r="L3555" i="4"/>
  <c r="L2501" i="4"/>
  <c r="L1103" i="4"/>
  <c r="L4167" i="4"/>
  <c r="L3978" i="4"/>
  <c r="L2718" i="4"/>
  <c r="L84" i="4"/>
  <c r="L30" i="4"/>
  <c r="L2993" i="4"/>
  <c r="L896" i="4"/>
  <c r="L3525" i="4"/>
  <c r="L4855" i="4"/>
  <c r="L4916" i="4"/>
  <c r="L4796" i="4"/>
  <c r="L1069" i="4"/>
  <c r="L935" i="4"/>
  <c r="L2259" i="4"/>
  <c r="L365" i="4"/>
  <c r="L71" i="4"/>
  <c r="L1884" i="4"/>
  <c r="L2049" i="4"/>
  <c r="L1217" i="4"/>
  <c r="L1612" i="4"/>
  <c r="L3769" i="4"/>
  <c r="L3918" i="4"/>
  <c r="L3111" i="4"/>
  <c r="L37" i="4"/>
  <c r="L1121" i="4"/>
  <c r="L77" i="4"/>
  <c r="L4868" i="4"/>
  <c r="L1085" i="4"/>
  <c r="L2903" i="4"/>
  <c r="L54" i="4"/>
  <c r="L73" i="4"/>
  <c r="L2398" i="4"/>
  <c r="L4546" i="4"/>
  <c r="L3212" i="4"/>
  <c r="L4672" i="4"/>
  <c r="L2809" i="4"/>
  <c r="L1795" i="4"/>
  <c r="L4769" i="4"/>
  <c r="L4834" i="4"/>
  <c r="L848" i="4"/>
  <c r="L2494" i="4"/>
  <c r="L14" i="4"/>
  <c r="L2624" i="4"/>
  <c r="L2577" i="4"/>
  <c r="L3030" i="4"/>
  <c r="L3264" i="4"/>
  <c r="L1180" i="4"/>
  <c r="L4789" i="4"/>
  <c r="L1130" i="4"/>
  <c r="L3316" i="4"/>
  <c r="P875" i="1"/>
  <c r="K144" i="1"/>
  <c r="P144" i="1"/>
  <c r="K784" i="1"/>
  <c r="P784" i="1"/>
  <c r="N388" i="3"/>
  <c r="N402" i="3"/>
  <c r="N331" i="3"/>
  <c r="O331" i="3"/>
  <c r="P701" i="1"/>
  <c r="P691" i="1"/>
  <c r="N335" i="3"/>
  <c r="O335" i="3"/>
  <c r="P15" i="1"/>
  <c r="N343" i="3"/>
  <c r="O343" i="3"/>
  <c r="P638" i="1"/>
  <c r="N510" i="3"/>
  <c r="P1033" i="1"/>
  <c r="N410" i="3"/>
  <c r="O410" i="3"/>
  <c r="N570" i="3"/>
  <c r="P868" i="1"/>
  <c r="P665" i="1"/>
  <c r="P1188" i="1"/>
  <c r="P1126" i="1"/>
  <c r="N468" i="3"/>
  <c r="O468" i="3"/>
  <c r="P946" i="1"/>
  <c r="N328" i="3"/>
  <c r="O328" i="3"/>
  <c r="P708" i="1"/>
  <c r="P588" i="1"/>
  <c r="N514" i="3"/>
  <c r="O514" i="3"/>
  <c r="P797" i="1"/>
  <c r="P854" i="1"/>
  <c r="P707" i="1"/>
  <c r="P924" i="1"/>
  <c r="N314" i="3"/>
  <c r="O314" i="3"/>
  <c r="P678" i="1"/>
  <c r="P1081" i="1"/>
  <c r="P1218" i="1"/>
  <c r="P713" i="1"/>
  <c r="N324" i="3"/>
  <c r="O324" i="3"/>
  <c r="P626" i="1"/>
  <c r="P730" i="1"/>
  <c r="N341" i="3"/>
  <c r="O341" i="3"/>
  <c r="P685" i="1"/>
  <c r="P604" i="1"/>
  <c r="P683" i="1"/>
  <c r="P647" i="1"/>
  <c r="P865" i="1"/>
  <c r="P633" i="1"/>
  <c r="P860" i="1"/>
  <c r="P717" i="1"/>
  <c r="N476" i="3"/>
  <c r="O476" i="3"/>
  <c r="P765" i="1"/>
  <c r="N490" i="3"/>
  <c r="O490" i="3"/>
  <c r="N467" i="3"/>
  <c r="O467" i="3"/>
  <c r="P592" i="1"/>
  <c r="N473" i="3"/>
  <c r="O473" i="3"/>
  <c r="P1242" i="1"/>
  <c r="P855" i="1"/>
  <c r="P1060" i="1"/>
  <c r="N411" i="3"/>
  <c r="O411" i="3"/>
  <c r="P752" i="1"/>
  <c r="N342" i="3"/>
  <c r="O342" i="3"/>
  <c r="P1194" i="1"/>
  <c r="P684" i="1"/>
  <c r="P841" i="1"/>
  <c r="P909" i="1"/>
  <c r="P1186" i="1"/>
  <c r="P739" i="1"/>
  <c r="P1230" i="1"/>
  <c r="N475" i="3"/>
  <c r="O475" i="3"/>
  <c r="P764" i="1"/>
  <c r="P832" i="1"/>
  <c r="P690" i="1"/>
  <c r="N334" i="3"/>
  <c r="O334" i="3"/>
  <c r="P1080" i="1"/>
  <c r="N421" i="3"/>
  <c r="P43" i="1"/>
  <c r="P583" i="1"/>
  <c r="N356" i="3"/>
  <c r="P712" i="1"/>
  <c r="N345" i="3"/>
  <c r="O345" i="3"/>
  <c r="P844" i="1"/>
  <c r="P598" i="1"/>
  <c r="N469" i="3"/>
  <c r="O469" i="3"/>
  <c r="P639" i="1"/>
  <c r="N319" i="3"/>
  <c r="O319" i="3"/>
  <c r="P631" i="1"/>
  <c r="P613" i="1"/>
  <c r="N525" i="3"/>
  <c r="P2" i="1"/>
  <c r="P961" i="1"/>
  <c r="P900" i="1"/>
  <c r="P1100" i="1"/>
  <c r="N461" i="3"/>
  <c r="P853" i="1"/>
  <c r="N497" i="3"/>
  <c r="O497" i="3"/>
  <c r="P766" i="1"/>
  <c r="P926" i="1"/>
  <c r="N509" i="3"/>
  <c r="N493" i="3"/>
  <c r="O493" i="3"/>
  <c r="P1240" i="1"/>
  <c r="P1232" i="1"/>
  <c r="N541" i="3"/>
  <c r="P44" i="1"/>
  <c r="N413" i="3"/>
  <c r="O413" i="3"/>
  <c r="N494" i="3"/>
  <c r="O494" i="3"/>
  <c r="P644" i="1"/>
  <c r="P641" i="1"/>
  <c r="N377" i="3"/>
  <c r="P826" i="1"/>
  <c r="P1107" i="1"/>
  <c r="P1229" i="1"/>
  <c r="N338" i="3"/>
  <c r="P726" i="1"/>
  <c r="N562" i="3"/>
  <c r="N347" i="3"/>
  <c r="O347" i="3"/>
  <c r="P623" i="1"/>
  <c r="P893" i="1"/>
  <c r="N353" i="3"/>
  <c r="O353" i="3"/>
  <c r="P745" i="1"/>
  <c r="P32" i="1"/>
  <c r="P8" i="1"/>
  <c r="P1020" i="1"/>
  <c r="P1227" i="1"/>
  <c r="P862" i="1"/>
  <c r="P1012" i="1"/>
  <c r="P52" i="1"/>
  <c r="P997" i="1"/>
  <c r="P1108" i="1"/>
  <c r="N406" i="3"/>
  <c r="O406" i="3"/>
  <c r="N305" i="3"/>
  <c r="O305" i="3"/>
  <c r="P1048" i="1"/>
  <c r="P867" i="1"/>
  <c r="N569" i="3"/>
  <c r="P804" i="1"/>
  <c r="N567" i="3"/>
  <c r="N355" i="3"/>
  <c r="O355" i="3"/>
  <c r="N479" i="3"/>
  <c r="O479" i="3"/>
  <c r="H422" i="8"/>
  <c r="H283" i="8"/>
  <c r="H423" i="8"/>
  <c r="H492" i="8"/>
  <c r="H494" i="8"/>
  <c r="H109" i="8"/>
  <c r="H281" i="8"/>
  <c r="H375" i="8"/>
  <c r="H2769" i="4"/>
  <c r="O2769" i="4"/>
  <c r="H1098" i="4"/>
  <c r="O1098" i="4"/>
  <c r="H1453" i="4"/>
  <c r="O1453" i="4"/>
  <c r="H3313" i="4"/>
  <c r="O3313" i="4"/>
  <c r="H3078" i="4"/>
  <c r="O3078" i="4"/>
  <c r="H615" i="4"/>
  <c r="O615" i="4"/>
  <c r="O616" i="4"/>
  <c r="H4543" i="4"/>
  <c r="O4543" i="4"/>
  <c r="H4503" i="4"/>
  <c r="O4503" i="4"/>
  <c r="H4447" i="4"/>
  <c r="O4447" i="4"/>
  <c r="H4383" i="4"/>
  <c r="O4383" i="4"/>
  <c r="H4327" i="4"/>
  <c r="O4327" i="4"/>
  <c r="H4031" i="4"/>
  <c r="O4031" i="4"/>
  <c r="H4694" i="4"/>
  <c r="O4694" i="4"/>
  <c r="H4270" i="4"/>
  <c r="O4270" i="4"/>
  <c r="H4922" i="4"/>
  <c r="O4922" i="4"/>
  <c r="H4721" i="4"/>
  <c r="O4721" i="4"/>
  <c r="H4584" i="4"/>
  <c r="O4584" i="4"/>
  <c r="H4748" i="4"/>
  <c r="O4748" i="4"/>
  <c r="H4564" i="4"/>
  <c r="O4564" i="4"/>
  <c r="H4250" i="4"/>
  <c r="O4250" i="4"/>
  <c r="H4636" i="4"/>
  <c r="O4636" i="4"/>
  <c r="H4465" i="4"/>
  <c r="O4465" i="4"/>
  <c r="H4426" i="4"/>
  <c r="O4426" i="4"/>
  <c r="H4058" i="4"/>
  <c r="O4058" i="4"/>
  <c r="H4608" i="4"/>
  <c r="O4608" i="4"/>
  <c r="H4161" i="4"/>
  <c r="O4161" i="4"/>
  <c r="H4404" i="4"/>
  <c r="O4404" i="4"/>
  <c r="H4086" i="4"/>
  <c r="O4086" i="4"/>
  <c r="H4666" i="4"/>
  <c r="O4666" i="4"/>
  <c r="H4524" i="4"/>
  <c r="O4524" i="4"/>
  <c r="H4347" i="4"/>
  <c r="O4347" i="4"/>
  <c r="H4229" i="4"/>
  <c r="O4229" i="4"/>
  <c r="H4004" i="4"/>
  <c r="O4004" i="4"/>
  <c r="H4113" i="4"/>
  <c r="O4113" i="4"/>
  <c r="H4188" i="4"/>
  <c r="O4188" i="4"/>
  <c r="H1178" i="4"/>
  <c r="O1178" i="4"/>
  <c r="H4484" i="4"/>
  <c r="O4484" i="4"/>
  <c r="H4208" i="4"/>
  <c r="O4208" i="4"/>
  <c r="H4137" i="4"/>
  <c r="O4137" i="4"/>
  <c r="H4308" i="4"/>
  <c r="O4308" i="4"/>
  <c r="H70" i="4"/>
  <c r="O70" i="4"/>
  <c r="H1801" i="4"/>
  <c r="O1801" i="4"/>
  <c r="H3477" i="4"/>
  <c r="O3477" i="4"/>
  <c r="K583" i="8"/>
  <c r="H3950" i="4"/>
  <c r="O3950" i="4"/>
  <c r="H3984" i="4"/>
  <c r="O3984" i="4"/>
  <c r="H3103" i="4"/>
  <c r="O3103" i="4"/>
  <c r="H3411" i="4"/>
  <c r="O3411" i="4"/>
  <c r="H3228" i="4"/>
  <c r="O3228" i="4"/>
  <c r="H4047" i="4"/>
  <c r="O4047" i="4"/>
  <c r="H2818" i="4"/>
  <c r="O2818" i="4"/>
  <c r="H4289" i="4"/>
  <c r="O4289" i="4"/>
  <c r="H3608" i="4"/>
  <c r="O3608" i="4"/>
  <c r="K735" i="8"/>
  <c r="H2491" i="4"/>
  <c r="O2491" i="4"/>
  <c r="H829" i="4"/>
  <c r="O829" i="4"/>
  <c r="H4085" i="4"/>
  <c r="O4085" i="4"/>
  <c r="H2728" i="4"/>
  <c r="O2728" i="4"/>
  <c r="H3364" i="4"/>
  <c r="O3364" i="4"/>
  <c r="H2317" i="4"/>
  <c r="O2317" i="4"/>
  <c r="H1813" i="4"/>
  <c r="O1813" i="4"/>
  <c r="K826" i="8"/>
  <c r="H4221" i="4"/>
  <c r="O4221" i="4"/>
  <c r="H4104" i="4"/>
  <c r="O4104" i="4"/>
  <c r="H1087" i="4"/>
  <c r="O1087" i="4"/>
  <c r="H939" i="4"/>
  <c r="O939" i="4"/>
  <c r="H1245" i="4"/>
  <c r="O1245" i="4"/>
  <c r="H3834" i="4"/>
  <c r="O3834" i="4"/>
  <c r="H4301" i="4"/>
  <c r="O4301" i="4"/>
  <c r="H4477" i="4"/>
  <c r="O4477" i="4"/>
  <c r="H4741" i="4"/>
  <c r="O4741" i="4"/>
  <c r="H1501" i="4"/>
  <c r="O1501" i="4"/>
  <c r="H4659" i="4"/>
  <c r="O4659" i="4"/>
  <c r="H505" i="4"/>
  <c r="O505" i="4"/>
  <c r="H3263" i="4"/>
  <c r="O3263" i="4"/>
  <c r="H3315" i="4"/>
  <c r="O3315" i="4"/>
  <c r="H3717" i="4"/>
  <c r="O3717" i="4"/>
  <c r="H4898" i="4"/>
  <c r="O4898" i="4"/>
  <c r="H2340" i="4"/>
  <c r="O2340" i="4"/>
  <c r="H103" i="4"/>
  <c r="O103" i="4"/>
  <c r="K1253" i="8"/>
  <c r="P1253" i="8"/>
  <c r="H1147" i="4"/>
  <c r="O1147" i="4"/>
  <c r="H1240" i="4"/>
  <c r="O1240" i="4"/>
  <c r="H1437" i="4"/>
  <c r="O1437" i="4"/>
  <c r="H2289" i="4"/>
  <c r="O2289" i="4"/>
  <c r="H1102" i="4"/>
  <c r="O1102" i="4"/>
  <c r="H824" i="4"/>
  <c r="O824" i="4"/>
  <c r="H1420" i="4"/>
  <c r="O1420" i="4"/>
  <c r="H1564" i="4"/>
  <c r="O1564" i="4"/>
  <c r="H3613" i="4"/>
  <c r="O3613" i="4"/>
  <c r="H4655" i="4"/>
  <c r="O4655" i="4"/>
  <c r="H4240" i="4"/>
  <c r="O4240" i="4"/>
  <c r="H4474" i="4"/>
  <c r="O4474" i="4"/>
  <c r="H4597" i="4"/>
  <c r="O4597" i="4"/>
  <c r="H1314" i="4"/>
  <c r="O1314" i="4"/>
  <c r="H1321" i="4"/>
  <c r="O1321" i="4"/>
  <c r="O1322" i="4"/>
  <c r="H434" i="8"/>
  <c r="H1328" i="4"/>
  <c r="O1328" i="4"/>
  <c r="H4625" i="4"/>
  <c r="O4625" i="4"/>
  <c r="H4493" i="4"/>
  <c r="O4493" i="4"/>
  <c r="H1357" i="4"/>
  <c r="O1357" i="4"/>
  <c r="H4533" i="4"/>
  <c r="O4533" i="4"/>
  <c r="H564" i="4"/>
  <c r="O564" i="4"/>
  <c r="H3688" i="4"/>
  <c r="O3688" i="4"/>
  <c r="H3469" i="4"/>
  <c r="O3469" i="4"/>
  <c r="H2564" i="4"/>
  <c r="O2564" i="4"/>
  <c r="H384" i="4"/>
  <c r="O384" i="4"/>
  <c r="H1857" i="4"/>
  <c r="O1857" i="4"/>
  <c r="K54" i="8"/>
  <c r="H2628" i="4"/>
  <c r="O2628" i="4"/>
  <c r="H32" i="4"/>
  <c r="O32" i="4"/>
  <c r="K840" i="8"/>
  <c r="H1252" i="4"/>
  <c r="O1252" i="4"/>
  <c r="H893" i="4"/>
  <c r="O893" i="4"/>
  <c r="H1223" i="4"/>
  <c r="O1223" i="4"/>
  <c r="H3145" i="4"/>
  <c r="O3145" i="4"/>
  <c r="H4051" i="4"/>
  <c r="O4051" i="4"/>
  <c r="H2801" i="4"/>
  <c r="O2801" i="4"/>
  <c r="H2618" i="4"/>
  <c r="O2618" i="4"/>
  <c r="H740" i="4"/>
  <c r="O740" i="4"/>
  <c r="H1888" i="4"/>
  <c r="O1888" i="4"/>
  <c r="H2885" i="4"/>
  <c r="O2885" i="4"/>
  <c r="H4239" i="4"/>
  <c r="O4239" i="4"/>
  <c r="H4392" i="4"/>
  <c r="O4392" i="4"/>
  <c r="H4125" i="4"/>
  <c r="O4125" i="4"/>
  <c r="H3839" i="4"/>
  <c r="O3839" i="4"/>
  <c r="H4573" i="4"/>
  <c r="O4573" i="4"/>
  <c r="H4596" i="4"/>
  <c r="O4596" i="4"/>
  <c r="H4737" i="4"/>
  <c r="O4737" i="4"/>
  <c r="H4416" i="4"/>
  <c r="O4416" i="4"/>
  <c r="H368" i="4"/>
  <c r="O368" i="4"/>
  <c r="H4259" i="4"/>
  <c r="O4259" i="4"/>
  <c r="H1507" i="4"/>
  <c r="O1507" i="4"/>
  <c r="K1251" i="8"/>
  <c r="H787" i="4"/>
  <c r="O787" i="4"/>
  <c r="H1187" i="4"/>
  <c r="O1187" i="4"/>
  <c r="H1506" i="4"/>
  <c r="O1506" i="4"/>
  <c r="H2207" i="4"/>
  <c r="O2207" i="4"/>
  <c r="H4909" i="4"/>
  <c r="O4909" i="4"/>
  <c r="H4813" i="4"/>
  <c r="O4813" i="4"/>
  <c r="K1242" i="8"/>
  <c r="H475" i="4"/>
  <c r="O475" i="4"/>
  <c r="K230" i="1"/>
  <c r="P230" i="1"/>
  <c r="K243" i="1"/>
  <c r="P243" i="1"/>
  <c r="K283" i="1"/>
  <c r="P283" i="1"/>
  <c r="K493" i="8"/>
  <c r="P493" i="8"/>
  <c r="P339" i="1"/>
  <c r="K468" i="1"/>
  <c r="P468" i="1"/>
  <c r="P463" i="1"/>
  <c r="K488" i="1"/>
  <c r="P488" i="1"/>
  <c r="K234" i="1"/>
  <c r="P234" i="1"/>
  <c r="P23" i="1"/>
  <c r="N521" i="3"/>
  <c r="P830" i="1"/>
  <c r="P692" i="1"/>
  <c r="K1257" i="1"/>
  <c r="N337" i="3"/>
  <c r="P1205" i="1"/>
  <c r="P954" i="1"/>
  <c r="P1097" i="1"/>
  <c r="N446" i="3"/>
  <c r="O446" i="3"/>
  <c r="P734" i="1"/>
  <c r="P827" i="1"/>
  <c r="P677" i="1"/>
  <c r="P711" i="1"/>
  <c r="P733" i="1"/>
  <c r="P629" i="1"/>
  <c r="N538" i="3"/>
  <c r="P680" i="1"/>
  <c r="P618" i="1"/>
  <c r="P1085" i="1"/>
  <c r="P1129" i="1"/>
  <c r="P1106" i="1"/>
  <c r="K662" i="1"/>
  <c r="P662" i="1"/>
  <c r="P624" i="1"/>
  <c r="N374" i="3"/>
  <c r="O374" i="3"/>
  <c r="P1015" i="1"/>
  <c r="P729" i="1"/>
  <c r="K842" i="1"/>
  <c r="P714" i="1"/>
  <c r="N339" i="3"/>
  <c r="O339" i="3"/>
  <c r="P996" i="1"/>
  <c r="P41" i="1"/>
  <c r="P432" i="3"/>
  <c r="Q432" i="3"/>
  <c r="J17" i="2"/>
  <c r="K17" i="2"/>
  <c r="P1148" i="1"/>
  <c r="N399" i="3"/>
  <c r="O399" i="3"/>
  <c r="P828" i="1"/>
  <c r="P584" i="1"/>
  <c r="P1252" i="1"/>
  <c r="P1021" i="1"/>
  <c r="N397" i="3"/>
  <c r="O397" i="3"/>
  <c r="P960" i="1"/>
  <c r="N432" i="3"/>
  <c r="O432" i="3"/>
  <c r="P998" i="1"/>
  <c r="P1046" i="1"/>
  <c r="N389" i="3"/>
  <c r="O389" i="3"/>
  <c r="P1141" i="1"/>
  <c r="N395" i="3"/>
  <c r="O395" i="3"/>
  <c r="P1136" i="1"/>
  <c r="P763" i="1"/>
  <c r="P1121" i="1"/>
  <c r="P621" i="1"/>
  <c r="P882" i="1"/>
  <c r="P905" i="1"/>
  <c r="P840" i="1"/>
  <c r="N384" i="3"/>
  <c r="O384" i="3"/>
  <c r="P1113" i="1"/>
  <c r="P1019" i="1"/>
  <c r="P1027" i="1"/>
  <c r="P585" i="1"/>
  <c r="L3914" i="4"/>
  <c r="P1061" i="1"/>
  <c r="N438" i="3"/>
  <c r="O438" i="3"/>
  <c r="P1088" i="1"/>
  <c r="N387" i="3"/>
  <c r="O387" i="3"/>
  <c r="P1144" i="1"/>
  <c r="P1052" i="1"/>
  <c r="P1063" i="1"/>
  <c r="P937" i="1"/>
  <c r="P731" i="1"/>
  <c r="P955" i="1"/>
  <c r="N372" i="3"/>
  <c r="O372" i="3"/>
  <c r="N354" i="3"/>
  <c r="O354" i="3"/>
  <c r="P856" i="1"/>
  <c r="N407" i="3"/>
  <c r="O407" i="3"/>
  <c r="P1131" i="1"/>
  <c r="N349" i="3"/>
  <c r="O349" i="3"/>
  <c r="P1116" i="1"/>
  <c r="P1101" i="1"/>
  <c r="N430" i="3"/>
  <c r="O430" i="3"/>
  <c r="P1142" i="1"/>
  <c r="P892" i="1"/>
  <c r="P594" i="1"/>
  <c r="P625" i="1"/>
  <c r="N316" i="3"/>
  <c r="P852" i="1"/>
  <c r="N462" i="3"/>
  <c r="O462" i="3"/>
  <c r="K727" i="1"/>
  <c r="N301" i="3"/>
  <c r="O301" i="3"/>
  <c r="P27" i="1"/>
  <c r="K873" i="1"/>
  <c r="P715" i="1"/>
  <c r="P1138" i="1"/>
  <c r="K1233" i="1"/>
  <c r="P995" i="1"/>
  <c r="K263" i="1"/>
  <c r="P263" i="1"/>
  <c r="K263" i="8"/>
  <c r="P263" i="8"/>
  <c r="K375" i="8"/>
  <c r="P375" i="8"/>
  <c r="K233" i="8"/>
  <c r="P233" i="8"/>
  <c r="K254" i="1"/>
  <c r="P254" i="1"/>
  <c r="K491" i="1"/>
  <c r="P491" i="1"/>
  <c r="K233" i="1"/>
  <c r="P233" i="1"/>
  <c r="K281" i="1"/>
  <c r="P281" i="1"/>
  <c r="K251" i="8"/>
  <c r="P251" i="8"/>
  <c r="K283" i="8"/>
  <c r="P283" i="8"/>
  <c r="K492" i="1"/>
  <c r="P492" i="1"/>
  <c r="K494" i="1"/>
  <c r="P494" i="1"/>
  <c r="K493" i="1"/>
  <c r="P493" i="1"/>
  <c r="K422" i="1"/>
  <c r="P422" i="1"/>
  <c r="K980" i="1"/>
  <c r="P980" i="1"/>
  <c r="K241" i="1"/>
  <c r="P241" i="1"/>
  <c r="K250" i="1"/>
  <c r="P250" i="1"/>
  <c r="K109" i="1"/>
  <c r="P109" i="1"/>
  <c r="K251" i="1"/>
  <c r="P251" i="1"/>
  <c r="K375" i="1"/>
  <c r="P375" i="1"/>
  <c r="K468" i="8"/>
  <c r="P468" i="8"/>
  <c r="K488" i="8"/>
  <c r="P488" i="8"/>
  <c r="K980" i="8"/>
  <c r="P980" i="8"/>
  <c r="K469" i="1"/>
  <c r="P469" i="1"/>
  <c r="K253" i="1"/>
  <c r="P253" i="1"/>
  <c r="K261" i="1"/>
  <c r="P261" i="1"/>
  <c r="K423" i="1"/>
  <c r="K231" i="1"/>
  <c r="P231" i="1"/>
  <c r="K109" i="8"/>
  <c r="P109" i="8"/>
  <c r="K253" i="8"/>
  <c r="P253" i="8"/>
  <c r="K491" i="8"/>
  <c r="P491" i="8"/>
  <c r="K250" i="8"/>
  <c r="P250" i="8"/>
  <c r="K243" i="8"/>
  <c r="P243" i="8"/>
  <c r="K231" i="8"/>
  <c r="P231" i="8"/>
  <c r="K494" i="8"/>
  <c r="P494" i="8"/>
  <c r="K230" i="8"/>
  <c r="P230" i="8"/>
  <c r="K234" i="8"/>
  <c r="P234" i="8"/>
  <c r="K241" i="8"/>
  <c r="P241" i="8"/>
  <c r="K254" i="8"/>
  <c r="P254" i="8"/>
  <c r="K261" i="8"/>
  <c r="P261" i="8"/>
  <c r="K281" i="8"/>
  <c r="P281" i="8"/>
  <c r="P423" i="8"/>
  <c r="K469" i="8"/>
  <c r="P469" i="8"/>
  <c r="K492" i="8"/>
  <c r="P492" i="8"/>
  <c r="H110" i="2"/>
  <c r="I110" i="2"/>
  <c r="P401" i="3"/>
  <c r="Q401" i="3"/>
  <c r="H294" i="2"/>
  <c r="P305" i="3"/>
  <c r="Q305" i="3"/>
  <c r="P331" i="3"/>
  <c r="Q331" i="3"/>
  <c r="P409" i="3"/>
  <c r="Q409" i="3"/>
  <c r="H208" i="2"/>
  <c r="I208" i="2"/>
  <c r="P335" i="3"/>
  <c r="Q335" i="3"/>
  <c r="P364" i="3"/>
  <c r="Q364" i="3"/>
  <c r="P513" i="3"/>
  <c r="Q513" i="3"/>
  <c r="P328" i="3"/>
  <c r="Q328" i="3"/>
  <c r="P539" i="3"/>
  <c r="Q539" i="3"/>
  <c r="P313" i="3"/>
  <c r="Q313" i="3"/>
  <c r="P391" i="3"/>
  <c r="Q391" i="3"/>
  <c r="P315" i="3"/>
  <c r="Q315" i="3"/>
  <c r="P344" i="3"/>
  <c r="Q344" i="3"/>
  <c r="P397" i="3"/>
  <c r="Q397" i="3"/>
  <c r="P430" i="3"/>
  <c r="Q430" i="3"/>
  <c r="J509" i="2"/>
  <c r="K509" i="2"/>
  <c r="K12" i="8"/>
  <c r="P12" i="8"/>
  <c r="K764" i="8"/>
  <c r="G147" i="5"/>
  <c r="H147" i="5" s="1"/>
  <c r="I147" i="5" s="1"/>
  <c r="J440" i="2"/>
  <c r="K440" i="2"/>
  <c r="J383" i="2"/>
  <c r="K383" i="2"/>
  <c r="K43" i="8"/>
  <c r="P43" i="8"/>
  <c r="K51" i="8"/>
  <c r="K1620" i="4"/>
  <c r="L1620" i="4"/>
  <c r="J2" i="2"/>
  <c r="K2" i="2"/>
  <c r="K526" i="8"/>
  <c r="H527" i="2"/>
  <c r="I527" i="2"/>
  <c r="K511" i="8"/>
  <c r="K796" i="8"/>
  <c r="J448" i="2"/>
  <c r="K448" i="2"/>
  <c r="K888" i="8"/>
  <c r="P888" i="8"/>
  <c r="J386" i="2"/>
  <c r="K386" i="2"/>
  <c r="P531" i="3"/>
  <c r="Q531" i="3"/>
  <c r="P306" i="3"/>
  <c r="Q306" i="3"/>
  <c r="P374" i="3"/>
  <c r="Q374" i="3"/>
  <c r="P382" i="3"/>
  <c r="Q382" i="3"/>
  <c r="J294" i="2"/>
  <c r="K294" i="2"/>
  <c r="P339" i="3"/>
  <c r="Q339" i="3"/>
  <c r="P443" i="3"/>
  <c r="Q443" i="3"/>
  <c r="J387" i="2"/>
  <c r="K387" i="2"/>
  <c r="J15" i="2"/>
  <c r="K15" i="2"/>
  <c r="K515" i="8"/>
  <c r="P515" i="8"/>
  <c r="J504" i="2"/>
  <c r="K504" i="2"/>
  <c r="K646" i="8"/>
  <c r="P646" i="8"/>
  <c r="J161" i="2"/>
  <c r="K161" i="2"/>
  <c r="P436" i="3"/>
  <c r="Q436" i="3"/>
  <c r="P525" i="3"/>
  <c r="Q525" i="3"/>
  <c r="P533" i="3"/>
  <c r="Q533" i="3"/>
  <c r="J534" i="2"/>
  <c r="K534" i="2"/>
  <c r="J501" i="2"/>
  <c r="K501" i="2"/>
  <c r="J382" i="2"/>
  <c r="K382" i="2"/>
  <c r="J61" i="2"/>
  <c r="K61" i="2"/>
  <c r="J511" i="2"/>
  <c r="K511" i="2"/>
  <c r="K53" i="8"/>
  <c r="J505" i="2"/>
  <c r="K505" i="2"/>
  <c r="J28" i="2"/>
  <c r="K28" i="2"/>
  <c r="H275" i="2"/>
  <c r="I275" i="2"/>
  <c r="I170" i="2"/>
  <c r="P301" i="3"/>
  <c r="Q301" i="3"/>
  <c r="P394" i="3"/>
  <c r="Q394" i="3"/>
  <c r="P403" i="3"/>
  <c r="Q403" i="3"/>
  <c r="J492" i="2"/>
  <c r="K492" i="2"/>
  <c r="J381" i="2"/>
  <c r="K381" i="2"/>
  <c r="J528" i="2"/>
  <c r="K528" i="2"/>
  <c r="K594" i="8"/>
  <c r="K371" i="4"/>
  <c r="L371" i="4"/>
  <c r="K24" i="8"/>
  <c r="P321" i="8"/>
  <c r="P425" i="3"/>
  <c r="Q425" i="3"/>
  <c r="P310" i="3"/>
  <c r="Q310" i="3"/>
  <c r="P386" i="3"/>
  <c r="Q386" i="3"/>
  <c r="J244" i="2"/>
  <c r="K244" i="2"/>
  <c r="J10" i="2"/>
  <c r="K10" i="2"/>
  <c r="J29" i="2"/>
  <c r="K29" i="2"/>
  <c r="J506" i="2"/>
  <c r="K506" i="2"/>
  <c r="K534" i="8"/>
  <c r="J529" i="2"/>
  <c r="K529" i="2"/>
  <c r="K11" i="8"/>
  <c r="H54" i="2"/>
  <c r="I54" i="2"/>
  <c r="J54" i="2"/>
  <c r="K54" i="2"/>
  <c r="K647" i="8"/>
  <c r="K2416" i="4"/>
  <c r="L2416" i="4"/>
  <c r="K798" i="8"/>
  <c r="P515" i="3"/>
  <c r="Q515" i="3"/>
  <c r="P1082" i="8"/>
  <c r="P465" i="3"/>
  <c r="Q465" i="3"/>
  <c r="P1086" i="8"/>
  <c r="P433" i="3"/>
  <c r="Q433" i="3"/>
  <c r="P354" i="3"/>
  <c r="Q354" i="3"/>
  <c r="K924" i="8"/>
  <c r="P1095" i="8"/>
  <c r="P444" i="3"/>
  <c r="Q444" i="3"/>
  <c r="P512" i="3"/>
  <c r="Q512" i="3"/>
  <c r="P528" i="3"/>
  <c r="Q528" i="3"/>
  <c r="P303" i="3"/>
  <c r="Q303" i="3"/>
  <c r="P311" i="3"/>
  <c r="Q311" i="3"/>
  <c r="P334" i="3"/>
  <c r="Q334" i="3"/>
  <c r="P352" i="3"/>
  <c r="Q352" i="3"/>
  <c r="P396" i="3"/>
  <c r="Q396" i="3"/>
  <c r="P424" i="3"/>
  <c r="Q424" i="3"/>
  <c r="J526" i="2"/>
  <c r="K526" i="2"/>
  <c r="J243" i="2"/>
  <c r="K243" i="2"/>
  <c r="J57" i="2"/>
  <c r="K57" i="2"/>
  <c r="N378" i="3"/>
  <c r="P3" i="1"/>
  <c r="P51" i="1"/>
  <c r="P1077" i="1"/>
  <c r="P728" i="1"/>
  <c r="P1026" i="1"/>
  <c r="N359" i="3"/>
  <c r="O359" i="3"/>
  <c r="P1062" i="1"/>
  <c r="P1124" i="1"/>
  <c r="P679" i="1"/>
  <c r="P1236" i="1"/>
  <c r="P923" i="1"/>
  <c r="P1162" i="1"/>
  <c r="P1134" i="1"/>
  <c r="N408" i="3"/>
  <c r="O408" i="3"/>
  <c r="N382" i="3"/>
  <c r="O382" i="3"/>
  <c r="P1123" i="1"/>
  <c r="N398" i="3"/>
  <c r="O398" i="3"/>
  <c r="P1153" i="1"/>
  <c r="P737" i="1"/>
  <c r="P649" i="1"/>
  <c r="P1178" i="1"/>
  <c r="K751" i="1"/>
  <c r="K917" i="1"/>
  <c r="K927" i="1"/>
  <c r="K934" i="1"/>
  <c r="P934" i="1"/>
  <c r="K1214" i="1"/>
  <c r="P1214" i="1"/>
  <c r="N442" i="3"/>
  <c r="O442" i="3"/>
  <c r="P1018" i="1"/>
  <c r="P1069" i="1"/>
  <c r="P1179" i="1"/>
  <c r="N321" i="3"/>
  <c r="O321" i="3"/>
  <c r="P735" i="1"/>
  <c r="N351" i="3"/>
  <c r="O351" i="3"/>
  <c r="N512" i="3"/>
  <c r="P16" i="1"/>
  <c r="P861" i="1"/>
  <c r="N523" i="3"/>
  <c r="O523" i="3"/>
  <c r="P1189" i="1"/>
  <c r="P1127" i="1"/>
  <c r="N403" i="3"/>
  <c r="P1111" i="1"/>
  <c r="P1184" i="1"/>
  <c r="P1191" i="1"/>
  <c r="P720" i="1"/>
  <c r="N422" i="3"/>
  <c r="O422" i="3"/>
  <c r="P716" i="1"/>
  <c r="K19" i="1"/>
  <c r="P19" i="1"/>
  <c r="K54" i="1"/>
  <c r="K524" i="1"/>
  <c r="P524" i="1"/>
  <c r="K642" i="1"/>
  <c r="K651" i="1"/>
  <c r="K668" i="1"/>
  <c r="K682" i="1"/>
  <c r="K908" i="1"/>
  <c r="K1215" i="1"/>
  <c r="K1228" i="1"/>
  <c r="P709" i="1"/>
  <c r="P933" i="1"/>
  <c r="K42" i="1"/>
  <c r="P807" i="1"/>
  <c r="P504" i="1"/>
  <c r="N549" i="3"/>
  <c r="O549" i="3"/>
  <c r="P843" i="1"/>
  <c r="N344" i="3"/>
  <c r="O344" i="3"/>
  <c r="P894" i="1"/>
  <c r="P1001" i="1"/>
  <c r="P1030" i="1"/>
  <c r="N360" i="3"/>
  <c r="O360" i="3"/>
  <c r="P1066" i="1"/>
  <c r="N385" i="3"/>
  <c r="O385" i="3"/>
  <c r="P1109" i="1"/>
  <c r="N401" i="3"/>
  <c r="K630" i="1"/>
  <c r="P694" i="1"/>
  <c r="P833" i="1"/>
  <c r="K558" i="1"/>
  <c r="P558" i="1"/>
  <c r="K772" i="1"/>
  <c r="P772" i="1"/>
  <c r="K796" i="1"/>
  <c r="P796" i="1"/>
  <c r="P1176" i="1"/>
  <c r="N404" i="3"/>
  <c r="O404" i="3"/>
  <c r="P1132" i="1"/>
  <c r="K608" i="1"/>
  <c r="P608" i="1"/>
  <c r="K617" i="1"/>
  <c r="N436" i="3"/>
  <c r="O436" i="3"/>
  <c r="P1029" i="1"/>
  <c r="P1171" i="1"/>
  <c r="N332" i="3"/>
  <c r="O332" i="3"/>
  <c r="P698" i="1"/>
  <c r="P1110" i="1"/>
  <c r="P838" i="1"/>
  <c r="K1243" i="1"/>
  <c r="K1250" i="1"/>
  <c r="P975" i="1"/>
  <c r="P704" i="1"/>
  <c r="K538" i="1"/>
  <c r="P538" i="1"/>
  <c r="K551" i="1"/>
  <c r="P551" i="1"/>
  <c r="K563" i="1"/>
  <c r="P563" i="1"/>
  <c r="K581" i="1"/>
  <c r="N530" i="3"/>
  <c r="O530" i="3"/>
  <c r="K636" i="1"/>
  <c r="K837" i="1"/>
  <c r="K864" i="1"/>
  <c r="K886" i="1"/>
  <c r="P886" i="1"/>
  <c r="P939" i="1"/>
  <c r="K26" i="1"/>
  <c r="N539" i="3"/>
  <c r="O539" i="3"/>
  <c r="K53" i="1"/>
  <c r="K531" i="1"/>
  <c r="P531" i="1"/>
  <c r="K616" i="1"/>
  <c r="N310" i="3"/>
  <c r="K646" i="1"/>
  <c r="P646" i="1"/>
  <c r="K18" i="1"/>
  <c r="K517" i="1"/>
  <c r="P517" i="1"/>
  <c r="K756" i="1"/>
  <c r="P756" i="1"/>
  <c r="K858" i="1"/>
  <c r="P858" i="1"/>
  <c r="N417" i="3"/>
  <c r="K888" i="1"/>
  <c r="P888" i="1"/>
  <c r="K10" i="1"/>
  <c r="N516" i="3"/>
  <c r="K802" i="1"/>
  <c r="K889" i="1"/>
  <c r="N535" i="3"/>
  <c r="O535" i="3"/>
  <c r="K769" i="1"/>
  <c r="P769" i="1"/>
  <c r="H50" i="2"/>
  <c r="I50" i="2"/>
  <c r="H42" i="2"/>
  <c r="I42" i="2"/>
  <c r="H285" i="2"/>
  <c r="I285" i="2"/>
  <c r="H156" i="2"/>
  <c r="I156" i="2"/>
  <c r="H387" i="2"/>
  <c r="I387" i="2"/>
  <c r="H148" i="2"/>
  <c r="I148" i="2"/>
  <c r="H59" i="2"/>
  <c r="I59" i="2"/>
  <c r="H516" i="2"/>
  <c r="I516" i="2"/>
  <c r="H212" i="2"/>
  <c r="I212" i="2"/>
  <c r="H173" i="2"/>
  <c r="I173" i="2"/>
  <c r="H93" i="2"/>
  <c r="I93" i="2"/>
  <c r="H509" i="2"/>
  <c r="I509" i="2"/>
  <c r="H259" i="2"/>
  <c r="I259" i="2"/>
  <c r="H236" i="2"/>
  <c r="I236" i="2"/>
  <c r="H155" i="2"/>
  <c r="I155" i="2"/>
  <c r="H108" i="2"/>
  <c r="H92" i="2"/>
  <c r="I92" i="2"/>
  <c r="I78" i="2"/>
  <c r="H57" i="2"/>
  <c r="I57" i="2"/>
  <c r="H458" i="2"/>
  <c r="I458" i="2"/>
  <c r="H217" i="2"/>
  <c r="I217" i="2"/>
  <c r="H193" i="2"/>
  <c r="I193" i="2"/>
  <c r="H77" i="2"/>
  <c r="I77" i="2"/>
  <c r="H39" i="2"/>
  <c r="I39" i="2"/>
  <c r="H13" i="2"/>
  <c r="I13" i="2"/>
  <c r="H90" i="2"/>
  <c r="I90" i="2"/>
  <c r="H68" i="2"/>
  <c r="I68" i="2"/>
  <c r="L68" i="2"/>
  <c r="M68" i="2"/>
  <c r="H30" i="2"/>
  <c r="I30" i="2"/>
  <c r="H12" i="2"/>
  <c r="I12" i="2"/>
  <c r="H456" i="2"/>
  <c r="I456" i="2"/>
  <c r="H281" i="2"/>
  <c r="I281" i="2"/>
  <c r="H207" i="2"/>
  <c r="I207" i="2"/>
  <c r="H199" i="2"/>
  <c r="I199" i="2"/>
  <c r="H190" i="2"/>
  <c r="I190" i="2"/>
  <c r="H160" i="2"/>
  <c r="I160" i="2"/>
  <c r="H45" i="2"/>
  <c r="I45" i="2"/>
  <c r="H521" i="2"/>
  <c r="I521" i="2"/>
  <c r="H455" i="2"/>
  <c r="I455" i="2"/>
  <c r="L455" i="2"/>
  <c r="H272" i="2"/>
  <c r="I272" i="2"/>
  <c r="H232" i="2"/>
  <c r="I232" i="2"/>
  <c r="H82" i="2"/>
  <c r="I82" i="2"/>
  <c r="H520" i="2"/>
  <c r="I520" i="2"/>
  <c r="H496" i="2"/>
  <c r="I496" i="2"/>
  <c r="H454" i="2"/>
  <c r="I454" i="2"/>
  <c r="H279" i="2"/>
  <c r="I279" i="2"/>
  <c r="H213" i="2"/>
  <c r="I213" i="2"/>
  <c r="H113" i="2"/>
  <c r="I113" i="2"/>
  <c r="H81" i="2"/>
  <c r="I81" i="2"/>
  <c r="G139" i="5"/>
  <c r="H139" i="5" s="1"/>
  <c r="G102" i="5"/>
  <c r="H102" i="5" s="1"/>
  <c r="G70" i="5"/>
  <c r="H70" i="5" s="1"/>
  <c r="G2" i="5"/>
  <c r="H2" i="5" s="1"/>
  <c r="G133" i="5"/>
  <c r="H133" i="5" s="1"/>
  <c r="I133" i="5" s="1"/>
  <c r="G94" i="5"/>
  <c r="H94" i="5" s="1"/>
  <c r="G3" i="5"/>
  <c r="H3" i="5" s="1"/>
  <c r="G62" i="5"/>
  <c r="H62" i="5" s="1"/>
  <c r="G61" i="5"/>
  <c r="H61" i="5" s="1"/>
  <c r="J61" i="5" s="1"/>
  <c r="G83" i="5"/>
  <c r="H83" i="5" s="1"/>
  <c r="G78" i="5"/>
  <c r="H78" i="5" s="1"/>
  <c r="G53" i="5"/>
  <c r="H53" i="5" s="1"/>
  <c r="J53" i="5" s="1"/>
  <c r="C529" i="3" s="1"/>
  <c r="G45" i="5"/>
  <c r="H45" i="5" s="1"/>
  <c r="J45" i="5" s="1"/>
  <c r="I56" i="2"/>
  <c r="G92" i="5"/>
  <c r="H92" i="5" s="1"/>
  <c r="I92" i="5" s="1"/>
  <c r="G60" i="5"/>
  <c r="H60" i="5" s="1"/>
  <c r="I60" i="5" s="1"/>
  <c r="G28" i="5"/>
  <c r="H28" i="5" s="1"/>
  <c r="I28" i="5" s="1"/>
  <c r="G4" i="5"/>
  <c r="H4" i="5" s="1"/>
  <c r="I4" i="5" s="1"/>
  <c r="G75" i="5"/>
  <c r="H75" i="5" s="1"/>
  <c r="G138" i="5"/>
  <c r="H138" i="5" s="1"/>
  <c r="G90" i="5"/>
  <c r="H90" i="5" s="1"/>
  <c r="G82" i="5"/>
  <c r="H82" i="5" s="1"/>
  <c r="G66" i="5"/>
  <c r="H66" i="5" s="1"/>
  <c r="G58" i="5"/>
  <c r="H58" i="5" s="1"/>
  <c r="G50" i="5"/>
  <c r="H50" i="5" s="1"/>
  <c r="G18" i="5"/>
  <c r="H18" i="5" s="1"/>
  <c r="G89" i="5"/>
  <c r="H89" i="5" s="1"/>
  <c r="I89" i="5" s="1"/>
  <c r="G49" i="5"/>
  <c r="H49" i="5" s="1"/>
  <c r="I49" i="5" s="1"/>
  <c r="G33" i="5"/>
  <c r="H33" i="5" s="1"/>
  <c r="I33" i="5" s="1"/>
  <c r="G11" i="5"/>
  <c r="H11" i="5" s="1"/>
  <c r="G88" i="5"/>
  <c r="H88" i="5" s="1"/>
  <c r="G64" i="5"/>
  <c r="H64" i="5" s="1"/>
  <c r="G158" i="5"/>
  <c r="H158" i="5" s="1"/>
  <c r="G15" i="5"/>
  <c r="H15" i="5" s="1"/>
  <c r="G7" i="5"/>
  <c r="H7" i="5" s="1"/>
  <c r="I76" i="2"/>
  <c r="I202" i="2"/>
  <c r="I379" i="2"/>
  <c r="P39" i="1"/>
  <c r="P31" i="1"/>
  <c r="K820" i="1"/>
  <c r="P1157" i="1"/>
  <c r="P28" i="1"/>
  <c r="P7" i="1"/>
  <c r="P1253" i="1"/>
  <c r="P801" i="1"/>
  <c r="P643" i="1"/>
  <c r="P872" i="1"/>
  <c r="P1125" i="1"/>
  <c r="N303" i="3"/>
  <c r="O303" i="3"/>
  <c r="P519" i="1"/>
  <c r="N533" i="3"/>
  <c r="O533" i="3"/>
  <c r="P884" i="1"/>
  <c r="P525" i="1"/>
  <c r="P1161" i="1"/>
  <c r="N333" i="3"/>
  <c r="O333" i="3"/>
  <c r="P693" i="1"/>
  <c r="P589" i="1"/>
  <c r="P859" i="1"/>
  <c r="P534" i="1"/>
  <c r="P799" i="1"/>
  <c r="P1003" i="1"/>
  <c r="N383" i="3"/>
  <c r="O383" i="3"/>
  <c r="P1114" i="1"/>
  <c r="P1119" i="1"/>
  <c r="P1147" i="1"/>
  <c r="P555" i="1"/>
  <c r="N400" i="3"/>
  <c r="O400" i="3"/>
  <c r="P1248" i="1"/>
  <c r="N302" i="3"/>
  <c r="O302" i="3"/>
  <c r="K885" i="1"/>
  <c r="P885" i="1"/>
  <c r="P880" i="1"/>
  <c r="N369" i="3"/>
  <c r="O369" i="3"/>
  <c r="P1006" i="1"/>
  <c r="P1071" i="1"/>
  <c r="P1096" i="1"/>
  <c r="N445" i="3"/>
  <c r="O445" i="3"/>
  <c r="P906" i="1"/>
  <c r="N325" i="3"/>
  <c r="O325" i="3"/>
  <c r="P749" i="1"/>
  <c r="P1244" i="1"/>
  <c r="P512" i="1"/>
  <c r="P505" i="1"/>
  <c r="P727" i="1"/>
  <c r="N317" i="3"/>
  <c r="O317" i="3"/>
  <c r="P876" i="1"/>
  <c r="P890" i="1"/>
  <c r="N536" i="3"/>
  <c r="O536" i="3"/>
  <c r="N409" i="3"/>
  <c r="O409" i="3"/>
  <c r="P1135" i="1"/>
  <c r="P792" i="1"/>
  <c r="P1105" i="1"/>
  <c r="N464" i="3"/>
  <c r="P681" i="1"/>
  <c r="P874" i="1"/>
  <c r="P1016" i="1"/>
  <c r="N437" i="3"/>
  <c r="O437" i="3"/>
  <c r="P1024" i="1"/>
  <c r="N363" i="3"/>
  <c r="O363" i="3"/>
  <c r="N362" i="3"/>
  <c r="O362" i="3"/>
  <c r="P1031" i="1"/>
  <c r="P1235" i="1"/>
  <c r="P55" i="1"/>
  <c r="P1150" i="1"/>
  <c r="P1143" i="1"/>
  <c r="N352" i="3"/>
  <c r="O352" i="3"/>
  <c r="P1089" i="1"/>
  <c r="N435" i="3"/>
  <c r="O435" i="3"/>
  <c r="N396" i="3"/>
  <c r="O396" i="3"/>
  <c r="P671" i="1"/>
  <c r="K741" i="1"/>
  <c r="K725" i="1"/>
  <c r="K760" i="1"/>
  <c r="P760" i="1"/>
  <c r="N522" i="3"/>
  <c r="N306" i="3"/>
  <c r="O306" i="3"/>
  <c r="P899" i="1"/>
  <c r="P1014" i="1"/>
  <c r="P1095" i="1"/>
  <c r="N392" i="3"/>
  <c r="O392" i="3"/>
  <c r="P1102" i="1"/>
  <c r="P1172" i="1"/>
  <c r="N418" i="3"/>
  <c r="K522" i="1"/>
  <c r="N447" i="3"/>
  <c r="O447" i="3"/>
  <c r="K515" i="1"/>
  <c r="P515" i="1"/>
  <c r="K912" i="1"/>
  <c r="N524" i="3"/>
  <c r="O524" i="3"/>
  <c r="P1079" i="1"/>
  <c r="P45" i="1"/>
  <c r="P532" i="1"/>
  <c r="N531" i="3"/>
  <c r="O531" i="3"/>
  <c r="K659" i="1"/>
  <c r="P659" i="1"/>
  <c r="I266" i="2"/>
  <c r="P214" i="8"/>
  <c r="P10" i="3"/>
  <c r="Q10" i="3"/>
  <c r="P18" i="3"/>
  <c r="Q18" i="3"/>
  <c r="P11" i="3"/>
  <c r="Q11" i="3"/>
  <c r="P19" i="3"/>
  <c r="Q19" i="3"/>
  <c r="P12" i="3"/>
  <c r="Q12" i="3"/>
  <c r="P20" i="3"/>
  <c r="Q20" i="3"/>
  <c r="P13" i="3"/>
  <c r="Q13" i="3"/>
  <c r="P21" i="3"/>
  <c r="Q21" i="3"/>
  <c r="P6" i="3"/>
  <c r="Q6" i="3"/>
  <c r="P14" i="3"/>
  <c r="Q14" i="3"/>
  <c r="P22" i="3"/>
  <c r="Q22" i="3"/>
  <c r="P7" i="3"/>
  <c r="Q7" i="3"/>
  <c r="P15" i="3"/>
  <c r="Q15" i="3"/>
  <c r="P23" i="3"/>
  <c r="Q23" i="3"/>
  <c r="P8" i="3"/>
  <c r="Q8" i="3"/>
  <c r="P16" i="3"/>
  <c r="Q16" i="3"/>
  <c r="P9" i="3"/>
  <c r="Q9" i="3"/>
  <c r="P17" i="3"/>
  <c r="Q17" i="3"/>
  <c r="P25" i="3"/>
  <c r="Q25" i="3"/>
  <c r="P1118" i="1"/>
  <c r="P54" i="1"/>
  <c r="P1074" i="1"/>
  <c r="P674" i="1"/>
  <c r="P537" i="1"/>
  <c r="P782" i="1"/>
  <c r="P40" i="1"/>
  <c r="P932" i="1"/>
  <c r="P611" i="1"/>
  <c r="P821" i="1"/>
  <c r="P1022" i="1"/>
  <c r="P1075" i="1"/>
  <c r="N433" i="3"/>
  <c r="O433" i="3"/>
  <c r="P1086" i="1"/>
  <c r="N474" i="3"/>
  <c r="O474" i="3"/>
  <c r="P47" i="1"/>
  <c r="P614" i="1"/>
  <c r="P1070" i="1"/>
  <c r="N428" i="3"/>
  <c r="O428" i="3"/>
  <c r="P1017" i="1"/>
  <c r="N361" i="3"/>
  <c r="O361" i="3"/>
  <c r="P1104" i="1"/>
  <c r="P945" i="1"/>
  <c r="N513" i="3"/>
  <c r="P703" i="1"/>
  <c r="P992" i="1"/>
  <c r="K516" i="1"/>
  <c r="P516" i="1"/>
  <c r="P556" i="1"/>
  <c r="N543" i="3"/>
  <c r="N425" i="3"/>
  <c r="P321" i="1"/>
  <c r="P941" i="1"/>
  <c r="P1139" i="1"/>
  <c r="N434" i="3"/>
  <c r="O434" i="3"/>
  <c r="P53" i="1"/>
  <c r="P842" i="1"/>
  <c r="P1257" i="1"/>
  <c r="P873" i="1"/>
  <c r="P1233" i="1"/>
  <c r="P10" i="1"/>
  <c r="P802" i="1"/>
  <c r="N545" i="3"/>
  <c r="N540" i="3"/>
  <c r="P42" i="1"/>
  <c r="P1228" i="1"/>
  <c r="P642" i="1"/>
  <c r="N322" i="3"/>
  <c r="O322" i="3"/>
  <c r="N463" i="3"/>
  <c r="P1250" i="1"/>
  <c r="N309" i="3"/>
  <c r="P617" i="1"/>
  <c r="P917" i="1"/>
  <c r="P864" i="1"/>
  <c r="P908" i="1"/>
  <c r="N37" i="3"/>
  <c r="O37" i="3"/>
  <c r="P927" i="1"/>
  <c r="P18" i="1"/>
  <c r="N519" i="3"/>
  <c r="O519" i="3"/>
  <c r="P889" i="1"/>
  <c r="P837" i="1"/>
  <c r="P636" i="1"/>
  <c r="N323" i="3"/>
  <c r="O323" i="3"/>
  <c r="P668" i="1"/>
  <c r="P651" i="1"/>
  <c r="P522" i="1"/>
  <c r="P820" i="1"/>
  <c r="P912" i="1"/>
  <c r="P725" i="1"/>
  <c r="N526" i="3"/>
  <c r="N532" i="3"/>
  <c r="O532" i="3"/>
  <c r="P252" i="8"/>
  <c r="P247" i="8"/>
  <c r="P246" i="8"/>
  <c r="P257" i="8"/>
  <c r="P432" i="8"/>
  <c r="P301" i="8"/>
  <c r="P245" i="8"/>
  <c r="P256" i="8"/>
  <c r="P248" i="8"/>
  <c r="P244" i="8"/>
  <c r="P249" i="8"/>
  <c r="H257" i="2"/>
  <c r="I257" i="2"/>
  <c r="H256" i="2"/>
  <c r="I256" i="2"/>
  <c r="P299" i="3"/>
  <c r="Q299" i="3"/>
  <c r="P260" i="8"/>
  <c r="K479" i="1"/>
  <c r="P479" i="1"/>
  <c r="K385" i="1"/>
  <c r="P385" i="1"/>
  <c r="P963" i="8"/>
  <c r="P328" i="8"/>
  <c r="P964" i="8"/>
  <c r="P336" i="8"/>
  <c r="P154" i="8"/>
  <c r="P262" i="8"/>
  <c r="P174" i="8"/>
  <c r="P300" i="3"/>
  <c r="Q300" i="3"/>
  <c r="H246" i="2"/>
  <c r="I246" i="2"/>
  <c r="P423" i="3"/>
  <c r="Q423" i="3"/>
  <c r="G137" i="5"/>
  <c r="H137" i="5" s="1"/>
  <c r="I137" i="5" s="1"/>
  <c r="P199" i="8"/>
  <c r="P255" i="8"/>
  <c r="P259" i="8"/>
  <c r="P258" i="8"/>
  <c r="P307" i="8"/>
  <c r="P329" i="8"/>
  <c r="P125" i="8"/>
  <c r="P157" i="8"/>
  <c r="P156" i="8"/>
  <c r="P158" i="8"/>
  <c r="K312" i="1"/>
  <c r="P312" i="1"/>
  <c r="K490" i="8"/>
  <c r="P490" i="8"/>
  <c r="G162" i="5"/>
  <c r="H162" i="5" s="1"/>
  <c r="P484" i="3"/>
  <c r="Q484" i="3"/>
  <c r="P971" i="8"/>
  <c r="H376" i="2"/>
  <c r="I376" i="2"/>
  <c r="P330" i="8"/>
  <c r="I178" i="2"/>
  <c r="P155" i="8"/>
  <c r="P132" i="8"/>
  <c r="H176" i="2"/>
  <c r="I176" i="2"/>
  <c r="H177" i="2"/>
  <c r="I177" i="2"/>
  <c r="P337" i="8"/>
  <c r="P331" i="8"/>
  <c r="H24" i="2"/>
  <c r="I24" i="2"/>
  <c r="P158" i="3"/>
  <c r="Q158" i="3"/>
  <c r="P133" i="8"/>
  <c r="P925" i="8"/>
  <c r="P738" i="1"/>
  <c r="P1182" i="1"/>
  <c r="P929" i="1"/>
  <c r="N313" i="3"/>
  <c r="O313" i="3"/>
  <c r="P761" i="1"/>
  <c r="N348" i="3"/>
  <c r="O348" i="3"/>
  <c r="P898" i="1"/>
  <c r="P1217" i="1"/>
  <c r="P839" i="1"/>
  <c r="P825" i="1"/>
  <c r="P1211" i="1"/>
  <c r="N312" i="3"/>
  <c r="O312" i="3"/>
  <c r="P48" i="1"/>
  <c r="N307" i="3"/>
  <c r="O307" i="3"/>
  <c r="P1028" i="1"/>
  <c r="N366" i="3"/>
  <c r="O366" i="3"/>
  <c r="P1064" i="1"/>
  <c r="P1112" i="1"/>
  <c r="P805" i="1"/>
  <c r="N566" i="3"/>
  <c r="P869" i="1"/>
  <c r="N568" i="3"/>
  <c r="N534" i="3"/>
  <c r="O534" i="3"/>
  <c r="P883" i="1"/>
  <c r="P918" i="1"/>
  <c r="P722" i="1"/>
  <c r="N492" i="3"/>
  <c r="O492" i="3"/>
  <c r="P1122" i="1"/>
  <c r="P993" i="1"/>
  <c r="P897" i="1"/>
  <c r="N326" i="3"/>
  <c r="O326" i="3"/>
  <c r="P22" i="1"/>
  <c r="P667" i="1"/>
  <c r="P736" i="1"/>
  <c r="P758" i="1"/>
  <c r="N564" i="3"/>
  <c r="P789" i="1"/>
  <c r="P616" i="1"/>
  <c r="N456" i="3"/>
  <c r="P1231" i="1"/>
  <c r="P630" i="1"/>
  <c r="P581" i="1"/>
  <c r="P1047" i="1"/>
  <c r="P953" i="1"/>
  <c r="N320" i="3"/>
  <c r="O320" i="3"/>
  <c r="P863" i="1"/>
  <c r="P1201" i="1"/>
  <c r="P878" i="1"/>
  <c r="N393" i="3"/>
  <c r="O393" i="3"/>
  <c r="N357" i="3"/>
  <c r="O357" i="3"/>
  <c r="P1146" i="1"/>
  <c r="N518" i="3"/>
  <c r="P682" i="1"/>
  <c r="P637" i="1"/>
  <c r="P9" i="1"/>
  <c r="N517" i="3"/>
  <c r="O517" i="3"/>
  <c r="P1212" i="1"/>
  <c r="N311" i="3"/>
  <c r="P1243" i="1"/>
  <c r="N537" i="3"/>
  <c r="O537" i="3"/>
  <c r="P751" i="1"/>
  <c r="P26" i="1"/>
  <c r="P1045" i="1"/>
  <c r="P741" i="1"/>
  <c r="P1215" i="1"/>
  <c r="N508" i="3"/>
  <c r="O508" i="3"/>
  <c r="P877" i="1"/>
  <c r="N412" i="3"/>
  <c r="O412" i="3"/>
  <c r="P1140" i="1"/>
  <c r="P705" i="1"/>
  <c r="P1130" i="1"/>
  <c r="N329" i="3"/>
  <c r="O329" i="3"/>
  <c r="P620" i="1"/>
  <c r="P612" i="1"/>
  <c r="P831" i="1"/>
  <c r="P640" i="1"/>
  <c r="N431" i="3"/>
  <c r="O431" i="3"/>
  <c r="N327" i="3"/>
  <c r="O327" i="3"/>
  <c r="P661" i="1"/>
  <c r="N546" i="3"/>
  <c r="P803" i="1"/>
  <c r="N318" i="3"/>
  <c r="O318" i="3"/>
  <c r="P627" i="1"/>
  <c r="P767" i="1"/>
  <c r="P1099" i="1"/>
  <c r="P974" i="1"/>
  <c r="P732" i="1"/>
  <c r="N527" i="3"/>
  <c r="P605" i="1"/>
  <c r="P891" i="1"/>
  <c r="P17" i="1"/>
  <c r="N528" i="3"/>
  <c r="O528" i="3"/>
  <c r="N336" i="3"/>
  <c r="O336" i="3"/>
  <c r="P1133" i="1"/>
  <c r="P881" i="1"/>
  <c r="N561" i="3"/>
  <c r="P925" i="1"/>
  <c r="P1053" i="1"/>
  <c r="P753" i="1"/>
  <c r="P743" i="1"/>
  <c r="P1202" i="1"/>
  <c r="N350" i="3"/>
  <c r="O350" i="3"/>
  <c r="P619" i="1"/>
  <c r="P595" i="1"/>
  <c r="P1149" i="1"/>
  <c r="P956" i="1"/>
  <c r="H806" i="4"/>
  <c r="O806" i="4"/>
  <c r="H794" i="4"/>
  <c r="O794" i="4"/>
  <c r="H3520" i="4"/>
  <c r="O3520" i="4"/>
  <c r="H388" i="2"/>
  <c r="I388" i="2"/>
  <c r="J16" i="2"/>
  <c r="K16" i="2"/>
  <c r="J238" i="2"/>
  <c r="K238" i="2"/>
  <c r="H3724" i="4"/>
  <c r="O3724" i="4"/>
  <c r="H461" i="4"/>
  <c r="O461" i="4"/>
  <c r="H4473" i="4"/>
  <c r="O4473" i="4"/>
  <c r="H2369" i="4"/>
  <c r="O2369" i="4"/>
  <c r="H2153" i="4"/>
  <c r="O2153" i="4"/>
  <c r="H4832" i="4"/>
  <c r="O4832" i="4"/>
  <c r="H1342" i="4"/>
  <c r="O1342" i="4"/>
  <c r="H4683" i="4"/>
  <c r="O4683" i="4"/>
  <c r="H4759" i="4"/>
  <c r="O4759" i="4"/>
  <c r="H3593" i="4"/>
  <c r="O3593" i="4"/>
  <c r="H2704" i="4"/>
  <c r="O2704" i="4"/>
  <c r="H3128" i="4"/>
  <c r="O3128" i="4"/>
  <c r="H1172" i="4"/>
  <c r="O1172" i="4"/>
  <c r="H3672" i="4"/>
  <c r="O3672" i="4"/>
  <c r="H444" i="4"/>
  <c r="O444" i="4"/>
  <c r="H4316" i="4"/>
  <c r="O4316" i="4"/>
  <c r="H3763" i="4"/>
  <c r="O3763" i="4"/>
  <c r="H2059" i="4"/>
  <c r="O2059" i="4"/>
  <c r="H850" i="4"/>
  <c r="O850" i="4"/>
  <c r="O851" i="4"/>
  <c r="H5" i="8"/>
  <c r="H1335" i="4"/>
  <c r="O1335" i="4"/>
  <c r="O1336" i="4"/>
  <c r="H194" i="8"/>
  <c r="J408" i="2"/>
  <c r="K408" i="2"/>
  <c r="H4710" i="4"/>
  <c r="O4710" i="4"/>
  <c r="H3527" i="4"/>
  <c r="O3527" i="4"/>
  <c r="H1094" i="4"/>
  <c r="O1094" i="4"/>
  <c r="H2223" i="4"/>
  <c r="O2223" i="4"/>
  <c r="H3514" i="4"/>
  <c r="O3514" i="4"/>
  <c r="H4848" i="4"/>
  <c r="O4848" i="4"/>
  <c r="J435" i="2"/>
  <c r="K435" i="2"/>
  <c r="H4880" i="4"/>
  <c r="O4880" i="4"/>
  <c r="H3054" i="4"/>
  <c r="O3054" i="4"/>
  <c r="H2271" i="4"/>
  <c r="O2271" i="4"/>
  <c r="H3611" i="4"/>
  <c r="O3611" i="4"/>
  <c r="H2996" i="4"/>
  <c r="O2996" i="4"/>
  <c r="H2900" i="4"/>
  <c r="O2900" i="4"/>
  <c r="H2759" i="4"/>
  <c r="O2759" i="4"/>
  <c r="H3092" i="4"/>
  <c r="O3092" i="4"/>
  <c r="H2224" i="4"/>
  <c r="O2224" i="4"/>
  <c r="H512" i="4"/>
  <c r="O512" i="4"/>
  <c r="H214" i="2"/>
  <c r="I214" i="2"/>
  <c r="H429" i="2"/>
  <c r="J203" i="2"/>
  <c r="K203" i="2"/>
  <c r="P422" i="3"/>
  <c r="Q422" i="3"/>
  <c r="K528" i="8"/>
  <c r="P528" i="8"/>
  <c r="P314" i="3"/>
  <c r="Q314" i="3"/>
  <c r="H3372" i="4"/>
  <c r="O3372" i="4"/>
  <c r="H3216" i="4"/>
  <c r="O3216" i="4"/>
  <c r="H2602" i="4"/>
  <c r="O2602" i="4"/>
  <c r="H3772" i="4"/>
  <c r="O3772" i="4"/>
  <c r="H2729" i="4"/>
  <c r="O2729" i="4"/>
  <c r="H3338" i="4"/>
  <c r="O3338" i="4"/>
  <c r="H1614" i="4"/>
  <c r="O1614" i="4"/>
  <c r="H2792" i="4"/>
  <c r="O2792" i="4"/>
  <c r="H3390" i="4"/>
  <c r="O3390" i="4"/>
  <c r="H3580" i="4"/>
  <c r="O3580" i="4"/>
  <c r="H1936" i="4"/>
  <c r="O1936" i="4"/>
  <c r="H1511" i="4"/>
  <c r="O1511" i="4"/>
  <c r="H1556" i="4"/>
  <c r="O1556" i="4"/>
  <c r="H2816" i="4"/>
  <c r="O2816" i="4"/>
  <c r="H2318" i="4"/>
  <c r="O2318" i="4"/>
  <c r="H3740" i="4"/>
  <c r="O3740" i="4"/>
  <c r="H4599" i="4"/>
  <c r="O4599" i="4"/>
  <c r="H3662" i="4"/>
  <c r="O3662" i="4"/>
  <c r="H29" i="4"/>
  <c r="O29" i="4"/>
  <c r="G31" i="5"/>
  <c r="H31" i="5" s="1"/>
  <c r="H435" i="2"/>
  <c r="I435" i="2"/>
  <c r="P362" i="3"/>
  <c r="Q362" i="3"/>
  <c r="P348" i="3"/>
  <c r="Q348" i="3"/>
  <c r="H2869" i="4"/>
  <c r="O2869" i="4"/>
  <c r="H3644" i="4"/>
  <c r="O3644" i="4"/>
  <c r="H3009" i="4"/>
  <c r="O3009" i="4"/>
  <c r="H3037" i="4"/>
  <c r="O3037" i="4"/>
  <c r="H2548" i="4"/>
  <c r="O2548" i="4"/>
  <c r="H3801" i="4"/>
  <c r="O3801" i="4"/>
  <c r="H3243" i="4"/>
  <c r="O3243" i="4"/>
  <c r="H965" i="8"/>
  <c r="J495" i="2"/>
  <c r="H1208" i="8"/>
  <c r="J292" i="2"/>
  <c r="H493" i="8"/>
  <c r="H485" i="8"/>
  <c r="H966" i="8"/>
  <c r="J494" i="2"/>
  <c r="K494" i="2"/>
  <c r="H1207" i="8"/>
  <c r="J293" i="2"/>
  <c r="N424" i="3"/>
  <c r="H284" i="8"/>
  <c r="G85" i="5"/>
  <c r="H85" i="5" s="1"/>
  <c r="J85" i="5" s="1"/>
  <c r="J224" i="2"/>
  <c r="K224" i="2"/>
  <c r="P389" i="3"/>
  <c r="Q389" i="3"/>
  <c r="H3779" i="4"/>
  <c r="O3779" i="4"/>
  <c r="H2994" i="4"/>
  <c r="O2994" i="4"/>
  <c r="H915" i="4"/>
  <c r="O915" i="4"/>
  <c r="H3471" i="4"/>
  <c r="O3471" i="4"/>
  <c r="H4397" i="4"/>
  <c r="O4397" i="4"/>
  <c r="H3513" i="4"/>
  <c r="O3513" i="4"/>
  <c r="H146" i="2"/>
  <c r="I146" i="2"/>
  <c r="H2379" i="4"/>
  <c r="O2379" i="4"/>
  <c r="H4154" i="4"/>
  <c r="O4154" i="4"/>
  <c r="H100" i="4"/>
  <c r="O100" i="4"/>
  <c r="O101" i="4"/>
  <c r="H317" i="8"/>
  <c r="J531" i="2"/>
  <c r="K531" i="2"/>
  <c r="H3640" i="4"/>
  <c r="O3640" i="4"/>
  <c r="H4419" i="4"/>
  <c r="O4419" i="4"/>
  <c r="H4631" i="4"/>
  <c r="O4631" i="4"/>
  <c r="H2315" i="4"/>
  <c r="O2315" i="4"/>
  <c r="H394" i="4"/>
  <c r="O394" i="4"/>
  <c r="H1286" i="4"/>
  <c r="O1286" i="4"/>
  <c r="H3290" i="4"/>
  <c r="O3290" i="4"/>
  <c r="H4907" i="4"/>
  <c r="O4907" i="4"/>
  <c r="H4243" i="4"/>
  <c r="O4243" i="4"/>
  <c r="P438" i="3"/>
  <c r="Q438" i="3"/>
  <c r="P420" i="3"/>
  <c r="Q420" i="3"/>
  <c r="P412" i="3"/>
  <c r="Q412" i="3"/>
  <c r="H3367" i="4"/>
  <c r="O3367" i="4"/>
  <c r="H4130" i="4"/>
  <c r="O4130" i="4"/>
  <c r="H661" i="4"/>
  <c r="O661" i="4"/>
  <c r="H1711" i="4"/>
  <c r="O1711" i="4"/>
  <c r="H1141" i="4"/>
  <c r="O1141" i="4"/>
  <c r="H1695" i="4"/>
  <c r="O1695" i="4"/>
  <c r="H3974" i="4"/>
  <c r="O3974" i="4"/>
  <c r="H4850" i="4"/>
  <c r="O4850" i="4"/>
  <c r="H2342" i="4"/>
  <c r="O2342" i="4"/>
  <c r="H723" i="4"/>
  <c r="O723" i="4"/>
  <c r="H3261" i="4"/>
  <c r="O3261" i="4"/>
  <c r="H1597" i="4"/>
  <c r="O1597" i="4"/>
  <c r="H2231" i="4"/>
  <c r="O2231" i="4"/>
  <c r="H2852" i="4"/>
  <c r="O2852" i="4"/>
  <c r="H1544" i="4"/>
  <c r="O1544" i="4"/>
  <c r="H2295" i="4"/>
  <c r="O2295" i="4"/>
  <c r="H2138" i="4"/>
  <c r="O2138" i="4"/>
  <c r="H3823" i="4"/>
  <c r="O3823" i="4"/>
  <c r="H3029" i="4"/>
  <c r="O3029" i="4"/>
  <c r="H779" i="4"/>
  <c r="O779" i="4"/>
  <c r="J491" i="2"/>
  <c r="K491" i="2"/>
  <c r="J5" i="2"/>
  <c r="K5" i="2"/>
  <c r="P417" i="3"/>
  <c r="Q417" i="3"/>
  <c r="H2375" i="4"/>
  <c r="O2375" i="4"/>
  <c r="H1044" i="4"/>
  <c r="O1044" i="4"/>
  <c r="H1090" i="4"/>
  <c r="O1090" i="4"/>
  <c r="K932" i="8"/>
  <c r="P932" i="8"/>
  <c r="H4077" i="4"/>
  <c r="O4077" i="4"/>
  <c r="H1056" i="4"/>
  <c r="O1056" i="4"/>
  <c r="H4262" i="4"/>
  <c r="O4262" i="4"/>
  <c r="H3985" i="4"/>
  <c r="O3985" i="4"/>
  <c r="H2152" i="4"/>
  <c r="O2152" i="4"/>
  <c r="H1719" i="4"/>
  <c r="O1719" i="4"/>
  <c r="H3441" i="4"/>
  <c r="O3441" i="4"/>
  <c r="H3545" i="4"/>
  <c r="O3545" i="4"/>
  <c r="H432" i="4"/>
  <c r="O432" i="4"/>
  <c r="H4700" i="4"/>
  <c r="O4700" i="4"/>
  <c r="H124" i="4"/>
  <c r="O124" i="4"/>
  <c r="O126" i="4"/>
  <c r="H76" i="8"/>
  <c r="J116" i="2"/>
  <c r="K116" i="2"/>
  <c r="G129" i="5"/>
  <c r="H129" i="5" s="1"/>
  <c r="I129" i="5" s="1"/>
  <c r="H446" i="2"/>
  <c r="I446" i="2"/>
  <c r="H269" i="2"/>
  <c r="I269" i="2"/>
  <c r="P371" i="3"/>
  <c r="Q371" i="3"/>
  <c r="P437" i="3"/>
  <c r="Q437" i="3"/>
  <c r="P366" i="3"/>
  <c r="Q366" i="3"/>
  <c r="H2868" i="4"/>
  <c r="O2868" i="4"/>
  <c r="H933" i="4"/>
  <c r="O933" i="4"/>
  <c r="H3780" i="4"/>
  <c r="O3780" i="4"/>
  <c r="H4200" i="4"/>
  <c r="O4200" i="4"/>
  <c r="H4180" i="4"/>
  <c r="O4180" i="4"/>
  <c r="H4319" i="4"/>
  <c r="O4319" i="4"/>
  <c r="H4861" i="4"/>
  <c r="O4861" i="4"/>
  <c r="H712" i="4"/>
  <c r="O712" i="4"/>
  <c r="H2176" i="4"/>
  <c r="O2176" i="4"/>
  <c r="H3635" i="4"/>
  <c r="O3635" i="4"/>
  <c r="H3683" i="4"/>
  <c r="O3683" i="4"/>
  <c r="H2388" i="4"/>
  <c r="O2388" i="4"/>
  <c r="H466" i="4"/>
  <c r="O466" i="4"/>
  <c r="H1075" i="4"/>
  <c r="O1075" i="4"/>
  <c r="J442" i="2"/>
  <c r="K442" i="2"/>
  <c r="G46" i="5"/>
  <c r="H46" i="5" s="1"/>
  <c r="G149" i="5"/>
  <c r="H149" i="5" s="1"/>
  <c r="J149" i="5" s="1"/>
  <c r="C545" i="3" s="1"/>
  <c r="H67" i="2"/>
  <c r="I67" i="2"/>
  <c r="H174" i="2"/>
  <c r="I174" i="2"/>
  <c r="L174" i="2"/>
  <c r="M174" i="2"/>
  <c r="H69" i="2"/>
  <c r="I69" i="2"/>
  <c r="H276" i="2"/>
  <c r="I276" i="2"/>
  <c r="J69" i="2"/>
  <c r="K69" i="2"/>
  <c r="J7" i="2"/>
  <c r="K7" i="2"/>
  <c r="J535" i="2"/>
  <c r="K535" i="2"/>
  <c r="P307" i="3"/>
  <c r="Q307" i="3"/>
  <c r="H277" i="2"/>
  <c r="I277" i="2"/>
  <c r="H2587" i="4"/>
  <c r="O2587" i="4"/>
  <c r="H1083" i="4"/>
  <c r="O1083" i="4"/>
  <c r="H4395" i="4"/>
  <c r="O4395" i="4"/>
  <c r="H4535" i="4"/>
  <c r="O4535" i="4"/>
  <c r="H4810" i="4"/>
  <c r="O4810" i="4"/>
  <c r="H1870" i="4"/>
  <c r="O1870" i="4"/>
  <c r="H3260" i="4"/>
  <c r="O3260" i="4"/>
  <c r="H3312" i="4"/>
  <c r="O3312" i="4"/>
  <c r="H2502" i="4"/>
  <c r="O2502" i="4"/>
  <c r="H4230" i="4"/>
  <c r="O4230" i="4"/>
  <c r="H1164" i="4"/>
  <c r="O1164" i="4"/>
  <c r="H3962" i="4"/>
  <c r="O3962" i="4"/>
  <c r="K825" i="8"/>
  <c r="K3976" i="4"/>
  <c r="L3976" i="4"/>
  <c r="J289" i="2"/>
  <c r="K289" i="2"/>
  <c r="L289" i="2"/>
  <c r="M289" i="2"/>
  <c r="J277" i="2"/>
  <c r="K277" i="2"/>
  <c r="H501" i="4"/>
  <c r="O501" i="4"/>
  <c r="H430" i="4"/>
  <c r="O430" i="4"/>
  <c r="K874" i="8"/>
  <c r="H1071" i="4"/>
  <c r="O1071" i="4"/>
  <c r="H4152" i="4"/>
  <c r="O4152" i="4"/>
  <c r="H4775" i="4"/>
  <c r="O4775" i="4"/>
  <c r="H3493" i="4"/>
  <c r="O3493" i="4"/>
  <c r="H3389" i="4"/>
  <c r="O3389" i="4"/>
  <c r="H691" i="4"/>
  <c r="O691" i="4"/>
  <c r="H3549" i="4"/>
  <c r="O3549" i="4"/>
  <c r="H1969" i="4"/>
  <c r="O1969" i="4"/>
  <c r="H668" i="4"/>
  <c r="O668" i="4"/>
  <c r="H155" i="4"/>
  <c r="O155" i="4"/>
  <c r="O156" i="4"/>
  <c r="H318" i="8"/>
  <c r="J519" i="2"/>
  <c r="K519" i="2"/>
  <c r="J230" i="2"/>
  <c r="K230" i="2"/>
  <c r="H764" i="4"/>
  <c r="O764" i="4"/>
  <c r="H1067" i="4"/>
  <c r="O1067" i="4"/>
  <c r="H3969" i="4"/>
  <c r="O3969" i="4"/>
  <c r="H4418" i="4"/>
  <c r="O4418" i="4"/>
  <c r="H4300" i="4"/>
  <c r="O4300" i="4"/>
  <c r="H2476" i="4"/>
  <c r="O2476" i="4"/>
  <c r="H1743" i="4"/>
  <c r="O1743" i="4"/>
  <c r="H2901" i="4"/>
  <c r="O2901" i="4"/>
  <c r="H2807" i="4"/>
  <c r="O2807" i="4"/>
  <c r="H4464" i="4"/>
  <c r="O4464" i="4"/>
  <c r="H1985" i="4"/>
  <c r="O1985" i="4"/>
  <c r="H4618" i="4"/>
  <c r="O4618" i="4"/>
  <c r="H496" i="4"/>
  <c r="O496" i="4"/>
  <c r="G69" i="5"/>
  <c r="H69" i="5" s="1"/>
  <c r="J69" i="5" s="1"/>
  <c r="C531" i="3" s="1"/>
  <c r="H98" i="2"/>
  <c r="I98" i="2"/>
  <c r="H235" i="2"/>
  <c r="I235" i="2"/>
  <c r="H245" i="2"/>
  <c r="I245" i="2"/>
  <c r="H17" i="2"/>
  <c r="I17" i="2"/>
  <c r="H227" i="2"/>
  <c r="I227" i="2"/>
  <c r="L227" i="2"/>
  <c r="M227" i="2"/>
  <c r="J391" i="2"/>
  <c r="K391" i="2"/>
  <c r="P332" i="3"/>
  <c r="Q332" i="3"/>
  <c r="K535" i="8"/>
  <c r="P535" i="8"/>
  <c r="J190" i="2"/>
  <c r="K190" i="2"/>
  <c r="J388" i="2"/>
  <c r="K388" i="2"/>
  <c r="P523" i="3"/>
  <c r="Q523" i="3"/>
  <c r="P545" i="3"/>
  <c r="Q545" i="3"/>
  <c r="P363" i="3"/>
  <c r="Q363" i="3"/>
  <c r="J269" i="2"/>
  <c r="K269" i="2"/>
  <c r="H2588" i="4"/>
  <c r="O2588" i="4"/>
  <c r="H544" i="4"/>
  <c r="O544" i="4"/>
  <c r="H593" i="4"/>
  <c r="O593" i="4"/>
  <c r="H2783" i="4"/>
  <c r="O2783" i="4"/>
  <c r="H1558" i="4"/>
  <c r="O1558" i="4"/>
  <c r="H1918" i="4"/>
  <c r="O1918" i="4"/>
  <c r="H2953" i="4"/>
  <c r="O2953" i="4"/>
  <c r="H4887" i="4"/>
  <c r="O4887" i="4"/>
  <c r="H1365" i="4"/>
  <c r="O1365" i="4"/>
  <c r="O1366" i="4"/>
  <c r="H186" i="8"/>
  <c r="J412" i="2"/>
  <c r="K412" i="2"/>
  <c r="H1387" i="4"/>
  <c r="O1387" i="4"/>
  <c r="H3285" i="4"/>
  <c r="O3285" i="4"/>
  <c r="H1622" i="4"/>
  <c r="O1622" i="4"/>
  <c r="H665" i="4"/>
  <c r="O665" i="4"/>
  <c r="H1445" i="4"/>
  <c r="O1445" i="4"/>
  <c r="H4627" i="4"/>
  <c r="O4627" i="4"/>
  <c r="H4459" i="4"/>
  <c r="O4459" i="4"/>
  <c r="H2487" i="4"/>
  <c r="O2487" i="4"/>
  <c r="H2105" i="4"/>
  <c r="O2105" i="4"/>
  <c r="H1520" i="4"/>
  <c r="O1520" i="4"/>
  <c r="H3337" i="4"/>
  <c r="O3337" i="4"/>
  <c r="H4502" i="4"/>
  <c r="O4502" i="4"/>
  <c r="H3758" i="4"/>
  <c r="O3758" i="4"/>
  <c r="H4069" i="4"/>
  <c r="O4069" i="4"/>
  <c r="H270" i="2"/>
  <c r="I270" i="2"/>
  <c r="J8" i="2"/>
  <c r="K8" i="2"/>
  <c r="J270" i="2"/>
  <c r="K270" i="2"/>
  <c r="H1033" i="4"/>
  <c r="O1033" i="4"/>
  <c r="H950" i="4"/>
  <c r="O950" i="4"/>
  <c r="H4443" i="4"/>
  <c r="O4443" i="4"/>
  <c r="K937" i="8"/>
  <c r="K2531" i="4"/>
  <c r="L2531" i="4"/>
  <c r="H2303" i="4"/>
  <c r="O2303" i="4"/>
  <c r="H33" i="4"/>
  <c r="O33" i="4"/>
  <c r="H2430" i="4"/>
  <c r="O2430" i="4"/>
  <c r="O2432" i="4"/>
  <c r="H483" i="8"/>
  <c r="H2433" i="4"/>
  <c r="O2433" i="4"/>
  <c r="P520" i="3"/>
  <c r="Q520" i="3"/>
  <c r="J18" i="2"/>
  <c r="K18" i="2"/>
  <c r="K807" i="8"/>
  <c r="K1163" i="4"/>
  <c r="L1163" i="4"/>
  <c r="H4163" i="4"/>
  <c r="O4163" i="4"/>
  <c r="H4000" i="4"/>
  <c r="O4000" i="4"/>
  <c r="H4256" i="4"/>
  <c r="O4256" i="4"/>
  <c r="H1879" i="4"/>
  <c r="O1879" i="4"/>
  <c r="H3953" i="4"/>
  <c r="O3953" i="4"/>
  <c r="P17" i="8"/>
  <c r="H67" i="5"/>
  <c r="I67" i="5" s="1"/>
  <c r="J168" i="2"/>
  <c r="K168" i="2"/>
  <c r="H1290" i="4"/>
  <c r="O1290" i="4"/>
  <c r="H4027" i="4"/>
  <c r="O4027" i="4"/>
  <c r="H4236" i="4"/>
  <c r="O4236" i="4"/>
  <c r="H1805" i="4"/>
  <c r="O1805" i="4"/>
  <c r="H4348" i="4"/>
  <c r="O4348" i="4"/>
  <c r="H4371" i="4"/>
  <c r="O4371" i="4"/>
  <c r="H4651" i="4"/>
  <c r="O4651" i="4"/>
  <c r="H847" i="4"/>
  <c r="O847" i="4"/>
  <c r="K663" i="8"/>
  <c r="P663" i="8"/>
  <c r="H4428" i="4"/>
  <c r="O4428" i="4"/>
  <c r="H4632" i="4"/>
  <c r="O4632" i="4"/>
  <c r="H4510" i="4"/>
  <c r="O4510" i="4"/>
  <c r="H4733" i="4"/>
  <c r="O4733" i="4"/>
  <c r="H3733" i="4"/>
  <c r="O3733" i="4"/>
  <c r="P470" i="3"/>
  <c r="Q470" i="3"/>
  <c r="H4695" i="4"/>
  <c r="O4695" i="4"/>
  <c r="K1250" i="8"/>
  <c r="K4157" i="4"/>
  <c r="L4157" i="4"/>
  <c r="H2131" i="4"/>
  <c r="O2131" i="4"/>
  <c r="H4071" i="4"/>
  <c r="O4071" i="4"/>
  <c r="H4070" i="4"/>
  <c r="O4070" i="4"/>
  <c r="H2523" i="4"/>
  <c r="O2523" i="4"/>
  <c r="H129" i="2"/>
  <c r="I129" i="2"/>
  <c r="J6" i="2"/>
  <c r="K6" i="2"/>
  <c r="P367" i="3"/>
  <c r="Q367" i="3"/>
  <c r="K911" i="8"/>
  <c r="H287" i="2"/>
  <c r="I287" i="2"/>
  <c r="L287" i="2"/>
  <c r="M287" i="2"/>
  <c r="H4485" i="4"/>
  <c r="O4485" i="4"/>
  <c r="K3" i="8"/>
  <c r="K850" i="4"/>
  <c r="L850" i="4"/>
  <c r="L851" i="4"/>
  <c r="H940" i="4"/>
  <c r="O940" i="4"/>
  <c r="K751" i="8"/>
  <c r="K4677" i="4"/>
  <c r="L4677" i="4"/>
  <c r="P333" i="3"/>
  <c r="Q333" i="3"/>
  <c r="H2830" i="4"/>
  <c r="O2830" i="4"/>
  <c r="H1594" i="4"/>
  <c r="O1594" i="4"/>
  <c r="H485" i="4"/>
  <c r="O485" i="4"/>
  <c r="H1713" i="4"/>
  <c r="O1713" i="4"/>
  <c r="H2971" i="4"/>
  <c r="O2971" i="4"/>
  <c r="H2950" i="4"/>
  <c r="O2950" i="4"/>
  <c r="H3618" i="4"/>
  <c r="O3618" i="4"/>
  <c r="H543" i="4"/>
  <c r="O543" i="4"/>
  <c r="H1632" i="4"/>
  <c r="O1632" i="4"/>
  <c r="H2665" i="4"/>
  <c r="O2665" i="4"/>
  <c r="H602" i="4"/>
  <c r="O602" i="4"/>
  <c r="H1250" i="4"/>
  <c r="O1250" i="4"/>
  <c r="H1519" i="4"/>
  <c r="O1519" i="4"/>
  <c r="H2611" i="4"/>
  <c r="O2611" i="4"/>
  <c r="H2776" i="4"/>
  <c r="O2776" i="4"/>
  <c r="H3636" i="4"/>
  <c r="O3636" i="4"/>
  <c r="K42" i="8"/>
  <c r="K29" i="4"/>
  <c r="L29" i="4"/>
  <c r="H4080" i="4"/>
  <c r="O4080" i="4"/>
  <c r="H1562" i="4"/>
  <c r="O1562" i="4"/>
  <c r="K1248" i="8"/>
  <c r="P1248" i="8"/>
  <c r="H3584" i="4"/>
  <c r="O3584" i="4"/>
  <c r="H3692" i="4"/>
  <c r="O3692" i="4"/>
  <c r="H2393" i="4"/>
  <c r="O2393" i="4"/>
  <c r="H4629" i="4"/>
  <c r="O4629" i="4"/>
  <c r="H4079" i="4"/>
  <c r="O4079" i="4"/>
  <c r="H4298" i="4"/>
  <c r="O4298" i="4"/>
  <c r="H2752" i="4"/>
  <c r="O2752" i="4"/>
  <c r="G112" i="5"/>
  <c r="H112" i="5" s="1"/>
  <c r="H96" i="2"/>
  <c r="I96" i="2"/>
  <c r="H273" i="2"/>
  <c r="I273" i="2"/>
  <c r="H47" i="2"/>
  <c r="I47" i="2"/>
  <c r="H517" i="2"/>
  <c r="I517" i="2"/>
  <c r="H196" i="2"/>
  <c r="I196" i="2"/>
  <c r="H226" i="2"/>
  <c r="I226" i="2"/>
  <c r="L226" i="2"/>
  <c r="M226" i="2"/>
  <c r="P452" i="3"/>
  <c r="Q452" i="3"/>
  <c r="P385" i="3"/>
  <c r="Q385" i="3"/>
  <c r="P388" i="3"/>
  <c r="Q388" i="3"/>
  <c r="P548" i="3"/>
  <c r="Q548" i="3"/>
  <c r="H2705" i="4"/>
  <c r="O2705" i="4"/>
  <c r="H472" i="4"/>
  <c r="O472" i="4"/>
  <c r="H3558" i="4"/>
  <c r="O3558" i="4"/>
  <c r="H2091" i="4"/>
  <c r="O2091" i="4"/>
  <c r="H3986" i="4"/>
  <c r="O3986" i="4"/>
  <c r="H2736" i="4"/>
  <c r="O2736" i="4"/>
  <c r="H3066" i="4"/>
  <c r="O3066" i="4"/>
  <c r="H2977" i="4"/>
  <c r="O2977" i="4"/>
  <c r="H1540" i="4"/>
  <c r="O1540" i="4"/>
  <c r="H1611" i="4"/>
  <c r="O1611" i="4"/>
  <c r="H1782" i="4"/>
  <c r="O1782" i="4"/>
  <c r="H1895" i="4"/>
  <c r="O1895" i="4"/>
  <c r="H2806" i="4"/>
  <c r="O2806" i="4"/>
  <c r="H3010" i="4"/>
  <c r="O3010" i="4"/>
  <c r="H3887" i="4"/>
  <c r="O3887" i="4"/>
  <c r="H3595" i="4"/>
  <c r="O3595" i="4"/>
  <c r="H1538" i="4"/>
  <c r="O1538" i="4"/>
  <c r="H890" i="4"/>
  <c r="O890" i="4"/>
  <c r="H3744" i="4"/>
  <c r="O3744" i="4"/>
  <c r="K1240" i="8"/>
  <c r="P1240" i="8"/>
  <c r="H3997" i="4"/>
  <c r="O3997" i="4"/>
  <c r="H4320" i="4"/>
  <c r="O4320" i="4"/>
  <c r="H4738" i="4"/>
  <c r="O4738" i="4"/>
  <c r="P547" i="3"/>
  <c r="Q547" i="3"/>
  <c r="H489" i="2"/>
  <c r="I489" i="2"/>
  <c r="H2066" i="4"/>
  <c r="O2066" i="4"/>
  <c r="H371" i="4"/>
  <c r="O371" i="4"/>
  <c r="H3952" i="4"/>
  <c r="O3952" i="4"/>
  <c r="H1648" i="4"/>
  <c r="O1648" i="4"/>
  <c r="H1737" i="4"/>
  <c r="O1737" i="4"/>
  <c r="H3559" i="4"/>
  <c r="O3559" i="4"/>
  <c r="H3073" i="4"/>
  <c r="O3073" i="4"/>
  <c r="H3957" i="4"/>
  <c r="O3957" i="4"/>
  <c r="H3087" i="4"/>
  <c r="O3087" i="4"/>
  <c r="H318" i="4"/>
  <c r="O318" i="4"/>
  <c r="H2991" i="4"/>
  <c r="O2991" i="4"/>
  <c r="H2689" i="4"/>
  <c r="O2689" i="4"/>
  <c r="H1261" i="4"/>
  <c r="O1261" i="4"/>
  <c r="H3109" i="4"/>
  <c r="O3109" i="4"/>
  <c r="H3767" i="4"/>
  <c r="O3767" i="4"/>
  <c r="H2931" i="4"/>
  <c r="O2931" i="4"/>
  <c r="H4435" i="4"/>
  <c r="O4435" i="4"/>
  <c r="H3394" i="4"/>
  <c r="O3394" i="4"/>
  <c r="H631" i="4"/>
  <c r="O631" i="4"/>
  <c r="H2450" i="4"/>
  <c r="O2450" i="4"/>
  <c r="H590" i="4"/>
  <c r="O590" i="4"/>
  <c r="H878" i="4"/>
  <c r="O878" i="4"/>
  <c r="H3342" i="4"/>
  <c r="O3342" i="4"/>
  <c r="H750" i="4"/>
  <c r="O750" i="4"/>
  <c r="H4557" i="4"/>
  <c r="O4557" i="4"/>
  <c r="H4714" i="4"/>
  <c r="O4714" i="4"/>
  <c r="H4376" i="4"/>
  <c r="O4376" i="4"/>
  <c r="G79" i="5"/>
  <c r="H79" i="5" s="1"/>
  <c r="H157" i="2"/>
  <c r="I157" i="2"/>
  <c r="P405" i="3"/>
  <c r="Q405" i="3"/>
  <c r="J31" i="2"/>
  <c r="K31" i="2"/>
  <c r="P524" i="3"/>
  <c r="Q524" i="3"/>
  <c r="J429" i="2"/>
  <c r="K429" i="2"/>
  <c r="H3132" i="4"/>
  <c r="O3132" i="4"/>
  <c r="H1666" i="4"/>
  <c r="O1666" i="4"/>
  <c r="G174" i="5"/>
  <c r="H174" i="5" s="1"/>
  <c r="G8" i="5"/>
  <c r="H8" i="5" s="1"/>
  <c r="H181" i="2"/>
  <c r="I181" i="2"/>
  <c r="L181" i="2"/>
  <c r="M181" i="2"/>
  <c r="H288" i="2"/>
  <c r="I288" i="2"/>
  <c r="H284" i="2"/>
  <c r="I284" i="2"/>
  <c r="L284" i="2"/>
  <c r="M284" i="2"/>
  <c r="H502" i="2"/>
  <c r="I502" i="2"/>
  <c r="P446" i="3"/>
  <c r="Q446" i="3"/>
  <c r="J389" i="2"/>
  <c r="K389" i="2"/>
  <c r="J32" i="2"/>
  <c r="K32" i="2"/>
  <c r="J502" i="2"/>
  <c r="K502" i="2"/>
  <c r="J446" i="2"/>
  <c r="K446" i="2"/>
  <c r="H2965" i="4"/>
  <c r="O2965" i="4"/>
  <c r="H1812" i="4"/>
  <c r="O1812" i="4"/>
  <c r="H575" i="4"/>
  <c r="O575" i="4"/>
  <c r="H236" i="4"/>
  <c r="O236" i="4"/>
  <c r="H561" i="4"/>
  <c r="O561" i="4"/>
  <c r="H1902" i="4"/>
  <c r="O1902" i="4"/>
  <c r="H2571" i="4"/>
  <c r="O2571" i="4"/>
  <c r="H2302" i="4"/>
  <c r="O2302" i="4"/>
  <c r="H4829" i="4"/>
  <c r="O4829" i="4"/>
  <c r="H2524" i="4"/>
  <c r="O2524" i="4"/>
  <c r="H4858" i="4"/>
  <c r="O4858" i="4"/>
  <c r="H4837" i="4"/>
  <c r="O4837" i="4"/>
  <c r="H3209" i="4"/>
  <c r="O3209" i="4"/>
  <c r="H742" i="4"/>
  <c r="O742" i="4"/>
  <c r="H3417" i="4"/>
  <c r="O3417" i="4"/>
  <c r="H1576" i="4"/>
  <c r="O1576" i="4"/>
  <c r="H2256" i="4"/>
  <c r="O2256" i="4"/>
  <c r="H3234" i="4"/>
  <c r="O3234" i="4"/>
  <c r="H3867" i="4"/>
  <c r="O3867" i="4"/>
  <c r="H2385" i="4"/>
  <c r="O2385" i="4"/>
  <c r="H2930" i="4"/>
  <c r="O2930" i="4"/>
  <c r="H4391" i="4"/>
  <c r="O4391" i="4"/>
  <c r="H3157" i="4"/>
  <c r="O3157" i="4"/>
  <c r="H1145" i="4"/>
  <c r="O1145" i="4"/>
  <c r="H2133" i="4"/>
  <c r="O2133" i="4"/>
  <c r="H520" i="4"/>
  <c r="O520" i="4"/>
  <c r="H3211" i="4"/>
  <c r="O3211" i="4"/>
  <c r="H4106" i="4"/>
  <c r="O4106" i="4"/>
  <c r="H4201" i="4"/>
  <c r="O4201" i="4"/>
  <c r="H1050" i="4"/>
  <c r="O1050" i="4"/>
  <c r="H749" i="4"/>
  <c r="O749" i="4"/>
  <c r="H4516" i="4"/>
  <c r="O4516" i="4"/>
  <c r="H3971" i="4"/>
  <c r="O3971" i="4"/>
  <c r="H2666" i="4"/>
  <c r="O2666" i="4"/>
  <c r="H3610" i="4"/>
  <c r="O3610" i="4"/>
  <c r="H3468" i="4"/>
  <c r="O3468" i="4"/>
  <c r="H3579" i="4"/>
  <c r="O3579" i="4"/>
  <c r="H4862" i="4"/>
  <c r="O4862" i="4"/>
  <c r="H3550" i="4"/>
  <c r="O3550" i="4"/>
  <c r="H10" i="4"/>
  <c r="O10" i="4"/>
  <c r="H3048" i="4"/>
  <c r="O3048" i="4"/>
  <c r="G98" i="5"/>
  <c r="H98" i="5" s="1"/>
  <c r="P375" i="3"/>
  <c r="Q375" i="3"/>
  <c r="P1096" i="8"/>
  <c r="P445" i="3"/>
  <c r="Q445" i="3"/>
  <c r="K2870" i="4"/>
  <c r="L2870" i="4"/>
  <c r="H149" i="2"/>
  <c r="I149" i="2"/>
  <c r="H4342" i="4"/>
  <c r="O4342" i="4"/>
  <c r="H3709" i="4"/>
  <c r="O3709" i="4"/>
  <c r="H4322" i="4"/>
  <c r="O4322" i="4"/>
  <c r="H3629" i="4"/>
  <c r="O3629" i="4"/>
  <c r="H4559" i="4"/>
  <c r="O4559" i="4"/>
  <c r="H4603" i="4"/>
  <c r="O4603" i="4"/>
  <c r="K1233" i="8"/>
  <c r="H1528" i="4"/>
  <c r="O1528" i="4"/>
  <c r="K1243" i="8"/>
  <c r="K920" i="4"/>
  <c r="L920" i="4"/>
  <c r="H586" i="4"/>
  <c r="O586" i="4"/>
  <c r="H3164" i="4"/>
  <c r="O3164" i="4"/>
  <c r="H2170" i="4"/>
  <c r="O2170" i="4"/>
  <c r="H2076" i="4"/>
  <c r="O2076" i="4"/>
  <c r="H4822" i="4"/>
  <c r="O4822" i="4"/>
  <c r="H2768" i="4"/>
  <c r="O2768" i="4"/>
  <c r="H2264" i="4"/>
  <c r="O2264" i="4"/>
  <c r="H2099" i="4"/>
  <c r="O2099" i="4"/>
  <c r="H1704" i="4"/>
  <c r="O1704" i="4"/>
  <c r="H2336" i="4"/>
  <c r="O2336" i="4"/>
  <c r="H1958" i="4"/>
  <c r="O1958" i="4"/>
  <c r="H2627" i="4"/>
  <c r="O2627" i="4"/>
  <c r="H3756" i="4"/>
  <c r="O3756" i="4"/>
  <c r="H3319" i="4"/>
  <c r="O3319" i="4"/>
  <c r="H2891" i="4"/>
  <c r="O2891" i="4"/>
  <c r="H2359" i="4"/>
  <c r="O2359" i="4"/>
  <c r="H3346" i="4"/>
  <c r="O3346" i="4"/>
  <c r="H3450" i="4"/>
  <c r="O3450" i="4"/>
  <c r="H2540" i="4"/>
  <c r="O2540" i="4"/>
  <c r="H2451" i="4"/>
  <c r="O2451" i="4"/>
  <c r="H3748" i="4"/>
  <c r="O3748" i="4"/>
  <c r="H3215" i="4"/>
  <c r="O3215" i="4"/>
  <c r="H2603" i="4"/>
  <c r="O2603" i="4"/>
  <c r="H1983" i="4"/>
  <c r="O1983" i="4"/>
  <c r="H3123" i="4"/>
  <c r="O3123" i="4"/>
  <c r="H1658" i="4"/>
  <c r="O1658" i="4"/>
  <c r="H3080" i="4"/>
  <c r="O3080" i="4"/>
  <c r="H1864" i="4"/>
  <c r="O1864" i="4"/>
  <c r="H3617" i="4"/>
  <c r="O3617" i="4"/>
  <c r="H2005" i="4"/>
  <c r="O2005" i="4"/>
  <c r="H1728" i="4"/>
  <c r="O1728" i="4"/>
  <c r="H3721" i="4"/>
  <c r="O3721" i="4"/>
  <c r="H2924" i="4"/>
  <c r="O2924" i="4"/>
  <c r="H2193" i="4"/>
  <c r="O2193" i="4"/>
  <c r="H2580" i="4"/>
  <c r="O2580" i="4"/>
  <c r="H3398" i="4"/>
  <c r="O3398" i="4"/>
  <c r="H1681" i="4"/>
  <c r="O1681" i="4"/>
  <c r="H1616" i="4"/>
  <c r="O1616" i="4"/>
  <c r="H3267" i="4"/>
  <c r="O3267" i="4"/>
  <c r="H2821" i="4"/>
  <c r="O2821" i="4"/>
  <c r="H1546" i="4"/>
  <c r="O1546" i="4"/>
  <c r="K513" i="8"/>
  <c r="J514" i="2"/>
  <c r="K514" i="2"/>
  <c r="P592" i="8"/>
  <c r="K44" i="8"/>
  <c r="P495" i="3"/>
  <c r="Q495" i="3"/>
  <c r="J240" i="2"/>
  <c r="K240" i="2"/>
  <c r="K52" i="8"/>
  <c r="K552" i="4"/>
  <c r="L552" i="4"/>
  <c r="H1524" i="4"/>
  <c r="O1524" i="4"/>
  <c r="H842" i="4"/>
  <c r="O842" i="4"/>
  <c r="H726" i="4"/>
  <c r="O726" i="4"/>
  <c r="H2441" i="4"/>
  <c r="O2441" i="4"/>
  <c r="H944" i="4"/>
  <c r="O944" i="4"/>
  <c r="H582" i="4"/>
  <c r="O582" i="4"/>
  <c r="H685" i="4"/>
  <c r="O685" i="4"/>
  <c r="H469" i="4"/>
  <c r="O469" i="4"/>
  <c r="H904" i="4"/>
  <c r="O904" i="4"/>
  <c r="H552" i="4"/>
  <c r="O552" i="4"/>
  <c r="H503" i="4"/>
  <c r="O503" i="4"/>
  <c r="J518" i="2"/>
  <c r="K518" i="2"/>
  <c r="P477" i="3"/>
  <c r="Q477" i="3"/>
  <c r="G154" i="5"/>
  <c r="H154" i="5" s="1"/>
  <c r="K516" i="8"/>
  <c r="J510" i="2"/>
  <c r="K510" i="2"/>
  <c r="P548" i="8"/>
  <c r="H2222" i="4"/>
  <c r="O2222" i="4"/>
  <c r="H771" i="4"/>
  <c r="O771" i="4"/>
  <c r="H1941" i="4"/>
  <c r="O1941" i="4"/>
  <c r="H2247" i="4"/>
  <c r="O2247" i="4"/>
  <c r="H2293" i="4"/>
  <c r="O2293" i="4"/>
  <c r="H2365" i="4"/>
  <c r="O2365" i="4"/>
  <c r="K584" i="8"/>
  <c r="H1869" i="4"/>
  <c r="O1869" i="4"/>
  <c r="H2316" i="4"/>
  <c r="O2316" i="4"/>
  <c r="K588" i="8"/>
  <c r="P588" i="8"/>
  <c r="H18" i="4"/>
  <c r="O18" i="4"/>
  <c r="H439" i="2"/>
  <c r="I439" i="2"/>
  <c r="G118" i="5"/>
  <c r="H118" i="5" s="1"/>
  <c r="P347" i="3"/>
  <c r="Q347" i="3"/>
  <c r="G93" i="5"/>
  <c r="H93" i="5" s="1"/>
  <c r="J93" i="5" s="1"/>
  <c r="H91" i="2"/>
  <c r="I91" i="2"/>
  <c r="J20" i="2"/>
  <c r="K20" i="2"/>
  <c r="J4" i="2"/>
  <c r="K4" i="2"/>
  <c r="J431" i="2"/>
  <c r="K431" i="2"/>
  <c r="J265" i="2"/>
  <c r="K265" i="2"/>
  <c r="H1460" i="4"/>
  <c r="O1460" i="4"/>
  <c r="O1461" i="4"/>
  <c r="H315" i="8"/>
  <c r="J438" i="2"/>
  <c r="K438" i="2"/>
  <c r="H4876" i="4"/>
  <c r="O4876" i="4"/>
  <c r="H2120" i="4"/>
  <c r="O2120" i="4"/>
  <c r="H3126" i="4"/>
  <c r="O3126" i="4"/>
  <c r="H64" i="4"/>
  <c r="O64" i="4"/>
  <c r="H2029" i="4"/>
  <c r="O2029" i="4"/>
  <c r="P9" i="8"/>
  <c r="P517" i="3"/>
  <c r="Q517" i="3"/>
  <c r="H40" i="2"/>
  <c r="I40" i="2"/>
  <c r="L40" i="2"/>
  <c r="M40" i="2"/>
  <c r="J248" i="2"/>
  <c r="K248" i="2"/>
  <c r="P360" i="3"/>
  <c r="Q360" i="3"/>
  <c r="P341" i="3"/>
  <c r="Q341" i="3"/>
  <c r="J172" i="2"/>
  <c r="K172" i="2"/>
  <c r="P345" i="3"/>
  <c r="Q345" i="3"/>
  <c r="H4457" i="4"/>
  <c r="O4457" i="4"/>
  <c r="H4682" i="4"/>
  <c r="O4682" i="4"/>
  <c r="H2383" i="4"/>
  <c r="O2383" i="4"/>
  <c r="H3528" i="4"/>
  <c r="O3528" i="4"/>
  <c r="K918" i="8"/>
  <c r="K1728" i="4"/>
  <c r="L1728" i="4"/>
  <c r="H525" i="4"/>
  <c r="O525" i="4"/>
  <c r="H2026" i="4"/>
  <c r="O2026" i="4"/>
  <c r="H2332" i="4"/>
  <c r="O2332" i="4"/>
  <c r="H1682" i="4"/>
  <c r="O1682" i="4"/>
  <c r="H2749" i="4"/>
  <c r="O2749" i="4"/>
  <c r="P504" i="8"/>
  <c r="P549" i="3"/>
  <c r="Q549" i="3"/>
  <c r="K536" i="8"/>
  <c r="J432" i="2"/>
  <c r="K432" i="2"/>
  <c r="P552" i="8"/>
  <c r="H203" i="2"/>
  <c r="I203" i="2"/>
  <c r="P556" i="8"/>
  <c r="H2943" i="4"/>
  <c r="O2943" i="4"/>
  <c r="H2002" i="4"/>
  <c r="O2002" i="4"/>
  <c r="H2382" i="4"/>
  <c r="O2382" i="4"/>
  <c r="G16" i="5"/>
  <c r="H16" i="5" s="1"/>
  <c r="P302" i="3"/>
  <c r="Q302" i="3"/>
  <c r="G34" i="5"/>
  <c r="H34" i="5" s="1"/>
  <c r="G43" i="5"/>
  <c r="H43" i="5" s="1"/>
  <c r="H241" i="2"/>
  <c r="I241" i="2"/>
  <c r="H94" i="2"/>
  <c r="I94" i="2"/>
  <c r="K640" i="8"/>
  <c r="P640" i="8"/>
  <c r="J166" i="2"/>
  <c r="K166" i="2"/>
  <c r="P340" i="3"/>
  <c r="Q340" i="3"/>
  <c r="J264" i="2"/>
  <c r="K264" i="2"/>
  <c r="K772" i="8"/>
  <c r="H71" i="2"/>
  <c r="I71" i="2"/>
  <c r="P522" i="3"/>
  <c r="Q522" i="3"/>
  <c r="H1634" i="4"/>
  <c r="O1634" i="4"/>
  <c r="H4436" i="4"/>
  <c r="O4436" i="4"/>
  <c r="H1599" i="4"/>
  <c r="O1599" i="4"/>
  <c r="H2217" i="4"/>
  <c r="O2217" i="4"/>
  <c r="H1822" i="4"/>
  <c r="O1822" i="4"/>
  <c r="H2478" i="4"/>
  <c r="O2478" i="4"/>
  <c r="H2694" i="4"/>
  <c r="O2694" i="4"/>
  <c r="H1957" i="4"/>
  <c r="O1957" i="4"/>
  <c r="H4756" i="4"/>
  <c r="O4756" i="4"/>
  <c r="H1823" i="4"/>
  <c r="O1823" i="4"/>
  <c r="H2773" i="4"/>
  <c r="O2773" i="4"/>
  <c r="H2034" i="4"/>
  <c r="O2034" i="4"/>
  <c r="H2335" i="4"/>
  <c r="O2335" i="4"/>
  <c r="H1775" i="4"/>
  <c r="O1775" i="4"/>
  <c r="H3142" i="4"/>
  <c r="O3142" i="4"/>
  <c r="H2511" i="4"/>
  <c r="O2511" i="4"/>
  <c r="H1772" i="4"/>
  <c r="O1772" i="4"/>
  <c r="H2073" i="4"/>
  <c r="O2073" i="4"/>
  <c r="H3017" i="4"/>
  <c r="O3017" i="4"/>
  <c r="H2197" i="4"/>
  <c r="O2197" i="4"/>
  <c r="H2077" i="4"/>
  <c r="O2077" i="4"/>
  <c r="H3242" i="4"/>
  <c r="O3242" i="4"/>
  <c r="H2057" i="4"/>
  <c r="O2057" i="4"/>
  <c r="H2288" i="4"/>
  <c r="O2288" i="4"/>
  <c r="J524" i="2"/>
  <c r="K524" i="2"/>
  <c r="H2499" i="4"/>
  <c r="O2499" i="4"/>
  <c r="H2984" i="4"/>
  <c r="O2984" i="4"/>
  <c r="H3099" i="4"/>
  <c r="O3099" i="4"/>
  <c r="H2214" i="4"/>
  <c r="O2214" i="4"/>
  <c r="H4754" i="4"/>
  <c r="O4754" i="4"/>
  <c r="H1776" i="4"/>
  <c r="O1776" i="4"/>
  <c r="H499" i="4"/>
  <c r="O499" i="4"/>
  <c r="H2151" i="4"/>
  <c r="O2151" i="4"/>
  <c r="G136" i="5"/>
  <c r="H136" i="5" s="1"/>
  <c r="H244" i="2"/>
  <c r="I244" i="2"/>
  <c r="P442" i="3"/>
  <c r="Q442" i="3"/>
  <c r="K664" i="8"/>
  <c r="P664" i="8"/>
  <c r="H1912" i="4"/>
  <c r="O1912" i="4"/>
  <c r="H3669" i="4"/>
  <c r="O3669" i="4"/>
  <c r="H3294" i="4"/>
  <c r="O3294" i="4"/>
  <c r="H2863" i="4"/>
  <c r="O2863" i="4"/>
  <c r="H1916" i="4"/>
  <c r="O1916" i="4"/>
  <c r="P616" i="8"/>
  <c r="H492" i="2"/>
  <c r="I492" i="2"/>
  <c r="G97" i="5"/>
  <c r="H97" i="5" s="1"/>
  <c r="I97" i="5" s="1"/>
  <c r="H63" i="4"/>
  <c r="O63" i="4"/>
  <c r="J444" i="2"/>
  <c r="K444" i="2"/>
  <c r="H2519" i="4"/>
  <c r="O2519" i="4"/>
  <c r="H2535" i="4"/>
  <c r="O2535" i="4"/>
  <c r="K636" i="8"/>
  <c r="P636" i="8"/>
  <c r="J231" i="2"/>
  <c r="K231" i="2"/>
  <c r="H2934" i="4"/>
  <c r="O2934" i="4"/>
  <c r="H2975" i="4"/>
  <c r="O2975" i="4"/>
  <c r="H3770" i="4"/>
  <c r="O3770" i="4"/>
  <c r="H3155" i="4"/>
  <c r="O3155" i="4"/>
  <c r="H3031" i="4"/>
  <c r="O3031" i="4"/>
  <c r="H936" i="4"/>
  <c r="O936" i="4"/>
  <c r="H897" i="4"/>
  <c r="O897" i="4"/>
  <c r="H2632" i="4"/>
  <c r="O2632" i="4"/>
  <c r="H1779" i="4"/>
  <c r="O1779" i="4"/>
  <c r="H1940" i="4"/>
  <c r="O1940" i="4"/>
  <c r="K668" i="8"/>
  <c r="K1940" i="4"/>
  <c r="L1940" i="4"/>
  <c r="H1638" i="4"/>
  <c r="O1638" i="4"/>
  <c r="H2081" i="4"/>
  <c r="O2081" i="4"/>
  <c r="H2608" i="4"/>
  <c r="O2608" i="4"/>
  <c r="H2194" i="4"/>
  <c r="O2194" i="4"/>
  <c r="H2053" i="4"/>
  <c r="O2053" i="4"/>
  <c r="H2910" i="4"/>
  <c r="O2910" i="4"/>
  <c r="H1657" i="4"/>
  <c r="O1657" i="4"/>
  <c r="H1911" i="4"/>
  <c r="O1911" i="4"/>
  <c r="H2265" i="4"/>
  <c r="O2265" i="4"/>
  <c r="H2698" i="4"/>
  <c r="O2698" i="4"/>
  <c r="H2979" i="4"/>
  <c r="O2979" i="4"/>
  <c r="H2218" i="4"/>
  <c r="O2218" i="4"/>
  <c r="H4825" i="4"/>
  <c r="O4825" i="4"/>
  <c r="H3094" i="4"/>
  <c r="O3094" i="4"/>
  <c r="H1935" i="4"/>
  <c r="O1935" i="4"/>
  <c r="H2998" i="4"/>
  <c r="O2998" i="4"/>
  <c r="H2030" i="4"/>
  <c r="O2030" i="4"/>
  <c r="H1729" i="4"/>
  <c r="O1729" i="4"/>
  <c r="H2311" i="4"/>
  <c r="O2311" i="4"/>
  <c r="H2557" i="4"/>
  <c r="O2557" i="4"/>
  <c r="H1798" i="4"/>
  <c r="O1798" i="4"/>
  <c r="H2675" i="4"/>
  <c r="O2675" i="4"/>
  <c r="H2242" i="4"/>
  <c r="O2242" i="4"/>
  <c r="H1982" i="4"/>
  <c r="O1982" i="4"/>
  <c r="H1846" i="4"/>
  <c r="O1846" i="4"/>
  <c r="H3075" i="4"/>
  <c r="O3075" i="4"/>
  <c r="H2651" i="4"/>
  <c r="O2651" i="4"/>
  <c r="H3056" i="4"/>
  <c r="O3056" i="4"/>
  <c r="H1865" i="4"/>
  <c r="O1865" i="4"/>
  <c r="H2006" i="4"/>
  <c r="O2006" i="4"/>
  <c r="H1959" i="4"/>
  <c r="O1959" i="4"/>
  <c r="H3116" i="4"/>
  <c r="O3116" i="4"/>
  <c r="H2100" i="4"/>
  <c r="O2100" i="4"/>
  <c r="H2938" i="4"/>
  <c r="O2938" i="4"/>
  <c r="H4846" i="4"/>
  <c r="O4846" i="4"/>
  <c r="H4274" i="4"/>
  <c r="O4274" i="4"/>
  <c r="H4388" i="4"/>
  <c r="O4388" i="4"/>
  <c r="H4094" i="4"/>
  <c r="O4094" i="4"/>
  <c r="K744" i="8"/>
  <c r="P744" i="8"/>
  <c r="H4359" i="4"/>
  <c r="O4359" i="4"/>
  <c r="H4751" i="4"/>
  <c r="O4751" i="4"/>
  <c r="H4090" i="4"/>
  <c r="O4090" i="4"/>
  <c r="H2513" i="4"/>
  <c r="O2513" i="4"/>
  <c r="K760" i="8"/>
  <c r="H2529" i="4"/>
  <c r="O2529" i="4"/>
  <c r="K788" i="8"/>
  <c r="G169" i="5"/>
  <c r="H169" i="5" s="1"/>
  <c r="I169" i="5" s="1"/>
  <c r="J378" i="2"/>
  <c r="H4" i="4"/>
  <c r="O4" i="4"/>
  <c r="H789" i="4"/>
  <c r="O789" i="4"/>
  <c r="K828" i="8"/>
  <c r="K2510" i="4"/>
  <c r="L2510" i="4"/>
  <c r="H3960" i="4"/>
  <c r="O3960" i="4"/>
  <c r="H2510" i="4"/>
  <c r="O2510" i="4"/>
  <c r="K852" i="8"/>
  <c r="J268" i="2"/>
  <c r="K268" i="2"/>
  <c r="H3244" i="4"/>
  <c r="O3244" i="4"/>
  <c r="H3296" i="4"/>
  <c r="O3296" i="4"/>
  <c r="K864" i="8"/>
  <c r="K3244" i="4"/>
  <c r="L3244" i="4"/>
  <c r="K868" i="8"/>
  <c r="H37" i="2"/>
  <c r="I37" i="2"/>
  <c r="J37" i="2"/>
  <c r="K37" i="2"/>
  <c r="H549" i="4"/>
  <c r="O549" i="4"/>
  <c r="H404" i="4"/>
  <c r="O404" i="4"/>
  <c r="H1885" i="4"/>
  <c r="O1885" i="4"/>
  <c r="H2835" i="4"/>
  <c r="O2835" i="4"/>
  <c r="H1747" i="4"/>
  <c r="O1747" i="4"/>
  <c r="H2191" i="4"/>
  <c r="O2191" i="4"/>
  <c r="H1817" i="4"/>
  <c r="O1817" i="4"/>
  <c r="H2167" i="4"/>
  <c r="O2167" i="4"/>
  <c r="H2143" i="4"/>
  <c r="O2143" i="4"/>
  <c r="H2625" i="4"/>
  <c r="O2625" i="4"/>
  <c r="H2883" i="4"/>
  <c r="O2883" i="4"/>
  <c r="H2743" i="4"/>
  <c r="O2743" i="4"/>
  <c r="H2356" i="4"/>
  <c r="O2356" i="4"/>
  <c r="H2098" i="4"/>
  <c r="O2098" i="4"/>
  <c r="K876" i="8"/>
  <c r="H1796" i="4"/>
  <c r="O1796" i="4"/>
  <c r="H2050" i="4"/>
  <c r="O2050" i="4"/>
  <c r="H1979" i="4"/>
  <c r="O1979" i="4"/>
  <c r="H2859" i="4"/>
  <c r="O2859" i="4"/>
  <c r="H1723" i="4"/>
  <c r="O1723" i="4"/>
  <c r="H2285" i="4"/>
  <c r="O2285" i="4"/>
  <c r="H2670" i="4"/>
  <c r="O2670" i="4"/>
  <c r="H1932" i="4"/>
  <c r="O1932" i="4"/>
  <c r="H2578" i="4"/>
  <c r="O2578" i="4"/>
  <c r="P884" i="8"/>
  <c r="G107" i="5"/>
  <c r="H107" i="5" s="1"/>
  <c r="K912" i="8"/>
  <c r="K76" i="4"/>
  <c r="L76" i="4"/>
  <c r="H361" i="4"/>
  <c r="O361" i="4"/>
  <c r="O362" i="4"/>
  <c r="H972" i="8"/>
  <c r="H2493" i="4"/>
  <c r="O2493" i="4"/>
  <c r="K930" i="8"/>
  <c r="H190" i="5"/>
  <c r="H2527" i="4"/>
  <c r="O2527" i="4"/>
  <c r="H4863" i="4"/>
  <c r="O4863" i="4"/>
  <c r="H2489" i="4"/>
  <c r="O2489" i="4"/>
  <c r="P1006" i="8"/>
  <c r="P369" i="3"/>
  <c r="Q369" i="3"/>
  <c r="H105" i="2"/>
  <c r="I105" i="2"/>
  <c r="P1014" i="8"/>
  <c r="P373" i="3"/>
  <c r="Q373" i="3"/>
  <c r="P1022" i="8"/>
  <c r="H95" i="2"/>
  <c r="I95" i="2"/>
  <c r="P1026" i="8"/>
  <c r="P1050" i="8"/>
  <c r="G47" i="5"/>
  <c r="H47" i="5" s="1"/>
  <c r="P380" i="3"/>
  <c r="Q380" i="3"/>
  <c r="H4218" i="4"/>
  <c r="O4218" i="4"/>
  <c r="H4654" i="4"/>
  <c r="O4654" i="4"/>
  <c r="H4046" i="4"/>
  <c r="O4046" i="4"/>
  <c r="H4197" i="4"/>
  <c r="O4197" i="4"/>
  <c r="H4297" i="4"/>
  <c r="O4297" i="4"/>
  <c r="H4532" i="4"/>
  <c r="O4532" i="4"/>
  <c r="H355" i="4"/>
  <c r="O355" i="4"/>
  <c r="O356" i="4"/>
  <c r="H321" i="8"/>
  <c r="J521" i="2"/>
  <c r="K521" i="2"/>
  <c r="H4278" i="4"/>
  <c r="O4278" i="4"/>
  <c r="H4019" i="4"/>
  <c r="O4019" i="4"/>
  <c r="H4553" i="4"/>
  <c r="O4553" i="4"/>
  <c r="H4177" i="4"/>
  <c r="O4177" i="4"/>
  <c r="H4709" i="4"/>
  <c r="O4709" i="4"/>
  <c r="H4074" i="4"/>
  <c r="O4074" i="4"/>
  <c r="H4149" i="4"/>
  <c r="O4149" i="4"/>
  <c r="H4355" i="4"/>
  <c r="O4355" i="4"/>
  <c r="H4513" i="4"/>
  <c r="O4513" i="4"/>
  <c r="H4760" i="4"/>
  <c r="O4760" i="4"/>
  <c r="H4624" i="4"/>
  <c r="O4624" i="4"/>
  <c r="H4492" i="4"/>
  <c r="O4492" i="4"/>
  <c r="H4337" i="4"/>
  <c r="O4337" i="4"/>
  <c r="P408" i="3"/>
  <c r="Q408" i="3"/>
  <c r="H4405" i="4"/>
  <c r="O4405" i="4"/>
  <c r="H4505" i="4"/>
  <c r="O4505" i="4"/>
  <c r="H4148" i="4"/>
  <c r="O4148" i="4"/>
  <c r="H4478" i="4"/>
  <c r="O4478" i="4"/>
  <c r="H770" i="4"/>
  <c r="O770" i="4"/>
  <c r="H2562" i="4"/>
  <c r="O2562" i="4"/>
  <c r="H1780" i="4"/>
  <c r="O1780" i="4"/>
  <c r="H4292" i="4"/>
  <c r="O4292" i="4"/>
  <c r="H4452" i="4"/>
  <c r="O4452" i="4"/>
  <c r="H4819" i="4"/>
  <c r="O4819" i="4"/>
  <c r="H2981" i="4"/>
  <c r="O2981" i="4"/>
  <c r="H3120" i="4"/>
  <c r="O3120" i="4"/>
  <c r="G110" i="5"/>
  <c r="H110" i="5" s="1"/>
  <c r="G29" i="5"/>
  <c r="H29" i="5" s="1"/>
  <c r="J29" i="5" s="1"/>
  <c r="G86" i="5"/>
  <c r="H86" i="5" s="1"/>
  <c r="G77" i="5"/>
  <c r="H77" i="5" s="1"/>
  <c r="J77" i="5" s="1"/>
  <c r="H267" i="2"/>
  <c r="I267" i="2"/>
  <c r="H192" i="2"/>
  <c r="I192" i="2"/>
  <c r="P447" i="3"/>
  <c r="Q447" i="3"/>
  <c r="J162" i="2"/>
  <c r="K162" i="2"/>
  <c r="J131" i="2"/>
  <c r="K131" i="2"/>
  <c r="K797" i="8"/>
  <c r="G72" i="5"/>
  <c r="H72" i="5" s="1"/>
  <c r="P390" i="3"/>
  <c r="Q390" i="3"/>
  <c r="P459" i="3"/>
  <c r="Q459" i="3"/>
  <c r="J508" i="2"/>
  <c r="K508" i="2"/>
  <c r="P381" i="3"/>
  <c r="Q381" i="3"/>
  <c r="H2160" i="4"/>
  <c r="O2160" i="4"/>
  <c r="H2989" i="4"/>
  <c r="O2989" i="4"/>
  <c r="H2642" i="4"/>
  <c r="O2642" i="4"/>
  <c r="H2349" i="4"/>
  <c r="O2349" i="4"/>
  <c r="H3105" i="4"/>
  <c r="O3105" i="4"/>
  <c r="H3749" i="4"/>
  <c r="O3749" i="4"/>
  <c r="H1580" i="4"/>
  <c r="O1580" i="4"/>
  <c r="H1742" i="4"/>
  <c r="O1742" i="4"/>
  <c r="H2036" i="4"/>
  <c r="O2036" i="4"/>
  <c r="H1758" i="4"/>
  <c r="O1758" i="4"/>
  <c r="H1465" i="4"/>
  <c r="O1465" i="4"/>
  <c r="H1671" i="4"/>
  <c r="O1671" i="4"/>
  <c r="H2177" i="4"/>
  <c r="O2177" i="4"/>
  <c r="H3152" i="4"/>
  <c r="O3152" i="4"/>
  <c r="H3916" i="4"/>
  <c r="O3916" i="4"/>
  <c r="H4668" i="4"/>
  <c r="O4668" i="4"/>
  <c r="H4329" i="4"/>
  <c r="O4329" i="4"/>
  <c r="H3563" i="4"/>
  <c r="O3563" i="4"/>
  <c r="H36" i="4"/>
  <c r="O36" i="4"/>
  <c r="H1349" i="4"/>
  <c r="O1349" i="4"/>
  <c r="H1412" i="4"/>
  <c r="O1412" i="4"/>
  <c r="H932" i="4"/>
  <c r="O932" i="4"/>
  <c r="H674" i="4"/>
  <c r="O674" i="4"/>
  <c r="O675" i="4"/>
  <c r="H1094" i="8"/>
  <c r="J291" i="2"/>
  <c r="K291" i="2"/>
  <c r="H2481" i="4"/>
  <c r="O2481" i="4"/>
  <c r="K862" i="8"/>
  <c r="K3593" i="4"/>
  <c r="L3593" i="4"/>
  <c r="H4657" i="4"/>
  <c r="O4657" i="4"/>
  <c r="H4369" i="4"/>
  <c r="O4369" i="4"/>
  <c r="H2522" i="4"/>
  <c r="O2522" i="4"/>
  <c r="H2058" i="4"/>
  <c r="O2058" i="4"/>
  <c r="H2549" i="4"/>
  <c r="O2549" i="4"/>
  <c r="H1964" i="4"/>
  <c r="O1964" i="4"/>
  <c r="H3233" i="4"/>
  <c r="O3233" i="4"/>
  <c r="H2520" i="4"/>
  <c r="O2520" i="4"/>
  <c r="H3966" i="4"/>
  <c r="O3966" i="4"/>
  <c r="H2678" i="4"/>
  <c r="O2678" i="4"/>
  <c r="H1871" i="4"/>
  <c r="O1871" i="4"/>
  <c r="H1829" i="4"/>
  <c r="O1829" i="4"/>
  <c r="H3049" i="4"/>
  <c r="O3049" i="4"/>
  <c r="H4853" i="4"/>
  <c r="O4853" i="4"/>
  <c r="H3068" i="4"/>
  <c r="O3068" i="4"/>
  <c r="H3715" i="4"/>
  <c r="O3715" i="4"/>
  <c r="H1965" i="4"/>
  <c r="O1965" i="4"/>
  <c r="H1688" i="4"/>
  <c r="O1688" i="4"/>
  <c r="H1718" i="4"/>
  <c r="O1718" i="4"/>
  <c r="H2106" i="4"/>
  <c r="O2106" i="4"/>
  <c r="H3849" i="4"/>
  <c r="O3849" i="4"/>
  <c r="H3494" i="4"/>
  <c r="O3494" i="4"/>
  <c r="H702" i="4"/>
  <c r="O702" i="4"/>
  <c r="H3035" i="4"/>
  <c r="O3035" i="4"/>
  <c r="H2958" i="4"/>
  <c r="O2958" i="4"/>
  <c r="H3451" i="4"/>
  <c r="O3451" i="4"/>
  <c r="H929" i="4"/>
  <c r="O929" i="4"/>
  <c r="H1807" i="4"/>
  <c r="O1807" i="4"/>
  <c r="H669" i="4"/>
  <c r="O669" i="4"/>
  <c r="H3722" i="4"/>
  <c r="O3722" i="4"/>
  <c r="H3295" i="4"/>
  <c r="O3295" i="4"/>
  <c r="H2184" i="4"/>
  <c r="O2184" i="4"/>
  <c r="H2895" i="4"/>
  <c r="O2895" i="4"/>
  <c r="H2712" i="4"/>
  <c r="O2712" i="4"/>
  <c r="H2113" i="4"/>
  <c r="O2113" i="4"/>
  <c r="H2831" i="4"/>
  <c r="O2831" i="4"/>
  <c r="H3416" i="4"/>
  <c r="O3416" i="4"/>
  <c r="H1672" i="4"/>
  <c r="O1672" i="4"/>
  <c r="H1640" i="4"/>
  <c r="O1640" i="4"/>
  <c r="H1942" i="4"/>
  <c r="O1942" i="4"/>
  <c r="H2270" i="4"/>
  <c r="O2270" i="4"/>
  <c r="H4375" i="4"/>
  <c r="O4375" i="4"/>
  <c r="H4712" i="4"/>
  <c r="O4712" i="4"/>
  <c r="H1040" i="4"/>
  <c r="O1040" i="4"/>
  <c r="H1101" i="4"/>
  <c r="O1101" i="4"/>
  <c r="O1104" i="4"/>
  <c r="H460" i="8"/>
  <c r="H1142" i="4"/>
  <c r="O1142" i="4"/>
  <c r="H581" i="4"/>
  <c r="O581" i="4"/>
  <c r="H389" i="4"/>
  <c r="O389" i="4"/>
  <c r="H4768" i="4"/>
  <c r="O4768" i="4"/>
  <c r="H4315" i="4"/>
  <c r="O4315" i="4"/>
  <c r="H3501" i="4"/>
  <c r="O3501" i="4"/>
  <c r="H3214" i="4"/>
  <c r="O3214" i="4"/>
  <c r="H3449" i="4"/>
  <c r="O3449" i="4"/>
  <c r="H4630" i="4"/>
  <c r="O4630" i="4"/>
  <c r="H4558" i="4"/>
  <c r="O4558" i="4"/>
  <c r="G130" i="5"/>
  <c r="H130" i="5" s="1"/>
  <c r="I130" i="5" s="1"/>
  <c r="P414" i="3"/>
  <c r="Q414" i="3"/>
  <c r="J229" i="2"/>
  <c r="K229" i="2"/>
  <c r="H3004" i="4"/>
  <c r="O3004" i="4"/>
  <c r="H414" i="4"/>
  <c r="O414" i="4"/>
  <c r="H2409" i="4"/>
  <c r="O2409" i="4"/>
  <c r="H4895" i="4"/>
  <c r="O4895" i="4"/>
  <c r="H2985" i="4"/>
  <c r="O2985" i="4"/>
  <c r="H2275" i="4"/>
  <c r="O2275" i="4"/>
  <c r="H4235" i="4"/>
  <c r="O4235" i="4"/>
  <c r="P469" i="3"/>
  <c r="Q469" i="3"/>
  <c r="H2963" i="4"/>
  <c r="O2963" i="4"/>
  <c r="H1532" i="4"/>
  <c r="O1532" i="4"/>
  <c r="H3083" i="4"/>
  <c r="O3083" i="4"/>
  <c r="H804" i="4"/>
  <c r="O804" i="4"/>
  <c r="H4525" i="4"/>
  <c r="O4525" i="4"/>
  <c r="H4610" i="4"/>
  <c r="O4610" i="4"/>
  <c r="H218" i="2"/>
  <c r="I218" i="2"/>
  <c r="H278" i="2"/>
  <c r="I278" i="2"/>
  <c r="L278" i="2"/>
  <c r="M278" i="2"/>
  <c r="H220" i="2"/>
  <c r="I220" i="2"/>
  <c r="H1186" i="4"/>
  <c r="O1186" i="4"/>
  <c r="H4723" i="4"/>
  <c r="O4723" i="4"/>
  <c r="H4565" i="4"/>
  <c r="O4565" i="4"/>
  <c r="H4780" i="4"/>
  <c r="O4780" i="4"/>
  <c r="H4660" i="4"/>
  <c r="O4660" i="4"/>
  <c r="H3720" i="4"/>
  <c r="O3720" i="4"/>
  <c r="K916" i="8"/>
  <c r="P916" i="8"/>
  <c r="H1619" i="4"/>
  <c r="O1619" i="4"/>
  <c r="H4509" i="4"/>
  <c r="O4509" i="4"/>
  <c r="H1429" i="4"/>
  <c r="O1429" i="4"/>
  <c r="H4514" i="4"/>
  <c r="O4514" i="4"/>
  <c r="H1300" i="4"/>
  <c r="O1300" i="4"/>
  <c r="H4394" i="4"/>
  <c r="O4394" i="4"/>
  <c r="K236" i="2"/>
  <c r="P468" i="3"/>
  <c r="Q468" i="3"/>
  <c r="G32" i="5"/>
  <c r="H32" i="5" s="1"/>
  <c r="H1508" i="4"/>
  <c r="O1508" i="4"/>
  <c r="H1403" i="4"/>
  <c r="O1403" i="4"/>
  <c r="H4356" i="4"/>
  <c r="O4356" i="4"/>
  <c r="K917" i="8"/>
  <c r="H1379" i="4"/>
  <c r="O1379" i="4"/>
  <c r="K643" i="8"/>
  <c r="H483" i="4"/>
  <c r="O483" i="4"/>
  <c r="H696" i="4"/>
  <c r="O696" i="4"/>
  <c r="H778" i="4"/>
  <c r="O778" i="4"/>
  <c r="H4615" i="4"/>
  <c r="O4615" i="4"/>
  <c r="H3097" i="4"/>
  <c r="O3097" i="4"/>
  <c r="K4532" i="4"/>
  <c r="L4532" i="4"/>
  <c r="K4316" i="4"/>
  <c r="L4316" i="4"/>
  <c r="P319" i="3"/>
  <c r="Q319" i="3"/>
  <c r="H1372" i="4"/>
  <c r="O1372" i="4"/>
  <c r="H1307" i="4"/>
  <c r="O1307" i="4"/>
  <c r="H1395" i="4"/>
  <c r="O1395" i="4"/>
  <c r="H4554" i="4"/>
  <c r="O4554" i="4"/>
  <c r="H4570" i="4"/>
  <c r="O4570" i="4"/>
  <c r="H2185" i="4"/>
  <c r="O2185" i="4"/>
  <c r="H1231" i="4"/>
  <c r="O1231" i="4"/>
  <c r="H3335" i="4"/>
  <c r="O3335" i="4"/>
  <c r="H3046" i="4"/>
  <c r="O3046" i="4"/>
  <c r="H2538" i="4"/>
  <c r="O2538" i="4"/>
  <c r="H3946" i="4"/>
  <c r="O3946" i="4"/>
  <c r="P326" i="3"/>
  <c r="Q326" i="3"/>
  <c r="K447" i="4"/>
  <c r="L447" i="4"/>
  <c r="K386" i="4"/>
  <c r="L386" i="4"/>
  <c r="K688" i="4"/>
  <c r="L688" i="4"/>
  <c r="K633" i="4"/>
  <c r="L633" i="4"/>
  <c r="K709" i="4"/>
  <c r="L709" i="4"/>
  <c r="K744" i="4"/>
  <c r="L744" i="4"/>
  <c r="K425" i="4"/>
  <c r="L425" i="4"/>
  <c r="P320" i="3"/>
  <c r="Q320" i="3"/>
  <c r="K4885" i="4"/>
  <c r="L4885" i="4"/>
  <c r="K1586" i="4"/>
  <c r="L1586" i="4"/>
  <c r="K3001" i="4"/>
  <c r="L3001" i="4"/>
  <c r="K3078" i="4"/>
  <c r="L3078" i="4"/>
  <c r="K3121" i="4"/>
  <c r="L3121" i="4"/>
  <c r="P1251" i="8"/>
  <c r="K3182" i="4"/>
  <c r="L3182" i="4"/>
  <c r="P624" i="8"/>
  <c r="K63" i="4"/>
  <c r="L63" i="4"/>
  <c r="K2193" i="4"/>
  <c r="L2193" i="4"/>
  <c r="K3528" i="4"/>
  <c r="L3528" i="4"/>
  <c r="K3475" i="4"/>
  <c r="L3475" i="4"/>
  <c r="P54" i="8"/>
  <c r="K1544" i="4"/>
  <c r="L1544" i="4"/>
  <c r="K1632" i="4"/>
  <c r="L1632" i="4"/>
  <c r="K1562" i="4"/>
  <c r="L1562" i="4"/>
  <c r="K1862" i="4"/>
  <c r="L1862" i="4"/>
  <c r="K1614" i="4"/>
  <c r="L1614" i="4"/>
  <c r="K1580" i="4"/>
  <c r="L1580" i="4"/>
  <c r="K1597" i="4"/>
  <c r="L1597" i="4"/>
  <c r="K2977" i="4"/>
  <c r="L2977" i="4"/>
  <c r="K3073" i="4"/>
  <c r="L3073" i="4"/>
  <c r="K3772" i="4"/>
  <c r="L3772" i="4"/>
  <c r="K3957" i="4"/>
  <c r="L3957" i="4"/>
  <c r="K2936" i="4"/>
  <c r="L2936" i="4"/>
  <c r="K3035" i="4"/>
  <c r="L3035" i="4"/>
  <c r="K2996" i="4"/>
  <c r="L2996" i="4"/>
  <c r="K3092" i="4"/>
  <c r="L3092" i="4"/>
  <c r="K3135" i="4"/>
  <c r="L3135" i="4"/>
  <c r="K2958" i="4"/>
  <c r="L2958" i="4"/>
  <c r="K3054" i="4"/>
  <c r="L3054" i="4"/>
  <c r="K4858" i="4"/>
  <c r="L4858" i="4"/>
  <c r="K3015" i="4"/>
  <c r="L3015" i="4"/>
  <c r="K3157" i="4"/>
  <c r="L3157" i="4"/>
  <c r="K4837" i="4"/>
  <c r="L4837" i="4"/>
  <c r="K3114" i="4"/>
  <c r="L3114" i="4"/>
  <c r="P906" i="8"/>
  <c r="K3780" i="4"/>
  <c r="L3780" i="4"/>
  <c r="P842" i="8"/>
  <c r="K3969" i="4"/>
  <c r="L3969" i="4"/>
  <c r="P826" i="8"/>
  <c r="K155" i="4"/>
  <c r="L155" i="4"/>
  <c r="L156" i="4"/>
  <c r="K318" i="8"/>
  <c r="P318" i="8"/>
  <c r="K749" i="4"/>
  <c r="L749" i="4"/>
  <c r="K1050" i="4"/>
  <c r="L1050" i="4"/>
  <c r="K1090" i="4"/>
  <c r="L1090" i="4"/>
  <c r="K1098" i="4"/>
  <c r="L1098" i="4"/>
  <c r="K1067" i="4"/>
  <c r="L1067" i="4"/>
  <c r="K1075" i="4"/>
  <c r="L1075" i="4"/>
  <c r="K1083" i="4"/>
  <c r="L1083" i="4"/>
  <c r="K1044" i="4"/>
  <c r="L1044" i="4"/>
  <c r="K1060" i="4"/>
  <c r="L1060" i="4"/>
  <c r="K1094" i="4"/>
  <c r="L1094" i="4"/>
  <c r="K1037" i="4"/>
  <c r="L1037" i="4"/>
  <c r="L1039" i="4"/>
  <c r="K1155" i="4"/>
  <c r="L1155" i="4"/>
  <c r="K1063" i="4"/>
  <c r="L1063" i="4"/>
  <c r="K1172" i="4"/>
  <c r="L1172" i="4"/>
  <c r="K1053" i="4"/>
  <c r="L1053" i="4"/>
  <c r="K1087" i="4"/>
  <c r="L1087" i="4"/>
  <c r="K1285" i="4"/>
  <c r="L1285" i="4"/>
  <c r="K1040" i="4"/>
  <c r="L1040" i="4"/>
  <c r="K1101" i="4"/>
  <c r="L1101" i="4"/>
  <c r="K1056" i="4"/>
  <c r="L1056" i="4"/>
  <c r="K1079" i="4"/>
  <c r="L1079" i="4"/>
  <c r="K1071" i="4"/>
  <c r="L1071" i="4"/>
  <c r="K1047" i="4"/>
  <c r="L1047" i="4"/>
  <c r="K4077" i="4"/>
  <c r="L4077" i="4"/>
  <c r="K4221" i="4"/>
  <c r="L4221" i="4"/>
  <c r="K4685" i="4"/>
  <c r="L4685" i="4"/>
  <c r="K3995" i="4"/>
  <c r="L3995" i="4"/>
  <c r="K4262" i="4"/>
  <c r="L4262" i="4"/>
  <c r="K4049" i="4"/>
  <c r="L4049" i="4"/>
  <c r="K4319" i="4"/>
  <c r="L4319" i="4"/>
  <c r="K4375" i="4"/>
  <c r="L4375" i="4"/>
  <c r="K4439" i="4"/>
  <c r="L4439" i="4"/>
  <c r="K4495" i="4"/>
  <c r="L4495" i="4"/>
  <c r="K4535" i="4"/>
  <c r="L4535" i="4"/>
  <c r="K4599" i="4"/>
  <c r="L4599" i="4"/>
  <c r="K4767" i="4"/>
  <c r="L4767" i="4"/>
  <c r="K4775" i="4"/>
  <c r="L4775" i="4"/>
  <c r="K4104" i="4"/>
  <c r="L4104" i="4"/>
  <c r="K4128" i="4"/>
  <c r="L4128" i="4"/>
  <c r="K4152" i="4"/>
  <c r="L4152" i="4"/>
  <c r="K4200" i="4"/>
  <c r="L4200" i="4"/>
  <c r="K4576" i="4"/>
  <c r="L4576" i="4"/>
  <c r="K4712" i="4"/>
  <c r="L4712" i="4"/>
  <c r="K4281" i="4"/>
  <c r="L4281" i="4"/>
  <c r="K4369" i="4"/>
  <c r="L4369" i="4"/>
  <c r="K4657" i="4"/>
  <c r="L4657" i="4"/>
  <c r="K4242" i="4"/>
  <c r="L4242" i="4"/>
  <c r="K4418" i="4"/>
  <c r="L4418" i="4"/>
  <c r="K4022" i="4"/>
  <c r="L4022" i="4"/>
  <c r="K4459" i="4"/>
  <c r="L4459" i="4"/>
  <c r="K4740" i="4"/>
  <c r="L4740" i="4"/>
  <c r="K4300" i="4"/>
  <c r="L4300" i="4"/>
  <c r="K4395" i="4"/>
  <c r="L4395" i="4"/>
  <c r="K4516" i="4"/>
  <c r="L4516" i="4"/>
  <c r="K4779" i="4"/>
  <c r="L4779" i="4"/>
  <c r="K4180" i="4"/>
  <c r="L4180" i="4"/>
  <c r="K4476" i="4"/>
  <c r="L4476" i="4"/>
  <c r="K4771" i="4"/>
  <c r="L4771" i="4"/>
  <c r="K4627" i="4"/>
  <c r="L4627" i="4"/>
  <c r="K4340" i="4"/>
  <c r="L4340" i="4"/>
  <c r="K4556" i="4"/>
  <c r="L4556" i="4"/>
  <c r="K4763" i="4"/>
  <c r="L4763" i="4"/>
  <c r="K11" i="4"/>
  <c r="L11" i="4"/>
  <c r="K124" i="4"/>
  <c r="L124" i="4"/>
  <c r="K337" i="4"/>
  <c r="L337" i="4"/>
  <c r="K236" i="4"/>
  <c r="L236" i="4"/>
  <c r="K521" i="4"/>
  <c r="L521" i="4"/>
  <c r="K576" i="4"/>
  <c r="L576" i="4"/>
  <c r="K462" i="4"/>
  <c r="L462" i="4"/>
  <c r="K691" i="4"/>
  <c r="L691" i="4"/>
  <c r="K933" i="4"/>
  <c r="L933" i="4"/>
  <c r="K1640" i="4"/>
  <c r="L1640" i="4"/>
  <c r="K1719" i="4"/>
  <c r="L1719" i="4"/>
  <c r="K1520" i="4"/>
  <c r="L1520" i="4"/>
  <c r="K1757" i="4"/>
  <c r="L1757" i="4"/>
  <c r="K1917" i="4"/>
  <c r="L1917" i="4"/>
  <c r="K1870" i="4"/>
  <c r="L1870" i="4"/>
  <c r="K2011" i="4"/>
  <c r="L2011" i="4"/>
  <c r="K2139" i="4"/>
  <c r="L2139" i="4"/>
  <c r="K2176" i="4"/>
  <c r="L2176" i="4"/>
  <c r="K2341" i="4"/>
  <c r="L2341" i="4"/>
  <c r="K2563" i="4"/>
  <c r="L2563" i="4"/>
  <c r="K2690" i="4"/>
  <c r="L2690" i="4"/>
  <c r="K1964" i="4"/>
  <c r="L1964" i="4"/>
  <c r="K2257" i="4"/>
  <c r="L2257" i="4"/>
  <c r="K2294" i="4"/>
  <c r="L2294" i="4"/>
  <c r="K2807" i="4"/>
  <c r="L2807" i="4"/>
  <c r="K1687" i="4"/>
  <c r="L1687" i="4"/>
  <c r="K1781" i="4"/>
  <c r="L1781" i="4"/>
  <c r="K2083" i="4"/>
  <c r="L2083" i="4"/>
  <c r="K2199" i="4"/>
  <c r="L2199" i="4"/>
  <c r="K1942" i="4"/>
  <c r="L1942" i="4"/>
  <c r="K2375" i="4"/>
  <c r="L2375" i="4"/>
  <c r="K544" i="4"/>
  <c r="L544" i="4"/>
  <c r="K1894" i="4"/>
  <c r="L1894" i="4"/>
  <c r="K2317" i="4"/>
  <c r="L2317" i="4"/>
  <c r="K3687" i="4"/>
  <c r="L3687" i="4"/>
  <c r="K2844" i="4"/>
  <c r="L2844" i="4"/>
  <c r="K3337" i="4"/>
  <c r="L3337" i="4"/>
  <c r="K3441" i="4"/>
  <c r="L3441" i="4"/>
  <c r="K1813" i="4"/>
  <c r="L1813" i="4"/>
  <c r="K2610" i="4"/>
  <c r="L2610" i="4"/>
  <c r="K3519" i="4"/>
  <c r="L3519" i="4"/>
  <c r="K3662" i="4"/>
  <c r="L3662" i="4"/>
  <c r="K3208" i="4"/>
  <c r="L3208" i="4"/>
  <c r="K3312" i="4"/>
  <c r="L3312" i="4"/>
  <c r="K3416" i="4"/>
  <c r="L3416" i="4"/>
  <c r="K3549" i="4"/>
  <c r="L3549" i="4"/>
  <c r="K496" i="4"/>
  <c r="L496" i="4"/>
  <c r="K2587" i="4"/>
  <c r="L2587" i="4"/>
  <c r="K1998" i="4"/>
  <c r="L1998" i="4"/>
  <c r="K2831" i="4"/>
  <c r="L2831" i="4"/>
  <c r="K2868" i="4"/>
  <c r="L2868" i="4"/>
  <c r="K3285" i="4"/>
  <c r="L3285" i="4"/>
  <c r="K3389" i="4"/>
  <c r="L3389" i="4"/>
  <c r="K2270" i="4"/>
  <c r="L2270" i="4"/>
  <c r="K3579" i="4"/>
  <c r="L3579" i="4"/>
  <c r="K3739" i="4"/>
  <c r="L3739" i="4"/>
  <c r="K3364" i="4"/>
  <c r="L3364" i="4"/>
  <c r="K2666" i="4"/>
  <c r="L2666" i="4"/>
  <c r="K3610" i="4"/>
  <c r="L3610" i="4"/>
  <c r="K2634" i="4"/>
  <c r="L2634" i="4"/>
  <c r="K2704" i="4"/>
  <c r="L2704" i="4"/>
  <c r="K3468" i="4"/>
  <c r="L3468" i="4"/>
  <c r="K3714" i="4"/>
  <c r="L3714" i="4"/>
  <c r="K4888" i="4"/>
  <c r="L4888" i="4"/>
  <c r="K2751" i="4"/>
  <c r="L2751" i="4"/>
  <c r="K3493" i="4"/>
  <c r="L3493" i="4"/>
  <c r="K3977" i="4"/>
  <c r="L3977" i="4"/>
  <c r="K2058" i="4"/>
  <c r="L2058" i="4"/>
  <c r="K2901" i="4"/>
  <c r="L2901" i="4"/>
  <c r="K3260" i="4"/>
  <c r="L3260" i="4"/>
  <c r="K3635" i="4"/>
  <c r="L3635" i="4"/>
  <c r="K2549" i="4"/>
  <c r="L2549" i="4"/>
  <c r="P872" i="8"/>
  <c r="K549" i="4"/>
  <c r="L549" i="4"/>
  <c r="K404" i="4"/>
  <c r="L404" i="4"/>
  <c r="K4910" i="4"/>
  <c r="L4910" i="4"/>
  <c r="P604" i="8"/>
  <c r="K64" i="4"/>
  <c r="L64" i="4"/>
  <c r="P937" i="8"/>
  <c r="K2480" i="4"/>
  <c r="L2480" i="4"/>
  <c r="K4865" i="4"/>
  <c r="L4865" i="4"/>
  <c r="K2491" i="4"/>
  <c r="L2491" i="4"/>
  <c r="K4733" i="4"/>
  <c r="L4733" i="4"/>
  <c r="K4619" i="4"/>
  <c r="L4619" i="4"/>
  <c r="K4411" i="4"/>
  <c r="L4411" i="4"/>
  <c r="P728" i="8"/>
  <c r="K32" i="4"/>
  <c r="L32" i="4"/>
  <c r="P1250" i="8"/>
  <c r="K4109" i="4"/>
  <c r="L4109" i="4"/>
  <c r="K4717" i="4"/>
  <c r="L4717" i="4"/>
  <c r="K4422" i="4"/>
  <c r="L4422" i="4"/>
  <c r="K4027" i="4"/>
  <c r="L4027" i="4"/>
  <c r="K4184" i="4"/>
  <c r="L4184" i="4"/>
  <c r="K4400" i="4"/>
  <c r="L4400" i="4"/>
  <c r="K4520" i="4"/>
  <c r="L4520" i="4"/>
  <c r="K4000" i="4"/>
  <c r="L4000" i="4"/>
  <c r="K4054" i="4"/>
  <c r="L4054" i="4"/>
  <c r="K4323" i="4"/>
  <c r="L4323" i="4"/>
  <c r="K4539" i="4"/>
  <c r="L4539" i="4"/>
  <c r="K4204" i="4"/>
  <c r="L4204" i="4"/>
  <c r="K4604" i="4"/>
  <c r="L4604" i="4"/>
  <c r="K2512" i="4"/>
  <c r="L2512" i="4"/>
  <c r="K2528" i="4"/>
  <c r="L2528" i="4"/>
  <c r="K2490" i="4"/>
  <c r="L2490" i="4"/>
  <c r="K2479" i="4"/>
  <c r="L2479" i="4"/>
  <c r="K4864" i="4"/>
  <c r="L4864" i="4"/>
  <c r="K1147" i="4"/>
  <c r="L1147" i="4"/>
  <c r="K3184" i="4"/>
  <c r="L3184" i="4"/>
  <c r="P735" i="8"/>
  <c r="K758" i="4"/>
  <c r="L758" i="4"/>
  <c r="K4039" i="4"/>
  <c r="L4039" i="4"/>
  <c r="K4293" i="4"/>
  <c r="L4293" i="4"/>
  <c r="K4333" i="4"/>
  <c r="L4333" i="4"/>
  <c r="K4453" i="4"/>
  <c r="L4453" i="4"/>
  <c r="K4701" i="4"/>
  <c r="L4701" i="4"/>
  <c r="K4067" i="4"/>
  <c r="L4067" i="4"/>
  <c r="K4214" i="4"/>
  <c r="L4214" i="4"/>
  <c r="K4350" i="4"/>
  <c r="L4350" i="4"/>
  <c r="K4119" i="4"/>
  <c r="L4119" i="4"/>
  <c r="K4143" i="4"/>
  <c r="L4143" i="4"/>
  <c r="K4487" i="4"/>
  <c r="L4487" i="4"/>
  <c r="K4527" i="4"/>
  <c r="L4527" i="4"/>
  <c r="K4312" i="4"/>
  <c r="L4312" i="4"/>
  <c r="K4432" i="4"/>
  <c r="L4432" i="4"/>
  <c r="K4568" i="4"/>
  <c r="L4568" i="4"/>
  <c r="K4616" i="4"/>
  <c r="L4616" i="4"/>
  <c r="K4193" i="4"/>
  <c r="L4193" i="4"/>
  <c r="K4409" i="4"/>
  <c r="L4409" i="4"/>
  <c r="K4170" i="4"/>
  <c r="L4170" i="4"/>
  <c r="K4674" i="4"/>
  <c r="L4674" i="4"/>
  <c r="K4730" i="4"/>
  <c r="L4730" i="4"/>
  <c r="K4012" i="4"/>
  <c r="L4012" i="4"/>
  <c r="K4508" i="4"/>
  <c r="L4508" i="4"/>
  <c r="K4548" i="4"/>
  <c r="L4548" i="4"/>
  <c r="P733" i="8"/>
  <c r="K1292" i="4"/>
  <c r="L1292" i="4"/>
  <c r="K1181" i="4"/>
  <c r="L1181" i="4"/>
  <c r="K4066" i="4"/>
  <c r="L4066" i="4"/>
  <c r="K4093" i="4"/>
  <c r="L4093" i="4"/>
  <c r="K4213" i="4"/>
  <c r="L4213" i="4"/>
  <c r="K4253" i="4"/>
  <c r="L4253" i="4"/>
  <c r="K4118" i="4"/>
  <c r="L4118" i="4"/>
  <c r="K4254" i="4"/>
  <c r="L4254" i="4"/>
  <c r="K4038" i="4"/>
  <c r="L4038" i="4"/>
  <c r="K4431" i="4"/>
  <c r="L4431" i="4"/>
  <c r="K4567" i="4"/>
  <c r="L4567" i="4"/>
  <c r="K4615" i="4"/>
  <c r="L4615" i="4"/>
  <c r="K4168" i="4"/>
  <c r="L4168" i="4"/>
  <c r="K4192" i="4"/>
  <c r="L4192" i="4"/>
  <c r="K4232" i="4"/>
  <c r="L4232" i="4"/>
  <c r="K4010" i="4"/>
  <c r="L4010" i="4"/>
  <c r="K4169" i="4"/>
  <c r="L4169" i="4"/>
  <c r="K4233" i="4"/>
  <c r="L4233" i="4"/>
  <c r="K4673" i="4"/>
  <c r="L4673" i="4"/>
  <c r="K4729" i="4"/>
  <c r="L4729" i="4"/>
  <c r="K4011" i="4"/>
  <c r="L4011" i="4"/>
  <c r="K4362" i="4"/>
  <c r="L4362" i="4"/>
  <c r="K4386" i="4"/>
  <c r="L4386" i="4"/>
  <c r="K4292" i="4"/>
  <c r="L4292" i="4"/>
  <c r="K4092" i="4"/>
  <c r="L4092" i="4"/>
  <c r="K4643" i="4"/>
  <c r="L4643" i="4"/>
  <c r="K4331" i="4"/>
  <c r="L4331" i="4"/>
  <c r="K4547" i="4"/>
  <c r="L4547" i="4"/>
  <c r="K4644" i="4"/>
  <c r="L4644" i="4"/>
  <c r="K4700" i="4"/>
  <c r="L4700" i="4"/>
  <c r="K4332" i="4"/>
  <c r="L4332" i="4"/>
  <c r="K4451" i="4"/>
  <c r="L4451" i="4"/>
  <c r="K4452" i="4"/>
  <c r="L4452" i="4"/>
  <c r="K4363" i="4"/>
  <c r="L4363" i="4"/>
  <c r="K4387" i="4"/>
  <c r="L4387" i="4"/>
  <c r="K4507" i="4"/>
  <c r="L4507" i="4"/>
  <c r="P908" i="8"/>
  <c r="K3779" i="4"/>
  <c r="L3779" i="4"/>
  <c r="G12" i="5"/>
  <c r="H12" i="5" s="1"/>
  <c r="I12" i="5" s="1"/>
  <c r="K103" i="4"/>
  <c r="L103" i="4"/>
  <c r="K512" i="4"/>
  <c r="L512" i="4"/>
  <c r="K452" i="4"/>
  <c r="L452" i="4"/>
  <c r="K1538" i="4"/>
  <c r="L1538" i="4"/>
  <c r="K1950" i="4"/>
  <c r="L1950" i="4"/>
  <c r="K1902" i="4"/>
  <c r="L1902" i="4"/>
  <c r="K2113" i="4"/>
  <c r="L2113" i="4"/>
  <c r="K2278" i="4"/>
  <c r="L2278" i="4"/>
  <c r="K3347" i="4"/>
  <c r="L3347" i="4"/>
  <c r="K2251" i="4"/>
  <c r="L2251" i="4"/>
  <c r="K3559" i="4"/>
  <c r="L3559" i="4"/>
  <c r="K2571" i="4"/>
  <c r="L2571" i="4"/>
  <c r="K3268" i="4"/>
  <c r="L3268" i="4"/>
  <c r="K3697" i="4"/>
  <c r="L3697" i="4"/>
  <c r="K3476" i="4"/>
  <c r="L3476" i="4"/>
  <c r="K3722" i="4"/>
  <c r="L3722" i="4"/>
  <c r="P53" i="8"/>
  <c r="K568" i="4"/>
  <c r="L568" i="4"/>
  <c r="K874" i="4"/>
  <c r="L874" i="4"/>
  <c r="K514" i="4"/>
  <c r="L514" i="4"/>
  <c r="K682" i="4"/>
  <c r="L682" i="4"/>
  <c r="K715" i="4"/>
  <c r="L715" i="4"/>
  <c r="K826" i="4"/>
  <c r="L826" i="4"/>
  <c r="K537" i="4"/>
  <c r="L537" i="4"/>
  <c r="K454" i="4"/>
  <c r="L454" i="4"/>
  <c r="K798" i="4"/>
  <c r="L798" i="4"/>
  <c r="K1513" i="4"/>
  <c r="L1513" i="4"/>
  <c r="K598" i="4"/>
  <c r="L598" i="4"/>
  <c r="K909" i="4"/>
  <c r="L909" i="4"/>
  <c r="K2442" i="4"/>
  <c r="L2442" i="4"/>
  <c r="P934" i="8"/>
  <c r="K2489" i="4"/>
  <c r="L2489" i="4"/>
  <c r="K2478" i="4"/>
  <c r="L2478" i="4"/>
  <c r="K2527" i="4"/>
  <c r="L2527" i="4"/>
  <c r="K2499" i="4"/>
  <c r="L2499" i="4"/>
  <c r="K2511" i="4"/>
  <c r="L2511" i="4"/>
  <c r="K4863" i="4"/>
  <c r="L4863" i="4"/>
  <c r="P1227" i="8"/>
  <c r="K1174" i="4"/>
  <c r="L1174" i="4"/>
  <c r="K535" i="4"/>
  <c r="L535" i="4"/>
  <c r="K398" i="4"/>
  <c r="L398" i="4"/>
  <c r="K3565" i="4"/>
  <c r="L3565" i="4"/>
  <c r="K2452" i="4"/>
  <c r="L2452" i="4"/>
  <c r="K4025" i="4"/>
  <c r="L4025" i="4"/>
  <c r="K4341" i="4"/>
  <c r="L4341" i="4"/>
  <c r="K4461" i="4"/>
  <c r="L4461" i="4"/>
  <c r="K3535" i="4"/>
  <c r="L3535" i="4"/>
  <c r="K3595" i="4"/>
  <c r="L3595" i="4"/>
  <c r="K4182" i="4"/>
  <c r="L4182" i="4"/>
  <c r="K4302" i="4"/>
  <c r="L4302" i="4"/>
  <c r="K4398" i="4"/>
  <c r="L4398" i="4"/>
  <c r="K4478" i="4"/>
  <c r="L4478" i="4"/>
  <c r="K4518" i="4"/>
  <c r="L4518" i="4"/>
  <c r="K4558" i="4"/>
  <c r="L4558" i="4"/>
  <c r="K4630" i="4"/>
  <c r="L4630" i="4"/>
  <c r="K4742" i="4"/>
  <c r="L4742" i="4"/>
  <c r="K4223" i="4"/>
  <c r="L4223" i="4"/>
  <c r="K4904" i="4"/>
  <c r="L4904" i="4"/>
  <c r="K3998" i="4"/>
  <c r="L3998" i="4"/>
  <c r="K4264" i="4"/>
  <c r="L4264" i="4"/>
  <c r="K4688" i="4"/>
  <c r="L4688" i="4"/>
  <c r="K4080" i="4"/>
  <c r="L4080" i="4"/>
  <c r="K4321" i="4"/>
  <c r="L4321" i="4"/>
  <c r="K4377" i="4"/>
  <c r="L4377" i="4"/>
  <c r="K4441" i="4"/>
  <c r="L4441" i="4"/>
  <c r="K4497" i="4"/>
  <c r="L4497" i="4"/>
  <c r="K4537" i="4"/>
  <c r="L4537" i="4"/>
  <c r="K4052" i="4"/>
  <c r="L4052" i="4"/>
  <c r="K4202" i="4"/>
  <c r="L4202" i="4"/>
  <c r="K4370" i="4"/>
  <c r="L4370" i="4"/>
  <c r="K4578" i="4"/>
  <c r="L4578" i="4"/>
  <c r="K4602" i="4"/>
  <c r="L4602" i="4"/>
  <c r="K4107" i="4"/>
  <c r="L4107" i="4"/>
  <c r="K4131" i="4"/>
  <c r="L4131" i="4"/>
  <c r="K4155" i="4"/>
  <c r="L4155" i="4"/>
  <c r="K4715" i="4"/>
  <c r="L4715" i="4"/>
  <c r="K4244" i="4"/>
  <c r="L4244" i="4"/>
  <c r="K4660" i="4"/>
  <c r="L4660" i="4"/>
  <c r="K4420" i="4"/>
  <c r="L4420" i="4"/>
  <c r="K4811" i="4"/>
  <c r="L4811" i="4"/>
  <c r="K4283" i="4"/>
  <c r="L4283" i="4"/>
  <c r="P840" i="8"/>
  <c r="K3968" i="4"/>
  <c r="L3968" i="4"/>
  <c r="K2916" i="4"/>
  <c r="L2916" i="4"/>
  <c r="P667" i="8"/>
  <c r="K3953" i="4"/>
  <c r="L3953" i="4"/>
  <c r="P1062" i="8"/>
  <c r="K129" i="4"/>
  <c r="L129" i="4"/>
  <c r="K1311" i="4"/>
  <c r="L1311" i="4"/>
  <c r="P1066" i="8"/>
  <c r="K170" i="4"/>
  <c r="L170" i="4"/>
  <c r="K1346" i="4"/>
  <c r="L1346" i="4"/>
  <c r="P1070" i="8"/>
  <c r="K140" i="4"/>
  <c r="L140" i="4"/>
  <c r="K1398" i="4"/>
  <c r="L1398" i="4"/>
  <c r="P1074" i="8"/>
  <c r="K174" i="4"/>
  <c r="L174" i="4"/>
  <c r="K1340" i="4"/>
  <c r="L1340" i="4"/>
  <c r="P1078" i="8"/>
  <c r="K1389" i="4"/>
  <c r="L1389" i="4"/>
  <c r="K186" i="4"/>
  <c r="L186" i="4"/>
  <c r="P1099" i="8"/>
  <c r="K1189" i="4"/>
  <c r="L1189" i="4"/>
  <c r="P1103" i="8"/>
  <c r="K3177" i="4"/>
  <c r="L3177" i="4"/>
  <c r="P1111" i="8"/>
  <c r="K745" i="4"/>
  <c r="L745" i="4"/>
  <c r="K374" i="4"/>
  <c r="L374" i="4"/>
  <c r="K448" i="4"/>
  <c r="L448" i="4"/>
  <c r="K634" i="4"/>
  <c r="L634" i="4"/>
  <c r="K782" i="4"/>
  <c r="L782" i="4"/>
  <c r="K426" i="4"/>
  <c r="L426" i="4"/>
  <c r="K1561" i="4"/>
  <c r="L1561" i="4"/>
  <c r="K1861" i="4"/>
  <c r="L1861" i="4"/>
  <c r="K1579" i="4"/>
  <c r="L1579" i="4"/>
  <c r="K1596" i="4"/>
  <c r="L1596" i="4"/>
  <c r="K1631" i="4"/>
  <c r="L1631" i="4"/>
  <c r="K1543" i="4"/>
  <c r="L1543" i="4"/>
  <c r="K1613" i="4"/>
  <c r="L1613" i="4"/>
  <c r="K2935" i="4"/>
  <c r="L2935" i="4"/>
  <c r="K3033" i="4"/>
  <c r="L3033" i="4"/>
  <c r="K2995" i="4"/>
  <c r="L2995" i="4"/>
  <c r="K3091" i="4"/>
  <c r="L3091" i="4"/>
  <c r="K3134" i="4"/>
  <c r="L3134" i="4"/>
  <c r="K2957" i="4"/>
  <c r="L2957" i="4"/>
  <c r="K3053" i="4"/>
  <c r="L3053" i="4"/>
  <c r="K3014" i="4"/>
  <c r="L3014" i="4"/>
  <c r="K3156" i="4"/>
  <c r="L3156" i="4"/>
  <c r="K4857" i="4"/>
  <c r="L4857" i="4"/>
  <c r="K2976" i="4"/>
  <c r="L2976" i="4"/>
  <c r="K3072" i="4"/>
  <c r="L3072" i="4"/>
  <c r="K3771" i="4"/>
  <c r="L3771" i="4"/>
  <c r="K4836" i="4"/>
  <c r="L4836" i="4"/>
  <c r="K3113" i="4"/>
  <c r="L3113" i="4"/>
  <c r="K3956" i="4"/>
  <c r="L3956" i="4"/>
  <c r="P1119" i="8"/>
  <c r="K83" i="4"/>
  <c r="L83" i="4"/>
  <c r="P1131" i="8"/>
  <c r="K2419" i="4"/>
  <c r="L2419" i="4"/>
  <c r="K2423" i="4"/>
  <c r="L2423" i="4"/>
  <c r="P1135" i="8"/>
  <c r="K49" i="4"/>
  <c r="L49" i="4"/>
  <c r="P1143" i="8"/>
  <c r="K1260" i="4"/>
  <c r="L1260" i="4"/>
  <c r="K1249" i="4"/>
  <c r="L1249" i="4"/>
  <c r="K1239" i="4"/>
  <c r="L1239" i="4"/>
  <c r="K3798" i="4"/>
  <c r="L3798" i="4"/>
  <c r="K3864" i="4"/>
  <c r="L3864" i="4"/>
  <c r="K3820" i="4"/>
  <c r="L3820" i="4"/>
  <c r="K3846" i="4"/>
  <c r="L3846" i="4"/>
  <c r="K1227" i="4"/>
  <c r="L1227" i="4"/>
  <c r="K3884" i="4"/>
  <c r="L3884" i="4"/>
  <c r="K3913" i="4"/>
  <c r="L3913" i="4"/>
  <c r="P1147" i="8"/>
  <c r="K27" i="4"/>
  <c r="L27" i="4"/>
  <c r="K775" i="4"/>
  <c r="L775" i="4"/>
  <c r="K439" i="4"/>
  <c r="L439" i="4"/>
  <c r="K7" i="4"/>
  <c r="L7" i="4"/>
  <c r="K652" i="4"/>
  <c r="L652" i="4"/>
  <c r="K381" i="4"/>
  <c r="L381" i="4"/>
  <c r="K417" i="4"/>
  <c r="L417" i="4"/>
  <c r="K626" i="4"/>
  <c r="L626" i="4"/>
  <c r="K738" i="4"/>
  <c r="L738" i="4"/>
  <c r="K645" i="4"/>
  <c r="L645" i="4"/>
  <c r="P1151" i="8"/>
  <c r="K790" i="4"/>
  <c r="L790" i="4"/>
  <c r="P1155" i="8"/>
  <c r="K42" i="4"/>
  <c r="L42" i="4"/>
  <c r="K58" i="4"/>
  <c r="L58" i="4"/>
  <c r="K51" i="4"/>
  <c r="L51" i="4"/>
  <c r="P1159" i="8"/>
  <c r="K340" i="4"/>
  <c r="L340" i="4"/>
  <c r="P1163" i="8"/>
  <c r="K342" i="4"/>
  <c r="L342" i="4"/>
  <c r="P1171" i="8"/>
  <c r="K3781" i="4"/>
  <c r="L3781" i="4"/>
  <c r="P1175" i="8"/>
  <c r="K3784" i="4"/>
  <c r="L3784" i="4"/>
  <c r="P1179" i="8"/>
  <c r="K3855" i="4"/>
  <c r="L3855" i="4"/>
  <c r="P1187" i="8"/>
  <c r="K3271" i="4"/>
  <c r="L3271" i="4"/>
  <c r="K3219" i="4"/>
  <c r="L3219" i="4"/>
  <c r="K3323" i="4"/>
  <c r="L3323" i="4"/>
  <c r="P1191" i="8"/>
  <c r="K3245" i="4"/>
  <c r="L3245" i="4"/>
  <c r="K3349" i="4"/>
  <c r="L3349" i="4"/>
  <c r="K3297" i="4"/>
  <c r="L3297" i="4"/>
  <c r="P1203" i="8"/>
  <c r="K1176" i="4"/>
  <c r="L1176" i="4"/>
  <c r="K1156" i="4"/>
  <c r="L1156" i="4"/>
  <c r="K4055" i="4"/>
  <c r="L4055" i="4"/>
  <c r="K4205" i="4"/>
  <c r="L4205" i="4"/>
  <c r="K4581" i="4"/>
  <c r="L4581" i="4"/>
  <c r="K4605" i="4"/>
  <c r="L4605" i="4"/>
  <c r="K4110" i="4"/>
  <c r="L4110" i="4"/>
  <c r="K4134" i="4"/>
  <c r="L4134" i="4"/>
  <c r="K4158" i="4"/>
  <c r="L4158" i="4"/>
  <c r="K4286" i="4"/>
  <c r="L4286" i="4"/>
  <c r="K4718" i="4"/>
  <c r="L4718" i="4"/>
  <c r="K4247" i="4"/>
  <c r="L4247" i="4"/>
  <c r="K4423" i="4"/>
  <c r="L4423" i="4"/>
  <c r="K4663" i="4"/>
  <c r="L4663" i="4"/>
  <c r="K4028" i="4"/>
  <c r="L4028" i="4"/>
  <c r="K4344" i="4"/>
  <c r="L4344" i="4"/>
  <c r="K4185" i="4"/>
  <c r="L4185" i="4"/>
  <c r="K4305" i="4"/>
  <c r="L4305" i="4"/>
  <c r="K4401" i="4"/>
  <c r="L4401" i="4"/>
  <c r="K4481" i="4"/>
  <c r="L4481" i="4"/>
  <c r="K4521" i="4"/>
  <c r="L4521" i="4"/>
  <c r="K4561" i="4"/>
  <c r="L4561" i="4"/>
  <c r="K4633" i="4"/>
  <c r="L4633" i="4"/>
  <c r="K4745" i="4"/>
  <c r="L4745" i="4"/>
  <c r="K4001" i="4"/>
  <c r="L4001" i="4"/>
  <c r="K4226" i="4"/>
  <c r="L4226" i="4"/>
  <c r="K4691" i="4"/>
  <c r="L4691" i="4"/>
  <c r="K4324" i="4"/>
  <c r="L4324" i="4"/>
  <c r="K4540" i="4"/>
  <c r="L4540" i="4"/>
  <c r="K4444" i="4"/>
  <c r="L4444" i="4"/>
  <c r="K4380" i="4"/>
  <c r="L4380" i="4"/>
  <c r="K4500" i="4"/>
  <c r="L4500" i="4"/>
  <c r="K4083" i="4"/>
  <c r="L4083" i="4"/>
  <c r="K4267" i="4"/>
  <c r="L4267" i="4"/>
  <c r="P1235" i="8"/>
  <c r="K98" i="4"/>
  <c r="L98" i="4"/>
  <c r="L99" i="4"/>
  <c r="K1041" i="4"/>
  <c r="L1041" i="4"/>
  <c r="K1049" i="4"/>
  <c r="L1049" i="4"/>
  <c r="K1057" i="4"/>
  <c r="L1057" i="4"/>
  <c r="K1073" i="4"/>
  <c r="L1073" i="4"/>
  <c r="K1043" i="4"/>
  <c r="L1043" i="4"/>
  <c r="K1091" i="4"/>
  <c r="L1091" i="4"/>
  <c r="K1099" i="4"/>
  <c r="L1099" i="4"/>
  <c r="K1068" i="4"/>
  <c r="L1068" i="4"/>
  <c r="K1076" i="4"/>
  <c r="L1076" i="4"/>
  <c r="K1084" i="4"/>
  <c r="L1084" i="4"/>
  <c r="K1046" i="4"/>
  <c r="L1046" i="4"/>
  <c r="K1054" i="4"/>
  <c r="L1054" i="4"/>
  <c r="K1102" i="4"/>
  <c r="L1102" i="4"/>
  <c r="K1064" i="4"/>
  <c r="L1064" i="4"/>
  <c r="K1088" i="4"/>
  <c r="L1088" i="4"/>
  <c r="K1061" i="4"/>
  <c r="L1061" i="4"/>
  <c r="K1080" i="4"/>
  <c r="L1080" i="4"/>
  <c r="K1095" i="4"/>
  <c r="L1095" i="4"/>
  <c r="K4045" i="4"/>
  <c r="L4045" i="4"/>
  <c r="K1186" i="4"/>
  <c r="L1186" i="4"/>
  <c r="K4277" i="4"/>
  <c r="L4277" i="4"/>
  <c r="K4653" i="4"/>
  <c r="L4653" i="4"/>
  <c r="K4238" i="4"/>
  <c r="L4238" i="4"/>
  <c r="K4018" i="4"/>
  <c r="L4018" i="4"/>
  <c r="K4391" i="4"/>
  <c r="L4391" i="4"/>
  <c r="K4415" i="4"/>
  <c r="L4415" i="4"/>
  <c r="K4623" i="4"/>
  <c r="L4623" i="4"/>
  <c r="K4759" i="4"/>
  <c r="L4759" i="4"/>
  <c r="K4176" i="4"/>
  <c r="L4176" i="4"/>
  <c r="K4296" i="4"/>
  <c r="L4296" i="4"/>
  <c r="K4336" i="4"/>
  <c r="L4336" i="4"/>
  <c r="K4456" i="4"/>
  <c r="L4456" i="4"/>
  <c r="K4472" i="4"/>
  <c r="L4472" i="4"/>
  <c r="K4512" i="4"/>
  <c r="L4512" i="4"/>
  <c r="K4552" i="4"/>
  <c r="L4552" i="4"/>
  <c r="K4736" i="4"/>
  <c r="L4736" i="4"/>
  <c r="K4768" i="4"/>
  <c r="L4768" i="4"/>
  <c r="K4776" i="4"/>
  <c r="L4776" i="4"/>
  <c r="K4217" i="4"/>
  <c r="L4217" i="4"/>
  <c r="K4681" i="4"/>
  <c r="L4681" i="4"/>
  <c r="K4258" i="4"/>
  <c r="L4258" i="4"/>
  <c r="K4354" i="4"/>
  <c r="L4354" i="4"/>
  <c r="K4073" i="4"/>
  <c r="L4073" i="4"/>
  <c r="K4764" i="4"/>
  <c r="L4764" i="4"/>
  <c r="K4491" i="4"/>
  <c r="L4491" i="4"/>
  <c r="K4100" i="4"/>
  <c r="L4100" i="4"/>
  <c r="K4196" i="4"/>
  <c r="L4196" i="4"/>
  <c r="K4595" i="4"/>
  <c r="L4595" i="4"/>
  <c r="K4148" i="4"/>
  <c r="L4148" i="4"/>
  <c r="K4572" i="4"/>
  <c r="L4572" i="4"/>
  <c r="K4780" i="4"/>
  <c r="L4780" i="4"/>
  <c r="K4315" i="4"/>
  <c r="L4315" i="4"/>
  <c r="K4531" i="4"/>
  <c r="L4531" i="4"/>
  <c r="K4708" i="4"/>
  <c r="L4708" i="4"/>
  <c r="K4772" i="4"/>
  <c r="L4772" i="4"/>
  <c r="K4124" i="4"/>
  <c r="L4124" i="4"/>
  <c r="K4435" i="4"/>
  <c r="L4435" i="4"/>
  <c r="P55" i="8"/>
  <c r="K615" i="4"/>
  <c r="L615" i="4"/>
  <c r="L616" i="4"/>
  <c r="H2175" i="4"/>
  <c r="O2175" i="4"/>
  <c r="H2198" i="4"/>
  <c r="O2198" i="4"/>
  <c r="P756" i="8"/>
  <c r="K4591" i="4"/>
  <c r="L4591" i="4"/>
  <c r="P941" i="8"/>
  <c r="K837" i="4"/>
  <c r="L837" i="4"/>
  <c r="K1539" i="4"/>
  <c r="L1539" i="4"/>
  <c r="K1575" i="4"/>
  <c r="L1575" i="4"/>
  <c r="K1627" i="4"/>
  <c r="L1627" i="4"/>
  <c r="K1557" i="4"/>
  <c r="L1557" i="4"/>
  <c r="K3108" i="4"/>
  <c r="L3108" i="4"/>
  <c r="K3067" i="4"/>
  <c r="L3067" i="4"/>
  <c r="K3766" i="4"/>
  <c r="L3766" i="4"/>
  <c r="K3028" i="4"/>
  <c r="L3028" i="4"/>
  <c r="K2990" i="4"/>
  <c r="L2990" i="4"/>
  <c r="K3086" i="4"/>
  <c r="L3086" i="4"/>
  <c r="P994" i="8"/>
  <c r="K242" i="4"/>
  <c r="L242" i="4"/>
  <c r="P1046" i="8"/>
  <c r="K204" i="4"/>
  <c r="L204" i="4"/>
  <c r="P1058" i="8"/>
  <c r="K1150" i="4"/>
  <c r="L1150" i="4"/>
  <c r="P665" i="8"/>
  <c r="K4875" i="4"/>
  <c r="L4875" i="4"/>
  <c r="P737" i="8"/>
  <c r="K1182" i="4"/>
  <c r="L1182" i="4"/>
  <c r="K367" i="4"/>
  <c r="L367" i="4"/>
  <c r="K1293" i="4"/>
  <c r="L1293" i="4"/>
  <c r="K4509" i="4"/>
  <c r="L4509" i="4"/>
  <c r="K4549" i="4"/>
  <c r="L4549" i="4"/>
  <c r="K4590" i="4"/>
  <c r="L4590" i="4"/>
  <c r="K4646" i="4"/>
  <c r="L4646" i="4"/>
  <c r="K4702" i="4"/>
  <c r="L4702" i="4"/>
  <c r="K4351" i="4"/>
  <c r="L4351" i="4"/>
  <c r="K4488" i="4"/>
  <c r="L4488" i="4"/>
  <c r="K4528" i="4"/>
  <c r="L4528" i="4"/>
  <c r="K4569" i="4"/>
  <c r="L4569" i="4"/>
  <c r="K4617" i="4"/>
  <c r="L4617" i="4"/>
  <c r="K4410" i="4"/>
  <c r="L4410" i="4"/>
  <c r="K4235" i="4"/>
  <c r="L4235" i="4"/>
  <c r="K4675" i="4"/>
  <c r="L4675" i="4"/>
  <c r="P1242" i="8"/>
  <c r="K395" i="4"/>
  <c r="L395" i="4"/>
  <c r="K475" i="4"/>
  <c r="L475" i="4"/>
  <c r="K567" i="4"/>
  <c r="L567" i="4"/>
  <c r="K488" i="4"/>
  <c r="L488" i="4"/>
  <c r="K943" i="4"/>
  <c r="L943" i="4"/>
  <c r="K903" i="4"/>
  <c r="L903" i="4"/>
  <c r="K3168" i="4"/>
  <c r="L3168" i="4"/>
  <c r="K4901" i="4"/>
  <c r="L4901" i="4"/>
  <c r="K4" i="4"/>
  <c r="L4" i="4"/>
  <c r="K24" i="4"/>
  <c r="L24" i="4"/>
  <c r="K789" i="4"/>
  <c r="L789" i="4"/>
  <c r="K1779" i="4"/>
  <c r="L1779" i="4"/>
  <c r="K2197" i="4"/>
  <c r="L2197" i="4"/>
  <c r="K1755" i="4"/>
  <c r="L1755" i="4"/>
  <c r="K1915" i="4"/>
  <c r="L1915" i="4"/>
  <c r="K2749" i="4"/>
  <c r="L2749" i="4"/>
  <c r="K2608" i="4"/>
  <c r="L2608" i="4"/>
  <c r="K2773" i="4"/>
  <c r="L2773" i="4"/>
  <c r="K2889" i="4"/>
  <c r="L2889" i="4"/>
  <c r="K10" i="4"/>
  <c r="L10" i="4"/>
  <c r="K19" i="4"/>
  <c r="L19" i="4"/>
  <c r="K461" i="4"/>
  <c r="L461" i="4"/>
  <c r="K794" i="4"/>
  <c r="L794" i="4"/>
  <c r="K520" i="4"/>
  <c r="L520" i="4"/>
  <c r="K575" i="4"/>
  <c r="L575" i="4"/>
  <c r="K702" i="4"/>
  <c r="L702" i="4"/>
  <c r="K318" i="4"/>
  <c r="L318" i="4"/>
  <c r="K631" i="4"/>
  <c r="L631" i="4"/>
  <c r="K838" i="4"/>
  <c r="L838" i="4"/>
  <c r="K384" i="4"/>
  <c r="L384" i="4"/>
  <c r="K495" i="4"/>
  <c r="L495" i="4"/>
  <c r="K779" i="4"/>
  <c r="L779" i="4"/>
  <c r="K893" i="4"/>
  <c r="L893" i="4"/>
  <c r="K1519" i="4"/>
  <c r="L1519" i="4"/>
  <c r="K1576" i="4"/>
  <c r="L1576" i="4"/>
  <c r="K1671" i="4"/>
  <c r="L1671" i="4"/>
  <c r="K1688" i="4"/>
  <c r="L1688" i="4"/>
  <c r="K444" i="4"/>
  <c r="L444" i="4"/>
  <c r="K932" i="4"/>
  <c r="L932" i="4"/>
  <c r="K1594" i="4"/>
  <c r="L1594" i="4"/>
  <c r="K1758" i="4"/>
  <c r="L1758" i="4"/>
  <c r="K1918" i="4"/>
  <c r="L1918" i="4"/>
  <c r="K1997" i="4"/>
  <c r="L1997" i="4"/>
  <c r="K1261" i="4"/>
  <c r="L1261" i="4"/>
  <c r="K1628" i="4"/>
  <c r="L1628" i="4"/>
  <c r="K1829" i="4"/>
  <c r="L1829" i="4"/>
  <c r="K2012" i="4"/>
  <c r="L2012" i="4"/>
  <c r="K2177" i="4"/>
  <c r="L2177" i="4"/>
  <c r="K2611" i="4"/>
  <c r="L2611" i="4"/>
  <c r="K2342" i="4"/>
  <c r="L2342" i="4"/>
  <c r="K2564" i="4"/>
  <c r="L2564" i="4"/>
  <c r="K1240" i="4"/>
  <c r="L1240" i="4"/>
  <c r="K1718" i="4"/>
  <c r="L1718" i="4"/>
  <c r="K2295" i="4"/>
  <c r="L2295" i="4"/>
  <c r="K2548" i="4"/>
  <c r="L2548" i="4"/>
  <c r="K2729" i="4"/>
  <c r="L2729" i="4"/>
  <c r="K1540" i="4"/>
  <c r="L1540" i="4"/>
  <c r="K1782" i="4"/>
  <c r="L1782" i="4"/>
  <c r="K2200" i="4"/>
  <c r="L2200" i="4"/>
  <c r="K1611" i="4"/>
  <c r="L1611" i="4"/>
  <c r="K1812" i="4"/>
  <c r="L1812" i="4"/>
  <c r="K1871" i="4"/>
  <c r="L1871" i="4"/>
  <c r="K1943" i="4"/>
  <c r="L1943" i="4"/>
  <c r="K2153" i="4"/>
  <c r="L2153" i="4"/>
  <c r="K2953" i="4"/>
  <c r="L2953" i="4"/>
  <c r="K3261" i="4"/>
  <c r="L3261" i="4"/>
  <c r="K3365" i="4"/>
  <c r="L3365" i="4"/>
  <c r="K3469" i="4"/>
  <c r="L3469" i="4"/>
  <c r="K3823" i="4"/>
  <c r="L3823" i="4"/>
  <c r="K2468" i="4"/>
  <c r="L2468" i="4"/>
  <c r="K3152" i="4"/>
  <c r="L3152" i="4"/>
  <c r="K1558" i="4"/>
  <c r="L1558" i="4"/>
  <c r="K3109" i="4"/>
  <c r="L3109" i="4"/>
  <c r="K3234" i="4"/>
  <c r="L3234" i="4"/>
  <c r="K3442" i="4"/>
  <c r="L3442" i="4"/>
  <c r="K2138" i="4"/>
  <c r="L2138" i="4"/>
  <c r="K2972" i="4"/>
  <c r="L2972" i="4"/>
  <c r="K3068" i="4"/>
  <c r="L3068" i="4"/>
  <c r="K3520" i="4"/>
  <c r="L3520" i="4"/>
  <c r="K2318" i="4"/>
  <c r="L2318" i="4"/>
  <c r="K2830" i="4"/>
  <c r="L2830" i="4"/>
  <c r="K2931" i="4"/>
  <c r="L2931" i="4"/>
  <c r="K3029" i="4"/>
  <c r="L3029" i="4"/>
  <c r="K3209" i="4"/>
  <c r="L3209" i="4"/>
  <c r="K3313" i="4"/>
  <c r="L3313" i="4"/>
  <c r="K2588" i="4"/>
  <c r="L2588" i="4"/>
  <c r="K2665" i="4"/>
  <c r="L2665" i="4"/>
  <c r="K3550" i="4"/>
  <c r="L3550" i="4"/>
  <c r="K3580" i="4"/>
  <c r="L3580" i="4"/>
  <c r="K3740" i="4"/>
  <c r="L3740" i="4"/>
  <c r="K4832" i="4"/>
  <c r="L4832" i="4"/>
  <c r="K1895" i="4"/>
  <c r="L1895" i="4"/>
  <c r="K3611" i="4"/>
  <c r="L3611" i="4"/>
  <c r="K2705" i="4"/>
  <c r="L2705" i="4"/>
  <c r="K3688" i="4"/>
  <c r="L3688" i="4"/>
  <c r="K3849" i="4"/>
  <c r="L3849" i="4"/>
  <c r="K2752" i="4"/>
  <c r="L2752" i="4"/>
  <c r="K2900" i="4"/>
  <c r="L2900" i="4"/>
  <c r="K2991" i="4"/>
  <c r="L2991" i="4"/>
  <c r="K3286" i="4"/>
  <c r="L3286" i="4"/>
  <c r="K2869" i="4"/>
  <c r="L2869" i="4"/>
  <c r="K2059" i="4"/>
  <c r="L2059" i="4"/>
  <c r="K3801" i="4"/>
  <c r="L3801" i="4"/>
  <c r="K3692" i="4"/>
  <c r="L3692" i="4"/>
  <c r="K3584" i="4"/>
  <c r="L3584" i="4"/>
  <c r="P874" i="8"/>
  <c r="K900" i="4"/>
  <c r="L900" i="4"/>
  <c r="P583" i="8"/>
  <c r="K829" i="4"/>
  <c r="L829" i="4"/>
  <c r="K696" i="4"/>
  <c r="L696" i="4"/>
  <c r="K717" i="4"/>
  <c r="L717" i="4"/>
  <c r="K919" i="4"/>
  <c r="L919" i="4"/>
  <c r="K2945" i="4"/>
  <c r="L2945" i="4"/>
  <c r="K3101" i="4"/>
  <c r="L3101" i="4"/>
  <c r="K4814" i="4"/>
  <c r="L4814" i="4"/>
  <c r="K3758" i="4"/>
  <c r="L3758" i="4"/>
  <c r="K162" i="4"/>
  <c r="L162" i="4"/>
  <c r="K1296" i="4"/>
  <c r="L1296" i="4"/>
  <c r="K3937" i="4"/>
  <c r="L3937" i="4"/>
  <c r="K3807" i="4"/>
  <c r="L3807" i="4"/>
  <c r="K3902" i="4"/>
  <c r="L3902" i="4"/>
  <c r="K3931" i="4"/>
  <c r="L3931" i="4"/>
  <c r="K3894" i="4"/>
  <c r="L3894" i="4"/>
  <c r="K3922" i="4"/>
  <c r="L3922" i="4"/>
  <c r="P28" i="8"/>
  <c r="K227" i="4"/>
  <c r="L227" i="4"/>
  <c r="K338" i="4"/>
  <c r="L338" i="4"/>
  <c r="P32" i="8"/>
  <c r="K237" i="4"/>
  <c r="L237" i="4"/>
  <c r="K3979" i="4"/>
  <c r="L3979" i="4"/>
  <c r="P36" i="8"/>
  <c r="K2418" i="4"/>
  <c r="L2418" i="4"/>
  <c r="P40" i="8"/>
  <c r="K660" i="4"/>
  <c r="L660" i="4"/>
  <c r="P48" i="8"/>
  <c r="K114" i="4"/>
  <c r="L114" i="4"/>
  <c r="K131" i="4"/>
  <c r="L131" i="4"/>
  <c r="K139" i="4"/>
  <c r="L139" i="4"/>
  <c r="K147" i="4"/>
  <c r="L147" i="4"/>
  <c r="K110" i="4"/>
  <c r="L110" i="4"/>
  <c r="K118" i="4"/>
  <c r="L118" i="4"/>
  <c r="K135" i="4"/>
  <c r="L135" i="4"/>
  <c r="K181" i="4"/>
  <c r="L181" i="4"/>
  <c r="K173" i="4"/>
  <c r="L173" i="4"/>
  <c r="K245" i="4"/>
  <c r="L245" i="4"/>
  <c r="K165" i="4"/>
  <c r="L165" i="4"/>
  <c r="K128" i="4"/>
  <c r="L128" i="4"/>
  <c r="K193" i="4"/>
  <c r="L193" i="4"/>
  <c r="K158" i="4"/>
  <c r="L158" i="4"/>
  <c r="K185" i="4"/>
  <c r="L185" i="4"/>
  <c r="K1190" i="4"/>
  <c r="L1190" i="4"/>
  <c r="K1305" i="4"/>
  <c r="L1305" i="4"/>
  <c r="K1313" i="4"/>
  <c r="L1313" i="4"/>
  <c r="K189" i="4"/>
  <c r="L189" i="4"/>
  <c r="K266" i="4"/>
  <c r="L266" i="4"/>
  <c r="K858" i="4"/>
  <c r="L858" i="4"/>
  <c r="K1299" i="4"/>
  <c r="L1299" i="4"/>
  <c r="K1339" i="4"/>
  <c r="L1339" i="4"/>
  <c r="K1355" i="4"/>
  <c r="L1355" i="4"/>
  <c r="K1371" i="4"/>
  <c r="L1371" i="4"/>
  <c r="K1424" i="4"/>
  <c r="L1424" i="4"/>
  <c r="K1434" i="4"/>
  <c r="L1434" i="4"/>
  <c r="K143" i="4"/>
  <c r="L143" i="4"/>
  <c r="K177" i="4"/>
  <c r="L177" i="4"/>
  <c r="K1332" i="4"/>
  <c r="L1332" i="4"/>
  <c r="K1348" i="4"/>
  <c r="L1348" i="4"/>
  <c r="K1416" i="4"/>
  <c r="L1416" i="4"/>
  <c r="K161" i="4"/>
  <c r="L161" i="4"/>
  <c r="K197" i="4"/>
  <c r="L197" i="4"/>
  <c r="K1376" i="4"/>
  <c r="L1376" i="4"/>
  <c r="K1442" i="4"/>
  <c r="L1442" i="4"/>
  <c r="K1390" i="4"/>
  <c r="L1390" i="4"/>
  <c r="K1457" i="4"/>
  <c r="L1457" i="4"/>
  <c r="K169" i="4"/>
  <c r="L169" i="4"/>
  <c r="K1318" i="4"/>
  <c r="L1318" i="4"/>
  <c r="K151" i="4"/>
  <c r="L151" i="4"/>
  <c r="K1409" i="4"/>
  <c r="L1409" i="4"/>
  <c r="K1325" i="4"/>
  <c r="L1325" i="4"/>
  <c r="K1399" i="4"/>
  <c r="L1399" i="4"/>
  <c r="K1384" i="4"/>
  <c r="L1384" i="4"/>
  <c r="K1362" i="4"/>
  <c r="L1362" i="4"/>
  <c r="K3852" i="4"/>
  <c r="L3852" i="4"/>
  <c r="K3871" i="4"/>
  <c r="L3871" i="4"/>
  <c r="K3891" i="4"/>
  <c r="L3891" i="4"/>
  <c r="K3919" i="4"/>
  <c r="L3919" i="4"/>
  <c r="K1450" i="4"/>
  <c r="L1450" i="4"/>
  <c r="K3805" i="4"/>
  <c r="L3805" i="4"/>
  <c r="K3827" i="4"/>
  <c r="L3827" i="4"/>
  <c r="P620" i="8"/>
  <c r="K905" i="4"/>
  <c r="L905" i="4"/>
  <c r="K504" i="4"/>
  <c r="L504" i="4"/>
  <c r="K686" i="4"/>
  <c r="L686" i="4"/>
  <c r="K470" i="4"/>
  <c r="L470" i="4"/>
  <c r="K583" i="4"/>
  <c r="L583" i="4"/>
  <c r="K600" i="4"/>
  <c r="L600" i="4"/>
  <c r="K553" i="4"/>
  <c r="L553" i="4"/>
  <c r="K945" i="4"/>
  <c r="L945" i="4"/>
  <c r="K526" i="4"/>
  <c r="L526" i="4"/>
  <c r="K706" i="4"/>
  <c r="L706" i="4"/>
  <c r="K727" i="4"/>
  <c r="L727" i="4"/>
  <c r="K843" i="4"/>
  <c r="L843" i="4"/>
  <c r="K1525" i="4"/>
  <c r="L1525" i="4"/>
  <c r="K811" i="4"/>
  <c r="L811" i="4"/>
  <c r="K3192" i="4"/>
  <c r="L3192" i="4"/>
  <c r="K2444" i="4"/>
  <c r="L2444" i="4"/>
  <c r="P684" i="8"/>
  <c r="K643" i="4"/>
  <c r="L643" i="4"/>
  <c r="K240" i="4"/>
  <c r="L240" i="4"/>
  <c r="K1197" i="4"/>
  <c r="L1197" i="4"/>
  <c r="K3890" i="4"/>
  <c r="L3890" i="4"/>
  <c r="K3901" i="4"/>
  <c r="L3901" i="4"/>
  <c r="K3930" i="4"/>
  <c r="L3930" i="4"/>
  <c r="K3870" i="4"/>
  <c r="L3870" i="4"/>
  <c r="K3936" i="4"/>
  <c r="L3936" i="4"/>
  <c r="K3925" i="4"/>
  <c r="L3925" i="4"/>
  <c r="P692" i="8"/>
  <c r="K34" i="4"/>
  <c r="L34" i="4"/>
  <c r="P700" i="8"/>
  <c r="K3804" i="4"/>
  <c r="L3804" i="4"/>
  <c r="K3826" i="4"/>
  <c r="L3826" i="4"/>
  <c r="P704" i="8"/>
  <c r="K676" i="4"/>
  <c r="L676" i="4"/>
  <c r="K1381" i="4"/>
  <c r="L1381" i="4"/>
  <c r="P708" i="8"/>
  <c r="K16" i="4"/>
  <c r="L16" i="4"/>
  <c r="P712" i="8"/>
  <c r="K551" i="4"/>
  <c r="L551" i="4"/>
  <c r="K3530" i="4"/>
  <c r="L3530" i="4"/>
  <c r="K3560" i="4"/>
  <c r="L3560" i="4"/>
  <c r="K3590" i="4"/>
  <c r="L3590" i="4"/>
  <c r="P720" i="8"/>
  <c r="K1476" i="4"/>
  <c r="L1476" i="4"/>
  <c r="K1496" i="4"/>
  <c r="L1496" i="4"/>
  <c r="K2435" i="4"/>
  <c r="L2435" i="4"/>
  <c r="P732" i="8"/>
  <c r="K756" i="4"/>
  <c r="L756" i="4"/>
  <c r="P748" i="8"/>
  <c r="K4068" i="4"/>
  <c r="L4068" i="4"/>
  <c r="K4040" i="4"/>
  <c r="L4040" i="4"/>
  <c r="K4144" i="4"/>
  <c r="L4144" i="4"/>
  <c r="P860" i="8"/>
  <c r="K66" i="4"/>
  <c r="L66" i="4"/>
  <c r="L67" i="4"/>
  <c r="K965" i="1"/>
  <c r="P965" i="1"/>
  <c r="K68" i="4"/>
  <c r="L68" i="4"/>
  <c r="L69" i="4"/>
  <c r="K966" i="8"/>
  <c r="K1185" i="4"/>
  <c r="L1185" i="4"/>
  <c r="K4237" i="4"/>
  <c r="L4237" i="4"/>
  <c r="K4017" i="4"/>
  <c r="L4017" i="4"/>
  <c r="K4390" i="4"/>
  <c r="L4390" i="4"/>
  <c r="K4414" i="4"/>
  <c r="L4414" i="4"/>
  <c r="K4622" i="4"/>
  <c r="L4622" i="4"/>
  <c r="K4758" i="4"/>
  <c r="L4758" i="4"/>
  <c r="K4919" i="4"/>
  <c r="L4919" i="4"/>
  <c r="L4921" i="4"/>
  <c r="K4175" i="4"/>
  <c r="L4175" i="4"/>
  <c r="K4295" i="4"/>
  <c r="L4295" i="4"/>
  <c r="K4335" i="4"/>
  <c r="L4335" i="4"/>
  <c r="K4455" i="4"/>
  <c r="L4455" i="4"/>
  <c r="K4471" i="4"/>
  <c r="L4471" i="4"/>
  <c r="K4511" i="4"/>
  <c r="L4511" i="4"/>
  <c r="K4551" i="4"/>
  <c r="L4551" i="4"/>
  <c r="K4735" i="4"/>
  <c r="L4735" i="4"/>
  <c r="K4216" i="4"/>
  <c r="L4216" i="4"/>
  <c r="K4368" i="4"/>
  <c r="L4368" i="4"/>
  <c r="K4680" i="4"/>
  <c r="L4680" i="4"/>
  <c r="K4913" i="4"/>
  <c r="L4913" i="4"/>
  <c r="L4915" i="4"/>
  <c r="K4257" i="4"/>
  <c r="L4257" i="4"/>
  <c r="K4353" i="4"/>
  <c r="L4353" i="4"/>
  <c r="K4072" i="4"/>
  <c r="L4072" i="4"/>
  <c r="K4314" i="4"/>
  <c r="L4314" i="4"/>
  <c r="K4434" i="4"/>
  <c r="L4434" i="4"/>
  <c r="K4490" i="4"/>
  <c r="L4490" i="4"/>
  <c r="K4530" i="4"/>
  <c r="L4530" i="4"/>
  <c r="K4594" i="4"/>
  <c r="L4594" i="4"/>
  <c r="K4099" i="4"/>
  <c r="L4099" i="4"/>
  <c r="K4123" i="4"/>
  <c r="L4123" i="4"/>
  <c r="K4147" i="4"/>
  <c r="L4147" i="4"/>
  <c r="P880" i="8"/>
  <c r="K106" i="4"/>
  <c r="L106" i="4"/>
  <c r="K302" i="4"/>
  <c r="L302" i="4"/>
  <c r="K269" i="4"/>
  <c r="L269" i="4"/>
  <c r="K278" i="4"/>
  <c r="L278" i="4"/>
  <c r="K297" i="4"/>
  <c r="L297" i="4"/>
  <c r="K329" i="4"/>
  <c r="L329" i="4"/>
  <c r="K348" i="4"/>
  <c r="L348" i="4"/>
  <c r="K678" i="4"/>
  <c r="L678" i="4"/>
  <c r="K282" i="4"/>
  <c r="L282" i="4"/>
  <c r="K289" i="4"/>
  <c r="L289" i="4"/>
  <c r="K1353" i="4"/>
  <c r="L1353" i="4"/>
  <c r="K1386" i="4"/>
  <c r="L1386" i="4"/>
  <c r="K306" i="4"/>
  <c r="L306" i="4"/>
  <c r="K322" i="4"/>
  <c r="L322" i="4"/>
  <c r="K293" i="4"/>
  <c r="L293" i="4"/>
  <c r="K1347" i="4"/>
  <c r="L1347" i="4"/>
  <c r="K1407" i="4"/>
  <c r="L1407" i="4"/>
  <c r="K1324" i="4"/>
  <c r="L1324" i="4"/>
  <c r="K87" i="4"/>
  <c r="L87" i="4"/>
  <c r="K272" i="4"/>
  <c r="L272" i="4"/>
  <c r="K314" i="4"/>
  <c r="L314" i="4"/>
  <c r="K285" i="4"/>
  <c r="L285" i="4"/>
  <c r="K1304" i="4"/>
  <c r="L1304" i="4"/>
  <c r="K1338" i="4"/>
  <c r="L1338" i="4"/>
  <c r="K1402" i="4"/>
  <c r="L1402" i="4"/>
  <c r="K1419" i="4"/>
  <c r="L1419" i="4"/>
  <c r="K1433" i="4"/>
  <c r="L1433" i="4"/>
  <c r="K1298" i="4"/>
  <c r="L1298" i="4"/>
  <c r="K1320" i="4"/>
  <c r="L1320" i="4"/>
  <c r="K1370" i="4"/>
  <c r="L1370" i="4"/>
  <c r="K1394" i="4"/>
  <c r="L1394" i="4"/>
  <c r="K1427" i="4"/>
  <c r="L1427" i="4"/>
  <c r="K1334" i="4"/>
  <c r="L1334" i="4"/>
  <c r="K1360" i="4"/>
  <c r="L1360" i="4"/>
  <c r="P892" i="8"/>
  <c r="K863" i="4"/>
  <c r="L863" i="4"/>
  <c r="K3173" i="4"/>
  <c r="L3173" i="4"/>
  <c r="P900" i="8"/>
  <c r="K788" i="4"/>
  <c r="L788" i="4"/>
  <c r="K1246" i="4"/>
  <c r="L1246" i="4"/>
  <c r="K1213" i="4"/>
  <c r="L1213" i="4"/>
  <c r="K1266" i="4"/>
  <c r="L1266" i="4"/>
  <c r="K1205" i="4"/>
  <c r="L1205" i="4"/>
  <c r="K1257" i="4"/>
  <c r="L1257" i="4"/>
  <c r="K1224" i="4"/>
  <c r="L1224" i="4"/>
  <c r="K1236" i="4"/>
  <c r="L1236" i="4"/>
  <c r="K3842" i="4"/>
  <c r="L3842" i="4"/>
  <c r="K3880" i="4"/>
  <c r="L3880" i="4"/>
  <c r="K1275" i="4"/>
  <c r="L1275" i="4"/>
  <c r="K3792" i="4"/>
  <c r="L3792" i="4"/>
  <c r="K3860" i="4"/>
  <c r="L3860" i="4"/>
  <c r="K3906" i="4"/>
  <c r="L3906" i="4"/>
  <c r="K3814" i="4"/>
  <c r="L3814" i="4"/>
  <c r="P945" i="8"/>
  <c r="K630" i="4"/>
  <c r="L630" i="4"/>
  <c r="K421" i="4"/>
  <c r="L421" i="4"/>
  <c r="K443" i="4"/>
  <c r="L443" i="4"/>
  <c r="K793" i="4"/>
  <c r="L793" i="4"/>
  <c r="K1977" i="4"/>
  <c r="L1977" i="4"/>
  <c r="K1996" i="4"/>
  <c r="L1996" i="4"/>
  <c r="K1930" i="4"/>
  <c r="L1930" i="4"/>
  <c r="K2623" i="4"/>
  <c r="L2623" i="4"/>
  <c r="K2547" i="4"/>
  <c r="L2547" i="4"/>
  <c r="K2576" i="4"/>
  <c r="L2576" i="4"/>
  <c r="K1883" i="4"/>
  <c r="L1883" i="4"/>
  <c r="K1955" i="4"/>
  <c r="L1955" i="4"/>
  <c r="K2664" i="4"/>
  <c r="L2664" i="4"/>
  <c r="K1907" i="4"/>
  <c r="L1907" i="4"/>
  <c r="K2600" i="4"/>
  <c r="L2600" i="4"/>
  <c r="K2688" i="4"/>
  <c r="L2688" i="4"/>
  <c r="K2647" i="4"/>
  <c r="L2647" i="4"/>
  <c r="P953" i="8"/>
  <c r="K3032" i="4"/>
  <c r="L3032" i="4"/>
  <c r="P961" i="8"/>
  <c r="K411" i="4"/>
  <c r="L411" i="4"/>
  <c r="K477" i="4"/>
  <c r="L477" i="4"/>
  <c r="K509" i="4"/>
  <c r="L509" i="4"/>
  <c r="K605" i="4"/>
  <c r="L605" i="4"/>
  <c r="K695" i="4"/>
  <c r="L695" i="4"/>
  <c r="K530" i="4"/>
  <c r="L530" i="4"/>
  <c r="K620" i="4"/>
  <c r="L620" i="4"/>
  <c r="K767" i="4"/>
  <c r="L767" i="4"/>
  <c r="K559" i="4"/>
  <c r="L559" i="4"/>
  <c r="K732" i="4"/>
  <c r="L732" i="4"/>
  <c r="K377" i="4"/>
  <c r="L377" i="4"/>
  <c r="K433" i="4"/>
  <c r="L433" i="4"/>
  <c r="K588" i="4"/>
  <c r="L588" i="4"/>
  <c r="K716" i="4"/>
  <c r="L716" i="4"/>
  <c r="K911" i="4"/>
  <c r="L911" i="4"/>
  <c r="K434" i="4"/>
  <c r="L434" i="4"/>
  <c r="K827" i="4"/>
  <c r="L827" i="4"/>
  <c r="K876" i="4"/>
  <c r="L876" i="4"/>
  <c r="K1569" i="4"/>
  <c r="L1569" i="4"/>
  <c r="K1709" i="4"/>
  <c r="L1709" i="4"/>
  <c r="K1825" i="4"/>
  <c r="L1825" i="4"/>
  <c r="K1662" i="4"/>
  <c r="L1662" i="4"/>
  <c r="K1778" i="4"/>
  <c r="L1778" i="4"/>
  <c r="K1587" i="4"/>
  <c r="L1587" i="4"/>
  <c r="K1684" i="4"/>
  <c r="L1684" i="4"/>
  <c r="K1987" i="4"/>
  <c r="L1987" i="4"/>
  <c r="K2032" i="4"/>
  <c r="L2032" i="4"/>
  <c r="K2080" i="4"/>
  <c r="L2080" i="4"/>
  <c r="K2128" i="4"/>
  <c r="L2128" i="4"/>
  <c r="K2196" i="4"/>
  <c r="L2196" i="4"/>
  <c r="K1533" i="4"/>
  <c r="L1533" i="4"/>
  <c r="K1604" i="4"/>
  <c r="L1604" i="4"/>
  <c r="K1754" i="4"/>
  <c r="L1754" i="4"/>
  <c r="K1803" i="4"/>
  <c r="L1803" i="4"/>
  <c r="K1914" i="4"/>
  <c r="L1914" i="4"/>
  <c r="K1939" i="4"/>
  <c r="L1939" i="4"/>
  <c r="K2149" i="4"/>
  <c r="L2149" i="4"/>
  <c r="K2631" i="4"/>
  <c r="L2631" i="4"/>
  <c r="K2679" i="4"/>
  <c r="L2679" i="4"/>
  <c r="K1891" i="4"/>
  <c r="L1891" i="4"/>
  <c r="K2102" i="4"/>
  <c r="L2102" i="4"/>
  <c r="K2246" i="4"/>
  <c r="L2246" i="4"/>
  <c r="K2314" i="4"/>
  <c r="L2314" i="4"/>
  <c r="K2584" i="4"/>
  <c r="L2584" i="4"/>
  <c r="K2748" i="4"/>
  <c r="L2748" i="4"/>
  <c r="K2796" i="4"/>
  <c r="L2796" i="4"/>
  <c r="K1551" i="4"/>
  <c r="L1551" i="4"/>
  <c r="K1867" i="4"/>
  <c r="L1867" i="4"/>
  <c r="K2055" i="4"/>
  <c r="L2055" i="4"/>
  <c r="K2267" i="4"/>
  <c r="L2267" i="4"/>
  <c r="K2701" i="4"/>
  <c r="L2701" i="4"/>
  <c r="K2220" i="4"/>
  <c r="L2220" i="4"/>
  <c r="K2364" i="4"/>
  <c r="L2364" i="4"/>
  <c r="K1621" i="4"/>
  <c r="L1621" i="4"/>
  <c r="K1733" i="4"/>
  <c r="L1733" i="4"/>
  <c r="K2008" i="4"/>
  <c r="L2008" i="4"/>
  <c r="K2173" i="4"/>
  <c r="L2173" i="4"/>
  <c r="K2449" i="4"/>
  <c r="L2449" i="4"/>
  <c r="K3041" i="4"/>
  <c r="L3041" i="4"/>
  <c r="K3141" i="4"/>
  <c r="L3141" i="4"/>
  <c r="K3195" i="4"/>
  <c r="L3195" i="4"/>
  <c r="K3299" i="4"/>
  <c r="L3299" i="4"/>
  <c r="K3403" i="4"/>
  <c r="L3403" i="4"/>
  <c r="K3507" i="4"/>
  <c r="L3507" i="4"/>
  <c r="K2338" i="4"/>
  <c r="L2338" i="4"/>
  <c r="K2539" i="4"/>
  <c r="L2539" i="4"/>
  <c r="K2725" i="4"/>
  <c r="L2725" i="4"/>
  <c r="K2772" i="4"/>
  <c r="L2772" i="4"/>
  <c r="K3002" i="4"/>
  <c r="L3002" i="4"/>
  <c r="K3098" i="4"/>
  <c r="L3098" i="4"/>
  <c r="K2655" i="4"/>
  <c r="L2655" i="4"/>
  <c r="K2865" i="4"/>
  <c r="L2865" i="4"/>
  <c r="K3567" i="4"/>
  <c r="L3567" i="4"/>
  <c r="K3623" i="4"/>
  <c r="L3623" i="4"/>
  <c r="K3727" i="4"/>
  <c r="L3727" i="4"/>
  <c r="K1850" i="4"/>
  <c r="L1850" i="4"/>
  <c r="K2964" i="4"/>
  <c r="L2964" i="4"/>
  <c r="K3060" i="4"/>
  <c r="L3060" i="4"/>
  <c r="K3273" i="4"/>
  <c r="L3273" i="4"/>
  <c r="K3377" i="4"/>
  <c r="L3377" i="4"/>
  <c r="K3481" i="4"/>
  <c r="L3481" i="4"/>
  <c r="K3597" i="4"/>
  <c r="L3597" i="4"/>
  <c r="K3701" i="4"/>
  <c r="L3701" i="4"/>
  <c r="K2923" i="4"/>
  <c r="L2923" i="4"/>
  <c r="K3247" i="4"/>
  <c r="L3247" i="4"/>
  <c r="K3351" i="4"/>
  <c r="L3351" i="4"/>
  <c r="K3455" i="4"/>
  <c r="L3455" i="4"/>
  <c r="K1527" i="4"/>
  <c r="L1527" i="4"/>
  <c r="K2291" i="4"/>
  <c r="L2291" i="4"/>
  <c r="K2560" i="4"/>
  <c r="L2560" i="4"/>
  <c r="K3022" i="4"/>
  <c r="L3022" i="4"/>
  <c r="K4821" i="4"/>
  <c r="L4821" i="4"/>
  <c r="K3755" i="4"/>
  <c r="L3755" i="4"/>
  <c r="K4874" i="4"/>
  <c r="L4874" i="4"/>
  <c r="K1637" i="4"/>
  <c r="L1637" i="4"/>
  <c r="K2820" i="4"/>
  <c r="L2820" i="4"/>
  <c r="K3947" i="4"/>
  <c r="L3947" i="4"/>
  <c r="K1961" i="4"/>
  <c r="L1961" i="4"/>
  <c r="K2983" i="4"/>
  <c r="L2983" i="4"/>
  <c r="K3537" i="4"/>
  <c r="L3537" i="4"/>
  <c r="K4842" i="4"/>
  <c r="L4842" i="4"/>
  <c r="K2890" i="4"/>
  <c r="L2890" i="4"/>
  <c r="K3079" i="4"/>
  <c r="L3079" i="4"/>
  <c r="K3122" i="4"/>
  <c r="L3122" i="4"/>
  <c r="K3221" i="4"/>
  <c r="L3221" i="4"/>
  <c r="K3429" i="4"/>
  <c r="L3429" i="4"/>
  <c r="K3675" i="4"/>
  <c r="L3675" i="4"/>
  <c r="K2607" i="4"/>
  <c r="L2607" i="4"/>
  <c r="K2841" i="4"/>
  <c r="L2841" i="4"/>
  <c r="K2942" i="4"/>
  <c r="L2942" i="4"/>
  <c r="K4838" i="4"/>
  <c r="L4838" i="4"/>
  <c r="K4652" i="4"/>
  <c r="L4652" i="4"/>
  <c r="K3679" i="4"/>
  <c r="L3679" i="4"/>
  <c r="K1863" i="4"/>
  <c r="L1863" i="4"/>
  <c r="P841" i="8"/>
  <c r="K3966" i="4"/>
  <c r="L3966" i="4"/>
  <c r="P532" i="3"/>
  <c r="Q532" i="3"/>
  <c r="K62" i="4"/>
  <c r="L62" i="4"/>
  <c r="P939" i="8"/>
  <c r="K813" i="4"/>
  <c r="L813" i="4"/>
  <c r="P995" i="8"/>
  <c r="K213" i="4"/>
  <c r="L213" i="4"/>
  <c r="P1047" i="8"/>
  <c r="K89" i="4"/>
  <c r="L89" i="4"/>
  <c r="P1051" i="8"/>
  <c r="K249" i="4"/>
  <c r="L249" i="4"/>
  <c r="P1063" i="8"/>
  <c r="K132" i="4"/>
  <c r="L132" i="4"/>
  <c r="K1326" i="4"/>
  <c r="L1326" i="4"/>
  <c r="P1067" i="8"/>
  <c r="K144" i="4"/>
  <c r="L144" i="4"/>
  <c r="K1364" i="4"/>
  <c r="L1364" i="4"/>
  <c r="P1071" i="8"/>
  <c r="K190" i="4"/>
  <c r="L190" i="4"/>
  <c r="K1415" i="4"/>
  <c r="L1415" i="4"/>
  <c r="P1075" i="8"/>
  <c r="K1443" i="4"/>
  <c r="L1443" i="4"/>
  <c r="K198" i="4"/>
  <c r="L198" i="4"/>
  <c r="P1100" i="8"/>
  <c r="K857" i="4"/>
  <c r="L857" i="4"/>
  <c r="K1316" i="4"/>
  <c r="L1316" i="4"/>
  <c r="P1104" i="8"/>
  <c r="K4790" i="4"/>
  <c r="L4790" i="4"/>
  <c r="L4791" i="4"/>
  <c r="K4783" i="4"/>
  <c r="L4783" i="4"/>
  <c r="L4785" i="4"/>
  <c r="K219" i="4"/>
  <c r="L219" i="4"/>
  <c r="K1169" i="4"/>
  <c r="L1169" i="4"/>
  <c r="K720" i="4"/>
  <c r="L720" i="4"/>
  <c r="K44" i="4"/>
  <c r="L44" i="4"/>
  <c r="K601" i="4"/>
  <c r="L601" i="4"/>
  <c r="K494" i="4"/>
  <c r="L494" i="4"/>
  <c r="K805" i="4"/>
  <c r="L805" i="4"/>
  <c r="K460" i="4"/>
  <c r="L460" i="4"/>
  <c r="K834" i="4"/>
  <c r="L834" i="4"/>
  <c r="K891" i="4"/>
  <c r="L891" i="4"/>
  <c r="K519" i="4"/>
  <c r="L519" i="4"/>
  <c r="K699" i="4"/>
  <c r="L699" i="4"/>
  <c r="K574" i="4"/>
  <c r="L574" i="4"/>
  <c r="K542" i="4"/>
  <c r="L542" i="4"/>
  <c r="K927" i="4"/>
  <c r="L927" i="4"/>
  <c r="K1518" i="4"/>
  <c r="L1518" i="4"/>
  <c r="K2461" i="4"/>
  <c r="L2461" i="4"/>
  <c r="K3516" i="4"/>
  <c r="L3516" i="4"/>
  <c r="K3659" i="4"/>
  <c r="L3659" i="4"/>
  <c r="K3205" i="4"/>
  <c r="L3205" i="4"/>
  <c r="K3309" i="4"/>
  <c r="L3309" i="4"/>
  <c r="K3413" i="4"/>
  <c r="L3413" i="4"/>
  <c r="K3576" i="4"/>
  <c r="L3576" i="4"/>
  <c r="K3632" i="4"/>
  <c r="L3632" i="4"/>
  <c r="K3736" i="4"/>
  <c r="L3736" i="4"/>
  <c r="K3282" i="4"/>
  <c r="L3282" i="4"/>
  <c r="K3386" i="4"/>
  <c r="L3386" i="4"/>
  <c r="K3490" i="4"/>
  <c r="L3490" i="4"/>
  <c r="K3257" i="4"/>
  <c r="L3257" i="4"/>
  <c r="K3361" i="4"/>
  <c r="L3361" i="4"/>
  <c r="K3438" i="4"/>
  <c r="L3438" i="4"/>
  <c r="K3546" i="4"/>
  <c r="L3546" i="4"/>
  <c r="K3607" i="4"/>
  <c r="L3607" i="4"/>
  <c r="K3334" i="4"/>
  <c r="L3334" i="4"/>
  <c r="K3465" i="4"/>
  <c r="L3465" i="4"/>
  <c r="K3711" i="4"/>
  <c r="L3711" i="4"/>
  <c r="K3684" i="4"/>
  <c r="L3684" i="4"/>
  <c r="K3230" i="4"/>
  <c r="L3230" i="4"/>
  <c r="K1553" i="4"/>
  <c r="L1553" i="4"/>
  <c r="K1571" i="4"/>
  <c r="L1571" i="4"/>
  <c r="K1589" i="4"/>
  <c r="L1589" i="4"/>
  <c r="K1852" i="4"/>
  <c r="L1852" i="4"/>
  <c r="K1535" i="4"/>
  <c r="L1535" i="4"/>
  <c r="K1606" i="4"/>
  <c r="L1606" i="4"/>
  <c r="K2986" i="4"/>
  <c r="L2986" i="4"/>
  <c r="K3026" i="4"/>
  <c r="L3026" i="4"/>
  <c r="K3082" i="4"/>
  <c r="L3082" i="4"/>
  <c r="K3125" i="4"/>
  <c r="L3125" i="4"/>
  <c r="K1623" i="4"/>
  <c r="L1623" i="4"/>
  <c r="K2946" i="4"/>
  <c r="L2946" i="4"/>
  <c r="K3044" i="4"/>
  <c r="L3044" i="4"/>
  <c r="K3144" i="4"/>
  <c r="L3144" i="4"/>
  <c r="K3005" i="4"/>
  <c r="L3005" i="4"/>
  <c r="K3102" i="4"/>
  <c r="L3102" i="4"/>
  <c r="K2926" i="4"/>
  <c r="L2926" i="4"/>
  <c r="K3759" i="4"/>
  <c r="L3759" i="4"/>
  <c r="K3949" i="4"/>
  <c r="L3949" i="4"/>
  <c r="K4824" i="4"/>
  <c r="L4824" i="4"/>
  <c r="K2967" i="4"/>
  <c r="L2967" i="4"/>
  <c r="K3063" i="4"/>
  <c r="L3063" i="4"/>
  <c r="P1124" i="8"/>
  <c r="K387" i="4"/>
  <c r="L387" i="4"/>
  <c r="K428" i="4"/>
  <c r="L428" i="4"/>
  <c r="K450" i="4"/>
  <c r="L450" i="4"/>
  <c r="K636" i="4"/>
  <c r="L636" i="4"/>
  <c r="K747" i="4"/>
  <c r="L747" i="4"/>
  <c r="K784" i="4"/>
  <c r="L784" i="4"/>
  <c r="K610" i="4"/>
  <c r="L610" i="4"/>
  <c r="L612" i="4"/>
  <c r="K1168" i="4"/>
  <c r="L1168" i="4"/>
  <c r="K3788" i="4"/>
  <c r="L3788" i="4"/>
  <c r="L3789" i="4"/>
  <c r="K323" i="8"/>
  <c r="P1136" i="8"/>
  <c r="K3799" i="4"/>
  <c r="L3799" i="4"/>
  <c r="K3821" i="4"/>
  <c r="L3821" i="4"/>
  <c r="K3847" i="4"/>
  <c r="L3847" i="4"/>
  <c r="K3865" i="4"/>
  <c r="L3865" i="4"/>
  <c r="P1140" i="8"/>
  <c r="K892" i="4"/>
  <c r="L892" i="4"/>
  <c r="K1736" i="4"/>
  <c r="L1736" i="4"/>
  <c r="K928" i="4"/>
  <c r="L928" i="4"/>
  <c r="K1689" i="4"/>
  <c r="L1689" i="4"/>
  <c r="K1642" i="4"/>
  <c r="L1642" i="4"/>
  <c r="K1806" i="4"/>
  <c r="L1806" i="4"/>
  <c r="K1966" i="4"/>
  <c r="L1966" i="4"/>
  <c r="K1712" i="4"/>
  <c r="L1712" i="4"/>
  <c r="K2060" i="4"/>
  <c r="L2060" i="4"/>
  <c r="K2272" i="4"/>
  <c r="L2272" i="4"/>
  <c r="K2368" i="4"/>
  <c r="L2368" i="4"/>
  <c r="K2225" i="4"/>
  <c r="L2225" i="4"/>
  <c r="K2659" i="4"/>
  <c r="L2659" i="4"/>
  <c r="K1830" i="4"/>
  <c r="L1830" i="4"/>
  <c r="K2013" i="4"/>
  <c r="L2013" i="4"/>
  <c r="K2178" i="4"/>
  <c r="L2178" i="4"/>
  <c r="K2462" i="4"/>
  <c r="L2462" i="4"/>
  <c r="K2612" i="4"/>
  <c r="L2612" i="4"/>
  <c r="K2824" i="4"/>
  <c r="L2824" i="4"/>
  <c r="K2343" i="4"/>
  <c r="L2343" i="4"/>
  <c r="K2565" i="4"/>
  <c r="L2565" i="4"/>
  <c r="K1759" i="4"/>
  <c r="L1759" i="4"/>
  <c r="K1919" i="4"/>
  <c r="L1919" i="4"/>
  <c r="K1991" i="4"/>
  <c r="L1991" i="4"/>
  <c r="K2132" i="4"/>
  <c r="L2132" i="4"/>
  <c r="K2296" i="4"/>
  <c r="L2296" i="4"/>
  <c r="K1783" i="4"/>
  <c r="L1783" i="4"/>
  <c r="K2037" i="4"/>
  <c r="L2037" i="4"/>
  <c r="K2085" i="4"/>
  <c r="L2085" i="4"/>
  <c r="K2201" i="4"/>
  <c r="L2201" i="4"/>
  <c r="K1896" i="4"/>
  <c r="L1896" i="4"/>
  <c r="K2154" i="4"/>
  <c r="L2154" i="4"/>
  <c r="K2636" i="4"/>
  <c r="L2636" i="4"/>
  <c r="K2706" i="4"/>
  <c r="L2706" i="4"/>
  <c r="K2753" i="4"/>
  <c r="L2753" i="4"/>
  <c r="K3678" i="4"/>
  <c r="L3678" i="4"/>
  <c r="K1872" i="4"/>
  <c r="L1872" i="4"/>
  <c r="K2250" i="4"/>
  <c r="L2250" i="4"/>
  <c r="K2683" i="4"/>
  <c r="L2683" i="4"/>
  <c r="K3224" i="4"/>
  <c r="L3224" i="4"/>
  <c r="K3328" i="4"/>
  <c r="L3328" i="4"/>
  <c r="K3432" i="4"/>
  <c r="L3432" i="4"/>
  <c r="K3198" i="4"/>
  <c r="L3198" i="4"/>
  <c r="K3302" i="4"/>
  <c r="L3302" i="4"/>
  <c r="K3406" i="4"/>
  <c r="L3406" i="4"/>
  <c r="K3510" i="4"/>
  <c r="L3510" i="4"/>
  <c r="K1665" i="4"/>
  <c r="L1665" i="4"/>
  <c r="K1944" i="4"/>
  <c r="L1944" i="4"/>
  <c r="K2730" i="4"/>
  <c r="L2730" i="4"/>
  <c r="K2800" i="4"/>
  <c r="L2800" i="4"/>
  <c r="K2846" i="4"/>
  <c r="L2846" i="4"/>
  <c r="K2894" i="4"/>
  <c r="L2894" i="4"/>
  <c r="K3540" i="4"/>
  <c r="L3540" i="4"/>
  <c r="K2107" i="4"/>
  <c r="L2107" i="4"/>
  <c r="K2777" i="4"/>
  <c r="L2777" i="4"/>
  <c r="K2319" i="4"/>
  <c r="L2319" i="4"/>
  <c r="K2543" i="4"/>
  <c r="L2543" i="4"/>
  <c r="K3276" i="4"/>
  <c r="L3276" i="4"/>
  <c r="K3380" i="4"/>
  <c r="L3380" i="4"/>
  <c r="K3652" i="4"/>
  <c r="L3652" i="4"/>
  <c r="K2589" i="4"/>
  <c r="L2589" i="4"/>
  <c r="K3484" i="4"/>
  <c r="L3484" i="4"/>
  <c r="K3626" i="4"/>
  <c r="L3626" i="4"/>
  <c r="K3250" i="4"/>
  <c r="L3250" i="4"/>
  <c r="K3570" i="4"/>
  <c r="L3570" i="4"/>
  <c r="K3730" i="4"/>
  <c r="L3730" i="4"/>
  <c r="K3600" i="4"/>
  <c r="L3600" i="4"/>
  <c r="K3704" i="4"/>
  <c r="L3704" i="4"/>
  <c r="K3354" i="4"/>
  <c r="L3354" i="4"/>
  <c r="P387" i="3"/>
  <c r="Q387" i="3"/>
  <c r="K833" i="4"/>
  <c r="L833" i="4"/>
  <c r="K382" i="4"/>
  <c r="L382" i="4"/>
  <c r="K418" i="4"/>
  <c r="L418" i="4"/>
  <c r="K739" i="4"/>
  <c r="L739" i="4"/>
  <c r="K776" i="4"/>
  <c r="L776" i="4"/>
  <c r="K440" i="4"/>
  <c r="L440" i="4"/>
  <c r="K1269" i="4"/>
  <c r="L1269" i="4"/>
  <c r="K1208" i="4"/>
  <c r="L1208" i="4"/>
  <c r="K627" i="4"/>
  <c r="L627" i="4"/>
  <c r="K3796" i="4"/>
  <c r="L3796" i="4"/>
  <c r="K3844" i="4"/>
  <c r="L3844" i="4"/>
  <c r="K3863" i="4"/>
  <c r="L3863" i="4"/>
  <c r="K3882" i="4"/>
  <c r="L3882" i="4"/>
  <c r="K3818" i="4"/>
  <c r="L3818" i="4"/>
  <c r="K3845" i="4"/>
  <c r="L3845" i="4"/>
  <c r="K3883" i="4"/>
  <c r="L3883" i="4"/>
  <c r="K3911" i="4"/>
  <c r="L3911" i="4"/>
  <c r="K3819" i="4"/>
  <c r="L3819" i="4"/>
  <c r="K3862" i="4"/>
  <c r="L3862" i="4"/>
  <c r="K3797" i="4"/>
  <c r="L3797" i="4"/>
  <c r="K3912" i="4"/>
  <c r="L3912" i="4"/>
  <c r="P1160" i="8"/>
  <c r="K341" i="4"/>
  <c r="L341" i="4"/>
  <c r="K3777" i="4"/>
  <c r="L3777" i="4"/>
  <c r="P1168" i="8"/>
  <c r="K57" i="4"/>
  <c r="L57" i="4"/>
  <c r="P1172" i="8"/>
  <c r="K82" i="4"/>
  <c r="L82" i="4"/>
  <c r="P1176" i="8"/>
  <c r="K2446" i="4"/>
  <c r="L2446" i="4"/>
  <c r="K3981" i="4"/>
  <c r="L3981" i="4"/>
  <c r="P1184" i="8"/>
  <c r="K3699" i="4"/>
  <c r="L3699" i="4"/>
  <c r="K3647" i="4"/>
  <c r="L3647" i="4"/>
  <c r="K3751" i="4"/>
  <c r="L3751" i="4"/>
  <c r="P1188" i="8"/>
  <c r="K3375" i="4"/>
  <c r="L3375" i="4"/>
  <c r="K3479" i="4"/>
  <c r="L3479" i="4"/>
  <c r="K3427" i="4"/>
  <c r="L3427" i="4"/>
  <c r="P1233" i="8"/>
  <c r="K449" i="4"/>
  <c r="L449" i="4"/>
  <c r="K405" i="4"/>
  <c r="L405" i="4"/>
  <c r="K427" i="4"/>
  <c r="L427" i="4"/>
  <c r="K635" i="4"/>
  <c r="L635" i="4"/>
  <c r="K746" i="4"/>
  <c r="L746" i="4"/>
  <c r="K902" i="4"/>
  <c r="L902" i="4"/>
  <c r="K607" i="4"/>
  <c r="L607" i="4"/>
  <c r="K783" i="4"/>
  <c r="L783" i="4"/>
  <c r="K809" i="4"/>
  <c r="L809" i="4"/>
  <c r="K1528" i="4"/>
  <c r="L1528" i="4"/>
  <c r="K527" i="4"/>
  <c r="L527" i="4"/>
  <c r="K942" i="4"/>
  <c r="L942" i="4"/>
  <c r="K2474" i="4"/>
  <c r="L2474" i="4"/>
  <c r="K3034" i="4"/>
  <c r="L3034" i="4"/>
  <c r="K3217" i="4"/>
  <c r="L3217" i="4"/>
  <c r="K3321" i="4"/>
  <c r="L3321" i="4"/>
  <c r="K3425" i="4"/>
  <c r="L3425" i="4"/>
  <c r="K3531" i="4"/>
  <c r="L3531" i="4"/>
  <c r="K3723" i="4"/>
  <c r="L3723" i="4"/>
  <c r="K3269" i="4"/>
  <c r="L3269" i="4"/>
  <c r="K4911" i="4"/>
  <c r="L4911" i="4"/>
  <c r="K4817" i="4"/>
  <c r="L4817" i="4"/>
  <c r="K3561" i="4"/>
  <c r="L3561" i="4"/>
  <c r="K3591" i="4"/>
  <c r="L3591" i="4"/>
  <c r="K480" i="4"/>
  <c r="L480" i="4"/>
  <c r="K4897" i="4"/>
  <c r="L4897" i="4"/>
  <c r="K74" i="4"/>
  <c r="L74" i="4"/>
  <c r="L75" i="4"/>
  <c r="K968" i="8"/>
  <c r="P968" i="8"/>
  <c r="K70" i="4"/>
  <c r="L70" i="4"/>
  <c r="L72" i="4"/>
  <c r="K967" i="1"/>
  <c r="K1178" i="4"/>
  <c r="L1178" i="4"/>
  <c r="K4031" i="4"/>
  <c r="L4031" i="4"/>
  <c r="K4004" i="4"/>
  <c r="L4004" i="4"/>
  <c r="K4058" i="4"/>
  <c r="L4058" i="4"/>
  <c r="K4086" i="4"/>
  <c r="L4086" i="4"/>
  <c r="K4270" i="4"/>
  <c r="L4270" i="4"/>
  <c r="K4694" i="4"/>
  <c r="L4694" i="4"/>
  <c r="K4327" i="4"/>
  <c r="L4327" i="4"/>
  <c r="K4383" i="4"/>
  <c r="L4383" i="4"/>
  <c r="K4447" i="4"/>
  <c r="L4447" i="4"/>
  <c r="K4543" i="4"/>
  <c r="L4543" i="4"/>
  <c r="K4208" i="4"/>
  <c r="L4208" i="4"/>
  <c r="K4584" i="4"/>
  <c r="L4584" i="4"/>
  <c r="K4608" i="4"/>
  <c r="L4608" i="4"/>
  <c r="K4113" i="4"/>
  <c r="L4113" i="4"/>
  <c r="K4137" i="4"/>
  <c r="L4137" i="4"/>
  <c r="K4161" i="4"/>
  <c r="L4161" i="4"/>
  <c r="K4465" i="4"/>
  <c r="L4465" i="4"/>
  <c r="K4721" i="4"/>
  <c r="L4721" i="4"/>
  <c r="K4250" i="4"/>
  <c r="L4250" i="4"/>
  <c r="K4426" i="4"/>
  <c r="L4426" i="4"/>
  <c r="K4666" i="4"/>
  <c r="L4666" i="4"/>
  <c r="K4731" i="4"/>
  <c r="L4731" i="4"/>
  <c r="K4707" i="4"/>
  <c r="L4707" i="4"/>
  <c r="K4404" i="4"/>
  <c r="L4404" i="4"/>
  <c r="P41" i="8"/>
  <c r="K667" i="4"/>
  <c r="L667" i="4"/>
  <c r="P621" i="8"/>
  <c r="K1545" i="4"/>
  <c r="L1545" i="4"/>
  <c r="K1633" i="4"/>
  <c r="L1633" i="4"/>
  <c r="K1563" i="4"/>
  <c r="L1563" i="4"/>
  <c r="K1615" i="4"/>
  <c r="L1615" i="4"/>
  <c r="K1581" i="4"/>
  <c r="L1581" i="4"/>
  <c r="K3115" i="4"/>
  <c r="L3115" i="4"/>
  <c r="K2978" i="4"/>
  <c r="L2978" i="4"/>
  <c r="K3074" i="4"/>
  <c r="L3074" i="4"/>
  <c r="K2937" i="4"/>
  <c r="L2937" i="4"/>
  <c r="K3036" i="4"/>
  <c r="L3036" i="4"/>
  <c r="K1598" i="4"/>
  <c r="L1598" i="4"/>
  <c r="K2997" i="4"/>
  <c r="L2997" i="4"/>
  <c r="K3093" i="4"/>
  <c r="L3093" i="4"/>
  <c r="K3136" i="4"/>
  <c r="L3136" i="4"/>
  <c r="K3958" i="4"/>
  <c r="L3958" i="4"/>
  <c r="K2959" i="4"/>
  <c r="L2959" i="4"/>
  <c r="K4859" i="4"/>
  <c r="L4859" i="4"/>
  <c r="K3055" i="4"/>
  <c r="L3055" i="4"/>
  <c r="K3773" i="4"/>
  <c r="L3773" i="4"/>
  <c r="K3016" i="4"/>
  <c r="L3016" i="4"/>
  <c r="P685" i="8"/>
  <c r="K25" i="4"/>
  <c r="L25" i="4"/>
  <c r="K5" i="4"/>
  <c r="L5" i="4"/>
  <c r="K861" i="4"/>
  <c r="L861" i="4"/>
  <c r="K316" i="4"/>
  <c r="L316" i="4"/>
  <c r="K3815" i="4"/>
  <c r="L3815" i="4"/>
  <c r="K3908" i="4"/>
  <c r="L3908" i="4"/>
  <c r="K3793" i="4"/>
  <c r="L3793" i="4"/>
  <c r="P697" i="8"/>
  <c r="K1475" i="4"/>
  <c r="L1475" i="4"/>
  <c r="K2434" i="4"/>
  <c r="L2434" i="4"/>
  <c r="K1495" i="4"/>
  <c r="L1495" i="4"/>
  <c r="P705" i="8"/>
  <c r="K292" i="4"/>
  <c r="L292" i="4"/>
  <c r="K1401" i="4"/>
  <c r="L1401" i="4"/>
  <c r="P709" i="8"/>
  <c r="K379" i="4"/>
  <c r="L379" i="4"/>
  <c r="K573" i="4"/>
  <c r="L573" i="4"/>
  <c r="K592" i="4"/>
  <c r="L592" i="4"/>
  <c r="K803" i="4"/>
  <c r="L803" i="4"/>
  <c r="K773" i="4"/>
  <c r="L773" i="4"/>
  <c r="K3603" i="4"/>
  <c r="L3603" i="4"/>
  <c r="K3707" i="4"/>
  <c r="L3707" i="4"/>
  <c r="K3680" i="4"/>
  <c r="L3680" i="4"/>
  <c r="K3655" i="4"/>
  <c r="L3655" i="4"/>
  <c r="K3628" i="4"/>
  <c r="L3628" i="4"/>
  <c r="K3732" i="4"/>
  <c r="L3732" i="4"/>
  <c r="P713" i="8"/>
  <c r="K17" i="4"/>
  <c r="L17" i="4"/>
  <c r="P717" i="8"/>
  <c r="K3775" i="4"/>
  <c r="L3775" i="4"/>
  <c r="P721" i="8"/>
  <c r="K1477" i="4"/>
  <c r="L1477" i="4"/>
  <c r="K2436" i="4"/>
  <c r="L2436" i="4"/>
  <c r="K1497" i="4"/>
  <c r="L1497" i="4"/>
  <c r="P761" i="8"/>
  <c r="K638" i="4"/>
  <c r="L638" i="4"/>
  <c r="K649" i="4"/>
  <c r="L649" i="4"/>
  <c r="K641" i="4"/>
  <c r="L641" i="4"/>
  <c r="K1196" i="4"/>
  <c r="L1196" i="4"/>
  <c r="P881" i="8"/>
  <c r="K275" i="4"/>
  <c r="L275" i="4"/>
  <c r="K286" i="4"/>
  <c r="L286" i="4"/>
  <c r="K279" i="4"/>
  <c r="L279" i="4"/>
  <c r="K298" i="4"/>
  <c r="L298" i="4"/>
  <c r="K311" i="4"/>
  <c r="L311" i="4"/>
  <c r="K333" i="4"/>
  <c r="L333" i="4"/>
  <c r="K1361" i="4"/>
  <c r="L1361" i="4"/>
  <c r="K1441" i="4"/>
  <c r="L1441" i="4"/>
  <c r="K307" i="4"/>
  <c r="L307" i="4"/>
  <c r="K1452" i="4"/>
  <c r="L1452" i="4"/>
  <c r="K1408" i="4"/>
  <c r="L1408" i="4"/>
  <c r="K325" i="4"/>
  <c r="L325" i="4"/>
  <c r="K1428" i="4"/>
  <c r="L1428" i="4"/>
  <c r="K1354" i="4"/>
  <c r="L1354" i="4"/>
  <c r="K1375" i="4"/>
  <c r="L1375" i="4"/>
  <c r="K1312" i="4"/>
  <c r="L1312" i="4"/>
  <c r="P893" i="8"/>
  <c r="K869" i="4"/>
  <c r="L869" i="4"/>
  <c r="K3178" i="4"/>
  <c r="L3178" i="4"/>
  <c r="P905" i="8"/>
  <c r="K12" i="4"/>
  <c r="L12" i="4"/>
  <c r="K923" i="4"/>
  <c r="L923" i="4"/>
  <c r="K888" i="4"/>
  <c r="L888" i="4"/>
  <c r="K3222" i="4"/>
  <c r="L3222" i="4"/>
  <c r="K3326" i="4"/>
  <c r="L3326" i="4"/>
  <c r="K3430" i="4"/>
  <c r="L3430" i="4"/>
  <c r="K3650" i="4"/>
  <c r="L3650" i="4"/>
  <c r="K3196" i="4"/>
  <c r="L3196" i="4"/>
  <c r="K3300" i="4"/>
  <c r="L3300" i="4"/>
  <c r="K3404" i="4"/>
  <c r="L3404" i="4"/>
  <c r="K3538" i="4"/>
  <c r="L3538" i="4"/>
  <c r="K3568" i="4"/>
  <c r="L3568" i="4"/>
  <c r="K3624" i="4"/>
  <c r="L3624" i="4"/>
  <c r="K3728" i="4"/>
  <c r="L3728" i="4"/>
  <c r="K3274" i="4"/>
  <c r="L3274" i="4"/>
  <c r="K3378" i="4"/>
  <c r="L3378" i="4"/>
  <c r="K3482" i="4"/>
  <c r="L3482" i="4"/>
  <c r="K2458" i="4"/>
  <c r="L2458" i="4"/>
  <c r="K3248" i="4"/>
  <c r="L3248" i="4"/>
  <c r="K3352" i="4"/>
  <c r="L3352" i="4"/>
  <c r="K3598" i="4"/>
  <c r="L3598" i="4"/>
  <c r="K3508" i="4"/>
  <c r="L3508" i="4"/>
  <c r="K3702" i="4"/>
  <c r="L3702" i="4"/>
  <c r="K3456" i="4"/>
  <c r="L3456" i="4"/>
  <c r="K3676" i="4"/>
  <c r="L3676" i="4"/>
  <c r="P954" i="8"/>
  <c r="K424" i="4"/>
  <c r="L424" i="4"/>
  <c r="K446" i="4"/>
  <c r="L446" i="4"/>
  <c r="P1236" i="8"/>
  <c r="K355" i="4"/>
  <c r="L355" i="4"/>
  <c r="L356" i="4"/>
  <c r="K368" i="4"/>
  <c r="L368" i="4"/>
  <c r="K1507" i="4"/>
  <c r="L1507" i="4"/>
  <c r="K1187" i="4"/>
  <c r="L1187" i="4"/>
  <c r="K1506" i="4"/>
  <c r="L1506" i="4"/>
  <c r="K4046" i="4"/>
  <c r="L4046" i="4"/>
  <c r="K4101" i="4"/>
  <c r="L4101" i="4"/>
  <c r="K4125" i="4"/>
  <c r="L4125" i="4"/>
  <c r="K4149" i="4"/>
  <c r="L4149" i="4"/>
  <c r="K4197" i="4"/>
  <c r="L4197" i="4"/>
  <c r="K4573" i="4"/>
  <c r="L4573" i="4"/>
  <c r="K4709" i="4"/>
  <c r="L4709" i="4"/>
  <c r="K4278" i="4"/>
  <c r="L4278" i="4"/>
  <c r="K4654" i="4"/>
  <c r="L4654" i="4"/>
  <c r="K4239" i="4"/>
  <c r="L4239" i="4"/>
  <c r="K4019" i="4"/>
  <c r="L4019" i="4"/>
  <c r="K4392" i="4"/>
  <c r="L4392" i="4"/>
  <c r="K4416" i="4"/>
  <c r="L4416" i="4"/>
  <c r="K4624" i="4"/>
  <c r="L4624" i="4"/>
  <c r="K4760" i="4"/>
  <c r="L4760" i="4"/>
  <c r="K4177" i="4"/>
  <c r="L4177" i="4"/>
  <c r="K4297" i="4"/>
  <c r="L4297" i="4"/>
  <c r="K4337" i="4"/>
  <c r="L4337" i="4"/>
  <c r="K4457" i="4"/>
  <c r="L4457" i="4"/>
  <c r="K4473" i="4"/>
  <c r="L4473" i="4"/>
  <c r="K4513" i="4"/>
  <c r="L4513" i="4"/>
  <c r="K4553" i="4"/>
  <c r="L4553" i="4"/>
  <c r="K4737" i="4"/>
  <c r="L4737" i="4"/>
  <c r="K3839" i="4"/>
  <c r="L3839" i="4"/>
  <c r="K4218" i="4"/>
  <c r="L4218" i="4"/>
  <c r="K4682" i="4"/>
  <c r="L4682" i="4"/>
  <c r="K4922" i="4"/>
  <c r="L4922" i="4"/>
  <c r="L4924" i="4"/>
  <c r="K4755" i="4"/>
  <c r="L4755" i="4"/>
  <c r="K4596" i="4"/>
  <c r="L4596" i="4"/>
  <c r="K4524" i="4"/>
  <c r="L4524" i="4"/>
  <c r="K4308" i="4"/>
  <c r="L4308" i="4"/>
  <c r="K4259" i="4"/>
  <c r="L4259" i="4"/>
  <c r="K3477" i="4"/>
  <c r="L3477" i="4"/>
  <c r="P22" i="8"/>
  <c r="K930" i="4"/>
  <c r="L930" i="4"/>
  <c r="K2464" i="4"/>
  <c r="L2464" i="4"/>
  <c r="K3231" i="4"/>
  <c r="L3231" i="4"/>
  <c r="K3335" i="4"/>
  <c r="L3335" i="4"/>
  <c r="K3439" i="4"/>
  <c r="L3439" i="4"/>
  <c r="K3206" i="4"/>
  <c r="L3206" i="4"/>
  <c r="K3310" i="4"/>
  <c r="L3310" i="4"/>
  <c r="K3414" i="4"/>
  <c r="L3414" i="4"/>
  <c r="K3547" i="4"/>
  <c r="L3547" i="4"/>
  <c r="K3577" i="4"/>
  <c r="L3577" i="4"/>
  <c r="K3633" i="4"/>
  <c r="L3633" i="4"/>
  <c r="K3737" i="4"/>
  <c r="L3737" i="4"/>
  <c r="K3283" i="4"/>
  <c r="L3283" i="4"/>
  <c r="K3387" i="4"/>
  <c r="L3387" i="4"/>
  <c r="K3491" i="4"/>
  <c r="L3491" i="4"/>
  <c r="K3362" i="4"/>
  <c r="L3362" i="4"/>
  <c r="K3517" i="4"/>
  <c r="L3517" i="4"/>
  <c r="K3608" i="4"/>
  <c r="L3608" i="4"/>
  <c r="K3466" i="4"/>
  <c r="L3466" i="4"/>
  <c r="K3712" i="4"/>
  <c r="L3712" i="4"/>
  <c r="K3685" i="4"/>
  <c r="L3685" i="4"/>
  <c r="K3258" i="4"/>
  <c r="L3258" i="4"/>
  <c r="K3660" i="4"/>
  <c r="L3660" i="4"/>
  <c r="P650" i="8"/>
  <c r="K2413" i="4"/>
  <c r="L2413" i="4"/>
  <c r="P662" i="8"/>
  <c r="K781" i="4"/>
  <c r="L781" i="4"/>
  <c r="K2552" i="4"/>
  <c r="L2552" i="4"/>
  <c r="P666" i="8"/>
  <c r="K845" i="4"/>
  <c r="L845" i="4"/>
  <c r="P678" i="8"/>
  <c r="K1203" i="4"/>
  <c r="L1203" i="4"/>
  <c r="P718" i="8"/>
  <c r="K787" i="4"/>
  <c r="L787" i="4"/>
  <c r="P992" i="8"/>
  <c r="K207" i="4"/>
  <c r="L207" i="4"/>
  <c r="P996" i="8"/>
  <c r="K252" i="4"/>
  <c r="L252" i="4"/>
  <c r="P1048" i="8"/>
  <c r="K92" i="4"/>
  <c r="L92" i="4"/>
  <c r="P1052" i="8"/>
  <c r="K258" i="4"/>
  <c r="L258" i="4"/>
  <c r="P1060" i="8"/>
  <c r="P1064" i="8"/>
  <c r="K1331" i="4"/>
  <c r="L1331" i="4"/>
  <c r="K152" i="4"/>
  <c r="L152" i="4"/>
  <c r="P1068" i="8"/>
  <c r="K148" i="4"/>
  <c r="L148" i="4"/>
  <c r="K1369" i="4"/>
  <c r="L1369" i="4"/>
  <c r="P1072" i="8"/>
  <c r="K115" i="4"/>
  <c r="L115" i="4"/>
  <c r="K1423" i="4"/>
  <c r="L1423" i="4"/>
  <c r="P1076" i="8"/>
  <c r="K246" i="4"/>
  <c r="L246" i="4"/>
  <c r="K1458" i="4"/>
  <c r="L1458" i="4"/>
  <c r="K3874" i="4"/>
  <c r="L3874" i="4"/>
  <c r="P1080" i="8"/>
  <c r="K119" i="4"/>
  <c r="L119" i="4"/>
  <c r="K1410" i="4"/>
  <c r="L1410" i="4"/>
  <c r="P1084" i="8"/>
  <c r="K1377" i="4"/>
  <c r="L1377" i="4"/>
  <c r="K178" i="4"/>
  <c r="L178" i="4"/>
  <c r="P1101" i="8"/>
  <c r="K517" i="4"/>
  <c r="L517" i="4"/>
  <c r="K802" i="4"/>
  <c r="L802" i="4"/>
  <c r="K492" i="4"/>
  <c r="L492" i="4"/>
  <c r="K458" i="4"/>
  <c r="L458" i="4"/>
  <c r="K540" i="4"/>
  <c r="L540" i="4"/>
  <c r="K922" i="4"/>
  <c r="L922" i="4"/>
  <c r="K596" i="4"/>
  <c r="L596" i="4"/>
  <c r="K572" i="4"/>
  <c r="L572" i="4"/>
  <c r="K683" i="4"/>
  <c r="L683" i="4"/>
  <c r="K887" i="4"/>
  <c r="L887" i="4"/>
  <c r="K1516" i="4"/>
  <c r="L1516" i="4"/>
  <c r="K3190" i="4"/>
  <c r="L3190" i="4"/>
  <c r="K2457" i="4"/>
  <c r="L2457" i="4"/>
  <c r="K2443" i="4"/>
  <c r="L2443" i="4"/>
  <c r="P1105" i="8"/>
  <c r="K870" i="4"/>
  <c r="L870" i="4"/>
  <c r="K1161" i="4"/>
  <c r="L1161" i="4"/>
  <c r="P1109" i="8"/>
  <c r="K597" i="4"/>
  <c r="L597" i="4"/>
  <c r="K457" i="4"/>
  <c r="L457" i="4"/>
  <c r="K539" i="4"/>
  <c r="L539" i="4"/>
  <c r="K921" i="4"/>
  <c r="L921" i="4"/>
  <c r="K801" i="4"/>
  <c r="L801" i="4"/>
  <c r="K516" i="4"/>
  <c r="L516" i="4"/>
  <c r="K571" i="4"/>
  <c r="L571" i="4"/>
  <c r="K698" i="4"/>
  <c r="L698" i="4"/>
  <c r="K1515" i="4"/>
  <c r="L1515" i="4"/>
  <c r="K719" i="4"/>
  <c r="L719" i="4"/>
  <c r="K886" i="4"/>
  <c r="L886" i="4"/>
  <c r="K1834" i="4"/>
  <c r="L1834" i="4"/>
  <c r="K1710" i="4"/>
  <c r="L1710" i="4"/>
  <c r="K1787" i="4"/>
  <c r="L1787" i="4"/>
  <c r="K491" i="4"/>
  <c r="L491" i="4"/>
  <c r="K1900" i="4"/>
  <c r="L1900" i="4"/>
  <c r="K2041" i="4"/>
  <c r="L2041" i="4"/>
  <c r="K2089" i="4"/>
  <c r="L2089" i="4"/>
  <c r="K2205" i="4"/>
  <c r="L2205" i="4"/>
  <c r="K1876" i="4"/>
  <c r="L1876" i="4"/>
  <c r="K2158" i="4"/>
  <c r="L2158" i="4"/>
  <c r="K2640" i="4"/>
  <c r="L2640" i="4"/>
  <c r="K1804" i="4"/>
  <c r="L1804" i="4"/>
  <c r="K1989" i="4"/>
  <c r="L1989" i="4"/>
  <c r="K2111" i="4"/>
  <c r="L2111" i="4"/>
  <c r="K2130" i="4"/>
  <c r="L2130" i="4"/>
  <c r="K2323" i="4"/>
  <c r="L2323" i="4"/>
  <c r="K2593" i="4"/>
  <c r="L2593" i="4"/>
  <c r="K2757" i="4"/>
  <c r="L2757" i="4"/>
  <c r="K2064" i="4"/>
  <c r="L2064" i="4"/>
  <c r="K2276" i="4"/>
  <c r="L2276" i="4"/>
  <c r="K2681" i="4"/>
  <c r="L2681" i="4"/>
  <c r="K2710" i="4"/>
  <c r="L2710" i="4"/>
  <c r="K1646" i="4"/>
  <c r="L1646" i="4"/>
  <c r="K2017" i="4"/>
  <c r="L2017" i="4"/>
  <c r="K2229" i="4"/>
  <c r="L2229" i="4"/>
  <c r="K2248" i="4"/>
  <c r="L2248" i="4"/>
  <c r="K2456" i="4"/>
  <c r="L2456" i="4"/>
  <c r="K832" i="4"/>
  <c r="L832" i="4"/>
  <c r="K1663" i="4"/>
  <c r="L1663" i="4"/>
  <c r="K1693" i="4"/>
  <c r="L1693" i="4"/>
  <c r="K1970" i="4"/>
  <c r="L1970" i="4"/>
  <c r="K2182" i="4"/>
  <c r="L2182" i="4"/>
  <c r="K1763" i="4"/>
  <c r="L1763" i="4"/>
  <c r="K1734" i="4"/>
  <c r="L1734" i="4"/>
  <c r="K2366" i="4"/>
  <c r="L2366" i="4"/>
  <c r="K2798" i="4"/>
  <c r="L2798" i="4"/>
  <c r="K2822" i="4"/>
  <c r="L2822" i="4"/>
  <c r="K2892" i="4"/>
  <c r="L2892" i="4"/>
  <c r="K2569" i="4"/>
  <c r="L2569" i="4"/>
  <c r="K2874" i="4"/>
  <c r="L2874" i="4"/>
  <c r="K3225" i="4"/>
  <c r="L3225" i="4"/>
  <c r="K3329" i="4"/>
  <c r="L3329" i="4"/>
  <c r="K3433" i="4"/>
  <c r="L3433" i="4"/>
  <c r="K3653" i="4"/>
  <c r="L3653" i="4"/>
  <c r="K2347" i="4"/>
  <c r="L2347" i="4"/>
  <c r="K2541" i="4"/>
  <c r="L2541" i="4"/>
  <c r="K3199" i="4"/>
  <c r="L3199" i="4"/>
  <c r="K3303" i="4"/>
  <c r="L3303" i="4"/>
  <c r="K3407" i="4"/>
  <c r="L3407" i="4"/>
  <c r="K3511" i="4"/>
  <c r="L3511" i="4"/>
  <c r="K1948" i="4"/>
  <c r="L1948" i="4"/>
  <c r="K2616" i="4"/>
  <c r="L2616" i="4"/>
  <c r="K2657" i="4"/>
  <c r="L2657" i="4"/>
  <c r="K2734" i="4"/>
  <c r="L2734" i="4"/>
  <c r="K2850" i="4"/>
  <c r="L2850" i="4"/>
  <c r="K3459" i="4"/>
  <c r="L3459" i="4"/>
  <c r="K2781" i="4"/>
  <c r="L2781" i="4"/>
  <c r="K3485" i="4"/>
  <c r="L3485" i="4"/>
  <c r="K3277" i="4"/>
  <c r="L3277" i="4"/>
  <c r="K3627" i="4"/>
  <c r="L3627" i="4"/>
  <c r="K2300" i="4"/>
  <c r="L2300" i="4"/>
  <c r="K3251" i="4"/>
  <c r="L3251" i="4"/>
  <c r="K3541" i="4"/>
  <c r="L3541" i="4"/>
  <c r="K3571" i="4"/>
  <c r="L3571" i="4"/>
  <c r="K3731" i="4"/>
  <c r="L3731" i="4"/>
  <c r="K3601" i="4"/>
  <c r="L3601" i="4"/>
  <c r="K4878" i="4"/>
  <c r="L4878" i="4"/>
  <c r="K1923" i="4"/>
  <c r="L1923" i="4"/>
  <c r="K3381" i="4"/>
  <c r="L3381" i="4"/>
  <c r="K3705" i="4"/>
  <c r="L3705" i="4"/>
  <c r="P1113" i="8"/>
  <c r="K40" i="4"/>
  <c r="L40" i="4"/>
  <c r="P1125" i="8"/>
  <c r="K737" i="4"/>
  <c r="L737" i="4"/>
  <c r="K438" i="4"/>
  <c r="L438" i="4"/>
  <c r="K774" i="4"/>
  <c r="L774" i="4"/>
  <c r="K380" i="4"/>
  <c r="L380" i="4"/>
  <c r="K416" i="4"/>
  <c r="L416" i="4"/>
  <c r="K625" i="4"/>
  <c r="L625" i="4"/>
  <c r="P1129" i="8"/>
  <c r="K721" i="4"/>
  <c r="L721" i="4"/>
  <c r="K835" i="4"/>
  <c r="L835" i="4"/>
  <c r="K700" i="4"/>
  <c r="L700" i="4"/>
  <c r="K1162" i="4"/>
  <c r="L1162" i="4"/>
  <c r="K3987" i="4"/>
  <c r="L3987" i="4"/>
  <c r="P1145" i="8"/>
  <c r="K1158" i="4"/>
  <c r="L1158" i="4"/>
  <c r="P1149" i="8"/>
  <c r="K26" i="4"/>
  <c r="L26" i="4"/>
  <c r="K646" i="4"/>
  <c r="L646" i="4"/>
  <c r="K6" i="4"/>
  <c r="L6" i="4"/>
  <c r="K1207" i="4"/>
  <c r="L1207" i="4"/>
  <c r="K1226" i="4"/>
  <c r="L1226" i="4"/>
  <c r="K1268" i="4"/>
  <c r="L1268" i="4"/>
  <c r="K653" i="4"/>
  <c r="L653" i="4"/>
  <c r="K1200" i="4"/>
  <c r="L1200" i="4"/>
  <c r="K1238" i="4"/>
  <c r="L1238" i="4"/>
  <c r="K1248" i="4"/>
  <c r="L1248" i="4"/>
  <c r="K1259" i="4"/>
  <c r="L1259" i="4"/>
  <c r="K1277" i="4"/>
  <c r="L1277" i="4"/>
  <c r="K1215" i="4"/>
  <c r="L1215" i="4"/>
  <c r="P1153" i="8"/>
  <c r="K1216" i="4"/>
  <c r="L1216" i="4"/>
  <c r="K1278" i="4"/>
  <c r="L1278" i="4"/>
  <c r="K1199" i="4"/>
  <c r="L1199" i="4"/>
  <c r="P1157" i="8"/>
  <c r="K56" i="4"/>
  <c r="L56" i="4"/>
  <c r="P1161" i="8"/>
  <c r="K344" i="4"/>
  <c r="L344" i="4"/>
  <c r="P1165" i="8"/>
  <c r="K3783" i="4"/>
  <c r="L3783" i="4"/>
  <c r="P1185" i="8"/>
  <c r="K3621" i="4"/>
  <c r="L3621" i="4"/>
  <c r="K3725" i="4"/>
  <c r="L3725" i="4"/>
  <c r="K3673" i="4"/>
  <c r="L3673" i="4"/>
  <c r="P1189" i="8"/>
  <c r="K3594" i="4"/>
  <c r="L3594" i="4"/>
  <c r="K3534" i="4"/>
  <c r="L3534" i="4"/>
  <c r="K3564" i="4"/>
  <c r="L3564" i="4"/>
  <c r="P1201" i="8"/>
  <c r="K753" i="4"/>
  <c r="L753" i="4"/>
  <c r="K854" i="4"/>
  <c r="L854" i="4"/>
  <c r="L856" i="4"/>
  <c r="K334" i="1"/>
  <c r="P334" i="1"/>
  <c r="K1105" i="4"/>
  <c r="L1105" i="4"/>
  <c r="L1107" i="4"/>
  <c r="K1129" i="4"/>
  <c r="L1129" i="4"/>
  <c r="L1131" i="4"/>
  <c r="K386" i="1"/>
  <c r="P386" i="1"/>
  <c r="K1157" i="4"/>
  <c r="L1157" i="4"/>
  <c r="K1114" i="4"/>
  <c r="L1114" i="4"/>
  <c r="L1116" i="4"/>
  <c r="K472" i="8"/>
  <c r="P472" i="8"/>
  <c r="K1123" i="4"/>
  <c r="L1123" i="4"/>
  <c r="L1125" i="4"/>
  <c r="K473" i="1"/>
  <c r="P473" i="1"/>
  <c r="K1108" i="4"/>
  <c r="L1108" i="4"/>
  <c r="L1110" i="4"/>
  <c r="K474" i="1"/>
  <c r="P474" i="1"/>
  <c r="K1132" i="4"/>
  <c r="L1132" i="4"/>
  <c r="L1134" i="4"/>
  <c r="K476" i="1"/>
  <c r="P476" i="1"/>
  <c r="K1177" i="4"/>
  <c r="L1177" i="4"/>
  <c r="K1193" i="4"/>
  <c r="L1193" i="4"/>
  <c r="L1195" i="4"/>
  <c r="K462" i="1"/>
  <c r="L656" i="4"/>
  <c r="L657" i="4"/>
  <c r="K1208" i="8"/>
  <c r="G159" i="5"/>
  <c r="H159" i="5" s="1"/>
  <c r="K1111" i="4"/>
  <c r="L1111" i="4"/>
  <c r="L1113" i="4"/>
  <c r="K470" i="8"/>
  <c r="P470" i="8"/>
  <c r="K1120" i="4"/>
  <c r="L1120" i="4"/>
  <c r="L1122" i="4"/>
  <c r="K471" i="1"/>
  <c r="P471" i="1"/>
  <c r="K1135" i="4"/>
  <c r="L1135" i="4"/>
  <c r="L1137" i="4"/>
  <c r="K475" i="1"/>
  <c r="P475" i="1"/>
  <c r="K1117" i="4"/>
  <c r="L1117" i="4"/>
  <c r="L1119" i="4"/>
  <c r="K467" i="8"/>
  <c r="P467" i="8"/>
  <c r="K1288" i="4"/>
  <c r="L1288" i="4"/>
  <c r="K4029" i="4"/>
  <c r="L4029" i="4"/>
  <c r="K3160" i="4"/>
  <c r="L3160" i="4"/>
  <c r="L3162" i="4"/>
  <c r="K486" i="1"/>
  <c r="K2394" i="4"/>
  <c r="L2394" i="4"/>
  <c r="K2386" i="4"/>
  <c r="L2386" i="4"/>
  <c r="K4084" i="4"/>
  <c r="L4084" i="4"/>
  <c r="K4325" i="4"/>
  <c r="L4325" i="4"/>
  <c r="K4381" i="4"/>
  <c r="L4381" i="4"/>
  <c r="K4445" i="4"/>
  <c r="L4445" i="4"/>
  <c r="K4501" i="4"/>
  <c r="L4501" i="4"/>
  <c r="K4541" i="4"/>
  <c r="L4541" i="4"/>
  <c r="K4206" i="4"/>
  <c r="L4206" i="4"/>
  <c r="K4582" i="4"/>
  <c r="L4582" i="4"/>
  <c r="K4606" i="4"/>
  <c r="L4606" i="4"/>
  <c r="K4798" i="4"/>
  <c r="L4798" i="4"/>
  <c r="L4800" i="4"/>
  <c r="K4111" i="4"/>
  <c r="L4111" i="4"/>
  <c r="K4135" i="4"/>
  <c r="L4135" i="4"/>
  <c r="K4159" i="4"/>
  <c r="L4159" i="4"/>
  <c r="K4287" i="4"/>
  <c r="L4287" i="4"/>
  <c r="K4463" i="4"/>
  <c r="L4463" i="4"/>
  <c r="K4719" i="4"/>
  <c r="L4719" i="4"/>
  <c r="K4248" i="4"/>
  <c r="L4248" i="4"/>
  <c r="K4424" i="4"/>
  <c r="L4424" i="4"/>
  <c r="K4664" i="4"/>
  <c r="L4664" i="4"/>
  <c r="K4345" i="4"/>
  <c r="L4345" i="4"/>
  <c r="K4801" i="4"/>
  <c r="L4801" i="4"/>
  <c r="L4803" i="4"/>
  <c r="K4186" i="4"/>
  <c r="L4186" i="4"/>
  <c r="K4306" i="4"/>
  <c r="L4306" i="4"/>
  <c r="K4402" i="4"/>
  <c r="L4402" i="4"/>
  <c r="K4482" i="4"/>
  <c r="L4482" i="4"/>
  <c r="K4522" i="4"/>
  <c r="L4522" i="4"/>
  <c r="K4562" i="4"/>
  <c r="L4562" i="4"/>
  <c r="K4634" i="4"/>
  <c r="L4634" i="4"/>
  <c r="K4746" i="4"/>
  <c r="L4746" i="4"/>
  <c r="K4002" i="4"/>
  <c r="L4002" i="4"/>
  <c r="P1205" i="8"/>
  <c r="K364" i="4"/>
  <c r="L364" i="4"/>
  <c r="K816" i="4"/>
  <c r="L816" i="4"/>
  <c r="L818" i="4"/>
  <c r="K335" i="1"/>
  <c r="P335" i="1"/>
  <c r="K1502" i="4"/>
  <c r="L1502" i="4"/>
  <c r="K3835" i="4"/>
  <c r="L3835" i="4"/>
  <c r="K4571" i="4"/>
  <c r="L4571" i="4"/>
  <c r="K4355" i="4"/>
  <c r="L4355" i="4"/>
  <c r="K4276" i="4"/>
  <c r="L4276" i="4"/>
  <c r="K3649" i="4"/>
  <c r="L3649" i="4"/>
  <c r="K3325" i="4"/>
  <c r="L3325" i="4"/>
  <c r="P1257" i="8"/>
  <c r="K3563" i="4"/>
  <c r="L3563" i="4"/>
  <c r="P614" i="8"/>
  <c r="K102" i="4"/>
  <c r="L102" i="4"/>
  <c r="P618" i="8"/>
  <c r="K218" i="4"/>
  <c r="L218" i="4"/>
  <c r="K868" i="4"/>
  <c r="L868" i="4"/>
  <c r="K3176" i="4"/>
  <c r="L3176" i="4"/>
  <c r="P638" i="8"/>
  <c r="K2415" i="4"/>
  <c r="L2415" i="4"/>
  <c r="P686" i="8"/>
  <c r="K1469" i="4"/>
  <c r="L1469" i="4"/>
  <c r="K1488" i="4"/>
  <c r="L1488" i="4"/>
  <c r="K1462" i="4"/>
  <c r="L1462" i="4"/>
  <c r="K1482" i="4"/>
  <c r="L1482" i="4"/>
  <c r="P690" i="8"/>
  <c r="K125" i="4"/>
  <c r="L125" i="4"/>
  <c r="K234" i="4"/>
  <c r="L234" i="4"/>
  <c r="K648" i="4"/>
  <c r="L648" i="4"/>
  <c r="K229" i="4"/>
  <c r="L229" i="4"/>
  <c r="K335" i="4"/>
  <c r="L335" i="4"/>
  <c r="K3983" i="4"/>
  <c r="L3983" i="4"/>
  <c r="K3972" i="4"/>
  <c r="L3972" i="4"/>
  <c r="P694" i="8"/>
  <c r="K38" i="4"/>
  <c r="L38" i="4"/>
  <c r="P706" i="8"/>
  <c r="K321" i="4"/>
  <c r="L321" i="4"/>
  <c r="K310" i="4"/>
  <c r="L310" i="4"/>
  <c r="K305" i="4"/>
  <c r="L305" i="4"/>
  <c r="K1426" i="4"/>
  <c r="L1426" i="4"/>
  <c r="K296" i="4"/>
  <c r="L296" i="4"/>
  <c r="K1418" i="4"/>
  <c r="L1418" i="4"/>
  <c r="K1393" i="4"/>
  <c r="L1393" i="4"/>
  <c r="K1406" i="4"/>
  <c r="L1406" i="4"/>
  <c r="K1448" i="4"/>
  <c r="L1448" i="4"/>
  <c r="K301" i="4"/>
  <c r="L301" i="4"/>
  <c r="P710" i="8"/>
  <c r="K889" i="4"/>
  <c r="L889" i="4"/>
  <c r="K924" i="4"/>
  <c r="L924" i="4"/>
  <c r="K735" i="4"/>
  <c r="L735" i="4"/>
  <c r="K1517" i="4"/>
  <c r="L1517" i="4"/>
  <c r="K459" i="4"/>
  <c r="L459" i="4"/>
  <c r="K2927" i="4"/>
  <c r="L2927" i="4"/>
  <c r="K3253" i="4"/>
  <c r="L3253" i="4"/>
  <c r="K3226" i="4"/>
  <c r="L3226" i="4"/>
  <c r="K3330" i="4"/>
  <c r="L3330" i="4"/>
  <c r="K2947" i="4"/>
  <c r="L2947" i="4"/>
  <c r="K3201" i="4"/>
  <c r="L3201" i="4"/>
  <c r="K3305" i="4"/>
  <c r="L3305" i="4"/>
  <c r="K3278" i="4"/>
  <c r="L3278" i="4"/>
  <c r="K2459" i="4"/>
  <c r="L2459" i="4"/>
  <c r="P714" i="8"/>
  <c r="K105" i="4"/>
  <c r="L105" i="4"/>
  <c r="K328" i="4"/>
  <c r="L328" i="4"/>
  <c r="K271" i="4"/>
  <c r="L271" i="4"/>
  <c r="K288" i="4"/>
  <c r="L288" i="4"/>
  <c r="K1345" i="4"/>
  <c r="L1345" i="4"/>
  <c r="K1432" i="4"/>
  <c r="L1432" i="4"/>
  <c r="K277" i="4"/>
  <c r="L277" i="4"/>
  <c r="K1323" i="4"/>
  <c r="L1323" i="4"/>
  <c r="K1363" i="4"/>
  <c r="L1363" i="4"/>
  <c r="K281" i="4"/>
  <c r="L281" i="4"/>
  <c r="K324" i="4"/>
  <c r="L324" i="4"/>
  <c r="L326" i="4"/>
  <c r="K284" i="4"/>
  <c r="L284" i="4"/>
  <c r="K1351" i="4"/>
  <c r="L1351" i="4"/>
  <c r="K1306" i="4"/>
  <c r="L1306" i="4"/>
  <c r="K1368" i="4"/>
  <c r="L1368" i="4"/>
  <c r="K274" i="4"/>
  <c r="L274" i="4"/>
  <c r="K1310" i="4"/>
  <c r="L1310" i="4"/>
  <c r="K332" i="4"/>
  <c r="L332" i="4"/>
  <c r="K1374" i="4"/>
  <c r="L1374" i="4"/>
  <c r="K1440" i="4"/>
  <c r="L1440" i="4"/>
  <c r="P734" i="8"/>
  <c r="K757" i="4"/>
  <c r="L757" i="4"/>
  <c r="P738" i="8"/>
  <c r="K759" i="4"/>
  <c r="L759" i="4"/>
  <c r="K1505" i="4"/>
  <c r="L1505" i="4"/>
  <c r="K4469" i="4"/>
  <c r="L4469" i="4"/>
  <c r="P754" i="8"/>
  <c r="K4678" i="4"/>
  <c r="L4678" i="4"/>
  <c r="P830" i="8"/>
  <c r="K1680" i="4"/>
  <c r="L1680" i="4"/>
  <c r="K1750" i="4"/>
  <c r="L1750" i="4"/>
  <c r="K1835" i="4"/>
  <c r="L1835" i="4"/>
  <c r="K1764" i="4"/>
  <c r="L1764" i="4"/>
  <c r="K1924" i="4"/>
  <c r="L1924" i="4"/>
  <c r="K1949" i="4"/>
  <c r="L1949" i="4"/>
  <c r="K2301" i="4"/>
  <c r="L2301" i="4"/>
  <c r="K1727" i="4"/>
  <c r="L1727" i="4"/>
  <c r="K1901" i="4"/>
  <c r="L1901" i="4"/>
  <c r="K2042" i="4"/>
  <c r="L2042" i="4"/>
  <c r="K2090" i="4"/>
  <c r="L2090" i="4"/>
  <c r="K2206" i="4"/>
  <c r="L2206" i="4"/>
  <c r="K2381" i="4"/>
  <c r="L2381" i="4"/>
  <c r="K2815" i="4"/>
  <c r="L2815" i="4"/>
  <c r="K1877" i="4"/>
  <c r="L1877" i="4"/>
  <c r="K2159" i="4"/>
  <c r="L2159" i="4"/>
  <c r="K2556" i="4"/>
  <c r="L2556" i="4"/>
  <c r="K2641" i="4"/>
  <c r="L2641" i="4"/>
  <c r="K1821" i="4"/>
  <c r="L1821" i="4"/>
  <c r="K2004" i="4"/>
  <c r="L2004" i="4"/>
  <c r="K2112" i="4"/>
  <c r="L2112" i="4"/>
  <c r="K2324" i="4"/>
  <c r="L2324" i="4"/>
  <c r="K2594" i="4"/>
  <c r="L2594" i="4"/>
  <c r="K2758" i="4"/>
  <c r="L2758" i="4"/>
  <c r="K2065" i="4"/>
  <c r="L2065" i="4"/>
  <c r="K2277" i="4"/>
  <c r="L2277" i="4"/>
  <c r="K1647" i="4"/>
  <c r="L1647" i="4"/>
  <c r="K2018" i="4"/>
  <c r="L2018" i="4"/>
  <c r="K2145" i="4"/>
  <c r="L2145" i="4"/>
  <c r="K2230" i="4"/>
  <c r="L2230" i="4"/>
  <c r="K1971" i="4"/>
  <c r="L1971" i="4"/>
  <c r="K2782" i="4"/>
  <c r="L2782" i="4"/>
  <c r="K2697" i="4"/>
  <c r="L2697" i="4"/>
  <c r="K2711" i="4"/>
  <c r="L2711" i="4"/>
  <c r="K2570" i="4"/>
  <c r="L2570" i="4"/>
  <c r="K2674" i="4"/>
  <c r="L2674" i="4"/>
  <c r="K2838" i="4"/>
  <c r="L2838" i="4"/>
  <c r="K2875" i="4"/>
  <c r="L2875" i="4"/>
  <c r="K2348" i="4"/>
  <c r="L2348" i="4"/>
  <c r="K2263" i="4"/>
  <c r="L2263" i="4"/>
  <c r="K2617" i="4"/>
  <c r="L2617" i="4"/>
  <c r="K1694" i="4"/>
  <c r="L1694" i="4"/>
  <c r="K2909" i="4"/>
  <c r="L2909" i="4"/>
  <c r="K2735" i="4"/>
  <c r="L2735" i="4"/>
  <c r="K2851" i="4"/>
  <c r="L2851" i="4"/>
  <c r="K1788" i="4"/>
  <c r="L1788" i="4"/>
  <c r="K2183" i="4"/>
  <c r="L2183" i="4"/>
  <c r="P878" i="8"/>
  <c r="K351" i="4"/>
  <c r="L351" i="4"/>
  <c r="K1456" i="4"/>
  <c r="L1456" i="4"/>
  <c r="K1471" i="4"/>
  <c r="L1471" i="4"/>
  <c r="K1484" i="4"/>
  <c r="L1484" i="4"/>
  <c r="K1490" i="4"/>
  <c r="L1490" i="4"/>
  <c r="K1464" i="4"/>
  <c r="L1464" i="4"/>
  <c r="P882" i="8"/>
  <c r="K1478" i="4"/>
  <c r="L1478" i="4"/>
  <c r="K1498" i="4"/>
  <c r="L1498" i="4"/>
  <c r="K2437" i="4"/>
  <c r="L2437" i="4"/>
  <c r="K163" i="4"/>
  <c r="L163" i="4"/>
  <c r="K171" i="4"/>
  <c r="L171" i="4"/>
  <c r="K179" i="4"/>
  <c r="L179" i="4"/>
  <c r="K187" i="4"/>
  <c r="L187" i="4"/>
  <c r="L188" i="4"/>
  <c r="K100" i="1"/>
  <c r="N258" i="3"/>
  <c r="O258" i="3"/>
  <c r="K195" i="4"/>
  <c r="L195" i="4"/>
  <c r="K116" i="4"/>
  <c r="L116" i="4"/>
  <c r="K153" i="4"/>
  <c r="L153" i="4"/>
  <c r="K199" i="4"/>
  <c r="L199" i="4"/>
  <c r="K345" i="4"/>
  <c r="L345" i="4"/>
  <c r="K639" i="4"/>
  <c r="L639" i="4"/>
  <c r="K145" i="4"/>
  <c r="L145" i="4"/>
  <c r="K191" i="4"/>
  <c r="L191" i="4"/>
  <c r="K127" i="4"/>
  <c r="L127" i="4"/>
  <c r="K137" i="4"/>
  <c r="L137" i="4"/>
  <c r="K183" i="4"/>
  <c r="L183" i="4"/>
  <c r="K650" i="4"/>
  <c r="L650" i="4"/>
  <c r="K112" i="4"/>
  <c r="L112" i="4"/>
  <c r="K175" i="4"/>
  <c r="L175" i="4"/>
  <c r="K149" i="4"/>
  <c r="L149" i="4"/>
  <c r="K167" i="4"/>
  <c r="L167" i="4"/>
  <c r="K265" i="4"/>
  <c r="L265" i="4"/>
  <c r="K1422" i="4"/>
  <c r="L1422" i="4"/>
  <c r="K120" i="4"/>
  <c r="L120" i="4"/>
  <c r="K141" i="4"/>
  <c r="L141" i="4"/>
  <c r="K1191" i="4"/>
  <c r="L1191" i="4"/>
  <c r="K159" i="4"/>
  <c r="L159" i="4"/>
  <c r="K1397" i="4"/>
  <c r="L1397" i="4"/>
  <c r="K859" i="4"/>
  <c r="L859" i="4"/>
  <c r="L860" i="4"/>
  <c r="K435" i="1"/>
  <c r="P435" i="1"/>
  <c r="K1356" i="4"/>
  <c r="L1356" i="4"/>
  <c r="K1444" i="4"/>
  <c r="L1444" i="4"/>
  <c r="K247" i="4"/>
  <c r="L247" i="4"/>
  <c r="K642" i="4"/>
  <c r="L642" i="4"/>
  <c r="K133" i="4"/>
  <c r="L133" i="4"/>
  <c r="K1327" i="4"/>
  <c r="L1327" i="4"/>
  <c r="K1317" i="4"/>
  <c r="L1317" i="4"/>
  <c r="K1341" i="4"/>
  <c r="L1341" i="4"/>
  <c r="K1378" i="4"/>
  <c r="L1378" i="4"/>
  <c r="K1414" i="4"/>
  <c r="L1414" i="4"/>
  <c r="K1295" i="4"/>
  <c r="L1295" i="4"/>
  <c r="K1367" i="4"/>
  <c r="L1367" i="4"/>
  <c r="K1391" i="4"/>
  <c r="L1391" i="4"/>
  <c r="K1459" i="4"/>
  <c r="L1459" i="4"/>
  <c r="K1309" i="4"/>
  <c r="L1309" i="4"/>
  <c r="K1330" i="4"/>
  <c r="L1330" i="4"/>
  <c r="K1447" i="4"/>
  <c r="L1447" i="4"/>
  <c r="K1344" i="4"/>
  <c r="L1344" i="4"/>
  <c r="K1382" i="4"/>
  <c r="L1382" i="4"/>
  <c r="K1436" i="4"/>
  <c r="L1436" i="4"/>
  <c r="K1302" i="4"/>
  <c r="L1302" i="4"/>
  <c r="K1359" i="4"/>
  <c r="L1359" i="4"/>
  <c r="K1411" i="4"/>
  <c r="L1411" i="4"/>
  <c r="K3809" i="4"/>
  <c r="L3809" i="4"/>
  <c r="K3832" i="4"/>
  <c r="L3832" i="4"/>
  <c r="K3876" i="4"/>
  <c r="L3876" i="4"/>
  <c r="K3896" i="4"/>
  <c r="L3896" i="4"/>
  <c r="K3924" i="4"/>
  <c r="L3924" i="4"/>
  <c r="K3857" i="4"/>
  <c r="L3857" i="4"/>
  <c r="P936" i="8"/>
  <c r="K2517" i="4"/>
  <c r="L2517" i="4"/>
  <c r="K2533" i="4"/>
  <c r="L2533" i="4"/>
  <c r="P955" i="8"/>
  <c r="K1853" i="4"/>
  <c r="L1853" i="4"/>
  <c r="K1590" i="4"/>
  <c r="L1590" i="4"/>
  <c r="K1607" i="4"/>
  <c r="L1607" i="4"/>
  <c r="K3045" i="4"/>
  <c r="L3045" i="4"/>
  <c r="K3127" i="4"/>
  <c r="L3127" i="4"/>
  <c r="K3006" i="4"/>
  <c r="L3006" i="4"/>
  <c r="K3146" i="4"/>
  <c r="L3146" i="4"/>
  <c r="K4879" i="4"/>
  <c r="L4879" i="4"/>
  <c r="K4787" i="4"/>
  <c r="L4787" i="4"/>
  <c r="L4788" i="4"/>
  <c r="K4748" i="4"/>
  <c r="L4748" i="4"/>
  <c r="K4692" i="4"/>
  <c r="L4692" i="4"/>
  <c r="K4492" i="4"/>
  <c r="L4492" i="4"/>
  <c r="K4227" i="4"/>
  <c r="L4227" i="4"/>
  <c r="K4056" i="4"/>
  <c r="L4056" i="4"/>
  <c r="K3458" i="4"/>
  <c r="L3458" i="4"/>
  <c r="P631" i="8"/>
  <c r="K2507" i="4"/>
  <c r="L2507" i="4"/>
  <c r="K2523" i="4"/>
  <c r="L2523" i="4"/>
  <c r="P719" i="8"/>
  <c r="K3" i="4"/>
  <c r="L3" i="4"/>
  <c r="P727" i="8"/>
  <c r="K33" i="4"/>
  <c r="L33" i="4"/>
  <c r="P831" i="8"/>
  <c r="K1649" i="4"/>
  <c r="L1649" i="4"/>
  <c r="K1766" i="4"/>
  <c r="L1766" i="4"/>
  <c r="K1805" i="4"/>
  <c r="L1805" i="4"/>
  <c r="K1926" i="4"/>
  <c r="L1926" i="4"/>
  <c r="K1879" i="4"/>
  <c r="L1879" i="4"/>
  <c r="K1696" i="4"/>
  <c r="L1696" i="4"/>
  <c r="K1973" i="4"/>
  <c r="L1973" i="4"/>
  <c r="K2185" i="4"/>
  <c r="L2185" i="4"/>
  <c r="K1790" i="4"/>
  <c r="L1790" i="4"/>
  <c r="K2350" i="4"/>
  <c r="L2350" i="4"/>
  <c r="K2572" i="4"/>
  <c r="L2572" i="4"/>
  <c r="K2784" i="4"/>
  <c r="L2784" i="4"/>
  <c r="K2823" i="4"/>
  <c r="L2823" i="4"/>
  <c r="K1951" i="4"/>
  <c r="L1951" i="4"/>
  <c r="K2303" i="4"/>
  <c r="L2303" i="4"/>
  <c r="K2737" i="4"/>
  <c r="L2737" i="4"/>
  <c r="K1903" i="4"/>
  <c r="L1903" i="4"/>
  <c r="K1990" i="4"/>
  <c r="L1990" i="4"/>
  <c r="K2044" i="4"/>
  <c r="L2044" i="4"/>
  <c r="K2092" i="4"/>
  <c r="L2092" i="4"/>
  <c r="K2131" i="4"/>
  <c r="L2131" i="4"/>
  <c r="K2208" i="4"/>
  <c r="L2208" i="4"/>
  <c r="K2161" i="4"/>
  <c r="L2161" i="4"/>
  <c r="K2114" i="4"/>
  <c r="L2114" i="4"/>
  <c r="K2249" i="4"/>
  <c r="L2249" i="4"/>
  <c r="K2326" i="4"/>
  <c r="L2326" i="4"/>
  <c r="K2067" i="4"/>
  <c r="L2067" i="4"/>
  <c r="K2682" i="4"/>
  <c r="L2682" i="4"/>
  <c r="K2279" i="4"/>
  <c r="L2279" i="4"/>
  <c r="K2596" i="4"/>
  <c r="L2596" i="4"/>
  <c r="K2853" i="4"/>
  <c r="L2853" i="4"/>
  <c r="K1664" i="4"/>
  <c r="L1664" i="4"/>
  <c r="K1735" i="4"/>
  <c r="L1735" i="4"/>
  <c r="K2367" i="4"/>
  <c r="L2367" i="4"/>
  <c r="K2799" i="4"/>
  <c r="L2799" i="4"/>
  <c r="K2893" i="4"/>
  <c r="L2893" i="4"/>
  <c r="K2643" i="4"/>
  <c r="L2643" i="4"/>
  <c r="K2713" i="4"/>
  <c r="L2713" i="4"/>
  <c r="K2760" i="4"/>
  <c r="L2760" i="4"/>
  <c r="K1711" i="4"/>
  <c r="L1711" i="4"/>
  <c r="K2020" i="4"/>
  <c r="L2020" i="4"/>
  <c r="K2542" i="4"/>
  <c r="L2542" i="4"/>
  <c r="K2232" i="4"/>
  <c r="L2232" i="4"/>
  <c r="K2658" i="4"/>
  <c r="L2658" i="4"/>
  <c r="K2877" i="4"/>
  <c r="L2877" i="4"/>
  <c r="K2619" i="4"/>
  <c r="L2619" i="4"/>
  <c r="K1837" i="4"/>
  <c r="L1837" i="4"/>
  <c r="P839" i="8"/>
  <c r="K3964" i="4"/>
  <c r="L3964" i="4"/>
  <c r="P891" i="8"/>
  <c r="K821" i="4"/>
  <c r="L821" i="4"/>
  <c r="P933" i="8"/>
  <c r="P993" i="8"/>
  <c r="K210" i="4"/>
  <c r="L210" i="4"/>
  <c r="P997" i="8"/>
  <c r="K255" i="4"/>
  <c r="L255" i="4"/>
  <c r="L257" i="4"/>
  <c r="P1033" i="8"/>
  <c r="K157" i="4"/>
  <c r="L157" i="4"/>
  <c r="P1045" i="8"/>
  <c r="K201" i="4"/>
  <c r="L201" i="4"/>
  <c r="P1049" i="8"/>
  <c r="K95" i="4"/>
  <c r="L95" i="4"/>
  <c r="P1053" i="8"/>
  <c r="K261" i="4"/>
  <c r="L261" i="4"/>
  <c r="L263" i="4"/>
  <c r="K148" i="8"/>
  <c r="P1061" i="8"/>
  <c r="K166" i="4"/>
  <c r="L166" i="4"/>
  <c r="K1303" i="4"/>
  <c r="L1303" i="4"/>
  <c r="P1065" i="8"/>
  <c r="K136" i="4"/>
  <c r="L136" i="4"/>
  <c r="K1352" i="4"/>
  <c r="L1352" i="4"/>
  <c r="P1069" i="8"/>
  <c r="K182" i="4"/>
  <c r="L182" i="4"/>
  <c r="K1383" i="4"/>
  <c r="L1383" i="4"/>
  <c r="P1073" i="8"/>
  <c r="K194" i="4"/>
  <c r="L194" i="4"/>
  <c r="K1449" i="4"/>
  <c r="L1449" i="4"/>
  <c r="P1077" i="8"/>
  <c r="K264" i="4"/>
  <c r="L264" i="4"/>
  <c r="P1081" i="8"/>
  <c r="K1011" i="4"/>
  <c r="L1011" i="4"/>
  <c r="K1017" i="4"/>
  <c r="L1017" i="4"/>
  <c r="K973" i="4"/>
  <c r="L973" i="4"/>
  <c r="K2389" i="4"/>
  <c r="L2389" i="4"/>
  <c r="K2397" i="4"/>
  <c r="L2397" i="4"/>
  <c r="K2404" i="4"/>
  <c r="L2404" i="4"/>
  <c r="K4189" i="4"/>
  <c r="L4189" i="4"/>
  <c r="K4309" i="4"/>
  <c r="L4309" i="4"/>
  <c r="K4138" i="4"/>
  <c r="L4138" i="4"/>
  <c r="P1085" i="8"/>
  <c r="K111" i="4"/>
  <c r="L111" i="4"/>
  <c r="K1435" i="4"/>
  <c r="L1435" i="4"/>
  <c r="P1102" i="8"/>
  <c r="K871" i="4"/>
  <c r="L871" i="4"/>
  <c r="P1106" i="8"/>
  <c r="K122" i="4"/>
  <c r="L122" i="4"/>
  <c r="K1726" i="4"/>
  <c r="L1726" i="4"/>
  <c r="K2216" i="4"/>
  <c r="L2216" i="4"/>
  <c r="K2169" i="4"/>
  <c r="L2169" i="4"/>
  <c r="K2767" i="4"/>
  <c r="L2767" i="4"/>
  <c r="K1820" i="4"/>
  <c r="L1820" i="4"/>
  <c r="K2122" i="4"/>
  <c r="L2122" i="4"/>
  <c r="K2334" i="4"/>
  <c r="L2334" i="4"/>
  <c r="K2720" i="4"/>
  <c r="L2720" i="4"/>
  <c r="K2075" i="4"/>
  <c r="L2075" i="4"/>
  <c r="K2287" i="4"/>
  <c r="L2287" i="4"/>
  <c r="K2673" i="4"/>
  <c r="L2673" i="4"/>
  <c r="K1981" i="4"/>
  <c r="L1981" i="4"/>
  <c r="K2028" i="4"/>
  <c r="L2028" i="4"/>
  <c r="K2240" i="4"/>
  <c r="L2240" i="4"/>
  <c r="K1774" i="4"/>
  <c r="L1774" i="4"/>
  <c r="K1934" i="4"/>
  <c r="L1934" i="4"/>
  <c r="K2626" i="4"/>
  <c r="L2626" i="4"/>
  <c r="K2814" i="4"/>
  <c r="L2814" i="4"/>
  <c r="K1679" i="4"/>
  <c r="L1679" i="4"/>
  <c r="K1887" i="4"/>
  <c r="L1887" i="4"/>
  <c r="K2908" i="4"/>
  <c r="L2908" i="4"/>
  <c r="K2358" i="4"/>
  <c r="L2358" i="4"/>
  <c r="K2861" i="4"/>
  <c r="L2861" i="4"/>
  <c r="P1110" i="8"/>
  <c r="K704" i="4"/>
  <c r="L704" i="4"/>
  <c r="K502" i="4"/>
  <c r="L502" i="4"/>
  <c r="K550" i="4"/>
  <c r="L550" i="4"/>
  <c r="K524" i="4"/>
  <c r="L524" i="4"/>
  <c r="K901" i="4"/>
  <c r="L901" i="4"/>
  <c r="K468" i="4"/>
  <c r="L468" i="4"/>
  <c r="K1523" i="4"/>
  <c r="L1523" i="4"/>
  <c r="K808" i="4"/>
  <c r="L808" i="4"/>
  <c r="K841" i="4"/>
  <c r="L841" i="4"/>
  <c r="K595" i="4"/>
  <c r="L595" i="4"/>
  <c r="K1797" i="4"/>
  <c r="L1797" i="4"/>
  <c r="K1818" i="4"/>
  <c r="L1818" i="4"/>
  <c r="K1910" i="4"/>
  <c r="L1910" i="4"/>
  <c r="K1938" i="4"/>
  <c r="L1938" i="4"/>
  <c r="K2168" i="4"/>
  <c r="L2168" i="4"/>
  <c r="K2380" i="4"/>
  <c r="L2380" i="4"/>
  <c r="K1656" i="4"/>
  <c r="L1656" i="4"/>
  <c r="K2121" i="4"/>
  <c r="L2121" i="4"/>
  <c r="K2333" i="4"/>
  <c r="L2333" i="4"/>
  <c r="K2583" i="4"/>
  <c r="L2583" i="4"/>
  <c r="K2671" i="4"/>
  <c r="L2671" i="4"/>
  <c r="K2747" i="4"/>
  <c r="L2747" i="4"/>
  <c r="K941" i="4"/>
  <c r="L941" i="4"/>
  <c r="K1703" i="4"/>
  <c r="L1703" i="4"/>
  <c r="K1844" i="4"/>
  <c r="L1844" i="4"/>
  <c r="K2003" i="4"/>
  <c r="L2003" i="4"/>
  <c r="K2074" i="4"/>
  <c r="L2074" i="4"/>
  <c r="K2286" i="4"/>
  <c r="L2286" i="4"/>
  <c r="K2473" i="4"/>
  <c r="L2473" i="4"/>
  <c r="K2700" i="4"/>
  <c r="L2700" i="4"/>
  <c r="K1980" i="4"/>
  <c r="L1980" i="4"/>
  <c r="K2027" i="4"/>
  <c r="L2027" i="4"/>
  <c r="K2239" i="4"/>
  <c r="L2239" i="4"/>
  <c r="K1677" i="4"/>
  <c r="L1677" i="4"/>
  <c r="K1773" i="4"/>
  <c r="L1773" i="4"/>
  <c r="K1933" i="4"/>
  <c r="L1933" i="4"/>
  <c r="K2144" i="4"/>
  <c r="L2144" i="4"/>
  <c r="K2192" i="4"/>
  <c r="L2192" i="4"/>
  <c r="K725" i="4"/>
  <c r="L725" i="4"/>
  <c r="K1748" i="4"/>
  <c r="L1748" i="4"/>
  <c r="K2357" i="4"/>
  <c r="L2357" i="4"/>
  <c r="K2215" i="4"/>
  <c r="L2215" i="4"/>
  <c r="K2724" i="4"/>
  <c r="L2724" i="4"/>
  <c r="K2771" i="4"/>
  <c r="L2771" i="4"/>
  <c r="K2310" i="4"/>
  <c r="L2310" i="4"/>
  <c r="K2812" i="4"/>
  <c r="L2812" i="4"/>
  <c r="K2836" i="4"/>
  <c r="L2836" i="4"/>
  <c r="K2884" i="4"/>
  <c r="L2884" i="4"/>
  <c r="K2554" i="4"/>
  <c r="L2554" i="4"/>
  <c r="K2906" i="4"/>
  <c r="L2906" i="4"/>
  <c r="K1886" i="4"/>
  <c r="L1886" i="4"/>
  <c r="K2051" i="4"/>
  <c r="L2051" i="4"/>
  <c r="K2079" i="4"/>
  <c r="L2079" i="4"/>
  <c r="K2262" i="4"/>
  <c r="L2262" i="4"/>
  <c r="K2559" i="4"/>
  <c r="L2559" i="4"/>
  <c r="K2630" i="4"/>
  <c r="L2630" i="4"/>
  <c r="K2860" i="4"/>
  <c r="L2860" i="4"/>
  <c r="K2695" i="4"/>
  <c r="L2695" i="4"/>
  <c r="K1724" i="4"/>
  <c r="L1724" i="4"/>
  <c r="K2606" i="4"/>
  <c r="L2606" i="4"/>
  <c r="P1114" i="8"/>
  <c r="K830" i="4"/>
  <c r="L830" i="4"/>
  <c r="K710" i="4"/>
  <c r="L710" i="4"/>
  <c r="K689" i="4"/>
  <c r="L689" i="4"/>
  <c r="P1118" i="8"/>
  <c r="K1592" i="4"/>
  <c r="L1592" i="4"/>
  <c r="K1537" i="4"/>
  <c r="L1537" i="4"/>
  <c r="K1609" i="4"/>
  <c r="L1609" i="4"/>
  <c r="K1625" i="4"/>
  <c r="L1625" i="4"/>
  <c r="K1555" i="4"/>
  <c r="L1555" i="4"/>
  <c r="K1855" i="4"/>
  <c r="L1855" i="4"/>
  <c r="K3065" i="4"/>
  <c r="L3065" i="4"/>
  <c r="K3762" i="4"/>
  <c r="L3762" i="4"/>
  <c r="K2970" i="4"/>
  <c r="L2970" i="4"/>
  <c r="K2929" i="4"/>
  <c r="L2929" i="4"/>
  <c r="K3027" i="4"/>
  <c r="L3027" i="4"/>
  <c r="K2988" i="4"/>
  <c r="L2988" i="4"/>
  <c r="K3084" i="4"/>
  <c r="L3084" i="4"/>
  <c r="K3951" i="4"/>
  <c r="L3951" i="4"/>
  <c r="K1573" i="4"/>
  <c r="L1573" i="4"/>
  <c r="K3047" i="4"/>
  <c r="L3047" i="4"/>
  <c r="K4849" i="4"/>
  <c r="L4849" i="4"/>
  <c r="K3008" i="4"/>
  <c r="L3008" i="4"/>
  <c r="K3104" i="4"/>
  <c r="L3104" i="4"/>
  <c r="K3148" i="4"/>
  <c r="L3148" i="4"/>
  <c r="K3129" i="4"/>
  <c r="L3129" i="4"/>
  <c r="P384" i="3"/>
  <c r="Q384" i="3"/>
  <c r="K624" i="4"/>
  <c r="L624" i="4"/>
  <c r="K697" i="4"/>
  <c r="L697" i="4"/>
  <c r="K734" i="4"/>
  <c r="L734" i="4"/>
  <c r="K378" i="4"/>
  <c r="L378" i="4"/>
  <c r="K415" i="4"/>
  <c r="L415" i="4"/>
  <c r="K718" i="4"/>
  <c r="L718" i="4"/>
  <c r="K437" i="4"/>
  <c r="L437" i="4"/>
  <c r="K831" i="4"/>
  <c r="L831" i="4"/>
  <c r="K772" i="4"/>
  <c r="L772" i="4"/>
  <c r="P1126" i="8"/>
  <c r="K522" i="4"/>
  <c r="L522" i="4"/>
  <c r="K577" i="4"/>
  <c r="L577" i="4"/>
  <c r="K497" i="4"/>
  <c r="L497" i="4"/>
  <c r="K463" i="4"/>
  <c r="L463" i="4"/>
  <c r="K934" i="4"/>
  <c r="L934" i="4"/>
  <c r="K591" i="4"/>
  <c r="L591" i="4"/>
  <c r="K895" i="4"/>
  <c r="L895" i="4"/>
  <c r="K1720" i="4"/>
  <c r="L1720" i="4"/>
  <c r="K1897" i="4"/>
  <c r="L1897" i="4"/>
  <c r="K1945" i="4"/>
  <c r="L1945" i="4"/>
  <c r="K1521" i="4"/>
  <c r="L1521" i="4"/>
  <c r="K1673" i="4"/>
  <c r="L1673" i="4"/>
  <c r="K1690" i="4"/>
  <c r="L1690" i="4"/>
  <c r="K2014" i="4"/>
  <c r="L2014" i="4"/>
  <c r="K2108" i="4"/>
  <c r="L2108" i="4"/>
  <c r="K2320" i="4"/>
  <c r="L2320" i="4"/>
  <c r="K2061" i="4"/>
  <c r="L2061" i="4"/>
  <c r="K2140" i="4"/>
  <c r="L2140" i="4"/>
  <c r="K2273" i="4"/>
  <c r="L2273" i="4"/>
  <c r="K2707" i="4"/>
  <c r="L2707" i="4"/>
  <c r="K1643" i="4"/>
  <c r="L1643" i="4"/>
  <c r="K1744" i="4"/>
  <c r="L1744" i="4"/>
  <c r="K2226" i="4"/>
  <c r="L2226" i="4"/>
  <c r="K2691" i="4"/>
  <c r="L2691" i="4"/>
  <c r="K1831" i="4"/>
  <c r="L1831" i="4"/>
  <c r="K1967" i="4"/>
  <c r="L1967" i="4"/>
  <c r="K2179" i="4"/>
  <c r="L2179" i="4"/>
  <c r="K2258" i="4"/>
  <c r="L2258" i="4"/>
  <c r="K2613" i="4"/>
  <c r="L2613" i="4"/>
  <c r="K2344" i="4"/>
  <c r="L2344" i="4"/>
  <c r="K1760" i="4"/>
  <c r="L1760" i="4"/>
  <c r="K1920" i="4"/>
  <c r="L1920" i="4"/>
  <c r="K2297" i="4"/>
  <c r="L2297" i="4"/>
  <c r="K2376" i="4"/>
  <c r="L2376" i="4"/>
  <c r="K2038" i="4"/>
  <c r="L2038" i="4"/>
  <c r="K2566" i="4"/>
  <c r="L2566" i="4"/>
  <c r="K2667" i="4"/>
  <c r="L2667" i="4"/>
  <c r="K2871" i="4"/>
  <c r="L2871" i="4"/>
  <c r="K2902" i="4"/>
  <c r="L2902" i="4"/>
  <c r="K3586" i="4"/>
  <c r="L3586" i="4"/>
  <c r="K3642" i="4"/>
  <c r="L3642" i="4"/>
  <c r="K3746" i="4"/>
  <c r="L3746" i="4"/>
  <c r="K545" i="4"/>
  <c r="L545" i="4"/>
  <c r="K2155" i="4"/>
  <c r="L2155" i="4"/>
  <c r="K2637" i="4"/>
  <c r="L2637" i="4"/>
  <c r="K2754" i="4"/>
  <c r="L2754" i="4"/>
  <c r="K3292" i="4"/>
  <c r="L3292" i="4"/>
  <c r="K3396" i="4"/>
  <c r="L3396" i="4"/>
  <c r="K1873" i="4"/>
  <c r="L1873" i="4"/>
  <c r="K3615" i="4"/>
  <c r="L3615" i="4"/>
  <c r="K3719" i="4"/>
  <c r="L3719" i="4"/>
  <c r="K1814" i="4"/>
  <c r="L1814" i="4"/>
  <c r="K2470" i="4"/>
  <c r="L2470" i="4"/>
  <c r="K3265" i="4"/>
  <c r="L3265" i="4"/>
  <c r="K3369" i="4"/>
  <c r="L3369" i="4"/>
  <c r="K3473" i="4"/>
  <c r="L3473" i="4"/>
  <c r="K2202" i="4"/>
  <c r="L2202" i="4"/>
  <c r="K2731" i="4"/>
  <c r="L2731" i="4"/>
  <c r="K2847" i="4"/>
  <c r="L2847" i="4"/>
  <c r="K1784" i="4"/>
  <c r="L1784" i="4"/>
  <c r="K2086" i="4"/>
  <c r="L2086" i="4"/>
  <c r="K2778" i="4"/>
  <c r="L2778" i="4"/>
  <c r="K3240" i="4"/>
  <c r="L3240" i="4"/>
  <c r="K3344" i="4"/>
  <c r="L3344" i="4"/>
  <c r="K2550" i="4"/>
  <c r="L2550" i="4"/>
  <c r="K3500" i="4"/>
  <c r="L3500" i="4"/>
  <c r="K3667" i="4"/>
  <c r="L3667" i="4"/>
  <c r="K2590" i="4"/>
  <c r="L2590" i="4"/>
  <c r="K3213" i="4"/>
  <c r="L3213" i="4"/>
  <c r="K3421" i="4"/>
  <c r="L3421" i="4"/>
  <c r="K3448" i="4"/>
  <c r="L3448" i="4"/>
  <c r="K2832" i="4"/>
  <c r="L2832" i="4"/>
  <c r="K3526" i="4"/>
  <c r="L3526" i="4"/>
  <c r="K3556" i="4"/>
  <c r="L3556" i="4"/>
  <c r="K4889" i="4"/>
  <c r="L4889" i="4"/>
  <c r="K3317" i="4"/>
  <c r="L3317" i="4"/>
  <c r="K1999" i="4"/>
  <c r="L1999" i="4"/>
  <c r="K2808" i="4"/>
  <c r="L2808" i="4"/>
  <c r="K3694" i="4"/>
  <c r="L3694" i="4"/>
  <c r="P1130" i="8"/>
  <c r="K3850" i="4"/>
  <c r="L3850" i="4"/>
  <c r="K3888" i="4"/>
  <c r="L3888" i="4"/>
  <c r="K3975" i="4"/>
  <c r="L3975" i="4"/>
  <c r="K3802" i="4"/>
  <c r="L3802" i="4"/>
  <c r="K3917" i="4"/>
  <c r="L3917" i="4"/>
  <c r="K3824" i="4"/>
  <c r="L3824" i="4"/>
  <c r="K3868" i="4"/>
  <c r="L3868" i="4"/>
  <c r="P1138" i="8"/>
  <c r="K53" i="4"/>
  <c r="L53" i="4"/>
  <c r="L55" i="4"/>
  <c r="K48" i="4"/>
  <c r="L48" i="4"/>
  <c r="P1146" i="8"/>
  <c r="K1237" i="4"/>
  <c r="L1237" i="4"/>
  <c r="K1247" i="4"/>
  <c r="L1247" i="4"/>
  <c r="K1267" i="4"/>
  <c r="L1267" i="4"/>
  <c r="K1206" i="4"/>
  <c r="L1206" i="4"/>
  <c r="K1258" i="4"/>
  <c r="L1258" i="4"/>
  <c r="K1214" i="4"/>
  <c r="L1214" i="4"/>
  <c r="K1276" i="4"/>
  <c r="L1276" i="4"/>
  <c r="K1225" i="4"/>
  <c r="L1225" i="4"/>
  <c r="P1150" i="8"/>
  <c r="K3861" i="4"/>
  <c r="L3861" i="4"/>
  <c r="K3817" i="4"/>
  <c r="L3817" i="4"/>
  <c r="K3910" i="4"/>
  <c r="L3910" i="4"/>
  <c r="K3843" i="4"/>
  <c r="L3843" i="4"/>
  <c r="K3795" i="4"/>
  <c r="L3795" i="4"/>
  <c r="K3881" i="4"/>
  <c r="L3881" i="4"/>
  <c r="P1154" i="8"/>
  <c r="K46" i="4"/>
  <c r="L46" i="4"/>
  <c r="P1162" i="8"/>
  <c r="K343" i="4"/>
  <c r="L343" i="4"/>
  <c r="P1178" i="8"/>
  <c r="K3886" i="4"/>
  <c r="L3886" i="4"/>
  <c r="K3915" i="4"/>
  <c r="L3915" i="4"/>
  <c r="K3822" i="4"/>
  <c r="L3822" i="4"/>
  <c r="K3848" i="4"/>
  <c r="L3848" i="4"/>
  <c r="K3866" i="4"/>
  <c r="L3866" i="4"/>
  <c r="K3800" i="4"/>
  <c r="L3800" i="4"/>
  <c r="P1182" i="8"/>
  <c r="K2445" i="4"/>
  <c r="L2445" i="4"/>
  <c r="K3193" i="4"/>
  <c r="L3193" i="4"/>
  <c r="P1186" i="8"/>
  <c r="K3453" i="4"/>
  <c r="L3453" i="4"/>
  <c r="K3505" i="4"/>
  <c r="L3505" i="4"/>
  <c r="K3401" i="4"/>
  <c r="L3401" i="4"/>
  <c r="P1202" i="8"/>
  <c r="K751" i="4"/>
  <c r="L751" i="4"/>
  <c r="H44" i="2"/>
  <c r="I44" i="2"/>
  <c r="K752" i="4"/>
  <c r="L752" i="4"/>
  <c r="K1126" i="4"/>
  <c r="L1126" i="4"/>
  <c r="L1128" i="4"/>
  <c r="K464" i="8"/>
  <c r="P464" i="8"/>
  <c r="K1287" i="4"/>
  <c r="L1287" i="4"/>
  <c r="K4807" i="4"/>
  <c r="L4807" i="4"/>
  <c r="L4809" i="4"/>
  <c r="K4792" i="4"/>
  <c r="L4792" i="4"/>
  <c r="K4636" i="4"/>
  <c r="L4636" i="4"/>
  <c r="K4564" i="4"/>
  <c r="L4564" i="4"/>
  <c r="K4195" i="4"/>
  <c r="L4195" i="4"/>
  <c r="K3885" i="4"/>
  <c r="L3885" i="4"/>
  <c r="K2949" i="4"/>
  <c r="L2949" i="4"/>
  <c r="P27" i="8"/>
  <c r="K223" i="4"/>
  <c r="L223" i="4"/>
  <c r="P31" i="8"/>
  <c r="K3991" i="4"/>
  <c r="L3991" i="4"/>
  <c r="P35" i="8"/>
  <c r="K2426" i="4"/>
  <c r="L2426" i="4"/>
  <c r="P39" i="8"/>
  <c r="K666" i="4"/>
  <c r="L666" i="4"/>
  <c r="K659" i="4"/>
  <c r="L659" i="4"/>
  <c r="P47" i="8"/>
  <c r="K90" i="4"/>
  <c r="L90" i="4"/>
  <c r="K211" i="4"/>
  <c r="L211" i="4"/>
  <c r="K243" i="4"/>
  <c r="L243" i="4"/>
  <c r="K259" i="4"/>
  <c r="L259" i="4"/>
  <c r="K93" i="4"/>
  <c r="L93" i="4"/>
  <c r="K208" i="4"/>
  <c r="L208" i="4"/>
  <c r="K253" i="4"/>
  <c r="L253" i="4"/>
  <c r="K262" i="4"/>
  <c r="L262" i="4"/>
  <c r="K96" i="4"/>
  <c r="L96" i="4"/>
  <c r="K202" i="4"/>
  <c r="L202" i="4"/>
  <c r="K256" i="4"/>
  <c r="L256" i="4"/>
  <c r="K250" i="4"/>
  <c r="L250" i="4"/>
  <c r="K205" i="4"/>
  <c r="L205" i="4"/>
  <c r="K214" i="4"/>
  <c r="L214" i="4"/>
  <c r="P619" i="8"/>
  <c r="K123" i="4"/>
  <c r="L123" i="4"/>
  <c r="P623" i="8"/>
  <c r="K3785" i="4"/>
  <c r="L3785" i="4"/>
  <c r="P683" i="8"/>
  <c r="K239" i="4"/>
  <c r="L239" i="4"/>
  <c r="K1198" i="4"/>
  <c r="L1198" i="4"/>
  <c r="K651" i="4"/>
  <c r="L651" i="4"/>
  <c r="K644" i="4"/>
  <c r="L644" i="4"/>
  <c r="K3929" i="4"/>
  <c r="L3929" i="4"/>
  <c r="K3877" i="4"/>
  <c r="L3877" i="4"/>
  <c r="K3935" i="4"/>
  <c r="L3935" i="4"/>
  <c r="K3897" i="4"/>
  <c r="L3897" i="4"/>
  <c r="K3926" i="4"/>
  <c r="L3926" i="4"/>
  <c r="P691" i="8"/>
  <c r="K216" i="4"/>
  <c r="L216" i="4"/>
  <c r="K225" i="4"/>
  <c r="L225" i="4"/>
  <c r="K221" i="4"/>
  <c r="L221" i="4"/>
  <c r="P695" i="8"/>
  <c r="K1470" i="4"/>
  <c r="L1470" i="4"/>
  <c r="K1489" i="4"/>
  <c r="L1489" i="4"/>
  <c r="K1483" i="4"/>
  <c r="L1483" i="4"/>
  <c r="K1463" i="4"/>
  <c r="L1463" i="4"/>
  <c r="P699" i="8"/>
  <c r="K1297" i="4"/>
  <c r="L1297" i="4"/>
  <c r="K268" i="4"/>
  <c r="L268" i="4"/>
  <c r="P707" i="8"/>
  <c r="K347" i="4"/>
  <c r="L347" i="4"/>
  <c r="K86" i="4"/>
  <c r="L86" i="4"/>
  <c r="K313" i="4"/>
  <c r="L313" i="4"/>
  <c r="K1337" i="4"/>
  <c r="L1337" i="4"/>
  <c r="K1319" i="4"/>
  <c r="L1319" i="4"/>
  <c r="K1333" i="4"/>
  <c r="L1333" i="4"/>
  <c r="P711" i="8"/>
  <c r="K493" i="4"/>
  <c r="L493" i="4"/>
  <c r="K541" i="4"/>
  <c r="L541" i="4"/>
  <c r="K711" i="4"/>
  <c r="L711" i="4"/>
  <c r="K518" i="4"/>
  <c r="L518" i="4"/>
  <c r="K690" i="4"/>
  <c r="L690" i="4"/>
  <c r="K3357" i="4"/>
  <c r="L3357" i="4"/>
  <c r="K3461" i="4"/>
  <c r="L3461" i="4"/>
  <c r="K3434" i="4"/>
  <c r="L3434" i="4"/>
  <c r="K3512" i="4"/>
  <c r="L3512" i="4"/>
  <c r="K4847" i="4"/>
  <c r="L4847" i="4"/>
  <c r="K3486" i="4"/>
  <c r="L3486" i="4"/>
  <c r="K3409" i="4"/>
  <c r="L3409" i="4"/>
  <c r="K3542" i="4"/>
  <c r="L3542" i="4"/>
  <c r="K3572" i="4"/>
  <c r="L3572" i="4"/>
  <c r="K4826" i="4"/>
  <c r="L4826" i="4"/>
  <c r="K2968" i="4"/>
  <c r="L2968" i="4"/>
  <c r="P715" i="8"/>
  <c r="K350" i="4"/>
  <c r="L350" i="4"/>
  <c r="K1455" i="4"/>
  <c r="L1455" i="4"/>
  <c r="P759" i="8"/>
  <c r="K2496" i="4"/>
  <c r="L2496" i="4"/>
  <c r="K2484" i="4"/>
  <c r="L2484" i="4"/>
  <c r="K2518" i="4"/>
  <c r="L2518" i="4"/>
  <c r="K3961" i="4"/>
  <c r="L3961" i="4"/>
  <c r="K2534" i="4"/>
  <c r="L2534" i="4"/>
  <c r="K4870" i="4"/>
  <c r="L4870" i="4"/>
  <c r="K2918" i="4"/>
  <c r="L2918" i="4"/>
  <c r="P827" i="8"/>
  <c r="K2912" i="4"/>
  <c r="L2912" i="4"/>
  <c r="P887" i="8"/>
  <c r="K61" i="4"/>
  <c r="L61" i="4"/>
  <c r="P899" i="8"/>
  <c r="K9" i="4"/>
  <c r="L9" i="4"/>
  <c r="K35" i="4"/>
  <c r="L35" i="4"/>
  <c r="K20" i="4"/>
  <c r="L20" i="4"/>
  <c r="K28" i="4"/>
  <c r="L28" i="4"/>
  <c r="K317" i="4"/>
  <c r="L317" i="4"/>
  <c r="K862" i="4"/>
  <c r="L862" i="4"/>
  <c r="K792" i="4"/>
  <c r="L792" i="4"/>
  <c r="K3172" i="4"/>
  <c r="L3172" i="4"/>
  <c r="P956" i="8"/>
  <c r="K1700" i="4"/>
  <c r="L1700" i="4"/>
  <c r="K1653" i="4"/>
  <c r="L1653" i="4"/>
  <c r="K1741" i="4"/>
  <c r="L1741" i="4"/>
  <c r="K1770" i="4"/>
  <c r="L1770" i="4"/>
  <c r="K2024" i="4"/>
  <c r="L2024" i="4"/>
  <c r="K2236" i="4"/>
  <c r="L2236" i="4"/>
  <c r="K2255" i="4"/>
  <c r="L2255" i="4"/>
  <c r="K1670" i="4"/>
  <c r="L1670" i="4"/>
  <c r="K2189" i="4"/>
  <c r="L2189" i="4"/>
  <c r="K1717" i="4"/>
  <c r="L1717" i="4"/>
  <c r="K1794" i="4"/>
  <c r="L1794" i="4"/>
  <c r="K2354" i="4"/>
  <c r="L2354" i="4"/>
  <c r="K2373" i="4"/>
  <c r="L2373" i="4"/>
  <c r="K2788" i="4"/>
  <c r="L2788" i="4"/>
  <c r="K2307" i="4"/>
  <c r="L2307" i="4"/>
  <c r="K2741" i="4"/>
  <c r="L2741" i="4"/>
  <c r="K1811" i="4"/>
  <c r="L1811" i="4"/>
  <c r="K2048" i="4"/>
  <c r="L2048" i="4"/>
  <c r="K2096" i="4"/>
  <c r="L2096" i="4"/>
  <c r="K2212" i="4"/>
  <c r="L2212" i="4"/>
  <c r="K2165" i="4"/>
  <c r="L2165" i="4"/>
  <c r="K1841" i="4"/>
  <c r="L1841" i="4"/>
  <c r="K2071" i="4"/>
  <c r="L2071" i="4"/>
  <c r="K2137" i="4"/>
  <c r="L2137" i="4"/>
  <c r="K2283" i="4"/>
  <c r="L2283" i="4"/>
  <c r="K2857" i="4"/>
  <c r="L2857" i="4"/>
  <c r="K2829" i="4"/>
  <c r="L2829" i="4"/>
  <c r="K2717" i="4"/>
  <c r="L2717" i="4"/>
  <c r="K2764" i="4"/>
  <c r="L2764" i="4"/>
  <c r="K2118" i="4"/>
  <c r="L2118" i="4"/>
  <c r="K2805" i="4"/>
  <c r="L2805" i="4"/>
  <c r="K2899" i="4"/>
  <c r="L2899" i="4"/>
  <c r="K2881" i="4"/>
  <c r="L2881" i="4"/>
  <c r="K4886" i="4"/>
  <c r="L4886" i="4"/>
  <c r="P960" i="8"/>
  <c r="K538" i="4"/>
  <c r="L538" i="4"/>
  <c r="K910" i="4"/>
  <c r="L910" i="4"/>
  <c r="K569" i="4"/>
  <c r="L569" i="4"/>
  <c r="K875" i="4"/>
  <c r="L875" i="4"/>
  <c r="K490" i="4"/>
  <c r="L490" i="4"/>
  <c r="K455" i="4"/>
  <c r="L455" i="4"/>
  <c r="K4917" i="4"/>
  <c r="L4917" i="4"/>
  <c r="L4918" i="4"/>
  <c r="K4845" i="4"/>
  <c r="L4845" i="4"/>
  <c r="K4795" i="4"/>
  <c r="L4795" i="4"/>
  <c r="L4797" i="4"/>
  <c r="K4436" i="4"/>
  <c r="L4436" i="4"/>
  <c r="K4347" i="4"/>
  <c r="L4347" i="4"/>
  <c r="K4268" i="4"/>
  <c r="L4268" i="4"/>
  <c r="K4044" i="4"/>
  <c r="L4044" i="4"/>
  <c r="K3830" i="4"/>
  <c r="L3830" i="4"/>
  <c r="K2579" i="4"/>
  <c r="L2579" i="4"/>
  <c r="H4026" i="4"/>
  <c r="O4026" i="4"/>
  <c r="P42" i="8"/>
  <c r="H238" i="2"/>
  <c r="I238" i="2"/>
  <c r="P45" i="8"/>
  <c r="P496" i="3"/>
  <c r="Q496" i="3"/>
  <c r="G178" i="5"/>
  <c r="H178" i="5" s="1"/>
  <c r="K521" i="8"/>
  <c r="J507" i="2"/>
  <c r="K507" i="2"/>
  <c r="K525" i="8"/>
  <c r="J525" i="2"/>
  <c r="K525" i="2"/>
  <c r="P557" i="8"/>
  <c r="K581" i="8"/>
  <c r="P530" i="3"/>
  <c r="Q530" i="3"/>
  <c r="J186" i="2"/>
  <c r="K186" i="2"/>
  <c r="K613" i="8"/>
  <c r="H3776" i="4"/>
  <c r="O3776" i="4"/>
  <c r="P625" i="8"/>
  <c r="G55" i="5"/>
  <c r="H55" i="5" s="1"/>
  <c r="H3153" i="4"/>
  <c r="O3153" i="4"/>
  <c r="H1559" i="4"/>
  <c r="O1559" i="4"/>
  <c r="H1629" i="4"/>
  <c r="O1629" i="4"/>
  <c r="H230" i="4"/>
  <c r="O230" i="4"/>
  <c r="H3011" i="4"/>
  <c r="O3011" i="4"/>
  <c r="H217" i="4"/>
  <c r="O217" i="4"/>
  <c r="O220" i="4"/>
  <c r="H114" i="8"/>
  <c r="J112" i="2"/>
  <c r="K112" i="2"/>
  <c r="H2932" i="4"/>
  <c r="O2932" i="4"/>
  <c r="K729" i="8"/>
  <c r="H839" i="4"/>
  <c r="O839" i="4"/>
  <c r="H864" i="4"/>
  <c r="O864" i="4"/>
  <c r="H3050" i="4"/>
  <c r="O3050" i="4"/>
  <c r="H3174" i="4"/>
  <c r="O3174" i="4"/>
  <c r="H235" i="4"/>
  <c r="O235" i="4"/>
  <c r="H2954" i="4"/>
  <c r="O2954" i="4"/>
  <c r="H3088" i="4"/>
  <c r="O3088" i="4"/>
  <c r="H3768" i="4"/>
  <c r="O3768" i="4"/>
  <c r="H1541" i="4"/>
  <c r="O1541" i="4"/>
  <c r="H1577" i="4"/>
  <c r="O1577" i="4"/>
  <c r="H1858" i="4"/>
  <c r="O1858" i="4"/>
  <c r="H2973" i="4"/>
  <c r="O2973" i="4"/>
  <c r="H4089" i="4"/>
  <c r="O4089" i="4"/>
  <c r="H4639" i="4"/>
  <c r="O4639" i="4"/>
  <c r="H4725" i="4"/>
  <c r="O4725" i="4"/>
  <c r="H4611" i="4"/>
  <c r="O4611" i="4"/>
  <c r="H4669" i="4"/>
  <c r="O4669" i="4"/>
  <c r="H4165" i="4"/>
  <c r="O4165" i="4"/>
  <c r="H4006" i="4"/>
  <c r="O4006" i="4"/>
  <c r="H4115" i="4"/>
  <c r="O4115" i="4"/>
  <c r="H4062" i="4"/>
  <c r="O4062" i="4"/>
  <c r="H4407" i="4"/>
  <c r="O4407" i="4"/>
  <c r="K745" i="8"/>
  <c r="H4671" i="4"/>
  <c r="O4671" i="4"/>
  <c r="H4412" i="4"/>
  <c r="O4412" i="4"/>
  <c r="H4705" i="4"/>
  <c r="O4705" i="4"/>
  <c r="H4620" i="4"/>
  <c r="O4620" i="4"/>
  <c r="H4650" i="4"/>
  <c r="O4650" i="4"/>
  <c r="H4592" i="4"/>
  <c r="O4592" i="4"/>
  <c r="H2509" i="4"/>
  <c r="O2509" i="4"/>
  <c r="K833" i="8"/>
  <c r="H2525" i="4"/>
  <c r="O2525" i="4"/>
  <c r="H3967" i="4"/>
  <c r="O3967" i="4"/>
  <c r="K837" i="8"/>
  <c r="H3698" i="4"/>
  <c r="O3698" i="4"/>
  <c r="K865" i="8"/>
  <c r="H3750" i="4"/>
  <c r="O3750" i="4"/>
  <c r="H3646" i="4"/>
  <c r="O3646" i="4"/>
  <c r="K869" i="8"/>
  <c r="J35" i="2"/>
  <c r="K35" i="2"/>
  <c r="H500" i="4"/>
  <c r="O500" i="4"/>
  <c r="H899" i="4"/>
  <c r="O899" i="4"/>
  <c r="H580" i="4"/>
  <c r="O580" i="4"/>
  <c r="H548" i="4"/>
  <c r="O548" i="4"/>
  <c r="H487" i="4"/>
  <c r="O487" i="4"/>
  <c r="H474" i="4"/>
  <c r="O474" i="4"/>
  <c r="H3167" i="4"/>
  <c r="O3167" i="4"/>
  <c r="K877" i="8"/>
  <c r="H4899" i="4"/>
  <c r="O4899" i="4"/>
  <c r="H3879" i="4"/>
  <c r="O3879" i="4"/>
  <c r="H786" i="4"/>
  <c r="O786" i="4"/>
  <c r="H23" i="4"/>
  <c r="O23" i="4"/>
  <c r="H2" i="4"/>
  <c r="O2" i="4"/>
  <c r="H3790" i="4"/>
  <c r="O3790" i="4"/>
  <c r="H1255" i="4"/>
  <c r="O1255" i="4"/>
  <c r="H3905" i="4"/>
  <c r="O3905" i="4"/>
  <c r="H357" i="4"/>
  <c r="O357" i="4"/>
  <c r="O359" i="4"/>
  <c r="H913" i="8"/>
  <c r="H1218" i="4"/>
  <c r="O1218" i="4"/>
  <c r="H3812" i="4"/>
  <c r="O3812" i="4"/>
  <c r="H410" i="4"/>
  <c r="O410" i="4"/>
  <c r="P1015" i="8"/>
  <c r="P1027" i="8"/>
  <c r="P365" i="3"/>
  <c r="Q365" i="3"/>
  <c r="P1204" i="8"/>
  <c r="P410" i="3"/>
  <c r="Q410" i="3"/>
  <c r="P434" i="3"/>
  <c r="Q434" i="3"/>
  <c r="J377" i="2"/>
  <c r="K377" i="2"/>
  <c r="J167" i="2"/>
  <c r="K167" i="2"/>
  <c r="H4897" i="4"/>
  <c r="O4897" i="4"/>
  <c r="H400" i="4"/>
  <c r="O400" i="4"/>
  <c r="H4743" i="4"/>
  <c r="O4743" i="4"/>
  <c r="H529" i="4"/>
  <c r="O529" i="4"/>
  <c r="H2709" i="4"/>
  <c r="O2709" i="4"/>
  <c r="H3187" i="4"/>
  <c r="O3187" i="4"/>
  <c r="H3988" i="4"/>
  <c r="O3988" i="4"/>
  <c r="H4088" i="4"/>
  <c r="O4088" i="4"/>
  <c r="H4729" i="4"/>
  <c r="O4729" i="4"/>
  <c r="H3110" i="4"/>
  <c r="O3110" i="4"/>
  <c r="J267" i="2"/>
  <c r="K267" i="2"/>
  <c r="K769" i="8"/>
  <c r="J430" i="2"/>
  <c r="K430" i="2"/>
  <c r="H1827" i="4"/>
  <c r="O1827" i="4"/>
  <c r="H797" i="4"/>
  <c r="O797" i="4"/>
  <c r="H3723" i="4"/>
  <c r="O3723" i="4"/>
  <c r="H3024" i="4"/>
  <c r="O3024" i="4"/>
  <c r="H3488" i="4"/>
  <c r="O3488" i="4"/>
  <c r="H4203" i="4"/>
  <c r="O4203" i="4"/>
  <c r="K1229" i="8"/>
  <c r="H1526" i="4"/>
  <c r="O1526" i="4"/>
  <c r="H1707" i="4"/>
  <c r="O1707" i="4"/>
  <c r="H2962" i="4"/>
  <c r="O2962" i="4"/>
  <c r="H1244" i="4"/>
  <c r="O1244" i="4"/>
  <c r="K873" i="8"/>
  <c r="H4676" i="4"/>
  <c r="O4676" i="4"/>
  <c r="H4164" i="4"/>
  <c r="O4164" i="4"/>
  <c r="H4410" i="4"/>
  <c r="O4410" i="4"/>
  <c r="H4010" i="4"/>
  <c r="O4010" i="4"/>
  <c r="H4833" i="4"/>
  <c r="O4833" i="4"/>
  <c r="H4854" i="4"/>
  <c r="O4854" i="4"/>
  <c r="H2702" i="4"/>
  <c r="O2702" i="4"/>
  <c r="H1899" i="4"/>
  <c r="O1899" i="4"/>
  <c r="H2633" i="4"/>
  <c r="O2633" i="4"/>
  <c r="P379" i="3"/>
  <c r="Q379" i="3"/>
  <c r="J165" i="2"/>
  <c r="K165" i="2"/>
  <c r="J169" i="2"/>
  <c r="K169" i="2"/>
  <c r="J441" i="2"/>
  <c r="K441" i="2"/>
  <c r="H607" i="4"/>
  <c r="O607" i="4"/>
  <c r="H4817" i="4"/>
  <c r="O4817" i="4"/>
  <c r="H4245" i="4"/>
  <c r="O4245" i="4"/>
  <c r="H3254" i="4"/>
  <c r="O3254" i="4"/>
  <c r="H4906" i="4"/>
  <c r="O4906" i="4"/>
  <c r="H3252" i="4"/>
  <c r="O3252" i="4"/>
  <c r="H3077" i="4"/>
  <c r="O3077" i="4"/>
  <c r="H1833" i="4"/>
  <c r="O1833" i="4"/>
  <c r="H4903" i="4"/>
  <c r="O4903" i="4"/>
  <c r="H390" i="4"/>
  <c r="O390" i="4"/>
  <c r="H4034" i="4"/>
  <c r="O4034" i="4"/>
  <c r="H4232" i="4"/>
  <c r="O4232" i="4"/>
  <c r="H231" i="4"/>
  <c r="O231" i="4"/>
  <c r="H4875" i="4"/>
  <c r="O4875" i="4"/>
  <c r="H2174" i="4"/>
  <c r="O2174" i="4"/>
  <c r="H4032" i="4"/>
  <c r="O4032" i="4"/>
  <c r="H4210" i="4"/>
  <c r="O4210" i="4"/>
  <c r="H852" i="4"/>
  <c r="O852" i="4"/>
  <c r="O853" i="4"/>
  <c r="H6" i="8"/>
  <c r="H3577" i="4"/>
  <c r="O3577" i="4"/>
  <c r="H3491" i="4"/>
  <c r="O3491" i="4"/>
  <c r="H3633" i="4"/>
  <c r="O3633" i="4"/>
  <c r="H3414" i="4"/>
  <c r="O3414" i="4"/>
  <c r="H3206" i="4"/>
  <c r="O3206" i="4"/>
  <c r="H715" i="4"/>
  <c r="O715" i="4"/>
  <c r="H682" i="4"/>
  <c r="O682" i="4"/>
  <c r="H874" i="4"/>
  <c r="O874" i="4"/>
  <c r="J3" i="2"/>
  <c r="K3" i="2"/>
  <c r="H909" i="4"/>
  <c r="O909" i="4"/>
  <c r="H598" i="4"/>
  <c r="O598" i="4"/>
  <c r="H514" i="4"/>
  <c r="O514" i="4"/>
  <c r="H537" i="4"/>
  <c r="O537" i="4"/>
  <c r="K549" i="8"/>
  <c r="H201" i="2"/>
  <c r="I201" i="2"/>
  <c r="J201" i="2"/>
  <c r="K201" i="2"/>
  <c r="H2609" i="4"/>
  <c r="O2609" i="4"/>
  <c r="H2672" i="4"/>
  <c r="O2672" i="4"/>
  <c r="H1639" i="4"/>
  <c r="O1639" i="4"/>
  <c r="H1678" i="4"/>
  <c r="O1678" i="4"/>
  <c r="H1749" i="4"/>
  <c r="O1749" i="4"/>
  <c r="H2837" i="4"/>
  <c r="O2837" i="4"/>
  <c r="H2843" i="4"/>
  <c r="O2843" i="4"/>
  <c r="H2750" i="4"/>
  <c r="O2750" i="4"/>
  <c r="H2586" i="4"/>
  <c r="O2586" i="4"/>
  <c r="H2727" i="4"/>
  <c r="O2727" i="4"/>
  <c r="H2703" i="4"/>
  <c r="O2703" i="4"/>
  <c r="H2555" i="4"/>
  <c r="O2555" i="4"/>
  <c r="H2907" i="4"/>
  <c r="O2907" i="4"/>
  <c r="H1725" i="4"/>
  <c r="O1725" i="4"/>
  <c r="H2867" i="4"/>
  <c r="O2867" i="4"/>
  <c r="H2512" i="4"/>
  <c r="O2512" i="4"/>
  <c r="H2479" i="4"/>
  <c r="O2479" i="4"/>
  <c r="H2490" i="4"/>
  <c r="O2490" i="4"/>
  <c r="H4864" i="4"/>
  <c r="O4864" i="4"/>
  <c r="K605" i="8"/>
  <c r="J200" i="2"/>
  <c r="K200" i="2"/>
  <c r="P617" i="8"/>
  <c r="P309" i="3"/>
  <c r="Q309" i="3"/>
  <c r="G96" i="5"/>
  <c r="H96" i="5" s="1"/>
  <c r="I96" i="5" s="1"/>
  <c r="H491" i="2"/>
  <c r="I491" i="2"/>
  <c r="H2495" i="4"/>
  <c r="O2495" i="4"/>
  <c r="K629" i="8"/>
  <c r="K661" i="4"/>
  <c r="L661" i="4"/>
  <c r="H3992" i="4"/>
  <c r="O3992" i="4"/>
  <c r="H4869" i="4"/>
  <c r="O4869" i="4"/>
  <c r="K661" i="8"/>
  <c r="H2221" i="4"/>
  <c r="O2221" i="4"/>
  <c r="H2654" i="4"/>
  <c r="O2654" i="4"/>
  <c r="H1826" i="4"/>
  <c r="O1826" i="4"/>
  <c r="H1685" i="4"/>
  <c r="O1685" i="4"/>
  <c r="H1962" i="4"/>
  <c r="O1962" i="4"/>
  <c r="H1661" i="4"/>
  <c r="O1661" i="4"/>
  <c r="H1986" i="4"/>
  <c r="O1986" i="4"/>
  <c r="H2245" i="4"/>
  <c r="O2245" i="4"/>
  <c r="H2103" i="4"/>
  <c r="O2103" i="4"/>
  <c r="K673" i="8"/>
  <c r="J11" i="2"/>
  <c r="K11" i="2"/>
  <c r="K681" i="8"/>
  <c r="K1273" i="4"/>
  <c r="L1273" i="4"/>
  <c r="H1253" i="4"/>
  <c r="O1253" i="4"/>
  <c r="H1264" i="4"/>
  <c r="O1264" i="4"/>
  <c r="H1283" i="4"/>
  <c r="O1283" i="4"/>
  <c r="H1273" i="4"/>
  <c r="O1273" i="4"/>
  <c r="K725" i="8"/>
  <c r="J197" i="2"/>
  <c r="K197" i="2"/>
  <c r="H4351" i="4"/>
  <c r="O4351" i="4"/>
  <c r="H4569" i="4"/>
  <c r="O4569" i="4"/>
  <c r="H4702" i="4"/>
  <c r="O4702" i="4"/>
  <c r="H1182" i="4"/>
  <c r="O1182" i="4"/>
  <c r="H4646" i="4"/>
  <c r="O4646" i="4"/>
  <c r="H367" i="4"/>
  <c r="O367" i="4"/>
  <c r="H4590" i="4"/>
  <c r="O4590" i="4"/>
  <c r="H4549" i="4"/>
  <c r="O4549" i="4"/>
  <c r="H4488" i="4"/>
  <c r="O4488" i="4"/>
  <c r="H4528" i="4"/>
  <c r="O4528" i="4"/>
  <c r="H4617" i="4"/>
  <c r="O4617" i="4"/>
  <c r="H1293" i="4"/>
  <c r="O1293" i="4"/>
  <c r="H4013" i="4"/>
  <c r="O4013" i="4"/>
  <c r="H4095" i="4"/>
  <c r="O4095" i="4"/>
  <c r="H4120" i="4"/>
  <c r="O4120" i="4"/>
  <c r="K749" i="8"/>
  <c r="H4171" i="4"/>
  <c r="O4171" i="4"/>
  <c r="H4703" i="4"/>
  <c r="O4703" i="4"/>
  <c r="H4648" i="4"/>
  <c r="O4648" i="4"/>
  <c r="H4647" i="4"/>
  <c r="O4647" i="4"/>
  <c r="H4365" i="4"/>
  <c r="O4365" i="4"/>
  <c r="H4366" i="4"/>
  <c r="O4366" i="4"/>
  <c r="H4041" i="4"/>
  <c r="O4041" i="4"/>
  <c r="H8" i="4"/>
  <c r="O8" i="4"/>
  <c r="K821" i="8"/>
  <c r="G127" i="5"/>
  <c r="H127" i="5" s="1"/>
  <c r="H3955" i="4"/>
  <c r="O3955" i="4"/>
  <c r="H383" i="4"/>
  <c r="O383" i="4"/>
  <c r="P1003" i="8"/>
  <c r="H104" i="2"/>
  <c r="I104" i="2"/>
  <c r="P1079" i="8"/>
  <c r="H128" i="2"/>
  <c r="I128" i="2"/>
  <c r="H109" i="2"/>
  <c r="I109" i="2"/>
  <c r="P1108" i="8"/>
  <c r="P1132" i="8"/>
  <c r="H436" i="2"/>
  <c r="I436" i="2"/>
  <c r="P404" i="3"/>
  <c r="Q404" i="3"/>
  <c r="P392" i="3"/>
  <c r="Q392" i="3"/>
  <c r="G84" i="5"/>
  <c r="H84" i="5" s="1"/>
  <c r="I84" i="5" s="1"/>
  <c r="P1148" i="8"/>
  <c r="H158" i="2"/>
  <c r="I158" i="2"/>
  <c r="H4153" i="4"/>
  <c r="O4153" i="4"/>
  <c r="H1144" i="4"/>
  <c r="O1144" i="4"/>
  <c r="H108" i="4"/>
  <c r="O108" i="4"/>
  <c r="O109" i="4"/>
  <c r="H1249" i="8"/>
  <c r="J530" i="2"/>
  <c r="K530" i="2"/>
  <c r="H4600" i="4"/>
  <c r="O4600" i="4"/>
  <c r="H4023" i="4"/>
  <c r="O4023" i="4"/>
  <c r="H3996" i="4"/>
  <c r="O3996" i="4"/>
  <c r="H4713" i="4"/>
  <c r="O4713" i="4"/>
  <c r="H4050" i="4"/>
  <c r="O4050" i="4"/>
  <c r="H4105" i="4"/>
  <c r="O4105" i="4"/>
  <c r="H412" i="4"/>
  <c r="O412" i="4"/>
  <c r="H920" i="4"/>
  <c r="O920" i="4"/>
  <c r="H391" i="4"/>
  <c r="O391" i="4"/>
  <c r="H885" i="4"/>
  <c r="O885" i="4"/>
  <c r="H480" i="4"/>
  <c r="O480" i="4"/>
  <c r="H510" i="4"/>
  <c r="O510" i="4"/>
  <c r="H2813" i="4"/>
  <c r="O2813" i="4"/>
  <c r="H1819" i="4"/>
  <c r="O1819" i="4"/>
  <c r="H809" i="4"/>
  <c r="O809" i="4"/>
  <c r="H3591" i="4"/>
  <c r="O3591" i="4"/>
  <c r="H3681" i="4"/>
  <c r="O3681" i="4"/>
  <c r="H2888" i="4"/>
  <c r="O2888" i="4"/>
  <c r="H714" i="4"/>
  <c r="O714" i="4"/>
  <c r="H766" i="4"/>
  <c r="O766" i="4"/>
  <c r="H4172" i="4"/>
  <c r="O4172" i="4"/>
  <c r="H4675" i="4"/>
  <c r="O4675" i="4"/>
  <c r="H222" i="4"/>
  <c r="O222" i="4"/>
  <c r="O224" i="4"/>
  <c r="H116" i="8"/>
  <c r="P368" i="3"/>
  <c r="Q368" i="3"/>
  <c r="H1531" i="4"/>
  <c r="O1531" i="4"/>
  <c r="G65" i="5"/>
  <c r="H65" i="5" s="1"/>
  <c r="I65" i="5" s="1"/>
  <c r="G114" i="5"/>
  <c r="H114" i="5" s="1"/>
  <c r="H101" i="2"/>
  <c r="I101" i="2"/>
  <c r="J434" i="2"/>
  <c r="K434" i="2"/>
  <c r="K889" i="8"/>
  <c r="H385" i="2"/>
  <c r="I385" i="2"/>
  <c r="L385" i="2"/>
  <c r="M385" i="2"/>
  <c r="P399" i="3"/>
  <c r="Q399" i="3"/>
  <c r="P466" i="3"/>
  <c r="Q466" i="3"/>
  <c r="H2774" i="4"/>
  <c r="O2774" i="4"/>
  <c r="H2299" i="4"/>
  <c r="O2299" i="4"/>
  <c r="H3619" i="4"/>
  <c r="O3619" i="4"/>
  <c r="H2453" i="4"/>
  <c r="O2453" i="4"/>
  <c r="H3358" i="4"/>
  <c r="O3358" i="4"/>
  <c r="H4628" i="4"/>
  <c r="O4628" i="4"/>
  <c r="H825" i="4"/>
  <c r="O825" i="4"/>
  <c r="H618" i="4"/>
  <c r="O618" i="4"/>
  <c r="H2244" i="4"/>
  <c r="O2244" i="4"/>
  <c r="H566" i="4"/>
  <c r="O566" i="4"/>
  <c r="K753" i="8"/>
  <c r="H4587" i="4"/>
  <c r="O4587" i="4"/>
  <c r="H4638" i="4"/>
  <c r="O4638" i="4"/>
  <c r="H4169" i="4"/>
  <c r="O4169" i="4"/>
  <c r="H336" i="4"/>
  <c r="O336" i="4"/>
  <c r="P517" i="8"/>
  <c r="H508" i="2"/>
  <c r="I508" i="2"/>
  <c r="P529" i="8"/>
  <c r="P541" i="8"/>
  <c r="H430" i="2"/>
  <c r="I430" i="2"/>
  <c r="P553" i="8"/>
  <c r="K561" i="8"/>
  <c r="H390" i="2"/>
  <c r="I390" i="2"/>
  <c r="L390" i="2"/>
  <c r="M390" i="2"/>
  <c r="J390" i="2"/>
  <c r="K390" i="2"/>
  <c r="H744" i="4"/>
  <c r="O744" i="4"/>
  <c r="J263" i="2"/>
  <c r="K263" i="2"/>
  <c r="H688" i="4"/>
  <c r="O688" i="4"/>
  <c r="H709" i="4"/>
  <c r="O709" i="4"/>
  <c r="H447" i="4"/>
  <c r="O447" i="4"/>
  <c r="H633" i="4"/>
  <c r="O633" i="4"/>
  <c r="K641" i="8"/>
  <c r="H229" i="2"/>
  <c r="I229" i="2"/>
  <c r="L229" i="2"/>
  <c r="M229" i="2"/>
  <c r="H3515" i="4"/>
  <c r="O3515" i="4"/>
  <c r="H1708" i="4"/>
  <c r="O1708" i="4"/>
  <c r="H1732" i="4"/>
  <c r="O1732" i="4"/>
  <c r="H2561" i="4"/>
  <c r="O2561" i="4"/>
  <c r="H2033" i="4"/>
  <c r="O2033" i="4"/>
  <c r="H2268" i="4"/>
  <c r="O2268" i="4"/>
  <c r="H2292" i="4"/>
  <c r="O2292" i="4"/>
  <c r="H2866" i="4"/>
  <c r="O2866" i="4"/>
  <c r="H2842" i="4"/>
  <c r="O2842" i="4"/>
  <c r="H1868" i="4"/>
  <c r="O1868" i="4"/>
  <c r="H4856" i="4"/>
  <c r="O4856" i="4"/>
  <c r="K677" i="8"/>
  <c r="H4547" i="4"/>
  <c r="O4547" i="4"/>
  <c r="H4011" i="4"/>
  <c r="O4011" i="4"/>
  <c r="H4332" i="4"/>
  <c r="O4332" i="4"/>
  <c r="H4066" i="4"/>
  <c r="O4066" i="4"/>
  <c r="H4567" i="4"/>
  <c r="O4567" i="4"/>
  <c r="H4233" i="4"/>
  <c r="O4233" i="4"/>
  <c r="H4192" i="4"/>
  <c r="O4192" i="4"/>
  <c r="H4387" i="4"/>
  <c r="O4387" i="4"/>
  <c r="H4507" i="4"/>
  <c r="O4507" i="4"/>
  <c r="H4363" i="4"/>
  <c r="O4363" i="4"/>
  <c r="H4431" i="4"/>
  <c r="O4431" i="4"/>
  <c r="H4092" i="4"/>
  <c r="O4092" i="4"/>
  <c r="H4386" i="4"/>
  <c r="O4386" i="4"/>
  <c r="H1181" i="4"/>
  <c r="O1181" i="4"/>
  <c r="H4254" i="4"/>
  <c r="O4254" i="4"/>
  <c r="H4038" i="4"/>
  <c r="O4038" i="4"/>
  <c r="H4253" i="4"/>
  <c r="O4253" i="4"/>
  <c r="H4168" i="4"/>
  <c r="O4168" i="4"/>
  <c r="H4451" i="4"/>
  <c r="O4451" i="4"/>
  <c r="H4118" i="4"/>
  <c r="O4118" i="4"/>
  <c r="H4643" i="4"/>
  <c r="O4643" i="4"/>
  <c r="H4673" i="4"/>
  <c r="O4673" i="4"/>
  <c r="H4213" i="4"/>
  <c r="O4213" i="4"/>
  <c r="H1292" i="4"/>
  <c r="O1292" i="4"/>
  <c r="P801" i="8"/>
  <c r="P543" i="3"/>
  <c r="Q543" i="3"/>
  <c r="K805" i="8"/>
  <c r="H38" i="2"/>
  <c r="I38" i="2"/>
  <c r="L38" i="2"/>
  <c r="M38" i="2"/>
  <c r="J38" i="2"/>
  <c r="K38" i="2"/>
  <c r="P853" i="8"/>
  <c r="P461" i="3"/>
  <c r="Q461" i="3"/>
  <c r="H396" i="4"/>
  <c r="O396" i="4"/>
  <c r="H3139" i="4"/>
  <c r="O3139" i="4"/>
  <c r="H4894" i="4"/>
  <c r="O4894" i="4"/>
  <c r="H2794" i="4"/>
  <c r="O2794" i="4"/>
  <c r="H2016" i="4"/>
  <c r="O2016" i="4"/>
  <c r="H3753" i="4"/>
  <c r="O3753" i="4"/>
  <c r="H2568" i="4"/>
  <c r="O2568" i="4"/>
  <c r="H2615" i="4"/>
  <c r="O2615" i="4"/>
  <c r="H1922" i="4"/>
  <c r="O1922" i="4"/>
  <c r="H2346" i="4"/>
  <c r="O2346" i="4"/>
  <c r="H4840" i="4"/>
  <c r="O4840" i="4"/>
  <c r="H1786" i="4"/>
  <c r="O1786" i="4"/>
  <c r="H3000" i="4"/>
  <c r="O3000" i="4"/>
  <c r="H1731" i="4"/>
  <c r="O1731" i="4"/>
  <c r="H2677" i="4"/>
  <c r="O2677" i="4"/>
  <c r="H3706" i="4"/>
  <c r="O3706" i="4"/>
  <c r="H3096" i="4"/>
  <c r="O3096" i="4"/>
  <c r="H558" i="4"/>
  <c r="O558" i="4"/>
  <c r="H508" i="4"/>
  <c r="O508" i="4"/>
  <c r="H3602" i="4"/>
  <c r="O3602" i="4"/>
  <c r="H1585" i="4"/>
  <c r="O1585" i="4"/>
  <c r="H2639" i="4"/>
  <c r="O2639" i="4"/>
  <c r="H409" i="4"/>
  <c r="O409" i="4"/>
  <c r="H2653" i="4"/>
  <c r="O2653" i="4"/>
  <c r="H1947" i="4"/>
  <c r="O1947" i="4"/>
  <c r="H2063" i="4"/>
  <c r="O2063" i="4"/>
  <c r="H3058" i="4"/>
  <c r="O3058" i="4"/>
  <c r="H3304" i="4"/>
  <c r="O3304" i="4"/>
  <c r="H2204" i="4"/>
  <c r="O2204" i="4"/>
  <c r="H1692" i="4"/>
  <c r="O1692" i="4"/>
  <c r="H2126" i="4"/>
  <c r="O2126" i="4"/>
  <c r="H2921" i="4"/>
  <c r="O2921" i="4"/>
  <c r="H3039" i="4"/>
  <c r="O3039" i="4"/>
  <c r="H2181" i="4"/>
  <c r="O2181" i="4"/>
  <c r="H3020" i="4"/>
  <c r="O3020" i="4"/>
  <c r="H3200" i="4"/>
  <c r="O3200" i="4"/>
  <c r="H2088" i="4"/>
  <c r="O2088" i="4"/>
  <c r="H1602" i="4"/>
  <c r="O1602" i="4"/>
  <c r="H1848" i="4"/>
  <c r="O1848" i="4"/>
  <c r="H2780" i="4"/>
  <c r="O2780" i="4"/>
  <c r="H2940" i="4"/>
  <c r="O2940" i="4"/>
  <c r="H476" i="4"/>
  <c r="O476" i="4"/>
  <c r="H873" i="4"/>
  <c r="O873" i="4"/>
  <c r="P1059" i="8"/>
  <c r="G100" i="5"/>
  <c r="H100" i="5" s="1"/>
  <c r="I100" i="5" s="1"/>
  <c r="P1112" i="8"/>
  <c r="H145" i="2"/>
  <c r="I145" i="2"/>
  <c r="P1116" i="8"/>
  <c r="P1144" i="8"/>
  <c r="G87" i="5"/>
  <c r="H87" i="5" s="1"/>
  <c r="H126" i="2"/>
  <c r="I126" i="2"/>
  <c r="L126" i="2"/>
  <c r="M126" i="2"/>
  <c r="H159" i="2"/>
  <c r="I159" i="2"/>
  <c r="G91" i="5"/>
  <c r="H91" i="5" s="1"/>
  <c r="P1180" i="8"/>
  <c r="H151" i="2"/>
  <c r="I151" i="2"/>
  <c r="H556" i="4"/>
  <c r="O556" i="4"/>
  <c r="H4479" i="4"/>
  <c r="O4479" i="4"/>
  <c r="H4498" i="4"/>
  <c r="O4498" i="4"/>
  <c r="H4108" i="4"/>
  <c r="O4108" i="4"/>
  <c r="H3543" i="4"/>
  <c r="O3543" i="4"/>
  <c r="H4812" i="4"/>
  <c r="O4812" i="4"/>
  <c r="H3656" i="4"/>
  <c r="O3656" i="4"/>
  <c r="H3307" i="4"/>
  <c r="O3307" i="4"/>
  <c r="H3202" i="4"/>
  <c r="O3202" i="4"/>
  <c r="H4519" i="4"/>
  <c r="O4519" i="4"/>
  <c r="H4421" i="4"/>
  <c r="O4421" i="4"/>
  <c r="H4661" i="4"/>
  <c r="O4661" i="4"/>
  <c r="H4716" i="4"/>
  <c r="O4716" i="4"/>
  <c r="H1175" i="4"/>
  <c r="O1175" i="4"/>
  <c r="H880" i="4"/>
  <c r="O880" i="4"/>
  <c r="H4378" i="4"/>
  <c r="O4378" i="4"/>
  <c r="H4399" i="4"/>
  <c r="O4399" i="4"/>
  <c r="H4372" i="4"/>
  <c r="O4372" i="4"/>
  <c r="H4132" i="4"/>
  <c r="O4132" i="4"/>
  <c r="H4579" i="4"/>
  <c r="O4579" i="4"/>
  <c r="H914" i="4"/>
  <c r="O914" i="4"/>
  <c r="H3734" i="4"/>
  <c r="O3734" i="4"/>
  <c r="H4156" i="4"/>
  <c r="O4156" i="4"/>
  <c r="H4303" i="4"/>
  <c r="O4303" i="4"/>
  <c r="H4284" i="4"/>
  <c r="O4284" i="4"/>
  <c r="H4081" i="4"/>
  <c r="O4081" i="4"/>
  <c r="H4265" i="4"/>
  <c r="O4265" i="4"/>
  <c r="H4442" i="4"/>
  <c r="O4442" i="4"/>
  <c r="H3332" i="4"/>
  <c r="O3332" i="4"/>
  <c r="H3227" i="4"/>
  <c r="O3227" i="4"/>
  <c r="H4183" i="4"/>
  <c r="O4183" i="4"/>
  <c r="H4224" i="4"/>
  <c r="O4224" i="4"/>
  <c r="H3604" i="4"/>
  <c r="O3604" i="4"/>
  <c r="H3574" i="4"/>
  <c r="O3574" i="4"/>
  <c r="H4053" i="4"/>
  <c r="O4053" i="4"/>
  <c r="H4538" i="4"/>
  <c r="O4538" i="4"/>
  <c r="H3410" i="4"/>
  <c r="O3410" i="4"/>
  <c r="H527" i="4"/>
  <c r="O527" i="4"/>
  <c r="H3671" i="4"/>
  <c r="O3671" i="4"/>
  <c r="H3373" i="4"/>
  <c r="O3373" i="4"/>
  <c r="H4911" i="4"/>
  <c r="O4911" i="4"/>
  <c r="H746" i="4"/>
  <c r="O746" i="4"/>
  <c r="H427" i="4"/>
  <c r="O427" i="4"/>
  <c r="H3531" i="4"/>
  <c r="O3531" i="4"/>
  <c r="H3269" i="4"/>
  <c r="O3269" i="4"/>
  <c r="H405" i="4"/>
  <c r="O405" i="4"/>
  <c r="H3425" i="4"/>
  <c r="O3425" i="4"/>
  <c r="H3034" i="4"/>
  <c r="O3034" i="4"/>
  <c r="H2474" i="4"/>
  <c r="O2474" i="4"/>
  <c r="H3321" i="4"/>
  <c r="O3321" i="4"/>
  <c r="H3561" i="4"/>
  <c r="O3561" i="4"/>
  <c r="H783" i="4"/>
  <c r="O783" i="4"/>
  <c r="H373" i="4"/>
  <c r="O373" i="4"/>
  <c r="H3217" i="4"/>
  <c r="O3217" i="4"/>
  <c r="H635" i="4"/>
  <c r="O635" i="4"/>
  <c r="H902" i="4"/>
  <c r="O902" i="4"/>
  <c r="H97" i="2"/>
  <c r="I97" i="2"/>
  <c r="L97" i="2"/>
  <c r="M97" i="2"/>
  <c r="H165" i="2"/>
  <c r="I165" i="2"/>
  <c r="P439" i="3"/>
  <c r="Q439" i="3"/>
  <c r="J380" i="2"/>
  <c r="K380" i="2"/>
  <c r="J225" i="2"/>
  <c r="K225" i="2"/>
  <c r="J242" i="2"/>
  <c r="K242" i="2"/>
  <c r="P400" i="3"/>
  <c r="Q400" i="3"/>
  <c r="P1083" i="8"/>
  <c r="H1756" i="4"/>
  <c r="O1756" i="4"/>
  <c r="H2696" i="4"/>
  <c r="O2696" i="4"/>
  <c r="H1686" i="4"/>
  <c r="O1686" i="4"/>
  <c r="H2442" i="4"/>
  <c r="O2442" i="4"/>
  <c r="H3204" i="4"/>
  <c r="O3204" i="4"/>
  <c r="H942" i="4"/>
  <c r="O942" i="4"/>
  <c r="H449" i="4"/>
  <c r="O449" i="4"/>
  <c r="H3435" i="4"/>
  <c r="O3435" i="4"/>
  <c r="H3279" i="4"/>
  <c r="O3279" i="4"/>
  <c r="H4689" i="4"/>
  <c r="O4689" i="4"/>
  <c r="H4462" i="4"/>
  <c r="O4462" i="4"/>
  <c r="H4129" i="4"/>
  <c r="O4129" i="4"/>
  <c r="H606" i="4"/>
  <c r="O606" i="4"/>
  <c r="H730" i="4"/>
  <c r="O730" i="4"/>
  <c r="H2592" i="4"/>
  <c r="O2592" i="4"/>
  <c r="K946" i="8"/>
  <c r="H937" i="4"/>
  <c r="O937" i="4"/>
  <c r="H4014" i="4"/>
  <c r="O4014" i="4"/>
  <c r="H4698" i="4"/>
  <c r="O4698" i="4"/>
  <c r="H4007" i="4"/>
  <c r="O4007" i="4"/>
  <c r="H4644" i="4"/>
  <c r="O4644" i="4"/>
  <c r="H4331" i="4"/>
  <c r="O4331" i="4"/>
  <c r="H3069" i="4"/>
  <c r="O3069" i="4"/>
  <c r="H2819" i="4"/>
  <c r="O2819" i="4"/>
  <c r="H3385" i="4"/>
  <c r="O3385" i="4"/>
  <c r="H2528" i="4"/>
  <c r="O2528" i="4"/>
  <c r="K585" i="8"/>
  <c r="H3387" i="4"/>
  <c r="O3387" i="4"/>
  <c r="H372" i="4"/>
  <c r="O372" i="4"/>
  <c r="H554" i="4"/>
  <c r="O554" i="4"/>
  <c r="H2424" i="4"/>
  <c r="O2424" i="4"/>
  <c r="H3383" i="4"/>
  <c r="O3383" i="4"/>
  <c r="H3463" i="4"/>
  <c r="O3463" i="4"/>
  <c r="H3999" i="4"/>
  <c r="O3999" i="4"/>
  <c r="H4396" i="4"/>
  <c r="O4396" i="4"/>
  <c r="H2733" i="4"/>
  <c r="O2733" i="4"/>
  <c r="H908" i="4"/>
  <c r="O908" i="4"/>
  <c r="H2756" i="4"/>
  <c r="O2756" i="4"/>
  <c r="H813" i="4"/>
  <c r="O813" i="4"/>
  <c r="O815" i="4"/>
  <c r="H363" i="8"/>
  <c r="H1946" i="4"/>
  <c r="O1946" i="4"/>
  <c r="H898" i="4"/>
  <c r="O898" i="4"/>
  <c r="H4096" i="4"/>
  <c r="O4096" i="4"/>
  <c r="H4641" i="4"/>
  <c r="O4641" i="4"/>
  <c r="K741" i="8"/>
  <c r="H4093" i="4"/>
  <c r="O4093" i="4"/>
  <c r="H4362" i="4"/>
  <c r="O4362" i="4"/>
  <c r="H2992" i="4"/>
  <c r="O2992" i="4"/>
  <c r="H2127" i="4"/>
  <c r="O2127" i="4"/>
  <c r="H3631" i="4"/>
  <c r="O3631" i="4"/>
  <c r="H3714" i="4"/>
  <c r="O3714" i="4"/>
  <c r="H2844" i="4"/>
  <c r="O2844" i="4"/>
  <c r="H2775" i="4"/>
  <c r="O2775" i="4"/>
  <c r="H2011" i="4"/>
  <c r="O2011" i="4"/>
  <c r="H2469" i="4"/>
  <c r="O2469" i="4"/>
  <c r="H2035" i="4"/>
  <c r="O2035" i="4"/>
  <c r="H713" i="4"/>
  <c r="O713" i="4"/>
  <c r="H617" i="4"/>
  <c r="O617" i="4"/>
  <c r="H2506" i="4"/>
  <c r="O2506" i="4"/>
  <c r="H4439" i="4"/>
  <c r="O4439" i="4"/>
  <c r="H4242" i="4"/>
  <c r="O4242" i="4"/>
  <c r="H4128" i="4"/>
  <c r="O4128" i="4"/>
  <c r="H1063" i="4"/>
  <c r="O1063" i="4"/>
  <c r="H1285" i="4"/>
  <c r="O1285" i="4"/>
  <c r="K838" i="8"/>
  <c r="H3965" i="4"/>
  <c r="O3965" i="4"/>
  <c r="H4900" i="4"/>
  <c r="O4900" i="4"/>
  <c r="H900" i="4"/>
  <c r="O900" i="4"/>
  <c r="K1218" i="8"/>
  <c r="H4440" i="4"/>
  <c r="O4440" i="4"/>
  <c r="H4024" i="4"/>
  <c r="O4024" i="4"/>
  <c r="H401" i="4"/>
  <c r="O401" i="4"/>
  <c r="K1230" i="8"/>
  <c r="H3665" i="4"/>
  <c r="O3665" i="4"/>
  <c r="H3498" i="4"/>
  <c r="O3498" i="4"/>
  <c r="H998" i="4"/>
  <c r="O998" i="4"/>
  <c r="H1159" i="4"/>
  <c r="O1159" i="4"/>
  <c r="K1252" i="8"/>
  <c r="H4059" i="4"/>
  <c r="O4059" i="4"/>
  <c r="H1499" i="4"/>
  <c r="O1499" i="4"/>
  <c r="K127" i="2"/>
  <c r="L127" i="2"/>
  <c r="M127" i="2"/>
  <c r="O254" i="4"/>
  <c r="H138" i="8"/>
  <c r="J352" i="2"/>
  <c r="K352" i="2"/>
  <c r="O4791" i="4"/>
  <c r="H973" i="8"/>
  <c r="H865" i="4"/>
  <c r="O865" i="4"/>
  <c r="K284" i="1"/>
  <c r="P284" i="1"/>
  <c r="H457" i="2"/>
  <c r="I457" i="2"/>
  <c r="H599" i="4"/>
  <c r="O599" i="4"/>
  <c r="H3191" i="4"/>
  <c r="O3191" i="4"/>
  <c r="H810" i="4"/>
  <c r="O810" i="4"/>
  <c r="H3948" i="4"/>
  <c r="O3948" i="4"/>
  <c r="H1893" i="4"/>
  <c r="O1893" i="4"/>
  <c r="H2269" i="4"/>
  <c r="O2269" i="4"/>
  <c r="H3112" i="4"/>
  <c r="O3112" i="4"/>
  <c r="H4835" i="4"/>
  <c r="O4835" i="4"/>
  <c r="H3186" i="4"/>
  <c r="O3186" i="4"/>
  <c r="H547" i="4"/>
  <c r="O547" i="4"/>
  <c r="H2889" i="4"/>
  <c r="O2889" i="4"/>
  <c r="H1915" i="4"/>
  <c r="O1915" i="4"/>
  <c r="H2171" i="4"/>
  <c r="O2171" i="4"/>
  <c r="K680" i="8"/>
  <c r="H2604" i="4"/>
  <c r="O2604" i="4"/>
  <c r="H2360" i="4"/>
  <c r="O2360" i="4"/>
  <c r="H2147" i="4"/>
  <c r="O2147" i="4"/>
  <c r="H2886" i="4"/>
  <c r="O2886" i="4"/>
  <c r="H1752" i="4"/>
  <c r="O1752" i="4"/>
  <c r="H366" i="4"/>
  <c r="O366" i="4"/>
  <c r="H4645" i="4"/>
  <c r="O4645" i="4"/>
  <c r="H2526" i="4"/>
  <c r="O2526" i="4"/>
  <c r="H4866" i="4"/>
  <c r="O4866" i="4"/>
  <c r="H2905" i="4"/>
  <c r="O2905" i="4"/>
  <c r="H1909" i="4"/>
  <c r="O1909" i="4"/>
  <c r="H2766" i="4"/>
  <c r="O2766" i="4"/>
  <c r="H2309" i="4"/>
  <c r="O2309" i="4"/>
  <c r="H2261" i="4"/>
  <c r="O2261" i="4"/>
  <c r="H1702" i="4"/>
  <c r="O1702" i="4"/>
  <c r="H567" i="4"/>
  <c r="O567" i="4"/>
  <c r="H903" i="4"/>
  <c r="O903" i="4"/>
  <c r="H2123" i="4"/>
  <c r="O2123" i="4"/>
  <c r="H3061" i="4"/>
  <c r="O3061" i="4"/>
  <c r="H1751" i="4"/>
  <c r="O1751" i="4"/>
  <c r="H997" i="4"/>
  <c r="O997" i="4"/>
  <c r="H680" i="4"/>
  <c r="O680" i="4"/>
  <c r="O681" i="4"/>
  <c r="H928" i="8"/>
  <c r="J164" i="2"/>
  <c r="K164" i="2"/>
  <c r="H4437" i="4"/>
  <c r="O4437" i="4"/>
  <c r="K923" i="8"/>
  <c r="P493" i="3"/>
  <c r="Q493" i="3"/>
  <c r="G44" i="5"/>
  <c r="H44" i="5" s="1"/>
  <c r="I44" i="5" s="1"/>
  <c r="G27" i="5"/>
  <c r="H27" i="5" s="1"/>
  <c r="G5" i="5"/>
  <c r="H5" i="5" s="1"/>
  <c r="J5" i="5" s="1"/>
  <c r="G156" i="5"/>
  <c r="H156" i="5" s="1"/>
  <c r="I156" i="5" s="1"/>
  <c r="P518" i="3"/>
  <c r="Q518" i="3"/>
  <c r="J171" i="2"/>
  <c r="K171" i="2"/>
  <c r="H211" i="2"/>
  <c r="I211" i="2"/>
  <c r="L211" i="2"/>
  <c r="M211" i="2"/>
  <c r="K927" i="8"/>
  <c r="P37" i="3"/>
  <c r="Q37" i="3"/>
  <c r="H4667" i="4"/>
  <c r="O4667" i="4"/>
  <c r="H4114" i="4"/>
  <c r="O4114" i="4"/>
  <c r="H4260" i="4"/>
  <c r="O4260" i="4"/>
  <c r="H2391" i="4"/>
  <c r="O2391" i="4"/>
  <c r="H949" i="4"/>
  <c r="O949" i="4"/>
  <c r="H1480" i="4"/>
  <c r="O1480" i="4"/>
  <c r="H4361" i="4"/>
  <c r="O4361" i="4"/>
  <c r="H3286" i="4"/>
  <c r="O3286" i="4"/>
  <c r="H2845" i="4"/>
  <c r="O2845" i="4"/>
  <c r="H2635" i="4"/>
  <c r="O2635" i="4"/>
  <c r="H422" i="4"/>
  <c r="O422" i="4"/>
  <c r="H3663" i="4"/>
  <c r="O3663" i="4"/>
  <c r="H3442" i="4"/>
  <c r="O3442" i="4"/>
  <c r="H3365" i="4"/>
  <c r="O3365" i="4"/>
  <c r="H1641" i="4"/>
  <c r="O1641" i="4"/>
  <c r="H2012" i="4"/>
  <c r="O2012" i="4"/>
  <c r="H1943" i="4"/>
  <c r="O1943" i="4"/>
  <c r="H2972" i="4"/>
  <c r="O2972" i="4"/>
  <c r="H1228" i="4"/>
  <c r="O1228" i="4"/>
  <c r="H2200" i="4"/>
  <c r="O2200" i="4"/>
  <c r="H2468" i="4"/>
  <c r="O2468" i="4"/>
  <c r="H1628" i="4"/>
  <c r="O1628" i="4"/>
  <c r="H2374" i="4"/>
  <c r="O2374" i="4"/>
  <c r="H3015" i="4"/>
  <c r="O3015" i="4"/>
  <c r="H1862" i="4"/>
  <c r="O1862" i="4"/>
  <c r="H2936" i="4"/>
  <c r="O2936" i="4"/>
  <c r="H3114" i="4"/>
  <c r="O3114" i="4"/>
  <c r="H3476" i="4"/>
  <c r="O3476" i="4"/>
  <c r="H3697" i="4"/>
  <c r="O3697" i="4"/>
  <c r="H3529" i="4"/>
  <c r="O3529" i="4"/>
  <c r="H1878" i="4"/>
  <c r="O1878" i="4"/>
  <c r="H1765" i="4"/>
  <c r="O1765" i="4"/>
  <c r="H2825" i="4"/>
  <c r="O2825" i="4"/>
  <c r="H1836" i="4"/>
  <c r="O1836" i="4"/>
  <c r="H1950" i="4"/>
  <c r="O1950" i="4"/>
  <c r="H1856" i="4"/>
  <c r="O1856" i="4"/>
  <c r="H3658" i="4"/>
  <c r="O3658" i="4"/>
  <c r="H3281" i="4"/>
  <c r="O3281" i="4"/>
  <c r="H3256" i="4"/>
  <c r="O3256" i="4"/>
  <c r="H4635" i="4"/>
  <c r="O4635" i="4"/>
  <c r="H2387" i="4"/>
  <c r="O2387" i="4"/>
  <c r="H3977" i="4"/>
  <c r="O3977" i="4"/>
  <c r="H11" i="4"/>
  <c r="O11" i="4"/>
  <c r="O15" i="4"/>
  <c r="H333" i="8"/>
  <c r="H3208" i="4"/>
  <c r="O3208" i="4"/>
  <c r="H1757" i="4"/>
  <c r="O1757" i="4"/>
  <c r="H2139" i="4"/>
  <c r="O2139" i="4"/>
  <c r="H1687" i="4"/>
  <c r="O1687" i="4"/>
  <c r="H603" i="4"/>
  <c r="O603" i="4"/>
  <c r="H2199" i="4"/>
  <c r="O2199" i="4"/>
  <c r="H226" i="4"/>
  <c r="O226" i="4"/>
  <c r="O228" i="4"/>
  <c r="H117" i="8"/>
  <c r="J111" i="2"/>
  <c r="K111" i="2"/>
  <c r="H408" i="4"/>
  <c r="O408" i="4"/>
  <c r="H3019" i="4"/>
  <c r="O3019" i="4"/>
  <c r="H4779" i="4"/>
  <c r="O4779" i="4"/>
  <c r="H4740" i="4"/>
  <c r="O4740" i="4"/>
  <c r="H4049" i="4"/>
  <c r="O4049" i="4"/>
  <c r="H4771" i="4"/>
  <c r="O4771" i="4"/>
  <c r="O4774" i="4"/>
  <c r="H456" i="8"/>
  <c r="H1047" i="4"/>
  <c r="O1047" i="4"/>
  <c r="H1053" i="4"/>
  <c r="O1053" i="4"/>
  <c r="H1256" i="4"/>
  <c r="O1256" i="4"/>
  <c r="K1214" i="8"/>
  <c r="H4517" i="4"/>
  <c r="O4517" i="4"/>
  <c r="H4282" i="4"/>
  <c r="O4282" i="4"/>
  <c r="H4577" i="4"/>
  <c r="O4577" i="4"/>
  <c r="H3524" i="4"/>
  <c r="O3524" i="4"/>
  <c r="H912" i="4"/>
  <c r="O912" i="4"/>
  <c r="G76" i="5"/>
  <c r="H76" i="5" s="1"/>
  <c r="I76" i="5" s="1"/>
  <c r="H60" i="2"/>
  <c r="I60" i="2"/>
  <c r="H171" i="2"/>
  <c r="I171" i="2"/>
  <c r="P330" i="3"/>
  <c r="Q330" i="3"/>
  <c r="H444" i="2"/>
  <c r="I444" i="2"/>
  <c r="G175" i="5"/>
  <c r="H175" i="5" s="1"/>
  <c r="G17" i="5"/>
  <c r="H17" i="5" s="1"/>
  <c r="I17" i="5" s="1"/>
  <c r="K2" i="8"/>
  <c r="H4328" i="4"/>
  <c r="O4328" i="4"/>
  <c r="H1492" i="4"/>
  <c r="O1492" i="4"/>
  <c r="H4450" i="4"/>
  <c r="O4450" i="4"/>
  <c r="J130" i="2"/>
  <c r="K130" i="2"/>
  <c r="P358" i="3"/>
  <c r="Q358" i="3"/>
  <c r="P343" i="3"/>
  <c r="Q343" i="3"/>
  <c r="H228" i="2"/>
  <c r="I228" i="2"/>
  <c r="H237" i="2"/>
  <c r="I237" i="2"/>
  <c r="L237" i="2"/>
  <c r="M237" i="2"/>
  <c r="P353" i="3"/>
  <c r="Q353" i="3"/>
  <c r="H954" i="4"/>
  <c r="O954" i="4"/>
  <c r="H2439" i="4"/>
  <c r="O2439" i="4"/>
  <c r="G51" i="5"/>
  <c r="H51" i="5" s="1"/>
  <c r="H198" i="2"/>
  <c r="I198" i="2"/>
  <c r="L198" i="2"/>
  <c r="M198" i="2"/>
  <c r="P346" i="3"/>
  <c r="Q346" i="3"/>
  <c r="H4609" i="4"/>
  <c r="O4609" i="4"/>
  <c r="H4020" i="4"/>
  <c r="O4020" i="4"/>
  <c r="P516" i="3"/>
  <c r="Q516" i="3"/>
  <c r="H206" i="2"/>
  <c r="I206" i="2"/>
  <c r="H500" i="2"/>
  <c r="I500" i="2"/>
  <c r="P327" i="3"/>
  <c r="Q327" i="3"/>
  <c r="H3696" i="4"/>
  <c r="O3696" i="4"/>
  <c r="H2721" i="4"/>
  <c r="O2721" i="4"/>
  <c r="H3371" i="4"/>
  <c r="O3371" i="4"/>
  <c r="H2791" i="4"/>
  <c r="O2791" i="4"/>
  <c r="H2862" i="4"/>
  <c r="O2862" i="4"/>
  <c r="H2312" i="4"/>
  <c r="O2312" i="4"/>
  <c r="H2680" i="4"/>
  <c r="O2680" i="4"/>
  <c r="H3502" i="4"/>
  <c r="O3502" i="4"/>
  <c r="H4843" i="4"/>
  <c r="O4843" i="4"/>
  <c r="H2656" i="4"/>
  <c r="O2656" i="4"/>
  <c r="H2482" i="4"/>
  <c r="O2482" i="4"/>
  <c r="H1655" i="4"/>
  <c r="O1655" i="4"/>
  <c r="H2790" i="4"/>
  <c r="O2790" i="4"/>
  <c r="H1843" i="4"/>
  <c r="O1843" i="4"/>
  <c r="H2719" i="4"/>
  <c r="O2719" i="4"/>
  <c r="H4910" i="4"/>
  <c r="O4910" i="4"/>
  <c r="K832" i="8"/>
  <c r="K2524" i="4"/>
  <c r="L2524" i="4"/>
  <c r="H4591" i="4"/>
  <c r="O4591" i="4"/>
  <c r="H1183" i="4"/>
  <c r="O1183" i="4"/>
  <c r="H2581" i="4"/>
  <c r="O2581" i="4"/>
  <c r="H1705" i="4"/>
  <c r="O1705" i="4"/>
  <c r="H2960" i="4"/>
  <c r="O2960" i="4"/>
  <c r="H1889" i="4"/>
  <c r="O1889" i="4"/>
  <c r="H3760" i="4"/>
  <c r="O3760" i="4"/>
  <c r="H1755" i="4"/>
  <c r="O1755" i="4"/>
  <c r="H1149" i="4"/>
  <c r="O1149" i="4"/>
  <c r="K628" i="8"/>
  <c r="K2535" i="4"/>
  <c r="L2535" i="4"/>
  <c r="H2124" i="4"/>
  <c r="O2124" i="4"/>
  <c r="H1676" i="4"/>
  <c r="O1676" i="4"/>
  <c r="H2010" i="4"/>
  <c r="O2010" i="4"/>
  <c r="H2082" i="4"/>
  <c r="O2082" i="4"/>
  <c r="H2129" i="4"/>
  <c r="O2129" i="4"/>
  <c r="H2956" i="4"/>
  <c r="O2956" i="4"/>
  <c r="H4448" i="4"/>
  <c r="O4448" i="4"/>
  <c r="H4749" i="4"/>
  <c r="O4749" i="4"/>
  <c r="H3183" i="4"/>
  <c r="O3183" i="4"/>
  <c r="H1486" i="4"/>
  <c r="O1486" i="4"/>
  <c r="H4761" i="4"/>
  <c r="O4761" i="4"/>
  <c r="H705" i="4"/>
  <c r="O705" i="4"/>
  <c r="H2913" i="4"/>
  <c r="O2913" i="4"/>
  <c r="H503" i="2"/>
  <c r="I503" i="2"/>
  <c r="L503" i="2"/>
  <c r="M503" i="2"/>
  <c r="G37" i="5"/>
  <c r="H37" i="5" s="1"/>
  <c r="I37" i="5" s="1"/>
  <c r="H253" i="2"/>
  <c r="I253" i="2"/>
  <c r="H49" i="2"/>
  <c r="I49" i="2"/>
  <c r="H204" i="2"/>
  <c r="I204" i="2"/>
  <c r="P361" i="3"/>
  <c r="Q361" i="3"/>
  <c r="J14" i="2"/>
  <c r="K14" i="2"/>
  <c r="P312" i="3"/>
  <c r="Q312" i="3"/>
  <c r="P1122" i="8"/>
  <c r="P402" i="3"/>
  <c r="Q402" i="3"/>
  <c r="P1021" i="8"/>
  <c r="J125" i="2"/>
  <c r="K125" i="2"/>
  <c r="H4155" i="4"/>
  <c r="O4155" i="4"/>
  <c r="H1605" i="4"/>
  <c r="O1605" i="4"/>
  <c r="H4296" i="4"/>
  <c r="O4296" i="4"/>
  <c r="H1088" i="4"/>
  <c r="O1088" i="4"/>
  <c r="O1089" i="4"/>
  <c r="H450" i="8"/>
  <c r="H1019" i="4"/>
  <c r="O1019" i="4"/>
  <c r="H4681" i="4"/>
  <c r="O4681" i="4"/>
  <c r="H4131" i="4"/>
  <c r="O4131" i="4"/>
  <c r="H4497" i="4"/>
  <c r="O4497" i="4"/>
  <c r="H3668" i="4"/>
  <c r="O3668" i="4"/>
  <c r="H3397" i="4"/>
  <c r="O3397" i="4"/>
  <c r="H4433" i="4"/>
  <c r="O4433" i="4"/>
  <c r="H4352" i="4"/>
  <c r="O4352" i="4"/>
  <c r="K859" i="8"/>
  <c r="P859" i="8"/>
  <c r="H1696" i="4"/>
  <c r="O1696" i="4"/>
  <c r="H3933" i="4"/>
  <c r="O3933" i="4"/>
  <c r="H1220" i="4"/>
  <c r="O1220" i="4"/>
  <c r="H3331" i="4"/>
  <c r="O3331" i="4"/>
  <c r="H3021" i="4"/>
  <c r="O3021" i="4"/>
  <c r="H3333" i="4"/>
  <c r="O3333" i="4"/>
  <c r="H513" i="4"/>
  <c r="O513" i="4"/>
  <c r="H1512" i="4"/>
  <c r="O1512" i="4"/>
  <c r="H3255" i="4"/>
  <c r="O3255" i="4"/>
  <c r="H4814" i="4"/>
  <c r="O4814" i="4"/>
  <c r="H1586" i="4"/>
  <c r="O1586" i="4"/>
  <c r="H3140" i="4"/>
  <c r="O3140" i="4"/>
  <c r="H98" i="4"/>
  <c r="O98" i="4"/>
  <c r="O99" i="4"/>
  <c r="H316" i="8"/>
  <c r="J520" i="2"/>
  <c r="K520" i="2"/>
  <c r="P498" i="3"/>
  <c r="Q498" i="3"/>
  <c r="H247" i="2"/>
  <c r="I247" i="2"/>
  <c r="K651" i="8"/>
  <c r="P529" i="3"/>
  <c r="J36" i="2"/>
  <c r="K36" i="2"/>
  <c r="P411" i="3"/>
  <c r="Q411" i="3"/>
  <c r="J512" i="2"/>
  <c r="K512" i="2"/>
  <c r="P407" i="3"/>
  <c r="Q407" i="3"/>
  <c r="P370" i="3"/>
  <c r="Q370" i="3"/>
  <c r="J34" i="2"/>
  <c r="K34" i="2"/>
  <c r="J133" i="2"/>
  <c r="K133" i="2"/>
  <c r="P418" i="3"/>
  <c r="Q418" i="3"/>
  <c r="P460" i="3"/>
  <c r="Q460" i="3"/>
  <c r="H1054" i="4"/>
  <c r="O1054" i="4"/>
  <c r="H4736" i="4"/>
  <c r="O4736" i="4"/>
  <c r="H1041" i="4"/>
  <c r="O1041" i="4"/>
  <c r="H4073" i="4"/>
  <c r="O4073" i="4"/>
  <c r="H4052" i="4"/>
  <c r="O4052" i="4"/>
  <c r="H4321" i="4"/>
  <c r="O4321" i="4"/>
  <c r="H918" i="4"/>
  <c r="O918" i="4"/>
  <c r="H3557" i="4"/>
  <c r="O3557" i="4"/>
  <c r="H1184" i="4"/>
  <c r="O1184" i="4"/>
  <c r="H4334" i="4"/>
  <c r="O4334" i="4"/>
  <c r="H2682" i="4"/>
  <c r="O2682" i="4"/>
  <c r="H2232" i="4"/>
  <c r="O2232" i="4"/>
  <c r="H4589" i="4"/>
  <c r="O4589" i="4"/>
  <c r="H4193" i="4"/>
  <c r="O4193" i="4"/>
  <c r="H1235" i="4"/>
  <c r="O1235" i="4"/>
  <c r="H3487" i="4"/>
  <c r="O3487" i="4"/>
  <c r="H1554" i="4"/>
  <c r="O1554" i="4"/>
  <c r="H562" i="4"/>
  <c r="O562" i="4"/>
  <c r="H1608" i="4"/>
  <c r="O1608" i="4"/>
  <c r="H3575" i="4"/>
  <c r="O3575" i="4"/>
  <c r="H3101" i="4"/>
  <c r="O3101" i="4"/>
  <c r="H2941" i="4"/>
  <c r="O2941" i="4"/>
  <c r="H3754" i="4"/>
  <c r="O3754" i="4"/>
  <c r="H125" i="2"/>
  <c r="I125" i="2"/>
  <c r="G113" i="5"/>
  <c r="H113" i="5" s="1"/>
  <c r="I113" i="5" s="1"/>
  <c r="G54" i="5"/>
  <c r="H54" i="5" s="1"/>
  <c r="H154" i="2"/>
  <c r="I154" i="2"/>
  <c r="H41" i="2"/>
  <c r="I41" i="2"/>
  <c r="H526" i="2"/>
  <c r="I526" i="2"/>
  <c r="J490" i="2"/>
  <c r="K490" i="2"/>
  <c r="K1215" i="8"/>
  <c r="H9" i="2"/>
  <c r="I9" i="2"/>
  <c r="J204" i="2"/>
  <c r="K204" i="2"/>
  <c r="P376" i="3"/>
  <c r="Q376" i="3"/>
  <c r="P1009" i="8"/>
  <c r="H3695" i="4"/>
  <c r="O3695" i="4"/>
  <c r="H3081" i="4"/>
  <c r="O3081" i="4"/>
  <c r="H4512" i="4"/>
  <c r="O4512" i="4"/>
  <c r="H1049" i="4"/>
  <c r="O1049" i="4"/>
  <c r="O1052" i="4"/>
  <c r="H459" i="8"/>
  <c r="H968" i="4"/>
  <c r="O968" i="4"/>
  <c r="H4100" i="4"/>
  <c r="O4100" i="4"/>
  <c r="H1174" i="4"/>
  <c r="O1174" i="4"/>
  <c r="H4182" i="4"/>
  <c r="O4182" i="4"/>
  <c r="H1570" i="4"/>
  <c r="O1570" i="4"/>
  <c r="H3587" i="4"/>
  <c r="O3587" i="4"/>
  <c r="H2500" i="4"/>
  <c r="O2500" i="4"/>
  <c r="H4313" i="4"/>
  <c r="O4313" i="4"/>
  <c r="H4470" i="4"/>
  <c r="O4470" i="4"/>
  <c r="H2596" i="4"/>
  <c r="O2596" i="4"/>
  <c r="H2658" i="4"/>
  <c r="O2658" i="4"/>
  <c r="H4121" i="4"/>
  <c r="O4121" i="4"/>
  <c r="H4119" i="4"/>
  <c r="O4119" i="4"/>
  <c r="K679" i="8"/>
  <c r="K1220" i="4"/>
  <c r="L1220" i="4"/>
  <c r="H3462" i="4"/>
  <c r="O3462" i="4"/>
  <c r="H2987" i="4"/>
  <c r="O2987" i="4"/>
  <c r="H594" i="4"/>
  <c r="O594" i="4"/>
  <c r="H3064" i="4"/>
  <c r="O3064" i="4"/>
  <c r="H3605" i="4"/>
  <c r="O3605" i="4"/>
  <c r="H919" i="4"/>
  <c r="O919" i="4"/>
  <c r="H2922" i="4"/>
  <c r="O2922" i="4"/>
  <c r="H1568" i="4"/>
  <c r="O1568" i="4"/>
  <c r="H3062" i="4"/>
  <c r="O3062" i="4"/>
  <c r="H2084" i="4"/>
  <c r="O2084" i="4"/>
  <c r="G150" i="5"/>
  <c r="H150" i="5" s="1"/>
  <c r="I150" i="5" s="1"/>
  <c r="P325" i="3"/>
  <c r="Q325" i="3"/>
  <c r="G117" i="5"/>
  <c r="H117" i="5" s="1"/>
  <c r="J117" i="5" s="1"/>
  <c r="H443" i="2"/>
  <c r="I443" i="2"/>
  <c r="H515" i="2"/>
  <c r="I515" i="2"/>
  <c r="H16" i="2"/>
  <c r="I16" i="2"/>
  <c r="L16" i="2"/>
  <c r="M16" i="2"/>
  <c r="H437" i="2"/>
  <c r="I437" i="2"/>
  <c r="J83" i="2"/>
  <c r="K83" i="2"/>
  <c r="J447" i="2"/>
  <c r="K447" i="2"/>
  <c r="P435" i="3"/>
  <c r="Q435" i="3"/>
  <c r="P474" i="3"/>
  <c r="Q474" i="3"/>
  <c r="H535" i="4"/>
  <c r="O535" i="4"/>
  <c r="H1084" i="4"/>
  <c r="O1084" i="4"/>
  <c r="H4277" i="4"/>
  <c r="O4277" i="4"/>
  <c r="H392" i="4"/>
  <c r="O392" i="4"/>
  <c r="H4025" i="4"/>
  <c r="O4025" i="4"/>
  <c r="H4811" i="4"/>
  <c r="O4811" i="4"/>
  <c r="H1552" i="4"/>
  <c r="O1552" i="4"/>
  <c r="H2514" i="4"/>
  <c r="O2514" i="4"/>
  <c r="H4757" i="4"/>
  <c r="O4757" i="4"/>
  <c r="K929" i="8"/>
  <c r="H1790" i="4"/>
  <c r="O1790" i="4"/>
  <c r="H2737" i="4"/>
  <c r="O2737" i="4"/>
  <c r="H4411" i="4"/>
  <c r="O4411" i="4"/>
  <c r="H3" i="4"/>
  <c r="O3" i="4"/>
  <c r="H2507" i="4"/>
  <c r="O2507" i="4"/>
  <c r="H3308" i="4"/>
  <c r="O3308" i="4"/>
  <c r="H2460" i="4"/>
  <c r="O2460" i="4"/>
  <c r="H3280" i="4"/>
  <c r="O3280" i="4"/>
  <c r="H4827" i="4"/>
  <c r="O4827" i="4"/>
  <c r="H1550" i="4"/>
  <c r="O1550" i="4"/>
  <c r="P788" i="8"/>
  <c r="G99" i="5"/>
  <c r="H99" i="5" s="1"/>
  <c r="H27" i="2"/>
  <c r="I27" i="2"/>
  <c r="H522" i="2"/>
  <c r="I522" i="2"/>
  <c r="H99" i="2"/>
  <c r="I99" i="2"/>
  <c r="H147" i="2"/>
  <c r="I147" i="2"/>
  <c r="L147" i="2"/>
  <c r="M147" i="2"/>
  <c r="P1170" i="8"/>
  <c r="J27" i="2"/>
  <c r="K27" i="2"/>
  <c r="H1046" i="4"/>
  <c r="O1046" i="4"/>
  <c r="H4176" i="4"/>
  <c r="O4176" i="4"/>
  <c r="H4354" i="4"/>
  <c r="O4354" i="4"/>
  <c r="H4456" i="4"/>
  <c r="O4456" i="4"/>
  <c r="H4045" i="4"/>
  <c r="O4045" i="4"/>
  <c r="H4715" i="4"/>
  <c r="O4715" i="4"/>
  <c r="H4283" i="4"/>
  <c r="O4283" i="4"/>
  <c r="H3345" i="4"/>
  <c r="O3345" i="4"/>
  <c r="H3043" i="4"/>
  <c r="O3043" i="4"/>
  <c r="H4016" i="4"/>
  <c r="O4016" i="4"/>
  <c r="H4174" i="4"/>
  <c r="O4174" i="4"/>
  <c r="H4816" i="4"/>
  <c r="O4816" i="4"/>
  <c r="H1951" i="4"/>
  <c r="O1951" i="4"/>
  <c r="K782" i="8"/>
  <c r="H453" i="2"/>
  <c r="I453" i="2"/>
  <c r="H4035" i="4"/>
  <c r="O4035" i="4"/>
  <c r="H3203" i="4"/>
  <c r="O3203" i="4"/>
  <c r="H3436" i="4"/>
  <c r="O3436" i="4"/>
  <c r="H3682" i="4"/>
  <c r="O3682" i="4"/>
  <c r="H717" i="4"/>
  <c r="O717" i="4"/>
  <c r="H486" i="4"/>
  <c r="O486" i="4"/>
  <c r="K259" i="2"/>
  <c r="L259" i="2"/>
  <c r="M259" i="2"/>
  <c r="O160" i="4"/>
  <c r="H93" i="8"/>
  <c r="O168" i="4"/>
  <c r="H95" i="8"/>
  <c r="J366" i="2"/>
  <c r="K366" i="2"/>
  <c r="O263" i="4"/>
  <c r="H148" i="8"/>
  <c r="O326" i="4"/>
  <c r="H221" i="8"/>
  <c r="O81" i="4"/>
  <c r="H914" i="8"/>
  <c r="K45" i="2"/>
  <c r="H528" i="2"/>
  <c r="I528" i="2"/>
  <c r="L528" i="2"/>
  <c r="M528" i="2"/>
  <c r="O4800" i="4"/>
  <c r="H468" i="8"/>
  <c r="P11" i="8"/>
  <c r="H495" i="4"/>
  <c r="O495" i="4"/>
  <c r="H654" i="4"/>
  <c r="O654" i="4"/>
  <c r="H1997" i="4"/>
  <c r="O1997" i="4"/>
  <c r="H19" i="4"/>
  <c r="O19" i="4"/>
  <c r="O22" i="4"/>
  <c r="H179" i="8"/>
  <c r="J64" i="2"/>
  <c r="K64" i="2"/>
  <c r="H8" i="2"/>
  <c r="I8" i="2"/>
  <c r="O117" i="4"/>
  <c r="H71" i="8"/>
  <c r="J360" i="2"/>
  <c r="K360" i="2"/>
  <c r="O4806" i="4"/>
  <c r="H488" i="8"/>
  <c r="P523" i="8"/>
  <c r="H169" i="2"/>
  <c r="I169" i="2"/>
  <c r="L169" i="2"/>
  <c r="M169" i="2"/>
  <c r="H29" i="2"/>
  <c r="I29" i="2"/>
  <c r="P546" i="3"/>
  <c r="Q546" i="3"/>
  <c r="G152" i="5"/>
  <c r="H152" i="5" s="1"/>
  <c r="I152" i="5" s="1"/>
  <c r="G106" i="5"/>
  <c r="H106" i="5" s="1"/>
  <c r="P883" i="8"/>
  <c r="H383" i="2"/>
  <c r="I383" i="2"/>
  <c r="L383" i="2"/>
  <c r="M383" i="2"/>
  <c r="H434" i="2"/>
  <c r="I434" i="2"/>
  <c r="L434" i="2"/>
  <c r="M434" i="2"/>
  <c r="H162" i="2"/>
  <c r="I162" i="2"/>
  <c r="P511" i="3"/>
  <c r="Q511" i="3"/>
  <c r="G172" i="5"/>
  <c r="H172" i="5" s="1"/>
  <c r="I172" i="5" s="1"/>
  <c r="H20" i="2"/>
  <c r="I20" i="2"/>
  <c r="G95" i="5"/>
  <c r="H95" i="5" s="1"/>
  <c r="G81" i="5"/>
  <c r="H81" i="5" s="1"/>
  <c r="I81" i="5" s="1"/>
  <c r="G153" i="5"/>
  <c r="H153" i="5" s="1"/>
  <c r="G13" i="5"/>
  <c r="H13" i="5" s="1"/>
  <c r="J13" i="5" s="1"/>
  <c r="C336" i="3" s="1"/>
  <c r="H43" i="2"/>
  <c r="I43" i="2"/>
  <c r="H498" i="2"/>
  <c r="I498" i="2"/>
  <c r="L498" i="2"/>
  <c r="M498" i="2"/>
  <c r="H195" i="2"/>
  <c r="I195" i="2"/>
  <c r="J9" i="2"/>
  <c r="K9" i="2"/>
  <c r="P393" i="3"/>
  <c r="Q393" i="3"/>
  <c r="J443" i="2"/>
  <c r="K443" i="2"/>
  <c r="H534" i="4"/>
  <c r="O534" i="4"/>
  <c r="H4572" i="4"/>
  <c r="O4572" i="4"/>
  <c r="H4764" i="4"/>
  <c r="O4764" i="4"/>
  <c r="H1057" i="4"/>
  <c r="O1057" i="4"/>
  <c r="H4491" i="4"/>
  <c r="O4491" i="4"/>
  <c r="H4595" i="4"/>
  <c r="O4595" i="4"/>
  <c r="H4908" i="4"/>
  <c r="O4908" i="4"/>
  <c r="H4578" i="4"/>
  <c r="O4578" i="4"/>
  <c r="H4370" i="4"/>
  <c r="O4370" i="4"/>
  <c r="H4302" i="4"/>
  <c r="O4302" i="4"/>
  <c r="H1588" i="4"/>
  <c r="O1588" i="4"/>
  <c r="H3266" i="4"/>
  <c r="O3266" i="4"/>
  <c r="H2944" i="4"/>
  <c r="O2944" i="4"/>
  <c r="H3643" i="4"/>
  <c r="O3643" i="4"/>
  <c r="H2480" i="4"/>
  <c r="O2480" i="4"/>
  <c r="H4122" i="4"/>
  <c r="O4122" i="4"/>
  <c r="H4529" i="4"/>
  <c r="O4529" i="4"/>
  <c r="H4621" i="4"/>
  <c r="O4621" i="4"/>
  <c r="H4550" i="4"/>
  <c r="O4550" i="4"/>
  <c r="H3400" i="4"/>
  <c r="O3400" i="4"/>
  <c r="H1664" i="4"/>
  <c r="O1664" i="4"/>
  <c r="H2713" i="4"/>
  <c r="O2713" i="4"/>
  <c r="H2784" i="4"/>
  <c r="O2784" i="4"/>
  <c r="H3794" i="4"/>
  <c r="O3794" i="4"/>
  <c r="H4677" i="4"/>
  <c r="O4677" i="4"/>
  <c r="H4166" i="4"/>
  <c r="O4166" i="4"/>
  <c r="H3837" i="4"/>
  <c r="O3837" i="4"/>
  <c r="H1010" i="4"/>
  <c r="O1010" i="4"/>
  <c r="H1998" i="4"/>
  <c r="O1998" i="4"/>
  <c r="H3370" i="4"/>
  <c r="O3370" i="4"/>
  <c r="H576" i="4"/>
  <c r="O576" i="4"/>
  <c r="H2839" i="4"/>
  <c r="O2839" i="4"/>
  <c r="H2722" i="4"/>
  <c r="O2722" i="4"/>
  <c r="H1153" i="4"/>
  <c r="O1153" i="4"/>
  <c r="O1154" i="4"/>
  <c r="H979" i="8"/>
  <c r="H1230" i="4"/>
  <c r="O1230" i="4"/>
  <c r="H76" i="4"/>
  <c r="O76" i="4"/>
  <c r="O78" i="4"/>
  <c r="H969" i="8"/>
  <c r="H3873" i="4"/>
  <c r="O3873" i="4"/>
  <c r="H1263" i="4"/>
  <c r="O1263" i="4"/>
  <c r="H1068" i="4"/>
  <c r="O1068" i="4"/>
  <c r="H402" i="4"/>
  <c r="O402" i="4"/>
  <c r="H4552" i="4"/>
  <c r="O4552" i="4"/>
  <c r="H1095" i="4"/>
  <c r="O1095" i="4"/>
  <c r="H1073" i="4"/>
  <c r="O1073" i="4"/>
  <c r="H4531" i="4"/>
  <c r="O4531" i="4"/>
  <c r="H4238" i="4"/>
  <c r="O4238" i="4"/>
  <c r="K1231" i="8"/>
  <c r="H4341" i="4"/>
  <c r="O4341" i="4"/>
  <c r="H4202" i="4"/>
  <c r="O4202" i="4"/>
  <c r="H4398" i="4"/>
  <c r="O4398" i="4"/>
  <c r="H2455" i="4"/>
  <c r="O2455" i="4"/>
  <c r="H507" i="4"/>
  <c r="O507" i="4"/>
  <c r="H3124" i="4"/>
  <c r="O3124" i="4"/>
  <c r="H3747" i="4"/>
  <c r="O3747" i="4"/>
  <c r="H456" i="4"/>
  <c r="O456" i="4"/>
  <c r="H4865" i="4"/>
  <c r="O4865" i="4"/>
  <c r="H4043" i="4"/>
  <c r="O4043" i="4"/>
  <c r="H4413" i="4"/>
  <c r="O4413" i="4"/>
  <c r="H4194" i="4"/>
  <c r="O4194" i="4"/>
  <c r="H4734" i="4"/>
  <c r="O4734" i="4"/>
  <c r="H2279" i="4"/>
  <c r="O2279" i="4"/>
  <c r="H1837" i="4"/>
  <c r="O1837" i="4"/>
  <c r="H2823" i="4"/>
  <c r="O2823" i="4"/>
  <c r="H3816" i="4"/>
  <c r="O3816" i="4"/>
  <c r="H4042" i="4"/>
  <c r="O4042" i="4"/>
  <c r="H4063" i="4"/>
  <c r="O4063" i="4"/>
  <c r="H4271" i="4"/>
  <c r="O4271" i="4"/>
  <c r="H4290" i="4"/>
  <c r="O4290" i="4"/>
  <c r="H1004" i="4"/>
  <c r="O1004" i="4"/>
  <c r="H966" i="4"/>
  <c r="O966" i="4"/>
  <c r="H2363" i="4"/>
  <c r="O2363" i="4"/>
  <c r="H2795" i="4"/>
  <c r="O2795" i="4"/>
  <c r="H1802" i="4"/>
  <c r="O1802" i="4"/>
  <c r="P44" i="8"/>
  <c r="H31" i="2"/>
  <c r="I31" i="2"/>
  <c r="G180" i="5"/>
  <c r="H180" i="5" s="1"/>
  <c r="I180" i="5" s="1"/>
  <c r="K763" i="8"/>
  <c r="P395" i="3"/>
  <c r="Q395" i="3"/>
  <c r="P431" i="3"/>
  <c r="Q431" i="3"/>
  <c r="J453" i="2"/>
  <c r="K453" i="2"/>
  <c r="P383" i="3"/>
  <c r="Q383" i="3"/>
  <c r="H894" i="4"/>
  <c r="O894" i="4"/>
  <c r="H884" i="4"/>
  <c r="O884" i="4"/>
  <c r="H1894" i="4"/>
  <c r="O1894" i="4"/>
  <c r="H1043" i="4"/>
  <c r="O1043" i="4"/>
  <c r="H4258" i="4"/>
  <c r="O4258" i="4"/>
  <c r="H1061" i="4"/>
  <c r="O1061" i="4"/>
  <c r="H1064" i="4"/>
  <c r="O1064" i="4"/>
  <c r="H4708" i="4"/>
  <c r="O4708" i="4"/>
  <c r="H4124" i="4"/>
  <c r="O4124" i="4"/>
  <c r="H4623" i="4"/>
  <c r="O4623" i="4"/>
  <c r="H4244" i="4"/>
  <c r="O4244" i="4"/>
  <c r="H3998" i="4"/>
  <c r="O3998" i="4"/>
  <c r="H4420" i="4"/>
  <c r="O4420" i="4"/>
  <c r="H4518" i="4"/>
  <c r="O4518" i="4"/>
  <c r="H2925" i="4"/>
  <c r="O2925" i="4"/>
  <c r="H3241" i="4"/>
  <c r="O3241" i="4"/>
  <c r="H3293" i="4"/>
  <c r="O3293" i="4"/>
  <c r="H3757" i="4"/>
  <c r="O3757" i="4"/>
  <c r="H2634" i="4"/>
  <c r="O2634" i="4"/>
  <c r="H521" i="4"/>
  <c r="O521" i="4"/>
  <c r="H1781" i="4"/>
  <c r="O1781" i="4"/>
  <c r="H2083" i="4"/>
  <c r="O2083" i="4"/>
  <c r="H2610" i="4"/>
  <c r="O2610" i="4"/>
  <c r="H2563" i="4"/>
  <c r="O2563" i="4"/>
  <c r="H2341" i="4"/>
  <c r="O2341" i="4"/>
  <c r="H3687" i="4"/>
  <c r="O3687" i="4"/>
  <c r="H2530" i="4"/>
  <c r="O2530" i="4"/>
  <c r="H353" i="4"/>
  <c r="O353" i="4"/>
  <c r="O354" i="4"/>
  <c r="H970" i="8"/>
  <c r="J445" i="2"/>
  <c r="K445" i="2"/>
  <c r="H4706" i="4"/>
  <c r="O4706" i="4"/>
  <c r="H4489" i="4"/>
  <c r="O4489" i="4"/>
  <c r="H4679" i="4"/>
  <c r="O4679" i="4"/>
  <c r="H3964" i="4"/>
  <c r="O3964" i="4"/>
  <c r="O3970" i="4"/>
  <c r="H2893" i="4"/>
  <c r="O2893" i="4"/>
  <c r="H1735" i="4"/>
  <c r="O1735" i="4"/>
  <c r="H2350" i="4"/>
  <c r="O2350" i="4"/>
  <c r="H3909" i="4"/>
  <c r="O3909" i="4"/>
  <c r="H4619" i="4"/>
  <c r="O4619" i="4"/>
  <c r="H4170" i="4"/>
  <c r="O4170" i="4"/>
  <c r="H1179" i="4"/>
  <c r="O1179" i="4"/>
  <c r="H4504" i="4"/>
  <c r="O4504" i="4"/>
  <c r="H3422" i="4"/>
  <c r="O3422" i="4"/>
  <c r="P479" i="3"/>
  <c r="Q479" i="3"/>
  <c r="H4126" i="4"/>
  <c r="O4126" i="4"/>
  <c r="H4102" i="4"/>
  <c r="O4102" i="4"/>
  <c r="H2399" i="4"/>
  <c r="O2399" i="4"/>
  <c r="P726" i="8"/>
  <c r="P562" i="3"/>
  <c r="Q562" i="3"/>
  <c r="H2257" i="4"/>
  <c r="O2257" i="4"/>
  <c r="H1828" i="4"/>
  <c r="O1828" i="4"/>
  <c r="H462" i="4"/>
  <c r="O462" i="4"/>
  <c r="H4888" i="4"/>
  <c r="O4888" i="4"/>
  <c r="H3519" i="4"/>
  <c r="O3519" i="4"/>
  <c r="H1917" i="4"/>
  <c r="O1917" i="4"/>
  <c r="H2690" i="4"/>
  <c r="O2690" i="4"/>
  <c r="H3739" i="4"/>
  <c r="O3739" i="4"/>
  <c r="H2751" i="4"/>
  <c r="O2751" i="4"/>
  <c r="H337" i="4"/>
  <c r="O337" i="4"/>
  <c r="H2294" i="4"/>
  <c r="O2294" i="4"/>
  <c r="H692" i="4"/>
  <c r="O692" i="4"/>
  <c r="K758" i="8"/>
  <c r="K713" i="4"/>
  <c r="L713" i="4"/>
  <c r="H658" i="4"/>
  <c r="O658" i="4"/>
  <c r="H4767" i="4"/>
  <c r="O4767" i="4"/>
  <c r="H4576" i="4"/>
  <c r="O4576" i="4"/>
  <c r="H4476" i="4"/>
  <c r="O4476" i="4"/>
  <c r="H4685" i="4"/>
  <c r="O4685" i="4"/>
  <c r="H1079" i="4"/>
  <c r="O1079" i="4"/>
  <c r="H1060" i="4"/>
  <c r="O1060" i="4"/>
  <c r="H363" i="4"/>
  <c r="O363" i="4"/>
  <c r="H4263" i="4"/>
  <c r="O4263" i="4"/>
  <c r="H4536" i="4"/>
  <c r="O4536" i="4"/>
  <c r="H4181" i="4"/>
  <c r="O4181" i="4"/>
  <c r="H1173" i="4"/>
  <c r="O1173" i="4"/>
  <c r="H881" i="4"/>
  <c r="O881" i="4"/>
  <c r="H478" i="4"/>
  <c r="O478" i="4"/>
  <c r="H3554" i="4"/>
  <c r="O3554" i="4"/>
  <c r="H3238" i="4"/>
  <c r="O3238" i="4"/>
  <c r="H3419" i="4"/>
  <c r="O3419" i="4"/>
  <c r="H3166" i="4"/>
  <c r="O3166" i="4"/>
  <c r="K1244" i="8"/>
  <c r="K1207" i="1"/>
  <c r="G63" i="5"/>
  <c r="H63" i="5" s="1"/>
  <c r="H499" i="2"/>
  <c r="I499" i="2"/>
  <c r="J216" i="2"/>
  <c r="K216" i="2"/>
  <c r="J339" i="2"/>
  <c r="K339" i="2"/>
  <c r="P336" i="3"/>
  <c r="Q336" i="3"/>
  <c r="H565" i="4"/>
  <c r="O565" i="4"/>
  <c r="H4336" i="4"/>
  <c r="O4336" i="4"/>
  <c r="H4776" i="4"/>
  <c r="O4776" i="4"/>
  <c r="O4778" i="4"/>
  <c r="H452" i="8"/>
  <c r="H3942" i="4"/>
  <c r="O3942" i="4"/>
  <c r="H4472" i="4"/>
  <c r="O4472" i="4"/>
  <c r="H4196" i="4"/>
  <c r="O4196" i="4"/>
  <c r="H473" i="4"/>
  <c r="O473" i="4"/>
  <c r="H2452" i="4"/>
  <c r="O2452" i="4"/>
  <c r="H3535" i="4"/>
  <c r="O3535" i="4"/>
  <c r="H4264" i="4"/>
  <c r="O4264" i="4"/>
  <c r="H570" i="4"/>
  <c r="O570" i="4"/>
  <c r="H4823" i="4"/>
  <c r="O4823" i="4"/>
  <c r="H2531" i="4"/>
  <c r="O2531" i="4"/>
  <c r="H4098" i="4"/>
  <c r="O4098" i="4"/>
  <c r="H4593" i="4"/>
  <c r="O4593" i="4"/>
  <c r="H840" i="4"/>
  <c r="O840" i="4"/>
  <c r="H2249" i="4"/>
  <c r="O2249" i="4"/>
  <c r="H2161" i="4"/>
  <c r="O2161" i="4"/>
  <c r="H2367" i="4"/>
  <c r="O2367" i="4"/>
  <c r="K755" i="8"/>
  <c r="K4468" i="4"/>
  <c r="L4468" i="4"/>
  <c r="H4704" i="4"/>
  <c r="O4704" i="4"/>
  <c r="H3001" i="4"/>
  <c r="O3001" i="4"/>
  <c r="H1620" i="4"/>
  <c r="O1620" i="4"/>
  <c r="H3121" i="4"/>
  <c r="O3121" i="4"/>
  <c r="H663" i="4"/>
  <c r="O663" i="4"/>
  <c r="H1572" i="4"/>
  <c r="O1572" i="4"/>
  <c r="H3359" i="4"/>
  <c r="O3359" i="4"/>
  <c r="H2969" i="4"/>
  <c r="O2969" i="4"/>
  <c r="H3973" i="4"/>
  <c r="O3973" i="4"/>
  <c r="H670" i="4"/>
  <c r="O670" i="4"/>
  <c r="H2536" i="4"/>
  <c r="O2536" i="4"/>
  <c r="H2485" i="4"/>
  <c r="O2485" i="4"/>
  <c r="H3306" i="4"/>
  <c r="O3306" i="4"/>
  <c r="H828" i="4"/>
  <c r="O828" i="4"/>
  <c r="H4142" i="4"/>
  <c r="O4142" i="4"/>
  <c r="H4191" i="4"/>
  <c r="O4191" i="4"/>
  <c r="H4750" i="4"/>
  <c r="O4750" i="4"/>
  <c r="K739" i="8"/>
  <c r="H2643" i="4"/>
  <c r="O2643" i="4"/>
  <c r="H1973" i="4"/>
  <c r="O1973" i="4"/>
  <c r="H2092" i="4"/>
  <c r="O2092" i="4"/>
  <c r="H2067" i="4"/>
  <c r="O2067" i="4"/>
  <c r="H3504" i="4"/>
  <c r="O3504" i="4"/>
  <c r="K863" i="8"/>
  <c r="P863" i="8"/>
  <c r="H4215" i="4"/>
  <c r="O4215" i="4"/>
  <c r="H4294" i="4"/>
  <c r="O4294" i="4"/>
  <c r="H4389" i="4"/>
  <c r="O4389" i="4"/>
  <c r="H4146" i="4"/>
  <c r="O4146" i="4"/>
  <c r="H4275" i="4"/>
  <c r="O4275" i="4"/>
  <c r="H800" i="4"/>
  <c r="O800" i="4"/>
  <c r="H436" i="4"/>
  <c r="O436" i="4"/>
  <c r="H1514" i="4"/>
  <c r="O1514" i="4"/>
  <c r="H2966" i="4"/>
  <c r="O2966" i="4"/>
  <c r="H3616" i="4"/>
  <c r="O3616" i="4"/>
  <c r="H3143" i="4"/>
  <c r="O3143" i="4"/>
  <c r="H1851" i="4"/>
  <c r="O1851" i="4"/>
  <c r="H376" i="4"/>
  <c r="O376" i="4"/>
  <c r="H4904" i="4"/>
  <c r="O4904" i="4"/>
  <c r="H4223" i="4"/>
  <c r="O4223" i="4"/>
  <c r="H4441" i="4"/>
  <c r="O4441" i="4"/>
  <c r="H4107" i="4"/>
  <c r="O4107" i="4"/>
  <c r="H3565" i="4"/>
  <c r="O3565" i="4"/>
  <c r="H4377" i="4"/>
  <c r="O4377" i="4"/>
  <c r="H1091" i="4"/>
  <c r="O1091" i="4"/>
  <c r="O1093" i="4"/>
  <c r="H449" i="8"/>
  <c r="H1025" i="4"/>
  <c r="O1025" i="4"/>
  <c r="H1076" i="4"/>
  <c r="O1076" i="4"/>
  <c r="H4415" i="4"/>
  <c r="O4415" i="4"/>
  <c r="H4877" i="4"/>
  <c r="O4877" i="4"/>
  <c r="H1963" i="4"/>
  <c r="O1963" i="4"/>
  <c r="H2104" i="4"/>
  <c r="O2104" i="4"/>
  <c r="H1988" i="4"/>
  <c r="O1988" i="4"/>
  <c r="K95" i="2"/>
  <c r="O150" i="4"/>
  <c r="H87" i="8"/>
  <c r="J353" i="2"/>
  <c r="K353" i="2"/>
  <c r="O209" i="4"/>
  <c r="H106" i="8"/>
  <c r="J348" i="2"/>
  <c r="K348" i="2"/>
  <c r="O1122" i="4"/>
  <c r="H471" i="8"/>
  <c r="O4785" i="4"/>
  <c r="H975" i="8"/>
  <c r="H3175" i="4"/>
  <c r="O3175" i="4"/>
  <c r="K104" i="2"/>
  <c r="O260" i="4"/>
  <c r="H147" i="8"/>
  <c r="J342" i="2"/>
  <c r="K342" i="2"/>
  <c r="O1110" i="4"/>
  <c r="H474" i="8"/>
  <c r="O1134" i="4"/>
  <c r="H476" i="8"/>
  <c r="O3162" i="4"/>
  <c r="H486" i="8"/>
  <c r="H3165" i="4"/>
  <c r="O3165" i="4"/>
  <c r="O4797" i="4"/>
  <c r="H463" i="8"/>
  <c r="H1002" i="4"/>
  <c r="O1002" i="4"/>
  <c r="O88" i="4"/>
  <c r="H220" i="8"/>
  <c r="J427" i="2"/>
  <c r="K427" i="2"/>
  <c r="K499" i="2"/>
  <c r="K286" i="2"/>
  <c r="L286" i="2"/>
  <c r="M286" i="2"/>
  <c r="K261" i="2"/>
  <c r="K228" i="2"/>
  <c r="O52" i="4"/>
  <c r="H174" i="8"/>
  <c r="J257" i="2"/>
  <c r="K257" i="2"/>
  <c r="L257" i="2"/>
  <c r="M257" i="2"/>
  <c r="O113" i="4"/>
  <c r="H70" i="8"/>
  <c r="J361" i="2"/>
  <c r="K361" i="2"/>
  <c r="O138" i="4"/>
  <c r="H84" i="8"/>
  <c r="J371" i="2"/>
  <c r="K371" i="2"/>
  <c r="O146" i="4"/>
  <c r="H86" i="8"/>
  <c r="J375" i="2"/>
  <c r="K375" i="2"/>
  <c r="O154" i="4"/>
  <c r="H92" i="8"/>
  <c r="J370" i="2"/>
  <c r="K370" i="2"/>
  <c r="O241" i="4"/>
  <c r="H123" i="8"/>
  <c r="J393" i="2"/>
  <c r="K393" i="2"/>
  <c r="O257" i="4"/>
  <c r="H139" i="8"/>
  <c r="J340" i="2"/>
  <c r="K340" i="2"/>
  <c r="O273" i="4"/>
  <c r="H161" i="8"/>
  <c r="J424" i="2"/>
  <c r="K424" i="2"/>
  <c r="O860" i="4"/>
  <c r="H435" i="8"/>
  <c r="J368" i="2"/>
  <c r="K368" i="2"/>
  <c r="O1107" i="4"/>
  <c r="H466" i="8"/>
  <c r="O1192" i="4"/>
  <c r="H368" i="8"/>
  <c r="J372" i="2"/>
  <c r="K372" i="2"/>
  <c r="K235" i="2"/>
  <c r="L235" i="2"/>
  <c r="M235" i="2"/>
  <c r="O172" i="4"/>
  <c r="H96" i="8"/>
  <c r="J373" i="2"/>
  <c r="K373" i="2"/>
  <c r="O180" i="4"/>
  <c r="H98" i="8"/>
  <c r="J354" i="2"/>
  <c r="K354" i="2"/>
  <c r="O188" i="4"/>
  <c r="H100" i="8"/>
  <c r="J356" i="2"/>
  <c r="K356" i="2"/>
  <c r="O203" i="4"/>
  <c r="H104" i="8"/>
  <c r="J346" i="2"/>
  <c r="K346" i="2"/>
  <c r="O4915" i="4"/>
  <c r="K194" i="2"/>
  <c r="L194" i="2"/>
  <c r="M194" i="2"/>
  <c r="H233" i="2"/>
  <c r="I233" i="2"/>
  <c r="O1308" i="4"/>
  <c r="H181" i="8"/>
  <c r="J405" i="2"/>
  <c r="K405" i="2"/>
  <c r="O1315" i="4"/>
  <c r="H182" i="8"/>
  <c r="J406" i="2"/>
  <c r="K406" i="2"/>
  <c r="O212" i="4"/>
  <c r="H107" i="8"/>
  <c r="J349" i="2"/>
  <c r="K349" i="2"/>
  <c r="O251" i="4"/>
  <c r="H137" i="8"/>
  <c r="J345" i="2"/>
  <c r="K345" i="2"/>
  <c r="O346" i="4"/>
  <c r="H297" i="8"/>
  <c r="J84" i="2"/>
  <c r="K84" i="2"/>
  <c r="O1125" i="4"/>
  <c r="H473" i="8"/>
  <c r="O1350" i="4"/>
  <c r="H185" i="8"/>
  <c r="J410" i="2"/>
  <c r="K410" i="2"/>
  <c r="O3789" i="4"/>
  <c r="H323" i="8"/>
  <c r="H3831" i="4"/>
  <c r="O3831" i="4"/>
  <c r="O4788" i="4"/>
  <c r="H974" i="8"/>
  <c r="O244" i="4"/>
  <c r="H135" i="8"/>
  <c r="J350" i="2"/>
  <c r="K350" i="2"/>
  <c r="O276" i="4"/>
  <c r="H162" i="8"/>
  <c r="J422" i="2"/>
  <c r="K422" i="2"/>
  <c r="O612" i="4"/>
  <c r="O107" i="4"/>
  <c r="H63" i="8"/>
  <c r="J421" i="2"/>
  <c r="K421" i="2"/>
  <c r="O206" i="4"/>
  <c r="H105" i="8"/>
  <c r="J347" i="2"/>
  <c r="K347" i="2"/>
  <c r="O1329" i="4"/>
  <c r="H183" i="8"/>
  <c r="J407" i="2"/>
  <c r="K407" i="2"/>
  <c r="O47" i="4"/>
  <c r="H196" i="8"/>
  <c r="J254" i="2"/>
  <c r="K254" i="2"/>
  <c r="O164" i="4"/>
  <c r="H94" i="8"/>
  <c r="J365" i="2"/>
  <c r="K365" i="2"/>
  <c r="O196" i="4"/>
  <c r="H102" i="8"/>
  <c r="J363" i="2"/>
  <c r="K363" i="2"/>
  <c r="O267" i="4"/>
  <c r="H159" i="8"/>
  <c r="O290" i="4"/>
  <c r="H166" i="8"/>
  <c r="O349" i="4"/>
  <c r="H306" i="8"/>
  <c r="J423" i="2"/>
  <c r="K423" i="2"/>
  <c r="O4803" i="4"/>
  <c r="H469" i="8"/>
  <c r="L458" i="2"/>
  <c r="O72" i="4"/>
  <c r="H967" i="8"/>
  <c r="J62" i="2"/>
  <c r="K62" i="2"/>
  <c r="L521" i="2"/>
  <c r="M521" i="2"/>
  <c r="O1301" i="4"/>
  <c r="H180" i="8"/>
  <c r="J404" i="2"/>
  <c r="K404" i="2"/>
  <c r="K154" i="2"/>
  <c r="K146" i="2"/>
  <c r="L146" i="2"/>
  <c r="M146" i="2"/>
  <c r="K39" i="2"/>
  <c r="L39" i="2"/>
  <c r="M39" i="2"/>
  <c r="O315" i="4"/>
  <c r="H173" i="8"/>
  <c r="O1358" i="4"/>
  <c r="H184" i="8"/>
  <c r="J409" i="2"/>
  <c r="K409" i="2"/>
  <c r="O4924" i="4"/>
  <c r="I479" i="2"/>
  <c r="K41" i="2"/>
  <c r="O104" i="4"/>
  <c r="H57" i="8"/>
  <c r="J191" i="2"/>
  <c r="K191" i="2"/>
  <c r="L150" i="2"/>
  <c r="M150" i="2"/>
  <c r="L149" i="2"/>
  <c r="M149" i="2"/>
  <c r="O319" i="4"/>
  <c r="H175" i="8"/>
  <c r="J180" i="2"/>
  <c r="K180" i="2"/>
  <c r="L78" i="2"/>
  <c r="L199" i="2"/>
  <c r="M199" i="2"/>
  <c r="K280" i="2"/>
  <c r="L280" i="2"/>
  <c r="M280" i="2"/>
  <c r="K90" i="2"/>
  <c r="L90" i="2"/>
  <c r="M90" i="2"/>
  <c r="K500" i="2"/>
  <c r="K279" i="2"/>
  <c r="L279" i="2"/>
  <c r="M279" i="2"/>
  <c r="K262" i="2"/>
  <c r="L262" i="2"/>
  <c r="M262" i="2"/>
  <c r="K245" i="2"/>
  <c r="L245" i="2"/>
  <c r="M245" i="2"/>
  <c r="K113" i="2"/>
  <c r="L113" i="2"/>
  <c r="M113" i="2"/>
  <c r="H6" i="2"/>
  <c r="I6" i="2"/>
  <c r="L6" i="2"/>
  <c r="M6" i="2"/>
  <c r="H440" i="2"/>
  <c r="I440" i="2"/>
  <c r="L440" i="2"/>
  <c r="M440" i="2"/>
  <c r="H377" i="2"/>
  <c r="I377" i="2"/>
  <c r="L377" i="2"/>
  <c r="M377" i="2"/>
  <c r="P633" i="8"/>
  <c r="G39" i="5"/>
  <c r="H39" i="5" s="1"/>
  <c r="L105" i="2"/>
  <c r="M105" i="2"/>
  <c r="H243" i="2"/>
  <c r="I243" i="2"/>
  <c r="L243" i="2"/>
  <c r="M243" i="2"/>
  <c r="P764" i="8"/>
  <c r="H504" i="2"/>
  <c r="I504" i="2"/>
  <c r="L504" i="2"/>
  <c r="M504" i="2"/>
  <c r="P564" i="3"/>
  <c r="Q564" i="3"/>
  <c r="H7" i="2"/>
  <c r="I7" i="2"/>
  <c r="L7" i="2"/>
  <c r="M7" i="2"/>
  <c r="P51" i="8"/>
  <c r="H18" i="2"/>
  <c r="I18" i="2"/>
  <c r="L18" i="2"/>
  <c r="M18" i="2"/>
  <c r="P475" i="3"/>
  <c r="Q475" i="3"/>
  <c r="P3" i="8"/>
  <c r="H511" i="2"/>
  <c r="I511" i="2"/>
  <c r="L511" i="2"/>
  <c r="M511" i="2"/>
  <c r="H505" i="2"/>
  <c r="I505" i="2"/>
  <c r="L505" i="2"/>
  <c r="M505" i="2"/>
  <c r="P323" i="3"/>
  <c r="Q323" i="3"/>
  <c r="P413" i="3"/>
  <c r="Q413" i="3"/>
  <c r="P464" i="3"/>
  <c r="Q464" i="3"/>
  <c r="L454" i="2"/>
  <c r="M454" i="2"/>
  <c r="H4234" i="4"/>
  <c r="O4234" i="4"/>
  <c r="H1789" i="4"/>
  <c r="O1789" i="4"/>
  <c r="H1610" i="4"/>
  <c r="O1610" i="4"/>
  <c r="H482" i="4"/>
  <c r="O482" i="4"/>
  <c r="H3347" i="4"/>
  <c r="O3347" i="4"/>
  <c r="H1972" i="4"/>
  <c r="O1972" i="4"/>
  <c r="H1992" i="4"/>
  <c r="O1992" i="4"/>
  <c r="H3503" i="4"/>
  <c r="O3503" i="4"/>
  <c r="H3085" i="4"/>
  <c r="O3085" i="4"/>
  <c r="H3424" i="4"/>
  <c r="O3424" i="4"/>
  <c r="H3645" i="4"/>
  <c r="O3645" i="4"/>
  <c r="H3130" i="4"/>
  <c r="O3130" i="4"/>
  <c r="H2019" i="4"/>
  <c r="O2019" i="4"/>
  <c r="H24" i="4"/>
  <c r="O24" i="4"/>
  <c r="O31" i="4"/>
  <c r="H201" i="8"/>
  <c r="J65" i="2"/>
  <c r="K65" i="2"/>
  <c r="H4367" i="4"/>
  <c r="O4367" i="4"/>
  <c r="H1504" i="4"/>
  <c r="O1504" i="4"/>
  <c r="H3474" i="4"/>
  <c r="O3474" i="4"/>
  <c r="H623" i="4"/>
  <c r="O623" i="4"/>
  <c r="H1080" i="4"/>
  <c r="O1080" i="4"/>
  <c r="H4217" i="4"/>
  <c r="O4217" i="4"/>
  <c r="H4018" i="4"/>
  <c r="O4018" i="4"/>
  <c r="H4653" i="4"/>
  <c r="O4653" i="4"/>
  <c r="H882" i="4"/>
  <c r="O882" i="4"/>
  <c r="H4461" i="4"/>
  <c r="O4461" i="4"/>
  <c r="H4688" i="4"/>
  <c r="O4688" i="4"/>
  <c r="H4602" i="4"/>
  <c r="O4602" i="4"/>
  <c r="H4537" i="4"/>
  <c r="O4537" i="4"/>
  <c r="H4742" i="4"/>
  <c r="O4742" i="4"/>
  <c r="H3318" i="4"/>
  <c r="O3318" i="4"/>
  <c r="H515" i="4"/>
  <c r="O515" i="4"/>
  <c r="H733" i="4"/>
  <c r="O733" i="4"/>
  <c r="H3100" i="4"/>
  <c r="O3100" i="4"/>
  <c r="H4844" i="4"/>
  <c r="O4844" i="4"/>
  <c r="H398" i="4"/>
  <c r="O398" i="4"/>
  <c r="H2413" i="4"/>
  <c r="O2413" i="4"/>
  <c r="H1626" i="4"/>
  <c r="O1626" i="4"/>
  <c r="H2488" i="4"/>
  <c r="O2488" i="4"/>
  <c r="K626" i="8"/>
  <c r="H1099" i="4"/>
  <c r="O1099" i="4"/>
  <c r="O1100" i="4"/>
  <c r="H447" i="8"/>
  <c r="H1035" i="4"/>
  <c r="O1035" i="4"/>
  <c r="H557" i="4"/>
  <c r="O557" i="4"/>
  <c r="K148" i="2"/>
  <c r="L148" i="2"/>
  <c r="M148" i="2"/>
  <c r="K49" i="2"/>
  <c r="O4921" i="4"/>
  <c r="P563" i="3"/>
  <c r="Q563" i="3"/>
  <c r="H2251" i="4"/>
  <c r="O2251" i="4"/>
  <c r="H2544" i="4"/>
  <c r="O2544" i="4"/>
  <c r="H1593" i="4"/>
  <c r="O1593" i="4"/>
  <c r="H3149" i="4"/>
  <c r="O3149" i="4"/>
  <c r="H3670" i="4"/>
  <c r="O3670" i="4"/>
  <c r="H452" i="4"/>
  <c r="O452" i="4"/>
  <c r="H2684" i="4"/>
  <c r="O2684" i="4"/>
  <c r="H532" i="4"/>
  <c r="O532" i="4"/>
  <c r="H3437" i="4"/>
  <c r="O3437" i="4"/>
  <c r="K630" i="8"/>
  <c r="K4862" i="4"/>
  <c r="L4862" i="4"/>
  <c r="H821" i="4"/>
  <c r="O821" i="4"/>
  <c r="H662" i="4"/>
  <c r="O662" i="4"/>
  <c r="K213" i="2"/>
  <c r="L213" i="2"/>
  <c r="M213" i="2"/>
  <c r="K205" i="2"/>
  <c r="L205" i="2"/>
  <c r="M205" i="2"/>
  <c r="P521" i="3"/>
  <c r="Q521" i="3"/>
  <c r="P10" i="8"/>
  <c r="H168" i="2"/>
  <c r="I168" i="2"/>
  <c r="L168" i="2"/>
  <c r="M168" i="2"/>
  <c r="P848" i="8"/>
  <c r="P789" i="8"/>
  <c r="H2325" i="4"/>
  <c r="O2325" i="4"/>
  <c r="H1574" i="4"/>
  <c r="O1574" i="4"/>
  <c r="H2463" i="4"/>
  <c r="O2463" i="4"/>
  <c r="K642" i="8"/>
  <c r="H2497" i="4"/>
  <c r="O2497" i="4"/>
  <c r="P555" i="8"/>
  <c r="P509" i="3"/>
  <c r="Q509" i="3"/>
  <c r="P798" i="8"/>
  <c r="H263" i="2"/>
  <c r="I263" i="2"/>
  <c r="L263" i="2"/>
  <c r="M263" i="2"/>
  <c r="H1925" i="4"/>
  <c r="O1925" i="4"/>
  <c r="H3399" i="4"/>
  <c r="O3399" i="4"/>
  <c r="H2660" i="4"/>
  <c r="O2660" i="4"/>
  <c r="H3320" i="4"/>
  <c r="O3320" i="4"/>
  <c r="H3589" i="4"/>
  <c r="O3589" i="4"/>
  <c r="H2278" i="4"/>
  <c r="O2278" i="4"/>
  <c r="H2595" i="4"/>
  <c r="O2595" i="4"/>
  <c r="H2043" i="4"/>
  <c r="O2043" i="4"/>
  <c r="H3268" i="4"/>
  <c r="O3268" i="4"/>
  <c r="H293" i="2"/>
  <c r="I293" i="2"/>
  <c r="L82" i="2"/>
  <c r="M82" i="2"/>
  <c r="L192" i="2"/>
  <c r="M192" i="2"/>
  <c r="L439" i="2"/>
  <c r="M439" i="2"/>
  <c r="K253" i="2"/>
  <c r="L102" i="2"/>
  <c r="M102" i="2"/>
  <c r="L223" i="2"/>
  <c r="M223" i="2"/>
  <c r="L1042" i="4"/>
  <c r="L57" i="2"/>
  <c r="M57" i="2"/>
  <c r="I294" i="2"/>
  <c r="L294" i="2"/>
  <c r="M294" i="2"/>
  <c r="L96" i="2"/>
  <c r="M96" i="2"/>
  <c r="K159" i="2"/>
  <c r="K292" i="2"/>
  <c r="K241" i="2"/>
  <c r="K59" i="2"/>
  <c r="L59" i="2"/>
  <c r="M59" i="2"/>
  <c r="I107" i="2"/>
  <c r="I483" i="2"/>
  <c r="I21" i="2"/>
  <c r="K523" i="2"/>
  <c r="L523" i="2"/>
  <c r="M523" i="2"/>
  <c r="L1078" i="4"/>
  <c r="L202" i="2"/>
  <c r="L387" i="2"/>
  <c r="M387" i="2"/>
  <c r="K79" i="2"/>
  <c r="L79" i="2"/>
  <c r="M79" i="2"/>
  <c r="O94" i="4"/>
  <c r="H111" i="8"/>
  <c r="J343" i="2"/>
  <c r="K343" i="2"/>
  <c r="K293" i="2"/>
  <c r="L190" i="2"/>
  <c r="M190" i="2"/>
  <c r="O134" i="4"/>
  <c r="H83" i="8"/>
  <c r="J369" i="2"/>
  <c r="K369" i="2"/>
  <c r="O142" i="4"/>
  <c r="H85" i="8"/>
  <c r="J357" i="2"/>
  <c r="K357" i="2"/>
  <c r="O856" i="4"/>
  <c r="H334" i="8"/>
  <c r="L224" i="2"/>
  <c r="M224" i="2"/>
  <c r="K195" i="2"/>
  <c r="K44" i="2"/>
  <c r="L44" i="2"/>
  <c r="M44" i="2"/>
  <c r="K43" i="2"/>
  <c r="K153" i="2"/>
  <c r="L153" i="2"/>
  <c r="M153" i="2"/>
  <c r="O4794" i="4"/>
  <c r="H465" i="8"/>
  <c r="K465" i="8"/>
  <c r="P465" i="8"/>
  <c r="I473" i="2"/>
  <c r="K496" i="2"/>
  <c r="L496" i="2"/>
  <c r="M496" i="2"/>
  <c r="K437" i="2"/>
  <c r="K283" i="2"/>
  <c r="L283" i="2"/>
  <c r="M283" i="2"/>
  <c r="K274" i="2"/>
  <c r="L274" i="2"/>
  <c r="M274" i="2"/>
  <c r="O192" i="4"/>
  <c r="H101" i="8"/>
  <c r="J359" i="2"/>
  <c r="K359" i="2"/>
  <c r="O248" i="4"/>
  <c r="H136" i="8"/>
  <c r="J364" i="2"/>
  <c r="K364" i="2"/>
  <c r="O280" i="4"/>
  <c r="H163" i="8"/>
  <c r="J425" i="2"/>
  <c r="K425" i="2"/>
  <c r="O287" i="4"/>
  <c r="H165" i="8"/>
  <c r="J428" i="2"/>
  <c r="K428" i="2"/>
  <c r="O1113" i="4"/>
  <c r="H470" i="8"/>
  <c r="I72" i="2"/>
  <c r="L379" i="2"/>
  <c r="I108" i="2"/>
  <c r="I429" i="2"/>
  <c r="L429" i="2"/>
  <c r="M429" i="2"/>
  <c r="K378" i="2"/>
  <c r="K107" i="2"/>
  <c r="K99" i="2"/>
  <c r="K91" i="2"/>
  <c r="L91" i="2"/>
  <c r="M91" i="2"/>
  <c r="K128" i="2"/>
  <c r="L128" i="2"/>
  <c r="M128" i="2"/>
  <c r="L173" i="2"/>
  <c r="M173" i="2"/>
  <c r="L50" i="2"/>
  <c r="M50" i="2"/>
  <c r="K457" i="2"/>
  <c r="K288" i="2"/>
  <c r="K515" i="2"/>
  <c r="I295" i="2"/>
  <c r="N69" i="3"/>
  <c r="O69" i="3"/>
  <c r="L157" i="2"/>
  <c r="M157" i="2"/>
  <c r="K495" i="2"/>
  <c r="O1119" i="4"/>
  <c r="H467" i="8"/>
  <c r="L266" i="2"/>
  <c r="L56" i="2"/>
  <c r="O39" i="4"/>
  <c r="H122" i="8"/>
  <c r="J183" i="2"/>
  <c r="K183" i="2"/>
  <c r="L446" i="2"/>
  <c r="M446" i="2"/>
  <c r="L178" i="2"/>
  <c r="O818" i="4"/>
  <c r="H335" i="8"/>
  <c r="H996" i="4"/>
  <c r="O996" i="4"/>
  <c r="L32" i="2"/>
  <c r="M32" i="2"/>
  <c r="K60" i="2"/>
  <c r="O4918" i="4"/>
  <c r="K219" i="2"/>
  <c r="L219" i="2"/>
  <c r="M219" i="2"/>
  <c r="K67" i="2"/>
  <c r="L67" i="2"/>
  <c r="M67" i="2"/>
  <c r="L431" i="2"/>
  <c r="M431" i="2"/>
  <c r="L76" i="2"/>
  <c r="L236" i="2"/>
  <c r="M236" i="2"/>
  <c r="P480" i="3"/>
  <c r="Q480" i="3"/>
  <c r="L382" i="2"/>
  <c r="M382" i="2"/>
  <c r="L13" i="2"/>
  <c r="M13" i="2"/>
  <c r="L492" i="2"/>
  <c r="M492" i="2"/>
  <c r="G157" i="5"/>
  <c r="H157" i="5" s="1"/>
  <c r="J157" i="5" s="1"/>
  <c r="L282" i="2"/>
  <c r="M282" i="2"/>
  <c r="L509" i="2"/>
  <c r="M509" i="2"/>
  <c r="L529" i="2"/>
  <c r="M529" i="2"/>
  <c r="L212" i="2"/>
  <c r="M212" i="2"/>
  <c r="K436" i="2"/>
  <c r="L47" i="2"/>
  <c r="M47" i="2"/>
  <c r="L94" i="2"/>
  <c r="M94" i="2"/>
  <c r="K517" i="2"/>
  <c r="K275" i="2"/>
  <c r="L275" i="2"/>
  <c r="M275" i="2"/>
  <c r="L388" i="2"/>
  <c r="M388" i="2"/>
  <c r="L4" i="2"/>
  <c r="M4" i="2"/>
  <c r="L260" i="2"/>
  <c r="M260" i="2"/>
  <c r="L71" i="2"/>
  <c r="M71" i="2"/>
  <c r="H242" i="2"/>
  <c r="I242" i="2"/>
  <c r="P423" i="1"/>
  <c r="N70" i="3"/>
  <c r="O70" i="3"/>
  <c r="P513" i="8"/>
  <c r="H514" i="2"/>
  <c r="I514" i="2"/>
  <c r="L514" i="2"/>
  <c r="M514" i="2"/>
  <c r="P544" i="8"/>
  <c r="P537" i="3"/>
  <c r="Q537" i="3"/>
  <c r="P890" i="8"/>
  <c r="H381" i="2"/>
  <c r="I381" i="2"/>
  <c r="L381" i="2"/>
  <c r="M381" i="2"/>
  <c r="L155" i="2"/>
  <c r="M155" i="2"/>
  <c r="L30" i="2"/>
  <c r="M30" i="2"/>
  <c r="P1194" i="8"/>
  <c r="P342" i="3"/>
  <c r="Q342" i="3"/>
  <c r="L46" i="2"/>
  <c r="M46" i="2"/>
  <c r="H501" i="2"/>
  <c r="I501" i="2"/>
  <c r="L501" i="2"/>
  <c r="M501" i="2"/>
  <c r="L285" i="2"/>
  <c r="M285" i="2"/>
  <c r="P803" i="8"/>
  <c r="H433" i="2"/>
  <c r="I433" i="2"/>
  <c r="L433" i="2"/>
  <c r="M433" i="2"/>
  <c r="G186" i="5"/>
  <c r="H186" i="5" s="1"/>
  <c r="P868" i="8"/>
  <c r="G151" i="5"/>
  <c r="H151" i="5" s="1"/>
  <c r="L456" i="2"/>
  <c r="M456" i="2"/>
  <c r="L493" i="2"/>
  <c r="M493" i="2"/>
  <c r="L209" i="2"/>
  <c r="M209" i="2"/>
  <c r="P338" i="3"/>
  <c r="Q338" i="3"/>
  <c r="P542" i="3"/>
  <c r="Q542" i="3"/>
  <c r="G74" i="5"/>
  <c r="H74" i="5" s="1"/>
  <c r="P730" i="8"/>
  <c r="L4774" i="4"/>
  <c r="H378" i="2"/>
  <c r="I378" i="2"/>
  <c r="H534" i="2"/>
  <c r="I534" i="2"/>
  <c r="L534" i="2"/>
  <c r="M534" i="2"/>
  <c r="L1048" i="4"/>
  <c r="L98" i="2"/>
  <c r="M98" i="2"/>
  <c r="L170" i="2"/>
  <c r="H3023" i="4"/>
  <c r="O3023" i="4"/>
  <c r="H3003" i="4"/>
  <c r="O3003" i="4"/>
  <c r="H2650" i="4"/>
  <c r="O2650" i="4"/>
  <c r="H2052" i="4"/>
  <c r="O2052" i="4"/>
  <c r="H1845" i="4"/>
  <c r="O1845" i="4"/>
  <c r="H3423" i="4"/>
  <c r="O3423" i="4"/>
  <c r="H3588" i="4"/>
  <c r="O3588" i="4"/>
  <c r="K752" i="8"/>
  <c r="K4097" i="4"/>
  <c r="L4097" i="4"/>
  <c r="H4364" i="4"/>
  <c r="O4364" i="4"/>
  <c r="K736" i="8"/>
  <c r="K1504" i="4"/>
  <c r="L1504" i="4"/>
  <c r="H579" i="4"/>
  <c r="O579" i="4"/>
  <c r="H1860" i="4"/>
  <c r="O1860" i="4"/>
  <c r="H4601" i="4"/>
  <c r="O4601" i="4"/>
  <c r="H4373" i="4"/>
  <c r="O4373" i="4"/>
  <c r="H4496" i="4"/>
  <c r="O4496" i="4"/>
  <c r="H4460" i="4"/>
  <c r="O4460" i="4"/>
  <c r="H4687" i="4"/>
  <c r="O4687" i="4"/>
  <c r="H4747" i="4"/>
  <c r="O4747" i="4"/>
  <c r="K875" i="8"/>
  <c r="K703" i="4"/>
  <c r="L703" i="4"/>
  <c r="H2044" i="4"/>
  <c r="O2044" i="4"/>
  <c r="H2114" i="4"/>
  <c r="O2114" i="4"/>
  <c r="H2760" i="4"/>
  <c r="O2760" i="4"/>
  <c r="H2619" i="4"/>
  <c r="O2619" i="4"/>
  <c r="H1766" i="4"/>
  <c r="O1766" i="4"/>
  <c r="H694" i="4"/>
  <c r="O694" i="4"/>
  <c r="H754" i="4"/>
  <c r="O754" i="4"/>
  <c r="H991" i="4"/>
  <c r="O991" i="4"/>
  <c r="H1289" i="4"/>
  <c r="O1289" i="4"/>
  <c r="H4209" i="4"/>
  <c r="O4209" i="4"/>
  <c r="H4251" i="4"/>
  <c r="O4251" i="4"/>
  <c r="H453" i="4"/>
  <c r="O453" i="4"/>
  <c r="H3464" i="4"/>
  <c r="O3464" i="4"/>
  <c r="H2948" i="4"/>
  <c r="O2948" i="4"/>
  <c r="H1536" i="4"/>
  <c r="O1536" i="4"/>
  <c r="H3657" i="4"/>
  <c r="O3657" i="4"/>
  <c r="H3544" i="4"/>
  <c r="O3544" i="4"/>
  <c r="K595" i="8"/>
  <c r="K594" i="4"/>
  <c r="L594" i="4"/>
  <c r="H761" i="4"/>
  <c r="O761" i="4"/>
  <c r="O763" i="4"/>
  <c r="H915" i="8"/>
  <c r="H1201" i="4"/>
  <c r="O1201" i="4"/>
  <c r="H3841" i="4"/>
  <c r="O3841" i="4"/>
  <c r="K909" i="8"/>
  <c r="K79" i="4"/>
  <c r="L79" i="4"/>
  <c r="L81" i="4"/>
  <c r="K914" i="8"/>
  <c r="K1282" i="4"/>
  <c r="L1282" i="4"/>
  <c r="H420" i="4"/>
  <c r="O420" i="4"/>
  <c r="H3976" i="4"/>
  <c r="O3976" i="4"/>
  <c r="H2146" i="4"/>
  <c r="O2146" i="4"/>
  <c r="P467" i="3"/>
  <c r="Q467" i="3"/>
  <c r="K12" i="2"/>
  <c r="L12" i="2"/>
  <c r="M12" i="2"/>
  <c r="H3071" i="4"/>
  <c r="O3071" i="4"/>
  <c r="H465" i="4"/>
  <c r="O465" i="4"/>
  <c r="K644" i="8"/>
  <c r="K897" i="4"/>
  <c r="L897" i="4"/>
  <c r="H3090" i="4"/>
  <c r="O3090" i="4"/>
  <c r="H2919" i="4"/>
  <c r="O2919" i="4"/>
  <c r="H2542" i="4"/>
  <c r="O2542" i="4"/>
  <c r="H2208" i="4"/>
  <c r="O2208" i="4"/>
  <c r="H2799" i="4"/>
  <c r="O2799" i="4"/>
  <c r="H1903" i="4"/>
  <c r="O1903" i="4"/>
  <c r="H1649" i="4"/>
  <c r="O1649" i="4"/>
  <c r="H1926" i="4"/>
  <c r="O1926" i="4"/>
  <c r="H798" i="4"/>
  <c r="O798" i="4"/>
  <c r="H977" i="4"/>
  <c r="O977" i="4"/>
  <c r="H972" i="4"/>
  <c r="O972" i="4"/>
  <c r="H2396" i="4"/>
  <c r="O2396" i="4"/>
  <c r="H4384" i="4"/>
  <c r="O4384" i="4"/>
  <c r="H4722" i="4"/>
  <c r="O4722" i="4"/>
  <c r="H736" i="4"/>
  <c r="O736" i="4"/>
  <c r="H3761" i="4"/>
  <c r="O3761" i="4"/>
  <c r="H1854" i="4"/>
  <c r="O1854" i="4"/>
  <c r="H926" i="4"/>
  <c r="O926" i="4"/>
  <c r="H1591" i="4"/>
  <c r="O1591" i="4"/>
  <c r="H1624" i="4"/>
  <c r="O1624" i="4"/>
  <c r="H3384" i="4"/>
  <c r="O3384" i="4"/>
  <c r="H3735" i="4"/>
  <c r="O3735" i="4"/>
  <c r="H1233" i="4"/>
  <c r="O1233" i="4"/>
  <c r="H731" i="4"/>
  <c r="O731" i="4"/>
  <c r="H442" i="4"/>
  <c r="O442" i="4"/>
  <c r="H2241" i="4"/>
  <c r="O2241" i="4"/>
  <c r="H1799" i="4"/>
  <c r="O1799" i="4"/>
  <c r="K132" i="2"/>
  <c r="L132" i="2"/>
  <c r="M132" i="2"/>
  <c r="K108" i="2"/>
  <c r="K100" i="2"/>
  <c r="L100" i="2"/>
  <c r="M100" i="2"/>
  <c r="K92" i="2"/>
  <c r="L92" i="2"/>
  <c r="M92" i="2"/>
  <c r="O1131" i="4"/>
  <c r="H386" i="8"/>
  <c r="J48" i="2"/>
  <c r="K48" i="2"/>
  <c r="H826" i="4"/>
  <c r="O826" i="4"/>
  <c r="H1513" i="4"/>
  <c r="O1513" i="4"/>
  <c r="H4466" i="4"/>
  <c r="O4466" i="4"/>
  <c r="H3941" i="4"/>
  <c r="O3941" i="4"/>
  <c r="H1027" i="4"/>
  <c r="O1027" i="4"/>
  <c r="H4162" i="4"/>
  <c r="O4162" i="4"/>
  <c r="H4087" i="4"/>
  <c r="O4087" i="4"/>
  <c r="H629" i="4"/>
  <c r="O629" i="4"/>
  <c r="H741" i="4"/>
  <c r="O741" i="4"/>
  <c r="P569" i="3"/>
  <c r="Q569" i="3"/>
  <c r="L4806" i="4"/>
  <c r="H4649" i="4"/>
  <c r="O4649" i="4"/>
  <c r="H3838" i="4"/>
  <c r="O3838" i="4"/>
  <c r="H3013" i="4"/>
  <c r="O3013" i="4"/>
  <c r="H3475" i="4"/>
  <c r="O3475" i="4"/>
  <c r="H2744" i="4"/>
  <c r="O2744" i="4"/>
  <c r="H3007" i="4"/>
  <c r="O3007" i="4"/>
  <c r="H703" i="4"/>
  <c r="O703" i="4"/>
  <c r="H2877" i="4"/>
  <c r="O2877" i="4"/>
  <c r="H2326" i="4"/>
  <c r="O2326" i="4"/>
  <c r="H1990" i="4"/>
  <c r="O1990" i="4"/>
  <c r="H2020" i="4"/>
  <c r="O2020" i="4"/>
  <c r="H2572" i="4"/>
  <c r="O2572" i="4"/>
  <c r="H2853" i="4"/>
  <c r="O2853" i="4"/>
  <c r="H489" i="4"/>
  <c r="O489" i="4"/>
  <c r="H3189" i="4"/>
  <c r="O3189" i="4"/>
  <c r="H4637" i="4"/>
  <c r="O4637" i="4"/>
  <c r="H982" i="4"/>
  <c r="O982" i="4"/>
  <c r="H4005" i="4"/>
  <c r="O4005" i="4"/>
  <c r="H4544" i="4"/>
  <c r="O4544" i="4"/>
  <c r="H533" i="4"/>
  <c r="O533" i="4"/>
  <c r="H3630" i="4"/>
  <c r="O3630" i="4"/>
  <c r="H3147" i="4"/>
  <c r="O3147" i="4"/>
  <c r="H2928" i="4"/>
  <c r="O2928" i="4"/>
  <c r="H3489" i="4"/>
  <c r="O3489" i="4"/>
  <c r="H3710" i="4"/>
  <c r="O3710" i="4"/>
  <c r="H375" i="4"/>
  <c r="O375" i="4"/>
  <c r="H490" i="2"/>
  <c r="I490" i="2"/>
  <c r="P647" i="8"/>
  <c r="P534" i="8"/>
  <c r="H513" i="2"/>
  <c r="I513" i="2"/>
  <c r="L513" i="2"/>
  <c r="M513" i="2"/>
  <c r="P674" i="8"/>
  <c r="H5" i="2"/>
  <c r="I5" i="2"/>
  <c r="L5" i="2"/>
  <c r="M5" i="2"/>
  <c r="P497" i="3"/>
  <c r="Q497" i="3"/>
  <c r="P766" i="8"/>
  <c r="H442" i="2"/>
  <c r="I442" i="2"/>
  <c r="L442" i="2"/>
  <c r="M442" i="2"/>
  <c r="H240" i="2"/>
  <c r="I240" i="2"/>
  <c r="L240" i="2"/>
  <c r="M240" i="2"/>
  <c r="G177" i="5"/>
  <c r="H177" i="5" s="1"/>
  <c r="I177" i="5" s="1"/>
  <c r="P549" i="8"/>
  <c r="P527" i="8"/>
  <c r="H512" i="2"/>
  <c r="I512" i="2"/>
  <c r="L270" i="2"/>
  <c r="M270" i="2"/>
  <c r="H441" i="2"/>
  <c r="I441" i="2"/>
  <c r="L441" i="2"/>
  <c r="M441" i="2"/>
  <c r="P765" i="8"/>
  <c r="G148" i="5"/>
  <c r="H148" i="5" s="1"/>
  <c r="I148" i="5" s="1"/>
  <c r="P476" i="3"/>
  <c r="Q476" i="3"/>
  <c r="H1547" i="4"/>
  <c r="O1547" i="4"/>
  <c r="K682" i="8"/>
  <c r="K1565" i="4"/>
  <c r="L1565" i="4"/>
  <c r="H4358" i="4"/>
  <c r="O4358" i="4"/>
  <c r="H4057" i="4"/>
  <c r="O4057" i="4"/>
  <c r="H1600" i="4"/>
  <c r="O1600" i="4"/>
  <c r="H1583" i="4"/>
  <c r="O1583" i="4"/>
  <c r="H1565" i="4"/>
  <c r="O1565" i="4"/>
  <c r="H1635" i="4"/>
  <c r="O1635" i="4"/>
  <c r="H399" i="4"/>
  <c r="O399" i="4"/>
  <c r="H913" i="4"/>
  <c r="O913" i="4"/>
  <c r="H536" i="4"/>
  <c r="O536" i="4"/>
  <c r="H3620" i="4"/>
  <c r="O3620" i="4"/>
  <c r="H622" i="4"/>
  <c r="O622" i="4"/>
  <c r="H799" i="4"/>
  <c r="O799" i="4"/>
  <c r="H3218" i="4"/>
  <c r="O3218" i="4"/>
  <c r="H2425" i="4"/>
  <c r="O2425" i="4"/>
  <c r="H4480" i="4"/>
  <c r="O4480" i="4"/>
  <c r="H4379" i="4"/>
  <c r="O4379" i="4"/>
  <c r="H4717" i="4"/>
  <c r="O4717" i="4"/>
  <c r="H4499" i="4"/>
  <c r="O4499" i="4"/>
  <c r="P534" i="3"/>
  <c r="Q534" i="3"/>
  <c r="L156" i="2"/>
  <c r="M156" i="2"/>
  <c r="H3660" i="4"/>
  <c r="O3660" i="4"/>
  <c r="H3737" i="4"/>
  <c r="O3737" i="4"/>
  <c r="H3231" i="4"/>
  <c r="O3231" i="4"/>
  <c r="H2228" i="4"/>
  <c r="O2228" i="4"/>
  <c r="H2362" i="4"/>
  <c r="O2362" i="4"/>
  <c r="H3654" i="4"/>
  <c r="O3654" i="4"/>
  <c r="H2873" i="4"/>
  <c r="O2873" i="4"/>
  <c r="H765" i="4"/>
  <c r="O765" i="4"/>
  <c r="H2157" i="4"/>
  <c r="O2157" i="4"/>
  <c r="H2040" i="4"/>
  <c r="O2040" i="4"/>
  <c r="H587" i="4"/>
  <c r="O587" i="4"/>
  <c r="H4873" i="4"/>
  <c r="O4873" i="4"/>
  <c r="H1549" i="4"/>
  <c r="O1549" i="4"/>
  <c r="H3460" i="4"/>
  <c r="O3460" i="4"/>
  <c r="H1645" i="4"/>
  <c r="O1645" i="4"/>
  <c r="H2448" i="4"/>
  <c r="O2448" i="4"/>
  <c r="H3945" i="4"/>
  <c r="O3945" i="4"/>
  <c r="H2322" i="4"/>
  <c r="O2322" i="4"/>
  <c r="H3408" i="4"/>
  <c r="O3408" i="4"/>
  <c r="H1660" i="4"/>
  <c r="O1660" i="4"/>
  <c r="H1567" i="4"/>
  <c r="O1567" i="4"/>
  <c r="H2849" i="4"/>
  <c r="O2849" i="4"/>
  <c r="H3356" i="4"/>
  <c r="O3356" i="4"/>
  <c r="H693" i="4"/>
  <c r="O693" i="4"/>
  <c r="H1762" i="4"/>
  <c r="O1762" i="4"/>
  <c r="H431" i="4"/>
  <c r="O431" i="4"/>
  <c r="H1875" i="4"/>
  <c r="O1875" i="4"/>
  <c r="H406" i="4"/>
  <c r="O406" i="4"/>
  <c r="K1217" i="8"/>
  <c r="K621" i="4"/>
  <c r="L621" i="4"/>
  <c r="H4078" i="4"/>
  <c r="O4078" i="4"/>
  <c r="H4658" i="4"/>
  <c r="O4658" i="4"/>
  <c r="H4686" i="4"/>
  <c r="O4686" i="4"/>
  <c r="H768" i="4"/>
  <c r="O768" i="4"/>
  <c r="H621" i="4"/>
  <c r="O621" i="4"/>
  <c r="P537" i="8"/>
  <c r="P440" i="3"/>
  <c r="Q440" i="3"/>
  <c r="H393" i="4"/>
  <c r="O393" i="4"/>
  <c r="H3270" i="4"/>
  <c r="O3270" i="4"/>
  <c r="H4204" i="4"/>
  <c r="O4204" i="4"/>
  <c r="H4225" i="4"/>
  <c r="O4225" i="4"/>
  <c r="H4054" i="4"/>
  <c r="O4054" i="4"/>
  <c r="H4109" i="4"/>
  <c r="O4109" i="4"/>
  <c r="H781" i="4"/>
  <c r="O781" i="4"/>
  <c r="H2395" i="4"/>
  <c r="O2395" i="4"/>
  <c r="H4403" i="4"/>
  <c r="O4403" i="4"/>
  <c r="H4307" i="4"/>
  <c r="O4307" i="4"/>
  <c r="H4207" i="4"/>
  <c r="O4207" i="4"/>
  <c r="H528" i="4"/>
  <c r="O528" i="4"/>
  <c r="H608" i="4"/>
  <c r="O608" i="4"/>
  <c r="H960" i="4"/>
  <c r="O960" i="4"/>
  <c r="H4585" i="4"/>
  <c r="O4585" i="4"/>
  <c r="H3170" i="4"/>
  <c r="O3170" i="4"/>
  <c r="O3171" i="4"/>
  <c r="H4" i="8"/>
  <c r="H987" i="4"/>
  <c r="O987" i="4"/>
  <c r="H672" i="4"/>
  <c r="O672" i="4"/>
  <c r="O673" i="4"/>
  <c r="H1093" i="8"/>
  <c r="J290" i="2"/>
  <c r="K290" i="2"/>
  <c r="H4427" i="4"/>
  <c r="O4427" i="4"/>
  <c r="K612" i="8"/>
  <c r="K819" i="4"/>
  <c r="L819" i="4"/>
  <c r="H819" i="4"/>
  <c r="O819" i="4"/>
  <c r="H2811" i="4"/>
  <c r="O2811" i="4"/>
  <c r="H2649" i="4"/>
  <c r="O2649" i="4"/>
  <c r="P910" i="8"/>
  <c r="P355" i="3"/>
  <c r="Q355" i="3"/>
  <c r="H1473" i="4"/>
  <c r="O1473" i="4"/>
  <c r="H4279" i="4"/>
  <c r="O4279" i="4"/>
  <c r="H4150" i="4"/>
  <c r="O4150" i="4"/>
  <c r="H4178" i="4"/>
  <c r="O4178" i="4"/>
  <c r="H4219" i="4"/>
  <c r="O4219" i="4"/>
  <c r="H4198" i="4"/>
  <c r="O4198" i="4"/>
  <c r="H4338" i="4"/>
  <c r="O4338" i="4"/>
  <c r="H1467" i="4"/>
  <c r="O1467" i="4"/>
  <c r="H4075" i="4"/>
  <c r="O4075" i="4"/>
  <c r="H3532" i="4"/>
  <c r="O3532" i="4"/>
  <c r="H3374" i="4"/>
  <c r="O3374" i="4"/>
  <c r="K1232" i="8"/>
  <c r="H4030" i="4"/>
  <c r="O4030" i="4"/>
  <c r="H4304" i="4"/>
  <c r="O4304" i="4"/>
  <c r="H4266" i="4"/>
  <c r="O4266" i="4"/>
  <c r="H4157" i="4"/>
  <c r="O4157" i="4"/>
  <c r="H4604" i="4"/>
  <c r="O4604" i="4"/>
  <c r="H4003" i="4"/>
  <c r="O4003" i="4"/>
  <c r="H1617" i="4"/>
  <c r="O1617" i="4"/>
  <c r="H4720" i="4"/>
  <c r="O4720" i="4"/>
  <c r="H4583" i="4"/>
  <c r="O4583" i="4"/>
  <c r="H4112" i="4"/>
  <c r="O4112" i="4"/>
  <c r="H479" i="4"/>
  <c r="O479" i="4"/>
  <c r="H413" i="4"/>
  <c r="O413" i="4"/>
  <c r="H484" i="4"/>
  <c r="O484" i="4"/>
  <c r="H3322" i="4"/>
  <c r="O3322" i="4"/>
  <c r="H3478" i="4"/>
  <c r="O3478" i="4"/>
  <c r="H4905" i="4"/>
  <c r="O4905" i="4"/>
  <c r="H1203" i="4"/>
  <c r="O1203" i="4"/>
  <c r="H4323" i="4"/>
  <c r="O4323" i="4"/>
  <c r="H4580" i="4"/>
  <c r="O4580" i="4"/>
  <c r="H4400" i="4"/>
  <c r="O4400" i="4"/>
  <c r="H4246" i="4"/>
  <c r="O4246" i="4"/>
  <c r="H4483" i="4"/>
  <c r="O4483" i="4"/>
  <c r="H4563" i="4"/>
  <c r="O4563" i="4"/>
  <c r="H4228" i="4"/>
  <c r="O4228" i="4"/>
  <c r="H4136" i="4"/>
  <c r="O4136" i="4"/>
  <c r="H4693" i="4"/>
  <c r="O4693" i="4"/>
  <c r="H4607" i="4"/>
  <c r="O4607" i="4"/>
  <c r="H471" i="4"/>
  <c r="O471" i="4"/>
  <c r="H883" i="4"/>
  <c r="O883" i="4"/>
  <c r="H2552" i="4"/>
  <c r="O2552" i="4"/>
  <c r="H435" i="4"/>
  <c r="O435" i="4"/>
  <c r="H3562" i="4"/>
  <c r="O3562" i="4"/>
  <c r="H879" i="4"/>
  <c r="O879" i="4"/>
  <c r="H1529" i="4"/>
  <c r="O1529" i="4"/>
  <c r="K1228" i="8"/>
  <c r="P1228" i="8"/>
  <c r="H2421" i="4"/>
  <c r="O2421" i="4"/>
  <c r="O2422" i="4"/>
  <c r="H482" i="8"/>
  <c r="H4744" i="4"/>
  <c r="O4744" i="4"/>
  <c r="H4082" i="4"/>
  <c r="O4082" i="4"/>
  <c r="H4422" i="4"/>
  <c r="O4422" i="4"/>
  <c r="K7" i="8"/>
  <c r="H1509" i="4"/>
  <c r="O1509" i="4"/>
  <c r="H4346" i="4"/>
  <c r="O4346" i="4"/>
  <c r="H4160" i="4"/>
  <c r="O4160" i="4"/>
  <c r="H4326" i="4"/>
  <c r="O4326" i="4"/>
  <c r="H845" i="4"/>
  <c r="O845" i="4"/>
  <c r="H877" i="4"/>
  <c r="O877" i="4"/>
  <c r="H3708" i="4"/>
  <c r="O3708" i="4"/>
  <c r="K627" i="8"/>
  <c r="H930" i="4"/>
  <c r="O930" i="4"/>
  <c r="H403" i="4"/>
  <c r="O403" i="4"/>
  <c r="H1037" i="4"/>
  <c r="O1037" i="4"/>
  <c r="O1039" i="4"/>
  <c r="H458" i="8"/>
  <c r="H4495" i="4"/>
  <c r="O4495" i="4"/>
  <c r="H4340" i="4"/>
  <c r="O4340" i="4"/>
  <c r="H4281" i="4"/>
  <c r="O4281" i="4"/>
  <c r="H4022" i="4"/>
  <c r="O4022" i="4"/>
  <c r="H1155" i="4"/>
  <c r="O1155" i="4"/>
  <c r="H4763" i="4"/>
  <c r="O4763" i="4"/>
  <c r="H3995" i="4"/>
  <c r="O3995" i="4"/>
  <c r="H3025" i="4"/>
  <c r="O3025" i="4"/>
  <c r="H506" i="4"/>
  <c r="O506" i="4"/>
  <c r="H2454" i="4"/>
  <c r="O2454" i="4"/>
  <c r="H917" i="4"/>
  <c r="O917" i="4"/>
  <c r="H4285" i="4"/>
  <c r="O4285" i="4"/>
  <c r="H4520" i="4"/>
  <c r="O4520" i="4"/>
  <c r="H4133" i="4"/>
  <c r="O4133" i="4"/>
  <c r="H4662" i="4"/>
  <c r="O4662" i="4"/>
  <c r="H4269" i="4"/>
  <c r="O4269" i="4"/>
  <c r="H4187" i="4"/>
  <c r="O4187" i="4"/>
  <c r="H4523" i="4"/>
  <c r="O4523" i="4"/>
  <c r="H4249" i="4"/>
  <c r="O4249" i="4"/>
  <c r="H4382" i="4"/>
  <c r="O4382" i="4"/>
  <c r="H488" i="4"/>
  <c r="O488" i="4"/>
  <c r="H4841" i="4"/>
  <c r="O4841" i="4"/>
  <c r="H1603" i="4"/>
  <c r="O1603" i="4"/>
  <c r="H3040" i="4"/>
  <c r="O3040" i="4"/>
  <c r="H3059" i="4"/>
  <c r="O3059" i="4"/>
  <c r="H1849" i="4"/>
  <c r="O1849" i="4"/>
  <c r="H2982" i="4"/>
  <c r="O2982" i="4"/>
  <c r="H4214" i="4"/>
  <c r="O4214" i="4"/>
  <c r="H4409" i="4"/>
  <c r="O4409" i="4"/>
  <c r="H4015" i="4"/>
  <c r="O4015" i="4"/>
  <c r="H4145" i="4"/>
  <c r="O4145" i="4"/>
  <c r="L17" i="2"/>
  <c r="M17" i="2"/>
  <c r="P538" i="3"/>
  <c r="Q538" i="3"/>
  <c r="P304" i="3"/>
  <c r="Q304" i="3"/>
  <c r="H563" i="4"/>
  <c r="O563" i="4"/>
  <c r="H3168" i="4"/>
  <c r="O3168" i="4"/>
  <c r="H3592" i="4"/>
  <c r="O3592" i="4"/>
  <c r="H585" i="4"/>
  <c r="O585" i="4"/>
  <c r="H4539" i="4"/>
  <c r="O4539" i="4"/>
  <c r="H4690" i="4"/>
  <c r="O4690" i="4"/>
  <c r="H4184" i="4"/>
  <c r="O4184" i="4"/>
  <c r="H4343" i="4"/>
  <c r="O4343" i="4"/>
  <c r="H4288" i="4"/>
  <c r="O4288" i="4"/>
  <c r="H4665" i="4"/>
  <c r="O4665" i="4"/>
  <c r="H4425" i="4"/>
  <c r="O4425" i="4"/>
  <c r="H4446" i="4"/>
  <c r="O4446" i="4"/>
  <c r="H395" i="4"/>
  <c r="O395" i="4"/>
  <c r="H3426" i="4"/>
  <c r="O3426" i="4"/>
  <c r="H943" i="4"/>
  <c r="O943" i="4"/>
  <c r="H769" i="4"/>
  <c r="O769" i="4"/>
  <c r="K218" i="2"/>
  <c r="L218" i="2"/>
  <c r="M218" i="2"/>
  <c r="K273" i="2"/>
  <c r="K233" i="2"/>
  <c r="K129" i="2"/>
  <c r="L129" i="2"/>
  <c r="M129" i="2"/>
  <c r="K208" i="2"/>
  <c r="L208" i="2"/>
  <c r="M208" i="2"/>
  <c r="O85" i="4"/>
  <c r="H313" i="8"/>
  <c r="K151" i="2"/>
  <c r="G120" i="5"/>
  <c r="H120" i="5" s="1"/>
  <c r="H80" i="2"/>
  <c r="I80" i="2"/>
  <c r="L80" i="2"/>
  <c r="M80" i="2"/>
  <c r="H386" i="2"/>
  <c r="I386" i="2"/>
  <c r="L386" i="2"/>
  <c r="M386" i="2"/>
  <c r="G108" i="5"/>
  <c r="H108" i="5" s="1"/>
  <c r="I108" i="5" s="1"/>
  <c r="G134" i="5"/>
  <c r="H134" i="5" s="1"/>
  <c r="P544" i="3"/>
  <c r="Q544" i="3"/>
  <c r="P924" i="8"/>
  <c r="H216" i="2"/>
  <c r="I216" i="2"/>
  <c r="P570" i="3"/>
  <c r="Q570" i="3"/>
  <c r="H225" i="2"/>
  <c r="I225" i="2"/>
  <c r="P825" i="8"/>
  <c r="P609" i="8"/>
  <c r="H167" i="2"/>
  <c r="I167" i="2"/>
  <c r="L167" i="2"/>
  <c r="M167" i="2"/>
  <c r="P885" i="8"/>
  <c r="H380" i="2"/>
  <c r="I380" i="2"/>
  <c r="L380" i="2"/>
  <c r="M380" i="2"/>
  <c r="H506" i="2"/>
  <c r="I506" i="2"/>
  <c r="L506" i="2"/>
  <c r="M506" i="2"/>
  <c r="H518" i="2"/>
  <c r="I518" i="2"/>
  <c r="L518" i="2"/>
  <c r="M518" i="2"/>
  <c r="H58" i="2"/>
  <c r="I58" i="2"/>
  <c r="L58" i="2"/>
  <c r="M58" i="2"/>
  <c r="P799" i="8"/>
  <c r="H447" i="2"/>
  <c r="I447" i="2"/>
  <c r="L502" i="2"/>
  <c r="M502" i="2"/>
  <c r="P24" i="8"/>
  <c r="H55" i="2"/>
  <c r="I55" i="2"/>
  <c r="L55" i="2"/>
  <c r="M55" i="2"/>
  <c r="P672" i="8"/>
  <c r="G135" i="5"/>
  <c r="H135" i="5" s="1"/>
  <c r="P421" i="3"/>
  <c r="Q421" i="3"/>
  <c r="H10" i="2"/>
  <c r="I10" i="2"/>
  <c r="L10" i="2"/>
  <c r="M10" i="2"/>
  <c r="L435" i="2"/>
  <c r="M435" i="2"/>
  <c r="H4140" i="4"/>
  <c r="O4140" i="4"/>
  <c r="H4548" i="4"/>
  <c r="O4548" i="4"/>
  <c r="H4568" i="4"/>
  <c r="O4568" i="4"/>
  <c r="H4350" i="4"/>
  <c r="O4350" i="4"/>
  <c r="H4753" i="4"/>
  <c r="O4753" i="4"/>
  <c r="H4430" i="4"/>
  <c r="O4430" i="4"/>
  <c r="H4116" i="4"/>
  <c r="O4116" i="4"/>
  <c r="K743" i="8"/>
  <c r="H758" i="4"/>
  <c r="O758" i="4"/>
  <c r="H4293" i="4"/>
  <c r="O4293" i="4"/>
  <c r="H4730" i="4"/>
  <c r="O4730" i="4"/>
  <c r="H4039" i="4"/>
  <c r="O4039" i="4"/>
  <c r="H4728" i="4"/>
  <c r="O4728" i="4"/>
  <c r="H3283" i="4"/>
  <c r="O3283" i="4"/>
  <c r="H3258" i="4"/>
  <c r="O3258" i="4"/>
  <c r="H3310" i="4"/>
  <c r="O3310" i="4"/>
  <c r="G101" i="5"/>
  <c r="H101" i="5" s="1"/>
  <c r="J101" i="5" s="1"/>
  <c r="C351" i="3" s="1"/>
  <c r="H103" i="2"/>
  <c r="I103" i="2"/>
  <c r="L103" i="2"/>
  <c r="M103" i="2"/>
  <c r="H497" i="2"/>
  <c r="I497" i="2"/>
  <c r="L497" i="2"/>
  <c r="M497" i="2"/>
  <c r="P351" i="3"/>
  <c r="Q351" i="3"/>
  <c r="P372" i="3"/>
  <c r="Q372" i="3"/>
  <c r="L110" i="2"/>
  <c r="M110" i="2"/>
  <c r="H4612" i="4"/>
  <c r="O4612" i="4"/>
  <c r="H4724" i="4"/>
  <c r="O4724" i="4"/>
  <c r="H4333" i="4"/>
  <c r="O4333" i="4"/>
  <c r="H4012" i="4"/>
  <c r="O4012" i="4"/>
  <c r="H4432" i="4"/>
  <c r="O4432" i="4"/>
  <c r="H4143" i="4"/>
  <c r="O4143" i="4"/>
  <c r="H4037" i="4"/>
  <c r="O4037" i="4"/>
  <c r="H4311" i="4"/>
  <c r="O4311" i="4"/>
  <c r="H3547" i="4"/>
  <c r="O3547" i="4"/>
  <c r="H3362" i="4"/>
  <c r="O3362" i="4"/>
  <c r="H3712" i="4"/>
  <c r="O3712" i="4"/>
  <c r="H62" i="4"/>
  <c r="O62" i="4"/>
  <c r="O65" i="4"/>
  <c r="H177" i="8"/>
  <c r="I384" i="2"/>
  <c r="L384" i="2"/>
  <c r="K272" i="2"/>
  <c r="L272" i="2"/>
  <c r="M272" i="2"/>
  <c r="K232" i="2"/>
  <c r="L232" i="2"/>
  <c r="M232" i="2"/>
  <c r="H568" i="4"/>
  <c r="O568" i="4"/>
  <c r="H454" i="4"/>
  <c r="O454" i="4"/>
  <c r="P792" i="8"/>
  <c r="P565" i="3"/>
  <c r="Q565" i="3"/>
  <c r="H4406" i="4"/>
  <c r="O4406" i="4"/>
  <c r="H4033" i="4"/>
  <c r="O4033" i="4"/>
  <c r="H4616" i="4"/>
  <c r="O4616" i="4"/>
  <c r="H4453" i="4"/>
  <c r="O4453" i="4"/>
  <c r="H4508" i="4"/>
  <c r="O4508" i="4"/>
  <c r="H4487" i="4"/>
  <c r="O4487" i="4"/>
  <c r="H4273" i="4"/>
  <c r="O4273" i="4"/>
  <c r="K731" i="8"/>
  <c r="H2464" i="4"/>
  <c r="O2464" i="4"/>
  <c r="H3439" i="4"/>
  <c r="O3439" i="4"/>
  <c r="H3517" i="4"/>
  <c r="O3517" i="4"/>
  <c r="H386" i="4"/>
  <c r="O386" i="4"/>
  <c r="H425" i="4"/>
  <c r="O425" i="4"/>
  <c r="H3229" i="4"/>
  <c r="O3229" i="4"/>
  <c r="H3606" i="4"/>
  <c r="O3606" i="4"/>
  <c r="H2009" i="4"/>
  <c r="O2009" i="4"/>
  <c r="K649" i="8"/>
  <c r="H2726" i="4"/>
  <c r="O2726" i="4"/>
  <c r="H2585" i="4"/>
  <c r="O2585" i="4"/>
  <c r="H2412" i="4"/>
  <c r="O2412" i="4"/>
  <c r="H1892" i="4"/>
  <c r="O1892" i="4"/>
  <c r="H4697" i="4"/>
  <c r="O4697" i="4"/>
  <c r="H4670" i="4"/>
  <c r="O4670" i="4"/>
  <c r="H4139" i="4"/>
  <c r="O4139" i="4"/>
  <c r="H4067" i="4"/>
  <c r="O4067" i="4"/>
  <c r="H4674" i="4"/>
  <c r="O4674" i="4"/>
  <c r="H4527" i="4"/>
  <c r="O4527" i="4"/>
  <c r="H4065" i="4"/>
  <c r="O4065" i="4"/>
  <c r="H3466" i="4"/>
  <c r="O3466" i="4"/>
  <c r="P722" i="8"/>
  <c r="P492" i="3"/>
  <c r="Q492" i="3"/>
  <c r="H4008" i="4"/>
  <c r="O4008" i="4"/>
  <c r="H4701" i="4"/>
  <c r="O4701" i="4"/>
  <c r="H3859" i="4"/>
  <c r="O3859" i="4"/>
  <c r="H619" i="4"/>
  <c r="O619" i="4"/>
  <c r="H1222" i="4"/>
  <c r="O1222" i="4"/>
  <c r="H2797" i="4"/>
  <c r="O2797" i="4"/>
  <c r="H1582" i="4"/>
  <c r="O1582" i="4"/>
  <c r="O647" i="4"/>
  <c r="H354" i="8"/>
  <c r="K516" i="2"/>
  <c r="L516" i="2"/>
  <c r="M516" i="2"/>
  <c r="K210" i="2"/>
  <c r="L210" i="2"/>
  <c r="M210" i="2"/>
  <c r="K106" i="2"/>
  <c r="L106" i="2"/>
  <c r="M106" i="2"/>
  <c r="K42" i="2"/>
  <c r="L42" i="2"/>
  <c r="M42" i="2"/>
  <c r="K281" i="2"/>
  <c r="L281" i="2"/>
  <c r="M281" i="2"/>
  <c r="I249" i="2"/>
  <c r="L249" i="2"/>
  <c r="K217" i="2"/>
  <c r="L217" i="2"/>
  <c r="M217" i="2"/>
  <c r="K193" i="2"/>
  <c r="L193" i="2"/>
  <c r="M193" i="2"/>
  <c r="K145" i="2"/>
  <c r="L145" i="2"/>
  <c r="M145" i="2"/>
  <c r="K489" i="2"/>
  <c r="L489" i="2"/>
  <c r="M489" i="2"/>
  <c r="K247" i="2"/>
  <c r="K207" i="2"/>
  <c r="L207" i="2"/>
  <c r="M207" i="2"/>
  <c r="O1116" i="4"/>
  <c r="H472" i="8"/>
  <c r="I480" i="2"/>
  <c r="K158" i="2"/>
  <c r="I301" i="2"/>
  <c r="K109" i="2"/>
  <c r="K101" i="2"/>
  <c r="K93" i="2"/>
  <c r="L93" i="2"/>
  <c r="M93" i="2"/>
  <c r="K220" i="2"/>
  <c r="L220" i="2"/>
  <c r="M220" i="2"/>
  <c r="K196" i="2"/>
  <c r="L196" i="2"/>
  <c r="M196" i="2"/>
  <c r="I52" i="2"/>
  <c r="P1208" i="8"/>
  <c r="P422" i="8"/>
  <c r="P69" i="3"/>
  <c r="Q69" i="3"/>
  <c r="L54" i="2"/>
  <c r="M54" i="2"/>
  <c r="L81" i="2"/>
  <c r="M81" i="2"/>
  <c r="L214" i="2"/>
  <c r="M214" i="2"/>
  <c r="L276" i="2"/>
  <c r="M276" i="2"/>
  <c r="O3963" i="4"/>
  <c r="H976" i="8"/>
  <c r="J222" i="2"/>
  <c r="K222" i="2"/>
  <c r="K258" i="2"/>
  <c r="L258" i="2"/>
  <c r="M258" i="2"/>
  <c r="K234" i="2"/>
  <c r="L234" i="2"/>
  <c r="M234" i="2"/>
  <c r="K522" i="2"/>
  <c r="K160" i="2"/>
  <c r="L160" i="2"/>
  <c r="M160" i="2"/>
  <c r="K152" i="2"/>
  <c r="L152" i="2"/>
  <c r="M152" i="2"/>
  <c r="P526" i="8"/>
  <c r="H34" i="2"/>
  <c r="I34" i="2"/>
  <c r="P531" i="8"/>
  <c r="G38" i="5"/>
  <c r="H38" i="5" s="1"/>
  <c r="P637" i="8"/>
  <c r="P511" i="8"/>
  <c r="P610" i="8"/>
  <c r="P804" i="8"/>
  <c r="P567" i="3"/>
  <c r="Q567" i="3"/>
  <c r="O283" i="4"/>
  <c r="H164" i="8"/>
  <c r="J426" i="2"/>
  <c r="K426" i="2"/>
  <c r="O97" i="4"/>
  <c r="H112" i="8"/>
  <c r="J344" i="2"/>
  <c r="K344" i="2"/>
  <c r="O121" i="4"/>
  <c r="H75" i="8"/>
  <c r="J358" i="2"/>
  <c r="K358" i="2"/>
  <c r="O1137" i="4"/>
  <c r="H475" i="8"/>
  <c r="O1195" i="4"/>
  <c r="H462" i="8"/>
  <c r="H999" i="4"/>
  <c r="O999" i="4"/>
  <c r="O176" i="4"/>
  <c r="H97" i="8"/>
  <c r="J374" i="2"/>
  <c r="K374" i="2"/>
  <c r="O352" i="4"/>
  <c r="H308" i="8"/>
  <c r="P796" i="8"/>
  <c r="P540" i="3"/>
  <c r="Q540" i="3"/>
  <c r="G71" i="5"/>
  <c r="H71" i="5" s="1"/>
  <c r="H448" i="2"/>
  <c r="I448" i="2"/>
  <c r="L448" i="2"/>
  <c r="M448" i="2"/>
  <c r="H53" i="2"/>
  <c r="I53" i="2"/>
  <c r="L53" i="2"/>
  <c r="M53" i="2"/>
  <c r="H3" i="2"/>
  <c r="I3" i="2"/>
  <c r="P463" i="3"/>
  <c r="Q463" i="3"/>
  <c r="P490" i="3"/>
  <c r="Q490" i="3"/>
  <c r="P584" i="8"/>
  <c r="H33" i="2"/>
  <c r="I33" i="2"/>
  <c r="L33" i="2"/>
  <c r="M33" i="2"/>
  <c r="G40" i="5"/>
  <c r="H40" i="5" s="1"/>
  <c r="H231" i="2"/>
  <c r="I231" i="2"/>
  <c r="L231" i="2"/>
  <c r="M231" i="2"/>
  <c r="P856" i="8"/>
  <c r="H265" i="2"/>
  <c r="I265" i="2"/>
  <c r="L265" i="2"/>
  <c r="M265" i="2"/>
  <c r="P457" i="3"/>
  <c r="Q457" i="3"/>
  <c r="H239" i="2"/>
  <c r="I239" i="2"/>
  <c r="L239" i="2"/>
  <c r="M239" i="2"/>
  <c r="G103" i="5"/>
  <c r="H103" i="5" s="1"/>
  <c r="P772" i="8"/>
  <c r="G166" i="5"/>
  <c r="H166" i="5" s="1"/>
  <c r="P488" i="3"/>
  <c r="Q488" i="3"/>
  <c r="P889" i="8"/>
  <c r="H432" i="2"/>
  <c r="I432" i="2"/>
  <c r="L432" i="2"/>
  <c r="M432" i="2"/>
  <c r="P536" i="8"/>
  <c r="H391" i="2"/>
  <c r="I391" i="2"/>
  <c r="L391" i="2"/>
  <c r="M391" i="2"/>
  <c r="P563" i="8"/>
  <c r="O184" i="4"/>
  <c r="H99" i="8"/>
  <c r="J355" i="2"/>
  <c r="K355" i="2"/>
  <c r="O91" i="4"/>
  <c r="H110" i="8"/>
  <c r="J341" i="2"/>
  <c r="K341" i="2"/>
  <c r="O640" i="4"/>
  <c r="H78" i="8"/>
  <c r="J184" i="2"/>
  <c r="K184" i="2"/>
  <c r="O43" i="4"/>
  <c r="H195" i="8"/>
  <c r="J255" i="2"/>
  <c r="K255" i="2"/>
  <c r="O200" i="4"/>
  <c r="H103" i="8"/>
  <c r="J362" i="2"/>
  <c r="K362" i="2"/>
  <c r="O4809" i="4"/>
  <c r="H489" i="8"/>
  <c r="K489" i="8"/>
  <c r="P489" i="8"/>
  <c r="P70" i="3"/>
  <c r="Q70" i="3"/>
  <c r="O60" i="4"/>
  <c r="H154" i="8"/>
  <c r="J256" i="2"/>
  <c r="K256" i="2"/>
  <c r="O75" i="4"/>
  <c r="H968" i="8"/>
  <c r="J63" i="2"/>
  <c r="K63" i="2"/>
  <c r="K403" i="2"/>
  <c r="L403" i="2"/>
  <c r="I403" i="2"/>
  <c r="O215" i="4"/>
  <c r="H108" i="8"/>
  <c r="J351" i="2"/>
  <c r="K351" i="2"/>
  <c r="O270" i="4"/>
  <c r="H160" i="8"/>
  <c r="J420" i="2"/>
  <c r="K420" i="2"/>
  <c r="O130" i="4"/>
  <c r="H82" i="8"/>
  <c r="J367" i="2"/>
  <c r="K367" i="2"/>
  <c r="P862" i="8"/>
  <c r="K2913" i="4"/>
  <c r="L2913" i="4"/>
  <c r="K1328" i="4"/>
  <c r="L1328" i="4"/>
  <c r="K1772" i="4"/>
  <c r="L1772" i="4"/>
  <c r="K3533" i="4"/>
  <c r="L3533" i="4"/>
  <c r="K2526" i="4"/>
  <c r="L2526" i="4"/>
  <c r="K1395" i="4"/>
  <c r="L1395" i="4"/>
  <c r="K2073" i="4"/>
  <c r="L2073" i="4"/>
  <c r="P828" i="8"/>
  <c r="K1655" i="4"/>
  <c r="L1655" i="4"/>
  <c r="K1957" i="4"/>
  <c r="L1957" i="4"/>
  <c r="K4474" i="4"/>
  <c r="L4474" i="4"/>
  <c r="K2379" i="4"/>
  <c r="L2379" i="4"/>
  <c r="K4533" i="4"/>
  <c r="L4533" i="4"/>
  <c r="K2835" i="4"/>
  <c r="L2835" i="4"/>
  <c r="K1387" i="4"/>
  <c r="L1387" i="4"/>
  <c r="K2098" i="4"/>
  <c r="L2098" i="4"/>
  <c r="K2057" i="4"/>
  <c r="L2057" i="4"/>
  <c r="K3960" i="4"/>
  <c r="L3960" i="4"/>
  <c r="K4597" i="4"/>
  <c r="L4597" i="4"/>
  <c r="K1379" i="4"/>
  <c r="L1379" i="4"/>
  <c r="K2743" i="4"/>
  <c r="L2743" i="4"/>
  <c r="K2285" i="4"/>
  <c r="L2285" i="4"/>
  <c r="K442" i="4"/>
  <c r="L442" i="4"/>
  <c r="P807" i="8"/>
  <c r="K2129" i="4"/>
  <c r="L2129" i="4"/>
  <c r="P308" i="3"/>
  <c r="Q308" i="3"/>
  <c r="G105" i="5"/>
  <c r="H105" i="5" s="1"/>
  <c r="I105" i="5" s="1"/>
  <c r="P966" i="8"/>
  <c r="K810" i="4"/>
  <c r="L810" i="4"/>
  <c r="K4610" i="4"/>
  <c r="L4610" i="4"/>
  <c r="K2198" i="4"/>
  <c r="L2198" i="4"/>
  <c r="K1437" i="4"/>
  <c r="L1437" i="4"/>
  <c r="K2766" i="4"/>
  <c r="L2766" i="4"/>
  <c r="K1723" i="4"/>
  <c r="L1723" i="4"/>
  <c r="K1817" i="4"/>
  <c r="L1817" i="4"/>
  <c r="K3955" i="4"/>
  <c r="L3955" i="4"/>
  <c r="K778" i="4"/>
  <c r="L778" i="4"/>
  <c r="K4683" i="4"/>
  <c r="L4683" i="4"/>
  <c r="K1403" i="4"/>
  <c r="L1403" i="4"/>
  <c r="K2214" i="4"/>
  <c r="L2214" i="4"/>
  <c r="K1932" i="4"/>
  <c r="L1932" i="4"/>
  <c r="L37" i="2"/>
  <c r="M37" i="2"/>
  <c r="L130" i="4"/>
  <c r="K2269" i="4"/>
  <c r="L2269" i="4"/>
  <c r="K2340" i="4"/>
  <c r="L2340" i="4"/>
  <c r="K4625" i="4"/>
  <c r="L4625" i="4"/>
  <c r="K1365" i="4"/>
  <c r="L1365" i="4"/>
  <c r="K2790" i="4"/>
  <c r="L2790" i="4"/>
  <c r="K2238" i="4"/>
  <c r="L2238" i="4"/>
  <c r="L1062" i="4"/>
  <c r="K441" i="1"/>
  <c r="P441" i="1"/>
  <c r="L1093" i="4"/>
  <c r="K449" i="1"/>
  <c r="P449" i="1"/>
  <c r="K4485" i="4"/>
  <c r="L4485" i="4"/>
  <c r="K3080" i="4"/>
  <c r="L3080" i="4"/>
  <c r="K4822" i="4"/>
  <c r="L4822" i="4"/>
  <c r="K1599" i="4"/>
  <c r="L1599" i="4"/>
  <c r="K2656" i="4"/>
  <c r="L2656" i="4"/>
  <c r="K3003" i="4"/>
  <c r="L3003" i="4"/>
  <c r="K3319" i="4"/>
  <c r="L3319" i="4"/>
  <c r="K3123" i="4"/>
  <c r="L3123" i="4"/>
  <c r="K1799" i="4"/>
  <c r="L1799" i="4"/>
  <c r="K1658" i="4"/>
  <c r="L1658" i="4"/>
  <c r="K1864" i="4"/>
  <c r="L1864" i="4"/>
  <c r="P918" i="8"/>
  <c r="K4405" i="4"/>
  <c r="L4405" i="4"/>
  <c r="K4843" i="4"/>
  <c r="L4843" i="4"/>
  <c r="K3242" i="4"/>
  <c r="L3242" i="4"/>
  <c r="K3061" i="4"/>
  <c r="L3061" i="4"/>
  <c r="K1983" i="4"/>
  <c r="L1983" i="4"/>
  <c r="K2885" i="4"/>
  <c r="L2885" i="4"/>
  <c r="K3215" i="4"/>
  <c r="L3215" i="4"/>
  <c r="K2891" i="4"/>
  <c r="L2891" i="4"/>
  <c r="K2336" i="4"/>
  <c r="L2336" i="4"/>
  <c r="K2680" i="4"/>
  <c r="L2680" i="4"/>
  <c r="K1958" i="4"/>
  <c r="L1958" i="4"/>
  <c r="K1159" i="4"/>
  <c r="L1159" i="4"/>
  <c r="K3296" i="4"/>
  <c r="L3296" i="4"/>
  <c r="K4042" i="4"/>
  <c r="L4042" i="4"/>
  <c r="K4015" i="4"/>
  <c r="L4015" i="4"/>
  <c r="K3450" i="4"/>
  <c r="L3450" i="4"/>
  <c r="K3696" i="4"/>
  <c r="L3696" i="4"/>
  <c r="K2965" i="4"/>
  <c r="L2965" i="4"/>
  <c r="K1912" i="4"/>
  <c r="L1912" i="4"/>
  <c r="K2744" i="4"/>
  <c r="L2744" i="4"/>
  <c r="K3142" i="4"/>
  <c r="L3142" i="4"/>
  <c r="K2821" i="4"/>
  <c r="L2821" i="4"/>
  <c r="K2076" i="4"/>
  <c r="L2076" i="4"/>
  <c r="K2170" i="4"/>
  <c r="L2170" i="4"/>
  <c r="K1634" i="4"/>
  <c r="L1634" i="4"/>
  <c r="K1033" i="4"/>
  <c r="L1033" i="4"/>
  <c r="K3348" i="4"/>
  <c r="L3348" i="4"/>
  <c r="K2650" i="4"/>
  <c r="L2650" i="4"/>
  <c r="K3346" i="4"/>
  <c r="L3346" i="4"/>
  <c r="K3023" i="4"/>
  <c r="L3023" i="4"/>
  <c r="K2791" i="4"/>
  <c r="L2791" i="4"/>
  <c r="K3756" i="4"/>
  <c r="L3756" i="4"/>
  <c r="K2627" i="4"/>
  <c r="L2627" i="4"/>
  <c r="K3042" i="4"/>
  <c r="L3042" i="4"/>
  <c r="K2797" i="4"/>
  <c r="L2797" i="4"/>
  <c r="K1822" i="4"/>
  <c r="L1822" i="4"/>
  <c r="K2603" i="4"/>
  <c r="L2603" i="4"/>
  <c r="K2005" i="4"/>
  <c r="L2005" i="4"/>
  <c r="K4121" i="4"/>
  <c r="L4121" i="4"/>
  <c r="K3721" i="4"/>
  <c r="L3721" i="4"/>
  <c r="K2984" i="4"/>
  <c r="L2984" i="4"/>
  <c r="K3371" i="4"/>
  <c r="L3371" i="4"/>
  <c r="K1751" i="4"/>
  <c r="L1751" i="4"/>
  <c r="K3748" i="4"/>
  <c r="L3748" i="4"/>
  <c r="K2540" i="4"/>
  <c r="L2540" i="4"/>
  <c r="K2099" i="4"/>
  <c r="L2099" i="4"/>
  <c r="K2580" i="4"/>
  <c r="L2580" i="4"/>
  <c r="K1582" i="4"/>
  <c r="L1582" i="4"/>
  <c r="K2217" i="4"/>
  <c r="L2217" i="4"/>
  <c r="K1845" i="4"/>
  <c r="L1845" i="4"/>
  <c r="K4090" i="4"/>
  <c r="L4090" i="4"/>
  <c r="L4782" i="4"/>
  <c r="K4348" i="4"/>
  <c r="L4348" i="4"/>
  <c r="K3558" i="4"/>
  <c r="L3558" i="4"/>
  <c r="K2359" i="4"/>
  <c r="L2359" i="4"/>
  <c r="K2924" i="4"/>
  <c r="L2924" i="4"/>
  <c r="K3398" i="4"/>
  <c r="L3398" i="4"/>
  <c r="K3588" i="4"/>
  <c r="L3588" i="4"/>
  <c r="K1775" i="4"/>
  <c r="L1775" i="4"/>
  <c r="K3669" i="4"/>
  <c r="L3669" i="4"/>
  <c r="K2241" i="4"/>
  <c r="L2241" i="4"/>
  <c r="K2383" i="4"/>
  <c r="L2383" i="4"/>
  <c r="K2264" i="4"/>
  <c r="L2264" i="4"/>
  <c r="K1616" i="4"/>
  <c r="L1616" i="4"/>
  <c r="K2481" i="4"/>
  <c r="L2481" i="4"/>
  <c r="K4751" i="4"/>
  <c r="L4751" i="4"/>
  <c r="K4545" i="4"/>
  <c r="L4545" i="4"/>
  <c r="K998" i="4"/>
  <c r="L998" i="4"/>
  <c r="K1141" i="4"/>
  <c r="L1141" i="4"/>
  <c r="G121" i="5"/>
  <c r="H121" i="5" s="1"/>
  <c r="I121" i="5" s="1"/>
  <c r="P535" i="3"/>
  <c r="Q535" i="3"/>
  <c r="L270" i="4"/>
  <c r="K160" i="8"/>
  <c r="P178" i="3"/>
  <c r="Q178" i="3"/>
  <c r="K4359" i="4"/>
  <c r="L4359" i="4"/>
  <c r="K4163" i="4"/>
  <c r="L4163" i="4"/>
  <c r="K4505" i="4"/>
  <c r="L4505" i="4"/>
  <c r="K674" i="4"/>
  <c r="L674" i="4"/>
  <c r="L675" i="4"/>
  <c r="H131" i="2"/>
  <c r="I131" i="2"/>
  <c r="L131" i="2"/>
  <c r="M131" i="2"/>
  <c r="K4428" i="4"/>
  <c r="L4428" i="4"/>
  <c r="K4329" i="4"/>
  <c r="L4329" i="4"/>
  <c r="K2430" i="4"/>
  <c r="L2430" i="4"/>
  <c r="L2432" i="4"/>
  <c r="K4877" i="4"/>
  <c r="L4877" i="4"/>
  <c r="K2316" i="4"/>
  <c r="L2316" i="4"/>
  <c r="K2082" i="4"/>
  <c r="L2082" i="4"/>
  <c r="K771" i="4"/>
  <c r="L771" i="4"/>
  <c r="K4668" i="4"/>
  <c r="L4668" i="4"/>
  <c r="K4695" i="4"/>
  <c r="L4695" i="4"/>
  <c r="K1290" i="4"/>
  <c r="L1290" i="4"/>
  <c r="K2175" i="4"/>
  <c r="L2175" i="4"/>
  <c r="K2104" i="4"/>
  <c r="L2104" i="4"/>
  <c r="K2034" i="4"/>
  <c r="L2034" i="4"/>
  <c r="H28" i="2"/>
  <c r="I28" i="2"/>
  <c r="P378" i="3"/>
  <c r="Q378" i="3"/>
  <c r="L1070" i="4"/>
  <c r="K438" i="1"/>
  <c r="P438" i="1"/>
  <c r="K2409" i="4"/>
  <c r="L2409" i="4"/>
  <c r="K4565" i="4"/>
  <c r="L4565" i="4"/>
  <c r="K950" i="4"/>
  <c r="L950" i="4"/>
  <c r="K2222" i="4"/>
  <c r="L2222" i="4"/>
  <c r="K1893" i="4"/>
  <c r="L1893" i="4"/>
  <c r="K2293" i="4"/>
  <c r="L2293" i="4"/>
  <c r="K1252" i="4"/>
  <c r="L1252" i="4"/>
  <c r="K4723" i="4"/>
  <c r="L4723" i="4"/>
  <c r="K4525" i="4"/>
  <c r="L4525" i="4"/>
  <c r="K2010" i="4"/>
  <c r="L2010" i="4"/>
  <c r="K2247" i="4"/>
  <c r="L2247" i="4"/>
  <c r="L104" i="4"/>
  <c r="K57" i="8"/>
  <c r="H191" i="2"/>
  <c r="I191" i="2"/>
  <c r="K3031" i="4"/>
  <c r="L3031" i="4"/>
  <c r="K3052" i="4"/>
  <c r="L3052" i="4"/>
  <c r="K2482" i="4"/>
  <c r="L2482" i="4"/>
  <c r="K4240" i="4"/>
  <c r="L4240" i="4"/>
  <c r="K1357" i="4"/>
  <c r="L1357" i="4"/>
  <c r="P917" i="8"/>
  <c r="K2167" i="4"/>
  <c r="L2167" i="4"/>
  <c r="K1747" i="4"/>
  <c r="L1747" i="4"/>
  <c r="K2332" i="4"/>
  <c r="L2332" i="4"/>
  <c r="L60" i="4"/>
  <c r="K154" i="1"/>
  <c r="K4655" i="4"/>
  <c r="L4655" i="4"/>
  <c r="K1342" i="4"/>
  <c r="L1342" i="4"/>
  <c r="K2905" i="4"/>
  <c r="L2905" i="4"/>
  <c r="K2625" i="4"/>
  <c r="L2625" i="4"/>
  <c r="K2120" i="4"/>
  <c r="L2120" i="4"/>
  <c r="P729" i="8"/>
  <c r="L4766" i="4"/>
  <c r="L1074" i="4"/>
  <c r="K461" i="1"/>
  <c r="P461" i="1"/>
  <c r="K4554" i="4"/>
  <c r="L4554" i="4"/>
  <c r="K1314" i="4"/>
  <c r="L1314" i="4"/>
  <c r="K1372" i="4"/>
  <c r="L1372" i="4"/>
  <c r="L1089" i="4"/>
  <c r="K2694" i="4"/>
  <c r="L2694" i="4"/>
  <c r="K2261" i="4"/>
  <c r="L2261" i="4"/>
  <c r="K2026" i="4"/>
  <c r="L2026" i="4"/>
  <c r="L196" i="4"/>
  <c r="K102" i="1"/>
  <c r="P102" i="1"/>
  <c r="K904" i="4"/>
  <c r="L904" i="4"/>
  <c r="K469" i="4"/>
  <c r="L469" i="4"/>
  <c r="K3112" i="4"/>
  <c r="L3112" i="4"/>
  <c r="K3191" i="4"/>
  <c r="L3191" i="4"/>
  <c r="K944" i="4"/>
  <c r="L944" i="4"/>
  <c r="P52" i="8"/>
  <c r="K1860" i="4"/>
  <c r="L1860" i="4"/>
  <c r="K3155" i="4"/>
  <c r="L3155" i="4"/>
  <c r="P797" i="8"/>
  <c r="H70" i="2"/>
  <c r="I70" i="2"/>
  <c r="L70" i="2"/>
  <c r="M70" i="2"/>
  <c r="G36" i="5"/>
  <c r="H36" i="5" s="1"/>
  <c r="I36" i="5" s="1"/>
  <c r="H292" i="2"/>
  <c r="I292" i="2"/>
  <c r="P428" i="3"/>
  <c r="Q428" i="3"/>
  <c r="P324" i="3"/>
  <c r="Q324" i="3"/>
  <c r="P481" i="3"/>
  <c r="Q481" i="3"/>
  <c r="H248" i="2"/>
  <c r="I248" i="2"/>
  <c r="L248" i="2"/>
  <c r="M248" i="2"/>
  <c r="K3164" i="4"/>
  <c r="L3164" i="4"/>
  <c r="K2441" i="4"/>
  <c r="L2441" i="4"/>
  <c r="L2447" i="4"/>
  <c r="K1287" i="1"/>
  <c r="P1287" i="1"/>
  <c r="K726" i="4"/>
  <c r="L726" i="4"/>
  <c r="K4835" i="4"/>
  <c r="L4835" i="4"/>
  <c r="K3013" i="4"/>
  <c r="L3013" i="4"/>
  <c r="K4574" i="4"/>
  <c r="L4574" i="4"/>
  <c r="K1349" i="4"/>
  <c r="L1349" i="4"/>
  <c r="L1350" i="4"/>
  <c r="K185" i="8"/>
  <c r="P277" i="3"/>
  <c r="Q277" i="3"/>
  <c r="K1300" i="4"/>
  <c r="L1300" i="4"/>
  <c r="K2649" i="4"/>
  <c r="L2649" i="4"/>
  <c r="K2670" i="4"/>
  <c r="L2670" i="4"/>
  <c r="K1796" i="4"/>
  <c r="L1796" i="4"/>
  <c r="K1979" i="4"/>
  <c r="L1979" i="4"/>
  <c r="K1909" i="4"/>
  <c r="L1909" i="4"/>
  <c r="K2943" i="4"/>
  <c r="L2943" i="4"/>
  <c r="K2029" i="4"/>
  <c r="L2029" i="4"/>
  <c r="K2123" i="4"/>
  <c r="L2123" i="4"/>
  <c r="K1564" i="4"/>
  <c r="L1564" i="4"/>
  <c r="K1546" i="4"/>
  <c r="L1546" i="4"/>
  <c r="K1524" i="4"/>
  <c r="L1524" i="4"/>
  <c r="K705" i="4"/>
  <c r="L705" i="4"/>
  <c r="K2934" i="4"/>
  <c r="L2934" i="4"/>
  <c r="K2956" i="4"/>
  <c r="L2956" i="4"/>
  <c r="K582" i="4"/>
  <c r="L582" i="4"/>
  <c r="K685" i="4"/>
  <c r="L685" i="4"/>
  <c r="L687" i="4"/>
  <c r="K779" i="1"/>
  <c r="P779" i="1"/>
  <c r="K3770" i="4"/>
  <c r="L3770" i="4"/>
  <c r="K3090" i="4"/>
  <c r="L3090" i="4"/>
  <c r="K4514" i="4"/>
  <c r="L4514" i="4"/>
  <c r="K1412" i="4"/>
  <c r="L1412" i="4"/>
  <c r="K1445" i="4"/>
  <c r="L1445" i="4"/>
  <c r="K1321" i="4"/>
  <c r="L1321" i="4"/>
  <c r="K2859" i="4"/>
  <c r="L2859" i="4"/>
  <c r="K2811" i="4"/>
  <c r="L2811" i="4"/>
  <c r="K2143" i="4"/>
  <c r="L2143" i="4"/>
  <c r="K2002" i="4"/>
  <c r="L2002" i="4"/>
  <c r="K2768" i="4"/>
  <c r="L2768" i="4"/>
  <c r="K2052" i="4"/>
  <c r="L2052" i="4"/>
  <c r="K599" i="4"/>
  <c r="L599" i="4"/>
  <c r="K503" i="4"/>
  <c r="L503" i="4"/>
  <c r="K3071" i="4"/>
  <c r="L3071" i="4"/>
  <c r="K2994" i="4"/>
  <c r="L2994" i="4"/>
  <c r="P805" i="8"/>
  <c r="H161" i="2"/>
  <c r="I161" i="2"/>
  <c r="L161" i="2"/>
  <c r="M161" i="2"/>
  <c r="K965" i="8"/>
  <c r="H495" i="2"/>
  <c r="I495" i="2"/>
  <c r="P566" i="3"/>
  <c r="Q566" i="3"/>
  <c r="G143" i="5"/>
  <c r="H143" i="5" s="1"/>
  <c r="H519" i="2"/>
  <c r="I519" i="2"/>
  <c r="L519" i="2"/>
  <c r="M519" i="2"/>
  <c r="K1208" i="1"/>
  <c r="N481" i="3"/>
  <c r="O481" i="3"/>
  <c r="P514" i="3"/>
  <c r="Q514" i="3"/>
  <c r="H19" i="2"/>
  <c r="I19" i="2"/>
  <c r="L19" i="2"/>
  <c r="M19" i="2"/>
  <c r="K842" i="4"/>
  <c r="L842" i="4"/>
  <c r="K2975" i="4"/>
  <c r="L2975" i="4"/>
  <c r="K4394" i="4"/>
  <c r="L4394" i="4"/>
  <c r="K4493" i="4"/>
  <c r="L4493" i="4"/>
  <c r="K1420" i="4"/>
  <c r="L1420" i="4"/>
  <c r="K1453" i="4"/>
  <c r="L1453" i="4"/>
  <c r="K2602" i="4"/>
  <c r="L2602" i="4"/>
  <c r="K2883" i="4"/>
  <c r="L2883" i="4"/>
  <c r="K2356" i="4"/>
  <c r="L2356" i="4"/>
  <c r="K1676" i="4"/>
  <c r="L1676" i="4"/>
  <c r="K1843" i="4"/>
  <c r="L1843" i="4"/>
  <c r="P876" i="8"/>
  <c r="K4356" i="4"/>
  <c r="L4356" i="4"/>
  <c r="K4710" i="4"/>
  <c r="L4710" i="4"/>
  <c r="K1508" i="4"/>
  <c r="L1508" i="4"/>
  <c r="K1429" i="4"/>
  <c r="L1429" i="4"/>
  <c r="K2578" i="4"/>
  <c r="L2578" i="4"/>
  <c r="K2050" i="4"/>
  <c r="L2050" i="4"/>
  <c r="K2309" i="4"/>
  <c r="L2309" i="4"/>
  <c r="K2191" i="4"/>
  <c r="L2191" i="4"/>
  <c r="K2719" i="4"/>
  <c r="L2719" i="4"/>
  <c r="L203" i="4"/>
  <c r="K104" i="8"/>
  <c r="P508" i="3"/>
  <c r="Q508" i="3"/>
  <c r="L88" i="4"/>
  <c r="K220" i="1"/>
  <c r="L172" i="4"/>
  <c r="L138" i="4"/>
  <c r="L4778" i="4"/>
  <c r="L1082" i="4"/>
  <c r="K453" i="8"/>
  <c r="P453" i="8"/>
  <c r="L1066" i="4"/>
  <c r="K439" i="8"/>
  <c r="H200" i="2"/>
  <c r="I200" i="2"/>
  <c r="K4867" i="4"/>
  <c r="L4867" i="4"/>
  <c r="L1052" i="4"/>
  <c r="K459" i="1"/>
  <c r="P459" i="1"/>
  <c r="P852" i="8"/>
  <c r="H268" i="2"/>
  <c r="I268" i="2"/>
  <c r="P462" i="3"/>
  <c r="Q462" i="3"/>
  <c r="P516" i="8"/>
  <c r="H510" i="2"/>
  <c r="I510" i="2"/>
  <c r="L510" i="2"/>
  <c r="M510" i="2"/>
  <c r="L241" i="4"/>
  <c r="K123" i="1"/>
  <c r="L176" i="4"/>
  <c r="K97" i="1"/>
  <c r="N252" i="3"/>
  <c r="O252" i="3"/>
  <c r="L1055" i="4"/>
  <c r="K443" i="8"/>
  <c r="K975" i="4"/>
  <c r="L975" i="4"/>
  <c r="L1086" i="4"/>
  <c r="K451" i="1"/>
  <c r="P451" i="1"/>
  <c r="P581" i="8"/>
  <c r="G68" i="5"/>
  <c r="H68" i="5" s="1"/>
  <c r="I68" i="5" s="1"/>
  <c r="P769" i="8"/>
  <c r="L244" i="4"/>
  <c r="L154" i="4"/>
  <c r="K92" i="8"/>
  <c r="P249" i="3"/>
  <c r="Q249" i="3"/>
  <c r="L352" i="4"/>
  <c r="K308" i="8"/>
  <c r="P308" i="8"/>
  <c r="H186" i="2"/>
  <c r="I186" i="2"/>
  <c r="L186" i="2"/>
  <c r="M186" i="2"/>
  <c r="L160" i="4"/>
  <c r="K93" i="1"/>
  <c r="P93" i="1"/>
  <c r="L276" i="4"/>
  <c r="L117" i="4"/>
  <c r="K71" i="8"/>
  <c r="P71" i="8"/>
  <c r="L134" i="4"/>
  <c r="L164" i="4"/>
  <c r="K94" i="8"/>
  <c r="P94" i="8"/>
  <c r="L4770" i="4"/>
  <c r="L1059" i="4"/>
  <c r="K442" i="8"/>
  <c r="L1100" i="4"/>
  <c r="L260" i="4"/>
  <c r="L287" i="4"/>
  <c r="K165" i="8"/>
  <c r="P448" i="3"/>
  <c r="Q448" i="3"/>
  <c r="K966" i="1"/>
  <c r="N448" i="3"/>
  <c r="O448" i="3"/>
  <c r="P642" i="8"/>
  <c r="K3545" i="4"/>
  <c r="L3545" i="4"/>
  <c r="K3281" i="4"/>
  <c r="L3281" i="4"/>
  <c r="K3256" i="4"/>
  <c r="L3256" i="4"/>
  <c r="K3437" i="4"/>
  <c r="L3437" i="4"/>
  <c r="K2488" i="4"/>
  <c r="L2488" i="4"/>
  <c r="P782" i="8"/>
  <c r="K814" i="4"/>
  <c r="L814" i="4"/>
  <c r="L815" i="4"/>
  <c r="K363" i="1"/>
  <c r="K847" i="4"/>
  <c r="L847" i="4"/>
  <c r="P2" i="8"/>
  <c r="K1004" i="4"/>
  <c r="L1004" i="4"/>
  <c r="K960" i="4"/>
  <c r="L960" i="4"/>
  <c r="K1027" i="4"/>
  <c r="L1027" i="4"/>
  <c r="K1010" i="4"/>
  <c r="L1010" i="4"/>
  <c r="K972" i="4"/>
  <c r="L972" i="4"/>
  <c r="K672" i="4"/>
  <c r="L672" i="4"/>
  <c r="K1093" i="1"/>
  <c r="K1179" i="4"/>
  <c r="L1179" i="4"/>
  <c r="K954" i="4"/>
  <c r="L954" i="4"/>
  <c r="K2396" i="4"/>
  <c r="L2396" i="4"/>
  <c r="K3170" i="4"/>
  <c r="L3170" i="4"/>
  <c r="L3171" i="4"/>
  <c r="K4" i="8"/>
  <c r="P4" i="8"/>
  <c r="K3941" i="4"/>
  <c r="L3941" i="4"/>
  <c r="K4230" i="4"/>
  <c r="L4230" i="4"/>
  <c r="K4087" i="4"/>
  <c r="L4087" i="4"/>
  <c r="K4384" i="4"/>
  <c r="L4384" i="4"/>
  <c r="K4448" i="4"/>
  <c r="L4448" i="4"/>
  <c r="K4504" i="4"/>
  <c r="L4504" i="4"/>
  <c r="K4544" i="4"/>
  <c r="L4544" i="4"/>
  <c r="K4609" i="4"/>
  <c r="L4609" i="4"/>
  <c r="K4162" i="4"/>
  <c r="L4162" i="4"/>
  <c r="K4722" i="4"/>
  <c r="L4722" i="4"/>
  <c r="K4251" i="4"/>
  <c r="L4251" i="4"/>
  <c r="K4427" i="4"/>
  <c r="L4427" i="4"/>
  <c r="P946" i="8"/>
  <c r="K409" i="4"/>
  <c r="L409" i="4"/>
  <c r="K529" i="4"/>
  <c r="L529" i="4"/>
  <c r="K730" i="4"/>
  <c r="L730" i="4"/>
  <c r="K558" i="4"/>
  <c r="L558" i="4"/>
  <c r="K693" i="4"/>
  <c r="L693" i="4"/>
  <c r="K873" i="4"/>
  <c r="L873" i="4"/>
  <c r="K431" i="4"/>
  <c r="L431" i="4"/>
  <c r="K476" i="4"/>
  <c r="L476" i="4"/>
  <c r="K714" i="4"/>
  <c r="L714" i="4"/>
  <c r="K797" i="4"/>
  <c r="L797" i="4"/>
  <c r="K396" i="4"/>
  <c r="L396" i="4"/>
  <c r="K606" i="4"/>
  <c r="L606" i="4"/>
  <c r="K372" i="4"/>
  <c r="L372" i="4"/>
  <c r="K587" i="4"/>
  <c r="L587" i="4"/>
  <c r="K825" i="4"/>
  <c r="L825" i="4"/>
  <c r="K618" i="4"/>
  <c r="L618" i="4"/>
  <c r="K765" i="4"/>
  <c r="L765" i="4"/>
  <c r="K508" i="4"/>
  <c r="L508" i="4"/>
  <c r="K1660" i="4"/>
  <c r="L1660" i="4"/>
  <c r="K1585" i="4"/>
  <c r="L1585" i="4"/>
  <c r="K1786" i="4"/>
  <c r="L1786" i="4"/>
  <c r="K1985" i="4"/>
  <c r="L1985" i="4"/>
  <c r="K1602" i="4"/>
  <c r="L1602" i="4"/>
  <c r="K1899" i="4"/>
  <c r="L1899" i="4"/>
  <c r="K1947" i="4"/>
  <c r="L1947" i="4"/>
  <c r="K406" i="4"/>
  <c r="L406" i="4"/>
  <c r="K908" i="4"/>
  <c r="L908" i="4"/>
  <c r="K1531" i="4"/>
  <c r="L1531" i="4"/>
  <c r="K1875" i="4"/>
  <c r="L1875" i="4"/>
  <c r="K2157" i="4"/>
  <c r="L2157" i="4"/>
  <c r="K2244" i="4"/>
  <c r="L2244" i="4"/>
  <c r="K1549" i="4"/>
  <c r="L1549" i="4"/>
  <c r="K2110" i="4"/>
  <c r="L2110" i="4"/>
  <c r="K2322" i="4"/>
  <c r="L2322" i="4"/>
  <c r="K2592" i="4"/>
  <c r="L2592" i="4"/>
  <c r="K2756" i="4"/>
  <c r="L2756" i="4"/>
  <c r="K2063" i="4"/>
  <c r="L2063" i="4"/>
  <c r="K2275" i="4"/>
  <c r="L2275" i="4"/>
  <c r="K2362" i="4"/>
  <c r="L2362" i="4"/>
  <c r="K2709" i="4"/>
  <c r="L2709" i="4"/>
  <c r="K1619" i="4"/>
  <c r="L1619" i="4"/>
  <c r="K1645" i="4"/>
  <c r="L1645" i="4"/>
  <c r="K1731" i="4"/>
  <c r="L1731" i="4"/>
  <c r="K2016" i="4"/>
  <c r="L2016" i="4"/>
  <c r="K2228" i="4"/>
  <c r="L2228" i="4"/>
  <c r="K2538" i="4"/>
  <c r="L2538" i="4"/>
  <c r="K2653" i="4"/>
  <c r="L2653" i="4"/>
  <c r="K1567" i="4"/>
  <c r="L1567" i="4"/>
  <c r="K1692" i="4"/>
  <c r="L1692" i="4"/>
  <c r="K1833" i="4"/>
  <c r="L1833" i="4"/>
  <c r="K1848" i="4"/>
  <c r="L1848" i="4"/>
  <c r="K1969" i="4"/>
  <c r="L1969" i="4"/>
  <c r="K2181" i="4"/>
  <c r="L2181" i="4"/>
  <c r="K2448" i="4"/>
  <c r="L2448" i="4"/>
  <c r="K1526" i="4"/>
  <c r="L1526" i="4"/>
  <c r="K2346" i="4"/>
  <c r="L2346" i="4"/>
  <c r="K2126" i="4"/>
  <c r="L2126" i="4"/>
  <c r="K3252" i="4"/>
  <c r="L3252" i="4"/>
  <c r="K3356" i="4"/>
  <c r="L3356" i="4"/>
  <c r="K3460" i="4"/>
  <c r="L3460" i="4"/>
  <c r="K1801" i="4"/>
  <c r="L1801" i="4"/>
  <c r="K2040" i="4"/>
  <c r="L2040" i="4"/>
  <c r="K2568" i="4"/>
  <c r="L2568" i="4"/>
  <c r="K2873" i="4"/>
  <c r="L2873" i="4"/>
  <c r="K2962" i="4"/>
  <c r="L2962" i="4"/>
  <c r="K3058" i="4"/>
  <c r="L3058" i="4"/>
  <c r="K2639" i="4"/>
  <c r="L2639" i="4"/>
  <c r="K2921" i="4"/>
  <c r="L2921" i="4"/>
  <c r="K1707" i="4"/>
  <c r="L1707" i="4"/>
  <c r="K2615" i="4"/>
  <c r="L2615" i="4"/>
  <c r="K3020" i="4"/>
  <c r="L3020" i="4"/>
  <c r="K3654" i="4"/>
  <c r="L3654" i="4"/>
  <c r="K2981" i="4"/>
  <c r="L2981" i="4"/>
  <c r="K3077" i="4"/>
  <c r="L3077" i="4"/>
  <c r="K3200" i="4"/>
  <c r="L3200" i="4"/>
  <c r="K3304" i="4"/>
  <c r="L3304" i="4"/>
  <c r="K3408" i="4"/>
  <c r="L3408" i="4"/>
  <c r="K1922" i="4"/>
  <c r="L1922" i="4"/>
  <c r="K2204" i="4"/>
  <c r="L2204" i="4"/>
  <c r="K2733" i="4"/>
  <c r="L2733" i="4"/>
  <c r="K2818" i="4"/>
  <c r="L2818" i="4"/>
  <c r="K2849" i="4"/>
  <c r="L2849" i="4"/>
  <c r="K2888" i="4"/>
  <c r="L2888" i="4"/>
  <c r="K2940" i="4"/>
  <c r="L2940" i="4"/>
  <c r="K3120" i="4"/>
  <c r="L3120" i="4"/>
  <c r="K3753" i="4"/>
  <c r="L3753" i="4"/>
  <c r="K3945" i="4"/>
  <c r="L3945" i="4"/>
  <c r="K4873" i="4"/>
  <c r="L4873" i="4"/>
  <c r="K4894" i="4"/>
  <c r="L4894" i="4"/>
  <c r="K1762" i="4"/>
  <c r="L1762" i="4"/>
  <c r="K2780" i="4"/>
  <c r="L2780" i="4"/>
  <c r="K3000" i="4"/>
  <c r="L3000" i="4"/>
  <c r="K3139" i="4"/>
  <c r="L3139" i="4"/>
  <c r="K4840" i="4"/>
  <c r="L4840" i="4"/>
  <c r="K4903" i="4"/>
  <c r="L4903" i="4"/>
  <c r="K2088" i="4"/>
  <c r="L2088" i="4"/>
  <c r="K3096" i="4"/>
  <c r="L3096" i="4"/>
  <c r="K2299" i="4"/>
  <c r="L2299" i="4"/>
  <c r="K2677" i="4"/>
  <c r="L2677" i="4"/>
  <c r="K2794" i="4"/>
  <c r="L2794" i="4"/>
  <c r="K3039" i="4"/>
  <c r="L3039" i="4"/>
  <c r="K3602" i="4"/>
  <c r="L3602" i="4"/>
  <c r="K4819" i="4"/>
  <c r="L4819" i="4"/>
  <c r="K3706" i="4"/>
  <c r="L3706" i="4"/>
  <c r="P753" i="8"/>
  <c r="K4592" i="4"/>
  <c r="L4592" i="4"/>
  <c r="K4705" i="4"/>
  <c r="L4705" i="4"/>
  <c r="K4650" i="4"/>
  <c r="L4650" i="4"/>
  <c r="K4412" i="4"/>
  <c r="L4412" i="4"/>
  <c r="K4620" i="4"/>
  <c r="L4620" i="4"/>
  <c r="P1229" i="8"/>
  <c r="K400" i="4"/>
  <c r="L400" i="4"/>
  <c r="K556" i="4"/>
  <c r="L556" i="4"/>
  <c r="K914" i="4"/>
  <c r="L914" i="4"/>
  <c r="K880" i="4"/>
  <c r="L880" i="4"/>
  <c r="K1175" i="4"/>
  <c r="L1175" i="4"/>
  <c r="K2453" i="4"/>
  <c r="L2453" i="4"/>
  <c r="K2420" i="4"/>
  <c r="L2420" i="4"/>
  <c r="K2424" i="4"/>
  <c r="L2424" i="4"/>
  <c r="K3279" i="4"/>
  <c r="L3279" i="4"/>
  <c r="K3383" i="4"/>
  <c r="L3383" i="4"/>
  <c r="K3574" i="4"/>
  <c r="L3574" i="4"/>
  <c r="K3734" i="4"/>
  <c r="L3734" i="4"/>
  <c r="K4053" i="4"/>
  <c r="L4053" i="4"/>
  <c r="K3488" i="4"/>
  <c r="L3488" i="4"/>
  <c r="K3254" i="4"/>
  <c r="L3254" i="4"/>
  <c r="K3358" i="4"/>
  <c r="L3358" i="4"/>
  <c r="K3709" i="4"/>
  <c r="L3709" i="4"/>
  <c r="K3999" i="4"/>
  <c r="L3999" i="4"/>
  <c r="K3463" i="4"/>
  <c r="L3463" i="4"/>
  <c r="K3681" i="4"/>
  <c r="L3681" i="4"/>
  <c r="K3227" i="4"/>
  <c r="L3227" i="4"/>
  <c r="K3435" i="4"/>
  <c r="L3435" i="4"/>
  <c r="K3332" i="4"/>
  <c r="L3332" i="4"/>
  <c r="K4245" i="4"/>
  <c r="L4245" i="4"/>
  <c r="K4421" i="4"/>
  <c r="L4421" i="4"/>
  <c r="K4661" i="4"/>
  <c r="L4661" i="4"/>
  <c r="K3024" i="4"/>
  <c r="L3024" i="4"/>
  <c r="K4026" i="4"/>
  <c r="L4026" i="4"/>
  <c r="K4342" i="4"/>
  <c r="L4342" i="4"/>
  <c r="K4462" i="4"/>
  <c r="L4462" i="4"/>
  <c r="K3656" i="4"/>
  <c r="L3656" i="4"/>
  <c r="K4183" i="4"/>
  <c r="L4183" i="4"/>
  <c r="K4303" i="4"/>
  <c r="L4303" i="4"/>
  <c r="K4399" i="4"/>
  <c r="L4399" i="4"/>
  <c r="K4479" i="4"/>
  <c r="L4479" i="4"/>
  <c r="K4519" i="4"/>
  <c r="L4519" i="4"/>
  <c r="K4559" i="4"/>
  <c r="L4559" i="4"/>
  <c r="K4631" i="4"/>
  <c r="L4631" i="4"/>
  <c r="K4743" i="4"/>
  <c r="L4743" i="4"/>
  <c r="K3307" i="4"/>
  <c r="L3307" i="4"/>
  <c r="K4224" i="4"/>
  <c r="L4224" i="4"/>
  <c r="K4265" i="4"/>
  <c r="L4265" i="4"/>
  <c r="K4689" i="4"/>
  <c r="L4689" i="4"/>
  <c r="K4906" i="4"/>
  <c r="L4906" i="4"/>
  <c r="K3513" i="4"/>
  <c r="L3513" i="4"/>
  <c r="K3629" i="4"/>
  <c r="L3629" i="4"/>
  <c r="K4081" i="4"/>
  <c r="L4081" i="4"/>
  <c r="K4322" i="4"/>
  <c r="L4322" i="4"/>
  <c r="K4378" i="4"/>
  <c r="L4378" i="4"/>
  <c r="K4442" i="4"/>
  <c r="L4442" i="4"/>
  <c r="K4498" i="4"/>
  <c r="L4498" i="4"/>
  <c r="K4538" i="4"/>
  <c r="L4538" i="4"/>
  <c r="K3410" i="4"/>
  <c r="L3410" i="4"/>
  <c r="K3543" i="4"/>
  <c r="L3543" i="4"/>
  <c r="K3202" i="4"/>
  <c r="L3202" i="4"/>
  <c r="K4132" i="4"/>
  <c r="L4132" i="4"/>
  <c r="K4716" i="4"/>
  <c r="L4716" i="4"/>
  <c r="K4372" i="4"/>
  <c r="L4372" i="4"/>
  <c r="K3604" i="4"/>
  <c r="L3604" i="4"/>
  <c r="K4108" i="4"/>
  <c r="L4108" i="4"/>
  <c r="K4203" i="4"/>
  <c r="L4203" i="4"/>
  <c r="K4812" i="4"/>
  <c r="L4812" i="4"/>
  <c r="K4156" i="4"/>
  <c r="L4156" i="4"/>
  <c r="K4284" i="4"/>
  <c r="L4284" i="4"/>
  <c r="K4579" i="4"/>
  <c r="L4579" i="4"/>
  <c r="K4603" i="4"/>
  <c r="L4603" i="4"/>
  <c r="P837" i="8"/>
  <c r="K3967" i="4"/>
  <c r="L3967" i="4"/>
  <c r="P649" i="8"/>
  <c r="K2292" i="4"/>
  <c r="L2292" i="4"/>
  <c r="K1732" i="4"/>
  <c r="L1732" i="4"/>
  <c r="K1868" i="4"/>
  <c r="L1868" i="4"/>
  <c r="K2842" i="4"/>
  <c r="L2842" i="4"/>
  <c r="P612" i="8"/>
  <c r="K4234" i="4"/>
  <c r="L4234" i="4"/>
  <c r="P731" i="8"/>
  <c r="K4142" i="4"/>
  <c r="L4142" i="4"/>
  <c r="K4728" i="4"/>
  <c r="L4728" i="4"/>
  <c r="K4753" i="4"/>
  <c r="L4753" i="4"/>
  <c r="K393" i="4"/>
  <c r="L393" i="4"/>
  <c r="K399" i="4"/>
  <c r="L399" i="4"/>
  <c r="P763" i="8"/>
  <c r="K3899" i="4"/>
  <c r="L3899" i="4"/>
  <c r="K3933" i="4"/>
  <c r="L3933" i="4"/>
  <c r="K3794" i="4"/>
  <c r="L3794" i="4"/>
  <c r="K3909" i="4"/>
  <c r="L3909" i="4"/>
  <c r="K3816" i="4"/>
  <c r="L3816" i="4"/>
  <c r="P929" i="8"/>
  <c r="K1184" i="4"/>
  <c r="L1184" i="4"/>
  <c r="K353" i="4"/>
  <c r="L353" i="4"/>
  <c r="L354" i="4"/>
  <c r="K4016" i="4"/>
  <c r="L4016" i="4"/>
  <c r="K4389" i="4"/>
  <c r="L4389" i="4"/>
  <c r="K4413" i="4"/>
  <c r="L4413" i="4"/>
  <c r="K4621" i="4"/>
  <c r="L4621" i="4"/>
  <c r="K4757" i="4"/>
  <c r="L4757" i="4"/>
  <c r="K4174" i="4"/>
  <c r="L4174" i="4"/>
  <c r="K4294" i="4"/>
  <c r="L4294" i="4"/>
  <c r="K4334" i="4"/>
  <c r="L4334" i="4"/>
  <c r="K4454" i="4"/>
  <c r="L4454" i="4"/>
  <c r="K4470" i="4"/>
  <c r="L4470" i="4"/>
  <c r="K4510" i="4"/>
  <c r="L4510" i="4"/>
  <c r="K4550" i="4"/>
  <c r="L4550" i="4"/>
  <c r="K4734" i="4"/>
  <c r="L4734" i="4"/>
  <c r="K4215" i="4"/>
  <c r="L4215" i="4"/>
  <c r="K4679" i="4"/>
  <c r="L4679" i="4"/>
  <c r="K4256" i="4"/>
  <c r="L4256" i="4"/>
  <c r="K4352" i="4"/>
  <c r="L4352" i="4"/>
  <c r="K4071" i="4"/>
  <c r="L4071" i="4"/>
  <c r="K4313" i="4"/>
  <c r="L4313" i="4"/>
  <c r="K4433" i="4"/>
  <c r="L4433" i="4"/>
  <c r="K4489" i="4"/>
  <c r="L4489" i="4"/>
  <c r="K4529" i="4"/>
  <c r="L4529" i="4"/>
  <c r="K4593" i="4"/>
  <c r="L4593" i="4"/>
  <c r="K4098" i="4"/>
  <c r="L4098" i="4"/>
  <c r="K4122" i="4"/>
  <c r="L4122" i="4"/>
  <c r="K4146" i="4"/>
  <c r="L4146" i="4"/>
  <c r="K4194" i="4"/>
  <c r="L4194" i="4"/>
  <c r="K4570" i="4"/>
  <c r="L4570" i="4"/>
  <c r="K4706" i="4"/>
  <c r="L4706" i="4"/>
  <c r="K4043" i="4"/>
  <c r="L4043" i="4"/>
  <c r="K4275" i="4"/>
  <c r="L4275" i="4"/>
  <c r="K4651" i="4"/>
  <c r="L4651" i="4"/>
  <c r="K4236" i="4"/>
  <c r="L4236" i="4"/>
  <c r="K4035" i="4"/>
  <c r="L4035" i="4"/>
  <c r="K4166" i="4"/>
  <c r="L4166" i="4"/>
  <c r="K4008" i="4"/>
  <c r="L4008" i="4"/>
  <c r="K4697" i="4"/>
  <c r="L4697" i="4"/>
  <c r="K4140" i="4"/>
  <c r="L4140" i="4"/>
  <c r="K936" i="4"/>
  <c r="L936" i="4"/>
  <c r="K3186" i="4"/>
  <c r="L3186" i="4"/>
  <c r="K23" i="4"/>
  <c r="L23" i="4"/>
  <c r="K731" i="4"/>
  <c r="L731" i="4"/>
  <c r="K1222" i="4"/>
  <c r="L1222" i="4"/>
  <c r="K1233" i="4"/>
  <c r="L1233" i="4"/>
  <c r="P752" i="8"/>
  <c r="K4367" i="4"/>
  <c r="L4367" i="4"/>
  <c r="K4649" i="4"/>
  <c r="L4649" i="4"/>
  <c r="H83" i="2"/>
  <c r="I83" i="2"/>
  <c r="K3504" i="4"/>
  <c r="L3504" i="4"/>
  <c r="P755" i="8"/>
  <c r="K4589" i="4"/>
  <c r="L4589" i="4"/>
  <c r="P1252" i="8"/>
  <c r="K1146" i="4"/>
  <c r="L1146" i="4"/>
  <c r="K3183" i="4"/>
  <c r="L3183" i="4"/>
  <c r="P682" i="8"/>
  <c r="K1600" i="4"/>
  <c r="L1600" i="4"/>
  <c r="K1617" i="4"/>
  <c r="L1617" i="4"/>
  <c r="K1547" i="4"/>
  <c r="L1547" i="4"/>
  <c r="K1635" i="4"/>
  <c r="L1635" i="4"/>
  <c r="K2919" i="4"/>
  <c r="L2919" i="4"/>
  <c r="K4085" i="4"/>
  <c r="L4085" i="4"/>
  <c r="K2395" i="4"/>
  <c r="L2395" i="4"/>
  <c r="K4269" i="4"/>
  <c r="L4269" i="4"/>
  <c r="K4693" i="4"/>
  <c r="L4693" i="4"/>
  <c r="K4326" i="4"/>
  <c r="L4326" i="4"/>
  <c r="K4382" i="4"/>
  <c r="L4382" i="4"/>
  <c r="K4446" i="4"/>
  <c r="L4446" i="4"/>
  <c r="K4542" i="4"/>
  <c r="L4542" i="4"/>
  <c r="K4207" i="4"/>
  <c r="L4207" i="4"/>
  <c r="K4607" i="4"/>
  <c r="L4607" i="4"/>
  <c r="K4112" i="4"/>
  <c r="L4112" i="4"/>
  <c r="K4136" i="4"/>
  <c r="L4136" i="4"/>
  <c r="K4464" i="4"/>
  <c r="L4464" i="4"/>
  <c r="K4720" i="4"/>
  <c r="L4720" i="4"/>
  <c r="K4249" i="4"/>
  <c r="L4249" i="4"/>
  <c r="K4425" i="4"/>
  <c r="L4425" i="4"/>
  <c r="K4665" i="4"/>
  <c r="L4665" i="4"/>
  <c r="K4346" i="4"/>
  <c r="L4346" i="4"/>
  <c r="K4563" i="4"/>
  <c r="L4563" i="4"/>
  <c r="K4747" i="4"/>
  <c r="L4747" i="4"/>
  <c r="K4307" i="4"/>
  <c r="L4307" i="4"/>
  <c r="K4523" i="4"/>
  <c r="L4523" i="4"/>
  <c r="K4187" i="4"/>
  <c r="L4187" i="4"/>
  <c r="K4483" i="4"/>
  <c r="L4483" i="4"/>
  <c r="K2504" i="4"/>
  <c r="L2504" i="4"/>
  <c r="L2505" i="4"/>
  <c r="K485" i="1"/>
  <c r="P485" i="1"/>
  <c r="K2536" i="4"/>
  <c r="L2536" i="4"/>
  <c r="K2485" i="4"/>
  <c r="L2485" i="4"/>
  <c r="K4060" i="4"/>
  <c r="L4060" i="4"/>
  <c r="K4032" i="4"/>
  <c r="L4032" i="4"/>
  <c r="P1232" i="8"/>
  <c r="K403" i="4"/>
  <c r="L403" i="4"/>
  <c r="K769" i="4"/>
  <c r="L769" i="4"/>
  <c r="K479" i="4"/>
  <c r="L479" i="4"/>
  <c r="K506" i="4"/>
  <c r="L506" i="4"/>
  <c r="K883" i="4"/>
  <c r="L883" i="4"/>
  <c r="K608" i="4"/>
  <c r="L608" i="4"/>
  <c r="K435" i="4"/>
  <c r="L435" i="4"/>
  <c r="K1529" i="4"/>
  <c r="L1529" i="4"/>
  <c r="K528" i="4"/>
  <c r="L528" i="4"/>
  <c r="K2454" i="4"/>
  <c r="L2454" i="4"/>
  <c r="K3025" i="4"/>
  <c r="L3025" i="4"/>
  <c r="K3270" i="4"/>
  <c r="L3270" i="4"/>
  <c r="K3672" i="4"/>
  <c r="L3672" i="4"/>
  <c r="K3218" i="4"/>
  <c r="L3218" i="4"/>
  <c r="K3426" i="4"/>
  <c r="L3426" i="4"/>
  <c r="K3620" i="4"/>
  <c r="L3620" i="4"/>
  <c r="K4813" i="4"/>
  <c r="L4813" i="4"/>
  <c r="K3592" i="4"/>
  <c r="L3592" i="4"/>
  <c r="K4909" i="4"/>
  <c r="L4909" i="4"/>
  <c r="K670" i="4"/>
  <c r="L670" i="4"/>
  <c r="K663" i="4"/>
  <c r="L663" i="4"/>
  <c r="K1854" i="4"/>
  <c r="L1854" i="4"/>
  <c r="K2928" i="4"/>
  <c r="L2928" i="4"/>
  <c r="K3489" i="4"/>
  <c r="L3489" i="4"/>
  <c r="K2948" i="4"/>
  <c r="L2948" i="4"/>
  <c r="K3203" i="4"/>
  <c r="L3203" i="4"/>
  <c r="K3761" i="4"/>
  <c r="L3761" i="4"/>
  <c r="K4827" i="4"/>
  <c r="L4827" i="4"/>
  <c r="K1144" i="4"/>
  <c r="L1144" i="4"/>
  <c r="K4023" i="4"/>
  <c r="L4023" i="4"/>
  <c r="K4600" i="4"/>
  <c r="L4600" i="4"/>
  <c r="K4105" i="4"/>
  <c r="L4105" i="4"/>
  <c r="K4129" i="4"/>
  <c r="L4129" i="4"/>
  <c r="P875" i="8"/>
  <c r="K724" i="4"/>
  <c r="L724" i="4"/>
  <c r="K840" i="4"/>
  <c r="L840" i="4"/>
  <c r="K940" i="4"/>
  <c r="L940" i="4"/>
  <c r="K4816" i="4"/>
  <c r="L4816" i="4"/>
  <c r="K2502" i="4"/>
  <c r="L2502" i="4"/>
  <c r="K3962" i="4"/>
  <c r="L3962" i="4"/>
  <c r="G182" i="5"/>
  <c r="H182" i="5" s="1"/>
  <c r="I182" i="5" s="1"/>
  <c r="P927" i="8"/>
  <c r="K680" i="4"/>
  <c r="L680" i="4"/>
  <c r="L681" i="4"/>
  <c r="K928" i="8"/>
  <c r="P1230" i="8"/>
  <c r="K584" i="4"/>
  <c r="L584" i="4"/>
  <c r="K401" i="4"/>
  <c r="L401" i="4"/>
  <c r="K881" i="4"/>
  <c r="L881" i="4"/>
  <c r="K505" i="4"/>
  <c r="L505" i="4"/>
  <c r="K915" i="4"/>
  <c r="L915" i="4"/>
  <c r="K478" i="4"/>
  <c r="L478" i="4"/>
  <c r="K4907" i="4"/>
  <c r="L4907" i="4"/>
  <c r="P838" i="8"/>
  <c r="K3965" i="4"/>
  <c r="L3965" i="4"/>
  <c r="K3992" i="4"/>
  <c r="L3992" i="4"/>
  <c r="K3980" i="4"/>
  <c r="L3980" i="4"/>
  <c r="P739" i="8"/>
  <c r="K4061" i="4"/>
  <c r="L4061" i="4"/>
  <c r="K4750" i="4"/>
  <c r="L4750" i="4"/>
  <c r="K4033" i="4"/>
  <c r="L4033" i="4"/>
  <c r="K4139" i="4"/>
  <c r="L4139" i="4"/>
  <c r="K4724" i="4"/>
  <c r="L4724" i="4"/>
  <c r="K430" i="4"/>
  <c r="L430" i="4"/>
  <c r="K907" i="4"/>
  <c r="L907" i="4"/>
  <c r="K2476" i="4"/>
  <c r="L2476" i="4"/>
  <c r="P1215" i="8"/>
  <c r="K436" i="4"/>
  <c r="L436" i="4"/>
  <c r="K557" i="4"/>
  <c r="L557" i="4"/>
  <c r="K456" i="4"/>
  <c r="L456" i="4"/>
  <c r="K414" i="4"/>
  <c r="L414" i="4"/>
  <c r="K515" i="4"/>
  <c r="L515" i="4"/>
  <c r="K570" i="4"/>
  <c r="L570" i="4"/>
  <c r="K376" i="4"/>
  <c r="L376" i="4"/>
  <c r="K733" i="4"/>
  <c r="L733" i="4"/>
  <c r="K590" i="4"/>
  <c r="L590" i="4"/>
  <c r="K623" i="4"/>
  <c r="L623" i="4"/>
  <c r="K884" i="4"/>
  <c r="L884" i="4"/>
  <c r="K507" i="4"/>
  <c r="L507" i="4"/>
  <c r="K770" i="4"/>
  <c r="L770" i="4"/>
  <c r="K1552" i="4"/>
  <c r="L1552" i="4"/>
  <c r="K1570" i="4"/>
  <c r="L1570" i="4"/>
  <c r="K800" i="4"/>
  <c r="L800" i="4"/>
  <c r="K1534" i="4"/>
  <c r="L1534" i="4"/>
  <c r="K1605" i="4"/>
  <c r="L1605" i="4"/>
  <c r="K2455" i="4"/>
  <c r="L2455" i="4"/>
  <c r="K2985" i="4"/>
  <c r="L2985" i="4"/>
  <c r="K3081" i="4"/>
  <c r="L3081" i="4"/>
  <c r="K3214" i="4"/>
  <c r="L3214" i="4"/>
  <c r="K3318" i="4"/>
  <c r="L3318" i="4"/>
  <c r="K3422" i="4"/>
  <c r="L3422" i="4"/>
  <c r="K3557" i="4"/>
  <c r="L3557" i="4"/>
  <c r="K2944" i="4"/>
  <c r="L2944" i="4"/>
  <c r="K3124" i="4"/>
  <c r="L3124" i="4"/>
  <c r="K1514" i="4"/>
  <c r="L1514" i="4"/>
  <c r="K1588" i="4"/>
  <c r="L1588" i="4"/>
  <c r="K1622" i="4"/>
  <c r="L1622" i="4"/>
  <c r="K3043" i="4"/>
  <c r="L3043" i="4"/>
  <c r="K3143" i="4"/>
  <c r="L3143" i="4"/>
  <c r="K3293" i="4"/>
  <c r="L3293" i="4"/>
  <c r="K3397" i="4"/>
  <c r="L3397" i="4"/>
  <c r="K3501" i="4"/>
  <c r="L3501" i="4"/>
  <c r="K3004" i="4"/>
  <c r="L3004" i="4"/>
  <c r="K3100" i="4"/>
  <c r="L3100" i="4"/>
  <c r="K3616" i="4"/>
  <c r="L3616" i="4"/>
  <c r="K3720" i="4"/>
  <c r="L3720" i="4"/>
  <c r="K3757" i="4"/>
  <c r="L3757" i="4"/>
  <c r="K1851" i="4"/>
  <c r="L1851" i="4"/>
  <c r="K3266" i="4"/>
  <c r="L3266" i="4"/>
  <c r="K3370" i="4"/>
  <c r="L3370" i="4"/>
  <c r="K3474" i="4"/>
  <c r="L3474" i="4"/>
  <c r="K918" i="4"/>
  <c r="L918" i="4"/>
  <c r="K2966" i="4"/>
  <c r="L2966" i="4"/>
  <c r="K3062" i="4"/>
  <c r="L3062" i="4"/>
  <c r="K2925" i="4"/>
  <c r="L2925" i="4"/>
  <c r="K3241" i="4"/>
  <c r="L3241" i="4"/>
  <c r="K3668" i="4"/>
  <c r="L3668" i="4"/>
  <c r="K4823" i="4"/>
  <c r="L4823" i="4"/>
  <c r="K3345" i="4"/>
  <c r="L3345" i="4"/>
  <c r="K3449" i="4"/>
  <c r="L3449" i="4"/>
  <c r="K3643" i="4"/>
  <c r="L3643" i="4"/>
  <c r="K3527" i="4"/>
  <c r="L3527" i="4"/>
  <c r="K3587" i="4"/>
  <c r="L3587" i="4"/>
  <c r="K3747" i="4"/>
  <c r="L3747" i="4"/>
  <c r="K4844" i="4"/>
  <c r="L4844" i="4"/>
  <c r="K3695" i="4"/>
  <c r="L3695" i="4"/>
  <c r="K3204" i="4"/>
  <c r="L3204" i="4"/>
  <c r="K3385" i="4"/>
  <c r="L3385" i="4"/>
  <c r="K1283" i="4"/>
  <c r="L1283" i="4"/>
  <c r="K1264" i="4"/>
  <c r="L1264" i="4"/>
  <c r="K474" i="4"/>
  <c r="L474" i="4"/>
  <c r="K566" i="4"/>
  <c r="L566" i="4"/>
  <c r="K390" i="4"/>
  <c r="L390" i="4"/>
  <c r="K487" i="4"/>
  <c r="L487" i="4"/>
  <c r="K937" i="4"/>
  <c r="L937" i="4"/>
  <c r="K235" i="4"/>
  <c r="L235" i="4"/>
  <c r="L238" i="4"/>
  <c r="K217" i="4"/>
  <c r="L217" i="4"/>
  <c r="L220" i="4"/>
  <c r="K114" i="1"/>
  <c r="K230" i="4"/>
  <c r="L230" i="4"/>
  <c r="K222" i="4"/>
  <c r="L222" i="4"/>
  <c r="L224" i="4"/>
  <c r="K336" i="4"/>
  <c r="L336" i="4"/>
  <c r="L339" i="4"/>
  <c r="K288" i="1"/>
  <c r="N209" i="3"/>
  <c r="O209" i="3"/>
  <c r="K1577" i="4"/>
  <c r="L1577" i="4"/>
  <c r="K1164" i="4"/>
  <c r="L1164" i="4"/>
  <c r="K1858" i="4"/>
  <c r="L1858" i="4"/>
  <c r="K1541" i="4"/>
  <c r="L1541" i="4"/>
  <c r="K3989" i="4"/>
  <c r="L3989" i="4"/>
  <c r="K3011" i="4"/>
  <c r="L3011" i="4"/>
  <c r="K3153" i="4"/>
  <c r="L3153" i="4"/>
  <c r="K3110" i="4"/>
  <c r="L3110" i="4"/>
  <c r="K2973" i="4"/>
  <c r="L2973" i="4"/>
  <c r="K3069" i="4"/>
  <c r="L3069" i="4"/>
  <c r="K4854" i="4"/>
  <c r="L4854" i="4"/>
  <c r="K2992" i="4"/>
  <c r="L2992" i="4"/>
  <c r="K3088" i="4"/>
  <c r="L3088" i="4"/>
  <c r="K3174" i="4"/>
  <c r="L3174" i="4"/>
  <c r="P923" i="8"/>
  <c r="K1467" i="4"/>
  <c r="L1467" i="4"/>
  <c r="K1486" i="4"/>
  <c r="L1486" i="4"/>
  <c r="K1480" i="4"/>
  <c r="L1480" i="4"/>
  <c r="K1499" i="4"/>
  <c r="L1499" i="4"/>
  <c r="K1473" i="4"/>
  <c r="L1473" i="4"/>
  <c r="K2391" i="4"/>
  <c r="L2391" i="4"/>
  <c r="K2399" i="4"/>
  <c r="L2399" i="4"/>
  <c r="K2439" i="4"/>
  <c r="L2439" i="4"/>
  <c r="K1492" i="4"/>
  <c r="L1492" i="4"/>
  <c r="K4047" i="4"/>
  <c r="L4047" i="4"/>
  <c r="K4075" i="4"/>
  <c r="L4075" i="4"/>
  <c r="K4317" i="4"/>
  <c r="L4317" i="4"/>
  <c r="K4437" i="4"/>
  <c r="L4437" i="4"/>
  <c r="K4102" i="4"/>
  <c r="L4102" i="4"/>
  <c r="K4126" i="4"/>
  <c r="L4126" i="4"/>
  <c r="K4150" i="4"/>
  <c r="L4150" i="4"/>
  <c r="K4198" i="4"/>
  <c r="L4198" i="4"/>
  <c r="K4279" i="4"/>
  <c r="L4279" i="4"/>
  <c r="K4020" i="4"/>
  <c r="L4020" i="4"/>
  <c r="K4361" i="4"/>
  <c r="L4361" i="4"/>
  <c r="K4761" i="4"/>
  <c r="L4761" i="4"/>
  <c r="K4178" i="4"/>
  <c r="L4178" i="4"/>
  <c r="K4298" i="4"/>
  <c r="L4298" i="4"/>
  <c r="K4338" i="4"/>
  <c r="L4338" i="4"/>
  <c r="K4450" i="4"/>
  <c r="L4450" i="4"/>
  <c r="K4738" i="4"/>
  <c r="L4738" i="4"/>
  <c r="K4219" i="4"/>
  <c r="L4219" i="4"/>
  <c r="K4260" i="4"/>
  <c r="L4260" i="4"/>
  <c r="P680" i="8"/>
  <c r="K1729" i="4"/>
  <c r="L1729" i="4"/>
  <c r="K1889" i="4"/>
  <c r="L1889" i="4"/>
  <c r="K1682" i="4"/>
  <c r="L1682" i="4"/>
  <c r="K1798" i="4"/>
  <c r="L1798" i="4"/>
  <c r="K1846" i="4"/>
  <c r="L1846" i="4"/>
  <c r="K2006" i="4"/>
  <c r="L2006" i="4"/>
  <c r="K2100" i="4"/>
  <c r="L2100" i="4"/>
  <c r="K2360" i="4"/>
  <c r="L2360" i="4"/>
  <c r="K1865" i="4"/>
  <c r="L1865" i="4"/>
  <c r="K2053" i="4"/>
  <c r="L2053" i="4"/>
  <c r="K2265" i="4"/>
  <c r="L2265" i="4"/>
  <c r="K2651" i="4"/>
  <c r="L2651" i="4"/>
  <c r="K1657" i="4"/>
  <c r="L1657" i="4"/>
  <c r="K2218" i="4"/>
  <c r="L2218" i="4"/>
  <c r="K2382" i="4"/>
  <c r="L2382" i="4"/>
  <c r="K2604" i="4"/>
  <c r="L2604" i="4"/>
  <c r="K2816" i="4"/>
  <c r="L2816" i="4"/>
  <c r="K2171" i="4"/>
  <c r="L2171" i="4"/>
  <c r="K2335" i="4"/>
  <c r="L2335" i="4"/>
  <c r="K2557" i="4"/>
  <c r="L2557" i="4"/>
  <c r="K2769" i="4"/>
  <c r="L2769" i="4"/>
  <c r="K1705" i="4"/>
  <c r="L1705" i="4"/>
  <c r="K2124" i="4"/>
  <c r="L2124" i="4"/>
  <c r="K2288" i="4"/>
  <c r="L2288" i="4"/>
  <c r="K1823" i="4"/>
  <c r="L1823" i="4"/>
  <c r="K1959" i="4"/>
  <c r="L1959" i="4"/>
  <c r="K1982" i="4"/>
  <c r="L1982" i="4"/>
  <c r="K2077" i="4"/>
  <c r="L2077" i="4"/>
  <c r="K1935" i="4"/>
  <c r="L1935" i="4"/>
  <c r="K2863" i="4"/>
  <c r="L2863" i="4"/>
  <c r="K3017" i="4"/>
  <c r="L3017" i="4"/>
  <c r="K2581" i="4"/>
  <c r="L2581" i="4"/>
  <c r="K3116" i="4"/>
  <c r="L3116" i="4"/>
  <c r="K1911" i="4"/>
  <c r="L1911" i="4"/>
  <c r="K2194" i="4"/>
  <c r="L2194" i="4"/>
  <c r="K2311" i="4"/>
  <c r="L2311" i="4"/>
  <c r="K2698" i="4"/>
  <c r="L2698" i="4"/>
  <c r="K2979" i="4"/>
  <c r="L2979" i="4"/>
  <c r="K3075" i="4"/>
  <c r="L3075" i="4"/>
  <c r="K1776" i="4"/>
  <c r="L1776" i="4"/>
  <c r="K2628" i="4"/>
  <c r="L2628" i="4"/>
  <c r="K2745" i="4"/>
  <c r="L2745" i="4"/>
  <c r="K2886" i="4"/>
  <c r="L2886" i="4"/>
  <c r="K2938" i="4"/>
  <c r="L2938" i="4"/>
  <c r="K3126" i="4"/>
  <c r="L3126" i="4"/>
  <c r="K2675" i="4"/>
  <c r="L2675" i="4"/>
  <c r="K2839" i="4"/>
  <c r="L2839" i="4"/>
  <c r="K3037" i="4"/>
  <c r="L3037" i="4"/>
  <c r="K3145" i="4"/>
  <c r="L3145" i="4"/>
  <c r="K1752" i="4"/>
  <c r="L1752" i="4"/>
  <c r="K2792" i="4"/>
  <c r="L2792" i="4"/>
  <c r="K2998" i="4"/>
  <c r="L2998" i="4"/>
  <c r="K3094" i="4"/>
  <c r="L3094" i="4"/>
  <c r="K2147" i="4"/>
  <c r="L2147" i="4"/>
  <c r="K2910" i="4"/>
  <c r="L2910" i="4"/>
  <c r="K2030" i="4"/>
  <c r="L2030" i="4"/>
  <c r="K2960" i="4"/>
  <c r="L2960" i="4"/>
  <c r="K2242" i="4"/>
  <c r="L2242" i="4"/>
  <c r="K3056" i="4"/>
  <c r="L3056" i="4"/>
  <c r="K3760" i="4"/>
  <c r="L3760" i="4"/>
  <c r="K4825" i="4"/>
  <c r="L4825" i="4"/>
  <c r="K2722" i="4"/>
  <c r="L2722" i="4"/>
  <c r="K4846" i="4"/>
  <c r="L4846" i="4"/>
  <c r="K791" i="4"/>
  <c r="L791" i="4"/>
  <c r="P873" i="8"/>
  <c r="K466" i="4"/>
  <c r="L466" i="4"/>
  <c r="K548" i="4"/>
  <c r="L548" i="4"/>
  <c r="K938" i="4"/>
  <c r="L938" i="4"/>
  <c r="K500" i="4"/>
  <c r="L500" i="4"/>
  <c r="K899" i="4"/>
  <c r="L899" i="4"/>
  <c r="K580" i="4"/>
  <c r="L580" i="4"/>
  <c r="K3187" i="4"/>
  <c r="L3187" i="4"/>
  <c r="P833" i="8"/>
  <c r="K2525" i="4"/>
  <c r="L2525" i="4"/>
  <c r="K2509" i="4"/>
  <c r="L2509" i="4"/>
  <c r="P745" i="8"/>
  <c r="K4613" i="4"/>
  <c r="L4613" i="4"/>
  <c r="K4407" i="4"/>
  <c r="L4407" i="4"/>
  <c r="K4671" i="4"/>
  <c r="L4671" i="4"/>
  <c r="K4641" i="4"/>
  <c r="L4641" i="4"/>
  <c r="K4698" i="4"/>
  <c r="L4698" i="4"/>
  <c r="K4587" i="4"/>
  <c r="L4587" i="4"/>
  <c r="P749" i="8"/>
  <c r="K4013" i="4"/>
  <c r="L4013" i="4"/>
  <c r="K4069" i="4"/>
  <c r="L4069" i="4"/>
  <c r="K4365" i="4"/>
  <c r="L4365" i="4"/>
  <c r="K4366" i="4"/>
  <c r="L4366" i="4"/>
  <c r="K4095" i="4"/>
  <c r="L4095" i="4"/>
  <c r="K4647" i="4"/>
  <c r="L4647" i="4"/>
  <c r="K4703" i="4"/>
  <c r="L4703" i="4"/>
  <c r="K4096" i="4"/>
  <c r="L4096" i="4"/>
  <c r="K4120" i="4"/>
  <c r="L4120" i="4"/>
  <c r="K4648" i="4"/>
  <c r="L4648" i="4"/>
  <c r="K4041" i="4"/>
  <c r="L4041" i="4"/>
  <c r="K4618" i="4"/>
  <c r="L4618" i="4"/>
  <c r="K4171" i="4"/>
  <c r="L4171" i="4"/>
  <c r="K4014" i="4"/>
  <c r="L4014" i="4"/>
  <c r="K4172" i="4"/>
  <c r="L4172" i="4"/>
  <c r="K4676" i="4"/>
  <c r="L4676" i="4"/>
  <c r="K4732" i="4"/>
  <c r="L4732" i="4"/>
  <c r="P1214" i="8"/>
  <c r="K1256" i="4"/>
  <c r="L1256" i="4"/>
  <c r="K1245" i="4"/>
  <c r="L1245" i="4"/>
  <c r="P1218" i="8"/>
  <c r="K363" i="4"/>
  <c r="L363" i="4"/>
  <c r="K100" i="4"/>
  <c r="L100" i="4"/>
  <c r="L101" i="4"/>
  <c r="K750" i="4"/>
  <c r="L750" i="4"/>
  <c r="K1173" i="4"/>
  <c r="L1173" i="4"/>
  <c r="K1286" i="4"/>
  <c r="L1286" i="4"/>
  <c r="K1501" i="4"/>
  <c r="L1501" i="4"/>
  <c r="K2385" i="4"/>
  <c r="L2385" i="4"/>
  <c r="K2393" i="4"/>
  <c r="L2393" i="4"/>
  <c r="K3834" i="4"/>
  <c r="L3834" i="4"/>
  <c r="K3997" i="4"/>
  <c r="L3997" i="4"/>
  <c r="K4181" i="4"/>
  <c r="L4181" i="4"/>
  <c r="K4301" i="4"/>
  <c r="L4301" i="4"/>
  <c r="K4373" i="4"/>
  <c r="L4373" i="4"/>
  <c r="K4397" i="4"/>
  <c r="L4397" i="4"/>
  <c r="K4477" i="4"/>
  <c r="L4477" i="4"/>
  <c r="K4517" i="4"/>
  <c r="L4517" i="4"/>
  <c r="K4557" i="4"/>
  <c r="L4557" i="4"/>
  <c r="K4629" i="4"/>
  <c r="L4629" i="4"/>
  <c r="K4741" i="4"/>
  <c r="L4741" i="4"/>
  <c r="K4222" i="4"/>
  <c r="L4222" i="4"/>
  <c r="K4263" i="4"/>
  <c r="L4263" i="4"/>
  <c r="K4687" i="4"/>
  <c r="L4687" i="4"/>
  <c r="K4079" i="4"/>
  <c r="L4079" i="4"/>
  <c r="K4320" i="4"/>
  <c r="L4320" i="4"/>
  <c r="K4376" i="4"/>
  <c r="L4376" i="4"/>
  <c r="K4440" i="4"/>
  <c r="L4440" i="4"/>
  <c r="K4496" i="4"/>
  <c r="L4496" i="4"/>
  <c r="K4536" i="4"/>
  <c r="L4536" i="4"/>
  <c r="K4051" i="4"/>
  <c r="L4051" i="4"/>
  <c r="K4201" i="4"/>
  <c r="L4201" i="4"/>
  <c r="K4577" i="4"/>
  <c r="L4577" i="4"/>
  <c r="K4601" i="4"/>
  <c r="L4601" i="4"/>
  <c r="K4106" i="4"/>
  <c r="L4106" i="4"/>
  <c r="K4130" i="4"/>
  <c r="L4130" i="4"/>
  <c r="K4154" i="4"/>
  <c r="L4154" i="4"/>
  <c r="K4282" i="4"/>
  <c r="L4282" i="4"/>
  <c r="K4714" i="4"/>
  <c r="L4714" i="4"/>
  <c r="K4243" i="4"/>
  <c r="L4243" i="4"/>
  <c r="K4659" i="4"/>
  <c r="L4659" i="4"/>
  <c r="K4460" i="4"/>
  <c r="L4460" i="4"/>
  <c r="K4419" i="4"/>
  <c r="L4419" i="4"/>
  <c r="K4024" i="4"/>
  <c r="L4024" i="4"/>
  <c r="P741" i="8"/>
  <c r="K4007" i="4"/>
  <c r="L4007" i="4"/>
  <c r="K4165" i="4"/>
  <c r="L4165" i="4"/>
  <c r="K4669" i="4"/>
  <c r="L4669" i="4"/>
  <c r="K4725" i="4"/>
  <c r="L4725" i="4"/>
  <c r="K4006" i="4"/>
  <c r="L4006" i="4"/>
  <c r="K4638" i="4"/>
  <c r="L4638" i="4"/>
  <c r="K4639" i="4"/>
  <c r="L4639" i="4"/>
  <c r="K4088" i="4"/>
  <c r="L4088" i="4"/>
  <c r="K4696" i="4"/>
  <c r="L4696" i="4"/>
  <c r="K4062" i="4"/>
  <c r="L4062" i="4"/>
  <c r="K4089" i="4"/>
  <c r="L4089" i="4"/>
  <c r="K4115" i="4"/>
  <c r="L4115" i="4"/>
  <c r="K4164" i="4"/>
  <c r="L4164" i="4"/>
  <c r="K4611" i="4"/>
  <c r="L4611" i="4"/>
  <c r="K4034" i="4"/>
  <c r="L4034" i="4"/>
  <c r="P585" i="8"/>
  <c r="K1749" i="4"/>
  <c r="L1749" i="4"/>
  <c r="K1639" i="4"/>
  <c r="L1639" i="4"/>
  <c r="K1819" i="4"/>
  <c r="L1819" i="4"/>
  <c r="K2555" i="4"/>
  <c r="L2555" i="4"/>
  <c r="K2727" i="4"/>
  <c r="L2727" i="4"/>
  <c r="K1686" i="4"/>
  <c r="L1686" i="4"/>
  <c r="K1780" i="4"/>
  <c r="L1780" i="4"/>
  <c r="K2672" i="4"/>
  <c r="L2672" i="4"/>
  <c r="K1756" i="4"/>
  <c r="L1756" i="4"/>
  <c r="K2633" i="4"/>
  <c r="L2633" i="4"/>
  <c r="K1678" i="4"/>
  <c r="L1678" i="4"/>
  <c r="K2696" i="4"/>
  <c r="L2696" i="4"/>
  <c r="K2843" i="4"/>
  <c r="L2843" i="4"/>
  <c r="K2609" i="4"/>
  <c r="L2609" i="4"/>
  <c r="K2813" i="4"/>
  <c r="L2813" i="4"/>
  <c r="K2837" i="4"/>
  <c r="L2837" i="4"/>
  <c r="K2586" i="4"/>
  <c r="L2586" i="4"/>
  <c r="K2774" i="4"/>
  <c r="L2774" i="4"/>
  <c r="K2867" i="4"/>
  <c r="L2867" i="4"/>
  <c r="K2907" i="4"/>
  <c r="L2907" i="4"/>
  <c r="K2703" i="4"/>
  <c r="L2703" i="4"/>
  <c r="K2750" i="4"/>
  <c r="L2750" i="4"/>
  <c r="K1827" i="4"/>
  <c r="L1827" i="4"/>
  <c r="K2562" i="4"/>
  <c r="L2562" i="4"/>
  <c r="K1725" i="4"/>
  <c r="L1725" i="4"/>
  <c r="P613" i="8"/>
  <c r="K3776" i="4"/>
  <c r="L3776" i="4"/>
  <c r="P677" i="8"/>
  <c r="K4856" i="4"/>
  <c r="L4856" i="4"/>
  <c r="P661" i="8"/>
  <c r="K1661" i="4"/>
  <c r="L1661" i="4"/>
  <c r="K1826" i="4"/>
  <c r="L1826" i="4"/>
  <c r="K1986" i="4"/>
  <c r="L1986" i="4"/>
  <c r="K1802" i="4"/>
  <c r="L1802" i="4"/>
  <c r="K1962" i="4"/>
  <c r="L1962" i="4"/>
  <c r="K1685" i="4"/>
  <c r="L1685" i="4"/>
  <c r="K2245" i="4"/>
  <c r="L2245" i="4"/>
  <c r="K2795" i="4"/>
  <c r="L2795" i="4"/>
  <c r="K2103" i="4"/>
  <c r="L2103" i="4"/>
  <c r="K2363" i="4"/>
  <c r="L2363" i="4"/>
  <c r="K2221" i="4"/>
  <c r="L2221" i="4"/>
  <c r="K2127" i="4"/>
  <c r="L2127" i="4"/>
  <c r="K2654" i="4"/>
  <c r="L2654" i="4"/>
  <c r="K2339" i="4"/>
  <c r="L2339" i="4"/>
  <c r="K2819" i="4"/>
  <c r="L2819" i="4"/>
  <c r="K2678" i="4"/>
  <c r="L2678" i="4"/>
  <c r="P865" i="8"/>
  <c r="K3698" i="4"/>
  <c r="L3698" i="4"/>
  <c r="K3646" i="4"/>
  <c r="L3646" i="4"/>
  <c r="K3750" i="4"/>
  <c r="L3750" i="4"/>
  <c r="K564" i="4"/>
  <c r="L564" i="4"/>
  <c r="P1231" i="8"/>
  <c r="K565" i="4"/>
  <c r="L565" i="4"/>
  <c r="K392" i="4"/>
  <c r="L392" i="4"/>
  <c r="K402" i="4"/>
  <c r="L402" i="4"/>
  <c r="K486" i="4"/>
  <c r="L486" i="4"/>
  <c r="K882" i="4"/>
  <c r="L882" i="4"/>
  <c r="K534" i="4"/>
  <c r="L534" i="4"/>
  <c r="K473" i="4"/>
  <c r="L473" i="4"/>
  <c r="K916" i="4"/>
  <c r="L916" i="4"/>
  <c r="K4895" i="4"/>
  <c r="L4895" i="4"/>
  <c r="K4908" i="4"/>
  <c r="L4908" i="4"/>
  <c r="P628" i="8"/>
  <c r="K2519" i="4"/>
  <c r="L2519" i="4"/>
  <c r="P323" i="8"/>
  <c r="K3831" i="4"/>
  <c r="L3831" i="4"/>
  <c r="K3895" i="4"/>
  <c r="L3895" i="4"/>
  <c r="K3808" i="4"/>
  <c r="L3808" i="4"/>
  <c r="K3856" i="4"/>
  <c r="L3856" i="4"/>
  <c r="K3875" i="4"/>
  <c r="L3875" i="4"/>
  <c r="K3923" i="4"/>
  <c r="L3923" i="4"/>
  <c r="L165" i="2"/>
  <c r="M165" i="2"/>
  <c r="H3180" i="4"/>
  <c r="O3180" i="4"/>
  <c r="K973" i="8"/>
  <c r="P973" i="8"/>
  <c r="G126" i="5"/>
  <c r="H126" i="5" s="1"/>
  <c r="P725" i="8"/>
  <c r="H197" i="2"/>
  <c r="I197" i="2"/>
  <c r="L197" i="2"/>
  <c r="M197" i="2"/>
  <c r="G80" i="5"/>
  <c r="H80" i="5" s="1"/>
  <c r="P526" i="3"/>
  <c r="Q526" i="3"/>
  <c r="P521" i="8"/>
  <c r="H507" i="2"/>
  <c r="I507" i="2"/>
  <c r="L507" i="2"/>
  <c r="M507" i="2"/>
  <c r="H163" i="2"/>
  <c r="I163" i="2"/>
  <c r="L163" i="2"/>
  <c r="M163" i="2"/>
  <c r="P869" i="8"/>
  <c r="H35" i="2"/>
  <c r="I35" i="2"/>
  <c r="P568" i="3"/>
  <c r="Q568" i="3"/>
  <c r="G184" i="5"/>
  <c r="H184" i="5" s="1"/>
  <c r="I184" i="5" s="1"/>
  <c r="P525" i="8"/>
  <c r="H525" i="2"/>
  <c r="I525" i="2"/>
  <c r="P322" i="3"/>
  <c r="Q322" i="3"/>
  <c r="K471" i="8"/>
  <c r="P471" i="8"/>
  <c r="K473" i="8"/>
  <c r="P473" i="8"/>
  <c r="P451" i="3"/>
  <c r="Q451" i="3"/>
  <c r="K470" i="1"/>
  <c r="P470" i="1"/>
  <c r="K464" i="1"/>
  <c r="P464" i="1"/>
  <c r="K386" i="8"/>
  <c r="H48" i="2"/>
  <c r="I48" i="2"/>
  <c r="K476" i="8"/>
  <c r="P476" i="8"/>
  <c r="K474" i="8"/>
  <c r="P474" i="8"/>
  <c r="K472" i="1"/>
  <c r="P472" i="1"/>
  <c r="H3920" i="4"/>
  <c r="O3920" i="4"/>
  <c r="H3810" i="4"/>
  <c r="O3810" i="4"/>
  <c r="P1208" i="1"/>
  <c r="H3853" i="4"/>
  <c r="O3853" i="4"/>
  <c r="H1272" i="4"/>
  <c r="O1272" i="4"/>
  <c r="K334" i="8"/>
  <c r="P334" i="8"/>
  <c r="H2693" i="4"/>
  <c r="O2693" i="4"/>
  <c r="K462" i="8"/>
  <c r="K955" i="4"/>
  <c r="L955" i="4"/>
  <c r="G42" i="5"/>
  <c r="H42" i="5" s="1"/>
  <c r="H230" i="2"/>
  <c r="I230" i="2"/>
  <c r="L230" i="2"/>
  <c r="M230" i="2"/>
  <c r="H535" i="2"/>
  <c r="I535" i="2"/>
  <c r="L535" i="2"/>
  <c r="M535" i="2"/>
  <c r="K967" i="8"/>
  <c r="K486" i="8"/>
  <c r="P486" i="8"/>
  <c r="K323" i="1"/>
  <c r="P323" i="1"/>
  <c r="H63" i="2"/>
  <c r="I63" i="2"/>
  <c r="K475" i="8"/>
  <c r="P475" i="8"/>
  <c r="P462" i="1"/>
  <c r="K467" i="1"/>
  <c r="P467" i="1"/>
  <c r="K968" i="1"/>
  <c r="P968" i="1"/>
  <c r="L3907" i="4"/>
  <c r="L3813" i="4"/>
  <c r="P909" i="8"/>
  <c r="K2" i="4"/>
  <c r="L2" i="4"/>
  <c r="P627" i="8"/>
  <c r="G57" i="5"/>
  <c r="H57" i="5" s="1"/>
  <c r="I57" i="5" s="1"/>
  <c r="P318" i="3"/>
  <c r="Q318" i="3"/>
  <c r="L1165" i="4"/>
  <c r="P967" i="1"/>
  <c r="N450" i="3"/>
  <c r="P486" i="1"/>
  <c r="L3791" i="4"/>
  <c r="P172" i="3"/>
  <c r="Q172" i="3"/>
  <c r="H175" i="2"/>
  <c r="I175" i="2"/>
  <c r="P338" i="8"/>
  <c r="G146" i="5"/>
  <c r="H146" i="5" s="1"/>
  <c r="K764" i="4"/>
  <c r="L764" i="4"/>
  <c r="K3657" i="4"/>
  <c r="L3657" i="4"/>
  <c r="K4670" i="4"/>
  <c r="L4670" i="4"/>
  <c r="K4063" i="4"/>
  <c r="L4063" i="4"/>
  <c r="P743" i="8"/>
  <c r="K4612" i="4"/>
  <c r="L4612" i="4"/>
  <c r="K4406" i="4"/>
  <c r="L4406" i="4"/>
  <c r="H264" i="2"/>
  <c r="I264" i="2"/>
  <c r="L264" i="2"/>
  <c r="M264" i="2"/>
  <c r="P456" i="3"/>
  <c r="Q456" i="3"/>
  <c r="G73" i="5"/>
  <c r="H73" i="5" s="1"/>
  <c r="I73" i="5" s="1"/>
  <c r="P926" i="8"/>
  <c r="K3710" i="4"/>
  <c r="L3710" i="4"/>
  <c r="K4645" i="4"/>
  <c r="L4645" i="4"/>
  <c r="P595" i="8"/>
  <c r="K824" i="4"/>
  <c r="L824" i="4"/>
  <c r="K3064" i="4"/>
  <c r="L3064" i="4"/>
  <c r="K3308" i="4"/>
  <c r="L3308" i="4"/>
  <c r="P7" i="8"/>
  <c r="K852" i="4"/>
  <c r="L852" i="4"/>
  <c r="L853" i="4"/>
  <c r="K6" i="1"/>
  <c r="P6" i="1"/>
  <c r="K4210" i="4"/>
  <c r="L4210" i="4"/>
  <c r="K585" i="4"/>
  <c r="L585" i="4"/>
  <c r="K555" i="4"/>
  <c r="L555" i="4"/>
  <c r="K3374" i="4"/>
  <c r="L3374" i="4"/>
  <c r="K3724" i="4"/>
  <c r="L3724" i="4"/>
  <c r="K622" i="4"/>
  <c r="L622" i="4"/>
  <c r="K917" i="4"/>
  <c r="L917" i="4"/>
  <c r="K3478" i="4"/>
  <c r="L3478" i="4"/>
  <c r="K3532" i="4"/>
  <c r="L3532" i="4"/>
  <c r="K413" i="4"/>
  <c r="L413" i="4"/>
  <c r="K799" i="4"/>
  <c r="L799" i="4"/>
  <c r="K3322" i="4"/>
  <c r="L3322" i="4"/>
  <c r="K3562" i="4"/>
  <c r="L3562" i="4"/>
  <c r="K472" i="4"/>
  <c r="L472" i="4"/>
  <c r="K485" i="4"/>
  <c r="L485" i="4"/>
  <c r="K890" i="4"/>
  <c r="L890" i="4"/>
  <c r="K1183" i="4"/>
  <c r="L1183" i="4"/>
  <c r="K4094" i="4"/>
  <c r="L4094" i="4"/>
  <c r="K4255" i="4"/>
  <c r="L4255" i="4"/>
  <c r="P736" i="8"/>
  <c r="K4754" i="4"/>
  <c r="L4754" i="4"/>
  <c r="K562" i="4"/>
  <c r="L562" i="4"/>
  <c r="K3103" i="4"/>
  <c r="L3103" i="4"/>
  <c r="K736" i="4"/>
  <c r="L736" i="4"/>
  <c r="K2487" i="4"/>
  <c r="L2487" i="4"/>
  <c r="K408" i="4"/>
  <c r="L408" i="4"/>
  <c r="K2508" i="4"/>
  <c r="L2508" i="4"/>
  <c r="K3735" i="4"/>
  <c r="L3735" i="4"/>
  <c r="K3007" i="4"/>
  <c r="L3007" i="4"/>
  <c r="K3255" i="4"/>
  <c r="L3255" i="4"/>
  <c r="K1591" i="4"/>
  <c r="L1591" i="4"/>
  <c r="K1512" i="4"/>
  <c r="L1512" i="4"/>
  <c r="K4726" i="4"/>
  <c r="L4726" i="4"/>
  <c r="K366" i="4"/>
  <c r="L366" i="4"/>
  <c r="K3630" i="4"/>
  <c r="L3630" i="4"/>
  <c r="K3359" i="4"/>
  <c r="L3359" i="4"/>
  <c r="K4861" i="4"/>
  <c r="L4861" i="4"/>
  <c r="P832" i="8"/>
  <c r="K3544" i="4"/>
  <c r="L3544" i="4"/>
  <c r="K3333" i="4"/>
  <c r="L3333" i="4"/>
  <c r="K3605" i="4"/>
  <c r="L3605" i="4"/>
  <c r="K370" i="4"/>
  <c r="L370" i="4"/>
  <c r="P317" i="3"/>
  <c r="Q317" i="3"/>
  <c r="K4871" i="4"/>
  <c r="L4871" i="4"/>
  <c r="G56" i="5"/>
  <c r="H56" i="5" s="1"/>
  <c r="K1223" i="4"/>
  <c r="L1223" i="4"/>
  <c r="K1234" i="4"/>
  <c r="L1234" i="4"/>
  <c r="P562" i="8"/>
  <c r="H389" i="2"/>
  <c r="I389" i="2"/>
  <c r="L389" i="2"/>
  <c r="M389" i="2"/>
  <c r="P564" i="8"/>
  <c r="K483" i="4"/>
  <c r="L483" i="4"/>
  <c r="K926" i="4"/>
  <c r="L926" i="4"/>
  <c r="K1572" i="4"/>
  <c r="L1572" i="4"/>
  <c r="K2987" i="4"/>
  <c r="L2987" i="4"/>
  <c r="K3984" i="4"/>
  <c r="L3984" i="4"/>
  <c r="K3682" i="4"/>
  <c r="L3682" i="4"/>
  <c r="K3436" i="4"/>
  <c r="L3436" i="4"/>
  <c r="H133" i="2"/>
  <c r="I133" i="2"/>
  <c r="L133" i="2"/>
  <c r="M133" i="2"/>
  <c r="K513" i="4"/>
  <c r="L513" i="4"/>
  <c r="K1536" i="4"/>
  <c r="L1536" i="4"/>
  <c r="K2969" i="4"/>
  <c r="L2969" i="4"/>
  <c r="K3083" i="4"/>
  <c r="L3083" i="4"/>
  <c r="K3464" i="4"/>
  <c r="L3464" i="4"/>
  <c r="K4848" i="4"/>
  <c r="L4848" i="4"/>
  <c r="K3514" i="4"/>
  <c r="L3514" i="4"/>
  <c r="K804" i="4"/>
  <c r="L804" i="4"/>
  <c r="K1554" i="4"/>
  <c r="L1554" i="4"/>
  <c r="K3973" i="4"/>
  <c r="L3973" i="4"/>
  <c r="K3950" i="4"/>
  <c r="L3950" i="4"/>
  <c r="K3128" i="4"/>
  <c r="L3128" i="4"/>
  <c r="K3147" i="4"/>
  <c r="L3147" i="4"/>
  <c r="K3411" i="4"/>
  <c r="L3411" i="4"/>
  <c r="K3573" i="4"/>
  <c r="L3573" i="4"/>
  <c r="K3331" i="4"/>
  <c r="L3331" i="4"/>
  <c r="P321" i="3"/>
  <c r="Q321" i="3"/>
  <c r="P641" i="8"/>
  <c r="K1253" i="4"/>
  <c r="L1253" i="4"/>
  <c r="P681" i="8"/>
  <c r="K3167" i="4"/>
  <c r="L3167" i="4"/>
  <c r="P877" i="8"/>
  <c r="K4899" i="4"/>
  <c r="L4899" i="4"/>
  <c r="K898" i="4"/>
  <c r="L898" i="4"/>
  <c r="G6" i="5"/>
  <c r="H6" i="5" s="1"/>
  <c r="K231" i="4"/>
  <c r="L231" i="4"/>
  <c r="K2954" i="4"/>
  <c r="L2954" i="4"/>
  <c r="K2932" i="4"/>
  <c r="L2932" i="4"/>
  <c r="K864" i="4"/>
  <c r="L864" i="4"/>
  <c r="K3050" i="4"/>
  <c r="L3050" i="4"/>
  <c r="K4833" i="4"/>
  <c r="L4833" i="4"/>
  <c r="P337" i="3"/>
  <c r="Q337" i="3"/>
  <c r="K839" i="4"/>
  <c r="L839" i="4"/>
  <c r="K1629" i="4"/>
  <c r="L1629" i="4"/>
  <c r="K1559" i="4"/>
  <c r="L1559" i="4"/>
  <c r="K3768" i="4"/>
  <c r="L3768" i="4"/>
  <c r="P18" i="8"/>
  <c r="H172" i="2"/>
  <c r="I172" i="2"/>
  <c r="L172" i="2"/>
  <c r="M172" i="2"/>
  <c r="P519" i="3"/>
  <c r="Q519" i="3"/>
  <c r="K3384" i="4"/>
  <c r="L3384" i="4"/>
  <c r="K533" i="4"/>
  <c r="L533" i="4"/>
  <c r="K2412" i="4"/>
  <c r="L2412" i="4"/>
  <c r="K2268" i="4"/>
  <c r="L2268" i="4"/>
  <c r="K2561" i="4"/>
  <c r="L2561" i="4"/>
  <c r="K1708" i="4"/>
  <c r="L1708" i="4"/>
  <c r="K617" i="4"/>
  <c r="L617" i="4"/>
  <c r="K3971" i="4"/>
  <c r="L3971" i="4"/>
  <c r="L3982" i="4"/>
  <c r="P758" i="8"/>
  <c r="K665" i="4"/>
  <c r="L665" i="4"/>
  <c r="K3985" i="4"/>
  <c r="L3985" i="4"/>
  <c r="K658" i="4"/>
  <c r="L658" i="4"/>
  <c r="K2506" i="4"/>
  <c r="L2506" i="4"/>
  <c r="K4810" i="4"/>
  <c r="L4810" i="4"/>
  <c r="K3462" i="4"/>
  <c r="L3462" i="4"/>
  <c r="K3019" i="4"/>
  <c r="L3019" i="4"/>
  <c r="L3038" i="4"/>
  <c r="K692" i="4"/>
  <c r="L692" i="4"/>
  <c r="K3575" i="4"/>
  <c r="L3575" i="4"/>
  <c r="K3228" i="4"/>
  <c r="L3228" i="4"/>
  <c r="K1624" i="4"/>
  <c r="L1624" i="4"/>
  <c r="K4388" i="4"/>
  <c r="L4388" i="4"/>
  <c r="K3487" i="4"/>
  <c r="L3487" i="4"/>
  <c r="K2522" i="4"/>
  <c r="L2522" i="4"/>
  <c r="K2460" i="4"/>
  <c r="L2460" i="4"/>
  <c r="K3046" i="4"/>
  <c r="L3046" i="4"/>
  <c r="K3280" i="4"/>
  <c r="L3280" i="4"/>
  <c r="K1608" i="4"/>
  <c r="L1608" i="4"/>
  <c r="K453" i="4"/>
  <c r="L453" i="4"/>
  <c r="K4116" i="4"/>
  <c r="L4116" i="4"/>
  <c r="K4274" i="4"/>
  <c r="L4274" i="4"/>
  <c r="K4430" i="4"/>
  <c r="L4430" i="4"/>
  <c r="K4191" i="4"/>
  <c r="L4191" i="4"/>
  <c r="K3683" i="4"/>
  <c r="L3683" i="4"/>
  <c r="K3658" i="4"/>
  <c r="L3658" i="4"/>
  <c r="K3412" i="4"/>
  <c r="L3412" i="4"/>
  <c r="P494" i="3"/>
  <c r="Q494" i="3"/>
  <c r="K8" i="4"/>
  <c r="L8" i="4"/>
  <c r="K4078" i="4"/>
  <c r="L4078" i="4"/>
  <c r="K3790" i="4"/>
  <c r="L3790" i="4"/>
  <c r="K499" i="4"/>
  <c r="L499" i="4"/>
  <c r="K913" i="4"/>
  <c r="L913" i="4"/>
  <c r="P821" i="8"/>
  <c r="P911" i="8"/>
  <c r="K885" i="4"/>
  <c r="L885" i="4"/>
  <c r="K3494" i="4"/>
  <c r="L3494" i="4"/>
  <c r="K2635" i="4"/>
  <c r="L2635" i="4"/>
  <c r="K3636" i="4"/>
  <c r="L3636" i="4"/>
  <c r="K3663" i="4"/>
  <c r="L3663" i="4"/>
  <c r="K2845" i="4"/>
  <c r="L2845" i="4"/>
  <c r="K3132" i="4"/>
  <c r="L3132" i="4"/>
  <c r="K2036" i="4"/>
  <c r="L2036" i="4"/>
  <c r="K2776" i="4"/>
  <c r="L2776" i="4"/>
  <c r="K2224" i="4"/>
  <c r="L2224" i="4"/>
  <c r="K1641" i="4"/>
  <c r="L1641" i="4"/>
  <c r="K422" i="4"/>
  <c r="L422" i="4"/>
  <c r="K2056" i="4"/>
  <c r="L2056" i="4"/>
  <c r="K2081" i="4"/>
  <c r="L2081" i="4"/>
  <c r="K3763" i="4"/>
  <c r="L3763" i="4"/>
  <c r="K4829" i="4"/>
  <c r="L4829" i="4"/>
  <c r="K2930" i="4"/>
  <c r="L2930" i="4"/>
  <c r="K1972" i="4"/>
  <c r="L1972" i="4"/>
  <c r="K2325" i="4"/>
  <c r="L2325" i="4"/>
  <c r="K2544" i="4"/>
  <c r="L2544" i="4"/>
  <c r="K1737" i="4"/>
  <c r="L1737" i="4"/>
  <c r="K4266" i="4"/>
  <c r="L4266" i="4"/>
  <c r="K4704" i="4"/>
  <c r="L4704" i="4"/>
  <c r="K3946" i="4"/>
  <c r="L3946" i="4"/>
  <c r="K1532" i="4"/>
  <c r="L1532" i="4"/>
  <c r="K525" i="4"/>
  <c r="L525" i="4"/>
  <c r="P510" i="3"/>
  <c r="Q510" i="3"/>
  <c r="K586" i="4"/>
  <c r="L586" i="4"/>
  <c r="K2315" i="4"/>
  <c r="L2315" i="4"/>
  <c r="K1638" i="4"/>
  <c r="L1638" i="4"/>
  <c r="K3529" i="4"/>
  <c r="L3529" i="4"/>
  <c r="K3399" i="4"/>
  <c r="L3399" i="4"/>
  <c r="K3424" i="4"/>
  <c r="L3424" i="4"/>
  <c r="K3149" i="4"/>
  <c r="L3149" i="4"/>
  <c r="K2642" i="4"/>
  <c r="L2642" i="4"/>
  <c r="K1765" i="4"/>
  <c r="L1765" i="4"/>
  <c r="K482" i="4"/>
  <c r="L482" i="4"/>
  <c r="P864" i="8"/>
  <c r="K4173" i="4"/>
  <c r="L4173" i="4"/>
  <c r="K3267" i="4"/>
  <c r="L3267" i="4"/>
  <c r="P930" i="8"/>
  <c r="K3021" i="4"/>
  <c r="L3021" i="4"/>
  <c r="K1568" i="4"/>
  <c r="L1568" i="4"/>
  <c r="K391" i="4"/>
  <c r="L391" i="4"/>
  <c r="K2632" i="4"/>
  <c r="L2632" i="4"/>
  <c r="P668" i="8"/>
  <c r="K3952" i="4"/>
  <c r="L3952" i="4"/>
  <c r="K3085" i="4"/>
  <c r="L3085" i="4"/>
  <c r="K3320" i="4"/>
  <c r="L3320" i="4"/>
  <c r="K2852" i="4"/>
  <c r="L2852" i="4"/>
  <c r="K2160" i="4"/>
  <c r="L2160" i="4"/>
  <c r="K1713" i="4"/>
  <c r="L1713" i="4"/>
  <c r="K561" i="4"/>
  <c r="L561" i="4"/>
  <c r="K3294" i="4"/>
  <c r="L3294" i="4"/>
  <c r="K3059" i="4"/>
  <c r="L3059" i="4"/>
  <c r="H2" i="2"/>
  <c r="I2" i="2"/>
  <c r="K768" i="4"/>
  <c r="L768" i="4"/>
  <c r="L261" i="2"/>
  <c r="M261" i="2"/>
  <c r="L3786" i="4"/>
  <c r="K199" i="1"/>
  <c r="K4396" i="4"/>
  <c r="L4396" i="4"/>
  <c r="K108" i="4"/>
  <c r="L108" i="4"/>
  <c r="L109" i="4"/>
  <c r="K1249" i="1"/>
  <c r="N427" i="3"/>
  <c r="K410" i="4"/>
  <c r="L410" i="4"/>
  <c r="P473" i="3"/>
  <c r="Q473" i="3"/>
  <c r="P356" i="3"/>
  <c r="Q356" i="3"/>
  <c r="K2492" i="4"/>
  <c r="L2492" i="4"/>
  <c r="P1243" i="8"/>
  <c r="K3974" i="4"/>
  <c r="L3974" i="4"/>
  <c r="K2895" i="4"/>
  <c r="L2895" i="4"/>
  <c r="K2825" i="4"/>
  <c r="L2825" i="4"/>
  <c r="K2595" i="4"/>
  <c r="L2595" i="4"/>
  <c r="K2660" i="4"/>
  <c r="L2660" i="4"/>
  <c r="K2349" i="4"/>
  <c r="L2349" i="4"/>
  <c r="K740" i="4"/>
  <c r="L740" i="4"/>
  <c r="K3423" i="4"/>
  <c r="L3423" i="4"/>
  <c r="K3754" i="4"/>
  <c r="L3754" i="4"/>
  <c r="K2414" i="4"/>
  <c r="L2414" i="4"/>
  <c r="K4866" i="4"/>
  <c r="L4866" i="4"/>
  <c r="K1648" i="4"/>
  <c r="L1648" i="4"/>
  <c r="K2801" i="4"/>
  <c r="L2801" i="4"/>
  <c r="K2712" i="4"/>
  <c r="L2712" i="4"/>
  <c r="K2184" i="4"/>
  <c r="L2184" i="4"/>
  <c r="K2091" i="4"/>
  <c r="L2091" i="4"/>
  <c r="K1626" i="4"/>
  <c r="L1626" i="4"/>
  <c r="K593" i="4"/>
  <c r="L593" i="4"/>
  <c r="K4820" i="4"/>
  <c r="L4820" i="4"/>
  <c r="K3097" i="4"/>
  <c r="L3097" i="4"/>
  <c r="K510" i="4"/>
  <c r="L510" i="4"/>
  <c r="K2618" i="4"/>
  <c r="L2618" i="4"/>
  <c r="K1574" i="4"/>
  <c r="L1574" i="4"/>
  <c r="K3749" i="4"/>
  <c r="L3749" i="4"/>
  <c r="K3066" i="4"/>
  <c r="L3066" i="4"/>
  <c r="K1992" i="4"/>
  <c r="L1992" i="4"/>
  <c r="K1856" i="4"/>
  <c r="L1856" i="4"/>
  <c r="K1878" i="4"/>
  <c r="L1878" i="4"/>
  <c r="K4145" i="4"/>
  <c r="L4145" i="4"/>
  <c r="K3140" i="4"/>
  <c r="L3140" i="4"/>
  <c r="K335" i="8"/>
  <c r="K948" i="4"/>
  <c r="L948" i="4"/>
  <c r="L525" i="2"/>
  <c r="M525" i="2"/>
  <c r="L78" i="4"/>
  <c r="L113" i="4"/>
  <c r="K70" i="8"/>
  <c r="P70" i="8"/>
  <c r="L225" i="2"/>
  <c r="M225" i="2"/>
  <c r="O3194" i="4"/>
  <c r="H775" i="8"/>
  <c r="H3548" i="4"/>
  <c r="O3548" i="4"/>
  <c r="O1045" i="4"/>
  <c r="H445" i="8"/>
  <c r="H956" i="4"/>
  <c r="O956" i="4"/>
  <c r="L216" i="2"/>
  <c r="M216" i="2"/>
  <c r="L35" i="2"/>
  <c r="M35" i="2"/>
  <c r="L34" i="2"/>
  <c r="M34" i="2"/>
  <c r="L520" i="2"/>
  <c r="M520" i="2"/>
  <c r="L2" i="2"/>
  <c r="M2" i="2"/>
  <c r="L277" i="2"/>
  <c r="M277" i="2"/>
  <c r="L443" i="2"/>
  <c r="M443" i="2"/>
  <c r="L1380" i="4"/>
  <c r="K292" i="8"/>
  <c r="L200" i="4"/>
  <c r="K103" i="8"/>
  <c r="L349" i="4"/>
  <c r="K306" i="8"/>
  <c r="H423" i="2"/>
  <c r="I423" i="2"/>
  <c r="L423" i="2"/>
  <c r="M423" i="2"/>
  <c r="L192" i="4"/>
  <c r="K101" i="8"/>
  <c r="P101" i="8"/>
  <c r="L168" i="4"/>
  <c r="K95" i="8"/>
  <c r="L142" i="4"/>
  <c r="K85" i="8"/>
  <c r="P85" i="8"/>
  <c r="K3419" i="4"/>
  <c r="L3419" i="4"/>
  <c r="K3717" i="4"/>
  <c r="L3717" i="4"/>
  <c r="K581" i="4"/>
  <c r="L581" i="4"/>
  <c r="K939" i="4"/>
  <c r="L939" i="4"/>
  <c r="H252" i="2"/>
  <c r="I252" i="2"/>
  <c r="L252" i="2"/>
  <c r="M252" i="2"/>
  <c r="K3166" i="4"/>
  <c r="L3166" i="4"/>
  <c r="K1211" i="4"/>
  <c r="L1211" i="4"/>
  <c r="K828" i="4"/>
  <c r="L828" i="4"/>
  <c r="K3879" i="4"/>
  <c r="L3879" i="4"/>
  <c r="K619" i="4"/>
  <c r="L619" i="4"/>
  <c r="K2702" i="4"/>
  <c r="L2702" i="4"/>
  <c r="P561" i="8"/>
  <c r="K925" i="4"/>
  <c r="L925" i="4"/>
  <c r="K1235" i="4"/>
  <c r="L1235" i="4"/>
  <c r="K3306" i="4"/>
  <c r="L3306" i="4"/>
  <c r="K3360" i="4"/>
  <c r="L3360" i="4"/>
  <c r="K668" i="4"/>
  <c r="L668" i="4"/>
  <c r="K4713" i="4"/>
  <c r="L4713" i="4"/>
  <c r="L4739" i="4"/>
  <c r="K249" i="1"/>
  <c r="K4686" i="4"/>
  <c r="L4686" i="4"/>
  <c r="P1217" i="8"/>
  <c r="K3905" i="4"/>
  <c r="L3905" i="4"/>
  <c r="K375" i="4"/>
  <c r="L375" i="4"/>
  <c r="K786" i="4"/>
  <c r="L786" i="4"/>
  <c r="L796" i="4"/>
  <c r="K332" i="1"/>
  <c r="K547" i="4"/>
  <c r="L547" i="4"/>
  <c r="K4905" i="4"/>
  <c r="L4905" i="4"/>
  <c r="L4912" i="4"/>
  <c r="K2726" i="4"/>
  <c r="L2726" i="4"/>
  <c r="K2150" i="4"/>
  <c r="L2150" i="4"/>
  <c r="L268" i="2"/>
  <c r="M268" i="2"/>
  <c r="N449" i="3"/>
  <c r="O449" i="3"/>
  <c r="K394" i="4"/>
  <c r="L394" i="4"/>
  <c r="P679" i="8"/>
  <c r="K3708" i="4"/>
  <c r="L3708" i="4"/>
  <c r="K3606" i="4"/>
  <c r="L3606" i="4"/>
  <c r="P629" i="8"/>
  <c r="K4153" i="4"/>
  <c r="L4153" i="4"/>
  <c r="K3163" i="4"/>
  <c r="L3163" i="4"/>
  <c r="K4003" i="4"/>
  <c r="L4003" i="4"/>
  <c r="K4160" i="4"/>
  <c r="L4160" i="4"/>
  <c r="K4358" i="4"/>
  <c r="L4358" i="4"/>
  <c r="K4756" i="4"/>
  <c r="L4756" i="4"/>
  <c r="K3859" i="4"/>
  <c r="L3859" i="4"/>
  <c r="K357" i="4"/>
  <c r="L357" i="4"/>
  <c r="L359" i="4"/>
  <c r="K913" i="1"/>
  <c r="P913" i="1"/>
  <c r="K761" i="4"/>
  <c r="L761" i="4"/>
  <c r="L763" i="4"/>
  <c r="K915" i="1"/>
  <c r="P915" i="1"/>
  <c r="K465" i="4"/>
  <c r="L465" i="4"/>
  <c r="K471" i="4"/>
  <c r="L471" i="4"/>
  <c r="K3838" i="4"/>
  <c r="L3838" i="4"/>
  <c r="K2009" i="4"/>
  <c r="L2009" i="4"/>
  <c r="K2033" i="4"/>
  <c r="L2033" i="4"/>
  <c r="P912" i="8"/>
  <c r="K4640" i="4"/>
  <c r="L4640" i="4"/>
  <c r="L288" i="2"/>
  <c r="M288" i="2"/>
  <c r="K3665" i="4"/>
  <c r="L3665" i="4"/>
  <c r="K3315" i="4"/>
  <c r="L3315" i="4"/>
  <c r="K878" i="4"/>
  <c r="L878" i="4"/>
  <c r="K383" i="4"/>
  <c r="L383" i="4"/>
  <c r="K2451" i="4"/>
  <c r="L2451" i="4"/>
  <c r="K3502" i="4"/>
  <c r="L3502" i="4"/>
  <c r="K2721" i="4"/>
  <c r="L2721" i="4"/>
  <c r="K2862" i="4"/>
  <c r="L2862" i="4"/>
  <c r="P540" i="8"/>
  <c r="K4188" i="4"/>
  <c r="L4188" i="4"/>
  <c r="P861" i="8"/>
  <c r="K4484" i="4"/>
  <c r="L4484" i="4"/>
  <c r="K4229" i="4"/>
  <c r="L4229" i="4"/>
  <c r="K4503" i="4"/>
  <c r="L4503" i="4"/>
  <c r="K4289" i="4"/>
  <c r="L4289" i="4"/>
  <c r="H61" i="2"/>
  <c r="I61" i="2"/>
  <c r="L61" i="2"/>
  <c r="M61" i="2"/>
  <c r="L60" i="2"/>
  <c r="M60" i="2"/>
  <c r="L41" i="2"/>
  <c r="M41" i="2"/>
  <c r="K2530" i="4"/>
  <c r="L2530" i="4"/>
  <c r="K3498" i="4"/>
  <c r="L3498" i="4"/>
  <c r="K3446" i="4"/>
  <c r="L3446" i="4"/>
  <c r="K912" i="4"/>
  <c r="L912" i="4"/>
  <c r="K629" i="4"/>
  <c r="L629" i="4"/>
  <c r="K4900" i="4"/>
  <c r="L4900" i="4"/>
  <c r="K3290" i="4"/>
  <c r="L3290" i="4"/>
  <c r="K3238" i="4"/>
  <c r="L3238" i="4"/>
  <c r="K3613" i="4"/>
  <c r="L3613" i="4"/>
  <c r="K3342" i="4"/>
  <c r="L3342" i="4"/>
  <c r="K3554" i="4"/>
  <c r="L3554" i="4"/>
  <c r="K2450" i="4"/>
  <c r="L2450" i="4"/>
  <c r="K3211" i="4"/>
  <c r="L3211" i="4"/>
  <c r="K3744" i="4"/>
  <c r="L3744" i="4"/>
  <c r="P644" i="8"/>
  <c r="P626" i="8"/>
  <c r="K4898" i="4"/>
  <c r="L4898" i="4"/>
  <c r="P1244" i="8"/>
  <c r="K1231" i="4"/>
  <c r="L1231" i="4"/>
  <c r="K877" i="4"/>
  <c r="L877" i="4"/>
  <c r="K3515" i="4"/>
  <c r="L3515" i="4"/>
  <c r="K4869" i="4"/>
  <c r="L4869" i="4"/>
  <c r="K2497" i="4"/>
  <c r="L2497" i="4"/>
  <c r="K4628" i="4"/>
  <c r="L4628" i="4"/>
  <c r="K4050" i="4"/>
  <c r="L4050" i="4"/>
  <c r="K412" i="4"/>
  <c r="L412" i="4"/>
  <c r="K3400" i="4"/>
  <c r="L3400" i="4"/>
  <c r="K3841" i="4"/>
  <c r="L3841" i="4"/>
  <c r="K1255" i="4"/>
  <c r="L1255" i="4"/>
  <c r="K766" i="4"/>
  <c r="L766" i="4"/>
  <c r="K1149" i="4"/>
  <c r="L1149" i="4"/>
  <c r="K4364" i="4"/>
  <c r="L4364" i="4"/>
  <c r="K2174" i="4"/>
  <c r="L2174" i="4"/>
  <c r="K2585" i="4"/>
  <c r="L2585" i="4"/>
  <c r="G41" i="5"/>
  <c r="H41" i="5" s="1"/>
  <c r="I41" i="5" s="1"/>
  <c r="K1153" i="4"/>
  <c r="L1153" i="4"/>
  <c r="L1154" i="4"/>
  <c r="K979" i="1"/>
  <c r="P979" i="1"/>
  <c r="H215" i="2"/>
  <c r="I215" i="2"/>
  <c r="L215" i="2"/>
  <c r="K389" i="4"/>
  <c r="L389" i="4"/>
  <c r="K3640" i="4"/>
  <c r="L3640" i="4"/>
  <c r="K3471" i="4"/>
  <c r="L3471" i="4"/>
  <c r="K822" i="4"/>
  <c r="L822" i="4"/>
  <c r="L823" i="4"/>
  <c r="K4896" i="4"/>
  <c r="L4896" i="4"/>
  <c r="P541" i="3"/>
  <c r="Q541" i="3"/>
  <c r="H15" i="2"/>
  <c r="I15" i="2"/>
  <c r="L15" i="2"/>
  <c r="M15" i="2"/>
  <c r="P800" i="8"/>
  <c r="G124" i="5"/>
  <c r="H124" i="5" s="1"/>
  <c r="I124" i="5" s="1"/>
  <c r="P867" i="8"/>
  <c r="G185" i="5"/>
  <c r="H185" i="5" s="1"/>
  <c r="I185" i="5" s="1"/>
  <c r="H36" i="2"/>
  <c r="I36" i="2"/>
  <c r="L36" i="2"/>
  <c r="M36" i="2"/>
  <c r="K467" i="4"/>
  <c r="L467" i="4"/>
  <c r="K3524" i="4"/>
  <c r="L3524" i="4"/>
  <c r="K3367" i="4"/>
  <c r="L3367" i="4"/>
  <c r="K18" i="4"/>
  <c r="L18" i="4"/>
  <c r="L22" i="4"/>
  <c r="K179" i="1"/>
  <c r="N204" i="3"/>
  <c r="O204" i="3"/>
  <c r="K741" i="4"/>
  <c r="L741" i="4"/>
  <c r="K3988" i="4"/>
  <c r="L3988" i="4"/>
  <c r="K3733" i="4"/>
  <c r="L3733" i="4"/>
  <c r="K3631" i="4"/>
  <c r="L3631" i="4"/>
  <c r="K2495" i="4"/>
  <c r="L2495" i="4"/>
  <c r="K2520" i="4"/>
  <c r="L2520" i="4"/>
  <c r="K3452" i="4"/>
  <c r="L3452" i="4"/>
  <c r="K432" i="4"/>
  <c r="L432" i="4"/>
  <c r="K579" i="4"/>
  <c r="L579" i="4"/>
  <c r="K1892" i="4"/>
  <c r="L1892" i="4"/>
  <c r="O1294" i="4"/>
  <c r="H385" i="8"/>
  <c r="J74" i="2"/>
  <c r="K74" i="2"/>
  <c r="G176" i="5"/>
  <c r="H176" i="5" s="1"/>
  <c r="I176" i="5" s="1"/>
  <c r="K3229" i="4"/>
  <c r="L3229" i="4"/>
  <c r="K4658" i="4"/>
  <c r="L4658" i="4"/>
  <c r="K3996" i="4"/>
  <c r="L3996" i="4"/>
  <c r="K3812" i="4"/>
  <c r="L3812" i="4"/>
  <c r="K1244" i="4"/>
  <c r="L1244" i="4"/>
  <c r="K2866" i="4"/>
  <c r="L2866" i="4"/>
  <c r="K361" i="4"/>
  <c r="L361" i="4"/>
  <c r="L362" i="4"/>
  <c r="K972" i="1"/>
  <c r="P972" i="1"/>
  <c r="K1263" i="4"/>
  <c r="L1263" i="4"/>
  <c r="K501" i="4"/>
  <c r="L501" i="4"/>
  <c r="K3394" i="4"/>
  <c r="L3394" i="4"/>
  <c r="K3263" i="4"/>
  <c r="L3263" i="4"/>
  <c r="K2472" i="4"/>
  <c r="L2472" i="4"/>
  <c r="P643" i="8"/>
  <c r="K3619" i="4"/>
  <c r="L3619" i="4"/>
  <c r="K373" i="4"/>
  <c r="L373" i="4"/>
  <c r="K554" i="4"/>
  <c r="L554" i="4"/>
  <c r="K3671" i="4"/>
  <c r="L3671" i="4"/>
  <c r="K3373" i="4"/>
  <c r="L3373" i="4"/>
  <c r="K654" i="4"/>
  <c r="L654" i="4"/>
  <c r="L655" i="4"/>
  <c r="K602" i="4"/>
  <c r="L602" i="4"/>
  <c r="K543" i="4"/>
  <c r="L543" i="4"/>
  <c r="K1965" i="4"/>
  <c r="L1965" i="4"/>
  <c r="K1250" i="4"/>
  <c r="L1250" i="4"/>
  <c r="L1254" i="4"/>
  <c r="K286" i="8"/>
  <c r="K2256" i="4"/>
  <c r="L2256" i="4"/>
  <c r="K1857" i="4"/>
  <c r="L1857" i="4"/>
  <c r="K2084" i="4"/>
  <c r="L2084" i="4"/>
  <c r="K2271" i="4"/>
  <c r="L2271" i="4"/>
  <c r="K3916" i="4"/>
  <c r="L3916" i="4"/>
  <c r="K3338" i="4"/>
  <c r="L3338" i="4"/>
  <c r="K3767" i="4"/>
  <c r="L3767" i="4"/>
  <c r="K3417" i="4"/>
  <c r="L3417" i="4"/>
  <c r="K3887" i="4"/>
  <c r="L3887" i="4"/>
  <c r="K3715" i="4"/>
  <c r="L3715" i="4"/>
  <c r="K3867" i="4"/>
  <c r="L3867" i="4"/>
  <c r="K36" i="4"/>
  <c r="L36" i="4"/>
  <c r="L39" i="4"/>
  <c r="K122" i="1"/>
  <c r="N215" i="3"/>
  <c r="O215" i="3"/>
  <c r="K723" i="4"/>
  <c r="L723" i="4"/>
  <c r="K1228" i="4"/>
  <c r="L1228" i="4"/>
  <c r="K742" i="4"/>
  <c r="L742" i="4"/>
  <c r="K1742" i="4"/>
  <c r="L1742" i="4"/>
  <c r="K2806" i="4"/>
  <c r="L2806" i="4"/>
  <c r="K2374" i="4"/>
  <c r="L2374" i="4"/>
  <c r="K1465" i="4"/>
  <c r="L1465" i="4"/>
  <c r="K3049" i="4"/>
  <c r="L3049" i="4"/>
  <c r="K3010" i="4"/>
  <c r="L3010" i="4"/>
  <c r="K2106" i="4"/>
  <c r="L2106" i="4"/>
  <c r="K2689" i="4"/>
  <c r="L2689" i="4"/>
  <c r="K3390" i="4"/>
  <c r="L3390" i="4"/>
  <c r="K4887" i="4"/>
  <c r="L4887" i="4"/>
  <c r="K4853" i="4"/>
  <c r="L4853" i="4"/>
  <c r="K3087" i="4"/>
  <c r="L3087" i="4"/>
  <c r="L3095" i="4"/>
  <c r="K929" i="4"/>
  <c r="L929" i="4"/>
  <c r="K1511" i="4"/>
  <c r="L1511" i="4"/>
  <c r="L1530" i="4"/>
  <c r="K346" i="8"/>
  <c r="P346" i="8"/>
  <c r="K1925" i="4"/>
  <c r="L1925" i="4"/>
  <c r="K2207" i="4"/>
  <c r="L2207" i="4"/>
  <c r="K1836" i="4"/>
  <c r="L1836" i="4"/>
  <c r="K3009" i="4"/>
  <c r="L3009" i="4"/>
  <c r="K2684" i="4"/>
  <c r="L2684" i="4"/>
  <c r="K2019" i="4"/>
  <c r="L2019" i="4"/>
  <c r="K2989" i="4"/>
  <c r="L2989" i="4"/>
  <c r="K3048" i="4"/>
  <c r="L3048" i="4"/>
  <c r="K3130" i="4"/>
  <c r="L3130" i="4"/>
  <c r="P594" i="8"/>
  <c r="K532" i="4"/>
  <c r="L532" i="4"/>
  <c r="K1610" i="4"/>
  <c r="L1610" i="4"/>
  <c r="K2369" i="4"/>
  <c r="L2369" i="4"/>
  <c r="K1807" i="4"/>
  <c r="L1807" i="4"/>
  <c r="K2066" i="4"/>
  <c r="L2066" i="4"/>
  <c r="K3243" i="4"/>
  <c r="L3243" i="4"/>
  <c r="K2759" i="4"/>
  <c r="L2759" i="4"/>
  <c r="K3645" i="4"/>
  <c r="L3645" i="4"/>
  <c r="K3295" i="4"/>
  <c r="L3295" i="4"/>
  <c r="K3986" i="4"/>
  <c r="L3986" i="4"/>
  <c r="L3994" i="4"/>
  <c r="K320" i="8"/>
  <c r="P320" i="8"/>
  <c r="K3618" i="4"/>
  <c r="L3618" i="4"/>
  <c r="K662" i="4"/>
  <c r="L662" i="4"/>
  <c r="L664" i="4"/>
  <c r="K298" i="1"/>
  <c r="N415" i="3"/>
  <c r="O415" i="3"/>
  <c r="K669" i="4"/>
  <c r="L669" i="4"/>
  <c r="K1789" i="4"/>
  <c r="L1789" i="4"/>
  <c r="K2736" i="4"/>
  <c r="L2736" i="4"/>
  <c r="K2463" i="4"/>
  <c r="L2463" i="4"/>
  <c r="K1695" i="4"/>
  <c r="L1695" i="4"/>
  <c r="K3451" i="4"/>
  <c r="L3451" i="4"/>
  <c r="K3216" i="4"/>
  <c r="L3216" i="4"/>
  <c r="K2231" i="4"/>
  <c r="L2231" i="4"/>
  <c r="K2950" i="4"/>
  <c r="L2950" i="4"/>
  <c r="K3372" i="4"/>
  <c r="L3372" i="4"/>
  <c r="K4880" i="4"/>
  <c r="L4880" i="4"/>
  <c r="K1603" i="4"/>
  <c r="L1603" i="4"/>
  <c r="K2963" i="4"/>
  <c r="L2963" i="4"/>
  <c r="K4841" i="4"/>
  <c r="L4841" i="4"/>
  <c r="K1550" i="4"/>
  <c r="L1550" i="4"/>
  <c r="K2922" i="4"/>
  <c r="L2922" i="4"/>
  <c r="L2939" i="4"/>
  <c r="K142" i="1"/>
  <c r="K2941" i="4"/>
  <c r="L2941" i="4"/>
  <c r="K1849" i="4"/>
  <c r="L1849" i="4"/>
  <c r="K2982" i="4"/>
  <c r="L2982" i="4"/>
  <c r="K3040" i="4"/>
  <c r="L3040" i="4"/>
  <c r="P524" i="8"/>
  <c r="H524" i="2"/>
  <c r="I524" i="2"/>
  <c r="L524" i="2"/>
  <c r="M524" i="2"/>
  <c r="K846" i="4"/>
  <c r="L846" i="4"/>
  <c r="L849" i="4"/>
  <c r="P285" i="8"/>
  <c r="K57" i="1"/>
  <c r="N219" i="3"/>
  <c r="O219" i="3"/>
  <c r="O1078" i="4"/>
  <c r="H454" i="8"/>
  <c r="H1000" i="4"/>
  <c r="O1000" i="4"/>
  <c r="O2999" i="4"/>
  <c r="H144" i="8"/>
  <c r="J139" i="2"/>
  <c r="K139" i="2"/>
  <c r="K459" i="8"/>
  <c r="P459" i="8"/>
  <c r="H967" i="4"/>
  <c r="O967" i="4"/>
  <c r="O3840" i="4"/>
  <c r="H328" i="8"/>
  <c r="J73" i="2"/>
  <c r="K73" i="2"/>
  <c r="L73" i="2"/>
  <c r="M73" i="2"/>
  <c r="H1024" i="4"/>
  <c r="O1024" i="4"/>
  <c r="O4766" i="4"/>
  <c r="H457" i="8"/>
  <c r="K160" i="1"/>
  <c r="P160" i="1"/>
  <c r="K102" i="8"/>
  <c r="H363" i="2"/>
  <c r="I363" i="2"/>
  <c r="L363" i="2"/>
  <c r="M363" i="2"/>
  <c r="O4770" i="4"/>
  <c r="H455" i="8"/>
  <c r="O1062" i="4"/>
  <c r="H441" i="8"/>
  <c r="H2405" i="4"/>
  <c r="O2405" i="4"/>
  <c r="H1242" i="4"/>
  <c r="O1242" i="4"/>
  <c r="O1243" i="4"/>
  <c r="H383" i="8"/>
  <c r="H2438" i="4"/>
  <c r="O2438" i="4"/>
  <c r="O2440" i="4"/>
  <c r="H133" i="8"/>
  <c r="J24" i="2"/>
  <c r="K24" i="2"/>
  <c r="L24" i="2"/>
  <c r="M24" i="2"/>
  <c r="L43" i="2"/>
  <c r="M43" i="2"/>
  <c r="L31" i="2"/>
  <c r="M31" i="2"/>
  <c r="O1097" i="4"/>
  <c r="H448" i="8"/>
  <c r="H1029" i="4"/>
  <c r="O1029" i="4"/>
  <c r="L267" i="2"/>
  <c r="M267" i="2"/>
  <c r="L453" i="2"/>
  <c r="M453" i="2"/>
  <c r="K1400" i="4"/>
  <c r="L1400" i="4"/>
  <c r="L1404" i="4"/>
  <c r="K189" i="8"/>
  <c r="H1018" i="4"/>
  <c r="O1018" i="4"/>
  <c r="H3765" i="4"/>
  <c r="O3765" i="4"/>
  <c r="H1028" i="4"/>
  <c r="O1028" i="4"/>
  <c r="H978" i="4"/>
  <c r="O978" i="4"/>
  <c r="H983" i="4"/>
  <c r="O983" i="4"/>
  <c r="K288" i="8"/>
  <c r="G122" i="5"/>
  <c r="H122" i="5" s="1"/>
  <c r="K453" i="1"/>
  <c r="P453" i="1"/>
  <c r="L247" i="2"/>
  <c r="M247" i="2"/>
  <c r="P92" i="8"/>
  <c r="H988" i="4"/>
  <c r="O988" i="4"/>
  <c r="K100" i="8"/>
  <c r="L29" i="2"/>
  <c r="M29" i="2"/>
  <c r="L47" i="4"/>
  <c r="K196" i="8"/>
  <c r="P196" i="8"/>
  <c r="H1139" i="4"/>
  <c r="O1139" i="4"/>
  <c r="H2407" i="4"/>
  <c r="O2407" i="4"/>
  <c r="O1151" i="4"/>
  <c r="H783" i="8"/>
  <c r="H2116" i="4"/>
  <c r="O2116" i="4"/>
  <c r="O1048" i="4"/>
  <c r="H444" i="8"/>
  <c r="H962" i="4"/>
  <c r="O962" i="4"/>
  <c r="L206" i="4"/>
  <c r="K105" i="1"/>
  <c r="L437" i="2"/>
  <c r="M437" i="2"/>
  <c r="L290" i="4"/>
  <c r="L27" i="2"/>
  <c r="M27" i="2"/>
  <c r="L195" i="2"/>
  <c r="M195" i="2"/>
  <c r="O1254" i="4"/>
  <c r="H286" i="8"/>
  <c r="H1466" i="4"/>
  <c r="O1466" i="4"/>
  <c r="O1468" i="4"/>
  <c r="H155" i="8"/>
  <c r="J23" i="2"/>
  <c r="K23" i="2"/>
  <c r="L23" i="2"/>
  <c r="M23" i="2"/>
  <c r="K2407" i="4"/>
  <c r="L2407" i="4"/>
  <c r="H360" i="2"/>
  <c r="I360" i="2"/>
  <c r="L360" i="2"/>
  <c r="M360" i="2"/>
  <c r="H3921" i="4"/>
  <c r="O3921" i="4"/>
  <c r="K999" i="4"/>
  <c r="L999" i="4"/>
  <c r="H974" i="4"/>
  <c r="O974" i="4"/>
  <c r="H955" i="4"/>
  <c r="O955" i="4"/>
  <c r="L15" i="4"/>
  <c r="K333" i="8"/>
  <c r="P333" i="8"/>
  <c r="O823" i="4"/>
  <c r="H388" i="8"/>
  <c r="H1170" i="4"/>
  <c r="O1170" i="4"/>
  <c r="O1530" i="4"/>
  <c r="H346" i="8"/>
  <c r="O4199" i="4"/>
  <c r="H236" i="8"/>
  <c r="J326" i="2"/>
  <c r="K326" i="2"/>
  <c r="O2392" i="4"/>
  <c r="H963" i="8"/>
  <c r="J51" i="2"/>
  <c r="K51" i="2"/>
  <c r="L51" i="2"/>
  <c r="M51" i="2"/>
  <c r="O1265" i="4"/>
  <c r="H287" i="8"/>
  <c r="H1485" i="4"/>
  <c r="O1485" i="4"/>
  <c r="O1487" i="4"/>
  <c r="H158" i="8"/>
  <c r="L204" i="2"/>
  <c r="M204" i="2"/>
  <c r="L267" i="4"/>
  <c r="P965" i="8"/>
  <c r="K327" i="4"/>
  <c r="L327" i="4"/>
  <c r="L330" i="4"/>
  <c r="K222" i="8"/>
  <c r="K6" i="8"/>
  <c r="P6" i="8"/>
  <c r="P449" i="3"/>
  <c r="Q449" i="3"/>
  <c r="K449" i="8"/>
  <c r="K1025" i="4"/>
  <c r="L1025" i="4"/>
  <c r="H3856" i="4"/>
  <c r="O3856" i="4"/>
  <c r="O2400" i="4"/>
  <c r="H964" i="8"/>
  <c r="H3791" i="4"/>
  <c r="O3791" i="4"/>
  <c r="K451" i="8"/>
  <c r="P451" i="8"/>
  <c r="K165" i="1"/>
  <c r="N186" i="3"/>
  <c r="O186" i="3"/>
  <c r="H1417" i="4"/>
  <c r="O1417" i="4"/>
  <c r="O1421" i="4"/>
  <c r="H190" i="8"/>
  <c r="J400" i="2"/>
  <c r="K400" i="2"/>
  <c r="H1140" i="4"/>
  <c r="O1140" i="4"/>
  <c r="L378" i="2"/>
  <c r="M378" i="2"/>
  <c r="O560" i="4"/>
  <c r="H352" i="8"/>
  <c r="J477" i="2"/>
  <c r="K477" i="2"/>
  <c r="O1074" i="4"/>
  <c r="H461" i="8"/>
  <c r="H993" i="4"/>
  <c r="O993" i="4"/>
  <c r="O1086" i="4"/>
  <c r="H451" i="8"/>
  <c r="H1013" i="4"/>
  <c r="O1013" i="4"/>
  <c r="O1055" i="4"/>
  <c r="H443" i="8"/>
  <c r="H975" i="4"/>
  <c r="O975" i="4"/>
  <c r="L444" i="2"/>
  <c r="M444" i="2"/>
  <c r="L150" i="4"/>
  <c r="K87" i="8"/>
  <c r="H353" i="2"/>
  <c r="I353" i="2"/>
  <c r="L353" i="2"/>
  <c r="M353" i="2"/>
  <c r="L146" i="4"/>
  <c r="K86" i="1"/>
  <c r="O4127" i="4"/>
  <c r="H245" i="8"/>
  <c r="J301" i="2"/>
  <c r="K301" i="2"/>
  <c r="L301" i="2"/>
  <c r="M301" i="2"/>
  <c r="O1343" i="4"/>
  <c r="H291" i="8"/>
  <c r="J411" i="2"/>
  <c r="K411" i="2"/>
  <c r="H4831" i="4"/>
  <c r="O4831" i="4"/>
  <c r="P966" i="1"/>
  <c r="K441" i="8"/>
  <c r="P441" i="8"/>
  <c r="K2408" i="4"/>
  <c r="L2408" i="4"/>
  <c r="K439" i="1"/>
  <c r="P439" i="1"/>
  <c r="L95" i="2"/>
  <c r="M95" i="2"/>
  <c r="O1070" i="4"/>
  <c r="H438" i="8"/>
  <c r="H989" i="4"/>
  <c r="O989" i="4"/>
  <c r="L20" i="2"/>
  <c r="M20" i="2"/>
  <c r="L8" i="2"/>
  <c r="M8" i="2"/>
  <c r="L215" i="4"/>
  <c r="K108" i="8"/>
  <c r="K71" i="1"/>
  <c r="P71" i="1"/>
  <c r="H3107" i="4"/>
  <c r="O3107" i="4"/>
  <c r="K4" i="1"/>
  <c r="P4" i="1"/>
  <c r="K1006" i="4"/>
  <c r="L1006" i="4"/>
  <c r="H3151" i="4"/>
  <c r="O3151" i="4"/>
  <c r="O655" i="4"/>
  <c r="H355" i="8"/>
  <c r="K865" i="4"/>
  <c r="L865" i="4"/>
  <c r="L273" i="4"/>
  <c r="K161" i="1"/>
  <c r="P462" i="8"/>
  <c r="K435" i="8"/>
  <c r="P435" i="8"/>
  <c r="P97" i="1"/>
  <c r="P443" i="8"/>
  <c r="K363" i="8"/>
  <c r="P363" i="8"/>
  <c r="H365" i="2"/>
  <c r="I365" i="2"/>
  <c r="L365" i="2"/>
  <c r="M365" i="2"/>
  <c r="K104" i="1"/>
  <c r="P104" i="1"/>
  <c r="K1287" i="8"/>
  <c r="K3311" i="4"/>
  <c r="L3311" i="4"/>
  <c r="K308" i="1"/>
  <c r="P308" i="1"/>
  <c r="G20" i="5"/>
  <c r="H20" i="5" s="1"/>
  <c r="I20" i="5" s="1"/>
  <c r="L48" i="2"/>
  <c r="M48" i="2"/>
  <c r="H3895" i="4"/>
  <c r="O3895" i="4"/>
  <c r="L457" i="2"/>
  <c r="M457" i="2"/>
  <c r="P288" i="1"/>
  <c r="K3180" i="4"/>
  <c r="L3180" i="4"/>
  <c r="K92" i="1"/>
  <c r="P92" i="1"/>
  <c r="K779" i="8"/>
  <c r="K2252" i="4"/>
  <c r="L2252" i="4"/>
  <c r="K461" i="8"/>
  <c r="P461" i="8"/>
  <c r="H1005" i="4"/>
  <c r="O1005" i="4"/>
  <c r="P57" i="8"/>
  <c r="H1022" i="4"/>
  <c r="O1022" i="4"/>
  <c r="L63" i="2"/>
  <c r="M63" i="2"/>
  <c r="H1281" i="4"/>
  <c r="O1281" i="4"/>
  <c r="L200" i="2"/>
  <c r="M200" i="2"/>
  <c r="O4534" i="4"/>
  <c r="H311" i="8"/>
  <c r="J324" i="2"/>
  <c r="K324" i="2"/>
  <c r="O1584" i="4"/>
  <c r="H342" i="8"/>
  <c r="O1566" i="4"/>
  <c r="H341" i="8"/>
  <c r="J138" i="2"/>
  <c r="K138" i="2"/>
  <c r="L490" i="2"/>
  <c r="M490" i="2"/>
  <c r="O1510" i="4"/>
  <c r="H336" i="8"/>
  <c r="J72" i="2"/>
  <c r="K72" i="2"/>
  <c r="L72" i="2"/>
  <c r="M72" i="2"/>
  <c r="O2503" i="4"/>
  <c r="H362" i="8"/>
  <c r="H2856" i="4"/>
  <c r="O2856" i="4"/>
  <c r="L526" i="2"/>
  <c r="M526" i="2"/>
  <c r="L3" i="2"/>
  <c r="M3" i="2"/>
  <c r="L238" i="2"/>
  <c r="M238" i="2"/>
  <c r="L209" i="4"/>
  <c r="K106" i="8"/>
  <c r="K1139" i="4"/>
  <c r="L1139" i="4"/>
  <c r="K185" i="1"/>
  <c r="O4220" i="4"/>
  <c r="H237" i="8"/>
  <c r="J327" i="2"/>
  <c r="K327" i="2"/>
  <c r="O4393" i="4"/>
  <c r="H228" i="8"/>
  <c r="O4739" i="4"/>
  <c r="H249" i="8"/>
  <c r="J305" i="2"/>
  <c r="K305" i="2"/>
  <c r="L305" i="2"/>
  <c r="M305" i="2"/>
  <c r="O4021" i="4"/>
  <c r="H255" i="8"/>
  <c r="L491" i="2"/>
  <c r="M491" i="2"/>
  <c r="L319" i="4"/>
  <c r="K175" i="1"/>
  <c r="N217" i="3"/>
  <c r="O217" i="3"/>
  <c r="L94" i="4"/>
  <c r="K1024" i="4"/>
  <c r="L1024" i="4"/>
  <c r="K97" i="8"/>
  <c r="P252" i="3"/>
  <c r="Q252" i="3"/>
  <c r="K123" i="8"/>
  <c r="P123" i="8"/>
  <c r="O1618" i="4"/>
  <c r="H384" i="8"/>
  <c r="L159" i="2"/>
  <c r="M159" i="2"/>
  <c r="N487" i="3"/>
  <c r="O487" i="3"/>
  <c r="P363" i="1"/>
  <c r="H948" i="4"/>
  <c r="O948" i="4"/>
  <c r="H1385" i="4"/>
  <c r="O1385" i="4"/>
  <c r="O1388" i="4"/>
  <c r="H188" i="8"/>
  <c r="J396" i="2"/>
  <c r="K396" i="2"/>
  <c r="H370" i="2"/>
  <c r="I370" i="2"/>
  <c r="L370" i="2"/>
  <c r="M370" i="2"/>
  <c r="K82" i="1"/>
  <c r="K82" i="8"/>
  <c r="P247" i="3"/>
  <c r="Q247" i="3"/>
  <c r="K444" i="8"/>
  <c r="K962" i="4"/>
  <c r="L962" i="4"/>
  <c r="K444" i="1"/>
  <c r="P444" i="1"/>
  <c r="H981" i="4"/>
  <c r="O981" i="4"/>
  <c r="P914" i="8"/>
  <c r="K1219" i="4"/>
  <c r="L1219" i="4"/>
  <c r="K971" i="4"/>
  <c r="L971" i="4"/>
  <c r="K914" i="1"/>
  <c r="P914" i="1"/>
  <c r="P237" i="3"/>
  <c r="Q237" i="3"/>
  <c r="K450" i="8"/>
  <c r="P450" i="8"/>
  <c r="K450" i="1"/>
  <c r="P450" i="1"/>
  <c r="L28" i="2"/>
  <c r="M28" i="2"/>
  <c r="O2939" i="4"/>
  <c r="H142" i="8"/>
  <c r="J134" i="2"/>
  <c r="K134" i="2"/>
  <c r="K965" i="4"/>
  <c r="L965" i="4"/>
  <c r="K3940" i="4"/>
  <c r="L3940" i="4"/>
  <c r="N185" i="3"/>
  <c r="P220" i="1"/>
  <c r="H304" i="4"/>
  <c r="O304" i="4"/>
  <c r="O308" i="4"/>
  <c r="H171" i="8"/>
  <c r="H959" i="4"/>
  <c r="O959" i="4"/>
  <c r="H1032" i="4"/>
  <c r="O1032" i="4"/>
  <c r="H1451" i="4"/>
  <c r="O1451" i="4"/>
  <c r="O1454" i="4"/>
  <c r="H192" i="8"/>
  <c r="J402" i="2"/>
  <c r="K402" i="2"/>
  <c r="H3940" i="4"/>
  <c r="O3940" i="4"/>
  <c r="H1405" i="4"/>
  <c r="O1405" i="4"/>
  <c r="O1413" i="4"/>
  <c r="H293" i="8"/>
  <c r="J399" i="2"/>
  <c r="K399" i="2"/>
  <c r="K1405" i="4"/>
  <c r="L1405" i="4"/>
  <c r="L1413" i="4"/>
  <c r="H2408" i="4"/>
  <c r="O2408" i="4"/>
  <c r="K2403" i="4"/>
  <c r="L2403" i="4"/>
  <c r="H677" i="4"/>
  <c r="O677" i="4"/>
  <c r="O679" i="4"/>
  <c r="H167" i="8"/>
  <c r="J413" i="2"/>
  <c r="K413" i="2"/>
  <c r="K1417" i="4"/>
  <c r="L1417" i="4"/>
  <c r="L1421" i="4"/>
  <c r="K1140" i="4"/>
  <c r="L1140" i="4"/>
  <c r="K93" i="8"/>
  <c r="P93" i="8"/>
  <c r="P219" i="3"/>
  <c r="Q219" i="3"/>
  <c r="N265" i="3"/>
  <c r="O265" i="3"/>
  <c r="H1425" i="4"/>
  <c r="O1425" i="4"/>
  <c r="O1430" i="4"/>
  <c r="H191" i="8"/>
  <c r="J401" i="2"/>
  <c r="K401" i="2"/>
  <c r="H1439" i="4"/>
  <c r="O1439" i="4"/>
  <c r="O1446" i="4"/>
  <c r="H295" i="8"/>
  <c r="K220" i="8"/>
  <c r="P185" i="3"/>
  <c r="Q185" i="3"/>
  <c r="H1138" i="4"/>
  <c r="O1138" i="4"/>
  <c r="H958" i="4"/>
  <c r="O958" i="4"/>
  <c r="H291" i="4"/>
  <c r="O291" i="4"/>
  <c r="O294" i="4"/>
  <c r="H168" i="8"/>
  <c r="J415" i="2"/>
  <c r="K415" i="2"/>
  <c r="H331" i="4"/>
  <c r="O331" i="4"/>
  <c r="O334" i="4"/>
  <c r="H223" i="8"/>
  <c r="J418" i="2"/>
  <c r="K418" i="2"/>
  <c r="K970" i="1"/>
  <c r="P970" i="1"/>
  <c r="K970" i="8"/>
  <c r="P419" i="3"/>
  <c r="Q419" i="3"/>
  <c r="H320" i="4"/>
  <c r="O320" i="4"/>
  <c r="O323" i="4"/>
  <c r="H198" i="8"/>
  <c r="J414" i="2"/>
  <c r="K414" i="2"/>
  <c r="K1385" i="4"/>
  <c r="L1385" i="4"/>
  <c r="L1388" i="4"/>
  <c r="K188" i="8"/>
  <c r="P282" i="3"/>
  <c r="Q282" i="3"/>
  <c r="H986" i="4"/>
  <c r="O986" i="4"/>
  <c r="H309" i="4"/>
  <c r="O309" i="4"/>
  <c r="O312" i="4"/>
  <c r="H172" i="8"/>
  <c r="J419" i="2"/>
  <c r="K419" i="2"/>
  <c r="K94" i="1"/>
  <c r="N245" i="3"/>
  <c r="O245" i="3"/>
  <c r="H300" i="4"/>
  <c r="O300" i="4"/>
  <c r="O303" i="4"/>
  <c r="H170" i="8"/>
  <c r="J417" i="2"/>
  <c r="K417" i="2"/>
  <c r="H1431" i="4"/>
  <c r="O1431" i="4"/>
  <c r="O1438" i="4"/>
  <c r="H294" i="8"/>
  <c r="H295" i="4"/>
  <c r="O295" i="4"/>
  <c r="O299" i="4"/>
  <c r="H169" i="8"/>
  <c r="J416" i="2"/>
  <c r="K416" i="2"/>
  <c r="H947" i="4"/>
  <c r="O947" i="4"/>
  <c r="K1439" i="4"/>
  <c r="L1439" i="4"/>
  <c r="L1446" i="4"/>
  <c r="K295" i="8"/>
  <c r="K300" i="4"/>
  <c r="L300" i="4"/>
  <c r="L303" i="4"/>
  <c r="K170" i="8"/>
  <c r="P193" i="3"/>
  <c r="Q193" i="3"/>
  <c r="K304" i="4"/>
  <c r="L304" i="4"/>
  <c r="L308" i="4"/>
  <c r="K171" i="1"/>
  <c r="N194" i="3"/>
  <c r="L31" i="4"/>
  <c r="K101" i="1"/>
  <c r="N261" i="3"/>
  <c r="O261" i="3"/>
  <c r="K483" i="8"/>
  <c r="K483" i="1"/>
  <c r="O2920" i="4"/>
  <c r="H962" i="8"/>
  <c r="J221" i="2"/>
  <c r="K221" i="2"/>
  <c r="L151" i="2"/>
  <c r="M151" i="2"/>
  <c r="O2537" i="4"/>
  <c r="H484" i="8"/>
  <c r="O3018" i="4"/>
  <c r="H360" i="8"/>
  <c r="J140" i="2"/>
  <c r="K140" i="2"/>
  <c r="O4374" i="4"/>
  <c r="H248" i="8"/>
  <c r="J304" i="2"/>
  <c r="K304" i="2"/>
  <c r="L304" i="2"/>
  <c r="M304" i="2"/>
  <c r="L242" i="2"/>
  <c r="M242" i="2"/>
  <c r="L515" i="2"/>
  <c r="M515" i="2"/>
  <c r="L228" i="2"/>
  <c r="M228" i="2"/>
  <c r="O671" i="4"/>
  <c r="H353" i="8"/>
  <c r="J251" i="2"/>
  <c r="K251" i="2"/>
  <c r="L499" i="2"/>
  <c r="M499" i="2"/>
  <c r="O55" i="4"/>
  <c r="H1271" i="4"/>
  <c r="O1271" i="4"/>
  <c r="O1274" i="4"/>
  <c r="H304" i="8"/>
  <c r="J85" i="2"/>
  <c r="K85" i="2"/>
  <c r="L292" i="2"/>
  <c r="M292" i="2"/>
  <c r="P262" i="3"/>
  <c r="Q262" i="3"/>
  <c r="H1034" i="4"/>
  <c r="O1034" i="4"/>
  <c r="P100" i="1"/>
  <c r="H3854" i="4"/>
  <c r="O3854" i="4"/>
  <c r="L107" i="2"/>
  <c r="M107" i="2"/>
  <c r="L241" i="2"/>
  <c r="M241" i="2"/>
  <c r="L104" i="2"/>
  <c r="M104" i="2"/>
  <c r="L45" i="2"/>
  <c r="M45" i="2"/>
  <c r="L508" i="2"/>
  <c r="M508" i="2"/>
  <c r="L1104" i="4"/>
  <c r="L77" i="2"/>
  <c r="M77" i="2"/>
  <c r="O1128" i="4"/>
  <c r="H464" i="8"/>
  <c r="O1866" i="4"/>
  <c r="H781" i="8"/>
  <c r="K317" i="1"/>
  <c r="K317" i="8"/>
  <c r="G140" i="5"/>
  <c r="H140" i="5" s="1"/>
  <c r="I140" i="5" s="1"/>
  <c r="L3970" i="4"/>
  <c r="H3872" i="4"/>
  <c r="O3872" i="4"/>
  <c r="H3892" i="4"/>
  <c r="O3892" i="4"/>
  <c r="H3828" i="4"/>
  <c r="O3828" i="4"/>
  <c r="L1548" i="4"/>
  <c r="K340" i="1"/>
  <c r="P340" i="1"/>
  <c r="O2417" i="4"/>
  <c r="H153" i="8"/>
  <c r="J189" i="2"/>
  <c r="K189" i="2"/>
  <c r="O1548" i="4"/>
  <c r="H340" i="8"/>
  <c r="P265" i="3"/>
  <c r="Q265" i="3"/>
  <c r="K951" i="4"/>
  <c r="L951" i="4"/>
  <c r="K961" i="4"/>
  <c r="L961" i="4"/>
  <c r="K309" i="4"/>
  <c r="L309" i="4"/>
  <c r="L312" i="4"/>
  <c r="K172" i="8"/>
  <c r="K1016" i="4"/>
  <c r="L1016" i="4"/>
  <c r="K291" i="4"/>
  <c r="L291" i="4"/>
  <c r="L294" i="4"/>
  <c r="K168" i="8"/>
  <c r="K996" i="4"/>
  <c r="L996" i="4"/>
  <c r="K1431" i="4"/>
  <c r="L1431" i="4"/>
  <c r="L1438" i="4"/>
  <c r="K294" i="1"/>
  <c r="K1425" i="4"/>
  <c r="L1425" i="4"/>
  <c r="L1430" i="4"/>
  <c r="K191" i="8"/>
  <c r="K83" i="1"/>
  <c r="K83" i="8"/>
  <c r="O748" i="4"/>
  <c r="H371" i="8"/>
  <c r="J450" i="2"/>
  <c r="K450" i="2"/>
  <c r="O4357" i="4"/>
  <c r="H246" i="8"/>
  <c r="J302" i="2"/>
  <c r="K302" i="2"/>
  <c r="L302" i="2"/>
  <c r="M302" i="2"/>
  <c r="K3165" i="4"/>
  <c r="L3165" i="4"/>
  <c r="N451" i="3"/>
  <c r="K983" i="4"/>
  <c r="L983" i="4"/>
  <c r="K986" i="4"/>
  <c r="L986" i="4"/>
  <c r="K295" i="4"/>
  <c r="L295" i="4"/>
  <c r="L299" i="4"/>
  <c r="O4598" i="4"/>
  <c r="H432" i="8"/>
  <c r="J299" i="2"/>
  <c r="K299" i="2"/>
  <c r="L299" i="2"/>
  <c r="M299" i="2"/>
  <c r="O4179" i="4"/>
  <c r="H307" i="8"/>
  <c r="J306" i="2"/>
  <c r="K306" i="2"/>
  <c r="L306" i="2"/>
  <c r="M306" i="2"/>
  <c r="O4458" i="4"/>
  <c r="H235" i="8"/>
  <c r="J325" i="2"/>
  <c r="K325" i="2"/>
  <c r="P1249" i="1"/>
  <c r="K1028" i="4"/>
  <c r="L1028" i="4"/>
  <c r="K139" i="8"/>
  <c r="K139" i="1"/>
  <c r="H1016" i="4"/>
  <c r="O1016" i="4"/>
  <c r="H965" i="4"/>
  <c r="O965" i="4"/>
  <c r="H1003" i="4"/>
  <c r="O1003" i="4"/>
  <c r="H1009" i="4"/>
  <c r="O1009" i="4"/>
  <c r="H1400" i="4"/>
  <c r="O1400" i="4"/>
  <c r="O1404" i="4"/>
  <c r="H189" i="8"/>
  <c r="J398" i="2"/>
  <c r="K398" i="2"/>
  <c r="H2403" i="4"/>
  <c r="O2403" i="4"/>
  <c r="H971" i="4"/>
  <c r="O971" i="4"/>
  <c r="H1392" i="4"/>
  <c r="O1392" i="4"/>
  <c r="O1396" i="4"/>
  <c r="H197" i="8"/>
  <c r="J397" i="2"/>
  <c r="K397" i="2"/>
  <c r="H327" i="4"/>
  <c r="O327" i="4"/>
  <c r="O330" i="4"/>
  <c r="H222" i="8"/>
  <c r="H3923" i="4"/>
  <c r="O3923" i="4"/>
  <c r="H3808" i="4"/>
  <c r="O3808" i="4"/>
  <c r="H3875" i="4"/>
  <c r="O3875" i="4"/>
  <c r="H3829" i="4"/>
  <c r="O3829" i="4"/>
  <c r="H1280" i="4"/>
  <c r="O1280" i="4"/>
  <c r="O2980" i="4"/>
  <c r="H143" i="8"/>
  <c r="J136" i="2"/>
  <c r="K136" i="2"/>
  <c r="L3188" i="4"/>
  <c r="K778" i="1"/>
  <c r="P778" i="1"/>
  <c r="K447" i="1"/>
  <c r="P447" i="1"/>
  <c r="K447" i="8"/>
  <c r="K1035" i="4"/>
  <c r="L1035" i="4"/>
  <c r="K96" i="1"/>
  <c r="P96" i="1"/>
  <c r="K96" i="8"/>
  <c r="H373" i="2"/>
  <c r="I373" i="2"/>
  <c r="L373" i="2"/>
  <c r="M373" i="2"/>
  <c r="H2952" i="4"/>
  <c r="O2952" i="4"/>
  <c r="H3137" i="4"/>
  <c r="O3137" i="4"/>
  <c r="H3954" i="4"/>
  <c r="O3954" i="4"/>
  <c r="O3959" i="4"/>
  <c r="H480" i="8"/>
  <c r="J392" i="2"/>
  <c r="K392" i="2"/>
  <c r="O4438" i="4"/>
  <c r="H229" i="8"/>
  <c r="J336" i="2"/>
  <c r="K336" i="2"/>
  <c r="O4475" i="4"/>
  <c r="H314" i="8"/>
  <c r="L233" i="2"/>
  <c r="M233" i="2"/>
  <c r="O1059" i="4"/>
  <c r="H442" i="8"/>
  <c r="H979" i="4"/>
  <c r="O979" i="4"/>
  <c r="O238" i="4"/>
  <c r="H119" i="8"/>
  <c r="L85" i="4"/>
  <c r="K313" i="8"/>
  <c r="P313" i="8"/>
  <c r="O3994" i="4"/>
  <c r="H320" i="8"/>
  <c r="L280" i="4"/>
  <c r="L315" i="4"/>
  <c r="O4902" i="4"/>
  <c r="L49" i="2"/>
  <c r="M49" i="2"/>
  <c r="L640" i="4"/>
  <c r="L253" i="2"/>
  <c r="L500" i="2"/>
  <c r="M500" i="2"/>
  <c r="O4299" i="4"/>
  <c r="H225" i="8"/>
  <c r="J333" i="2"/>
  <c r="K333" i="2"/>
  <c r="O4762" i="4"/>
  <c r="H244" i="8"/>
  <c r="J300" i="2"/>
  <c r="K300" i="2"/>
  <c r="L300" i="2"/>
  <c r="M300" i="2"/>
  <c r="O1636" i="4"/>
  <c r="H343" i="8"/>
  <c r="O589" i="4"/>
  <c r="H349" i="8"/>
  <c r="G155" i="5"/>
  <c r="H155" i="5" s="1"/>
  <c r="I155" i="5" s="1"/>
  <c r="P478" i="3"/>
  <c r="Q478" i="3"/>
  <c r="H164" i="2"/>
  <c r="I164" i="2"/>
  <c r="L164" i="2"/>
  <c r="M164" i="2"/>
  <c r="N482" i="3"/>
  <c r="O482" i="3"/>
  <c r="P1093" i="1"/>
  <c r="P185" i="8"/>
  <c r="K485" i="8"/>
  <c r="P485" i="8"/>
  <c r="K1012" i="4"/>
  <c r="L1012" i="4"/>
  <c r="K1034" i="4"/>
  <c r="L1034" i="4"/>
  <c r="O4912" i="4"/>
  <c r="L154" i="2"/>
  <c r="M154" i="2"/>
  <c r="H410" i="2"/>
  <c r="I410" i="2"/>
  <c r="L410" i="2"/>
  <c r="M410" i="2"/>
  <c r="P967" i="8"/>
  <c r="O4494" i="4"/>
  <c r="H226" i="8"/>
  <c r="J334" i="2"/>
  <c r="K334" i="2"/>
  <c r="L99" i="2"/>
  <c r="M99" i="2"/>
  <c r="H62" i="2"/>
  <c r="I62" i="2"/>
  <c r="L62" i="2"/>
  <c r="M62" i="2"/>
  <c r="K928" i="1"/>
  <c r="P245" i="3"/>
  <c r="Q245" i="3"/>
  <c r="H2402" i="4"/>
  <c r="O2402" i="4"/>
  <c r="H961" i="4"/>
  <c r="O961" i="4"/>
  <c r="H951" i="4"/>
  <c r="O951" i="4"/>
  <c r="H3806" i="4"/>
  <c r="O3806" i="4"/>
  <c r="H3893" i="4"/>
  <c r="O3893" i="4"/>
  <c r="O1601" i="4"/>
  <c r="H369" i="8"/>
  <c r="J141" i="2"/>
  <c r="K141" i="2"/>
  <c r="K116" i="1"/>
  <c r="P116" i="1"/>
  <c r="K116" i="8"/>
  <c r="P116" i="8"/>
  <c r="P439" i="8"/>
  <c r="K984" i="4"/>
  <c r="L984" i="4"/>
  <c r="O2486" i="4"/>
  <c r="H977" i="8"/>
  <c r="K442" i="1"/>
  <c r="P442" i="1"/>
  <c r="K1022" i="4"/>
  <c r="L1022" i="4"/>
  <c r="K981" i="4"/>
  <c r="L981" i="4"/>
  <c r="K1032" i="4"/>
  <c r="L1032" i="4"/>
  <c r="K1003" i="4"/>
  <c r="L1003" i="4"/>
  <c r="O397" i="4"/>
  <c r="H776" i="8"/>
  <c r="H3392" i="4"/>
  <c r="O3392" i="4"/>
  <c r="K1013" i="4"/>
  <c r="L1013" i="4"/>
  <c r="K114" i="8"/>
  <c r="K148" i="1"/>
  <c r="K438" i="8"/>
  <c r="P438" i="8"/>
  <c r="O4684" i="4"/>
  <c r="H260" i="8"/>
  <c r="J298" i="2"/>
  <c r="K298" i="2"/>
  <c r="L298" i="2"/>
  <c r="M298" i="2"/>
  <c r="P148" i="8"/>
  <c r="K84" i="1"/>
  <c r="K84" i="8"/>
  <c r="P250" i="3"/>
  <c r="Q250" i="3"/>
  <c r="O233" i="4"/>
  <c r="H118" i="8"/>
  <c r="L162" i="2"/>
  <c r="M162" i="2"/>
  <c r="L522" i="2"/>
  <c r="M522" i="2"/>
  <c r="L206" i="2"/>
  <c r="M206" i="2"/>
  <c r="O796" i="4"/>
  <c r="H332" i="8"/>
  <c r="J66" i="2"/>
  <c r="K66" i="2"/>
  <c r="O3982" i="4"/>
  <c r="H319" i="8"/>
  <c r="J115" i="2"/>
  <c r="K115" i="2"/>
  <c r="L1366" i="4"/>
  <c r="L1329" i="4"/>
  <c r="O3057" i="4"/>
  <c r="H361" i="8"/>
  <c r="J142" i="2"/>
  <c r="K142" i="2"/>
  <c r="O4280" i="4"/>
  <c r="H224" i="8"/>
  <c r="J332" i="2"/>
  <c r="K332" i="2"/>
  <c r="L171" i="2"/>
  <c r="M171" i="2"/>
  <c r="L1192" i="4"/>
  <c r="L184" i="4"/>
  <c r="L180" i="4"/>
  <c r="L248" i="4"/>
  <c r="L254" i="4"/>
  <c r="L283" i="4"/>
  <c r="L107" i="4"/>
  <c r="L52" i="4"/>
  <c r="K174" i="1"/>
  <c r="L495" i="2"/>
  <c r="M495" i="2"/>
  <c r="L517" i="2"/>
  <c r="M517" i="2"/>
  <c r="O339" i="4"/>
  <c r="H288" i="8"/>
  <c r="J114" i="2"/>
  <c r="K114" i="2"/>
  <c r="O369" i="4"/>
  <c r="O687" i="4"/>
  <c r="H779" i="8"/>
  <c r="L91" i="4"/>
  <c r="L4794" i="4"/>
  <c r="L121" i="4"/>
  <c r="L1045" i="4"/>
  <c r="K445" i="1"/>
  <c r="P445" i="1"/>
  <c r="L65" i="4"/>
  <c r="K177" i="1"/>
  <c r="P177" i="1"/>
  <c r="O1042" i="4"/>
  <c r="H446" i="8"/>
  <c r="H952" i="4"/>
  <c r="O952" i="4"/>
  <c r="K988" i="4"/>
  <c r="L988" i="4"/>
  <c r="K974" i="4"/>
  <c r="L974" i="4"/>
  <c r="K2402" i="4"/>
  <c r="L2402" i="4"/>
  <c r="K1018" i="4"/>
  <c r="L1018" i="4"/>
  <c r="L369" i="4"/>
  <c r="O4515" i="4"/>
  <c r="H232" i="8"/>
  <c r="J338" i="2"/>
  <c r="K338" i="2"/>
  <c r="O4048" i="4"/>
  <c r="H256" i="8"/>
  <c r="K458" i="8"/>
  <c r="P458" i="8"/>
  <c r="K458" i="1"/>
  <c r="P458" i="1"/>
  <c r="K1094" i="8"/>
  <c r="K1094" i="1"/>
  <c r="H1282" i="4"/>
  <c r="O1282" i="4"/>
  <c r="H1219" i="4"/>
  <c r="O1219" i="4"/>
  <c r="O1221" i="4"/>
  <c r="H357" i="8"/>
  <c r="J89" i="2"/>
  <c r="K89" i="2"/>
  <c r="O4872" i="4"/>
  <c r="H980" i="8"/>
  <c r="L126" i="4"/>
  <c r="P928" i="8"/>
  <c r="P450" i="3"/>
  <c r="Q450" i="3"/>
  <c r="L108" i="2"/>
  <c r="M108" i="2"/>
  <c r="K159" i="1"/>
  <c r="K159" i="8"/>
  <c r="L673" i="4"/>
  <c r="K1093" i="8"/>
  <c r="K446" i="8"/>
  <c r="K446" i="1"/>
  <c r="P446" i="1"/>
  <c r="O3188" i="4"/>
  <c r="H778" i="8"/>
  <c r="O3038" i="4"/>
  <c r="H145" i="8"/>
  <c r="K5" i="1"/>
  <c r="P5" i="1"/>
  <c r="K5" i="8"/>
  <c r="P5" i="8"/>
  <c r="K147" i="8"/>
  <c r="P235" i="3"/>
  <c r="Q235" i="3"/>
  <c r="K147" i="1"/>
  <c r="H992" i="4"/>
  <c r="O992" i="4"/>
  <c r="H3939" i="4"/>
  <c r="O3939" i="4"/>
  <c r="H1012" i="4"/>
  <c r="O1012" i="4"/>
  <c r="H1015" i="4"/>
  <c r="O1015" i="4"/>
  <c r="H1008" i="4"/>
  <c r="O1008" i="4"/>
  <c r="K463" i="8"/>
  <c r="K1008" i="4"/>
  <c r="L1008" i="4"/>
  <c r="H3943" i="4"/>
  <c r="O3943" i="4"/>
  <c r="H995" i="4"/>
  <c r="O995" i="4"/>
  <c r="O1001" i="4"/>
  <c r="H280" i="8"/>
  <c r="J314" i="2"/>
  <c r="K314" i="2"/>
  <c r="H970" i="4"/>
  <c r="O970" i="4"/>
  <c r="H2401" i="4"/>
  <c r="O2401" i="4"/>
  <c r="O906" i="4"/>
  <c r="H436" i="8"/>
  <c r="L512" i="2"/>
  <c r="M512" i="2"/>
  <c r="L1343" i="4"/>
  <c r="O388" i="4"/>
  <c r="H176" i="8"/>
  <c r="J449" i="2"/>
  <c r="K449" i="2"/>
  <c r="K162" i="8"/>
  <c r="K162" i="1"/>
  <c r="K443" i="1"/>
  <c r="P443" i="1"/>
  <c r="K221" i="8"/>
  <c r="K221" i="1"/>
  <c r="P221" i="1"/>
  <c r="N299" i="3"/>
  <c r="O299" i="3"/>
  <c r="P154" i="1"/>
  <c r="N480" i="3"/>
  <c r="O480" i="3"/>
  <c r="P1207" i="1"/>
  <c r="O4711" i="4"/>
  <c r="H262" i="8"/>
  <c r="O4261" i="4"/>
  <c r="H239" i="8"/>
  <c r="J329" i="2"/>
  <c r="K329" i="2"/>
  <c r="O3095" i="4"/>
  <c r="H141" i="8"/>
  <c r="J144" i="2"/>
  <c r="K144" i="2"/>
  <c r="O4151" i="4"/>
  <c r="H247" i="8"/>
  <c r="J303" i="2"/>
  <c r="K303" i="2"/>
  <c r="L303" i="2"/>
  <c r="M303" i="2"/>
  <c r="O4339" i="4"/>
  <c r="H296" i="8"/>
  <c r="J337" i="2"/>
  <c r="K337" i="2"/>
  <c r="L101" i="2"/>
  <c r="M101" i="2"/>
  <c r="O4076" i="4"/>
  <c r="H257" i="8"/>
  <c r="L4818" i="4"/>
  <c r="L1301" i="4"/>
  <c r="L1373" i="4"/>
  <c r="O664" i="4"/>
  <c r="H298" i="8"/>
  <c r="J250" i="2"/>
  <c r="K250" i="2"/>
  <c r="O1188" i="4"/>
  <c r="H479" i="8"/>
  <c r="J75" i="2"/>
  <c r="K75" i="2"/>
  <c r="L256" i="2"/>
  <c r="M256" i="2"/>
  <c r="L83" i="2"/>
  <c r="M83" i="2"/>
  <c r="O4626" i="4"/>
  <c r="H252" i="8"/>
  <c r="J307" i="2"/>
  <c r="K307" i="2"/>
  <c r="L307" i="2"/>
  <c r="M307" i="2"/>
  <c r="L125" i="2"/>
  <c r="M125" i="2"/>
  <c r="O2447" i="4"/>
  <c r="H1287" i="8"/>
  <c r="L346" i="4"/>
  <c r="L269" i="2"/>
  <c r="M269" i="2"/>
  <c r="L447" i="2"/>
  <c r="M447" i="2"/>
  <c r="O849" i="4"/>
  <c r="H387" i="8"/>
  <c r="J188" i="2"/>
  <c r="K188" i="2"/>
  <c r="L436" i="2"/>
  <c r="M436" i="2"/>
  <c r="L3963" i="4"/>
  <c r="L2920" i="4"/>
  <c r="L273" i="2"/>
  <c r="M273" i="2"/>
  <c r="L251" i="4"/>
  <c r="O1380" i="4"/>
  <c r="H292" i="8"/>
  <c r="J395" i="2"/>
  <c r="K395" i="2"/>
  <c r="O3786" i="4"/>
  <c r="H199" i="8"/>
  <c r="O3076" i="4"/>
  <c r="H134" i="8"/>
  <c r="O1204" i="4"/>
  <c r="H370" i="8"/>
  <c r="J185" i="2"/>
  <c r="K185" i="2"/>
  <c r="P386" i="8"/>
  <c r="K978" i="4"/>
  <c r="L978" i="4"/>
  <c r="K992" i="4"/>
  <c r="L992" i="4"/>
  <c r="K1005" i="4"/>
  <c r="L1005" i="4"/>
  <c r="K331" i="4"/>
  <c r="L331" i="4"/>
  <c r="L334" i="4"/>
  <c r="K223" i="1"/>
  <c r="P223" i="1"/>
  <c r="K1392" i="4"/>
  <c r="L1392" i="4"/>
  <c r="L1396" i="4"/>
  <c r="K959" i="4"/>
  <c r="L959" i="4"/>
  <c r="K677" i="4"/>
  <c r="L677" i="4"/>
  <c r="L679" i="4"/>
  <c r="K167" i="1"/>
  <c r="P335" i="8"/>
  <c r="O4575" i="4"/>
  <c r="H242" i="8"/>
  <c r="J331" i="2"/>
  <c r="K331" i="2"/>
  <c r="K3939" i="4"/>
  <c r="L3939" i="4"/>
  <c r="K967" i="4"/>
  <c r="L967" i="4"/>
  <c r="K1451" i="4"/>
  <c r="L1451" i="4"/>
  <c r="L1454" i="4"/>
  <c r="K192" i="8"/>
  <c r="K1009" i="4"/>
  <c r="L1009" i="4"/>
  <c r="K320" i="4"/>
  <c r="L320" i="4"/>
  <c r="L323" i="4"/>
  <c r="K198" i="8"/>
  <c r="L2400" i="4"/>
  <c r="K964" i="1"/>
  <c r="L1636" i="4"/>
  <c r="K343" i="8"/>
  <c r="P343" i="8"/>
  <c r="L1188" i="4"/>
  <c r="K479" i="8"/>
  <c r="H75" i="2"/>
  <c r="I75" i="2"/>
  <c r="L647" i="4"/>
  <c r="L69" i="2"/>
  <c r="M69" i="2"/>
  <c r="L1315" i="4"/>
  <c r="L43" i="4"/>
  <c r="O4818" i="4"/>
  <c r="H339" i="8"/>
  <c r="L201" i="2"/>
  <c r="M201" i="2"/>
  <c r="L1322" i="4"/>
  <c r="L158" i="2"/>
  <c r="M158" i="2"/>
  <c r="L430" i="2"/>
  <c r="M430" i="2"/>
  <c r="O4782" i="4"/>
  <c r="H440" i="8"/>
  <c r="H2410" i="4"/>
  <c r="O2410" i="4"/>
  <c r="O1373" i="4"/>
  <c r="H187" i="8"/>
  <c r="J394" i="2"/>
  <c r="K394" i="2"/>
  <c r="P442" i="8"/>
  <c r="K979" i="4"/>
  <c r="L979" i="4"/>
  <c r="P123" i="1"/>
  <c r="N218" i="3"/>
  <c r="O218" i="3"/>
  <c r="N212" i="3"/>
  <c r="O212" i="3"/>
  <c r="P114" i="1"/>
  <c r="K119" i="1"/>
  <c r="P119" i="1"/>
  <c r="K119" i="8"/>
  <c r="P119" i="8"/>
  <c r="L233" i="4"/>
  <c r="O2427" i="4"/>
  <c r="H481" i="8"/>
  <c r="O531" i="4"/>
  <c r="H348" i="8"/>
  <c r="O2498" i="4"/>
  <c r="H978" i="8"/>
  <c r="L4534" i="4"/>
  <c r="O407" i="4"/>
  <c r="H777" i="8"/>
  <c r="L531" i="4"/>
  <c r="O760" i="4"/>
  <c r="O812" i="4"/>
  <c r="H379" i="8"/>
  <c r="J488" i="2"/>
  <c r="K488" i="2"/>
  <c r="L97" i="4"/>
  <c r="K112" i="8"/>
  <c r="O1232" i="4"/>
  <c r="H382" i="8"/>
  <c r="L109" i="2"/>
  <c r="M109" i="2"/>
  <c r="O4656" i="4"/>
  <c r="H258" i="8"/>
  <c r="J296" i="2"/>
  <c r="K296" i="2"/>
  <c r="L296" i="2"/>
  <c r="M296" i="2"/>
  <c r="L9" i="2"/>
  <c r="M9" i="2"/>
  <c r="K2387" i="4"/>
  <c r="L2387" i="4"/>
  <c r="K4502" i="4"/>
  <c r="L4502" i="4"/>
  <c r="K4030" i="4"/>
  <c r="L4030" i="4"/>
  <c r="K4635" i="4"/>
  <c r="L4635" i="4"/>
  <c r="K4403" i="4"/>
  <c r="L4403" i="4"/>
  <c r="L4417" i="4"/>
  <c r="K301" i="1"/>
  <c r="P301" i="1"/>
  <c r="K1509" i="4"/>
  <c r="L1509" i="4"/>
  <c r="L1510" i="4"/>
  <c r="K336" i="1"/>
  <c r="K1583" i="4"/>
  <c r="L1583" i="4"/>
  <c r="L1584" i="4"/>
  <c r="K4057" i="4"/>
  <c r="L4057" i="4"/>
  <c r="K4583" i="4"/>
  <c r="L4583" i="4"/>
  <c r="K4288" i="4"/>
  <c r="L4288" i="4"/>
  <c r="K4228" i="4"/>
  <c r="L4228" i="4"/>
  <c r="O4555" i="4"/>
  <c r="H240" i="8"/>
  <c r="J330" i="2"/>
  <c r="K330" i="2"/>
  <c r="K949" i="4"/>
  <c r="L949" i="4"/>
  <c r="K1023" i="4"/>
  <c r="L1023" i="4"/>
  <c r="K4637" i="4"/>
  <c r="L4637" i="4"/>
  <c r="K4271" i="4"/>
  <c r="L4271" i="4"/>
  <c r="K4290" i="4"/>
  <c r="L4290" i="4"/>
  <c r="K1289" i="4"/>
  <c r="L1289" i="4"/>
  <c r="L1294" i="4"/>
  <c r="K385" i="8"/>
  <c r="K754" i="4"/>
  <c r="L754" i="4"/>
  <c r="L760" i="4"/>
  <c r="K2388" i="4"/>
  <c r="L2388" i="4"/>
  <c r="K4328" i="4"/>
  <c r="L4328" i="4"/>
  <c r="L4339" i="4"/>
  <c r="K4209" i="4"/>
  <c r="L4209" i="4"/>
  <c r="K987" i="4"/>
  <c r="L987" i="4"/>
  <c r="K997" i="4"/>
  <c r="L997" i="4"/>
  <c r="K4749" i="4"/>
  <c r="L4749" i="4"/>
  <c r="K4585" i="4"/>
  <c r="L4585" i="4"/>
  <c r="K4466" i="4"/>
  <c r="L4466" i="4"/>
  <c r="L4475" i="4"/>
  <c r="K966" i="4"/>
  <c r="L966" i="4"/>
  <c r="K982" i="4"/>
  <c r="L982" i="4"/>
  <c r="K991" i="4"/>
  <c r="L991" i="4"/>
  <c r="K977" i="4"/>
  <c r="L977" i="4"/>
  <c r="K4005" i="4"/>
  <c r="L4005" i="4"/>
  <c r="K4059" i="4"/>
  <c r="L4059" i="4"/>
  <c r="K4114" i="4"/>
  <c r="L4114" i="4"/>
  <c r="L4127" i="4"/>
  <c r="K245" i="1"/>
  <c r="K4667" i="4"/>
  <c r="L4667" i="4"/>
  <c r="K879" i="4"/>
  <c r="L879" i="4"/>
  <c r="K536" i="4"/>
  <c r="L536" i="4"/>
  <c r="K484" i="4"/>
  <c r="L484" i="4"/>
  <c r="K563" i="4"/>
  <c r="L563" i="4"/>
  <c r="K454" i="8"/>
  <c r="K454" i="1"/>
  <c r="P454" i="1"/>
  <c r="L293" i="2"/>
  <c r="M293" i="2"/>
  <c r="P630" i="8"/>
  <c r="K2477" i="4"/>
  <c r="L2477" i="4"/>
  <c r="L2486" i="4"/>
  <c r="H1021" i="4"/>
  <c r="O1021" i="4"/>
  <c r="H1031" i="4"/>
  <c r="O1031" i="4"/>
  <c r="H964" i="4"/>
  <c r="O964" i="4"/>
  <c r="K1167" i="4"/>
  <c r="L1167" i="4"/>
  <c r="H339" i="2"/>
  <c r="I339" i="2"/>
  <c r="L339" i="2"/>
  <c r="M339" i="2"/>
  <c r="K974" i="8"/>
  <c r="H866" i="4"/>
  <c r="O866" i="4"/>
  <c r="H3179" i="4"/>
  <c r="O3179" i="4"/>
  <c r="O3181" i="4"/>
  <c r="H326" i="8"/>
  <c r="J187" i="2"/>
  <c r="K187" i="2"/>
  <c r="H867" i="4"/>
  <c r="O867" i="4"/>
  <c r="K975" i="8"/>
  <c r="K3175" i="4"/>
  <c r="L3175" i="4"/>
  <c r="H420" i="2"/>
  <c r="I420" i="2"/>
  <c r="L420" i="2"/>
  <c r="M420" i="2"/>
  <c r="P160" i="8"/>
  <c r="K4037" i="4"/>
  <c r="L4037" i="4"/>
  <c r="K4065" i="4"/>
  <c r="L4065" i="4"/>
  <c r="K4311" i="4"/>
  <c r="L4311" i="4"/>
  <c r="K3837" i="4"/>
  <c r="L3837" i="4"/>
  <c r="K4212" i="4"/>
  <c r="L4212" i="4"/>
  <c r="K4273" i="4"/>
  <c r="L4273" i="4"/>
  <c r="O3169" i="4"/>
  <c r="H793" i="8"/>
  <c r="O4318" i="4"/>
  <c r="H227" i="8"/>
  <c r="J335" i="2"/>
  <c r="K335" i="2"/>
  <c r="L4626" i="4"/>
  <c r="K252" i="1"/>
  <c r="O609" i="4"/>
  <c r="H347" i="8"/>
  <c r="J481" i="2"/>
  <c r="K481" i="2"/>
  <c r="K135" i="1"/>
  <c r="K135" i="8"/>
  <c r="H1210" i="4"/>
  <c r="O1210" i="4"/>
  <c r="O1212" i="4"/>
  <c r="H356" i="8"/>
  <c r="J87" i="2"/>
  <c r="K87" i="2"/>
  <c r="H14" i="2"/>
  <c r="I14" i="2"/>
  <c r="L14" i="2"/>
  <c r="M14" i="2"/>
  <c r="P651" i="8"/>
  <c r="H494" i="2"/>
  <c r="I494" i="2"/>
  <c r="L494" i="2"/>
  <c r="M494" i="2"/>
  <c r="L4555" i="4"/>
  <c r="L1151" i="4"/>
  <c r="L212" i="4"/>
  <c r="P673" i="8"/>
  <c r="H11" i="2"/>
  <c r="I11" i="2"/>
  <c r="L11" i="2"/>
  <c r="M11" i="2"/>
  <c r="L1358" i="4"/>
  <c r="K184" i="8"/>
  <c r="O4417" i="4"/>
  <c r="H301" i="8"/>
  <c r="J295" i="2"/>
  <c r="K295" i="2"/>
  <c r="L295" i="2"/>
  <c r="M295" i="2"/>
  <c r="O511" i="4"/>
  <c r="H351" i="8"/>
  <c r="J470" i="2"/>
  <c r="K470" i="2"/>
  <c r="O1082" i="4"/>
  <c r="H453" i="8"/>
  <c r="H1006" i="4"/>
  <c r="O1006" i="4"/>
  <c r="O4241" i="4"/>
  <c r="H238" i="8"/>
  <c r="J328" i="2"/>
  <c r="K328" i="2"/>
  <c r="O481" i="4"/>
  <c r="H350" i="8"/>
  <c r="J461" i="2"/>
  <c r="K461" i="2"/>
  <c r="O1066" i="4"/>
  <c r="H439" i="8"/>
  <c r="H984" i="4"/>
  <c r="O984" i="4"/>
  <c r="O2521" i="4"/>
  <c r="H325" i="8"/>
  <c r="K1702" i="4"/>
  <c r="L1702" i="4"/>
  <c r="K1885" i="4"/>
  <c r="L1885" i="4"/>
  <c r="K2529" i="4"/>
  <c r="L2529" i="4"/>
  <c r="P760" i="8"/>
  <c r="K2513" i="4"/>
  <c r="L2513" i="4"/>
  <c r="K1681" i="4"/>
  <c r="L1681" i="4"/>
  <c r="K1888" i="4"/>
  <c r="L1888" i="4"/>
  <c r="K2289" i="4"/>
  <c r="L2289" i="4"/>
  <c r="K2146" i="4"/>
  <c r="L2146" i="4"/>
  <c r="K2312" i="4"/>
  <c r="L2312" i="4"/>
  <c r="K3099" i="4"/>
  <c r="L3099" i="4"/>
  <c r="K3617" i="4"/>
  <c r="L3617" i="4"/>
  <c r="K1704" i="4"/>
  <c r="L1704" i="4"/>
  <c r="K3644" i="4"/>
  <c r="L3644" i="4"/>
  <c r="K1460" i="4"/>
  <c r="L1460" i="4"/>
  <c r="L1461" i="4"/>
  <c r="K1936" i="4"/>
  <c r="L1936" i="4"/>
  <c r="K4876" i="4"/>
  <c r="L4876" i="4"/>
  <c r="L407" i="4"/>
  <c r="K1307" i="4"/>
  <c r="L1307" i="4"/>
  <c r="L1308" i="4"/>
  <c r="K1335" i="4"/>
  <c r="L1335" i="4"/>
  <c r="L1336" i="4"/>
  <c r="L203" i="2"/>
  <c r="M203" i="2"/>
  <c r="G188" i="5"/>
  <c r="H188" i="5" s="1"/>
  <c r="I188" i="5" s="1"/>
  <c r="K420" i="4"/>
  <c r="L420" i="4"/>
  <c r="K2515" i="4"/>
  <c r="L2515" i="4"/>
  <c r="K4632" i="4"/>
  <c r="L4632" i="4"/>
  <c r="K4379" i="4"/>
  <c r="L4379" i="4"/>
  <c r="L4393" i="4"/>
  <c r="K806" i="4"/>
  <c r="L806" i="4"/>
  <c r="K1593" i="4"/>
  <c r="L1593" i="4"/>
  <c r="L1601" i="4"/>
  <c r="K369" i="8"/>
  <c r="K1666" i="4"/>
  <c r="L1666" i="4"/>
  <c r="K2302" i="4"/>
  <c r="L2302" i="4"/>
  <c r="K2043" i="4"/>
  <c r="L2043" i="4"/>
  <c r="K1556" i="4"/>
  <c r="L1556" i="4"/>
  <c r="K2133" i="4"/>
  <c r="L2133" i="4"/>
  <c r="K3105" i="4"/>
  <c r="L3105" i="4"/>
  <c r="K2783" i="4"/>
  <c r="L2783" i="4"/>
  <c r="K2971" i="4"/>
  <c r="L2971" i="4"/>
  <c r="K3589" i="4"/>
  <c r="L3589" i="4"/>
  <c r="K2876" i="4"/>
  <c r="L2876" i="4"/>
  <c r="K3503" i="4"/>
  <c r="L3503" i="4"/>
  <c r="K3670" i="4"/>
  <c r="L3670" i="4"/>
  <c r="K4850" i="4"/>
  <c r="L4850" i="4"/>
  <c r="K2500" i="4"/>
  <c r="L2500" i="4"/>
  <c r="L2503" i="4"/>
  <c r="L244" i="2"/>
  <c r="M244" i="2"/>
  <c r="K694" i="4"/>
  <c r="L694" i="4"/>
  <c r="K489" i="4"/>
  <c r="L489" i="4"/>
  <c r="K3189" i="4"/>
  <c r="L3189" i="4"/>
  <c r="L3194" i="4"/>
  <c r="P350" i="3"/>
  <c r="Q350" i="3"/>
  <c r="H346" i="2"/>
  <c r="I346" i="2"/>
  <c r="L346" i="2"/>
  <c r="M346" i="2"/>
  <c r="P104" i="8"/>
  <c r="P226" i="3"/>
  <c r="Q226" i="3"/>
  <c r="P263" i="3"/>
  <c r="Q263" i="3"/>
  <c r="H361" i="2"/>
  <c r="I361" i="2"/>
  <c r="L361" i="2"/>
  <c r="M361" i="2"/>
  <c r="H2001" i="4"/>
  <c r="O2001" i="4"/>
  <c r="H1816" i="4"/>
  <c r="O1816" i="4"/>
  <c r="H1785" i="4"/>
  <c r="O1785" i="4"/>
  <c r="H2109" i="4"/>
  <c r="O2109" i="4"/>
  <c r="H2834" i="4"/>
  <c r="O2834" i="4"/>
  <c r="H2779" i="4"/>
  <c r="O2779" i="4"/>
  <c r="H2274" i="4"/>
  <c r="O2274" i="4"/>
  <c r="H2062" i="4"/>
  <c r="O2062" i="4"/>
  <c r="J271" i="2"/>
  <c r="K271" i="2"/>
  <c r="H1722" i="4"/>
  <c r="O1722" i="4"/>
  <c r="H2227" i="4"/>
  <c r="O2227" i="4"/>
  <c r="H1921" i="4"/>
  <c r="O1921" i="4"/>
  <c r="H1691" i="4"/>
  <c r="O1691" i="4"/>
  <c r="H1675" i="4"/>
  <c r="O1675" i="4"/>
  <c r="H2039" i="4"/>
  <c r="O2039" i="4"/>
  <c r="H1874" i="4"/>
  <c r="O1874" i="4"/>
  <c r="H2708" i="4"/>
  <c r="O2708" i="4"/>
  <c r="H2904" i="4"/>
  <c r="O2904" i="4"/>
  <c r="H2553" i="4"/>
  <c r="O2553" i="4"/>
  <c r="H2591" i="4"/>
  <c r="O2591" i="4"/>
  <c r="H2156" i="4"/>
  <c r="O2156" i="4"/>
  <c r="H1898" i="4"/>
  <c r="O1898" i="4"/>
  <c r="H2378" i="4"/>
  <c r="O2378" i="4"/>
  <c r="H1832" i="4"/>
  <c r="O1832" i="4"/>
  <c r="H2203" i="4"/>
  <c r="O2203" i="4"/>
  <c r="H2180" i="4"/>
  <c r="O2180" i="4"/>
  <c r="H2015" i="4"/>
  <c r="O2015" i="4"/>
  <c r="H4891" i="4"/>
  <c r="O4891" i="4"/>
  <c r="H2087" i="4"/>
  <c r="O2087" i="4"/>
  <c r="H2345" i="4"/>
  <c r="O2345" i="4"/>
  <c r="H2810" i="4"/>
  <c r="O2810" i="4"/>
  <c r="H2732" i="4"/>
  <c r="O2732" i="4"/>
  <c r="H1746" i="4"/>
  <c r="O1746" i="4"/>
  <c r="H2142" i="4"/>
  <c r="O2142" i="4"/>
  <c r="H1761" i="4"/>
  <c r="O1761" i="4"/>
  <c r="H2872" i="4"/>
  <c r="O2872" i="4"/>
  <c r="H2260" i="4"/>
  <c r="O2260" i="4"/>
  <c r="H2567" i="4"/>
  <c r="O2567" i="4"/>
  <c r="H2638" i="4"/>
  <c r="O2638" i="4"/>
  <c r="H2298" i="4"/>
  <c r="O2298" i="4"/>
  <c r="H2848" i="4"/>
  <c r="O2848" i="4"/>
  <c r="H2614" i="4"/>
  <c r="O2614" i="4"/>
  <c r="H1968" i="4"/>
  <c r="O1968" i="4"/>
  <c r="H2755" i="4"/>
  <c r="O2755" i="4"/>
  <c r="H2669" i="4"/>
  <c r="O2669" i="4"/>
  <c r="H1644" i="4"/>
  <c r="O1644" i="4"/>
  <c r="O4103" i="4"/>
  <c r="H259" i="8"/>
  <c r="J297" i="2"/>
  <c r="K297" i="2"/>
  <c r="L297" i="2"/>
  <c r="M297" i="2"/>
  <c r="K466" i="1"/>
  <c r="P466" i="1"/>
  <c r="K466" i="8"/>
  <c r="P466" i="8"/>
  <c r="N423" i="3"/>
  <c r="O423" i="3"/>
  <c r="P199" i="1"/>
  <c r="L191" i="2"/>
  <c r="M191" i="2"/>
  <c r="H2321" i="4"/>
  <c r="O2321" i="4"/>
  <c r="H428" i="2"/>
  <c r="I428" i="2"/>
  <c r="L428" i="2"/>
  <c r="M428" i="2"/>
  <c r="P186" i="3"/>
  <c r="Q186" i="3"/>
  <c r="P165" i="8"/>
  <c r="L4438" i="4"/>
  <c r="H3492" i="4"/>
  <c r="O3492" i="4"/>
  <c r="L3076" i="4"/>
  <c r="P527" i="3"/>
  <c r="Q527" i="3"/>
  <c r="P605" i="8"/>
  <c r="G115" i="5"/>
  <c r="H115" i="5" s="1"/>
  <c r="P377" i="3"/>
  <c r="Q377" i="3"/>
  <c r="H130" i="2"/>
  <c r="I130" i="2"/>
  <c r="L130" i="2"/>
  <c r="M130" i="2"/>
  <c r="G104" i="5"/>
  <c r="H104" i="5" s="1"/>
  <c r="K1869" i="4"/>
  <c r="L1869" i="4"/>
  <c r="K1941" i="4"/>
  <c r="L1941" i="4"/>
  <c r="K1988" i="4"/>
  <c r="L1988" i="4"/>
  <c r="K2365" i="4"/>
  <c r="L2365" i="4"/>
  <c r="K2151" i="4"/>
  <c r="L2151" i="4"/>
  <c r="K1963" i="4"/>
  <c r="L1963" i="4"/>
  <c r="K3948" i="4"/>
  <c r="L3948" i="4"/>
  <c r="K1916" i="4"/>
  <c r="L1916" i="4"/>
  <c r="L1097" i="4"/>
  <c r="P608" i="8"/>
  <c r="H166" i="2"/>
  <c r="I166" i="2"/>
  <c r="L166" i="2"/>
  <c r="M166" i="2"/>
  <c r="G14" i="5"/>
  <c r="H14" i="5" s="1"/>
  <c r="K712" i="4"/>
  <c r="L712" i="4"/>
  <c r="K226" i="4"/>
  <c r="L226" i="4"/>
  <c r="K603" i="4"/>
  <c r="L603" i="4"/>
  <c r="K894" i="4"/>
  <c r="L894" i="4"/>
  <c r="K1672" i="4"/>
  <c r="L1672" i="4"/>
  <c r="K1828" i="4"/>
  <c r="L1828" i="4"/>
  <c r="K1743" i="4"/>
  <c r="L1743" i="4"/>
  <c r="K2775" i="4"/>
  <c r="L2775" i="4"/>
  <c r="K2728" i="4"/>
  <c r="L2728" i="4"/>
  <c r="K2035" i="4"/>
  <c r="L2035" i="4"/>
  <c r="K2152" i="4"/>
  <c r="L2152" i="4"/>
  <c r="K2105" i="4"/>
  <c r="L2105" i="4"/>
  <c r="K3233" i="4"/>
  <c r="L3233" i="4"/>
  <c r="K2469" i="4"/>
  <c r="L2469" i="4"/>
  <c r="K2223" i="4"/>
  <c r="L2223" i="4"/>
  <c r="K4070" i="4"/>
  <c r="L4070" i="4"/>
  <c r="P751" i="8"/>
  <c r="K2421" i="4"/>
  <c r="L2421" i="4"/>
  <c r="L2422" i="4"/>
  <c r="K2425" i="4"/>
  <c r="L2425" i="4"/>
  <c r="L2427" i="4"/>
  <c r="K4285" i="4"/>
  <c r="L4285" i="4"/>
  <c r="K4662" i="4"/>
  <c r="L4662" i="4"/>
  <c r="K4304" i="4"/>
  <c r="L4304" i="4"/>
  <c r="K4560" i="4"/>
  <c r="L4560" i="4"/>
  <c r="L4575" i="4"/>
  <c r="K4225" i="4"/>
  <c r="L4225" i="4"/>
  <c r="K4082" i="4"/>
  <c r="L4082" i="4"/>
  <c r="L4103" i="4"/>
  <c r="K259" i="1"/>
  <c r="K4443" i="4"/>
  <c r="L4443" i="4"/>
  <c r="L4458" i="4"/>
  <c r="K4580" i="4"/>
  <c r="L4580" i="4"/>
  <c r="K4133" i="4"/>
  <c r="L4133" i="4"/>
  <c r="L4151" i="4"/>
  <c r="K247" i="1"/>
  <c r="K4246" i="4"/>
  <c r="L4246" i="4"/>
  <c r="L4261" i="4"/>
  <c r="K4343" i="4"/>
  <c r="L4343" i="4"/>
  <c r="L4357" i="4"/>
  <c r="K246" i="1"/>
  <c r="K4480" i="4"/>
  <c r="L4480" i="4"/>
  <c r="K4744" i="4"/>
  <c r="L4744" i="4"/>
  <c r="K4690" i="4"/>
  <c r="L4690" i="4"/>
  <c r="K4371" i="4"/>
  <c r="L4371" i="4"/>
  <c r="K4499" i="4"/>
  <c r="L4499" i="4"/>
  <c r="K2493" i="4"/>
  <c r="L2493" i="4"/>
  <c r="L4199" i="4"/>
  <c r="K236" i="8"/>
  <c r="P236" i="8"/>
  <c r="K1249" i="8"/>
  <c r="P427" i="3"/>
  <c r="Q427" i="3"/>
  <c r="L4872" i="4"/>
  <c r="L2417" i="4"/>
  <c r="L812" i="4"/>
  <c r="K70" i="1"/>
  <c r="L3840" i="4"/>
  <c r="K328" i="1"/>
  <c r="L2980" i="4"/>
  <c r="K143" i="1"/>
  <c r="L397" i="4"/>
  <c r="H3232" i="4"/>
  <c r="O3232" i="4"/>
  <c r="H3578" i="4"/>
  <c r="O3578" i="4"/>
  <c r="H3738" i="4"/>
  <c r="O3738" i="4"/>
  <c r="K972" i="8"/>
  <c r="H1768" i="4"/>
  <c r="O1768" i="4"/>
  <c r="H3440" i="4"/>
  <c r="O3440" i="4"/>
  <c r="H374" i="2"/>
  <c r="I374" i="2"/>
  <c r="L374" i="2"/>
  <c r="M374" i="2"/>
  <c r="O957" i="4"/>
  <c r="H271" i="8"/>
  <c r="H1905" i="4"/>
  <c r="O1905" i="4"/>
  <c r="L4179" i="4"/>
  <c r="K307" i="1"/>
  <c r="H3634" i="4"/>
  <c r="O3634" i="4"/>
  <c r="H4881" i="4"/>
  <c r="O4881" i="4"/>
  <c r="L2498" i="4"/>
  <c r="K978" i="8"/>
  <c r="P978" i="8"/>
  <c r="H3388" i="4"/>
  <c r="O3388" i="4"/>
  <c r="H3336" i="4"/>
  <c r="O3336" i="4"/>
  <c r="L1566" i="4"/>
  <c r="K341" i="8"/>
  <c r="H3907" i="4"/>
  <c r="O3907" i="4"/>
  <c r="O3927" i="4"/>
  <c r="H3518" i="4"/>
  <c r="O3518" i="4"/>
  <c r="H3686" i="4"/>
  <c r="O3686" i="4"/>
  <c r="H3284" i="4"/>
  <c r="O3284" i="4"/>
  <c r="L4048" i="4"/>
  <c r="K256" i="1"/>
  <c r="P256" i="1"/>
  <c r="K103" i="1"/>
  <c r="P103" i="1"/>
  <c r="L2999" i="4"/>
  <c r="K144" i="8"/>
  <c r="H139" i="2"/>
  <c r="I139" i="2"/>
  <c r="L139" i="2"/>
  <c r="M139" i="2"/>
  <c r="L2537" i="4"/>
  <c r="K484" i="1"/>
  <c r="P484" i="1"/>
  <c r="K3207" i="4"/>
  <c r="L3207" i="4"/>
  <c r="L4374" i="4"/>
  <c r="K248" i="1"/>
  <c r="P248" i="1"/>
  <c r="K306" i="1"/>
  <c r="P306" i="1"/>
  <c r="N249" i="3"/>
  <c r="O249" i="3"/>
  <c r="K3713" i="4"/>
  <c r="L3713" i="4"/>
  <c r="K915" i="8"/>
  <c r="P915" i="8"/>
  <c r="K979" i="8"/>
  <c r="K1230" i="4"/>
  <c r="L1230" i="4"/>
  <c r="L1232" i="4"/>
  <c r="K913" i="8"/>
  <c r="K1281" i="4"/>
  <c r="L1281" i="4"/>
  <c r="L1866" i="4"/>
  <c r="K781" i="8"/>
  <c r="P781" i="8"/>
  <c r="L4711" i="4"/>
  <c r="K262" i="1"/>
  <c r="P262" i="1"/>
  <c r="P306" i="8"/>
  <c r="K969" i="8"/>
  <c r="K969" i="1"/>
  <c r="P969" i="1"/>
  <c r="P95" i="8"/>
  <c r="P246" i="3"/>
  <c r="Q246" i="3"/>
  <c r="K198" i="1"/>
  <c r="P198" i="1"/>
  <c r="P101" i="1"/>
  <c r="P122" i="1"/>
  <c r="L748" i="4"/>
  <c r="K371" i="8"/>
  <c r="K85" i="1"/>
  <c r="N259" i="3"/>
  <c r="O259" i="3"/>
  <c r="P57" i="1"/>
  <c r="P259" i="3"/>
  <c r="Q259" i="3"/>
  <c r="L1618" i="4"/>
  <c r="K384" i="8"/>
  <c r="P384" i="8"/>
  <c r="L3018" i="4"/>
  <c r="K360" i="8"/>
  <c r="P32" i="3"/>
  <c r="Q32" i="3"/>
  <c r="L481" i="4"/>
  <c r="K350" i="1"/>
  <c r="P350" i="1"/>
  <c r="L609" i="4"/>
  <c r="K347" i="1"/>
  <c r="P347" i="1"/>
  <c r="L388" i="4"/>
  <c r="K176" i="8"/>
  <c r="P176" i="8"/>
  <c r="H357" i="2"/>
  <c r="I357" i="2"/>
  <c r="L357" i="2"/>
  <c r="M357" i="2"/>
  <c r="L589" i="4"/>
  <c r="K349" i="8"/>
  <c r="P349" i="8"/>
  <c r="P207" i="3"/>
  <c r="Q207" i="3"/>
  <c r="K333" i="1"/>
  <c r="K298" i="8"/>
  <c r="G125" i="5"/>
  <c r="H125" i="5" s="1"/>
  <c r="J125" i="5" s="1"/>
  <c r="L4494" i="4"/>
  <c r="K226" i="1"/>
  <c r="K292" i="1"/>
  <c r="N281" i="3"/>
  <c r="O281" i="3"/>
  <c r="L671" i="4"/>
  <c r="K353" i="8"/>
  <c r="G163" i="5"/>
  <c r="H163" i="5" s="1"/>
  <c r="I163" i="5" s="1"/>
  <c r="K968" i="4"/>
  <c r="L968" i="4"/>
  <c r="J532" i="2"/>
  <c r="K532" i="2"/>
  <c r="P220" i="8"/>
  <c r="K2545" i="4"/>
  <c r="L2545" i="4"/>
  <c r="H1792" i="4"/>
  <c r="O1792" i="4"/>
  <c r="H2210" i="4"/>
  <c r="O2210" i="4"/>
  <c r="K2620" i="4"/>
  <c r="L2620" i="4"/>
  <c r="H2094" i="4"/>
  <c r="O2094" i="4"/>
  <c r="L3057" i="4"/>
  <c r="K361" i="8"/>
  <c r="H142" i="2"/>
  <c r="I142" i="2"/>
  <c r="L142" i="2"/>
  <c r="M142" i="2"/>
  <c r="L1265" i="4"/>
  <c r="K287" i="8"/>
  <c r="K1485" i="4"/>
  <c r="L1485" i="4"/>
  <c r="L1487" i="4"/>
  <c r="K158" i="1"/>
  <c r="N163" i="3"/>
  <c r="L4902" i="4"/>
  <c r="L560" i="4"/>
  <c r="K352" i="8"/>
  <c r="H2163" i="4"/>
  <c r="O2163" i="4"/>
  <c r="K87" i="1"/>
  <c r="N255" i="3"/>
  <c r="O255" i="3"/>
  <c r="H2328" i="4"/>
  <c r="O2328" i="4"/>
  <c r="H2371" i="4"/>
  <c r="O2371" i="4"/>
  <c r="H366" i="2"/>
  <c r="I366" i="2"/>
  <c r="L366" i="2"/>
  <c r="M366" i="2"/>
  <c r="L4021" i="4"/>
  <c r="K255" i="1"/>
  <c r="N125" i="3"/>
  <c r="O125" i="3"/>
  <c r="K95" i="1"/>
  <c r="N246" i="3"/>
  <c r="O246" i="3"/>
  <c r="L3169" i="4"/>
  <c r="K793" i="8"/>
  <c r="P793" i="8"/>
  <c r="K122" i="8"/>
  <c r="G19" i="5"/>
  <c r="H19" i="5" s="1"/>
  <c r="K387" i="1"/>
  <c r="P387" i="1"/>
  <c r="K387" i="8"/>
  <c r="G173" i="5"/>
  <c r="H173" i="5" s="1"/>
  <c r="J173" i="5" s="1"/>
  <c r="K388" i="1"/>
  <c r="P388" i="1"/>
  <c r="K388" i="8"/>
  <c r="P388" i="8"/>
  <c r="N419" i="3"/>
  <c r="O419" i="3"/>
  <c r="P444" i="8"/>
  <c r="P180" i="3"/>
  <c r="Q180" i="3"/>
  <c r="O1030" i="4"/>
  <c r="H274" i="8"/>
  <c r="H445" i="2"/>
  <c r="I445" i="2"/>
  <c r="L445" i="2"/>
  <c r="M445" i="2"/>
  <c r="K223" i="8"/>
  <c r="P196" i="3"/>
  <c r="Q196" i="3"/>
  <c r="P447" i="8"/>
  <c r="K142" i="8"/>
  <c r="K1644" i="4"/>
  <c r="L1644" i="4"/>
  <c r="J182" i="2"/>
  <c r="K182" i="2"/>
  <c r="H531" i="2"/>
  <c r="I531" i="2"/>
  <c r="L531" i="2"/>
  <c r="M531" i="2"/>
  <c r="P317" i="8"/>
  <c r="P426" i="3"/>
  <c r="Q426" i="3"/>
  <c r="K2810" i="4"/>
  <c r="L2810" i="4"/>
  <c r="P171" i="1"/>
  <c r="K1874" i="4"/>
  <c r="L1874" i="4"/>
  <c r="K2274" i="4"/>
  <c r="L2274" i="4"/>
  <c r="K1832" i="4"/>
  <c r="L1832" i="4"/>
  <c r="G165" i="5"/>
  <c r="H165" i="5" s="1"/>
  <c r="J165" i="5" s="1"/>
  <c r="C487" i="3" s="1"/>
  <c r="K2087" i="4"/>
  <c r="L2087" i="4"/>
  <c r="K167" i="8"/>
  <c r="P167" i="8"/>
  <c r="H3236" i="4"/>
  <c r="O3236" i="4"/>
  <c r="K2848" i="4"/>
  <c r="L2848" i="4"/>
  <c r="H3340" i="4"/>
  <c r="O3340" i="4"/>
  <c r="K2039" i="4"/>
  <c r="L2039" i="4"/>
  <c r="K2591" i="4"/>
  <c r="L2591" i="4"/>
  <c r="H3638" i="4"/>
  <c r="O3638" i="4"/>
  <c r="K340" i="8"/>
  <c r="P340" i="8"/>
  <c r="P258" i="3"/>
  <c r="Q258" i="3"/>
  <c r="K105" i="8"/>
  <c r="H347" i="2"/>
  <c r="I347" i="2"/>
  <c r="L347" i="2"/>
  <c r="M347" i="2"/>
  <c r="H4882" i="4"/>
  <c r="O4882" i="4"/>
  <c r="H356" i="2"/>
  <c r="I356" i="2"/>
  <c r="L356" i="2"/>
  <c r="M356" i="2"/>
  <c r="H3496" i="4"/>
  <c r="O3496" i="4"/>
  <c r="P100" i="8"/>
  <c r="O980" i="4"/>
  <c r="H268" i="8"/>
  <c r="J320" i="2"/>
  <c r="K320" i="2"/>
  <c r="K2260" i="4"/>
  <c r="L2260" i="4"/>
  <c r="K1816" i="4"/>
  <c r="L1816" i="4"/>
  <c r="H3288" i="4"/>
  <c r="O3288" i="4"/>
  <c r="K108" i="1"/>
  <c r="N231" i="3"/>
  <c r="O231" i="3"/>
  <c r="H3742" i="4"/>
  <c r="O3742" i="4"/>
  <c r="L4684" i="4"/>
  <c r="K260" i="1"/>
  <c r="H931" i="4"/>
  <c r="O931" i="4"/>
  <c r="O946" i="4"/>
  <c r="H437" i="8"/>
  <c r="J469" i="2"/>
  <c r="K469" i="2"/>
  <c r="H3729" i="4"/>
  <c r="O3729" i="4"/>
  <c r="H3677" i="4"/>
  <c r="O3677" i="4"/>
  <c r="K192" i="1"/>
  <c r="P192" i="1"/>
  <c r="H3483" i="4"/>
  <c r="O3483" i="4"/>
  <c r="H3197" i="4"/>
  <c r="O3197" i="4"/>
  <c r="H2467" i="4"/>
  <c r="O2467" i="4"/>
  <c r="H3539" i="4"/>
  <c r="O3539" i="4"/>
  <c r="H3353" i="4"/>
  <c r="O3353" i="4"/>
  <c r="H3275" i="4"/>
  <c r="O3275" i="4"/>
  <c r="K1138" i="4"/>
  <c r="L1138" i="4"/>
  <c r="H3569" i="4"/>
  <c r="O3569" i="4"/>
  <c r="H701" i="4"/>
  <c r="O701" i="4"/>
  <c r="O708" i="4"/>
  <c r="H784" i="8"/>
  <c r="J460" i="2"/>
  <c r="K460" i="2"/>
  <c r="H3457" i="4"/>
  <c r="O3457" i="4"/>
  <c r="H3431" i="4"/>
  <c r="O3431" i="4"/>
  <c r="H3379" i="4"/>
  <c r="O3379" i="4"/>
  <c r="H3651" i="4"/>
  <c r="O3651" i="4"/>
  <c r="H3405" i="4"/>
  <c r="O3405" i="4"/>
  <c r="H3223" i="4"/>
  <c r="O3223" i="4"/>
  <c r="H3509" i="4"/>
  <c r="O3509" i="4"/>
  <c r="H3625" i="4"/>
  <c r="O3625" i="4"/>
  <c r="H3249" i="4"/>
  <c r="O3249" i="4"/>
  <c r="H4884" i="4"/>
  <c r="O4884" i="4"/>
  <c r="H3301" i="4"/>
  <c r="O3301" i="4"/>
  <c r="K295" i="1"/>
  <c r="P295" i="1"/>
  <c r="H836" i="4"/>
  <c r="O836" i="4"/>
  <c r="O844" i="4"/>
  <c r="H312" i="8"/>
  <c r="J459" i="2"/>
  <c r="K459" i="2"/>
  <c r="H3599" i="4"/>
  <c r="O3599" i="4"/>
  <c r="H3327" i="4"/>
  <c r="O3327" i="4"/>
  <c r="H4852" i="4"/>
  <c r="O4852" i="4"/>
  <c r="H722" i="4"/>
  <c r="O722" i="4"/>
  <c r="O729" i="4"/>
  <c r="H3703" i="4"/>
  <c r="O3703" i="4"/>
  <c r="K867" i="4"/>
  <c r="L867" i="4"/>
  <c r="P975" i="8"/>
  <c r="H3444" i="4"/>
  <c r="O3444" i="4"/>
  <c r="H3690" i="4"/>
  <c r="O3690" i="4"/>
  <c r="N178" i="3"/>
  <c r="O178" i="3"/>
  <c r="P96" i="8"/>
  <c r="K236" i="1"/>
  <c r="N142" i="3"/>
  <c r="O142" i="3"/>
  <c r="H326" i="2"/>
  <c r="I326" i="2"/>
  <c r="L326" i="2"/>
  <c r="M326" i="2"/>
  <c r="N226" i="3"/>
  <c r="O226" i="3"/>
  <c r="P97" i="8"/>
  <c r="H1472" i="4"/>
  <c r="O1472" i="4"/>
  <c r="O1474" i="4"/>
  <c r="H156" i="8"/>
  <c r="J21" i="2"/>
  <c r="K21" i="2"/>
  <c r="K1019" i="4"/>
  <c r="L1019" i="4"/>
  <c r="O1143" i="4"/>
  <c r="H302" i="8"/>
  <c r="J308" i="2"/>
  <c r="K308" i="2"/>
  <c r="P102" i="8"/>
  <c r="P142" i="3"/>
  <c r="Q142" i="3"/>
  <c r="O1026" i="4"/>
  <c r="H275" i="8"/>
  <c r="J309" i="2"/>
  <c r="K309" i="2"/>
  <c r="O3858" i="4"/>
  <c r="H378" i="8"/>
  <c r="J86" i="2"/>
  <c r="K86" i="2"/>
  <c r="H422" i="2"/>
  <c r="I422" i="2"/>
  <c r="L422" i="2"/>
  <c r="M422" i="2"/>
  <c r="O985" i="4"/>
  <c r="H265" i="8"/>
  <c r="J317" i="2"/>
  <c r="K317" i="2"/>
  <c r="K161" i="8"/>
  <c r="P161" i="8"/>
  <c r="P162" i="8"/>
  <c r="K294" i="8"/>
  <c r="K191" i="1"/>
  <c r="P191" i="1"/>
  <c r="N262" i="3"/>
  <c r="O262" i="3"/>
  <c r="H2546" i="4"/>
  <c r="O2546" i="4"/>
  <c r="H2686" i="4"/>
  <c r="O2686" i="4"/>
  <c r="H1739" i="4"/>
  <c r="O1739" i="4"/>
  <c r="H2715" i="4"/>
  <c r="O2715" i="4"/>
  <c r="H2253" i="4"/>
  <c r="O2253" i="4"/>
  <c r="H1953" i="4"/>
  <c r="O1953" i="4"/>
  <c r="H1928" i="4"/>
  <c r="O1928" i="4"/>
  <c r="H2855" i="4"/>
  <c r="O2855" i="4"/>
  <c r="H2803" i="4"/>
  <c r="O2803" i="4"/>
  <c r="H2598" i="4"/>
  <c r="O2598" i="4"/>
  <c r="H2281" i="4"/>
  <c r="O2281" i="4"/>
  <c r="H2879" i="4"/>
  <c r="O2879" i="4"/>
  <c r="H2621" i="4"/>
  <c r="O2621" i="4"/>
  <c r="H2645" i="4"/>
  <c r="O2645" i="4"/>
  <c r="H2574" i="4"/>
  <c r="O2574" i="4"/>
  <c r="H1715" i="4"/>
  <c r="O1715" i="4"/>
  <c r="L2411" i="4"/>
  <c r="K266" i="8"/>
  <c r="O976" i="4"/>
  <c r="H269" i="8"/>
  <c r="J321" i="2"/>
  <c r="K321" i="2"/>
  <c r="L906" i="4"/>
  <c r="K436" i="8"/>
  <c r="P436" i="8"/>
  <c r="N124" i="3"/>
  <c r="O124" i="3"/>
  <c r="H2897" i="4"/>
  <c r="O2897" i="4"/>
  <c r="H2739" i="4"/>
  <c r="O2739" i="4"/>
  <c r="H1698" i="4"/>
  <c r="O1698" i="4"/>
  <c r="H368" i="2"/>
  <c r="I368" i="2"/>
  <c r="L368" i="2"/>
  <c r="M368" i="2"/>
  <c r="H2234" i="4"/>
  <c r="O2234" i="4"/>
  <c r="K171" i="8"/>
  <c r="P194" i="3"/>
  <c r="Q194" i="3"/>
  <c r="H1975" i="4"/>
  <c r="O1975" i="4"/>
  <c r="H2786" i="4"/>
  <c r="O2786" i="4"/>
  <c r="H1809" i="4"/>
  <c r="O1809" i="4"/>
  <c r="H1839" i="4"/>
  <c r="O1839" i="4"/>
  <c r="H2352" i="4"/>
  <c r="O2352" i="4"/>
  <c r="H1668" i="4"/>
  <c r="O1668" i="4"/>
  <c r="H1881" i="4"/>
  <c r="O1881" i="4"/>
  <c r="H2662" i="4"/>
  <c r="O2662" i="4"/>
  <c r="H2762" i="4"/>
  <c r="O2762" i="4"/>
  <c r="H2305" i="4"/>
  <c r="O2305" i="4"/>
  <c r="H2069" i="4"/>
  <c r="O2069" i="4"/>
  <c r="H1994" i="4"/>
  <c r="O1994" i="4"/>
  <c r="H2046" i="4"/>
  <c r="O2046" i="4"/>
  <c r="H2187" i="4"/>
  <c r="O2187" i="4"/>
  <c r="H1651" i="4"/>
  <c r="O1651" i="4"/>
  <c r="H2022" i="4"/>
  <c r="O2022" i="4"/>
  <c r="H2827" i="4"/>
  <c r="O2827" i="4"/>
  <c r="H2135" i="4"/>
  <c r="O2135" i="4"/>
  <c r="H348" i="2"/>
  <c r="I348" i="2"/>
  <c r="L348" i="2"/>
  <c r="M348" i="2"/>
  <c r="K2834" i="4"/>
  <c r="L2834" i="4"/>
  <c r="K2015" i="4"/>
  <c r="L2015" i="4"/>
  <c r="K2321" i="4"/>
  <c r="L2321" i="4"/>
  <c r="K1898" i="4"/>
  <c r="L1898" i="4"/>
  <c r="K2614" i="4"/>
  <c r="L2614" i="4"/>
  <c r="H396" i="2"/>
  <c r="I396" i="2"/>
  <c r="L396" i="2"/>
  <c r="M396" i="2"/>
  <c r="K1675" i="4"/>
  <c r="L1675" i="4"/>
  <c r="K2755" i="4"/>
  <c r="L2755" i="4"/>
  <c r="K2227" i="4"/>
  <c r="L2227" i="4"/>
  <c r="K2693" i="4"/>
  <c r="L2693" i="4"/>
  <c r="K1761" i="4"/>
  <c r="L1761" i="4"/>
  <c r="K1691" i="4"/>
  <c r="L1691" i="4"/>
  <c r="K2109" i="4"/>
  <c r="L2109" i="4"/>
  <c r="K778" i="8"/>
  <c r="K3497" i="4"/>
  <c r="L3497" i="4"/>
  <c r="P188" i="8"/>
  <c r="O1036" i="4"/>
  <c r="H273" i="8"/>
  <c r="K2872" i="4"/>
  <c r="L2872" i="4"/>
  <c r="K2142" i="4"/>
  <c r="L2142" i="4"/>
  <c r="N188" i="3"/>
  <c r="O188" i="3"/>
  <c r="K2553" i="4"/>
  <c r="L2553" i="4"/>
  <c r="P261" i="3"/>
  <c r="Q261" i="3"/>
  <c r="K179" i="8"/>
  <c r="P179" i="8"/>
  <c r="K4891" i="4"/>
  <c r="L4891" i="4"/>
  <c r="K2708" i="4"/>
  <c r="L2708" i="4"/>
  <c r="K1968" i="4"/>
  <c r="L1968" i="4"/>
  <c r="K2378" i="4"/>
  <c r="L2378" i="4"/>
  <c r="K2180" i="4"/>
  <c r="L2180" i="4"/>
  <c r="K188" i="1"/>
  <c r="N282" i="3"/>
  <c r="O282" i="3"/>
  <c r="K1921" i="4"/>
  <c r="L1921" i="4"/>
  <c r="K2298" i="4"/>
  <c r="L2298" i="4"/>
  <c r="K189" i="1"/>
  <c r="N284" i="3"/>
  <c r="O284" i="3"/>
  <c r="K2062" i="4"/>
  <c r="L2062" i="4"/>
  <c r="K1946" i="4"/>
  <c r="L1946" i="4"/>
  <c r="K2156" i="4"/>
  <c r="L2156" i="4"/>
  <c r="K2567" i="4"/>
  <c r="L2567" i="4"/>
  <c r="K1722" i="4"/>
  <c r="L1722" i="4"/>
  <c r="K168" i="1"/>
  <c r="N191" i="3"/>
  <c r="P179" i="1"/>
  <c r="H271" i="2"/>
  <c r="I271" i="2"/>
  <c r="L271" i="2"/>
  <c r="M271" i="2"/>
  <c r="K2203" i="4"/>
  <c r="L2203" i="4"/>
  <c r="K2001" i="4"/>
  <c r="L2001" i="4"/>
  <c r="K2732" i="4"/>
  <c r="L2732" i="4"/>
  <c r="K106" i="1"/>
  <c r="N228" i="3"/>
  <c r="O228" i="3"/>
  <c r="P175" i="1"/>
  <c r="K993" i="4"/>
  <c r="L993" i="4"/>
  <c r="L994" i="4"/>
  <c r="K433" i="8"/>
  <c r="K2345" i="4"/>
  <c r="L2345" i="4"/>
  <c r="K2638" i="4"/>
  <c r="L2638" i="4"/>
  <c r="K1785" i="4"/>
  <c r="L1785" i="4"/>
  <c r="K2779" i="4"/>
  <c r="L2779" i="4"/>
  <c r="K2669" i="4"/>
  <c r="L2669" i="4"/>
  <c r="K2904" i="4"/>
  <c r="L2904" i="4"/>
  <c r="K175" i="8"/>
  <c r="P175" i="8"/>
  <c r="N196" i="3"/>
  <c r="O196" i="3"/>
  <c r="K1746" i="4"/>
  <c r="L1746" i="4"/>
  <c r="H359" i="2"/>
  <c r="I359" i="2"/>
  <c r="L359" i="2"/>
  <c r="M359" i="2"/>
  <c r="P487" i="3"/>
  <c r="Q487" i="3"/>
  <c r="K172" i="1"/>
  <c r="P172" i="1"/>
  <c r="P165" i="1"/>
  <c r="K1927" i="4"/>
  <c r="L1927" i="4"/>
  <c r="O3811" i="4"/>
  <c r="L4241" i="4"/>
  <c r="K238" i="8"/>
  <c r="K1952" i="4"/>
  <c r="L1952" i="4"/>
  <c r="P209" i="3"/>
  <c r="Q209" i="3"/>
  <c r="P298" i="1"/>
  <c r="H369" i="2"/>
  <c r="I369" i="2"/>
  <c r="L369" i="2"/>
  <c r="M369" i="2"/>
  <c r="K196" i="1"/>
  <c r="P196" i="1"/>
  <c r="K2405" i="4"/>
  <c r="L2405" i="4"/>
  <c r="J533" i="2"/>
  <c r="K533" i="2"/>
  <c r="H114" i="2"/>
  <c r="I114" i="2"/>
  <c r="L114" i="2"/>
  <c r="M114" i="2"/>
  <c r="P288" i="8"/>
  <c r="H1491" i="4"/>
  <c r="O1491" i="4"/>
  <c r="O1493" i="4"/>
  <c r="H125" i="8"/>
  <c r="J25" i="2"/>
  <c r="K25" i="2"/>
  <c r="L25" i="2"/>
  <c r="M25" i="2"/>
  <c r="K190" i="8"/>
  <c r="K190" i="1"/>
  <c r="P190" i="1"/>
  <c r="H2804" i="4"/>
  <c r="O2804" i="4"/>
  <c r="O1014" i="4"/>
  <c r="H277" i="8"/>
  <c r="J311" i="2"/>
  <c r="K311" i="2"/>
  <c r="K166" i="1"/>
  <c r="K166" i="8"/>
  <c r="H3813" i="4"/>
  <c r="O3813" i="4"/>
  <c r="O3833" i="4"/>
  <c r="H342" i="2"/>
  <c r="I342" i="2"/>
  <c r="L342" i="2"/>
  <c r="M342" i="2"/>
  <c r="H2599" i="4"/>
  <c r="O2599" i="4"/>
  <c r="H2716" i="4"/>
  <c r="O2716" i="4"/>
  <c r="K170" i="1"/>
  <c r="J52" i="2"/>
  <c r="K52" i="2"/>
  <c r="L52" i="2"/>
  <c r="M52" i="2"/>
  <c r="H2828" i="4"/>
  <c r="O2828" i="4"/>
  <c r="P170" i="8"/>
  <c r="P147" i="8"/>
  <c r="H1810" i="4"/>
  <c r="O1810" i="4"/>
  <c r="H417" i="2"/>
  <c r="I417" i="2"/>
  <c r="L417" i="2"/>
  <c r="M417" i="2"/>
  <c r="O990" i="4"/>
  <c r="H264" i="8"/>
  <c r="J316" i="2"/>
  <c r="K316" i="2"/>
  <c r="K369" i="1"/>
  <c r="P369" i="1"/>
  <c r="H2622" i="4"/>
  <c r="O2622" i="4"/>
  <c r="O994" i="4"/>
  <c r="H433" i="8"/>
  <c r="J315" i="2"/>
  <c r="K315" i="2"/>
  <c r="H1652" i="4"/>
  <c r="O1652" i="4"/>
  <c r="H1716" i="4"/>
  <c r="O1716" i="4"/>
  <c r="H1669" i="4"/>
  <c r="O1669" i="4"/>
  <c r="L4656" i="4"/>
  <c r="K258" i="1"/>
  <c r="N128" i="3"/>
  <c r="O128" i="3"/>
  <c r="L75" i="2"/>
  <c r="M75" i="2"/>
  <c r="H1793" i="4"/>
  <c r="O1793" i="4"/>
  <c r="O3944" i="4"/>
  <c r="H278" i="8"/>
  <c r="J312" i="2"/>
  <c r="K312" i="2"/>
  <c r="K320" i="1"/>
  <c r="P320" i="1"/>
  <c r="G131" i="5"/>
  <c r="H131" i="5" s="1"/>
  <c r="G22" i="5"/>
  <c r="H22" i="5" s="1"/>
  <c r="L4076" i="4"/>
  <c r="K257" i="1"/>
  <c r="N127" i="3"/>
  <c r="O127" i="3"/>
  <c r="O969" i="4"/>
  <c r="H300" i="8"/>
  <c r="J322" i="2"/>
  <c r="K322" i="2"/>
  <c r="K177" i="8"/>
  <c r="P177" i="8"/>
  <c r="P218" i="3"/>
  <c r="Q218" i="3"/>
  <c r="P479" i="8"/>
  <c r="H371" i="2"/>
  <c r="I371" i="2"/>
  <c r="L371" i="2"/>
  <c r="M371" i="2"/>
  <c r="H393" i="2"/>
  <c r="I393" i="2"/>
  <c r="L393" i="2"/>
  <c r="M393" i="2"/>
  <c r="K2465" i="4"/>
  <c r="L2465" i="4"/>
  <c r="P970" i="8"/>
  <c r="K3415" i="4"/>
  <c r="L3415" i="4"/>
  <c r="P1287" i="8"/>
  <c r="K222" i="1"/>
  <c r="P222" i="1"/>
  <c r="K3661" i="4"/>
  <c r="L3661" i="4"/>
  <c r="O1284" i="4"/>
  <c r="H303" i="8"/>
  <c r="J88" i="2"/>
  <c r="K88" i="2"/>
  <c r="L4762" i="4"/>
  <c r="K244" i="1"/>
  <c r="N116" i="3"/>
  <c r="O116" i="3"/>
  <c r="K3363" i="4"/>
  <c r="L3363" i="4"/>
  <c r="L4299" i="4"/>
  <c r="K225" i="8"/>
  <c r="K3467" i="4"/>
  <c r="L3467" i="4"/>
  <c r="L4515" i="4"/>
  <c r="K232" i="8"/>
  <c r="K3609" i="4"/>
  <c r="L3609" i="4"/>
  <c r="K3259" i="4"/>
  <c r="L3259" i="4"/>
  <c r="O953" i="4"/>
  <c r="H272" i="8"/>
  <c r="J323" i="2"/>
  <c r="K323" i="2"/>
  <c r="N253" i="3"/>
  <c r="O253" i="3"/>
  <c r="P86" i="1"/>
  <c r="K332" i="8"/>
  <c r="H66" i="2"/>
  <c r="I66" i="2"/>
  <c r="K313" i="1"/>
  <c r="P313" i="1"/>
  <c r="L985" i="4"/>
  <c r="K265" i="8"/>
  <c r="P449" i="8"/>
  <c r="P87" i="8"/>
  <c r="P82" i="8"/>
  <c r="L511" i="4"/>
  <c r="K351" i="8"/>
  <c r="K445" i="8"/>
  <c r="K956" i="4"/>
  <c r="L956" i="4"/>
  <c r="L957" i="4"/>
  <c r="K271" i="8"/>
  <c r="P271" i="8"/>
  <c r="O2406" i="4"/>
  <c r="H267" i="8"/>
  <c r="J319" i="2"/>
  <c r="K319" i="2"/>
  <c r="L4220" i="4"/>
  <c r="K237" i="8"/>
  <c r="O2411" i="4"/>
  <c r="H266" i="8"/>
  <c r="J318" i="2"/>
  <c r="K318" i="2"/>
  <c r="K346" i="1"/>
  <c r="P346" i="1"/>
  <c r="K286" i="1"/>
  <c r="P286" i="1"/>
  <c r="L1014" i="4"/>
  <c r="K277" i="8"/>
  <c r="H367" i="2"/>
  <c r="I367" i="2"/>
  <c r="L367" i="2"/>
  <c r="M367" i="2"/>
  <c r="K86" i="8"/>
  <c r="O1007" i="4"/>
  <c r="H279" i="8"/>
  <c r="J313" i="2"/>
  <c r="K313" i="2"/>
  <c r="O3898" i="4"/>
  <c r="P255" i="3"/>
  <c r="Q255" i="3"/>
  <c r="O963" i="4"/>
  <c r="H270" i="8"/>
  <c r="N28" i="3"/>
  <c r="O28" i="3"/>
  <c r="P142" i="1"/>
  <c r="K169" i="1"/>
  <c r="P169" i="1"/>
  <c r="K169" i="8"/>
  <c r="P192" i="3"/>
  <c r="Q192" i="3"/>
  <c r="L980" i="4"/>
  <c r="K268" i="8"/>
  <c r="K2661" i="4"/>
  <c r="L2661" i="4"/>
  <c r="K2573" i="4"/>
  <c r="L2573" i="4"/>
  <c r="H530" i="2"/>
  <c r="I530" i="2"/>
  <c r="L530" i="2"/>
  <c r="M530" i="2"/>
  <c r="K2738" i="4"/>
  <c r="L2738" i="4"/>
  <c r="K2021" i="4"/>
  <c r="L2021" i="4"/>
  <c r="K2280" i="4"/>
  <c r="L2280" i="4"/>
  <c r="K1714" i="4"/>
  <c r="L1714" i="4"/>
  <c r="K989" i="4"/>
  <c r="L989" i="4"/>
  <c r="L990" i="4"/>
  <c r="G141" i="5"/>
  <c r="H141" i="5" s="1"/>
  <c r="I141" i="5" s="1"/>
  <c r="K1974" i="4"/>
  <c r="L1974" i="4"/>
  <c r="K2597" i="4"/>
  <c r="L2597" i="4"/>
  <c r="K2714" i="4"/>
  <c r="L2714" i="4"/>
  <c r="K2162" i="4"/>
  <c r="L2162" i="4"/>
  <c r="L4318" i="4"/>
  <c r="K227" i="8"/>
  <c r="K2209" i="4"/>
  <c r="L2209" i="4"/>
  <c r="O1020" i="4"/>
  <c r="H276" i="8"/>
  <c r="J310" i="2"/>
  <c r="K310" i="2"/>
  <c r="K2370" i="4"/>
  <c r="L2370" i="4"/>
  <c r="K2233" i="4"/>
  <c r="L2233" i="4"/>
  <c r="K1738" i="4"/>
  <c r="L1738" i="4"/>
  <c r="K2802" i="4"/>
  <c r="L2802" i="4"/>
  <c r="H2663" i="4"/>
  <c r="O2663" i="4"/>
  <c r="H1840" i="4"/>
  <c r="O1840" i="4"/>
  <c r="H2898" i="4"/>
  <c r="O2898" i="4"/>
  <c r="H2763" i="4"/>
  <c r="O2763" i="4"/>
  <c r="H1699" i="4"/>
  <c r="O1699" i="4"/>
  <c r="H2787" i="4"/>
  <c r="O2787" i="4"/>
  <c r="H2646" i="4"/>
  <c r="O2646" i="4"/>
  <c r="H2687" i="4"/>
  <c r="O2687" i="4"/>
  <c r="H2575" i="4"/>
  <c r="O2575" i="4"/>
  <c r="H1769" i="4"/>
  <c r="O1769" i="4"/>
  <c r="H2880" i="4"/>
  <c r="O2880" i="4"/>
  <c r="H2740" i="4"/>
  <c r="O2740" i="4"/>
  <c r="H1740" i="4"/>
  <c r="O1740" i="4"/>
  <c r="K2134" i="4"/>
  <c r="L2134" i="4"/>
  <c r="K1791" i="4"/>
  <c r="L1791" i="4"/>
  <c r="K2327" i="4"/>
  <c r="L2327" i="4"/>
  <c r="K2304" i="4"/>
  <c r="L2304" i="4"/>
  <c r="K2115" i="4"/>
  <c r="L2115" i="4"/>
  <c r="K1667" i="4"/>
  <c r="L1667" i="4"/>
  <c r="K2785" i="4"/>
  <c r="L2785" i="4"/>
  <c r="K2093" i="4"/>
  <c r="L2093" i="4"/>
  <c r="K2854" i="4"/>
  <c r="L2854" i="4"/>
  <c r="K1993" i="4"/>
  <c r="L1993" i="4"/>
  <c r="K1650" i="4"/>
  <c r="L1650" i="4"/>
  <c r="P779" i="8"/>
  <c r="K2826" i="4"/>
  <c r="L2826" i="4"/>
  <c r="K112" i="1"/>
  <c r="N238" i="3"/>
  <c r="O238" i="3"/>
  <c r="L4280" i="4"/>
  <c r="K224" i="1"/>
  <c r="K1808" i="4"/>
  <c r="L1808" i="4"/>
  <c r="K2186" i="4"/>
  <c r="L2186" i="4"/>
  <c r="K1904" i="4"/>
  <c r="L1904" i="4"/>
  <c r="K1767" i="4"/>
  <c r="L1767" i="4"/>
  <c r="K1697" i="4"/>
  <c r="L1697" i="4"/>
  <c r="K1880" i="4"/>
  <c r="L1880" i="4"/>
  <c r="N277" i="3"/>
  <c r="O277" i="3"/>
  <c r="P185" i="1"/>
  <c r="K2351" i="4"/>
  <c r="L2351" i="4"/>
  <c r="K2644" i="4"/>
  <c r="L2644" i="4"/>
  <c r="P1249" i="8"/>
  <c r="K2045" i="4"/>
  <c r="L2045" i="4"/>
  <c r="K2878" i="4"/>
  <c r="L2878" i="4"/>
  <c r="K2068" i="4"/>
  <c r="L2068" i="4"/>
  <c r="K111" i="1"/>
  <c r="K111" i="8"/>
  <c r="L4598" i="4"/>
  <c r="K432" i="1"/>
  <c r="P432" i="1"/>
  <c r="K184" i="1"/>
  <c r="N276" i="3"/>
  <c r="O276" i="3"/>
  <c r="K2896" i="4"/>
  <c r="L2896" i="4"/>
  <c r="K2761" i="4"/>
  <c r="L2761" i="4"/>
  <c r="N251" i="3"/>
  <c r="O251" i="3"/>
  <c r="K2685" i="4"/>
  <c r="L2685" i="4"/>
  <c r="P94" i="1"/>
  <c r="K1838" i="4"/>
  <c r="L1838" i="4"/>
  <c r="K2433" i="4"/>
  <c r="L2433" i="4"/>
  <c r="P109" i="3"/>
  <c r="Q109" i="3"/>
  <c r="P483" i="8"/>
  <c r="H119" i="5"/>
  <c r="I119" i="5" s="1"/>
  <c r="K460" i="8"/>
  <c r="K460" i="1"/>
  <c r="P460" i="1"/>
  <c r="H427" i="2"/>
  <c r="I427" i="2"/>
  <c r="L427" i="2"/>
  <c r="M427" i="2"/>
  <c r="K201" i="8"/>
  <c r="K201" i="1"/>
  <c r="P483" i="1"/>
  <c r="N109" i="3"/>
  <c r="O109" i="3"/>
  <c r="N227" i="3"/>
  <c r="O227" i="3"/>
  <c r="P105" i="1"/>
  <c r="P82" i="1"/>
  <c r="N247" i="3"/>
  <c r="O247" i="3"/>
  <c r="P233" i="3"/>
  <c r="Q233" i="3"/>
  <c r="H340" i="2"/>
  <c r="I340" i="2"/>
  <c r="L340" i="2"/>
  <c r="M340" i="2"/>
  <c r="P139" i="8"/>
  <c r="P83" i="8"/>
  <c r="P248" i="3"/>
  <c r="Q248" i="3"/>
  <c r="P83" i="1"/>
  <c r="N248" i="3"/>
  <c r="O248" i="3"/>
  <c r="K78" i="8"/>
  <c r="K78" i="1"/>
  <c r="P78" i="1"/>
  <c r="P70" i="1"/>
  <c r="N263" i="3"/>
  <c r="O263" i="3"/>
  <c r="P251" i="3"/>
  <c r="Q251" i="3"/>
  <c r="N426" i="3"/>
  <c r="O426" i="3"/>
  <c r="P317" i="1"/>
  <c r="K143" i="8"/>
  <c r="K173" i="8"/>
  <c r="K173" i="1"/>
  <c r="O3878" i="4"/>
  <c r="K163" i="1"/>
  <c r="K163" i="8"/>
  <c r="P139" i="1"/>
  <c r="N233" i="3"/>
  <c r="O233" i="3"/>
  <c r="K98" i="1"/>
  <c r="K98" i="8"/>
  <c r="P84" i="8"/>
  <c r="N237" i="3"/>
  <c r="O237" i="3"/>
  <c r="P148" i="1"/>
  <c r="N181" i="3"/>
  <c r="O181" i="3"/>
  <c r="P161" i="1"/>
  <c r="K99" i="1"/>
  <c r="K99" i="8"/>
  <c r="N250" i="3"/>
  <c r="O250" i="3"/>
  <c r="P84" i="1"/>
  <c r="H112" i="2"/>
  <c r="I112" i="2"/>
  <c r="L112" i="2"/>
  <c r="M112" i="2"/>
  <c r="P114" i="8"/>
  <c r="G25" i="5"/>
  <c r="H25" i="5" s="1"/>
  <c r="I25" i="5" s="1"/>
  <c r="P212" i="3"/>
  <c r="Q212" i="3"/>
  <c r="K368" i="8"/>
  <c r="K368" i="1"/>
  <c r="P368" i="1"/>
  <c r="K75" i="8"/>
  <c r="K75" i="1"/>
  <c r="N300" i="3"/>
  <c r="O300" i="3"/>
  <c r="P174" i="1"/>
  <c r="K63" i="8"/>
  <c r="K63" i="1"/>
  <c r="K110" i="1"/>
  <c r="K110" i="8"/>
  <c r="K164" i="8"/>
  <c r="K164" i="1"/>
  <c r="P928" i="1"/>
  <c r="N478" i="3"/>
  <c r="O478" i="3"/>
  <c r="H2896" i="4"/>
  <c r="O2896" i="4"/>
  <c r="H2209" i="4"/>
  <c r="O2209" i="4"/>
  <c r="H1904" i="4"/>
  <c r="O1904" i="4"/>
  <c r="H2761" i="4"/>
  <c r="O2761" i="4"/>
  <c r="H2045" i="4"/>
  <c r="O2045" i="4"/>
  <c r="H2878" i="4"/>
  <c r="O2878" i="4"/>
  <c r="H1838" i="4"/>
  <c r="O1838" i="4"/>
  <c r="H1993" i="4"/>
  <c r="O1993" i="4"/>
  <c r="H2280" i="4"/>
  <c r="O2280" i="4"/>
  <c r="H2644" i="4"/>
  <c r="O2644" i="4"/>
  <c r="H2802" i="4"/>
  <c r="O2802" i="4"/>
  <c r="H2785" i="4"/>
  <c r="O2785" i="4"/>
  <c r="H2738" i="4"/>
  <c r="O2738" i="4"/>
  <c r="H1667" i="4"/>
  <c r="O1667" i="4"/>
  <c r="H2573" i="4"/>
  <c r="O2573" i="4"/>
  <c r="H1880" i="4"/>
  <c r="O1880" i="4"/>
  <c r="H1650" i="4"/>
  <c r="O1650" i="4"/>
  <c r="H1952" i="4"/>
  <c r="O1952" i="4"/>
  <c r="H2351" i="4"/>
  <c r="O2351" i="4"/>
  <c r="H2545" i="4"/>
  <c r="O2545" i="4"/>
  <c r="H2370" i="4"/>
  <c r="O2370" i="4"/>
  <c r="H1767" i="4"/>
  <c r="O1767" i="4"/>
  <c r="H2826" i="4"/>
  <c r="O2826" i="4"/>
  <c r="H2714" i="4"/>
  <c r="O2714" i="4"/>
  <c r="H1974" i="4"/>
  <c r="O1974" i="4"/>
  <c r="H1927" i="4"/>
  <c r="O1927" i="4"/>
  <c r="H2854" i="4"/>
  <c r="O2854" i="4"/>
  <c r="O2864" i="4"/>
  <c r="H405" i="8"/>
  <c r="H2661" i="4"/>
  <c r="O2661" i="4"/>
  <c r="H2093" i="4"/>
  <c r="O2093" i="4"/>
  <c r="H1697" i="4"/>
  <c r="O1697" i="4"/>
  <c r="H2685" i="4"/>
  <c r="O2685" i="4"/>
  <c r="H2162" i="4"/>
  <c r="O2162" i="4"/>
  <c r="H2068" i="4"/>
  <c r="O2068" i="4"/>
  <c r="H2252" i="4"/>
  <c r="O2252" i="4"/>
  <c r="H2233" i="4"/>
  <c r="O2233" i="4"/>
  <c r="H2115" i="4"/>
  <c r="O2115" i="4"/>
  <c r="H1808" i="4"/>
  <c r="O1808" i="4"/>
  <c r="H1714" i="4"/>
  <c r="O1714" i="4"/>
  <c r="H2327" i="4"/>
  <c r="O2327" i="4"/>
  <c r="H1791" i="4"/>
  <c r="O1791" i="4"/>
  <c r="H2597" i="4"/>
  <c r="O2597" i="4"/>
  <c r="H1738" i="4"/>
  <c r="O1738" i="4"/>
  <c r="H2186" i="4"/>
  <c r="O2186" i="4"/>
  <c r="H2304" i="4"/>
  <c r="O2304" i="4"/>
  <c r="H2021" i="4"/>
  <c r="O2021" i="4"/>
  <c r="H2134" i="4"/>
  <c r="O2134" i="4"/>
  <c r="H2620" i="4"/>
  <c r="O2620" i="4"/>
  <c r="K138" i="8"/>
  <c r="K138" i="1"/>
  <c r="K183" i="1"/>
  <c r="K183" i="8"/>
  <c r="K136" i="8"/>
  <c r="K136" i="1"/>
  <c r="K186" i="1"/>
  <c r="K186" i="8"/>
  <c r="P106" i="8"/>
  <c r="P228" i="3"/>
  <c r="Q228" i="3"/>
  <c r="N180" i="3"/>
  <c r="O180" i="3"/>
  <c r="P162" i="1"/>
  <c r="K343" i="1"/>
  <c r="P343" i="1"/>
  <c r="K137" i="8"/>
  <c r="K137" i="1"/>
  <c r="K958" i="4"/>
  <c r="L958" i="4"/>
  <c r="L963" i="4"/>
  <c r="K2401" i="4"/>
  <c r="L2401" i="4"/>
  <c r="K947" i="4"/>
  <c r="L947" i="4"/>
  <c r="K1002" i="4"/>
  <c r="L1002" i="4"/>
  <c r="L1007" i="4"/>
  <c r="K970" i="4"/>
  <c r="L970" i="4"/>
  <c r="L976" i="4"/>
  <c r="P463" i="8"/>
  <c r="K995" i="4"/>
  <c r="L995" i="4"/>
  <c r="K964" i="4"/>
  <c r="L964" i="4"/>
  <c r="K1021" i="4"/>
  <c r="L1021" i="4"/>
  <c r="L1026" i="4"/>
  <c r="K1015" i="4"/>
  <c r="L1015" i="4"/>
  <c r="K1031" i="4"/>
  <c r="L1031" i="4"/>
  <c r="L1036" i="4"/>
  <c r="K273" i="8"/>
  <c r="P273" i="8"/>
  <c r="K3943" i="4"/>
  <c r="L3943" i="4"/>
  <c r="L3944" i="4"/>
  <c r="P147" i="1"/>
  <c r="N235" i="3"/>
  <c r="O235" i="3"/>
  <c r="K297" i="8"/>
  <c r="K297" i="1"/>
  <c r="K187" i="8"/>
  <c r="K187" i="1"/>
  <c r="H3393" i="4"/>
  <c r="O3393" i="4"/>
  <c r="H3341" i="4"/>
  <c r="O3341" i="4"/>
  <c r="H4883" i="4"/>
  <c r="O4883" i="4"/>
  <c r="H3237" i="4"/>
  <c r="O3237" i="4"/>
  <c r="H3497" i="4"/>
  <c r="O3497" i="4"/>
  <c r="H3445" i="4"/>
  <c r="O3445" i="4"/>
  <c r="H3639" i="4"/>
  <c r="O3639" i="4"/>
  <c r="H3583" i="4"/>
  <c r="O3583" i="4"/>
  <c r="H3553" i="4"/>
  <c r="O3553" i="4"/>
  <c r="H3691" i="4"/>
  <c r="O3691" i="4"/>
  <c r="H3743" i="4"/>
  <c r="O3743" i="4"/>
  <c r="H3523" i="4"/>
  <c r="O3523" i="4"/>
  <c r="H3289" i="4"/>
  <c r="O3289" i="4"/>
  <c r="P254" i="3"/>
  <c r="Q254" i="3"/>
  <c r="P159" i="8"/>
  <c r="P1094" i="1"/>
  <c r="N483" i="3"/>
  <c r="O483" i="3"/>
  <c r="H3609" i="4"/>
  <c r="O3609" i="4"/>
  <c r="H3259" i="4"/>
  <c r="O3259" i="4"/>
  <c r="H3661" i="4"/>
  <c r="O3661" i="4"/>
  <c r="H3467" i="4"/>
  <c r="O3467" i="4"/>
  <c r="H2465" i="4"/>
  <c r="O2465" i="4"/>
  <c r="H3713" i="4"/>
  <c r="O3713" i="4"/>
  <c r="H3207" i="4"/>
  <c r="O3207" i="4"/>
  <c r="H3363" i="4"/>
  <c r="O3363" i="4"/>
  <c r="H3415" i="4"/>
  <c r="O3415" i="4"/>
  <c r="H3311" i="4"/>
  <c r="O3311" i="4"/>
  <c r="K180" i="8"/>
  <c r="K180" i="1"/>
  <c r="N254" i="3"/>
  <c r="O254" i="3"/>
  <c r="P159" i="1"/>
  <c r="H291" i="2"/>
  <c r="I291" i="2"/>
  <c r="L291" i="2"/>
  <c r="M291" i="2"/>
  <c r="P483" i="3"/>
  <c r="Q483" i="3"/>
  <c r="P1094" i="8"/>
  <c r="G161" i="5"/>
  <c r="H161" i="5" s="1"/>
  <c r="I161" i="5" s="1"/>
  <c r="K962" i="1"/>
  <c r="K962" i="8"/>
  <c r="P188" i="3"/>
  <c r="Q188" i="3"/>
  <c r="P221" i="8"/>
  <c r="K952" i="4"/>
  <c r="L952" i="4"/>
  <c r="P446" i="8"/>
  <c r="K976" i="1"/>
  <c r="P976" i="1"/>
  <c r="K976" i="8"/>
  <c r="G160" i="5"/>
  <c r="H160" i="5" s="1"/>
  <c r="I160" i="5" s="1"/>
  <c r="P1093" i="8"/>
  <c r="P482" i="3"/>
  <c r="Q482" i="3"/>
  <c r="H290" i="2"/>
  <c r="I290" i="2"/>
  <c r="L290" i="2"/>
  <c r="M290" i="2"/>
  <c r="K293" i="1"/>
  <c r="K293" i="8"/>
  <c r="K291" i="8"/>
  <c r="K291" i="1"/>
  <c r="K76" i="8"/>
  <c r="K76" i="1"/>
  <c r="P297" i="3"/>
  <c r="Q297" i="3"/>
  <c r="H254" i="2"/>
  <c r="I254" i="2"/>
  <c r="L254" i="2"/>
  <c r="M254" i="2"/>
  <c r="J246" i="2"/>
  <c r="K246" i="2"/>
  <c r="L246" i="2"/>
  <c r="M246" i="2"/>
  <c r="H1165" i="4"/>
  <c r="O1165" i="4"/>
  <c r="O1171" i="4"/>
  <c r="H971" i="8"/>
  <c r="J376" i="2"/>
  <c r="K376" i="2"/>
  <c r="L376" i="2"/>
  <c r="M376" i="2"/>
  <c r="P108" i="8"/>
  <c r="H351" i="2"/>
  <c r="I351" i="2"/>
  <c r="L351" i="2"/>
  <c r="M351" i="2"/>
  <c r="P231" i="3"/>
  <c r="Q231" i="3"/>
  <c r="P264" i="3"/>
  <c r="Q264" i="3"/>
  <c r="H362" i="2"/>
  <c r="I362" i="2"/>
  <c r="L362" i="2"/>
  <c r="M362" i="2"/>
  <c r="P103" i="8"/>
  <c r="K354" i="8"/>
  <c r="P354" i="8"/>
  <c r="K354" i="1"/>
  <c r="P354" i="1"/>
  <c r="K434" i="1"/>
  <c r="P434" i="1"/>
  <c r="K434" i="8"/>
  <c r="P434" i="8"/>
  <c r="H3495" i="4"/>
  <c r="O3495" i="4"/>
  <c r="H3741" i="4"/>
  <c r="O3741" i="4"/>
  <c r="H2951" i="4"/>
  <c r="O2951" i="4"/>
  <c r="O2961" i="4"/>
  <c r="H428" i="8"/>
  <c r="J135" i="2"/>
  <c r="K135" i="2"/>
  <c r="H3443" i="4"/>
  <c r="O3443" i="4"/>
  <c r="H3106" i="4"/>
  <c r="O3106" i="4"/>
  <c r="O3117" i="4"/>
  <c r="H367" i="8"/>
  <c r="H3210" i="4"/>
  <c r="O3210" i="4"/>
  <c r="H3366" i="4"/>
  <c r="O3366" i="4"/>
  <c r="H3521" i="4"/>
  <c r="O3521" i="4"/>
  <c r="H3612" i="4"/>
  <c r="O3612" i="4"/>
  <c r="H4830" i="4"/>
  <c r="O4830" i="4"/>
  <c r="O4839" i="4"/>
  <c r="H429" i="8"/>
  <c r="J137" i="2"/>
  <c r="K137" i="2"/>
  <c r="H3287" i="4"/>
  <c r="O3287" i="4"/>
  <c r="H3262" i="4"/>
  <c r="O3262" i="4"/>
  <c r="H2466" i="4"/>
  <c r="O2466" i="4"/>
  <c r="H3664" i="4"/>
  <c r="O3664" i="4"/>
  <c r="H3314" i="4"/>
  <c r="O3314" i="4"/>
  <c r="H3339" i="4"/>
  <c r="O3339" i="4"/>
  <c r="H3150" i="4"/>
  <c r="O3150" i="4"/>
  <c r="O3159" i="4"/>
  <c r="H430" i="8"/>
  <c r="H3551" i="4"/>
  <c r="O3551" i="4"/>
  <c r="H3581" i="4"/>
  <c r="O3581" i="4"/>
  <c r="K339" i="8"/>
  <c r="H3689" i="4"/>
  <c r="O3689" i="4"/>
  <c r="H3764" i="4"/>
  <c r="O3764" i="4"/>
  <c r="O3774" i="4"/>
  <c r="H487" i="8"/>
  <c r="H3716" i="4"/>
  <c r="O3716" i="4"/>
  <c r="H3131" i="4"/>
  <c r="O3131" i="4"/>
  <c r="O3138" i="4"/>
  <c r="H431" i="8"/>
  <c r="J143" i="2"/>
  <c r="K143" i="2"/>
  <c r="H3470" i="4"/>
  <c r="O3470" i="4"/>
  <c r="H3637" i="4"/>
  <c r="O3637" i="4"/>
  <c r="H3418" i="4"/>
  <c r="O3418" i="4"/>
  <c r="H3235" i="4"/>
  <c r="O3235" i="4"/>
  <c r="H3391" i="4"/>
  <c r="O3391" i="4"/>
  <c r="H4851" i="4"/>
  <c r="O4851" i="4"/>
  <c r="P964" i="1"/>
  <c r="N149" i="3"/>
  <c r="O149" i="3"/>
  <c r="K197" i="1"/>
  <c r="K197" i="8"/>
  <c r="O872" i="4"/>
  <c r="H113" i="8"/>
  <c r="J179" i="2"/>
  <c r="K179" i="2"/>
  <c r="K195" i="1"/>
  <c r="K195" i="8"/>
  <c r="K182" i="8"/>
  <c r="K182" i="1"/>
  <c r="K311" i="1"/>
  <c r="K311" i="8"/>
  <c r="K118" i="8"/>
  <c r="K118" i="1"/>
  <c r="K348" i="8"/>
  <c r="P348" i="8"/>
  <c r="K348" i="1"/>
  <c r="P348" i="1"/>
  <c r="H1479" i="4"/>
  <c r="O1479" i="4"/>
  <c r="O1481" i="4"/>
  <c r="H157" i="8"/>
  <c r="J22" i="2"/>
  <c r="K22" i="2"/>
  <c r="L22" i="2"/>
  <c r="M22" i="2"/>
  <c r="H1494" i="4"/>
  <c r="O1494" i="4"/>
  <c r="O1500" i="4"/>
  <c r="H132" i="8"/>
  <c r="J26" i="2"/>
  <c r="K26" i="2"/>
  <c r="L26" i="2"/>
  <c r="M26" i="2"/>
  <c r="H3522" i="4"/>
  <c r="O3522" i="4"/>
  <c r="H3582" i="4"/>
  <c r="O3582" i="4"/>
  <c r="H3552" i="4"/>
  <c r="O3552" i="4"/>
  <c r="K362" i="1"/>
  <c r="P362" i="1"/>
  <c r="K362" i="8"/>
  <c r="K775" i="1"/>
  <c r="P775" i="1"/>
  <c r="K775" i="8"/>
  <c r="K314" i="1"/>
  <c r="P314" i="1"/>
  <c r="K314" i="8"/>
  <c r="P314" i="8"/>
  <c r="K379" i="1"/>
  <c r="P379" i="1"/>
  <c r="K379" i="8"/>
  <c r="K315" i="1"/>
  <c r="K315" i="8"/>
  <c r="H2070" i="4"/>
  <c r="O2070" i="4"/>
  <c r="H1906" i="4"/>
  <c r="O1906" i="4"/>
  <c r="H2329" i="4"/>
  <c r="O2329" i="4"/>
  <c r="H2136" i="4"/>
  <c r="O2136" i="4"/>
  <c r="H2047" i="4"/>
  <c r="O2047" i="4"/>
  <c r="H2188" i="4"/>
  <c r="O2188" i="4"/>
  <c r="H2211" i="4"/>
  <c r="O2211" i="4"/>
  <c r="H1995" i="4"/>
  <c r="O1995" i="4"/>
  <c r="H2235" i="4"/>
  <c r="O2235" i="4"/>
  <c r="H1976" i="4"/>
  <c r="O1976" i="4"/>
  <c r="H1882" i="4"/>
  <c r="O1882" i="4"/>
  <c r="H628" i="4"/>
  <c r="O628" i="4"/>
  <c r="O637" i="4"/>
  <c r="H345" i="8"/>
  <c r="J451" i="2"/>
  <c r="K451" i="2"/>
  <c r="H2254" i="4"/>
  <c r="O2254" i="4"/>
  <c r="H2353" i="4"/>
  <c r="O2353" i="4"/>
  <c r="H2282" i="4"/>
  <c r="O2282" i="4"/>
  <c r="H2023" i="4"/>
  <c r="O2023" i="4"/>
  <c r="H1954" i="4"/>
  <c r="O1954" i="4"/>
  <c r="H2095" i="4"/>
  <c r="O2095" i="4"/>
  <c r="H441" i="4"/>
  <c r="O441" i="4"/>
  <c r="O451" i="4"/>
  <c r="H2372" i="4"/>
  <c r="O2372" i="4"/>
  <c r="H2117" i="4"/>
  <c r="O2117" i="4"/>
  <c r="H2164" i="4"/>
  <c r="O2164" i="4"/>
  <c r="H2306" i="4"/>
  <c r="O2306" i="4"/>
  <c r="H777" i="4"/>
  <c r="O777" i="4"/>
  <c r="O785" i="4"/>
  <c r="H377" i="8"/>
  <c r="J452" i="2"/>
  <c r="K452" i="2"/>
  <c r="H419" i="4"/>
  <c r="O419" i="4"/>
  <c r="O429" i="4"/>
  <c r="H344" i="8"/>
  <c r="H1929" i="4"/>
  <c r="O1929" i="4"/>
  <c r="K783" i="8"/>
  <c r="K783" i="1"/>
  <c r="P783" i="1"/>
  <c r="K319" i="1"/>
  <c r="K319" i="8"/>
  <c r="K145" i="1"/>
  <c r="P145" i="1"/>
  <c r="K145" i="8"/>
  <c r="P145" i="8"/>
  <c r="P252" i="1"/>
  <c r="N123" i="3"/>
  <c r="O123" i="3"/>
  <c r="K296" i="1"/>
  <c r="K296" i="8"/>
  <c r="P336" i="1"/>
  <c r="N150" i="3"/>
  <c r="O150" i="3"/>
  <c r="K141" i="1"/>
  <c r="K141" i="8"/>
  <c r="H401" i="2"/>
  <c r="I401" i="2"/>
  <c r="L401" i="2"/>
  <c r="M401" i="2"/>
  <c r="P287" i="3"/>
  <c r="Q287" i="3"/>
  <c r="P191" i="8"/>
  <c r="P284" i="3"/>
  <c r="Q284" i="3"/>
  <c r="P189" i="8"/>
  <c r="H398" i="2"/>
  <c r="I398" i="2"/>
  <c r="L398" i="2"/>
  <c r="M398" i="2"/>
  <c r="K194" i="1"/>
  <c r="K194" i="8"/>
  <c r="L2521" i="4"/>
  <c r="K781" i="1"/>
  <c r="P781" i="1"/>
  <c r="P454" i="8"/>
  <c r="K1000" i="4"/>
  <c r="L1000" i="4"/>
  <c r="K181" i="1"/>
  <c r="K181" i="8"/>
  <c r="K240" i="1"/>
  <c r="K240" i="8"/>
  <c r="P222" i="8"/>
  <c r="P195" i="3"/>
  <c r="Q195" i="3"/>
  <c r="K228" i="1"/>
  <c r="K228" i="8"/>
  <c r="K777" i="1"/>
  <c r="P777" i="1"/>
  <c r="K777" i="8"/>
  <c r="P385" i="8"/>
  <c r="H74" i="2"/>
  <c r="I74" i="2"/>
  <c r="L74" i="2"/>
  <c r="M74" i="2"/>
  <c r="P135" i="8"/>
  <c r="H350" i="2"/>
  <c r="I350" i="2"/>
  <c r="L350" i="2"/>
  <c r="M350" i="2"/>
  <c r="P230" i="3"/>
  <c r="Q230" i="3"/>
  <c r="P972" i="8"/>
  <c r="K3853" i="4"/>
  <c r="L3853" i="4"/>
  <c r="K3810" i="4"/>
  <c r="L3810" i="4"/>
  <c r="K3872" i="4"/>
  <c r="L3872" i="4"/>
  <c r="K3920" i="4"/>
  <c r="L3920" i="4"/>
  <c r="K3892" i="4"/>
  <c r="L3892" i="4"/>
  <c r="K3828" i="4"/>
  <c r="L3828" i="4"/>
  <c r="K107" i="8"/>
  <c r="K107" i="1"/>
  <c r="P135" i="1"/>
  <c r="N230" i="3"/>
  <c r="O230" i="3"/>
  <c r="P974" i="8"/>
  <c r="K3179" i="4"/>
  <c r="L3179" i="4"/>
  <c r="L3181" i="4"/>
  <c r="K866" i="4"/>
  <c r="L866" i="4"/>
  <c r="K977" i="1"/>
  <c r="P977" i="1"/>
  <c r="K977" i="8"/>
  <c r="P977" i="8"/>
  <c r="L2392" i="4"/>
  <c r="K963" i="1"/>
  <c r="P168" i="8"/>
  <c r="H415" i="2"/>
  <c r="I415" i="2"/>
  <c r="L415" i="2"/>
  <c r="M415" i="2"/>
  <c r="P191" i="3"/>
  <c r="Q191" i="3"/>
  <c r="K355" i="8"/>
  <c r="P355" i="8"/>
  <c r="K355" i="1"/>
  <c r="P355" i="1"/>
  <c r="P328" i="1"/>
  <c r="N151" i="3"/>
  <c r="O151" i="3"/>
  <c r="P295" i="8"/>
  <c r="P290" i="3"/>
  <c r="Q290" i="3"/>
  <c r="K242" i="8"/>
  <c r="K242" i="1"/>
  <c r="K235" i="8"/>
  <c r="K235" i="1"/>
  <c r="K482" i="1"/>
  <c r="K482" i="8"/>
  <c r="H419" i="2"/>
  <c r="I419" i="2"/>
  <c r="L419" i="2"/>
  <c r="M419" i="2"/>
  <c r="P197" i="3"/>
  <c r="Q197" i="3"/>
  <c r="P172" i="8"/>
  <c r="P289" i="3"/>
  <c r="Q289" i="3"/>
  <c r="P192" i="8"/>
  <c r="H402" i="2"/>
  <c r="I402" i="2"/>
  <c r="L402" i="2"/>
  <c r="M402" i="2"/>
  <c r="P184" i="1"/>
  <c r="P245" i="1"/>
  <c r="N117" i="3"/>
  <c r="O117" i="3"/>
  <c r="K1466" i="4"/>
  <c r="L1466" i="4"/>
  <c r="L1468" i="4"/>
  <c r="K155" i="1"/>
  <c r="H532" i="2"/>
  <c r="I532" i="2"/>
  <c r="P286" i="8"/>
  <c r="P167" i="1"/>
  <c r="N189" i="3"/>
  <c r="O189" i="3"/>
  <c r="N30" i="3"/>
  <c r="O30" i="3"/>
  <c r="P143" i="1"/>
  <c r="P332" i="1"/>
  <c r="N206" i="3"/>
  <c r="O206" i="3"/>
  <c r="P184" i="8"/>
  <c r="H409" i="2"/>
  <c r="I409" i="2"/>
  <c r="L409" i="2"/>
  <c r="M409" i="2"/>
  <c r="P276" i="3"/>
  <c r="Q276" i="3"/>
  <c r="P112" i="8"/>
  <c r="H344" i="2"/>
  <c r="I344" i="2"/>
  <c r="L344" i="2"/>
  <c r="M344" i="2"/>
  <c r="P238" i="3"/>
  <c r="Q238" i="3"/>
  <c r="K776" i="1"/>
  <c r="P776" i="1"/>
  <c r="K776" i="8"/>
  <c r="H141" i="2"/>
  <c r="I141" i="2"/>
  <c r="L141" i="2"/>
  <c r="M141" i="2"/>
  <c r="P369" i="8"/>
  <c r="K448" i="8"/>
  <c r="K448" i="1"/>
  <c r="P448" i="1"/>
  <c r="N121" i="3"/>
  <c r="O121" i="3"/>
  <c r="P249" i="1"/>
  <c r="K134" i="8"/>
  <c r="P134" i="8"/>
  <c r="K134" i="1"/>
  <c r="P134" i="1"/>
  <c r="P198" i="8"/>
  <c r="H414" i="2"/>
  <c r="I414" i="2"/>
  <c r="L414" i="2"/>
  <c r="M414" i="2"/>
  <c r="P190" i="3"/>
  <c r="Q190" i="3"/>
  <c r="N118" i="3"/>
  <c r="O118" i="3"/>
  <c r="P246" i="1"/>
  <c r="P260" i="1"/>
  <c r="N130" i="3"/>
  <c r="O130" i="3"/>
  <c r="K229" i="8"/>
  <c r="K229" i="1"/>
  <c r="P247" i="1"/>
  <c r="N119" i="3"/>
  <c r="O119" i="3"/>
  <c r="K342" i="1"/>
  <c r="P342" i="1"/>
  <c r="K342" i="8"/>
  <c r="P342" i="8"/>
  <c r="L228" i="4"/>
  <c r="K481" i="1"/>
  <c r="K481" i="8"/>
  <c r="K239" i="1"/>
  <c r="K239" i="8"/>
  <c r="P259" i="1"/>
  <c r="N129" i="3"/>
  <c r="O129" i="3"/>
  <c r="P307" i="1"/>
  <c r="N122" i="3"/>
  <c r="O122" i="3"/>
  <c r="K3523" i="4"/>
  <c r="L3523" i="4"/>
  <c r="K3691" i="4"/>
  <c r="L3691" i="4"/>
  <c r="K3341" i="4"/>
  <c r="L3341" i="4"/>
  <c r="K3743" i="4"/>
  <c r="L3743" i="4"/>
  <c r="K3639" i="4"/>
  <c r="L3639" i="4"/>
  <c r="K3553" i="4"/>
  <c r="L3553" i="4"/>
  <c r="K3445" i="4"/>
  <c r="L3445" i="4"/>
  <c r="K3289" i="4"/>
  <c r="L3289" i="4"/>
  <c r="K4883" i="4"/>
  <c r="L4883" i="4"/>
  <c r="N288" i="3"/>
  <c r="O288" i="3"/>
  <c r="P294" i="1"/>
  <c r="P292" i="8"/>
  <c r="P281" i="3"/>
  <c r="Q281" i="3"/>
  <c r="H395" i="2"/>
  <c r="I395" i="2"/>
  <c r="L395" i="2"/>
  <c r="M395" i="2"/>
  <c r="K3393" i="4"/>
  <c r="L3393" i="4"/>
  <c r="K3583" i="4"/>
  <c r="L3583" i="4"/>
  <c r="H64" i="2"/>
  <c r="I64" i="2"/>
  <c r="L64" i="2"/>
  <c r="M64" i="2"/>
  <c r="P204" i="3"/>
  <c r="Q204" i="3"/>
  <c r="G109" i="5"/>
  <c r="H109" i="5" s="1"/>
  <c r="J109" i="5" s="1"/>
  <c r="P778" i="8"/>
  <c r="P168" i="1"/>
  <c r="K153" i="8"/>
  <c r="K153" i="1"/>
  <c r="K3237" i="4"/>
  <c r="L3237" i="4"/>
  <c r="H183" i="2"/>
  <c r="I183" i="2"/>
  <c r="L183" i="2"/>
  <c r="M183" i="2"/>
  <c r="K226" i="8"/>
  <c r="O2558" i="4"/>
  <c r="H477" i="8"/>
  <c r="J117" i="2"/>
  <c r="K117" i="2"/>
  <c r="H188" i="2"/>
  <c r="I188" i="2"/>
  <c r="L188" i="2"/>
  <c r="M188" i="2"/>
  <c r="K176" i="1"/>
  <c r="P176" i="1"/>
  <c r="P203" i="3"/>
  <c r="Q203" i="3"/>
  <c r="P491" i="3"/>
  <c r="Q491" i="3"/>
  <c r="P353" i="8"/>
  <c r="N126" i="3"/>
  <c r="O126" i="3"/>
  <c r="H449" i="2"/>
  <c r="I449" i="2"/>
  <c r="L449" i="2"/>
  <c r="M449" i="2"/>
  <c r="K978" i="1"/>
  <c r="P978" i="1"/>
  <c r="P485" i="3"/>
  <c r="Q485" i="3"/>
  <c r="H251" i="2"/>
  <c r="I251" i="2"/>
  <c r="L251" i="2"/>
  <c r="M251" i="2"/>
  <c r="K353" i="1"/>
  <c r="N485" i="3"/>
  <c r="O485" i="3"/>
  <c r="P387" i="8"/>
  <c r="G59" i="5"/>
  <c r="H59" i="5" s="1"/>
  <c r="N264" i="3"/>
  <c r="O264" i="3"/>
  <c r="N190" i="3"/>
  <c r="P28" i="3"/>
  <c r="Q28" i="3"/>
  <c r="K341" i="1"/>
  <c r="P341" i="1"/>
  <c r="P158" i="1"/>
  <c r="K349" i="1"/>
  <c r="P349" i="1"/>
  <c r="K1242" i="4"/>
  <c r="L1242" i="4"/>
  <c r="L1243" i="4"/>
  <c r="K383" i="8"/>
  <c r="P34" i="3"/>
  <c r="Q34" i="3"/>
  <c r="P979" i="8"/>
  <c r="P361" i="8"/>
  <c r="K1170" i="4"/>
  <c r="L1170" i="4"/>
  <c r="L1171" i="4"/>
  <c r="K971" i="1"/>
  <c r="P144" i="8"/>
  <c r="L532" i="2"/>
  <c r="M532" i="2"/>
  <c r="K361" i="1"/>
  <c r="P361" i="1"/>
  <c r="K1272" i="4"/>
  <c r="L1272" i="4"/>
  <c r="K1218" i="4"/>
  <c r="L1218" i="4"/>
  <c r="L1221" i="4"/>
  <c r="K357" i="1"/>
  <c r="P357" i="1"/>
  <c r="P255" i="1"/>
  <c r="P913" i="8"/>
  <c r="K1210" i="4"/>
  <c r="L1210" i="4"/>
  <c r="L1212" i="4"/>
  <c r="K356" i="8"/>
  <c r="P287" i="8"/>
  <c r="K484" i="8"/>
  <c r="P484" i="8"/>
  <c r="K1472" i="4"/>
  <c r="L1472" i="4"/>
  <c r="L1474" i="4"/>
  <c r="K156" i="1"/>
  <c r="N161" i="3"/>
  <c r="H533" i="2"/>
  <c r="I533" i="2"/>
  <c r="L533" i="2"/>
  <c r="M533" i="2"/>
  <c r="K1491" i="4"/>
  <c r="L1491" i="4"/>
  <c r="L1493" i="4"/>
  <c r="K125" i="1"/>
  <c r="N159" i="3"/>
  <c r="O159" i="3"/>
  <c r="K287" i="1"/>
  <c r="P287" i="1"/>
  <c r="N131" i="3"/>
  <c r="O131" i="3"/>
  <c r="P95" i="1"/>
  <c r="N120" i="3"/>
  <c r="O120" i="3"/>
  <c r="O2582" i="4"/>
  <c r="H403" i="8"/>
  <c r="J118" i="2"/>
  <c r="K118" i="2"/>
  <c r="P223" i="8"/>
  <c r="K1201" i="4"/>
  <c r="L1201" i="4"/>
  <c r="L1204" i="4"/>
  <c r="K370" i="8"/>
  <c r="G164" i="5"/>
  <c r="H164" i="5" s="1"/>
  <c r="I164" i="5" s="1"/>
  <c r="L969" i="4"/>
  <c r="K300" i="1"/>
  <c r="P300" i="1"/>
  <c r="P85" i="1"/>
  <c r="N491" i="3"/>
  <c r="O491" i="3"/>
  <c r="P122" i="8"/>
  <c r="P215" i="3"/>
  <c r="Q215" i="3"/>
  <c r="P969" i="8"/>
  <c r="K3873" i="4"/>
  <c r="L3873" i="4"/>
  <c r="L3878" i="4"/>
  <c r="K3806" i="4"/>
  <c r="L3806" i="4"/>
  <c r="L3811" i="4"/>
  <c r="K1271" i="4"/>
  <c r="L1271" i="4"/>
  <c r="K3854" i="4"/>
  <c r="L3854" i="4"/>
  <c r="L3858" i="4"/>
  <c r="K3829" i="4"/>
  <c r="L3829" i="4"/>
  <c r="L3833" i="4"/>
  <c r="K329" i="1"/>
  <c r="K1280" i="4"/>
  <c r="L1280" i="4"/>
  <c r="L1284" i="4"/>
  <c r="K3893" i="4"/>
  <c r="L3893" i="4"/>
  <c r="L3898" i="4"/>
  <c r="K3921" i="4"/>
  <c r="L3921" i="4"/>
  <c r="L3927" i="4"/>
  <c r="K330" i="1"/>
  <c r="P330" i="1"/>
  <c r="K350" i="8"/>
  <c r="P350" i="8"/>
  <c r="L872" i="4"/>
  <c r="K113" i="8"/>
  <c r="G21" i="5"/>
  <c r="H21" i="5" s="1"/>
  <c r="J21" i="5" s="1"/>
  <c r="K371" i="1"/>
  <c r="P371" i="1"/>
  <c r="K268" i="1"/>
  <c r="P268" i="1"/>
  <c r="K347" i="8"/>
  <c r="H481" i="2"/>
  <c r="I481" i="2"/>
  <c r="L481" i="2"/>
  <c r="M481" i="2"/>
  <c r="K360" i="1"/>
  <c r="P360" i="1"/>
  <c r="K793" i="1"/>
  <c r="P793" i="1"/>
  <c r="K384" i="1"/>
  <c r="P384" i="1"/>
  <c r="H140" i="2"/>
  <c r="I140" i="2"/>
  <c r="L140" i="2"/>
  <c r="M140" i="2"/>
  <c r="K352" i="1"/>
  <c r="P352" i="1"/>
  <c r="H250" i="2"/>
  <c r="I250" i="2"/>
  <c r="L250" i="2"/>
  <c r="M250" i="2"/>
  <c r="P415" i="3"/>
  <c r="Q415" i="3"/>
  <c r="P257" i="1"/>
  <c r="P258" i="1"/>
  <c r="P298" i="8"/>
  <c r="P360" i="8"/>
  <c r="P87" i="1"/>
  <c r="P292" i="1"/>
  <c r="N207" i="3"/>
  <c r="P333" i="1"/>
  <c r="P288" i="3"/>
  <c r="Q288" i="3"/>
  <c r="N289" i="3"/>
  <c r="O289" i="3"/>
  <c r="P294" i="8"/>
  <c r="K436" i="1"/>
  <c r="P436" i="1"/>
  <c r="H134" i="2"/>
  <c r="I134" i="2"/>
  <c r="L134" i="2"/>
  <c r="M134" i="2"/>
  <c r="P142" i="8"/>
  <c r="H418" i="2"/>
  <c r="I418" i="2"/>
  <c r="L418" i="2"/>
  <c r="M418" i="2"/>
  <c r="P189" i="3"/>
  <c r="Q189" i="3"/>
  <c r="H413" i="2"/>
  <c r="I413" i="2"/>
  <c r="L413" i="2"/>
  <c r="M413" i="2"/>
  <c r="H180" i="2"/>
  <c r="I180" i="2"/>
  <c r="L180" i="2"/>
  <c r="M180" i="2"/>
  <c r="H416" i="2"/>
  <c r="I416" i="2"/>
  <c r="L416" i="2"/>
  <c r="M416" i="2"/>
  <c r="P217" i="3"/>
  <c r="Q217" i="3"/>
  <c r="N286" i="3"/>
  <c r="O286" i="3"/>
  <c r="P169" i="8"/>
  <c r="L1001" i="4"/>
  <c r="K280" i="1"/>
  <c r="G52" i="5"/>
  <c r="H52" i="5" s="1"/>
  <c r="I52" i="5" s="1"/>
  <c r="N290" i="3"/>
  <c r="O290" i="3"/>
  <c r="P189" i="1"/>
  <c r="P181" i="3"/>
  <c r="Q181" i="3"/>
  <c r="O3674" i="4"/>
  <c r="H216" i="8"/>
  <c r="J484" i="2"/>
  <c r="K484" i="2"/>
  <c r="L484" i="2"/>
  <c r="M484" i="2"/>
  <c r="H424" i="2"/>
  <c r="I424" i="2"/>
  <c r="L424" i="2"/>
  <c r="M424" i="2"/>
  <c r="H3928" i="4"/>
  <c r="O3928" i="4"/>
  <c r="O3932" i="4"/>
  <c r="H338" i="8"/>
  <c r="J175" i="2"/>
  <c r="K175" i="2"/>
  <c r="L175" i="2"/>
  <c r="M175" i="2"/>
  <c r="P227" i="3"/>
  <c r="Q227" i="3"/>
  <c r="P171" i="8"/>
  <c r="O2054" i="4"/>
  <c r="H407" i="8"/>
  <c r="O3752" i="4"/>
  <c r="H204" i="8"/>
  <c r="J487" i="2"/>
  <c r="K487" i="2"/>
  <c r="L487" i="2"/>
  <c r="M487" i="2"/>
  <c r="K275" i="8"/>
  <c r="H309" i="2"/>
  <c r="I309" i="2"/>
  <c r="L309" i="2"/>
  <c r="M309" i="2"/>
  <c r="K275" i="1"/>
  <c r="N102" i="3"/>
  <c r="O102" i="3"/>
  <c r="O4860" i="4"/>
  <c r="H490" i="8"/>
  <c r="O3648" i="4"/>
  <c r="H289" i="8"/>
  <c r="J483" i="2"/>
  <c r="K483" i="2"/>
  <c r="L483" i="2"/>
  <c r="M483" i="2"/>
  <c r="O1730" i="4"/>
  <c r="H392" i="8"/>
  <c r="H3903" i="4"/>
  <c r="O3903" i="4"/>
  <c r="O3904" i="4"/>
  <c r="H331" i="8"/>
  <c r="J177" i="2"/>
  <c r="K177" i="2"/>
  <c r="L177" i="2"/>
  <c r="M177" i="2"/>
  <c r="P236" i="1"/>
  <c r="P206" i="3"/>
  <c r="Q206" i="3"/>
  <c r="H3934" i="4"/>
  <c r="O3934" i="4"/>
  <c r="O3938" i="4"/>
  <c r="H337" i="8"/>
  <c r="J176" i="2"/>
  <c r="K176" i="2"/>
  <c r="L176" i="2"/>
  <c r="M176" i="2"/>
  <c r="O1683" i="4"/>
  <c r="H374" i="8"/>
  <c r="P105" i="8"/>
  <c r="P108" i="1"/>
  <c r="O4893" i="4"/>
  <c r="H491" i="8"/>
  <c r="O2911" i="4"/>
  <c r="H389" i="8"/>
  <c r="J120" i="2"/>
  <c r="K120" i="2"/>
  <c r="L1020" i="4"/>
  <c r="K276" i="1"/>
  <c r="P112" i="1"/>
  <c r="O2337" i="4"/>
  <c r="H416" i="8"/>
  <c r="P188" i="1"/>
  <c r="K232" i="1"/>
  <c r="P232" i="1"/>
  <c r="O2840" i="4"/>
  <c r="H390" i="8"/>
  <c r="J119" i="2"/>
  <c r="K119" i="2"/>
  <c r="P332" i="8"/>
  <c r="O2172" i="4"/>
  <c r="H401" i="8"/>
  <c r="O1777" i="4"/>
  <c r="H419" i="8"/>
  <c r="J121" i="2"/>
  <c r="K121" i="2"/>
  <c r="P445" i="8"/>
  <c r="K271" i="1"/>
  <c r="P271" i="1"/>
  <c r="K227" i="1"/>
  <c r="N135" i="3"/>
  <c r="O135" i="3"/>
  <c r="K433" i="1"/>
  <c r="N92" i="3"/>
  <c r="O92" i="3"/>
  <c r="K238" i="1"/>
  <c r="P238" i="1"/>
  <c r="O2723" i="4"/>
  <c r="H404" i="8"/>
  <c r="O1847" i="4"/>
  <c r="H398" i="8"/>
  <c r="N287" i="3"/>
  <c r="O287" i="3"/>
  <c r="O2793" i="4"/>
  <c r="H425" i="8"/>
  <c r="O1890" i="4"/>
  <c r="H399" i="8"/>
  <c r="H318" i="2"/>
  <c r="I318" i="2"/>
  <c r="L318" i="2"/>
  <c r="M318" i="2"/>
  <c r="P95" i="3"/>
  <c r="Q95" i="3"/>
  <c r="P266" i="8"/>
  <c r="K277" i="1"/>
  <c r="N104" i="3"/>
  <c r="O104" i="3"/>
  <c r="K266" i="1"/>
  <c r="O2148" i="4"/>
  <c r="H364" i="8"/>
  <c r="J123" i="2"/>
  <c r="K123" i="2"/>
  <c r="O2817" i="4"/>
  <c r="H373" i="8"/>
  <c r="O2676" i="4"/>
  <c r="H140" i="8"/>
  <c r="P106" i="1"/>
  <c r="O2007" i="4"/>
  <c r="H327" i="8"/>
  <c r="O3324" i="4"/>
  <c r="H200" i="8"/>
  <c r="J467" i="2"/>
  <c r="K467" i="2"/>
  <c r="L467" i="2"/>
  <c r="M467" i="2"/>
  <c r="N203" i="3"/>
  <c r="O203" i="3"/>
  <c r="P244" i="1"/>
  <c r="K265" i="1"/>
  <c r="N94" i="3"/>
  <c r="O94" i="3"/>
  <c r="N297" i="3"/>
  <c r="O297" i="3"/>
  <c r="O1800" i="4"/>
  <c r="H427" i="8"/>
  <c r="O2629" i="4"/>
  <c r="H417" i="8"/>
  <c r="O2887" i="4"/>
  <c r="H412" i="8"/>
  <c r="O1753" i="4"/>
  <c r="H381" i="8"/>
  <c r="K225" i="1"/>
  <c r="N133" i="3"/>
  <c r="O133" i="3"/>
  <c r="P143" i="8"/>
  <c r="N192" i="3"/>
  <c r="K356" i="1"/>
  <c r="P356" i="1"/>
  <c r="O2361" i="4"/>
  <c r="H396" i="8"/>
  <c r="O2195" i="4"/>
  <c r="H408" i="8"/>
  <c r="O3700" i="4"/>
  <c r="H290" i="8"/>
  <c r="J485" i="2"/>
  <c r="K485" i="2"/>
  <c r="L485" i="2"/>
  <c r="M485" i="2"/>
  <c r="O2605" i="4"/>
  <c r="H410" i="8"/>
  <c r="P30" i="3"/>
  <c r="Q30" i="3"/>
  <c r="H136" i="2"/>
  <c r="I136" i="2"/>
  <c r="L136" i="2"/>
  <c r="M136" i="2"/>
  <c r="N197" i="3"/>
  <c r="O1913" i="4"/>
  <c r="H406" i="8"/>
  <c r="O1824" i="4"/>
  <c r="H380" i="8"/>
  <c r="O2243" i="4"/>
  <c r="H395" i="8"/>
  <c r="K273" i="1"/>
  <c r="P273" i="1"/>
  <c r="O3402" i="4"/>
  <c r="H211" i="8"/>
  <c r="J472" i="2"/>
  <c r="K472" i="2"/>
  <c r="L472" i="2"/>
  <c r="M472" i="2"/>
  <c r="O2475" i="4"/>
  <c r="H478" i="8"/>
  <c r="J462" i="2"/>
  <c r="K462" i="2"/>
  <c r="L2406" i="4"/>
  <c r="K267" i="8"/>
  <c r="O1659" i="4"/>
  <c r="H426" i="8"/>
  <c r="O3622" i="4"/>
  <c r="H215" i="8"/>
  <c r="J482" i="2"/>
  <c r="K482" i="2"/>
  <c r="L482" i="2"/>
  <c r="M482" i="2"/>
  <c r="O3506" i="4"/>
  <c r="H206" i="8"/>
  <c r="J476" i="2"/>
  <c r="K476" i="2"/>
  <c r="L476" i="2"/>
  <c r="M476" i="2"/>
  <c r="O3376" i="4"/>
  <c r="H218" i="8"/>
  <c r="J471" i="2"/>
  <c r="K471" i="2"/>
  <c r="L471" i="2"/>
  <c r="M471" i="2"/>
  <c r="N195" i="3"/>
  <c r="O195" i="3"/>
  <c r="O2384" i="4"/>
  <c r="H366" i="8"/>
  <c r="O3220" i="4"/>
  <c r="H209" i="8"/>
  <c r="J463" i="2"/>
  <c r="K463" i="2"/>
  <c r="L463" i="2"/>
  <c r="M463" i="2"/>
  <c r="P170" i="1"/>
  <c r="N193" i="3"/>
  <c r="O2101" i="4"/>
  <c r="H421" i="8"/>
  <c r="J122" i="2"/>
  <c r="K122" i="2"/>
  <c r="K351" i="1"/>
  <c r="P351" i="1"/>
  <c r="K357" i="8"/>
  <c r="O3246" i="4"/>
  <c r="H210" i="8"/>
  <c r="J464" i="2"/>
  <c r="K464" i="2"/>
  <c r="L464" i="2"/>
  <c r="M464" i="2"/>
  <c r="O3272" i="4"/>
  <c r="H217" i="8"/>
  <c r="J465" i="2"/>
  <c r="K465" i="2"/>
  <c r="L465" i="2"/>
  <c r="M465" i="2"/>
  <c r="O3454" i="4"/>
  <c r="H212" i="8"/>
  <c r="J474" i="2"/>
  <c r="K474" i="2"/>
  <c r="L474" i="2"/>
  <c r="M474" i="2"/>
  <c r="O2078" i="4"/>
  <c r="H414" i="8"/>
  <c r="O2031" i="4"/>
  <c r="H400" i="8"/>
  <c r="O3536" i="4"/>
  <c r="H213" i="8"/>
  <c r="J478" i="2"/>
  <c r="K478" i="2"/>
  <c r="L478" i="2"/>
  <c r="M478" i="2"/>
  <c r="O2699" i="4"/>
  <c r="H391" i="8"/>
  <c r="P187" i="3"/>
  <c r="Q187" i="3"/>
  <c r="P166" i="8"/>
  <c r="O3298" i="4"/>
  <c r="H208" i="8"/>
  <c r="J466" i="2"/>
  <c r="K466" i="2"/>
  <c r="L466" i="2"/>
  <c r="M466" i="2"/>
  <c r="N187" i="3"/>
  <c r="O187" i="3"/>
  <c r="P166" i="1"/>
  <c r="P190" i="8"/>
  <c r="H400" i="2"/>
  <c r="I400" i="2"/>
  <c r="L400" i="2"/>
  <c r="M400" i="2"/>
  <c r="P286" i="3"/>
  <c r="Q286" i="3"/>
  <c r="K224" i="8"/>
  <c r="O3428" i="4"/>
  <c r="H219" i="8"/>
  <c r="J473" i="2"/>
  <c r="K473" i="2"/>
  <c r="L473" i="2"/>
  <c r="M473" i="2"/>
  <c r="O1984" i="4"/>
  <c r="H393" i="8"/>
  <c r="K237" i="1"/>
  <c r="N143" i="3"/>
  <c r="O143" i="3"/>
  <c r="O2746" i="4"/>
  <c r="H411" i="8"/>
  <c r="O2290" i="4"/>
  <c r="H402" i="8"/>
  <c r="O2770" i="4"/>
  <c r="H418" i="8"/>
  <c r="N115" i="3"/>
  <c r="O115" i="3"/>
  <c r="O1937" i="4"/>
  <c r="H413" i="8"/>
  <c r="P253" i="3"/>
  <c r="Q253" i="3"/>
  <c r="P86" i="8"/>
  <c r="H375" i="2"/>
  <c r="I375" i="2"/>
  <c r="L375" i="2"/>
  <c r="M375" i="2"/>
  <c r="O1960" i="4"/>
  <c r="H420" i="8"/>
  <c r="O3480" i="4"/>
  <c r="H203" i="8"/>
  <c r="J475" i="2"/>
  <c r="K475" i="2"/>
  <c r="L475" i="2"/>
  <c r="M475" i="2"/>
  <c r="O1706" i="4"/>
  <c r="H397" i="8"/>
  <c r="O2219" i="4"/>
  <c r="H415" i="8"/>
  <c r="O3596" i="4"/>
  <c r="H207" i="8"/>
  <c r="J480" i="2"/>
  <c r="K480" i="2"/>
  <c r="L480" i="2"/>
  <c r="M480" i="2"/>
  <c r="O2266" i="4"/>
  <c r="H365" i="8"/>
  <c r="J124" i="2"/>
  <c r="K124" i="2"/>
  <c r="K264" i="1"/>
  <c r="P264" i="1"/>
  <c r="K264" i="8"/>
  <c r="O3726" i="4"/>
  <c r="H202" i="8"/>
  <c r="J486" i="2"/>
  <c r="K486" i="2"/>
  <c r="L486" i="2"/>
  <c r="M486" i="2"/>
  <c r="O2652" i="4"/>
  <c r="H424" i="8"/>
  <c r="O2313" i="4"/>
  <c r="H409" i="8"/>
  <c r="P236" i="3"/>
  <c r="Q236" i="3"/>
  <c r="P111" i="8"/>
  <c r="H343" i="2"/>
  <c r="I343" i="2"/>
  <c r="L343" i="2"/>
  <c r="M343" i="2"/>
  <c r="O3566" i="4"/>
  <c r="H214" i="8"/>
  <c r="J479" i="2"/>
  <c r="K479" i="2"/>
  <c r="L479" i="2"/>
  <c r="M479" i="2"/>
  <c r="N236" i="3"/>
  <c r="O236" i="3"/>
  <c r="P111" i="1"/>
  <c r="O2125" i="4"/>
  <c r="H394" i="8"/>
  <c r="O3350" i="4"/>
  <c r="H205" i="8"/>
  <c r="J468" i="2"/>
  <c r="K468" i="2"/>
  <c r="L468" i="2"/>
  <c r="M468" i="2"/>
  <c r="P201" i="1"/>
  <c r="N205" i="3"/>
  <c r="O205" i="3"/>
  <c r="H65" i="2"/>
  <c r="I65" i="2"/>
  <c r="L65" i="2"/>
  <c r="M65" i="2"/>
  <c r="G116" i="5"/>
  <c r="H116" i="5" s="1"/>
  <c r="I116" i="5" s="1"/>
  <c r="P205" i="3"/>
  <c r="Q205" i="3"/>
  <c r="P201" i="8"/>
  <c r="K1142" i="4"/>
  <c r="L1142" i="4"/>
  <c r="L1143" i="4"/>
  <c r="P460" i="8"/>
  <c r="P183" i="3"/>
  <c r="Q183" i="3"/>
  <c r="H425" i="2"/>
  <c r="I425" i="2"/>
  <c r="L425" i="2"/>
  <c r="M425" i="2"/>
  <c r="P163" i="8"/>
  <c r="N183" i="3"/>
  <c r="O183" i="3"/>
  <c r="P163" i="1"/>
  <c r="P173" i="1"/>
  <c r="N182" i="3"/>
  <c r="P173" i="8"/>
  <c r="P182" i="3"/>
  <c r="Q182" i="3"/>
  <c r="H184" i="2"/>
  <c r="I184" i="2"/>
  <c r="L184" i="2"/>
  <c r="M184" i="2"/>
  <c r="P78" i="8"/>
  <c r="P75" i="8"/>
  <c r="H358" i="2"/>
  <c r="I358" i="2"/>
  <c r="L358" i="2"/>
  <c r="M358" i="2"/>
  <c r="P260" i="3"/>
  <c r="Q260" i="3"/>
  <c r="P257" i="3"/>
  <c r="Q257" i="3"/>
  <c r="H355" i="2"/>
  <c r="I355" i="2"/>
  <c r="L355" i="2"/>
  <c r="M355" i="2"/>
  <c r="P99" i="8"/>
  <c r="P63" i="1"/>
  <c r="N179" i="3"/>
  <c r="O179" i="3"/>
  <c r="N257" i="3"/>
  <c r="O257" i="3"/>
  <c r="P99" i="1"/>
  <c r="H407" i="2"/>
  <c r="I407" i="2"/>
  <c r="L407" i="2"/>
  <c r="M407" i="2"/>
  <c r="P274" i="3"/>
  <c r="Q274" i="3"/>
  <c r="P183" i="8"/>
  <c r="P179" i="3"/>
  <c r="Q179" i="3"/>
  <c r="H421" i="2"/>
  <c r="I421" i="2"/>
  <c r="L421" i="2"/>
  <c r="M421" i="2"/>
  <c r="P63" i="8"/>
  <c r="P279" i="3"/>
  <c r="Q279" i="3"/>
  <c r="P186" i="8"/>
  <c r="H412" i="2"/>
  <c r="I412" i="2"/>
  <c r="L412" i="2"/>
  <c r="M412" i="2"/>
  <c r="P183" i="1"/>
  <c r="N274" i="3"/>
  <c r="O274" i="3"/>
  <c r="P164" i="1"/>
  <c r="N184" i="3"/>
  <c r="O184" i="3"/>
  <c r="H354" i="2"/>
  <c r="I354" i="2"/>
  <c r="L354" i="2"/>
  <c r="M354" i="2"/>
  <c r="P98" i="8"/>
  <c r="P256" i="3"/>
  <c r="Q256" i="3"/>
  <c r="N279" i="3"/>
  <c r="O279" i="3"/>
  <c r="P186" i="1"/>
  <c r="N232" i="3"/>
  <c r="O232" i="3"/>
  <c r="P138" i="1"/>
  <c r="P164" i="8"/>
  <c r="H426" i="2"/>
  <c r="I426" i="2"/>
  <c r="L426" i="2"/>
  <c r="M426" i="2"/>
  <c r="P184" i="3"/>
  <c r="Q184" i="3"/>
  <c r="P98" i="1"/>
  <c r="N256" i="3"/>
  <c r="O256" i="3"/>
  <c r="N244" i="3"/>
  <c r="O244" i="3"/>
  <c r="P136" i="1"/>
  <c r="P138" i="8"/>
  <c r="H352" i="2"/>
  <c r="I352" i="2"/>
  <c r="L352" i="2"/>
  <c r="M352" i="2"/>
  <c r="P232" i="3"/>
  <c r="Q232" i="3"/>
  <c r="H341" i="2"/>
  <c r="I341" i="2"/>
  <c r="L341" i="2"/>
  <c r="M341" i="2"/>
  <c r="P110" i="8"/>
  <c r="P234" i="3"/>
  <c r="Q234" i="3"/>
  <c r="H372" i="2"/>
  <c r="I372" i="2"/>
  <c r="L372" i="2"/>
  <c r="M372" i="2"/>
  <c r="P368" i="8"/>
  <c r="P244" i="3"/>
  <c r="Q244" i="3"/>
  <c r="H364" i="2"/>
  <c r="I364" i="2"/>
  <c r="L364" i="2"/>
  <c r="M364" i="2"/>
  <c r="P136" i="8"/>
  <c r="N234" i="3"/>
  <c r="O234" i="3"/>
  <c r="P110" i="1"/>
  <c r="P75" i="1"/>
  <c r="N260" i="3"/>
  <c r="O260" i="3"/>
  <c r="N285" i="3"/>
  <c r="O285" i="3"/>
  <c r="P293" i="1"/>
  <c r="K279" i="1"/>
  <c r="K279" i="8"/>
  <c r="K382" i="8"/>
  <c r="K382" i="1"/>
  <c r="P382" i="1"/>
  <c r="K3651" i="4"/>
  <c r="L3651" i="4"/>
  <c r="K3509" i="4"/>
  <c r="L3509" i="4"/>
  <c r="K3431" i="4"/>
  <c r="L3431" i="4"/>
  <c r="G111" i="5"/>
  <c r="H111" i="5" s="1"/>
  <c r="K3569" i="4"/>
  <c r="L3569" i="4"/>
  <c r="P38" i="3"/>
  <c r="Q38" i="3"/>
  <c r="P962" i="8"/>
  <c r="K3625" i="4"/>
  <c r="L3625" i="4"/>
  <c r="K4884" i="4"/>
  <c r="L4884" i="4"/>
  <c r="K3249" i="4"/>
  <c r="L3249" i="4"/>
  <c r="K3379" i="4"/>
  <c r="L3379" i="4"/>
  <c r="K3301" i="4"/>
  <c r="L3301" i="4"/>
  <c r="K701" i="4"/>
  <c r="L701" i="4"/>
  <c r="L708" i="4"/>
  <c r="K784" i="8"/>
  <c r="H221" i="2"/>
  <c r="I221" i="2"/>
  <c r="L221" i="2"/>
  <c r="M221" i="2"/>
  <c r="K3483" i="4"/>
  <c r="L3483" i="4"/>
  <c r="K3327" i="4"/>
  <c r="L3327" i="4"/>
  <c r="K836" i="4"/>
  <c r="L836" i="4"/>
  <c r="L844" i="4"/>
  <c r="K312" i="8"/>
  <c r="K4852" i="4"/>
  <c r="L4852" i="4"/>
  <c r="K3353" i="4"/>
  <c r="L3353" i="4"/>
  <c r="K3677" i="4"/>
  <c r="L3677" i="4"/>
  <c r="K3197" i="4"/>
  <c r="L3197" i="4"/>
  <c r="K3539" i="4"/>
  <c r="L3539" i="4"/>
  <c r="K3599" i="4"/>
  <c r="L3599" i="4"/>
  <c r="K3223" i="4"/>
  <c r="L3223" i="4"/>
  <c r="K3457" i="4"/>
  <c r="L3457" i="4"/>
  <c r="K931" i="4"/>
  <c r="L931" i="4"/>
  <c r="L946" i="4"/>
  <c r="K3729" i="4"/>
  <c r="L3729" i="4"/>
  <c r="K2467" i="4"/>
  <c r="L2467" i="4"/>
  <c r="K3405" i="4"/>
  <c r="L3405" i="4"/>
  <c r="K3703" i="4"/>
  <c r="L3703" i="4"/>
  <c r="K722" i="4"/>
  <c r="L722" i="4"/>
  <c r="L729" i="4"/>
  <c r="K3275" i="4"/>
  <c r="L3275" i="4"/>
  <c r="L953" i="4"/>
  <c r="N38" i="3"/>
  <c r="O38" i="3"/>
  <c r="P962" i="1"/>
  <c r="P180" i="1"/>
  <c r="N271" i="3"/>
  <c r="O271" i="3"/>
  <c r="N280" i="3"/>
  <c r="O280" i="3"/>
  <c r="P187" i="1"/>
  <c r="N213" i="3"/>
  <c r="O213" i="3"/>
  <c r="P76" i="1"/>
  <c r="K278" i="1"/>
  <c r="K278" i="8"/>
  <c r="H404" i="2"/>
  <c r="I404" i="2"/>
  <c r="L404" i="2"/>
  <c r="M404" i="2"/>
  <c r="P180" i="8"/>
  <c r="P271" i="3"/>
  <c r="Q271" i="3"/>
  <c r="P280" i="3"/>
  <c r="Q280" i="3"/>
  <c r="H394" i="2"/>
  <c r="I394" i="2"/>
  <c r="L394" i="2"/>
  <c r="M394" i="2"/>
  <c r="P187" i="8"/>
  <c r="G26" i="5"/>
  <c r="H26" i="5" s="1"/>
  <c r="H116" i="2"/>
  <c r="I116" i="2"/>
  <c r="L116" i="2"/>
  <c r="M116" i="2"/>
  <c r="P213" i="3"/>
  <c r="Q213" i="3"/>
  <c r="P76" i="8"/>
  <c r="P297" i="1"/>
  <c r="N416" i="3"/>
  <c r="O416" i="3"/>
  <c r="N225" i="3"/>
  <c r="O225" i="3"/>
  <c r="P137" i="1"/>
  <c r="P291" i="1"/>
  <c r="N278" i="3"/>
  <c r="O278" i="3"/>
  <c r="G128" i="5"/>
  <c r="H128" i="5" s="1"/>
  <c r="P297" i="8"/>
  <c r="P416" i="3"/>
  <c r="Q416" i="3"/>
  <c r="H84" i="2"/>
  <c r="I84" i="2"/>
  <c r="L84" i="2"/>
  <c r="M84" i="2"/>
  <c r="P225" i="3"/>
  <c r="Q225" i="3"/>
  <c r="H345" i="2"/>
  <c r="I345" i="2"/>
  <c r="L345" i="2"/>
  <c r="M345" i="2"/>
  <c r="P137" i="8"/>
  <c r="H411" i="2"/>
  <c r="I411" i="2"/>
  <c r="L411" i="2"/>
  <c r="M411" i="2"/>
  <c r="P278" i="3"/>
  <c r="Q278" i="3"/>
  <c r="P291" i="8"/>
  <c r="K270" i="8"/>
  <c r="P270" i="8"/>
  <c r="K270" i="1"/>
  <c r="P270" i="1"/>
  <c r="P293" i="8"/>
  <c r="P285" i="3"/>
  <c r="Q285" i="3"/>
  <c r="H399" i="2"/>
  <c r="I399" i="2"/>
  <c r="L399" i="2"/>
  <c r="M399" i="2"/>
  <c r="P976" i="8"/>
  <c r="K3107" i="4"/>
  <c r="L3107" i="4"/>
  <c r="K2952" i="4"/>
  <c r="L2952" i="4"/>
  <c r="K3137" i="4"/>
  <c r="L3137" i="4"/>
  <c r="K3765" i="4"/>
  <c r="L3765" i="4"/>
  <c r="K3151" i="4"/>
  <c r="L3151" i="4"/>
  <c r="K3954" i="4"/>
  <c r="L3954" i="4"/>
  <c r="L3959" i="4"/>
  <c r="H222" i="2"/>
  <c r="I222" i="2"/>
  <c r="L222" i="2"/>
  <c r="M222" i="2"/>
  <c r="K4831" i="4"/>
  <c r="L4831" i="4"/>
  <c r="K269" i="8"/>
  <c r="K269" i="1"/>
  <c r="P971" i="1"/>
  <c r="N484" i="3"/>
  <c r="O484" i="3"/>
  <c r="N273" i="3"/>
  <c r="O273" i="3"/>
  <c r="P182" i="1"/>
  <c r="P195" i="1"/>
  <c r="N298" i="3"/>
  <c r="O298" i="3"/>
  <c r="P283" i="3"/>
  <c r="Q283" i="3"/>
  <c r="P197" i="8"/>
  <c r="H397" i="2"/>
  <c r="I397" i="2"/>
  <c r="L397" i="2"/>
  <c r="M397" i="2"/>
  <c r="H406" i="2"/>
  <c r="I406" i="2"/>
  <c r="L406" i="2"/>
  <c r="M406" i="2"/>
  <c r="P182" i="8"/>
  <c r="P273" i="3"/>
  <c r="Q273" i="3"/>
  <c r="P197" i="1"/>
  <c r="N283" i="3"/>
  <c r="O283" i="3"/>
  <c r="K2951" i="4"/>
  <c r="L2951" i="4"/>
  <c r="K3150" i="4"/>
  <c r="L3150" i="4"/>
  <c r="K3418" i="4"/>
  <c r="L3418" i="4"/>
  <c r="K2466" i="4"/>
  <c r="L2466" i="4"/>
  <c r="K3741" i="4"/>
  <c r="L3741" i="4"/>
  <c r="K3106" i="4"/>
  <c r="L3106" i="4"/>
  <c r="K3716" i="4"/>
  <c r="L3716" i="4"/>
  <c r="K3287" i="4"/>
  <c r="L3287" i="4"/>
  <c r="K3612" i="4"/>
  <c r="L3612" i="4"/>
  <c r="K3581" i="4"/>
  <c r="L3581" i="4"/>
  <c r="K3262" i="4"/>
  <c r="L3262" i="4"/>
  <c r="K3664" i="4"/>
  <c r="L3664" i="4"/>
  <c r="K3764" i="4"/>
  <c r="L3764" i="4"/>
  <c r="K3470" i="4"/>
  <c r="L3470" i="4"/>
  <c r="K3689" i="4"/>
  <c r="L3689" i="4"/>
  <c r="K3366" i="4"/>
  <c r="L3366" i="4"/>
  <c r="K3551" i="4"/>
  <c r="L3551" i="4"/>
  <c r="K4851" i="4"/>
  <c r="L4851" i="4"/>
  <c r="K4830" i="4"/>
  <c r="L4830" i="4"/>
  <c r="K3521" i="4"/>
  <c r="L3521" i="4"/>
  <c r="K3210" i="4"/>
  <c r="L3210" i="4"/>
  <c r="K3391" i="4"/>
  <c r="L3391" i="4"/>
  <c r="K3495" i="4"/>
  <c r="L3495" i="4"/>
  <c r="K3443" i="4"/>
  <c r="L3443" i="4"/>
  <c r="K3131" i="4"/>
  <c r="L3131" i="4"/>
  <c r="K3314" i="4"/>
  <c r="L3314" i="4"/>
  <c r="K3235" i="4"/>
  <c r="L3235" i="4"/>
  <c r="K3637" i="4"/>
  <c r="L3637" i="4"/>
  <c r="P339" i="8"/>
  <c r="K3339" i="4"/>
  <c r="L3339" i="4"/>
  <c r="P298" i="3"/>
  <c r="Q298" i="3"/>
  <c r="P195" i="8"/>
  <c r="H255" i="2"/>
  <c r="I255" i="2"/>
  <c r="L255" i="2"/>
  <c r="M255" i="2"/>
  <c r="P118" i="1"/>
  <c r="N210" i="3"/>
  <c r="O210" i="3"/>
  <c r="P118" i="8"/>
  <c r="G24" i="5"/>
  <c r="H24" i="5" s="1"/>
  <c r="P210" i="3"/>
  <c r="Q210" i="3"/>
  <c r="P140" i="3"/>
  <c r="Q140" i="3"/>
  <c r="H324" i="2"/>
  <c r="I324" i="2"/>
  <c r="L324" i="2"/>
  <c r="M324" i="2"/>
  <c r="P311" i="8"/>
  <c r="P311" i="1"/>
  <c r="N140" i="3"/>
  <c r="O140" i="3"/>
  <c r="K326" i="1"/>
  <c r="N429" i="3"/>
  <c r="O429" i="3"/>
  <c r="K326" i="8"/>
  <c r="P326" i="8"/>
  <c r="H115" i="2"/>
  <c r="I115" i="2"/>
  <c r="L115" i="2"/>
  <c r="M115" i="2"/>
  <c r="G142" i="5"/>
  <c r="H142" i="5" s="1"/>
  <c r="P211" i="3"/>
  <c r="Q211" i="3"/>
  <c r="P319" i="8"/>
  <c r="P351" i="8"/>
  <c r="H470" i="2"/>
  <c r="I470" i="2"/>
  <c r="L470" i="2"/>
  <c r="M470" i="2"/>
  <c r="N148" i="3"/>
  <c r="O148" i="3"/>
  <c r="P963" i="1"/>
  <c r="N229" i="3"/>
  <c r="O229" i="3"/>
  <c r="P107" i="1"/>
  <c r="P224" i="1"/>
  <c r="N132" i="3"/>
  <c r="O132" i="3"/>
  <c r="P194" i="1"/>
  <c r="N275" i="3"/>
  <c r="O275" i="3"/>
  <c r="H337" i="2"/>
  <c r="I337" i="2"/>
  <c r="L337" i="2"/>
  <c r="M337" i="2"/>
  <c r="P138" i="3"/>
  <c r="Q138" i="3"/>
  <c r="P296" i="8"/>
  <c r="H349" i="2"/>
  <c r="I349" i="2"/>
  <c r="L349" i="2"/>
  <c r="M349" i="2"/>
  <c r="P229" i="3"/>
  <c r="Q229" i="3"/>
  <c r="P107" i="8"/>
  <c r="P777" i="8"/>
  <c r="K3582" i="4"/>
  <c r="L3582" i="4"/>
  <c r="K3552" i="4"/>
  <c r="L3552" i="4"/>
  <c r="K3522" i="4"/>
  <c r="L3522" i="4"/>
  <c r="N138" i="3"/>
  <c r="O138" i="3"/>
  <c r="P296" i="1"/>
  <c r="P319" i="1"/>
  <c r="N211" i="3"/>
  <c r="O211" i="3"/>
  <c r="P775" i="8"/>
  <c r="K3578" i="4"/>
  <c r="L3578" i="4"/>
  <c r="K3336" i="4"/>
  <c r="L3336" i="4"/>
  <c r="K3388" i="4"/>
  <c r="L3388" i="4"/>
  <c r="K3492" i="4"/>
  <c r="L3492" i="4"/>
  <c r="K4881" i="4"/>
  <c r="L4881" i="4"/>
  <c r="K3548" i="4"/>
  <c r="L3548" i="4"/>
  <c r="K3634" i="4"/>
  <c r="L3634" i="4"/>
  <c r="K3518" i="4"/>
  <c r="L3518" i="4"/>
  <c r="K3738" i="4"/>
  <c r="L3738" i="4"/>
  <c r="K3686" i="4"/>
  <c r="L3686" i="4"/>
  <c r="K3232" i="4"/>
  <c r="L3232" i="4"/>
  <c r="K3440" i="4"/>
  <c r="L3440" i="4"/>
  <c r="K3284" i="4"/>
  <c r="L3284" i="4"/>
  <c r="P104" i="3"/>
  <c r="Q104" i="3"/>
  <c r="P277" i="8"/>
  <c r="H311" i="2"/>
  <c r="I311" i="2"/>
  <c r="L311" i="2"/>
  <c r="M311" i="2"/>
  <c r="P315" i="8"/>
  <c r="G132" i="5"/>
  <c r="H132" i="5" s="1"/>
  <c r="I132" i="5" s="1"/>
  <c r="P291" i="3"/>
  <c r="Q291" i="3"/>
  <c r="H438" i="2"/>
  <c r="I438" i="2"/>
  <c r="L438" i="2"/>
  <c r="M438" i="2"/>
  <c r="H320" i="2"/>
  <c r="I320" i="2"/>
  <c r="L320" i="2"/>
  <c r="M320" i="2"/>
  <c r="P268" i="8"/>
  <c r="P97" i="3"/>
  <c r="Q97" i="3"/>
  <c r="P136" i="3"/>
  <c r="Q136" i="3"/>
  <c r="P228" i="8"/>
  <c r="P265" i="8"/>
  <c r="P94" i="3"/>
  <c r="Q94" i="3"/>
  <c r="H317" i="2"/>
  <c r="I317" i="2"/>
  <c r="L317" i="2"/>
  <c r="M317" i="2"/>
  <c r="N291" i="3"/>
  <c r="O291" i="3"/>
  <c r="P315" i="1"/>
  <c r="P489" i="3"/>
  <c r="Q489" i="3"/>
  <c r="G167" i="5"/>
  <c r="H167" i="5" s="1"/>
  <c r="H450" i="2"/>
  <c r="I450" i="2"/>
  <c r="L450" i="2"/>
  <c r="M450" i="2"/>
  <c r="P371" i="8"/>
  <c r="N136" i="3"/>
  <c r="O136" i="3"/>
  <c r="P228" i="1"/>
  <c r="N146" i="3"/>
  <c r="O146" i="3"/>
  <c r="P240" i="1"/>
  <c r="H144" i="2"/>
  <c r="I144" i="2"/>
  <c r="L144" i="2"/>
  <c r="M144" i="2"/>
  <c r="P141" i="8"/>
  <c r="P26" i="3"/>
  <c r="Q26" i="3"/>
  <c r="P237" i="8"/>
  <c r="H327" i="2"/>
  <c r="I327" i="2"/>
  <c r="L327" i="2"/>
  <c r="M327" i="2"/>
  <c r="P143" i="3"/>
  <c r="Q143" i="3"/>
  <c r="H138" i="2"/>
  <c r="I138" i="2"/>
  <c r="L138" i="2"/>
  <c r="M138" i="2"/>
  <c r="P341" i="8"/>
  <c r="P240" i="8"/>
  <c r="P146" i="3"/>
  <c r="Q146" i="3"/>
  <c r="H330" i="2"/>
  <c r="I330" i="2"/>
  <c r="L330" i="2"/>
  <c r="M330" i="2"/>
  <c r="H477" i="2"/>
  <c r="I477" i="2"/>
  <c r="L477" i="2"/>
  <c r="M477" i="2"/>
  <c r="P352" i="8"/>
  <c r="P272" i="3"/>
  <c r="Q272" i="3"/>
  <c r="H405" i="2"/>
  <c r="I405" i="2"/>
  <c r="L405" i="2"/>
  <c r="M405" i="2"/>
  <c r="P181" i="8"/>
  <c r="P141" i="1"/>
  <c r="N26" i="3"/>
  <c r="O26" i="3"/>
  <c r="K2716" i="4"/>
  <c r="L2716" i="4"/>
  <c r="K2804" i="4"/>
  <c r="L2804" i="4"/>
  <c r="K1769" i="4"/>
  <c r="L1769" i="4"/>
  <c r="K2599" i="4"/>
  <c r="L2599" i="4"/>
  <c r="K1652" i="4"/>
  <c r="L1652" i="4"/>
  <c r="K2828" i="4"/>
  <c r="L2828" i="4"/>
  <c r="K2856" i="4"/>
  <c r="L2856" i="4"/>
  <c r="K2740" i="4"/>
  <c r="L2740" i="4"/>
  <c r="K2575" i="4"/>
  <c r="L2575" i="4"/>
  <c r="K1699" i="4"/>
  <c r="L1699" i="4"/>
  <c r="K2646" i="4"/>
  <c r="L2646" i="4"/>
  <c r="K1840" i="4"/>
  <c r="L1840" i="4"/>
  <c r="P362" i="8"/>
  <c r="K2787" i="4"/>
  <c r="L2787" i="4"/>
  <c r="K1793" i="4"/>
  <c r="L1793" i="4"/>
  <c r="K2622" i="4"/>
  <c r="L2622" i="4"/>
  <c r="K1810" i="4"/>
  <c r="L1810" i="4"/>
  <c r="K1740" i="4"/>
  <c r="L1740" i="4"/>
  <c r="K2663" i="4"/>
  <c r="L2663" i="4"/>
  <c r="K1716" i="4"/>
  <c r="L1716" i="4"/>
  <c r="K2763" i="4"/>
  <c r="L2763" i="4"/>
  <c r="K2880" i="4"/>
  <c r="L2880" i="4"/>
  <c r="K2687" i="4"/>
  <c r="L2687" i="4"/>
  <c r="K1669" i="4"/>
  <c r="L1669" i="4"/>
  <c r="K2546" i="4"/>
  <c r="L2546" i="4"/>
  <c r="L2558" i="4"/>
  <c r="K2898" i="4"/>
  <c r="L2898" i="4"/>
  <c r="N272" i="3"/>
  <c r="O272" i="3"/>
  <c r="P181" i="1"/>
  <c r="K325" i="8"/>
  <c r="K325" i="1"/>
  <c r="P325" i="1"/>
  <c r="P194" i="8"/>
  <c r="H408" i="2"/>
  <c r="I408" i="2"/>
  <c r="L408" i="2"/>
  <c r="M408" i="2"/>
  <c r="P275" i="3"/>
  <c r="Q275" i="3"/>
  <c r="K1953" i="4"/>
  <c r="L1953" i="4"/>
  <c r="K2662" i="4"/>
  <c r="L2662" i="4"/>
  <c r="K2879" i="4"/>
  <c r="L2879" i="4"/>
  <c r="K2827" i="4"/>
  <c r="L2827" i="4"/>
  <c r="K2855" i="4"/>
  <c r="L2855" i="4"/>
  <c r="K2253" i="4"/>
  <c r="L2253" i="4"/>
  <c r="K2234" i="4"/>
  <c r="L2234" i="4"/>
  <c r="K2328" i="4"/>
  <c r="L2328" i="4"/>
  <c r="K2022" i="4"/>
  <c r="L2022" i="4"/>
  <c r="K2069" i="4"/>
  <c r="L2069" i="4"/>
  <c r="K1809" i="4"/>
  <c r="L1809" i="4"/>
  <c r="K1994" i="4"/>
  <c r="L1994" i="4"/>
  <c r="K2116" i="4"/>
  <c r="L2116" i="4"/>
  <c r="K2762" i="4"/>
  <c r="L2762" i="4"/>
  <c r="K1768" i="4"/>
  <c r="L1768" i="4"/>
  <c r="K2094" i="4"/>
  <c r="L2094" i="4"/>
  <c r="K2715" i="4"/>
  <c r="L2715" i="4"/>
  <c r="K1792" i="4"/>
  <c r="L1792" i="4"/>
  <c r="K2621" i="4"/>
  <c r="L2621" i="4"/>
  <c r="K2187" i="4"/>
  <c r="L2187" i="4"/>
  <c r="K2135" i="4"/>
  <c r="L2135" i="4"/>
  <c r="K1881" i="4"/>
  <c r="L1881" i="4"/>
  <c r="K2803" i="4"/>
  <c r="L2803" i="4"/>
  <c r="K2897" i="4"/>
  <c r="L2897" i="4"/>
  <c r="K2786" i="4"/>
  <c r="L2786" i="4"/>
  <c r="K2305" i="4"/>
  <c r="L2305" i="4"/>
  <c r="K2281" i="4"/>
  <c r="L2281" i="4"/>
  <c r="K1975" i="4"/>
  <c r="L1975" i="4"/>
  <c r="K2686" i="4"/>
  <c r="L2686" i="4"/>
  <c r="K1739" i="4"/>
  <c r="L1739" i="4"/>
  <c r="K1715" i="4"/>
  <c r="L1715" i="4"/>
  <c r="K1905" i="4"/>
  <c r="L1905" i="4"/>
  <c r="K2598" i="4"/>
  <c r="L2598" i="4"/>
  <c r="K2210" i="4"/>
  <c r="L2210" i="4"/>
  <c r="K1651" i="4"/>
  <c r="L1651" i="4"/>
  <c r="K1928" i="4"/>
  <c r="L1928" i="4"/>
  <c r="K2645" i="4"/>
  <c r="L2645" i="4"/>
  <c r="K2739" i="4"/>
  <c r="L2739" i="4"/>
  <c r="K2352" i="4"/>
  <c r="L2352" i="4"/>
  <c r="K2371" i="4"/>
  <c r="L2371" i="4"/>
  <c r="K1839" i="4"/>
  <c r="L1839" i="4"/>
  <c r="K2574" i="4"/>
  <c r="L2574" i="4"/>
  <c r="P783" i="8"/>
  <c r="K2046" i="4"/>
  <c r="L2046" i="4"/>
  <c r="K1698" i="4"/>
  <c r="L1698" i="4"/>
  <c r="K1668" i="4"/>
  <c r="L1668" i="4"/>
  <c r="K2163" i="4"/>
  <c r="L2163" i="4"/>
  <c r="P379" i="8"/>
  <c r="H488" i="2"/>
  <c r="I488" i="2"/>
  <c r="L488" i="2"/>
  <c r="M488" i="2"/>
  <c r="N141" i="3"/>
  <c r="O141" i="3"/>
  <c r="P235" i="1"/>
  <c r="P239" i="1"/>
  <c r="N145" i="3"/>
  <c r="O145" i="3"/>
  <c r="K117" i="1"/>
  <c r="K117" i="8"/>
  <c r="H336" i="2"/>
  <c r="I336" i="2"/>
  <c r="L336" i="2"/>
  <c r="M336" i="2"/>
  <c r="P137" i="3"/>
  <c r="Q137" i="3"/>
  <c r="P229" i="8"/>
  <c r="P448" i="8"/>
  <c r="K1029" i="4"/>
  <c r="L1029" i="4"/>
  <c r="H87" i="2"/>
  <c r="I87" i="2"/>
  <c r="L87" i="2"/>
  <c r="M87" i="2"/>
  <c r="P356" i="8"/>
  <c r="P471" i="3"/>
  <c r="Q471" i="3"/>
  <c r="N134" i="3"/>
  <c r="O134" i="3"/>
  <c r="P226" i="1"/>
  <c r="H325" i="2"/>
  <c r="I325" i="2"/>
  <c r="L325" i="2"/>
  <c r="M325" i="2"/>
  <c r="P235" i="8"/>
  <c r="P141" i="3"/>
  <c r="Q141" i="3"/>
  <c r="P481" i="8"/>
  <c r="P499" i="3"/>
  <c r="Q499" i="3"/>
  <c r="P134" i="3"/>
  <c r="Q134" i="3"/>
  <c r="P226" i="8"/>
  <c r="H334" i="2"/>
  <c r="I334" i="2"/>
  <c r="L334" i="2"/>
  <c r="M334" i="2"/>
  <c r="P145" i="3"/>
  <c r="Q145" i="3"/>
  <c r="H329" i="2"/>
  <c r="I329" i="2"/>
  <c r="L329" i="2"/>
  <c r="M329" i="2"/>
  <c r="P239" i="8"/>
  <c r="P481" i="1"/>
  <c r="N499" i="3"/>
  <c r="O499" i="3"/>
  <c r="P225" i="8"/>
  <c r="H333" i="2"/>
  <c r="I333" i="2"/>
  <c r="L333" i="2"/>
  <c r="M333" i="2"/>
  <c r="P133" i="3"/>
  <c r="Q133" i="3"/>
  <c r="L66" i="2"/>
  <c r="M66" i="2"/>
  <c r="P144" i="3"/>
  <c r="Q144" i="3"/>
  <c r="P238" i="8"/>
  <c r="H328" i="2"/>
  <c r="I328" i="2"/>
  <c r="L328" i="2"/>
  <c r="M328" i="2"/>
  <c r="H315" i="2"/>
  <c r="I315" i="2"/>
  <c r="L315" i="2"/>
  <c r="M315" i="2"/>
  <c r="P92" i="3"/>
  <c r="Q92" i="3"/>
  <c r="P433" i="8"/>
  <c r="P482" i="8"/>
  <c r="P500" i="3"/>
  <c r="Q500" i="3"/>
  <c r="N147" i="3"/>
  <c r="O147" i="3"/>
  <c r="P242" i="1"/>
  <c r="P229" i="1"/>
  <c r="N137" i="3"/>
  <c r="O137" i="3"/>
  <c r="N500" i="3"/>
  <c r="O500" i="3"/>
  <c r="P482" i="1"/>
  <c r="P147" i="3"/>
  <c r="Q147" i="3"/>
  <c r="H331" i="2"/>
  <c r="I331" i="2"/>
  <c r="L331" i="2"/>
  <c r="M331" i="2"/>
  <c r="P242" i="8"/>
  <c r="P227" i="8"/>
  <c r="P135" i="3"/>
  <c r="Q135" i="3"/>
  <c r="H335" i="2"/>
  <c r="I335" i="2"/>
  <c r="L335" i="2"/>
  <c r="M335" i="2"/>
  <c r="K3236" i="4"/>
  <c r="L3236" i="4"/>
  <c r="K3444" i="4"/>
  <c r="L3444" i="4"/>
  <c r="K3392" i="4"/>
  <c r="L3392" i="4"/>
  <c r="K4882" i="4"/>
  <c r="L4882" i="4"/>
  <c r="H182" i="2"/>
  <c r="I182" i="2"/>
  <c r="L182" i="2"/>
  <c r="M182" i="2"/>
  <c r="K3288" i="4"/>
  <c r="L3288" i="4"/>
  <c r="K3340" i="4"/>
  <c r="L3340" i="4"/>
  <c r="P776" i="8"/>
  <c r="K3638" i="4"/>
  <c r="L3638" i="4"/>
  <c r="K3690" i="4"/>
  <c r="L3690" i="4"/>
  <c r="K3742" i="4"/>
  <c r="L3742" i="4"/>
  <c r="K3496" i="4"/>
  <c r="L3496" i="4"/>
  <c r="P232" i="8"/>
  <c r="H338" i="2"/>
  <c r="I338" i="2"/>
  <c r="L338" i="2"/>
  <c r="M338" i="2"/>
  <c r="P139" i="3"/>
  <c r="Q139" i="3"/>
  <c r="L21" i="2"/>
  <c r="N157" i="3"/>
  <c r="O157" i="3"/>
  <c r="P155" i="1"/>
  <c r="G35" i="5"/>
  <c r="H35" i="5" s="1"/>
  <c r="P153" i="8"/>
  <c r="P36" i="3"/>
  <c r="Q36" i="3"/>
  <c r="H189" i="2"/>
  <c r="I189" i="2"/>
  <c r="L189" i="2"/>
  <c r="M189" i="2"/>
  <c r="P353" i="1"/>
  <c r="P153" i="1"/>
  <c r="N36" i="3"/>
  <c r="O36" i="3"/>
  <c r="N34" i="3"/>
  <c r="O34" i="3"/>
  <c r="K383" i="1"/>
  <c r="P383" i="1"/>
  <c r="P156" i="1"/>
  <c r="H185" i="2"/>
  <c r="I185" i="2"/>
  <c r="L185" i="2"/>
  <c r="M185" i="2"/>
  <c r="N472" i="3"/>
  <c r="O472" i="3"/>
  <c r="P486" i="3"/>
  <c r="Q486" i="3"/>
  <c r="P125" i="1"/>
  <c r="P214" i="3"/>
  <c r="Q214" i="3"/>
  <c r="H461" i="2"/>
  <c r="I461" i="2"/>
  <c r="L461" i="2"/>
  <c r="M461" i="2"/>
  <c r="L1274" i="4"/>
  <c r="K304" i="1"/>
  <c r="N99" i="3"/>
  <c r="O99" i="3"/>
  <c r="P370" i="8"/>
  <c r="K113" i="1"/>
  <c r="N216" i="3"/>
  <c r="N489" i="3"/>
  <c r="O489" i="3"/>
  <c r="K370" i="1"/>
  <c r="N214" i="3"/>
  <c r="O214" i="3"/>
  <c r="K300" i="8"/>
  <c r="H322" i="2"/>
  <c r="I322" i="2"/>
  <c r="L322" i="2"/>
  <c r="M322" i="2"/>
  <c r="N171" i="3"/>
  <c r="O171" i="3"/>
  <c r="P329" i="1"/>
  <c r="P347" i="8"/>
  <c r="K276" i="8"/>
  <c r="N32" i="3"/>
  <c r="O32" i="3"/>
  <c r="P102" i="3"/>
  <c r="Q102" i="3"/>
  <c r="P277" i="1"/>
  <c r="P275" i="8"/>
  <c r="K322" i="8"/>
  <c r="P322" i="8"/>
  <c r="K322" i="1"/>
  <c r="P322" i="1"/>
  <c r="K358" i="8"/>
  <c r="P358" i="8"/>
  <c r="K358" i="1"/>
  <c r="P358" i="1"/>
  <c r="K378" i="1"/>
  <c r="P378" i="1"/>
  <c r="K378" i="8"/>
  <c r="K3903" i="4"/>
  <c r="L3903" i="4"/>
  <c r="L3904" i="4"/>
  <c r="K331" i="1"/>
  <c r="K359" i="8"/>
  <c r="P359" i="8"/>
  <c r="K359" i="1"/>
  <c r="P359" i="1"/>
  <c r="G145" i="5"/>
  <c r="H145" i="5" s="1"/>
  <c r="I145" i="5" s="1"/>
  <c r="K303" i="8"/>
  <c r="K303" i="1"/>
  <c r="N144" i="3"/>
  <c r="O144" i="3"/>
  <c r="N97" i="3"/>
  <c r="O97" i="3"/>
  <c r="L4860" i="4"/>
  <c r="K490" i="1"/>
  <c r="P490" i="1"/>
  <c r="H179" i="2"/>
  <c r="I179" i="2"/>
  <c r="L179" i="2"/>
  <c r="M179" i="2"/>
  <c r="P93" i="3"/>
  <c r="Q93" i="3"/>
  <c r="K280" i="8"/>
  <c r="P227" i="1"/>
  <c r="P225" i="1"/>
  <c r="P275" i="1"/>
  <c r="L3220" i="4"/>
  <c r="K209" i="1"/>
  <c r="N13" i="3"/>
  <c r="O13" i="3"/>
  <c r="P132" i="3"/>
  <c r="Q132" i="3"/>
  <c r="N139" i="3"/>
  <c r="O139" i="3"/>
  <c r="L2475" i="4"/>
  <c r="K478" i="8"/>
  <c r="N471" i="3"/>
  <c r="O471" i="3"/>
  <c r="P433" i="1"/>
  <c r="L3674" i="4"/>
  <c r="K216" i="1"/>
  <c r="P216" i="1"/>
  <c r="K267" i="1"/>
  <c r="P267" i="1"/>
  <c r="L1753" i="4"/>
  <c r="K381" i="1"/>
  <c r="P381" i="1"/>
  <c r="L2676" i="4"/>
  <c r="K140" i="1"/>
  <c r="H332" i="2"/>
  <c r="I332" i="2"/>
  <c r="L332" i="2"/>
  <c r="M332" i="2"/>
  <c r="P224" i="8"/>
  <c r="L3324" i="4"/>
  <c r="K200" i="1"/>
  <c r="P200" i="1"/>
  <c r="H316" i="2"/>
  <c r="I316" i="2"/>
  <c r="L316" i="2"/>
  <c r="M316" i="2"/>
  <c r="P264" i="8"/>
  <c r="P237" i="1"/>
  <c r="L3774" i="4"/>
  <c r="K487" i="8"/>
  <c r="P487" i="8"/>
  <c r="N93" i="3"/>
  <c r="O93" i="3"/>
  <c r="P265" i="1"/>
  <c r="N95" i="3"/>
  <c r="O95" i="3"/>
  <c r="P266" i="1"/>
  <c r="P429" i="3"/>
  <c r="Q429" i="3"/>
  <c r="H187" i="2"/>
  <c r="I187" i="2"/>
  <c r="L187" i="2"/>
  <c r="M187" i="2"/>
  <c r="L3506" i="4"/>
  <c r="K206" i="1"/>
  <c r="N18" i="3"/>
  <c r="O18" i="3"/>
  <c r="L2770" i="4"/>
  <c r="L2699" i="4"/>
  <c r="K391" i="1"/>
  <c r="L3138" i="4"/>
  <c r="K431" i="8"/>
  <c r="L3622" i="4"/>
  <c r="K215" i="1"/>
  <c r="N7" i="3"/>
  <c r="O7" i="3"/>
  <c r="L3648" i="4"/>
  <c r="K289" i="1"/>
  <c r="N8" i="3"/>
  <c r="O8" i="3"/>
  <c r="P113" i="1"/>
  <c r="L3480" i="4"/>
  <c r="K203" i="1"/>
  <c r="P203" i="1"/>
  <c r="L2582" i="4"/>
  <c r="K403" i="1"/>
  <c r="P403" i="1"/>
  <c r="L4893" i="4"/>
  <c r="L3298" i="4"/>
  <c r="K208" i="1"/>
  <c r="P208" i="1"/>
  <c r="K537" i="2"/>
  <c r="L1847" i="4"/>
  <c r="K398" i="1"/>
  <c r="L2605" i="4"/>
  <c r="K410" i="1"/>
  <c r="H89" i="2"/>
  <c r="I89" i="2"/>
  <c r="L89" i="2"/>
  <c r="M89" i="2"/>
  <c r="P357" i="8"/>
  <c r="P472" i="3"/>
  <c r="Q472" i="3"/>
  <c r="L1683" i="4"/>
  <c r="K374" i="1"/>
  <c r="N81" i="3"/>
  <c r="O81" i="3"/>
  <c r="L3596" i="4"/>
  <c r="K207" i="1"/>
  <c r="P207" i="1"/>
  <c r="L3159" i="4"/>
  <c r="K430" i="1"/>
  <c r="L3376" i="4"/>
  <c r="K218" i="1"/>
  <c r="L2746" i="4"/>
  <c r="L3752" i="4"/>
  <c r="K204" i="1"/>
  <c r="N6" i="3"/>
  <c r="O6" i="3"/>
  <c r="L2629" i="4"/>
  <c r="L3454" i="4"/>
  <c r="K212" i="1"/>
  <c r="P212" i="1"/>
  <c r="O5282" i="4"/>
  <c r="L3246" i="4"/>
  <c r="K210" i="1"/>
  <c r="N14" i="3"/>
  <c r="O14" i="3"/>
  <c r="L2793" i="4"/>
  <c r="L3536" i="4"/>
  <c r="K213" i="1"/>
  <c r="L3700" i="4"/>
  <c r="K290" i="1"/>
  <c r="N10" i="3"/>
  <c r="O10" i="3"/>
  <c r="L3117" i="4"/>
  <c r="K367" i="1"/>
  <c r="P216" i="3"/>
  <c r="Q216" i="3"/>
  <c r="P113" i="8"/>
  <c r="J537" i="2"/>
  <c r="L3272" i="4"/>
  <c r="K217" i="1"/>
  <c r="N15" i="3"/>
  <c r="O15" i="3"/>
  <c r="L3428" i="4"/>
  <c r="K219" i="1"/>
  <c r="P219" i="1"/>
  <c r="L1706" i="4"/>
  <c r="L3402" i="4"/>
  <c r="K211" i="1"/>
  <c r="N20" i="3"/>
  <c r="O20" i="3"/>
  <c r="P326" i="1"/>
  <c r="L1659" i="4"/>
  <c r="K426" i="1"/>
  <c r="L4839" i="4"/>
  <c r="K429" i="8"/>
  <c r="L3350" i="4"/>
  <c r="K205" i="1"/>
  <c r="P205" i="1"/>
  <c r="L3726" i="4"/>
  <c r="K202" i="1"/>
  <c r="P202" i="1"/>
  <c r="K302" i="1"/>
  <c r="K302" i="8"/>
  <c r="L2961" i="4"/>
  <c r="K428" i="1"/>
  <c r="L2817" i="4"/>
  <c r="K373" i="1"/>
  <c r="P276" i="1"/>
  <c r="N103" i="3"/>
  <c r="O103" i="3"/>
  <c r="P278" i="8"/>
  <c r="H312" i="2"/>
  <c r="I312" i="2"/>
  <c r="L312" i="2"/>
  <c r="M312" i="2"/>
  <c r="P105" i="3"/>
  <c r="Q105" i="3"/>
  <c r="P382" i="8"/>
  <c r="K1494" i="4"/>
  <c r="L1494" i="4"/>
  <c r="L1500" i="4"/>
  <c r="K132" i="1"/>
  <c r="K1479" i="4"/>
  <c r="L1479" i="4"/>
  <c r="L1481" i="4"/>
  <c r="K157" i="1"/>
  <c r="P269" i="1"/>
  <c r="N98" i="3"/>
  <c r="O98" i="3"/>
  <c r="P278" i="1"/>
  <c r="N105" i="3"/>
  <c r="O105" i="3"/>
  <c r="P106" i="3"/>
  <c r="Q106" i="3"/>
  <c r="P279" i="8"/>
  <c r="H313" i="2"/>
  <c r="I313" i="2"/>
  <c r="L313" i="2"/>
  <c r="M313" i="2"/>
  <c r="P269" i="8"/>
  <c r="H321" i="2"/>
  <c r="I321" i="2"/>
  <c r="L321" i="2"/>
  <c r="M321" i="2"/>
  <c r="P98" i="3"/>
  <c r="Q98" i="3"/>
  <c r="H460" i="2"/>
  <c r="I460" i="2"/>
  <c r="L460" i="2"/>
  <c r="M460" i="2"/>
  <c r="P784" i="8"/>
  <c r="P279" i="1"/>
  <c r="N106" i="3"/>
  <c r="O106" i="3"/>
  <c r="K480" i="8"/>
  <c r="K480" i="1"/>
  <c r="P480" i="1"/>
  <c r="P267" i="8"/>
  <c r="H319" i="2"/>
  <c r="I319" i="2"/>
  <c r="L319" i="2"/>
  <c r="M319" i="2"/>
  <c r="P96" i="3"/>
  <c r="Q96" i="3"/>
  <c r="K437" i="8"/>
  <c r="K437" i="1"/>
  <c r="P437" i="1"/>
  <c r="P103" i="3"/>
  <c r="Q103" i="3"/>
  <c r="H310" i="2"/>
  <c r="I310" i="2"/>
  <c r="L310" i="2"/>
  <c r="M310" i="2"/>
  <c r="P276" i="8"/>
  <c r="K272" i="1"/>
  <c r="K272" i="8"/>
  <c r="H459" i="2"/>
  <c r="I459" i="2"/>
  <c r="L459" i="2"/>
  <c r="M459" i="2"/>
  <c r="P312" i="8"/>
  <c r="K2438" i="4"/>
  <c r="L2438" i="4"/>
  <c r="L2440" i="4"/>
  <c r="K133" i="1"/>
  <c r="P383" i="8"/>
  <c r="L3566" i="4"/>
  <c r="K214" i="1"/>
  <c r="N24" i="3"/>
  <c r="O24" i="3"/>
  <c r="L1824" i="4"/>
  <c r="K380" i="1"/>
  <c r="L2652" i="4"/>
  <c r="L2887" i="4"/>
  <c r="K412" i="1"/>
  <c r="K2329" i="4"/>
  <c r="L2329" i="4"/>
  <c r="L2337" i="4"/>
  <c r="K1882" i="4"/>
  <c r="L1882" i="4"/>
  <c r="L1890" i="4"/>
  <c r="K2070" i="4"/>
  <c r="L2070" i="4"/>
  <c r="L2078" i="4"/>
  <c r="K2235" i="4"/>
  <c r="L2235" i="4"/>
  <c r="L2243" i="4"/>
  <c r="K2164" i="4"/>
  <c r="L2164" i="4"/>
  <c r="L2172" i="4"/>
  <c r="K2188" i="4"/>
  <c r="L2188" i="4"/>
  <c r="L2195" i="4"/>
  <c r="K1995" i="4"/>
  <c r="L1995" i="4"/>
  <c r="L2007" i="4"/>
  <c r="K2211" i="4"/>
  <c r="L2211" i="4"/>
  <c r="L2219" i="4"/>
  <c r="K419" i="4"/>
  <c r="L419" i="4"/>
  <c r="L429" i="4"/>
  <c r="K2254" i="4"/>
  <c r="L2254" i="4"/>
  <c r="L2266" i="4"/>
  <c r="K2023" i="4"/>
  <c r="L2023" i="4"/>
  <c r="L2031" i="4"/>
  <c r="K2095" i="4"/>
  <c r="L2095" i="4"/>
  <c r="L2101" i="4"/>
  <c r="K2117" i="4"/>
  <c r="L2117" i="4"/>
  <c r="L2125" i="4"/>
  <c r="K777" i="4"/>
  <c r="L777" i="4"/>
  <c r="L785" i="4"/>
  <c r="K628" i="4"/>
  <c r="L628" i="4"/>
  <c r="L637" i="4"/>
  <c r="K441" i="4"/>
  <c r="L441" i="4"/>
  <c r="L451" i="4"/>
  <c r="K1954" i="4"/>
  <c r="L1954" i="4"/>
  <c r="L1960" i="4"/>
  <c r="K1976" i="4"/>
  <c r="L1976" i="4"/>
  <c r="L1984" i="4"/>
  <c r="K2047" i="4"/>
  <c r="L2047" i="4"/>
  <c r="L2054" i="4"/>
  <c r="K2282" i="4"/>
  <c r="L2282" i="4"/>
  <c r="L2290" i="4"/>
  <c r="K2136" i="4"/>
  <c r="L2136" i="4"/>
  <c r="L2148" i="4"/>
  <c r="K1929" i="4"/>
  <c r="L1929" i="4"/>
  <c r="L1937" i="4"/>
  <c r="K2306" i="4"/>
  <c r="L2306" i="4"/>
  <c r="L2313" i="4"/>
  <c r="P325" i="8"/>
  <c r="K2353" i="4"/>
  <c r="L2353" i="4"/>
  <c r="L2361" i="4"/>
  <c r="K2372" i="4"/>
  <c r="L2372" i="4"/>
  <c r="L2384" i="4"/>
  <c r="K1906" i="4"/>
  <c r="L1906" i="4"/>
  <c r="L1913" i="4"/>
  <c r="K477" i="8"/>
  <c r="K477" i="1"/>
  <c r="P477" i="1"/>
  <c r="L1777" i="4"/>
  <c r="L2864" i="4"/>
  <c r="L2840" i="4"/>
  <c r="P280" i="8"/>
  <c r="L1730" i="4"/>
  <c r="N107" i="3"/>
  <c r="O107" i="3"/>
  <c r="P280" i="1"/>
  <c r="L1800" i="4"/>
  <c r="L2723" i="4"/>
  <c r="L2911" i="4"/>
  <c r="L1030" i="4"/>
  <c r="P374" i="8"/>
  <c r="P81" i="3"/>
  <c r="Q81" i="3"/>
  <c r="H118" i="2"/>
  <c r="I118" i="2"/>
  <c r="L118" i="2"/>
  <c r="M118" i="2"/>
  <c r="P47" i="3"/>
  <c r="Q47" i="3"/>
  <c r="P403" i="8"/>
  <c r="P117" i="8"/>
  <c r="G23" i="5"/>
  <c r="H23" i="5" s="1"/>
  <c r="H111" i="2"/>
  <c r="I111" i="2"/>
  <c r="L111" i="2"/>
  <c r="M111" i="2"/>
  <c r="P208" i="3"/>
  <c r="Q208" i="3"/>
  <c r="P381" i="8"/>
  <c r="P58" i="3"/>
  <c r="Q58" i="3"/>
  <c r="P117" i="1"/>
  <c r="N208" i="3"/>
  <c r="O208" i="3"/>
  <c r="M21" i="2"/>
  <c r="P204" i="1"/>
  <c r="P378" i="8"/>
  <c r="P206" i="1"/>
  <c r="K304" i="8"/>
  <c r="N22" i="3"/>
  <c r="O22" i="3"/>
  <c r="H314" i="2"/>
  <c r="I314" i="2"/>
  <c r="L314" i="2"/>
  <c r="M314" i="2"/>
  <c r="P107" i="3"/>
  <c r="Q107" i="3"/>
  <c r="K487" i="1"/>
  <c r="P487" i="1"/>
  <c r="N486" i="3"/>
  <c r="O486" i="3"/>
  <c r="P370" i="1"/>
  <c r="P99" i="3"/>
  <c r="Q99" i="3"/>
  <c r="P300" i="8"/>
  <c r="N96" i="3"/>
  <c r="O96" i="3"/>
  <c r="K3934" i="4"/>
  <c r="L3934" i="4"/>
  <c r="L3938" i="4"/>
  <c r="K337" i="1"/>
  <c r="P337" i="1"/>
  <c r="H86" i="2"/>
  <c r="I86" i="2"/>
  <c r="L86" i="2"/>
  <c r="M86" i="2"/>
  <c r="K3928" i="4"/>
  <c r="L3928" i="4"/>
  <c r="L3932" i="4"/>
  <c r="K338" i="1"/>
  <c r="P338" i="1"/>
  <c r="N455" i="3"/>
  <c r="O455" i="3"/>
  <c r="P304" i="1"/>
  <c r="N454" i="3"/>
  <c r="O454" i="3"/>
  <c r="P303" i="1"/>
  <c r="P303" i="8"/>
  <c r="H88" i="2"/>
  <c r="I88" i="2"/>
  <c r="L88" i="2"/>
  <c r="M88" i="2"/>
  <c r="P454" i="3"/>
  <c r="Q454" i="3"/>
  <c r="P215" i="1"/>
  <c r="P217" i="1"/>
  <c r="N58" i="3"/>
  <c r="O58" i="3"/>
  <c r="P209" i="1"/>
  <c r="N9" i="3"/>
  <c r="O9" i="3"/>
  <c r="N5" i="3"/>
  <c r="O5" i="3"/>
  <c r="N17" i="3"/>
  <c r="O17" i="3"/>
  <c r="K478" i="1"/>
  <c r="P478" i="1"/>
  <c r="N11" i="3"/>
  <c r="O11" i="3"/>
  <c r="K431" i="1"/>
  <c r="N35" i="3"/>
  <c r="O35" i="3"/>
  <c r="P289" i="1"/>
  <c r="N12" i="3"/>
  <c r="O12" i="3"/>
  <c r="K425" i="1"/>
  <c r="N72" i="3"/>
  <c r="O72" i="3"/>
  <c r="P290" i="1"/>
  <c r="N47" i="3"/>
  <c r="O47" i="3"/>
  <c r="K411" i="1"/>
  <c r="P411" i="1"/>
  <c r="K418" i="1"/>
  <c r="P418" i="1"/>
  <c r="K429" i="1"/>
  <c r="P429" i="1"/>
  <c r="N16" i="3"/>
  <c r="O16" i="3"/>
  <c r="P210" i="1"/>
  <c r="N21" i="3"/>
  <c r="O21" i="3"/>
  <c r="K430" i="8"/>
  <c r="P430" i="8"/>
  <c r="K428" i="8"/>
  <c r="P428" i="8"/>
  <c r="N25" i="3"/>
  <c r="O25" i="3"/>
  <c r="K397" i="1"/>
  <c r="P397" i="1"/>
  <c r="P211" i="1"/>
  <c r="K417" i="1"/>
  <c r="P417" i="1"/>
  <c r="N19" i="3"/>
  <c r="O19" i="3"/>
  <c r="P218" i="1"/>
  <c r="K367" i="8"/>
  <c r="P367" i="8"/>
  <c r="P426" i="8"/>
  <c r="N23" i="3"/>
  <c r="O23" i="3"/>
  <c r="P213" i="1"/>
  <c r="P101" i="3"/>
  <c r="Q101" i="3"/>
  <c r="P302" i="8"/>
  <c r="H308" i="2"/>
  <c r="I308" i="2"/>
  <c r="L308" i="2"/>
  <c r="M308" i="2"/>
  <c r="P302" i="1"/>
  <c r="N101" i="3"/>
  <c r="O101" i="3"/>
  <c r="P214" i="1"/>
  <c r="P374" i="1"/>
  <c r="P272" i="1"/>
  <c r="N100" i="3"/>
  <c r="O100" i="3"/>
  <c r="P132" i="1"/>
  <c r="N160" i="3"/>
  <c r="O160" i="3"/>
  <c r="P133" i="1"/>
  <c r="N158" i="3"/>
  <c r="O158" i="3"/>
  <c r="H392" i="2"/>
  <c r="I392" i="2"/>
  <c r="L392" i="2"/>
  <c r="M392" i="2"/>
  <c r="P480" i="8"/>
  <c r="P437" i="8"/>
  <c r="H469" i="2"/>
  <c r="I469" i="2"/>
  <c r="L469" i="2"/>
  <c r="M469" i="2"/>
  <c r="H323" i="2"/>
  <c r="I323" i="2"/>
  <c r="L323" i="2"/>
  <c r="M323" i="2"/>
  <c r="P100" i="3"/>
  <c r="Q100" i="3"/>
  <c r="P272" i="8"/>
  <c r="P157" i="1"/>
  <c r="N162" i="3"/>
  <c r="O162" i="3"/>
  <c r="H137" i="2"/>
  <c r="I137" i="2"/>
  <c r="L137" i="2"/>
  <c r="M137" i="2"/>
  <c r="P429" i="8"/>
  <c r="P31" i="3"/>
  <c r="Q31" i="3"/>
  <c r="P35" i="3"/>
  <c r="Q35" i="3"/>
  <c r="P431" i="8"/>
  <c r="H143" i="2"/>
  <c r="I143" i="2"/>
  <c r="L143" i="2"/>
  <c r="M143" i="2"/>
  <c r="P430" i="1"/>
  <c r="N33" i="3"/>
  <c r="O33" i="3"/>
  <c r="P478" i="8"/>
  <c r="H462" i="2"/>
  <c r="I462" i="2"/>
  <c r="L462" i="2"/>
  <c r="M462" i="2"/>
  <c r="N27" i="3"/>
  <c r="O27" i="3"/>
  <c r="P367" i="1"/>
  <c r="P428" i="1"/>
  <c r="N29" i="3"/>
  <c r="O29" i="3"/>
  <c r="K424" i="1"/>
  <c r="K421" i="1"/>
  <c r="K366" i="1"/>
  <c r="K416" i="1"/>
  <c r="K406" i="1"/>
  <c r="L5282" i="4"/>
  <c r="K404" i="1"/>
  <c r="K409" i="1"/>
  <c r="P73" i="3"/>
  <c r="Q73" i="3"/>
  <c r="K390" i="1"/>
  <c r="K405" i="1"/>
  <c r="N39" i="3"/>
  <c r="O39" i="3"/>
  <c r="P391" i="1"/>
  <c r="K396" i="1"/>
  <c r="K344" i="8"/>
  <c r="P344" i="8"/>
  <c r="K344" i="1"/>
  <c r="P344" i="1"/>
  <c r="P72" i="3"/>
  <c r="Q72" i="3"/>
  <c r="P425" i="8"/>
  <c r="K415" i="1"/>
  <c r="P426" i="1"/>
  <c r="N73" i="3"/>
  <c r="O73" i="3"/>
  <c r="K327" i="1"/>
  <c r="K394" i="1"/>
  <c r="K365" i="1"/>
  <c r="K401" i="1"/>
  <c r="N170" i="3"/>
  <c r="O170" i="3"/>
  <c r="P331" i="1"/>
  <c r="K408" i="1"/>
  <c r="K364" i="1"/>
  <c r="N82" i="3"/>
  <c r="O82" i="3"/>
  <c r="P380" i="1"/>
  <c r="K345" i="8"/>
  <c r="K345" i="1"/>
  <c r="P410" i="1"/>
  <c r="N55" i="3"/>
  <c r="O55" i="3"/>
  <c r="K399" i="1"/>
  <c r="K393" i="1"/>
  <c r="P397" i="8"/>
  <c r="P41" i="3"/>
  <c r="Q41" i="3"/>
  <c r="P418" i="8"/>
  <c r="P64" i="3"/>
  <c r="Q64" i="3"/>
  <c r="P380" i="8"/>
  <c r="P82" i="3"/>
  <c r="Q82" i="3"/>
  <c r="K377" i="8"/>
  <c r="K377" i="1"/>
  <c r="P55" i="3"/>
  <c r="Q55" i="3"/>
  <c r="P410" i="8"/>
  <c r="N79" i="3"/>
  <c r="O79" i="3"/>
  <c r="P140" i="1"/>
  <c r="K392" i="1"/>
  <c r="K413" i="1"/>
  <c r="K395" i="1"/>
  <c r="K389" i="1"/>
  <c r="P398" i="1"/>
  <c r="N42" i="3"/>
  <c r="O42" i="3"/>
  <c r="P140" i="8"/>
  <c r="P79" i="3"/>
  <c r="Q79" i="3"/>
  <c r="K407" i="1"/>
  <c r="K419" i="1"/>
  <c r="H117" i="2"/>
  <c r="I117" i="2"/>
  <c r="L117" i="2"/>
  <c r="P477" i="8"/>
  <c r="K420" i="1"/>
  <c r="P42" i="3"/>
  <c r="Q42" i="3"/>
  <c r="P398" i="8"/>
  <c r="K414" i="1"/>
  <c r="P417" i="8"/>
  <c r="P63" i="3"/>
  <c r="Q63" i="3"/>
  <c r="P412" i="8"/>
  <c r="P57" i="3"/>
  <c r="Q57" i="3"/>
  <c r="P56" i="3"/>
  <c r="Q56" i="3"/>
  <c r="P411" i="8"/>
  <c r="P80" i="3"/>
  <c r="Q80" i="3"/>
  <c r="P373" i="8"/>
  <c r="K400" i="1"/>
  <c r="K427" i="1"/>
  <c r="K402" i="1"/>
  <c r="N57" i="3"/>
  <c r="O57" i="3"/>
  <c r="P412" i="1"/>
  <c r="P391" i="8"/>
  <c r="P39" i="3"/>
  <c r="Q39" i="3"/>
  <c r="N80" i="3"/>
  <c r="O80" i="3"/>
  <c r="P373" i="1"/>
  <c r="K274" i="8"/>
  <c r="P274" i="8"/>
  <c r="K274" i="1"/>
  <c r="P274" i="1"/>
  <c r="N172" i="3"/>
  <c r="O172" i="3"/>
  <c r="P304" i="8"/>
  <c r="P455" i="3"/>
  <c r="Q455" i="3"/>
  <c r="H85" i="2"/>
  <c r="I85" i="2"/>
  <c r="L85" i="2"/>
  <c r="M85" i="2"/>
  <c r="N169" i="3"/>
  <c r="O169" i="3"/>
  <c r="P431" i="1"/>
  <c r="P425" i="1"/>
  <c r="P33" i="3"/>
  <c r="Q33" i="3"/>
  <c r="N56" i="3"/>
  <c r="O56" i="3"/>
  <c r="N64" i="3"/>
  <c r="O64" i="3"/>
  <c r="N41" i="3"/>
  <c r="O41" i="3"/>
  <c r="N63" i="3"/>
  <c r="O63" i="3"/>
  <c r="N31" i="3"/>
  <c r="O31" i="3"/>
  <c r="H135" i="2"/>
  <c r="I135" i="2"/>
  <c r="L135" i="2"/>
  <c r="M135" i="2"/>
  <c r="P29" i="3"/>
  <c r="Q29" i="3"/>
  <c r="P27" i="3"/>
  <c r="Q27" i="3"/>
  <c r="P71" i="3"/>
  <c r="Q71" i="3"/>
  <c r="P424" i="8"/>
  <c r="P424" i="1"/>
  <c r="N71" i="3"/>
  <c r="O71" i="3"/>
  <c r="P420" i="8"/>
  <c r="P67" i="3"/>
  <c r="Q67" i="3"/>
  <c r="P501" i="3"/>
  <c r="Q501" i="3"/>
  <c r="H452" i="2"/>
  <c r="I452" i="2"/>
  <c r="L452" i="2"/>
  <c r="M452" i="2"/>
  <c r="P377" i="8"/>
  <c r="P415" i="8"/>
  <c r="P61" i="3"/>
  <c r="Q61" i="3"/>
  <c r="P390" i="8"/>
  <c r="P40" i="3"/>
  <c r="Q40" i="3"/>
  <c r="H119" i="2"/>
  <c r="I119" i="2"/>
  <c r="P427" i="1"/>
  <c r="N74" i="3"/>
  <c r="O74" i="3"/>
  <c r="P389" i="1"/>
  <c r="N65" i="3"/>
  <c r="O65" i="3"/>
  <c r="P50" i="3"/>
  <c r="Q50" i="3"/>
  <c r="P392" i="8"/>
  <c r="H451" i="2"/>
  <c r="I451" i="2"/>
  <c r="L451" i="2"/>
  <c r="M451" i="2"/>
  <c r="P502" i="3"/>
  <c r="Q502" i="3"/>
  <c r="P345" i="8"/>
  <c r="P408" i="1"/>
  <c r="N53" i="3"/>
  <c r="O53" i="3"/>
  <c r="H124" i="2"/>
  <c r="I124" i="2"/>
  <c r="L124" i="2"/>
  <c r="M124" i="2"/>
  <c r="P85" i="3"/>
  <c r="Q85" i="3"/>
  <c r="P365" i="8"/>
  <c r="N61" i="3"/>
  <c r="O61" i="3"/>
  <c r="P415" i="1"/>
  <c r="P78" i="3"/>
  <c r="Q78" i="3"/>
  <c r="P396" i="8"/>
  <c r="P406" i="1"/>
  <c r="N51" i="3"/>
  <c r="O51" i="3"/>
  <c r="N50" i="3"/>
  <c r="O50" i="3"/>
  <c r="P392" i="1"/>
  <c r="P365" i="1"/>
  <c r="N85" i="3"/>
  <c r="O85" i="3"/>
  <c r="P414" i="8"/>
  <c r="P60" i="3"/>
  <c r="Q60" i="3"/>
  <c r="M117" i="2"/>
  <c r="P395" i="1"/>
  <c r="N77" i="3"/>
  <c r="O77" i="3"/>
  <c r="P393" i="8"/>
  <c r="P75" i="3"/>
  <c r="Q75" i="3"/>
  <c r="N76" i="3"/>
  <c r="O76" i="3"/>
  <c r="P394" i="1"/>
  <c r="P396" i="1"/>
  <c r="N78" i="3"/>
  <c r="O78" i="3"/>
  <c r="P51" i="3"/>
  <c r="Q51" i="3"/>
  <c r="P406" i="8"/>
  <c r="P52" i="3"/>
  <c r="Q52" i="3"/>
  <c r="P407" i="8"/>
  <c r="P395" i="8"/>
  <c r="P77" i="3"/>
  <c r="Q77" i="3"/>
  <c r="P393" i="1"/>
  <c r="N75" i="3"/>
  <c r="O75" i="3"/>
  <c r="P76" i="3"/>
  <c r="Q76" i="3"/>
  <c r="P394" i="8"/>
  <c r="P416" i="8"/>
  <c r="P62" i="3"/>
  <c r="Q62" i="3"/>
  <c r="P74" i="3"/>
  <c r="Q74" i="3"/>
  <c r="P427" i="8"/>
  <c r="P345" i="1"/>
  <c r="N502" i="3"/>
  <c r="O502" i="3"/>
  <c r="N66" i="3"/>
  <c r="O66" i="3"/>
  <c r="P419" i="1"/>
  <c r="P400" i="8"/>
  <c r="P44" i="3"/>
  <c r="Q44" i="3"/>
  <c r="P66" i="3"/>
  <c r="Q66" i="3"/>
  <c r="P419" i="8"/>
  <c r="H121" i="2"/>
  <c r="I121" i="2"/>
  <c r="L121" i="2"/>
  <c r="M121" i="2"/>
  <c r="P399" i="1"/>
  <c r="N43" i="3"/>
  <c r="O43" i="3"/>
  <c r="N83" i="3"/>
  <c r="O83" i="3"/>
  <c r="P327" i="1"/>
  <c r="N54" i="3"/>
  <c r="O54" i="3"/>
  <c r="P409" i="1"/>
  <c r="P416" i="1"/>
  <c r="N62" i="3"/>
  <c r="O62" i="3"/>
  <c r="N60" i="3"/>
  <c r="O60" i="3"/>
  <c r="P414" i="1"/>
  <c r="P400" i="1"/>
  <c r="N44" i="3"/>
  <c r="O44" i="3"/>
  <c r="P43" i="3"/>
  <c r="Q43" i="3"/>
  <c r="P399" i="8"/>
  <c r="P327" i="8"/>
  <c r="P83" i="3"/>
  <c r="Q83" i="3"/>
  <c r="N49" i="3"/>
  <c r="O49" i="3"/>
  <c r="P405" i="1"/>
  <c r="P54" i="3"/>
  <c r="Q54" i="3"/>
  <c r="P409" i="8"/>
  <c r="P366" i="1"/>
  <c r="N86" i="3"/>
  <c r="O86" i="3"/>
  <c r="P402" i="8"/>
  <c r="P46" i="3"/>
  <c r="Q46" i="3"/>
  <c r="P65" i="3"/>
  <c r="Q65" i="3"/>
  <c r="H120" i="2"/>
  <c r="I120" i="2"/>
  <c r="L120" i="2"/>
  <c r="M120" i="2"/>
  <c r="P389" i="8"/>
  <c r="P408" i="8"/>
  <c r="P53" i="3"/>
  <c r="Q53" i="3"/>
  <c r="P402" i="1"/>
  <c r="N46" i="3"/>
  <c r="O46" i="3"/>
  <c r="P413" i="8"/>
  <c r="P59" i="3"/>
  <c r="Q59" i="3"/>
  <c r="P364" i="1"/>
  <c r="N84" i="3"/>
  <c r="O84" i="3"/>
  <c r="P401" i="1"/>
  <c r="N45" i="3"/>
  <c r="O45" i="3"/>
  <c r="P49" i="3"/>
  <c r="Q49" i="3"/>
  <c r="P405" i="8"/>
  <c r="P404" i="1"/>
  <c r="N48" i="3"/>
  <c r="O48" i="3"/>
  <c r="P366" i="8"/>
  <c r="P86" i="3"/>
  <c r="Q86" i="3"/>
  <c r="P420" i="1"/>
  <c r="N67" i="3"/>
  <c r="O67" i="3"/>
  <c r="N52" i="3"/>
  <c r="O52" i="3"/>
  <c r="P407" i="1"/>
  <c r="P413" i="1"/>
  <c r="N59" i="3"/>
  <c r="O59" i="3"/>
  <c r="P377" i="1"/>
  <c r="N501" i="3"/>
  <c r="O501" i="3"/>
  <c r="P364" i="8"/>
  <c r="P84" i="3"/>
  <c r="Q84" i="3"/>
  <c r="H123" i="2"/>
  <c r="I123" i="2"/>
  <c r="L123" i="2"/>
  <c r="M123" i="2"/>
  <c r="P401" i="8"/>
  <c r="P45" i="3"/>
  <c r="Q45" i="3"/>
  <c r="P390" i="1"/>
  <c r="N40" i="3"/>
  <c r="O40" i="3"/>
  <c r="P48" i="3"/>
  <c r="Q48" i="3"/>
  <c r="P404" i="8"/>
  <c r="P421" i="8"/>
  <c r="P68" i="3"/>
  <c r="Q68" i="3"/>
  <c r="H122" i="2"/>
  <c r="I122" i="2"/>
  <c r="L122" i="2"/>
  <c r="M122" i="2"/>
  <c r="N68" i="3"/>
  <c r="O68" i="3"/>
  <c r="P421" i="1"/>
  <c r="L119" i="2"/>
  <c r="I537" i="2"/>
  <c r="M119" i="2"/>
  <c r="L537" i="2"/>
  <c r="L538" i="2"/>
  <c r="S370" i="6" l="1"/>
  <c r="V370" i="6"/>
  <c r="R370" i="6"/>
  <c r="T370" i="6"/>
  <c r="U370" i="6"/>
  <c r="P370" i="6"/>
  <c r="Q370" i="6"/>
  <c r="S362" i="6"/>
  <c r="V362" i="6"/>
  <c r="U362" i="6"/>
  <c r="P362" i="6"/>
  <c r="Q362" i="6"/>
  <c r="R362" i="6"/>
  <c r="T362" i="6"/>
  <c r="S330" i="6"/>
  <c r="V330" i="6"/>
  <c r="U330" i="6"/>
  <c r="P330" i="6"/>
  <c r="Q330" i="6"/>
  <c r="R330" i="6"/>
  <c r="T330" i="6"/>
  <c r="Q186" i="6"/>
  <c r="T186" i="6"/>
  <c r="U186" i="6"/>
  <c r="P186" i="6"/>
  <c r="R186" i="6"/>
  <c r="V186" i="6"/>
  <c r="S186" i="6"/>
  <c r="P154" i="6"/>
  <c r="Q154" i="6"/>
  <c r="S154" i="6"/>
  <c r="T154" i="6"/>
  <c r="V154" i="6"/>
  <c r="R154" i="6"/>
  <c r="P122" i="6"/>
  <c r="Q122" i="6"/>
  <c r="T122" i="6"/>
  <c r="U122" i="6"/>
  <c r="V122" i="6"/>
  <c r="S122" i="6"/>
  <c r="R122" i="6"/>
  <c r="P90" i="6"/>
  <c r="Q90" i="6"/>
  <c r="R90" i="6"/>
  <c r="T90" i="6"/>
  <c r="U90" i="6"/>
  <c r="V90" i="6"/>
  <c r="S90" i="6"/>
  <c r="P58" i="6"/>
  <c r="Q58" i="6"/>
  <c r="R58" i="6"/>
  <c r="S58" i="6"/>
  <c r="T58" i="6"/>
  <c r="U58" i="6"/>
  <c r="V58" i="6"/>
  <c r="P26" i="6"/>
  <c r="Q26" i="6"/>
  <c r="R26" i="6"/>
  <c r="S26" i="6"/>
  <c r="T26" i="6"/>
  <c r="U26" i="6"/>
  <c r="V26" i="6"/>
  <c r="R361" i="6"/>
  <c r="U361" i="6"/>
  <c r="Q361" i="6"/>
  <c r="S361" i="6"/>
  <c r="T361" i="6"/>
  <c r="V361" i="6"/>
  <c r="P361" i="6"/>
  <c r="R329" i="6"/>
  <c r="U329" i="6"/>
  <c r="Q329" i="6"/>
  <c r="S329" i="6"/>
  <c r="T329" i="6"/>
  <c r="V329" i="6"/>
  <c r="P329" i="6"/>
  <c r="Q297" i="6"/>
  <c r="R297" i="6"/>
  <c r="S297" i="6"/>
  <c r="T297" i="6"/>
  <c r="U297" i="6"/>
  <c r="P297" i="6"/>
  <c r="V297" i="6"/>
  <c r="T265" i="6"/>
  <c r="R265" i="6"/>
  <c r="P265" i="6"/>
  <c r="Q265" i="6"/>
  <c r="S265" i="6"/>
  <c r="V265" i="6"/>
  <c r="U265" i="6"/>
  <c r="R240" i="6"/>
  <c r="U240" i="6"/>
  <c r="P240" i="6"/>
  <c r="Q240" i="6"/>
  <c r="S240" i="6"/>
  <c r="T240" i="6"/>
  <c r="V240" i="6"/>
  <c r="R208" i="6"/>
  <c r="U208" i="6"/>
  <c r="P208" i="6"/>
  <c r="Q208" i="6"/>
  <c r="S208" i="6"/>
  <c r="T208" i="6"/>
  <c r="V208" i="6"/>
  <c r="R176" i="6"/>
  <c r="U176" i="6"/>
  <c r="P176" i="6"/>
  <c r="V176" i="6"/>
  <c r="Q176" i="6"/>
  <c r="T176" i="6"/>
  <c r="S176" i="6"/>
  <c r="V144" i="6"/>
  <c r="P144" i="6"/>
  <c r="Q144" i="6"/>
  <c r="R144" i="6"/>
  <c r="S144" i="6"/>
  <c r="T144" i="6"/>
  <c r="U144" i="6"/>
  <c r="V112" i="6"/>
  <c r="P112" i="6"/>
  <c r="Q112" i="6"/>
  <c r="R112" i="6"/>
  <c r="S112" i="6"/>
  <c r="T112" i="6"/>
  <c r="U112" i="6"/>
  <c r="U80" i="6"/>
  <c r="V80" i="6"/>
  <c r="P80" i="6"/>
  <c r="R80" i="6"/>
  <c r="S80" i="6"/>
  <c r="Q80" i="6"/>
  <c r="T80" i="6"/>
  <c r="U16" i="6"/>
  <c r="V16" i="6"/>
  <c r="P16" i="6"/>
  <c r="Q16" i="6"/>
  <c r="R16" i="6"/>
  <c r="S16" i="6"/>
  <c r="T16" i="6"/>
  <c r="P367" i="6"/>
  <c r="S367" i="6"/>
  <c r="R367" i="6"/>
  <c r="T367" i="6"/>
  <c r="U367" i="6"/>
  <c r="V367" i="6"/>
  <c r="Q367" i="6"/>
  <c r="P359" i="6"/>
  <c r="S359" i="6"/>
  <c r="U359" i="6"/>
  <c r="V359" i="6"/>
  <c r="Q359" i="6"/>
  <c r="R359" i="6"/>
  <c r="T359" i="6"/>
  <c r="P351" i="6"/>
  <c r="S351" i="6"/>
  <c r="Q351" i="6"/>
  <c r="R351" i="6"/>
  <c r="T351" i="6"/>
  <c r="U351" i="6"/>
  <c r="V351" i="6"/>
  <c r="P335" i="6"/>
  <c r="S335" i="6"/>
  <c r="R335" i="6"/>
  <c r="T335" i="6"/>
  <c r="U335" i="6"/>
  <c r="V335" i="6"/>
  <c r="Q335" i="6"/>
  <c r="P319" i="6"/>
  <c r="S319" i="6"/>
  <c r="Q319" i="6"/>
  <c r="R319" i="6"/>
  <c r="T319" i="6"/>
  <c r="U319" i="6"/>
  <c r="V319" i="6"/>
  <c r="R374" i="6"/>
  <c r="V374" i="6"/>
  <c r="P374" i="6"/>
  <c r="Q374" i="6"/>
  <c r="S374" i="6"/>
  <c r="T374" i="6"/>
  <c r="U374" i="6"/>
  <c r="R366" i="6"/>
  <c r="P366" i="6"/>
  <c r="Q366" i="6"/>
  <c r="S366" i="6"/>
  <c r="T366" i="6"/>
  <c r="U366" i="6"/>
  <c r="V366" i="6"/>
  <c r="R350" i="6"/>
  <c r="T350" i="6"/>
  <c r="U350" i="6"/>
  <c r="V350" i="6"/>
  <c r="P350" i="6"/>
  <c r="Q350" i="6"/>
  <c r="S350" i="6"/>
  <c r="R318" i="6"/>
  <c r="T318" i="6"/>
  <c r="U318" i="6"/>
  <c r="V318" i="6"/>
  <c r="P318" i="6"/>
  <c r="Q318" i="6"/>
  <c r="S318" i="6"/>
  <c r="Q286" i="6"/>
  <c r="T286" i="6"/>
  <c r="P286" i="6"/>
  <c r="R286" i="6"/>
  <c r="S286" i="6"/>
  <c r="U286" i="6"/>
  <c r="V286" i="6"/>
  <c r="Q254" i="6"/>
  <c r="T254" i="6"/>
  <c r="U254" i="6"/>
  <c r="P254" i="6"/>
  <c r="R254" i="6"/>
  <c r="S254" i="6"/>
  <c r="V254" i="6"/>
  <c r="V373" i="6"/>
  <c r="Q373" i="6"/>
  <c r="S373" i="6"/>
  <c r="T373" i="6"/>
  <c r="U373" i="6"/>
  <c r="P373" i="6"/>
  <c r="R373" i="6"/>
  <c r="V357" i="6"/>
  <c r="Q357" i="6"/>
  <c r="P357" i="6"/>
  <c r="R357" i="6"/>
  <c r="S357" i="6"/>
  <c r="T357" i="6"/>
  <c r="U357" i="6"/>
  <c r="V341" i="6"/>
  <c r="Q341" i="6"/>
  <c r="S341" i="6"/>
  <c r="T341" i="6"/>
  <c r="U341" i="6"/>
  <c r="P341" i="6"/>
  <c r="R341" i="6"/>
  <c r="T229" i="6"/>
  <c r="R229" i="6"/>
  <c r="U229" i="6"/>
  <c r="V229" i="6"/>
  <c r="P229" i="6"/>
  <c r="S229" i="6"/>
  <c r="Q229" i="6"/>
  <c r="T197" i="6"/>
  <c r="R197" i="6"/>
  <c r="Q197" i="6"/>
  <c r="S197" i="6"/>
  <c r="U197" i="6"/>
  <c r="V197" i="6"/>
  <c r="P197" i="6"/>
  <c r="R165" i="6"/>
  <c r="S165" i="6"/>
  <c r="T165" i="6"/>
  <c r="P165" i="6"/>
  <c r="Q165" i="6"/>
  <c r="U165" i="6"/>
  <c r="V165" i="6"/>
  <c r="S101" i="6"/>
  <c r="T101" i="6"/>
  <c r="Q101" i="6"/>
  <c r="R101" i="6"/>
  <c r="U101" i="6"/>
  <c r="V101" i="6"/>
  <c r="P101" i="6"/>
  <c r="R69" i="6"/>
  <c r="S69" i="6"/>
  <c r="T69" i="6"/>
  <c r="U69" i="6"/>
  <c r="P69" i="6"/>
  <c r="Q69" i="6"/>
  <c r="V69" i="6"/>
  <c r="R37" i="6"/>
  <c r="S37" i="6"/>
  <c r="T37" i="6"/>
  <c r="U37" i="6"/>
  <c r="V37" i="6"/>
  <c r="P37" i="6"/>
  <c r="Q37" i="6"/>
  <c r="Q5" i="6"/>
  <c r="R5" i="6"/>
  <c r="S5" i="6"/>
  <c r="T5" i="6"/>
  <c r="U5" i="6"/>
  <c r="P5" i="6"/>
  <c r="V5" i="6"/>
  <c r="U372" i="6"/>
  <c r="P372" i="6"/>
  <c r="Q372" i="6"/>
  <c r="R372" i="6"/>
  <c r="S372" i="6"/>
  <c r="T372" i="6"/>
  <c r="V372" i="6"/>
  <c r="U356" i="6"/>
  <c r="P356" i="6"/>
  <c r="T356" i="6"/>
  <c r="V356" i="6"/>
  <c r="Q356" i="6"/>
  <c r="R356" i="6"/>
  <c r="S356" i="6"/>
  <c r="U340" i="6"/>
  <c r="P340" i="6"/>
  <c r="Q340" i="6"/>
  <c r="R340" i="6"/>
  <c r="S340" i="6"/>
  <c r="T340" i="6"/>
  <c r="V340" i="6"/>
  <c r="R276" i="6"/>
  <c r="U276" i="6"/>
  <c r="P276" i="6"/>
  <c r="T276" i="6"/>
  <c r="V276" i="6"/>
  <c r="Q276" i="6"/>
  <c r="S276" i="6"/>
  <c r="R326" i="6"/>
  <c r="Q326" i="6"/>
  <c r="S326" i="6"/>
  <c r="T326" i="6"/>
  <c r="U326" i="6"/>
  <c r="V326" i="6"/>
  <c r="U230" i="6"/>
  <c r="P230" i="6"/>
  <c r="Q230" i="6"/>
  <c r="V230" i="6"/>
  <c r="R230" i="6"/>
  <c r="S230" i="6"/>
  <c r="T230" i="6"/>
  <c r="U182" i="6"/>
  <c r="P182" i="6"/>
  <c r="V182" i="6"/>
  <c r="Q182" i="6"/>
  <c r="R182" i="6"/>
  <c r="T182" i="6"/>
  <c r="S182" i="6"/>
  <c r="T134" i="6"/>
  <c r="U134" i="6"/>
  <c r="V134" i="6"/>
  <c r="P134" i="6"/>
  <c r="Q134" i="6"/>
  <c r="S134" i="6"/>
  <c r="R134" i="6"/>
  <c r="S94" i="6"/>
  <c r="T94" i="6"/>
  <c r="U94" i="6"/>
  <c r="V94" i="6"/>
  <c r="P94" i="6"/>
  <c r="Q94" i="6"/>
  <c r="R94" i="6"/>
  <c r="S46" i="6"/>
  <c r="T46" i="6"/>
  <c r="U46" i="6"/>
  <c r="V46" i="6"/>
  <c r="P46" i="6"/>
  <c r="Q46" i="6"/>
  <c r="R46" i="6"/>
  <c r="V2" i="6"/>
  <c r="S2" i="6"/>
  <c r="U2" i="6"/>
  <c r="T2" i="6"/>
  <c r="R2" i="6"/>
  <c r="Q2" i="6"/>
  <c r="P2" i="6"/>
  <c r="P343" i="6"/>
  <c r="S343" i="6"/>
  <c r="Q343" i="6"/>
  <c r="R343" i="6"/>
  <c r="T343" i="6"/>
  <c r="U343" i="6"/>
  <c r="V343" i="6"/>
  <c r="P327" i="6"/>
  <c r="S327" i="6"/>
  <c r="U327" i="6"/>
  <c r="V327" i="6"/>
  <c r="Q327" i="6"/>
  <c r="R327" i="6"/>
  <c r="P311" i="6"/>
  <c r="Q311" i="6"/>
  <c r="R311" i="6"/>
  <c r="S311" i="6"/>
  <c r="T311" i="6"/>
  <c r="U311" i="6"/>
  <c r="P303" i="6"/>
  <c r="Q303" i="6"/>
  <c r="R303" i="6"/>
  <c r="S303" i="6"/>
  <c r="U303" i="6"/>
  <c r="T303" i="6"/>
  <c r="V303" i="6"/>
  <c r="P295" i="6"/>
  <c r="Q295" i="6"/>
  <c r="R295" i="6"/>
  <c r="S295" i="6"/>
  <c r="U295" i="6"/>
  <c r="V295" i="6"/>
  <c r="R287" i="6"/>
  <c r="U287" i="6"/>
  <c r="T287" i="6"/>
  <c r="V287" i="6"/>
  <c r="Q287" i="6"/>
  <c r="P287" i="6"/>
  <c r="S287" i="6"/>
  <c r="R279" i="6"/>
  <c r="U279" i="6"/>
  <c r="V279" i="6"/>
  <c r="P279" i="6"/>
  <c r="Q279" i="6"/>
  <c r="S279" i="6"/>
  <c r="T279" i="6"/>
  <c r="R271" i="6"/>
  <c r="U271" i="6"/>
  <c r="S271" i="6"/>
  <c r="P271" i="6"/>
  <c r="Q271" i="6"/>
  <c r="T271" i="6"/>
  <c r="V271" i="6"/>
  <c r="R263" i="6"/>
  <c r="U263" i="6"/>
  <c r="P263" i="6"/>
  <c r="V263" i="6"/>
  <c r="Q263" i="6"/>
  <c r="S263" i="6"/>
  <c r="R255" i="6"/>
  <c r="U255" i="6"/>
  <c r="S255" i="6"/>
  <c r="P255" i="6"/>
  <c r="Q255" i="6"/>
  <c r="V255" i="6"/>
  <c r="T255" i="6"/>
  <c r="V239" i="6"/>
  <c r="Q239" i="6"/>
  <c r="R239" i="6"/>
  <c r="U239" i="6"/>
  <c r="P239" i="6"/>
  <c r="T239" i="6"/>
  <c r="S239" i="6"/>
  <c r="V231" i="6"/>
  <c r="Q231" i="6"/>
  <c r="T231" i="6"/>
  <c r="U231" i="6"/>
  <c r="P231" i="6"/>
  <c r="S231" i="6"/>
  <c r="R231" i="6"/>
  <c r="V223" i="6"/>
  <c r="Q223" i="6"/>
  <c r="R223" i="6"/>
  <c r="T223" i="6"/>
  <c r="U223" i="6"/>
  <c r="S223" i="6"/>
  <c r="P223" i="6"/>
  <c r="V215" i="6"/>
  <c r="Q215" i="6"/>
  <c r="T215" i="6"/>
  <c r="S215" i="6"/>
  <c r="U215" i="6"/>
  <c r="R215" i="6"/>
  <c r="P215" i="6"/>
  <c r="V207" i="6"/>
  <c r="Q207" i="6"/>
  <c r="R207" i="6"/>
  <c r="S207" i="6"/>
  <c r="T207" i="6"/>
  <c r="U207" i="6"/>
  <c r="P207" i="6"/>
  <c r="V199" i="6"/>
  <c r="Q199" i="6"/>
  <c r="T199" i="6"/>
  <c r="R199" i="6"/>
  <c r="S199" i="6"/>
  <c r="U199" i="6"/>
  <c r="P199" i="6"/>
  <c r="V191" i="6"/>
  <c r="Q191" i="6"/>
  <c r="R191" i="6"/>
  <c r="P191" i="6"/>
  <c r="S191" i="6"/>
  <c r="T191" i="6"/>
  <c r="U191" i="6"/>
  <c r="V183" i="6"/>
  <c r="Q183" i="6"/>
  <c r="T183" i="6"/>
  <c r="P183" i="6"/>
  <c r="R183" i="6"/>
  <c r="S183" i="6"/>
  <c r="U183" i="6"/>
  <c r="V175" i="6"/>
  <c r="Q175" i="6"/>
  <c r="R175" i="6"/>
  <c r="P175" i="6"/>
  <c r="S175" i="6"/>
  <c r="T175" i="6"/>
  <c r="U175" i="6"/>
  <c r="V167" i="6"/>
  <c r="Q167" i="6"/>
  <c r="T167" i="6"/>
  <c r="P167" i="6"/>
  <c r="R167" i="6"/>
  <c r="S167" i="6"/>
  <c r="U167" i="6"/>
  <c r="T159" i="6"/>
  <c r="U159" i="6"/>
  <c r="V159" i="6"/>
  <c r="P159" i="6"/>
  <c r="Q159" i="6"/>
  <c r="S159" i="6"/>
  <c r="R159" i="6"/>
  <c r="U151" i="6"/>
  <c r="R151" i="6"/>
  <c r="S151" i="6"/>
  <c r="T151" i="6"/>
  <c r="V151" i="6"/>
  <c r="U143" i="6"/>
  <c r="V143" i="6"/>
  <c r="P143" i="6"/>
  <c r="Q143" i="6"/>
  <c r="R143" i="6"/>
  <c r="T143" i="6"/>
  <c r="S143" i="6"/>
  <c r="U135" i="6"/>
  <c r="V135" i="6"/>
  <c r="P135" i="6"/>
  <c r="Q135" i="6"/>
  <c r="R135" i="6"/>
  <c r="S135" i="6"/>
  <c r="T135" i="6"/>
  <c r="U127" i="6"/>
  <c r="V127" i="6"/>
  <c r="Q127" i="6"/>
  <c r="R127" i="6"/>
  <c r="S127" i="6"/>
  <c r="T127" i="6"/>
  <c r="P127" i="6"/>
  <c r="U119" i="6"/>
  <c r="V119" i="6"/>
  <c r="S119" i="6"/>
  <c r="T119" i="6"/>
  <c r="P119" i="6"/>
  <c r="R119" i="6"/>
  <c r="Q119" i="6"/>
  <c r="U111" i="6"/>
  <c r="V111" i="6"/>
  <c r="P111" i="6"/>
  <c r="Q111" i="6"/>
  <c r="R111" i="6"/>
  <c r="T111" i="6"/>
  <c r="S111" i="6"/>
  <c r="U103" i="6"/>
  <c r="V103" i="6"/>
  <c r="P103" i="6"/>
  <c r="Q103" i="6"/>
  <c r="R103" i="6"/>
  <c r="S103" i="6"/>
  <c r="T103" i="6"/>
  <c r="T95" i="6"/>
  <c r="U95" i="6"/>
  <c r="V95" i="6"/>
  <c r="P95" i="6"/>
  <c r="Q95" i="6"/>
  <c r="R95" i="6"/>
  <c r="S95" i="6"/>
  <c r="T87" i="6"/>
  <c r="U87" i="6"/>
  <c r="V87" i="6"/>
  <c r="Q87" i="6"/>
  <c r="R87" i="6"/>
  <c r="S87" i="6"/>
  <c r="P87" i="6"/>
  <c r="T79" i="6"/>
  <c r="U79" i="6"/>
  <c r="V79" i="6"/>
  <c r="P79" i="6"/>
  <c r="Q79" i="6"/>
  <c r="R79" i="6"/>
  <c r="S79" i="6"/>
  <c r="T71" i="6"/>
  <c r="U71" i="6"/>
  <c r="V71" i="6"/>
  <c r="P71" i="6"/>
  <c r="Q71" i="6"/>
  <c r="R71" i="6"/>
  <c r="S71" i="6"/>
  <c r="T63" i="6"/>
  <c r="U63" i="6"/>
  <c r="V63" i="6"/>
  <c r="Q63" i="6"/>
  <c r="R63" i="6"/>
  <c r="P63" i="6"/>
  <c r="S63" i="6"/>
  <c r="T55" i="6"/>
  <c r="U55" i="6"/>
  <c r="V55" i="6"/>
  <c r="P55" i="6"/>
  <c r="Q55" i="6"/>
  <c r="R55" i="6"/>
  <c r="S55" i="6"/>
  <c r="T47" i="6"/>
  <c r="U47" i="6"/>
  <c r="V47" i="6"/>
  <c r="P47" i="6"/>
  <c r="Q47" i="6"/>
  <c r="R47" i="6"/>
  <c r="S47" i="6"/>
  <c r="T39" i="6"/>
  <c r="U39" i="6"/>
  <c r="V39" i="6"/>
  <c r="P39" i="6"/>
  <c r="Q39" i="6"/>
  <c r="R39" i="6"/>
  <c r="S39" i="6"/>
  <c r="T31" i="6"/>
  <c r="U31" i="6"/>
  <c r="V31" i="6"/>
  <c r="P31" i="6"/>
  <c r="Q31" i="6"/>
  <c r="R31" i="6"/>
  <c r="S31" i="6"/>
  <c r="T23" i="6"/>
  <c r="U23" i="6"/>
  <c r="V23" i="6"/>
  <c r="P23" i="6"/>
  <c r="Q23" i="6"/>
  <c r="R23" i="6"/>
  <c r="S23" i="6"/>
  <c r="T15" i="6"/>
  <c r="U15" i="6"/>
  <c r="V15" i="6"/>
  <c r="P15" i="6"/>
  <c r="Q15" i="6"/>
  <c r="R15" i="6"/>
  <c r="S15" i="6"/>
  <c r="S7" i="6"/>
  <c r="T7" i="6"/>
  <c r="U7" i="6"/>
  <c r="V7" i="6"/>
  <c r="P7" i="6"/>
  <c r="Q7" i="6"/>
  <c r="R7" i="6"/>
  <c r="P310" i="6"/>
  <c r="Q310" i="6"/>
  <c r="R310" i="6"/>
  <c r="T310" i="6"/>
  <c r="S310" i="6"/>
  <c r="U310" i="6"/>
  <c r="V310" i="6"/>
  <c r="U174" i="6"/>
  <c r="P174" i="6"/>
  <c r="S174" i="6"/>
  <c r="V174" i="6"/>
  <c r="Q174" i="6"/>
  <c r="T174" i="6"/>
  <c r="R174" i="6"/>
  <c r="T110" i="6"/>
  <c r="U110" i="6"/>
  <c r="R110" i="6"/>
  <c r="S110" i="6"/>
  <c r="V110" i="6"/>
  <c r="Q110" i="6"/>
  <c r="P110" i="6"/>
  <c r="S54" i="6"/>
  <c r="T54" i="6"/>
  <c r="U54" i="6"/>
  <c r="V54" i="6"/>
  <c r="P54" i="6"/>
  <c r="Q54" i="6"/>
  <c r="R54" i="6"/>
  <c r="V365" i="6"/>
  <c r="Q365" i="6"/>
  <c r="U365" i="6"/>
  <c r="P365" i="6"/>
  <c r="R365" i="6"/>
  <c r="S365" i="6"/>
  <c r="V349" i="6"/>
  <c r="Q349" i="6"/>
  <c r="P349" i="6"/>
  <c r="R349" i="6"/>
  <c r="S349" i="6"/>
  <c r="T349" i="6"/>
  <c r="U349" i="6"/>
  <c r="V333" i="6"/>
  <c r="Q333" i="6"/>
  <c r="U333" i="6"/>
  <c r="P333" i="6"/>
  <c r="R333" i="6"/>
  <c r="S333" i="6"/>
  <c r="V325" i="6"/>
  <c r="Q325" i="6"/>
  <c r="P325" i="6"/>
  <c r="R325" i="6"/>
  <c r="S325" i="6"/>
  <c r="T325" i="6"/>
  <c r="U325" i="6"/>
  <c r="V317" i="6"/>
  <c r="Q317" i="6"/>
  <c r="P317" i="6"/>
  <c r="R317" i="6"/>
  <c r="S317" i="6"/>
  <c r="T317" i="6"/>
  <c r="U317" i="6"/>
  <c r="V309" i="6"/>
  <c r="P309" i="6"/>
  <c r="Q309" i="6"/>
  <c r="S309" i="6"/>
  <c r="T309" i="6"/>
  <c r="U309" i="6"/>
  <c r="U301" i="6"/>
  <c r="V301" i="6"/>
  <c r="P301" i="6"/>
  <c r="Q301" i="6"/>
  <c r="S301" i="6"/>
  <c r="R301" i="6"/>
  <c r="T301" i="6"/>
  <c r="P293" i="6"/>
  <c r="S293" i="6"/>
  <c r="U293" i="6"/>
  <c r="V293" i="6"/>
  <c r="R293" i="6"/>
  <c r="Q293" i="6"/>
  <c r="T293" i="6"/>
  <c r="P285" i="6"/>
  <c r="S285" i="6"/>
  <c r="Q285" i="6"/>
  <c r="R285" i="6"/>
  <c r="U285" i="6"/>
  <c r="T285" i="6"/>
  <c r="V285" i="6"/>
  <c r="P277" i="6"/>
  <c r="S277" i="6"/>
  <c r="T277" i="6"/>
  <c r="Q277" i="6"/>
  <c r="R277" i="6"/>
  <c r="U277" i="6"/>
  <c r="V277" i="6"/>
  <c r="P269" i="6"/>
  <c r="S269" i="6"/>
  <c r="Q269" i="6"/>
  <c r="V269" i="6"/>
  <c r="R269" i="6"/>
  <c r="T269" i="6"/>
  <c r="U269" i="6"/>
  <c r="P261" i="6"/>
  <c r="S261" i="6"/>
  <c r="T261" i="6"/>
  <c r="Q261" i="6"/>
  <c r="R261" i="6"/>
  <c r="V261" i="6"/>
  <c r="U261" i="6"/>
  <c r="P253" i="6"/>
  <c r="S253" i="6"/>
  <c r="V253" i="6"/>
  <c r="Q253" i="6"/>
  <c r="R253" i="6"/>
  <c r="U253" i="6"/>
  <c r="T253" i="6"/>
  <c r="T245" i="6"/>
  <c r="R245" i="6"/>
  <c r="V245" i="6"/>
  <c r="P245" i="6"/>
  <c r="Q245" i="6"/>
  <c r="U245" i="6"/>
  <c r="S245" i="6"/>
  <c r="T237" i="6"/>
  <c r="U237" i="6"/>
  <c r="P237" i="6"/>
  <c r="V237" i="6"/>
  <c r="Q237" i="6"/>
  <c r="S237" i="6"/>
  <c r="R237" i="6"/>
  <c r="T221" i="6"/>
  <c r="P221" i="6"/>
  <c r="U221" i="6"/>
  <c r="S221" i="6"/>
  <c r="V221" i="6"/>
  <c r="R221" i="6"/>
  <c r="Q221" i="6"/>
  <c r="T213" i="6"/>
  <c r="R213" i="6"/>
  <c r="S213" i="6"/>
  <c r="U213" i="6"/>
  <c r="V213" i="6"/>
  <c r="Q213" i="6"/>
  <c r="P213" i="6"/>
  <c r="T205" i="6"/>
  <c r="U205" i="6"/>
  <c r="P205" i="6"/>
  <c r="R205" i="6"/>
  <c r="S205" i="6"/>
  <c r="V205" i="6"/>
  <c r="Q205" i="6"/>
  <c r="T189" i="6"/>
  <c r="P189" i="6"/>
  <c r="U189" i="6"/>
  <c r="Q189" i="6"/>
  <c r="R189" i="6"/>
  <c r="S189" i="6"/>
  <c r="V189" i="6"/>
  <c r="T181" i="6"/>
  <c r="R181" i="6"/>
  <c r="P181" i="6"/>
  <c r="Q181" i="6"/>
  <c r="S181" i="6"/>
  <c r="U181" i="6"/>
  <c r="V181" i="6"/>
  <c r="T173" i="6"/>
  <c r="U173" i="6"/>
  <c r="P173" i="6"/>
  <c r="Q173" i="6"/>
  <c r="R173" i="6"/>
  <c r="S173" i="6"/>
  <c r="V173" i="6"/>
  <c r="R157" i="6"/>
  <c r="S157" i="6"/>
  <c r="T157" i="6"/>
  <c r="V157" i="6"/>
  <c r="Q157" i="6"/>
  <c r="P157" i="6"/>
  <c r="U157" i="6"/>
  <c r="S149" i="6"/>
  <c r="T149" i="6"/>
  <c r="Q149" i="6"/>
  <c r="R149" i="6"/>
  <c r="V149" i="6"/>
  <c r="P149" i="6"/>
  <c r="U149" i="6"/>
  <c r="S141" i="6"/>
  <c r="T141" i="6"/>
  <c r="P141" i="6"/>
  <c r="Q141" i="6"/>
  <c r="R141" i="6"/>
  <c r="U141" i="6"/>
  <c r="V141" i="6"/>
  <c r="S125" i="6"/>
  <c r="T125" i="6"/>
  <c r="U125" i="6"/>
  <c r="V125" i="6"/>
  <c r="P125" i="6"/>
  <c r="R125" i="6"/>
  <c r="Q125" i="6"/>
  <c r="S117" i="6"/>
  <c r="T117" i="6"/>
  <c r="P117" i="6"/>
  <c r="Q117" i="6"/>
  <c r="R117" i="6"/>
  <c r="V117" i="6"/>
  <c r="U117" i="6"/>
  <c r="S109" i="6"/>
  <c r="T109" i="6"/>
  <c r="P109" i="6"/>
  <c r="Q109" i="6"/>
  <c r="R109" i="6"/>
  <c r="U109" i="6"/>
  <c r="V109" i="6"/>
  <c r="R93" i="6"/>
  <c r="S93" i="6"/>
  <c r="T93" i="6"/>
  <c r="U93" i="6"/>
  <c r="Q93" i="6"/>
  <c r="V93" i="6"/>
  <c r="P93" i="6"/>
  <c r="R85" i="6"/>
  <c r="S85" i="6"/>
  <c r="T85" i="6"/>
  <c r="U85" i="6"/>
  <c r="P85" i="6"/>
  <c r="Q85" i="6"/>
  <c r="V85" i="6"/>
  <c r="R77" i="6"/>
  <c r="S77" i="6"/>
  <c r="T77" i="6"/>
  <c r="U77" i="6"/>
  <c r="P77" i="6"/>
  <c r="V77" i="6"/>
  <c r="Q77" i="6"/>
  <c r="R61" i="6"/>
  <c r="S61" i="6"/>
  <c r="T61" i="6"/>
  <c r="U61" i="6"/>
  <c r="P61" i="6"/>
  <c r="V61" i="6"/>
  <c r="Q61" i="6"/>
  <c r="R53" i="6"/>
  <c r="S53" i="6"/>
  <c r="T53" i="6"/>
  <c r="U53" i="6"/>
  <c r="V53" i="6"/>
  <c r="P53" i="6"/>
  <c r="Q53" i="6"/>
  <c r="R45" i="6"/>
  <c r="S45" i="6"/>
  <c r="T45" i="6"/>
  <c r="U45" i="6"/>
  <c r="P45" i="6"/>
  <c r="Q45" i="6"/>
  <c r="V45" i="6"/>
  <c r="R29" i="6"/>
  <c r="S29" i="6"/>
  <c r="T29" i="6"/>
  <c r="U29" i="6"/>
  <c r="P29" i="6"/>
  <c r="Q29" i="6"/>
  <c r="V29" i="6"/>
  <c r="R21" i="6"/>
  <c r="S21" i="6"/>
  <c r="T21" i="6"/>
  <c r="U21" i="6"/>
  <c r="V21" i="6"/>
  <c r="P21" i="6"/>
  <c r="Q21" i="6"/>
  <c r="Q13" i="6"/>
  <c r="R13" i="6"/>
  <c r="S13" i="6"/>
  <c r="T13" i="6"/>
  <c r="U13" i="6"/>
  <c r="P13" i="6"/>
  <c r="V13" i="6"/>
  <c r="V294" i="6"/>
  <c r="P294" i="6"/>
  <c r="Q294" i="6"/>
  <c r="R294" i="6"/>
  <c r="T294" i="6"/>
  <c r="S294" i="6"/>
  <c r="U294" i="6"/>
  <c r="U238" i="6"/>
  <c r="P238" i="6"/>
  <c r="S238" i="6"/>
  <c r="Q238" i="6"/>
  <c r="R238" i="6"/>
  <c r="T238" i="6"/>
  <c r="V238" i="6"/>
  <c r="U190" i="6"/>
  <c r="P190" i="6"/>
  <c r="S190" i="6"/>
  <c r="Q190" i="6"/>
  <c r="R190" i="6"/>
  <c r="V190" i="6"/>
  <c r="T190" i="6"/>
  <c r="T126" i="6"/>
  <c r="U126" i="6"/>
  <c r="P126" i="6"/>
  <c r="Q126" i="6"/>
  <c r="R126" i="6"/>
  <c r="S126" i="6"/>
  <c r="V126" i="6"/>
  <c r="S86" i="6"/>
  <c r="T86" i="6"/>
  <c r="U86" i="6"/>
  <c r="V86" i="6"/>
  <c r="P86" i="6"/>
  <c r="Q86" i="6"/>
  <c r="R86" i="6"/>
  <c r="S30" i="6"/>
  <c r="T30" i="6"/>
  <c r="U30" i="6"/>
  <c r="V30" i="6"/>
  <c r="P30" i="6"/>
  <c r="Q30" i="6"/>
  <c r="R30" i="6"/>
  <c r="T308" i="6"/>
  <c r="U308" i="6"/>
  <c r="V308" i="6"/>
  <c r="P308" i="6"/>
  <c r="R308" i="6"/>
  <c r="Q308" i="6"/>
  <c r="S308" i="6"/>
  <c r="U348" i="6"/>
  <c r="P348" i="6"/>
  <c r="Q348" i="6"/>
  <c r="R348" i="6"/>
  <c r="S348" i="6"/>
  <c r="T348" i="6"/>
  <c r="U332" i="6"/>
  <c r="P332" i="6"/>
  <c r="R332" i="6"/>
  <c r="S332" i="6"/>
  <c r="T332" i="6"/>
  <c r="V332" i="6"/>
  <c r="U324" i="6"/>
  <c r="P324" i="6"/>
  <c r="T324" i="6"/>
  <c r="V324" i="6"/>
  <c r="Q324" i="6"/>
  <c r="R324" i="6"/>
  <c r="U316" i="6"/>
  <c r="P316" i="6"/>
  <c r="Q316" i="6"/>
  <c r="R316" i="6"/>
  <c r="S316" i="6"/>
  <c r="T316" i="6"/>
  <c r="T300" i="6"/>
  <c r="U300" i="6"/>
  <c r="V300" i="6"/>
  <c r="P300" i="6"/>
  <c r="R300" i="6"/>
  <c r="S300" i="6"/>
  <c r="R292" i="6"/>
  <c r="Q292" i="6"/>
  <c r="S292" i="6"/>
  <c r="T292" i="6"/>
  <c r="U292" i="6"/>
  <c r="V292" i="6"/>
  <c r="P292" i="6"/>
  <c r="R284" i="6"/>
  <c r="T284" i="6"/>
  <c r="U284" i="6"/>
  <c r="V284" i="6"/>
  <c r="Q284" i="6"/>
  <c r="S284" i="6"/>
  <c r="R268" i="6"/>
  <c r="S268" i="6"/>
  <c r="Q268" i="6"/>
  <c r="T268" i="6"/>
  <c r="U268" i="6"/>
  <c r="V268" i="6"/>
  <c r="P268" i="6"/>
  <c r="R260" i="6"/>
  <c r="P260" i="6"/>
  <c r="U260" i="6"/>
  <c r="Q260" i="6"/>
  <c r="S260" i="6"/>
  <c r="T260" i="6"/>
  <c r="V260" i="6"/>
  <c r="R252" i="6"/>
  <c r="S252" i="6"/>
  <c r="P252" i="6"/>
  <c r="Q252" i="6"/>
  <c r="T252" i="6"/>
  <c r="U252" i="6"/>
  <c r="V252" i="6"/>
  <c r="S244" i="6"/>
  <c r="V244" i="6"/>
  <c r="T244" i="6"/>
  <c r="P244" i="6"/>
  <c r="Q244" i="6"/>
  <c r="R244" i="6"/>
  <c r="U244" i="6"/>
  <c r="S236" i="6"/>
  <c r="V236" i="6"/>
  <c r="Q236" i="6"/>
  <c r="P236" i="6"/>
  <c r="R236" i="6"/>
  <c r="T236" i="6"/>
  <c r="U236" i="6"/>
  <c r="S228" i="6"/>
  <c r="V228" i="6"/>
  <c r="T228" i="6"/>
  <c r="P228" i="6"/>
  <c r="Q228" i="6"/>
  <c r="R228" i="6"/>
  <c r="U228" i="6"/>
  <c r="S220" i="6"/>
  <c r="V220" i="6"/>
  <c r="Q220" i="6"/>
  <c r="P220" i="6"/>
  <c r="R220" i="6"/>
  <c r="T220" i="6"/>
  <c r="U220" i="6"/>
  <c r="S212" i="6"/>
  <c r="V212" i="6"/>
  <c r="T212" i="6"/>
  <c r="P212" i="6"/>
  <c r="Q212" i="6"/>
  <c r="R212" i="6"/>
  <c r="U212" i="6"/>
  <c r="S204" i="6"/>
  <c r="V204" i="6"/>
  <c r="Q204" i="6"/>
  <c r="P204" i="6"/>
  <c r="R204" i="6"/>
  <c r="T204" i="6"/>
  <c r="U204" i="6"/>
  <c r="S196" i="6"/>
  <c r="V196" i="6"/>
  <c r="T196" i="6"/>
  <c r="P196" i="6"/>
  <c r="Q196" i="6"/>
  <c r="R196" i="6"/>
  <c r="U196" i="6"/>
  <c r="S188" i="6"/>
  <c r="V188" i="6"/>
  <c r="Q188" i="6"/>
  <c r="P188" i="6"/>
  <c r="R188" i="6"/>
  <c r="U188" i="6"/>
  <c r="T188" i="6"/>
  <c r="S180" i="6"/>
  <c r="V180" i="6"/>
  <c r="T180" i="6"/>
  <c r="P180" i="6"/>
  <c r="Q180" i="6"/>
  <c r="U180" i="6"/>
  <c r="R180" i="6"/>
  <c r="S172" i="6"/>
  <c r="V172" i="6"/>
  <c r="Q172" i="6"/>
  <c r="U172" i="6"/>
  <c r="P172" i="6"/>
  <c r="T172" i="6"/>
  <c r="R172" i="6"/>
  <c r="Q164" i="6"/>
  <c r="R164" i="6"/>
  <c r="S164" i="6"/>
  <c r="U164" i="6"/>
  <c r="V164" i="6"/>
  <c r="P164" i="6"/>
  <c r="T164" i="6"/>
  <c r="Q156" i="6"/>
  <c r="R156" i="6"/>
  <c r="S156" i="6"/>
  <c r="V156" i="6"/>
  <c r="P156" i="6"/>
  <c r="T156" i="6"/>
  <c r="R148" i="6"/>
  <c r="S148" i="6"/>
  <c r="T148" i="6"/>
  <c r="U148" i="6"/>
  <c r="V148" i="6"/>
  <c r="Q148" i="6"/>
  <c r="P148" i="6"/>
  <c r="R140" i="6"/>
  <c r="S140" i="6"/>
  <c r="V140" i="6"/>
  <c r="P140" i="6"/>
  <c r="Q140" i="6"/>
  <c r="U140" i="6"/>
  <c r="T140" i="6"/>
  <c r="R132" i="6"/>
  <c r="S132" i="6"/>
  <c r="P132" i="6"/>
  <c r="Q132" i="6"/>
  <c r="T132" i="6"/>
  <c r="U132" i="6"/>
  <c r="V132" i="6"/>
  <c r="R124" i="6"/>
  <c r="S124" i="6"/>
  <c r="P124" i="6"/>
  <c r="Q124" i="6"/>
  <c r="T124" i="6"/>
  <c r="U124" i="6"/>
  <c r="V124" i="6"/>
  <c r="R116" i="6"/>
  <c r="S116" i="6"/>
  <c r="T116" i="6"/>
  <c r="U116" i="6"/>
  <c r="V116" i="6"/>
  <c r="Q116" i="6"/>
  <c r="P116" i="6"/>
  <c r="R108" i="6"/>
  <c r="S108" i="6"/>
  <c r="V108" i="6"/>
  <c r="P108" i="6"/>
  <c r="Q108" i="6"/>
  <c r="U108" i="6"/>
  <c r="T108" i="6"/>
  <c r="R100" i="6"/>
  <c r="S100" i="6"/>
  <c r="P100" i="6"/>
  <c r="Q100" i="6"/>
  <c r="T100" i="6"/>
  <c r="U100" i="6"/>
  <c r="V100" i="6"/>
  <c r="Q92" i="6"/>
  <c r="R92" i="6"/>
  <c r="S92" i="6"/>
  <c r="T92" i="6"/>
  <c r="P92" i="6"/>
  <c r="U92" i="6"/>
  <c r="V92" i="6"/>
  <c r="Q84" i="6"/>
  <c r="R84" i="6"/>
  <c r="S84" i="6"/>
  <c r="T84" i="6"/>
  <c r="V84" i="6"/>
  <c r="P84" i="6"/>
  <c r="U84" i="6"/>
  <c r="Q76" i="6"/>
  <c r="R76" i="6"/>
  <c r="S76" i="6"/>
  <c r="T76" i="6"/>
  <c r="P76" i="6"/>
  <c r="U76" i="6"/>
  <c r="V76" i="6"/>
  <c r="Q68" i="6"/>
  <c r="R68" i="6"/>
  <c r="S68" i="6"/>
  <c r="T68" i="6"/>
  <c r="U68" i="6"/>
  <c r="V68" i="6"/>
  <c r="P68" i="6"/>
  <c r="Q60" i="6"/>
  <c r="R60" i="6"/>
  <c r="S60" i="6"/>
  <c r="T60" i="6"/>
  <c r="V60" i="6"/>
  <c r="P60" i="6"/>
  <c r="U60" i="6"/>
  <c r="Q52" i="6"/>
  <c r="R52" i="6"/>
  <c r="S52" i="6"/>
  <c r="T52" i="6"/>
  <c r="P52" i="6"/>
  <c r="U52" i="6"/>
  <c r="V52" i="6"/>
  <c r="Q44" i="6"/>
  <c r="R44" i="6"/>
  <c r="S44" i="6"/>
  <c r="T44" i="6"/>
  <c r="U44" i="6"/>
  <c r="V44" i="6"/>
  <c r="P44" i="6"/>
  <c r="Q36" i="6"/>
  <c r="R36" i="6"/>
  <c r="S36" i="6"/>
  <c r="T36" i="6"/>
  <c r="P36" i="6"/>
  <c r="U36" i="6"/>
  <c r="V36" i="6"/>
  <c r="Q28" i="6"/>
  <c r="R28" i="6"/>
  <c r="S28" i="6"/>
  <c r="T28" i="6"/>
  <c r="U28" i="6"/>
  <c r="V28" i="6"/>
  <c r="P28" i="6"/>
  <c r="Q20" i="6"/>
  <c r="R20" i="6"/>
  <c r="S20" i="6"/>
  <c r="T20" i="6"/>
  <c r="P20" i="6"/>
  <c r="U20" i="6"/>
  <c r="V20" i="6"/>
  <c r="P12" i="6"/>
  <c r="Q12" i="6"/>
  <c r="R12" i="6"/>
  <c r="S12" i="6"/>
  <c r="T12" i="6"/>
  <c r="U12" i="6"/>
  <c r="V12" i="6"/>
  <c r="P4" i="6"/>
  <c r="Q4" i="6"/>
  <c r="R4" i="6"/>
  <c r="S4" i="6"/>
  <c r="T4" i="6"/>
  <c r="U4" i="6"/>
  <c r="V4" i="6"/>
  <c r="T295" i="6"/>
  <c r="R358" i="6"/>
  <c r="Q358" i="6"/>
  <c r="S358" i="6"/>
  <c r="T358" i="6"/>
  <c r="U358" i="6"/>
  <c r="V358" i="6"/>
  <c r="Q278" i="6"/>
  <c r="T278" i="6"/>
  <c r="R278" i="6"/>
  <c r="U278" i="6"/>
  <c r="V278" i="6"/>
  <c r="P278" i="6"/>
  <c r="S278" i="6"/>
  <c r="U222" i="6"/>
  <c r="P222" i="6"/>
  <c r="S222" i="6"/>
  <c r="Q222" i="6"/>
  <c r="R222" i="6"/>
  <c r="T222" i="6"/>
  <c r="V222" i="6"/>
  <c r="U166" i="6"/>
  <c r="P166" i="6"/>
  <c r="Q166" i="6"/>
  <c r="V166" i="6"/>
  <c r="T166" i="6"/>
  <c r="S166" i="6"/>
  <c r="R166" i="6"/>
  <c r="T118" i="6"/>
  <c r="U118" i="6"/>
  <c r="P118" i="6"/>
  <c r="Q118" i="6"/>
  <c r="R118" i="6"/>
  <c r="S118" i="6"/>
  <c r="V118" i="6"/>
  <c r="S62" i="6"/>
  <c r="T62" i="6"/>
  <c r="U62" i="6"/>
  <c r="V62" i="6"/>
  <c r="P62" i="6"/>
  <c r="Q62" i="6"/>
  <c r="R62" i="6"/>
  <c r="R6" i="6"/>
  <c r="S6" i="6"/>
  <c r="T6" i="6"/>
  <c r="U6" i="6"/>
  <c r="V6" i="6"/>
  <c r="P6" i="6"/>
  <c r="Q6" i="6"/>
  <c r="S133" i="6"/>
  <c r="T133" i="6"/>
  <c r="Q133" i="6"/>
  <c r="R133" i="6"/>
  <c r="U133" i="6"/>
  <c r="V133" i="6"/>
  <c r="P133" i="6"/>
  <c r="T371" i="6"/>
  <c r="V371" i="6"/>
  <c r="P371" i="6"/>
  <c r="Q371" i="6"/>
  <c r="R371" i="6"/>
  <c r="S371" i="6"/>
  <c r="T363" i="6"/>
  <c r="P363" i="6"/>
  <c r="Q363" i="6"/>
  <c r="R363" i="6"/>
  <c r="S363" i="6"/>
  <c r="U363" i="6"/>
  <c r="V363" i="6"/>
  <c r="T355" i="6"/>
  <c r="Q355" i="6"/>
  <c r="R355" i="6"/>
  <c r="S355" i="6"/>
  <c r="U355" i="6"/>
  <c r="V355" i="6"/>
  <c r="T347" i="6"/>
  <c r="S347" i="6"/>
  <c r="U347" i="6"/>
  <c r="V347" i="6"/>
  <c r="P347" i="6"/>
  <c r="Q347" i="6"/>
  <c r="T339" i="6"/>
  <c r="V339" i="6"/>
  <c r="P339" i="6"/>
  <c r="Q339" i="6"/>
  <c r="R339" i="6"/>
  <c r="S339" i="6"/>
  <c r="T331" i="6"/>
  <c r="P331" i="6"/>
  <c r="Q331" i="6"/>
  <c r="R331" i="6"/>
  <c r="S331" i="6"/>
  <c r="U331" i="6"/>
  <c r="V331" i="6"/>
  <c r="T323" i="6"/>
  <c r="Q323" i="6"/>
  <c r="R323" i="6"/>
  <c r="S323" i="6"/>
  <c r="U323" i="6"/>
  <c r="V323" i="6"/>
  <c r="T315" i="6"/>
  <c r="S315" i="6"/>
  <c r="U315" i="6"/>
  <c r="V315" i="6"/>
  <c r="P315" i="6"/>
  <c r="Q315" i="6"/>
  <c r="S307" i="6"/>
  <c r="T307" i="6"/>
  <c r="U307" i="6"/>
  <c r="V307" i="6"/>
  <c r="Q307" i="6"/>
  <c r="P307" i="6"/>
  <c r="R307" i="6"/>
  <c r="S299" i="6"/>
  <c r="T299" i="6"/>
  <c r="U299" i="6"/>
  <c r="V299" i="6"/>
  <c r="Q299" i="6"/>
  <c r="P299" i="6"/>
  <c r="R299" i="6"/>
  <c r="V291" i="6"/>
  <c r="Q291" i="6"/>
  <c r="P291" i="6"/>
  <c r="R291" i="6"/>
  <c r="S291" i="6"/>
  <c r="U291" i="6"/>
  <c r="T291" i="6"/>
  <c r="V283" i="6"/>
  <c r="Q283" i="6"/>
  <c r="T283" i="6"/>
  <c r="P283" i="6"/>
  <c r="R283" i="6"/>
  <c r="S283" i="6"/>
  <c r="U283" i="6"/>
  <c r="V275" i="6"/>
  <c r="Q275" i="6"/>
  <c r="R275" i="6"/>
  <c r="P275" i="6"/>
  <c r="S275" i="6"/>
  <c r="T275" i="6"/>
  <c r="V267" i="6"/>
  <c r="Q267" i="6"/>
  <c r="T267" i="6"/>
  <c r="P267" i="6"/>
  <c r="R267" i="6"/>
  <c r="S267" i="6"/>
  <c r="U267" i="6"/>
  <c r="V259" i="6"/>
  <c r="Q259" i="6"/>
  <c r="R259" i="6"/>
  <c r="P259" i="6"/>
  <c r="S259" i="6"/>
  <c r="U259" i="6"/>
  <c r="T259" i="6"/>
  <c r="V251" i="6"/>
  <c r="Q251" i="6"/>
  <c r="T251" i="6"/>
  <c r="P251" i="6"/>
  <c r="R251" i="6"/>
  <c r="U251" i="6"/>
  <c r="S251" i="6"/>
  <c r="R243" i="6"/>
  <c r="U243" i="6"/>
  <c r="V243" i="6"/>
  <c r="P243" i="6"/>
  <c r="Q243" i="6"/>
  <c r="T243" i="6"/>
  <c r="R235" i="6"/>
  <c r="U235" i="6"/>
  <c r="S235" i="6"/>
  <c r="V235" i="6"/>
  <c r="P235" i="6"/>
  <c r="T235" i="6"/>
  <c r="Q235" i="6"/>
  <c r="R227" i="6"/>
  <c r="U227" i="6"/>
  <c r="P227" i="6"/>
  <c r="V227" i="6"/>
  <c r="T227" i="6"/>
  <c r="S227" i="6"/>
  <c r="R219" i="6"/>
  <c r="U219" i="6"/>
  <c r="S219" i="6"/>
  <c r="T219" i="6"/>
  <c r="V219" i="6"/>
  <c r="Q219" i="6"/>
  <c r="P219" i="6"/>
  <c r="R211" i="6"/>
  <c r="U211" i="6"/>
  <c r="V211" i="6"/>
  <c r="P211" i="6"/>
  <c r="S211" i="6"/>
  <c r="T211" i="6"/>
  <c r="Q211" i="6"/>
  <c r="R203" i="6"/>
  <c r="U203" i="6"/>
  <c r="S203" i="6"/>
  <c r="Q203" i="6"/>
  <c r="T203" i="6"/>
  <c r="V203" i="6"/>
  <c r="P203" i="6"/>
  <c r="R195" i="6"/>
  <c r="U195" i="6"/>
  <c r="P195" i="6"/>
  <c r="V195" i="6"/>
  <c r="Q195" i="6"/>
  <c r="S195" i="6"/>
  <c r="T195" i="6"/>
  <c r="R187" i="6"/>
  <c r="U187" i="6"/>
  <c r="S187" i="6"/>
  <c r="P187" i="6"/>
  <c r="Q187" i="6"/>
  <c r="T187" i="6"/>
  <c r="V187" i="6"/>
  <c r="R179" i="6"/>
  <c r="U179" i="6"/>
  <c r="V179" i="6"/>
  <c r="P179" i="6"/>
  <c r="Q179" i="6"/>
  <c r="S179" i="6"/>
  <c r="T179" i="6"/>
  <c r="R171" i="6"/>
  <c r="U171" i="6"/>
  <c r="S171" i="6"/>
  <c r="P171" i="6"/>
  <c r="Q171" i="6"/>
  <c r="T171" i="6"/>
  <c r="V171" i="6"/>
  <c r="P163" i="6"/>
  <c r="Q163" i="6"/>
  <c r="R163" i="6"/>
  <c r="T163" i="6"/>
  <c r="U163" i="6"/>
  <c r="S163" i="6"/>
  <c r="V163" i="6"/>
  <c r="P155" i="6"/>
  <c r="Q155" i="6"/>
  <c r="R155" i="6"/>
  <c r="T155" i="6"/>
  <c r="S155" i="6"/>
  <c r="V155" i="6"/>
  <c r="Q147" i="6"/>
  <c r="R147" i="6"/>
  <c r="P147" i="6"/>
  <c r="S147" i="6"/>
  <c r="U147" i="6"/>
  <c r="V147" i="6"/>
  <c r="T147" i="6"/>
  <c r="Q139" i="6"/>
  <c r="R139" i="6"/>
  <c r="S139" i="6"/>
  <c r="T139" i="6"/>
  <c r="U139" i="6"/>
  <c r="V139" i="6"/>
  <c r="P139" i="6"/>
  <c r="Q131" i="6"/>
  <c r="R131" i="6"/>
  <c r="U131" i="6"/>
  <c r="V131" i="6"/>
  <c r="P131" i="6"/>
  <c r="T131" i="6"/>
  <c r="S131" i="6"/>
  <c r="Q123" i="6"/>
  <c r="R123" i="6"/>
  <c r="P123" i="6"/>
  <c r="S123" i="6"/>
  <c r="T123" i="6"/>
  <c r="V123" i="6"/>
  <c r="U123" i="6"/>
  <c r="Q115" i="6"/>
  <c r="R115" i="6"/>
  <c r="P115" i="6"/>
  <c r="S115" i="6"/>
  <c r="T115" i="6"/>
  <c r="U115" i="6"/>
  <c r="V115" i="6"/>
  <c r="Q107" i="6"/>
  <c r="R107" i="6"/>
  <c r="S107" i="6"/>
  <c r="T107" i="6"/>
  <c r="U107" i="6"/>
  <c r="V107" i="6"/>
  <c r="P107" i="6"/>
  <c r="P99" i="6"/>
  <c r="Q99" i="6"/>
  <c r="R99" i="6"/>
  <c r="S99" i="6"/>
  <c r="U99" i="6"/>
  <c r="V99" i="6"/>
  <c r="T99" i="6"/>
  <c r="P91" i="6"/>
  <c r="Q91" i="6"/>
  <c r="R91" i="6"/>
  <c r="S91" i="6"/>
  <c r="U91" i="6"/>
  <c r="V91" i="6"/>
  <c r="T91" i="6"/>
  <c r="P83" i="6"/>
  <c r="Q83" i="6"/>
  <c r="R83" i="6"/>
  <c r="S83" i="6"/>
  <c r="T83" i="6"/>
  <c r="V83" i="6"/>
  <c r="U83" i="6"/>
  <c r="P75" i="6"/>
  <c r="Q75" i="6"/>
  <c r="R75" i="6"/>
  <c r="S75" i="6"/>
  <c r="U75" i="6"/>
  <c r="V75" i="6"/>
  <c r="T75" i="6"/>
  <c r="P67" i="6"/>
  <c r="Q67" i="6"/>
  <c r="R67" i="6"/>
  <c r="S67" i="6"/>
  <c r="U67" i="6"/>
  <c r="V67" i="6"/>
  <c r="T67" i="6"/>
  <c r="P59" i="6"/>
  <c r="Q59" i="6"/>
  <c r="R59" i="6"/>
  <c r="S59" i="6"/>
  <c r="T59" i="6"/>
  <c r="U59" i="6"/>
  <c r="V59" i="6"/>
  <c r="P51" i="6"/>
  <c r="Q51" i="6"/>
  <c r="R51" i="6"/>
  <c r="S51" i="6"/>
  <c r="T51" i="6"/>
  <c r="U51" i="6"/>
  <c r="V51" i="6"/>
  <c r="P43" i="6"/>
  <c r="Q43" i="6"/>
  <c r="R43" i="6"/>
  <c r="S43" i="6"/>
  <c r="T43" i="6"/>
  <c r="U43" i="6"/>
  <c r="V43" i="6"/>
  <c r="P35" i="6"/>
  <c r="Q35" i="6"/>
  <c r="R35" i="6"/>
  <c r="S35" i="6"/>
  <c r="T35" i="6"/>
  <c r="U35" i="6"/>
  <c r="V35" i="6"/>
  <c r="P27" i="6"/>
  <c r="Q27" i="6"/>
  <c r="R27" i="6"/>
  <c r="S27" i="6"/>
  <c r="T27" i="6"/>
  <c r="U27" i="6"/>
  <c r="V27" i="6"/>
  <c r="P19" i="6"/>
  <c r="Q19" i="6"/>
  <c r="R19" i="6"/>
  <c r="S19" i="6"/>
  <c r="T19" i="6"/>
  <c r="U19" i="6"/>
  <c r="V19" i="6"/>
  <c r="P11" i="6"/>
  <c r="Q11" i="6"/>
  <c r="R11" i="6"/>
  <c r="S11" i="6"/>
  <c r="V11" i="6"/>
  <c r="T11" i="6"/>
  <c r="U11" i="6"/>
  <c r="V3" i="6"/>
  <c r="P3" i="6"/>
  <c r="Q3" i="6"/>
  <c r="R3" i="6"/>
  <c r="S3" i="6"/>
  <c r="T3" i="6"/>
  <c r="U3" i="6"/>
  <c r="T365" i="6"/>
  <c r="V316" i="6"/>
  <c r="V302" i="6"/>
  <c r="P302" i="6"/>
  <c r="Q302" i="6"/>
  <c r="R302" i="6"/>
  <c r="T302" i="6"/>
  <c r="S302" i="6"/>
  <c r="U302" i="6"/>
  <c r="U198" i="6"/>
  <c r="P198" i="6"/>
  <c r="Q198" i="6"/>
  <c r="V198" i="6"/>
  <c r="R198" i="6"/>
  <c r="S198" i="6"/>
  <c r="T198" i="6"/>
  <c r="T142" i="6"/>
  <c r="U142" i="6"/>
  <c r="R142" i="6"/>
  <c r="S142" i="6"/>
  <c r="V142" i="6"/>
  <c r="Q142" i="6"/>
  <c r="P142" i="6"/>
  <c r="S70" i="6"/>
  <c r="T70" i="6"/>
  <c r="U70" i="6"/>
  <c r="V70" i="6"/>
  <c r="P70" i="6"/>
  <c r="Q70" i="6"/>
  <c r="R70" i="6"/>
  <c r="S14" i="6"/>
  <c r="T14" i="6"/>
  <c r="U14" i="6"/>
  <c r="V14" i="6"/>
  <c r="P14" i="6"/>
  <c r="Q14" i="6"/>
  <c r="R14" i="6"/>
  <c r="S346" i="6"/>
  <c r="V346" i="6"/>
  <c r="P346" i="6"/>
  <c r="Q346" i="6"/>
  <c r="R346" i="6"/>
  <c r="T346" i="6"/>
  <c r="U346" i="6"/>
  <c r="U48" i="6"/>
  <c r="V48" i="6"/>
  <c r="P48" i="6"/>
  <c r="Q48" i="6"/>
  <c r="R48" i="6"/>
  <c r="S48" i="6"/>
  <c r="T48" i="6"/>
  <c r="P358" i="6"/>
  <c r="S354" i="6"/>
  <c r="V354" i="6"/>
  <c r="P354" i="6"/>
  <c r="Q354" i="6"/>
  <c r="R354" i="6"/>
  <c r="T354" i="6"/>
  <c r="U354" i="6"/>
  <c r="S338" i="6"/>
  <c r="V338" i="6"/>
  <c r="R338" i="6"/>
  <c r="T338" i="6"/>
  <c r="U338" i="6"/>
  <c r="P338" i="6"/>
  <c r="S322" i="6"/>
  <c r="V322" i="6"/>
  <c r="P322" i="6"/>
  <c r="Q322" i="6"/>
  <c r="R322" i="6"/>
  <c r="T322" i="6"/>
  <c r="U322" i="6"/>
  <c r="S314" i="6"/>
  <c r="V314" i="6"/>
  <c r="P314" i="6"/>
  <c r="Q314" i="6"/>
  <c r="R314" i="6"/>
  <c r="T314" i="6"/>
  <c r="U314" i="6"/>
  <c r="R306" i="6"/>
  <c r="S306" i="6"/>
  <c r="T306" i="6"/>
  <c r="U306" i="6"/>
  <c r="V306" i="6"/>
  <c r="P306" i="6"/>
  <c r="Q306" i="6"/>
  <c r="R298" i="6"/>
  <c r="S298" i="6"/>
  <c r="T298" i="6"/>
  <c r="U298" i="6"/>
  <c r="V298" i="6"/>
  <c r="P298" i="6"/>
  <c r="Q298" i="6"/>
  <c r="U290" i="6"/>
  <c r="P290" i="6"/>
  <c r="T290" i="6"/>
  <c r="V290" i="6"/>
  <c r="R290" i="6"/>
  <c r="S290" i="6"/>
  <c r="U282" i="6"/>
  <c r="P282" i="6"/>
  <c r="V282" i="6"/>
  <c r="Q282" i="6"/>
  <c r="T282" i="6"/>
  <c r="R282" i="6"/>
  <c r="S282" i="6"/>
  <c r="U274" i="6"/>
  <c r="P274" i="6"/>
  <c r="S274" i="6"/>
  <c r="T274" i="6"/>
  <c r="V274" i="6"/>
  <c r="Q274" i="6"/>
  <c r="R274" i="6"/>
  <c r="U266" i="6"/>
  <c r="P266" i="6"/>
  <c r="Q266" i="6"/>
  <c r="V266" i="6"/>
  <c r="R266" i="6"/>
  <c r="S266" i="6"/>
  <c r="T266" i="6"/>
  <c r="U258" i="6"/>
  <c r="P258" i="6"/>
  <c r="S258" i="6"/>
  <c r="Q258" i="6"/>
  <c r="R258" i="6"/>
  <c r="T258" i="6"/>
  <c r="V258" i="6"/>
  <c r="U250" i="6"/>
  <c r="P250" i="6"/>
  <c r="V250" i="6"/>
  <c r="Q250" i="6"/>
  <c r="R250" i="6"/>
  <c r="S250" i="6"/>
  <c r="T250" i="6"/>
  <c r="Q242" i="6"/>
  <c r="T242" i="6"/>
  <c r="R242" i="6"/>
  <c r="P242" i="6"/>
  <c r="S242" i="6"/>
  <c r="U242" i="6"/>
  <c r="V242" i="6"/>
  <c r="Q234" i="6"/>
  <c r="T234" i="6"/>
  <c r="U234" i="6"/>
  <c r="P234" i="6"/>
  <c r="R234" i="6"/>
  <c r="S234" i="6"/>
  <c r="V234" i="6"/>
  <c r="Q226" i="6"/>
  <c r="T226" i="6"/>
  <c r="R226" i="6"/>
  <c r="P226" i="6"/>
  <c r="S226" i="6"/>
  <c r="U226" i="6"/>
  <c r="V226" i="6"/>
  <c r="Q210" i="6"/>
  <c r="T210" i="6"/>
  <c r="R210" i="6"/>
  <c r="P210" i="6"/>
  <c r="S210" i="6"/>
  <c r="U210" i="6"/>
  <c r="Q202" i="6"/>
  <c r="T202" i="6"/>
  <c r="U202" i="6"/>
  <c r="P202" i="6"/>
  <c r="R202" i="6"/>
  <c r="S202" i="6"/>
  <c r="V202" i="6"/>
  <c r="Q194" i="6"/>
  <c r="T194" i="6"/>
  <c r="R194" i="6"/>
  <c r="P194" i="6"/>
  <c r="S194" i="6"/>
  <c r="V194" i="6"/>
  <c r="Q178" i="6"/>
  <c r="T178" i="6"/>
  <c r="R178" i="6"/>
  <c r="V178" i="6"/>
  <c r="P178" i="6"/>
  <c r="U178" i="6"/>
  <c r="Q170" i="6"/>
  <c r="T170" i="6"/>
  <c r="U170" i="6"/>
  <c r="V170" i="6"/>
  <c r="P170" i="6"/>
  <c r="S170" i="6"/>
  <c r="R170" i="6"/>
  <c r="P162" i="6"/>
  <c r="Q162" i="6"/>
  <c r="S162" i="6"/>
  <c r="T162" i="6"/>
  <c r="R162" i="6"/>
  <c r="V162" i="6"/>
  <c r="U162" i="6"/>
  <c r="P146" i="6"/>
  <c r="Q146" i="6"/>
  <c r="V146" i="6"/>
  <c r="R146" i="6"/>
  <c r="S146" i="6"/>
  <c r="U146" i="6"/>
  <c r="T146" i="6"/>
  <c r="P138" i="6"/>
  <c r="Q138" i="6"/>
  <c r="R138" i="6"/>
  <c r="S138" i="6"/>
  <c r="T138" i="6"/>
  <c r="U138" i="6"/>
  <c r="V138" i="6"/>
  <c r="P130" i="6"/>
  <c r="Q130" i="6"/>
  <c r="R130" i="6"/>
  <c r="S130" i="6"/>
  <c r="T130" i="6"/>
  <c r="U130" i="6"/>
  <c r="V130" i="6"/>
  <c r="P114" i="6"/>
  <c r="Q114" i="6"/>
  <c r="V114" i="6"/>
  <c r="R114" i="6"/>
  <c r="S114" i="6"/>
  <c r="U114" i="6"/>
  <c r="T114" i="6"/>
  <c r="P106" i="6"/>
  <c r="Q106" i="6"/>
  <c r="R106" i="6"/>
  <c r="S106" i="6"/>
  <c r="T106" i="6"/>
  <c r="U106" i="6"/>
  <c r="V106" i="6"/>
  <c r="P98" i="6"/>
  <c r="Q98" i="6"/>
  <c r="R98" i="6"/>
  <c r="T98" i="6"/>
  <c r="U98" i="6"/>
  <c r="S98" i="6"/>
  <c r="V98" i="6"/>
  <c r="P82" i="6"/>
  <c r="Q82" i="6"/>
  <c r="R82" i="6"/>
  <c r="T82" i="6"/>
  <c r="U82" i="6"/>
  <c r="S82" i="6"/>
  <c r="V82" i="6"/>
  <c r="P74" i="6"/>
  <c r="Q74" i="6"/>
  <c r="R74" i="6"/>
  <c r="V74" i="6"/>
  <c r="S74" i="6"/>
  <c r="U74" i="6"/>
  <c r="T74" i="6"/>
  <c r="P66" i="6"/>
  <c r="Q66" i="6"/>
  <c r="R66" i="6"/>
  <c r="S66" i="6"/>
  <c r="T66" i="6"/>
  <c r="U66" i="6"/>
  <c r="V66" i="6"/>
  <c r="P50" i="6"/>
  <c r="Q50" i="6"/>
  <c r="R50" i="6"/>
  <c r="S50" i="6"/>
  <c r="T50" i="6"/>
  <c r="U50" i="6"/>
  <c r="V50" i="6"/>
  <c r="P42" i="6"/>
  <c r="Q42" i="6"/>
  <c r="R42" i="6"/>
  <c r="S42" i="6"/>
  <c r="T42" i="6"/>
  <c r="U42" i="6"/>
  <c r="V42" i="6"/>
  <c r="P34" i="6"/>
  <c r="Q34" i="6"/>
  <c r="R34" i="6"/>
  <c r="S34" i="6"/>
  <c r="T34" i="6"/>
  <c r="U34" i="6"/>
  <c r="V34" i="6"/>
  <c r="P18" i="6"/>
  <c r="Q18" i="6"/>
  <c r="R18" i="6"/>
  <c r="S18" i="6"/>
  <c r="T18" i="6"/>
  <c r="U18" i="6"/>
  <c r="V18" i="6"/>
  <c r="V10" i="6"/>
  <c r="P10" i="6"/>
  <c r="Q10" i="6"/>
  <c r="R10" i="6"/>
  <c r="S10" i="6"/>
  <c r="T10" i="6"/>
  <c r="U10" i="6"/>
  <c r="U339" i="6"/>
  <c r="T327" i="6"/>
  <c r="R315" i="6"/>
  <c r="P284" i="6"/>
  <c r="R342" i="6"/>
  <c r="V342" i="6"/>
  <c r="P342" i="6"/>
  <c r="Q342" i="6"/>
  <c r="S342" i="6"/>
  <c r="T342" i="6"/>
  <c r="Q270" i="6"/>
  <c r="T270" i="6"/>
  <c r="U270" i="6"/>
  <c r="R270" i="6"/>
  <c r="S270" i="6"/>
  <c r="V270" i="6"/>
  <c r="P270" i="6"/>
  <c r="U214" i="6"/>
  <c r="P214" i="6"/>
  <c r="V214" i="6"/>
  <c r="Q214" i="6"/>
  <c r="R214" i="6"/>
  <c r="S214" i="6"/>
  <c r="T214" i="6"/>
  <c r="S158" i="6"/>
  <c r="T158" i="6"/>
  <c r="U158" i="6"/>
  <c r="P158" i="6"/>
  <c r="V158" i="6"/>
  <c r="Q158" i="6"/>
  <c r="T102" i="6"/>
  <c r="U102" i="6"/>
  <c r="V102" i="6"/>
  <c r="P102" i="6"/>
  <c r="Q102" i="6"/>
  <c r="S102" i="6"/>
  <c r="R102" i="6"/>
  <c r="S38" i="6"/>
  <c r="T38" i="6"/>
  <c r="U38" i="6"/>
  <c r="V38" i="6"/>
  <c r="P38" i="6"/>
  <c r="Q38" i="6"/>
  <c r="R38" i="6"/>
  <c r="R369" i="6"/>
  <c r="U369" i="6"/>
  <c r="P369" i="6"/>
  <c r="Q369" i="6"/>
  <c r="S369" i="6"/>
  <c r="T369" i="6"/>
  <c r="V369" i="6"/>
  <c r="R353" i="6"/>
  <c r="U353" i="6"/>
  <c r="T353" i="6"/>
  <c r="V353" i="6"/>
  <c r="P353" i="6"/>
  <c r="Q353" i="6"/>
  <c r="R345" i="6"/>
  <c r="U345" i="6"/>
  <c r="P345" i="6"/>
  <c r="Q345" i="6"/>
  <c r="S345" i="6"/>
  <c r="T345" i="6"/>
  <c r="R337" i="6"/>
  <c r="U337" i="6"/>
  <c r="P337" i="6"/>
  <c r="Q337" i="6"/>
  <c r="S337" i="6"/>
  <c r="T337" i="6"/>
  <c r="V337" i="6"/>
  <c r="R321" i="6"/>
  <c r="U321" i="6"/>
  <c r="T321" i="6"/>
  <c r="V321" i="6"/>
  <c r="P321" i="6"/>
  <c r="Q321" i="6"/>
  <c r="R313" i="6"/>
  <c r="S313" i="6"/>
  <c r="U313" i="6"/>
  <c r="P313" i="6"/>
  <c r="Q313" i="6"/>
  <c r="T313" i="6"/>
  <c r="Q305" i="6"/>
  <c r="R305" i="6"/>
  <c r="S305" i="6"/>
  <c r="T305" i="6"/>
  <c r="U305" i="6"/>
  <c r="P305" i="6"/>
  <c r="V305" i="6"/>
  <c r="T289" i="6"/>
  <c r="Q289" i="6"/>
  <c r="R289" i="6"/>
  <c r="S289" i="6"/>
  <c r="U289" i="6"/>
  <c r="V289" i="6"/>
  <c r="P289" i="6"/>
  <c r="T281" i="6"/>
  <c r="R281" i="6"/>
  <c r="P281" i="6"/>
  <c r="Q281" i="6"/>
  <c r="S281" i="6"/>
  <c r="U281" i="6"/>
  <c r="V281" i="6"/>
  <c r="T273" i="6"/>
  <c r="U273" i="6"/>
  <c r="P273" i="6"/>
  <c r="Q273" i="6"/>
  <c r="R273" i="6"/>
  <c r="S273" i="6"/>
  <c r="V273" i="6"/>
  <c r="T257" i="6"/>
  <c r="P257" i="6"/>
  <c r="U257" i="6"/>
  <c r="Q257" i="6"/>
  <c r="R257" i="6"/>
  <c r="V257" i="6"/>
  <c r="S257" i="6"/>
  <c r="P241" i="6"/>
  <c r="S241" i="6"/>
  <c r="T241" i="6"/>
  <c r="V241" i="6"/>
  <c r="Q241" i="6"/>
  <c r="U241" i="6"/>
  <c r="R241" i="6"/>
  <c r="P233" i="6"/>
  <c r="S233" i="6"/>
  <c r="Q233" i="6"/>
  <c r="V233" i="6"/>
  <c r="U233" i="6"/>
  <c r="T233" i="6"/>
  <c r="R233" i="6"/>
  <c r="P225" i="6"/>
  <c r="S225" i="6"/>
  <c r="T225" i="6"/>
  <c r="U225" i="6"/>
  <c r="V225" i="6"/>
  <c r="R225" i="6"/>
  <c r="Q225" i="6"/>
  <c r="P217" i="6"/>
  <c r="S217" i="6"/>
  <c r="V217" i="6"/>
  <c r="Q217" i="6"/>
  <c r="T217" i="6"/>
  <c r="U217" i="6"/>
  <c r="R217" i="6"/>
  <c r="P209" i="6"/>
  <c r="S209" i="6"/>
  <c r="T209" i="6"/>
  <c r="R209" i="6"/>
  <c r="U209" i="6"/>
  <c r="V209" i="6"/>
  <c r="Q209" i="6"/>
  <c r="P201" i="6"/>
  <c r="S201" i="6"/>
  <c r="Q201" i="6"/>
  <c r="V201" i="6"/>
  <c r="R201" i="6"/>
  <c r="T201" i="6"/>
  <c r="U201" i="6"/>
  <c r="P193" i="6"/>
  <c r="S193" i="6"/>
  <c r="T193" i="6"/>
  <c r="Q193" i="6"/>
  <c r="R193" i="6"/>
  <c r="U193" i="6"/>
  <c r="V193" i="6"/>
  <c r="P185" i="6"/>
  <c r="S185" i="6"/>
  <c r="V185" i="6"/>
  <c r="Q185" i="6"/>
  <c r="R185" i="6"/>
  <c r="T185" i="6"/>
  <c r="U185" i="6"/>
  <c r="P177" i="6"/>
  <c r="S177" i="6"/>
  <c r="T177" i="6"/>
  <c r="Q177" i="6"/>
  <c r="R177" i="6"/>
  <c r="U177" i="6"/>
  <c r="V177" i="6"/>
  <c r="P169" i="6"/>
  <c r="S169" i="6"/>
  <c r="Q169" i="6"/>
  <c r="V169" i="6"/>
  <c r="R169" i="6"/>
  <c r="T169" i="6"/>
  <c r="U169" i="6"/>
  <c r="V161" i="6"/>
  <c r="P161" i="6"/>
  <c r="R161" i="6"/>
  <c r="S161" i="6"/>
  <c r="U161" i="6"/>
  <c r="Q161" i="6"/>
  <c r="T161" i="6"/>
  <c r="V153" i="6"/>
  <c r="P153" i="6"/>
  <c r="R153" i="6"/>
  <c r="S153" i="6"/>
  <c r="U153" i="6"/>
  <c r="Q153" i="6"/>
  <c r="T153" i="6"/>
  <c r="P145" i="6"/>
  <c r="S145" i="6"/>
  <c r="T145" i="6"/>
  <c r="U145" i="6"/>
  <c r="R145" i="6"/>
  <c r="Q145" i="6"/>
  <c r="V145" i="6"/>
  <c r="P137" i="6"/>
  <c r="U137" i="6"/>
  <c r="V137" i="6"/>
  <c r="Q137" i="6"/>
  <c r="R137" i="6"/>
  <c r="T137" i="6"/>
  <c r="S137" i="6"/>
  <c r="P129" i="6"/>
  <c r="Q129" i="6"/>
  <c r="R129" i="6"/>
  <c r="S129" i="6"/>
  <c r="T129" i="6"/>
  <c r="V129" i="6"/>
  <c r="U129" i="6"/>
  <c r="P121" i="6"/>
  <c r="Q121" i="6"/>
  <c r="R121" i="6"/>
  <c r="S121" i="6"/>
  <c r="T121" i="6"/>
  <c r="U121" i="6"/>
  <c r="V121" i="6"/>
  <c r="P113" i="6"/>
  <c r="S113" i="6"/>
  <c r="T113" i="6"/>
  <c r="U113" i="6"/>
  <c r="V113" i="6"/>
  <c r="R113" i="6"/>
  <c r="Q113" i="6"/>
  <c r="P105" i="6"/>
  <c r="U105" i="6"/>
  <c r="V105" i="6"/>
  <c r="Q105" i="6"/>
  <c r="R105" i="6"/>
  <c r="T105" i="6"/>
  <c r="S105" i="6"/>
  <c r="V97" i="6"/>
  <c r="P97" i="6"/>
  <c r="Q97" i="6"/>
  <c r="R97" i="6"/>
  <c r="S97" i="6"/>
  <c r="T97" i="6"/>
  <c r="U97" i="6"/>
  <c r="V89" i="6"/>
  <c r="P89" i="6"/>
  <c r="Q89" i="6"/>
  <c r="S89" i="6"/>
  <c r="T89" i="6"/>
  <c r="R89" i="6"/>
  <c r="U89" i="6"/>
  <c r="V81" i="6"/>
  <c r="P81" i="6"/>
  <c r="Q81" i="6"/>
  <c r="S81" i="6"/>
  <c r="T81" i="6"/>
  <c r="U81" i="6"/>
  <c r="R81" i="6"/>
  <c r="V73" i="6"/>
  <c r="P73" i="6"/>
  <c r="Q73" i="6"/>
  <c r="S73" i="6"/>
  <c r="T73" i="6"/>
  <c r="R73" i="6"/>
  <c r="U73" i="6"/>
  <c r="V65" i="6"/>
  <c r="P65" i="6"/>
  <c r="Q65" i="6"/>
  <c r="S65" i="6"/>
  <c r="T65" i="6"/>
  <c r="R65" i="6"/>
  <c r="U65" i="6"/>
  <c r="V57" i="6"/>
  <c r="P57" i="6"/>
  <c r="Q57" i="6"/>
  <c r="R57" i="6"/>
  <c r="S57" i="6"/>
  <c r="T57" i="6"/>
  <c r="U57" i="6"/>
  <c r="V49" i="6"/>
  <c r="P49" i="6"/>
  <c r="Q49" i="6"/>
  <c r="R49" i="6"/>
  <c r="S49" i="6"/>
  <c r="T49" i="6"/>
  <c r="U49" i="6"/>
  <c r="V41" i="6"/>
  <c r="P41" i="6"/>
  <c r="Q41" i="6"/>
  <c r="R41" i="6"/>
  <c r="S41" i="6"/>
  <c r="T41" i="6"/>
  <c r="U41" i="6"/>
  <c r="V33" i="6"/>
  <c r="P33" i="6"/>
  <c r="Q33" i="6"/>
  <c r="R33" i="6"/>
  <c r="S33" i="6"/>
  <c r="T33" i="6"/>
  <c r="U33" i="6"/>
  <c r="V25" i="6"/>
  <c r="P25" i="6"/>
  <c r="Q25" i="6"/>
  <c r="R25" i="6"/>
  <c r="S25" i="6"/>
  <c r="T25" i="6"/>
  <c r="U25" i="6"/>
  <c r="V17" i="6"/>
  <c r="P17" i="6"/>
  <c r="Q17" i="6"/>
  <c r="R17" i="6"/>
  <c r="S17" i="6"/>
  <c r="T17" i="6"/>
  <c r="U17" i="6"/>
  <c r="U9" i="6"/>
  <c r="V9" i="6"/>
  <c r="P9" i="6"/>
  <c r="Q9" i="6"/>
  <c r="R9" i="6"/>
  <c r="S9" i="6"/>
  <c r="T9" i="6"/>
  <c r="Q338" i="6"/>
  <c r="P326" i="6"/>
  <c r="V313" i="6"/>
  <c r="U275" i="6"/>
  <c r="R334" i="6"/>
  <c r="P334" i="6"/>
  <c r="Q334" i="6"/>
  <c r="S334" i="6"/>
  <c r="T334" i="6"/>
  <c r="U334" i="6"/>
  <c r="V334" i="6"/>
  <c r="Q262" i="6"/>
  <c r="T262" i="6"/>
  <c r="R262" i="6"/>
  <c r="P262" i="6"/>
  <c r="S262" i="6"/>
  <c r="U262" i="6"/>
  <c r="V262" i="6"/>
  <c r="U206" i="6"/>
  <c r="P206" i="6"/>
  <c r="S206" i="6"/>
  <c r="Q206" i="6"/>
  <c r="R206" i="6"/>
  <c r="T206" i="6"/>
  <c r="V206" i="6"/>
  <c r="T150" i="6"/>
  <c r="P150" i="6"/>
  <c r="Q150" i="6"/>
  <c r="R150" i="6"/>
  <c r="U150" i="6"/>
  <c r="V150" i="6"/>
  <c r="S150" i="6"/>
  <c r="S78" i="6"/>
  <c r="T78" i="6"/>
  <c r="U78" i="6"/>
  <c r="V78" i="6"/>
  <c r="P78" i="6"/>
  <c r="Q78" i="6"/>
  <c r="R78" i="6"/>
  <c r="S22" i="6"/>
  <c r="T22" i="6"/>
  <c r="U22" i="6"/>
  <c r="V22" i="6"/>
  <c r="P22" i="6"/>
  <c r="Q22" i="6"/>
  <c r="R22" i="6"/>
  <c r="U364" i="6"/>
  <c r="P364" i="6"/>
  <c r="R364" i="6"/>
  <c r="S364" i="6"/>
  <c r="T364" i="6"/>
  <c r="V364" i="6"/>
  <c r="Q218" i="6"/>
  <c r="T218" i="6"/>
  <c r="U218" i="6"/>
  <c r="P218" i="6"/>
  <c r="R218" i="6"/>
  <c r="S218" i="6"/>
  <c r="V218" i="6"/>
  <c r="Q368" i="6"/>
  <c r="T368" i="6"/>
  <c r="V368" i="6"/>
  <c r="P368" i="6"/>
  <c r="R368" i="6"/>
  <c r="S368" i="6"/>
  <c r="Q360" i="6"/>
  <c r="T360" i="6"/>
  <c r="P360" i="6"/>
  <c r="R360" i="6"/>
  <c r="S360" i="6"/>
  <c r="U360" i="6"/>
  <c r="V360" i="6"/>
  <c r="Q352" i="6"/>
  <c r="T352" i="6"/>
  <c r="P352" i="6"/>
  <c r="R352" i="6"/>
  <c r="S352" i="6"/>
  <c r="U352" i="6"/>
  <c r="V352" i="6"/>
  <c r="Q344" i="6"/>
  <c r="T344" i="6"/>
  <c r="S344" i="6"/>
  <c r="U344" i="6"/>
  <c r="V344" i="6"/>
  <c r="P344" i="6"/>
  <c r="Q336" i="6"/>
  <c r="T336" i="6"/>
  <c r="V336" i="6"/>
  <c r="P336" i="6"/>
  <c r="R336" i="6"/>
  <c r="S336" i="6"/>
  <c r="Q328" i="6"/>
  <c r="T328" i="6"/>
  <c r="P328" i="6"/>
  <c r="R328" i="6"/>
  <c r="S328" i="6"/>
  <c r="U328" i="6"/>
  <c r="V328" i="6"/>
  <c r="Q320" i="6"/>
  <c r="T320" i="6"/>
  <c r="P320" i="6"/>
  <c r="R320" i="6"/>
  <c r="S320" i="6"/>
  <c r="U320" i="6"/>
  <c r="V320" i="6"/>
  <c r="Q312" i="6"/>
  <c r="R312" i="6"/>
  <c r="T312" i="6"/>
  <c r="P312" i="6"/>
  <c r="S312" i="6"/>
  <c r="U312" i="6"/>
  <c r="V312" i="6"/>
  <c r="P304" i="6"/>
  <c r="Q304" i="6"/>
  <c r="R304" i="6"/>
  <c r="S304" i="6"/>
  <c r="T304" i="6"/>
  <c r="V304" i="6"/>
  <c r="P296" i="6"/>
  <c r="Q296" i="6"/>
  <c r="R296" i="6"/>
  <c r="S296" i="6"/>
  <c r="T296" i="6"/>
  <c r="V296" i="6"/>
  <c r="U296" i="6"/>
  <c r="S288" i="6"/>
  <c r="V288" i="6"/>
  <c r="P288" i="6"/>
  <c r="Q288" i="6"/>
  <c r="R288" i="6"/>
  <c r="U288" i="6"/>
  <c r="T288" i="6"/>
  <c r="S280" i="6"/>
  <c r="V280" i="6"/>
  <c r="T280" i="6"/>
  <c r="U280" i="6"/>
  <c r="Q280" i="6"/>
  <c r="P280" i="6"/>
  <c r="R280" i="6"/>
  <c r="S272" i="6"/>
  <c r="V272" i="6"/>
  <c r="Q272" i="6"/>
  <c r="T272" i="6"/>
  <c r="U272" i="6"/>
  <c r="P272" i="6"/>
  <c r="R272" i="6"/>
  <c r="S264" i="6"/>
  <c r="V264" i="6"/>
  <c r="T264" i="6"/>
  <c r="Q264" i="6"/>
  <c r="R264" i="6"/>
  <c r="U264" i="6"/>
  <c r="P264" i="6"/>
  <c r="S256" i="6"/>
  <c r="V256" i="6"/>
  <c r="Q256" i="6"/>
  <c r="P256" i="6"/>
  <c r="R256" i="6"/>
  <c r="T256" i="6"/>
  <c r="U256" i="6"/>
  <c r="R232" i="6"/>
  <c r="S232" i="6"/>
  <c r="P232" i="6"/>
  <c r="Q232" i="6"/>
  <c r="T232" i="6"/>
  <c r="U232" i="6"/>
  <c r="V232" i="6"/>
  <c r="R224" i="6"/>
  <c r="P224" i="6"/>
  <c r="U224" i="6"/>
  <c r="Q224" i="6"/>
  <c r="S224" i="6"/>
  <c r="T224" i="6"/>
  <c r="V224" i="6"/>
  <c r="R216" i="6"/>
  <c r="S216" i="6"/>
  <c r="P216" i="6"/>
  <c r="Q216" i="6"/>
  <c r="T216" i="6"/>
  <c r="U216" i="6"/>
  <c r="V216" i="6"/>
  <c r="R200" i="6"/>
  <c r="S200" i="6"/>
  <c r="P200" i="6"/>
  <c r="Q200" i="6"/>
  <c r="T200" i="6"/>
  <c r="V200" i="6"/>
  <c r="U200" i="6"/>
  <c r="R192" i="6"/>
  <c r="P192" i="6"/>
  <c r="U192" i="6"/>
  <c r="Q192" i="6"/>
  <c r="S192" i="6"/>
  <c r="V192" i="6"/>
  <c r="T192" i="6"/>
  <c r="R184" i="6"/>
  <c r="S184" i="6"/>
  <c r="V184" i="6"/>
  <c r="P184" i="6"/>
  <c r="Q184" i="6"/>
  <c r="U184" i="6"/>
  <c r="T184" i="6"/>
  <c r="R168" i="6"/>
  <c r="S168" i="6"/>
  <c r="U168" i="6"/>
  <c r="V168" i="6"/>
  <c r="P168" i="6"/>
  <c r="T168" i="6"/>
  <c r="Q168" i="6"/>
  <c r="U160" i="6"/>
  <c r="V160" i="6"/>
  <c r="Q160" i="6"/>
  <c r="R160" i="6"/>
  <c r="S160" i="6"/>
  <c r="P160" i="6"/>
  <c r="T160" i="6"/>
  <c r="V152" i="6"/>
  <c r="T152" i="6"/>
  <c r="U152" i="6"/>
  <c r="S152" i="6"/>
  <c r="R152" i="6"/>
  <c r="V136" i="6"/>
  <c r="R136" i="6"/>
  <c r="S136" i="6"/>
  <c r="T136" i="6"/>
  <c r="U136" i="6"/>
  <c r="Q136" i="6"/>
  <c r="P136" i="6"/>
  <c r="V128" i="6"/>
  <c r="T128" i="6"/>
  <c r="U128" i="6"/>
  <c r="P128" i="6"/>
  <c r="Q128" i="6"/>
  <c r="S128" i="6"/>
  <c r="R128" i="6"/>
  <c r="V120" i="6"/>
  <c r="P120" i="6"/>
  <c r="Q120" i="6"/>
  <c r="R120" i="6"/>
  <c r="S120" i="6"/>
  <c r="U120" i="6"/>
  <c r="T120" i="6"/>
  <c r="V104" i="6"/>
  <c r="R104" i="6"/>
  <c r="S104" i="6"/>
  <c r="T104" i="6"/>
  <c r="U104" i="6"/>
  <c r="Q104" i="6"/>
  <c r="P104" i="6"/>
  <c r="U96" i="6"/>
  <c r="V96" i="6"/>
  <c r="P96" i="6"/>
  <c r="R96" i="6"/>
  <c r="S96" i="6"/>
  <c r="T96" i="6"/>
  <c r="Q96" i="6"/>
  <c r="U88" i="6"/>
  <c r="V88" i="6"/>
  <c r="P88" i="6"/>
  <c r="Q88" i="6"/>
  <c r="R88" i="6"/>
  <c r="S88" i="6"/>
  <c r="T88" i="6"/>
  <c r="U72" i="6"/>
  <c r="V72" i="6"/>
  <c r="P72" i="6"/>
  <c r="R72" i="6"/>
  <c r="S72" i="6"/>
  <c r="T72" i="6"/>
  <c r="Q72" i="6"/>
  <c r="U64" i="6"/>
  <c r="V64" i="6"/>
  <c r="P64" i="6"/>
  <c r="Q64" i="6"/>
  <c r="R64" i="6"/>
  <c r="S64" i="6"/>
  <c r="T64" i="6"/>
  <c r="U56" i="6"/>
  <c r="V56" i="6"/>
  <c r="P56" i="6"/>
  <c r="Q56" i="6"/>
  <c r="R56" i="6"/>
  <c r="S56" i="6"/>
  <c r="T56" i="6"/>
  <c r="U40" i="6"/>
  <c r="V40" i="6"/>
  <c r="P40" i="6"/>
  <c r="Q40" i="6"/>
  <c r="R40" i="6"/>
  <c r="S40" i="6"/>
  <c r="T40" i="6"/>
  <c r="U32" i="6"/>
  <c r="V32" i="6"/>
  <c r="P32" i="6"/>
  <c r="Q32" i="6"/>
  <c r="R32" i="6"/>
  <c r="S32" i="6"/>
  <c r="T32" i="6"/>
  <c r="U24" i="6"/>
  <c r="V24" i="6"/>
  <c r="P24" i="6"/>
  <c r="Q24" i="6"/>
  <c r="R24" i="6"/>
  <c r="S24" i="6"/>
  <c r="T24" i="6"/>
  <c r="T8" i="6"/>
  <c r="U8" i="6"/>
  <c r="V8" i="6"/>
  <c r="P8" i="6"/>
  <c r="Q8" i="6"/>
  <c r="R8" i="6"/>
  <c r="S8" i="6"/>
  <c r="V348" i="6"/>
  <c r="U336" i="6"/>
  <c r="S324" i="6"/>
  <c r="V311" i="6"/>
  <c r="T263" i="6"/>
  <c r="U249" i="6"/>
  <c r="V249" i="6"/>
  <c r="P249" i="6"/>
  <c r="Q249" i="6"/>
  <c r="R249" i="6"/>
  <c r="S249" i="6"/>
  <c r="T249" i="6"/>
  <c r="U248" i="6"/>
  <c r="V248" i="6"/>
  <c r="P248" i="6"/>
  <c r="Q248" i="6"/>
  <c r="R248" i="6"/>
  <c r="S248" i="6"/>
  <c r="T248" i="6"/>
  <c r="U247" i="6"/>
  <c r="V247" i="6"/>
  <c r="P247" i="6"/>
  <c r="T247" i="6"/>
  <c r="Q247" i="6"/>
  <c r="R247" i="6"/>
  <c r="S247" i="6"/>
  <c r="U246" i="6"/>
  <c r="V246" i="6"/>
  <c r="P246" i="6"/>
  <c r="Q246" i="6"/>
  <c r="R246" i="6"/>
  <c r="S246" i="6"/>
  <c r="T246" i="6"/>
  <c r="J24" i="5"/>
  <c r="I24" i="5"/>
  <c r="I26" i="5"/>
  <c r="J26" i="5"/>
  <c r="I59" i="5"/>
  <c r="J59" i="5"/>
  <c r="J104" i="5"/>
  <c r="I104" i="5"/>
  <c r="J6" i="5"/>
  <c r="I6" i="5"/>
  <c r="I103" i="5"/>
  <c r="J103" i="5"/>
  <c r="J40" i="5"/>
  <c r="I40" i="5"/>
  <c r="J134" i="5"/>
  <c r="I134" i="5"/>
  <c r="J74" i="5"/>
  <c r="I74" i="5"/>
  <c r="I153" i="5"/>
  <c r="J153" i="5"/>
  <c r="J51" i="5"/>
  <c r="I51" i="5"/>
  <c r="I87" i="5"/>
  <c r="J87" i="5"/>
  <c r="J86" i="5"/>
  <c r="I86" i="5"/>
  <c r="I136" i="5"/>
  <c r="J136" i="5"/>
  <c r="J16" i="5"/>
  <c r="I16" i="5"/>
  <c r="J154" i="5"/>
  <c r="I154" i="5"/>
  <c r="I162" i="5"/>
  <c r="J162" i="5"/>
  <c r="J7" i="5"/>
  <c r="I7" i="5"/>
  <c r="J75" i="5"/>
  <c r="I75" i="5"/>
  <c r="I78" i="5"/>
  <c r="J78" i="5"/>
  <c r="I70" i="5"/>
  <c r="J70" i="5"/>
  <c r="J185" i="5"/>
  <c r="J169" i="5"/>
  <c r="I14" i="5"/>
  <c r="J14" i="5"/>
  <c r="I42" i="5"/>
  <c r="J42" i="5"/>
  <c r="I126" i="5"/>
  <c r="J126" i="5"/>
  <c r="I54" i="5"/>
  <c r="J54" i="5"/>
  <c r="I91" i="5"/>
  <c r="J91" i="5"/>
  <c r="K93" i="5"/>
  <c r="L93" i="5"/>
  <c r="C347" i="3"/>
  <c r="I15" i="5"/>
  <c r="J15" i="5"/>
  <c r="J18" i="5"/>
  <c r="I18" i="5"/>
  <c r="J83" i="5"/>
  <c r="I83" i="5"/>
  <c r="I102" i="5"/>
  <c r="J102" i="5"/>
  <c r="L189" i="5"/>
  <c r="M189" i="5"/>
  <c r="K189" i="5"/>
  <c r="C350" i="3"/>
  <c r="I167" i="5"/>
  <c r="J167" i="5"/>
  <c r="J142" i="5"/>
  <c r="I142" i="5"/>
  <c r="I22" i="5"/>
  <c r="J22" i="5"/>
  <c r="C491" i="3"/>
  <c r="I122" i="5"/>
  <c r="J122" i="5"/>
  <c r="J56" i="5"/>
  <c r="I56" i="5"/>
  <c r="J120" i="5"/>
  <c r="I120" i="5"/>
  <c r="J95" i="5"/>
  <c r="I95" i="5"/>
  <c r="M5" i="5"/>
  <c r="N5" i="5"/>
  <c r="C335" i="3"/>
  <c r="J110" i="5"/>
  <c r="I110" i="5"/>
  <c r="J107" i="5"/>
  <c r="I107" i="5"/>
  <c r="J158" i="5"/>
  <c r="I158" i="5"/>
  <c r="J50" i="5"/>
  <c r="I50" i="5"/>
  <c r="J139" i="5"/>
  <c r="I139" i="5"/>
  <c r="J170" i="5"/>
  <c r="I170" i="5"/>
  <c r="J144" i="5"/>
  <c r="I144" i="5"/>
  <c r="J23" i="5"/>
  <c r="I23" i="5"/>
  <c r="I131" i="5"/>
  <c r="J131" i="5"/>
  <c r="J80" i="5"/>
  <c r="I80" i="5"/>
  <c r="J151" i="5"/>
  <c r="I151" i="5"/>
  <c r="J106" i="5"/>
  <c r="I106" i="5"/>
  <c r="J175" i="5"/>
  <c r="I175" i="5"/>
  <c r="J27" i="5"/>
  <c r="I27" i="5"/>
  <c r="I55" i="5"/>
  <c r="J55" i="5"/>
  <c r="J72" i="5"/>
  <c r="I72" i="5"/>
  <c r="I47" i="5"/>
  <c r="J47" i="5"/>
  <c r="J64" i="5"/>
  <c r="I64" i="5"/>
  <c r="I58" i="5"/>
  <c r="J58" i="5"/>
  <c r="J62" i="5"/>
  <c r="I62" i="5"/>
  <c r="I10" i="5"/>
  <c r="J10" i="5"/>
  <c r="I123" i="5"/>
  <c r="J123" i="5"/>
  <c r="I143" i="5"/>
  <c r="J143" i="5"/>
  <c r="I71" i="5"/>
  <c r="J71" i="5"/>
  <c r="J135" i="5"/>
  <c r="I135" i="5"/>
  <c r="I114" i="5"/>
  <c r="J114" i="5"/>
  <c r="I127" i="5"/>
  <c r="J127" i="5"/>
  <c r="J178" i="5"/>
  <c r="I178" i="5"/>
  <c r="J159" i="5"/>
  <c r="I159" i="5"/>
  <c r="I43" i="5"/>
  <c r="J43" i="5"/>
  <c r="J118" i="5"/>
  <c r="I118" i="5"/>
  <c r="I98" i="5"/>
  <c r="J98" i="5"/>
  <c r="J112" i="5"/>
  <c r="I112" i="5"/>
  <c r="I88" i="5"/>
  <c r="J88" i="5"/>
  <c r="I66" i="5"/>
  <c r="J66" i="5"/>
  <c r="I3" i="5"/>
  <c r="J3" i="5"/>
  <c r="J30" i="5"/>
  <c r="I30" i="5"/>
  <c r="J111" i="5"/>
  <c r="I111" i="5"/>
  <c r="N109" i="5"/>
  <c r="O109" i="5"/>
  <c r="L109" i="5"/>
  <c r="M109" i="5"/>
  <c r="C204" i="3"/>
  <c r="J186" i="5"/>
  <c r="I186" i="5"/>
  <c r="C480" i="3"/>
  <c r="J63" i="5"/>
  <c r="I63" i="5"/>
  <c r="J32" i="5"/>
  <c r="I32" i="5"/>
  <c r="I34" i="5"/>
  <c r="J34" i="5"/>
  <c r="J8" i="5"/>
  <c r="I8" i="5"/>
  <c r="J79" i="5"/>
  <c r="I79" i="5"/>
  <c r="I46" i="5"/>
  <c r="J46" i="5"/>
  <c r="I31" i="5"/>
  <c r="J31" i="5"/>
  <c r="I11" i="5"/>
  <c r="J11" i="5"/>
  <c r="I82" i="5"/>
  <c r="J82" i="5"/>
  <c r="J94" i="5"/>
  <c r="I94" i="5"/>
  <c r="I183" i="5"/>
  <c r="J183" i="5"/>
  <c r="J180" i="5"/>
  <c r="J164" i="5"/>
  <c r="J148" i="5"/>
  <c r="I35" i="5"/>
  <c r="J35" i="5"/>
  <c r="J19" i="5"/>
  <c r="I19" i="5"/>
  <c r="J166" i="5"/>
  <c r="I166" i="5"/>
  <c r="J38" i="5"/>
  <c r="I38" i="5"/>
  <c r="J39" i="5"/>
  <c r="I39" i="5"/>
  <c r="J174" i="5"/>
  <c r="I174" i="5"/>
  <c r="I90" i="5"/>
  <c r="J90" i="5"/>
  <c r="J128" i="5"/>
  <c r="I128" i="5"/>
  <c r="J115" i="5"/>
  <c r="I115" i="5"/>
  <c r="I146" i="5"/>
  <c r="J146" i="5"/>
  <c r="I99" i="5"/>
  <c r="J99" i="5"/>
  <c r="N77" i="5"/>
  <c r="O77" i="5"/>
  <c r="K77" i="5"/>
  <c r="L77" i="5"/>
  <c r="M77" i="5"/>
  <c r="C520" i="3"/>
  <c r="J190" i="5"/>
  <c r="I190" i="5"/>
  <c r="J138" i="5"/>
  <c r="I138" i="5"/>
  <c r="J191" i="5"/>
  <c r="I191" i="5"/>
  <c r="K29" i="5"/>
  <c r="N29" i="5"/>
  <c r="O29" i="5"/>
  <c r="I189" i="5"/>
  <c r="N189" i="5" s="1"/>
  <c r="J37" i="5"/>
  <c r="J177" i="5"/>
  <c r="J161" i="5"/>
  <c r="J145" i="5"/>
  <c r="J137" i="5"/>
  <c r="O117" i="5"/>
  <c r="N61" i="5"/>
  <c r="I109" i="5"/>
  <c r="K109" i="5" s="1"/>
  <c r="I93" i="5"/>
  <c r="M93" i="5" s="1"/>
  <c r="I77" i="5"/>
  <c r="I61" i="5"/>
  <c r="O61" i="5" s="1"/>
  <c r="I45" i="5"/>
  <c r="I29" i="5"/>
  <c r="L29" i="5" s="1"/>
  <c r="I13" i="5"/>
  <c r="J96" i="5"/>
  <c r="K85" i="5"/>
  <c r="L85" i="5"/>
  <c r="O149" i="5"/>
  <c r="K149" i="5"/>
  <c r="L149" i="5"/>
  <c r="M149" i="5"/>
  <c r="N149" i="5"/>
  <c r="I149" i="5"/>
  <c r="I117" i="5"/>
  <c r="M117" i="5" s="1"/>
  <c r="J182" i="5"/>
  <c r="J150" i="5"/>
  <c r="K181" i="5"/>
  <c r="I157" i="5"/>
  <c r="K157" i="5" s="1"/>
  <c r="J141" i="5"/>
  <c r="M125" i="5"/>
  <c r="N125" i="5"/>
  <c r="K45" i="5"/>
  <c r="L45" i="5"/>
  <c r="M45" i="5"/>
  <c r="N45" i="5"/>
  <c r="O45" i="5"/>
  <c r="C389" i="3"/>
  <c r="C415" i="3"/>
  <c r="I165" i="5"/>
  <c r="K165" i="5" s="1"/>
  <c r="I125" i="5"/>
  <c r="L125" i="5" s="1"/>
  <c r="I101" i="5"/>
  <c r="I85" i="5"/>
  <c r="M85" i="5" s="1"/>
  <c r="I69" i="5"/>
  <c r="I53" i="5"/>
  <c r="I21" i="5"/>
  <c r="K21" i="5" s="1"/>
  <c r="I5" i="5"/>
  <c r="O5" i="5" s="1"/>
  <c r="J133" i="5"/>
  <c r="J188" i="5"/>
  <c r="J172" i="5"/>
  <c r="J156" i="5"/>
  <c r="J140" i="5"/>
  <c r="J132" i="5"/>
  <c r="O165" i="5"/>
  <c r="L165" i="5"/>
  <c r="M165" i="5"/>
  <c r="N165" i="5"/>
  <c r="N21" i="5"/>
  <c r="N101" i="5"/>
  <c r="O101" i="5"/>
  <c r="K101" i="5"/>
  <c r="L101" i="5"/>
  <c r="M101" i="5"/>
  <c r="N69" i="5"/>
  <c r="O69" i="5"/>
  <c r="K69" i="5"/>
  <c r="L69" i="5"/>
  <c r="M69" i="5"/>
  <c r="K13" i="5"/>
  <c r="L13" i="5"/>
  <c r="M13" i="5"/>
  <c r="N13" i="5"/>
  <c r="O13" i="5"/>
  <c r="N53" i="5"/>
  <c r="O53" i="5"/>
  <c r="K53" i="5"/>
  <c r="L53" i="5"/>
  <c r="M53" i="5"/>
  <c r="C305" i="3"/>
  <c r="C357" i="3"/>
  <c r="I173" i="5"/>
  <c r="O173" i="5" s="1"/>
  <c r="C329" i="3"/>
  <c r="C216" i="3"/>
  <c r="I181" i="5"/>
  <c r="N181" i="5" s="1"/>
  <c r="J130" i="5"/>
  <c r="J124" i="5"/>
  <c r="J116" i="5"/>
  <c r="J108" i="5"/>
  <c r="J100" i="5"/>
  <c r="J92" i="5"/>
  <c r="J84" i="5"/>
  <c r="J76" i="5"/>
  <c r="J68" i="5"/>
  <c r="J60" i="5"/>
  <c r="J52" i="5"/>
  <c r="J44" i="5"/>
  <c r="J36" i="5"/>
  <c r="J28" i="5"/>
  <c r="J20" i="5"/>
  <c r="J12" i="5"/>
  <c r="J4" i="5"/>
  <c r="J179" i="5"/>
  <c r="J171" i="5"/>
  <c r="J163" i="5"/>
  <c r="J155" i="5"/>
  <c r="J147" i="5"/>
  <c r="J129" i="5"/>
  <c r="J121" i="5"/>
  <c r="J113" i="5"/>
  <c r="J105" i="5"/>
  <c r="J97" i="5"/>
  <c r="J89" i="5"/>
  <c r="J81" i="5"/>
  <c r="J73" i="5"/>
  <c r="J65" i="5"/>
  <c r="J57" i="5"/>
  <c r="J49" i="5"/>
  <c r="J41" i="5"/>
  <c r="J33" i="5"/>
  <c r="J25" i="5"/>
  <c r="J17" i="5"/>
  <c r="J9" i="5"/>
  <c r="J192" i="5"/>
  <c r="J184" i="5"/>
  <c r="J176" i="5"/>
  <c r="J168" i="5"/>
  <c r="J160" i="5"/>
  <c r="J152" i="5"/>
  <c r="J2" i="5"/>
  <c r="I2" i="5"/>
  <c r="C478" i="3" l="1"/>
  <c r="K155" i="5"/>
  <c r="L155" i="5"/>
  <c r="M155" i="5"/>
  <c r="N155" i="5"/>
  <c r="O155" i="5"/>
  <c r="C379" i="3"/>
  <c r="K100" i="5"/>
  <c r="L100" i="5"/>
  <c r="M100" i="5"/>
  <c r="N100" i="5"/>
  <c r="O100" i="5"/>
  <c r="C494" i="3"/>
  <c r="K176" i="5"/>
  <c r="L176" i="5"/>
  <c r="M176" i="5"/>
  <c r="N176" i="5"/>
  <c r="O176" i="5"/>
  <c r="C525" i="3"/>
  <c r="M66" i="5"/>
  <c r="N66" i="5"/>
  <c r="O66" i="5"/>
  <c r="K66" i="5"/>
  <c r="L66" i="5"/>
  <c r="K127" i="5"/>
  <c r="L127" i="5"/>
  <c r="M127" i="5"/>
  <c r="N127" i="5"/>
  <c r="O127" i="5"/>
  <c r="C473" i="3"/>
  <c r="C345" i="3"/>
  <c r="N58" i="5"/>
  <c r="K58" i="5"/>
  <c r="L58" i="5"/>
  <c r="M58" i="5"/>
  <c r="O58" i="5"/>
  <c r="K173" i="5"/>
  <c r="C568" i="3"/>
  <c r="M184" i="5"/>
  <c r="N184" i="5"/>
  <c r="O184" i="5"/>
  <c r="K184" i="5"/>
  <c r="L184" i="5"/>
  <c r="C318" i="3"/>
  <c r="K57" i="5"/>
  <c r="L57" i="5"/>
  <c r="M57" i="5"/>
  <c r="N57" i="5"/>
  <c r="O57" i="5"/>
  <c r="C342" i="3"/>
  <c r="N12" i="5"/>
  <c r="O12" i="5"/>
  <c r="K12" i="5"/>
  <c r="L12" i="5"/>
  <c r="M12" i="5"/>
  <c r="C523" i="3"/>
  <c r="K76" i="5"/>
  <c r="L76" i="5"/>
  <c r="M76" i="5"/>
  <c r="N76" i="5"/>
  <c r="O76" i="5"/>
  <c r="C495" i="3"/>
  <c r="K177" i="5"/>
  <c r="L177" i="5"/>
  <c r="M177" i="5"/>
  <c r="N177" i="5"/>
  <c r="O177" i="5"/>
  <c r="C536" i="3"/>
  <c r="M151" i="5"/>
  <c r="N151" i="5"/>
  <c r="O151" i="5"/>
  <c r="K151" i="5"/>
  <c r="L151" i="5"/>
  <c r="C543" i="3"/>
  <c r="K144" i="5"/>
  <c r="L144" i="5"/>
  <c r="M144" i="5"/>
  <c r="N144" i="5"/>
  <c r="O144" i="5"/>
  <c r="K158" i="5"/>
  <c r="L158" i="5"/>
  <c r="M158" i="5"/>
  <c r="N158" i="5"/>
  <c r="O158" i="5"/>
  <c r="C317" i="3"/>
  <c r="O56" i="5"/>
  <c r="K56" i="5"/>
  <c r="L56" i="5"/>
  <c r="M56" i="5"/>
  <c r="N56" i="5"/>
  <c r="K86" i="5"/>
  <c r="L86" i="5"/>
  <c r="M86" i="5"/>
  <c r="N86" i="5"/>
  <c r="O86" i="5"/>
  <c r="C390" i="3"/>
  <c r="C538" i="3"/>
  <c r="M74" i="5"/>
  <c r="N74" i="5"/>
  <c r="O74" i="5"/>
  <c r="K74" i="5"/>
  <c r="L74" i="5"/>
  <c r="L6" i="5"/>
  <c r="M6" i="5"/>
  <c r="N6" i="5"/>
  <c r="O6" i="5"/>
  <c r="K6" i="5"/>
  <c r="C337" i="3"/>
  <c r="C210" i="3"/>
  <c r="K24" i="5"/>
  <c r="L24" i="5"/>
  <c r="M24" i="5"/>
  <c r="N24" i="5"/>
  <c r="O24" i="5"/>
  <c r="L133" i="5"/>
  <c r="M133" i="5"/>
  <c r="N133" i="5"/>
  <c r="O133" i="5"/>
  <c r="K133" i="5"/>
  <c r="C420" i="3"/>
  <c r="K125" i="5"/>
  <c r="M181" i="5"/>
  <c r="O85" i="5"/>
  <c r="L117" i="5"/>
  <c r="K37" i="5"/>
  <c r="L37" i="5"/>
  <c r="M37" i="5"/>
  <c r="N37" i="5"/>
  <c r="O37" i="5"/>
  <c r="C319" i="3"/>
  <c r="C524" i="3"/>
  <c r="K191" i="5"/>
  <c r="L191" i="5"/>
  <c r="M191" i="5"/>
  <c r="N191" i="5"/>
  <c r="O191" i="5"/>
  <c r="K115" i="5"/>
  <c r="L115" i="5"/>
  <c r="M115" i="5"/>
  <c r="N115" i="5"/>
  <c r="O115" i="5"/>
  <c r="C527" i="3"/>
  <c r="O39" i="5"/>
  <c r="K39" i="5"/>
  <c r="L39" i="5"/>
  <c r="M39" i="5"/>
  <c r="N39" i="5"/>
  <c r="C325" i="3"/>
  <c r="C394" i="3"/>
  <c r="M82" i="5"/>
  <c r="N82" i="5"/>
  <c r="O82" i="5"/>
  <c r="K82" i="5"/>
  <c r="L82" i="5"/>
  <c r="C388" i="3"/>
  <c r="O88" i="5"/>
  <c r="K88" i="5"/>
  <c r="L88" i="5"/>
  <c r="M88" i="5"/>
  <c r="N88" i="5"/>
  <c r="K43" i="5"/>
  <c r="L43" i="5"/>
  <c r="M43" i="5"/>
  <c r="N43" i="5"/>
  <c r="O43" i="5"/>
  <c r="C307" i="3"/>
  <c r="C410" i="3"/>
  <c r="M114" i="5"/>
  <c r="N114" i="5"/>
  <c r="O114" i="5"/>
  <c r="K114" i="5"/>
  <c r="L114" i="5"/>
  <c r="N123" i="5"/>
  <c r="O123" i="5"/>
  <c r="K123" i="5"/>
  <c r="L123" i="5"/>
  <c r="M123" i="5"/>
  <c r="C542" i="3"/>
  <c r="L5" i="5"/>
  <c r="C209" i="3"/>
  <c r="K122" i="5"/>
  <c r="L122" i="5"/>
  <c r="M122" i="5"/>
  <c r="N122" i="5"/>
  <c r="O122" i="5"/>
  <c r="L22" i="5"/>
  <c r="M22" i="5"/>
  <c r="N22" i="5"/>
  <c r="O22" i="5"/>
  <c r="K22" i="5"/>
  <c r="C218" i="3"/>
  <c r="O189" i="5"/>
  <c r="O93" i="5"/>
  <c r="C322" i="3"/>
  <c r="K42" i="5"/>
  <c r="L42" i="5"/>
  <c r="M42" i="5"/>
  <c r="N42" i="5"/>
  <c r="O42" i="5"/>
  <c r="K78" i="5"/>
  <c r="L78" i="5"/>
  <c r="M78" i="5"/>
  <c r="N78" i="5"/>
  <c r="O78" i="5"/>
  <c r="C512" i="3"/>
  <c r="L87" i="5"/>
  <c r="M87" i="5"/>
  <c r="N87" i="5"/>
  <c r="O87" i="5"/>
  <c r="K87" i="5"/>
  <c r="C387" i="3"/>
  <c r="C348" i="3"/>
  <c r="K49" i="5"/>
  <c r="L49" i="5"/>
  <c r="M49" i="5"/>
  <c r="N49" i="5"/>
  <c r="O49" i="5"/>
  <c r="C333" i="3"/>
  <c r="N4" i="5"/>
  <c r="O4" i="5"/>
  <c r="K4" i="5"/>
  <c r="L4" i="5"/>
  <c r="M4" i="5"/>
  <c r="C483" i="3"/>
  <c r="K161" i="5"/>
  <c r="L161" i="5"/>
  <c r="M161" i="5"/>
  <c r="N161" i="5"/>
  <c r="O161" i="5"/>
  <c r="K174" i="5"/>
  <c r="L174" i="5"/>
  <c r="M174" i="5"/>
  <c r="N174" i="5"/>
  <c r="O174" i="5"/>
  <c r="C492" i="3"/>
  <c r="K19" i="5"/>
  <c r="L19" i="5"/>
  <c r="M19" i="5"/>
  <c r="N19" i="5"/>
  <c r="O19" i="5"/>
  <c r="C215" i="3"/>
  <c r="K143" i="5"/>
  <c r="L143" i="5"/>
  <c r="M143" i="5"/>
  <c r="N143" i="5"/>
  <c r="O143" i="5"/>
  <c r="C428" i="3"/>
  <c r="L55" i="5"/>
  <c r="M55" i="5"/>
  <c r="N55" i="5"/>
  <c r="O55" i="5"/>
  <c r="K55" i="5"/>
  <c r="C316" i="3"/>
  <c r="K94" i="5"/>
  <c r="L94" i="5"/>
  <c r="M94" i="5"/>
  <c r="N94" i="5"/>
  <c r="O94" i="5"/>
  <c r="C311" i="3"/>
  <c r="C303" i="3"/>
  <c r="K32" i="5"/>
  <c r="L32" i="5"/>
  <c r="M32" i="5"/>
  <c r="N32" i="5"/>
  <c r="O32" i="5"/>
  <c r="O157" i="5"/>
  <c r="K118" i="5"/>
  <c r="L118" i="5"/>
  <c r="M118" i="5"/>
  <c r="N118" i="5"/>
  <c r="O118" i="5"/>
  <c r="C341" i="3"/>
  <c r="C561" i="3"/>
  <c r="C532" i="3"/>
  <c r="M192" i="5"/>
  <c r="N192" i="5"/>
  <c r="O192" i="5"/>
  <c r="K192" i="5"/>
  <c r="L192" i="5"/>
  <c r="C399" i="3"/>
  <c r="K65" i="5"/>
  <c r="L65" i="5"/>
  <c r="M65" i="5"/>
  <c r="N65" i="5"/>
  <c r="O65" i="5"/>
  <c r="C417" i="3"/>
  <c r="K129" i="5"/>
  <c r="L129" i="5"/>
  <c r="M129" i="5"/>
  <c r="N129" i="5"/>
  <c r="O129" i="5"/>
  <c r="C219" i="3"/>
  <c r="N20" i="5"/>
  <c r="O20" i="5"/>
  <c r="K20" i="5"/>
  <c r="L20" i="5"/>
  <c r="M20" i="5"/>
  <c r="C392" i="3"/>
  <c r="K84" i="5"/>
  <c r="L84" i="5"/>
  <c r="M84" i="5"/>
  <c r="N84" i="5"/>
  <c r="O84" i="5"/>
  <c r="C414" i="3"/>
  <c r="M9" i="5"/>
  <c r="N9" i="5"/>
  <c r="O9" i="5"/>
  <c r="K9" i="5"/>
  <c r="L9" i="5"/>
  <c r="C509" i="3"/>
  <c r="K73" i="5"/>
  <c r="L73" i="5"/>
  <c r="M73" i="5"/>
  <c r="N73" i="5"/>
  <c r="O73" i="5"/>
  <c r="C475" i="3"/>
  <c r="K147" i="5"/>
  <c r="L147" i="5"/>
  <c r="M147" i="5"/>
  <c r="N147" i="5"/>
  <c r="O147" i="5"/>
  <c r="C328" i="3"/>
  <c r="N28" i="5"/>
  <c r="O28" i="5"/>
  <c r="K28" i="5"/>
  <c r="L28" i="5"/>
  <c r="M28" i="5"/>
  <c r="C398" i="3"/>
  <c r="K92" i="5"/>
  <c r="L92" i="5"/>
  <c r="M92" i="5"/>
  <c r="N92" i="5"/>
  <c r="O92" i="5"/>
  <c r="O21" i="5"/>
  <c r="O125" i="5"/>
  <c r="L181" i="5"/>
  <c r="N85" i="5"/>
  <c r="K117" i="5"/>
  <c r="L148" i="5"/>
  <c r="M148" i="5"/>
  <c r="N148" i="5"/>
  <c r="O148" i="5"/>
  <c r="K148" i="5"/>
  <c r="C476" i="3"/>
  <c r="L79" i="5"/>
  <c r="M79" i="5"/>
  <c r="N79" i="5"/>
  <c r="O79" i="5"/>
  <c r="K79" i="5"/>
  <c r="C330" i="3"/>
  <c r="M63" i="5"/>
  <c r="N63" i="5"/>
  <c r="O63" i="5"/>
  <c r="K63" i="5"/>
  <c r="L63" i="5"/>
  <c r="C393" i="3"/>
  <c r="K186" i="5"/>
  <c r="L186" i="5"/>
  <c r="M186" i="5"/>
  <c r="N186" i="5"/>
  <c r="O186" i="5"/>
  <c r="C570" i="3"/>
  <c r="L111" i="5"/>
  <c r="M111" i="5"/>
  <c r="N111" i="5"/>
  <c r="O111" i="5"/>
  <c r="K111" i="5"/>
  <c r="C38" i="3"/>
  <c r="C397" i="3"/>
  <c r="K64" i="5"/>
  <c r="L64" i="5"/>
  <c r="M64" i="5"/>
  <c r="N64" i="5"/>
  <c r="O64" i="5"/>
  <c r="K27" i="5"/>
  <c r="L27" i="5"/>
  <c r="M27" i="5"/>
  <c r="N27" i="5"/>
  <c r="O27" i="5"/>
  <c r="C327" i="3"/>
  <c r="O80" i="5"/>
  <c r="K80" i="5"/>
  <c r="L80" i="5"/>
  <c r="M80" i="5"/>
  <c r="N80" i="5"/>
  <c r="C526" i="3"/>
  <c r="N170" i="5"/>
  <c r="O170" i="5"/>
  <c r="K170" i="5"/>
  <c r="L170" i="5"/>
  <c r="M170" i="5"/>
  <c r="C564" i="3"/>
  <c r="K107" i="5"/>
  <c r="L107" i="5"/>
  <c r="M107" i="5"/>
  <c r="N107" i="5"/>
  <c r="O107" i="5"/>
  <c r="C533" i="3"/>
  <c r="K5" i="5"/>
  <c r="C315" i="3"/>
  <c r="K18" i="5"/>
  <c r="L18" i="5"/>
  <c r="M18" i="5"/>
  <c r="N18" i="5"/>
  <c r="O18" i="5"/>
  <c r="N93" i="5"/>
  <c r="N154" i="5"/>
  <c r="O154" i="5"/>
  <c r="K154" i="5"/>
  <c r="L154" i="5"/>
  <c r="M154" i="5"/>
  <c r="C477" i="3"/>
  <c r="O134" i="5"/>
  <c r="K134" i="5"/>
  <c r="L134" i="5"/>
  <c r="M134" i="5"/>
  <c r="N134" i="5"/>
  <c r="C544" i="3"/>
  <c r="C377" i="3"/>
  <c r="O104" i="5"/>
  <c r="K104" i="5"/>
  <c r="L104" i="5"/>
  <c r="M104" i="5"/>
  <c r="N104" i="5"/>
  <c r="C331" i="3"/>
  <c r="O2" i="5"/>
  <c r="N2" i="5"/>
  <c r="M2" i="5"/>
  <c r="L2" i="5"/>
  <c r="K2" i="5"/>
  <c r="O15" i="5"/>
  <c r="K15" i="5"/>
  <c r="L15" i="5"/>
  <c r="M15" i="5"/>
  <c r="N15" i="5"/>
  <c r="C301" i="3"/>
  <c r="K91" i="5"/>
  <c r="L91" i="5"/>
  <c r="M91" i="5"/>
  <c r="N91" i="5"/>
  <c r="O91" i="5"/>
  <c r="C400" i="3"/>
  <c r="L14" i="5"/>
  <c r="M14" i="5"/>
  <c r="N14" i="5"/>
  <c r="O14" i="5"/>
  <c r="K14" i="5"/>
  <c r="C338" i="3"/>
  <c r="K59" i="5"/>
  <c r="L59" i="5"/>
  <c r="M59" i="5"/>
  <c r="N59" i="5"/>
  <c r="O59" i="5"/>
  <c r="C203" i="3"/>
  <c r="C309" i="3"/>
  <c r="O96" i="5"/>
  <c r="K96" i="5"/>
  <c r="L96" i="5"/>
  <c r="M96" i="5"/>
  <c r="N96" i="5"/>
  <c r="O181" i="5"/>
  <c r="N117" i="5"/>
  <c r="M159" i="5"/>
  <c r="N159" i="5"/>
  <c r="O159" i="5"/>
  <c r="K159" i="5"/>
  <c r="L159" i="5"/>
  <c r="C481" i="3"/>
  <c r="N139" i="5"/>
  <c r="O139" i="5"/>
  <c r="K139" i="5"/>
  <c r="L139" i="5"/>
  <c r="M139" i="5"/>
  <c r="C425" i="3"/>
  <c r="K110" i="5"/>
  <c r="L110" i="5"/>
  <c r="M110" i="5"/>
  <c r="N110" i="5"/>
  <c r="O110" i="5"/>
  <c r="C539" i="3"/>
  <c r="L95" i="5"/>
  <c r="M95" i="5"/>
  <c r="N95" i="5"/>
  <c r="O95" i="5"/>
  <c r="K95" i="5"/>
  <c r="C312" i="3"/>
  <c r="O142" i="5"/>
  <c r="K142" i="5"/>
  <c r="L142" i="5"/>
  <c r="M142" i="5"/>
  <c r="N142" i="5"/>
  <c r="C211" i="3"/>
  <c r="C313" i="3"/>
  <c r="M17" i="5"/>
  <c r="N17" i="5"/>
  <c r="O17" i="5"/>
  <c r="K17" i="5"/>
  <c r="L17" i="5"/>
  <c r="C324" i="3"/>
  <c r="N36" i="5"/>
  <c r="O36" i="5"/>
  <c r="K36" i="5"/>
  <c r="L36" i="5"/>
  <c r="M36" i="5"/>
  <c r="C314" i="3"/>
  <c r="K10" i="5"/>
  <c r="L10" i="5"/>
  <c r="M10" i="5"/>
  <c r="N10" i="5"/>
  <c r="O10" i="5"/>
  <c r="L47" i="5"/>
  <c r="M47" i="5"/>
  <c r="N47" i="5"/>
  <c r="O47" i="5"/>
  <c r="K47" i="5"/>
  <c r="C380" i="3"/>
  <c r="C212" i="3"/>
  <c r="M25" i="5"/>
  <c r="N25" i="5"/>
  <c r="O25" i="5"/>
  <c r="K25" i="5"/>
  <c r="L25" i="5"/>
  <c r="C401" i="3"/>
  <c r="K89" i="5"/>
  <c r="L89" i="5"/>
  <c r="M89" i="5"/>
  <c r="N89" i="5"/>
  <c r="O89" i="5"/>
  <c r="C306" i="3"/>
  <c r="N44" i="5"/>
  <c r="O44" i="5"/>
  <c r="K44" i="5"/>
  <c r="L44" i="5"/>
  <c r="M44" i="5"/>
  <c r="M61" i="5"/>
  <c r="K99" i="5"/>
  <c r="L99" i="5"/>
  <c r="M99" i="5"/>
  <c r="N99" i="5"/>
  <c r="O99" i="5"/>
  <c r="C376" i="3"/>
  <c r="C349" i="3"/>
  <c r="M90" i="5"/>
  <c r="N90" i="5"/>
  <c r="O90" i="5"/>
  <c r="K90" i="5"/>
  <c r="L90" i="5"/>
  <c r="N157" i="5"/>
  <c r="C412" i="3"/>
  <c r="O112" i="5"/>
  <c r="K112" i="5"/>
  <c r="L112" i="5"/>
  <c r="M112" i="5"/>
  <c r="N112" i="5"/>
  <c r="C493" i="3"/>
  <c r="M175" i="5"/>
  <c r="N175" i="5"/>
  <c r="O175" i="5"/>
  <c r="K175" i="5"/>
  <c r="L175" i="5"/>
  <c r="N173" i="5"/>
  <c r="L21" i="5"/>
  <c r="C426" i="3"/>
  <c r="K140" i="5"/>
  <c r="L140" i="5"/>
  <c r="M140" i="5"/>
  <c r="N140" i="5"/>
  <c r="O140" i="5"/>
  <c r="L61" i="5"/>
  <c r="C423" i="3"/>
  <c r="K137" i="5"/>
  <c r="L137" i="5"/>
  <c r="M137" i="5"/>
  <c r="N137" i="5"/>
  <c r="O137" i="5"/>
  <c r="M29" i="5"/>
  <c r="O190" i="5"/>
  <c r="K190" i="5"/>
  <c r="L190" i="5"/>
  <c r="M190" i="5"/>
  <c r="N190" i="5"/>
  <c r="C356" i="3"/>
  <c r="K166" i="5"/>
  <c r="L166" i="5"/>
  <c r="M166" i="5"/>
  <c r="N166" i="5"/>
  <c r="O166" i="5"/>
  <c r="C488" i="3"/>
  <c r="C567" i="3"/>
  <c r="K183" i="5"/>
  <c r="L183" i="5"/>
  <c r="M183" i="5"/>
  <c r="N183" i="5"/>
  <c r="O183" i="5"/>
  <c r="O31" i="5"/>
  <c r="K31" i="5"/>
  <c r="L31" i="5"/>
  <c r="M31" i="5"/>
  <c r="N31" i="5"/>
  <c r="C332" i="3"/>
  <c r="C340" i="3"/>
  <c r="K34" i="5"/>
  <c r="L34" i="5"/>
  <c r="M34" i="5"/>
  <c r="N34" i="5"/>
  <c r="O34" i="5"/>
  <c r="M157" i="5"/>
  <c r="O3" i="5"/>
  <c r="K3" i="5"/>
  <c r="L3" i="5"/>
  <c r="M3" i="5"/>
  <c r="N3" i="5"/>
  <c r="C334" i="3"/>
  <c r="M98" i="5"/>
  <c r="N98" i="5"/>
  <c r="O98" i="5"/>
  <c r="K98" i="5"/>
  <c r="L98" i="5"/>
  <c r="C375" i="3"/>
  <c r="L71" i="5"/>
  <c r="M71" i="5"/>
  <c r="N71" i="5"/>
  <c r="O71" i="5"/>
  <c r="K71" i="5"/>
  <c r="C540" i="3"/>
  <c r="M173" i="5"/>
  <c r="C489" i="3"/>
  <c r="M167" i="5"/>
  <c r="N167" i="5"/>
  <c r="O167" i="5"/>
  <c r="K167" i="5"/>
  <c r="L167" i="5"/>
  <c r="K102" i="5"/>
  <c r="L102" i="5"/>
  <c r="M102" i="5"/>
  <c r="N102" i="5"/>
  <c r="O102" i="5"/>
  <c r="C386" i="3"/>
  <c r="K54" i="5"/>
  <c r="L54" i="5"/>
  <c r="M54" i="5"/>
  <c r="N54" i="5"/>
  <c r="O54" i="5"/>
  <c r="C402" i="3"/>
  <c r="C563" i="3"/>
  <c r="K169" i="5"/>
  <c r="L169" i="5"/>
  <c r="M169" i="5"/>
  <c r="N169" i="5"/>
  <c r="O169" i="5"/>
  <c r="C422" i="3"/>
  <c r="M136" i="5"/>
  <c r="N136" i="5"/>
  <c r="O136" i="5"/>
  <c r="K136" i="5"/>
  <c r="L136" i="5"/>
  <c r="C474" i="3"/>
  <c r="K153" i="5"/>
  <c r="L153" i="5"/>
  <c r="M153" i="5"/>
  <c r="N153" i="5"/>
  <c r="O153" i="5"/>
  <c r="L103" i="5"/>
  <c r="M103" i="5"/>
  <c r="N103" i="5"/>
  <c r="O103" i="5"/>
  <c r="K103" i="5"/>
  <c r="C413" i="3"/>
  <c r="C213" i="3"/>
  <c r="K26" i="5"/>
  <c r="L26" i="5"/>
  <c r="M26" i="5"/>
  <c r="N26" i="5"/>
  <c r="O26" i="5"/>
  <c r="C395" i="3"/>
  <c r="K81" i="5"/>
  <c r="L81" i="5"/>
  <c r="M81" i="5"/>
  <c r="N81" i="5"/>
  <c r="O81" i="5"/>
  <c r="C424" i="3"/>
  <c r="K138" i="5"/>
  <c r="L138" i="5"/>
  <c r="M138" i="5"/>
  <c r="N138" i="5"/>
  <c r="O138" i="5"/>
  <c r="C416" i="3"/>
  <c r="M128" i="5"/>
  <c r="N128" i="5"/>
  <c r="O128" i="5"/>
  <c r="K128" i="5"/>
  <c r="L128" i="5"/>
  <c r="L38" i="5"/>
  <c r="M38" i="5"/>
  <c r="N38" i="5"/>
  <c r="O38" i="5"/>
  <c r="K38" i="5"/>
  <c r="C326" i="3"/>
  <c r="L164" i="5"/>
  <c r="M164" i="5"/>
  <c r="N164" i="5"/>
  <c r="O164" i="5"/>
  <c r="K164" i="5"/>
  <c r="C214" i="3"/>
  <c r="C486" i="3"/>
  <c r="K11" i="5"/>
  <c r="L11" i="5"/>
  <c r="M11" i="5"/>
  <c r="N11" i="5"/>
  <c r="O11" i="5"/>
  <c r="C339" i="3"/>
  <c r="N131" i="5"/>
  <c r="O131" i="5"/>
  <c r="K131" i="5"/>
  <c r="L131" i="5"/>
  <c r="M131" i="5"/>
  <c r="C419" i="3"/>
  <c r="C546" i="3"/>
  <c r="K152" i="5"/>
  <c r="L152" i="5"/>
  <c r="M152" i="5"/>
  <c r="N152" i="5"/>
  <c r="O152" i="5"/>
  <c r="C485" i="3"/>
  <c r="K163" i="5"/>
  <c r="L163" i="5"/>
  <c r="M163" i="5"/>
  <c r="N163" i="5"/>
  <c r="O163" i="5"/>
  <c r="C537" i="3"/>
  <c r="K108" i="5"/>
  <c r="L108" i="5"/>
  <c r="M108" i="5"/>
  <c r="N108" i="5"/>
  <c r="O108" i="5"/>
  <c r="M21" i="5"/>
  <c r="C291" i="3"/>
  <c r="K132" i="5"/>
  <c r="L132" i="5"/>
  <c r="M132" i="5"/>
  <c r="N132" i="5"/>
  <c r="O132" i="5"/>
  <c r="L180" i="5"/>
  <c r="M180" i="5"/>
  <c r="N180" i="5"/>
  <c r="O180" i="5"/>
  <c r="K180" i="5"/>
  <c r="C498" i="3"/>
  <c r="C354" i="3"/>
  <c r="K8" i="5"/>
  <c r="L8" i="5"/>
  <c r="M8" i="5"/>
  <c r="N8" i="5"/>
  <c r="O8" i="5"/>
  <c r="L30" i="5"/>
  <c r="M30" i="5"/>
  <c r="N30" i="5"/>
  <c r="O30" i="5"/>
  <c r="K30" i="5"/>
  <c r="C353" i="3"/>
  <c r="K135" i="5"/>
  <c r="L135" i="5"/>
  <c r="M135" i="5"/>
  <c r="N135" i="5"/>
  <c r="O135" i="5"/>
  <c r="C421" i="3"/>
  <c r="K75" i="5"/>
  <c r="L75" i="5"/>
  <c r="M75" i="5"/>
  <c r="N75" i="5"/>
  <c r="O75" i="5"/>
  <c r="C522" i="3"/>
  <c r="C302" i="3"/>
  <c r="K16" i="5"/>
  <c r="L16" i="5"/>
  <c r="M16" i="5"/>
  <c r="N16" i="5"/>
  <c r="O16" i="5"/>
  <c r="K51" i="5"/>
  <c r="L51" i="5"/>
  <c r="M51" i="5"/>
  <c r="N51" i="5"/>
  <c r="O51" i="5"/>
  <c r="C346" i="3"/>
  <c r="C323" i="3"/>
  <c r="K40" i="5"/>
  <c r="L40" i="5"/>
  <c r="M40" i="5"/>
  <c r="N40" i="5"/>
  <c r="O40" i="5"/>
  <c r="C482" i="3"/>
  <c r="K160" i="5"/>
  <c r="L160" i="5"/>
  <c r="M160" i="5"/>
  <c r="N160" i="5"/>
  <c r="O160" i="5"/>
  <c r="C304" i="3"/>
  <c r="M33" i="5"/>
  <c r="N33" i="5"/>
  <c r="O33" i="5"/>
  <c r="K33" i="5"/>
  <c r="L33" i="5"/>
  <c r="C310" i="3"/>
  <c r="K97" i="5"/>
  <c r="L97" i="5"/>
  <c r="M97" i="5"/>
  <c r="N97" i="5"/>
  <c r="O97" i="5"/>
  <c r="C572" i="3"/>
  <c r="K171" i="5"/>
  <c r="L171" i="5"/>
  <c r="M171" i="5"/>
  <c r="N171" i="5"/>
  <c r="O171" i="5"/>
  <c r="C217" i="3"/>
  <c r="K52" i="5"/>
  <c r="L52" i="5"/>
  <c r="M52" i="5"/>
  <c r="N52" i="5"/>
  <c r="O52" i="5"/>
  <c r="C205" i="3"/>
  <c r="K116" i="5"/>
  <c r="L116" i="5"/>
  <c r="M116" i="5"/>
  <c r="N116" i="5"/>
  <c r="O116" i="5"/>
  <c r="K150" i="5"/>
  <c r="L150" i="5"/>
  <c r="M150" i="5"/>
  <c r="N150" i="5"/>
  <c r="O150" i="5"/>
  <c r="C521" i="3"/>
  <c r="C562" i="3"/>
  <c r="K168" i="5"/>
  <c r="L168" i="5"/>
  <c r="M168" i="5"/>
  <c r="N168" i="5"/>
  <c r="O168" i="5"/>
  <c r="C321" i="3"/>
  <c r="M41" i="5"/>
  <c r="N41" i="5"/>
  <c r="O41" i="5"/>
  <c r="K41" i="5"/>
  <c r="L41" i="5"/>
  <c r="C378" i="3"/>
  <c r="K105" i="5"/>
  <c r="L105" i="5"/>
  <c r="M105" i="5"/>
  <c r="N105" i="5"/>
  <c r="O105" i="5"/>
  <c r="C497" i="3"/>
  <c r="K179" i="5"/>
  <c r="L179" i="5"/>
  <c r="M179" i="5"/>
  <c r="N179" i="5"/>
  <c r="O179" i="5"/>
  <c r="C358" i="3"/>
  <c r="L60" i="5"/>
  <c r="M60" i="5"/>
  <c r="N60" i="5"/>
  <c r="O60" i="5"/>
  <c r="K60" i="5"/>
  <c r="C541" i="3"/>
  <c r="K124" i="5"/>
  <c r="L124" i="5"/>
  <c r="M124" i="5"/>
  <c r="N124" i="5"/>
  <c r="O124" i="5"/>
  <c r="L156" i="5"/>
  <c r="M156" i="5"/>
  <c r="N156" i="5"/>
  <c r="O156" i="5"/>
  <c r="K156" i="5"/>
  <c r="C479" i="3"/>
  <c r="L141" i="5"/>
  <c r="M141" i="5"/>
  <c r="N141" i="5"/>
  <c r="O141" i="5"/>
  <c r="K141" i="5"/>
  <c r="C427" i="3"/>
  <c r="N182" i="5"/>
  <c r="O182" i="5"/>
  <c r="K182" i="5"/>
  <c r="L182" i="5"/>
  <c r="M182" i="5"/>
  <c r="C566" i="3"/>
  <c r="K61" i="5"/>
  <c r="C429" i="3"/>
  <c r="K145" i="5"/>
  <c r="L145" i="5"/>
  <c r="M145" i="5"/>
  <c r="N145" i="5"/>
  <c r="O145" i="5"/>
  <c r="N146" i="5"/>
  <c r="O146" i="5"/>
  <c r="K146" i="5"/>
  <c r="L146" i="5"/>
  <c r="M146" i="5"/>
  <c r="C172" i="3"/>
  <c r="L157" i="5"/>
  <c r="N178" i="5"/>
  <c r="O178" i="5"/>
  <c r="K178" i="5"/>
  <c r="L178" i="5"/>
  <c r="M178" i="5"/>
  <c r="C496" i="3"/>
  <c r="K62" i="5"/>
  <c r="L62" i="5"/>
  <c r="M62" i="5"/>
  <c r="N62" i="5"/>
  <c r="O62" i="5"/>
  <c r="C396" i="3"/>
  <c r="C514" i="3"/>
  <c r="O72" i="5"/>
  <c r="K72" i="5"/>
  <c r="L72" i="5"/>
  <c r="M72" i="5"/>
  <c r="N72" i="5"/>
  <c r="C534" i="3"/>
  <c r="M106" i="5"/>
  <c r="N106" i="5"/>
  <c r="O106" i="5"/>
  <c r="K106" i="5"/>
  <c r="L106" i="5"/>
  <c r="O23" i="5"/>
  <c r="K23" i="5"/>
  <c r="L23" i="5"/>
  <c r="M23" i="5"/>
  <c r="N23" i="5"/>
  <c r="C208" i="3"/>
  <c r="C403" i="3"/>
  <c r="M50" i="5"/>
  <c r="N50" i="5"/>
  <c r="O50" i="5"/>
  <c r="K50" i="5"/>
  <c r="L50" i="5"/>
  <c r="C515" i="3"/>
  <c r="M120" i="5"/>
  <c r="N120" i="5"/>
  <c r="O120" i="5"/>
  <c r="K120" i="5"/>
  <c r="L120" i="5"/>
  <c r="L173" i="5"/>
  <c r="C569" i="3"/>
  <c r="K185" i="5"/>
  <c r="L185" i="5"/>
  <c r="M185" i="5"/>
  <c r="N185" i="5"/>
  <c r="O185" i="5"/>
  <c r="O7" i="5"/>
  <c r="K7" i="5"/>
  <c r="L7" i="5"/>
  <c r="M7" i="5"/>
  <c r="N7" i="5"/>
  <c r="C352" i="3"/>
  <c r="O126" i="5"/>
  <c r="K126" i="5"/>
  <c r="L126" i="5"/>
  <c r="M126" i="5"/>
  <c r="N126" i="5"/>
  <c r="C37" i="3"/>
  <c r="K70" i="5"/>
  <c r="L70" i="5"/>
  <c r="M70" i="5"/>
  <c r="N70" i="5"/>
  <c r="O70" i="5"/>
  <c r="C547" i="3"/>
  <c r="N162" i="5"/>
  <c r="O162" i="5"/>
  <c r="K162" i="5"/>
  <c r="L162" i="5"/>
  <c r="M162" i="5"/>
  <c r="C484" i="3"/>
  <c r="C411" i="3"/>
  <c r="K113" i="5"/>
  <c r="L113" i="5"/>
  <c r="M113" i="5"/>
  <c r="N113" i="5"/>
  <c r="O113" i="5"/>
  <c r="C530" i="3"/>
  <c r="K68" i="5"/>
  <c r="L68" i="5"/>
  <c r="M68" i="5"/>
  <c r="N68" i="5"/>
  <c r="O68" i="5"/>
  <c r="C418" i="3"/>
  <c r="K130" i="5"/>
  <c r="L130" i="5"/>
  <c r="M130" i="5"/>
  <c r="N130" i="5"/>
  <c r="O130" i="5"/>
  <c r="L172" i="5"/>
  <c r="M172" i="5"/>
  <c r="N172" i="5"/>
  <c r="O172" i="5"/>
  <c r="K172" i="5"/>
  <c r="C490" i="3"/>
  <c r="C308" i="3"/>
  <c r="L46" i="5"/>
  <c r="M46" i="5"/>
  <c r="N46" i="5"/>
  <c r="O46" i="5"/>
  <c r="K46" i="5"/>
  <c r="C381" i="3"/>
  <c r="C535" i="3"/>
  <c r="K121" i="5"/>
  <c r="L121" i="5"/>
  <c r="M121" i="5"/>
  <c r="N121" i="5"/>
  <c r="O121" i="5"/>
  <c r="K188" i="5"/>
  <c r="L188" i="5"/>
  <c r="M188" i="5"/>
  <c r="N188" i="5"/>
  <c r="O188" i="5"/>
  <c r="C320" i="3"/>
  <c r="C36" i="3"/>
  <c r="K35" i="5"/>
  <c r="L35" i="5"/>
  <c r="M35" i="5"/>
  <c r="N35" i="5"/>
  <c r="O35" i="5"/>
  <c r="K83" i="5"/>
  <c r="L83" i="5"/>
  <c r="M83" i="5"/>
  <c r="N83" i="5"/>
  <c r="O83" i="5"/>
  <c r="C391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33636</author>
  </authors>
  <commentList>
    <comment ref="A528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33636:</t>
        </r>
        <r>
          <rPr>
            <sz val="9"/>
            <color indexed="81"/>
            <rFont val="Tahoma"/>
            <family val="2"/>
          </rPr>
          <t xml:space="preserve">
PANNEAU sur le site
</t>
        </r>
      </text>
    </comment>
  </commentList>
</comments>
</file>

<file path=xl/sharedStrings.xml><?xml version="1.0" encoding="utf-8"?>
<sst xmlns="http://schemas.openxmlformats.org/spreadsheetml/2006/main" count="49304" uniqueCount="5694">
  <si>
    <t>CODE</t>
  </si>
  <si>
    <t>DESIG</t>
  </si>
  <si>
    <t>GCPFOUR_CODE</t>
  </si>
  <si>
    <t>GAPARTFO_UNITE</t>
  </si>
  <si>
    <t>GAPARTFO_PUAF</t>
  </si>
  <si>
    <t>PUHT</t>
  </si>
  <si>
    <t>NON_VALORISE</t>
  </si>
  <si>
    <t>SANS_STOCK</t>
  </si>
  <si>
    <t>FABRICATION_INTERDITE</t>
  </si>
  <si>
    <t>ASSEMBLE</t>
  </si>
  <si>
    <t>ORDRESAISIE</t>
  </si>
  <si>
    <t>COEFFICIENT</t>
  </si>
  <si>
    <t>COEFFICIENT_FIXE</t>
  </si>
  <si>
    <t>PUTTC</t>
  </si>
  <si>
    <t>INFO1</t>
  </si>
  <si>
    <t>TOB03</t>
  </si>
  <si>
    <t>REPARTITEUR</t>
  </si>
  <si>
    <t>TEAMPLASTIQU</t>
  </si>
  <si>
    <t>Normal</t>
  </si>
  <si>
    <t>PX1.2</t>
  </si>
  <si>
    <t>AS</t>
  </si>
  <si>
    <t>MTOILE</t>
  </si>
  <si>
    <t>JARDIFEUTRE DALLE 110 X 110CM</t>
  </si>
  <si>
    <t>CHANVRE</t>
  </si>
  <si>
    <t>M2</t>
  </si>
  <si>
    <t>KITTOB03</t>
  </si>
  <si>
    <t>KIT DE REPARTITION</t>
  </si>
  <si>
    <t>AQUATIRIS</t>
  </si>
  <si>
    <t>AA</t>
  </si>
  <si>
    <t>MAG01</t>
  </si>
  <si>
    <t>AUTOMATISME POUR REGARD GRAVITAIRE</t>
  </si>
  <si>
    <t>INEAUTEC</t>
  </si>
  <si>
    <t>AN</t>
  </si>
  <si>
    <t>MCOUVDIR01</t>
  </si>
  <si>
    <t>COUVERCLE AQUATIRIS POUR PETIT REGARD CARRE</t>
  </si>
  <si>
    <t>EMP</t>
  </si>
  <si>
    <t>pc</t>
  </si>
  <si>
    <t>MVAN3V50</t>
  </si>
  <si>
    <t>VANNES 3 VOIES D50</t>
  </si>
  <si>
    <t>ALIAXIS</t>
  </si>
  <si>
    <t>MRED6350</t>
  </si>
  <si>
    <t>REDUCTION 63/50</t>
  </si>
  <si>
    <t>HTUBE</t>
  </si>
  <si>
    <t>Z</t>
  </si>
  <si>
    <t>MJOI50</t>
  </si>
  <si>
    <t>JOINT D50</t>
  </si>
  <si>
    <t>EUROPE CAO</t>
  </si>
  <si>
    <t>C90MF6350</t>
  </si>
  <si>
    <t>COUDE 90 REDUIT M/F 63X50</t>
  </si>
  <si>
    <t>SORODIST</t>
  </si>
  <si>
    <t>BARREGALVA</t>
  </si>
  <si>
    <t>BARRE T GALVA ML</t>
  </si>
  <si>
    <t>KITFVFHREL</t>
  </si>
  <si>
    <t>KIT FV + FH RELEVAGE (ARTICLE NON EXISTANT)</t>
  </si>
  <si>
    <t>AQUADISTRI</t>
  </si>
  <si>
    <t>PORT</t>
  </si>
  <si>
    <t>FRAIS D'ENVOI</t>
  </si>
  <si>
    <t>MANTIR50</t>
  </si>
  <si>
    <t>BARRIERE ANTI RACINE ROULEAU DE 50M</t>
  </si>
  <si>
    <t>JARDIPROTEC</t>
  </si>
  <si>
    <t>rouleau de 50M</t>
  </si>
  <si>
    <t>MBOUC</t>
  </si>
  <si>
    <t>BOUCHON D50</t>
  </si>
  <si>
    <t>MCOLLE</t>
  </si>
  <si>
    <t>COLLE FIRESTONE</t>
  </si>
  <si>
    <t>SODAF</t>
  </si>
  <si>
    <t>ENFC87MF50</t>
  </si>
  <si>
    <t>COUDE SIMPLE MF 87 30 D50</t>
  </si>
  <si>
    <t>MJOI100</t>
  </si>
  <si>
    <t>JOINT D100</t>
  </si>
  <si>
    <t>ALLIANCE CAO</t>
  </si>
  <si>
    <t>MKITREP</t>
  </si>
  <si>
    <t>KIT REPARATION GEOTEXTILE/GEOMEMBRANE</t>
  </si>
  <si>
    <t>MJ</t>
  </si>
  <si>
    <t>MANCHON DE DILATATION SIMPLE MF D50</t>
  </si>
  <si>
    <t>NICOLL</t>
  </si>
  <si>
    <t>T5</t>
  </si>
  <si>
    <t>REDUCTION 100 50</t>
  </si>
  <si>
    <t>MREHA</t>
  </si>
  <si>
    <t>REHAUSSE PETIT REGARD CARREE</t>
  </si>
  <si>
    <t>TJ18</t>
  </si>
  <si>
    <t xml:space="preserve">TE DE PIED DE BICHE D50 </t>
  </si>
  <si>
    <t>MTRAV50</t>
  </si>
  <si>
    <t>TRAVERSEE DE PAROI D50</t>
  </si>
  <si>
    <t>MTRAV110</t>
  </si>
  <si>
    <t>TRAVERSEE DE PAROI D110</t>
  </si>
  <si>
    <t>ECOLAT19</t>
  </si>
  <si>
    <t>ECOLAT 19 CM X 7MM RLX 25M</t>
  </si>
  <si>
    <t>V10</t>
  </si>
  <si>
    <t>REDUCTION 110 100</t>
  </si>
  <si>
    <t>MJOI63</t>
  </si>
  <si>
    <t>JOINT  D63</t>
  </si>
  <si>
    <t>MVANGUI110</t>
  </si>
  <si>
    <t>VANNE GUILLOTINE D110</t>
  </si>
  <si>
    <t>FLUIDRA</t>
  </si>
  <si>
    <t>MY100</t>
  </si>
  <si>
    <t>Y 100 GRAVITAIRE</t>
  </si>
  <si>
    <t>MOPTEV</t>
  </si>
  <si>
    <t>OPTION DISJONTEUR ELECTROVANNE SUR COFFRET</t>
  </si>
  <si>
    <t>MVANGUI50</t>
  </si>
  <si>
    <t>VANNE GUILLOTINE D50</t>
  </si>
  <si>
    <t>DUKTRAD VDL</t>
  </si>
  <si>
    <t>MPVC50</t>
  </si>
  <si>
    <t>TUYAU PVC D50 TUBE 4M</t>
  </si>
  <si>
    <t>ml</t>
  </si>
  <si>
    <t>ENFC45MF50</t>
  </si>
  <si>
    <t>COUDE SIMPLE MF 45 D.50</t>
  </si>
  <si>
    <t>VERIN</t>
  </si>
  <si>
    <t>VERIN ELECTRIQUE POUR VANNE 110 GRAVITAIRE</t>
  </si>
  <si>
    <t>PLJPL</t>
  </si>
  <si>
    <t xml:space="preserve">PLAQUETTE JARDIN DE PLUIE </t>
  </si>
  <si>
    <t>MICROLYNX</t>
  </si>
  <si>
    <t>PTUYGRY</t>
  </si>
  <si>
    <t>KIT DE TUY. GRAVITAIRE AVEC Y</t>
  </si>
  <si>
    <t>PSR4EH4X2</t>
  </si>
  <si>
    <t xml:space="preserve">KIT CAILLEBOTIS FV GEOMEMBRANE 4EH4X2 </t>
  </si>
  <si>
    <t>PTUYCOL</t>
  </si>
  <si>
    <t>KIT DE TUY. POUR REGARD COLLECTE</t>
  </si>
  <si>
    <t>PTUYREL</t>
  </si>
  <si>
    <t>KIT DE TUY. POUR DISRIBUTION RELEVAGE</t>
  </si>
  <si>
    <t>PTUYRELMO</t>
  </si>
  <si>
    <t>KIT DE TUY. POUR DISTRI. RELEVAGE MOTORISEE</t>
  </si>
  <si>
    <t>PLFLOT</t>
  </si>
  <si>
    <t xml:space="preserve">PLAQUETTE PHYTOFLOTTANTE </t>
  </si>
  <si>
    <t>KITGRVAUTO</t>
  </si>
  <si>
    <t>KIT GRAVITAIRE AUTO</t>
  </si>
  <si>
    <t>BOITIER</t>
  </si>
  <si>
    <t>BOITIER ELECTRIQUE KIT GRAVITAIRE AUTO</t>
  </si>
  <si>
    <t>CHEVRON</t>
  </si>
  <si>
    <t xml:space="preserve">CHEVRON PE RECYCLE </t>
  </si>
  <si>
    <t>COL01</t>
  </si>
  <si>
    <t>REGARD EN CUNETTE AVEC COUVERCLE</t>
  </si>
  <si>
    <t>MFV5EH</t>
  </si>
  <si>
    <t>FILTRE VERTICAL 5EH (6.71MX5M)</t>
  </si>
  <si>
    <t>MFV6EH4*3</t>
  </si>
  <si>
    <t>FILTRE VERTICAL 6EH (6.10MX6.80M)</t>
  </si>
  <si>
    <t>MFV7EH4x3.5</t>
  </si>
  <si>
    <t>FILTRE VERTICAL 7EH (6.71MX6.80M)</t>
  </si>
  <si>
    <t>MFV2EH</t>
  </si>
  <si>
    <t>FILTRE VERTICAL 2EH (5MX4.27M)</t>
  </si>
  <si>
    <t>MFV9EH4x4.5</t>
  </si>
  <si>
    <t>FILTRE VERTICAL 9EH (7.32MX6.80M)</t>
  </si>
  <si>
    <t>MFV10EH4*5</t>
  </si>
  <si>
    <t>FILTRE VERTICAL 10EH (7.92MX6.80M)</t>
  </si>
  <si>
    <t>MFH5EH</t>
  </si>
  <si>
    <t>FILTRE HORIZONTAL 5EH 1.10MM</t>
  </si>
  <si>
    <t>1 KIT</t>
  </si>
  <si>
    <t>MFH6EH</t>
  </si>
  <si>
    <t>FILTRE HORIZONTAL 6EH 1.10MM</t>
  </si>
  <si>
    <t>MFH7EH</t>
  </si>
  <si>
    <t>FILTRE HORIZONTAL 7EH 1.10MM</t>
  </si>
  <si>
    <t>MFH8EH</t>
  </si>
  <si>
    <t>FILTRE HORIZONTAL 8EH 1.10MM</t>
  </si>
  <si>
    <t>MFH9EH</t>
  </si>
  <si>
    <t>FILTRE HORIZONTAL 9EH 1.10MM</t>
  </si>
  <si>
    <t>MFH10EH</t>
  </si>
  <si>
    <t>FILTRE HORIZONTAL 10EH 1.10MM</t>
  </si>
  <si>
    <t>1 kit</t>
  </si>
  <si>
    <t>PFV18EH9x4</t>
  </si>
  <si>
    <t>PACK FV GEO 1.52MM 18EH9X4 SANS GRILLE</t>
  </si>
  <si>
    <t>PFV18EH8x4.5</t>
  </si>
  <si>
    <t>PACK FV GEO 1.52MM 18EH8X4.5 SANS GRILLE</t>
  </si>
  <si>
    <t>PFVFH7EH</t>
  </si>
  <si>
    <t>PACK EPDM/GEOTEXTILE FV/FH 7EH</t>
  </si>
  <si>
    <t>PFVFH8EH</t>
  </si>
  <si>
    <t>PACK EPDM/GEOTEXTILE FV/FH 8EH</t>
  </si>
  <si>
    <t>PFVFH9EH</t>
  </si>
  <si>
    <t>PACK EPDM/GEOTEXTILE FV/FH 9EH</t>
  </si>
  <si>
    <t>PFV14EH8x3.5</t>
  </si>
  <si>
    <t>PACK FV GEO 1.52MM 14EH8X3.5 SANS GRILLE</t>
  </si>
  <si>
    <t>DIR02VANG63</t>
  </si>
  <si>
    <t>KIT FV RELEVAGE VANGUI63</t>
  </si>
  <si>
    <t>sprtest</t>
  </si>
  <si>
    <t xml:space="preserve">TEST </t>
  </si>
  <si>
    <t>KITFVGVAN110</t>
  </si>
  <si>
    <t>KIT FV GRAVITAIRE  VANNES GUILLOTINES D110</t>
  </si>
  <si>
    <t>KITFVG</t>
  </si>
  <si>
    <t>KIT FV GRAVITAIRE</t>
  </si>
  <si>
    <t>KITFVR</t>
  </si>
  <si>
    <t>KIT FV RELEVAGE</t>
  </si>
  <si>
    <t>KITFVRM</t>
  </si>
  <si>
    <t>KIT FV RELEVAGE MOTORISE</t>
  </si>
  <si>
    <t>DGEOM_915_110_3050</t>
  </si>
  <si>
    <t>ROULEAU 9M15 X 30M50 1.10MM</t>
  </si>
  <si>
    <t>DGEOT1X5</t>
  </si>
  <si>
    <t>GEOTEXTILE A LA DECOUPE 1X5 M</t>
  </si>
  <si>
    <t>PFV5EH4x2.5</t>
  </si>
  <si>
    <t>PACK FV GEO 1.52MM 5EH SANS GRILLE</t>
  </si>
  <si>
    <t>PFV6EH4x3</t>
  </si>
  <si>
    <t>PACK FV GEO 1.52MM 6EH4X3 SANS GRILLE</t>
  </si>
  <si>
    <t>PFV7EH4x3.5</t>
  </si>
  <si>
    <t>PACK FV GEO 1.52MM 7EH SANS GRILLE</t>
  </si>
  <si>
    <t>PFV14EH7x4</t>
  </si>
  <si>
    <t>PACK FV GEO 1.52MM 14EH7X4 SANS GRILLE</t>
  </si>
  <si>
    <t>PFV9EH4x4.5</t>
  </si>
  <si>
    <t>PACK FV GEO 1.52MM 9EH4X4.5 SANS GRILLE</t>
  </si>
  <si>
    <t>PFV10EH4x5</t>
  </si>
  <si>
    <t>PACK FV GEO 1.52MM 10EH4X5 SANS GRILLE</t>
  </si>
  <si>
    <t>AVOIR</t>
  </si>
  <si>
    <t>AVOIR DATANT DE 2012</t>
  </si>
  <si>
    <t>ECOP2</t>
  </si>
  <si>
    <t>ECOPLANC 2M</t>
  </si>
  <si>
    <t>7ETB</t>
  </si>
  <si>
    <t>MVANGUI63</t>
  </si>
  <si>
    <t>VANNE GUILLOTINE D63</t>
  </si>
  <si>
    <t>DGEOT249</t>
  </si>
  <si>
    <t>GEOTEXTILE A LA DECOUPE LARGEUR 2M49</t>
  </si>
  <si>
    <t>cm</t>
  </si>
  <si>
    <t>DGEOT305</t>
  </si>
  <si>
    <t>GEOTEXTILE A LA DECOUPE LARGEUR 3M05</t>
  </si>
  <si>
    <t>DGEOT368</t>
  </si>
  <si>
    <t>GEOTEXTILE A LA DECOUPE LARGEUR 3M68</t>
  </si>
  <si>
    <t>z</t>
  </si>
  <si>
    <t>DGEOT427</t>
  </si>
  <si>
    <t>GEOTEXTILE A LA DECOUPE LARGEUR 4M27</t>
  </si>
  <si>
    <t>DGEOT488</t>
  </si>
  <si>
    <t>GEOTEXTILE A LA DECOUPE LARGEUR 4M88</t>
  </si>
  <si>
    <t>DGEOT549</t>
  </si>
  <si>
    <t>GEOTEXTILE A LA DECOUPE LARGEUR 5M49</t>
  </si>
  <si>
    <t>DGEOT610</t>
  </si>
  <si>
    <t>GEOTEXTILE A LA DECOUPE LARGEUR 6M10</t>
  </si>
  <si>
    <t>DGEOT671</t>
  </si>
  <si>
    <t>GEOTEXTILE A LA DECOUPE LARGEUR 6M71</t>
  </si>
  <si>
    <t>DGEOT732</t>
  </si>
  <si>
    <t>GEOTEXTILE A LA DECOUPE LARGEUR 7M32</t>
  </si>
  <si>
    <t>DGEOT762</t>
  </si>
  <si>
    <t>GEOTEXTILE A LA DECOUPE LARGEUR 7M62</t>
  </si>
  <si>
    <t>DGEOT792</t>
  </si>
  <si>
    <t>GEOTEXTILE A LA DECOUPE LARGEUR 7M92</t>
  </si>
  <si>
    <t>DGEOT853</t>
  </si>
  <si>
    <t>GEOTEXTILE A LA DECOUPE LARGEUR 8M53</t>
  </si>
  <si>
    <t>DGEOT915</t>
  </si>
  <si>
    <t>GEOTEXTILE A LA DECOUPE LARGEUR 9M15</t>
  </si>
  <si>
    <t>DGEOT1097</t>
  </si>
  <si>
    <t>GEOTEXTILE A LA DECOUPE LARGEUR 10M97</t>
  </si>
  <si>
    <t>DGEOT1220</t>
  </si>
  <si>
    <t>GEOTEXTILE A LA DECOUPE LARGEUR 12M20</t>
  </si>
  <si>
    <t>DGEOT1525</t>
  </si>
  <si>
    <t>GEOTEXTILE A LA DECOUPE LARGEUR 15M25</t>
  </si>
  <si>
    <t>DGEOM_915_110_6100</t>
  </si>
  <si>
    <t>ROULEAU 9M15 X 61M 1.10MM</t>
  </si>
  <si>
    <t>DGEOM_1220_110_6100</t>
  </si>
  <si>
    <t>ROULEAU 12M20 X 61M 1.10MM</t>
  </si>
  <si>
    <t>DGEOM_1525_110_6100</t>
  </si>
  <si>
    <t>ROULEAU 15M25 X 61M 1.10MM</t>
  </si>
  <si>
    <t>DGEOM_915_152_6100</t>
  </si>
  <si>
    <t>ROULEAU 9M15 X 61M 1.52MM</t>
  </si>
  <si>
    <t>DGEOM_1525_152_6100</t>
  </si>
  <si>
    <t>ROULEAU 15M25 X 61M 1.52MM</t>
  </si>
  <si>
    <t>DGEOM_1220_152_6100</t>
  </si>
  <si>
    <t>ROULEAU 12M20 X 61M 1.52MM</t>
  </si>
  <si>
    <t>DGEOM_610_152</t>
  </si>
  <si>
    <t>GEOMEMBRANE A LA DECOUPE 1.52MM LARGEUR 6M10</t>
  </si>
  <si>
    <t>DGEOM_1220_110_3050</t>
  </si>
  <si>
    <t>ROULEAU 12M20 X 30M50 1.10MM</t>
  </si>
  <si>
    <t>DGEOM_610_110</t>
  </si>
  <si>
    <t>GEOMEMBRANE A LA DECOUPE 1.10MM LARGEUR 6M10</t>
  </si>
  <si>
    <t>DGEOM610</t>
  </si>
  <si>
    <t>DGEOM_1525_110</t>
  </si>
  <si>
    <t>GEOMEMBRANE A LA DECOUPE 1.10MM LARGEUR 15M25</t>
  </si>
  <si>
    <t>DGEOM_1220_110</t>
  </si>
  <si>
    <t>GEOMEMBRANE A LA DECOUPE 1.10MM LARGEUR 12M20</t>
  </si>
  <si>
    <t>DGEOM_915_110</t>
  </si>
  <si>
    <t>GEOMEMBRANE A LA DECOUPE 1.10MM LARGEUR 9M15</t>
  </si>
  <si>
    <t>DGEOM_915_152</t>
  </si>
  <si>
    <t>GEOMEMBRANE A LA DECOUPE 1.52MM LARGEUR 9M15</t>
  </si>
  <si>
    <t>DGEOM_1525_110_3050</t>
  </si>
  <si>
    <t>ROULEAU 15M25 X 30M50 1.10MM</t>
  </si>
  <si>
    <t>DGEOM_1220_152</t>
  </si>
  <si>
    <t>GEOMEMBRANE A LA DECOUPE 1.52MM LARGEUR 12M20</t>
  </si>
  <si>
    <t>DGEOM_1525_152</t>
  </si>
  <si>
    <t>GEOMEMBRANE A LA DECOUPE 1.52MM LARGEUR 15M25</t>
  </si>
  <si>
    <t>KITFVFHR1</t>
  </si>
  <si>
    <t>KIT FV/FH RELEVAGE AVEC VANNES GUILLOTINES</t>
  </si>
  <si>
    <t>T9063</t>
  </si>
  <si>
    <t>TE DE PRESSION D63</t>
  </si>
  <si>
    <t>CROIX63</t>
  </si>
  <si>
    <t>CROIX PVC PRESSION D63</t>
  </si>
  <si>
    <t>KITFVR1</t>
  </si>
  <si>
    <t>KIT FV RELEVAGE AVEC VANNES GUILLOTINES</t>
  </si>
  <si>
    <t>MBAC2.5</t>
  </si>
  <si>
    <t>BAC PEHD 2.5EH</t>
  </si>
  <si>
    <t>MREGASG</t>
  </si>
  <si>
    <t>REGARD HEXAGONAL SORTIE GAUCHE</t>
  </si>
  <si>
    <t>MREGASD</t>
  </si>
  <si>
    <t>REGARD HEXAGONAL SORTIE DROITE</t>
  </si>
  <si>
    <t>KITFVGSG</t>
  </si>
  <si>
    <t>KIT FV GRAVITAIRE AVEC Y SORTIE G</t>
  </si>
  <si>
    <t>KITFVGSD</t>
  </si>
  <si>
    <t>KIT FV GRAVITAIRE AVEC Y SORTIE D</t>
  </si>
  <si>
    <t>MCOUVDIR02</t>
  </si>
  <si>
    <t>COUVERCLE AQUATIRIS REGARD CARRE ET CUNETTE</t>
  </si>
  <si>
    <t>PANIER DEGRILLEUR</t>
  </si>
  <si>
    <t>EBARA</t>
  </si>
  <si>
    <t>RT144</t>
  </si>
  <si>
    <t>CULOTTE DOUBLE FF 45? D100</t>
  </si>
  <si>
    <t>MVAN3V63</t>
  </si>
  <si>
    <t>VANNE 3 VOIES  MANUELLE D63</t>
  </si>
  <si>
    <t>MVAN3VM63</t>
  </si>
  <si>
    <t>VANNE 3 VOIES MOTORISEE DIAM 63</t>
  </si>
  <si>
    <t>MVAN3VM50</t>
  </si>
  <si>
    <t>VANNES 3 VOIES MOTORISEE D50</t>
  </si>
  <si>
    <t>MFV6EH6*2</t>
  </si>
  <si>
    <t>FILTRE VERTICAL 6EH (4.88MX8.80M)</t>
  </si>
  <si>
    <t>MFV6EH8*1.5</t>
  </si>
  <si>
    <t>FILTRE VERTICAL 6EH (4.27MX10.80M)</t>
  </si>
  <si>
    <t>MFV3EH</t>
  </si>
  <si>
    <t>FILTRE VERTICAL 3EH (5.49MX4.50M)</t>
  </si>
  <si>
    <t>MFV4EH</t>
  </si>
  <si>
    <t>FILTRE VERTICAL 4EH (6.71MX4.50M)</t>
  </si>
  <si>
    <t>MFV8EH4*4</t>
  </si>
  <si>
    <t>FILTRE VERTICAL 8EH (7.32MX6.80M)</t>
  </si>
  <si>
    <t>MFV8EH8*2</t>
  </si>
  <si>
    <t>FILTRE VERTICAL 8EH (4.88MX10.80M)</t>
  </si>
  <si>
    <t>PFV6EH6x2</t>
  </si>
  <si>
    <t>PACK FV GEO 1.52MM 6EH6X2 SANS GRILLE</t>
  </si>
  <si>
    <t>PFV6EH8x1.5</t>
  </si>
  <si>
    <t>PACK FV GEO 1.52MM 6EH8X1.5 SANS GRILLE</t>
  </si>
  <si>
    <t>PFV3EH3x2</t>
  </si>
  <si>
    <t>PACK FV GEO 1.52MM 3EH SANS GRILLE</t>
  </si>
  <si>
    <t>PFV4EH4x2</t>
  </si>
  <si>
    <t>PACK FV GEO 1.52MM 4EH SANS GRILLE</t>
  </si>
  <si>
    <t>MFV10EH8*2.5</t>
  </si>
  <si>
    <t>FILTRE VERTICAL 10EH (10.97MX5.30M)</t>
  </si>
  <si>
    <t>MFV10EH10*2</t>
  </si>
  <si>
    <t>FILTRE VERTICAL 10EH (5.49MX13M)</t>
  </si>
  <si>
    <t>MFV12EH6*4</t>
  </si>
  <si>
    <t>FILTRE VERTICAL 12EH (9.15MX7M)</t>
  </si>
  <si>
    <t>MFV12EH8*3</t>
  </si>
  <si>
    <t>FILTRE VERTICAL 12EH (10.97MX6M)</t>
  </si>
  <si>
    <t>MFV16EH8*4</t>
  </si>
  <si>
    <t>FILTRE VERTICAL 16EH (10.97MX7M)</t>
  </si>
  <si>
    <t>MFV20EH8*5</t>
  </si>
  <si>
    <t>FILTRE VERTICAL 20EH (11.5MX8.53M)</t>
  </si>
  <si>
    <t>MFV20EH10*4</t>
  </si>
  <si>
    <t>FILTRE VERTICAL 20EH (7.62MX13.50M)</t>
  </si>
  <si>
    <t>MFH3EH</t>
  </si>
  <si>
    <t>FILTRE HORIZONTAL 3EH 1.10MM</t>
  </si>
  <si>
    <t>MFH4EH</t>
  </si>
  <si>
    <t>FILTRE HORIZONTAL 4EH 1.10MM</t>
  </si>
  <si>
    <t>MFH12EH</t>
  </si>
  <si>
    <t>FILTRE HORIZONTAL 12EH 1.10MM</t>
  </si>
  <si>
    <t>MFH16EH</t>
  </si>
  <si>
    <t>FILTRE HORIZONTAL 16EH 1.10MM</t>
  </si>
  <si>
    <t>MFH20EH</t>
  </si>
  <si>
    <t>FILTRE HORIZONTAL 20EH 1.10MM</t>
  </si>
  <si>
    <t>PFV8EH4x4</t>
  </si>
  <si>
    <t>PACK FV GEO 1.52MM 8EH4X4 SANS GRILLE</t>
  </si>
  <si>
    <t>PFV8EH8x2</t>
  </si>
  <si>
    <t>PACK FV GEO 1.52MM 8EH8X2 SANS GRILLE</t>
  </si>
  <si>
    <t>PFV10EH8x2.5</t>
  </si>
  <si>
    <t>PACK FV GEO 1.52MM 10EH8X2.5 SANS GRILLE</t>
  </si>
  <si>
    <t>ECAR110</t>
  </si>
  <si>
    <t>CLAPET ANTI RETOUR PVC EVAC D100</t>
  </si>
  <si>
    <t>PFV12EH6x4</t>
  </si>
  <si>
    <t>PACK FV GEO 1.52MM 12EH6X4 SANS GRILLE</t>
  </si>
  <si>
    <t>PFV12EH8x3</t>
  </si>
  <si>
    <t>PACK FV GEO 1.52MM 12EH8X3 SANS GRILLE</t>
  </si>
  <si>
    <t>PFV16EH8x4</t>
  </si>
  <si>
    <t>PACK FV GEO 1.52MM 16EH8X4 SANS GRILLE</t>
  </si>
  <si>
    <t>PFV20EH8x5</t>
  </si>
  <si>
    <t>PACK FV GEO 1.52MM 20EH8X5 SANS GRILLE</t>
  </si>
  <si>
    <t>PFV20EH10x4</t>
  </si>
  <si>
    <t>PACK FV GEO 1.52MM 20EH10X4 SANS GRILLE</t>
  </si>
  <si>
    <t>PFH3EH</t>
  </si>
  <si>
    <t xml:space="preserve">PACK EPDM GEOTEXTILE FH 1.10MM 3EH </t>
  </si>
  <si>
    <t>PFH4EH</t>
  </si>
  <si>
    <t xml:space="preserve">PACK EPDM GEOTEXTILE FH 1.10MM 4EH </t>
  </si>
  <si>
    <t>PFH5EH</t>
  </si>
  <si>
    <t>PACK EPDM GEOTEXTILE FH 1.10MM 5EH</t>
  </si>
  <si>
    <t>PFH6EH</t>
  </si>
  <si>
    <t xml:space="preserve">PACK EPDM GEOTEXTILE FH 1.10MM 6EH </t>
  </si>
  <si>
    <t>PFH8EH</t>
  </si>
  <si>
    <t xml:space="preserve">PACK EPDM GEOTEXTILE FH 1.10MM 8EH </t>
  </si>
  <si>
    <t>PSFV10EH10X2</t>
  </si>
  <si>
    <t>PACK  FV GEO 1.52MM 10EH 10X2 AVEC GRILLES</t>
  </si>
  <si>
    <t>PFH12EH</t>
  </si>
  <si>
    <t xml:space="preserve">PACK EPDM GEOTEXTILE FH 1.10MM 12EH </t>
  </si>
  <si>
    <t>PFH16EH</t>
  </si>
  <si>
    <t>PACK EPDM GEOTEXTILE FH 1.10MM 16EH</t>
  </si>
  <si>
    <t>PFH20EH</t>
  </si>
  <si>
    <t xml:space="preserve">PACK EPDM GEOTEXTILE FH 1.10MM 20EH </t>
  </si>
  <si>
    <t>DIR02</t>
  </si>
  <si>
    <t>GRAND REGARD + COUVERCLE</t>
  </si>
  <si>
    <t>DIR01</t>
  </si>
  <si>
    <t>PETIT REGARD + COUVERCLE (HEXAGONAL)</t>
  </si>
  <si>
    <t>KITCOL01</t>
  </si>
  <si>
    <t xml:space="preserve">REGARD DE COLLECTE + KIT MISE EN CHARGE </t>
  </si>
  <si>
    <t>DIR01VANG50</t>
  </si>
  <si>
    <t>KIT FV RELEVAGE VANGUI50</t>
  </si>
  <si>
    <t>T9050</t>
  </si>
  <si>
    <t>TE DE PRESSION D50</t>
  </si>
  <si>
    <t>AVOIR SASKIT</t>
  </si>
  <si>
    <t xml:space="preserve">AVOIR </t>
  </si>
  <si>
    <t>DIR013V50</t>
  </si>
  <si>
    <t>KIT RELEVAGE 3 VOIES D50</t>
  </si>
  <si>
    <t>DIR013V63</t>
  </si>
  <si>
    <t>KIT RELEVAGE 3 VOIES D63</t>
  </si>
  <si>
    <t>DIR023VMHI50</t>
  </si>
  <si>
    <t xml:space="preserve">KIT RELEVAGE VAN 3 VOIES MOTORISE D50 </t>
  </si>
  <si>
    <t>DIR023VMHI63</t>
  </si>
  <si>
    <t>KIT RELEVAGE VAN 3 VOIES MOTORISE D63</t>
  </si>
  <si>
    <t>PLAQUES PVC</t>
  </si>
  <si>
    <t xml:space="preserve">COFFRAGE </t>
  </si>
  <si>
    <t>MCOLEPDM</t>
  </si>
  <si>
    <t>COLLE EPDM EASY SEALENT</t>
  </si>
  <si>
    <t>KITCAL5EH</t>
  </si>
  <si>
    <t xml:space="preserve">4 BARRES DE RENFORT + 6 CAILLEBOTIS 5X5 </t>
  </si>
  <si>
    <t>DIG01</t>
  </si>
  <si>
    <t>REGARD GRAVITAIRE DOUBLE SORTIE + COUVERCLE</t>
  </si>
  <si>
    <t>MCOUVDIG01</t>
  </si>
  <si>
    <t>COUVERCLE REGARD GRAVITAIRE DOUBLE SORTIE</t>
  </si>
  <si>
    <t>MVANINOX</t>
  </si>
  <si>
    <t>VANNE INOX</t>
  </si>
  <si>
    <t>KITDIG01</t>
  </si>
  <si>
    <t xml:space="preserve">KIT GRAVITAIRE PELLE INOX </t>
  </si>
  <si>
    <t>AF</t>
  </si>
  <si>
    <t>PREGAZRV</t>
  </si>
  <si>
    <t>REGARD DE SORTIE SANS FOND (ZRV)</t>
  </si>
  <si>
    <t>C</t>
  </si>
  <si>
    <t>NOMENCLATURE QUI BLOQUE</t>
  </si>
  <si>
    <t>MBARRE2.5</t>
  </si>
  <si>
    <t>BARRE DE RENFORT POUR BAC 2.5 EH</t>
  </si>
  <si>
    <t>BFV5EH</t>
  </si>
  <si>
    <t>KIT BAC PEHD 5EH</t>
  </si>
  <si>
    <t>MGRILLE5X5</t>
  </si>
  <si>
    <t>GRILLE 5X5 GALVA CAILLEBOTIS BAC 2.5 2310X810</t>
  </si>
  <si>
    <t>MEISER</t>
  </si>
  <si>
    <t>MTRAV63</t>
  </si>
  <si>
    <t>TRAVERSEE DE PAROI D63</t>
  </si>
  <si>
    <t>MDWVOX75</t>
  </si>
  <si>
    <t>ELECTROPOMPE DW VOX M 75 D63 FILETE</t>
  </si>
  <si>
    <t>MRIGHT75</t>
  </si>
  <si>
    <t>ELECTROPOMPE RIGHT M 75 D50 FILETE</t>
  </si>
  <si>
    <t>MCONECT</t>
  </si>
  <si>
    <t>CONNECTEUR 3 POLES</t>
  </si>
  <si>
    <t>INTEGRAL</t>
  </si>
  <si>
    <t>MALARME</t>
  </si>
  <si>
    <t>OVERFLOW ALARM BOX 220V 20M DE CABLE</t>
  </si>
  <si>
    <t>SPR-1200-63</t>
  </si>
  <si>
    <t xml:space="preserve">POSTE DE RELEVAGE 1M20 POMPE VORTEX _63 </t>
  </si>
  <si>
    <t>MCUVE600</t>
  </si>
  <si>
    <t xml:space="preserve">CUVE DE RELEVAGE D600 + COUVERCLE </t>
  </si>
  <si>
    <t>ROTOTEC</t>
  </si>
  <si>
    <t>KITTUY63</t>
  </si>
  <si>
    <t>KIT TUYAUTERIE POUR CUVE DE RELEVAGE _63</t>
  </si>
  <si>
    <t>KITTUY50</t>
  </si>
  <si>
    <t>KIT TUYAUTERIE POUR CUVE DE RELEVAGE _50</t>
  </si>
  <si>
    <t>SPR-1200-50</t>
  </si>
  <si>
    <t>POSTE DE RELEVAGE 1M20 POMPE VORTEX _50</t>
  </si>
  <si>
    <t>SPR-900-50</t>
  </si>
  <si>
    <t>POSTE DE RELEVAGE 90CM POMPE VORTEX _50</t>
  </si>
  <si>
    <t>SPR-1800-50</t>
  </si>
  <si>
    <t>POSTE DE RELEVAGE 1M80 POMPE VORTEX _50</t>
  </si>
  <si>
    <t>SPR-900-63</t>
  </si>
  <si>
    <t xml:space="preserve">POSTE DE RELEVAGE 90CM POMPE VORTEX _63 </t>
  </si>
  <si>
    <t>KITFIL5EH</t>
  </si>
  <si>
    <t>2 BARRES DE RENFORT + 4 GRILLES 5X5</t>
  </si>
  <si>
    <t>MTRAV75</t>
  </si>
  <si>
    <t>TRAVERSEE DE PAROI D75</t>
  </si>
  <si>
    <t>MSCIE60</t>
  </si>
  <si>
    <t>SCIE CLOCHE D57</t>
  </si>
  <si>
    <t>KENI</t>
  </si>
  <si>
    <t>MSCIE70</t>
  </si>
  <si>
    <t>SCIE CLOCHE D70</t>
  </si>
  <si>
    <t>MSCIE102</t>
  </si>
  <si>
    <t>SCIE CLOCHE D102</t>
  </si>
  <si>
    <t>MSCIE111</t>
  </si>
  <si>
    <t>SCIE CLOCHE D111</t>
  </si>
  <si>
    <t>MSCIE108</t>
  </si>
  <si>
    <t>MOPER</t>
  </si>
  <si>
    <t>OPERCULE DE REPARTITEUR</t>
  </si>
  <si>
    <t>MBEST</t>
  </si>
  <si>
    <t>POMPES EAUX CLAIRES - BEST ONE VOX</t>
  </si>
  <si>
    <t>MOPTIMA</t>
  </si>
  <si>
    <t>ELECTROPOMPE OPTIMA  EAUX CLAIRES</t>
  </si>
  <si>
    <t>CLAPET Y D40</t>
  </si>
  <si>
    <t>AQUARAM</t>
  </si>
  <si>
    <t>MBAC3</t>
  </si>
  <si>
    <t>BAC PEHD 3EH</t>
  </si>
  <si>
    <t>BFV6EH</t>
  </si>
  <si>
    <t>KIT BAC PEHD 6 EH</t>
  </si>
  <si>
    <t>MBARRE3</t>
  </si>
  <si>
    <t>BARRE DE RENFORT POUR BAC 3EH (COMPATIBLE 6EH</t>
  </si>
  <si>
    <t>BFV3EH</t>
  </si>
  <si>
    <t>KIT BAC PEHD 3 EH</t>
  </si>
  <si>
    <t>MVAN3VMHI50</t>
  </si>
  <si>
    <t>VANNES 3 VOIES MOTORISEE HORLOGE INTEGRE D50</t>
  </si>
  <si>
    <t>MVAN3VMHI63</t>
  </si>
  <si>
    <t>VANNE 3 VOIES MOTORISEE HORLOGE INTEGRE D63</t>
  </si>
  <si>
    <t>KITCAL3EH</t>
  </si>
  <si>
    <t>2 BARRE DE RENFORT GALVA+ 4 CAILLEBOTIS GALVA</t>
  </si>
  <si>
    <t>MGRILLE5X5V2</t>
  </si>
  <si>
    <t>GRILLE MAILLE 5X5 GALVA CAILLEBOTIS 2310X645</t>
  </si>
  <si>
    <t>ECSPR-600</t>
  </si>
  <si>
    <t>POSTE DE RELEVAGE EAUX CLAIRES 60CM</t>
  </si>
  <si>
    <t>MREHASPR</t>
  </si>
  <si>
    <t>REHAUSSE DE CUVE DE RELEVAGE D600</t>
  </si>
  <si>
    <t>MGRILLE5X5V3</t>
  </si>
  <si>
    <t>GRILLE MAILLE 5X5 GALVA CAILLEBOTIS 1MX1M</t>
  </si>
  <si>
    <t>MGRILLE5X5V4</t>
  </si>
  <si>
    <t>GRILLE MAILLE 5X5 GALVA CAILLEBOTIS 1MX1.25M</t>
  </si>
  <si>
    <t>MTGALVA</t>
  </si>
  <si>
    <t>BARRE DE RENFORT EN T GALVANISE</t>
  </si>
  <si>
    <t>MFH2EH</t>
  </si>
  <si>
    <t>FILTRE HORIZONTAL 2EH 1.10MM</t>
  </si>
  <si>
    <t>MFH14EH</t>
  </si>
  <si>
    <t>FILTRE HORIZONTAL 14EH 1.10MM</t>
  </si>
  <si>
    <t>MFH18EH</t>
  </si>
  <si>
    <t>FILTRE HORIZONTAL 18EH 1.10MM</t>
  </si>
  <si>
    <t>PFH7EH</t>
  </si>
  <si>
    <t xml:space="preserve">PACK EPDM GEOTEXTILE FH 1.10MM 7EH </t>
  </si>
  <si>
    <t>CBLDN50</t>
  </si>
  <si>
    <t>CLAPET Y BOULE DN 50 FONTE FEM/FEM</t>
  </si>
  <si>
    <t>SRSEBARA</t>
  </si>
  <si>
    <t>POSTE DE RELEVAGE EBARA</t>
  </si>
  <si>
    <t>MBAR306</t>
  </si>
  <si>
    <t>BARRE GALVA EN T SUR MESURE 3M06</t>
  </si>
  <si>
    <t>PFV2EH2.5X1.6</t>
  </si>
  <si>
    <t>PACK FV GEO 1.52MM 2EH SANS GRILLE</t>
  </si>
  <si>
    <t>PFH2EH</t>
  </si>
  <si>
    <t xml:space="preserve">PACK EPDM GEOTEXTILE FH 1.10MM 2EH </t>
  </si>
  <si>
    <t>MFV14EH7*4</t>
  </si>
  <si>
    <t>FILTRE VERTICAL 14EH (10MX7.32M)</t>
  </si>
  <si>
    <t>MFV14EH8*3.5</t>
  </si>
  <si>
    <t>FILTRE VERTICAL 14EH (10.97MX6.50M)</t>
  </si>
  <si>
    <t>MFV18EH9*4</t>
  </si>
  <si>
    <t>FILTRE VERTICAL 18EH (12.5MX7.62M)</t>
  </si>
  <si>
    <t>MFV18EH8*4.5</t>
  </si>
  <si>
    <t>FILTRE VERTICAL 18EH (11.5MX8.53M)</t>
  </si>
  <si>
    <t>MREHACUN</t>
  </si>
  <si>
    <t>REHAUSSE DE REGARD CUNETTE ET CARRE</t>
  </si>
  <si>
    <t>PFH9EH</t>
  </si>
  <si>
    <t xml:space="preserve">PACK EPDM GEOTEXTILE FH 1.10MM 9EH </t>
  </si>
  <si>
    <t>MCUVE800</t>
  </si>
  <si>
    <t xml:space="preserve">CUVE DE RELEVAGE D800 + COUVERCLE </t>
  </si>
  <si>
    <t>MCABLE1.5-2</t>
  </si>
  <si>
    <t>CABLE ELECTRIQUE H07RNF 3G1.5</t>
  </si>
  <si>
    <t>REXEL</t>
  </si>
  <si>
    <t>MDWVOX100</t>
  </si>
  <si>
    <t>ELECTROPOMPE DW VOX M 100 D63 FILETE</t>
  </si>
  <si>
    <t>MDWVOX150</t>
  </si>
  <si>
    <t>ELECTROPOMPE DW VOX M 150 D63 FILETE</t>
  </si>
  <si>
    <t>MRIGHT100</t>
  </si>
  <si>
    <t>ELECTROPOMPE RIGHT M 100 D50 FILETE</t>
  </si>
  <si>
    <t>MPA</t>
  </si>
  <si>
    <t>PIED D'ASSISE POUR BARRES DE GUIDAGE D63</t>
  </si>
  <si>
    <t>M460</t>
  </si>
  <si>
    <t>SUPPORT BAS TOLE INOX POUR POSTE DE RELEVAGE</t>
  </si>
  <si>
    <t>MC</t>
  </si>
  <si>
    <t>M450</t>
  </si>
  <si>
    <t>SUPPORT HAUT TOLE INOX POUR POSTE DE RELEVAGE</t>
  </si>
  <si>
    <t>PFH10EH</t>
  </si>
  <si>
    <t xml:space="preserve">PACK EPDM GEOTEXTILE FH 1.10MM 10EH </t>
  </si>
  <si>
    <t>VAC63</t>
  </si>
  <si>
    <t>VANNE A BILLE FEM/FEM ORION D63</t>
  </si>
  <si>
    <t>BP100N</t>
  </si>
  <si>
    <t>COLLE PVC PRESSION NICOLL</t>
  </si>
  <si>
    <t>C9063</t>
  </si>
  <si>
    <t>COUDE 90  PVC D63 FEM/FEM</t>
  </si>
  <si>
    <t>PVC6316</t>
  </si>
  <si>
    <t>TUBE DE 3M PVC PRESSION 63X4.7 PN16</t>
  </si>
  <si>
    <t>ML</t>
  </si>
  <si>
    <t>PVC4016</t>
  </si>
  <si>
    <t>TUBE PVC PRESSION 40X3 PN16 3M</t>
  </si>
  <si>
    <t>VDL516048</t>
  </si>
  <si>
    <t>TRAVERSEE DE PAROI 50/63X2</t>
  </si>
  <si>
    <t>VDL516041</t>
  </si>
  <si>
    <t>TRAVERSEE DE PAROI 40/50X1 3/4</t>
  </si>
  <si>
    <t>EF63502</t>
  </si>
  <si>
    <t>EMBOUT ADAPTATION 63X50X2</t>
  </si>
  <si>
    <t>EF75632</t>
  </si>
  <si>
    <t>EMBOUT ADAPTATION 75X63X2</t>
  </si>
  <si>
    <t>304L/4307</t>
  </si>
  <si>
    <t>TUBE INOX DIAM26.9X1.6 (LE ML)</t>
  </si>
  <si>
    <t>SAPIM</t>
  </si>
  <si>
    <t>316L/4404</t>
  </si>
  <si>
    <t>CHAINE INOX DIAM 4 32/8 (LE ML)</t>
  </si>
  <si>
    <t>MTOLE2</t>
  </si>
  <si>
    <t>SUPPORT HAUT INOX 575MM</t>
  </si>
  <si>
    <t>MTOLE1</t>
  </si>
  <si>
    <t xml:space="preserve">SUPPORT BAS INOX </t>
  </si>
  <si>
    <t xml:space="preserve">CROCHET INOX </t>
  </si>
  <si>
    <t>PRESSE ETOUPE PG13.5 F7MM AVEC CE</t>
  </si>
  <si>
    <t>FARNELL</t>
  </si>
  <si>
    <t>DP-SPR1200V75</t>
  </si>
  <si>
    <t>POSTE DOUBLE POMPE H1200V75 1 SORTIE 2 POIRE</t>
  </si>
  <si>
    <t>C4563</t>
  </si>
  <si>
    <t>COUDE 45 PVC D63 FEM/FEM</t>
  </si>
  <si>
    <t>VAC50</t>
  </si>
  <si>
    <t>VANNE A BILLE FEM/FEM ORION D50</t>
  </si>
  <si>
    <t>NSPR-1200</t>
  </si>
  <si>
    <t xml:space="preserve">POSTE RELEVAGE 1M20 </t>
  </si>
  <si>
    <t>NSPR-1500-PA</t>
  </si>
  <si>
    <t>POSTE DE RELEVAGE 1M50 AVEC BARRES DE GUIDAGE</t>
  </si>
  <si>
    <t>MREHANSPR</t>
  </si>
  <si>
    <t>REHAUSSE CUVE RELEVAGE DIAM800</t>
  </si>
  <si>
    <t>NSPR-1800-PA</t>
  </si>
  <si>
    <t>POSTE DE RELEVAGE 1M80 AVEC BARRES DE GUIDAGE</t>
  </si>
  <si>
    <t>NSPR-2100-PA</t>
  </si>
  <si>
    <t>POSTE DE RELEVAGE 2M10 AVEC BARRES DE GUIDAGE</t>
  </si>
  <si>
    <t>NSPR-900</t>
  </si>
  <si>
    <t xml:space="preserve">POSTE RELEVAGE 0.9M </t>
  </si>
  <si>
    <t>NSPR-1500</t>
  </si>
  <si>
    <t xml:space="preserve">POSTE RELEVAGE 1M50 </t>
  </si>
  <si>
    <t>NSPR-1800</t>
  </si>
  <si>
    <t xml:space="preserve">POSTE RELEVAGE 1M80 </t>
  </si>
  <si>
    <t>NSPR-2100</t>
  </si>
  <si>
    <t>POSTE RELEVAGE 2M10</t>
  </si>
  <si>
    <t>C9040</t>
  </si>
  <si>
    <t>COUDE 90 PVC D40 FEM/FEM</t>
  </si>
  <si>
    <t>CORDP</t>
  </si>
  <si>
    <t>CORDAGE POLYPRO DIAM 8</t>
  </si>
  <si>
    <t>RS5040</t>
  </si>
  <si>
    <t>REDUCTION COURTE PVC 50X40</t>
  </si>
  <si>
    <t>ECSPR-900</t>
  </si>
  <si>
    <t>POSTE DE RELEVAGE EAUX CLAIRES 90CM</t>
  </si>
  <si>
    <t>ECSPR-1200</t>
  </si>
  <si>
    <t>POSTE DE RELEVAGE EAUX CLAIRES 1M20</t>
  </si>
  <si>
    <t>ECSPR-1500</t>
  </si>
  <si>
    <t>POSTE DE RELEVAGE EAUX CLAIRES 1M50</t>
  </si>
  <si>
    <t>ECSPR-1800</t>
  </si>
  <si>
    <t>POSTE DE RELEVAGE EAUX CLAIRES 1M80</t>
  </si>
  <si>
    <t>ECSPR-2100</t>
  </si>
  <si>
    <t>POSTE DE RELEVAGE EAUX CLAIRES 2M10</t>
  </si>
  <si>
    <t>EF504011/4</t>
  </si>
  <si>
    <t>EMBOUT ADAPTATION 40X50X1 1/4</t>
  </si>
  <si>
    <t>PLV</t>
  </si>
  <si>
    <t>PLUS VALUE POMPE</t>
  </si>
  <si>
    <t>COFFRET ELECTRONIQUE POUR 1 POMPE DE RELEVAGE</t>
  </si>
  <si>
    <t>FLOTTEUR EU TAURUS 15 M EAUX CHARG_ES</t>
  </si>
  <si>
    <t>EF635011/2</t>
  </si>
  <si>
    <t>EMBOUT ADAPTATION 63X50X11/2</t>
  </si>
  <si>
    <t>SPR-1500-50</t>
  </si>
  <si>
    <t>POSTE DE RELEVAGE 1M50 POMPE VORTEX _50</t>
  </si>
  <si>
    <t>PFH14EH</t>
  </si>
  <si>
    <t xml:space="preserve">PACK EPDM GEOTEXTILE FH 1.10MM 14EH </t>
  </si>
  <si>
    <t>PFH18EH</t>
  </si>
  <si>
    <t xml:space="preserve">PACK EPDM GEOTEXTILE FH 1.10MM 18EH </t>
  </si>
  <si>
    <t>SPR-2100-50</t>
  </si>
  <si>
    <t>POSTE DE RELEVAGE 2M10 POMPE VORTEX 50</t>
  </si>
  <si>
    <t>SPR-1500-63</t>
  </si>
  <si>
    <t xml:space="preserve">POSTE DE RELEVAGE 1M50 POMPE VORTEX _63 </t>
  </si>
  <si>
    <t>SPR-1800-63</t>
  </si>
  <si>
    <t xml:space="preserve">POSTE DE RELEVAGE 1M80 POMPE VORTEX _63 </t>
  </si>
  <si>
    <t>SPR-2100-63</t>
  </si>
  <si>
    <t xml:space="preserve">POSTE DE RELEVAGE 2M10 POMPE VORTEX _63 </t>
  </si>
  <si>
    <t>SPR-600-50</t>
  </si>
  <si>
    <t>POSTE DE RELEVAGE 60CM POMPE VORTEX _50</t>
  </si>
  <si>
    <t>KITSRS4/20</t>
  </si>
  <si>
    <t>POSTE DE RELEVAGE EAUX USEES 2 POMPES 2M</t>
  </si>
  <si>
    <t>MRACPEHD50</t>
  </si>
  <si>
    <t>RACCORD PEHD SOUPLE POUR POSTE DE RELEVAGE D5</t>
  </si>
  <si>
    <t>BFV2.5EH</t>
  </si>
  <si>
    <t>KIT BAC PEHD 2.5EH</t>
  </si>
  <si>
    <t>BFV10EH</t>
  </si>
  <si>
    <t>KIT BAC PEHD 10 EH</t>
  </si>
  <si>
    <t>BFV12EH</t>
  </si>
  <si>
    <t>KIT BAC PEHD 12EH</t>
  </si>
  <si>
    <t>BFV20EH</t>
  </si>
  <si>
    <t>KIT BAC PEHD 20EH</t>
  </si>
  <si>
    <t>NSPR</t>
  </si>
  <si>
    <t>POSTE DE RELEVAGE CUVE _800</t>
  </si>
  <si>
    <t>MBAR118</t>
  </si>
  <si>
    <t>DEMI BARRE 118 CM</t>
  </si>
  <si>
    <t>PFV10EH10x2</t>
  </si>
  <si>
    <t>PACK FV GEO 1.52MM 10EH10X2 SANS GRILLE</t>
  </si>
  <si>
    <t>CORNIERE</t>
  </si>
  <si>
    <t>CORNIERE GALVA ML</t>
  </si>
  <si>
    <t>PSR3EH3X2</t>
  </si>
  <si>
    <t xml:space="preserve">KIT CAILLEBOTIS FV GEOMEMBRANE 3EH3X2 </t>
  </si>
  <si>
    <t>MBAR406</t>
  </si>
  <si>
    <t>BARRE GALVA EN T SUR MESURE 4M06</t>
  </si>
  <si>
    <t>PSR6EH4X3</t>
  </si>
  <si>
    <t xml:space="preserve">KIT CAILLEBOTIS FV GEOMEMBRANE 6EH4X3 </t>
  </si>
  <si>
    <t>PSR5EH4X2.5</t>
  </si>
  <si>
    <t xml:space="preserve">KIT CAILLEBOTIS FV GEOMEMBRANE 5EH4X2.5 </t>
  </si>
  <si>
    <t>PSR7EH4X3.5</t>
  </si>
  <si>
    <t xml:space="preserve">KIT CAILLEBOTIS FV GEOMEMBRANE 7EH4X3.5 </t>
  </si>
  <si>
    <t>PSR8EH4X4</t>
  </si>
  <si>
    <t xml:space="preserve">KIT CAILLEBOTIS FV GEOMEMBRANE 8EH4X4 </t>
  </si>
  <si>
    <t>PSR9EH4X4.5</t>
  </si>
  <si>
    <t xml:space="preserve">KIT CAILLEBOTIS FV GEOMEMBRANE 9EH4X4.5 </t>
  </si>
  <si>
    <t>PSR10EH4X5</t>
  </si>
  <si>
    <t xml:space="preserve">KIT CAILLEBOTIS FV GEOMEMBRANE 10EH4X5 </t>
  </si>
  <si>
    <t>MBAR303</t>
  </si>
  <si>
    <t>BARRE GALVA EN T SUR MESURE 3M03</t>
  </si>
  <si>
    <t>MBAR353</t>
  </si>
  <si>
    <t>BARRE GALVA EN T SUR MESURE 3M53</t>
  </si>
  <si>
    <t>MBAR403</t>
  </si>
  <si>
    <t>BARRE GALVA EN T SUR MESURE 4M03</t>
  </si>
  <si>
    <t>PSR12EH6X4</t>
  </si>
  <si>
    <t xml:space="preserve">KIT CAILLEBOTIS FV GEOMEMBRANE 12EH6X4 </t>
  </si>
  <si>
    <t>PSR14EH7X4</t>
  </si>
  <si>
    <t xml:space="preserve">KIT CAILLEBOTIS FV GEOMEMBRANE 14EH7X4 </t>
  </si>
  <si>
    <t>PSR14EH8X3.5</t>
  </si>
  <si>
    <t xml:space="preserve">KIT CAILLEBOTIS FV GEOMEMBRANE 14EH8X3.5 </t>
  </si>
  <si>
    <t>PSR16EH8X4</t>
  </si>
  <si>
    <t xml:space="preserve">KIT CAILLEBOTIS FV GEOMEMBRANE 16EH8X4 </t>
  </si>
  <si>
    <t>PSR18EH8X4.5</t>
  </si>
  <si>
    <t xml:space="preserve">KIT CAILLEBOTIS FV GEOMEMBRANE 18EH8X4.5 </t>
  </si>
  <si>
    <t>PSR20EH8X5</t>
  </si>
  <si>
    <t xml:space="preserve">KIT CAILLEBOTIS FV GEOMEMBRANE 20EH8X5 </t>
  </si>
  <si>
    <t>PSR6EH6X2</t>
  </si>
  <si>
    <t xml:space="preserve">KIT CAILLEBOTIS FV GEOMEMBRANE 6EH6X2 </t>
  </si>
  <si>
    <t>MBAR206</t>
  </si>
  <si>
    <t>BARRE GALVA EN T SUR MESURE 2M06</t>
  </si>
  <si>
    <t>MRACPEHD63</t>
  </si>
  <si>
    <t>RACCORD PEHD SOUPLE POUR POSTE DE RELEVAGE D6</t>
  </si>
  <si>
    <t>T9040</t>
  </si>
  <si>
    <t>TE DE PRESSION D40</t>
  </si>
  <si>
    <t>C4540</t>
  </si>
  <si>
    <t>COUDE 45 PVC D40 FEM/FEM</t>
  </si>
  <si>
    <t>C9050</t>
  </si>
  <si>
    <t>COUDE 90 PVC D50 FEM/FEM</t>
  </si>
  <si>
    <t>C4550</t>
  </si>
  <si>
    <t>COUDE 45 PVC D50 FEM/FEM</t>
  </si>
  <si>
    <t>KITCOL01FV</t>
  </si>
  <si>
    <t>REGARD DE SORTIE FV</t>
  </si>
  <si>
    <t>LUBRIFIANT</t>
  </si>
  <si>
    <t>LUBRIFIANT PVC ET CAOUTCHOUC</t>
  </si>
  <si>
    <t>VIS ZEBRA AUTOFORANTE</t>
  </si>
  <si>
    <t>VISSERIESERV</t>
  </si>
  <si>
    <t>MPAN</t>
  </si>
  <si>
    <t>PANNEAU DE CHANTIER AQUATIRIS</t>
  </si>
  <si>
    <t>ADA</t>
  </si>
  <si>
    <t>PEHD600</t>
  </si>
  <si>
    <t>PLAQUE DE FOND _ 600</t>
  </si>
  <si>
    <t>1111011A</t>
  </si>
  <si>
    <t>TUYAU PVC D 100</t>
  </si>
  <si>
    <t>ODPLAST</t>
  </si>
  <si>
    <t>CHASSE01</t>
  </si>
  <si>
    <t>BASSIN DE CHASSE AQUATIRIS</t>
  </si>
  <si>
    <t xml:space="preserve">CLAPET Y D63 </t>
  </si>
  <si>
    <t>RU50</t>
  </si>
  <si>
    <t>RACCORD UNION PVC D50</t>
  </si>
  <si>
    <t>MCOUV600A</t>
  </si>
  <si>
    <t>COUVERCLE CUVE 600 AQUATIRIS</t>
  </si>
  <si>
    <t>SAV</t>
  </si>
  <si>
    <t>MJOIM</t>
  </si>
  <si>
    <t>JOINT MOUSSE</t>
  </si>
  <si>
    <t>EF504011/2</t>
  </si>
  <si>
    <t>RACCORD 50 X40 X 1</t>
  </si>
  <si>
    <t>SBG01</t>
  </si>
  <si>
    <t>BROYEUR GRAVITAIRE AQUATIRIS</t>
  </si>
  <si>
    <t>MKITJONC</t>
  </si>
  <si>
    <t>KIT DE JONCTION ANTI RACINE</t>
  </si>
  <si>
    <t>MCOUV600</t>
  </si>
  <si>
    <t xml:space="preserve">COUVERCLE CUVE 600 </t>
  </si>
  <si>
    <t>MCOUV800</t>
  </si>
  <si>
    <t xml:space="preserve">COUVERCLE CUVE 800 </t>
  </si>
  <si>
    <t>ECOPIC38</t>
  </si>
  <si>
    <t xml:space="preserve">PIQUET ECOLAT </t>
  </si>
  <si>
    <t>LTKD090050</t>
  </si>
  <si>
    <t>LIMITEUR DE MANOEUVRE 90? VANNE 3 VOIES D50</t>
  </si>
  <si>
    <t>LTKD090063</t>
  </si>
  <si>
    <t>LIMITEUR DE MANOEUVRE 90? VANNE 3 VOIES D63</t>
  </si>
  <si>
    <t>MM63</t>
  </si>
  <si>
    <t>MANCHON SORTIE POSTE RELEVAGE PVC PRES D63</t>
  </si>
  <si>
    <t>Z-MS-2.5/2</t>
  </si>
  <si>
    <t>DISJONCTEUR MAGNETO THERMIQUE 2.5/2</t>
  </si>
  <si>
    <t>EATON</t>
  </si>
  <si>
    <t>Z-MS-6.3/2</t>
  </si>
  <si>
    <t>DISJONCTEUR MAGNETO THERMIQUE 6.3/2</t>
  </si>
  <si>
    <t>Z-MS-10/2</t>
  </si>
  <si>
    <t>DISJONCTEUR MAGNETO THERMIQUE 10/2</t>
  </si>
  <si>
    <t>TARIERE EDELMAN UNE PARTIE 12CM</t>
  </si>
  <si>
    <t>SDEC</t>
  </si>
  <si>
    <t>TPCR50/50</t>
  </si>
  <si>
    <t>GAINE TPC ROUGE D50  50ML</t>
  </si>
  <si>
    <t>MTEFLON50</t>
  </si>
  <si>
    <t>RUBAN TEFLON</t>
  </si>
  <si>
    <t>MEXTEN50</t>
  </si>
  <si>
    <t>EXTENSION DE COMMANDE D50</t>
  </si>
  <si>
    <t>MEXTEN63</t>
  </si>
  <si>
    <t>EXTENSION DE COMMANDE D63</t>
  </si>
  <si>
    <t>M40</t>
  </si>
  <si>
    <t>MANCHON FEM/FEM A COLLER</t>
  </si>
  <si>
    <t>M50</t>
  </si>
  <si>
    <t>MANCHON FEM/FEM A COLLER D50</t>
  </si>
  <si>
    <t>M63</t>
  </si>
  <si>
    <t>MANCHON FEM/FEM D63</t>
  </si>
  <si>
    <t>MREHA600</t>
  </si>
  <si>
    <t>REHAUSSE POSTE DE RELEVAGE D600 + JOINT VIS</t>
  </si>
  <si>
    <t>MREHA800</t>
  </si>
  <si>
    <t>REHAUSSE POSTE DE RELEVAGE D800 + JOINT VIS</t>
  </si>
  <si>
    <t>MMANCH63</t>
  </si>
  <si>
    <t>MANCHON EGAL D63</t>
  </si>
  <si>
    <t>MMANCH40</t>
  </si>
  <si>
    <t>MANCHON EGAL D40</t>
  </si>
  <si>
    <t>1412300N</t>
  </si>
  <si>
    <t>TUBE PVC PRESSION A COLLER D32</t>
  </si>
  <si>
    <t>PVC5016</t>
  </si>
  <si>
    <t>TUBE PVC PRESSION A COLLER  D50 EN 3M</t>
  </si>
  <si>
    <t>UM40</t>
  </si>
  <si>
    <t>MANCHON A COMPRESSION PE/PVC</t>
  </si>
  <si>
    <t>UM50</t>
  </si>
  <si>
    <t>UM63</t>
  </si>
  <si>
    <t>ENFTV100</t>
  </si>
  <si>
    <t>TAMPON DE VISITE MALE D100</t>
  </si>
  <si>
    <t>EO100</t>
  </si>
  <si>
    <t>OBTURATEUR MALE D100</t>
  </si>
  <si>
    <t>PLAQUETTES</t>
  </si>
  <si>
    <t>PLAQUETTE JARDIN DASSAINISSEMENT</t>
  </si>
  <si>
    <t>FICHEFVFH</t>
  </si>
  <si>
    <t>FICHES A5 FVFH</t>
  </si>
  <si>
    <t>FICHEFV</t>
  </si>
  <si>
    <t xml:space="preserve">FICHES A5 FV </t>
  </si>
  <si>
    <t>BOOKGUIDEMO</t>
  </si>
  <si>
    <t>BOOK REALISATIONS / GUIDE TECHNIQUE DE MO</t>
  </si>
  <si>
    <t>GUIDEFVFHB</t>
  </si>
  <si>
    <t>GUIDE DE LUSAGER GAMME IRIS BAC</t>
  </si>
  <si>
    <t>GUIDEFVB</t>
  </si>
  <si>
    <t>GUIDE DE L USAGER GAMME ROSEAUX BAC</t>
  </si>
  <si>
    <t>CARNETFVFH</t>
  </si>
  <si>
    <t>CARNET DENTRETIEN GAMME IRIS</t>
  </si>
  <si>
    <t>CARNETFV</t>
  </si>
  <si>
    <t>CARNET DENTRETIEN GAMME ROSEAUX</t>
  </si>
  <si>
    <t>KITSTAND</t>
  </si>
  <si>
    <t>BACHES STAND</t>
  </si>
  <si>
    <t>PIXART</t>
  </si>
  <si>
    <t>CARPUB</t>
  </si>
  <si>
    <t>PLAQUE AIMANTEE POUR VOITURE</t>
  </si>
  <si>
    <t>KITGRANT</t>
  </si>
  <si>
    <t>TEST GRANT</t>
  </si>
  <si>
    <t>ATELIERCIEL</t>
  </si>
  <si>
    <t>PERMEAMETRE</t>
  </si>
  <si>
    <t>COLORIAGE</t>
  </si>
  <si>
    <t>CARNETS DE COLORIAGES</t>
  </si>
  <si>
    <t>PLUMIERS</t>
  </si>
  <si>
    <t xml:space="preserve">PLUMIERS EN BOIS </t>
  </si>
  <si>
    <t>GENIECADO</t>
  </si>
  <si>
    <t>SACS</t>
  </si>
  <si>
    <t>SACS EN KRAFT SIGLE AQUATIRIS</t>
  </si>
  <si>
    <t>BADGE</t>
  </si>
  <si>
    <t xml:space="preserve">BADGES </t>
  </si>
  <si>
    <t>Génicado</t>
  </si>
  <si>
    <t>CLE</t>
  </si>
  <si>
    <t>CLE USB 4 GO</t>
  </si>
  <si>
    <t>BANNIERE</t>
  </si>
  <si>
    <t>BANNIERE RECTO/VERSO</t>
  </si>
  <si>
    <t>CHEMISEPRO</t>
  </si>
  <si>
    <t>CHEMISE A RABAT</t>
  </si>
  <si>
    <t>FICHEMARRON</t>
  </si>
  <si>
    <t>FICHES PARTICULIER</t>
  </si>
  <si>
    <t>FICHEBLEU</t>
  </si>
  <si>
    <t>FICHES TOURISMES</t>
  </si>
  <si>
    <t>FICHEROSE</t>
  </si>
  <si>
    <t>FICHES GROUPE</t>
  </si>
  <si>
    <t>FICHEVERT</t>
  </si>
  <si>
    <t>FICHES AGRICOLES</t>
  </si>
  <si>
    <t>ROLLUP</t>
  </si>
  <si>
    <t xml:space="preserve">ROLL UP </t>
  </si>
  <si>
    <t>EASYFLYER</t>
  </si>
  <si>
    <t>404S</t>
  </si>
  <si>
    <t>BODY WARMER FEMME TS</t>
  </si>
  <si>
    <t>ARMORLUX</t>
  </si>
  <si>
    <t>404M</t>
  </si>
  <si>
    <t>BODY WARMER FEMME TM</t>
  </si>
  <si>
    <t>404L</t>
  </si>
  <si>
    <t>BODY WARMER FEMME TL</t>
  </si>
  <si>
    <t>404XL</t>
  </si>
  <si>
    <t>BODY WARMER FEMME TXL</t>
  </si>
  <si>
    <t>403S</t>
  </si>
  <si>
    <t>BODY WARMER HOMME TS</t>
  </si>
  <si>
    <t>403M</t>
  </si>
  <si>
    <t>BODY WARMER HOMME TM</t>
  </si>
  <si>
    <t>403L</t>
  </si>
  <si>
    <t>BODY WARMER HOMME TL</t>
  </si>
  <si>
    <t>403XL</t>
  </si>
  <si>
    <t>BODY WARMER HOMME TXL</t>
  </si>
  <si>
    <t>403XXL</t>
  </si>
  <si>
    <t>BODY WARMER HOMME TXXL</t>
  </si>
  <si>
    <t>IRSTEA-BLEU</t>
  </si>
  <si>
    <t>ETUDE IRSTEA 8 PAGES</t>
  </si>
  <si>
    <t>IRSTEA-VERT</t>
  </si>
  <si>
    <t>ETUDE IRSTEA 4 PAGES</t>
  </si>
  <si>
    <t>GUIDEPRO</t>
  </si>
  <si>
    <t>GUIDE POUR LES PRESCRIPTEURS</t>
  </si>
  <si>
    <t>PL-CLIENT</t>
  </si>
  <si>
    <t>PLAQUETTE CLIENTELE</t>
  </si>
  <si>
    <t>CARTEVISITE</t>
  </si>
  <si>
    <t>CARTES DE VISITE</t>
  </si>
  <si>
    <t xml:space="preserve">JOINT PROFILE T7 </t>
  </si>
  <si>
    <t>ESSENTRA</t>
  </si>
  <si>
    <t>JOINT PROFILE T1</t>
  </si>
  <si>
    <t>1020207BK</t>
  </si>
  <si>
    <t>TARIERE ERGO EDELMAN 7CM + POIGNEE ERGO</t>
  </si>
  <si>
    <t>RUBAN FIBERGLASS DECAMETRE (EN 20 M)</t>
  </si>
  <si>
    <t>TOPOGRAPHIE</t>
  </si>
  <si>
    <t>METRE RUBAN (EN 3 M)</t>
  </si>
  <si>
    <t>EPLAN</t>
  </si>
  <si>
    <t>ETIQUETTES DE PLANTATION LOT DE 10</t>
  </si>
  <si>
    <t>VERALIA</t>
  </si>
  <si>
    <t>PIGE</t>
  </si>
  <si>
    <t>PIGES POUR CONTROLE DE CONFORMITE</t>
  </si>
  <si>
    <t>LOXAM</t>
  </si>
  <si>
    <t>576-48</t>
  </si>
  <si>
    <t>SUPPORT DOCUMENT POUR VISITE TERRAIN</t>
  </si>
  <si>
    <t>BRUNEAU</t>
  </si>
  <si>
    <t>TELEMETRE</t>
  </si>
  <si>
    <t>REGLES KUTCH (ECHELLE DE 100 A 500)</t>
  </si>
  <si>
    <t>PACKBE</t>
  </si>
  <si>
    <t>PACK COMMUNICATION BE</t>
  </si>
  <si>
    <t>NIVEAU NIVCOMP 2000</t>
  </si>
  <si>
    <t>NIVEAU ELECTRONIQUE ZIPLEVEL 2000</t>
  </si>
  <si>
    <t>PACKINSTALL</t>
  </si>
  <si>
    <t>PACK INSTALLATEUR</t>
  </si>
  <si>
    <t>MCABLE2.5</t>
  </si>
  <si>
    <t>CABLE ELECTRIQUE H07RNF 3G2.5</t>
  </si>
  <si>
    <t>TEFF87100</t>
  </si>
  <si>
    <t>TE PVC 87 FF D.100</t>
  </si>
  <si>
    <t>SOROFLEX63/25</t>
  </si>
  <si>
    <t>COURONNE PVC SOUPLE D63 25M</t>
  </si>
  <si>
    <t>Metre LIneaire</t>
  </si>
  <si>
    <t>VAC40</t>
  </si>
  <si>
    <t>VANNE A BOISSEAU A COLLER PVC PRESSION _ 40</t>
  </si>
  <si>
    <t>PC</t>
  </si>
  <si>
    <t>TURBOCAD</t>
  </si>
  <si>
    <t>AVANQUEST</t>
  </si>
  <si>
    <t>INEAUTEC110</t>
  </si>
  <si>
    <t>OUVRAGE DE CHASSE EAUX BRUTES 110 LITRES</t>
  </si>
  <si>
    <t>COMPTEURBACHEE</t>
  </si>
  <si>
    <t>COMPTEUR DE BACHEES ELECTRO-MECANIQUE</t>
  </si>
  <si>
    <t>DEGRILLEUR</t>
  </si>
  <si>
    <t>DEGRILLEUR INEAUTEC</t>
  </si>
  <si>
    <t>SRS 4/20</t>
  </si>
  <si>
    <t>POSTE DE RELEVAGE DOUBLE POMPE 2M</t>
  </si>
  <si>
    <t>SRS 4/15</t>
  </si>
  <si>
    <t>POSTE DE RELEVAGE DOUBLE POMPE 1M50</t>
  </si>
  <si>
    <t>1599050021A</t>
  </si>
  <si>
    <t>ELECTROPOMPE DW VOX M 100 SANS FLOTTEUR</t>
  </si>
  <si>
    <t>COFFRET ELECTRONIQUE QMDE20-7A-T-AR-1</t>
  </si>
  <si>
    <t>PANNEAUPEDA</t>
  </si>
  <si>
    <t>PANNEAU PEDAGOGIQUE</t>
  </si>
  <si>
    <t>MANG01</t>
  </si>
  <si>
    <t>MANGEOIRE AQUATIRIS</t>
  </si>
  <si>
    <t>ESATSIMONIER</t>
  </si>
  <si>
    <t>CHASSEAQUA</t>
  </si>
  <si>
    <t>CHASSE AQUATIRIS EAUX BRUTES</t>
  </si>
  <si>
    <t>ENFC30100</t>
  </si>
  <si>
    <t>COUDE 30 FF PVC EVAC D100</t>
  </si>
  <si>
    <t>ENFC30MF100</t>
  </si>
  <si>
    <t>COUDE 30 MF PVC EVAC D100</t>
  </si>
  <si>
    <t>ENFC22100</t>
  </si>
  <si>
    <t>COUDE 2230 FF PVC EVAC D100</t>
  </si>
  <si>
    <t>ENFC22MF100</t>
  </si>
  <si>
    <t>COUDE 2230 MF PVC EVAC D100</t>
  </si>
  <si>
    <t>ENFM100</t>
  </si>
  <si>
    <t>MANCHON A BUTEE FF PVC EVAC D100</t>
  </si>
  <si>
    <t>M2TJ</t>
  </si>
  <si>
    <t>MANCHON DILATATION FF PVC EVAC D100</t>
  </si>
  <si>
    <t>EAM324050</t>
  </si>
  <si>
    <t>AERATEUR A MEMBRANE D 50</t>
  </si>
  <si>
    <t>ECHAP50</t>
  </si>
  <si>
    <t>CHAPEAU DE VENTILATION D 50</t>
  </si>
  <si>
    <t>SFV3EH</t>
  </si>
  <si>
    <t>FILTRE VERTICAL 3EH 1.52MM</t>
  </si>
  <si>
    <t>SFV4EH</t>
  </si>
  <si>
    <t>FILTRE VERTICAL 4EH 1.52MM</t>
  </si>
  <si>
    <t>SFV5EH</t>
  </si>
  <si>
    <t>FILTRE VERTICAL 5EH 1.52MM</t>
  </si>
  <si>
    <t>SFV6EH4X3</t>
  </si>
  <si>
    <t>FILTRE VERTICAL 6EH 4X3 1.52MM</t>
  </si>
  <si>
    <t>SFV6EH6X2</t>
  </si>
  <si>
    <t>FILTRE VERTICAL 6EH 6X2 1.52MM</t>
  </si>
  <si>
    <t>SFV7EH4X3.5</t>
  </si>
  <si>
    <t>FILTRE VERTICAL 7EH 4X3.5 1.52MM</t>
  </si>
  <si>
    <t>SFV8EH4X4</t>
  </si>
  <si>
    <t>FILTRE VERTICAL 8EH 4X4 1.52MM</t>
  </si>
  <si>
    <t>SFV9EH4X4.5</t>
  </si>
  <si>
    <t>FILTRE VERTICAL 9EH 4X3.5 1.52MM</t>
  </si>
  <si>
    <t>SFV10EH4X5</t>
  </si>
  <si>
    <t>FILTRE VERTICAL 10EH 4X5 1.52MM</t>
  </si>
  <si>
    <t>SFV12EH6X4</t>
  </si>
  <si>
    <t>FILTRE VERTICAL 12EH 6X4 1.52MM</t>
  </si>
  <si>
    <t>SFV14EH7X4</t>
  </si>
  <si>
    <t>FILTRE VERTICAL 14EH 7X4 1.52MM</t>
  </si>
  <si>
    <t>SFV16EH8X4</t>
  </si>
  <si>
    <t>FILTRE VERTICAL 16EH 8X4 1.52MM</t>
  </si>
  <si>
    <t>SFV18EH8X4.5</t>
  </si>
  <si>
    <t>FILTRE VERTICAL 18EH 8X4.5 1.52MM</t>
  </si>
  <si>
    <t>SFV20EH8X5</t>
  </si>
  <si>
    <t>FILTRE VERTICAL 20EH 8X5 1.52MM</t>
  </si>
  <si>
    <t>PSFV3EH3X2</t>
  </si>
  <si>
    <t>PACK  FV GEO 1.52MM 3EH 3X2 AVEC GRILLES</t>
  </si>
  <si>
    <t>PSFV4EH4X2</t>
  </si>
  <si>
    <t>PACK  FV GEO 1.52MM 4EH 4X2 AVEC GRILLES</t>
  </si>
  <si>
    <t>PSFV5EH4X2.5</t>
  </si>
  <si>
    <t>PACK  FV GEO 1.52MM 5EH 4X2.5 AVEC GRILLES</t>
  </si>
  <si>
    <t>PSFV6EH4X3</t>
  </si>
  <si>
    <t>PACK  FV GEO 1.52MM 6EH 4X3 AVEC GRILLES</t>
  </si>
  <si>
    <t>PSFV7EH4X3.5</t>
  </si>
  <si>
    <t>PACK  FV GEO 1.52MM 7EH 4X3.5 AVEC GRILLES</t>
  </si>
  <si>
    <t>PSFV8EH4X4</t>
  </si>
  <si>
    <t>PACK  FV GEO 1.52MM 8EH 4X4 AVEC GRILLES</t>
  </si>
  <si>
    <t>PSFV9EH4X4.5</t>
  </si>
  <si>
    <t>PACK  FV GEO 1.52MM 9EH 4X4.5 AVEC GRILLES</t>
  </si>
  <si>
    <t>PSFV10EH4X5</t>
  </si>
  <si>
    <t>PACK  FV GEO 1.52MM 10EH 4X5 AVEC GRILLES</t>
  </si>
  <si>
    <t>PSFV12EH6X4</t>
  </si>
  <si>
    <t>PACK  FV GEO 1.52MM 12EH 6X4 AVEC GRILLES</t>
  </si>
  <si>
    <t>PSFV14EH7X4</t>
  </si>
  <si>
    <t>PACK  FV GEO 1.52MM 14EH 7X4 AVEC GRILLES</t>
  </si>
  <si>
    <t>PSFV16EH8X4</t>
  </si>
  <si>
    <t>PACK  FV GEO 1.52MM 16EH 8X4 AVEC GRILLES</t>
  </si>
  <si>
    <t>PSFV18EH8X4.5</t>
  </si>
  <si>
    <t>PACK  FV GEO 1.52MM 18EH 8X4.5 AVEC GRILLES</t>
  </si>
  <si>
    <t>PSFV20EH8X5</t>
  </si>
  <si>
    <t>PACK  FV GEO 1.52MM 20EH 8X5 AVEC GRILLES</t>
  </si>
  <si>
    <t>ENFC45100</t>
  </si>
  <si>
    <t>COUDE 45 FF PVC EVAC D100</t>
  </si>
  <si>
    <t>ENFCS45100</t>
  </si>
  <si>
    <t>CULOTTE PVC EVAC 45 FF D100</t>
  </si>
  <si>
    <t>ENFCS87100</t>
  </si>
  <si>
    <t>CULOTTE Y 8730 FF D100</t>
  </si>
  <si>
    <t>ENFC45MF100</t>
  </si>
  <si>
    <t>COUDE 45 PVC EVAC MF D100</t>
  </si>
  <si>
    <t>ENFC87100</t>
  </si>
  <si>
    <t>COUDE 8730 FF PVC EVAC D100</t>
  </si>
  <si>
    <t>ENFC87MF100</t>
  </si>
  <si>
    <t>COUDE 8730 MF PVC EVAC D100</t>
  </si>
  <si>
    <t>ENFCS87MF100</t>
  </si>
  <si>
    <t>CULOTTE SIMPLE 8730 MFF PVC EVAC D100</t>
  </si>
  <si>
    <t>ENFCS45MF100</t>
  </si>
  <si>
    <t>CULOTTE SIMPLE 45 MFF PVC EVAC D100</t>
  </si>
  <si>
    <t>MMANCH50</t>
  </si>
  <si>
    <t>MANCHON EGAL D50</t>
  </si>
  <si>
    <t>SFV8EH8X2</t>
  </si>
  <si>
    <t>FILTRE VERTICAL 8EH 8X2 1.52MM</t>
  </si>
  <si>
    <t>SFV20EH10X4</t>
  </si>
  <si>
    <t>FILTRE VERTICAL 20EH 10X4 1.52MM</t>
  </si>
  <si>
    <t>SFV2EH</t>
  </si>
  <si>
    <t>FILTRE VERTICAL 2EH 1.52MM</t>
  </si>
  <si>
    <t>PSFV2EH2.5X1.6</t>
  </si>
  <si>
    <t xml:space="preserve">PACK  FV GEO 1.52MM 2EH 2.5X1.6 </t>
  </si>
  <si>
    <t>MSCIE20</t>
  </si>
  <si>
    <t>SCIE CLOCHE D20</t>
  </si>
  <si>
    <t>CC10M</t>
  </si>
  <si>
    <t>CHAPEAU D100</t>
  </si>
  <si>
    <t>GUIDEFVG</t>
  </si>
  <si>
    <t>GUIDE DE LUSAGER GAMME ROSEAUX GEO</t>
  </si>
  <si>
    <t>GUIDEFVFHG</t>
  </si>
  <si>
    <t>GUIDE DE LUSAGER GAMME IRIS GEO</t>
  </si>
  <si>
    <t>SFV10EH10X2</t>
  </si>
  <si>
    <t>FILTRE VERTICAL 10EH 10X2 1.52MM</t>
  </si>
  <si>
    <t>PSFV6EH6X2</t>
  </si>
  <si>
    <t>PACK  FV GEO 1.52MM 6EH 6X2 AVEC GRILLES</t>
  </si>
  <si>
    <t>URT502</t>
  </si>
  <si>
    <t>RACCORD TARAUDE COMPRESSION _ 50X2'</t>
  </si>
  <si>
    <t>URT632</t>
  </si>
  <si>
    <t>RACCORD TARAUDE COMPRESSION _ 63X2'</t>
  </si>
  <si>
    <t>MRAC63</t>
  </si>
  <si>
    <t>RACCORD PEHD PVC D63</t>
  </si>
  <si>
    <t>MRAC50</t>
  </si>
  <si>
    <t>RACCORD PEHD PVC D50</t>
  </si>
  <si>
    <t>MCOMP63</t>
  </si>
  <si>
    <t>MANCHON A COMPRESSION PE D63</t>
  </si>
  <si>
    <t>T30145</t>
  </si>
  <si>
    <t>PIQUET T GRIS 1M45 (A LUNITE)</t>
  </si>
  <si>
    <t>CLOTEX</t>
  </si>
  <si>
    <t>SUPT30</t>
  </si>
  <si>
    <t>SUPPORT MANGEOIRE AQUATIRIS</t>
  </si>
  <si>
    <t>TCORD50</t>
  </si>
  <si>
    <t>CORDAGE CHANVRE (BOBINE DE 50M)</t>
  </si>
  <si>
    <t>ULLMANN</t>
  </si>
  <si>
    <t>SERCAB</t>
  </si>
  <si>
    <t>SERRE CABLE GALVA</t>
  </si>
  <si>
    <t>UMR6350</t>
  </si>
  <si>
    <t>MANCHON REDUIT 63/50</t>
  </si>
  <si>
    <t>SFV12EH8X3</t>
  </si>
  <si>
    <t>FILTRE VERTICAL 12EH 8X3 1.52MM</t>
  </si>
  <si>
    <t>PSFV12EH8X3</t>
  </si>
  <si>
    <t>PACK  FV GEO 1.52MM 12EH 8X3 AVEC GRILLES</t>
  </si>
  <si>
    <t>PSR12EH8X3</t>
  </si>
  <si>
    <t xml:space="preserve">KIT CAILLEBOTIS FV GEOMEMBRANE 12EH8X3 </t>
  </si>
  <si>
    <t>ECOLAT14</t>
  </si>
  <si>
    <t>ECOLAT 14CM X 7MM RLX 25ML</t>
  </si>
  <si>
    <t>SFV14EH8x3.5</t>
  </si>
  <si>
    <t>FILTRE VERTICAL 14EH 8X3.5 1.52MM</t>
  </si>
  <si>
    <t>SPY45100</t>
  </si>
  <si>
    <t>CULOTTE Y 45 M/F 100</t>
  </si>
  <si>
    <t>SNBA080000</t>
  </si>
  <si>
    <t xml:space="preserve">TIMER BLUETOOTH </t>
  </si>
  <si>
    <t>Z-AHK</t>
  </si>
  <si>
    <t>CONTACT AUX 101F 4A</t>
  </si>
  <si>
    <t>PLG4</t>
  </si>
  <si>
    <t>DISJONCTEUR PLG</t>
  </si>
  <si>
    <t>NCLAPETDR100</t>
  </si>
  <si>
    <t xml:space="preserve">TUBE PVC JAUNE SORTIE A CLAPET DIAM 100 </t>
  </si>
  <si>
    <t>ODPRO</t>
  </si>
  <si>
    <t>DRAIN EPANDAGE ODPRO VERT D100</t>
  </si>
  <si>
    <t>MTOLE3</t>
  </si>
  <si>
    <t>SUPPORT HAUT INOX 510MM</t>
  </si>
  <si>
    <t>MTOLE4</t>
  </si>
  <si>
    <t>TOLE SUPPORT FLOTTEUR ALARME</t>
  </si>
  <si>
    <t>MLYSI</t>
  </si>
  <si>
    <t>PRELEVEUR LYSIMETRIQUE (LYSIMETRE)</t>
  </si>
  <si>
    <t>1111022P</t>
  </si>
  <si>
    <t>TUYAU PVC D200</t>
  </si>
  <si>
    <t>CLIP63PPVDL</t>
  </si>
  <si>
    <t>COLLIER CLIP VDL D63</t>
  </si>
  <si>
    <t>BIPSTOP</t>
  </si>
  <si>
    <t>FLOTTEUR JAUNE 20M DE CABLE+LEST</t>
  </si>
  <si>
    <t>ATMI</t>
  </si>
  <si>
    <t>CUVE900</t>
  </si>
  <si>
    <t>CUVE RELEVAGE HT900</t>
  </si>
  <si>
    <t>CUVE1200</t>
  </si>
  <si>
    <t>CUVE RELEVAGE HT1200</t>
  </si>
  <si>
    <t>CUVE1500</t>
  </si>
  <si>
    <t>CUVE RELEVAGE HT1500</t>
  </si>
  <si>
    <t>REHAUS400</t>
  </si>
  <si>
    <t>REHAUSSE DE CUVE HT400</t>
  </si>
  <si>
    <t>ECOP2.5</t>
  </si>
  <si>
    <t>ECOPLANC 2M50</t>
  </si>
  <si>
    <t>COFFRET 6P EATON IP65</t>
  </si>
  <si>
    <t>LEG050428</t>
  </si>
  <si>
    <t xml:space="preserve">FICHE PRISE  2P+T LEGRAND </t>
  </si>
  <si>
    <t>MCOFPRO</t>
  </si>
  <si>
    <t>COFFRET ALARME ET PROTECTION RELEVAGE</t>
  </si>
  <si>
    <t>SASKIT</t>
  </si>
  <si>
    <t>LEG037160</t>
  </si>
  <si>
    <t>BLOC PASS.VIS 1 JONCT.2,5 GRIS</t>
  </si>
  <si>
    <t>FILH07VU1,5R</t>
  </si>
  <si>
    <t>FIL RIGIDE 1.5 ROUGE</t>
  </si>
  <si>
    <t>AUXICOM</t>
  </si>
  <si>
    <t>FILH07VU1,5B</t>
  </si>
  <si>
    <t>FIL RIGIDE 1.5 BLEU</t>
  </si>
  <si>
    <t>TX089</t>
  </si>
  <si>
    <t>PILOTE LED INTERMITENTE ROUGE</t>
  </si>
  <si>
    <t>SPR1200V75</t>
  </si>
  <si>
    <t>POSTE HT1200 POMPE DWVOX75</t>
  </si>
  <si>
    <t>PLTINY</t>
  </si>
  <si>
    <t>PLAQUETTE PHYTOTINY</t>
  </si>
  <si>
    <t>TD1003A</t>
  </si>
  <si>
    <t>TUBE VENTIL D100  ANTHRACITE</t>
  </si>
  <si>
    <t>CLAPETINOX</t>
  </si>
  <si>
    <t>CLAPET  INOX  AIMANTE DN 100</t>
  </si>
  <si>
    <t>7122000003A</t>
  </si>
  <si>
    <t>ELECTROPOMPE DW VOX 75 A 20M DE CABLE</t>
  </si>
  <si>
    <t>ENFCS87200</t>
  </si>
  <si>
    <t>CULOTTE SIMPLE 87 30 FFF D 200</t>
  </si>
  <si>
    <t>ENFM200</t>
  </si>
  <si>
    <t>MANCHON A BUTEE FF D200</t>
  </si>
  <si>
    <t>ENFTV200</t>
  </si>
  <si>
    <t>TAMPON DE VISITE M D 200</t>
  </si>
  <si>
    <t>ENFTR200110</t>
  </si>
  <si>
    <t>TAMPON REDUIT MF 200/110</t>
  </si>
  <si>
    <t>ENFRE200100</t>
  </si>
  <si>
    <t>REDUCTION EXCENTREE MF 200/100</t>
  </si>
  <si>
    <t>CHASSECLAP</t>
  </si>
  <si>
    <t>CHASSE A CLAPET INOX  AQUATIRIS</t>
  </si>
  <si>
    <t>SPR900V75</t>
  </si>
  <si>
    <t>POSTE HT900 POMPE DWVOX75</t>
  </si>
  <si>
    <t>SPR1500V75</t>
  </si>
  <si>
    <t>POSTE HT1500 POMPE DWVOX75</t>
  </si>
  <si>
    <t>SPR900V75BG</t>
  </si>
  <si>
    <t>POSTE HT900 POMPE DWVOX75 BARRES DE GUIDAGE</t>
  </si>
  <si>
    <t>SPR1200V75BG</t>
  </si>
  <si>
    <t>POSTE HT1200 POMPE DWVOX75 BARRES DE GUIDAGE</t>
  </si>
  <si>
    <t>MANILLE INOX</t>
  </si>
  <si>
    <t>TOTEB</t>
  </si>
  <si>
    <t xml:space="preserve">TOTE BAG </t>
  </si>
  <si>
    <t>ADAPEI</t>
  </si>
  <si>
    <t>SPR1500V75BG</t>
  </si>
  <si>
    <t>POSTE HT1500 POMPE DWVOX75 BARRES DE GUIDAGE</t>
  </si>
  <si>
    <t>SPR1900V75BG</t>
  </si>
  <si>
    <t>POSTE HT1900 POMPE DWVOX75 BARRES DE GUIDAGE</t>
  </si>
  <si>
    <t>C70701800</t>
  </si>
  <si>
    <t>CHEVRON 70X70 1.80 ML</t>
  </si>
  <si>
    <t>TRAIDIB</t>
  </si>
  <si>
    <t>CHEVRON 1,8 ML</t>
  </si>
  <si>
    <t>C41413000</t>
  </si>
  <si>
    <t>CHEVRON 41X41 L 3M</t>
  </si>
  <si>
    <t>C501151800</t>
  </si>
  <si>
    <t>BASTAINGS 50X115 (1.80 ML)</t>
  </si>
  <si>
    <t>C1001002500</t>
  </si>
  <si>
    <t>CHEVRON 100X100 L 2.50M</t>
  </si>
  <si>
    <t>VIS INOX 5X40</t>
  </si>
  <si>
    <t>flot01</t>
  </si>
  <si>
    <t>FLOTTEUR DE CHASSE A AUGET BASCULANT</t>
  </si>
  <si>
    <t>ACCESSCHASSE</t>
  </si>
  <si>
    <t>PORTE A BASCULE CHASSE + ACCESSOIRES</t>
  </si>
  <si>
    <t>ATTA02</t>
  </si>
  <si>
    <t>MAQUETTE</t>
  </si>
  <si>
    <t>ACCESSOIRES CONCEPTION MAQUETTE</t>
  </si>
  <si>
    <t>BOMBYXPROD</t>
  </si>
  <si>
    <t>T403</t>
  </si>
  <si>
    <t>TE ALU 40/40/3 ML</t>
  </si>
  <si>
    <t>KLOECKNER</t>
  </si>
  <si>
    <t>6 m</t>
  </si>
  <si>
    <t>U25452</t>
  </si>
  <si>
    <t>U 25/45/25/2 ML</t>
  </si>
  <si>
    <t>ID ALU</t>
  </si>
  <si>
    <t>CE403</t>
  </si>
  <si>
    <t>CORNIERE ALU 40/40/3 ML</t>
  </si>
  <si>
    <t>SPR1200V150BG</t>
  </si>
  <si>
    <t>POSTE HT1200 POMPE DWVOX150 BARRES DE GUIDAGE</t>
  </si>
  <si>
    <t>SPR1200V100</t>
  </si>
  <si>
    <t>POSTE HT1200 POMPE DWVOX100</t>
  </si>
  <si>
    <t>SPR1200V100BG</t>
  </si>
  <si>
    <t>POSTE HT1200 POMPE DWVOX100 BARRES DE GUIDAGE</t>
  </si>
  <si>
    <t>SPR1500V100BG</t>
  </si>
  <si>
    <t>POSTE HT1500 POMPE DWVOX100 BARRES DE GUIDAGE</t>
  </si>
  <si>
    <t>SPR1500V150BG</t>
  </si>
  <si>
    <t>POSTE HT1500 POMPE DWVOX150 BARRES DE GUIDAGE</t>
  </si>
  <si>
    <t>SPR1900V100BG</t>
  </si>
  <si>
    <t>POSTE HT1900 POMPE DWVOX100 BARRES DE GUIDAGE</t>
  </si>
  <si>
    <t>SPR1900V150BG</t>
  </si>
  <si>
    <t>POSTE HT1900 POMPE DWVOX150 BARRES DE GUIDAGE</t>
  </si>
  <si>
    <t>SPR900V100</t>
  </si>
  <si>
    <t>POSTE HT900 POMPE DWVOX100</t>
  </si>
  <si>
    <t>SPR900V150</t>
  </si>
  <si>
    <t>POSTE HT900 POMPE DWVOX150</t>
  </si>
  <si>
    <t>SPR1200V150</t>
  </si>
  <si>
    <t>POSTE HT1200 POMPE DWVOX150</t>
  </si>
  <si>
    <t>SPR1500V100</t>
  </si>
  <si>
    <t>POSTE HT1500 POMPE DWVOX100</t>
  </si>
  <si>
    <t>SPR1500V150</t>
  </si>
  <si>
    <t>POSTE HT1500 POMPE DWVOX150</t>
  </si>
  <si>
    <t>PSR8EH8X2</t>
  </si>
  <si>
    <t xml:space="preserve">KIT CAILLEBOTIS FV GEOMEMBRANE 8EH8X2 </t>
  </si>
  <si>
    <t>PSR10EH8X2.5</t>
  </si>
  <si>
    <t xml:space="preserve">KIT CAILLEBOTIS FV GEOMEMBRANE 10EH8X2.5 </t>
  </si>
  <si>
    <t>PSR18EH9X4</t>
  </si>
  <si>
    <t xml:space="preserve">KIT CAILLEBOTIS FV GEOMEMBRANE 18EH9X4 </t>
  </si>
  <si>
    <t>PSR20EH10X4</t>
  </si>
  <si>
    <t xml:space="preserve">KIT CAILLEBOTIS FV GEOMEMBRANE 20EH10X4 </t>
  </si>
  <si>
    <t>VIS CHARPENTE 6X80 INOX  A2 TORX T25</t>
  </si>
  <si>
    <t>VIS PENTURE 6X30 T30 INOX  A2</t>
  </si>
  <si>
    <t>VIS PENTURE TORX T30 INOX A2 7X70</t>
  </si>
  <si>
    <t>VIS CHARPENTE 6X140</t>
  </si>
  <si>
    <t>PCR3EH</t>
  </si>
  <si>
    <t>COFFRAGE FV RELEVAGE 3EH 3X2</t>
  </si>
  <si>
    <t>BOULON 6X30</t>
  </si>
  <si>
    <t>ECROU 6X30</t>
  </si>
  <si>
    <t>PCR4EH</t>
  </si>
  <si>
    <t>COFFRAGE FV RELEVAGE 4EH 4X2</t>
  </si>
  <si>
    <t>PCR5EH</t>
  </si>
  <si>
    <t>COFFRAGE FV RELEVAGE 5EH 4X2.5</t>
  </si>
  <si>
    <t>PCR6EHA</t>
  </si>
  <si>
    <t>COFFRAGE FV RELEVAGE 6EH 4X3</t>
  </si>
  <si>
    <t>PCR6EHB</t>
  </si>
  <si>
    <t>COFFRAGE FV RELEVAGE 6EH 6X2</t>
  </si>
  <si>
    <t>PCR7EH</t>
  </si>
  <si>
    <t>COFFRAGE FV RELEVAGE 7EH 4X3.5</t>
  </si>
  <si>
    <t>PCR8EHA</t>
  </si>
  <si>
    <t>COFFRAGE FV RELEVAGE 8EH 4X4</t>
  </si>
  <si>
    <t>PCR8EHB</t>
  </si>
  <si>
    <t>COFFRAGE FV RELEVAGE 8EH 8X2</t>
  </si>
  <si>
    <t>PCR9EH</t>
  </si>
  <si>
    <t>COFFRAGE FV RELEVAGE 9EH 4X4.5</t>
  </si>
  <si>
    <t>PCR10EHA-NV</t>
  </si>
  <si>
    <t>OBSOLETE - COFFRAGE FV RELEVAGE 10EH 4X5</t>
  </si>
  <si>
    <t>PCR10EHB</t>
  </si>
  <si>
    <t>COFFRAGE FV RELEVAGE 10EH 10X2</t>
  </si>
  <si>
    <t>PCR12EHA</t>
  </si>
  <si>
    <t>COFFRAGE FV RELEVAGE 12EH 6X4</t>
  </si>
  <si>
    <t>PCR12EHB</t>
  </si>
  <si>
    <t>COFFRAGE FV RELEVAGE 12EH 8X3</t>
  </si>
  <si>
    <t>PCR14EHA</t>
  </si>
  <si>
    <t>COFFRAGE FV RELEVAGE 14EH 8X3.5</t>
  </si>
  <si>
    <t>PCR14EHB</t>
  </si>
  <si>
    <t>COFFRAGE FV RELEVAGE 14EH 7X4</t>
  </si>
  <si>
    <t>PCR16EH</t>
  </si>
  <si>
    <t>COFFRAGE FV RELEVAGE 16EH 8X4</t>
  </si>
  <si>
    <t>PCR18EHA</t>
  </si>
  <si>
    <t>COFFRAGE FV RELEVAGE 18EH 8X4.5</t>
  </si>
  <si>
    <t>PCR18EHB</t>
  </si>
  <si>
    <t>COFFRAGE FV RELEVAGE 18EH 9X4</t>
  </si>
  <si>
    <t>PCR20EHB</t>
  </si>
  <si>
    <t>COFFRAGE FV RELEVAGE 20EH 8X5</t>
  </si>
  <si>
    <t>PCR20EHA</t>
  </si>
  <si>
    <t>COFFRAGE FV RELEVAGE 20EH 10X4</t>
  </si>
  <si>
    <t>PCG3EH</t>
  </si>
  <si>
    <t>COFFRAGE FV GRAVITAIRE 3EH 3X2</t>
  </si>
  <si>
    <t>PCG4EH</t>
  </si>
  <si>
    <t>COFFRAGE FV GRAVITAIRE 4EH 4X2</t>
  </si>
  <si>
    <t>PCG5EH</t>
  </si>
  <si>
    <t>COFFRAGE FV GRAVITAIRE 5EH 4X2.5</t>
  </si>
  <si>
    <t>PCG6EHA</t>
  </si>
  <si>
    <t>COFFRAGE FV GRAVITAIRE 6EH 4X3</t>
  </si>
  <si>
    <t>PCG6EHB</t>
  </si>
  <si>
    <t>COFFRAGE FV GRAVITAIRE 6EH 6X2</t>
  </si>
  <si>
    <t>PCG7EH</t>
  </si>
  <si>
    <t>COFFRAGE FV GRAVITAIRE 7EH 4X3.5</t>
  </si>
  <si>
    <t>PCG8EHA</t>
  </si>
  <si>
    <t>COFFRAGE FV GRAVITAIRE 8EH 4X4</t>
  </si>
  <si>
    <t>PCG8EHB</t>
  </si>
  <si>
    <t>COFFRAGE FV GRAVITAIRE 8EH 8X2</t>
  </si>
  <si>
    <t>PCG9EH</t>
  </si>
  <si>
    <t>COFFRAGE FV GRAVITAIRE 9EH 4X4.5</t>
  </si>
  <si>
    <t>PCG10EHA</t>
  </si>
  <si>
    <t>COFFRAGE FV GRAVITAIRE 10EH 4X5</t>
  </si>
  <si>
    <t>PCG10EHB</t>
  </si>
  <si>
    <t>COFFRAGE FV GRAVITAIRE 10EH 10X2</t>
  </si>
  <si>
    <t>PCG12EHA</t>
  </si>
  <si>
    <t>COFFRAGE FV GRAVITAIRE 12EH 6X4</t>
  </si>
  <si>
    <t>PCG12EHB</t>
  </si>
  <si>
    <t>COFFRAGE FV GRAVITAIRE 12EH 8X3</t>
  </si>
  <si>
    <t>PCG14EHA</t>
  </si>
  <si>
    <t>COFFRAGE FV GRAVITAIRE 14EH 8X3.5</t>
  </si>
  <si>
    <t>PCG14EHB</t>
  </si>
  <si>
    <t>COFFRAGE FV GRAVITAIRE 14EH 7X4</t>
  </si>
  <si>
    <t>PCG16EH</t>
  </si>
  <si>
    <t>COFFRAGE FV GRAVITAIRE 16EH 8X4</t>
  </si>
  <si>
    <t>PCG18EHA</t>
  </si>
  <si>
    <t>COFFRAGE FV GRAVITAIRE 18EH 8X4.5</t>
  </si>
  <si>
    <t>PCG18EHB</t>
  </si>
  <si>
    <t>COFFRAGE FV GRAVITAIRE 18EH 9X4</t>
  </si>
  <si>
    <t>PCG20EHB</t>
  </si>
  <si>
    <t>COFFRAGE FV GRAVITAIRE 20EH 8X5</t>
  </si>
  <si>
    <t>PCG20EHA</t>
  </si>
  <si>
    <t>COFFRAGE FV GRAVITAIRE 20EH 10X4</t>
  </si>
  <si>
    <t>PCLC3EH</t>
  </si>
  <si>
    <t>CLOISON CENTRALE FV 3EH 3X2</t>
  </si>
  <si>
    <t>PCLC4EH</t>
  </si>
  <si>
    <t>CLOISON CENTRALE FV 4EH 4X2</t>
  </si>
  <si>
    <t>PCLC5EH</t>
  </si>
  <si>
    <t>CLOISON CENTRALE FV 5EH 4X2.5</t>
  </si>
  <si>
    <t>PCLC6EHA</t>
  </si>
  <si>
    <t>CLOISON CENTRALE FV 6EH 4X3</t>
  </si>
  <si>
    <t>PCLC6EHB</t>
  </si>
  <si>
    <t>CLOISON CENTRALE FV 6EH 6X2</t>
  </si>
  <si>
    <t>PCLC7EH</t>
  </si>
  <si>
    <t>CLOISON CENTRALE FV 7EH 4X3.5</t>
  </si>
  <si>
    <t>PCLC8EHA</t>
  </si>
  <si>
    <t>CLOISON CENTRALE FV 8EH 4X4</t>
  </si>
  <si>
    <t>PCLC8EHB</t>
  </si>
  <si>
    <t>CLOISON CENTRALE FV 8EH 8X2</t>
  </si>
  <si>
    <t>PCLC9EH</t>
  </si>
  <si>
    <t>CLOISON CENTRALE FV 9EH 4X4.5</t>
  </si>
  <si>
    <t>PCLC10EHA</t>
  </si>
  <si>
    <t>CLOISON CENTRALE FV 10EH 4X5</t>
  </si>
  <si>
    <t>PCLC10EHB</t>
  </si>
  <si>
    <t>CLOISON CENTRALE FV 10EH 10X2</t>
  </si>
  <si>
    <t>PCLC12EHA</t>
  </si>
  <si>
    <t>CLOISON CENTRALE FV 12EH 6X4</t>
  </si>
  <si>
    <t>PCLC12EHB</t>
  </si>
  <si>
    <t>CLOISON CENTRALE FV 12EH 8X3</t>
  </si>
  <si>
    <t>PCLC14EHA</t>
  </si>
  <si>
    <t>CLOISON CENTRALE FV 14EH 8X3.5</t>
  </si>
  <si>
    <t>PCLC14EHB</t>
  </si>
  <si>
    <t>CLOISON CENTRALE FV 14EH 7X4</t>
  </si>
  <si>
    <t>PCLC16EH</t>
  </si>
  <si>
    <t>CLOISON CENTRALE FV 16EH 8X4</t>
  </si>
  <si>
    <t>PCLC18EHA</t>
  </si>
  <si>
    <t>CLOISON CENTRALE FV 18EH 8X4.5</t>
  </si>
  <si>
    <t>PCLC18EHB</t>
  </si>
  <si>
    <t>CLOISON CENTRALE FV 18EH 9X4</t>
  </si>
  <si>
    <t>PCLC20EHB</t>
  </si>
  <si>
    <t>CLOISON CENTRALE FV 20EH 8X5</t>
  </si>
  <si>
    <t>PCLC20EHA</t>
  </si>
  <si>
    <t>CLOISON CENTRALE FV 20EH 10X4</t>
  </si>
  <si>
    <t>PCLCB3EH</t>
  </si>
  <si>
    <t>CLOISON CENTRALE BAC 3EH</t>
  </si>
  <si>
    <t>ECOPML</t>
  </si>
  <si>
    <t>ECOPLANC AU ML</t>
  </si>
  <si>
    <t>KITCOMM</t>
  </si>
  <si>
    <t>KIT COMMERCIAL PRO</t>
  </si>
  <si>
    <t>RONDELLES</t>
  </si>
  <si>
    <t>RTCALE</t>
  </si>
  <si>
    <t>CALE CAOUTCHOUC BRUT 8 X 90</t>
  </si>
  <si>
    <t>REISSER</t>
  </si>
  <si>
    <t>PLTECH</t>
  </si>
  <si>
    <t>PLAQUETTE JARDIN ASSAINISSEMENT ROSEAUX IRIS</t>
  </si>
  <si>
    <t>CRAYON</t>
  </si>
  <si>
    <t>STYLO</t>
  </si>
  <si>
    <t>TSHIRTG</t>
  </si>
  <si>
    <t>T SHIRT AQUATIRIS GRIS</t>
  </si>
  <si>
    <t>TSHIRTM</t>
  </si>
  <si>
    <t>T SHIRT AQUATIRIS MARINE</t>
  </si>
  <si>
    <t>PULLH</t>
  </si>
  <si>
    <t>PULL AQUATIRIS HOMME</t>
  </si>
  <si>
    <t>PULLF</t>
  </si>
  <si>
    <t>PULL AQUATIRIS FEMME</t>
  </si>
  <si>
    <t>MARINIEREH</t>
  </si>
  <si>
    <t>MARINIERE AQUATIRIS HOMME</t>
  </si>
  <si>
    <t>MARINIEREF</t>
  </si>
  <si>
    <t>MARINIERE AQUATIRIS FEMME</t>
  </si>
  <si>
    <t>VESTE</t>
  </si>
  <si>
    <t>VESTE AQUATIRIS</t>
  </si>
  <si>
    <t>MBAR203</t>
  </si>
  <si>
    <t>BARRE GALVA EN T SUR MESURE 2M03</t>
  </si>
  <si>
    <t>ZDR1</t>
  </si>
  <si>
    <t>KIT DRAINAGE VENTILATION BAC 2.5 - 3 EH</t>
  </si>
  <si>
    <t>ZDR2</t>
  </si>
  <si>
    <t>KIT DRAINAGE VENTILATION BAC 5 - 6 EH</t>
  </si>
  <si>
    <t>DGEOTRLX3M</t>
  </si>
  <si>
    <t>ROULEAUX GEOTEXTILE 3M X 200M</t>
  </si>
  <si>
    <t>DGEOTRLX6M</t>
  </si>
  <si>
    <t>ROULEAUX GEOTEXTILE 6M X 200M</t>
  </si>
  <si>
    <t>DIR023V63</t>
  </si>
  <si>
    <t>KIT RELEVAGE DIR02 3 VOIES D63</t>
  </si>
  <si>
    <t>MANTIR25</t>
  </si>
  <si>
    <t>BARRIERE ANTI RACINE ROULEAU DE 25M</t>
  </si>
  <si>
    <t>rouleau de 25M</t>
  </si>
  <si>
    <t>SPR900V100BG</t>
  </si>
  <si>
    <t>POSTE HT900 POMPE DWVOX100 BARRES DE GUIDAGE</t>
  </si>
  <si>
    <t>PAN1505</t>
  </si>
  <si>
    <t>PANNEAU PVC 1000 X 1500 MM</t>
  </si>
  <si>
    <t>EXTRUPLESA</t>
  </si>
  <si>
    <t>PAN1515</t>
  </si>
  <si>
    <t>PANNEAU PVC PLUS UTILISE OBSOLETE</t>
  </si>
  <si>
    <t>PAN2005</t>
  </si>
  <si>
    <t>PANNEAU PVC 1000 X 2010 MM</t>
  </si>
  <si>
    <t>PAN2025</t>
  </si>
  <si>
    <t>PAN2110</t>
  </si>
  <si>
    <t>PANNEAU PVC 1000 X 2110 MM</t>
  </si>
  <si>
    <t>PAN2220</t>
  </si>
  <si>
    <t>PANNEAU PVC 1000 X 2220 MM</t>
  </si>
  <si>
    <t>PAN2505</t>
  </si>
  <si>
    <t>PANNEAU PVC 1000 X 2510 MM</t>
  </si>
  <si>
    <t>PAN2525</t>
  </si>
  <si>
    <t>EXPAN1505</t>
  </si>
  <si>
    <t>RALLONGE PVC 200 X 1500 MM</t>
  </si>
  <si>
    <t>EXPAN1515</t>
  </si>
  <si>
    <t>RALLONGE OBSOLETE</t>
  </si>
  <si>
    <t>EXPAN2005</t>
  </si>
  <si>
    <t>RALLONGE PVC 200 X 2010 MM</t>
  </si>
  <si>
    <t>EXPAN2025</t>
  </si>
  <si>
    <t>EXPAN2110</t>
  </si>
  <si>
    <t>RALLONGE PVC 200 X 2110 MM</t>
  </si>
  <si>
    <t>EXPAN2220</t>
  </si>
  <si>
    <t>RALLONGE PVC 200 X 2220 MM</t>
  </si>
  <si>
    <t>EXPAN2505</t>
  </si>
  <si>
    <t>RALLONGE PVC 200 X 2510 MM</t>
  </si>
  <si>
    <t>EXPAN2525</t>
  </si>
  <si>
    <t>PROFILH1505</t>
  </si>
  <si>
    <t>PROFIL H 1505</t>
  </si>
  <si>
    <t>PROFILH1515</t>
  </si>
  <si>
    <t>PROFIL RALLONGE</t>
  </si>
  <si>
    <t>PROFILH2005</t>
  </si>
  <si>
    <t>PROFIL H 2005</t>
  </si>
  <si>
    <t>PROFILH2025</t>
  </si>
  <si>
    <t>PROFIL OBSOLETE</t>
  </si>
  <si>
    <t>PROFILH2110</t>
  </si>
  <si>
    <t>PROFIL H 2110</t>
  </si>
  <si>
    <t>PROFILH2220</t>
  </si>
  <si>
    <t>PROFIL H 2220</t>
  </si>
  <si>
    <t>PROFILH2505</t>
  </si>
  <si>
    <t>PROFIL H 2505</t>
  </si>
  <si>
    <t>PROFILH2525</t>
  </si>
  <si>
    <t>SPR900V150BG</t>
  </si>
  <si>
    <t>POSTE HT900 POMPE DWVOX150 BARRES DE GUIDAGE</t>
  </si>
  <si>
    <t>SACOCHE</t>
  </si>
  <si>
    <t>SACOCHE ORDINATEUR</t>
  </si>
  <si>
    <t>7FAMILLES</t>
  </si>
  <si>
    <t>JEU DES 7 FAMILLES</t>
  </si>
  <si>
    <t>SFV10EH8X2.5</t>
  </si>
  <si>
    <t>FILTRE VERTICAL 10EH 8X2.5</t>
  </si>
  <si>
    <t>SFV18EH9X4</t>
  </si>
  <si>
    <t>FILTRE VERTICAL 18EH 9X4</t>
  </si>
  <si>
    <t>PSFV8EH8X2</t>
  </si>
  <si>
    <t>PACK FV GEO 1.52MM 8EH 8X2 AVEC GRILLES</t>
  </si>
  <si>
    <t>PSFV10EH8X2.5</t>
  </si>
  <si>
    <t>PACK FV GEO 1.52MM 10EH 8X2.5 AVEC GRILLES</t>
  </si>
  <si>
    <t>PSFV14EH8X3.5</t>
  </si>
  <si>
    <t>PACK FV GEO 1.52MM 14EH 8X3.5 AVEC GRILLES</t>
  </si>
  <si>
    <t>PSFV18EH9X4</t>
  </si>
  <si>
    <t>PACK FV GEO 1.52MM 18EH 9X4 AVEC GRILLES</t>
  </si>
  <si>
    <t>PSFV20EH10X4</t>
  </si>
  <si>
    <t>PACK FV GEO 1.52MM 20EH 10X4 AVEC GRILLES</t>
  </si>
  <si>
    <t>FOND8</t>
  </si>
  <si>
    <t>FONDAFORM 1M20X2M40</t>
  </si>
  <si>
    <t>PLAKAGROUP</t>
  </si>
  <si>
    <t>m²</t>
  </si>
  <si>
    <t>PLG6</t>
  </si>
  <si>
    <t>DISJONCTEUR ELECTROVANNE 2A</t>
  </si>
  <si>
    <t>DGEOM_915_152_3050</t>
  </si>
  <si>
    <t>ROULEAU 9M15 X 30M50 1.52MM</t>
  </si>
  <si>
    <t>DGEOM1220_152_3050</t>
  </si>
  <si>
    <t>ROULEAU 12M20 X 30M50 1.52MM</t>
  </si>
  <si>
    <t>DGEOM_1525_152_3050</t>
  </si>
  <si>
    <t>ROULEAU 15M25 X 30M50 1.52MM</t>
  </si>
  <si>
    <t>PCR8EH</t>
  </si>
  <si>
    <t>A-P TH 6.3X32 ST ZG</t>
  </si>
  <si>
    <t>Boite de 500</t>
  </si>
  <si>
    <t>V. POEL M6X12 HC4 ANIC</t>
  </si>
  <si>
    <t>LIEN DE SERRAGE 2.5X80 NYL P6.6 NOIR</t>
  </si>
  <si>
    <t>Boite de 100</t>
  </si>
  <si>
    <t>V. PENT T30 A2 6X40</t>
  </si>
  <si>
    <t>NP</t>
  </si>
  <si>
    <t>VIS METAUX  A2 TH M6X25</t>
  </si>
  <si>
    <t>VIS METAUX  A2 TH M8X25</t>
  </si>
  <si>
    <t>ECROU FREIN A2 M6 WAX</t>
  </si>
  <si>
    <t>ECROU FREIN A2 M8 WAX</t>
  </si>
  <si>
    <t>RONDELLE PLATE M8X22X1.5 L A2</t>
  </si>
  <si>
    <t>Boite de 200</t>
  </si>
  <si>
    <t>RONDELLE PLATE M6X24X1.2 LL A2</t>
  </si>
  <si>
    <t>CUVEDN200</t>
  </si>
  <si>
    <t>ACCESSOIRE POUR CUVE DN 200</t>
  </si>
  <si>
    <t>MOTORISATION</t>
  </si>
  <si>
    <t>MOTORISATION VANNE D63</t>
  </si>
  <si>
    <t>MPANXL</t>
  </si>
  <si>
    <t>PANNEAU DE CHANTIER AQUATIRIS XL</t>
  </si>
  <si>
    <t>DIR023VMHI63D</t>
  </si>
  <si>
    <t>PCLC8EH</t>
  </si>
  <si>
    <t>PCG10EH</t>
  </si>
  <si>
    <t>PCLC10EH</t>
  </si>
  <si>
    <t xml:space="preserve">CLOISON CENTRALE FV 10EH </t>
  </si>
  <si>
    <t>MCABLE1.5-2-25</t>
  </si>
  <si>
    <t>CABLE ELECTRIQUE R2V 3G1.5 COURONNE DE 25 ML</t>
  </si>
  <si>
    <t>Y100M/F45INV</t>
  </si>
  <si>
    <t>Y PVC D100 45 M/F INVERSE</t>
  </si>
  <si>
    <t>Z1</t>
  </si>
  <si>
    <t>Y100M/FINV</t>
  </si>
  <si>
    <t>Y PVC 45 M/F INVERSE</t>
  </si>
  <si>
    <t>TSHIRTG-L</t>
  </si>
  <si>
    <t>T-SHIRT GRIS AQUATIRIS - TAILLE L</t>
  </si>
  <si>
    <t>TSHIRTM-L</t>
  </si>
  <si>
    <t>T-SHIRT MARINE AQUATIRIS - TAILLE L</t>
  </si>
  <si>
    <t>TSHIRTM-XXXL</t>
  </si>
  <si>
    <t>T-SHIRT MARINE AQUATIRIS - TAILLE XXXL</t>
  </si>
  <si>
    <t>DFVL</t>
  </si>
  <si>
    <t>KIT DRAINAGE FV 4-10 EH - SORTIE LATERALE</t>
  </si>
  <si>
    <t>DFVC</t>
  </si>
  <si>
    <t>KIT DRAINAGE FV 4-10 EH - SORTIE CENTRALE</t>
  </si>
  <si>
    <t>JTP63</t>
  </si>
  <si>
    <t>JOINT CAOUTCHOUC POUR TRAVERSEE DE PAROI</t>
  </si>
  <si>
    <t>MPH</t>
  </si>
  <si>
    <t>MASTIC PISCINE MS HYBRIDE 290 ML BLEU</t>
  </si>
  <si>
    <t>CC6M</t>
  </si>
  <si>
    <t>CHAPEAU D63 AVEC MOUSTIQUAIRE</t>
  </si>
  <si>
    <t>MARINIEREF-M</t>
  </si>
  <si>
    <t>MARINIERE  AQUATIRIS FEMMETAILLE M-2</t>
  </si>
  <si>
    <t>TSHIRTG-M</t>
  </si>
  <si>
    <t>T-SHIRT GRIS  AQUATIRIS -  TAILLE M</t>
  </si>
  <si>
    <t>TSHIRTM-M</t>
  </si>
  <si>
    <t>T-SHIR MARINE AQUATIRIS - TAILLE M</t>
  </si>
  <si>
    <t>T200EVAC</t>
  </si>
  <si>
    <t>TUBE PVC DN200 4 m</t>
  </si>
  <si>
    <t>C70701500</t>
  </si>
  <si>
    <t>CHEVRON PE 70X70 1.50 ML</t>
  </si>
  <si>
    <t>1 CHEVRON</t>
  </si>
  <si>
    <t>C5011250</t>
  </si>
  <si>
    <t>BASTAING PE 50X115 2.50 M</t>
  </si>
  <si>
    <t>PSR6EH5X2</t>
  </si>
  <si>
    <t xml:space="preserve">KIT CAILLEBOTIS FV GEOMEMBRANE 5EH5X2 </t>
  </si>
  <si>
    <t>PSR5EH5X2</t>
  </si>
  <si>
    <t>CARECO5EH</t>
  </si>
  <si>
    <t>COFFRAGE ECOPLANC CAREX 5 EH</t>
  </si>
  <si>
    <t>CARECO6EH</t>
  </si>
  <si>
    <t>COFFRAGE ECOPLANC CAREX 6 EH</t>
  </si>
  <si>
    <t>GUIDEFVFH</t>
  </si>
  <si>
    <t xml:space="preserve">GUIDES DE L'USAGE (FV + FH ET FV) </t>
  </si>
  <si>
    <t>100120ML</t>
  </si>
  <si>
    <t>PALETTE 100*120 MI-LOURDE</t>
  </si>
  <si>
    <t>PAL1</t>
  </si>
  <si>
    <t>80120ML</t>
  </si>
  <si>
    <t>PALETTES 80 x 120 MI-LOURDE</t>
  </si>
  <si>
    <t>PALBAC3EH</t>
  </si>
  <si>
    <t>PALETTE 2700*2150 POUR BACS PE 3 EH</t>
  </si>
  <si>
    <t>PAL2REI</t>
  </si>
  <si>
    <t>PALBAC2.5EH</t>
  </si>
  <si>
    <t>PALETTE 2280*2150 POUR BACS PE 2.5 EH</t>
  </si>
  <si>
    <t>PALCOF100240</t>
  </si>
  <si>
    <t xml:space="preserve">OBSOLETE PALETTE 1000*2400 SEMI-LOURDE </t>
  </si>
  <si>
    <t>COFRDP</t>
  </si>
  <si>
    <t>COFFRET ELECTRIQUE DOUBLE POMPE (VOX)</t>
  </si>
  <si>
    <t>RONDETD6</t>
  </si>
  <si>
    <t>RONDELLE EPDM INOX 5.5/6.3*25</t>
  </si>
  <si>
    <t>MTOLEDP</t>
  </si>
  <si>
    <t>SUPPORT HAUT INOX 630 MM POUR D800 DP</t>
  </si>
  <si>
    <t>TSHIRTG-XXXL</t>
  </si>
  <si>
    <t>T-SHIRT GRIS AQUATIRIS - TAILLE XXXL</t>
  </si>
  <si>
    <t>MCABLE1.5-2-100</t>
  </si>
  <si>
    <t>CABLE ELECTRIQUE R2V 3G1.5 COURONNE DE 100 M</t>
  </si>
  <si>
    <t>PCG8EH</t>
  </si>
  <si>
    <t>PSR2EH1.6X2.5</t>
  </si>
  <si>
    <t>KIT CAILLEBOTIS FV GEOMEMBRANE 2EH1.6X2.5</t>
  </si>
  <si>
    <t>MBAR166</t>
  </si>
  <si>
    <t>BARRE GALVA EN T SUR MESURE 1M66</t>
  </si>
  <si>
    <t>MCABLE1.5-2-50</t>
  </si>
  <si>
    <t>CABLE ELECTRIQUE R2V 3G1.5 COURONNE DE 50 ML</t>
  </si>
  <si>
    <t>VESTE-XXL</t>
  </si>
  <si>
    <t>VESTE AQUATIRIS - TAILLE XXL</t>
  </si>
  <si>
    <t>VESTE-S</t>
  </si>
  <si>
    <t>VESTE AQUATIRIS - TAILLE S</t>
  </si>
  <si>
    <t>TSHIRTG-S</t>
  </si>
  <si>
    <t>T-SHIRT GRIS  AQUATIRIS - TAILLE S</t>
  </si>
  <si>
    <t>TSHIRTG-XXL</t>
  </si>
  <si>
    <t>T-SHIRT GRIS AQUATIRIS - TAILLE XXL</t>
  </si>
  <si>
    <t>KGRSP</t>
  </si>
  <si>
    <t>KIT GRILLES SUR MESURE 4.25X3</t>
  </si>
  <si>
    <t>VMX6/20</t>
  </si>
  <si>
    <t>VIS A METAUX TH M6*20 INOX A2</t>
  </si>
  <si>
    <t>VCHARP8X140</t>
  </si>
  <si>
    <t>VIS CHARPENTE 8X140 INOX A2 TX40</t>
  </si>
  <si>
    <t>VCHARP8X160</t>
  </si>
  <si>
    <t>VIS CHARPENTE 8X160 INOX A2 TX 40</t>
  </si>
  <si>
    <t>VCHARP8X300</t>
  </si>
  <si>
    <t>VIS CHARPENTE 8X300 INOX A2 TX40</t>
  </si>
  <si>
    <t>VCHARP8X90</t>
  </si>
  <si>
    <t>VIS CHARPENTE 8X90 INOX A2 TX40</t>
  </si>
  <si>
    <t>EMBT40</t>
  </si>
  <si>
    <t>EMBOUT POUR VIS TX40</t>
  </si>
  <si>
    <t>LIEN DE SERRAGE 3.2X142 NYL P6.6 NOIR</t>
  </si>
  <si>
    <t>JTEPDM63</t>
  </si>
  <si>
    <t>JOINT TORIQUE EPDM D63</t>
  </si>
  <si>
    <t>PD</t>
  </si>
  <si>
    <t>TOILEUS</t>
  </si>
  <si>
    <t>TOILE AMERICANE MULTI USAGE 25 M</t>
  </si>
  <si>
    <t>MOAT</t>
  </si>
  <si>
    <t>MAIN D'OEUVRE ATELIER</t>
  </si>
  <si>
    <t>PAN1810</t>
  </si>
  <si>
    <t>PANNEAU PVC 1000 X 1810 MM</t>
  </si>
  <si>
    <t>PROFILH1810</t>
  </si>
  <si>
    <t>PROFIL H 1810</t>
  </si>
  <si>
    <t>EXPAN1810</t>
  </si>
  <si>
    <t>RALLONGE PVC 200 X 1810 MM</t>
  </si>
  <si>
    <t>DGEOM_1220_152_3050</t>
  </si>
  <si>
    <t xml:space="preserve">ROULEAU MEMBRANE - Largeur rouleau : 12.20M, </t>
  </si>
  <si>
    <t>TSHIRTG-XL</t>
  </si>
  <si>
    <t>T-SHIRT GRIS  AQUATIRIS - TAILLE XL</t>
  </si>
  <si>
    <t>PCR10EH</t>
  </si>
  <si>
    <t>COFFRAGE FV RELEVAGE 10EH 4X5</t>
  </si>
  <si>
    <t xml:space="preserve">GEOMEMBRANE A LA DECOUPE - Largeur rouleau : </t>
  </si>
  <si>
    <t>SOROFLEXD6306M</t>
  </si>
  <si>
    <t>TUYAU PVC SOUPLE D63 0.6 ML</t>
  </si>
  <si>
    <t>DGEOM_915__152</t>
  </si>
  <si>
    <t>MEMBRANE EPDM 1.52MM SUR MESURE (en cm) - Lar</t>
  </si>
  <si>
    <t>REMISE</t>
  </si>
  <si>
    <t>SPR-1200-63-NEW</t>
  </si>
  <si>
    <t>POSTE DE RELEVAGE D63 POMPE DWVOX</t>
  </si>
  <si>
    <t>COFFRET ELECTRIQUE IP65 12 MODULES</t>
  </si>
  <si>
    <t>CROCHETZN6X40</t>
  </si>
  <si>
    <t>CROCHET METAL ACIER ZINC BLANC 6*40</t>
  </si>
  <si>
    <t>BEST4MA</t>
  </si>
  <si>
    <t>POMPE EAUX CLAIRES BEST 4 AVEC FLOTTEUR</t>
  </si>
  <si>
    <t>Remise SAV</t>
  </si>
  <si>
    <t>NOVOFLEX63/25</t>
  </si>
  <si>
    <t>COURONNE PVC SOUPLE  NOVOFLEX D63 25M</t>
  </si>
  <si>
    <t>NOVOFLEX63/50</t>
  </si>
  <si>
    <t>COURONNE PVC SOUPLE  NOVOFLEX D63 50M</t>
  </si>
  <si>
    <t>M25</t>
  </si>
  <si>
    <t>MANCHON FEM/FEM A COLLER D25</t>
  </si>
  <si>
    <t>T403L20</t>
  </si>
  <si>
    <t>TE ALU 40/40/3 2 ML</t>
  </si>
  <si>
    <t>T403L15</t>
  </si>
  <si>
    <t>TE ALU 40/40/3 1,5 ML</t>
  </si>
  <si>
    <t>CE403L15</t>
  </si>
  <si>
    <t>CORNIERE  ALU 40/40/3 1,5 ML</t>
  </si>
  <si>
    <t>CE403L20</t>
  </si>
  <si>
    <t>CORNIERE  ALU 40/40/3 2 ML</t>
  </si>
  <si>
    <t>ODPRO163</t>
  </si>
  <si>
    <t>DRAIN EPANDAGE ODPRO VERT D100 L=163 CM</t>
  </si>
  <si>
    <t>TPVCD100L60</t>
  </si>
  <si>
    <t>TUYAU PVC D 100 L=60 CM</t>
  </si>
  <si>
    <t>TPVCD100L68</t>
  </si>
  <si>
    <t>TUYAU PVC D 100 L=68 CM</t>
  </si>
  <si>
    <t>TSHIRTM-S</t>
  </si>
  <si>
    <t>T-SHIRT MARINE AQUATIRIS - TAILLE S</t>
  </si>
  <si>
    <t>RONDN24</t>
  </si>
  <si>
    <t>RONDELLE PLATE NYLON 8X24X2 L</t>
  </si>
  <si>
    <t>BOUL8X70</t>
  </si>
  <si>
    <t>CORPS BOULON FIL. PARTIEL TH M8X70 INOX  A4</t>
  </si>
  <si>
    <t>ECRBM8</t>
  </si>
  <si>
    <t>ECROU BORGNE M8 INOX A4</t>
  </si>
  <si>
    <t>VFAC48X25</t>
  </si>
  <si>
    <t>VIS FACADE DDT12.3 4.8X25 T20 INOX A2</t>
  </si>
  <si>
    <t>RONDN241</t>
  </si>
  <si>
    <t>RONDELLE PLATE NYLON 8X24X1 L</t>
  </si>
  <si>
    <t>FLOTCLAP</t>
  </si>
  <si>
    <t>FLOTTEUR POUR CHASSE A CLAPET</t>
  </si>
  <si>
    <t>FCPG13</t>
  </si>
  <si>
    <t>PRESSE ETOUPE PG13 FILETAGE COURT</t>
  </si>
  <si>
    <t>FLPG13</t>
  </si>
  <si>
    <t>PRESSE ETOUPE PG13 FILETAGE LONG</t>
  </si>
  <si>
    <t>ECROUPG13</t>
  </si>
  <si>
    <t>ECROU PE POUR PRESSE ETOUPE PG13</t>
  </si>
  <si>
    <t>MJOI110</t>
  </si>
  <si>
    <t>JOINT D110</t>
  </si>
  <si>
    <t>MJOI200</t>
  </si>
  <si>
    <t>JOINT D200</t>
  </si>
  <si>
    <t>MSCIE127</t>
  </si>
  <si>
    <t>SCIE CLOCHE MHS D127</t>
  </si>
  <si>
    <t>MSCIE67</t>
  </si>
  <si>
    <t>MHST67 - SCIE CLOCHE CARBURE D67</t>
  </si>
  <si>
    <t>MSCIE57</t>
  </si>
  <si>
    <t>MHST57 - SCIE CLOCHE CARBURE D57</t>
  </si>
  <si>
    <t>MSCIEFIK105</t>
  </si>
  <si>
    <t>FIK105 - SCIE CLOCHE DENTURE FINE D105</t>
  </si>
  <si>
    <t>MSCIEFIK127</t>
  </si>
  <si>
    <t>FIK127 - SCIE CLOCHE DENTURE FINE D127</t>
  </si>
  <si>
    <t>MHS108  - SCIE CLOCHE BIMETAL D108</t>
  </si>
  <si>
    <t>MSCIEFIK20</t>
  </si>
  <si>
    <t>FIK20 - SCIE CLOCHE DENTURE FINE D20</t>
  </si>
  <si>
    <t>AH2</t>
  </si>
  <si>
    <t>ARBRE HEXAGONAL POUR SCIE CLOCHE D32 A D210</t>
  </si>
  <si>
    <t>VESTE-L</t>
  </si>
  <si>
    <t>VESTE AQUATIRIS - TAILLE L</t>
  </si>
  <si>
    <t>ECRM8</t>
  </si>
  <si>
    <t>ECROU INOX A2 M8</t>
  </si>
  <si>
    <t>URT50112</t>
  </si>
  <si>
    <t>RACCORD TARAUDE COMPRESSION _ 50X1 1/2</t>
  </si>
  <si>
    <t>MRAC50/EC</t>
  </si>
  <si>
    <t>RACCORD PEHD PVC D50 2</t>
  </si>
  <si>
    <t>RTCALEB24</t>
  </si>
  <si>
    <t>BOITE DE 24 CALES CAOUTCHOUC BRUT 8 X 90</t>
  </si>
  <si>
    <t>MVAN2VMHI63</t>
  </si>
  <si>
    <t>VANNE 2 VOIES MOTORISEE HORLOGE INTEGRE D63</t>
  </si>
  <si>
    <t>VESTE-M</t>
  </si>
  <si>
    <t>VESTE AQUATIRIS - TAILLE M</t>
  </si>
  <si>
    <t>PCR2EH</t>
  </si>
  <si>
    <t>COFFRAGE FV RELEVAGE 2EH 2,5X1,6</t>
  </si>
  <si>
    <t>PXFV2EH2.5X1.6</t>
  </si>
  <si>
    <t>PACK  FV GEO 1.52MM 2EH 2.5X1.6  AVEC GRILLES</t>
  </si>
  <si>
    <t>CASQUETTE1</t>
  </si>
  <si>
    <t>CASQUETTE</t>
  </si>
  <si>
    <t>PANTACOM</t>
  </si>
  <si>
    <t>DWVOX75</t>
  </si>
  <si>
    <t>ELECTROPOMPE TRIPHASEE DW VOX M 75 D63 FILETE</t>
  </si>
  <si>
    <t>COFRTRI1</t>
  </si>
  <si>
    <t>MOD. DIRECTO 1-Tri/0.55 (1,7-2,3A)-S-</t>
  </si>
  <si>
    <t>MPLATINE</t>
  </si>
  <si>
    <t>PLATINES INOX POUR BG</t>
  </si>
  <si>
    <t>BLUEFASTP</t>
  </si>
  <si>
    <t>COLLE BLUEFAST SPECIALE PVC SOUPLE</t>
  </si>
  <si>
    <t>BOUL8X16</t>
  </si>
  <si>
    <t>VIS METAUX INOX A2 TETE HEXAGONALE TH M8X16</t>
  </si>
  <si>
    <t>BACLYS</t>
  </si>
  <si>
    <t>BAC RETENTION PE 60X40X15</t>
  </si>
  <si>
    <t>T25EVAC</t>
  </si>
  <si>
    <t>TUBE PVC DN25 5 M</t>
  </si>
  <si>
    <t>GRILDRALYS</t>
  </si>
  <si>
    <t>GEOGRILLE DRAINANTE FSM 365 BLUE</t>
  </si>
  <si>
    <t>NORKOI</t>
  </si>
  <si>
    <t>VDL516025</t>
  </si>
  <si>
    <t>TRAVERSEE DE PAROI 25/32X1</t>
  </si>
  <si>
    <t>PHYTOTINY</t>
  </si>
  <si>
    <t>PHYTOTINY EAUX MENAGERES</t>
  </si>
  <si>
    <t>PEHD1150</t>
  </si>
  <si>
    <t>PLAQUE DE FOND D1150</t>
  </si>
  <si>
    <t>T25PN162M</t>
  </si>
  <si>
    <t>TUBE PVC PRESSION PN16 DN25 2 M</t>
  </si>
  <si>
    <t>BG-BOOK-GUIDEMO</t>
  </si>
  <si>
    <t>BOOK DES REALISATIONS / GUIDE TECHNIQUE DE MI</t>
  </si>
  <si>
    <t>VESTE-XL</t>
  </si>
  <si>
    <t>VESTE AQUATIRIS - TAILLE XL</t>
  </si>
  <si>
    <t>TSHIRTM-XL</t>
  </si>
  <si>
    <t>T-SHIRT MARINE AQUATIRIS - TAILLE XL</t>
  </si>
  <si>
    <t>VCHARP8X140B50</t>
  </si>
  <si>
    <t>BOITE DE 50 VIS CHARPENTE 8X140 INOX A2 TX40</t>
  </si>
  <si>
    <t>VPENT7X70B100</t>
  </si>
  <si>
    <t>BOITE DE 100 VIS PENTURE TORX T30 INOX A2 7X</t>
  </si>
  <si>
    <t>VPENT6X30B100</t>
  </si>
  <si>
    <t>BOITE DE 100 VIS PENTURE 6X30 T30 INOX  A2</t>
  </si>
  <si>
    <t>VCHARP6X80B100</t>
  </si>
  <si>
    <t>BOITE DE 100 VIS CHARPENTE 6X80 INOX  A2 TORX</t>
  </si>
  <si>
    <t>DIR023VMHI63PAP</t>
  </si>
  <si>
    <t>KIT PAP RELEVAGE VAN 3 VOIES MOTORISE D63</t>
  </si>
  <si>
    <t>PVC6316L17</t>
  </si>
  <si>
    <t>TUBE PVC PRESSION D63 L17CM</t>
  </si>
  <si>
    <t>DIR023VMHI50PAP</t>
  </si>
  <si>
    <t>KIT PAP RELEVAGE VAN 3 VOIES MOTORISE D50</t>
  </si>
  <si>
    <t>ELECV63</t>
  </si>
  <si>
    <t>ACTIONNEUR ELECTRIQUE AVEC CARTE BLUETOOTH</t>
  </si>
  <si>
    <t>KMONTD63</t>
  </si>
  <si>
    <t>D63 KIT DE MONTAGE POUR ACTIONNEUR ELECTRIQUE</t>
  </si>
  <si>
    <t>KMONTD50</t>
  </si>
  <si>
    <t>D50 KIT DE MONTAGE POUR ACTIONNEUR ELECTRIQUE</t>
  </si>
  <si>
    <t>VCHARP8X160B50</t>
  </si>
  <si>
    <t>BOITE DE 50 VIS CHARPENTE 8X160 INOX A2 TX40</t>
  </si>
  <si>
    <t>FLAC2L</t>
  </si>
  <si>
    <t>FLACON PEBD GRADUE AVEC BOUCHON 2L</t>
  </si>
  <si>
    <t>ODIL</t>
  </si>
  <si>
    <t>CORDPP</t>
  </si>
  <si>
    <t>DRISS POLYPRO D4 1M</t>
  </si>
  <si>
    <t>CASTORAMA</t>
  </si>
  <si>
    <t>Bobine de 20 m</t>
  </si>
  <si>
    <t>COFRELECV2VAUTO</t>
  </si>
  <si>
    <t>COFFRET ELECTRIQUE - AUTO 3 VANNES 2 VOIES</t>
  </si>
  <si>
    <t>KCAREX6EH</t>
  </si>
  <si>
    <t>KIT CAREX 6 EH</t>
  </si>
  <si>
    <t>TALIMCAREX</t>
  </si>
  <si>
    <t>RAMPE D'ALIMENTATION CAREX D63 L=1,3 M</t>
  </si>
  <si>
    <t>CUVECAREX3500</t>
  </si>
  <si>
    <t>CUVE 3500L GAMME CAREX</t>
  </si>
  <si>
    <t>FRANSBOHOMME</t>
  </si>
  <si>
    <t>GOODPCSP</t>
  </si>
  <si>
    <t xml:space="preserve">PORTE CLE  SUPPORT TELEPHONE </t>
  </si>
  <si>
    <t>CLAP200</t>
  </si>
  <si>
    <t>KIT CHASSE A OBTURATEUR AIMANTE DN200</t>
  </si>
  <si>
    <t>SBGDA02H1800</t>
  </si>
  <si>
    <t>BROYEUR DOUBLE POMPE AVEC ALTERNANCE H=1800</t>
  </si>
  <si>
    <t>MCOFPRODPASA</t>
  </si>
  <si>
    <t>COFFRET ELECTRIQUE DOULE POMPE AVEC HORLOGE</t>
  </si>
  <si>
    <t>ODPRO118</t>
  </si>
  <si>
    <t>DRAIN EPANDAGE ODPRO VERT D100 L=118 cm</t>
  </si>
  <si>
    <t>KITMECFH</t>
  </si>
  <si>
    <t>KIT DE MISE EN CHARGE POUR REGARD CUNETTE</t>
  </si>
  <si>
    <t>DSPR1200V75ALT</t>
  </si>
  <si>
    <t>POSTE DOUBLE POMPE H1200V75 2 SORTIE 1 POIRE</t>
  </si>
  <si>
    <t>362334026H</t>
  </si>
  <si>
    <t>DIRECTO 2-M055(5,7-7,6A) AVEC HORLOGE</t>
  </si>
  <si>
    <t>100110ML</t>
  </si>
  <si>
    <t>PALETTE 100*110 MI-LOURDE</t>
  </si>
  <si>
    <t>COFRTRI15</t>
  </si>
  <si>
    <t>MOD. DIRECTO 1-Tri/1.5 (3,1-4,2A)-S-</t>
  </si>
  <si>
    <t>COFRPVCMESURE1</t>
  </si>
  <si>
    <t>COFFRAGE PVC SUR MESURE 2X2.5 m</t>
  </si>
  <si>
    <t>COFRPVCCAREX6EH</t>
  </si>
  <si>
    <t>COFFRAGE PVC CAREX 6 EH 2X3 m</t>
  </si>
  <si>
    <t>KCAREXECO6EH</t>
  </si>
  <si>
    <t>KIT CAREX 6 EH BORDURE ECOPLANC</t>
  </si>
  <si>
    <t>KCAREXPVC6EH</t>
  </si>
  <si>
    <t>KIT CAREX 6 EH COFFRAGE PVC</t>
  </si>
  <si>
    <t>KCAREX6EHSL</t>
  </si>
  <si>
    <t>GPR</t>
  </si>
  <si>
    <t>GUIDE POSTES DE RELEVAGE</t>
  </si>
  <si>
    <t>MUG</t>
  </si>
  <si>
    <t>GUIDECAREX</t>
  </si>
  <si>
    <t>GUIDE DE L'USAGER CAREX</t>
  </si>
  <si>
    <t>PLCAREX</t>
  </si>
  <si>
    <t>PLAQUETTE JARDIN D ASSAINISSEMENT CAREX</t>
  </si>
  <si>
    <t>BLOCNOTE</t>
  </si>
  <si>
    <t xml:space="preserve">BLOC NOTE </t>
  </si>
  <si>
    <t>BODYWARMER-S</t>
  </si>
  <si>
    <t>BODY WARMER UNISEXE TAILLE S</t>
  </si>
  <si>
    <t>BODYWARMER-M</t>
  </si>
  <si>
    <t>BODY WARMER UNISEXE TAILLE M</t>
  </si>
  <si>
    <t>BODYWARMER-L</t>
  </si>
  <si>
    <t>BODY WARMER UNISEXE TAILLE L</t>
  </si>
  <si>
    <t>BODYWARMER-XL</t>
  </si>
  <si>
    <t>BODY WARMER UNISEXE TAILLE XL</t>
  </si>
  <si>
    <t>BODYWARMER-XXL</t>
  </si>
  <si>
    <t>BODY WARMER UNISEXE TAILLE XXL</t>
  </si>
  <si>
    <t>BODYWARMER-XXXL</t>
  </si>
  <si>
    <t>BODY WARMER UNISEXE TAILLE XXXL</t>
  </si>
  <si>
    <t>TSHIRTM-XXL</t>
  </si>
  <si>
    <t>T-SHIRT AQUATIRIS MARINE - TAILLE XXL</t>
  </si>
  <si>
    <t>PULLH-M</t>
  </si>
  <si>
    <t>PULL AQUATIRIS HOMME TAILLE M-2</t>
  </si>
  <si>
    <t>PULLH-L</t>
  </si>
  <si>
    <t>PULL AQUATIRIS HOMME TAILLE L-3</t>
  </si>
  <si>
    <t>PULLH-XL</t>
  </si>
  <si>
    <t>PULL AQUATIRIS HOMME TAILLE XL-4</t>
  </si>
  <si>
    <t>PULLH-XXL</t>
  </si>
  <si>
    <t>PULL AQUATIRIS HOMME TAILLE XXL-5</t>
  </si>
  <si>
    <t>PULLH-XXXL</t>
  </si>
  <si>
    <t>PULL AQUATIRIS HOMME TAILLE XXXL-6</t>
  </si>
  <si>
    <t>PULLH-XXXXL</t>
  </si>
  <si>
    <t>PULL AQUATIRIS HOMME TAILLE XXXXL-7</t>
  </si>
  <si>
    <t>PULLF-S</t>
  </si>
  <si>
    <t>PULL AQUATIRIS FEMME TAILLE S-1</t>
  </si>
  <si>
    <t>PULLF-M</t>
  </si>
  <si>
    <t>PULL AQUATIRIS FEMME TAILLE M-2</t>
  </si>
  <si>
    <t>PULLF-L</t>
  </si>
  <si>
    <t>PULL AQUATIRIS FEMME TAILLE L-3</t>
  </si>
  <si>
    <t>PULLF-XL</t>
  </si>
  <si>
    <t>PULL AQUATIRIS FEMME TAILLE XL-4</t>
  </si>
  <si>
    <t>PULLF-XXL</t>
  </si>
  <si>
    <t>PULL AQUATIRIS FEMME TAILLE XXL-5</t>
  </si>
  <si>
    <t>PULLF-XXXL</t>
  </si>
  <si>
    <t>PULL AQUATIRIS FEMME TAILLE XXXL-6</t>
  </si>
  <si>
    <t>PULLF-XXXXL</t>
  </si>
  <si>
    <t>PULL AQUATIRIS FEMME TAILLE XXXXL-7</t>
  </si>
  <si>
    <t>MARINIEREF-S</t>
  </si>
  <si>
    <t>MARINIERE AQUATIRIS FEMME TAILLE S-1</t>
  </si>
  <si>
    <t>MARINIEREF-L</t>
  </si>
  <si>
    <t>MARINIERE AQUATIRIS FEMME TAILLE L-3</t>
  </si>
  <si>
    <t>MARINIEREF-XL</t>
  </si>
  <si>
    <t>MARINIERE AQUATIRIS FEMME TAILLE XL-4</t>
  </si>
  <si>
    <t>MARINIEREH-M</t>
  </si>
  <si>
    <t>MARINIERE AQUATIRIS HOMME TAILLE M-2</t>
  </si>
  <si>
    <t>MARINIEREH-L</t>
  </si>
  <si>
    <t>MARINIERE AQUATIRIS HOMME TAILLE L-3</t>
  </si>
  <si>
    <t>MARINIEREH-XL</t>
  </si>
  <si>
    <t>MARINIERE AQUATIRIS HOMME TAILLE XL-4</t>
  </si>
  <si>
    <t>MARINIEREH-XXL</t>
  </si>
  <si>
    <t>MARINIERE AQUATIRIS HOMME TAILLE XXL-5</t>
  </si>
  <si>
    <t>VESTE-XXXL</t>
  </si>
  <si>
    <t>VESTE AQUATIRIS - TAILLE XXXL</t>
  </si>
  <si>
    <t>VESTE-XXXXL</t>
  </si>
  <si>
    <t>VESTE AQUATIRIS - TAILLE XXXXL</t>
  </si>
  <si>
    <t>POLOF-S</t>
  </si>
  <si>
    <t>POLO AQUATIRIS FEMME TAILLE S-1</t>
  </si>
  <si>
    <t>POLOF-M</t>
  </si>
  <si>
    <t>POLO AQUATIRIS FEMME TAILLE M-2</t>
  </si>
  <si>
    <t>POLOF-L</t>
  </si>
  <si>
    <t>POLO AQUATIRIS FEMME TAILLE L-3</t>
  </si>
  <si>
    <t>POLOF-XL</t>
  </si>
  <si>
    <t>POLO AQUATIRIS FEMME TAILLE XL-4</t>
  </si>
  <si>
    <t>POLOH-M</t>
  </si>
  <si>
    <t>POLO AQUATIRIS HOMME TAILLE M-2</t>
  </si>
  <si>
    <t>POLOH-L</t>
  </si>
  <si>
    <t>POLO AQUATIRIS HOMME TAILLE L-3</t>
  </si>
  <si>
    <t>POLOH-XL</t>
  </si>
  <si>
    <t>POLO AQUATIRIS HOMME TAILLE XL-4</t>
  </si>
  <si>
    <t>POLOH-XXL</t>
  </si>
  <si>
    <t>POLO AQUATIRIS HOMME TAILLE XXL-5</t>
  </si>
  <si>
    <t>POLOH-XXXL</t>
  </si>
  <si>
    <t>POLO AQUATIRIS HOMME TAILLE XXXL-6</t>
  </si>
  <si>
    <t>POLOH-XXXXL</t>
  </si>
  <si>
    <t>POLO AQUATIRIS HOMME TAILLE XXXXL-7</t>
  </si>
  <si>
    <t>VIS PENTURE 6X50 T30 INOX  A2</t>
  </si>
  <si>
    <t>CHASSECLAP2</t>
  </si>
  <si>
    <t>CHASSE A CLAPET AVEC FLOTTEUR ET CUVE 200 L</t>
  </si>
  <si>
    <t>BACDEG200</t>
  </si>
  <si>
    <t>BAC DEGRAISSEUR 200L</t>
  </si>
  <si>
    <t>BACDEG500</t>
  </si>
  <si>
    <t>BAC DEGRAISSEUR 500L</t>
  </si>
  <si>
    <t>CHASSECLAP3</t>
  </si>
  <si>
    <t>CHASSE A CLAPET AVEC FLOTTEUR ET CUVE 500 L</t>
  </si>
  <si>
    <t>MPVC50L20</t>
  </si>
  <si>
    <t>TUYAU PVC EVAC D50 L=20 cm</t>
  </si>
  <si>
    <t>MPVC50L16</t>
  </si>
  <si>
    <t>TUYAU PVC EVAC D50 L=16 cm</t>
  </si>
  <si>
    <t>MPVC50L10</t>
  </si>
  <si>
    <t>TUYAU PVC EVAC D50 L=10 cm</t>
  </si>
  <si>
    <t>C7070LB36</t>
  </si>
  <si>
    <t>BISEAU PEAL 70X70 L=36 CM</t>
  </si>
  <si>
    <t>C7070L675</t>
  </si>
  <si>
    <t>POTEAU PEAL 70X70 L=67,5 CM REPRISE DE CHARGE</t>
  </si>
  <si>
    <t>COFRPVCCAREX5EH</t>
  </si>
  <si>
    <t>COFFRAGE PVC CAREX 5 EH 2X2.5 m</t>
  </si>
  <si>
    <t>KCAREX5EHSL</t>
  </si>
  <si>
    <t>KIT CAREX 5 EH</t>
  </si>
  <si>
    <t>KCAREX3</t>
  </si>
  <si>
    <t>KIT TRIPLE CAREX 5-6 EH</t>
  </si>
  <si>
    <t>HCANASPR</t>
  </si>
  <si>
    <t>HAUT DE CANALISATION POUR POSTE EB 63</t>
  </si>
  <si>
    <t>HCANASPRBG</t>
  </si>
  <si>
    <t>HAUT DE CANALISATION POUR POSTE EB 63 BG</t>
  </si>
  <si>
    <t>KITCORNBG1</t>
  </si>
  <si>
    <t>KIT CORNIERE POUR BARRES DE GUIDAGES</t>
  </si>
  <si>
    <t>KITCORNBG1900</t>
  </si>
  <si>
    <t>KIT CORNIERE POUR BARRES DE GUIDAGES 1900</t>
  </si>
  <si>
    <t>KITALARMESPR</t>
  </si>
  <si>
    <t>KIT ALARME AVEC SUPPORT</t>
  </si>
  <si>
    <t>ECSPR-1200-EBARA</t>
  </si>
  <si>
    <t>POSTE REL EAU CLAIRE 1M20 SANS POMPE EBARA</t>
  </si>
  <si>
    <t>ECSPR-1500-EBARA</t>
  </si>
  <si>
    <t>POSTE REL EAU CLAIRE 1M50 SANS POMPE EBARA</t>
  </si>
  <si>
    <t>ECSPR-1800-EBARA</t>
  </si>
  <si>
    <t>POSTE REL EAU CLAIRE 1M80 SANS POMPE EBARA</t>
  </si>
  <si>
    <t>ECSPR-900-EBARA</t>
  </si>
  <si>
    <t>POSTE DE RELEVAGE EAU CLAIRE 90CM SANS POMPE</t>
  </si>
  <si>
    <t>KPA</t>
  </si>
  <si>
    <t>KIT PIED D'ASSISE PREMONTE</t>
  </si>
  <si>
    <t>RELAITEMPO</t>
  </si>
  <si>
    <t xml:space="preserve">RELAIS TEMPORISE </t>
  </si>
  <si>
    <t>LEG037169</t>
  </si>
  <si>
    <t>BLOC PASS.VIS 1 JONCT. 2 ENT 2 SORT 2,5 GRIS</t>
  </si>
  <si>
    <t>SBGDA02H1500</t>
  </si>
  <si>
    <t>BROYEUR DOUBLE POMPE AVEC ALTERNANCE H=1500</t>
  </si>
  <si>
    <t>SBGDA02H1200</t>
  </si>
  <si>
    <t>BROYEUR DOUBLE POMPE AVEC ALTERNANCE H=1200</t>
  </si>
  <si>
    <t>HCANADOUBLESPRBG</t>
  </si>
  <si>
    <t>HAUT DE CANALISATION POUR DOUBLE POMPE BG</t>
  </si>
  <si>
    <t>SPR1200-EBARA</t>
  </si>
  <si>
    <t>POSTE HT1200 POMPE DWVOX75 EBARA</t>
  </si>
  <si>
    <t>SPR900-EBARA</t>
  </si>
  <si>
    <t>POSTE HT900 POMPE DWVOX75 EBARA</t>
  </si>
  <si>
    <t>SPR1500-EBARA</t>
  </si>
  <si>
    <t>POSTE HT1500 POMPE DWVOX75 EBARA</t>
  </si>
  <si>
    <t>SPR900BG-EBARA</t>
  </si>
  <si>
    <t>POSTE HT900 POMPE DWVOX75 BG EBARA</t>
  </si>
  <si>
    <t>SPR1200BG-EBARA</t>
  </si>
  <si>
    <t>POSTE HT1200 POMPE DWVOX75 BG EBARA</t>
  </si>
  <si>
    <t>SPR1500BG-EBARA</t>
  </si>
  <si>
    <t>POSTE HT1500 POMPE DWVOX75 BG EBARA</t>
  </si>
  <si>
    <t>SPR1900BG-EBARA</t>
  </si>
  <si>
    <t>POSTE HT1900 POMPE DWVOX75 BG EBARA</t>
  </si>
  <si>
    <t>MGRILLE5X5V5</t>
  </si>
  <si>
    <t>GRILLE MAILLE 5X5 GALVA CAILLEBOTIS 2290x805</t>
  </si>
  <si>
    <t>CPVCSOUPLE50M</t>
  </si>
  <si>
    <t>COURONNE PVC SOUPLE  D63 50M CH</t>
  </si>
  <si>
    <t>MJOI125</t>
  </si>
  <si>
    <t>JOINT  D125</t>
  </si>
  <si>
    <t>MJOI160</t>
  </si>
  <si>
    <t>JOINT  D160</t>
  </si>
  <si>
    <t>MCABLE2.5C50</t>
  </si>
  <si>
    <t>CABLE ELECTRIQUE R2V 3G2.5 COURONNE DE 50 ML</t>
  </si>
  <si>
    <t>MCABLE2.5C100</t>
  </si>
  <si>
    <t>CABLE ELECTRIQUE R2V 3G2.5 COURONNE DE 100 ML</t>
  </si>
  <si>
    <t>PVC5016L19</t>
  </si>
  <si>
    <t>TUBE PVC PRESSION D50 L=19CM</t>
  </si>
  <si>
    <t>MOTORISATION50</t>
  </si>
  <si>
    <t>MOTORISATION VANNE D50</t>
  </si>
  <si>
    <t>FOND8PAL85</t>
  </si>
  <si>
    <t>PALETTE FONDAFORM 1M20X2M40 85 PLAQUES 8 mm</t>
  </si>
  <si>
    <t>PAL50C1001002500</t>
  </si>
  <si>
    <t>PALETTE DE 50 CHEVRONS 100X100 L 2.50M</t>
  </si>
  <si>
    <t>GXRM910M</t>
  </si>
  <si>
    <t>POMPE EAU CLAIRE GXRM 9 AVEC 10M DE CABLE</t>
  </si>
  <si>
    <t>CALPEDA</t>
  </si>
  <si>
    <t>GQVM 50-820M</t>
  </si>
  <si>
    <t xml:space="preserve">POMPE GQVM 50-8 SG SANS FLOTTEUR - 20M CABLE </t>
  </si>
  <si>
    <t>GQVM 50-820MC</t>
  </si>
  <si>
    <t>POMPE GQVM 50-8 20M CABLE SANS FICHE</t>
  </si>
  <si>
    <t xml:space="preserve">PC </t>
  </si>
  <si>
    <t xml:space="preserve">PIED D'ASSISE DROIT </t>
  </si>
  <si>
    <t>PIED D'ASSISE DROIT 2</t>
  </si>
  <si>
    <t>PA-CALPEDA</t>
  </si>
  <si>
    <t>PIED D'ASSISE DROIT SAG</t>
  </si>
  <si>
    <t xml:space="preserve">ALARMEGSM </t>
  </si>
  <si>
    <t>COFFRET REPORT ALARME GSM CA GSM</t>
  </si>
  <si>
    <t>PALPVCSOUPLE50M</t>
  </si>
  <si>
    <t>PALETTE : COURONNE PVC SOUPLE  D63 4X50M CH</t>
  </si>
  <si>
    <t>RELAISMOD2NO</t>
  </si>
  <si>
    <t>RELAIS MODULAIRE 2 CONTACTS NO 16 A</t>
  </si>
  <si>
    <t>DPOSTE-ECSPR1800</t>
  </si>
  <si>
    <t>Double poste de relevage eaux claires 1800</t>
  </si>
  <si>
    <t>KITVAN110REH</t>
  </si>
  <si>
    <t>KIT DISTRIBUTION GUILLOTINES D110 REHAUSSE</t>
  </si>
  <si>
    <t>KITVAN110REG</t>
  </si>
  <si>
    <t xml:space="preserve">KIT REGARD DISTRIBUTION GUILLOTINES D110 </t>
  </si>
  <si>
    <t>PAL140C70701800</t>
  </si>
  <si>
    <t>PALETTE DE 140 CHEVRONS PEAl 70X70 L 180 CM</t>
  </si>
  <si>
    <t>PAL100ECOP2</t>
  </si>
  <si>
    <t>PALETTE DE 100 ECOPLANC 2M</t>
  </si>
  <si>
    <t>PAL100ECOP2.5</t>
  </si>
  <si>
    <t>PALETTE DE 100 ECOPLANC 2M50</t>
  </si>
  <si>
    <t>DGEOM_610_110_3050</t>
  </si>
  <si>
    <t>ROULEAU 6M10 X 30M50 1.10MM</t>
  </si>
  <si>
    <t>DGEOM_610_110_6100</t>
  </si>
  <si>
    <t>ROULEAU 6M10 X 61M 1.10MM</t>
  </si>
  <si>
    <t>VIS METAUX  A2 TH M10X25</t>
  </si>
  <si>
    <t>ECROU FREIN A2 M10 WAX</t>
  </si>
  <si>
    <t>RONDELLE PLATE M10X27X2 L A2</t>
  </si>
  <si>
    <t>VIS METAUX  A2 TH M10X50</t>
  </si>
  <si>
    <t>PDFTINY1400</t>
  </si>
  <si>
    <t>POT DE FLEUR PHYTOTINY D140</t>
  </si>
  <si>
    <t>KERPONT</t>
  </si>
  <si>
    <t xml:space="preserve">LEG092001  </t>
  </si>
  <si>
    <t>BOITE DE DERIVATION D.60 PLEXO</t>
  </si>
  <si>
    <t>DFVCR</t>
  </si>
  <si>
    <t>DFVLR</t>
  </si>
  <si>
    <t>KIT DRAINAGE FV 4-10 EH - SORTIE LATERALE (R)</t>
  </si>
  <si>
    <t>KCAREX5EHSLSC</t>
  </si>
  <si>
    <t>KIT CAREX 5 EH SANS CUVE</t>
  </si>
  <si>
    <t>KCAREX6EHSLSC</t>
  </si>
  <si>
    <t>KIT CAREX 6 EH SANS CUVE</t>
  </si>
  <si>
    <t>DGEOM_610_152_3050</t>
  </si>
  <si>
    <t>ROULEAU 6M10 X 30M50 1.52MM</t>
  </si>
  <si>
    <t>DGEOM_610_152_6100</t>
  </si>
  <si>
    <t>ROULEAU 6M10 X 61M 1.52MM</t>
  </si>
  <si>
    <t>CUVED600H2200</t>
  </si>
  <si>
    <t>CUVE DIAMETRE 600 HAUTEUR 2200 AVEC COUVERCLE</t>
  </si>
  <si>
    <t>ECSPR-1900</t>
  </si>
  <si>
    <t>POSTE DE RELEVAGE EAUX CLAIRES 1M90 D600</t>
  </si>
  <si>
    <t>ECSPR-2200</t>
  </si>
  <si>
    <t>POSTE DE RELEVAGE EAUX CLAIRES 2M20 D600</t>
  </si>
  <si>
    <t>MCOFPRODPAPD</t>
  </si>
  <si>
    <t>COFFRET ELECTRIQUE DOULE POMPE 2P 4-6A</t>
  </si>
  <si>
    <t>LEG092001</t>
  </si>
  <si>
    <t>BOITE DERIVATION D.60 PLEXO G</t>
  </si>
  <si>
    <t>MSCOTCHLOK</t>
  </si>
  <si>
    <t>BOITE DE DERIVATION ET 3 CONNECTEURS RAPIDES</t>
  </si>
  <si>
    <t>SCOTCHLOK</t>
  </si>
  <si>
    <t xml:space="preserve">CONNECTEUR RAPIDE SCOTCHLOK 3 </t>
  </si>
  <si>
    <t>COFRTRIVOX150</t>
  </si>
  <si>
    <t>MOD. DIRECTO 1-Tri/1.1 (2,3-3,1A)-S-</t>
  </si>
  <si>
    <t>DWVOX150</t>
  </si>
  <si>
    <t>ELECTROPOMPE TRIPHASEE DW VOX M 150 D63 FILET</t>
  </si>
  <si>
    <t>KPADP</t>
  </si>
  <si>
    <t xml:space="preserve">KIT PIED D'ASSISE PREMONTE POUR DOUBLE POMPE </t>
  </si>
  <si>
    <t>MCUVE800H2200</t>
  </si>
  <si>
    <t xml:space="preserve">CUVE DE RELEVAGE D800 H=2200 AVEC COUVERCLE </t>
  </si>
  <si>
    <t>MOPTIMASF</t>
  </si>
  <si>
    <t>POMPE OPTIMA  EAUX CLAIRES SANS FLOTTE</t>
  </si>
  <si>
    <t>VIS A METAUX TH INOX M10X100 FILTETAGE TOTAL</t>
  </si>
  <si>
    <t>MCABLE1.5-2-500</t>
  </si>
  <si>
    <t>CABLE ELECTRIQUE R2V 3G1.5 COURONNE DE 500 ML</t>
  </si>
  <si>
    <t>MBOUC63</t>
  </si>
  <si>
    <t>BOUCHON D63</t>
  </si>
  <si>
    <t>SPR-1200-63-RIGHT</t>
  </si>
  <si>
    <t>POSTE DE RELEVAGE D700 H1200 POMPE RIGHT</t>
  </si>
  <si>
    <t>SPR-1500-63-RIGHT</t>
  </si>
  <si>
    <t>POSTE DE RELEVAGE D700 H1500 POMPE RIGHT</t>
  </si>
  <si>
    <t>MBARRE3NEW1630</t>
  </si>
  <si>
    <t>BARRE DE RENFORT 1630 - BAC 3EH NEW (OK 6EH)</t>
  </si>
  <si>
    <t>MBARRE3NEW2290</t>
  </si>
  <si>
    <t>BARRE DE RENFORT 2290 - BAC 3EH NEW (OK 6EH)</t>
  </si>
  <si>
    <t>LEG037167</t>
  </si>
  <si>
    <t>BLOC PASS.VIS 2 JONCT. 2 ENT 2 SORT 2,5 GRIS</t>
  </si>
  <si>
    <t>DSPR1500V75ALT</t>
  </si>
  <si>
    <t>POSTE DOUBLE POMPE H1500V75 2 SORTIE 1 POIRE</t>
  </si>
  <si>
    <t>DSPR1900V75ALT</t>
  </si>
  <si>
    <t>POSTE DOUBLE POMPE H1900V75 2 SORTIE 1 POIRE</t>
  </si>
  <si>
    <t>DSPR2200V75ALT</t>
  </si>
  <si>
    <t>POSTE DOUBLE POMPE H2200V75 2 SORTIE 1 POIRE</t>
  </si>
  <si>
    <t xml:space="preserve">ECROU INOX A2 M6 </t>
  </si>
  <si>
    <t>ECSPR-900-A</t>
  </si>
  <si>
    <t>POSTE EAUX CLAIRES 90 CM AVEC ALARME</t>
  </si>
  <si>
    <t>MCOFPROEC</t>
  </si>
  <si>
    <t>COFFRET ALARME ET PROTECTION RELEVAGE EC</t>
  </si>
  <si>
    <t>SFV7EH7X2</t>
  </si>
  <si>
    <t>FILTRE VERTICAL 7EH 7X2 1.52MM</t>
  </si>
  <si>
    <t>PFV7EH7x2</t>
  </si>
  <si>
    <t>PACK FV GEO 1.52MM 7EH 7X2 SANS GRILLE</t>
  </si>
  <si>
    <t>1599030021A</t>
  </si>
  <si>
    <t>ELECTROPOMPE DW VOX 75 SANS FLOTTEUR</t>
  </si>
  <si>
    <t>ECSPR-1900-EBARA</t>
  </si>
  <si>
    <t>POSTE REL EAUX CLAIRES 1M90 D600 EBARA</t>
  </si>
  <si>
    <t>CHEMISE F  XS</t>
  </si>
  <si>
    <t>CHEMISE FEMME TAILLE XS</t>
  </si>
  <si>
    <t>CHEMISE-F-S</t>
  </si>
  <si>
    <t>CHEMISE FEMME TAILLE S</t>
  </si>
  <si>
    <t>CHEMISE-F-M</t>
  </si>
  <si>
    <t>CHEMISE FEMME TAILLE M</t>
  </si>
  <si>
    <t>CHEMISE-F-L</t>
  </si>
  <si>
    <t>CHEMISE FEMME TAILLE L</t>
  </si>
  <si>
    <t>CHEMISE-F-XL</t>
  </si>
  <si>
    <t>CHEMISE FEMME TAILLE XL</t>
  </si>
  <si>
    <t>CHEMISE-H-M</t>
  </si>
  <si>
    <t>CHEMISE HOMME TAILLE M</t>
  </si>
  <si>
    <t>CHEMISE-H-L</t>
  </si>
  <si>
    <t>CHEMISE HOMME TAILLE L</t>
  </si>
  <si>
    <t>CHEMISE-H-S</t>
  </si>
  <si>
    <t>CHEMISE HOMME TAILLE S</t>
  </si>
  <si>
    <t>CHEMISE-H-XL</t>
  </si>
  <si>
    <t>CHEMISE HOMME TAILLE XL</t>
  </si>
  <si>
    <t>CHEMISE-H-XXL</t>
  </si>
  <si>
    <t>CHEMISE HOMME TAILLE XXL</t>
  </si>
  <si>
    <t>CHEMISE-H-XXXL</t>
  </si>
  <si>
    <t>CHEMISE HOMME TAILLE XXXL</t>
  </si>
  <si>
    <t>CHEMISE-F-XXL</t>
  </si>
  <si>
    <t>CHEMISE FEMME TAILLE XXL</t>
  </si>
  <si>
    <t>KITFVGVAN110R</t>
  </si>
  <si>
    <t>KIT DISTRI VANNES GUILLOTINES D110 REHAUSSE</t>
  </si>
  <si>
    <t>MRIGHT75-SF</t>
  </si>
  <si>
    <t>ELECTROPOMPE RIGHT M 75 D50 SANS FLOTTEUR</t>
  </si>
  <si>
    <t>MCOMPTEURKWH</t>
  </si>
  <si>
    <t>COMPTEUR ELECTRIQUE MONOPHASE 45A  LCD KE3205</t>
  </si>
  <si>
    <t>SBG01-1200</t>
  </si>
  <si>
    <t>BROYEUR GRAVITAIRE AQUATIRIS H1200</t>
  </si>
  <si>
    <t>DIVERS</t>
  </si>
  <si>
    <t>COFRPVCMESURE2</t>
  </si>
  <si>
    <t>COFFRAGE PVC SUR MESURE 9X4.5 m</t>
  </si>
  <si>
    <t>DP-SPR1500V75</t>
  </si>
  <si>
    <t>POSTE DOUBLE POMPE H1500V75 1 SORTIE 2 POIRE</t>
  </si>
  <si>
    <t>DP-SPR1900V75</t>
  </si>
  <si>
    <t>POSTE DOUBLE POMPE H1900V75 1 SORTIE 2 POIRE</t>
  </si>
  <si>
    <t>DPOSTE-ECSPR1200</t>
  </si>
  <si>
    <t>POSTE DOUBLE POMPE OPTIMA  1200 AVEC COFFRET</t>
  </si>
  <si>
    <t>MOPTIONELEC</t>
  </si>
  <si>
    <t>OPTION COFFRET ETANCHE AVEC BORNIER CABLAGE</t>
  </si>
  <si>
    <t>MVANGUI110VALT</t>
  </si>
  <si>
    <t>VANNE GUILLOTINE D110 VALTERRA</t>
  </si>
  <si>
    <t>TPVCD100L12</t>
  </si>
  <si>
    <t>TUYAU PVC D 100 L=12 CM</t>
  </si>
  <si>
    <t>SABLIER</t>
  </si>
  <si>
    <t>SABLIER DE DOUCHE</t>
  </si>
  <si>
    <t>ESPRITPLANET</t>
  </si>
  <si>
    <t>PINSIRIS</t>
  </si>
  <si>
    <t>PINS'IRIS</t>
  </si>
  <si>
    <t>PINSA</t>
  </si>
  <si>
    <t>PINS'A</t>
  </si>
  <si>
    <t xml:space="preserve">PLAQUETTE OSIER </t>
  </si>
  <si>
    <t>COFRPVCMESURE3</t>
  </si>
  <si>
    <t>COFFRAGE PVC SUR MESURE 10x2 m</t>
  </si>
  <si>
    <t>CUVED600H1900</t>
  </si>
  <si>
    <t>CUVE DIAMETRE 600 HAUTEUR 1900 AVEC COUVERCLE</t>
  </si>
  <si>
    <t>MCUVE800H1900</t>
  </si>
  <si>
    <t xml:space="preserve">CUVE DE RELEVAGE D800 H=1900 AVEC COUVERCLE </t>
  </si>
  <si>
    <t>MCUVE800H1500</t>
  </si>
  <si>
    <t xml:space="preserve">CUVE DE RELEVAGE D800 H=1500 AVEC COUVERCLE </t>
  </si>
  <si>
    <t>SBGDA02H900</t>
  </si>
  <si>
    <t>BROYEUR DOUBLE POMPE AVEC ALTERNANCE H=900</t>
  </si>
  <si>
    <t>BIPSTOP3M</t>
  </si>
  <si>
    <t>FLOTTEUR JAUNE 3M DE CABLE SANS LEST</t>
  </si>
  <si>
    <t>ENFTR10063</t>
  </si>
  <si>
    <t>REDUCTION 100 63</t>
  </si>
  <si>
    <t>DFVCAREX</t>
  </si>
  <si>
    <t>KIT DRAINAGE CUVE ET FILTRE CAREX</t>
  </si>
  <si>
    <t xml:space="preserve">PLOSIER </t>
  </si>
  <si>
    <t xml:space="preserve">PLAQUETTE JARDIN D ASSAINISSEMENT OSIER </t>
  </si>
  <si>
    <t>SPRSR</t>
  </si>
  <si>
    <t>POSTE SUR MESURE</t>
  </si>
  <si>
    <t>FLOTTEUR EBARA</t>
  </si>
  <si>
    <t>DP-SPR2200V75</t>
  </si>
  <si>
    <t>POSTE DOUBLE POMPE H2200V75 1 SORTIE 2 POIRE</t>
  </si>
  <si>
    <t>DP-SPR2200V100ALT</t>
  </si>
  <si>
    <t>POSTE DOUBLE POMPE H2200V100 2 SORTIE 2 POIRE</t>
  </si>
  <si>
    <t>MBOITALARME</t>
  </si>
  <si>
    <t>OVERFLOW ALARM BOX BOITIER SEUL</t>
  </si>
  <si>
    <t>ZDR4</t>
  </si>
  <si>
    <t>KIT DRAINAGE VENTILATION NEWBAC 6 EH</t>
  </si>
  <si>
    <t>ZDR3</t>
  </si>
  <si>
    <t>KIT DRAINAGE VENTILATION NEWBAC 3 EH</t>
  </si>
  <si>
    <t>CARNETOSIER</t>
  </si>
  <si>
    <t>CARNET D ENTRETIEN GAMME OSIER</t>
  </si>
  <si>
    <t>MCOFPRO10</t>
  </si>
  <si>
    <t>COFFRET ALARME ET PROTECTION RELEVAGE 6-10A</t>
  </si>
  <si>
    <t>MCOFPRO4-6A-VMHI</t>
  </si>
  <si>
    <t>COFFRET POMPE 4-6A  ALARME ET ELECTROVANNE</t>
  </si>
  <si>
    <t>7122000003A3M</t>
  </si>
  <si>
    <t>ELECTROPOMPE DW VOX 75 A 3M DE CABLE</t>
  </si>
  <si>
    <t>VIS METAUX  A2 TH M10X35</t>
  </si>
  <si>
    <t>RELAISMOD2NO3P</t>
  </si>
  <si>
    <t>RELAIS MODULAIRE 2 CONTACTS NO PRESELECTION</t>
  </si>
  <si>
    <t>ECSPR-2200-EBARA</t>
  </si>
  <si>
    <t>POSTE REL EAUX CLAIRES 2M20 D600 EBARA</t>
  </si>
  <si>
    <t>MREHABAG</t>
  </si>
  <si>
    <t>REHAUSSE BAC A GRAISSE EMP</t>
  </si>
  <si>
    <t>ENFC4550</t>
  </si>
  <si>
    <t>COUDE FF 45 PVC EVAC D50</t>
  </si>
  <si>
    <t>SOBAVERT</t>
  </si>
  <si>
    <t>SOBA SMALL VERT SANS LEST 3M DE CABLES</t>
  </si>
  <si>
    <t>COFRPVCMESURE4</t>
  </si>
  <si>
    <t>COFFRAGE PVC SUR MESURE 10x4,3 m 100 cm</t>
  </si>
  <si>
    <t>C7070L1010</t>
  </si>
  <si>
    <t>CHEVRON PEAL 70X70 L=101 CM</t>
  </si>
  <si>
    <t>KIT PRESSE ETOUPE EBARA SAV</t>
  </si>
  <si>
    <t>KITSAVPOMPE</t>
  </si>
  <si>
    <t>KIT SAV POUR FLOTTEUR DE POMPE</t>
  </si>
  <si>
    <t>COFFRET4P</t>
  </si>
  <si>
    <t>COFFRET SERI PREPERCE AVEC ACCESSOIRES</t>
  </si>
  <si>
    <t>CORDALIM</t>
  </si>
  <si>
    <t>CORDON D'ALIMENTATION 3M FICHE SOUDEE 3G1.5</t>
  </si>
  <si>
    <t>BOITEDERIV</t>
  </si>
  <si>
    <t xml:space="preserve">BOITE DERIVATION ETANCHE D.70 </t>
  </si>
  <si>
    <t>TUBEIRL</t>
  </si>
  <si>
    <t>TUBE IRL D20</t>
  </si>
  <si>
    <t>CLIPSIRL</t>
  </si>
  <si>
    <t>CLIPS POUR TUBE IRL D20</t>
  </si>
  <si>
    <t>FILBLEUH07VU1,5</t>
  </si>
  <si>
    <t>FIL SOUPLE 1.5 BLEU</t>
  </si>
  <si>
    <t>1000 ml</t>
  </si>
  <si>
    <t>FILROUGEH07VU1,5</t>
  </si>
  <si>
    <t>FIL SOUPLE 1.5 ROUGE</t>
  </si>
  <si>
    <t>INTERBASC</t>
  </si>
  <si>
    <t>INTERRUPTEUR A BASCULE POUR FACADE</t>
  </si>
  <si>
    <t>PRO396</t>
  </si>
  <si>
    <t>PAILLAGE DE BRIQUE PILEE BIG BAG 1M3</t>
  </si>
  <si>
    <t>NEOVERDA</t>
  </si>
  <si>
    <t>TD-TS-40-81</t>
  </si>
  <si>
    <t>COQ HUITRES DECOR T4 BIG BAG 1.2T</t>
  </si>
  <si>
    <t>OVIVE</t>
  </si>
  <si>
    <t>CBG715</t>
  </si>
  <si>
    <t>CARBOVIA GROW 7-15 BIG BAG 2200L</t>
  </si>
  <si>
    <t>CARBONERIE</t>
  </si>
  <si>
    <t>TINYCOMP</t>
  </si>
  <si>
    <t>COMPLEMENT DE FILTRATION PHYTOTINY 30L</t>
  </si>
  <si>
    <t>AQUA1</t>
  </si>
  <si>
    <t>COLLE PVC GEL AQUA (GRIFFON)</t>
  </si>
  <si>
    <t>MBESTCAREX</t>
  </si>
  <si>
    <t>POMPES EAUX CLAIRES BEST ONE VOX W</t>
  </si>
  <si>
    <t>POLOF-XXL</t>
  </si>
  <si>
    <t>POLO AQUATIRIS FEMME TAILLE XXL-5</t>
  </si>
  <si>
    <t>DP-SPR1900V150</t>
  </si>
  <si>
    <t>POSTE DOUBLE POMPE H1900V150 1 SORTIE 2 POIRE</t>
  </si>
  <si>
    <t>DP-SPR1500V75ALT</t>
  </si>
  <si>
    <t>POSTE DOUBLE POMPE H1500V75 2 SORTIE 2 POIRE</t>
  </si>
  <si>
    <t>DP-SPR1200V75ALT</t>
  </si>
  <si>
    <t>POSTE DOUBLE POMPE H1200V75 2 SORTIE 2 POIRE</t>
  </si>
  <si>
    <t>DP-SPR2200V100</t>
  </si>
  <si>
    <t>POSTE DOUBLE POMPE H2200V100 1 SORTIE 2 POIRE</t>
  </si>
  <si>
    <t>1599070021A</t>
  </si>
  <si>
    <t>ELECTROPOMPE DW VOX 150 SANS FLOTTEUR</t>
  </si>
  <si>
    <t>SOBASMALL5M</t>
  </si>
  <si>
    <t>FLOTTEUR VERT 5M DE CABLE</t>
  </si>
  <si>
    <t>SOBASMALL3M</t>
  </si>
  <si>
    <t>FLOTTEUR VERT 3M DE CABLE</t>
  </si>
  <si>
    <t>DSPR1200V75</t>
  </si>
  <si>
    <t>POSTE DOUBLE POMPE H1200V75 1 SORTIE 1 POIRE</t>
  </si>
  <si>
    <t>DSPR1500V75</t>
  </si>
  <si>
    <t>POSTE DOUBLE POMPE H1500V75 1 SORTIE 1 POIRE</t>
  </si>
  <si>
    <t>DSPR1900V75</t>
  </si>
  <si>
    <t>POSTE DOUBLE POMPE H1900V75 1 SORTIE 1 POIRE</t>
  </si>
  <si>
    <t>DSPR2200V75</t>
  </si>
  <si>
    <t>POSTE DOUBLE POMPE H2200V75 1 SORTIE 1 POIRE</t>
  </si>
  <si>
    <t>DP-SPR1900V75ALT</t>
  </si>
  <si>
    <t>POSTE DOUBLE POMPE H1900V75 2 SORTIE 2 POIRE</t>
  </si>
  <si>
    <t>DP-SPR2200V75ALT</t>
  </si>
  <si>
    <t>POSTE DOUBLE POMPE H2200V75 2 SORTIE 2 POIRE</t>
  </si>
  <si>
    <t>DSPR1200V100</t>
  </si>
  <si>
    <t>POSTE DOUBLE POMPE H1200V100 1 SORTIE 1 POIRE</t>
  </si>
  <si>
    <t>DSPR1500V100</t>
  </si>
  <si>
    <t>POSTE DOUBLE POMPE H1500V100 1 SORTIE 1 POIRE</t>
  </si>
  <si>
    <t>DSPR1900V100</t>
  </si>
  <si>
    <t>POSTE DOUBLE POMPE H1900V100 1 SORTIE 1 POIRE</t>
  </si>
  <si>
    <t>DSPR2200V100</t>
  </si>
  <si>
    <t>POSTE DOUBLE POMPE H2200V100 1 SORTIE 1 POIRE</t>
  </si>
  <si>
    <t>DP-SPR1200V100</t>
  </si>
  <si>
    <t>POSTE DOUBLE POMPE H1200V100 1 SORTIE 2 POIRE</t>
  </si>
  <si>
    <t>DP-SPR1500V100</t>
  </si>
  <si>
    <t>POSTE DOUBLE POMPE H1500V100 1 SORTIE 2 POIRE</t>
  </si>
  <si>
    <t>DP-SPR1900V100</t>
  </si>
  <si>
    <t>POSTE DOUBLE POMPE H1900V100 1 SORTIE 2 POIRE</t>
  </si>
  <si>
    <t>DSPR1200V100ALT</t>
  </si>
  <si>
    <t>POSTE DOUBLE POMPE H1200V100 2 SORTIE 1 POIRE</t>
  </si>
  <si>
    <t>DSPR1500V100ALT</t>
  </si>
  <si>
    <t>POSTE DOUBLE POMPE H1500V100 2 SORTIE 1 POIRE</t>
  </si>
  <si>
    <t>DSPR1900V100ALT</t>
  </si>
  <si>
    <t>POSTE DOUBLE POMPE H1900V100 2 SORTIE 1 POIRE</t>
  </si>
  <si>
    <t>DSPR2200V100ALT</t>
  </si>
  <si>
    <t>POSTE DOUBLE POMPE H2200V100 2 SORTIE 1 POIRE</t>
  </si>
  <si>
    <t>DP-SPR1200V100ALT</t>
  </si>
  <si>
    <t>POSTE DOUBLE POMPE H1200V100 2 SORTIE 2 POIRE</t>
  </si>
  <si>
    <t>DP-SPR1500V100ALT</t>
  </si>
  <si>
    <t>POSTE DOUBLE POMPE H1500V100 2 SORTIE 2 POIRE</t>
  </si>
  <si>
    <t>DP-SPR1900V100ALT</t>
  </si>
  <si>
    <t>POSTE DOUBLE POMPE H1900V100 2 SORTIE 2 POIRE</t>
  </si>
  <si>
    <t>DSPR1200V150</t>
  </si>
  <si>
    <t>POSTE DOUBLE POMPE H1200V150 1 SORTIE 1 POIRE</t>
  </si>
  <si>
    <t>DSPR1500V150</t>
  </si>
  <si>
    <t>POSTE DOUBLE POMPE H1500V150 1 SORTIE 1 POIRE</t>
  </si>
  <si>
    <t>DSPR1900V150</t>
  </si>
  <si>
    <t>POSTE DOUBLE POMPE H1900V150 1 SORTIE 1 POIRE</t>
  </si>
  <si>
    <t>DSPR2200V150</t>
  </si>
  <si>
    <t>POSTE DOUBLE POMPE H2200V150 1 SORTIE 1 POIRE</t>
  </si>
  <si>
    <t>DP-SPR1200V150</t>
  </si>
  <si>
    <t>POSTE DOUBLE POMPE H1200V150 1 SORTIE 2 POIRE</t>
  </si>
  <si>
    <t>DP-SPR1500V150</t>
  </si>
  <si>
    <t>POSTE DOUBLE POMPE H1500V150 1 SORTIE 2 POIRE</t>
  </si>
  <si>
    <t>DP-SPR2200V150</t>
  </si>
  <si>
    <t>POSTE DOUBLE POMPE H2200V150 1 SORTIE 2 POIRE</t>
  </si>
  <si>
    <t>DSPR1200V150ALT</t>
  </si>
  <si>
    <t>POSTE DOUBLE POMPE H1200V150 2 SORTIE 1 POIRE</t>
  </si>
  <si>
    <t>DSPR1500V150ALT</t>
  </si>
  <si>
    <t>POSTE DOUBLE POMPE H1500V150 2 SORTIE 1 POIRE</t>
  </si>
  <si>
    <t>DSPR1900V150ALT</t>
  </si>
  <si>
    <t>POSTE DOUBLE POMPE H1900V150 2 SORTIE 1 POIRE</t>
  </si>
  <si>
    <t>DSPR2200V150ALT</t>
  </si>
  <si>
    <t>POSTE DOUBLE POMPE H2200V150 2 SORTIE 1 POIRE</t>
  </si>
  <si>
    <t>DP-SPR1200V150ALT</t>
  </si>
  <si>
    <t>POSTE DOUBLE POMPE H1200V150 2 SORTIE 2 POIRE</t>
  </si>
  <si>
    <t>DP-SPR1500V150ALT</t>
  </si>
  <si>
    <t>POSTE DOUBLE POMPE H1500V150 2 SORTIE 2 POIRE</t>
  </si>
  <si>
    <t>DP-SPR1900V150ALT</t>
  </si>
  <si>
    <t>POSTE DOUBLE POMPE H1900V150 2 SORTIE 2 POIRE</t>
  </si>
  <si>
    <t>DP-SPR2200V150ALT</t>
  </si>
  <si>
    <t>POSTE DOUBLE POMPE H2200V150 2 SORTIE 2 POIRE</t>
  </si>
  <si>
    <t>CAROPTIMA</t>
  </si>
  <si>
    <t>CAR OPTIMA CLAPET ANTI RETOUR</t>
  </si>
  <si>
    <t>VIS METAUX  A2 TH M8X20</t>
  </si>
  <si>
    <t>CHEMISE-F-XS</t>
  </si>
  <si>
    <t>CHEMISE  FEMME TAILLE XS</t>
  </si>
  <si>
    <t>ECSPR-1200-A</t>
  </si>
  <si>
    <t>POSTE  EAUX CLAIRES 1M20 AVEC ALARME</t>
  </si>
  <si>
    <t>ECSPR-1500-A</t>
  </si>
  <si>
    <t>POSTE EAUX CLAIRES 1M50 AVEC ALARME</t>
  </si>
  <si>
    <t>ECSPR-1900-A</t>
  </si>
  <si>
    <t>POSTE EAUX CLAIRES 1M90 D600 AVEC ALARME</t>
  </si>
  <si>
    <t>ECSPR-2200-A</t>
  </si>
  <si>
    <t>POSTE EAUX CLAIRES 2M20 D600 AVEC ALARME</t>
  </si>
  <si>
    <t>PAL100PC2</t>
  </si>
  <si>
    <t>PALETTE DE 100 PROFIL CREUX ECOPLANC 2M</t>
  </si>
  <si>
    <t>PAL100PC2.5</t>
  </si>
  <si>
    <t>PALETTE DE 100 PROFIL CREUX ECOPLANC 2M50</t>
  </si>
  <si>
    <t>PAL100PC3</t>
  </si>
  <si>
    <t>PALETTE DE100 PROFIL CREUX ECOPLANC 3M</t>
  </si>
  <si>
    <t>ECOP3</t>
  </si>
  <si>
    <t>ECOPLANC 3M</t>
  </si>
  <si>
    <t>MOPTIMA2</t>
  </si>
  <si>
    <t>ELECTROPOMPE OPTIMA  EAUX CLAIRES FLOT FIX</t>
  </si>
  <si>
    <t>TUBEINOXLG1505</t>
  </si>
  <si>
    <t>TUBE INOX LG1505</t>
  </si>
  <si>
    <t>TUBEINOXLG1115</t>
  </si>
  <si>
    <t>TUBE INOX LG1115</t>
  </si>
  <si>
    <t>TUBEINOXLG820</t>
  </si>
  <si>
    <t>TUBE INOX LG820</t>
  </si>
  <si>
    <t>TUBEINOXLG510</t>
  </si>
  <si>
    <t>TUBE INOX LG510</t>
  </si>
  <si>
    <t>PCG2EH</t>
  </si>
  <si>
    <t>COFFRAGE FV GRAVITAIRE 2EH 2,5X1,6</t>
  </si>
  <si>
    <t>PCLC2EH</t>
  </si>
  <si>
    <t>CLOISON CENTRALE FV 2EH 2,5X1,6</t>
  </si>
  <si>
    <t>SFV5EH5X2</t>
  </si>
  <si>
    <t>FILTRE VERTICAL 5EH 5X2 1.52MM</t>
  </si>
  <si>
    <t>PSFV5EH5X2</t>
  </si>
  <si>
    <t>PACK  FV GEO 1.52MM 5EH 5X2 AVEC GRILLES</t>
  </si>
  <si>
    <t>PFV5EH5x2</t>
  </si>
  <si>
    <t>PACK FV GEO 1.52MM 5EH5X2 SANS GRILLE</t>
  </si>
  <si>
    <t>AGA100</t>
  </si>
  <si>
    <t>AGA 100 M POMPE PN6 AUTOAMORCANTE</t>
  </si>
  <si>
    <t>COFFRET DIRECTO 3,1-4,1 A</t>
  </si>
  <si>
    <t>(3,1-4,1A) -S-</t>
  </si>
  <si>
    <t>COFFRET DIRECTO 2-M037(3,1-4,1A) -S-</t>
  </si>
  <si>
    <t>REHAUSCAREX150</t>
  </si>
  <si>
    <t>REHAUSSE CUVE CAREX H150</t>
  </si>
  <si>
    <t>REHAUSCAREX300</t>
  </si>
  <si>
    <t>REHAUSSE CUVE CAREX H300</t>
  </si>
  <si>
    <t>SPR1200V75BG-IG</t>
  </si>
  <si>
    <t>POSTE HT1200 INTEGRAL ENERGIES</t>
  </si>
  <si>
    <t>LIEN DE SERRAGE 3.2X200 NYLON BLANC</t>
  </si>
  <si>
    <t>LIEN DE SERRAGE 7.6X300 NYLON 6.6 R.BL</t>
  </si>
  <si>
    <t>SPR1200V75BG-SP</t>
  </si>
  <si>
    <t>POSTE HT1200 SANS POMPE BARRES DE GUIDAGE</t>
  </si>
  <si>
    <t>KITVISCLOISON3EH</t>
  </si>
  <si>
    <t>KIT VISSERIE CLOISON FV 3EH 3X2</t>
  </si>
  <si>
    <t>KITVISCLOISON4EH</t>
  </si>
  <si>
    <t>KIT VISSERIE CLOISON FV 4EH 4X2</t>
  </si>
  <si>
    <t>KITVISCLOISON5EH</t>
  </si>
  <si>
    <t>KIT VISSERIE CLOISON FV 5EH 4X2.5</t>
  </si>
  <si>
    <t>KITVISCLOISON6EHA</t>
  </si>
  <si>
    <t>KIT VISSERIE CLOISON FV 6EH 4X3</t>
  </si>
  <si>
    <t>KITVISCLOISON6EHB</t>
  </si>
  <si>
    <t>KIT VISSERIE CLOISON FV 6EH 6X2</t>
  </si>
  <si>
    <t>KITVISCLOISON7EH</t>
  </si>
  <si>
    <t>KIT VISSERIE CLOISON FV 7EH 4X3.5</t>
  </si>
  <si>
    <t>KITVISCLOISON8EHA</t>
  </si>
  <si>
    <t>KIT VISSERIE CLOISON FV 8EH 4X4</t>
  </si>
  <si>
    <t>KITVISCLOISON8EHB</t>
  </si>
  <si>
    <t>KIT VISSERIE CLOISON FV 8EH 8X2</t>
  </si>
  <si>
    <t>KITVISCLOISON9EH</t>
  </si>
  <si>
    <t>KIT VISSERIE CLOISON FV 9EH 4X4.5</t>
  </si>
  <si>
    <t>KITVISCLOISON10EHA</t>
  </si>
  <si>
    <t>KIT VISSERIE CLOISON FV 10EH 4X5</t>
  </si>
  <si>
    <t>KITVISCLOISON10EHB</t>
  </si>
  <si>
    <t>KIT VISSERIE CLOISON FV 10EH 10X2</t>
  </si>
  <si>
    <t>KITVISCLOISON12EHA</t>
  </si>
  <si>
    <t>KIT VISSERIE CLOISON FV 12EH 6X4</t>
  </si>
  <si>
    <t>KITVISCLOISON12EHB</t>
  </si>
  <si>
    <t>KIT VISSERIE CLOISON FV 12EH 8X3</t>
  </si>
  <si>
    <t>KITVISCLOISON14EHA</t>
  </si>
  <si>
    <t>KIT VISSERIE CLOISON FV 14EH 8X3.5</t>
  </si>
  <si>
    <t>KITVISCLOISON14EHB</t>
  </si>
  <si>
    <t>KIT VISSERIE CLOISON FV 14EH 7X4</t>
  </si>
  <si>
    <t>KITVISCLOISON16EH</t>
  </si>
  <si>
    <t>KIT VISSERIE CLOISON FV 16EH 8X4</t>
  </si>
  <si>
    <t>KITVISCLOISON18EHA</t>
  </si>
  <si>
    <t>KIT VISSERIE CLOISON FV 18EH 8X4.5</t>
  </si>
  <si>
    <t>KITVISCLOISON18EHB</t>
  </si>
  <si>
    <t>KIT VISSERIE CLOISON FV 18EH 9X4</t>
  </si>
  <si>
    <t>KITVISCLOISON20EHB</t>
  </si>
  <si>
    <t>KIT VISSERIE CLOISON FV 20EH 8X5</t>
  </si>
  <si>
    <t>KITVISCLOISON20EHA</t>
  </si>
  <si>
    <t>KIT VISSERIE CLOISON FV 20EH 10X4</t>
  </si>
  <si>
    <t>KITVISCLOISONB3EH</t>
  </si>
  <si>
    <t>KIT VISSERIE CLOISON BAC 3EH</t>
  </si>
  <si>
    <t>KITVISCLOISON8EH</t>
  </si>
  <si>
    <t>KITVISCLOISON10EH</t>
  </si>
  <si>
    <t xml:space="preserve">KIT VISSERIE CLOISON FV 10EH </t>
  </si>
  <si>
    <t>KITVISCLOISON2EH</t>
  </si>
  <si>
    <t>KIT VISSERIE CLOISON FV 2EH 2,5X1,6</t>
  </si>
  <si>
    <t>C7070L400</t>
  </si>
  <si>
    <t>POTEAU PEAL 70X70 FIXATION CLOISON (env. 40cm</t>
  </si>
  <si>
    <t>C50115L250</t>
  </si>
  <si>
    <t>BASTAING DE JONCTION PEAL 50*115 L=25 CM</t>
  </si>
  <si>
    <t>C50115L930</t>
  </si>
  <si>
    <t>BASTAING DE JONCTION PEAL 50*115 L=93 CM</t>
  </si>
  <si>
    <t>C50115L1170</t>
  </si>
  <si>
    <t>BASTAING DE JONCTION PEAL 50*115 L=117 CM</t>
  </si>
  <si>
    <t>C7070L1770</t>
  </si>
  <si>
    <t>CHEVRON PEAL 70X70 L=177 CM</t>
  </si>
  <si>
    <t>C7070L1170</t>
  </si>
  <si>
    <t>POTEAU PEAL 70X70 L=117 CM</t>
  </si>
  <si>
    <t>C7070L1500</t>
  </si>
  <si>
    <t>CHEVRON PEAL 70X70 L=150 CM</t>
  </si>
  <si>
    <t>C7070L1110</t>
  </si>
  <si>
    <t>CHEVRON PEAL 70X70 L=111 CM</t>
  </si>
  <si>
    <t>C7070L1515</t>
  </si>
  <si>
    <t>CHEVRON PEAL 70X70 L=151.5 CM</t>
  </si>
  <si>
    <t>C7070L1005</t>
  </si>
  <si>
    <t>CHEVRON PEAL 70X70 L=100.5 CM</t>
  </si>
  <si>
    <t>C7070L1460</t>
  </si>
  <si>
    <t>CHEVRON PEAL 70X70 L=146 CM</t>
  </si>
  <si>
    <t>C7070L1000</t>
  </si>
  <si>
    <t>CHEVRON PEAL 70X70 L=100 CM</t>
  </si>
  <si>
    <t>C7070L1710</t>
  </si>
  <si>
    <t>CHEVRON PEAL 70X70 L=171 CM</t>
  </si>
  <si>
    <t>C7070L1100</t>
  </si>
  <si>
    <t>CHEVRON PEAL 70X70 L=110 CM</t>
  </si>
  <si>
    <t>C7070L1345</t>
  </si>
  <si>
    <t>CHEVRON PEAL 70X70 L=134.5 CM</t>
  </si>
  <si>
    <t>ODPRO237</t>
  </si>
  <si>
    <t>DRAIN EPANDAGE ODPRO VERT D100 L=237 CM</t>
  </si>
  <si>
    <t>DP-SPR1200R75ALT</t>
  </si>
  <si>
    <t>POSTE DOUBLE POMPE RIGHT 75 H=1200 2P-2S</t>
  </si>
  <si>
    <t>SPR1200D600R100</t>
  </si>
  <si>
    <t>POSTE HT1200D600 POMPE RIGHT 100</t>
  </si>
  <si>
    <t>COFRPVCMESURE7EH</t>
  </si>
  <si>
    <t>COFFRAGE PVC 7 EH 7x2 m</t>
  </si>
  <si>
    <t>MPVCD63L7</t>
  </si>
  <si>
    <t>MANCHON MALE PVC PRESSION D63 7 CM INJECTE</t>
  </si>
  <si>
    <t>NAVES80</t>
  </si>
  <si>
    <t>CHASSES NAVES AUGET ROTATIF EAUX BRUTES 80L</t>
  </si>
  <si>
    <t>NAVES39</t>
  </si>
  <si>
    <t>CHASSES NAVES AUGET ROTATIF EAUX BRUTES 39L</t>
  </si>
  <si>
    <t>NAVES26</t>
  </si>
  <si>
    <t>CHASSES NAVES AUGET ROTATIF EAUX BRUTES 26L</t>
  </si>
  <si>
    <t>COUPE</t>
  </si>
  <si>
    <t>COUE PVC PRESSION</t>
  </si>
  <si>
    <t>CADD404045</t>
  </si>
  <si>
    <t>CARTON FLOQUE 40x40x45</t>
  </si>
  <si>
    <t>EMBALOU</t>
  </si>
  <si>
    <t>CADD1003030</t>
  </si>
  <si>
    <t>CARTON FLOQUE 100X30X30</t>
  </si>
  <si>
    <t>CADD404020</t>
  </si>
  <si>
    <t>CARTON FLOQUE 40x40x20</t>
  </si>
  <si>
    <t>CADD2003030</t>
  </si>
  <si>
    <t>CARTON FLOQUE 200X30X30</t>
  </si>
  <si>
    <t>BACRAYONNAGE1050</t>
  </si>
  <si>
    <t>BAC RAYONNAGE 2180x1300x575</t>
  </si>
  <si>
    <t>PALBACV2</t>
  </si>
  <si>
    <t>PALETTE 1000x2400 POUR BACS V2</t>
  </si>
  <si>
    <t>CADD303018</t>
  </si>
  <si>
    <t>CARTON FLOQUE 30x30x18</t>
  </si>
  <si>
    <t>C31313000</t>
  </si>
  <si>
    <t>CHEVRON 31X31 L 3M</t>
  </si>
  <si>
    <t>C31312000</t>
  </si>
  <si>
    <t>CHEVRON 31X31 L 2M</t>
  </si>
  <si>
    <t>REHAUSCAREXD400H200</t>
  </si>
  <si>
    <t>REHAUSSE CUVE CAREX D400 H200</t>
  </si>
  <si>
    <t>REHAUSCAREXD400H400</t>
  </si>
  <si>
    <t>REHAUSSE CUVE CAREX D400 H400</t>
  </si>
  <si>
    <t>PRCAREX</t>
  </si>
  <si>
    <t>POSTE DE RELEVAGE INTEGRE CUVE CAREX</t>
  </si>
  <si>
    <t>TPVC315</t>
  </si>
  <si>
    <t>TUYAU PVC D315</t>
  </si>
  <si>
    <t>KITEXTEN50</t>
  </si>
  <si>
    <t>KIT EXTENSION D50</t>
  </si>
  <si>
    <t>GOBELET</t>
  </si>
  <si>
    <t>GOBELET + COUVERCLE</t>
  </si>
  <si>
    <t>BOUTEILLEN</t>
  </si>
  <si>
    <t>BOUTEILLE ISOTHERME NOIRE</t>
  </si>
  <si>
    <t>Bouteille d'eau isotherme étanche en acier inoxydable à double paroi. Le capuchon à vis est une combinaison d'acier inoxydable et de bambou. Convient pour garder les boissons froides ou chaudes à la bonne température. Design basé sur une bouteille de lait en verre vintage. Capacité 500ml. _x001F_Coloris Noir ou Kaki_x001F__x001F__x001F_Bouteille d'eau isotherme étanche en acier inoxydable à double paroi. Le capuchon à vis est une combinaison d'acier inoxydable et de bambou. Convient pour garder les boissons froides ou chaudes à la bonne température. Design basé sur une bouteille de lait en verre vintage. Capacité 500ml. _x001F_Coloris Noir ou Kaki_x001F__x001F_</t>
  </si>
  <si>
    <t>BOUTEILLEK</t>
  </si>
  <si>
    <t>BOUTEILLE ISOTHERME KAKI</t>
  </si>
  <si>
    <t>BONNETBLEU</t>
  </si>
  <si>
    <t>BONNET BLEU</t>
  </si>
  <si>
    <t>MAINGAUCHE</t>
  </si>
  <si>
    <t>BONNETGRIS</t>
  </si>
  <si>
    <t>BONNET GRIS</t>
  </si>
  <si>
    <t>BONNETBEIGE</t>
  </si>
  <si>
    <t>BONNET BEIGE</t>
  </si>
  <si>
    <t>KITEXTEN63</t>
  </si>
  <si>
    <t>KIT EXTENSION D63</t>
  </si>
  <si>
    <t>CARTEPOSTALEJARDINAS</t>
  </si>
  <si>
    <t>CARTE POSTALES JARDINS D'ASSAINISSEMENT</t>
  </si>
  <si>
    <t>PCLCB3EHNEW</t>
  </si>
  <si>
    <t>CLOISON CENTRALE BAC 3EH NEW</t>
  </si>
  <si>
    <t>CONTLEGMAN</t>
  </si>
  <si>
    <t>CONTACTEUR CX3 25A  2F SANS MANETTE</t>
  </si>
  <si>
    <t>CONTLEGMANETTE</t>
  </si>
  <si>
    <t>CONTACTEUR CX3 25A  2F AVEC MANETTE</t>
  </si>
  <si>
    <t>MCOFPRODPASA-10A</t>
  </si>
  <si>
    <t>COFFRET ELECTRIQUE DOULE POMPE 1P 6-10A</t>
  </si>
  <si>
    <t>MCOFPRODPAPD6-10A</t>
  </si>
  <si>
    <t>COFFRET ELECTRIQUE DOULE POMPE 2P 6-10A</t>
  </si>
  <si>
    <t>PVC6316L10,5</t>
  </si>
  <si>
    <t>TUBE PVC PRESSION D63 L10,5CM</t>
  </si>
  <si>
    <t>PVC6316L32</t>
  </si>
  <si>
    <t>TUBE PVC PRESSION D63 L32CM</t>
  </si>
  <si>
    <t>PVC6316L64</t>
  </si>
  <si>
    <t>TUBE PVC PRESSION D63 L64CM</t>
  </si>
  <si>
    <t>PVC6316L60</t>
  </si>
  <si>
    <t>TUBE PVC PRESSION D63 L60CM</t>
  </si>
  <si>
    <t>PVC6316L90</t>
  </si>
  <si>
    <t>TUBE PVC PRESSION D63 L90CM</t>
  </si>
  <si>
    <t>PVC6316L79</t>
  </si>
  <si>
    <t>TUBE PVC PRESSION D63 L79CM</t>
  </si>
  <si>
    <t>PVC6316L24</t>
  </si>
  <si>
    <t>TUBE PVC PRESSION D63 L24CM</t>
  </si>
  <si>
    <t>TUBE PVC PRESSION D63 L34CM</t>
  </si>
  <si>
    <t>KITCORNBG-DP</t>
  </si>
  <si>
    <t>KIT CORNIERE POUR  DOUBLE POMPE D800</t>
  </si>
  <si>
    <t>C70CORN-DP</t>
  </si>
  <si>
    <t>CHEVRON PEAL 70X70 2 BISEAUX L=68 CM</t>
  </si>
  <si>
    <t>1599080004A</t>
  </si>
  <si>
    <t>ELECTROPOMPE DW VOX/A 200 SANS FLOTTEUR</t>
  </si>
  <si>
    <t>COFFRET DIRECTO 2-T/1.5 (3.1-4,1A)</t>
  </si>
  <si>
    <t>FLOTTEUR EU TAURUS 10 M EAUX CHARGEES</t>
  </si>
  <si>
    <t>BAC500LPHYTOTINY</t>
  </si>
  <si>
    <t>SEPARATEUR GRAISSE 500L RIKUTEC/FB - TINY</t>
  </si>
  <si>
    <t>PVC6316L34</t>
  </si>
  <si>
    <t>ECSPR-600-A</t>
  </si>
  <si>
    <t>PDFTINY1400OLD</t>
  </si>
  <si>
    <t>POT FLEUR PHYTOTINY D140 - EMP ANCIEN MODELE</t>
  </si>
  <si>
    <t>EMBC1.5</t>
  </si>
  <si>
    <t>EMBOUT DE CABLAGE SIMPLE 1.5</t>
  </si>
  <si>
    <t>EMBC0.75</t>
  </si>
  <si>
    <t>EMBOUT DE CABLAGE SIMPLE 0.75</t>
  </si>
  <si>
    <t>EMBCD0.75</t>
  </si>
  <si>
    <t>EMBOUT DE CABLAGE DOUBLE 0.75</t>
  </si>
  <si>
    <t>EMBCD1.5</t>
  </si>
  <si>
    <t>EMBOUT DE CABLAGE DOUBLE 1.5</t>
  </si>
  <si>
    <t>FILBLEUH05VK0,75</t>
  </si>
  <si>
    <t>FIL SOUPLE 0,75 BLEU</t>
  </si>
  <si>
    <t>FILRH05VK0,75</t>
  </si>
  <si>
    <t>FIL SOUPLE 0,75 ROUGE</t>
  </si>
  <si>
    <t>TRUBINE INOX 304 POUR POMPE DW VOX 75</t>
  </si>
  <si>
    <t>PLPHYTOREUT</t>
  </si>
  <si>
    <t>PLAQUETTE PHYTO REUT</t>
  </si>
  <si>
    <t>COFFRETSERI</t>
  </si>
  <si>
    <t xml:space="preserve">COFFRET SERIGRAPHIE PREPERCE </t>
  </si>
  <si>
    <t>BLOCJ222AUTO</t>
  </si>
  <si>
    <t>BLOC DE JONCTION 2S 2E 2J AUTOMATIQUE</t>
  </si>
  <si>
    <t>PLG13CE</t>
  </si>
  <si>
    <t>PRESSE ETOUPE PG13.5 AVEC CE</t>
  </si>
  <si>
    <t>CLOISONT222AUTO</t>
  </si>
  <si>
    <t xml:space="preserve">CLOISON TERMINALE POUR BLOC DE JONCTION 222 </t>
  </si>
  <si>
    <t>BLOCRAIL</t>
  </si>
  <si>
    <t>BLOQUEUR DE RAIL DIN LEGRAND</t>
  </si>
  <si>
    <t>DISJMTRI4-10A</t>
  </si>
  <si>
    <t>DISJONCTEUR MOTEUR TRIPHASE 4 A 10A</t>
  </si>
  <si>
    <t>MGRILLEFIL1000x1000</t>
  </si>
  <si>
    <t>GRILLE FIL 5X5 PREGALVA CAILLEBOTIS 1MX1M</t>
  </si>
  <si>
    <t>TAP</t>
  </si>
  <si>
    <t>MGRILLEFIL1000x1250</t>
  </si>
  <si>
    <t>GRILLE FIL 5X5 PREGALVA CAILLEBOTIS 1MX1.25M</t>
  </si>
  <si>
    <t>C7070L930</t>
  </si>
  <si>
    <t>POTEAU PEAL 70X70 L=93 CM</t>
  </si>
  <si>
    <t>C50115L500</t>
  </si>
  <si>
    <t>BASTAING DE JONCTION PEAL 50*115 L=50 CM</t>
  </si>
  <si>
    <t>ECSPR-1500-A-BEST3</t>
  </si>
  <si>
    <t>POSTE BEST3 1M50 AVEC ALARME</t>
  </si>
  <si>
    <t>MBEST3</t>
  </si>
  <si>
    <t>POMPES EAUX CLAIRES - BEST 3</t>
  </si>
  <si>
    <t>MCOFPRO6P</t>
  </si>
  <si>
    <t>COFFRET EATON  POMPE 4-6 A AVEC ALARME</t>
  </si>
  <si>
    <t>NSPR-2200-PA</t>
  </si>
  <si>
    <t>POSTE DE RELEVAGE 2M20 AVEC BARRES DE GUIDAGE</t>
  </si>
  <si>
    <t>C7070L760</t>
  </si>
  <si>
    <t>CHEVRON PEAL 70X70 L=76 CM</t>
  </si>
  <si>
    <t>C7070L1700</t>
  </si>
  <si>
    <t>CHEVRON PEAL 70X70 L=170 CM</t>
  </si>
  <si>
    <t>C7070L1480</t>
  </si>
  <si>
    <t>CHEVRON PEAL 70X70 L=148 CM</t>
  </si>
  <si>
    <t>Nouveau tarif au 01/02/2023</t>
  </si>
  <si>
    <t>Augmentation (%)</t>
  </si>
  <si>
    <t>Nouveau prix de vente HT</t>
  </si>
  <si>
    <t>Nouveau prix de vente TTC</t>
  </si>
  <si>
    <t>Unités vendues en 2022</t>
  </si>
  <si>
    <r>
      <rPr>
        <b/>
        <sz val="9"/>
        <rFont val="Arial"/>
        <family val="2"/>
      </rPr>
      <t>Code article</t>
    </r>
  </si>
  <si>
    <r>
      <rPr>
        <b/>
        <sz val="9"/>
        <rFont val="Arial"/>
        <family val="2"/>
      </rPr>
      <t>Désignation article</t>
    </r>
  </si>
  <si>
    <r>
      <rPr>
        <b/>
        <sz val="9"/>
        <rFont val="Arial"/>
        <family val="2"/>
      </rPr>
      <t>Quantité</t>
    </r>
  </si>
  <si>
    <r>
      <rPr>
        <sz val="7"/>
        <rFont val="Arial MT"/>
        <family val="2"/>
      </rPr>
      <t>CLAPET Y D40</t>
    </r>
  </si>
  <si>
    <r>
      <rPr>
        <sz val="7"/>
        <rFont val="Arial MT"/>
        <family val="2"/>
      </rPr>
      <t>CLAPET Y D63</t>
    </r>
  </si>
  <si>
    <r>
      <rPr>
        <sz val="7"/>
        <rFont val="Arial MT"/>
        <family val="2"/>
      </rPr>
      <t>1599070021A</t>
    </r>
  </si>
  <si>
    <r>
      <rPr>
        <sz val="7"/>
        <rFont val="Arial MT"/>
        <family val="2"/>
      </rPr>
      <t>ELECTROPOMPE DW VOX 150 SANS FLOTTEUR</t>
    </r>
  </si>
  <si>
    <r>
      <rPr>
        <sz val="7"/>
        <rFont val="Arial MT"/>
        <family val="2"/>
      </rPr>
      <t>1599080004A</t>
    </r>
  </si>
  <si>
    <r>
      <rPr>
        <sz val="7"/>
        <rFont val="Arial MT"/>
        <family val="2"/>
      </rPr>
      <t>ELECTROPOMPE DW VOX/A 200 SANS FLOTTEUR</t>
    </r>
  </si>
  <si>
    <r>
      <rPr>
        <sz val="7"/>
        <rFont val="Arial MT"/>
        <family val="2"/>
      </rPr>
      <t>304L/4307</t>
    </r>
  </si>
  <si>
    <r>
      <rPr>
        <sz val="7"/>
        <rFont val="Arial MT"/>
        <family val="2"/>
      </rPr>
      <t>TUBE INOX DIAM26.9X1.6 (LE ML)</t>
    </r>
  </si>
  <si>
    <r>
      <rPr>
        <sz val="7"/>
        <rFont val="Arial MT"/>
        <family val="2"/>
      </rPr>
      <t>316L/4404</t>
    </r>
  </si>
  <si>
    <r>
      <rPr>
        <sz val="7"/>
        <rFont val="Arial MT"/>
        <family val="2"/>
      </rPr>
      <t>CHAINE INOX DIAM 4 32/8 (LE ML)</t>
    </r>
  </si>
  <si>
    <r>
      <rPr>
        <sz val="7"/>
        <rFont val="Arial MT"/>
        <family val="2"/>
      </rPr>
      <t>COFFRET DIRECTO 2-M037(3,1-4,1A) -S-</t>
    </r>
  </si>
  <si>
    <r>
      <rPr>
        <sz val="7"/>
        <rFont val="Arial MT"/>
        <family val="2"/>
      </rPr>
      <t>COFFRET DIRECTO 2-T/1.5 (3.1-4,1A)</t>
    </r>
  </si>
  <si>
    <r>
      <rPr>
        <sz val="7"/>
        <rFont val="Arial MT"/>
        <family val="2"/>
      </rPr>
      <t>FLOTTEUR EU TAURUS 10 M EAUX CHARGEES</t>
    </r>
  </si>
  <si>
    <r>
      <rPr>
        <sz val="7"/>
        <rFont val="Arial MT"/>
        <family val="2"/>
      </rPr>
      <t>FLOTTEUR EU TAURUS 15 M EAUX CHARG_ES</t>
    </r>
  </si>
  <si>
    <r>
      <rPr>
        <sz val="7"/>
        <rFont val="Arial MT"/>
        <family val="2"/>
      </rPr>
      <t>PANIER DEGRILLEUR</t>
    </r>
  </si>
  <si>
    <r>
      <rPr>
        <sz val="7"/>
        <rFont val="Arial MT"/>
        <family val="2"/>
      </rPr>
      <t>7122000003A</t>
    </r>
  </si>
  <si>
    <r>
      <rPr>
        <sz val="7"/>
        <rFont val="Arial MT"/>
        <family val="2"/>
      </rPr>
      <t>ELECTROPOMPE DW VOX 75 A 20M DE CABLE</t>
    </r>
  </si>
  <si>
    <r>
      <rPr>
        <sz val="7"/>
        <rFont val="Arial MT"/>
        <family val="2"/>
      </rPr>
      <t>7FAMILLES</t>
    </r>
  </si>
  <si>
    <r>
      <rPr>
        <sz val="7"/>
        <rFont val="Arial MT"/>
        <family val="2"/>
      </rPr>
      <t>JEU DES 7 FAMILLES</t>
    </r>
  </si>
  <si>
    <r>
      <rPr>
        <sz val="7"/>
        <rFont val="Arial MT"/>
        <family val="2"/>
      </rPr>
      <t>MANILLE INOX</t>
    </r>
  </si>
  <si>
    <r>
      <rPr>
        <sz val="7"/>
        <rFont val="Arial MT"/>
        <family val="2"/>
      </rPr>
      <t>AGA100</t>
    </r>
  </si>
  <si>
    <r>
      <rPr>
        <sz val="7"/>
        <rFont val="Arial MT"/>
        <family val="2"/>
      </rPr>
      <t>AGA 100 M POMPE PN6 AUTOAMORCANTE</t>
    </r>
  </si>
  <si>
    <r>
      <rPr>
        <sz val="7"/>
        <rFont val="Arial MT"/>
        <family val="2"/>
      </rPr>
      <t>AH2</t>
    </r>
  </si>
  <si>
    <r>
      <rPr>
        <sz val="7"/>
        <rFont val="Arial MT"/>
        <family val="2"/>
      </rPr>
      <t>ARBRE HEXAGONAL POUR SCIE CLOCHE D32 A D21</t>
    </r>
  </si>
  <si>
    <r>
      <rPr>
        <sz val="7"/>
        <rFont val="Arial MT"/>
        <family val="2"/>
      </rPr>
      <t>COFFRET REPORT ALARME GSM CA GSM</t>
    </r>
  </si>
  <si>
    <r>
      <rPr>
        <sz val="7"/>
        <rFont val="Arial MT"/>
        <family val="2"/>
      </rPr>
      <t>BADGE</t>
    </r>
  </si>
  <si>
    <r>
      <rPr>
        <sz val="7"/>
        <rFont val="Arial MT"/>
        <family val="2"/>
      </rPr>
      <t>BADGES</t>
    </r>
  </si>
  <si>
    <r>
      <rPr>
        <sz val="7"/>
        <rFont val="Arial MT"/>
        <family val="2"/>
      </rPr>
      <t>BANNIERE</t>
    </r>
  </si>
  <si>
    <r>
      <rPr>
        <sz val="7"/>
        <rFont val="Arial MT"/>
        <family val="2"/>
      </rPr>
      <t>BANNIERE RECTO/VERSO</t>
    </r>
  </si>
  <si>
    <r>
      <rPr>
        <sz val="7"/>
        <rFont val="Arial MT"/>
        <family val="2"/>
      </rPr>
      <t>BFV10EH</t>
    </r>
  </si>
  <si>
    <r>
      <rPr>
        <sz val="7"/>
        <rFont val="Arial MT"/>
        <family val="2"/>
      </rPr>
      <t>KIT BAC PEHD 10 EH</t>
    </r>
  </si>
  <si>
    <r>
      <rPr>
        <sz val="7"/>
        <rFont val="Arial MT"/>
        <family val="2"/>
      </rPr>
      <t>BFV12EH</t>
    </r>
  </si>
  <si>
    <r>
      <rPr>
        <sz val="7"/>
        <rFont val="Arial MT"/>
        <family val="2"/>
      </rPr>
      <t>KIT BAC PEHD 12EH</t>
    </r>
  </si>
  <si>
    <r>
      <rPr>
        <sz val="7"/>
        <rFont val="Arial MT"/>
        <family val="2"/>
      </rPr>
      <t>BFV2.5EH</t>
    </r>
  </si>
  <si>
    <r>
      <rPr>
        <sz val="7"/>
        <rFont val="Arial MT"/>
        <family val="2"/>
      </rPr>
      <t>KIT BAC PEHD 2.5EH</t>
    </r>
  </si>
  <si>
    <r>
      <rPr>
        <sz val="7"/>
        <rFont val="Arial MT"/>
        <family val="2"/>
      </rPr>
      <t>BFV3EH</t>
    </r>
  </si>
  <si>
    <r>
      <rPr>
        <sz val="7"/>
        <rFont val="Arial MT"/>
        <family val="2"/>
      </rPr>
      <t>KIT BAC PEHD 3 EH</t>
    </r>
  </si>
  <si>
    <r>
      <rPr>
        <sz val="7"/>
        <rFont val="Arial MT"/>
        <family val="2"/>
      </rPr>
      <t>BFV5EH</t>
    </r>
  </si>
  <si>
    <r>
      <rPr>
        <sz val="7"/>
        <rFont val="Arial MT"/>
        <family val="2"/>
      </rPr>
      <t>KIT BAC PEHD 5EH</t>
    </r>
  </si>
  <si>
    <r>
      <rPr>
        <sz val="7"/>
        <rFont val="Arial MT"/>
        <family val="2"/>
      </rPr>
      <t>BFV6EH</t>
    </r>
  </si>
  <si>
    <r>
      <rPr>
        <sz val="7"/>
        <rFont val="Arial MT"/>
        <family val="2"/>
      </rPr>
      <t>KIT BAC PEHD 6 EH</t>
    </r>
  </si>
  <si>
    <r>
      <rPr>
        <sz val="7"/>
        <rFont val="Arial MT"/>
        <family val="2"/>
      </rPr>
      <t>BIPSTOP</t>
    </r>
  </si>
  <si>
    <r>
      <rPr>
        <sz val="7"/>
        <rFont val="Arial MT"/>
        <family val="2"/>
      </rPr>
      <t>FLOTTEUR JAUNE 20M DE CABLE+LEST</t>
    </r>
  </si>
  <si>
    <r>
      <rPr>
        <sz val="7"/>
        <rFont val="Arial MT"/>
        <family val="2"/>
      </rPr>
      <t>BIPSTOP3M</t>
    </r>
  </si>
  <si>
    <r>
      <rPr>
        <sz val="7"/>
        <rFont val="Arial MT"/>
        <family val="2"/>
      </rPr>
      <t>FLOTTEUR JAUNE 3M DE CABLE SANS LEST</t>
    </r>
  </si>
  <si>
    <r>
      <rPr>
        <sz val="7"/>
        <rFont val="Arial MT"/>
        <family val="2"/>
      </rPr>
      <t>BLOCNOTE</t>
    </r>
  </si>
  <si>
    <r>
      <rPr>
        <sz val="7"/>
        <rFont val="Arial MT"/>
        <family val="2"/>
      </rPr>
      <t>BLOC NOTE</t>
    </r>
  </si>
  <si>
    <r>
      <rPr>
        <sz val="7"/>
        <rFont val="Arial MT"/>
        <family val="2"/>
      </rPr>
      <t>BLUEFASTP</t>
    </r>
  </si>
  <si>
    <r>
      <rPr>
        <sz val="7"/>
        <rFont val="Arial MT"/>
        <family val="2"/>
      </rPr>
      <t>COLLE BLUEFAST SPECIALE PVC SOUPLE</t>
    </r>
  </si>
  <si>
    <r>
      <rPr>
        <sz val="7"/>
        <rFont val="Arial MT"/>
        <family val="2"/>
      </rPr>
      <t>BODYWARMER-L</t>
    </r>
  </si>
  <si>
    <r>
      <rPr>
        <sz val="7"/>
        <rFont val="Arial MT"/>
        <family val="2"/>
      </rPr>
      <t>BODY WARMER UNISEXE TAILLE L</t>
    </r>
  </si>
  <si>
    <r>
      <rPr>
        <sz val="7"/>
        <rFont val="Arial MT"/>
        <family val="2"/>
      </rPr>
      <t>BODYWARMER-M</t>
    </r>
  </si>
  <si>
    <r>
      <rPr>
        <sz val="7"/>
        <rFont val="Arial MT"/>
        <family val="2"/>
      </rPr>
      <t>BODY WARMER UNISEXE TAILLE M</t>
    </r>
  </si>
  <si>
    <r>
      <rPr>
        <sz val="7"/>
        <rFont val="Arial MT"/>
        <family val="2"/>
      </rPr>
      <t>BODYWARMER-S</t>
    </r>
  </si>
  <si>
    <r>
      <rPr>
        <sz val="7"/>
        <rFont val="Arial MT"/>
        <family val="2"/>
      </rPr>
      <t>BODY WARMER UNISEXE TAILLE S</t>
    </r>
  </si>
  <si>
    <r>
      <rPr>
        <sz val="7"/>
        <rFont val="Arial MT"/>
        <family val="2"/>
      </rPr>
      <t>BODYWARMER-XL</t>
    </r>
  </si>
  <si>
    <r>
      <rPr>
        <sz val="7"/>
        <rFont val="Arial MT"/>
        <family val="2"/>
      </rPr>
      <t>BODY WARMER UNISEXE TAILLE XL</t>
    </r>
  </si>
  <si>
    <r>
      <rPr>
        <sz val="7"/>
        <rFont val="Arial MT"/>
        <family val="2"/>
      </rPr>
      <t>BONNETBEIGE</t>
    </r>
  </si>
  <si>
    <r>
      <rPr>
        <sz val="7"/>
        <rFont val="Arial MT"/>
        <family val="2"/>
      </rPr>
      <t>BONNET BEIGE</t>
    </r>
  </si>
  <si>
    <r>
      <rPr>
        <sz val="7"/>
        <rFont val="Arial MT"/>
        <family val="2"/>
      </rPr>
      <t>BONNETBLEU</t>
    </r>
  </si>
  <si>
    <r>
      <rPr>
        <sz val="7"/>
        <rFont val="Arial MT"/>
        <family val="2"/>
      </rPr>
      <t>BONNET BLEU</t>
    </r>
  </si>
  <si>
    <r>
      <rPr>
        <sz val="7"/>
        <rFont val="Arial MT"/>
        <family val="2"/>
      </rPr>
      <t>BONNETGRIS</t>
    </r>
  </si>
  <si>
    <r>
      <rPr>
        <sz val="7"/>
        <rFont val="Arial MT"/>
        <family val="2"/>
      </rPr>
      <t>BONNET GRIS</t>
    </r>
  </si>
  <si>
    <r>
      <rPr>
        <sz val="7"/>
        <rFont val="Arial MT"/>
        <family val="2"/>
      </rPr>
      <t>BOUTEILLEK</t>
    </r>
  </si>
  <si>
    <r>
      <rPr>
        <sz val="7"/>
        <rFont val="Arial MT"/>
        <family val="2"/>
      </rPr>
      <t>BOUTEILLE ISOTHERME KAKI</t>
    </r>
  </si>
  <si>
    <r>
      <rPr>
        <sz val="7"/>
        <rFont val="Arial MT"/>
        <family val="2"/>
      </rPr>
      <t>BP100N</t>
    </r>
  </si>
  <si>
    <r>
      <rPr>
        <sz val="7"/>
        <rFont val="Arial MT"/>
        <family val="2"/>
      </rPr>
      <t>COLLE PVC PRESSION NICOLL</t>
    </r>
  </si>
  <si>
    <r>
      <rPr>
        <sz val="7"/>
        <rFont val="Arial MT"/>
        <family val="2"/>
      </rPr>
      <t>C1001002500</t>
    </r>
  </si>
  <si>
    <r>
      <rPr>
        <sz val="7"/>
        <rFont val="Arial MT"/>
        <family val="2"/>
      </rPr>
      <t>CHEVRON 100X100 L 2.50M</t>
    </r>
  </si>
  <si>
    <r>
      <rPr>
        <sz val="7"/>
        <rFont val="Arial MT"/>
        <family val="2"/>
      </rPr>
      <t>C41413000</t>
    </r>
  </si>
  <si>
    <r>
      <rPr>
        <sz val="7"/>
        <rFont val="Arial MT"/>
        <family val="2"/>
      </rPr>
      <t>CHEVRON 41X41 L 3M</t>
    </r>
  </si>
  <si>
    <r>
      <rPr>
        <sz val="7"/>
        <rFont val="Arial MT"/>
        <family val="2"/>
      </rPr>
      <t>C4550</t>
    </r>
  </si>
  <si>
    <r>
      <rPr>
        <sz val="7"/>
        <rFont val="Arial MT"/>
        <family val="2"/>
      </rPr>
      <t>COUDE 45 PVC D50 FEM/FEM</t>
    </r>
  </si>
  <si>
    <r>
      <rPr>
        <sz val="7"/>
        <rFont val="Arial MT"/>
        <family val="2"/>
      </rPr>
      <t>C4563</t>
    </r>
  </si>
  <si>
    <r>
      <rPr>
        <sz val="7"/>
        <rFont val="Arial MT"/>
        <family val="2"/>
      </rPr>
      <t>COUDE 45 PVC D63 FEM/FEM</t>
    </r>
  </si>
  <si>
    <r>
      <rPr>
        <sz val="7"/>
        <rFont val="Arial MT"/>
        <family val="2"/>
      </rPr>
      <t>BASTAING PE 50X115 2.50 M</t>
    </r>
  </si>
  <si>
    <r>
      <rPr>
        <sz val="7"/>
        <rFont val="Arial MT"/>
        <family val="2"/>
      </rPr>
      <t>C501151800</t>
    </r>
  </si>
  <si>
    <r>
      <rPr>
        <sz val="7"/>
        <rFont val="Arial MT"/>
        <family val="2"/>
      </rPr>
      <t>BASTAINGS 50X115 (1.80 ML)</t>
    </r>
  </si>
  <si>
    <r>
      <rPr>
        <sz val="7"/>
        <rFont val="Arial MT"/>
        <family val="2"/>
      </rPr>
      <t>C70701500</t>
    </r>
  </si>
  <si>
    <r>
      <rPr>
        <sz val="7"/>
        <rFont val="Arial MT"/>
        <family val="2"/>
      </rPr>
      <t>CHEVRON PE 70X70 1.50 ML</t>
    </r>
  </si>
  <si>
    <r>
      <rPr>
        <sz val="7"/>
        <rFont val="Arial MT"/>
        <family val="2"/>
      </rPr>
      <t>C70701800</t>
    </r>
  </si>
  <si>
    <r>
      <rPr>
        <sz val="7"/>
        <rFont val="Arial MT"/>
        <family val="2"/>
      </rPr>
      <t>CHEVRON 70X70 1.80 ML</t>
    </r>
  </si>
  <si>
    <r>
      <rPr>
        <sz val="7"/>
        <rFont val="Arial MT"/>
        <family val="2"/>
      </rPr>
      <t>C7070L1010</t>
    </r>
  </si>
  <si>
    <r>
      <rPr>
        <sz val="7"/>
        <rFont val="Arial MT"/>
        <family val="2"/>
      </rPr>
      <t>CHEVRON PEAL 70X70 L=101 CM</t>
    </r>
  </si>
  <si>
    <r>
      <rPr>
        <sz val="7"/>
        <rFont val="Arial MT"/>
        <family val="2"/>
      </rPr>
      <t>C9050</t>
    </r>
  </si>
  <si>
    <r>
      <rPr>
        <sz val="7"/>
        <rFont val="Arial MT"/>
        <family val="2"/>
      </rPr>
      <t>COUDE 90 PVC D50 FEM/FEM</t>
    </r>
  </si>
  <si>
    <r>
      <rPr>
        <sz val="7"/>
        <rFont val="Arial MT"/>
        <family val="2"/>
      </rPr>
      <t>C9063</t>
    </r>
  </si>
  <si>
    <r>
      <rPr>
        <sz val="7"/>
        <rFont val="Arial MT"/>
        <family val="2"/>
      </rPr>
      <t>COUDE 90  PVC D63 FEM/FEM</t>
    </r>
  </si>
  <si>
    <r>
      <rPr>
        <sz val="7"/>
        <rFont val="Arial MT"/>
        <family val="2"/>
      </rPr>
      <t>CARECO5EH</t>
    </r>
  </si>
  <si>
    <r>
      <rPr>
        <sz val="7"/>
        <rFont val="Arial MT"/>
        <family val="2"/>
      </rPr>
      <t>COFFRAGE ECOPLANC CAREX 5 EH</t>
    </r>
  </si>
  <si>
    <r>
      <rPr>
        <sz val="7"/>
        <rFont val="Arial MT"/>
        <family val="2"/>
      </rPr>
      <t>CARECO6EH</t>
    </r>
  </si>
  <si>
    <r>
      <rPr>
        <sz val="7"/>
        <rFont val="Arial MT"/>
        <family val="2"/>
      </rPr>
      <t>COFFRAGE ECOPLANC CAREX 6 EH</t>
    </r>
  </si>
  <si>
    <r>
      <rPr>
        <sz val="7"/>
        <rFont val="Arial MT"/>
        <family val="2"/>
      </rPr>
      <t>CARNETFV</t>
    </r>
  </si>
  <si>
    <r>
      <rPr>
        <sz val="7"/>
        <rFont val="Arial MT"/>
        <family val="2"/>
      </rPr>
      <t>CARNET DENTRETIEN GAMME ROSEAUX</t>
    </r>
  </si>
  <si>
    <r>
      <rPr>
        <sz val="7"/>
        <rFont val="Arial MT"/>
        <family val="2"/>
      </rPr>
      <t>CARNETFVFH</t>
    </r>
  </si>
  <si>
    <r>
      <rPr>
        <sz val="7"/>
        <rFont val="Arial MT"/>
        <family val="2"/>
      </rPr>
      <t>CARNET DENTRETIEN GAMME IRIS</t>
    </r>
  </si>
  <si>
    <r>
      <rPr>
        <sz val="7"/>
        <rFont val="Arial MT"/>
        <family val="2"/>
      </rPr>
      <t>CARNETOSIER</t>
    </r>
  </si>
  <si>
    <r>
      <rPr>
        <sz val="7"/>
        <rFont val="Arial MT"/>
        <family val="2"/>
      </rPr>
      <t>CARNET D ENTRETIEN GAMME OSIER</t>
    </r>
  </si>
  <si>
    <r>
      <rPr>
        <sz val="7"/>
        <rFont val="Arial MT"/>
        <family val="2"/>
      </rPr>
      <t>CARTE POSTALES JARDINS D'ASSAINISSEMENT</t>
    </r>
  </si>
  <si>
    <r>
      <rPr>
        <sz val="7"/>
        <rFont val="Arial MT"/>
        <family val="2"/>
      </rPr>
      <t>CARTEVISITE</t>
    </r>
  </si>
  <si>
    <r>
      <rPr>
        <sz val="7"/>
        <rFont val="Arial MT"/>
        <family val="2"/>
      </rPr>
      <t>CARTES DE VISITE</t>
    </r>
  </si>
  <si>
    <r>
      <rPr>
        <sz val="7"/>
        <rFont val="Arial MT"/>
        <family val="2"/>
      </rPr>
      <t>CASQUETTE1</t>
    </r>
  </si>
  <si>
    <r>
      <rPr>
        <sz val="7"/>
        <rFont val="Arial MT"/>
        <family val="2"/>
      </rPr>
      <t>CASQUETTE</t>
    </r>
  </si>
  <si>
    <r>
      <rPr>
        <sz val="7"/>
        <rFont val="Arial MT"/>
        <family val="2"/>
      </rPr>
      <t>CC10M</t>
    </r>
  </si>
  <si>
    <r>
      <rPr>
        <sz val="7"/>
        <rFont val="Arial MT"/>
        <family val="2"/>
      </rPr>
      <t>CHAPEAU D100</t>
    </r>
  </si>
  <si>
    <r>
      <rPr>
        <sz val="7"/>
        <rFont val="Arial MT"/>
        <family val="2"/>
      </rPr>
      <t>CC6M</t>
    </r>
  </si>
  <si>
    <r>
      <rPr>
        <sz val="7"/>
        <rFont val="Arial MT"/>
        <family val="2"/>
      </rPr>
      <t>CHAPEAU D63 AVEC MOUSTIQUAIRE</t>
    </r>
  </si>
  <si>
    <r>
      <rPr>
        <sz val="7"/>
        <rFont val="Arial MT"/>
        <family val="2"/>
      </rPr>
      <t>CE403</t>
    </r>
  </si>
  <si>
    <r>
      <rPr>
        <sz val="7"/>
        <rFont val="Arial MT"/>
        <family val="2"/>
      </rPr>
      <t>CORNIERE ALU 40/40/3 ML</t>
    </r>
  </si>
  <si>
    <r>
      <rPr>
        <sz val="7"/>
        <rFont val="Arial MT"/>
        <family val="2"/>
      </rPr>
      <t>CE403L15</t>
    </r>
  </si>
  <si>
    <r>
      <rPr>
        <sz val="7"/>
        <rFont val="Arial MT"/>
        <family val="2"/>
      </rPr>
      <t>CORNIERE  ALU 40/40/3 1,5 ML</t>
    </r>
  </si>
  <si>
    <r>
      <rPr>
        <sz val="7"/>
        <rFont val="Arial MT"/>
        <family val="2"/>
      </rPr>
      <t>CE403L20</t>
    </r>
  </si>
  <si>
    <r>
      <rPr>
        <sz val="7"/>
        <rFont val="Arial MT"/>
        <family val="2"/>
      </rPr>
      <t>CORNIERE  ALU 40/40/3 2 ML</t>
    </r>
  </si>
  <si>
    <r>
      <rPr>
        <sz val="7"/>
        <rFont val="Arial MT"/>
        <family val="2"/>
      </rPr>
      <t>CHASSEAQUA</t>
    </r>
  </si>
  <si>
    <r>
      <rPr>
        <sz val="7"/>
        <rFont val="Arial MT"/>
        <family val="2"/>
      </rPr>
      <t>CHASSE AQUATIRIS EAUX BRUTES</t>
    </r>
  </si>
  <si>
    <r>
      <rPr>
        <sz val="7"/>
        <rFont val="Arial MT"/>
        <family val="2"/>
      </rPr>
      <t>CHASSECLAP</t>
    </r>
  </si>
  <si>
    <r>
      <rPr>
        <sz val="7"/>
        <rFont val="Arial MT"/>
        <family val="2"/>
      </rPr>
      <t>CHASSE A CLAPET INOX  AQUATIRIS</t>
    </r>
  </si>
  <si>
    <r>
      <rPr>
        <sz val="7"/>
        <rFont val="Arial MT"/>
        <family val="2"/>
      </rPr>
      <t>CHASSECLAP2</t>
    </r>
  </si>
  <si>
    <r>
      <rPr>
        <sz val="7"/>
        <rFont val="Arial MT"/>
        <family val="2"/>
      </rPr>
      <t>CHASSE A CLAPET AVEC FLOTTEUR ET CUVE 200 L</t>
    </r>
  </si>
  <si>
    <r>
      <rPr>
        <sz val="7"/>
        <rFont val="Arial MT"/>
        <family val="2"/>
      </rPr>
      <t>CHEMISE-H-L</t>
    </r>
  </si>
  <si>
    <r>
      <rPr>
        <sz val="7"/>
        <rFont val="Arial MT"/>
        <family val="2"/>
      </rPr>
      <t>CHEMISE HOMME TAILLE L</t>
    </r>
  </si>
  <si>
    <r>
      <rPr>
        <sz val="7"/>
        <rFont val="Arial MT"/>
        <family val="2"/>
      </rPr>
      <t>CHEMISE-H-XL</t>
    </r>
  </si>
  <si>
    <r>
      <rPr>
        <sz val="7"/>
        <rFont val="Arial MT"/>
        <family val="2"/>
      </rPr>
      <t>CHEMISE HOMME TAILLE XL</t>
    </r>
  </si>
  <si>
    <r>
      <rPr>
        <sz val="7"/>
        <rFont val="Arial MT"/>
        <family val="2"/>
      </rPr>
      <t>CHEMISEPRO</t>
    </r>
  </si>
  <si>
    <r>
      <rPr>
        <sz val="7"/>
        <rFont val="Arial MT"/>
        <family val="2"/>
      </rPr>
      <t>CHEMISE A RABAT</t>
    </r>
  </si>
  <si>
    <r>
      <rPr>
        <sz val="7"/>
        <rFont val="Arial MT"/>
        <family val="2"/>
      </rPr>
      <t>CLE</t>
    </r>
  </si>
  <si>
    <r>
      <rPr>
        <sz val="7"/>
        <rFont val="Arial MT"/>
        <family val="2"/>
      </rPr>
      <t>CLE USB 4 GO</t>
    </r>
  </si>
  <si>
    <r>
      <rPr>
        <sz val="7"/>
        <rFont val="Arial MT"/>
        <family val="2"/>
      </rPr>
      <t>COFRELECV2VAUTO</t>
    </r>
  </si>
  <si>
    <r>
      <rPr>
        <sz val="7"/>
        <rFont val="Arial MT"/>
        <family val="2"/>
      </rPr>
      <t>COFFRET ELECTRIQUE - AUTO 3 VANNES 2 VOIES</t>
    </r>
  </si>
  <si>
    <r>
      <rPr>
        <sz val="7"/>
        <rFont val="Arial MT"/>
        <family val="2"/>
      </rPr>
      <t>COFRPVCCAREX5EH</t>
    </r>
  </si>
  <si>
    <r>
      <rPr>
        <sz val="7"/>
        <rFont val="Arial MT"/>
        <family val="2"/>
      </rPr>
      <t>COFFRAGE PVC CAREX 5 EH 2X2.5 m</t>
    </r>
  </si>
  <si>
    <r>
      <rPr>
        <sz val="7"/>
        <rFont val="Arial MT"/>
        <family val="2"/>
      </rPr>
      <t>COFRPVCCAREX6EH</t>
    </r>
  </si>
  <si>
    <r>
      <rPr>
        <sz val="7"/>
        <rFont val="Arial MT"/>
        <family val="2"/>
      </rPr>
      <t>COFFRAGE PVC CAREX 6 EH 2X3 m</t>
    </r>
  </si>
  <si>
    <r>
      <rPr>
        <sz val="7"/>
        <rFont val="Arial MT"/>
        <family val="2"/>
      </rPr>
      <t>COFRPVCMESURE4</t>
    </r>
  </si>
  <si>
    <r>
      <rPr>
        <sz val="7"/>
        <rFont val="Arial MT"/>
        <family val="2"/>
      </rPr>
      <t>COFFRAGE PVC SUR MESURE 10x4,3 m 100 cm</t>
    </r>
  </si>
  <si>
    <r>
      <rPr>
        <sz val="7"/>
        <rFont val="Arial MT"/>
        <family val="2"/>
      </rPr>
      <t>COFRPVCMESURE7EH</t>
    </r>
  </si>
  <si>
    <r>
      <rPr>
        <sz val="7"/>
        <rFont val="Arial MT"/>
        <family val="2"/>
      </rPr>
      <t>COFFRAGE PVC 7 EH 7x2 m</t>
    </r>
  </si>
  <si>
    <r>
      <rPr>
        <sz val="7"/>
        <rFont val="Arial MT"/>
        <family val="2"/>
      </rPr>
      <t>COFRTRIVOX150</t>
    </r>
  </si>
  <si>
    <r>
      <rPr>
        <sz val="7"/>
        <rFont val="Arial MT"/>
        <family val="2"/>
      </rPr>
      <t>MOD. DIRECTO 1-Tri/1.1 (2,3-3,1A)-S-</t>
    </r>
  </si>
  <si>
    <r>
      <rPr>
        <sz val="7"/>
        <rFont val="Arial MT"/>
        <family val="2"/>
      </rPr>
      <t>COL01</t>
    </r>
  </si>
  <si>
    <r>
      <rPr>
        <sz val="7"/>
        <rFont val="Arial MT"/>
        <family val="2"/>
      </rPr>
      <t>REGARD EN CUNETTE AVEC COUVERCLE</t>
    </r>
  </si>
  <si>
    <r>
      <rPr>
        <sz val="7"/>
        <rFont val="Arial MT"/>
        <family val="2"/>
      </rPr>
      <t>COLORIAGE</t>
    </r>
  </si>
  <si>
    <r>
      <rPr>
        <sz val="7"/>
        <rFont val="Arial MT"/>
        <family val="2"/>
      </rPr>
      <t>CARNETS DE COLORIAGES</t>
    </r>
  </si>
  <si>
    <r>
      <rPr>
        <sz val="7"/>
        <rFont val="Arial MT"/>
        <family val="2"/>
      </rPr>
      <t>CPVCSOUPLE50M</t>
    </r>
  </si>
  <si>
    <r>
      <rPr>
        <sz val="7"/>
        <rFont val="Arial MT"/>
        <family val="2"/>
      </rPr>
      <t>COURONNE PVC SOUPLE  D63 50M CH</t>
    </r>
  </si>
  <si>
    <r>
      <rPr>
        <sz val="7"/>
        <rFont val="Arial MT"/>
        <family val="2"/>
      </rPr>
      <t>CRAYON</t>
    </r>
  </si>
  <si>
    <r>
      <rPr>
        <sz val="7"/>
        <rFont val="Arial MT"/>
        <family val="2"/>
      </rPr>
      <t>STYLO</t>
    </r>
  </si>
  <si>
    <r>
      <rPr>
        <sz val="7"/>
        <rFont val="Arial MT"/>
        <family val="2"/>
      </rPr>
      <t>CROIX63</t>
    </r>
  </si>
  <si>
    <r>
      <rPr>
        <sz val="7"/>
        <rFont val="Arial MT"/>
        <family val="2"/>
      </rPr>
      <t>CROIX PVC PRESSION D63</t>
    </r>
  </si>
  <si>
    <r>
      <rPr>
        <sz val="7"/>
        <rFont val="Arial MT"/>
        <family val="2"/>
      </rPr>
      <t>CUVE1500</t>
    </r>
  </si>
  <si>
    <r>
      <rPr>
        <sz val="7"/>
        <rFont val="Arial MT"/>
        <family val="2"/>
      </rPr>
      <t>CUVE RELEVAGE HT1500</t>
    </r>
  </si>
  <si>
    <r>
      <rPr>
        <sz val="7"/>
        <rFont val="Arial MT"/>
        <family val="2"/>
      </rPr>
      <t>CUVECAREX3500</t>
    </r>
  </si>
  <si>
    <r>
      <rPr>
        <sz val="7"/>
        <rFont val="Arial MT"/>
        <family val="2"/>
      </rPr>
      <t>CUVE 3500L GAMME CAREX</t>
    </r>
  </si>
  <si>
    <r>
      <rPr>
        <sz val="7"/>
        <rFont val="Arial MT"/>
        <family val="2"/>
      </rPr>
      <t>CUVEDN200</t>
    </r>
  </si>
  <si>
    <r>
      <rPr>
        <sz val="7"/>
        <rFont val="Arial MT"/>
        <family val="2"/>
      </rPr>
      <t>ACCESSOIRE POUR CUVE DN 200</t>
    </r>
  </si>
  <si>
    <r>
      <rPr>
        <sz val="7"/>
        <rFont val="Arial MT"/>
        <family val="2"/>
      </rPr>
      <t>DFVC</t>
    </r>
  </si>
  <si>
    <r>
      <rPr>
        <sz val="7"/>
        <rFont val="Arial MT"/>
        <family val="2"/>
      </rPr>
      <t>KIT DRAINAGE FV 4-10 EH - SORTIE CENTRALE</t>
    </r>
  </si>
  <si>
    <r>
      <rPr>
        <sz val="7"/>
        <rFont val="Arial MT"/>
        <family val="2"/>
      </rPr>
      <t>DFVCAREX</t>
    </r>
  </si>
  <si>
    <r>
      <rPr>
        <sz val="7"/>
        <rFont val="Arial MT"/>
        <family val="2"/>
      </rPr>
      <t>KIT DRAINAGE CUVE ET FILTRE CAREX</t>
    </r>
  </si>
  <si>
    <r>
      <rPr>
        <sz val="7"/>
        <rFont val="Arial MT"/>
        <family val="2"/>
      </rPr>
      <t>DFVCR</t>
    </r>
  </si>
  <si>
    <r>
      <rPr>
        <sz val="7"/>
        <rFont val="Arial MT"/>
        <family val="2"/>
      </rPr>
      <t>DFVL</t>
    </r>
  </si>
  <si>
    <r>
      <rPr>
        <sz val="7"/>
        <rFont val="Arial MT"/>
        <family val="2"/>
      </rPr>
      <t>KIT DRAINAGE FV 4-10 EH - SORTIE LATERALE</t>
    </r>
  </si>
  <si>
    <r>
      <rPr>
        <sz val="7"/>
        <rFont val="Arial MT"/>
        <family val="2"/>
      </rPr>
      <t>DFVLR</t>
    </r>
  </si>
  <si>
    <r>
      <rPr>
        <sz val="7"/>
        <rFont val="Arial MT"/>
        <family val="2"/>
      </rPr>
      <t>KIT DRAINAGE FV 4-10 EH - SORTIE LATERALE (R)</t>
    </r>
  </si>
  <si>
    <r>
      <rPr>
        <sz val="7"/>
        <rFont val="Arial MT"/>
        <family val="2"/>
      </rPr>
      <t>DGEOM_1220_110</t>
    </r>
  </si>
  <si>
    <r>
      <rPr>
        <sz val="7"/>
        <rFont val="Arial MT"/>
        <family val="2"/>
      </rPr>
      <t>GEOMEMBRANE A LA DECOUPE 1.10MM LARGEUR 1</t>
    </r>
  </si>
  <si>
    <r>
      <rPr>
        <sz val="7"/>
        <rFont val="Arial MT"/>
        <family val="2"/>
      </rPr>
      <t>DGEOM_1220_152</t>
    </r>
  </si>
  <si>
    <r>
      <rPr>
        <sz val="7"/>
        <rFont val="Arial MT"/>
        <family val="2"/>
      </rPr>
      <t>GEOMEMBRANE A LA DECOUPE 1.52MM LARGEUR 1</t>
    </r>
  </si>
  <si>
    <r>
      <rPr>
        <sz val="7"/>
        <rFont val="Arial MT"/>
        <family val="2"/>
      </rPr>
      <t>DGEOM_1525_110</t>
    </r>
  </si>
  <si>
    <r>
      <rPr>
        <sz val="7"/>
        <rFont val="Arial MT"/>
        <family val="2"/>
      </rPr>
      <t>DGEOM_610_110</t>
    </r>
  </si>
  <si>
    <r>
      <rPr>
        <sz val="7"/>
        <rFont val="Arial MT"/>
        <family val="2"/>
      </rPr>
      <t>GEOMEMBRANE A LA DECOUPE 1.10MM LARGEUR 6</t>
    </r>
  </si>
  <si>
    <r>
      <rPr>
        <sz val="7"/>
        <rFont val="Arial MT"/>
        <family val="2"/>
      </rPr>
      <t>DGEOM_610_110_6100</t>
    </r>
  </si>
  <si>
    <r>
      <rPr>
        <sz val="7"/>
        <rFont val="Arial MT"/>
        <family val="2"/>
      </rPr>
      <t>ROULEAU 6M10 X 61M 1.10MM</t>
    </r>
  </si>
  <si>
    <r>
      <rPr>
        <sz val="7"/>
        <rFont val="Arial MT"/>
        <family val="2"/>
      </rPr>
      <t>DGEOM_610_152</t>
    </r>
  </si>
  <si>
    <r>
      <rPr>
        <sz val="7"/>
        <rFont val="Arial MT"/>
        <family val="2"/>
      </rPr>
      <t>GEOMEMBRANE A LA DECOUPE 1.52MM LARGEUR 6</t>
    </r>
  </si>
  <si>
    <r>
      <rPr>
        <sz val="7"/>
        <rFont val="Arial MT"/>
        <family val="2"/>
      </rPr>
      <t>DGEOM_610_152_3050</t>
    </r>
  </si>
  <si>
    <r>
      <rPr>
        <sz val="7"/>
        <rFont val="Arial MT"/>
        <family val="2"/>
      </rPr>
      <t>ROULEAU 6M10 X 30M50 1.52MM</t>
    </r>
  </si>
  <si>
    <r>
      <rPr>
        <sz val="7"/>
        <rFont val="Arial MT"/>
        <family val="2"/>
      </rPr>
      <t>DGEOM_915_110</t>
    </r>
  </si>
  <si>
    <r>
      <rPr>
        <sz val="7"/>
        <rFont val="Arial MT"/>
        <family val="2"/>
      </rPr>
      <t>GEOMEMBRANE A LA DECOUPE 1.10MM LARGEUR 9</t>
    </r>
  </si>
  <si>
    <r>
      <rPr>
        <sz val="7"/>
        <rFont val="Arial MT"/>
        <family val="2"/>
      </rPr>
      <t>DGEOM_915_152</t>
    </r>
  </si>
  <si>
    <r>
      <rPr>
        <sz val="7"/>
        <rFont val="Arial MT"/>
        <family val="2"/>
      </rPr>
      <t>GEOMEMBRANE A LA DECOUPE 1.52MM LARGEUR 9</t>
    </r>
  </si>
  <si>
    <r>
      <rPr>
        <sz val="7"/>
        <rFont val="Arial MT"/>
        <family val="2"/>
      </rPr>
      <t>DGEOT1097</t>
    </r>
  </si>
  <si>
    <r>
      <rPr>
        <sz val="7"/>
        <rFont val="Arial MT"/>
        <family val="2"/>
      </rPr>
      <t>GEOTEXTILE A LA DECOUPE LARGEUR 10M97</t>
    </r>
  </si>
  <si>
    <r>
      <rPr>
        <sz val="7"/>
        <rFont val="Arial MT"/>
        <family val="2"/>
      </rPr>
      <t>DGEOT1220</t>
    </r>
  </si>
  <si>
    <r>
      <rPr>
        <sz val="7"/>
        <rFont val="Arial MT"/>
        <family val="2"/>
      </rPr>
      <t>GEOTEXTILE A LA DECOUPE LARGEUR 12M20</t>
    </r>
  </si>
  <si>
    <r>
      <rPr>
        <sz val="7"/>
        <rFont val="Arial MT"/>
        <family val="2"/>
      </rPr>
      <t>DGEOT1525</t>
    </r>
  </si>
  <si>
    <r>
      <rPr>
        <sz val="7"/>
        <rFont val="Arial MT"/>
        <family val="2"/>
      </rPr>
      <t>GEOTEXTILE A LA DECOUPE LARGEUR 15M25</t>
    </r>
  </si>
  <si>
    <r>
      <rPr>
        <sz val="7"/>
        <rFont val="Arial MT"/>
        <family val="2"/>
      </rPr>
      <t>DGEOT249</t>
    </r>
  </si>
  <si>
    <r>
      <rPr>
        <sz val="7"/>
        <rFont val="Arial MT"/>
        <family val="2"/>
      </rPr>
      <t>GEOTEXTILE A LA DECOUPE LARGEUR 2M49</t>
    </r>
  </si>
  <si>
    <r>
      <rPr>
        <sz val="7"/>
        <rFont val="Arial MT"/>
        <family val="2"/>
      </rPr>
      <t>DGEOT305</t>
    </r>
  </si>
  <si>
    <r>
      <rPr>
        <sz val="7"/>
        <rFont val="Arial MT"/>
        <family val="2"/>
      </rPr>
      <t>GEOTEXTILE A LA DECOUPE LARGEUR 3M05</t>
    </r>
  </si>
  <si>
    <r>
      <rPr>
        <sz val="7"/>
        <rFont val="Arial MT"/>
        <family val="2"/>
      </rPr>
      <t>DGEOT427</t>
    </r>
  </si>
  <si>
    <r>
      <rPr>
        <sz val="7"/>
        <rFont val="Arial MT"/>
        <family val="2"/>
      </rPr>
      <t>GEOTEXTILE A LA DECOUPE LARGEUR 4M27</t>
    </r>
  </si>
  <si>
    <r>
      <rPr>
        <sz val="7"/>
        <rFont val="Arial MT"/>
        <family val="2"/>
      </rPr>
      <t>DGEOT610</t>
    </r>
  </si>
  <si>
    <r>
      <rPr>
        <sz val="7"/>
        <rFont val="Arial MT"/>
        <family val="2"/>
      </rPr>
      <t>GEOTEXTILE A LA DECOUPE LARGEUR 6M10</t>
    </r>
  </si>
  <si>
    <r>
      <rPr>
        <sz val="7"/>
        <rFont val="Arial MT"/>
        <family val="2"/>
      </rPr>
      <t>DGEOT671</t>
    </r>
  </si>
  <si>
    <r>
      <rPr>
        <sz val="7"/>
        <rFont val="Arial MT"/>
        <family val="2"/>
      </rPr>
      <t>GEOTEXTILE A LA DECOUPE LARGEUR 6M71</t>
    </r>
  </si>
  <si>
    <r>
      <rPr>
        <sz val="7"/>
        <rFont val="Arial MT"/>
        <family val="2"/>
      </rPr>
      <t>DGEOT762</t>
    </r>
  </si>
  <si>
    <r>
      <rPr>
        <sz val="7"/>
        <rFont val="Arial MT"/>
        <family val="2"/>
      </rPr>
      <t>GEOTEXTILE A LA DECOUPE LARGEUR 7M62</t>
    </r>
  </si>
  <si>
    <r>
      <rPr>
        <sz val="7"/>
        <rFont val="Arial MT"/>
        <family val="2"/>
      </rPr>
      <t>DGEOT915</t>
    </r>
  </si>
  <si>
    <r>
      <rPr>
        <sz val="7"/>
        <rFont val="Arial MT"/>
        <family val="2"/>
      </rPr>
      <t>GEOTEXTILE A LA DECOUPE LARGEUR 9M15</t>
    </r>
  </si>
  <si>
    <r>
      <rPr>
        <sz val="7"/>
        <rFont val="Arial MT"/>
        <family val="2"/>
      </rPr>
      <t>DGEOTRLX6M</t>
    </r>
  </si>
  <si>
    <r>
      <rPr>
        <sz val="7"/>
        <rFont val="Arial MT"/>
        <family val="2"/>
      </rPr>
      <t>ROULEAUX GEOTEXTILE 6M X 200M</t>
    </r>
  </si>
  <si>
    <r>
      <rPr>
        <sz val="7"/>
        <rFont val="Arial MT"/>
        <family val="2"/>
      </rPr>
      <t>DIR01</t>
    </r>
  </si>
  <si>
    <r>
      <rPr>
        <sz val="7"/>
        <rFont val="Arial MT"/>
        <family val="2"/>
      </rPr>
      <t>PETIT REGARD + COUVERCLE (HEXAGONAL)</t>
    </r>
  </si>
  <si>
    <r>
      <rPr>
        <sz val="7"/>
        <rFont val="Arial MT"/>
        <family val="2"/>
      </rPr>
      <t>DIR013V63</t>
    </r>
  </si>
  <si>
    <r>
      <rPr>
        <sz val="7"/>
        <rFont val="Arial MT"/>
        <family val="2"/>
      </rPr>
      <t>KIT RELEVAGE 3 VOIES D63</t>
    </r>
  </si>
  <si>
    <r>
      <rPr>
        <sz val="7"/>
        <rFont val="Arial MT"/>
        <family val="2"/>
      </rPr>
      <t>DIR01VANG50</t>
    </r>
  </si>
  <si>
    <r>
      <rPr>
        <sz val="7"/>
        <rFont val="Arial MT"/>
        <family val="2"/>
      </rPr>
      <t>KIT FV RELEVAGE VANGUI50</t>
    </r>
  </si>
  <si>
    <r>
      <rPr>
        <sz val="7"/>
        <rFont val="Arial MT"/>
        <family val="2"/>
      </rPr>
      <t>DIR02</t>
    </r>
  </si>
  <si>
    <r>
      <rPr>
        <sz val="7"/>
        <rFont val="Arial MT"/>
        <family val="2"/>
      </rPr>
      <t>GRAND REGARD + COUVERCLE</t>
    </r>
  </si>
  <si>
    <r>
      <rPr>
        <sz val="7"/>
        <rFont val="Arial MT"/>
        <family val="2"/>
      </rPr>
      <t>DIR023V63</t>
    </r>
  </si>
  <si>
    <r>
      <rPr>
        <sz val="7"/>
        <rFont val="Arial MT"/>
        <family val="2"/>
      </rPr>
      <t>KIT RELEVAGE DIR02 3 VOIES D63</t>
    </r>
  </si>
  <si>
    <r>
      <rPr>
        <sz val="7"/>
        <rFont val="Arial MT"/>
        <family val="2"/>
      </rPr>
      <t>DIR023VMHI63PAP</t>
    </r>
  </si>
  <si>
    <r>
      <rPr>
        <sz val="7"/>
        <rFont val="Arial MT"/>
        <family val="2"/>
      </rPr>
      <t>KIT PAP RELEVAGE VAN 3 VOIES MOTORISE D63</t>
    </r>
  </si>
  <si>
    <r>
      <rPr>
        <sz val="7"/>
        <rFont val="Arial MT"/>
        <family val="2"/>
      </rPr>
      <t>DIR02VANG63</t>
    </r>
  </si>
  <si>
    <r>
      <rPr>
        <sz val="7"/>
        <rFont val="Arial MT"/>
        <family val="2"/>
      </rPr>
      <t>KIT FV RELEVAGE VANGUI63</t>
    </r>
  </si>
  <si>
    <r>
      <rPr>
        <sz val="7"/>
        <rFont val="Arial MT"/>
        <family val="2"/>
      </rPr>
      <t>DP-SPR1200R75ALT</t>
    </r>
  </si>
  <si>
    <r>
      <rPr>
        <sz val="7"/>
        <rFont val="Arial MT"/>
        <family val="2"/>
      </rPr>
      <t>POSTE DOUBLE POMPE RIGHT 75 H=1200 2P-2S</t>
    </r>
  </si>
  <si>
    <r>
      <rPr>
        <sz val="7"/>
        <rFont val="Arial MT"/>
        <family val="2"/>
      </rPr>
      <t>DP-SPR1200V100</t>
    </r>
  </si>
  <si>
    <r>
      <rPr>
        <sz val="7"/>
        <rFont val="Arial MT"/>
        <family val="2"/>
      </rPr>
      <t>POSTE DOUBLE POMPE H1200V100 1 SORTIE 2 POIR</t>
    </r>
  </si>
  <si>
    <r>
      <rPr>
        <sz val="7"/>
        <rFont val="Arial MT"/>
        <family val="2"/>
      </rPr>
      <t>DP-SPR1500V75ALT</t>
    </r>
  </si>
  <si>
    <r>
      <rPr>
        <sz val="7"/>
        <rFont val="Arial MT"/>
        <family val="2"/>
      </rPr>
      <t>POSTE DOUBLE POMPE H1500V75 2 SORTIE 2 POIR</t>
    </r>
  </si>
  <si>
    <r>
      <rPr>
        <sz val="7"/>
        <rFont val="Arial MT"/>
        <family val="2"/>
      </rPr>
      <t>DP-SPR1900V150</t>
    </r>
  </si>
  <si>
    <r>
      <rPr>
        <sz val="7"/>
        <rFont val="Arial MT"/>
        <family val="2"/>
      </rPr>
      <t>POSTE DOUBLE POMPE H1900V150 1 SORTIE 2 POIR</t>
    </r>
  </si>
  <si>
    <r>
      <rPr>
        <sz val="7"/>
        <rFont val="Arial MT"/>
        <family val="2"/>
      </rPr>
      <t>DP-SPR2200V150</t>
    </r>
  </si>
  <si>
    <r>
      <rPr>
        <sz val="7"/>
        <rFont val="Arial MT"/>
        <family val="2"/>
      </rPr>
      <t>POSTE DOUBLE POMPE H2200V150 1 SORTIE 2 POIR</t>
    </r>
  </si>
  <si>
    <r>
      <rPr>
        <sz val="7"/>
        <rFont val="Arial MT"/>
        <family val="2"/>
      </rPr>
      <t>DSPR1500V150ALT</t>
    </r>
  </si>
  <si>
    <r>
      <rPr>
        <sz val="7"/>
        <rFont val="Arial MT"/>
        <family val="2"/>
      </rPr>
      <t>POSTE DOUBLE POMPE H1500V150 2 SORTIE 1 POIR</t>
    </r>
  </si>
  <si>
    <r>
      <rPr>
        <sz val="7"/>
        <rFont val="Arial MT"/>
        <family val="2"/>
      </rPr>
      <t>DSPR1500V75ALT</t>
    </r>
  </si>
  <si>
    <r>
      <rPr>
        <sz val="7"/>
        <rFont val="Arial MT"/>
        <family val="2"/>
      </rPr>
      <t>POSTE DOUBLE POMPE H1500V75 2 SORTIE 1 POIR</t>
    </r>
  </si>
  <si>
    <r>
      <rPr>
        <sz val="7"/>
        <rFont val="Arial MT"/>
        <family val="2"/>
      </rPr>
      <t>DSPR1900V75ALT</t>
    </r>
  </si>
  <si>
    <r>
      <rPr>
        <sz val="7"/>
        <rFont val="Arial MT"/>
        <family val="2"/>
      </rPr>
      <t>POSTE DOUBLE POMPE H1900V75 2 SORTIE 1 POIR</t>
    </r>
  </si>
  <si>
    <r>
      <rPr>
        <sz val="7"/>
        <rFont val="Arial MT"/>
        <family val="2"/>
      </rPr>
      <t>DWVOX150</t>
    </r>
  </si>
  <si>
    <r>
      <rPr>
        <sz val="7"/>
        <rFont val="Arial MT"/>
        <family val="2"/>
      </rPr>
      <t>ELECTROPOMPE TRIPHASEE DW VOX M 150 D63 FIL</t>
    </r>
  </si>
  <si>
    <r>
      <rPr>
        <sz val="7"/>
        <rFont val="Arial MT"/>
        <family val="2"/>
      </rPr>
      <t>EAM324050</t>
    </r>
  </si>
  <si>
    <r>
      <rPr>
        <sz val="7"/>
        <rFont val="Arial MT"/>
        <family val="2"/>
      </rPr>
      <t>AERATEUR A MEMBRANE D 50</t>
    </r>
  </si>
  <si>
    <r>
      <rPr>
        <sz val="7"/>
        <rFont val="Arial MT"/>
        <family val="2"/>
      </rPr>
      <t>ECHAP50</t>
    </r>
  </si>
  <si>
    <r>
      <rPr>
        <sz val="7"/>
        <rFont val="Arial MT"/>
        <family val="2"/>
      </rPr>
      <t>CHAPEAU DE VENTILATION D 50</t>
    </r>
  </si>
  <si>
    <r>
      <rPr>
        <sz val="7"/>
        <rFont val="Arial MT"/>
        <family val="2"/>
      </rPr>
      <t>ECOLAT14</t>
    </r>
  </si>
  <si>
    <r>
      <rPr>
        <sz val="7"/>
        <rFont val="Arial MT"/>
        <family val="2"/>
      </rPr>
      <t>ECOLAT 14CM X 7MM RLX 25ML</t>
    </r>
  </si>
  <si>
    <r>
      <rPr>
        <sz val="7"/>
        <rFont val="Arial MT"/>
        <family val="2"/>
      </rPr>
      <t>ECOLAT19</t>
    </r>
  </si>
  <si>
    <r>
      <rPr>
        <sz val="7"/>
        <rFont val="Arial MT"/>
        <family val="2"/>
      </rPr>
      <t>ECOLAT 19 CM X 7MM RLX 25M</t>
    </r>
  </si>
  <si>
    <r>
      <rPr>
        <sz val="7"/>
        <rFont val="Arial MT"/>
        <family val="2"/>
      </rPr>
      <t>ECOP2</t>
    </r>
  </si>
  <si>
    <r>
      <rPr>
        <sz val="7"/>
        <rFont val="Arial MT"/>
        <family val="2"/>
      </rPr>
      <t>ECOPLANC 2M</t>
    </r>
  </si>
  <si>
    <r>
      <rPr>
        <sz val="7"/>
        <rFont val="Arial MT"/>
        <family val="2"/>
      </rPr>
      <t>ECOP2.5</t>
    </r>
  </si>
  <si>
    <r>
      <rPr>
        <sz val="7"/>
        <rFont val="Arial MT"/>
        <family val="2"/>
      </rPr>
      <t>ECOPLANC 2M50</t>
    </r>
  </si>
  <si>
    <r>
      <rPr>
        <sz val="7"/>
        <rFont val="Arial MT"/>
        <family val="2"/>
      </rPr>
      <t>ECOPIC38</t>
    </r>
  </si>
  <si>
    <r>
      <rPr>
        <sz val="7"/>
        <rFont val="Arial MT"/>
        <family val="2"/>
      </rPr>
      <t>PIQUET ECOLAT</t>
    </r>
  </si>
  <si>
    <r>
      <rPr>
        <sz val="7"/>
        <rFont val="Arial MT"/>
        <family val="2"/>
      </rPr>
      <t>ECROUPG13</t>
    </r>
  </si>
  <si>
    <r>
      <rPr>
        <sz val="7"/>
        <rFont val="Arial MT"/>
        <family val="2"/>
      </rPr>
      <t>ECROU PE POUR PRESSE ETOUPE PG13</t>
    </r>
  </si>
  <si>
    <r>
      <rPr>
        <sz val="7"/>
        <rFont val="Arial MT"/>
        <family val="2"/>
      </rPr>
      <t>ECSPR-1200</t>
    </r>
  </si>
  <si>
    <r>
      <rPr>
        <sz val="7"/>
        <rFont val="Arial MT"/>
        <family val="2"/>
      </rPr>
      <t>POSTE DE RELEVAGE EAUX CLAIRES 1M20</t>
    </r>
  </si>
  <si>
    <r>
      <rPr>
        <sz val="7"/>
        <rFont val="Arial MT"/>
        <family val="2"/>
      </rPr>
      <t>ECSPR-1200-A</t>
    </r>
  </si>
  <si>
    <r>
      <rPr>
        <sz val="7"/>
        <rFont val="Arial MT"/>
        <family val="2"/>
      </rPr>
      <t>POSTE  EAUX CLAIRES 1M20 AVEC ALARME</t>
    </r>
  </si>
  <si>
    <r>
      <rPr>
        <sz val="7"/>
        <rFont val="Arial MT"/>
        <family val="2"/>
      </rPr>
      <t>ECSPR-1500</t>
    </r>
  </si>
  <si>
    <r>
      <rPr>
        <sz val="7"/>
        <rFont val="Arial MT"/>
        <family val="2"/>
      </rPr>
      <t>POSTE DE RELEVAGE EAUX CLAIRES 1M50</t>
    </r>
  </si>
  <si>
    <r>
      <rPr>
        <sz val="7"/>
        <rFont val="Arial MT"/>
        <family val="2"/>
      </rPr>
      <t>POSTE EAUX CLAIRES 1M50 AVEC ALARME</t>
    </r>
  </si>
  <si>
    <r>
      <rPr>
        <sz val="7"/>
        <rFont val="Arial MT"/>
        <family val="2"/>
      </rPr>
      <t>ECSPR-1500-EBARA</t>
    </r>
  </si>
  <si>
    <r>
      <rPr>
        <sz val="7"/>
        <rFont val="Arial MT"/>
        <family val="2"/>
      </rPr>
      <t>POSTE REL EAU CLAIRE 1M50 SANS POMPE EBARA</t>
    </r>
  </si>
  <si>
    <r>
      <rPr>
        <sz val="7"/>
        <rFont val="Arial MT"/>
        <family val="2"/>
      </rPr>
      <t>ECSPR-1800</t>
    </r>
  </si>
  <si>
    <r>
      <rPr>
        <sz val="7"/>
        <rFont val="Arial MT"/>
        <family val="2"/>
      </rPr>
      <t>POSTE DE RELEVAGE EAUX CLAIRES 1M80</t>
    </r>
  </si>
  <si>
    <r>
      <rPr>
        <sz val="7"/>
        <rFont val="Arial MT"/>
        <family val="2"/>
      </rPr>
      <t>ECSPR-1900</t>
    </r>
  </si>
  <si>
    <r>
      <rPr>
        <sz val="7"/>
        <rFont val="Arial MT"/>
        <family val="2"/>
      </rPr>
      <t>POSTE DE RELEVAGE EAUX CLAIRES 1M90 D600</t>
    </r>
  </si>
  <si>
    <r>
      <rPr>
        <sz val="7"/>
        <rFont val="Arial MT"/>
        <family val="2"/>
      </rPr>
      <t>ECSPR-1900-EBARA</t>
    </r>
  </si>
  <si>
    <r>
      <rPr>
        <sz val="7"/>
        <rFont val="Arial MT"/>
        <family val="2"/>
      </rPr>
      <t>POSTE REL EAUX CLAIRES 1M90 D600 EBARA</t>
    </r>
  </si>
  <si>
    <r>
      <rPr>
        <sz val="7"/>
        <rFont val="Arial MT"/>
        <family val="2"/>
      </rPr>
      <t>ECSPR-2200</t>
    </r>
  </si>
  <si>
    <r>
      <rPr>
        <sz val="7"/>
        <rFont val="Arial MT"/>
        <family val="2"/>
      </rPr>
      <t>POSTE DE RELEVAGE EAUX CLAIRES 2M20 D600</t>
    </r>
  </si>
  <si>
    <r>
      <rPr>
        <sz val="7"/>
        <rFont val="Arial MT"/>
        <family val="2"/>
      </rPr>
      <t>ECSPR-2200-A</t>
    </r>
  </si>
  <si>
    <r>
      <rPr>
        <sz val="7"/>
        <rFont val="Arial MT"/>
        <family val="2"/>
      </rPr>
      <t>POSTE EAUX CLAIRES 2M20 D600 AVEC ALARME</t>
    </r>
  </si>
  <si>
    <r>
      <rPr>
        <sz val="7"/>
        <rFont val="Arial MT"/>
        <family val="2"/>
      </rPr>
      <t>ECSPR-900</t>
    </r>
  </si>
  <si>
    <r>
      <rPr>
        <sz val="7"/>
        <rFont val="Arial MT"/>
        <family val="2"/>
      </rPr>
      <t>POSTE DE RELEVAGE EAUX CLAIRES 90CM</t>
    </r>
  </si>
  <si>
    <r>
      <rPr>
        <sz val="7"/>
        <rFont val="Arial MT"/>
        <family val="2"/>
      </rPr>
      <t>EF63502</t>
    </r>
  </si>
  <si>
    <r>
      <rPr>
        <sz val="7"/>
        <rFont val="Arial MT"/>
        <family val="2"/>
      </rPr>
      <t>EMBOUT ADAPTATION 63X50X2</t>
    </r>
  </si>
  <si>
    <r>
      <rPr>
        <sz val="7"/>
        <rFont val="Arial MT"/>
        <family val="2"/>
      </rPr>
      <t>ENFC22100</t>
    </r>
  </si>
  <si>
    <r>
      <rPr>
        <sz val="7"/>
        <rFont val="Arial MT"/>
        <family val="2"/>
      </rPr>
      <t>COUDE 2230 FF PVC EVAC D100</t>
    </r>
  </si>
  <si>
    <r>
      <rPr>
        <sz val="7"/>
        <rFont val="Arial MT"/>
        <family val="2"/>
      </rPr>
      <t>ENFC22MF100</t>
    </r>
  </si>
  <si>
    <r>
      <rPr>
        <sz val="7"/>
        <rFont val="Arial MT"/>
        <family val="2"/>
      </rPr>
      <t>COUDE 2230 MF PVC EVAC D100</t>
    </r>
  </si>
  <si>
    <r>
      <rPr>
        <sz val="7"/>
        <rFont val="Arial MT"/>
        <family val="2"/>
      </rPr>
      <t>ENFC30100</t>
    </r>
  </si>
  <si>
    <r>
      <rPr>
        <sz val="7"/>
        <rFont val="Arial MT"/>
        <family val="2"/>
      </rPr>
      <t>COUDE 30 FF PVC EVAC D100</t>
    </r>
  </si>
  <si>
    <r>
      <rPr>
        <sz val="7"/>
        <rFont val="Arial MT"/>
        <family val="2"/>
      </rPr>
      <t>ENFC30MF100</t>
    </r>
  </si>
  <si>
    <r>
      <rPr>
        <sz val="7"/>
        <rFont val="Arial MT"/>
        <family val="2"/>
      </rPr>
      <t>COUDE 30 MF PVC EVAC D100</t>
    </r>
  </si>
  <si>
    <r>
      <rPr>
        <sz val="7"/>
        <rFont val="Arial MT"/>
        <family val="2"/>
      </rPr>
      <t>ENFC45100</t>
    </r>
  </si>
  <si>
    <r>
      <rPr>
        <sz val="7"/>
        <rFont val="Arial MT"/>
        <family val="2"/>
      </rPr>
      <t>COUDE 45 FF PVC EVAC D100</t>
    </r>
  </si>
  <si>
    <r>
      <rPr>
        <sz val="7"/>
        <rFont val="Arial MT"/>
        <family val="2"/>
      </rPr>
      <t>ENFC4550</t>
    </r>
  </si>
  <si>
    <r>
      <rPr>
        <sz val="7"/>
        <rFont val="Arial MT"/>
        <family val="2"/>
      </rPr>
      <t>COUDE FF 45 PVC EVAC D50</t>
    </r>
  </si>
  <si>
    <r>
      <rPr>
        <sz val="7"/>
        <rFont val="Arial MT"/>
        <family val="2"/>
      </rPr>
      <t>ENFC45MF100</t>
    </r>
  </si>
  <si>
    <r>
      <rPr>
        <sz val="7"/>
        <rFont val="Arial MT"/>
        <family val="2"/>
      </rPr>
      <t>COUDE 45 PVC EVAC MF D100</t>
    </r>
  </si>
  <si>
    <r>
      <rPr>
        <sz val="7"/>
        <rFont val="Arial MT"/>
        <family val="2"/>
      </rPr>
      <t>ENFC45MF50</t>
    </r>
  </si>
  <si>
    <r>
      <rPr>
        <sz val="7"/>
        <rFont val="Arial MT"/>
        <family val="2"/>
      </rPr>
      <t>COUDE SIMPLE MF 45 D.50</t>
    </r>
  </si>
  <si>
    <r>
      <rPr>
        <sz val="7"/>
        <rFont val="Arial MT"/>
        <family val="2"/>
      </rPr>
      <t>ENFC87100</t>
    </r>
  </si>
  <si>
    <r>
      <rPr>
        <sz val="7"/>
        <rFont val="Arial MT"/>
        <family val="2"/>
      </rPr>
      <t>COUDE 8730 FF PVC EVAC D100</t>
    </r>
  </si>
  <si>
    <r>
      <rPr>
        <sz val="7"/>
        <rFont val="Arial MT"/>
        <family val="2"/>
      </rPr>
      <t>ENFC87MF100</t>
    </r>
  </si>
  <si>
    <r>
      <rPr>
        <sz val="7"/>
        <rFont val="Arial MT"/>
        <family val="2"/>
      </rPr>
      <t>COUDE 8730 MF PVC EVAC D100</t>
    </r>
  </si>
  <si>
    <r>
      <rPr>
        <sz val="7"/>
        <rFont val="Arial MT"/>
        <family val="2"/>
      </rPr>
      <t>ENFCS45100</t>
    </r>
  </si>
  <si>
    <r>
      <rPr>
        <sz val="7"/>
        <rFont val="Arial MT"/>
        <family val="2"/>
      </rPr>
      <t>CULOTTE PVC EVAC 45 FF D100</t>
    </r>
  </si>
  <si>
    <r>
      <rPr>
        <sz val="7"/>
        <rFont val="Arial MT"/>
        <family val="2"/>
      </rPr>
      <t>ENFCS45MF100</t>
    </r>
  </si>
  <si>
    <r>
      <rPr>
        <sz val="7"/>
        <rFont val="Arial MT"/>
        <family val="2"/>
      </rPr>
      <t>CULOTTE SIMPLE 45 MFF PVC EVAC D100</t>
    </r>
  </si>
  <si>
    <r>
      <rPr>
        <sz val="7"/>
        <rFont val="Arial MT"/>
        <family val="2"/>
      </rPr>
      <t>ENFCS87100</t>
    </r>
  </si>
  <si>
    <r>
      <rPr>
        <sz val="7"/>
        <rFont val="Arial MT"/>
        <family val="2"/>
      </rPr>
      <t>CULOTTE Y 8730 FF D100</t>
    </r>
  </si>
  <si>
    <r>
      <rPr>
        <sz val="7"/>
        <rFont val="Arial MT"/>
        <family val="2"/>
      </rPr>
      <t>ENFCS87MF100</t>
    </r>
  </si>
  <si>
    <r>
      <rPr>
        <sz val="7"/>
        <rFont val="Arial MT"/>
        <family val="2"/>
      </rPr>
      <t>CULOTTE SIMPLE 8730 MFF PVC EVAC D100</t>
    </r>
  </si>
  <si>
    <r>
      <rPr>
        <sz val="7"/>
        <rFont val="Arial MT"/>
        <family val="2"/>
      </rPr>
      <t>ENFM100</t>
    </r>
  </si>
  <si>
    <r>
      <rPr>
        <sz val="7"/>
        <rFont val="Arial MT"/>
        <family val="2"/>
      </rPr>
      <t>MANCHON A BUTEE FF PVC EVAC D100</t>
    </r>
  </si>
  <si>
    <r>
      <rPr>
        <sz val="7"/>
        <rFont val="Arial MT"/>
        <family val="2"/>
      </rPr>
      <t>FLOTCLAP</t>
    </r>
  </si>
  <si>
    <r>
      <rPr>
        <sz val="7"/>
        <rFont val="Arial MT"/>
        <family val="2"/>
      </rPr>
      <t>FLOTTEUR POUR CHASSE A CLAPET</t>
    </r>
  </si>
  <si>
    <r>
      <rPr>
        <sz val="7"/>
        <rFont val="Arial MT"/>
        <family val="2"/>
      </rPr>
      <t>FLPG13</t>
    </r>
  </si>
  <si>
    <r>
      <rPr>
        <sz val="7"/>
        <rFont val="Arial MT"/>
        <family val="2"/>
      </rPr>
      <t>PRESSE ETOUPE PG13 FILETAGE LONG</t>
    </r>
  </si>
  <si>
    <r>
      <rPr>
        <sz val="7"/>
        <rFont val="Arial MT"/>
        <family val="2"/>
      </rPr>
      <t>FOND8</t>
    </r>
  </si>
  <si>
    <r>
      <rPr>
        <sz val="7"/>
        <rFont val="Arial MT"/>
        <family val="2"/>
      </rPr>
      <t>FONDAFORM 1M20X2M40</t>
    </r>
  </si>
  <si>
    <r>
      <rPr>
        <sz val="7"/>
        <rFont val="Arial MT"/>
        <family val="2"/>
      </rPr>
      <t>FOND8PAL85</t>
    </r>
  </si>
  <si>
    <r>
      <rPr>
        <sz val="7"/>
        <rFont val="Arial MT"/>
        <family val="2"/>
      </rPr>
      <t>PALETTE FONDAFORM 1M20X2M40 85 PLAQUES 8 m</t>
    </r>
  </si>
  <si>
    <r>
      <rPr>
        <sz val="7"/>
        <rFont val="Arial MT"/>
        <family val="2"/>
      </rPr>
      <t>GOODPCSP</t>
    </r>
  </si>
  <si>
    <r>
      <rPr>
        <sz val="7"/>
        <rFont val="Arial MT"/>
        <family val="2"/>
      </rPr>
      <t>PORTE CLE  SUPPORT TELEPHONE</t>
    </r>
  </si>
  <si>
    <r>
      <rPr>
        <sz val="7"/>
        <rFont val="Arial MT"/>
        <family val="2"/>
      </rPr>
      <t>GQVM 50-820M</t>
    </r>
  </si>
  <si>
    <r>
      <rPr>
        <sz val="7"/>
        <rFont val="Arial MT"/>
        <family val="2"/>
      </rPr>
      <t>POMPE GQVM 50-8 SG SANS FLOTTEUR - 20M CABL</t>
    </r>
  </si>
  <si>
    <r>
      <rPr>
        <sz val="7"/>
        <rFont val="Arial MT"/>
        <family val="2"/>
      </rPr>
      <t>GQVM 50-820MC</t>
    </r>
  </si>
  <si>
    <r>
      <rPr>
        <sz val="7"/>
        <rFont val="Arial MT"/>
        <family val="2"/>
      </rPr>
      <t>POMPE GQVM 50-8 20M CABLE SANS FICHE</t>
    </r>
  </si>
  <si>
    <r>
      <rPr>
        <sz val="7"/>
        <rFont val="Arial MT"/>
        <family val="2"/>
      </rPr>
      <t>GUIDECAREX</t>
    </r>
  </si>
  <si>
    <r>
      <rPr>
        <sz val="7"/>
        <rFont val="Arial MT"/>
        <family val="2"/>
      </rPr>
      <t>GUIDE DE L'USAGER CAREX</t>
    </r>
  </si>
  <si>
    <r>
      <rPr>
        <sz val="7"/>
        <rFont val="Arial MT"/>
        <family val="2"/>
      </rPr>
      <t>GUIDEFVB</t>
    </r>
  </si>
  <si>
    <r>
      <rPr>
        <sz val="7"/>
        <rFont val="Arial MT"/>
        <family val="2"/>
      </rPr>
      <t>GUIDE DE L USAGER GAMME ROSEAUX BAC</t>
    </r>
  </si>
  <si>
    <r>
      <rPr>
        <sz val="7"/>
        <rFont val="Arial MT"/>
        <family val="2"/>
      </rPr>
      <t>GUIDEFVFHB</t>
    </r>
  </si>
  <si>
    <r>
      <rPr>
        <sz val="7"/>
        <rFont val="Arial MT"/>
        <family val="2"/>
      </rPr>
      <t>GUIDE DE LUSAGER GAMME IRIS BAC</t>
    </r>
  </si>
  <si>
    <r>
      <rPr>
        <sz val="7"/>
        <rFont val="Arial MT"/>
        <family val="2"/>
      </rPr>
      <t>GUIDEFVFHG</t>
    </r>
  </si>
  <si>
    <r>
      <rPr>
        <sz val="7"/>
        <rFont val="Arial MT"/>
        <family val="2"/>
      </rPr>
      <t>GUIDE DE LUSAGER GAMME IRIS GEO</t>
    </r>
  </si>
  <si>
    <r>
      <rPr>
        <sz val="7"/>
        <rFont val="Arial MT"/>
        <family val="2"/>
      </rPr>
      <t>GUIDEFVG</t>
    </r>
  </si>
  <si>
    <r>
      <rPr>
        <sz val="7"/>
        <rFont val="Arial MT"/>
        <family val="2"/>
      </rPr>
      <t>GUIDE DE LUSAGER GAMME ROSEAUX GEO</t>
    </r>
  </si>
  <si>
    <r>
      <rPr>
        <sz val="7"/>
        <rFont val="Arial MT"/>
        <family val="2"/>
      </rPr>
      <t>GUIDEPRO</t>
    </r>
  </si>
  <si>
    <r>
      <rPr>
        <sz val="7"/>
        <rFont val="Arial MT"/>
        <family val="2"/>
      </rPr>
      <t>GUIDE POUR LES PRESCRIPTEURS</t>
    </r>
  </si>
  <si>
    <r>
      <rPr>
        <sz val="7"/>
        <rFont val="Arial MT"/>
        <family val="2"/>
      </rPr>
      <t>IRSTEA-VERT</t>
    </r>
  </si>
  <si>
    <r>
      <rPr>
        <sz val="7"/>
        <rFont val="Arial MT"/>
        <family val="2"/>
      </rPr>
      <t>ETUDE IRSTEA 4 PAGES</t>
    </r>
  </si>
  <si>
    <r>
      <rPr>
        <sz val="7"/>
        <rFont val="Arial MT"/>
        <family val="2"/>
      </rPr>
      <t>KCAREX3</t>
    </r>
  </si>
  <si>
    <r>
      <rPr>
        <sz val="7"/>
        <rFont val="Arial MT"/>
        <family val="2"/>
      </rPr>
      <t>KIT TRIPLE CAREX 5-6 EH</t>
    </r>
  </si>
  <si>
    <r>
      <rPr>
        <sz val="7"/>
        <rFont val="Arial MT"/>
        <family val="2"/>
      </rPr>
      <t>KCAREX5EHSL</t>
    </r>
  </si>
  <si>
    <r>
      <rPr>
        <sz val="7"/>
        <rFont val="Arial MT"/>
        <family val="2"/>
      </rPr>
      <t>KIT CAREX 5 EH</t>
    </r>
  </si>
  <si>
    <r>
      <rPr>
        <sz val="7"/>
        <rFont val="Arial MT"/>
        <family val="2"/>
      </rPr>
      <t>KCAREX6EHSL</t>
    </r>
  </si>
  <si>
    <r>
      <rPr>
        <sz val="7"/>
        <rFont val="Arial MT"/>
        <family val="2"/>
      </rPr>
      <t>KIT CAREX 6 EH</t>
    </r>
  </si>
  <si>
    <r>
      <rPr>
        <sz val="7"/>
        <rFont val="Arial MT"/>
        <family val="2"/>
      </rPr>
      <t>KCAREXPVC6EH</t>
    </r>
  </si>
  <si>
    <r>
      <rPr>
        <sz val="7"/>
        <rFont val="Arial MT"/>
        <family val="2"/>
      </rPr>
      <t>KIT CAREX 6 EH COFFRAGE PVC</t>
    </r>
  </si>
  <si>
    <r>
      <rPr>
        <sz val="7"/>
        <rFont val="Arial MT"/>
        <family val="2"/>
      </rPr>
      <t>KITCOL01</t>
    </r>
  </si>
  <si>
    <r>
      <rPr>
        <sz val="7"/>
        <rFont val="Arial MT"/>
        <family val="2"/>
      </rPr>
      <t>REGARD DE COLLECTE + KIT MISE EN CHARGE</t>
    </r>
  </si>
  <si>
    <r>
      <rPr>
        <sz val="7"/>
        <rFont val="Arial MT"/>
        <family val="2"/>
      </rPr>
      <t>KITCOL01FV</t>
    </r>
  </si>
  <si>
    <r>
      <rPr>
        <sz val="7"/>
        <rFont val="Arial MT"/>
        <family val="2"/>
      </rPr>
      <t>REGARD DE SORTIE FV</t>
    </r>
  </si>
  <si>
    <r>
      <rPr>
        <sz val="7"/>
        <rFont val="Arial MT"/>
        <family val="2"/>
      </rPr>
      <t>KITCOMM</t>
    </r>
  </si>
  <si>
    <r>
      <rPr>
        <sz val="7"/>
        <rFont val="Arial MT"/>
        <family val="2"/>
      </rPr>
      <t>KIT COMMERCIAL PRO</t>
    </r>
  </si>
  <si>
    <r>
      <rPr>
        <sz val="7"/>
        <rFont val="Arial MT"/>
        <family val="2"/>
      </rPr>
      <t>KITCORNBG1</t>
    </r>
  </si>
  <si>
    <r>
      <rPr>
        <sz val="7"/>
        <rFont val="Arial MT"/>
        <family val="2"/>
      </rPr>
      <t>KIT CORNIERE POUR BARRES DE GUIDAGES</t>
    </r>
  </si>
  <si>
    <r>
      <rPr>
        <sz val="7"/>
        <rFont val="Arial MT"/>
        <family val="2"/>
      </rPr>
      <t>KITDIG01</t>
    </r>
  </si>
  <si>
    <r>
      <rPr>
        <sz val="7"/>
        <rFont val="Arial MT"/>
        <family val="2"/>
      </rPr>
      <t>KIT GRAVITAIRE PELLE INOX</t>
    </r>
  </si>
  <si>
    <r>
      <rPr>
        <sz val="7"/>
        <rFont val="Arial MT"/>
        <family val="2"/>
      </rPr>
      <t>KITFVGVAN110</t>
    </r>
  </si>
  <si>
    <r>
      <rPr>
        <sz val="7"/>
        <rFont val="Arial MT"/>
        <family val="2"/>
      </rPr>
      <t>KIT FV GRAVITAIRE  VANNES GUILLOTINES D110</t>
    </r>
  </si>
  <si>
    <r>
      <rPr>
        <sz val="7"/>
        <rFont val="Arial MT"/>
        <family val="2"/>
      </rPr>
      <t>KITFVGVAN110R</t>
    </r>
  </si>
  <si>
    <r>
      <rPr>
        <sz val="7"/>
        <rFont val="Arial MT"/>
        <family val="2"/>
      </rPr>
      <t>KIT DISTRI VANNES GUILLOTINES D110 REHAUSSE</t>
    </r>
  </si>
  <si>
    <r>
      <rPr>
        <sz val="7"/>
        <rFont val="Arial MT"/>
        <family val="2"/>
      </rPr>
      <t>KITGRANT</t>
    </r>
  </si>
  <si>
    <r>
      <rPr>
        <sz val="7"/>
        <rFont val="Arial MT"/>
        <family val="2"/>
      </rPr>
      <t>TEST GRANT</t>
    </r>
  </si>
  <si>
    <r>
      <rPr>
        <sz val="7"/>
        <rFont val="Arial MT"/>
        <family val="2"/>
      </rPr>
      <t>KITMECFH</t>
    </r>
  </si>
  <si>
    <r>
      <rPr>
        <sz val="7"/>
        <rFont val="Arial MT"/>
        <family val="2"/>
      </rPr>
      <t>KIT DE MISE EN CHARGE POUR REGARD CUNETTE</t>
    </r>
  </si>
  <si>
    <r>
      <rPr>
        <sz val="7"/>
        <rFont val="Arial MT"/>
        <family val="2"/>
      </rPr>
      <t>KITSAVPOMPE</t>
    </r>
  </si>
  <si>
    <r>
      <rPr>
        <sz val="7"/>
        <rFont val="Arial MT"/>
        <family val="2"/>
      </rPr>
      <t>KIT SAV POUR FLOTTEUR DE POMPE</t>
    </r>
  </si>
  <si>
    <r>
      <rPr>
        <sz val="7"/>
        <rFont val="Arial MT"/>
        <family val="2"/>
      </rPr>
      <t>KITSRS4/20</t>
    </r>
  </si>
  <si>
    <r>
      <rPr>
        <sz val="7"/>
        <rFont val="Arial MT"/>
        <family val="2"/>
      </rPr>
      <t>POSTE DE RELEVAGE EAUX USEES 2 POMPES 2M</t>
    </r>
  </si>
  <si>
    <r>
      <rPr>
        <sz val="7"/>
        <rFont val="Arial MT"/>
        <family val="2"/>
      </rPr>
      <t>KITSTAND</t>
    </r>
  </si>
  <si>
    <r>
      <rPr>
        <sz val="7"/>
        <rFont val="Arial MT"/>
        <family val="2"/>
      </rPr>
      <t>BACHES STAND</t>
    </r>
  </si>
  <si>
    <r>
      <rPr>
        <sz val="7"/>
        <rFont val="Arial MT"/>
        <family val="2"/>
      </rPr>
      <t>KITTOB03</t>
    </r>
  </si>
  <si>
    <r>
      <rPr>
        <sz val="7"/>
        <rFont val="Arial MT"/>
        <family val="2"/>
      </rPr>
      <t>KIT DE REPARTITION</t>
    </r>
  </si>
  <si>
    <r>
      <rPr>
        <sz val="7"/>
        <rFont val="Arial MT"/>
        <family val="2"/>
      </rPr>
      <t>LUBRIFIANT</t>
    </r>
  </si>
  <si>
    <r>
      <rPr>
        <sz val="7"/>
        <rFont val="Arial MT"/>
        <family val="2"/>
      </rPr>
      <t>LUBRIFIANT PVC ET CAOUTCHOUC</t>
    </r>
  </si>
  <si>
    <r>
      <rPr>
        <sz val="7"/>
        <rFont val="Arial MT"/>
        <family val="2"/>
      </rPr>
      <t>M2TJ</t>
    </r>
  </si>
  <si>
    <r>
      <rPr>
        <sz val="7"/>
        <rFont val="Arial MT"/>
        <family val="2"/>
      </rPr>
      <t>MANCHON DILATATION FF PVC EVAC D100</t>
    </r>
  </si>
  <si>
    <r>
      <rPr>
        <sz val="7"/>
        <rFont val="Arial MT"/>
        <family val="2"/>
      </rPr>
      <t>M50</t>
    </r>
  </si>
  <si>
    <r>
      <rPr>
        <sz val="7"/>
        <rFont val="Arial MT"/>
        <family val="2"/>
      </rPr>
      <t>MANCHON FEM/FEM A COLLER D50</t>
    </r>
  </si>
  <si>
    <r>
      <rPr>
        <sz val="7"/>
        <rFont val="Arial MT"/>
        <family val="2"/>
      </rPr>
      <t>M63</t>
    </r>
  </si>
  <si>
    <r>
      <rPr>
        <sz val="7"/>
        <rFont val="Arial MT"/>
        <family val="2"/>
      </rPr>
      <t>MANCHON FEM/FEM D63</t>
    </r>
  </si>
  <si>
    <r>
      <rPr>
        <sz val="7"/>
        <rFont val="Arial MT"/>
        <family val="2"/>
      </rPr>
      <t>MALARME</t>
    </r>
  </si>
  <si>
    <r>
      <rPr>
        <sz val="7"/>
        <rFont val="Arial MT"/>
        <family val="2"/>
      </rPr>
      <t>OVERFLOW ALARM BOX 220V 20M DE CABLE</t>
    </r>
  </si>
  <si>
    <r>
      <rPr>
        <sz val="7"/>
        <rFont val="Arial MT"/>
        <family val="2"/>
      </rPr>
      <t>MANG01</t>
    </r>
  </si>
  <si>
    <r>
      <rPr>
        <sz val="7"/>
        <rFont val="Arial MT"/>
        <family val="2"/>
      </rPr>
      <t>MANGEOIRE AQUATIRIS</t>
    </r>
  </si>
  <si>
    <r>
      <rPr>
        <sz val="7"/>
        <rFont val="Arial MT"/>
        <family val="2"/>
      </rPr>
      <t>MANTIR25</t>
    </r>
  </si>
  <si>
    <r>
      <rPr>
        <sz val="7"/>
        <rFont val="Arial MT"/>
        <family val="2"/>
      </rPr>
      <t>BARRIERE ANTI RACINE ROULEAU DE 25M</t>
    </r>
  </si>
  <si>
    <r>
      <rPr>
        <sz val="7"/>
        <rFont val="Arial MT"/>
        <family val="2"/>
      </rPr>
      <t>MANTIR50</t>
    </r>
  </si>
  <si>
    <r>
      <rPr>
        <sz val="7"/>
        <rFont val="Arial MT"/>
        <family val="2"/>
      </rPr>
      <t>BARRIERE ANTI RACINE ROULEAU DE 50M</t>
    </r>
  </si>
  <si>
    <r>
      <rPr>
        <sz val="7"/>
        <rFont val="Arial MT"/>
        <family val="2"/>
      </rPr>
      <t>MAQUETTE</t>
    </r>
  </si>
  <si>
    <r>
      <rPr>
        <sz val="7"/>
        <rFont val="Arial MT"/>
        <family val="2"/>
      </rPr>
      <t>ACCESSOIRES CONCEPTION MAQUETTE</t>
    </r>
  </si>
  <si>
    <r>
      <rPr>
        <sz val="7"/>
        <rFont val="Arial MT"/>
        <family val="2"/>
      </rPr>
      <t>MARINIEREF-L</t>
    </r>
  </si>
  <si>
    <r>
      <rPr>
        <sz val="7"/>
        <rFont val="Arial MT"/>
        <family val="2"/>
      </rPr>
      <t>MARINIERE AQUATIRIS FEMME TAILLE L-3</t>
    </r>
  </si>
  <si>
    <r>
      <rPr>
        <sz val="7"/>
        <rFont val="Arial MT"/>
        <family val="2"/>
      </rPr>
      <t>MARINIEREF-M</t>
    </r>
  </si>
  <si>
    <r>
      <rPr>
        <sz val="7"/>
        <rFont val="Arial MT"/>
        <family val="2"/>
      </rPr>
      <t>MARINIERE  AQUATIRIS FEMMETAILLE M-2</t>
    </r>
  </si>
  <si>
    <r>
      <rPr>
        <sz val="7"/>
        <rFont val="Arial MT"/>
        <family val="2"/>
      </rPr>
      <t>MARINIEREH-L</t>
    </r>
  </si>
  <si>
    <r>
      <rPr>
        <sz val="7"/>
        <rFont val="Arial MT"/>
        <family val="2"/>
      </rPr>
      <t>MARINIERE AQUATIRIS HOMME TAILLE L-3</t>
    </r>
  </si>
  <si>
    <r>
      <rPr>
        <sz val="7"/>
        <rFont val="Arial MT"/>
        <family val="2"/>
      </rPr>
      <t>MARINIEREH-M</t>
    </r>
  </si>
  <si>
    <r>
      <rPr>
        <sz val="7"/>
        <rFont val="Arial MT"/>
        <family val="2"/>
      </rPr>
      <t>MARINIERE AQUATIRIS HOMME TAILLE M-2</t>
    </r>
  </si>
  <si>
    <r>
      <rPr>
        <sz val="7"/>
        <rFont val="Arial MT"/>
        <family val="2"/>
      </rPr>
      <t>MBAC2.5</t>
    </r>
  </si>
  <si>
    <r>
      <rPr>
        <sz val="7"/>
        <rFont val="Arial MT"/>
        <family val="2"/>
      </rPr>
      <t>BAC PEHD 2.5EH</t>
    </r>
  </si>
  <si>
    <r>
      <rPr>
        <sz val="7"/>
        <rFont val="Arial MT"/>
        <family val="2"/>
      </rPr>
      <t>MBAC3</t>
    </r>
  </si>
  <si>
    <r>
      <rPr>
        <sz val="7"/>
        <rFont val="Arial MT"/>
        <family val="2"/>
      </rPr>
      <t>BAC PEHD 3EH</t>
    </r>
  </si>
  <si>
    <r>
      <rPr>
        <sz val="7"/>
        <rFont val="Arial MT"/>
        <family val="2"/>
      </rPr>
      <t>MBAR118</t>
    </r>
  </si>
  <si>
    <r>
      <rPr>
        <sz val="7"/>
        <rFont val="Arial MT"/>
        <family val="2"/>
      </rPr>
      <t>DEMI BARRE 118 CM</t>
    </r>
  </si>
  <si>
    <r>
      <rPr>
        <sz val="7"/>
        <rFont val="Arial MT"/>
        <family val="2"/>
      </rPr>
      <t>MBAR166</t>
    </r>
  </si>
  <si>
    <r>
      <rPr>
        <sz val="7"/>
        <rFont val="Arial MT"/>
        <family val="2"/>
      </rPr>
      <t>BARRE GALVA EN T SUR MESURE 1M66</t>
    </r>
  </si>
  <si>
    <r>
      <rPr>
        <sz val="7"/>
        <rFont val="Arial MT"/>
        <family val="2"/>
      </rPr>
      <t>MBAR203</t>
    </r>
  </si>
  <si>
    <r>
      <rPr>
        <sz val="7"/>
        <rFont val="Arial MT"/>
        <family val="2"/>
      </rPr>
      <t>BARRE GALVA EN T SUR MESURE 2M03</t>
    </r>
  </si>
  <si>
    <r>
      <rPr>
        <sz val="7"/>
        <rFont val="Arial MT"/>
        <family val="2"/>
      </rPr>
      <t>MBAR306</t>
    </r>
  </si>
  <si>
    <r>
      <rPr>
        <sz val="7"/>
        <rFont val="Arial MT"/>
        <family val="2"/>
      </rPr>
      <t>BARRE GALVA EN T SUR MESURE 3M06</t>
    </r>
  </si>
  <si>
    <r>
      <rPr>
        <sz val="7"/>
        <rFont val="Arial MT"/>
        <family val="2"/>
      </rPr>
      <t>MBAR353</t>
    </r>
  </si>
  <si>
    <r>
      <rPr>
        <sz val="7"/>
        <rFont val="Arial MT"/>
        <family val="2"/>
      </rPr>
      <t>BARRE GALVA EN T SUR MESURE 3M53</t>
    </r>
  </si>
  <si>
    <r>
      <rPr>
        <sz val="7"/>
        <rFont val="Arial MT"/>
        <family val="2"/>
      </rPr>
      <t>MBAR406</t>
    </r>
  </si>
  <si>
    <r>
      <rPr>
        <sz val="7"/>
        <rFont val="Arial MT"/>
        <family val="2"/>
      </rPr>
      <t>BARRE GALVA EN T SUR MESURE 4M06</t>
    </r>
  </si>
  <si>
    <r>
      <rPr>
        <sz val="7"/>
        <rFont val="Arial MT"/>
        <family val="2"/>
      </rPr>
      <t>MBARRE2.5</t>
    </r>
  </si>
  <si>
    <r>
      <rPr>
        <sz val="7"/>
        <rFont val="Arial MT"/>
        <family val="2"/>
      </rPr>
      <t>BARRE DE RENFORT POUR BAC 2.5 EH</t>
    </r>
  </si>
  <si>
    <r>
      <rPr>
        <sz val="7"/>
        <rFont val="Arial MT"/>
        <family val="2"/>
      </rPr>
      <t>MBARRE3</t>
    </r>
  </si>
  <si>
    <r>
      <rPr>
        <sz val="7"/>
        <rFont val="Arial MT"/>
        <family val="2"/>
      </rPr>
      <t>BARRE DE RENFORT POUR BAC 3EH (COMPATIBLE</t>
    </r>
  </si>
  <si>
    <r>
      <rPr>
        <sz val="7"/>
        <rFont val="Arial MT"/>
        <family val="2"/>
      </rPr>
      <t>MBOITALARME</t>
    </r>
  </si>
  <si>
    <r>
      <rPr>
        <sz val="7"/>
        <rFont val="Arial MT"/>
        <family val="2"/>
      </rPr>
      <t>OVERFLOW ALARM BOX BOITIER SEUL</t>
    </r>
  </si>
  <si>
    <r>
      <rPr>
        <sz val="7"/>
        <rFont val="Arial MT"/>
        <family val="2"/>
      </rPr>
      <t>MBOUC</t>
    </r>
  </si>
  <si>
    <r>
      <rPr>
        <sz val="7"/>
        <rFont val="Arial MT"/>
        <family val="2"/>
      </rPr>
      <t>BOUCHON D50</t>
    </r>
  </si>
  <si>
    <r>
      <rPr>
        <sz val="7"/>
        <rFont val="Arial MT"/>
        <family val="2"/>
      </rPr>
      <t>MCABLE1.5-2-100</t>
    </r>
  </si>
  <si>
    <r>
      <rPr>
        <sz val="7"/>
        <rFont val="Arial MT"/>
        <family val="2"/>
      </rPr>
      <t>CABLE ELECTRIQUE R2V 3G1.5 COURONNE DE 100</t>
    </r>
  </si>
  <si>
    <r>
      <rPr>
        <sz val="7"/>
        <rFont val="Arial MT"/>
        <family val="2"/>
      </rPr>
      <t>MCABLE1.5-2-25</t>
    </r>
  </si>
  <si>
    <r>
      <rPr>
        <sz val="7"/>
        <rFont val="Arial MT"/>
        <family val="2"/>
      </rPr>
      <t>CABLE ELECTRIQUE R2V 3G1.5 COURONNE DE 25 M</t>
    </r>
  </si>
  <si>
    <r>
      <rPr>
        <sz val="7"/>
        <rFont val="Arial MT"/>
        <family val="2"/>
      </rPr>
      <t>MCABLE1.5-2-50</t>
    </r>
  </si>
  <si>
    <r>
      <rPr>
        <sz val="7"/>
        <rFont val="Arial MT"/>
        <family val="2"/>
      </rPr>
      <t>CABLE ELECTRIQUE R2V 3G1.5 COURONNE DE 50 M</t>
    </r>
  </si>
  <si>
    <r>
      <rPr>
        <sz val="7"/>
        <rFont val="Arial MT"/>
        <family val="2"/>
      </rPr>
      <t>MCABLE1.5-2-500</t>
    </r>
  </si>
  <si>
    <r>
      <rPr>
        <sz val="7"/>
        <rFont val="Arial MT"/>
        <family val="2"/>
      </rPr>
      <t>CABLE ELECTRIQUE R2V 3G1.5 COURONNE DE 500</t>
    </r>
  </si>
  <si>
    <r>
      <rPr>
        <sz val="7"/>
        <rFont val="Arial MT"/>
        <family val="2"/>
      </rPr>
      <t>MCOFPRO</t>
    </r>
  </si>
  <si>
    <r>
      <rPr>
        <sz val="7"/>
        <rFont val="Arial MT"/>
        <family val="2"/>
      </rPr>
      <t>COFFRET ALARME ET PROTECTION RELEVAGE</t>
    </r>
  </si>
  <si>
    <r>
      <rPr>
        <sz val="7"/>
        <rFont val="Arial MT"/>
        <family val="2"/>
      </rPr>
      <t>MCOFPROEC</t>
    </r>
  </si>
  <si>
    <r>
      <rPr>
        <sz val="7"/>
        <rFont val="Arial MT"/>
        <family val="2"/>
      </rPr>
      <t>COFFRET ALARME ET PROTECTION RELEVAGE EC</t>
    </r>
  </si>
  <si>
    <r>
      <rPr>
        <sz val="7"/>
        <rFont val="Arial MT"/>
        <family val="2"/>
      </rPr>
      <t>MCOLEPDM</t>
    </r>
  </si>
  <si>
    <r>
      <rPr>
        <sz val="7"/>
        <rFont val="Arial MT"/>
        <family val="2"/>
      </rPr>
      <t>COLLE EPDM EASY SEALENT</t>
    </r>
  </si>
  <si>
    <r>
      <rPr>
        <sz val="7"/>
        <rFont val="Arial MT"/>
        <family val="2"/>
      </rPr>
      <t>MCOMPTEURKWH</t>
    </r>
  </si>
  <si>
    <r>
      <rPr>
        <sz val="7"/>
        <rFont val="Arial MT"/>
        <family val="2"/>
      </rPr>
      <t>COMPTEUR ELECTRIQUE MONOPHASE 45A  LCD KE</t>
    </r>
  </si>
  <si>
    <r>
      <rPr>
        <sz val="7"/>
        <rFont val="Arial MT"/>
        <family val="2"/>
      </rPr>
      <t>MCONECT</t>
    </r>
  </si>
  <si>
    <r>
      <rPr>
        <sz val="7"/>
        <rFont val="Arial MT"/>
        <family val="2"/>
      </rPr>
      <t>CONNECTEUR 3 POLES</t>
    </r>
  </si>
  <si>
    <r>
      <rPr>
        <sz val="7"/>
        <rFont val="Arial MT"/>
        <family val="2"/>
      </rPr>
      <t>MCOUVDIG01</t>
    </r>
  </si>
  <si>
    <r>
      <rPr>
        <sz val="7"/>
        <rFont val="Arial MT"/>
        <family val="2"/>
      </rPr>
      <t>COUVERCLE REGARD GRAVITAIRE DOUBLE SORTIE</t>
    </r>
  </si>
  <si>
    <r>
      <rPr>
        <sz val="7"/>
        <rFont val="Arial MT"/>
        <family val="2"/>
      </rPr>
      <t>MCOUVDIR01</t>
    </r>
  </si>
  <si>
    <r>
      <rPr>
        <sz val="7"/>
        <rFont val="Arial MT"/>
        <family val="2"/>
      </rPr>
      <t>COUVERCLE AQUATIRIS POUR PETIT REGARD CAR</t>
    </r>
  </si>
  <si>
    <r>
      <rPr>
        <sz val="7"/>
        <rFont val="Arial MT"/>
        <family val="2"/>
      </rPr>
      <t>MCOUVDIR02</t>
    </r>
  </si>
  <si>
    <r>
      <rPr>
        <sz val="7"/>
        <rFont val="Arial MT"/>
        <family val="2"/>
      </rPr>
      <t>COUVERCLE AQUATIRIS REGARD CARRE ET CUNET</t>
    </r>
  </si>
  <si>
    <r>
      <rPr>
        <sz val="7"/>
        <rFont val="Arial MT"/>
        <family val="2"/>
      </rPr>
      <t>MDWVOX100</t>
    </r>
  </si>
  <si>
    <r>
      <rPr>
        <sz val="7"/>
        <rFont val="Arial MT"/>
        <family val="2"/>
      </rPr>
      <t>ELECTROPOMPE DW VOX M 100 D63 FILETE</t>
    </r>
  </si>
  <si>
    <r>
      <rPr>
        <sz val="7"/>
        <rFont val="Arial MT"/>
        <family val="2"/>
      </rPr>
      <t>MDWVOX150</t>
    </r>
  </si>
  <si>
    <r>
      <rPr>
        <sz val="7"/>
        <rFont val="Arial MT"/>
        <family val="2"/>
      </rPr>
      <t>ELECTROPOMPE DW VOX M 150 D63 FILETE</t>
    </r>
  </si>
  <si>
    <r>
      <rPr>
        <sz val="7"/>
        <rFont val="Arial MT"/>
        <family val="2"/>
      </rPr>
      <t>MDWVOX75</t>
    </r>
  </si>
  <si>
    <r>
      <rPr>
        <sz val="7"/>
        <rFont val="Arial MT"/>
        <family val="2"/>
      </rPr>
      <t>ELECTROPOMPE DW VOX M 75 D63 FILETE</t>
    </r>
  </si>
  <si>
    <r>
      <rPr>
        <sz val="7"/>
        <rFont val="Arial MT"/>
        <family val="2"/>
      </rPr>
      <t>MEXTEN50</t>
    </r>
  </si>
  <si>
    <r>
      <rPr>
        <sz val="7"/>
        <rFont val="Arial MT"/>
        <family val="2"/>
      </rPr>
      <t>EXTENSION DE COMMANDE D50</t>
    </r>
  </si>
  <si>
    <r>
      <rPr>
        <sz val="7"/>
        <rFont val="Arial MT"/>
        <family val="2"/>
      </rPr>
      <t>MFH10EH</t>
    </r>
  </si>
  <si>
    <r>
      <rPr>
        <sz val="7"/>
        <rFont val="Arial MT"/>
        <family val="2"/>
      </rPr>
      <t>FILTRE HORIZONTAL 10EH 1.10MM</t>
    </r>
  </si>
  <si>
    <r>
      <rPr>
        <sz val="7"/>
        <rFont val="Arial MT"/>
        <family val="2"/>
      </rPr>
      <t>MGRILLE5X5</t>
    </r>
  </si>
  <si>
    <r>
      <rPr>
        <sz val="7"/>
        <rFont val="Arial MT"/>
        <family val="2"/>
      </rPr>
      <t>GRILLE 5X5 GALVA CAILLEBOTIS BAC 2.5 2310X810</t>
    </r>
  </si>
  <si>
    <r>
      <rPr>
        <sz val="7"/>
        <rFont val="Arial MT"/>
        <family val="2"/>
      </rPr>
      <t>MGRILLE5X5V2</t>
    </r>
  </si>
  <si>
    <r>
      <rPr>
        <sz val="7"/>
        <rFont val="Arial MT"/>
        <family val="2"/>
      </rPr>
      <t>GRILLE MAILLE 5X5 GALVA CAILLEBOTIS 2310X645</t>
    </r>
  </si>
  <si>
    <r>
      <rPr>
        <sz val="7"/>
        <rFont val="Arial MT"/>
        <family val="2"/>
      </rPr>
      <t>MGRILLE5X5V3</t>
    </r>
  </si>
  <si>
    <r>
      <rPr>
        <sz val="7"/>
        <rFont val="Arial MT"/>
        <family val="2"/>
      </rPr>
      <t>GRILLE MAILLE 5X5 GALVA CAILLEBOTIS 1MX1M</t>
    </r>
  </si>
  <si>
    <r>
      <rPr>
        <sz val="7"/>
        <rFont val="Arial MT"/>
        <family val="2"/>
      </rPr>
      <t>MGRILLE5X5V4</t>
    </r>
  </si>
  <si>
    <r>
      <rPr>
        <sz val="7"/>
        <rFont val="Arial MT"/>
        <family val="2"/>
      </rPr>
      <t>GRILLE MAILLE 5X5 GALVA CAILLEBOTIS 1MX1.25M</t>
    </r>
  </si>
  <si>
    <r>
      <rPr>
        <sz val="7"/>
        <rFont val="Arial MT"/>
        <family val="2"/>
      </rPr>
      <t>MJOI100</t>
    </r>
  </si>
  <si>
    <r>
      <rPr>
        <sz val="7"/>
        <rFont val="Arial MT"/>
        <family val="2"/>
      </rPr>
      <t>JOINT D100</t>
    </r>
  </si>
  <si>
    <r>
      <rPr>
        <sz val="7"/>
        <rFont val="Arial MT"/>
        <family val="2"/>
      </rPr>
      <t>MJOI110</t>
    </r>
  </si>
  <si>
    <r>
      <rPr>
        <sz val="7"/>
        <rFont val="Arial MT"/>
        <family val="2"/>
      </rPr>
      <t>JOINT D110</t>
    </r>
  </si>
  <si>
    <r>
      <rPr>
        <sz val="7"/>
        <rFont val="Arial MT"/>
        <family val="2"/>
      </rPr>
      <t>MJOI125</t>
    </r>
  </si>
  <si>
    <r>
      <rPr>
        <sz val="7"/>
        <rFont val="Arial MT"/>
        <family val="2"/>
      </rPr>
      <t>JOINT  D125</t>
    </r>
  </si>
  <si>
    <r>
      <rPr>
        <sz val="7"/>
        <rFont val="Arial MT"/>
        <family val="2"/>
      </rPr>
      <t>MJOI200</t>
    </r>
  </si>
  <si>
    <r>
      <rPr>
        <sz val="7"/>
        <rFont val="Arial MT"/>
        <family val="2"/>
      </rPr>
      <t>JOINT D200</t>
    </r>
  </si>
  <si>
    <r>
      <rPr>
        <sz val="7"/>
        <rFont val="Arial MT"/>
        <family val="2"/>
      </rPr>
      <t>MJOI50</t>
    </r>
  </si>
  <si>
    <r>
      <rPr>
        <sz val="7"/>
        <rFont val="Arial MT"/>
        <family val="2"/>
      </rPr>
      <t>JOINT D50</t>
    </r>
  </si>
  <si>
    <r>
      <rPr>
        <sz val="7"/>
        <rFont val="Arial MT"/>
        <family val="2"/>
      </rPr>
      <t>MJOI63</t>
    </r>
  </si>
  <si>
    <r>
      <rPr>
        <sz val="7"/>
        <rFont val="Arial MT"/>
        <family val="2"/>
      </rPr>
      <t>JOINT  D63</t>
    </r>
  </si>
  <si>
    <r>
      <rPr>
        <sz val="7"/>
        <rFont val="Arial MT"/>
        <family val="2"/>
      </rPr>
      <t>MKITJONC</t>
    </r>
  </si>
  <si>
    <r>
      <rPr>
        <sz val="7"/>
        <rFont val="Arial MT"/>
        <family val="2"/>
      </rPr>
      <t>KIT DE JONCTION ANTI RACINE</t>
    </r>
  </si>
  <si>
    <r>
      <rPr>
        <sz val="7"/>
        <rFont val="Arial MT"/>
        <family val="2"/>
      </rPr>
      <t>MKITREP</t>
    </r>
  </si>
  <si>
    <r>
      <rPr>
        <sz val="7"/>
        <rFont val="Arial MT"/>
        <family val="2"/>
      </rPr>
      <t>KIT REPARATION GEOTEXTILE/GEOMEMBRANE</t>
    </r>
  </si>
  <si>
    <r>
      <rPr>
        <sz val="7"/>
        <rFont val="Arial MT"/>
        <family val="2"/>
      </rPr>
      <t>MLYSI</t>
    </r>
  </si>
  <si>
    <r>
      <rPr>
        <sz val="7"/>
        <rFont val="Arial MT"/>
        <family val="2"/>
      </rPr>
      <t>PRELEVEUR LYSIMETRIQUE (LYSIMETRE)</t>
    </r>
  </si>
  <si>
    <r>
      <rPr>
        <sz val="7"/>
        <rFont val="Arial MT"/>
        <family val="2"/>
      </rPr>
      <t>MM63</t>
    </r>
  </si>
  <si>
    <r>
      <rPr>
        <sz val="7"/>
        <rFont val="Arial MT"/>
        <family val="2"/>
      </rPr>
      <t>MANCHON SORTIE POSTE RELEVAGE PVC PRES D6</t>
    </r>
  </si>
  <si>
    <r>
      <rPr>
        <sz val="7"/>
        <rFont val="Arial MT"/>
        <family val="2"/>
      </rPr>
      <t>MOPTIMA</t>
    </r>
  </si>
  <si>
    <r>
      <rPr>
        <sz val="7"/>
        <rFont val="Arial MT"/>
        <family val="2"/>
      </rPr>
      <t>ELECTROPOMPE OPTIMA  EAUX CLAIRES</t>
    </r>
  </si>
  <si>
    <r>
      <rPr>
        <sz val="7"/>
        <rFont val="Arial MT"/>
        <family val="2"/>
      </rPr>
      <t>MOPTIONELEC</t>
    </r>
  </si>
  <si>
    <r>
      <rPr>
        <sz val="7"/>
        <rFont val="Arial MT"/>
        <family val="2"/>
      </rPr>
      <t>OPTION COFFRET ETANCHE AVEC BORNIER CABLA</t>
    </r>
  </si>
  <si>
    <r>
      <rPr>
        <sz val="7"/>
        <rFont val="Arial MT"/>
        <family val="2"/>
      </rPr>
      <t>MOTORISATION</t>
    </r>
  </si>
  <si>
    <r>
      <rPr>
        <sz val="7"/>
        <rFont val="Arial MT"/>
        <family val="2"/>
      </rPr>
      <t>MOTORISATION VANNE D63</t>
    </r>
  </si>
  <si>
    <r>
      <rPr>
        <sz val="7"/>
        <rFont val="Arial MT"/>
        <family val="2"/>
      </rPr>
      <t>MOTORISATION50</t>
    </r>
  </si>
  <si>
    <r>
      <rPr>
        <sz val="7"/>
        <rFont val="Arial MT"/>
        <family val="2"/>
      </rPr>
      <t>MOTORISATION VANNE D50</t>
    </r>
  </si>
  <si>
    <r>
      <rPr>
        <sz val="7"/>
        <rFont val="Arial MT"/>
        <family val="2"/>
      </rPr>
      <t>MPA</t>
    </r>
  </si>
  <si>
    <r>
      <rPr>
        <sz val="7"/>
        <rFont val="Arial MT"/>
        <family val="2"/>
      </rPr>
      <t>PIED D'ASSISE POUR BARRES DE GUIDAGE D63</t>
    </r>
  </si>
  <si>
    <r>
      <rPr>
        <sz val="7"/>
        <rFont val="Arial MT"/>
        <family val="2"/>
      </rPr>
      <t>MPAN</t>
    </r>
  </si>
  <si>
    <r>
      <rPr>
        <sz val="7"/>
        <rFont val="Arial MT"/>
        <family val="2"/>
      </rPr>
      <t>PANNEAU DE CHANTIER AQUATIRIS</t>
    </r>
  </si>
  <si>
    <r>
      <rPr>
        <sz val="7"/>
        <rFont val="Arial MT"/>
        <family val="2"/>
      </rPr>
      <t>MRAC50</t>
    </r>
  </si>
  <si>
    <r>
      <rPr>
        <sz val="7"/>
        <rFont val="Arial MT"/>
        <family val="2"/>
      </rPr>
      <t>RACCORD PEHD PVC D50</t>
    </r>
  </si>
  <si>
    <r>
      <rPr>
        <sz val="7"/>
        <rFont val="Arial MT"/>
        <family val="2"/>
      </rPr>
      <t>MRAC63</t>
    </r>
  </si>
  <si>
    <r>
      <rPr>
        <sz val="7"/>
        <rFont val="Arial MT"/>
        <family val="2"/>
      </rPr>
      <t>RACCORD PEHD PVC D63</t>
    </r>
  </si>
  <si>
    <r>
      <rPr>
        <sz val="7"/>
        <rFont val="Arial MT"/>
        <family val="2"/>
      </rPr>
      <t>MRACPEHD50</t>
    </r>
  </si>
  <si>
    <r>
      <rPr>
        <sz val="7"/>
        <rFont val="Arial MT"/>
        <family val="2"/>
      </rPr>
      <t>RACCORD PEHD SOUPLE POUR POSTE DE RELEVA</t>
    </r>
  </si>
  <si>
    <r>
      <rPr>
        <sz val="7"/>
        <rFont val="Arial MT"/>
        <family val="2"/>
      </rPr>
      <t>MRACPEHD63</t>
    </r>
  </si>
  <si>
    <r>
      <rPr>
        <sz val="7"/>
        <rFont val="Arial MT"/>
        <family val="2"/>
      </rPr>
      <t>MREHA</t>
    </r>
  </si>
  <si>
    <r>
      <rPr>
        <sz val="7"/>
        <rFont val="Arial MT"/>
        <family val="2"/>
      </rPr>
      <t>REHAUSSE PETIT REGARD CARREE</t>
    </r>
  </si>
  <si>
    <r>
      <rPr>
        <sz val="7"/>
        <rFont val="Arial MT"/>
        <family val="2"/>
      </rPr>
      <t>MREHA600</t>
    </r>
  </si>
  <si>
    <r>
      <rPr>
        <sz val="7"/>
        <rFont val="Arial MT"/>
        <family val="2"/>
      </rPr>
      <t>REHAUSSE POSTE DE RELEVAGE D600 + JOINT VIS</t>
    </r>
  </si>
  <si>
    <r>
      <rPr>
        <sz val="7"/>
        <rFont val="Arial MT"/>
        <family val="2"/>
      </rPr>
      <t>MREHA800</t>
    </r>
  </si>
  <si>
    <r>
      <rPr>
        <sz val="7"/>
        <rFont val="Arial MT"/>
        <family val="2"/>
      </rPr>
      <t>REHAUSSE POSTE DE RELEVAGE D800 + JOINT VIS</t>
    </r>
  </si>
  <si>
    <r>
      <rPr>
        <sz val="7"/>
        <rFont val="Arial MT"/>
        <family val="2"/>
      </rPr>
      <t>MREHABAG</t>
    </r>
  </si>
  <si>
    <r>
      <rPr>
        <sz val="7"/>
        <rFont val="Arial MT"/>
        <family val="2"/>
      </rPr>
      <t>REHAUSSE BAC A GRAISSE EMP</t>
    </r>
  </si>
  <si>
    <r>
      <rPr>
        <sz val="7"/>
        <rFont val="Arial MT"/>
        <family val="2"/>
      </rPr>
      <t>MREHACUN</t>
    </r>
  </si>
  <si>
    <r>
      <rPr>
        <sz val="7"/>
        <rFont val="Arial MT"/>
        <family val="2"/>
      </rPr>
      <t>REHAUSSE DE REGARD CUNETTE ET CARRE</t>
    </r>
  </si>
  <si>
    <r>
      <rPr>
        <sz val="7"/>
        <rFont val="Arial MT"/>
        <family val="2"/>
      </rPr>
      <t>MRIGHT75</t>
    </r>
  </si>
  <si>
    <r>
      <rPr>
        <sz val="7"/>
        <rFont val="Arial MT"/>
        <family val="2"/>
      </rPr>
      <t>ELECTROPOMPE RIGHT M 75 D50 FILETE</t>
    </r>
  </si>
  <si>
    <r>
      <rPr>
        <sz val="7"/>
        <rFont val="Arial MT"/>
        <family val="2"/>
      </rPr>
      <t>MSCIE102</t>
    </r>
  </si>
  <si>
    <r>
      <rPr>
        <sz val="7"/>
        <rFont val="Arial MT"/>
        <family val="2"/>
      </rPr>
      <t>SCIE CLOCHE D102</t>
    </r>
  </si>
  <si>
    <r>
      <rPr>
        <sz val="7"/>
        <rFont val="Arial MT"/>
        <family val="2"/>
      </rPr>
      <t>MSCIE108</t>
    </r>
  </si>
  <si>
    <r>
      <rPr>
        <sz val="7"/>
        <rFont val="Arial MT"/>
        <family val="2"/>
      </rPr>
      <t>MHS108  - SCIE CLOCHE BIMETAL D108</t>
    </r>
  </si>
  <si>
    <r>
      <rPr>
        <sz val="7"/>
        <rFont val="Arial MT"/>
        <family val="2"/>
      </rPr>
      <t>MSCIE20</t>
    </r>
  </si>
  <si>
    <r>
      <rPr>
        <sz val="7"/>
        <rFont val="Arial MT"/>
        <family val="2"/>
      </rPr>
      <t>SCIE CLOCHE D20</t>
    </r>
  </si>
  <si>
    <r>
      <rPr>
        <sz val="7"/>
        <rFont val="Arial MT"/>
        <family val="2"/>
      </rPr>
      <t>MSCIE57</t>
    </r>
  </si>
  <si>
    <r>
      <rPr>
        <sz val="7"/>
        <rFont val="Arial MT"/>
        <family val="2"/>
      </rPr>
      <t>MHST57 - SCIE CLOCHE CARBURE D57</t>
    </r>
  </si>
  <si>
    <r>
      <rPr>
        <sz val="7"/>
        <rFont val="Arial MT"/>
        <family val="2"/>
      </rPr>
      <t>MSCIE67</t>
    </r>
  </si>
  <si>
    <r>
      <rPr>
        <sz val="7"/>
        <rFont val="Arial MT"/>
        <family val="2"/>
      </rPr>
      <t>MHST67 - SCIE CLOCHE CARBURE D67</t>
    </r>
  </si>
  <si>
    <r>
      <rPr>
        <sz val="7"/>
        <rFont val="Arial MT"/>
        <family val="2"/>
      </rPr>
      <t>MSCIEFIK105</t>
    </r>
  </si>
  <si>
    <r>
      <rPr>
        <sz val="7"/>
        <rFont val="Arial MT"/>
        <family val="2"/>
      </rPr>
      <t>FIK105 - SCIE CLOCHE DENTURE FINE D105</t>
    </r>
  </si>
  <si>
    <r>
      <rPr>
        <sz val="7"/>
        <rFont val="Arial MT"/>
        <family val="2"/>
      </rPr>
      <t>MSCIEFIK127</t>
    </r>
  </si>
  <si>
    <r>
      <rPr>
        <sz val="7"/>
        <rFont val="Arial MT"/>
        <family val="2"/>
      </rPr>
      <t>FIK127 - SCIE CLOCHE DENTURE FINE D127</t>
    </r>
  </si>
  <si>
    <r>
      <rPr>
        <sz val="7"/>
        <rFont val="Arial MT"/>
        <family val="2"/>
      </rPr>
      <t>MSCOTCHLOK</t>
    </r>
  </si>
  <si>
    <r>
      <rPr>
        <sz val="7"/>
        <rFont val="Arial MT"/>
        <family val="2"/>
      </rPr>
      <t>BOITE DE DERIVATION ET 3 CONNECTEURS RAPIDE</t>
    </r>
  </si>
  <si>
    <r>
      <rPr>
        <sz val="7"/>
        <rFont val="Arial MT"/>
        <family val="2"/>
      </rPr>
      <t>MTEFLON50</t>
    </r>
  </si>
  <si>
    <r>
      <rPr>
        <sz val="7"/>
        <rFont val="Arial MT"/>
        <family val="2"/>
      </rPr>
      <t>RUBAN TEFLON</t>
    </r>
  </si>
  <si>
    <r>
      <rPr>
        <sz val="7"/>
        <rFont val="Arial MT"/>
        <family val="2"/>
      </rPr>
      <t>MTOILE</t>
    </r>
  </si>
  <si>
    <r>
      <rPr>
        <sz val="7"/>
        <rFont val="Arial MT"/>
        <family val="2"/>
      </rPr>
      <t>JARDIFEUTRE DALLE 110 X 110CM</t>
    </r>
  </si>
  <si>
    <r>
      <rPr>
        <sz val="7"/>
        <rFont val="Arial MT"/>
        <family val="2"/>
      </rPr>
      <t>MTRAV110</t>
    </r>
  </si>
  <si>
    <r>
      <rPr>
        <sz val="7"/>
        <rFont val="Arial MT"/>
        <family val="2"/>
      </rPr>
      <t>TRAVERSEE DE PAROI D110</t>
    </r>
  </si>
  <si>
    <r>
      <rPr>
        <sz val="7"/>
        <rFont val="Arial MT"/>
        <family val="2"/>
      </rPr>
      <t>MTRAV50</t>
    </r>
  </si>
  <si>
    <r>
      <rPr>
        <sz val="7"/>
        <rFont val="Arial MT"/>
        <family val="2"/>
      </rPr>
      <t>TRAVERSEE DE PAROI D50</t>
    </r>
  </si>
  <si>
    <r>
      <rPr>
        <sz val="7"/>
        <rFont val="Arial MT"/>
        <family val="2"/>
      </rPr>
      <t>MTRAV63</t>
    </r>
  </si>
  <si>
    <r>
      <rPr>
        <sz val="7"/>
        <rFont val="Arial MT"/>
        <family val="2"/>
      </rPr>
      <t>TRAVERSEE DE PAROI D63</t>
    </r>
  </si>
  <si>
    <r>
      <rPr>
        <sz val="7"/>
        <rFont val="Arial MT"/>
        <family val="2"/>
      </rPr>
      <t>MUG</t>
    </r>
  </si>
  <si>
    <r>
      <rPr>
        <sz val="7"/>
        <rFont val="Arial MT"/>
        <family val="2"/>
      </rPr>
      <t>MVAN2VMHI63</t>
    </r>
  </si>
  <si>
    <r>
      <rPr>
        <sz val="7"/>
        <rFont val="Arial MT"/>
        <family val="2"/>
      </rPr>
      <t>VANNE 2 VOIES MOTORISEE HORLOGE INTEGRE D6</t>
    </r>
  </si>
  <si>
    <r>
      <rPr>
        <sz val="7"/>
        <rFont val="Arial MT"/>
        <family val="2"/>
      </rPr>
      <t>MVAN3V50</t>
    </r>
  </si>
  <si>
    <r>
      <rPr>
        <sz val="7"/>
        <rFont val="Arial MT"/>
        <family val="2"/>
      </rPr>
      <t>VANNES 3 VOIES D50</t>
    </r>
  </si>
  <si>
    <r>
      <rPr>
        <sz val="7"/>
        <rFont val="Arial MT"/>
        <family val="2"/>
      </rPr>
      <t>MVAN3V63</t>
    </r>
  </si>
  <si>
    <r>
      <rPr>
        <sz val="7"/>
        <rFont val="Arial MT"/>
        <family val="2"/>
      </rPr>
      <t>VANNE 3 VOIES  MANUELLE D63</t>
    </r>
  </si>
  <si>
    <r>
      <rPr>
        <sz val="7"/>
        <rFont val="Arial MT"/>
        <family val="2"/>
      </rPr>
      <t>MVAN3VMHI50</t>
    </r>
  </si>
  <si>
    <r>
      <rPr>
        <sz val="7"/>
        <rFont val="Arial MT"/>
        <family val="2"/>
      </rPr>
      <t>VANNES 3 VOIES MOTORISEE HORLOGE INTEGRE D</t>
    </r>
  </si>
  <si>
    <r>
      <rPr>
        <sz val="7"/>
        <rFont val="Arial MT"/>
        <family val="2"/>
      </rPr>
      <t>MVAN3VMHI63</t>
    </r>
  </si>
  <si>
    <r>
      <rPr>
        <sz val="7"/>
        <rFont val="Arial MT"/>
        <family val="2"/>
      </rPr>
      <t>VANNE 3 VOIES MOTORISEE HORLOGE INTEGRE D6</t>
    </r>
  </si>
  <si>
    <r>
      <rPr>
        <sz val="7"/>
        <rFont val="Arial MT"/>
        <family val="2"/>
      </rPr>
      <t>MVANGUI110</t>
    </r>
  </si>
  <si>
    <r>
      <rPr>
        <sz val="7"/>
        <rFont val="Arial MT"/>
        <family val="2"/>
      </rPr>
      <t>VANNE GUILLOTINE D110</t>
    </r>
  </si>
  <si>
    <r>
      <rPr>
        <sz val="7"/>
        <rFont val="Arial MT"/>
        <family val="2"/>
      </rPr>
      <t>MVANGUI50</t>
    </r>
  </si>
  <si>
    <r>
      <rPr>
        <sz val="7"/>
        <rFont val="Arial MT"/>
        <family val="2"/>
      </rPr>
      <t>VANNE GUILLOTINE D50</t>
    </r>
  </si>
  <si>
    <r>
      <rPr>
        <sz val="7"/>
        <rFont val="Arial MT"/>
        <family val="2"/>
      </rPr>
      <t>MVANGUI63</t>
    </r>
  </si>
  <si>
    <r>
      <rPr>
        <sz val="7"/>
        <rFont val="Arial MT"/>
        <family val="2"/>
      </rPr>
      <t>VANNE GUILLOTINE D63</t>
    </r>
  </si>
  <si>
    <r>
      <rPr>
        <sz val="7"/>
        <rFont val="Arial MT"/>
        <family val="2"/>
      </rPr>
      <t>MVANINOX</t>
    </r>
  </si>
  <si>
    <r>
      <rPr>
        <sz val="7"/>
        <rFont val="Arial MT"/>
        <family val="2"/>
      </rPr>
      <t>VANNE INOX</t>
    </r>
  </si>
  <si>
    <r>
      <rPr>
        <sz val="7"/>
        <rFont val="Arial MT"/>
        <family val="2"/>
      </rPr>
      <t>NCLAPETDR100</t>
    </r>
  </si>
  <si>
    <r>
      <rPr>
        <sz val="7"/>
        <rFont val="Arial MT"/>
        <family val="2"/>
      </rPr>
      <t>TUBE PVC JAUNE SORTIE A CLAPET DIAM 100</t>
    </r>
  </si>
  <si>
    <r>
      <rPr>
        <sz val="7"/>
        <rFont val="Arial MT"/>
        <family val="2"/>
      </rPr>
      <t>NOVOFLEX63/25</t>
    </r>
  </si>
  <si>
    <r>
      <rPr>
        <sz val="7"/>
        <rFont val="Arial MT"/>
        <family val="2"/>
      </rPr>
      <t>COURONNE PVC SOUPLE  NOVOFLEX D63 25M</t>
    </r>
  </si>
  <si>
    <r>
      <rPr>
        <sz val="7"/>
        <rFont val="Arial MT"/>
        <family val="2"/>
      </rPr>
      <t>PA-CALPEDA</t>
    </r>
  </si>
  <si>
    <r>
      <rPr>
        <sz val="7"/>
        <rFont val="Arial MT"/>
        <family val="2"/>
      </rPr>
      <t>PIED D'ASSISE DROIT SAG</t>
    </r>
  </si>
  <si>
    <r>
      <rPr>
        <sz val="7"/>
        <rFont val="Arial MT"/>
        <family val="2"/>
      </rPr>
      <t>PAL100ECOP2</t>
    </r>
  </si>
  <si>
    <r>
      <rPr>
        <sz val="7"/>
        <rFont val="Arial MT"/>
        <family val="2"/>
      </rPr>
      <t>PALETTE DE 100 ECOPLANC 2M</t>
    </r>
  </si>
  <si>
    <r>
      <rPr>
        <sz val="7"/>
        <rFont val="Arial MT"/>
        <family val="2"/>
      </rPr>
      <t>PAL100ECOP2.5</t>
    </r>
  </si>
  <si>
    <r>
      <rPr>
        <sz val="7"/>
        <rFont val="Arial MT"/>
        <family val="2"/>
      </rPr>
      <t>PALETTE DE 100 ECOPLANC 2M50</t>
    </r>
  </si>
  <si>
    <r>
      <rPr>
        <sz val="7"/>
        <rFont val="Arial MT"/>
        <family val="2"/>
      </rPr>
      <t>PAL140C70701800</t>
    </r>
  </si>
  <si>
    <r>
      <rPr>
        <sz val="7"/>
        <rFont val="Arial MT"/>
        <family val="2"/>
      </rPr>
      <t>PALETTE DE 140 CHEVRONS PEAl 70X70 L 180 CM</t>
    </r>
  </si>
  <si>
    <r>
      <rPr>
        <sz val="7"/>
        <rFont val="Arial MT"/>
        <family val="2"/>
      </rPr>
      <t>PAL50C1001002500</t>
    </r>
  </si>
  <si>
    <r>
      <rPr>
        <sz val="7"/>
        <rFont val="Arial MT"/>
        <family val="2"/>
      </rPr>
      <t>PALETTE DE 50 CHEVRONS 100X100 L 2.50M</t>
    </r>
  </si>
  <si>
    <r>
      <rPr>
        <sz val="7"/>
        <rFont val="Arial MT"/>
        <family val="2"/>
      </rPr>
      <t>PANNEAUPEDA</t>
    </r>
  </si>
  <si>
    <r>
      <rPr>
        <sz val="7"/>
        <rFont val="Arial MT"/>
        <family val="2"/>
      </rPr>
      <t>PANNEAU PEDAGOGIQUE</t>
    </r>
  </si>
  <si>
    <r>
      <rPr>
        <sz val="7"/>
        <rFont val="Arial MT"/>
        <family val="2"/>
      </rPr>
      <t>PCG10EH</t>
    </r>
  </si>
  <si>
    <r>
      <rPr>
        <sz val="7"/>
        <rFont val="Arial MT"/>
        <family val="2"/>
      </rPr>
      <t>COFFRAGE FV GRAVITAIRE 10EH 4X5</t>
    </r>
  </si>
  <si>
    <r>
      <rPr>
        <sz val="7"/>
        <rFont val="Arial MT"/>
        <family val="2"/>
      </rPr>
      <t>PCG14EHB</t>
    </r>
  </si>
  <si>
    <r>
      <rPr>
        <sz val="7"/>
        <rFont val="Arial MT"/>
        <family val="2"/>
      </rPr>
      <t>COFFRAGE FV GRAVITAIRE 14EH 7X4</t>
    </r>
  </si>
  <si>
    <r>
      <rPr>
        <sz val="7"/>
        <rFont val="Arial MT"/>
        <family val="2"/>
      </rPr>
      <t>PCG16EH</t>
    </r>
  </si>
  <si>
    <r>
      <rPr>
        <sz val="7"/>
        <rFont val="Arial MT"/>
        <family val="2"/>
      </rPr>
      <t>COFFRAGE FV GRAVITAIRE 16EH 8X4</t>
    </r>
  </si>
  <si>
    <r>
      <rPr>
        <sz val="7"/>
        <rFont val="Arial MT"/>
        <family val="2"/>
      </rPr>
      <t>PCG18EHA</t>
    </r>
  </si>
  <si>
    <r>
      <rPr>
        <sz val="7"/>
        <rFont val="Arial MT"/>
        <family val="2"/>
      </rPr>
      <t>COFFRAGE FV GRAVITAIRE 18EH 8X4.5</t>
    </r>
  </si>
  <si>
    <r>
      <rPr>
        <sz val="7"/>
        <rFont val="Arial MT"/>
        <family val="2"/>
      </rPr>
      <t>COFFRAGE FV GRAVITAIRE 2EH 2,5X1,6</t>
    </r>
  </si>
  <si>
    <r>
      <rPr>
        <sz val="7"/>
        <rFont val="Arial MT"/>
        <family val="2"/>
      </rPr>
      <t>PCG3EH</t>
    </r>
  </si>
  <si>
    <r>
      <rPr>
        <sz val="7"/>
        <rFont val="Arial MT"/>
        <family val="2"/>
      </rPr>
      <t>COFFRAGE FV GRAVITAIRE 3EH 3X2</t>
    </r>
  </si>
  <si>
    <r>
      <rPr>
        <sz val="7"/>
        <rFont val="Arial MT"/>
        <family val="2"/>
      </rPr>
      <t>PCG4EH</t>
    </r>
  </si>
  <si>
    <r>
      <rPr>
        <sz val="7"/>
        <rFont val="Arial MT"/>
        <family val="2"/>
      </rPr>
      <t>COFFRAGE FV GRAVITAIRE 4EH 4X2</t>
    </r>
  </si>
  <si>
    <r>
      <rPr>
        <sz val="7"/>
        <rFont val="Arial MT"/>
        <family val="2"/>
      </rPr>
      <t>PCG5EH</t>
    </r>
  </si>
  <si>
    <r>
      <rPr>
        <sz val="7"/>
        <rFont val="Arial MT"/>
        <family val="2"/>
      </rPr>
      <t>COFFRAGE FV GRAVITAIRE 5EH 4X2.5</t>
    </r>
  </si>
  <si>
    <r>
      <rPr>
        <sz val="7"/>
        <rFont val="Arial MT"/>
        <family val="2"/>
      </rPr>
      <t>PCG6EHA</t>
    </r>
  </si>
  <si>
    <r>
      <rPr>
        <sz val="7"/>
        <rFont val="Arial MT"/>
        <family val="2"/>
      </rPr>
      <t>COFFRAGE FV GRAVITAIRE 6EH 4X3</t>
    </r>
  </si>
  <si>
    <r>
      <rPr>
        <sz val="7"/>
        <rFont val="Arial MT"/>
        <family val="2"/>
      </rPr>
      <t>PCG6EHB</t>
    </r>
  </si>
  <si>
    <r>
      <rPr>
        <sz val="7"/>
        <rFont val="Arial MT"/>
        <family val="2"/>
      </rPr>
      <t>COFFRAGE FV GRAVITAIRE 6EH 6X2</t>
    </r>
  </si>
  <si>
    <r>
      <rPr>
        <sz val="7"/>
        <rFont val="Arial MT"/>
        <family val="2"/>
      </rPr>
      <t>PCG7EH</t>
    </r>
  </si>
  <si>
    <r>
      <rPr>
        <sz val="7"/>
        <rFont val="Arial MT"/>
        <family val="2"/>
      </rPr>
      <t>COFFRAGE FV GRAVITAIRE 7EH 4X3.5</t>
    </r>
  </si>
  <si>
    <r>
      <rPr>
        <sz val="7"/>
        <rFont val="Arial MT"/>
        <family val="2"/>
      </rPr>
      <t>PCG8EH</t>
    </r>
  </si>
  <si>
    <r>
      <rPr>
        <sz val="7"/>
        <rFont val="Arial MT"/>
        <family val="2"/>
      </rPr>
      <t>COFFRAGE FV GRAVITAIRE 8EH 4X4</t>
    </r>
  </si>
  <si>
    <r>
      <rPr>
        <sz val="7"/>
        <rFont val="Arial MT"/>
        <family val="2"/>
      </rPr>
      <t>PCG9EH</t>
    </r>
  </si>
  <si>
    <r>
      <rPr>
        <sz val="7"/>
        <rFont val="Arial MT"/>
        <family val="2"/>
      </rPr>
      <t>COFFRAGE FV GRAVITAIRE 9EH 4X4.5</t>
    </r>
  </si>
  <si>
    <r>
      <rPr>
        <sz val="7"/>
        <rFont val="Arial MT"/>
        <family val="2"/>
      </rPr>
      <t>PCLC10EH</t>
    </r>
  </si>
  <si>
    <r>
      <rPr>
        <sz val="7"/>
        <rFont val="Arial MT"/>
        <family val="2"/>
      </rPr>
      <t>CLOISON CENTRALE FV 10EH</t>
    </r>
  </si>
  <si>
    <r>
      <rPr>
        <sz val="7"/>
        <rFont val="Arial MT"/>
        <family val="2"/>
      </rPr>
      <t>PCLC12EHA</t>
    </r>
  </si>
  <si>
    <r>
      <rPr>
        <sz val="7"/>
        <rFont val="Arial MT"/>
        <family val="2"/>
      </rPr>
      <t>CLOISON CENTRALE FV 12EH 6X4</t>
    </r>
  </si>
  <si>
    <r>
      <rPr>
        <sz val="7"/>
        <rFont val="Arial MT"/>
        <family val="2"/>
      </rPr>
      <t>PCLC12EHB</t>
    </r>
  </si>
  <si>
    <r>
      <rPr>
        <sz val="7"/>
        <rFont val="Arial MT"/>
        <family val="2"/>
      </rPr>
      <t>CLOISON CENTRALE FV 12EH 8X3</t>
    </r>
  </si>
  <si>
    <r>
      <rPr>
        <sz val="7"/>
        <rFont val="Arial MT"/>
        <family val="2"/>
      </rPr>
      <t>PCLC14EHA</t>
    </r>
  </si>
  <si>
    <r>
      <rPr>
        <sz val="7"/>
        <rFont val="Arial MT"/>
        <family val="2"/>
      </rPr>
      <t>CLOISON CENTRALE FV 14EH 8X3.5</t>
    </r>
  </si>
  <si>
    <r>
      <rPr>
        <sz val="7"/>
        <rFont val="Arial MT"/>
        <family val="2"/>
      </rPr>
      <t>PCLC14EHB</t>
    </r>
  </si>
  <si>
    <r>
      <rPr>
        <sz val="7"/>
        <rFont val="Arial MT"/>
        <family val="2"/>
      </rPr>
      <t>CLOISON CENTRALE FV 14EH 7X4</t>
    </r>
  </si>
  <si>
    <r>
      <rPr>
        <sz val="7"/>
        <rFont val="Arial MT"/>
        <family val="2"/>
      </rPr>
      <t>PCLC16EH</t>
    </r>
  </si>
  <si>
    <r>
      <rPr>
        <sz val="7"/>
        <rFont val="Arial MT"/>
        <family val="2"/>
      </rPr>
      <t>CLOISON CENTRALE FV 16EH 8X4</t>
    </r>
  </si>
  <si>
    <r>
      <rPr>
        <sz val="7"/>
        <rFont val="Arial MT"/>
        <family val="2"/>
      </rPr>
      <t>PCLC18EHA</t>
    </r>
  </si>
  <si>
    <r>
      <rPr>
        <sz val="7"/>
        <rFont val="Arial MT"/>
        <family val="2"/>
      </rPr>
      <t>CLOISON CENTRALE FV 18EH 8X4.5</t>
    </r>
  </si>
  <si>
    <r>
      <rPr>
        <sz val="7"/>
        <rFont val="Arial MT"/>
        <family val="2"/>
      </rPr>
      <t>PCLC2EH</t>
    </r>
  </si>
  <si>
    <r>
      <rPr>
        <sz val="7"/>
        <rFont val="Arial MT"/>
        <family val="2"/>
      </rPr>
      <t>CLOISON CENTRALE FV 2EH 2,5X1,6</t>
    </r>
  </si>
  <si>
    <r>
      <rPr>
        <sz val="7"/>
        <rFont val="Arial MT"/>
        <family val="2"/>
      </rPr>
      <t>PCLC3EH</t>
    </r>
  </si>
  <si>
    <r>
      <rPr>
        <sz val="7"/>
        <rFont val="Arial MT"/>
        <family val="2"/>
      </rPr>
      <t>CLOISON CENTRALE FV 3EH 3X2</t>
    </r>
  </si>
  <si>
    <r>
      <rPr>
        <sz val="7"/>
        <rFont val="Arial MT"/>
        <family val="2"/>
      </rPr>
      <t>PCLC4EH</t>
    </r>
  </si>
  <si>
    <r>
      <rPr>
        <sz val="7"/>
        <rFont val="Arial MT"/>
        <family val="2"/>
      </rPr>
      <t>CLOISON CENTRALE FV 4EH 4X2</t>
    </r>
  </si>
  <si>
    <r>
      <rPr>
        <sz val="7"/>
        <rFont val="Arial MT"/>
        <family val="2"/>
      </rPr>
      <t>PCLC5EH</t>
    </r>
  </si>
  <si>
    <r>
      <rPr>
        <sz val="7"/>
        <rFont val="Arial MT"/>
        <family val="2"/>
      </rPr>
      <t>CLOISON CENTRALE FV 5EH 4X2.5</t>
    </r>
  </si>
  <si>
    <r>
      <rPr>
        <sz val="7"/>
        <rFont val="Arial MT"/>
        <family val="2"/>
      </rPr>
      <t>PCLC6EHA</t>
    </r>
  </si>
  <si>
    <r>
      <rPr>
        <sz val="7"/>
        <rFont val="Arial MT"/>
        <family val="2"/>
      </rPr>
      <t>CLOISON CENTRALE FV 6EH 4X3</t>
    </r>
  </si>
  <si>
    <r>
      <rPr>
        <sz val="7"/>
        <rFont val="Arial MT"/>
        <family val="2"/>
      </rPr>
      <t>PCLC6EHB</t>
    </r>
  </si>
  <si>
    <r>
      <rPr>
        <sz val="7"/>
        <rFont val="Arial MT"/>
        <family val="2"/>
      </rPr>
      <t>CLOISON CENTRALE FV 6EH 6X2</t>
    </r>
  </si>
  <si>
    <r>
      <rPr>
        <sz val="7"/>
        <rFont val="Arial MT"/>
        <family val="2"/>
      </rPr>
      <t>PCLC7EH</t>
    </r>
  </si>
  <si>
    <r>
      <rPr>
        <sz val="7"/>
        <rFont val="Arial MT"/>
        <family val="2"/>
      </rPr>
      <t>CLOISON CENTRALE FV 7EH 4X3.5</t>
    </r>
  </si>
  <si>
    <r>
      <rPr>
        <sz val="7"/>
        <rFont val="Arial MT"/>
        <family val="2"/>
      </rPr>
      <t>PCLC8EH</t>
    </r>
  </si>
  <si>
    <r>
      <rPr>
        <sz val="7"/>
        <rFont val="Arial MT"/>
        <family val="2"/>
      </rPr>
      <t>CLOISON CENTRALE FV 8EH 4X4</t>
    </r>
  </si>
  <si>
    <r>
      <rPr>
        <sz val="7"/>
        <rFont val="Arial MT"/>
        <family val="2"/>
      </rPr>
      <t>PCLC9EH</t>
    </r>
  </si>
  <si>
    <r>
      <rPr>
        <sz val="7"/>
        <rFont val="Arial MT"/>
        <family val="2"/>
      </rPr>
      <t>CLOISON CENTRALE FV 9EH 4X4.5</t>
    </r>
  </si>
  <si>
    <r>
      <rPr>
        <sz val="7"/>
        <rFont val="Arial MT"/>
        <family val="2"/>
      </rPr>
      <t>PCR10EH</t>
    </r>
  </si>
  <si>
    <r>
      <rPr>
        <sz val="7"/>
        <rFont val="Arial MT"/>
        <family val="2"/>
      </rPr>
      <t>COFFRAGE FV RELEVAGE 10EH 4X5</t>
    </r>
  </si>
  <si>
    <r>
      <rPr>
        <sz val="7"/>
        <rFont val="Arial MT"/>
        <family val="2"/>
      </rPr>
      <t>PCR12EHA</t>
    </r>
  </si>
  <si>
    <r>
      <rPr>
        <sz val="7"/>
        <rFont val="Arial MT"/>
        <family val="2"/>
      </rPr>
      <t>COFFRAGE FV RELEVAGE 12EH 6X4</t>
    </r>
  </si>
  <si>
    <r>
      <rPr>
        <sz val="7"/>
        <rFont val="Arial MT"/>
        <family val="2"/>
      </rPr>
      <t>PCR12EHB</t>
    </r>
  </si>
  <si>
    <r>
      <rPr>
        <sz val="7"/>
        <rFont val="Arial MT"/>
        <family val="2"/>
      </rPr>
      <t>COFFRAGE FV RELEVAGE 12EH 8X3</t>
    </r>
  </si>
  <si>
    <r>
      <rPr>
        <sz val="7"/>
        <rFont val="Arial MT"/>
        <family val="2"/>
      </rPr>
      <t>PCR14EHA</t>
    </r>
  </si>
  <si>
    <r>
      <rPr>
        <sz val="7"/>
        <rFont val="Arial MT"/>
        <family val="2"/>
      </rPr>
      <t>COFFRAGE FV RELEVAGE 14EH 8X3.5</t>
    </r>
  </si>
  <si>
    <r>
      <rPr>
        <sz val="7"/>
        <rFont val="Arial MT"/>
        <family val="2"/>
      </rPr>
      <t>PCR14EHB</t>
    </r>
  </si>
  <si>
    <r>
      <rPr>
        <sz val="7"/>
        <rFont val="Arial MT"/>
        <family val="2"/>
      </rPr>
      <t>COFFRAGE FV RELEVAGE 14EH 7X4</t>
    </r>
  </si>
  <si>
    <r>
      <rPr>
        <sz val="7"/>
        <rFont val="Arial MT"/>
        <family val="2"/>
      </rPr>
      <t>PCR16EH</t>
    </r>
  </si>
  <si>
    <r>
      <rPr>
        <sz val="7"/>
        <rFont val="Arial MT"/>
        <family val="2"/>
      </rPr>
      <t>COFFRAGE FV RELEVAGE 16EH 8X4</t>
    </r>
  </si>
  <si>
    <r>
      <rPr>
        <sz val="7"/>
        <rFont val="Arial MT"/>
        <family val="2"/>
      </rPr>
      <t>PCR18EHA</t>
    </r>
  </si>
  <si>
    <r>
      <rPr>
        <sz val="7"/>
        <rFont val="Arial MT"/>
        <family val="2"/>
      </rPr>
      <t>COFFRAGE FV RELEVAGE 18EH 8X4.5</t>
    </r>
  </si>
  <si>
    <r>
      <rPr>
        <sz val="7"/>
        <rFont val="Arial MT"/>
        <family val="2"/>
      </rPr>
      <t>PCR20EHB</t>
    </r>
  </si>
  <si>
    <r>
      <rPr>
        <sz val="7"/>
        <rFont val="Arial MT"/>
        <family val="2"/>
      </rPr>
      <t>COFFRAGE FV RELEVAGE 20EH 8X5</t>
    </r>
  </si>
  <si>
    <r>
      <rPr>
        <sz val="7"/>
        <rFont val="Arial MT"/>
        <family val="2"/>
      </rPr>
      <t>PCR3EH</t>
    </r>
  </si>
  <si>
    <r>
      <rPr>
        <sz val="7"/>
        <rFont val="Arial MT"/>
        <family val="2"/>
      </rPr>
      <t>COFFRAGE FV RELEVAGE 3EH 3X2</t>
    </r>
  </si>
  <si>
    <r>
      <rPr>
        <sz val="7"/>
        <rFont val="Arial MT"/>
        <family val="2"/>
      </rPr>
      <t>PCR4EH</t>
    </r>
  </si>
  <si>
    <r>
      <rPr>
        <sz val="7"/>
        <rFont val="Arial MT"/>
        <family val="2"/>
      </rPr>
      <t>COFFRAGE FV RELEVAGE 4EH 4X2</t>
    </r>
  </si>
  <si>
    <r>
      <rPr>
        <sz val="7"/>
        <rFont val="Arial MT"/>
        <family val="2"/>
      </rPr>
      <t>PCR5EH</t>
    </r>
  </si>
  <si>
    <r>
      <rPr>
        <sz val="7"/>
        <rFont val="Arial MT"/>
        <family val="2"/>
      </rPr>
      <t>COFFRAGE FV RELEVAGE 5EH 4X2.5</t>
    </r>
  </si>
  <si>
    <r>
      <rPr>
        <sz val="7"/>
        <rFont val="Arial MT"/>
        <family val="2"/>
      </rPr>
      <t>PCR6EHA</t>
    </r>
  </si>
  <si>
    <r>
      <rPr>
        <sz val="7"/>
        <rFont val="Arial MT"/>
        <family val="2"/>
      </rPr>
      <t>COFFRAGE FV RELEVAGE 6EH 4X3</t>
    </r>
  </si>
  <si>
    <r>
      <rPr>
        <sz val="7"/>
        <rFont val="Arial MT"/>
        <family val="2"/>
      </rPr>
      <t>PCR7EH</t>
    </r>
  </si>
  <si>
    <r>
      <rPr>
        <sz val="7"/>
        <rFont val="Arial MT"/>
        <family val="2"/>
      </rPr>
      <t>COFFRAGE FV RELEVAGE 7EH 4X3.5</t>
    </r>
  </si>
  <si>
    <r>
      <rPr>
        <sz val="7"/>
        <rFont val="Arial MT"/>
        <family val="2"/>
      </rPr>
      <t>PCR8EH</t>
    </r>
  </si>
  <si>
    <r>
      <rPr>
        <sz val="7"/>
        <rFont val="Arial MT"/>
        <family val="2"/>
      </rPr>
      <t>COFFRAGE FV RELEVAGE 8EH 4X4</t>
    </r>
  </si>
  <si>
    <r>
      <rPr>
        <sz val="7"/>
        <rFont val="Arial MT"/>
        <family val="2"/>
      </rPr>
      <t>PCR9EH</t>
    </r>
  </si>
  <si>
    <r>
      <rPr>
        <sz val="7"/>
        <rFont val="Arial MT"/>
        <family val="2"/>
      </rPr>
      <t>COFFRAGE FV RELEVAGE 9EH 4X4.5</t>
    </r>
  </si>
  <si>
    <r>
      <rPr>
        <sz val="7"/>
        <rFont val="Arial MT"/>
        <family val="2"/>
      </rPr>
      <t>PDFTINY1400</t>
    </r>
  </si>
  <si>
    <r>
      <rPr>
        <sz val="7"/>
        <rFont val="Arial MT"/>
        <family val="2"/>
      </rPr>
      <t>POT DE FLEUR PHYTOTINY D140</t>
    </r>
  </si>
  <si>
    <r>
      <rPr>
        <sz val="7"/>
        <rFont val="Arial MT"/>
        <family val="2"/>
      </rPr>
      <t>PFH10EH</t>
    </r>
  </si>
  <si>
    <r>
      <rPr>
        <sz val="7"/>
        <rFont val="Arial MT"/>
        <family val="2"/>
      </rPr>
      <t>PACK EPDM GEOTEXTILE FH 1.10MM 10EH</t>
    </r>
  </si>
  <si>
    <r>
      <rPr>
        <sz val="7"/>
        <rFont val="Arial MT"/>
        <family val="2"/>
      </rPr>
      <t>PFH12EH</t>
    </r>
  </si>
  <si>
    <r>
      <rPr>
        <sz val="7"/>
        <rFont val="Arial MT"/>
        <family val="2"/>
      </rPr>
      <t>PACK EPDM GEOTEXTILE FH 1.10MM 12EH</t>
    </r>
  </si>
  <si>
    <r>
      <rPr>
        <sz val="7"/>
        <rFont val="Arial MT"/>
        <family val="2"/>
      </rPr>
      <t>PFH14EH</t>
    </r>
  </si>
  <si>
    <r>
      <rPr>
        <sz val="7"/>
        <rFont val="Arial MT"/>
        <family val="2"/>
      </rPr>
      <t>PACK EPDM GEOTEXTILE FH 1.10MM 14EH</t>
    </r>
  </si>
  <si>
    <r>
      <rPr>
        <sz val="7"/>
        <rFont val="Arial MT"/>
        <family val="2"/>
      </rPr>
      <t>PFH16EH</t>
    </r>
  </si>
  <si>
    <r>
      <rPr>
        <sz val="7"/>
        <rFont val="Arial MT"/>
        <family val="2"/>
      </rPr>
      <t>PACK EPDM GEOTEXTILE FH 1.10MM 16EH</t>
    </r>
  </si>
  <si>
    <r>
      <rPr>
        <sz val="7"/>
        <rFont val="Arial MT"/>
        <family val="2"/>
      </rPr>
      <t>PFH20EH</t>
    </r>
  </si>
  <si>
    <r>
      <rPr>
        <sz val="7"/>
        <rFont val="Arial MT"/>
        <family val="2"/>
      </rPr>
      <t>PACK EPDM GEOTEXTILE FH 1.10MM 20EH</t>
    </r>
  </si>
  <si>
    <r>
      <rPr>
        <sz val="7"/>
        <rFont val="Arial MT"/>
        <family val="2"/>
      </rPr>
      <t>PFH2EH</t>
    </r>
  </si>
  <si>
    <r>
      <rPr>
        <sz val="7"/>
        <rFont val="Arial MT"/>
        <family val="2"/>
      </rPr>
      <t>PACK EPDM GEOTEXTILE FH 1.10MM 2EH</t>
    </r>
  </si>
  <si>
    <r>
      <rPr>
        <sz val="7"/>
        <rFont val="Arial MT"/>
        <family val="2"/>
      </rPr>
      <t>PFH3EH</t>
    </r>
  </si>
  <si>
    <r>
      <rPr>
        <sz val="7"/>
        <rFont val="Arial MT"/>
        <family val="2"/>
      </rPr>
      <t>PACK EPDM GEOTEXTILE FH 1.10MM 3EH</t>
    </r>
  </si>
  <si>
    <r>
      <rPr>
        <sz val="7"/>
        <rFont val="Arial MT"/>
        <family val="2"/>
      </rPr>
      <t>PFH4EH</t>
    </r>
  </si>
  <si>
    <r>
      <rPr>
        <sz val="7"/>
        <rFont val="Arial MT"/>
        <family val="2"/>
      </rPr>
      <t>PACK EPDM GEOTEXTILE FH 1.10MM 4EH</t>
    </r>
  </si>
  <si>
    <r>
      <rPr>
        <sz val="7"/>
        <rFont val="Arial MT"/>
        <family val="2"/>
      </rPr>
      <t>PFH5EH</t>
    </r>
  </si>
  <si>
    <r>
      <rPr>
        <sz val="7"/>
        <rFont val="Arial MT"/>
        <family val="2"/>
      </rPr>
      <t>PACK EPDM GEOTEXTILE FH 1.10MM 5EH</t>
    </r>
  </si>
  <si>
    <r>
      <rPr>
        <sz val="7"/>
        <rFont val="Arial MT"/>
        <family val="2"/>
      </rPr>
      <t>PFH6EH</t>
    </r>
  </si>
  <si>
    <r>
      <rPr>
        <sz val="7"/>
        <rFont val="Arial MT"/>
        <family val="2"/>
      </rPr>
      <t>PACK EPDM GEOTEXTILE FH 1.10MM 6EH</t>
    </r>
  </si>
  <si>
    <r>
      <rPr>
        <sz val="7"/>
        <rFont val="Arial MT"/>
        <family val="2"/>
      </rPr>
      <t>PFH7EH</t>
    </r>
  </si>
  <si>
    <r>
      <rPr>
        <sz val="7"/>
        <rFont val="Arial MT"/>
        <family val="2"/>
      </rPr>
      <t>PACK EPDM GEOTEXTILE FH 1.10MM 7EH</t>
    </r>
  </si>
  <si>
    <r>
      <rPr>
        <sz val="7"/>
        <rFont val="Arial MT"/>
        <family val="2"/>
      </rPr>
      <t>PFH8EH</t>
    </r>
  </si>
  <si>
    <r>
      <rPr>
        <sz val="7"/>
        <rFont val="Arial MT"/>
        <family val="2"/>
      </rPr>
      <t>PACK EPDM GEOTEXTILE FH 1.10MM 8EH</t>
    </r>
  </si>
  <si>
    <r>
      <rPr>
        <sz val="7"/>
        <rFont val="Arial MT"/>
        <family val="2"/>
      </rPr>
      <t>PFH9EH</t>
    </r>
  </si>
  <si>
    <r>
      <rPr>
        <sz val="7"/>
        <rFont val="Arial MT"/>
        <family val="2"/>
      </rPr>
      <t>PACK EPDM GEOTEXTILE FH 1.10MM 9EH</t>
    </r>
  </si>
  <si>
    <r>
      <rPr>
        <sz val="7"/>
        <rFont val="Arial MT"/>
        <family val="2"/>
      </rPr>
      <t>PFV10EH4x5</t>
    </r>
  </si>
  <si>
    <r>
      <rPr>
        <sz val="7"/>
        <rFont val="Arial MT"/>
        <family val="2"/>
      </rPr>
      <t>PACK FV GEO 1.52MM 10EH4X5 SANS GRILLE</t>
    </r>
  </si>
  <si>
    <r>
      <rPr>
        <sz val="7"/>
        <rFont val="Arial MT"/>
        <family val="2"/>
      </rPr>
      <t>PFV10EH8x2.5</t>
    </r>
  </si>
  <si>
    <r>
      <rPr>
        <sz val="7"/>
        <rFont val="Arial MT"/>
        <family val="2"/>
      </rPr>
      <t>PACK FV GEO 1.52MM 10EH8X2.5 SANS GRILLE</t>
    </r>
  </si>
  <si>
    <r>
      <rPr>
        <sz val="7"/>
        <rFont val="Arial MT"/>
        <family val="2"/>
      </rPr>
      <t>PFV12EH6x4</t>
    </r>
  </si>
  <si>
    <r>
      <rPr>
        <sz val="7"/>
        <rFont val="Arial MT"/>
        <family val="2"/>
      </rPr>
      <t>PACK FV GEO 1.52MM 12EH6X4 SANS GRILLE</t>
    </r>
  </si>
  <si>
    <r>
      <rPr>
        <sz val="7"/>
        <rFont val="Arial MT"/>
        <family val="2"/>
      </rPr>
      <t>PFV12EH8x3</t>
    </r>
  </si>
  <si>
    <r>
      <rPr>
        <sz val="7"/>
        <rFont val="Arial MT"/>
        <family val="2"/>
      </rPr>
      <t>PACK FV GEO 1.52MM 12EH8X3 SANS GRILLE</t>
    </r>
  </si>
  <si>
    <r>
      <rPr>
        <sz val="7"/>
        <rFont val="Arial MT"/>
        <family val="2"/>
      </rPr>
      <t>PFV14EH7x4</t>
    </r>
  </si>
  <si>
    <r>
      <rPr>
        <sz val="7"/>
        <rFont val="Arial MT"/>
        <family val="2"/>
      </rPr>
      <t>PACK FV GEO 1.52MM 14EH7X4 SANS GRILLE</t>
    </r>
  </si>
  <si>
    <r>
      <rPr>
        <sz val="7"/>
        <rFont val="Arial MT"/>
        <family val="2"/>
      </rPr>
      <t>PFV14EH8x3.5</t>
    </r>
  </si>
  <si>
    <r>
      <rPr>
        <sz val="7"/>
        <rFont val="Arial MT"/>
        <family val="2"/>
      </rPr>
      <t>PACK FV GEO 1.52MM 14EH8X3.5 SANS GRILLE</t>
    </r>
  </si>
  <si>
    <r>
      <rPr>
        <sz val="7"/>
        <rFont val="Arial MT"/>
        <family val="2"/>
      </rPr>
      <t>PFV16EH8x4</t>
    </r>
  </si>
  <si>
    <r>
      <rPr>
        <sz val="7"/>
        <rFont val="Arial MT"/>
        <family val="2"/>
      </rPr>
      <t>PACK FV GEO 1.52MM 16EH8X4 SANS GRILLE</t>
    </r>
  </si>
  <si>
    <r>
      <rPr>
        <sz val="7"/>
        <rFont val="Arial MT"/>
        <family val="2"/>
      </rPr>
      <t>PFV18EH8x4.5</t>
    </r>
  </si>
  <si>
    <r>
      <rPr>
        <sz val="7"/>
        <rFont val="Arial MT"/>
        <family val="2"/>
      </rPr>
      <t>PACK FV GEO 1.52MM 18EH8X4.5 SANS GRILLE</t>
    </r>
  </si>
  <si>
    <r>
      <rPr>
        <sz val="7"/>
        <rFont val="Arial MT"/>
        <family val="2"/>
      </rPr>
      <t>PFV18EH9x4</t>
    </r>
  </si>
  <si>
    <r>
      <rPr>
        <sz val="7"/>
        <rFont val="Arial MT"/>
        <family val="2"/>
      </rPr>
      <t>PACK FV GEO 1.52MM 18EH9X4 SANS GRILLE</t>
    </r>
  </si>
  <si>
    <r>
      <rPr>
        <sz val="7"/>
        <rFont val="Arial MT"/>
        <family val="2"/>
      </rPr>
      <t>PFV20EH10x4</t>
    </r>
  </si>
  <si>
    <r>
      <rPr>
        <sz val="7"/>
        <rFont val="Arial MT"/>
        <family val="2"/>
      </rPr>
      <t>PACK FV GEO 1.52MM 20EH10X4 SANS GRILLE</t>
    </r>
  </si>
  <si>
    <r>
      <rPr>
        <sz val="7"/>
        <rFont val="Arial MT"/>
        <family val="2"/>
      </rPr>
      <t>PFV20EH8x5</t>
    </r>
  </si>
  <si>
    <r>
      <rPr>
        <sz val="7"/>
        <rFont val="Arial MT"/>
        <family val="2"/>
      </rPr>
      <t>PACK FV GEO 1.52MM 20EH8X5 SANS GRILLE</t>
    </r>
  </si>
  <si>
    <r>
      <rPr>
        <sz val="7"/>
        <rFont val="Arial MT"/>
        <family val="2"/>
      </rPr>
      <t>PFV2EH2.5X1.6</t>
    </r>
  </si>
  <si>
    <r>
      <rPr>
        <sz val="7"/>
        <rFont val="Arial MT"/>
        <family val="2"/>
      </rPr>
      <t>PACK FV GEO 1.52MM 2EH SANS GRILLE</t>
    </r>
  </si>
  <si>
    <r>
      <rPr>
        <sz val="7"/>
        <rFont val="Arial MT"/>
        <family val="2"/>
      </rPr>
      <t>PFV3EH3x2</t>
    </r>
  </si>
  <si>
    <r>
      <rPr>
        <sz val="7"/>
        <rFont val="Arial MT"/>
        <family val="2"/>
      </rPr>
      <t>PACK FV GEO 1.52MM 3EH SANS GRILLE</t>
    </r>
  </si>
  <si>
    <r>
      <rPr>
        <sz val="7"/>
        <rFont val="Arial MT"/>
        <family val="2"/>
      </rPr>
      <t>PFV4EH4x2</t>
    </r>
  </si>
  <si>
    <r>
      <rPr>
        <sz val="7"/>
        <rFont val="Arial MT"/>
        <family val="2"/>
      </rPr>
      <t>PACK FV GEO 1.52MM 4EH SANS GRILLE</t>
    </r>
  </si>
  <si>
    <r>
      <rPr>
        <sz val="7"/>
        <rFont val="Arial MT"/>
        <family val="2"/>
      </rPr>
      <t>PFV5EH4x2.5</t>
    </r>
  </si>
  <si>
    <r>
      <rPr>
        <sz val="7"/>
        <rFont val="Arial MT"/>
        <family val="2"/>
      </rPr>
      <t>PACK FV GEO 1.52MM 5EH SANS GRILLE</t>
    </r>
  </si>
  <si>
    <r>
      <rPr>
        <sz val="7"/>
        <rFont val="Arial MT"/>
        <family val="2"/>
      </rPr>
      <t>PFV5EH5x2</t>
    </r>
  </si>
  <si>
    <r>
      <rPr>
        <sz val="7"/>
        <rFont val="Arial MT"/>
        <family val="2"/>
      </rPr>
      <t>PACK FV GEO 1.52MM 5EH5X2 SANS GRILLE</t>
    </r>
  </si>
  <si>
    <r>
      <rPr>
        <sz val="7"/>
        <rFont val="Arial MT"/>
        <family val="2"/>
      </rPr>
      <t>PFV6EH4x3</t>
    </r>
  </si>
  <si>
    <r>
      <rPr>
        <sz val="7"/>
        <rFont val="Arial MT"/>
        <family val="2"/>
      </rPr>
      <t>PACK FV GEO 1.52MM 6EH4X3 SANS GRILLE</t>
    </r>
  </si>
  <si>
    <r>
      <rPr>
        <sz val="7"/>
        <rFont val="Arial MT"/>
        <family val="2"/>
      </rPr>
      <t>PFV6EH6x2</t>
    </r>
  </si>
  <si>
    <r>
      <rPr>
        <sz val="7"/>
        <rFont val="Arial MT"/>
        <family val="2"/>
      </rPr>
      <t>PACK FV GEO 1.52MM 6EH6X2 SANS GRILLE</t>
    </r>
  </si>
  <si>
    <r>
      <rPr>
        <sz val="7"/>
        <rFont val="Arial MT"/>
        <family val="2"/>
      </rPr>
      <t>PFV7EH4x3.5</t>
    </r>
  </si>
  <si>
    <r>
      <rPr>
        <sz val="7"/>
        <rFont val="Arial MT"/>
        <family val="2"/>
      </rPr>
      <t>PACK FV GEO 1.52MM 7EH SANS GRILLE</t>
    </r>
  </si>
  <si>
    <r>
      <rPr>
        <sz val="7"/>
        <rFont val="Arial MT"/>
        <family val="2"/>
      </rPr>
      <t>PFV7EH7x2</t>
    </r>
  </si>
  <si>
    <r>
      <rPr>
        <sz val="7"/>
        <rFont val="Arial MT"/>
        <family val="2"/>
      </rPr>
      <t>PACK FV GEO 1.52MM 7EH 7X2 SANS GRILLE</t>
    </r>
  </si>
  <si>
    <r>
      <rPr>
        <sz val="7"/>
        <rFont val="Arial MT"/>
        <family val="2"/>
      </rPr>
      <t>PFV8EH4x4</t>
    </r>
  </si>
  <si>
    <r>
      <rPr>
        <sz val="7"/>
        <rFont val="Arial MT"/>
        <family val="2"/>
      </rPr>
      <t>PACK FV GEO 1.52MM 8EH4X4 SANS GRILLE</t>
    </r>
  </si>
  <si>
    <r>
      <rPr>
        <sz val="7"/>
        <rFont val="Arial MT"/>
        <family val="2"/>
      </rPr>
      <t>PFV8EH8x2</t>
    </r>
  </si>
  <si>
    <r>
      <rPr>
        <sz val="7"/>
        <rFont val="Arial MT"/>
        <family val="2"/>
      </rPr>
      <t>PACK FV GEO 1.52MM 8EH8X2 SANS GRILLE</t>
    </r>
  </si>
  <si>
    <r>
      <rPr>
        <sz val="7"/>
        <rFont val="Arial MT"/>
        <family val="2"/>
      </rPr>
      <t>PFV9EH4x4.5</t>
    </r>
  </si>
  <si>
    <r>
      <rPr>
        <sz val="7"/>
        <rFont val="Arial MT"/>
        <family val="2"/>
      </rPr>
      <t>PACK FV GEO 1.52MM 9EH4X4.5 SANS GRILLE</t>
    </r>
  </si>
  <si>
    <r>
      <rPr>
        <sz val="7"/>
        <rFont val="Arial MT"/>
        <family val="2"/>
      </rPr>
      <t>PHYTOTINY</t>
    </r>
  </si>
  <si>
    <r>
      <rPr>
        <sz val="7"/>
        <rFont val="Arial MT"/>
        <family val="2"/>
      </rPr>
      <t>PHYTOTINY EAUX MENAGERES</t>
    </r>
  </si>
  <si>
    <r>
      <rPr>
        <sz val="7"/>
        <rFont val="Arial MT"/>
        <family val="2"/>
      </rPr>
      <t>PINSA</t>
    </r>
  </si>
  <si>
    <r>
      <rPr>
        <sz val="7"/>
        <rFont val="Arial MT"/>
        <family val="2"/>
      </rPr>
      <t>PINS'A</t>
    </r>
  </si>
  <si>
    <r>
      <rPr>
        <sz val="7"/>
        <rFont val="Arial MT"/>
        <family val="2"/>
      </rPr>
      <t>PINSIRIS</t>
    </r>
  </si>
  <si>
    <r>
      <rPr>
        <sz val="7"/>
        <rFont val="Arial MT"/>
        <family val="2"/>
      </rPr>
      <t>PINS'IRIS</t>
    </r>
  </si>
  <si>
    <r>
      <rPr>
        <sz val="7"/>
        <rFont val="Arial MT"/>
        <family val="2"/>
      </rPr>
      <t>PLAQUETTE OSIER</t>
    </r>
  </si>
  <si>
    <r>
      <rPr>
        <sz val="7"/>
        <rFont val="Arial MT"/>
        <family val="2"/>
      </rPr>
      <t>PLAQUETTES</t>
    </r>
  </si>
  <si>
    <r>
      <rPr>
        <sz val="7"/>
        <rFont val="Arial MT"/>
        <family val="2"/>
      </rPr>
      <t>PLAQUETTE JARDIN DASSAINISSEMENT</t>
    </r>
  </si>
  <si>
    <r>
      <rPr>
        <sz val="7"/>
        <rFont val="Arial MT"/>
        <family val="2"/>
      </rPr>
      <t>PLCAREX</t>
    </r>
  </si>
  <si>
    <r>
      <rPr>
        <sz val="7"/>
        <rFont val="Arial MT"/>
        <family val="2"/>
      </rPr>
      <t>PLAQUETTE JARDIN D ASSAINISSEMENT CAREX</t>
    </r>
  </si>
  <si>
    <r>
      <rPr>
        <sz val="7"/>
        <rFont val="Arial MT"/>
        <family val="2"/>
      </rPr>
      <t>PLFLOT</t>
    </r>
  </si>
  <si>
    <r>
      <rPr>
        <sz val="7"/>
        <rFont val="Arial MT"/>
        <family val="2"/>
      </rPr>
      <t>PLAQUETTE PHYTOFLOTTANTE</t>
    </r>
  </si>
  <si>
    <r>
      <rPr>
        <sz val="7"/>
        <rFont val="Arial MT"/>
        <family val="2"/>
      </rPr>
      <t>PLJPL</t>
    </r>
  </si>
  <si>
    <r>
      <rPr>
        <sz val="7"/>
        <rFont val="Arial MT"/>
        <family val="2"/>
      </rPr>
      <t>PLAQUETTE JARDIN DE PLUIE</t>
    </r>
  </si>
  <si>
    <r>
      <rPr>
        <sz val="7"/>
        <rFont val="Arial MT"/>
        <family val="2"/>
      </rPr>
      <t>PLAQUETTE JARDIN D ASSAINISSEMENT OSIER</t>
    </r>
  </si>
  <si>
    <r>
      <rPr>
        <sz val="7"/>
        <rFont val="Arial MT"/>
        <family val="2"/>
      </rPr>
      <t>PLTECH</t>
    </r>
  </si>
  <si>
    <r>
      <rPr>
        <sz val="7"/>
        <rFont val="Arial MT"/>
        <family val="2"/>
      </rPr>
      <t>PLAQUETTE JARDIN ASSAINISSEMENT ROSEAUX IR</t>
    </r>
  </si>
  <si>
    <r>
      <rPr>
        <sz val="7"/>
        <rFont val="Arial MT"/>
        <family val="2"/>
      </rPr>
      <t>PLTINY</t>
    </r>
  </si>
  <si>
    <r>
      <rPr>
        <sz val="7"/>
        <rFont val="Arial MT"/>
        <family val="2"/>
      </rPr>
      <t>PLAQUETTE PHYTOTINY</t>
    </r>
  </si>
  <si>
    <r>
      <rPr>
        <sz val="7"/>
        <rFont val="Arial MT"/>
        <family val="2"/>
      </rPr>
      <t>POLOF-L</t>
    </r>
  </si>
  <si>
    <r>
      <rPr>
        <sz val="7"/>
        <rFont val="Arial MT"/>
        <family val="2"/>
      </rPr>
      <t>POLO AQUATIRIS FEMME TAILLE L-3</t>
    </r>
  </si>
  <si>
    <r>
      <rPr>
        <sz val="7"/>
        <rFont val="Arial MT"/>
        <family val="2"/>
      </rPr>
      <t>POLOF-M</t>
    </r>
  </si>
  <si>
    <r>
      <rPr>
        <sz val="7"/>
        <rFont val="Arial MT"/>
        <family val="2"/>
      </rPr>
      <t>POLO AQUATIRIS FEMME TAILLE M-2</t>
    </r>
  </si>
  <si>
    <r>
      <rPr>
        <sz val="7"/>
        <rFont val="Arial MT"/>
        <family val="2"/>
      </rPr>
      <t>POLOH-L</t>
    </r>
  </si>
  <si>
    <r>
      <rPr>
        <sz val="7"/>
        <rFont val="Arial MT"/>
        <family val="2"/>
      </rPr>
      <t>POLO AQUATIRIS HOMME TAILLE L-3</t>
    </r>
  </si>
  <si>
    <r>
      <rPr>
        <sz val="7"/>
        <rFont val="Arial MT"/>
        <family val="2"/>
      </rPr>
      <t>POLOH-M</t>
    </r>
  </si>
  <si>
    <r>
      <rPr>
        <sz val="7"/>
        <rFont val="Arial MT"/>
        <family val="2"/>
      </rPr>
      <t>POLO AQUATIRIS HOMME TAILLE M-2</t>
    </r>
  </si>
  <si>
    <r>
      <rPr>
        <sz val="7"/>
        <rFont val="Arial MT"/>
        <family val="2"/>
      </rPr>
      <t>POLOH-XL</t>
    </r>
  </si>
  <si>
    <r>
      <rPr>
        <sz val="7"/>
        <rFont val="Arial MT"/>
        <family val="2"/>
      </rPr>
      <t>POLO AQUATIRIS HOMME TAILLE XL-4</t>
    </r>
  </si>
  <si>
    <r>
      <rPr>
        <sz val="7"/>
        <rFont val="Arial MT"/>
        <family val="2"/>
      </rPr>
      <t>PRCAREX</t>
    </r>
  </si>
  <si>
    <r>
      <rPr>
        <sz val="7"/>
        <rFont val="Arial MT"/>
        <family val="2"/>
      </rPr>
      <t>POSTE DE RELEVAGE INTEGRE CUVE CAREX</t>
    </r>
  </si>
  <si>
    <r>
      <rPr>
        <sz val="7"/>
        <rFont val="Arial MT"/>
        <family val="2"/>
      </rPr>
      <t>PREGAZRV</t>
    </r>
  </si>
  <si>
    <r>
      <rPr>
        <sz val="7"/>
        <rFont val="Arial MT"/>
        <family val="2"/>
      </rPr>
      <t>REGARD DE SORTIE SANS FOND (ZRV)</t>
    </r>
  </si>
  <si>
    <r>
      <rPr>
        <sz val="7"/>
        <rFont val="Arial MT"/>
        <family val="2"/>
      </rPr>
      <t>PSFV10EH4X5</t>
    </r>
  </si>
  <si>
    <r>
      <rPr>
        <sz val="7"/>
        <rFont val="Arial MT"/>
        <family val="2"/>
      </rPr>
      <t>PACK  FV GEO 1.52MM 10EH 4X5 AVEC GRILLES</t>
    </r>
  </si>
  <si>
    <r>
      <rPr>
        <sz val="7"/>
        <rFont val="Arial MT"/>
        <family val="2"/>
      </rPr>
      <t>PSFV10EH8X2.5</t>
    </r>
  </si>
  <si>
    <r>
      <rPr>
        <sz val="7"/>
        <rFont val="Arial MT"/>
        <family val="2"/>
      </rPr>
      <t>PACK FV GEO 1.52MM 10EH 8X2.5 AVEC GRILLES</t>
    </r>
  </si>
  <si>
    <r>
      <rPr>
        <sz val="7"/>
        <rFont val="Arial MT"/>
        <family val="2"/>
      </rPr>
      <t>PSFV12EH6X4</t>
    </r>
  </si>
  <si>
    <r>
      <rPr>
        <sz val="7"/>
        <rFont val="Arial MT"/>
        <family val="2"/>
      </rPr>
      <t>PACK  FV GEO 1.52MM 12EH 6X4 AVEC GRILLES</t>
    </r>
  </si>
  <si>
    <r>
      <rPr>
        <sz val="7"/>
        <rFont val="Arial MT"/>
        <family val="2"/>
      </rPr>
      <t>PSFV12EH8X3</t>
    </r>
  </si>
  <si>
    <r>
      <rPr>
        <sz val="7"/>
        <rFont val="Arial MT"/>
        <family val="2"/>
      </rPr>
      <t>PACK  FV GEO 1.52MM 12EH 8X3 AVEC GRILLES</t>
    </r>
  </si>
  <si>
    <r>
      <rPr>
        <sz val="7"/>
        <rFont val="Arial MT"/>
        <family val="2"/>
      </rPr>
      <t>PSFV14EH7X4</t>
    </r>
  </si>
  <si>
    <r>
      <rPr>
        <sz val="7"/>
        <rFont val="Arial MT"/>
        <family val="2"/>
      </rPr>
      <t>PACK  FV GEO 1.52MM 14EH 7X4 AVEC GRILLES</t>
    </r>
  </si>
  <si>
    <r>
      <rPr>
        <sz val="7"/>
        <rFont val="Arial MT"/>
        <family val="2"/>
      </rPr>
      <t>PSFV14EH8X3.5</t>
    </r>
  </si>
  <si>
    <r>
      <rPr>
        <sz val="7"/>
        <rFont val="Arial MT"/>
        <family val="2"/>
      </rPr>
      <t>PACK FV GEO 1.52MM 14EH 8X3.5 AVEC GRILLES</t>
    </r>
  </si>
  <si>
    <r>
      <rPr>
        <sz val="7"/>
        <rFont val="Arial MT"/>
        <family val="2"/>
      </rPr>
      <t>PSFV16EH8X4</t>
    </r>
  </si>
  <si>
    <r>
      <rPr>
        <sz val="7"/>
        <rFont val="Arial MT"/>
        <family val="2"/>
      </rPr>
      <t>PACK  FV GEO 1.52MM 16EH 8X4 AVEC GRILLES</t>
    </r>
  </si>
  <si>
    <r>
      <rPr>
        <sz val="7"/>
        <rFont val="Arial MT"/>
        <family val="2"/>
      </rPr>
      <t>PSFV18EH8X4.5</t>
    </r>
  </si>
  <si>
    <r>
      <rPr>
        <sz val="7"/>
        <rFont val="Arial MT"/>
        <family val="2"/>
      </rPr>
      <t>PACK  FV GEO 1.52MM 18EH 8X4.5 AVEC GRILLES</t>
    </r>
  </si>
  <si>
    <r>
      <rPr>
        <sz val="7"/>
        <rFont val="Arial MT"/>
        <family val="2"/>
      </rPr>
      <t>PSFV20EH8X5</t>
    </r>
  </si>
  <si>
    <r>
      <rPr>
        <sz val="7"/>
        <rFont val="Arial MT"/>
        <family val="2"/>
      </rPr>
      <t>PACK  FV GEO 1.52MM 20EH 8X5 AVEC GRILLES</t>
    </r>
  </si>
  <si>
    <r>
      <rPr>
        <sz val="7"/>
        <rFont val="Arial MT"/>
        <family val="2"/>
      </rPr>
      <t>PSFV2EH2.5X1.6</t>
    </r>
  </si>
  <si>
    <r>
      <rPr>
        <sz val="7"/>
        <rFont val="Arial MT"/>
        <family val="2"/>
      </rPr>
      <t>PACK  FV GEO 1.52MM 2EH 2.5X1.6</t>
    </r>
  </si>
  <si>
    <r>
      <rPr>
        <sz val="7"/>
        <rFont val="Arial MT"/>
        <family val="2"/>
      </rPr>
      <t>PSFV3EH3X2</t>
    </r>
  </si>
  <si>
    <r>
      <rPr>
        <sz val="7"/>
        <rFont val="Arial MT"/>
        <family val="2"/>
      </rPr>
      <t>PACK  FV GEO 1.52MM 3EH 3X2 AVEC GRILLES</t>
    </r>
  </si>
  <si>
    <r>
      <rPr>
        <sz val="7"/>
        <rFont val="Arial MT"/>
        <family val="2"/>
      </rPr>
      <t>PSFV4EH4X2</t>
    </r>
  </si>
  <si>
    <r>
      <rPr>
        <sz val="7"/>
        <rFont val="Arial MT"/>
        <family val="2"/>
      </rPr>
      <t>PACK  FV GEO 1.52MM 4EH 4X2 AVEC GRILLES</t>
    </r>
  </si>
  <si>
    <r>
      <rPr>
        <sz val="7"/>
        <rFont val="Arial MT"/>
        <family val="2"/>
      </rPr>
      <t>PSFV5EH4X2.5</t>
    </r>
  </si>
  <si>
    <r>
      <rPr>
        <sz val="7"/>
        <rFont val="Arial MT"/>
        <family val="2"/>
      </rPr>
      <t>PACK  FV GEO 1.52MM 5EH 4X2.5 AVEC GRILLES</t>
    </r>
  </si>
  <si>
    <r>
      <rPr>
        <sz val="7"/>
        <rFont val="Arial MT"/>
        <family val="2"/>
      </rPr>
      <t>PSFV6EH4X3</t>
    </r>
  </si>
  <si>
    <r>
      <rPr>
        <sz val="7"/>
        <rFont val="Arial MT"/>
        <family val="2"/>
      </rPr>
      <t>PACK  FV GEO 1.52MM 6EH 4X3 AVEC GRILLES</t>
    </r>
  </si>
  <si>
    <r>
      <rPr>
        <sz val="7"/>
        <rFont val="Arial MT"/>
        <family val="2"/>
      </rPr>
      <t>PSFV6EH6X2</t>
    </r>
  </si>
  <si>
    <r>
      <rPr>
        <sz val="7"/>
        <rFont val="Arial MT"/>
        <family val="2"/>
      </rPr>
      <t>PACK  FV GEO 1.52MM 6EH 6X2 AVEC GRILLES</t>
    </r>
  </si>
  <si>
    <r>
      <rPr>
        <sz val="7"/>
        <rFont val="Arial MT"/>
        <family val="2"/>
      </rPr>
      <t>PSFV7EH4X3.5</t>
    </r>
  </si>
  <si>
    <r>
      <rPr>
        <sz val="7"/>
        <rFont val="Arial MT"/>
        <family val="2"/>
      </rPr>
      <t>PACK  FV GEO 1.52MM 7EH 4X3.5 AVEC GRILLES</t>
    </r>
  </si>
  <si>
    <r>
      <rPr>
        <sz val="7"/>
        <rFont val="Arial MT"/>
        <family val="2"/>
      </rPr>
      <t>PSFV8EH4X4</t>
    </r>
  </si>
  <si>
    <r>
      <rPr>
        <sz val="7"/>
        <rFont val="Arial MT"/>
        <family val="2"/>
      </rPr>
      <t>PACK  FV GEO 1.52MM 8EH 4X4 AVEC GRILLES</t>
    </r>
  </si>
  <si>
    <r>
      <rPr>
        <sz val="7"/>
        <rFont val="Arial MT"/>
        <family val="2"/>
      </rPr>
      <t>PSFV8EH8X2</t>
    </r>
  </si>
  <si>
    <r>
      <rPr>
        <sz val="7"/>
        <rFont val="Arial MT"/>
        <family val="2"/>
      </rPr>
      <t>PACK FV GEO 1.52MM 8EH 8X2 AVEC GRILLES</t>
    </r>
  </si>
  <si>
    <r>
      <rPr>
        <sz val="7"/>
        <rFont val="Arial MT"/>
        <family val="2"/>
      </rPr>
      <t>PSFV9EH4X4.5</t>
    </r>
  </si>
  <si>
    <r>
      <rPr>
        <sz val="7"/>
        <rFont val="Arial MT"/>
        <family val="2"/>
      </rPr>
      <t>PACK  FV GEO 1.52MM 9EH 4X4.5 AVEC GRILLES</t>
    </r>
  </si>
  <si>
    <r>
      <rPr>
        <sz val="7"/>
        <rFont val="Arial MT"/>
        <family val="2"/>
      </rPr>
      <t>PSR12EH6X4</t>
    </r>
  </si>
  <si>
    <r>
      <rPr>
        <sz val="7"/>
        <rFont val="Arial MT"/>
        <family val="2"/>
      </rPr>
      <t>KIT CAILLEBOTIS FV GEOMEMBRANE 12EH6X4</t>
    </r>
  </si>
  <si>
    <r>
      <rPr>
        <sz val="7"/>
        <rFont val="Arial MT"/>
        <family val="2"/>
      </rPr>
      <t>PSR12EH8X3</t>
    </r>
  </si>
  <si>
    <r>
      <rPr>
        <sz val="7"/>
        <rFont val="Arial MT"/>
        <family val="2"/>
      </rPr>
      <t>KIT CAILLEBOTIS FV GEOMEMBRANE 12EH8X3</t>
    </r>
  </si>
  <si>
    <r>
      <rPr>
        <sz val="7"/>
        <rFont val="Arial MT"/>
        <family val="2"/>
      </rPr>
      <t>PSR14EH7X4</t>
    </r>
  </si>
  <si>
    <r>
      <rPr>
        <sz val="7"/>
        <rFont val="Arial MT"/>
        <family val="2"/>
      </rPr>
      <t>KIT CAILLEBOTIS FV GEOMEMBRANE 14EH7X4</t>
    </r>
  </si>
  <si>
    <r>
      <rPr>
        <sz val="7"/>
        <rFont val="Arial MT"/>
        <family val="2"/>
      </rPr>
      <t>PSR14EH8X3.5</t>
    </r>
  </si>
  <si>
    <r>
      <rPr>
        <sz val="7"/>
        <rFont val="Arial MT"/>
        <family val="2"/>
      </rPr>
      <t>KIT CAILLEBOTIS FV GEOMEMBRANE 14EH8X3.5</t>
    </r>
  </si>
  <si>
    <r>
      <rPr>
        <sz val="7"/>
        <rFont val="Arial MT"/>
        <family val="2"/>
      </rPr>
      <t>PSR16EH8X4</t>
    </r>
  </si>
  <si>
    <r>
      <rPr>
        <sz val="7"/>
        <rFont val="Arial MT"/>
        <family val="2"/>
      </rPr>
      <t>KIT CAILLEBOTIS FV GEOMEMBRANE 16EH8X4</t>
    </r>
  </si>
  <si>
    <r>
      <rPr>
        <sz val="7"/>
        <rFont val="Arial MT"/>
        <family val="2"/>
      </rPr>
      <t>PSR20EH10X4</t>
    </r>
  </si>
  <si>
    <r>
      <rPr>
        <sz val="7"/>
        <rFont val="Arial MT"/>
        <family val="2"/>
      </rPr>
      <t>KIT CAILLEBOTIS FV GEOMEMBRANE 20EH10X4</t>
    </r>
  </si>
  <si>
    <r>
      <rPr>
        <sz val="7"/>
        <rFont val="Arial MT"/>
        <family val="2"/>
      </rPr>
      <t>PSR20EH8X5</t>
    </r>
  </si>
  <si>
    <r>
      <rPr>
        <sz val="7"/>
        <rFont val="Arial MT"/>
        <family val="2"/>
      </rPr>
      <t>KIT CAILLEBOTIS FV GEOMEMBRANE 20EH8X5</t>
    </r>
  </si>
  <si>
    <r>
      <rPr>
        <sz val="7"/>
        <rFont val="Arial MT"/>
        <family val="2"/>
      </rPr>
      <t>PSR3EH3X2</t>
    </r>
  </si>
  <si>
    <r>
      <rPr>
        <sz val="7"/>
        <rFont val="Arial MT"/>
        <family val="2"/>
      </rPr>
      <t>KIT CAILLEBOTIS FV GEOMEMBRANE 3EH3X2</t>
    </r>
  </si>
  <si>
    <r>
      <rPr>
        <sz val="7"/>
        <rFont val="Arial MT"/>
        <family val="2"/>
      </rPr>
      <t>PSR4EH4X2</t>
    </r>
  </si>
  <si>
    <r>
      <rPr>
        <sz val="7"/>
        <rFont val="Arial MT"/>
        <family val="2"/>
      </rPr>
      <t>KIT CAILLEBOTIS FV GEOMEMBRANE 4EH4X2</t>
    </r>
  </si>
  <si>
    <r>
      <rPr>
        <sz val="7"/>
        <rFont val="Arial MT"/>
        <family val="2"/>
      </rPr>
      <t>PSR5EH4X2.5</t>
    </r>
  </si>
  <si>
    <r>
      <rPr>
        <sz val="7"/>
        <rFont val="Arial MT"/>
        <family val="2"/>
      </rPr>
      <t>KIT CAILLEBOTIS FV GEOMEMBRANE 5EH4X2.5</t>
    </r>
  </si>
  <si>
    <r>
      <rPr>
        <sz val="7"/>
        <rFont val="Arial MT"/>
        <family val="2"/>
      </rPr>
      <t>PSR5EH5X2</t>
    </r>
  </si>
  <si>
    <r>
      <rPr>
        <sz val="7"/>
        <rFont val="Arial MT"/>
        <family val="2"/>
      </rPr>
      <t>KIT CAILLEBOTIS FV GEOMEMBRANE 5EH5X2</t>
    </r>
  </si>
  <si>
    <r>
      <rPr>
        <sz val="7"/>
        <rFont val="Arial MT"/>
        <family val="2"/>
      </rPr>
      <t>PSR6EH4X3</t>
    </r>
  </si>
  <si>
    <r>
      <rPr>
        <sz val="7"/>
        <rFont val="Arial MT"/>
        <family val="2"/>
      </rPr>
      <t>KIT CAILLEBOTIS FV GEOMEMBRANE 6EH4X3</t>
    </r>
  </si>
  <si>
    <r>
      <rPr>
        <sz val="7"/>
        <rFont val="Arial MT"/>
        <family val="2"/>
      </rPr>
      <t>PSR7EH4X3.5</t>
    </r>
  </si>
  <si>
    <r>
      <rPr>
        <sz val="7"/>
        <rFont val="Arial MT"/>
        <family val="2"/>
      </rPr>
      <t>KIT CAILLEBOTIS FV GEOMEMBRANE 7EH4X3.5</t>
    </r>
  </si>
  <si>
    <r>
      <rPr>
        <sz val="7"/>
        <rFont val="Arial MT"/>
        <family val="2"/>
      </rPr>
      <t>PSR8EH4X4</t>
    </r>
  </si>
  <si>
    <r>
      <rPr>
        <sz val="7"/>
        <rFont val="Arial MT"/>
        <family val="2"/>
      </rPr>
      <t>KIT CAILLEBOTIS FV GEOMEMBRANE 8EH4X4</t>
    </r>
  </si>
  <si>
    <r>
      <rPr>
        <sz val="7"/>
        <rFont val="Arial MT"/>
        <family val="2"/>
      </rPr>
      <t>PSR8EH8X2</t>
    </r>
  </si>
  <si>
    <r>
      <rPr>
        <sz val="7"/>
        <rFont val="Arial MT"/>
        <family val="2"/>
      </rPr>
      <t>KIT CAILLEBOTIS FV GEOMEMBRANE 8EH8X2</t>
    </r>
  </si>
  <si>
    <r>
      <rPr>
        <sz val="7"/>
        <rFont val="Arial MT"/>
        <family val="2"/>
      </rPr>
      <t>PSR9EH4X4.5</t>
    </r>
  </si>
  <si>
    <r>
      <rPr>
        <sz val="7"/>
        <rFont val="Arial MT"/>
        <family val="2"/>
      </rPr>
      <t>KIT CAILLEBOTIS FV GEOMEMBRANE 9EH4X4.5</t>
    </r>
  </si>
  <si>
    <r>
      <rPr>
        <sz val="7"/>
        <rFont val="Arial MT"/>
        <family val="2"/>
      </rPr>
      <t>PULLF-M</t>
    </r>
  </si>
  <si>
    <r>
      <rPr>
        <sz val="7"/>
        <rFont val="Arial MT"/>
        <family val="2"/>
      </rPr>
      <t>PULL AQUATIRIS FEMME TAILLE M-2</t>
    </r>
  </si>
  <si>
    <r>
      <rPr>
        <sz val="7"/>
        <rFont val="Arial MT"/>
        <family val="2"/>
      </rPr>
      <t>PULLF-S</t>
    </r>
  </si>
  <si>
    <r>
      <rPr>
        <sz val="7"/>
        <rFont val="Arial MT"/>
        <family val="2"/>
      </rPr>
      <t>PULL AQUATIRIS FEMME TAILLE S-1</t>
    </r>
  </si>
  <si>
    <r>
      <rPr>
        <sz val="7"/>
        <rFont val="Arial MT"/>
        <family val="2"/>
      </rPr>
      <t>PULLF-XL</t>
    </r>
  </si>
  <si>
    <r>
      <rPr>
        <sz val="7"/>
        <rFont val="Arial MT"/>
        <family val="2"/>
      </rPr>
      <t>PULL AQUATIRIS FEMME TAILLE XL-4</t>
    </r>
  </si>
  <si>
    <r>
      <rPr>
        <sz val="7"/>
        <rFont val="Arial MT"/>
        <family val="2"/>
      </rPr>
      <t>PULLH-L</t>
    </r>
  </si>
  <si>
    <r>
      <rPr>
        <sz val="7"/>
        <rFont val="Arial MT"/>
        <family val="2"/>
      </rPr>
      <t>PULL AQUATIRIS HOMME TAILLE L-3</t>
    </r>
  </si>
  <si>
    <r>
      <rPr>
        <sz val="7"/>
        <rFont val="Arial MT"/>
        <family val="2"/>
      </rPr>
      <t>PULLH-M</t>
    </r>
  </si>
  <si>
    <r>
      <rPr>
        <sz val="7"/>
        <rFont val="Arial MT"/>
        <family val="2"/>
      </rPr>
      <t>PULL AQUATIRIS HOMME TAILLE M-2</t>
    </r>
  </si>
  <si>
    <r>
      <rPr>
        <sz val="7"/>
        <rFont val="Arial MT"/>
        <family val="2"/>
      </rPr>
      <t>PULLH-XL</t>
    </r>
  </si>
  <si>
    <r>
      <rPr>
        <sz val="7"/>
        <rFont val="Arial MT"/>
        <family val="2"/>
      </rPr>
      <t>PULL AQUATIRIS HOMME TAILLE XL-4</t>
    </r>
  </si>
  <si>
    <r>
      <rPr>
        <sz val="7"/>
        <rFont val="Arial MT"/>
        <family val="2"/>
      </rPr>
      <t>PULLH-XXL</t>
    </r>
  </si>
  <si>
    <r>
      <rPr>
        <sz val="7"/>
        <rFont val="Arial MT"/>
        <family val="2"/>
      </rPr>
      <t>PULL AQUATIRIS HOMME TAILLE XXL-5</t>
    </r>
  </si>
  <si>
    <r>
      <rPr>
        <sz val="7"/>
        <rFont val="Arial MT"/>
        <family val="2"/>
      </rPr>
      <t>PVC5016</t>
    </r>
  </si>
  <si>
    <r>
      <rPr>
        <sz val="7"/>
        <rFont val="Arial MT"/>
        <family val="2"/>
      </rPr>
      <t>TUBE PVC PRESSION A COLLER  D50 EN 3M</t>
    </r>
  </si>
  <si>
    <r>
      <rPr>
        <sz val="7"/>
        <rFont val="Arial MT"/>
        <family val="2"/>
      </rPr>
      <t>PVC6316</t>
    </r>
  </si>
  <si>
    <r>
      <rPr>
        <sz val="7"/>
        <rFont val="Arial MT"/>
        <family val="2"/>
      </rPr>
      <t>TUBE DE 3M PVC PRESSION 63X4.7 PN16</t>
    </r>
  </si>
  <si>
    <r>
      <rPr>
        <sz val="7"/>
        <rFont val="Arial MT"/>
        <family val="2"/>
      </rPr>
      <t>PXFV2EH2.5X1.6</t>
    </r>
  </si>
  <si>
    <r>
      <rPr>
        <sz val="7"/>
        <rFont val="Arial MT"/>
        <family val="2"/>
      </rPr>
      <t>PACK  FV GEO 1.52MM 2EH 2.5X1.6  AVEC GRILLES</t>
    </r>
  </si>
  <si>
    <r>
      <rPr>
        <sz val="7"/>
        <rFont val="Arial MT"/>
        <family val="2"/>
      </rPr>
      <t>REHAUS400</t>
    </r>
  </si>
  <si>
    <r>
      <rPr>
        <sz val="7"/>
        <rFont val="Arial MT"/>
        <family val="2"/>
      </rPr>
      <t>REHAUSSE DE CUVE HT400</t>
    </r>
  </si>
  <si>
    <r>
      <rPr>
        <sz val="7"/>
        <rFont val="Arial MT"/>
        <family val="2"/>
      </rPr>
      <t>REHAUSCAREX150</t>
    </r>
  </si>
  <si>
    <r>
      <rPr>
        <sz val="7"/>
        <rFont val="Arial MT"/>
        <family val="2"/>
      </rPr>
      <t>REHAUSSE CUVE CAREX H150</t>
    </r>
  </si>
  <si>
    <r>
      <rPr>
        <sz val="7"/>
        <rFont val="Arial MT"/>
        <family val="2"/>
      </rPr>
      <t>REHAUSCAREX300</t>
    </r>
  </si>
  <si>
    <r>
      <rPr>
        <sz val="7"/>
        <rFont val="Arial MT"/>
        <family val="2"/>
      </rPr>
      <t>REHAUSSE CUVE CAREX H300</t>
    </r>
  </si>
  <si>
    <r>
      <rPr>
        <sz val="7"/>
        <rFont val="Arial MT"/>
        <family val="2"/>
      </rPr>
      <t>REHAUSCAREXD400H200</t>
    </r>
  </si>
  <si>
    <r>
      <rPr>
        <sz val="7"/>
        <rFont val="Arial MT"/>
        <family val="2"/>
      </rPr>
      <t>REHAUSSE CUVE CAREX D400 H200</t>
    </r>
  </si>
  <si>
    <r>
      <rPr>
        <sz val="7"/>
        <rFont val="Arial MT"/>
        <family val="2"/>
      </rPr>
      <t>REHAUSCAREXD400H400</t>
    </r>
  </si>
  <si>
    <r>
      <rPr>
        <sz val="7"/>
        <rFont val="Arial MT"/>
        <family val="2"/>
      </rPr>
      <t>REHAUSSE CUVE CAREX D400 H400</t>
    </r>
  </si>
  <si>
    <r>
      <rPr>
        <sz val="7"/>
        <rFont val="Arial MT"/>
        <family val="2"/>
      </rPr>
      <t>ROLLUP</t>
    </r>
  </si>
  <si>
    <r>
      <rPr>
        <sz val="7"/>
        <rFont val="Arial MT"/>
        <family val="2"/>
      </rPr>
      <t>ROLL UP</t>
    </r>
  </si>
  <si>
    <r>
      <rPr>
        <sz val="7"/>
        <rFont val="Arial MT"/>
        <family val="2"/>
      </rPr>
      <t>RTCALEB24</t>
    </r>
  </si>
  <si>
    <r>
      <rPr>
        <sz val="7"/>
        <rFont val="Arial MT"/>
        <family val="2"/>
      </rPr>
      <t>BOITE DE 24 CALES CAOUTCHOUC BRUT 8 X 90</t>
    </r>
  </si>
  <si>
    <r>
      <rPr>
        <sz val="7"/>
        <rFont val="Arial MT"/>
        <family val="2"/>
      </rPr>
      <t>SABLIER</t>
    </r>
  </si>
  <si>
    <r>
      <rPr>
        <sz val="7"/>
        <rFont val="Arial MT"/>
        <family val="2"/>
      </rPr>
      <t>SABLIER DE DOUCHE</t>
    </r>
  </si>
  <si>
    <r>
      <rPr>
        <sz val="7"/>
        <rFont val="Arial MT"/>
        <family val="2"/>
      </rPr>
      <t>SACOCHE</t>
    </r>
  </si>
  <si>
    <r>
      <rPr>
        <sz val="7"/>
        <rFont val="Arial MT"/>
        <family val="2"/>
      </rPr>
      <t>SACOCHE ORDINATEUR</t>
    </r>
  </si>
  <si>
    <r>
      <rPr>
        <sz val="7"/>
        <rFont val="Arial MT"/>
        <family val="2"/>
      </rPr>
      <t>SACS</t>
    </r>
  </si>
  <si>
    <r>
      <rPr>
        <sz val="7"/>
        <rFont val="Arial MT"/>
        <family val="2"/>
      </rPr>
      <t>SACS EN KRAFT SIGLE AQUATIRIS</t>
    </r>
  </si>
  <si>
    <r>
      <rPr>
        <sz val="7"/>
        <rFont val="Arial MT"/>
        <family val="2"/>
      </rPr>
      <t>SBG01</t>
    </r>
  </si>
  <si>
    <r>
      <rPr>
        <sz val="7"/>
        <rFont val="Arial MT"/>
        <family val="2"/>
      </rPr>
      <t>BROYEUR GRAVITAIRE AQUATIRIS</t>
    </r>
  </si>
  <si>
    <r>
      <rPr>
        <sz val="7"/>
        <rFont val="Arial MT"/>
        <family val="2"/>
      </rPr>
      <t>SBG01-1200</t>
    </r>
  </si>
  <si>
    <r>
      <rPr>
        <sz val="7"/>
        <rFont val="Arial MT"/>
        <family val="2"/>
      </rPr>
      <t>BROYEUR GRAVITAIRE AQUATIRIS H1200</t>
    </r>
  </si>
  <si>
    <r>
      <rPr>
        <sz val="7"/>
        <rFont val="Arial MT"/>
        <family val="2"/>
      </rPr>
      <t>SBGDA02H1200</t>
    </r>
  </si>
  <si>
    <r>
      <rPr>
        <sz val="7"/>
        <rFont val="Arial MT"/>
        <family val="2"/>
      </rPr>
      <t>BROYEUR DOUBLE POMPE AVEC ALTERNANCE H=1</t>
    </r>
  </si>
  <si>
    <r>
      <rPr>
        <sz val="7"/>
        <rFont val="Arial MT"/>
        <family val="2"/>
      </rPr>
      <t>SBGDA02H900</t>
    </r>
  </si>
  <si>
    <r>
      <rPr>
        <sz val="7"/>
        <rFont val="Arial MT"/>
        <family val="2"/>
      </rPr>
      <t>BROYEUR DOUBLE POMPE AVEC ALTERNANCE H=9</t>
    </r>
  </si>
  <si>
    <r>
      <rPr>
        <sz val="7"/>
        <rFont val="Arial MT"/>
        <family val="2"/>
      </rPr>
      <t>SCOTCHLOK</t>
    </r>
  </si>
  <si>
    <r>
      <rPr>
        <sz val="7"/>
        <rFont val="Arial MT"/>
        <family val="2"/>
      </rPr>
      <t>CONNECTEUR RAPIDE SCOTCHLOK 3</t>
    </r>
  </si>
  <si>
    <r>
      <rPr>
        <sz val="7"/>
        <rFont val="Arial MT"/>
        <family val="2"/>
      </rPr>
      <t>SERCAB</t>
    </r>
  </si>
  <si>
    <r>
      <rPr>
        <sz val="7"/>
        <rFont val="Arial MT"/>
        <family val="2"/>
      </rPr>
      <t>SERRE CABLE GALVA</t>
    </r>
  </si>
  <si>
    <r>
      <rPr>
        <sz val="7"/>
        <rFont val="Arial MT"/>
        <family val="2"/>
      </rPr>
      <t>SFV3EH</t>
    </r>
  </si>
  <si>
    <r>
      <rPr>
        <sz val="7"/>
        <rFont val="Arial MT"/>
        <family val="2"/>
      </rPr>
      <t>FILTRE VERTICAL 3EH 1.52MM</t>
    </r>
  </si>
  <si>
    <r>
      <rPr>
        <sz val="7"/>
        <rFont val="Arial MT"/>
        <family val="2"/>
      </rPr>
      <t>SFV5EH</t>
    </r>
  </si>
  <si>
    <r>
      <rPr>
        <sz val="7"/>
        <rFont val="Arial MT"/>
        <family val="2"/>
      </rPr>
      <t>FILTRE VERTICAL 5EH 1.52MM</t>
    </r>
  </si>
  <si>
    <r>
      <rPr>
        <sz val="7"/>
        <rFont val="Arial MT"/>
        <family val="2"/>
      </rPr>
      <t>SFV6EH4X3</t>
    </r>
  </si>
  <si>
    <r>
      <rPr>
        <sz val="7"/>
        <rFont val="Arial MT"/>
        <family val="2"/>
      </rPr>
      <t>FILTRE VERTICAL 6EH 4X3 1.52MM</t>
    </r>
  </si>
  <si>
    <r>
      <rPr>
        <sz val="7"/>
        <rFont val="Arial MT"/>
        <family val="2"/>
      </rPr>
      <t>SFV6EH6X2</t>
    </r>
  </si>
  <si>
    <r>
      <rPr>
        <sz val="7"/>
        <rFont val="Arial MT"/>
        <family val="2"/>
      </rPr>
      <t>FILTRE VERTICAL 6EH 6X2 1.52MM</t>
    </r>
  </si>
  <si>
    <r>
      <rPr>
        <sz val="7"/>
        <rFont val="Arial MT"/>
        <family val="2"/>
      </rPr>
      <t>SPR-1200-63-NEW</t>
    </r>
  </si>
  <si>
    <r>
      <rPr>
        <sz val="7"/>
        <rFont val="Arial MT"/>
        <family val="2"/>
      </rPr>
      <t>POSTE DE RELEVAGE D63 POMPE DWVOX</t>
    </r>
  </si>
  <si>
    <r>
      <rPr>
        <sz val="7"/>
        <rFont val="Arial MT"/>
        <family val="2"/>
      </rPr>
      <t>SPR-1200-63-RIGHT</t>
    </r>
  </si>
  <si>
    <r>
      <rPr>
        <sz val="7"/>
        <rFont val="Arial MT"/>
        <family val="2"/>
      </rPr>
      <t>POSTE DE RELEVAGE D700 H1200 POMPE RIGHT</t>
    </r>
  </si>
  <si>
    <r>
      <rPr>
        <sz val="7"/>
        <rFont val="Arial MT"/>
        <family val="2"/>
      </rPr>
      <t>SPR1200BG-EBARA</t>
    </r>
  </si>
  <si>
    <r>
      <rPr>
        <sz val="7"/>
        <rFont val="Arial MT"/>
        <family val="2"/>
      </rPr>
      <t>POSTE HT1200 POMPE DWVOX75 BG EBARA</t>
    </r>
  </si>
  <si>
    <r>
      <rPr>
        <sz val="7"/>
        <rFont val="Arial MT"/>
        <family val="2"/>
      </rPr>
      <t>SPR1200D600R100</t>
    </r>
  </si>
  <si>
    <r>
      <rPr>
        <sz val="7"/>
        <rFont val="Arial MT"/>
        <family val="2"/>
      </rPr>
      <t>POSTE HT1200D600 POMPE RIGHT 100</t>
    </r>
  </si>
  <si>
    <r>
      <rPr>
        <sz val="7"/>
        <rFont val="Arial MT"/>
        <family val="2"/>
      </rPr>
      <t>SPR1200V100</t>
    </r>
  </si>
  <si>
    <r>
      <rPr>
        <sz val="7"/>
        <rFont val="Arial MT"/>
        <family val="2"/>
      </rPr>
      <t>POSTE HT1200 POMPE DWVOX100</t>
    </r>
  </si>
  <si>
    <r>
      <rPr>
        <sz val="7"/>
        <rFont val="Arial MT"/>
        <family val="2"/>
      </rPr>
      <t>SPR1200V100BG</t>
    </r>
  </si>
  <si>
    <r>
      <rPr>
        <sz val="7"/>
        <rFont val="Arial MT"/>
        <family val="2"/>
      </rPr>
      <t>POSTE HT1200 POMPE DWVOX100 BARRES DE GUI</t>
    </r>
  </si>
  <si>
    <r>
      <rPr>
        <sz val="7"/>
        <rFont val="Arial MT"/>
        <family val="2"/>
      </rPr>
      <t>SPR1200V150</t>
    </r>
  </si>
  <si>
    <r>
      <rPr>
        <sz val="7"/>
        <rFont val="Arial MT"/>
        <family val="2"/>
      </rPr>
      <t>POSTE HT1200 POMPE DWVOX150</t>
    </r>
  </si>
  <si>
    <r>
      <rPr>
        <sz val="7"/>
        <rFont val="Arial MT"/>
        <family val="2"/>
      </rPr>
      <t>SPR1200V150BG</t>
    </r>
  </si>
  <si>
    <r>
      <rPr>
        <sz val="7"/>
        <rFont val="Arial MT"/>
        <family val="2"/>
      </rPr>
      <t>POSTE HT1200 POMPE DWVOX150 BARRES DE GUI</t>
    </r>
  </si>
  <si>
    <r>
      <rPr>
        <sz val="7"/>
        <rFont val="Arial MT"/>
        <family val="2"/>
      </rPr>
      <t>SPR1200V75</t>
    </r>
  </si>
  <si>
    <r>
      <rPr>
        <sz val="7"/>
        <rFont val="Arial MT"/>
        <family val="2"/>
      </rPr>
      <t>POSTE HT1200 POMPE DWVOX75</t>
    </r>
  </si>
  <si>
    <r>
      <rPr>
        <sz val="7"/>
        <rFont val="Arial MT"/>
        <family val="2"/>
      </rPr>
      <t>SPR1200V75BG</t>
    </r>
  </si>
  <si>
    <r>
      <rPr>
        <sz val="7"/>
        <rFont val="Arial MT"/>
        <family val="2"/>
      </rPr>
      <t>POSTE HT1200 POMPE DWVOX75 BARRES DE GUID</t>
    </r>
  </si>
  <si>
    <r>
      <rPr>
        <sz val="7"/>
        <rFont val="Arial MT"/>
        <family val="2"/>
      </rPr>
      <t>SPR1200V75BG-SP</t>
    </r>
  </si>
  <si>
    <r>
      <rPr>
        <sz val="7"/>
        <rFont val="Arial MT"/>
        <family val="2"/>
      </rPr>
      <t>POSTE HT1200 SANS POMPE BARRES DE GUIDAGE</t>
    </r>
  </si>
  <si>
    <r>
      <rPr>
        <sz val="7"/>
        <rFont val="Arial MT"/>
        <family val="2"/>
      </rPr>
      <t>SPR1500BG-EBARA</t>
    </r>
  </si>
  <si>
    <r>
      <rPr>
        <sz val="7"/>
        <rFont val="Arial MT"/>
        <family val="2"/>
      </rPr>
      <t>POSTE HT1500 POMPE DWVOX75 BG EBARA</t>
    </r>
  </si>
  <si>
    <r>
      <rPr>
        <sz val="7"/>
        <rFont val="Arial MT"/>
        <family val="2"/>
      </rPr>
      <t>SPR1500V100</t>
    </r>
  </si>
  <si>
    <r>
      <rPr>
        <sz val="7"/>
        <rFont val="Arial MT"/>
        <family val="2"/>
      </rPr>
      <t>POSTE HT1500 POMPE DWVOX100</t>
    </r>
  </si>
  <si>
    <r>
      <rPr>
        <sz val="7"/>
        <rFont val="Arial MT"/>
        <family val="2"/>
      </rPr>
      <t>SPR1500V100BG</t>
    </r>
  </si>
  <si>
    <r>
      <rPr>
        <sz val="7"/>
        <rFont val="Arial MT"/>
        <family val="2"/>
      </rPr>
      <t>POSTE HT1500 POMPE DWVOX100 BARRES DE GUI</t>
    </r>
  </si>
  <si>
    <r>
      <rPr>
        <sz val="7"/>
        <rFont val="Arial MT"/>
        <family val="2"/>
      </rPr>
      <t>SPR1500V150</t>
    </r>
  </si>
  <si>
    <r>
      <rPr>
        <sz val="7"/>
        <rFont val="Arial MT"/>
        <family val="2"/>
      </rPr>
      <t>POSTE HT1500 POMPE DWVOX150</t>
    </r>
  </si>
  <si>
    <r>
      <rPr>
        <sz val="7"/>
        <rFont val="Arial MT"/>
        <family val="2"/>
      </rPr>
      <t>SPR1500V150BG</t>
    </r>
  </si>
  <si>
    <r>
      <rPr>
        <sz val="7"/>
        <rFont val="Arial MT"/>
        <family val="2"/>
      </rPr>
      <t>POSTE HT1500 POMPE DWVOX150 BARRES DE GUI</t>
    </r>
  </si>
  <si>
    <r>
      <rPr>
        <sz val="7"/>
        <rFont val="Arial MT"/>
        <family val="2"/>
      </rPr>
      <t>SPR1500V75</t>
    </r>
  </si>
  <si>
    <r>
      <rPr>
        <sz val="7"/>
        <rFont val="Arial MT"/>
        <family val="2"/>
      </rPr>
      <t>POSTE HT1500 POMPE DWVOX75</t>
    </r>
  </si>
  <si>
    <r>
      <rPr>
        <sz val="7"/>
        <rFont val="Arial MT"/>
        <family val="2"/>
      </rPr>
      <t>SPR1500V75BG</t>
    </r>
  </si>
  <si>
    <r>
      <rPr>
        <sz val="7"/>
        <rFont val="Arial MT"/>
        <family val="2"/>
      </rPr>
      <t>POSTE HT1500 POMPE DWVOX75 BARRES DE GUID</t>
    </r>
  </si>
  <si>
    <r>
      <rPr>
        <sz val="7"/>
        <rFont val="Arial MT"/>
        <family val="2"/>
      </rPr>
      <t>SPR1900BG-EBARA</t>
    </r>
  </si>
  <si>
    <r>
      <rPr>
        <sz val="7"/>
        <rFont val="Arial MT"/>
        <family val="2"/>
      </rPr>
      <t>POSTE HT1900 POMPE DWVOX75 BG EBARA</t>
    </r>
  </si>
  <si>
    <r>
      <rPr>
        <sz val="7"/>
        <rFont val="Arial MT"/>
        <family val="2"/>
      </rPr>
      <t>SPR1900V100BG</t>
    </r>
  </si>
  <si>
    <r>
      <rPr>
        <sz val="7"/>
        <rFont val="Arial MT"/>
        <family val="2"/>
      </rPr>
      <t>POSTE HT1900 POMPE DWVOX100 BARRES DE GUI</t>
    </r>
  </si>
  <si>
    <r>
      <rPr>
        <sz val="7"/>
        <rFont val="Arial MT"/>
        <family val="2"/>
      </rPr>
      <t>SPR1900V150BG</t>
    </r>
  </si>
  <si>
    <r>
      <rPr>
        <sz val="7"/>
        <rFont val="Arial MT"/>
        <family val="2"/>
      </rPr>
      <t>POSTE HT1900 POMPE DWVOX150 BARRES DE GUI</t>
    </r>
  </si>
  <si>
    <r>
      <rPr>
        <sz val="7"/>
        <rFont val="Arial MT"/>
        <family val="2"/>
      </rPr>
      <t>SPR1900V75BG</t>
    </r>
  </si>
  <si>
    <r>
      <rPr>
        <sz val="7"/>
        <rFont val="Arial MT"/>
        <family val="2"/>
      </rPr>
      <t>POSTE HT1900 POMPE DWVOX75 BARRES DE GUID</t>
    </r>
  </si>
  <si>
    <r>
      <rPr>
        <sz val="7"/>
        <rFont val="Arial MT"/>
        <family val="2"/>
      </rPr>
      <t>SPR900-EBARA</t>
    </r>
  </si>
  <si>
    <r>
      <rPr>
        <sz val="7"/>
        <rFont val="Arial MT"/>
        <family val="2"/>
      </rPr>
      <t>POSTE HT900 POMPE DWVOX75 EBARA</t>
    </r>
  </si>
  <si>
    <r>
      <rPr>
        <sz val="7"/>
        <rFont val="Arial MT"/>
        <family val="2"/>
      </rPr>
      <t>SPR900V100</t>
    </r>
  </si>
  <si>
    <r>
      <rPr>
        <sz val="7"/>
        <rFont val="Arial MT"/>
        <family val="2"/>
      </rPr>
      <t>POSTE HT900 POMPE DWVOX100</t>
    </r>
  </si>
  <si>
    <r>
      <rPr>
        <sz val="7"/>
        <rFont val="Arial MT"/>
        <family val="2"/>
      </rPr>
      <t>SPR900V100BG</t>
    </r>
  </si>
  <si>
    <r>
      <rPr>
        <sz val="7"/>
        <rFont val="Arial MT"/>
        <family val="2"/>
      </rPr>
      <t>POSTE HT900 POMPE DWVOX100 BARRES DE GUID</t>
    </r>
  </si>
  <si>
    <r>
      <rPr>
        <sz val="7"/>
        <rFont val="Arial MT"/>
        <family val="2"/>
      </rPr>
      <t>SPR900V150</t>
    </r>
  </si>
  <si>
    <r>
      <rPr>
        <sz val="7"/>
        <rFont val="Arial MT"/>
        <family val="2"/>
      </rPr>
      <t>POSTE HT900 POMPE DWVOX150</t>
    </r>
  </si>
  <si>
    <r>
      <rPr>
        <sz val="7"/>
        <rFont val="Arial MT"/>
        <family val="2"/>
      </rPr>
      <t>SPR900V150BG</t>
    </r>
  </si>
  <si>
    <r>
      <rPr>
        <sz val="7"/>
        <rFont val="Arial MT"/>
        <family val="2"/>
      </rPr>
      <t>POSTE HT900 POMPE DWVOX150 BARRES DE GUID</t>
    </r>
  </si>
  <si>
    <r>
      <rPr>
        <sz val="7"/>
        <rFont val="Arial MT"/>
        <family val="2"/>
      </rPr>
      <t>SPR900V75</t>
    </r>
  </si>
  <si>
    <r>
      <rPr>
        <sz val="7"/>
        <rFont val="Arial MT"/>
        <family val="2"/>
      </rPr>
      <t>POSTE HT900 POMPE DWVOX75</t>
    </r>
  </si>
  <si>
    <r>
      <rPr>
        <sz val="7"/>
        <rFont val="Arial MT"/>
        <family val="2"/>
      </rPr>
      <t>SPR900V75BG</t>
    </r>
  </si>
  <si>
    <r>
      <rPr>
        <sz val="7"/>
        <rFont val="Arial MT"/>
        <family val="2"/>
      </rPr>
      <t>POSTE HT900 POMPE DWVOX75 BARRES DE GUIDA</t>
    </r>
  </si>
  <si>
    <r>
      <rPr>
        <sz val="7"/>
        <rFont val="Arial MT"/>
        <family val="2"/>
      </rPr>
      <t>SPRSR</t>
    </r>
  </si>
  <si>
    <r>
      <rPr>
        <sz val="7"/>
        <rFont val="Arial MT"/>
        <family val="2"/>
      </rPr>
      <t>POSTE SUR MESURE</t>
    </r>
  </si>
  <si>
    <r>
      <rPr>
        <sz val="7"/>
        <rFont val="Arial MT"/>
        <family val="2"/>
      </rPr>
      <t>SPY45100</t>
    </r>
  </si>
  <si>
    <r>
      <rPr>
        <sz val="7"/>
        <rFont val="Arial MT"/>
        <family val="2"/>
      </rPr>
      <t>CULOTTE Y 45 M/F 100</t>
    </r>
  </si>
  <si>
    <r>
      <rPr>
        <sz val="7"/>
        <rFont val="Arial MT"/>
        <family val="2"/>
      </rPr>
      <t>SRS 4/20</t>
    </r>
  </si>
  <si>
    <r>
      <rPr>
        <sz val="7"/>
        <rFont val="Arial MT"/>
        <family val="2"/>
      </rPr>
      <t>POSTE DE RELEVAGE DOUBLE POMPE 2M</t>
    </r>
  </si>
  <si>
    <r>
      <rPr>
        <sz val="7"/>
        <rFont val="Arial MT"/>
        <family val="2"/>
      </rPr>
      <t>SUPT30</t>
    </r>
  </si>
  <si>
    <r>
      <rPr>
        <sz val="7"/>
        <rFont val="Arial MT"/>
        <family val="2"/>
      </rPr>
      <t>SUPPORT MANGEOIRE AQUATIRIS</t>
    </r>
  </si>
  <si>
    <r>
      <rPr>
        <sz val="7"/>
        <rFont val="Arial MT"/>
        <family val="2"/>
      </rPr>
      <t>T30145</t>
    </r>
  </si>
  <si>
    <r>
      <rPr>
        <sz val="7"/>
        <rFont val="Arial MT"/>
        <family val="2"/>
      </rPr>
      <t>PIQUET T GRIS 1M45 (A LUNITE)</t>
    </r>
  </si>
  <si>
    <r>
      <rPr>
        <sz val="7"/>
        <rFont val="Arial MT"/>
        <family val="2"/>
      </rPr>
      <t>T403</t>
    </r>
  </si>
  <si>
    <r>
      <rPr>
        <sz val="7"/>
        <rFont val="Arial MT"/>
        <family val="2"/>
      </rPr>
      <t>TE ALU 40/40/3 ML</t>
    </r>
  </si>
  <si>
    <r>
      <rPr>
        <sz val="7"/>
        <rFont val="Arial MT"/>
        <family val="2"/>
      </rPr>
      <t>T403L15</t>
    </r>
  </si>
  <si>
    <r>
      <rPr>
        <sz val="7"/>
        <rFont val="Arial MT"/>
        <family val="2"/>
      </rPr>
      <t>TE ALU 40/40/3 1,5 ML</t>
    </r>
  </si>
  <si>
    <r>
      <rPr>
        <sz val="7"/>
        <rFont val="Arial MT"/>
        <family val="2"/>
      </rPr>
      <t>T403L20</t>
    </r>
  </si>
  <si>
    <r>
      <rPr>
        <sz val="7"/>
        <rFont val="Arial MT"/>
        <family val="2"/>
      </rPr>
      <t>TE ALU 40/40/3 2 ML</t>
    </r>
  </si>
  <si>
    <r>
      <rPr>
        <sz val="7"/>
        <rFont val="Arial MT"/>
        <family val="2"/>
      </rPr>
      <t>T5</t>
    </r>
  </si>
  <si>
    <r>
      <rPr>
        <sz val="7"/>
        <rFont val="Arial MT"/>
        <family val="2"/>
      </rPr>
      <t>REDUCTION 100 50</t>
    </r>
  </si>
  <si>
    <r>
      <rPr>
        <sz val="7"/>
        <rFont val="Arial MT"/>
        <family val="2"/>
      </rPr>
      <t>T9050</t>
    </r>
  </si>
  <si>
    <r>
      <rPr>
        <sz val="7"/>
        <rFont val="Arial MT"/>
        <family val="2"/>
      </rPr>
      <t>TE DE PRESSION D50</t>
    </r>
  </si>
  <si>
    <r>
      <rPr>
        <sz val="7"/>
        <rFont val="Arial MT"/>
        <family val="2"/>
      </rPr>
      <t>T9063</t>
    </r>
  </si>
  <si>
    <r>
      <rPr>
        <sz val="7"/>
        <rFont val="Arial MT"/>
        <family val="2"/>
      </rPr>
      <t>TE DE PRESSION D63</t>
    </r>
  </si>
  <si>
    <r>
      <rPr>
        <sz val="7"/>
        <rFont val="Arial MT"/>
        <family val="2"/>
      </rPr>
      <t>TCORD50</t>
    </r>
  </si>
  <si>
    <r>
      <rPr>
        <sz val="7"/>
        <rFont val="Arial MT"/>
        <family val="2"/>
      </rPr>
      <t>CORDAGE CHANVRE (BOBINE DE 50M)</t>
    </r>
  </si>
  <si>
    <r>
      <rPr>
        <sz val="7"/>
        <rFont val="Arial MT"/>
        <family val="2"/>
      </rPr>
      <t>TJ18</t>
    </r>
  </si>
  <si>
    <r>
      <rPr>
        <sz val="7"/>
        <rFont val="Arial MT"/>
        <family val="2"/>
      </rPr>
      <t>TE DE PIED DE BICHE D50</t>
    </r>
  </si>
  <si>
    <r>
      <rPr>
        <sz val="7"/>
        <rFont val="Arial MT"/>
        <family val="2"/>
      </rPr>
      <t>TOB03</t>
    </r>
  </si>
  <si>
    <r>
      <rPr>
        <sz val="7"/>
        <rFont val="Arial MT"/>
        <family val="2"/>
      </rPr>
      <t>REPARTITEUR</t>
    </r>
  </si>
  <si>
    <r>
      <rPr>
        <sz val="7"/>
        <rFont val="Arial MT"/>
        <family val="2"/>
      </rPr>
      <t>TOTEB</t>
    </r>
  </si>
  <si>
    <r>
      <rPr>
        <sz val="7"/>
        <rFont val="Arial MT"/>
        <family val="2"/>
      </rPr>
      <t>TOTE BAG</t>
    </r>
  </si>
  <si>
    <r>
      <rPr>
        <sz val="7"/>
        <rFont val="Arial MT"/>
        <family val="2"/>
      </rPr>
      <t>TSHIRTG-L</t>
    </r>
  </si>
  <si>
    <r>
      <rPr>
        <sz val="7"/>
        <rFont val="Arial MT"/>
        <family val="2"/>
      </rPr>
      <t>T-SHIRT GRIS AQUATIRIS - TAILLE L</t>
    </r>
  </si>
  <si>
    <r>
      <rPr>
        <sz val="7"/>
        <rFont val="Arial MT"/>
        <family val="2"/>
      </rPr>
      <t>TSHIRTG-M</t>
    </r>
  </si>
  <si>
    <r>
      <rPr>
        <sz val="7"/>
        <rFont val="Arial MT"/>
        <family val="2"/>
      </rPr>
      <t>T-SHIRT GRIS  AQUATIRIS -  TAILLE M</t>
    </r>
  </si>
  <si>
    <r>
      <rPr>
        <sz val="7"/>
        <rFont val="Arial MT"/>
        <family val="2"/>
      </rPr>
      <t>TSHIRTG-S</t>
    </r>
  </si>
  <si>
    <r>
      <rPr>
        <sz val="7"/>
        <rFont val="Arial MT"/>
        <family val="2"/>
      </rPr>
      <t>T-SHIRT GRIS  AQUATIRIS - TAILLE S</t>
    </r>
  </si>
  <si>
    <r>
      <rPr>
        <sz val="7"/>
        <rFont val="Arial MT"/>
        <family val="2"/>
      </rPr>
      <t>TSHIRTG-XL</t>
    </r>
  </si>
  <si>
    <r>
      <rPr>
        <sz val="7"/>
        <rFont val="Arial MT"/>
        <family val="2"/>
      </rPr>
      <t>T-SHIRT GRIS  AQUATIRIS - TAILLE XL</t>
    </r>
  </si>
  <si>
    <r>
      <rPr>
        <sz val="7"/>
        <rFont val="Arial MT"/>
        <family val="2"/>
      </rPr>
      <t>TSHIRTG-XXL</t>
    </r>
  </si>
  <si>
    <r>
      <rPr>
        <sz val="7"/>
        <rFont val="Arial MT"/>
        <family val="2"/>
      </rPr>
      <t>T-SHIRT GRIS AQUATIRIS - TAILLE XXL</t>
    </r>
  </si>
  <si>
    <r>
      <rPr>
        <sz val="7"/>
        <rFont val="Arial MT"/>
        <family val="2"/>
      </rPr>
      <t>TSHIRTG-XXXL</t>
    </r>
  </si>
  <si>
    <r>
      <rPr>
        <sz val="7"/>
        <rFont val="Arial MT"/>
        <family val="2"/>
      </rPr>
      <t>T-SHIRT GRIS AQUATIRIS - TAILLE XXXL</t>
    </r>
  </si>
  <si>
    <r>
      <rPr>
        <sz val="7"/>
        <rFont val="Arial MT"/>
        <family val="2"/>
      </rPr>
      <t>TSHIRTM-L</t>
    </r>
  </si>
  <si>
    <r>
      <rPr>
        <sz val="7"/>
        <rFont val="Arial MT"/>
        <family val="2"/>
      </rPr>
      <t>T-SHIRT MARINE AQUATIRIS - TAILLE L</t>
    </r>
  </si>
  <si>
    <r>
      <rPr>
        <sz val="7"/>
        <rFont val="Arial MT"/>
        <family val="2"/>
      </rPr>
      <t>TSHIRTM-M</t>
    </r>
  </si>
  <si>
    <r>
      <rPr>
        <sz val="7"/>
        <rFont val="Arial MT"/>
        <family val="2"/>
      </rPr>
      <t>T-SHIR MARINE AQUATIRIS - TAILLE M</t>
    </r>
  </si>
  <si>
    <r>
      <rPr>
        <sz val="7"/>
        <rFont val="Arial MT"/>
        <family val="2"/>
      </rPr>
      <t>TSHIRTM-S</t>
    </r>
  </si>
  <si>
    <r>
      <rPr>
        <sz val="7"/>
        <rFont val="Arial MT"/>
        <family val="2"/>
      </rPr>
      <t>T-SHIRT MARINE AQUATIRIS - TAILLE S</t>
    </r>
  </si>
  <si>
    <r>
      <rPr>
        <sz val="7"/>
        <rFont val="Arial MT"/>
        <family val="2"/>
      </rPr>
      <t>TSHIRTM-XL</t>
    </r>
  </si>
  <si>
    <r>
      <rPr>
        <sz val="7"/>
        <rFont val="Arial MT"/>
        <family val="2"/>
      </rPr>
      <t>T-SHIRT MARINE AQUATIRIS - TAILLE XL</t>
    </r>
  </si>
  <si>
    <r>
      <rPr>
        <sz val="7"/>
        <rFont val="Arial MT"/>
        <family val="2"/>
      </rPr>
      <t>TSHIRTM-XXL</t>
    </r>
  </si>
  <si>
    <r>
      <rPr>
        <sz val="7"/>
        <rFont val="Arial MT"/>
        <family val="2"/>
      </rPr>
      <t>T-SHIRT AQUATIRIS MARINE - TAILLE XXL</t>
    </r>
  </si>
  <si>
    <r>
      <rPr>
        <sz val="7"/>
        <rFont val="Arial MT"/>
        <family val="2"/>
      </rPr>
      <t>TSHIRTM-XXXL</t>
    </r>
  </si>
  <si>
    <r>
      <rPr>
        <sz val="7"/>
        <rFont val="Arial MT"/>
        <family val="2"/>
      </rPr>
      <t>T-SHIRT MARINE AQUATIRIS - TAILLE XXXL</t>
    </r>
  </si>
  <si>
    <r>
      <rPr>
        <sz val="7"/>
        <rFont val="Arial MT"/>
        <family val="2"/>
      </rPr>
      <t>UM50</t>
    </r>
  </si>
  <si>
    <r>
      <rPr>
        <sz val="7"/>
        <rFont val="Arial MT"/>
        <family val="2"/>
      </rPr>
      <t>MANCHON A COMPRESSION PE/PVC</t>
    </r>
  </si>
  <si>
    <r>
      <rPr>
        <sz val="7"/>
        <rFont val="Arial MT"/>
        <family val="2"/>
      </rPr>
      <t>UM63</t>
    </r>
  </si>
  <si>
    <r>
      <rPr>
        <sz val="7"/>
        <rFont val="Arial MT"/>
        <family val="2"/>
      </rPr>
      <t>V10</t>
    </r>
  </si>
  <si>
    <r>
      <rPr>
        <sz val="7"/>
        <rFont val="Arial MT"/>
        <family val="2"/>
      </rPr>
      <t>REDUCTION 110 100</t>
    </r>
  </si>
  <si>
    <r>
      <rPr>
        <sz val="7"/>
        <rFont val="Arial MT"/>
        <family val="2"/>
      </rPr>
      <t>VAC63</t>
    </r>
  </si>
  <si>
    <r>
      <rPr>
        <sz val="7"/>
        <rFont val="Arial MT"/>
        <family val="2"/>
      </rPr>
      <t>VANNE A BILLE FEM/FEM ORION D63</t>
    </r>
  </si>
  <si>
    <r>
      <rPr>
        <sz val="7"/>
        <rFont val="Arial MT"/>
        <family val="2"/>
      </rPr>
      <t>VCHARP6X80B100</t>
    </r>
  </si>
  <si>
    <r>
      <rPr>
        <sz val="7"/>
        <rFont val="Arial MT"/>
        <family val="2"/>
      </rPr>
      <t>BOITE DE 100 VIS CHARPENTE 6X80 INOX  A2 TORX</t>
    </r>
  </si>
  <si>
    <r>
      <rPr>
        <sz val="7"/>
        <rFont val="Arial MT"/>
        <family val="2"/>
      </rPr>
      <t>VCHARP8X140B50</t>
    </r>
  </si>
  <si>
    <r>
      <rPr>
        <sz val="7"/>
        <rFont val="Arial MT"/>
        <family val="2"/>
      </rPr>
      <t>BOITE DE 50 VIS CHARPENTE 8X140 INOX A2 TX40</t>
    </r>
  </si>
  <si>
    <r>
      <rPr>
        <sz val="7"/>
        <rFont val="Arial MT"/>
        <family val="2"/>
      </rPr>
      <t>VCHARP8X160B50</t>
    </r>
  </si>
  <si>
    <r>
      <rPr>
        <sz val="7"/>
        <rFont val="Arial MT"/>
        <family val="2"/>
      </rPr>
      <t>BOITE DE 50 VIS CHARPENTE 8X160 INOX A2 TX40</t>
    </r>
  </si>
  <si>
    <r>
      <rPr>
        <sz val="7"/>
        <rFont val="Arial MT"/>
        <family val="2"/>
      </rPr>
      <t>VCHARP8X300</t>
    </r>
  </si>
  <si>
    <r>
      <rPr>
        <sz val="7"/>
        <rFont val="Arial MT"/>
        <family val="2"/>
      </rPr>
      <t>VIS CHARPENTE 8X300 INOX A2 TX40</t>
    </r>
  </si>
  <si>
    <r>
      <rPr>
        <sz val="7"/>
        <rFont val="Arial MT"/>
        <family val="2"/>
      </rPr>
      <t>VDL516048</t>
    </r>
  </si>
  <si>
    <r>
      <rPr>
        <sz val="7"/>
        <rFont val="Arial MT"/>
        <family val="2"/>
      </rPr>
      <t>TRAVERSEE DE PAROI 50/63X2</t>
    </r>
  </si>
  <si>
    <r>
      <rPr>
        <sz val="7"/>
        <rFont val="Arial MT"/>
        <family val="2"/>
      </rPr>
      <t>VESTE-L</t>
    </r>
  </si>
  <si>
    <r>
      <rPr>
        <sz val="7"/>
        <rFont val="Arial MT"/>
        <family val="2"/>
      </rPr>
      <t>VESTE AQUATIRIS - TAILLE L</t>
    </r>
  </si>
  <si>
    <r>
      <rPr>
        <sz val="7"/>
        <rFont val="Arial MT"/>
        <family val="2"/>
      </rPr>
      <t>VESTE-M</t>
    </r>
  </si>
  <si>
    <r>
      <rPr>
        <sz val="7"/>
        <rFont val="Arial MT"/>
        <family val="2"/>
      </rPr>
      <t>VESTE AQUATIRIS - TAILLE M</t>
    </r>
  </si>
  <si>
    <r>
      <rPr>
        <sz val="7"/>
        <rFont val="Arial MT"/>
        <family val="2"/>
      </rPr>
      <t>VESTE-S</t>
    </r>
  </si>
  <si>
    <r>
      <rPr>
        <sz val="7"/>
        <rFont val="Arial MT"/>
        <family val="2"/>
      </rPr>
      <t>VESTE AQUATIRIS - TAILLE S</t>
    </r>
  </si>
  <si>
    <r>
      <rPr>
        <sz val="7"/>
        <rFont val="Arial MT"/>
        <family val="2"/>
      </rPr>
      <t>VESTE-XL</t>
    </r>
  </si>
  <si>
    <r>
      <rPr>
        <sz val="7"/>
        <rFont val="Arial MT"/>
        <family val="2"/>
      </rPr>
      <t>VESTE AQUATIRIS - TAILLE XL</t>
    </r>
  </si>
  <si>
    <r>
      <rPr>
        <sz val="7"/>
        <rFont val="Arial MT"/>
        <family val="2"/>
      </rPr>
      <t>VESTE-XXL</t>
    </r>
  </si>
  <si>
    <r>
      <rPr>
        <sz val="7"/>
        <rFont val="Arial MT"/>
        <family val="2"/>
      </rPr>
      <t>VESTE AQUATIRIS - TAILLE XXL</t>
    </r>
  </si>
  <si>
    <r>
      <rPr>
        <sz val="7"/>
        <rFont val="Arial MT"/>
        <family val="2"/>
      </rPr>
      <t>VESTE-XXXL</t>
    </r>
  </si>
  <si>
    <r>
      <rPr>
        <sz val="7"/>
        <rFont val="Arial MT"/>
        <family val="2"/>
      </rPr>
      <t>VESTE AQUATIRIS - TAILLE XXXL</t>
    </r>
  </si>
  <si>
    <r>
      <rPr>
        <sz val="7"/>
        <rFont val="Arial MT"/>
        <family val="2"/>
      </rPr>
      <t>VPENT6X30B100</t>
    </r>
  </si>
  <si>
    <r>
      <rPr>
        <sz val="7"/>
        <rFont val="Arial MT"/>
        <family val="2"/>
      </rPr>
      <t>BOITE DE 100 VIS PENTURE 6X30 T30 INOX  A2</t>
    </r>
  </si>
  <si>
    <r>
      <rPr>
        <sz val="7"/>
        <rFont val="Arial MT"/>
        <family val="2"/>
      </rPr>
      <t>VPENT7X70B100</t>
    </r>
  </si>
  <si>
    <r>
      <rPr>
        <sz val="7"/>
        <rFont val="Arial MT"/>
        <family val="2"/>
      </rPr>
      <t>BOITE DE 100 VIS PENTURE TORX T30 INOX A2 7X</t>
    </r>
  </si>
  <si>
    <r>
      <rPr>
        <sz val="7"/>
        <rFont val="Arial MT"/>
        <family val="2"/>
      </rPr>
      <t>Z-MS-2.5/2</t>
    </r>
  </si>
  <si>
    <r>
      <rPr>
        <sz val="7"/>
        <rFont val="Arial MT"/>
        <family val="2"/>
      </rPr>
      <t>DISJONCTEUR MAGNETO THERMIQUE 2.5/2</t>
    </r>
  </si>
  <si>
    <r>
      <rPr>
        <sz val="7"/>
        <rFont val="Arial MT"/>
        <family val="2"/>
      </rPr>
      <t>Z-MS-6.3/2</t>
    </r>
  </si>
  <si>
    <r>
      <rPr>
        <sz val="7"/>
        <rFont val="Arial MT"/>
        <family val="2"/>
      </rPr>
      <t>DISJONCTEUR MAGNETO THERMIQUE 6.3/2</t>
    </r>
  </si>
  <si>
    <r>
      <rPr>
        <sz val="7"/>
        <rFont val="Arial MT"/>
        <family val="2"/>
      </rPr>
      <t>ZDR1</t>
    </r>
  </si>
  <si>
    <r>
      <rPr>
        <sz val="7"/>
        <rFont val="Arial MT"/>
        <family val="2"/>
      </rPr>
      <t>KIT DRAINAGE VENTILATION BAC 2.5 - 3 EH</t>
    </r>
  </si>
  <si>
    <r>
      <rPr>
        <sz val="7"/>
        <rFont val="Arial MT"/>
        <family val="2"/>
      </rPr>
      <t>ZDR2</t>
    </r>
  </si>
  <si>
    <r>
      <rPr>
        <sz val="7"/>
        <rFont val="Arial MT"/>
        <family val="2"/>
      </rPr>
      <t>KIT DRAINAGE VENTILATION BAC 5 - 6 EH</t>
    </r>
  </si>
  <si>
    <t>LES POSTES DE RELEVAGE</t>
  </si>
  <si>
    <t>RÉFÉRENCE</t>
  </si>
  <si>
    <t>DÉSIGNATION PRODUIT</t>
  </si>
  <si>
    <t>P.U H.T. EN €</t>
  </si>
  <si>
    <t>NOUVEAU P.U H.T. EN €</t>
  </si>
  <si>
    <t>PRIX CALCULE AU 04/02/2022</t>
  </si>
  <si>
    <t>PRIX CALCULE AU 03/06/2022</t>
  </si>
  <si>
    <t>POSTE DE RELEVAGE EAUX CLAIRES 1M90</t>
  </si>
  <si>
    <t>POSTE DE RELEVAGE EAUX CLAIRES 2M20</t>
  </si>
  <si>
    <t>FONDAFORM</t>
  </si>
  <si>
    <t>LES KITS CLOISONS</t>
  </si>
  <si>
    <t>PRIX RETENU AU 04/02/2022</t>
  </si>
  <si>
    <t>LES KITS COFFRAGE PVC</t>
  </si>
  <si>
    <t>COFFRAGE FV 125CM 125CM 3EH</t>
  </si>
  <si>
    <t>COFFRAGE FV 125CM 125CM 4EH</t>
  </si>
  <si>
    <t>LES KITS BACS</t>
  </si>
  <si>
    <t xml:space="preserve"> KIT BAC PEHD 2.5EH </t>
  </si>
  <si>
    <t xml:space="preserve"> KIT BAC PEHD 3 EH </t>
  </si>
  <si>
    <t xml:space="preserve"> KIT BAC PEHD 5EH </t>
  </si>
  <si>
    <t xml:space="preserve"> KIT BAC PEHD 6 EH </t>
  </si>
  <si>
    <t xml:space="preserve"> KIT BAC PEHD 10 EH </t>
  </si>
  <si>
    <t xml:space="preserve"> KIT BAC PEHD 12EH </t>
  </si>
  <si>
    <t xml:space="preserve"> KIT BAC PEHD 20EH </t>
  </si>
  <si>
    <t>LES KITS CAREX</t>
  </si>
  <si>
    <t/>
  </si>
  <si>
    <t>LES KITS CAILLEBOTIS</t>
  </si>
  <si>
    <t xml:space="preserve"> KIT CAILLEBOTIS FV GEOMEMBRANE 3EH3X2  </t>
  </si>
  <si>
    <t xml:space="preserve"> KIT CAILLEBOTIS FV GEOMEMBRANE 4EH4X2  </t>
  </si>
  <si>
    <t xml:space="preserve"> KIT CAILLEBOTIS FV GEOMEMBRANE 5EH4X2.5  </t>
  </si>
  <si>
    <t xml:space="preserve"> KIT CAILLEBOTIS FV GEOMEMBRANE 6EH4X3  </t>
  </si>
  <si>
    <t xml:space="preserve"> KIT CAILLEBOTIS FV GEOMEMBRANE 6EH6X2  </t>
  </si>
  <si>
    <t xml:space="preserve"> KIT CAILLEBOTIS FV GEOMEMBRANE 7EH4X3.5  </t>
  </si>
  <si>
    <t xml:space="preserve"> KIT CAILLEBOTIS FV GEOMEMBRANE 8EH4X4  </t>
  </si>
  <si>
    <t xml:space="preserve"> KIT CAILLEBOTIS FV GEOMEMBRANE 8EH8X2  </t>
  </si>
  <si>
    <t xml:space="preserve"> KIT CAILLEBOTIS FV GEOMEMBRANE 9EH4X4.5  </t>
  </si>
  <si>
    <t xml:space="preserve"> KIT CAILLEBOTIS FV GEOMEMBRANE 10EH4X5  </t>
  </si>
  <si>
    <t xml:space="preserve"> KIT CAILLEBOTIS FV GEOMEMBRANE 10EH8X2.5  </t>
  </si>
  <si>
    <t xml:space="preserve"> KIT CAILLEBOTIS FV GEOMEMBRANE 12EH6X4  </t>
  </si>
  <si>
    <t xml:space="preserve"> KIT CAILLEBOTIS FV GEOMEMBRANE 12EH8X3  </t>
  </si>
  <si>
    <t xml:space="preserve"> KIT CAILLEBOTIS FV GEOMEMBRANE 14EH7X4  </t>
  </si>
  <si>
    <t xml:space="preserve"> KIT CAILLEBOTIS FV GEOMEMBRANE 14EH8X3.5  </t>
  </si>
  <si>
    <t xml:space="preserve"> KIT CAILLEBOTIS FV GEOMEMBRANE 16EH8X4  </t>
  </si>
  <si>
    <t xml:space="preserve"> KIT CAILLEBOTIS FV GEOMEMBRANE 18EH8X4.5  </t>
  </si>
  <si>
    <t xml:space="preserve"> KIT CAILLEBOTIS FV GEOMEMBRANE 18EH9X4  </t>
  </si>
  <si>
    <t xml:space="preserve"> KIT CAILLEBOTIS FV GEOMEMBRANE 20EH10X4  </t>
  </si>
  <si>
    <t xml:space="preserve"> KIT CAILLEBOTIS FV GEOMEMBRANE 20EH8X5  </t>
  </si>
  <si>
    <t>LES KITS REGARDS</t>
  </si>
  <si>
    <t>CHASSE A CLAPET INOX AQUATIRIS</t>
  </si>
  <si>
    <t>KIT RELEVAGE 3 VOIES DIAM 63</t>
  </si>
  <si>
    <t>KIT RELEVAGE DIR02 3 VOIES DIAM 63</t>
  </si>
  <si>
    <t>KIT RELEVAGE VAN 3 VOIES MOTORISE DIAM 50</t>
  </si>
  <si>
    <t>KIT FV GRAVITAIRE  VANNES GUILLOTINES 110</t>
  </si>
  <si>
    <t>KIT GRAVITAIRE PELLE INOX</t>
  </si>
  <si>
    <t>REGARD DE COLLECTE+KIT MISE EN CHARGE</t>
  </si>
  <si>
    <t>LES KITS FH (Géomembrane 1.10mm)</t>
  </si>
  <si>
    <t xml:space="preserve"> PACK EPDM/GEOTEXTILE FH 1.10MM 2EH  </t>
  </si>
  <si>
    <t xml:space="preserve"> PACK EPDM/GEOTEXTILE FH 1.10MM 3EH  </t>
  </si>
  <si>
    <t xml:space="preserve"> PACK EPDM/GEOTEXTILE FH 1.10MM 4EH  </t>
  </si>
  <si>
    <t xml:space="preserve"> PACK EPDM/GEOTEXTILE FH 1.10MM 5EH </t>
  </si>
  <si>
    <t xml:space="preserve"> PACK EPDM/GEOTEXTILE FH 1.10MM 6EH  </t>
  </si>
  <si>
    <t xml:space="preserve"> PACK EPDM/GEOTEXTILE FH 1.10MM 7EH  </t>
  </si>
  <si>
    <t xml:space="preserve"> PACK EPDM/GEOTEXTILE FH 1.10MM 8EH  </t>
  </si>
  <si>
    <t xml:space="preserve"> PACK EPDM/GEOTEXTILE FH 1.10MM 9EH  </t>
  </si>
  <si>
    <t xml:space="preserve"> PACK EPDM GEOTEXTILE FH 1.10MM 10EH  </t>
  </si>
  <si>
    <t xml:space="preserve"> PACK EPDM/GEOTEXTILE FH 1.10MM 12EH  </t>
  </si>
  <si>
    <t xml:space="preserve"> PACK EPDM/GEOTEXTILE FH 1.10MM 14EH  </t>
  </si>
  <si>
    <t xml:space="preserve"> PACK EPDM/GEOTEXTILE FH 1.10MM 16EH </t>
  </si>
  <si>
    <t xml:space="preserve"> PACK EPDM/GEOTEXTILE FH 1.10MM 18EH  </t>
  </si>
  <si>
    <t xml:space="preserve"> PACK EPDM/GEOTEXTILE FH 1.10MM 20EH  </t>
  </si>
  <si>
    <t>LES KITS FV SANS GRILLE (Géomembrane 1.52mm)</t>
  </si>
  <si>
    <t xml:space="preserve"> PACK FV GEO 1.52MM 2EH SANS GRILLE </t>
  </si>
  <si>
    <t>PFV3EH3X2</t>
  </si>
  <si>
    <t xml:space="preserve"> PACK FV GEO 1.52MM 3EH SANS GRILLE </t>
  </si>
  <si>
    <t>PFV4EH4X2</t>
  </si>
  <si>
    <t xml:space="preserve"> PACK FV GEO 1.52MM 4EH SANS GRILLE </t>
  </si>
  <si>
    <t>PFV5EH4X2.5</t>
  </si>
  <si>
    <t xml:space="preserve"> PACK FV GEO 1.52MM 5EH SANS GRILLE </t>
  </si>
  <si>
    <t>PFV6EH4X3</t>
  </si>
  <si>
    <t xml:space="preserve"> PACK FV GEO 1.52MM 6EH4X3 SANS GRILLE </t>
  </si>
  <si>
    <t>PFV6EH6X2</t>
  </si>
  <si>
    <t xml:space="preserve"> PACK FV GEO 1.52MM 6EH6X2 SANS GRILLE </t>
  </si>
  <si>
    <t>PFV7EH4X3.5</t>
  </si>
  <si>
    <t xml:space="preserve"> PACK FV GEO 1.52MM 7EH SANS GRILLE </t>
  </si>
  <si>
    <t>PFV8EH4X4</t>
  </si>
  <si>
    <t xml:space="preserve"> PACK FV GEO 1.52MM 8EH4X4 SANS GRILLE </t>
  </si>
  <si>
    <t>PFV8EH8X2</t>
  </si>
  <si>
    <t xml:space="preserve"> PACK FV GEO 1.52MM 8EH8X2 SANS GRILLE </t>
  </si>
  <si>
    <t>PFV9EH4X4.5</t>
  </si>
  <si>
    <t xml:space="preserve"> PACK FV GEO 1.52MM 9EH4X4.5 SANS GRILLE </t>
  </si>
  <si>
    <t>PFV10EH10X2</t>
  </si>
  <si>
    <t xml:space="preserve"> PACK FV GEO 1.52MM 10EH10X2 SANS GRILLE </t>
  </si>
  <si>
    <t>PFV10EH4X5</t>
  </si>
  <si>
    <t xml:space="preserve"> PACK FV GEO 1.52MM 10EH4X5 SANS GRILLE </t>
  </si>
  <si>
    <t>PFV10EH8X2.5</t>
  </si>
  <si>
    <t xml:space="preserve"> PACK FV GEO 1.52MM 10EH8X2.5 SANS GRILLE </t>
  </si>
  <si>
    <t>PFV12EH6X4</t>
  </si>
  <si>
    <t xml:space="preserve"> PACK FV GEO 1.52MM 12EH6X4 SANS GRILLE </t>
  </si>
  <si>
    <t>PFV12EH8X3</t>
  </si>
  <si>
    <t xml:space="preserve"> PACK FV GEO 1.52MM 12EH8X3 SANS GRILLE </t>
  </si>
  <si>
    <t>PFV14EH7X4</t>
  </si>
  <si>
    <t xml:space="preserve"> PACK FV GEO 1.52MM 14EH7X4 SANS GRILLE </t>
  </si>
  <si>
    <t>PFV14EH8X3.5</t>
  </si>
  <si>
    <t xml:space="preserve"> PACK FV GEO 1.52MM 14EH8X3.5 SANS GRILLE </t>
  </si>
  <si>
    <t>PFV16EH8X4</t>
  </si>
  <si>
    <t xml:space="preserve"> PACK FV GEO 1.52MM 16EH8X4 SANS GRILLE </t>
  </si>
  <si>
    <t>PFV18EH8X4.5</t>
  </si>
  <si>
    <t xml:space="preserve"> PACK FV GEO 1.52MM 18EH8X4.5 SANS GRILLE </t>
  </si>
  <si>
    <t>PFV18EH9X4</t>
  </si>
  <si>
    <t xml:space="preserve"> PACK FV GEO 1.52MM 18EH9X4 SANS GRILLE </t>
  </si>
  <si>
    <t>PFV20EH10X4</t>
  </si>
  <si>
    <t xml:space="preserve"> PACK FV GEO 1.52MM 20EH10X4 SANS GRILLE </t>
  </si>
  <si>
    <t>PFV20EH8X5</t>
  </si>
  <si>
    <t xml:space="preserve"> PACK FV GEO 1.52MM 20EH8X5 SANS GRILLE </t>
  </si>
  <si>
    <t>LES KITS FV AVEC GRILLE (Géomembrane 1.52mm)</t>
  </si>
  <si>
    <t xml:space="preserve"> PACK  FV GEO 1.52MM 3EH3X2 AVEC GRILLES </t>
  </si>
  <si>
    <t xml:space="preserve"> PACK  FV GEO 1.52MM 4EH 4X2 AVEC GRILLES </t>
  </si>
  <si>
    <t xml:space="preserve"> PACK  FV GEO 1.52MM 5EH4X2.5 AVEC GRILLES </t>
  </si>
  <si>
    <t xml:space="preserve"> PACK  FV GEO 1.52MM 6EH 4X3 AVEC GRILLES </t>
  </si>
  <si>
    <t xml:space="preserve"> PACK  FV GEO 1.52MM 6EH 6X2 AVEC GRILLES </t>
  </si>
  <si>
    <t xml:space="preserve"> PACK  FV GEO 1.52MM 7EH 4X3.5 AVEC GRILLES </t>
  </si>
  <si>
    <t xml:space="preserve"> PACK  FV GEO 1.52MM 8EH 4X4 AVEC GRILLES </t>
  </si>
  <si>
    <t xml:space="preserve"> PACK FV GEO 1.52MM 8EH 8X2 AVEC GRILLES </t>
  </si>
  <si>
    <t xml:space="preserve"> PACK  FV GEO 1.52MM 9EH 4X4.5 AVEC GRILLES </t>
  </si>
  <si>
    <t xml:space="preserve"> PACK  FV GEO 1.52MM 10EH4X5 AVEC GRILLES </t>
  </si>
  <si>
    <t xml:space="preserve"> PACK FV GEO 1.52MM 10EH 8X2.5 AVEC GRILLES </t>
  </si>
  <si>
    <t xml:space="preserve"> PACK  FV GEO 1.52MM 12EH 6X4 AVEC GRILLES </t>
  </si>
  <si>
    <t xml:space="preserve"> PACK  FV GEO 1.52MM 12EH 8X3 AVEC GRILLES </t>
  </si>
  <si>
    <t xml:space="preserve"> PACK  FV GEO 1.52MM 14EH 7X4 AVEC GRILLES </t>
  </si>
  <si>
    <t xml:space="preserve"> PACK FV GEO 1.52MM 14EH 8X3.5 AVEC GRILLES </t>
  </si>
  <si>
    <t xml:space="preserve"> PACK  FV GEO 1.52MM 16EH 8X4 AVEC GRILLES </t>
  </si>
  <si>
    <t xml:space="preserve"> PACK  FV GEO 1.52MM 18EH 8X4.5 AVEC GRILLES </t>
  </si>
  <si>
    <t xml:space="preserve"> PACK FV GEO 1.52MM 18EH 9X4 AVEC GRILLES </t>
  </si>
  <si>
    <t xml:space="preserve"> PACK  FV GEO 1.52MM 20EH 8X5 AVEC GRILLES </t>
  </si>
  <si>
    <t xml:space="preserve"> PACK FV GEO 1.52MM 20EH 10X4 AVEC GRILLES </t>
  </si>
  <si>
    <t xml:space="preserve"> PACK  FV GEO 2 EH 1.52mm AVEC GRILLES</t>
  </si>
  <si>
    <t>ARTICLES AU DÉTAIL</t>
  </si>
  <si>
    <t>RACCORD PEHD SOUPLE POUR POSTE DE RELEVAGE 50</t>
  </si>
  <si>
    <t>RACCORD PEHD SOUPLE POUR POSTE DE RELEVAGE 63</t>
  </si>
  <si>
    <t>VANNES 3 VOIES DIAM 50</t>
  </si>
  <si>
    <t>VANNE 3 VOIES  MANUELLE DIAM 63</t>
  </si>
  <si>
    <t>VANNES 3 VOIES MOTORISEE HORLOGE INTEGRE D63</t>
  </si>
  <si>
    <t>PIQUET T GRIS 1M45 (A L'UNITE)</t>
  </si>
  <si>
    <t>VANNE GUILLOTINE DIAMETRE 110</t>
  </si>
  <si>
    <t>VANNE GUILLOTINE DIAMETRE 50</t>
  </si>
  <si>
    <t>VANNE GUILLOTINE DIAMETRE 63</t>
  </si>
  <si>
    <t>ELECTROPOMPE DW VOX M 100 DIAM 63 FILETE</t>
  </si>
  <si>
    <t>ELECTROPOMPE DW VOX M 150 DIAM 63 FILETE</t>
  </si>
  <si>
    <t>ELECTROPOMPE DW VOX M 75 DIAM 63 FILETE</t>
  </si>
  <si>
    <t>ELECTROPOMPE RIGHT M 100 DIAM 50 FILETE</t>
  </si>
  <si>
    <t>ELECTROPOMPE RIGHT M 75 DIAM 50 FILETE</t>
  </si>
  <si>
    <t>COUVERCLE AQUATIRIS POUR REGARD HEXAGONAL</t>
  </si>
  <si>
    <t>JOINT FORSHEDA DIAMETRE 100</t>
  </si>
  <si>
    <t>JOINT FORSHEDA DIAMETRE 50</t>
  </si>
  <si>
    <t>JOINT FORSHEDA  DIAMETRE 63</t>
  </si>
  <si>
    <t>CHAPEAU D 100</t>
  </si>
  <si>
    <t>CULOTTE Y 45° M/F 100</t>
  </si>
  <si>
    <t>REDUCTION 100  50</t>
  </si>
  <si>
    <t xml:space="preserve">TE DE PIED DE BICHE DIAM 50 </t>
  </si>
  <si>
    <t>REDUCTION 110  100</t>
  </si>
  <si>
    <t>GEOMEMBRANE A LA DECOUPE 1.10mm LARGEUR 12M20</t>
  </si>
  <si>
    <t>GEOMEMBRANE A LA DECOUPE 1.52mm LARGEUR 12M20</t>
  </si>
  <si>
    <t>GEOMEMBRANE A LA DECOUPE 1.10mm LARGEUR 15M25</t>
  </si>
  <si>
    <t>GEOMEMBRANE A LA DECOUPE 1.52mm LARGEUR 15M25</t>
  </si>
  <si>
    <t>GEOMEMBRANE A LA DECOUPE 1.10mm LARGEUR 6M10</t>
  </si>
  <si>
    <t>GEOMEMBRANE A LA DECOUPE 1.52mm LARGEUR 6M10</t>
  </si>
  <si>
    <t>GEOMEMBRANE A LA DECOUPE 1.10mm LARGEUR 9M15</t>
  </si>
  <si>
    <t>GEOMEMBRANE A LA DECOUPE 1.52mm LARGEUR 9M15</t>
  </si>
  <si>
    <t>COLLE EPDM DISTRIPOND</t>
  </si>
  <si>
    <t>COUDE 45° PVC D50 FEM/FEM</t>
  </si>
  <si>
    <t>COUDE 45° PVC D63 FEM/FEM</t>
  </si>
  <si>
    <t>COUDE 90° PVC D50 FEM/FEM</t>
  </si>
  <si>
    <t>COUDE 90°  PVC D63 FEM/FEM</t>
  </si>
  <si>
    <t>COUDE 22°30' FF PVC EVAC D100</t>
  </si>
  <si>
    <t>COUDE 22°30 MF PVC EVAC D100</t>
  </si>
  <si>
    <t>COUDE 30° FF PVC EVAC D100</t>
  </si>
  <si>
    <t>COUDE 30° MF PVC EVAC D100</t>
  </si>
  <si>
    <t>COUDE 45° FF PVC EVAC D100</t>
  </si>
  <si>
    <t>COUDE 45° PVC EVAC MF D100</t>
  </si>
  <si>
    <t>COUDE 87°30 FF PVC EVAC D100</t>
  </si>
  <si>
    <t>COUDE 87°30 MF PVC EVAC D100</t>
  </si>
  <si>
    <t>CULOTTE PVC EVAC 45° FF D100</t>
  </si>
  <si>
    <t>CULOTTE SIMPLE 45° MFF PVC EVAC D100</t>
  </si>
  <si>
    <t>CULOTTE Y 87°30 FF D100</t>
  </si>
  <si>
    <t>CULOTTE SIMPLE 87°30 MFF PVC EVAC D100</t>
  </si>
  <si>
    <t>TUBE PVC PRESSION 63X4.7 PN16</t>
  </si>
  <si>
    <t>CHEVRON 70X70 (AU ML)</t>
  </si>
  <si>
    <t>MOTORISATION VANNES D63</t>
  </si>
  <si>
    <t>KIT CUVE DN200 POUR CHASSE A CLAPET</t>
  </si>
  <si>
    <t>VIS CHARPENTE 8X300 INOX A2 T40</t>
  </si>
  <si>
    <t>CALES CAOUTCHOUX 9X9 CM - BOITE DE 24</t>
  </si>
  <si>
    <t>JOINT FORSHEDA DIAMETRE 110</t>
  </si>
  <si>
    <t>JOINT FORSHEDA DIAMETRE 200</t>
  </si>
  <si>
    <t>PRELEVEUR LYSIMETRIQUE</t>
  </si>
  <si>
    <t>VIS CHARPENTE 8X140 INOX A2 T40</t>
  </si>
  <si>
    <t>VIS CHARPENTE 8X160 INOX A2 T40</t>
  </si>
  <si>
    <t>VIS PENTURE 7X70 INOX A2 T30</t>
  </si>
  <si>
    <t>VIS PENTURE 6X30 INOX A2 T30</t>
  </si>
  <si>
    <t>VIS CHARPENTE 6X80 INOX A2 T25</t>
  </si>
  <si>
    <t>KIT DE MISE EN CHARGE</t>
  </si>
  <si>
    <t>MANCHON EGAL 50</t>
  </si>
  <si>
    <t>MANCHON EGAL 63</t>
  </si>
  <si>
    <t>COURONNE PVC SOUPLE D63 NOVOFLEX 25</t>
  </si>
  <si>
    <t>COURONNE PVC SOUPLE D63 NOVOFLEX 50</t>
  </si>
  <si>
    <t>KIT DRAINAGE AERATION POUR FV GEO 4 à 10 EH SORTIE LATERALE</t>
  </si>
  <si>
    <t>KIT DRAINAGE AERATION POUR FV GEO 4 à 10 EH SORTIE CENTRALE</t>
  </si>
  <si>
    <t>GAMME DE SCIES CLOCHES MHS D102 pour passage de tube D100</t>
  </si>
  <si>
    <t>GAMME DE SCIES CLOCHES MHS D108 pour joints Forsheda D100</t>
  </si>
  <si>
    <t>GAMME DE SCIES CLOCHES FIK D20 pour presse étoupe PG13</t>
  </si>
  <si>
    <t>GAMME DE SCIES CLOCHES FIK D105 pour message  D100 (PLAQUES PVC)</t>
  </si>
  <si>
    <t>GAMME DE SCIES CLOCHES FIK D127 pour traversée de paroi (plaques PVC)</t>
  </si>
  <si>
    <t>GAMME DE SCIES CLOCHES MHST CARBURE D57 pour joints Forsheda D50</t>
  </si>
  <si>
    <t>GAMME DE SCIES CLOCHES MHST CARBURE D67 pour joints Forsheda D63</t>
  </si>
  <si>
    <t>CLAPET ANTI-RETOUR PVC 63</t>
  </si>
  <si>
    <t>CLAPET ANTI-RETOUR PVC 40</t>
  </si>
  <si>
    <t xml:space="preserve">ROULEAU DE GEOTEXTILE Rouleau 3m x 200 m </t>
  </si>
  <si>
    <t>ROULEAU DE GEOTEXTILE Rouleau 6m x 200m</t>
  </si>
  <si>
    <t>CABLE ELECTRIQUE H07RNF 3G1.5 CÂBLE 1.5 50M</t>
  </si>
  <si>
    <t>CABLE ELECTRIQUE H07RNF 3G1.5 CÂBLE 1.5 100M</t>
  </si>
  <si>
    <t>CABLE ELECTRIQUE H07RNF 3G1.5 CÂBLE 1.5 500M</t>
  </si>
  <si>
    <t>CABLE ELECTRIQUE H07RNF 3G1.5 CÂBLE 1.5 25M</t>
  </si>
  <si>
    <t>ARTICLES COMMUNICATION</t>
  </si>
  <si>
    <t xml:space="preserve">CARNET D'ENTRETIEN FV </t>
  </si>
  <si>
    <t xml:space="preserve">CARNET D'ENTRETIEN FVFH </t>
  </si>
  <si>
    <t>CLE USB 8 GO</t>
  </si>
  <si>
    <t>CRAYON AQUATIRIS</t>
  </si>
  <si>
    <t>GUIDE DE L'USAGER FV BAC</t>
  </si>
  <si>
    <t>GUIDE DE L'USAGER FV FH BAC</t>
  </si>
  <si>
    <t>GUIDE DE L'USAGER FV FH GEO</t>
  </si>
  <si>
    <t>GUIDE DE L'USAGER FV GEO</t>
  </si>
  <si>
    <t>GUIDE l'USAGER CAREX</t>
  </si>
  <si>
    <t>KIT COMMERCIALE PRO</t>
  </si>
  <si>
    <t>KIT STAND EXPO</t>
  </si>
  <si>
    <t>MAQUETTE AQUATIRIS</t>
  </si>
  <si>
    <t>PLAQUETTES JARDIN D'ASSAINISSEMENT</t>
  </si>
  <si>
    <t>PLAQUETTES TECHNICO COMMERCIAL</t>
  </si>
  <si>
    <t>PLAQUETTE CAREX</t>
  </si>
  <si>
    <t>ROLL UP AQUATIRIS</t>
  </si>
  <si>
    <t>TOTE BAG AQUATIRIS</t>
  </si>
  <si>
    <t>PORTE CLEF SUPPORT TELEPHONE</t>
  </si>
  <si>
    <t>CASQUETTE AQUATIRIS TISSU 5 PANS</t>
  </si>
  <si>
    <t>BLOC NOTE AQUATIRIS</t>
  </si>
  <si>
    <t>BODY WARMER HOMME</t>
  </si>
  <si>
    <t>BODY WARMER FEMME</t>
  </si>
  <si>
    <t>POLO HOMME</t>
  </si>
  <si>
    <t>POLO FEMME</t>
  </si>
  <si>
    <t>POLOF</t>
  </si>
  <si>
    <t>POLOH</t>
  </si>
  <si>
    <t>GCPARTIC_CODE</t>
  </si>
  <si>
    <t>CODEART</t>
  </si>
  <si>
    <t>QTE</t>
  </si>
  <si>
    <t>DESIGART</t>
  </si>
  <si>
    <t>ART_CODE</t>
  </si>
  <si>
    <t>FILTRE HORIZONTAL 7EH</t>
  </si>
  <si>
    <t>FILTRE HORIZONTAL 8EH</t>
  </si>
  <si>
    <t>FILTRE HORIZONTAL 9EH</t>
  </si>
  <si>
    <t>JOINT FORSHEDA D63</t>
  </si>
  <si>
    <t>JOINT FORSHEDA D100</t>
  </si>
  <si>
    <t>JOINT FORSHEDA D50</t>
  </si>
  <si>
    <t>GRILLE MAILLE 5X5 GALVA CAILLEBOTIS 2310X810</t>
  </si>
  <si>
    <t>DW VOX 75 A 20M DE CABLE</t>
  </si>
  <si>
    <t>PLAQUETTES JARDIN DASSAINISSEMENT</t>
  </si>
  <si>
    <t>BARRE PROFIL T GALVA 2M06</t>
  </si>
  <si>
    <t>FILTRE HORIZONTAL 12EH</t>
  </si>
  <si>
    <t>FILTRE HORIZONTAL 16EH</t>
  </si>
  <si>
    <t>FILTRE HORIZONTAL 20EH</t>
  </si>
  <si>
    <t>FILTRE HORIZONTAL 4EH</t>
  </si>
  <si>
    <t>FILTRE HORIZONTAL 5EH</t>
  </si>
  <si>
    <t>FILTRE HORIZONTAL 6EH</t>
  </si>
  <si>
    <t>FILTRE HORIZONTAL 10EH</t>
  </si>
  <si>
    <t>FILTRE HORIZONTAL 14EH</t>
  </si>
  <si>
    <t>FILTRE HORIZONTAL 18EH</t>
  </si>
  <si>
    <t>POTEAU PEAL 70X70 L=67,5 CM</t>
  </si>
  <si>
    <t>PANNEAU PVC 1000 X 2505 MM</t>
  </si>
  <si>
    <t>TUBE PVC PRESSION 40X3 PN16</t>
  </si>
  <si>
    <t>RACCORD 50 X40 X 1""""""""""""""""""""""""""""""""""""""""""""""""""""""""""""""""""""""""""""""""""""</t>
  </si>
  <si>
    <t>BOUL8x70</t>
  </si>
  <si>
    <t>PANNEAU PVC 1000 X 1510 MM</t>
  </si>
  <si>
    <t xml:space="preserve">POT DE FLEUR EMP 1400 ANTHRACITE </t>
  </si>
  <si>
    <t>PANNEAU PVC 1000 X 2005 MM</t>
  </si>
  <si>
    <t>GRILLE MAILLE 5X5 GALVA CAILLEBOTIS 2270x805</t>
  </si>
  <si>
    <t>PANNEAU PVC 1000 X 2525 MM</t>
  </si>
  <si>
    <t>DW VOX 150 SANS FLOTTEUR</t>
  </si>
  <si>
    <t>COFFRET ELECTRIQUE DOULE POMPE POIRES DEPORTE</t>
  </si>
  <si>
    <t>DW VOX 75 SANS FLOTTEUR</t>
  </si>
  <si>
    <t>DW VOX M 100 SANS FLOTTEUR</t>
  </si>
  <si>
    <t>C.PANEL DIRECTO 2-M/0.55 (5,7-7,6A)</t>
  </si>
  <si>
    <t>kpa</t>
  </si>
  <si>
    <t>Nouveau prix d'achat</t>
  </si>
  <si>
    <t>Ancien prix d'achat</t>
  </si>
  <si>
    <t>Nouveau prix de vente</t>
  </si>
  <si>
    <t>ANCIEN PRIX</t>
  </si>
  <si>
    <t>NOUVEAU PRIX</t>
  </si>
  <si>
    <t>Total CHASSECLAP3</t>
  </si>
  <si>
    <t>Total CHASSEAQUA</t>
  </si>
  <si>
    <t>Total CHASSECLAP</t>
  </si>
  <si>
    <t>Total KITDIG01</t>
  </si>
  <si>
    <t>Total MRAC63</t>
  </si>
  <si>
    <t>Total MRAC50</t>
  </si>
  <si>
    <t>Total MRACPEHD63</t>
  </si>
  <si>
    <t>Total SOROFLEXD6306M</t>
  </si>
  <si>
    <t>Total MRACPEHD50</t>
  </si>
  <si>
    <t>Total PACKBE</t>
  </si>
  <si>
    <t>Total T403L20</t>
  </si>
  <si>
    <t>Total T403L15</t>
  </si>
  <si>
    <t>Total CE403L15</t>
  </si>
  <si>
    <t>Total CE403L20</t>
  </si>
  <si>
    <t>Total ODPRO163</t>
  </si>
  <si>
    <t>Total TPVCD100L68</t>
  </si>
  <si>
    <t>Total MRAC50/EC</t>
  </si>
  <si>
    <t>Total PSR8EH8X2</t>
  </si>
  <si>
    <t>Total PFH12EH</t>
  </si>
  <si>
    <t>Total PFH16EH</t>
  </si>
  <si>
    <t>Total PFH20EH</t>
  </si>
  <si>
    <t>Total VCHARP8X140B50</t>
  </si>
  <si>
    <t>Total VPENT7X70B100</t>
  </si>
  <si>
    <t>Total KITTOB03</t>
  </si>
  <si>
    <t>Total PSR4EH4X2</t>
  </si>
  <si>
    <t>Total VPENT6X30B100</t>
  </si>
  <si>
    <t>Total PFV18EH9x4</t>
  </si>
  <si>
    <t>Total PFV18EH8x4.5</t>
  </si>
  <si>
    <t>Total PFV14EH8x3.5</t>
  </si>
  <si>
    <t>Total DIR02VANG63</t>
  </si>
  <si>
    <t>Total PFV5EH4x2.5</t>
  </si>
  <si>
    <t>Total PFV6EH4x3</t>
  </si>
  <si>
    <t>Total PFV7EH4x3.5</t>
  </si>
  <si>
    <t>Total PFV14EH7x4</t>
  </si>
  <si>
    <t>Total PFV9EH4x4.5</t>
  </si>
  <si>
    <t>Total PFV10EH4x5</t>
  </si>
  <si>
    <t>Total PFV6EH6x2</t>
  </si>
  <si>
    <t>Total VCHARP6X80B100</t>
  </si>
  <si>
    <t>Total PFV6EH8x1.5</t>
  </si>
  <si>
    <t>Total PFV3EH3x2</t>
  </si>
  <si>
    <t>Total PFV4EH4x2</t>
  </si>
  <si>
    <t>Total PFV8EH4x4</t>
  </si>
  <si>
    <t>Total PFV8EH8x2</t>
  </si>
  <si>
    <t>Total PFV10EH8x2.5</t>
  </si>
  <si>
    <t>Total PFV12EH6x4</t>
  </si>
  <si>
    <t>Total PFV12EH8x3</t>
  </si>
  <si>
    <t>Total PFV16EH8x4</t>
  </si>
  <si>
    <t>Total PFV20EH8x5</t>
  </si>
  <si>
    <t>Total PFV20EH10x4</t>
  </si>
  <si>
    <t>Total PFH3EH</t>
  </si>
  <si>
    <t>Total PFH4EH</t>
  </si>
  <si>
    <t>Total PFH5EH</t>
  </si>
  <si>
    <t>Total PFH6EH</t>
  </si>
  <si>
    <t>Total PFH8EH</t>
  </si>
  <si>
    <t>Total DIR01VANG50</t>
  </si>
  <si>
    <t>Total DIR013V50</t>
  </si>
  <si>
    <t>Total DIR013V63</t>
  </si>
  <si>
    <t>Total DIR023VMHI50</t>
  </si>
  <si>
    <t>Total DIR023VMHI63</t>
  </si>
  <si>
    <t>Total PREGAZRV</t>
  </si>
  <si>
    <t>Total PFH7EH</t>
  </si>
  <si>
    <t>Total PFV2EH2.5X1.6</t>
  </si>
  <si>
    <t>Total PFH2EH</t>
  </si>
  <si>
    <t>Total PFH9EH</t>
  </si>
  <si>
    <t>Total PFH10EH</t>
  </si>
  <si>
    <t>Total PFH14EH</t>
  </si>
  <si>
    <t>Total PFH18EH</t>
  </si>
  <si>
    <t>Total PFV10EH10x2</t>
  </si>
  <si>
    <t>Total PSR3EH3X2</t>
  </si>
  <si>
    <t>Total PSR6EH4X3</t>
  </si>
  <si>
    <t>Total PSR5EH4X2.5</t>
  </si>
  <si>
    <t>Total PSR7EH4X3.5</t>
  </si>
  <si>
    <t>Total PSR8EH4X4</t>
  </si>
  <si>
    <t>Total PSR9EH4X4.5</t>
  </si>
  <si>
    <t>Total PSR10EH4X5</t>
  </si>
  <si>
    <t>Total PSR14EH7X4</t>
  </si>
  <si>
    <t>Total PSR14EH8X3.5</t>
  </si>
  <si>
    <t>Total PSR16EH8X4</t>
  </si>
  <si>
    <t>Total PSR18EH8X4.5</t>
  </si>
  <si>
    <t>Total PSR20EH8X5</t>
  </si>
  <si>
    <t>Total PSR6EH6X2</t>
  </si>
  <si>
    <t>Total KITCOL01FV</t>
  </si>
  <si>
    <t>Total PSR12EH8X3</t>
  </si>
  <si>
    <t>Total PSR10EH8X2.5</t>
  </si>
  <si>
    <t>Total PSR18EH9X4</t>
  </si>
  <si>
    <t>Total PSR20EH10X4</t>
  </si>
  <si>
    <t>Total DIR023V63</t>
  </si>
  <si>
    <t>Total CUVEDN200</t>
  </si>
  <si>
    <t>Total PSR5EH5X2</t>
  </si>
  <si>
    <t>Total PSR2EH1.6X2.5</t>
  </si>
  <si>
    <t>Total RTCALEB24</t>
  </si>
  <si>
    <t>Total VCHARP8X160B50</t>
  </si>
  <si>
    <t>Total TPVCD100L60</t>
  </si>
  <si>
    <t>Total ODPRO118</t>
  </si>
  <si>
    <t>Total COFRPVCMESURE1</t>
  </si>
  <si>
    <t>Total SBG01</t>
  </si>
  <si>
    <t>Total KITCORNBG1</t>
  </si>
  <si>
    <t>Total KITCORNBG1900</t>
  </si>
  <si>
    <t>Total SBGDA02H1500</t>
  </si>
  <si>
    <t>Total SBGDA02H1800</t>
  </si>
  <si>
    <t>Total SPR1200BG-EBARA</t>
  </si>
  <si>
    <t>Total SPR1500BG-EBARA</t>
  </si>
  <si>
    <t>Total SPR1500-EBARA</t>
  </si>
  <si>
    <t>Total SPR1900BG-EBARA</t>
  </si>
  <si>
    <t>Total SPR900BG-EBARA</t>
  </si>
  <si>
    <t>Total SPR900-EBARA</t>
  </si>
  <si>
    <t>Total PVC5016L19</t>
  </si>
  <si>
    <t>Total PAL50C1001002500</t>
  </si>
  <si>
    <t>Total PALPVCSOUPLE50M</t>
  </si>
  <si>
    <t>Total SBGDA02H1200</t>
  </si>
  <si>
    <t>Total KITFVGVAN110</t>
  </si>
  <si>
    <t>Total KITVAN110REH</t>
  </si>
  <si>
    <t>Total KITVAN110REG</t>
  </si>
  <si>
    <t>Total PAL140C70701800</t>
  </si>
  <si>
    <t>Total MOTORISATION</t>
  </si>
  <si>
    <t>Total MOTORISATION50</t>
  </si>
  <si>
    <t>Total PAL100ECOP2</t>
  </si>
  <si>
    <t>Total PAL100ECOP2.5</t>
  </si>
  <si>
    <t>Total PSR12EH6X4</t>
  </si>
  <si>
    <t>Total FOND8PAL85</t>
  </si>
  <si>
    <t>Total HCANADOUBLESPRBG</t>
  </si>
  <si>
    <t>Total SPR-1200-63-RIGHT</t>
  </si>
  <si>
    <t>Total SPR-1500-63-RIGHT</t>
  </si>
  <si>
    <t>Total SBG01-1200</t>
  </si>
  <si>
    <t>Total COFRPVCMESURE2</t>
  </si>
  <si>
    <t>Total TPVCD100L12</t>
  </si>
  <si>
    <t>Total SBGDA02H900</t>
  </si>
  <si>
    <t>Total CHASSECLAP2</t>
  </si>
  <si>
    <t>Total SPRSR</t>
  </si>
  <si>
    <t>Total MSCOTCHLOK</t>
  </si>
  <si>
    <t>Total C7070L675</t>
  </si>
  <si>
    <t>Total TINYCOMP</t>
  </si>
  <si>
    <t>Total SPR-1200-63-NEW</t>
  </si>
  <si>
    <t>Total KITSAVPOMPE</t>
  </si>
  <si>
    <t>Total PAL100PC2.5</t>
  </si>
  <si>
    <t>Total PAL100PC3</t>
  </si>
  <si>
    <t>Total C7070LB36</t>
  </si>
  <si>
    <t>Total PFV5EH5x2</t>
  </si>
  <si>
    <t>Total KITCOL01</t>
  </si>
  <si>
    <t>Total SPR1200V75BG-IG</t>
  </si>
  <si>
    <t>Total SPR1200V75BG-SP</t>
  </si>
  <si>
    <t>Total PCLC9EH</t>
  </si>
  <si>
    <t>Total PCLC8EHB</t>
  </si>
  <si>
    <t>Total PCLC8EHA</t>
  </si>
  <si>
    <t>Total PCLC8EH</t>
  </si>
  <si>
    <t>Total PCLC7EH</t>
  </si>
  <si>
    <t>Total PCLC6EHB</t>
  </si>
  <si>
    <t>Total PCLC4EH</t>
  </si>
  <si>
    <t>Total PCLC3EH</t>
  </si>
  <si>
    <t>Total PCLC2EH</t>
  </si>
  <si>
    <t>Total PCLC18EHA</t>
  </si>
  <si>
    <t>Total PCLC16EH</t>
  </si>
  <si>
    <t>Total PCLC14EHA</t>
  </si>
  <si>
    <t>Total PCLC12EHB</t>
  </si>
  <si>
    <t>Total PCLC12EHA</t>
  </si>
  <si>
    <t>Total PCLC10EHB</t>
  </si>
  <si>
    <t>Total PCLC10EHA</t>
  </si>
  <si>
    <t>Total KITVISCLOISONB3EH</t>
  </si>
  <si>
    <t>Total KITVISCLOISON9EH</t>
  </si>
  <si>
    <t>Total KITVISCLOISON8EHB</t>
  </si>
  <si>
    <t>Total KITVISCLOISON8EHA</t>
  </si>
  <si>
    <t>Total KITVISCLOISON8EH</t>
  </si>
  <si>
    <t>Total KITVISCLOISON7EH</t>
  </si>
  <si>
    <t>Total KITVISCLOISON6EHB</t>
  </si>
  <si>
    <t>Total KITVISCLOISON6EHA</t>
  </si>
  <si>
    <t>Total KITVISCLOISON4EH</t>
  </si>
  <si>
    <t>Total KITVISCLOISON3EH</t>
  </si>
  <si>
    <t>Total KITVISCLOISON2EH</t>
  </si>
  <si>
    <t>Total KITVISCLOISON18EHA</t>
  </si>
  <si>
    <t>Total KITVISCLOISON16EH</t>
  </si>
  <si>
    <t>Total KITVISCLOISON14EHA</t>
  </si>
  <si>
    <t>Total KITVISCLOISON12EHB</t>
  </si>
  <si>
    <t>Total KITVISCLOISON12EHA</t>
  </si>
  <si>
    <t>Total KITVISCLOISON10EHB</t>
  </si>
  <si>
    <t>Total KITVISCLOISON10EHA</t>
  </si>
  <si>
    <t>Total KITVISCLOISON10EH</t>
  </si>
  <si>
    <t>Total C7070L1770</t>
  </si>
  <si>
    <t>Total C7070L1710</t>
  </si>
  <si>
    <t>Total C7070L1515</t>
  </si>
  <si>
    <t>Total C7070L1460</t>
  </si>
  <si>
    <t>Total C7070L1170</t>
  </si>
  <si>
    <t>Total C7070L1005</t>
  </si>
  <si>
    <t>Total C7070L1000</t>
  </si>
  <si>
    <t>Total C50115L930</t>
  </si>
  <si>
    <t>Total C7070L1010</t>
  </si>
  <si>
    <t>Total C7070L1345</t>
  </si>
  <si>
    <t>Total C7070L1100</t>
  </si>
  <si>
    <t>Total PCLC10EH</t>
  </si>
  <si>
    <t>Total KPADP</t>
  </si>
  <si>
    <t>Total ODPRO237</t>
  </si>
  <si>
    <t>Total PHYTOTINY</t>
  </si>
  <si>
    <t>Total COFRPVCMESURE7EH</t>
  </si>
  <si>
    <t>Total PFV7EH7x2</t>
  </si>
  <si>
    <t>Total C7070L400</t>
  </si>
  <si>
    <t>Total KITFVGVAN110R</t>
  </si>
  <si>
    <t>Total DFVCR</t>
  </si>
  <si>
    <t>Total DFVLR</t>
  </si>
  <si>
    <t>Total ZDR4</t>
  </si>
  <si>
    <t>Total ZDR3</t>
  </si>
  <si>
    <t>Total ZDR1</t>
  </si>
  <si>
    <t>Total ZDR2</t>
  </si>
  <si>
    <t>Total DFVC</t>
  </si>
  <si>
    <t>Total DFVL</t>
  </si>
  <si>
    <t>Total COFRPVCMESURE4</t>
  </si>
  <si>
    <t>Total PSFV3EH3X2</t>
  </si>
  <si>
    <t>Total PSFV4EH4X2</t>
  </si>
  <si>
    <t>Total PSFV5EH4X2.5</t>
  </si>
  <si>
    <t>Total PSFV5EH5X2</t>
  </si>
  <si>
    <t>Total PSFV6EH4X3</t>
  </si>
  <si>
    <t>Total PSFV6EH6X2</t>
  </si>
  <si>
    <t>Total PSFV8EH8X2</t>
  </si>
  <si>
    <t>Total PSFV8EH4X4</t>
  </si>
  <si>
    <t>Total PSFV7EH4X3.5</t>
  </si>
  <si>
    <t>Total PSFV9EH4X4.5</t>
  </si>
  <si>
    <t>Total PSFV10EH4X5</t>
  </si>
  <si>
    <t>Total PSFV10EH8X2.5</t>
  </si>
  <si>
    <t>Total PSFV12EH6X4</t>
  </si>
  <si>
    <t>Total PSFV12EH8X3</t>
  </si>
  <si>
    <t>Total PSFV14EH7X4</t>
  </si>
  <si>
    <t>Total PSFV14EH8X3.5</t>
  </si>
  <si>
    <t>Total PSFV16EH8X4</t>
  </si>
  <si>
    <t>Total PSFV18EH8X4.5</t>
  </si>
  <si>
    <t>Total PSFV18EH9X4</t>
  </si>
  <si>
    <t>Total PSFV20EH10X4</t>
  </si>
  <si>
    <t>Total PSFV20EH8X5</t>
  </si>
  <si>
    <t>Total PXFV2EH2.5X1.6</t>
  </si>
  <si>
    <t>Total BFV2.5EH</t>
  </si>
  <si>
    <t>Total BFV10EH</t>
  </si>
  <si>
    <t>Total BFV12EH</t>
  </si>
  <si>
    <t>Total BFV20EH</t>
  </si>
  <si>
    <t>Total BFV5EH</t>
  </si>
  <si>
    <t>Total BFV6EH</t>
  </si>
  <si>
    <t>Total COFRPVCCAREX5EH</t>
  </si>
  <si>
    <t>Total SPR1200-EBARA</t>
  </si>
  <si>
    <t>Total ECSPR-1200-EBARA</t>
  </si>
  <si>
    <t>Total ECSPR-1500-EBARA</t>
  </si>
  <si>
    <t>Total ECSPR-1800-EBARA</t>
  </si>
  <si>
    <t>Total ECSPR-1900-EBARA</t>
  </si>
  <si>
    <t>Total ECSPR-2200-EBARA</t>
  </si>
  <si>
    <t>Total ECSPR-900-EBARA</t>
  </si>
  <si>
    <t>Total DP-SPR1900V150ALT</t>
  </si>
  <si>
    <t>Total DP-SPR1900V75</t>
  </si>
  <si>
    <t>Total DP-SPR1900V75ALT</t>
  </si>
  <si>
    <t>Total DP-SPR2200V100</t>
  </si>
  <si>
    <t>Total DP-SPR2200V100ALT</t>
  </si>
  <si>
    <t>Total DP-SPR2200V150</t>
  </si>
  <si>
    <t>Total DP-SPR2200V150ALT</t>
  </si>
  <si>
    <t>Total DP-SPR2200V75</t>
  </si>
  <si>
    <t>Total DP-SPR2200V75ALT</t>
  </si>
  <si>
    <t>Total DPOSTE-ECSPR1800</t>
  </si>
  <si>
    <t>Total DSPR1200V100</t>
  </si>
  <si>
    <t>Total DSPR1200V100ALT</t>
  </si>
  <si>
    <t>Total DSPR1200V150</t>
  </si>
  <si>
    <t>Total DSPR1200V150ALT</t>
  </si>
  <si>
    <t>Total DSPR1200V75</t>
  </si>
  <si>
    <t>Total DSPR1200V75ALT</t>
  </si>
  <si>
    <t>Total DSPR1500V100</t>
  </si>
  <si>
    <t>Total DSPR1500V100ALT</t>
  </si>
  <si>
    <t>Total DSPR1500V150</t>
  </si>
  <si>
    <t>Total DSPR1500V150ALT</t>
  </si>
  <si>
    <t>Total DSPR1500V75</t>
  </si>
  <si>
    <t>Total DSPR1500V75ALT</t>
  </si>
  <si>
    <t>Total DSPR1900V100</t>
  </si>
  <si>
    <t>Total DSPR1900V100ALT</t>
  </si>
  <si>
    <t>Total DSPR1900V150</t>
  </si>
  <si>
    <t>Total DSPR1900V75</t>
  </si>
  <si>
    <t>Total DSPR1900V75ALT</t>
  </si>
  <si>
    <t>Total DSPR2200V100</t>
  </si>
  <si>
    <t>Total DSPR2200V100ALT</t>
  </si>
  <si>
    <t>Total DSPR2200V150</t>
  </si>
  <si>
    <t>Total DSPR2200V75</t>
  </si>
  <si>
    <t>Total DSPR2200V75ALT</t>
  </si>
  <si>
    <t>Total CARECO5EH</t>
  </si>
  <si>
    <t>Total CARECO6EH</t>
  </si>
  <si>
    <t>Total PCLC6EHA</t>
  </si>
  <si>
    <t>Total PCLC5EH</t>
  </si>
  <si>
    <t>Total KITSRS4/20</t>
  </si>
  <si>
    <t>Total KITEXTEN63</t>
  </si>
  <si>
    <t>Total KITEXTEN50</t>
  </si>
  <si>
    <t>Total PCLCB3EH</t>
  </si>
  <si>
    <t>Total PCLCB3EHNEW</t>
  </si>
  <si>
    <t>Total BFV3EH</t>
  </si>
  <si>
    <t>Total HCANASPR</t>
  </si>
  <si>
    <t>Total SPR1200D600R100</t>
  </si>
  <si>
    <t>Total MCOFPRO10</t>
  </si>
  <si>
    <t>Total MCOFPRO4-6A-VMHI</t>
  </si>
  <si>
    <t>Total MCOFPRODPAPD</t>
  </si>
  <si>
    <t>Total MCOFPRODPAPD6-10A</t>
  </si>
  <si>
    <t>Total MCOFPRODPASA</t>
  </si>
  <si>
    <t>Total MCOFPRODPASA-10A</t>
  </si>
  <si>
    <t>Total DP-SPR1200R75ALT</t>
  </si>
  <si>
    <t>Total DP-SPR1200V100</t>
  </si>
  <si>
    <t>Total DP-SPR1200V100ALT</t>
  </si>
  <si>
    <t>Total DP-SPR1200V150</t>
  </si>
  <si>
    <t>Total DP-SPR1200V150ALT</t>
  </si>
  <si>
    <t>Total DP-SPR1200V75</t>
  </si>
  <si>
    <t>Total DP-SPR1200V75ALT</t>
  </si>
  <si>
    <t>Total DP-SPR1500V100</t>
  </si>
  <si>
    <t>Total DP-SPR1500V100ALT</t>
  </si>
  <si>
    <t>Total DP-SPR1500V150</t>
  </si>
  <si>
    <t>Total DP-SPR1500V150ALT</t>
  </si>
  <si>
    <t>Total DP-SPR1500V75</t>
  </si>
  <si>
    <t>Total DP-SPR1500V75ALT</t>
  </si>
  <si>
    <t>Total DP-SPR1900V100</t>
  </si>
  <si>
    <t>Total DP-SPR1900V100ALT</t>
  </si>
  <si>
    <t>Total DP-SPR1900V150</t>
  </si>
  <si>
    <t>Total MCOFPRO</t>
  </si>
  <si>
    <t>Total ECSPR-1200</t>
  </si>
  <si>
    <t>Total ECSPR-1200-A</t>
  </si>
  <si>
    <t>Total ECSPR-1500</t>
  </si>
  <si>
    <t>Total ECSPR-1800</t>
  </si>
  <si>
    <t>Total ECSPR-1900</t>
  </si>
  <si>
    <t>Total ECSPR-2100</t>
  </si>
  <si>
    <t>Total ECSPR-2200</t>
  </si>
  <si>
    <t>Total ECSPR-600</t>
  </si>
  <si>
    <t>Total ECSPR-900</t>
  </si>
  <si>
    <t>Total ECSPR-900-A</t>
  </si>
  <si>
    <t>Total PVC6316L17</t>
  </si>
  <si>
    <t>Total ECSPR-2200-A</t>
  </si>
  <si>
    <t>Total ECSPR-1900-A</t>
  </si>
  <si>
    <t>Total C70CORN-DP</t>
  </si>
  <si>
    <t>Total KITCORNBG-DP</t>
  </si>
  <si>
    <t>Total PAL100PC2</t>
  </si>
  <si>
    <t>Total KITMECFH</t>
  </si>
  <si>
    <t>Total KPA</t>
  </si>
  <si>
    <t>Total HCANASPRBG</t>
  </si>
  <si>
    <t>Total SPR1200V100</t>
  </si>
  <si>
    <t>Total SPR1200V100BG</t>
  </si>
  <si>
    <t>Total SPR1200V150</t>
  </si>
  <si>
    <t>Total SPR1200V150BG</t>
  </si>
  <si>
    <t>Total SPR1200V75</t>
  </si>
  <si>
    <t>Total SPR1200V75BG</t>
  </si>
  <si>
    <t>Total SPR1500V100</t>
  </si>
  <si>
    <t>Total SPR1500V100BG</t>
  </si>
  <si>
    <t>Total SPR1500V150</t>
  </si>
  <si>
    <t>Total SPR1500V150BG</t>
  </si>
  <si>
    <t>Total SPR1500V75</t>
  </si>
  <si>
    <t>Total SPR1500V75BG</t>
  </si>
  <si>
    <t>Total SPR1900V100BG</t>
  </si>
  <si>
    <t>Total SPR1900V150BG</t>
  </si>
  <si>
    <t>Total SPR1900V75BG</t>
  </si>
  <si>
    <t>Total SPR900V100</t>
  </si>
  <si>
    <t>Total SPR900V100BG</t>
  </si>
  <si>
    <t>Total SPR900V150</t>
  </si>
  <si>
    <t>Total SPR900V150BG</t>
  </si>
  <si>
    <t>Total SPR900V75</t>
  </si>
  <si>
    <t>Total SPR900V75BG</t>
  </si>
  <si>
    <t>Total ECSPR-600-A</t>
  </si>
  <si>
    <t>Total MLYSI</t>
  </si>
  <si>
    <t>Total TALIMCAREX</t>
  </si>
  <si>
    <t>Total KCAREX6EH</t>
  </si>
  <si>
    <t>Total KCAREXECO6EH</t>
  </si>
  <si>
    <t>Total COFRPVCCAREX6EH</t>
  </si>
  <si>
    <t>Total DFVCAREX</t>
  </si>
  <si>
    <t>Total KCAREX5EHSLSC</t>
  </si>
  <si>
    <t>Total KCAREX6EHSLSC</t>
  </si>
  <si>
    <t>Total KCAREX6EHSL</t>
  </si>
  <si>
    <t>Total KCAREXPVC6EH</t>
  </si>
  <si>
    <t>Total KCAREX3</t>
  </si>
  <si>
    <t>Total KCAREX5EHSL</t>
  </si>
  <si>
    <t>Total PCLC14EHB</t>
  </si>
  <si>
    <t>Total PRCAREX</t>
  </si>
  <si>
    <t>Total MCOFPROEC</t>
  </si>
  <si>
    <t>Total COFFRET4P</t>
  </si>
  <si>
    <t>Total DIR023VMHI63PAP</t>
  </si>
  <si>
    <t>Total DIR023VMHI50PAP</t>
  </si>
  <si>
    <t>Total PCG12EHA</t>
  </si>
  <si>
    <t>Total général</t>
  </si>
  <si>
    <t>Quantités vendues en 2022</t>
  </si>
  <si>
    <t>Pas de nomenclature</t>
  </si>
  <si>
    <t>TCOF403L15</t>
  </si>
  <si>
    <t>TCOF403L25</t>
  </si>
  <si>
    <t>TCOF403L20</t>
  </si>
  <si>
    <t>CECOF403L15</t>
  </si>
  <si>
    <t>Total PCG12EHB</t>
  </si>
  <si>
    <t>Total PCG14EHA</t>
  </si>
  <si>
    <t>Total PCG16EH</t>
  </si>
  <si>
    <t>Total PCG4EH</t>
  </si>
  <si>
    <t>Total PCG6EHA</t>
  </si>
  <si>
    <t>Total PCG8EH</t>
  </si>
  <si>
    <t>Total PCR12EHB</t>
  </si>
  <si>
    <t>Total PCR14EHA</t>
  </si>
  <si>
    <t>Total PCR14EHB</t>
  </si>
  <si>
    <t>Total PCR16EH</t>
  </si>
  <si>
    <t>Total PCR3EH</t>
  </si>
  <si>
    <t>Total PCR4EH</t>
  </si>
  <si>
    <t>Total PCR6EHA</t>
  </si>
  <si>
    <t>Total PCR8EH</t>
  </si>
  <si>
    <t>Total PCG5EH</t>
  </si>
  <si>
    <t>Total PCG6EHB</t>
  </si>
  <si>
    <t>Total PCR6EHB</t>
  </si>
  <si>
    <t>Total PCG10EH</t>
  </si>
  <si>
    <t>Total PCR7EH</t>
  </si>
  <si>
    <t>Total PCR12EHA</t>
  </si>
  <si>
    <t>Total PCR2EH</t>
  </si>
  <si>
    <t>Total PCR5EH</t>
  </si>
  <si>
    <t>Total PCR9EH</t>
  </si>
  <si>
    <t>Total PCR10EH</t>
  </si>
  <si>
    <t>Total PCR18EHA</t>
  </si>
  <si>
    <t>Total PCR20EHB</t>
  </si>
  <si>
    <t>Total PCG2EH</t>
  </si>
  <si>
    <t>Total PCG9EH</t>
  </si>
  <si>
    <t>Total PCG14EHB</t>
  </si>
  <si>
    <t>Total PCG18EHA</t>
  </si>
  <si>
    <t>Total PCG20EHB</t>
  </si>
  <si>
    <t>Total PCG7EH</t>
  </si>
  <si>
    <t>Total PCG3EH</t>
  </si>
  <si>
    <t>Total KITVISCLOISON20EHA</t>
  </si>
  <si>
    <t>Total KITVISCLOISON18EHB</t>
  </si>
  <si>
    <t>Total KITVISCLOISON20EHB</t>
  </si>
  <si>
    <t>Total KITVISCLOISON14EHB</t>
  </si>
  <si>
    <t>Total KITVISCLOISON5EH</t>
  </si>
  <si>
    <t>Total MPVC50L10</t>
  </si>
  <si>
    <t>Total MPVC50L16</t>
  </si>
  <si>
    <t>Total MPVC50L20</t>
  </si>
  <si>
    <t>Total C50115L1170</t>
  </si>
  <si>
    <t>Total C50115L250</t>
  </si>
  <si>
    <t>Total C7070L1500</t>
  </si>
  <si>
    <t>Total C7070L1110</t>
  </si>
  <si>
    <t>Total C7070L930</t>
  </si>
  <si>
    <t>Total C50115L500</t>
  </si>
  <si>
    <t>Total KITALARMESPR</t>
  </si>
  <si>
    <t>Total ECSPR-1500-A</t>
  </si>
  <si>
    <t>Total ECSPR-1500-A-BEST3</t>
  </si>
  <si>
    <t>Total MCOFPRO6P</t>
  </si>
  <si>
    <t>Total NSPR-2200-PA</t>
  </si>
  <si>
    <t>Total TCOF403L15</t>
  </si>
  <si>
    <t>Total TCOF403L25</t>
  </si>
  <si>
    <t>Total TCOF403L20</t>
  </si>
  <si>
    <t>Total CECOF403L15</t>
  </si>
  <si>
    <t>Les prix des Tshirts ont fortement augmentés en 2022 sans être répercutés</t>
  </si>
  <si>
    <t>N/N-1</t>
  </si>
  <si>
    <t>PRESENT DANS RESTITUTION</t>
  </si>
  <si>
    <t>PRIX CALCULE AU 06/02/2023</t>
  </si>
  <si>
    <t>Quantité 2023</t>
  </si>
  <si>
    <t>Prix de vente</t>
  </si>
  <si>
    <t>ok pour augmentation</t>
  </si>
  <si>
    <t>ok</t>
  </si>
  <si>
    <t>Les nomenclatures et les temps de main d'œuvre ont été ajustés : 10% selon Philippe</t>
  </si>
  <si>
    <t>Maintien de tarifs (enlevement des H ce qui ramene un tarif en dessous)</t>
  </si>
  <si>
    <t>Ok avec tarif</t>
  </si>
  <si>
    <t>Ne pas changer les tarifs</t>
  </si>
  <si>
    <t xml:space="preserve">Voir si prévoir augmentation de tarif ? </t>
  </si>
  <si>
    <t>Voir si prévoir augmentation de tarif ?</t>
  </si>
  <si>
    <t>Voir si prévoir augmentation de tarif ? En plus bare de renfort + palette</t>
  </si>
  <si>
    <t>Maintien des prix</t>
  </si>
  <si>
    <t>OK</t>
  </si>
  <si>
    <t>Pas d'augmentation</t>
  </si>
  <si>
    <t>Tarif revu</t>
  </si>
  <si>
    <t>CA estimatif 2023</t>
  </si>
  <si>
    <t>OK pas de changement de tarif. Nouvelle nomenclature à venir avec baisse sur certains produits</t>
  </si>
  <si>
    <t>Maintien des calculs</t>
  </si>
  <si>
    <t>On maintient le tarif</t>
  </si>
  <si>
    <t>RefSaskit</t>
  </si>
  <si>
    <t>RefPrestashop</t>
  </si>
  <si>
    <t>id_product_attribute</t>
  </si>
  <si>
    <t>Reference</t>
  </si>
  <si>
    <t>PrixMagasin</t>
  </si>
  <si>
    <t>NULL</t>
  </si>
  <si>
    <t>52.5</t>
  </si>
  <si>
    <t>45.36</t>
  </si>
  <si>
    <t>40.82</t>
  </si>
  <si>
    <t>1.38</t>
  </si>
  <si>
    <t>5.03</t>
  </si>
  <si>
    <t>6.34</t>
  </si>
  <si>
    <t>6.36</t>
  </si>
  <si>
    <t>30.56</t>
  </si>
  <si>
    <t>34.56</t>
  </si>
  <si>
    <t>34.1</t>
  </si>
  <si>
    <t>1.41</t>
  </si>
  <si>
    <t>125.07</t>
  </si>
  <si>
    <t>155.3</t>
  </si>
  <si>
    <t>48.23</t>
  </si>
  <si>
    <t>41.15</t>
  </si>
  <si>
    <t>222.54</t>
  </si>
  <si>
    <t>80.92</t>
  </si>
  <si>
    <t>194.59</t>
  </si>
  <si>
    <t>56.56</t>
  </si>
  <si>
    <t>235.04</t>
  </si>
  <si>
    <t>935.31</t>
  </si>
  <si>
    <t>141.78</t>
  </si>
  <si>
    <t>206.66</t>
  </si>
  <si>
    <t>127.22</t>
  </si>
  <si>
    <t>75.6</t>
  </si>
  <si>
    <t>118.58</t>
  </si>
  <si>
    <t>8.85</t>
  </si>
  <si>
    <t>60.75</t>
  </si>
  <si>
    <t>811.21</t>
  </si>
  <si>
    <t>831.7</t>
  </si>
  <si>
    <t>43.74</t>
  </si>
  <si>
    <t>4515.5</t>
  </si>
  <si>
    <t>157.5</t>
  </si>
  <si>
    <t>223.5</t>
  </si>
  <si>
    <t>360.43</t>
  </si>
  <si>
    <t>469.5</t>
  </si>
  <si>
    <t>499.5</t>
  </si>
  <si>
    <t>20.78</t>
  </si>
  <si>
    <t>17.48</t>
  </si>
  <si>
    <t>14.18</t>
  </si>
  <si>
    <t>30.91</t>
  </si>
  <si>
    <t>19.02</t>
  </si>
  <si>
    <t>15.11</t>
  </si>
  <si>
    <t>13.86</t>
  </si>
  <si>
    <t>7.61</t>
  </si>
  <si>
    <t>22.71</t>
  </si>
  <si>
    <t>138.33</t>
  </si>
  <si>
    <t>1.61861</t>
  </si>
  <si>
    <t>28.82</t>
  </si>
  <si>
    <t>28.08</t>
  </si>
  <si>
    <t>34.2</t>
  </si>
  <si>
    <t>17.4</t>
  </si>
  <si>
    <t>573.52</t>
  </si>
  <si>
    <t>100.28</t>
  </si>
  <si>
    <t>61.89</t>
  </si>
  <si>
    <t>2.12</t>
  </si>
  <si>
    <t>2.238</t>
  </si>
  <si>
    <t>3.43</t>
  </si>
  <si>
    <t>2.895</t>
  </si>
  <si>
    <t>130.09</t>
  </si>
  <si>
    <t>PANNEAU</t>
  </si>
  <si>
    <t>151.62</t>
  </si>
  <si>
    <t>436.25</t>
  </si>
  <si>
    <t>0.97</t>
  </si>
  <si>
    <t>1.0375</t>
  </si>
  <si>
    <t>5.95</t>
  </si>
  <si>
    <t>39.86</t>
  </si>
  <si>
    <t>56.46</t>
  </si>
  <si>
    <t>Irstea-bleu</t>
  </si>
  <si>
    <t>14.68</t>
  </si>
  <si>
    <t>IRSTEA-vert</t>
  </si>
  <si>
    <t>3.99</t>
  </si>
  <si>
    <t>GuidePro</t>
  </si>
  <si>
    <t>33.38</t>
  </si>
  <si>
    <t>69.05</t>
  </si>
  <si>
    <t>29.09</t>
  </si>
  <si>
    <t>14.96</t>
  </si>
  <si>
    <t>2.35</t>
  </si>
  <si>
    <t>1.7115</t>
  </si>
  <si>
    <t>2.65</t>
  </si>
  <si>
    <t>2.4525</t>
  </si>
  <si>
    <t>3.795</t>
  </si>
  <si>
    <t>1.6695</t>
  </si>
  <si>
    <t>14.38</t>
  </si>
  <si>
    <t>11.33</t>
  </si>
  <si>
    <t>1.43325</t>
  </si>
  <si>
    <t>9.7</t>
  </si>
  <si>
    <t>3.03</t>
  </si>
  <si>
    <t>3.606</t>
  </si>
  <si>
    <t>27.65</t>
  </si>
  <si>
    <t>1.4575</t>
  </si>
  <si>
    <t>21.88</t>
  </si>
  <si>
    <t>5.89</t>
  </si>
  <si>
    <t>7.15</t>
  </si>
  <si>
    <t>86.46</t>
  </si>
  <si>
    <t>109.04</t>
  </si>
  <si>
    <t>2.7</t>
  </si>
  <si>
    <t>42.53</t>
  </si>
  <si>
    <t>10.74</t>
  </si>
  <si>
    <t>21.6</t>
  </si>
  <si>
    <t>23.95</t>
  </si>
  <si>
    <t>29.6</t>
  </si>
  <si>
    <t>10.16</t>
  </si>
  <si>
    <t>547.57</t>
  </si>
  <si>
    <t>4.8</t>
  </si>
  <si>
    <t>135.75</t>
  </si>
  <si>
    <t>11.1</t>
  </si>
  <si>
    <t>14.03</t>
  </si>
  <si>
    <t>30.36</t>
  </si>
  <si>
    <t>64.49</t>
  </si>
  <si>
    <t>999.42</t>
  </si>
  <si>
    <t>39.6</t>
  </si>
  <si>
    <t>98.77</t>
  </si>
  <si>
    <t>37.17</t>
  </si>
  <si>
    <t>Crayon</t>
  </si>
  <si>
    <t>5.99</t>
  </si>
  <si>
    <t>10.25</t>
  </si>
  <si>
    <t>279.41</t>
  </si>
  <si>
    <t>15.87</t>
  </si>
  <si>
    <t>4.99</t>
  </si>
  <si>
    <t>702.75</t>
  </si>
  <si>
    <t>19.06</t>
  </si>
  <si>
    <t>102.18</t>
  </si>
  <si>
    <t>9.95</t>
  </si>
  <si>
    <t>19.55</t>
  </si>
  <si>
    <t>775.54</t>
  </si>
  <si>
    <t>5.02</t>
  </si>
  <si>
    <t>10.01</t>
  </si>
  <si>
    <t>4.655</t>
  </si>
  <si>
    <t>52.46</t>
  </si>
  <si>
    <t>71.9</t>
  </si>
  <si>
    <t>35.25</t>
  </si>
  <si>
    <t>13.95</t>
  </si>
  <si>
    <t>1062.13</t>
  </si>
  <si>
    <t>2.73</t>
  </si>
  <si>
    <t>KIT CAREX</t>
  </si>
  <si>
    <t>68.43</t>
  </si>
  <si>
    <t>187.5</t>
  </si>
  <si>
    <t>17.84</t>
  </si>
  <si>
    <t>29.13</t>
  </si>
  <si>
    <t>8.82</t>
  </si>
  <si>
    <t>3.21</t>
  </si>
  <si>
    <t>18.62</t>
  </si>
  <si>
    <t>COURONNE PVC SOUPLE D63 50M CH</t>
  </si>
  <si>
    <t>265.44</t>
  </si>
  <si>
    <t>PALETTE DE FONDAFORM 8 MM 85 PLAQUES</t>
  </si>
  <si>
    <t>PALETTE DE COURONNES PVC SOUPLE D63 4X50M</t>
  </si>
  <si>
    <t>PALETTE DE 50 CHEVRONS PE 10X10 L 2,5 m</t>
  </si>
  <si>
    <t>1510.8</t>
  </si>
  <si>
    <t>KIT STAND</t>
  </si>
  <si>
    <t>PALETTE DE 140 CHEVRONS 70X70 L 1.80M</t>
  </si>
  <si>
    <t>2055.3</t>
  </si>
  <si>
    <t>MOTORISATION VANNES D50</t>
  </si>
  <si>
    <t>KIT DISTRI  VANNES GUILLOTINES 110 AVEC REHAUSSE</t>
  </si>
  <si>
    <t>KIT DE CONNEXION ETANCHE</t>
  </si>
  <si>
    <t>5.5</t>
  </si>
  <si>
    <t>COMPTEUR ELECTRIQUE MONOPHASE LCD 45 A</t>
  </si>
  <si>
    <t>615.42</t>
  </si>
  <si>
    <t>sablier</t>
  </si>
  <si>
    <t>2.51</t>
  </si>
  <si>
    <t>Un pin’s Iris</t>
  </si>
  <si>
    <t>2.17</t>
  </si>
  <si>
    <t>pin’s A</t>
  </si>
  <si>
    <t>PLOSIER</t>
  </si>
  <si>
    <t>PLAQUETTE OSIER</t>
  </si>
  <si>
    <t>6.35</t>
  </si>
  <si>
    <t>FLOTTEUR JAUNE SAV 3M DE CABLE SANS LEST</t>
  </si>
  <si>
    <t>KIT SAV FLOTTEUR POMPE EBARA VOX ET RIGHT</t>
  </si>
  <si>
    <t>25.28</t>
  </si>
  <si>
    <t>REHAUSSE POUR BAC DEGRAISSEUR ET CHASSE AQUA</t>
  </si>
  <si>
    <t>20.691667</t>
  </si>
  <si>
    <t>94.43</t>
  </si>
  <si>
    <t>JOINT FORSHEDA DIAMETRE 125</t>
  </si>
  <si>
    <t>4.81</t>
  </si>
  <si>
    <t>JOINT FORSHEDA DIAMETRE 160</t>
  </si>
  <si>
    <t>6.73</t>
  </si>
  <si>
    <t>85.5</t>
  </si>
  <si>
    <t>103.5</t>
  </si>
  <si>
    <t>GOBELET COUVERCLE</t>
  </si>
  <si>
    <t>1.25</t>
  </si>
  <si>
    <t>11.05</t>
  </si>
  <si>
    <t>13.44</t>
  </si>
  <si>
    <t>12.12</t>
  </si>
  <si>
    <t>587.38</t>
  </si>
  <si>
    <t>711.78</t>
  </si>
  <si>
    <t>789.82</t>
  </si>
  <si>
    <t>941.68</t>
  </si>
  <si>
    <t>909.77</t>
  </si>
  <si>
    <t>1170.12</t>
  </si>
  <si>
    <t>1141.95</t>
  </si>
  <si>
    <t>1178.57</t>
  </si>
  <si>
    <t>1270.34</t>
  </si>
  <si>
    <t>1326.26</t>
  </si>
  <si>
    <t>1408.45</t>
  </si>
  <si>
    <t>1518.66</t>
  </si>
  <si>
    <t>1893.01</t>
  </si>
  <si>
    <t>2203.13</t>
  </si>
  <si>
    <t>484.84</t>
  </si>
  <si>
    <t>945.91</t>
  </si>
  <si>
    <t>1713.19</t>
  </si>
  <si>
    <t>1527.12</t>
  </si>
  <si>
    <t>1901.46</t>
  </si>
  <si>
    <t>1875.25</t>
  </si>
  <si>
    <t>1174.34</t>
  </si>
  <si>
    <t>0.92834</t>
  </si>
  <si>
    <t>1.63723</t>
  </si>
  <si>
    <t>361.74</t>
  </si>
  <si>
    <t>404.47</t>
  </si>
  <si>
    <t>475.38</t>
  </si>
  <si>
    <t>559.62</t>
  </si>
  <si>
    <t>701.42</t>
  </si>
  <si>
    <t>848.67</t>
  </si>
  <si>
    <t>993.11</t>
  </si>
  <si>
    <t>1193.28</t>
  </si>
  <si>
    <t>1365.01</t>
  </si>
  <si>
    <t>283.06</t>
  </si>
  <si>
    <t>630.51</t>
  </si>
  <si>
    <t>748.38</t>
  </si>
  <si>
    <t>1059.7</t>
  </si>
  <si>
    <t>1317.1</t>
  </si>
  <si>
    <t>21.18</t>
  </si>
  <si>
    <t>25.15</t>
  </si>
  <si>
    <t>POSTE DE RELEVAGE EAUX CLAIRES 900</t>
  </si>
  <si>
    <t>622.93</t>
  </si>
  <si>
    <t>POSTE DE RELEVAGE EAUX CLAIRES 1200</t>
  </si>
  <si>
    <t>656.99</t>
  </si>
  <si>
    <t>POSTE DE RELEVAGE EAUX CLAIRES 1500</t>
  </si>
  <si>
    <t>715.6</t>
  </si>
  <si>
    <t>POSTE DE RELEVAGE EAUX CLAIRES 1900</t>
  </si>
  <si>
    <t>758.8</t>
  </si>
  <si>
    <t>568.6</t>
  </si>
  <si>
    <t>POSTE DE RELEVAGE EAUX CLAIRES OUI</t>
  </si>
  <si>
    <t>466.99</t>
  </si>
  <si>
    <t>525.6</t>
  </si>
  <si>
    <t>432.93</t>
  </si>
  <si>
    <t>568.8</t>
  </si>
  <si>
    <t>0.069</t>
  </si>
  <si>
    <t>0.096</t>
  </si>
  <si>
    <t>0.138</t>
  </si>
  <si>
    <t>0.1725</t>
  </si>
  <si>
    <t>0.207</t>
  </si>
  <si>
    <t>0.249</t>
  </si>
  <si>
    <t>0.276</t>
  </si>
  <si>
    <t>0.345</t>
  </si>
  <si>
    <t>2498.45</t>
  </si>
  <si>
    <t>1250.63</t>
  </si>
  <si>
    <t>2862.05</t>
  </si>
  <si>
    <t>1468.19</t>
  </si>
  <si>
    <t>4996.9</t>
  </si>
  <si>
    <t>5724.1</t>
  </si>
  <si>
    <t>9993.79</t>
  </si>
  <si>
    <t>1197.15</t>
  </si>
  <si>
    <t>1149.6</t>
  </si>
  <si>
    <t>1571.56</t>
  </si>
  <si>
    <t>2572.32</t>
  </si>
  <si>
    <t>2630.43</t>
  </si>
  <si>
    <t>362.4</t>
  </si>
  <si>
    <t>574.8</t>
  </si>
  <si>
    <t>776.4</t>
  </si>
  <si>
    <t>883.05</t>
  </si>
  <si>
    <t>865.2</t>
  </si>
  <si>
    <t>1066.8</t>
  </si>
  <si>
    <t>1155.6</t>
  </si>
  <si>
    <t>1357.2</t>
  </si>
  <si>
    <t>1651.95</t>
  </si>
  <si>
    <t>1863.84</t>
  </si>
  <si>
    <t>1749.16</t>
  </si>
  <si>
    <t>2161.74</t>
  </si>
  <si>
    <t>2339.34</t>
  </si>
  <si>
    <t>2516.94</t>
  </si>
  <si>
    <t>0.58121</t>
  </si>
  <si>
    <t>1.12518</t>
  </si>
  <si>
    <t>0.76</t>
  </si>
  <si>
    <t>1.33665</t>
  </si>
  <si>
    <t>0.56126</t>
  </si>
  <si>
    <t>1.00016</t>
  </si>
  <si>
    <t>Extension de commande vanne 3 voies</t>
  </si>
  <si>
    <t>42.9</t>
  </si>
  <si>
    <t>46.9</t>
  </si>
  <si>
    <t>9.87</t>
  </si>
  <si>
    <t>11.22</t>
  </si>
  <si>
    <t>38.61</t>
  </si>
  <si>
    <t>41.69</t>
  </si>
  <si>
    <t>57.82</t>
  </si>
  <si>
    <t>39.5</t>
  </si>
  <si>
    <t>11.98</t>
  </si>
  <si>
    <t>13.55</t>
  </si>
  <si>
    <t>8.25</t>
  </si>
  <si>
    <t>24.87</t>
  </si>
  <si>
    <t>PARTICULIER CHEMISE A RABAT</t>
  </si>
  <si>
    <t>TOURISME CHEMISE A RABAT</t>
  </si>
  <si>
    <t>GOUPE CHEMISE A RABAT</t>
  </si>
  <si>
    <t>AGRICOLE CHEMISE A RABAT</t>
  </si>
  <si>
    <t>949.78</t>
  </si>
  <si>
    <t>1197.78</t>
  </si>
  <si>
    <t>1364.62</t>
  </si>
  <si>
    <t>1718.08</t>
  </si>
  <si>
    <t>1811.11</t>
  </si>
  <si>
    <t>2236.92</t>
  </si>
  <si>
    <t>2329.94</t>
  </si>
  <si>
    <t>2535.77</t>
  </si>
  <si>
    <t>3060.4</t>
  </si>
  <si>
    <t>3577.03</t>
  </si>
  <si>
    <t>4054.75</t>
  </si>
  <si>
    <t>4240.8</t>
  </si>
  <si>
    <t>4409.95</t>
  </si>
  <si>
    <t>2339.1</t>
  </si>
  <si>
    <t>2419.94</t>
  </si>
  <si>
    <t>3090.22</t>
  </si>
  <si>
    <t>3276.28</t>
  </si>
  <si>
    <t>4447.57</t>
  </si>
  <si>
    <t>4833.56</t>
  </si>
  <si>
    <t>1792.82</t>
  </si>
  <si>
    <t>9.31</t>
  </si>
  <si>
    <t>12.14</t>
  </si>
  <si>
    <t>1031.75</t>
  </si>
  <si>
    <t>1165.05</t>
  </si>
  <si>
    <t>1040.6</t>
  </si>
  <si>
    <t>1170.05</t>
  </si>
  <si>
    <t>1089.19</t>
  </si>
  <si>
    <t>1216.55</t>
  </si>
  <si>
    <t>1060.85</t>
  </si>
  <si>
    <t>1205.52</t>
  </si>
  <si>
    <t>1078.85</t>
  </si>
  <si>
    <t>1210.97</t>
  </si>
  <si>
    <t>1131.94</t>
  </si>
  <si>
    <t>1249.56</t>
  </si>
  <si>
    <t>1090.85</t>
  </si>
  <si>
    <t>1235.52</t>
  </si>
  <si>
    <t>1108.85</t>
  </si>
  <si>
    <t>1240.22</t>
  </si>
  <si>
    <t>1161.94</t>
  </si>
  <si>
    <t>1279.56</t>
  </si>
  <si>
    <t>1413.66</t>
  </si>
  <si>
    <t>1453.48</t>
  </si>
  <si>
    <t>1468.51</t>
  </si>
  <si>
    <t>12.24</t>
  </si>
  <si>
    <t>847.14</t>
  </si>
  <si>
    <t>933.23</t>
  </si>
  <si>
    <t>1077.8</t>
  </si>
  <si>
    <t>1014.38</t>
  </si>
  <si>
    <t>1261.77</t>
  </si>
  <si>
    <t>1530.62</t>
  </si>
  <si>
    <t>1457.27</t>
  </si>
  <si>
    <t>1547.09</t>
  </si>
  <si>
    <t>1635.83</t>
  </si>
  <si>
    <t>1697.08</t>
  </si>
  <si>
    <t>1965.42</t>
  </si>
  <si>
    <t>2163.63</t>
  </si>
  <si>
    <t>2443.56</t>
  </si>
  <si>
    <t>2255.65</t>
  </si>
  <si>
    <t>2505.31</t>
  </si>
  <si>
    <t>2591.8</t>
  </si>
  <si>
    <t>2737.27</t>
  </si>
  <si>
    <t>1.7626</t>
  </si>
  <si>
    <t>2.94</t>
  </si>
  <si>
    <t>1.1746</t>
  </si>
  <si>
    <t>Cloison centrale FV 2EH</t>
  </si>
  <si>
    <t>36.67</t>
  </si>
  <si>
    <t>41.36</t>
  </si>
  <si>
    <t>54.64</t>
  </si>
  <si>
    <t>41.08</t>
  </si>
  <si>
    <t>64.43</t>
  </si>
  <si>
    <t>73.67</t>
  </si>
  <si>
    <t>75.93</t>
  </si>
  <si>
    <t>90.47</t>
  </si>
  <si>
    <t>103.34</t>
  </si>
  <si>
    <t>96.85</t>
  </si>
  <si>
    <t>103.84</t>
  </si>
  <si>
    <t>109.28</t>
  </si>
  <si>
    <t>119.77</t>
  </si>
  <si>
    <t>753.17</t>
  </si>
  <si>
    <t>875.77</t>
  </si>
  <si>
    <t>943.42</t>
  </si>
  <si>
    <t>1013.97</t>
  </si>
  <si>
    <t>1243.95</t>
  </si>
  <si>
    <t>1197.46</t>
  </si>
  <si>
    <t>1278.84</t>
  </si>
  <si>
    <t>1357.71</t>
  </si>
  <si>
    <t>1370.15</t>
  </si>
  <si>
    <t>1589.41</t>
  </si>
  <si>
    <t>1732.98</t>
  </si>
  <si>
    <t>2020.04</t>
  </si>
  <si>
    <t>1816.34</t>
  </si>
  <si>
    <t>2028.97</t>
  </si>
  <si>
    <t>2111.93</t>
  </si>
  <si>
    <t>2244.36</t>
  </si>
  <si>
    <t>16.46</t>
  </si>
  <si>
    <t>14.24</t>
  </si>
  <si>
    <t>60.82</t>
  </si>
  <si>
    <t>PULLH-XXXXXL</t>
  </si>
  <si>
    <t>MARINIEREH-S</t>
  </si>
  <si>
    <t>36.87</t>
  </si>
  <si>
    <t>64.5</t>
  </si>
  <si>
    <t>949.2</t>
  </si>
  <si>
    <t>1898.4</t>
  </si>
  <si>
    <t>58.65</t>
  </si>
  <si>
    <t>156.4</t>
  </si>
  <si>
    <t>586.5</t>
  </si>
  <si>
    <t>39.1</t>
  </si>
  <si>
    <t>179.3</t>
  </si>
  <si>
    <t>90.77</t>
  </si>
  <si>
    <t>1.4084</t>
  </si>
  <si>
    <t>1.8774</t>
  </si>
  <si>
    <t>0.938</t>
  </si>
  <si>
    <t>DGEOM915_110_3050</t>
  </si>
  <si>
    <t>3778.12</t>
  </si>
  <si>
    <t>4747.07</t>
  </si>
  <si>
    <t>5037.49</t>
  </si>
  <si>
    <t>6329.42</t>
  </si>
  <si>
    <t>6296.86</t>
  </si>
  <si>
    <t>7911.78</t>
  </si>
  <si>
    <t>7556.23</t>
  </si>
  <si>
    <t>9494.13</t>
  </si>
  <si>
    <t>10074.98</t>
  </si>
  <si>
    <t>12658.84</t>
  </si>
  <si>
    <t>12593.72</t>
  </si>
  <si>
    <t>15823.55</t>
  </si>
  <si>
    <t>2518.74</t>
  </si>
  <si>
    <t>3164.71</t>
  </si>
  <si>
    <t>11.52</t>
  </si>
  <si>
    <t>14.11</t>
  </si>
  <si>
    <t>219.94</t>
  </si>
  <si>
    <t>439.88</t>
  </si>
  <si>
    <t>93.17</t>
  </si>
  <si>
    <t>91.76</t>
  </si>
  <si>
    <t>50.73</t>
  </si>
  <si>
    <t>51.54</t>
  </si>
  <si>
    <t>26.52</t>
  </si>
  <si>
    <t>34.26</t>
  </si>
  <si>
    <t>75.99</t>
  </si>
  <si>
    <t>24.5</t>
  </si>
  <si>
    <t>27.33</t>
  </si>
  <si>
    <t>44.41</t>
  </si>
  <si>
    <t>21.57</t>
  </si>
  <si>
    <t>47.22</t>
  </si>
  <si>
    <t>30.72</t>
  </si>
  <si>
    <t>38.04</t>
  </si>
  <si>
    <t>487.44</t>
  </si>
  <si>
    <t>437.4</t>
  </si>
  <si>
    <t>1136.47</t>
  </si>
  <si>
    <t>1288.1</t>
  </si>
  <si>
    <t>77.33</t>
  </si>
  <si>
    <t>BROYEUR DOUBLE POMPE AVEC ALTERNANCE INTEGREE 900</t>
  </si>
  <si>
    <t>BROYEUR DOUBLE POMPE AVEC ALTERNANCE INTEGREE 1200</t>
  </si>
  <si>
    <t>POSTE DE RELEVAGE DOUBLE POMPE EAUX BRUTESAQUATIRIS 1200</t>
  </si>
  <si>
    <t>POSTE DE RELEVAGE DOUBLE POMPE EAUX BRUTESAQUATIRIS 1500</t>
  </si>
  <si>
    <t>POSTE DE RELEVAGE DOUBLE POMPE EAUX BRUTESAQUATIRIS MDWVOX75</t>
  </si>
  <si>
    <t>POSTE DE RELEVAGE DOUBLE POMPE EAUX BRUTESAQUATIRIS 2200</t>
  </si>
  <si>
    <t>POSTE DE RELEVAGE DOUBLE POMPE EAUX BRUTESAQUATIRIS MDWVOX100</t>
  </si>
  <si>
    <t>POSTE DE RELEVAGE DOUBLE POMPE EAUX BRUTESAQUATIRIS MDWVOX150</t>
  </si>
  <si>
    <t>38.75</t>
  </si>
  <si>
    <t>CODE2</t>
  </si>
  <si>
    <t>GCPCRIT1_CODE</t>
  </si>
  <si>
    <t>GCPCRIT1_DESIG</t>
  </si>
  <si>
    <t>GCPCRIT2_CODE</t>
  </si>
  <si>
    <t>GCPCRIT2_DESIG</t>
  </si>
  <si>
    <t>GCPCRIT3_CODE</t>
  </si>
  <si>
    <t>GCPCRIT3_DESIG</t>
  </si>
  <si>
    <t>GCPCRIS1_CODE</t>
  </si>
  <si>
    <t>GCPCRIS1_DESIG</t>
  </si>
  <si>
    <t>GAPARTFO_CODE</t>
  </si>
  <si>
    <t>GAPARTFO_DESIG</t>
  </si>
  <si>
    <t>GAPARTFO_COEFFICIENT</t>
  </si>
  <si>
    <t>GAPARTFO_QMINIMALE</t>
  </si>
  <si>
    <t>GAPARTFO_PUAF_DEVISE</t>
  </si>
  <si>
    <t>GAPARTFO_MONNAIE_IDENT</t>
  </si>
  <si>
    <t>GAPARTFO_TAUX_REMISE</t>
  </si>
  <si>
    <t>GAPARTFO_NOTES</t>
  </si>
  <si>
    <t>GAPARTFO_DELAI</t>
  </si>
  <si>
    <t>GCPTVA_CODE</t>
  </si>
  <si>
    <t>GCPTVA_DESIG</t>
  </si>
  <si>
    <t>GCPTPF_CODE</t>
  </si>
  <si>
    <t>GCPTPF_DESIG</t>
  </si>
  <si>
    <t>GCPTARIF_CODE</t>
  </si>
  <si>
    <t>GCPTARIF_DESIG</t>
  </si>
  <si>
    <t>UNITE</t>
  </si>
  <si>
    <t>POIDS</t>
  </si>
  <si>
    <t>VOLUME</t>
  </si>
  <si>
    <t>GERE_UNITE_TARIF</t>
  </si>
  <si>
    <t>COMMISSION</t>
  </si>
  <si>
    <t>ACHAT_INTERDIT</t>
  </si>
  <si>
    <t>VENTE_INTERDITE</t>
  </si>
  <si>
    <t>GESTION_LOTS</t>
  </si>
  <si>
    <t>GESTION_SERIES</t>
  </si>
  <si>
    <t>GCATDEEE_IDENT</t>
  </si>
  <si>
    <t>ECOPRODUCTEUR</t>
  </si>
  <si>
    <t>CH_INU</t>
  </si>
  <si>
    <t>PUBLIE</t>
  </si>
  <si>
    <t>WEB_ID</t>
  </si>
  <si>
    <t>CONTREMA</t>
  </si>
  <si>
    <t>GCPPRODU_CODE</t>
  </si>
  <si>
    <t>GCPPRODU_DESIG</t>
  </si>
  <si>
    <t>NIMP_DESC</t>
  </si>
  <si>
    <t>INFO2</t>
  </si>
  <si>
    <t>INFO3</t>
  </si>
  <si>
    <t>INFO4</t>
  </si>
  <si>
    <t>INFO5</t>
  </si>
  <si>
    <t>INFO6</t>
  </si>
  <si>
    <t>INFO7</t>
  </si>
  <si>
    <t>INFO8</t>
  </si>
  <si>
    <t>INFO9</t>
  </si>
  <si>
    <t>INFO10</t>
  </si>
  <si>
    <t>BASECOM_APPOR</t>
  </si>
  <si>
    <t>BASECOM_REPR</t>
  </si>
  <si>
    <t>PUHT_MINI</t>
  </si>
  <si>
    <t>PUTTC_MINI</t>
  </si>
  <si>
    <t>POIDS_LG</t>
  </si>
  <si>
    <t>GES_PDLG</t>
  </si>
  <si>
    <t>GES_ARR</t>
  </si>
  <si>
    <t>GCPTARIF_FORFAIT</t>
  </si>
  <si>
    <t>OF_AUTO</t>
  </si>
  <si>
    <t>POUR_MINI</t>
  </si>
  <si>
    <t>CAL_PVAC</t>
  </si>
  <si>
    <t>GCPNATU_CODE</t>
  </si>
  <si>
    <t>GCPNATU_DESIG</t>
  </si>
  <si>
    <t>NOTES</t>
  </si>
  <si>
    <t>REGARDS/REPARTITEURS/CHASSES</t>
  </si>
  <si>
    <t>REGARDS AU DETAIL</t>
  </si>
  <si>
    <t>EUR</t>
  </si>
  <si>
    <t>NORM</t>
  </si>
  <si>
    <t>Prix magasin + 20% de marg</t>
  </si>
  <si>
    <t>ACCESSOIRES AU DETAIL</t>
  </si>
  <si>
    <t>TOILE VEGETALE ANTI-AFFOUILLEMENT</t>
  </si>
  <si>
    <t>REPARTITION</t>
  </si>
  <si>
    <t>&lt;Non référencé&gt;</t>
  </si>
  <si>
    <t>&lt;Article non référencé&gt;</t>
  </si>
  <si>
    <t>DISTRIBUTION GRAVITAIRE/CHASSE/BROYEUR</t>
  </si>
  <si>
    <t>COUVERCLERHX004F</t>
  </si>
  <si>
    <t>VANNES</t>
  </si>
  <si>
    <t>JTH14E4</t>
  </si>
  <si>
    <t>JOINT D50 JTH14E4</t>
  </si>
  <si>
    <t>PVC/PE</t>
  </si>
  <si>
    <t>RACCORD PVC PRESSION &amp; PE</t>
  </si>
  <si>
    <t>COUDE 90° REDUIT M/F 63X50</t>
  </si>
  <si>
    <t>CLOTURES/GRILLES/FINITIONS</t>
  </si>
  <si>
    <t>PACKS MEMBRANE</t>
  </si>
  <si>
    <t>MEMBRANES ET ANTI-RACINES</t>
  </si>
  <si>
    <t>ANTI-RACINES ET ACCESSOIRES</t>
  </si>
  <si>
    <t>MANTIR</t>
  </si>
  <si>
    <t>BARRIERE ANTI RACINE</t>
  </si>
  <si>
    <t>BOUCHON DIAMETRE 50</t>
  </si>
  <si>
    <t>ENFTR10050</t>
  </si>
  <si>
    <t>REHAUSSEA008F</t>
  </si>
  <si>
    <t>REHAUSSE POUR REGARD HEXAGONAL AQUATIRIS</t>
  </si>
  <si>
    <t>TRAVERSEE DE PAROI DIAMETRE 50</t>
  </si>
  <si>
    <t>TRAVERSEE DE PAROI DIAMETRE 110</t>
  </si>
  <si>
    <t>BORDURES</t>
  </si>
  <si>
    <t>2KTPSKDJJ</t>
  </si>
  <si>
    <t>EXTENSION DE COMMANDE 3 VOIES D50</t>
  </si>
  <si>
    <t>PVC EVACUATION / VENTILATION / DRAINAGE</t>
  </si>
  <si>
    <t>MRED110100</t>
  </si>
  <si>
    <t>JTH10E4</t>
  </si>
  <si>
    <t>JOINT D63 JTH10E4</t>
  </si>
  <si>
    <t>SB123</t>
  </si>
  <si>
    <t>AF VALTERRA VANNE GUILLOTINE110mm</t>
  </si>
  <si>
    <t>ELECTRICITE</t>
  </si>
  <si>
    <t>6.80.50</t>
  </si>
  <si>
    <t>COURONNES PE / BARRES PVC</t>
  </si>
  <si>
    <t>TE50NF</t>
  </si>
  <si>
    <t>Tube PVC évacuation NF Ø 50 barre de 4ML</t>
  </si>
  <si>
    <t>SUPPORT DE COMMUNICATION</t>
  </si>
  <si>
    <t>kITS GRILLES CAILLEBOTIS</t>
  </si>
  <si>
    <t>T</t>
  </si>
  <si>
    <t>TUYAUTERIE</t>
  </si>
  <si>
    <t>PIECES DETACHEES</t>
  </si>
  <si>
    <t>REGARDCOLLCUN008F</t>
  </si>
  <si>
    <t>REGARD DE COLLECTE AVEC COUVERCLE</t>
  </si>
  <si>
    <t>NB FV</t>
  </si>
  <si>
    <t>NB de ventes packs FV</t>
  </si>
  <si>
    <t>FV</t>
  </si>
  <si>
    <t>FILTRE VERTICAL</t>
  </si>
  <si>
    <t>FILTRE VERTICALE 5EH</t>
  </si>
  <si>
    <t>MFV6EH</t>
  </si>
  <si>
    <t>FILTRE VERTICALE 6EH</t>
  </si>
  <si>
    <t>MFV7EH</t>
  </si>
  <si>
    <t>FILTRE VERTICALE 7EH</t>
  </si>
  <si>
    <t>MFV8EH</t>
  </si>
  <si>
    <t>FILTRE VERTICALE 8EH</t>
  </si>
  <si>
    <t>MFV9EH</t>
  </si>
  <si>
    <t>FILTRE VERTICALE 9EH</t>
  </si>
  <si>
    <t>MF10EH</t>
  </si>
  <si>
    <t>FILTRE VERTICALE 10EH</t>
  </si>
  <si>
    <t>NB FV+FH</t>
  </si>
  <si>
    <t>NB de ventes packs FH</t>
  </si>
  <si>
    <t>FH</t>
  </si>
  <si>
    <t>FILTRE HORIZONTAL</t>
  </si>
  <si>
    <t>FILTRE HORIZONTALE 5EH</t>
  </si>
  <si>
    <t>FILTRE HORIZONTALE 10EH</t>
  </si>
  <si>
    <t>Pack EPDM FV</t>
  </si>
  <si>
    <t xml:space="preserve">NB KITS </t>
  </si>
  <si>
    <t>NB de ventes de kits (rech par reg distr</t>
  </si>
  <si>
    <t>DISTRIBUTION RELEVAGE</t>
  </si>
  <si>
    <t>POSTES DE RELEVAGE</t>
  </si>
  <si>
    <t>EPDM EN ROULEAU BRUT</t>
  </si>
  <si>
    <t>GEOTEXTILE SUR MESURE</t>
  </si>
  <si>
    <t>DGEOT</t>
  </si>
  <si>
    <t>Géotextile classe 6 260grs (1X5) x 36RLX</t>
  </si>
  <si>
    <t>PROFIL CREUX 2M</t>
  </si>
  <si>
    <t>6.80.63</t>
  </si>
  <si>
    <t>GEOTEXTILE A LA DECOUPE  LARGEUR 4M88</t>
  </si>
  <si>
    <t>NB EPDM</t>
  </si>
  <si>
    <t>NB de ventes d'EPDM sur mesure</t>
  </si>
  <si>
    <t>DGEOM249</t>
  </si>
  <si>
    <t>GEOMEMBRANE A LA DECOUPE LARGEUR 2M49</t>
  </si>
  <si>
    <t>DGEOM305</t>
  </si>
  <si>
    <t>GEOMEMBRANE A LA DECOUPE LARGEUR 3M05</t>
  </si>
  <si>
    <t>DGEOM368</t>
  </si>
  <si>
    <t>GEOMEMBRANE A LA DECOUPE LARGEUR 3M68</t>
  </si>
  <si>
    <t>DGEOM427</t>
  </si>
  <si>
    <t>GEOMEMBRANE ALA DECOUPE LARGEUR 4M27</t>
  </si>
  <si>
    <t>DGEOM488</t>
  </si>
  <si>
    <t>GEOMEMBRANE A LA DECOUPE LARGEUR 4M88</t>
  </si>
  <si>
    <t>DGEOM549</t>
  </si>
  <si>
    <t>GEOMEMBRANE A LA DECOUPE LARGEUR 5M49</t>
  </si>
  <si>
    <t>MEMBRANES EPDM 1.52MM SUR MESURE</t>
  </si>
  <si>
    <t>FEPDM60</t>
  </si>
  <si>
    <t>GEOMEMBRANE A LA DECOUPE  LARGEUR 6M10</t>
  </si>
  <si>
    <t>DGEOM671</t>
  </si>
  <si>
    <t>GEOMEMBRANE A LA DECOUPE LARGEUR 6M71</t>
  </si>
  <si>
    <t>MEMBRANE EPDM 1.10MM SUR MESURE</t>
  </si>
  <si>
    <t>GEOMEMBRANE A LA DECOUPE LARGEUR 6M10</t>
  </si>
  <si>
    <t>DGEOM1525</t>
  </si>
  <si>
    <t>GEOMEMBRANE A LA DECOUPE LARGEUR 15M25</t>
  </si>
  <si>
    <t>DGEOM1220</t>
  </si>
  <si>
    <t>GEOMEMBRANE A LA DECOUPE LARGEUR 12M20</t>
  </si>
  <si>
    <t>DGEOM915</t>
  </si>
  <si>
    <t>GEOMEMBRANE A LA DECOUPE LARGEUR 9M15</t>
  </si>
  <si>
    <t>DGEOM1097</t>
  </si>
  <si>
    <t>GEOMEMBRANE A LA DECOUPE LARGEUR 10M97</t>
  </si>
  <si>
    <t>TE DE PRESSION DIAMETRE 63</t>
  </si>
  <si>
    <t>CROIX PVC PRESSION 63</t>
  </si>
  <si>
    <t>KITS BACS/KITS COFFRAGES</t>
  </si>
  <si>
    <t>KITS BACS</t>
  </si>
  <si>
    <t>BAC2.5EH004F</t>
  </si>
  <si>
    <t>BAC D'ASSAINISSEMENT 2.5 EH</t>
  </si>
  <si>
    <t>REGARD PE SORTIE GAUCHE</t>
  </si>
  <si>
    <t>REGARD PE SORTIE DROITE</t>
  </si>
  <si>
    <t>COUVERCLERA004F</t>
  </si>
  <si>
    <t>COUVERCLE AQUATIRIS POUR REGARD CARRE/CUNETTE</t>
  </si>
  <si>
    <t>ACCESSOIRES POSTE</t>
  </si>
  <si>
    <t>REGARD DE SORTIE EN  CUNETTE</t>
  </si>
  <si>
    <t>TKDIVL63LTKD90</t>
  </si>
  <si>
    <t>VANNES 3 VOIES DIAM 63</t>
  </si>
  <si>
    <t>TKDIVL63TKD90</t>
  </si>
  <si>
    <t>VANNES 3 VOIES MOTORISEE DIAM 63</t>
  </si>
  <si>
    <t>VANNES 3 VOIES MOTORISEE DIAM 50</t>
  </si>
  <si>
    <t>FILTRE VERTICAL 6EH 6m*2m</t>
  </si>
  <si>
    <t>FILTRE VERTICAL 6EH 8m*1.5m</t>
  </si>
  <si>
    <t>FILTRE VERTICAL 3EH</t>
  </si>
  <si>
    <t>FILTRE VERTICAL 4EH</t>
  </si>
  <si>
    <t>FILTRE VERTICAL 8EH 4m*4m</t>
  </si>
  <si>
    <t>FILTRE VERTICAL 8EH 8m*2m</t>
  </si>
  <si>
    <t>FILTRE VERTICAL 10EH 8M*2.5M</t>
  </si>
  <si>
    <t>FILTRE VERTICAL 10EH 10M*2M</t>
  </si>
  <si>
    <t>FILTRE VERTICAL 12EH 6M*4M</t>
  </si>
  <si>
    <t>FILTRE VERTICAL 12EH 8M*3M</t>
  </si>
  <si>
    <t>FILTRE VERTICAL 16EH 8M*4M</t>
  </si>
  <si>
    <t>FILTRE VERTICAL 20EH 8M*5M</t>
  </si>
  <si>
    <t>FILTRE VERTICAL 20EH 10M*4M</t>
  </si>
  <si>
    <t>FILTRE HORIZONTAL 3EH</t>
  </si>
  <si>
    <t>Pack EPDM FH</t>
  </si>
  <si>
    <t>REGARDDIST008F</t>
  </si>
  <si>
    <t>REGARD CARRE AVEC COUVERCLE</t>
  </si>
  <si>
    <t>R</t>
  </si>
  <si>
    <t>ROTOMOULAGE</t>
  </si>
  <si>
    <t>REGARDAC008F</t>
  </si>
  <si>
    <t>REGARD  AVEC COUVERCLE HEXAGONAL AQUATIRIS</t>
  </si>
  <si>
    <t>BOITIER DE SORTIE</t>
  </si>
  <si>
    <t>TE DE PRESSION DIAMETRE 50</t>
  </si>
  <si>
    <t>PROTECTIONS SANITAIRES</t>
  </si>
  <si>
    <t>REGARDGRAVIT008F</t>
  </si>
  <si>
    <t>REGARD GRAVIATIRE AVEC COUVERCLE</t>
  </si>
  <si>
    <t>MCOUVGRV</t>
  </si>
  <si>
    <t>COUVERCLE REGRAD GRAVITAIRE DOUBLE SORTIE</t>
  </si>
  <si>
    <t>PELLEINOXF</t>
  </si>
  <si>
    <t>PELLE INOX AQUATIRIS</t>
  </si>
  <si>
    <t>BARRERENF2430F</t>
  </si>
  <si>
    <t>NB BACS</t>
  </si>
  <si>
    <t>NB de ventes de kits bacs</t>
  </si>
  <si>
    <t>GRILLE 5X5 GALVA POUR BAC2.5 2310X810</t>
  </si>
  <si>
    <t>TRAVERSEE DE PAROI DIAMETRE 63</t>
  </si>
  <si>
    <t>1599031221A</t>
  </si>
  <si>
    <t>1771031421A</t>
  </si>
  <si>
    <t>EL00639</t>
  </si>
  <si>
    <t>CONNECTEUR IP68 250V NOIR 3 FILS AUTO</t>
  </si>
  <si>
    <t>OVERFLOW ALARM BOX</t>
  </si>
  <si>
    <t>NB PR</t>
  </si>
  <si>
    <t>NB de ventes de postes de relevage</t>
  </si>
  <si>
    <t>POSTES EAUX CHARGEES DIAM 63</t>
  </si>
  <si>
    <t>IAQSTCOUV</t>
  </si>
  <si>
    <t>STATION AVEC COUVERCLE D600 AVEC LOGO</t>
  </si>
  <si>
    <t>Kit tuyauterie pour cuve de relevage ø63</t>
  </si>
  <si>
    <t>Kit tuyauterie pour cuve de relevage ø50</t>
  </si>
  <si>
    <t>POSTES EAUX PRETRAITEES DIAM63</t>
  </si>
  <si>
    <t>TRAVERSEE DE PAROI DIAMETRE 75</t>
  </si>
  <si>
    <t>OUTILLAGE</t>
  </si>
  <si>
    <t>SCIE CLOCHE ø 60</t>
  </si>
  <si>
    <t>SCIE CLOCHE ø 70</t>
  </si>
  <si>
    <t>K-008108</t>
  </si>
  <si>
    <t>MHS102  - SCIE CLOCHE BIMETAL D102</t>
  </si>
  <si>
    <t>SCIE CLOCHE ø 108</t>
  </si>
  <si>
    <t>OPERCULE DE R_PARTITEUR</t>
  </si>
  <si>
    <t xml:space="preserve">ELECTROPOMPE BEST ONE VOX </t>
  </si>
  <si>
    <t>VANNE CLAPET Y 40mm EPDM</t>
  </si>
  <si>
    <t>Cartons de 36 unités</t>
  </si>
  <si>
    <t>BAC3EHV2004F</t>
  </si>
  <si>
    <t>BAC D'ASSAINISSEMENT 3 EH</t>
  </si>
  <si>
    <t>BARRERENF2920F</t>
  </si>
  <si>
    <t>BARRE DE RENFORT POUR BAC 3EH</t>
  </si>
  <si>
    <t>TKDIVLCE50EPMBLT</t>
  </si>
  <si>
    <t>TKDIVLCE63EPMBLT</t>
  </si>
  <si>
    <t>GRILLE MAILLE 5X5 GALVA 2310x645</t>
  </si>
  <si>
    <t>POSTES EAUX CLAIRES</t>
  </si>
  <si>
    <t>GRILLE MAILLE 5X5 GALVA TYPE CAILLEBOTIS1mx1m</t>
  </si>
  <si>
    <t>GRILLE MAILLE 5X5 GALVA CAILLEBOTIS 1mx1.25m</t>
  </si>
  <si>
    <t>FILTRE HORIZONTAL 2EH</t>
  </si>
  <si>
    <t>BARRES T</t>
  </si>
  <si>
    <t>BARRES T GALVA VENDUES PAR TAILLE</t>
  </si>
  <si>
    <t>BARREGALVA3060F</t>
  </si>
  <si>
    <t>FILTRE VERTICAL 14EH (10mx7.32m)</t>
  </si>
  <si>
    <t>FILTRE VERTICAL 14EH (10.97mx6.50m)</t>
  </si>
  <si>
    <t>FILTRE VERTICAL 16EH (12.5mx7.62m)</t>
  </si>
  <si>
    <t>FILTRE VERTICAL 18EH (11.5mx8.53m)</t>
  </si>
  <si>
    <t>REHAUSSERCA008F</t>
  </si>
  <si>
    <t>IAQSTCOUV800</t>
  </si>
  <si>
    <t>STATION AVEC COUVERCLE D800 AVEC LOGO</t>
  </si>
  <si>
    <t>MCABLE1.5</t>
  </si>
  <si>
    <t>cable electrique H07RNF 3G1.5</t>
  </si>
  <si>
    <t>1599051221A</t>
  </si>
  <si>
    <t>1599071221A</t>
  </si>
  <si>
    <t>PA DW FONTE 2''</t>
  </si>
  <si>
    <t>VANNE BOULE P.E. COLLER 63mm SR</t>
  </si>
  <si>
    <t>COUDE 90°  DIAM 63 FEM/FEM</t>
  </si>
  <si>
    <t>TP63/163</t>
  </si>
  <si>
    <t>1 TUBE - 3ML</t>
  </si>
  <si>
    <t>TP40/163</t>
  </si>
  <si>
    <t>1 TUB - 3ML</t>
  </si>
  <si>
    <t>5.16.048</t>
  </si>
  <si>
    <t>RACCORDEMENT DE RECIPIENT d50/63*2'' PVC-U EP</t>
  </si>
  <si>
    <t>5.16.041</t>
  </si>
  <si>
    <t>RACCORDEMENT DE RECIPIENT d40/50x1''3/4 PVC-U</t>
  </si>
  <si>
    <t>Embout fileté PVC Pression D 63 /50x2'</t>
  </si>
  <si>
    <t>TUBE INOX DIAM26.9X2.6 (LE ML)</t>
  </si>
  <si>
    <t>SUPPORT HAUT INOX 575mm</t>
  </si>
  <si>
    <t>IAQCROCHINOX</t>
  </si>
  <si>
    <t>329-5889</t>
  </si>
  <si>
    <t>PRESSE ETOUPE PA/NBR 6-12MM GRIS</t>
  </si>
  <si>
    <t>COUDE 45° DIAM 63 FEM/FEM</t>
  </si>
  <si>
    <t>COUDE 90° DIAM 40 FEM/FEM</t>
  </si>
  <si>
    <t>Embout Fileté PVC Pression 50/40x1''1/4</t>
  </si>
  <si>
    <t>Coffret electronique pour 1 pompe de relevage</t>
  </si>
  <si>
    <t>FLOTTEUR EU TAURUS 15 M eaux chargées</t>
  </si>
  <si>
    <t>EMBOUT ADAPTATION 63X50X1""""""1/2</t>
  </si>
  <si>
    <t>&lt;p&gt;EQUIPEMENTS&lt;br /&gt;2 pieds d'assises avec barres de guidage&lt;br /&gt;2 canalisations de refoulement PVC pression Ø ext 63 mm&lt;br /&gt;2 vannes et 2 clapets à boule DN50&lt;br /&gt;3 flotteurs 10 m&lt;br /&gt;Pattes d'ancrage 2 pompes</t>
  </si>
  <si>
    <t>KITS COFFRAGES</t>
  </si>
  <si>
    <t>BARREGALVA4060F</t>
  </si>
  <si>
    <t>BARREGALVA3030F</t>
  </si>
  <si>
    <t>BARREGALVA3530F</t>
  </si>
  <si>
    <t>BARREGALVA4030F</t>
  </si>
  <si>
    <t>BARREGALVA2060F</t>
  </si>
  <si>
    <t>MTEP40</t>
  </si>
  <si>
    <t>TE DE PRESSION DIAMETRE 40</t>
  </si>
  <si>
    <t>COUDE 45° DIAM 40 FEM/FEM</t>
  </si>
  <si>
    <t>Coude 90° PVC Pression D50</t>
  </si>
  <si>
    <t>COUDE 45° DIAM 50 FEM/FEM</t>
  </si>
  <si>
    <t>PLS100</t>
  </si>
  <si>
    <t>PATE LUBRIFIANTE EN POT DE 800GR - 1L</t>
  </si>
  <si>
    <t>VIS AUTOPERCEUSE TH 6.3X25 ACIER ZINGUE</t>
  </si>
  <si>
    <t>PLAQUE DE FOND Ø 600</t>
  </si>
  <si>
    <t>ODEVAC100</t>
  </si>
  <si>
    <t>TUBE PVC NFME D100/105U/4ML/420ML</t>
  </si>
  <si>
    <t>BASSINCHASSEA004F</t>
  </si>
  <si>
    <t>BASSIN DE CHASSE AQUATIRIS AVEC COUVERCLE</t>
  </si>
  <si>
    <t>VANNE CLAPET Y 63mm EPDM</t>
  </si>
  <si>
    <t>Cartons de 6 unités</t>
  </si>
  <si>
    <t>8515340M</t>
  </si>
  <si>
    <t>Embout Fileté PVC Pression 50/40x1''1/2</t>
  </si>
  <si>
    <t>NB CHASS</t>
  </si>
  <si>
    <t>NB de ventes de chasses et broyeurs</t>
  </si>
  <si>
    <t>IAQCOUV600</t>
  </si>
  <si>
    <t>IAQCOUV800</t>
  </si>
  <si>
    <t>2KTPSKDLL</t>
  </si>
  <si>
    <t>EXTENSION DE COMMANDE 3 VOIES D63</t>
  </si>
  <si>
    <t>LIMITEUR DE MANOEUVRE 90° VANNE 3 VOIES D50</t>
  </si>
  <si>
    <t>LIMITEUR DE MANOEUVRE 90° VANNE 3 VOIES D63</t>
  </si>
  <si>
    <t>1 carton = 18 pièces</t>
  </si>
  <si>
    <t>DISJONCTEUR MOTEUR 2.5/2</t>
  </si>
  <si>
    <t>DISJONCTEUR MOTEUR 6.3/2</t>
  </si>
  <si>
    <t>DISJONCTEUR MOTEUR 10/2</t>
  </si>
  <si>
    <t>GAINE TPC ROUGE 50m</t>
  </si>
  <si>
    <t>TEFLON50</t>
  </si>
  <si>
    <t>RUBAN PTFE 50 M</t>
  </si>
  <si>
    <t>IAQREHA600</t>
  </si>
  <si>
    <t>REHAUSSE POUR POSTE DE RELEVAGE Ø 600</t>
  </si>
  <si>
    <t>IAQREHA800</t>
  </si>
  <si>
    <t>REHAUSSE POSTE DE RELEVAGE Ø800 + JOINT VIS</t>
  </si>
  <si>
    <t>8516320D</t>
  </si>
  <si>
    <t>TP32/163</t>
  </si>
  <si>
    <t>TP50/163</t>
  </si>
  <si>
    <t>Tube PVC pression a coller  D50</t>
  </si>
  <si>
    <t>BARRE DE 3M</t>
  </si>
  <si>
    <t>Tampon de visite Mâle avec Joint D100</t>
  </si>
  <si>
    <t>COMF45100</t>
  </si>
  <si>
    <t>COUD PVC EVAC 45° MFD100</t>
  </si>
  <si>
    <t>GUIDE DE LUSAGER FV FH BAC</t>
  </si>
  <si>
    <t>GUIDE DE LUSAGER FV BAC</t>
  </si>
  <si>
    <t xml:space="preserve">CARNET DENTRETIEN FVFH </t>
  </si>
  <si>
    <t xml:space="preserve">CARNET DENTRETIEN FV </t>
  </si>
  <si>
    <t>BADGES EDITION AQUATIRIS</t>
  </si>
  <si>
    <t>REGLES KUTCH (_CHELLE DE 100 A 500)</t>
  </si>
  <si>
    <t>cable electrique H07RNF 3G2.5</t>
  </si>
  <si>
    <t>COURONNE PVC SOUPLE Ø 63 25 ML</t>
  </si>
  <si>
    <t>COURONNE DE 25 M</t>
  </si>
  <si>
    <t>VANNE BOULE P.E. COLLER 40 MM SR</t>
  </si>
  <si>
    <t>OUVRAGE DE CHASSE EAUX BRUTES 110 litres</t>
  </si>
  <si>
    <t>COUDE 30° FF PVC EVAC Ø 100</t>
  </si>
  <si>
    <t>COUDE 30° MF PVC EVAC Ø 100</t>
  </si>
  <si>
    <t>COUDE 22°30' FF PVC EVAC Ø 100</t>
  </si>
  <si>
    <t>COUDE 22°30 MF PVC EVAC Ø 100</t>
  </si>
  <si>
    <t>MANCHON A BUTEE FF PVC EVAC Ø 100</t>
  </si>
  <si>
    <t>MANCHON DILATATION FF PVC EVAC Ø 100</t>
  </si>
  <si>
    <t>AERATEUR A MEMBRANE PVC EVAC Ø 32/40/50</t>
  </si>
  <si>
    <t xml:space="preserve">CHAPEAU DE VENTILATION </t>
  </si>
  <si>
    <t>FILTRE VERTICLA 3EH 1.52mm</t>
  </si>
  <si>
    <t>FILTRE VERTICAL 4EH 1.52mm</t>
  </si>
  <si>
    <t>FILTRE VERTICAL 5EH 1.52mm</t>
  </si>
  <si>
    <t>FILTRE VERTICAL 6EH 4X3 1.52mm</t>
  </si>
  <si>
    <t>FILTRE VERTICAL 6EH 6X2 1.52mm</t>
  </si>
  <si>
    <t>FILTRE VERTICAL 7EH 4X3.5 1.52mm</t>
  </si>
  <si>
    <t>FILTRE VERTICAL 8EH 4X4 1.52mm</t>
  </si>
  <si>
    <t>SFV9EH4X3.5</t>
  </si>
  <si>
    <t>FILTRE VERTICAL 9EH 4X3.5 1.52mm</t>
  </si>
  <si>
    <t>FILTRE VERTICAL 10EH 4X5 1.52mm</t>
  </si>
  <si>
    <t>FILTRE VERTICAL 12EH 6X4 1.52mm</t>
  </si>
  <si>
    <t>FILTRE VERTICAL 14EH 7X4 1.52mm</t>
  </si>
  <si>
    <t>FILTRE VERTICAL 16EH 8X4 1.52mm</t>
  </si>
  <si>
    <t>FILTRE VERTICALE 18 EH 8X4.5 1.52mm</t>
  </si>
  <si>
    <t>FILTRE VERTICAL 20EH 8X5 1.52mm</t>
  </si>
  <si>
    <t>COUDE PVC 45° FF D100</t>
  </si>
  <si>
    <t>Culotte simple 87°30 FFF PVC Evac D100</t>
  </si>
  <si>
    <t>COUDE PVC EVAC 45° MF D100</t>
  </si>
  <si>
    <t>COUDE 87°30 FF PVC EVAC Ø 100</t>
  </si>
  <si>
    <t>COUDE 87°30 MF PVC EVAC Ø 100</t>
  </si>
  <si>
    <t>CULOTTE SIMPLE 87°30 MFF PVC EVAC Ø 100</t>
  </si>
  <si>
    <t>CULOTTE SIMPLE 45° MFF PVC EVAC Ø 100</t>
  </si>
  <si>
    <t>FILTRE VERTICALE 8EH 8X2 1.52mm</t>
  </si>
  <si>
    <t>FILTRE VERTICAL 20EH 10X4 1.52mm</t>
  </si>
  <si>
    <t>FILTRE VERTICLA 2EH 1.52mm</t>
  </si>
  <si>
    <t>CHAPEAU Ø 100</t>
  </si>
  <si>
    <t>GUIDE DE LUSAGER FV GEO</t>
  </si>
  <si>
    <t>GUIDE DE LUSAGER FV FH GEO</t>
  </si>
  <si>
    <t>FILTRE VERTICAL 10EH 10X2 1.52mm</t>
  </si>
  <si>
    <t>RACCORD TARAUDE COMPRESSION Ø 50X2'</t>
  </si>
  <si>
    <t>RACCORD TARAUDE COMPRESSION Ø 63X2'</t>
  </si>
  <si>
    <t>CLOTURES</t>
  </si>
  <si>
    <t>FILTRE VERTICAL 12EH 8X3 1.52mm</t>
  </si>
  <si>
    <t>FILTRE VERTICAL 14EH 8x3.5 1.52mm</t>
  </si>
  <si>
    <t>PLG4-C2/1N</t>
  </si>
  <si>
    <t xml:space="preserve">SORTIE A CLAPET Diam 100 </t>
  </si>
  <si>
    <t>ODPROEPAND100CR4</t>
  </si>
  <si>
    <t>TUBE PVC EPAND VERT/QBAT ODPRO CR4</t>
  </si>
  <si>
    <t>SUPPORT HAUT SANS VIS LG 510 MM</t>
  </si>
  <si>
    <t>TUYAU PVC Ø 200</t>
  </si>
  <si>
    <t>BIPSTOPVRJ</t>
  </si>
  <si>
    <t>BIP STOP VR NEO 20 M + LEST PLASTIQUE 200G</t>
  </si>
  <si>
    <t>POSTEAQUATIRIS900</t>
  </si>
  <si>
    <t>POSTEAQUATIRIS1200</t>
  </si>
  <si>
    <t>POSTEAQUATIRIS1500</t>
  </si>
  <si>
    <t>POSTEAQUATIRISREHAUS</t>
  </si>
  <si>
    <t>IKA-1/6-ST</t>
  </si>
  <si>
    <t>K5001508</t>
  </si>
  <si>
    <t>HO7VU 1.5 ROUGE</t>
  </si>
  <si>
    <t>fil rigide 1.5 bleu</t>
  </si>
  <si>
    <t>353-1690</t>
  </si>
  <si>
    <t>lampe led avec buzzer cligno 230v rouge</t>
  </si>
  <si>
    <t>DW VOX 75 A 20m de cable</t>
  </si>
  <si>
    <t>CULOTTE SIMPLE 87°30 FFF D 200</t>
  </si>
  <si>
    <t>MANCHON A BUTEE FF D 200</t>
  </si>
  <si>
    <t>QUINCAILLERIE</t>
  </si>
  <si>
    <t>manille inox</t>
  </si>
  <si>
    <t xml:space="preserve">CARRE 70 LG 1.80 </t>
  </si>
  <si>
    <t>1 PALETTE = 140 CHEVRONS</t>
  </si>
  <si>
    <t>C4141</t>
  </si>
  <si>
    <t>CHEVRON CARREE 41 LG 3M GRIS</t>
  </si>
  <si>
    <t>BASTAINGS LG 1.80M GRIS</t>
  </si>
  <si>
    <t>CHEVRON CARREE 100 LG 2.50M GRIS</t>
  </si>
  <si>
    <t>8289GR</t>
  </si>
  <si>
    <t>PANNEAU PVC 1000X35 GRIS</t>
  </si>
  <si>
    <t>FLOTTEURA046F</t>
  </si>
  <si>
    <t>FLOTTEUR POUR BASSIN DE CHASSE AQUATIRIS</t>
  </si>
  <si>
    <t>AQT001-PAB</t>
  </si>
  <si>
    <t xml:space="preserve">accessoires montage chasse a auget </t>
  </si>
  <si>
    <t>ALU TE 6060 40*40*3</t>
  </si>
  <si>
    <t>ALU CORNIERE 6060 T6 40*40*3</t>
  </si>
  <si>
    <t>VIS6X80A2</t>
  </si>
  <si>
    <t xml:space="preserve">VIS PENTURE INOX A4 TORX T30 6X30 </t>
  </si>
  <si>
    <t>Boites de 30</t>
  </si>
  <si>
    <t>VIS PENTURE T30 INOX A2 7*70</t>
  </si>
  <si>
    <t>Boîtes de 100</t>
  </si>
  <si>
    <t>Boite de 100 : VIS CHARPENTE 6X140</t>
  </si>
  <si>
    <t>NB COFFR</t>
  </si>
  <si>
    <t>NB de ventes de coffrage PVC</t>
  </si>
  <si>
    <t>BOULON6X30</t>
  </si>
  <si>
    <t>ECROU6X30</t>
  </si>
  <si>
    <t>CLOISON</t>
  </si>
  <si>
    <t>RT CALE, CAOUTCHOUC, BRUT, 8 X 90 BOITE de 24</t>
  </si>
  <si>
    <t>BARREGALVA2030F</t>
  </si>
  <si>
    <t>ROULEAUX GEOTEXTILE 3M</t>
  </si>
  <si>
    <t>ROULEAUX GEOTEXTILE 6M</t>
  </si>
  <si>
    <t>BARRIERE ANTI RACINE rouleau de 25m</t>
  </si>
  <si>
    <t>8289GR1500</t>
  </si>
  <si>
    <t>PANNEAU PVC 1000 X 1500 mm</t>
  </si>
  <si>
    <t>8289GR1515</t>
  </si>
  <si>
    <t>OBSOLETE</t>
  </si>
  <si>
    <t>8289GR2010</t>
  </si>
  <si>
    <t>PANNEAU PVC 1000 X 2010mm</t>
  </si>
  <si>
    <t>8289GR2025</t>
  </si>
  <si>
    <t>8289GR2110</t>
  </si>
  <si>
    <t>PANNEAU PVC 1000 X 2110 mm</t>
  </si>
  <si>
    <t>8289GR2220</t>
  </si>
  <si>
    <t>PANNEAU PVC 1000 X 2220 mm</t>
  </si>
  <si>
    <t>8289GR2510</t>
  </si>
  <si>
    <t>PANNEAU PVC 1000 X 2510 mm</t>
  </si>
  <si>
    <t>8289GR2525</t>
  </si>
  <si>
    <t>8095GR1500</t>
  </si>
  <si>
    <t>RALLONGE PVC 200 X 1500 mm</t>
  </si>
  <si>
    <t>8095GR1515</t>
  </si>
  <si>
    <t>8095GR2010</t>
  </si>
  <si>
    <t>RALLONGE PVC 200 X 2010 mm</t>
  </si>
  <si>
    <t>8095GR2025</t>
  </si>
  <si>
    <t>8095GR2110</t>
  </si>
  <si>
    <t>RALLONGE PVC 200 X 2110 mm</t>
  </si>
  <si>
    <t>8095GR2220</t>
  </si>
  <si>
    <t>RALLONGE PVC 200 X 2220 mm</t>
  </si>
  <si>
    <t>8095GR251</t>
  </si>
  <si>
    <t>RALLONGE PVC 200 X 2510 mm</t>
  </si>
  <si>
    <t>8095GR2525</t>
  </si>
  <si>
    <t>8252GR1510</t>
  </si>
  <si>
    <t>PROFIL H 1510</t>
  </si>
  <si>
    <t>8252GR1515</t>
  </si>
  <si>
    <t>PROFIL H 1515</t>
  </si>
  <si>
    <t>8252GR2005</t>
  </si>
  <si>
    <t>8252GR2025</t>
  </si>
  <si>
    <t>PROFIL H 2025</t>
  </si>
  <si>
    <t>8252GR2110</t>
  </si>
  <si>
    <t>8252GR2220</t>
  </si>
  <si>
    <t>8252GR2505</t>
  </si>
  <si>
    <t>8252GR2525</t>
  </si>
  <si>
    <t>PROFIL H 2525</t>
  </si>
  <si>
    <t>FILTRE VERTICAL 10EH8X2.5</t>
  </si>
  <si>
    <t>LA PLAQUE</t>
  </si>
  <si>
    <t>EONPLG6-C2/1N</t>
  </si>
  <si>
    <t>disjoncteur electrovanne 2A</t>
  </si>
  <si>
    <t>DGEOM915_152_3050</t>
  </si>
  <si>
    <t>DGEOM1525_152_3050</t>
  </si>
  <si>
    <t>VIS METAUX A2 TH M8X25</t>
  </si>
  <si>
    <t>R2V030015V25</t>
  </si>
  <si>
    <t>U1000 R2V 3G1.5 C25M</t>
  </si>
  <si>
    <t>u</t>
  </si>
  <si>
    <t>T-SHIRT GRIS  AQUATIRIS - TAILLE L</t>
  </si>
  <si>
    <t>DRAINAGE</t>
  </si>
  <si>
    <t>NB DFV</t>
  </si>
  <si>
    <t>Nombre de drainage FV</t>
  </si>
  <si>
    <t>8.05.120</t>
  </si>
  <si>
    <t>JOINT CAOUTCHOUC d83*d59*4 mm EPDM</t>
  </si>
  <si>
    <t>MSHBLEU</t>
  </si>
  <si>
    <t>Mastic Piscine MS Hybride 290 ml Bleu</t>
  </si>
  <si>
    <t>MARINIERE AQUATIRIS - TAILLE VETEMENT : TAILL</t>
  </si>
  <si>
    <t>T-SHIRT GRIS  AQUATIRIS -TAILLE M</t>
  </si>
  <si>
    <t>T-SHIRT MARINE AQUATIRIS - TAILLE M</t>
  </si>
  <si>
    <t>TE200NF</t>
  </si>
  <si>
    <t>Tube PVC Evacuation NF 4 m DN200</t>
  </si>
  <si>
    <t>CARRE 70 LG 1.50</t>
  </si>
  <si>
    <t>C50112500</t>
  </si>
  <si>
    <t>BASTAING PE 5*11 2.50 m</t>
  </si>
  <si>
    <t>COFCAREX</t>
  </si>
  <si>
    <t>Nombre de coffrages ecoplanc carex</t>
  </si>
  <si>
    <t xml:space="preserve">GUIDES DE L'USAGE (FV + FH ET FV) - Guide de </t>
  </si>
  <si>
    <t>PALETTES ET CARTONS</t>
  </si>
  <si>
    <t>PALETTES 100 * 120 MI-LOURDE</t>
  </si>
  <si>
    <t>PALETTES 80 * 120 MI-LOURDE</t>
  </si>
  <si>
    <t>PAL2700*2150</t>
  </si>
  <si>
    <t>Palette 2700*2150 4sem/11pl/12plots/1000kg</t>
  </si>
  <si>
    <t>PAL2280*2150</t>
  </si>
  <si>
    <t>Palette 2280*2150 3sem/11pl/9plots/1000kg</t>
  </si>
  <si>
    <t>PALBAC</t>
  </si>
  <si>
    <t>PALETTES BACS</t>
  </si>
  <si>
    <t>PAL100240</t>
  </si>
  <si>
    <t>Palettes 1000*2400 3 Semelles semi-lourdes</t>
  </si>
  <si>
    <t>DIRECTO 2-M-0,55(5,7-7,6A)</t>
  </si>
  <si>
    <t>R2V030015C100</t>
  </si>
  <si>
    <t>U1000 R2V 3G1.50 C100M</t>
  </si>
  <si>
    <t>BARREGALVA1660F</t>
  </si>
  <si>
    <t>R2V030015V50</t>
  </si>
  <si>
    <t>U1000 R2V 3G1.5 C50M</t>
  </si>
  <si>
    <t>Couronne de 50 ml</t>
  </si>
  <si>
    <t>VESTE AQUATIRIS - TAILLE VETEMENT : TAILLE XX</t>
  </si>
  <si>
    <t>VESTE AQUATIRIS - TAILLE VETEMENT : TAILLE S</t>
  </si>
  <si>
    <t>T-SHIRTGRIS  AQUATIRIS - TAILLE S</t>
  </si>
  <si>
    <t xml:space="preserve">T-SHIRT GRIS AQUATIRIS -  TAILLE XXL </t>
  </si>
  <si>
    <t>Boite de 200 :VIS METAUX INOX A2 TH  M6*20</t>
  </si>
  <si>
    <t>Boite de 50</t>
  </si>
  <si>
    <t>EMBOUT TORX TX40</t>
  </si>
  <si>
    <t>LIEN DE SERRAGE 3.2X142 NYL P6</t>
  </si>
  <si>
    <t>JVAC63</t>
  </si>
  <si>
    <t>TOILE U.S.</t>
  </si>
  <si>
    <t>8289GR1810</t>
  </si>
  <si>
    <t>8095GR1810</t>
  </si>
  <si>
    <t>T-SHIRT GRIS AQUATIRIS - TAILLE XL</t>
  </si>
  <si>
    <t>REMISES sur marchandises</t>
  </si>
  <si>
    <t>IKA-1/12-ST COFFRET 12 MODULES</t>
  </si>
  <si>
    <t>CROCHETS METAUX ACIER ZINGUE BLANC 6X40</t>
  </si>
  <si>
    <t>1731150021A</t>
  </si>
  <si>
    <t>COURONNE DE 50 M</t>
  </si>
  <si>
    <t>C403L15</t>
  </si>
  <si>
    <t>T-SHIRT AQUATIRIS MARINE - TAILLE S</t>
  </si>
  <si>
    <t>Boite de 50 : CORPS BOULON TH M8X70 INOX  A4</t>
  </si>
  <si>
    <t xml:space="preserve">VIS FACADE DDT12.3 4.8X25 T20 </t>
  </si>
  <si>
    <t>FLOTTEUR POUR CHASSE A CLAPET AQUATIRIS</t>
  </si>
  <si>
    <t>LCP13G</t>
  </si>
  <si>
    <t>PE ECOTEC-PA GRIS PG13.5 DIMAETRE 6-12</t>
  </si>
  <si>
    <t>NAHSKKGLPG13D</t>
  </si>
  <si>
    <t>PE HSKK GRIS LONG PG13 DIAMETRE 6-12</t>
  </si>
  <si>
    <t>C.ECROU ECOTEC-HSK-PA GRIS PG13</t>
  </si>
  <si>
    <t>JOINT200F</t>
  </si>
  <si>
    <t>JOINT HUBLOT PVC D200 EPDM 4 MM</t>
  </si>
  <si>
    <t>SCIE CLOCHE D127 MHS</t>
  </si>
  <si>
    <t>MHST - SCIE CLOCHE CARBURE D67</t>
  </si>
  <si>
    <t>FIK105 - SCIE CLOCHE DENTURE FINE  D105</t>
  </si>
  <si>
    <t>K-009127</t>
  </si>
  <si>
    <t>K-009020</t>
  </si>
  <si>
    <t>K-030105</t>
  </si>
  <si>
    <t>ECROU HEXAGONAL HU M8 PAS100 INOX A2</t>
  </si>
  <si>
    <t>URT5011/2</t>
  </si>
  <si>
    <t>VKDIVCE63EPMBLOC</t>
  </si>
  <si>
    <t>ROBINETS 1/4 DE TOUR ELECTRIQUE D63</t>
  </si>
  <si>
    <t>VESTE AQUATIRIS - TAILLE M-2</t>
  </si>
  <si>
    <t xml:space="preserve">CASQUETTE EN TISSU BLEU MARINE AQUATIRIS </t>
  </si>
  <si>
    <t>Casquette en tissu, 5 pans, bleue marine avec, sur le côté, le logo Aquatiris de brodé._x001F_Origine : Europe - Broderie : France_x001F_</t>
  </si>
  <si>
    <t>1589030004A</t>
  </si>
  <si>
    <t>ELECTROPOMPE TRIPHASEE DW VOX 75 D63 FILETE</t>
  </si>
  <si>
    <t>COFFRETS ELECTRIQUES</t>
  </si>
  <si>
    <t>PLATINE POUR TUBE D26</t>
  </si>
  <si>
    <t>LABR30008F</t>
  </si>
  <si>
    <t>Labo Retention 30L Coloris NOIR TEIN008</t>
  </si>
  <si>
    <t>TPPVC25</t>
  </si>
  <si>
    <t>TUBE PVC DN25 (ML)</t>
  </si>
  <si>
    <t>refmatal1</t>
  </si>
  <si>
    <t>RAPIS MATALA BLEU 120*100</t>
  </si>
  <si>
    <t>5.16.025</t>
  </si>
  <si>
    <t>RACCORDEMENT DE RECIPIENT 25/32X1</t>
  </si>
  <si>
    <t>KIT TINY BAC FV</t>
  </si>
  <si>
    <t>PEHD1250</t>
  </si>
  <si>
    <t>PLAQUE DE FOND D1250</t>
  </si>
  <si>
    <t>TP25/163</t>
  </si>
  <si>
    <t>T-SHIRT AQUATIRIS MARINE - TAILLE XL</t>
  </si>
  <si>
    <t>VIS PENTURE 6X30 T30 INOX  A4</t>
  </si>
  <si>
    <t>ER20BLT</t>
  </si>
  <si>
    <t xml:space="preserve">ER20.50A.GBH. ACT ELECTRIQUE ER20 AVEC CARTE </t>
  </si>
  <si>
    <t>2KTPQCELL</t>
  </si>
  <si>
    <t>2KTPQCEJJ</t>
  </si>
  <si>
    <t>VCHARP</t>
  </si>
  <si>
    <t>VIS CHARPENTE</t>
  </si>
  <si>
    <t>ACCESSOIRES</t>
  </si>
  <si>
    <t>1 palette de 60</t>
  </si>
  <si>
    <t>CORDAGE TRESSE DRISS POLYPRO D4 20M</t>
  </si>
  <si>
    <t>KIT BACS / KITS COFFRAGE</t>
  </si>
  <si>
    <t>RAMPE D'ALIMENTATION CAREX D50 L=1,3 M</t>
  </si>
  <si>
    <t>Les 10 fentes de la rampe d'alimentation seront réalisées à l'Atelier._x001F_Lors de la coupe, le disque (2mm) doit s'enfoncer de 2 cm / 1 fente tous les 25 cm. _x001F_PREMIERE FENTE A 10 CM._x001F_</t>
  </si>
  <si>
    <t>PORTE CLEFS SUPPORT TELEPHONE AQUATIRIS</t>
  </si>
  <si>
    <t>FV GEO</t>
  </si>
  <si>
    <t>DIRECTO 2-M-0.55 (5,7-7,6A) -S-S+TPL+AA24AC</t>
  </si>
  <si>
    <t>lot de 25</t>
  </si>
  <si>
    <t>PULL AQUATIRIS HOMME TAILLE L</t>
  </si>
  <si>
    <t>PULL AQUATIRIS HOMME TAILLE XL</t>
  </si>
  <si>
    <t>BGP200008F</t>
  </si>
  <si>
    <t>BGP500008F</t>
  </si>
  <si>
    <t>TE50NF10</t>
  </si>
  <si>
    <t>Tube PVC évacuation NF Ø 50 L = 20 cm</t>
  </si>
  <si>
    <t>Tube PVC évacuation NF Ø 50 L = 16 cm</t>
  </si>
  <si>
    <t>Tube PVC évacuation NF Ø 50 L = 10 cm</t>
  </si>
  <si>
    <t>KIT TRIPLE CAREX 6 EH</t>
  </si>
  <si>
    <t>KITBG</t>
  </si>
  <si>
    <t>KIT COMPLET POUR BARRES DE GUIDAGES</t>
  </si>
  <si>
    <t>POSTE DE RELEVAGE EAU CLAIRE 1M20 SANS POMPE</t>
  </si>
  <si>
    <t>POSTE DE RELEVAGE EAU CLAIRE 1M50 SANS POMPE</t>
  </si>
  <si>
    <t>POSTE DE RELEVAGE EAU CLAIRE 1M80 SANS POMPE</t>
  </si>
  <si>
    <t>CGPDMB51CM24</t>
  </si>
  <si>
    <t>TEMPO MULTIFONCTION - 1 RT 5A 24Vcc/240Vca</t>
  </si>
  <si>
    <t>TUYAUX FLEXIBLE PVC 55*63MM</t>
  </si>
  <si>
    <t>JOINT HUBLOT D125</t>
  </si>
  <si>
    <t>JOINT HUBLOT D160</t>
  </si>
  <si>
    <t>R2V030025C50</t>
  </si>
  <si>
    <t>U1000 R2V 3G2.50 C50M</t>
  </si>
  <si>
    <t>Couronne de 50 m</t>
  </si>
  <si>
    <t>U1000 R2V 3G2.50 C100M</t>
  </si>
  <si>
    <t>Couronne de 100 m</t>
  </si>
  <si>
    <t>F72U70050001</t>
  </si>
  <si>
    <t>POMPE GXRM 9 AVEC 10M DE CABLE</t>
  </si>
  <si>
    <t>POMPE GXRM 9 AVEC 10M DE CABLE_x001F_Pompe de relevage en inox 304 pour eaux légèrement chargées -_x001F_(Multi-canaux)_x001F_HYDRAULIQUE_x001F_ - Débit ...(Q m³/h): 0 - 10,2 m³/h_x001F_ - HMT .....(H mCl) : 9 - 1,7 mCE_x001F_ - Point de fonctionnement : NC_x001F_MOTEUR Monophasé en 50 Hz_x001F_ - Puissance ..(P2) : 0,25 kW_x001F_ - Intensité ..(In) : 2,50 A_x001F_ - Tension ....(1~) : 230 V_x001F_ - Isolation ...... : Classe F_x001F_ - Protection ..... : IP X8_x001F_ - Câble .......... : 10 m de longueur (3G1mm²)_x001F_ - Moteur ......... : A sec_x001F_ - Bobinage ....... : Triple imprégnation_x001F_ - Flotteur ....... : INTÉGRÉ_x001F_ - Condensateur ... : Intégré dans le corps de pompe_x001F_ORIFICE VERTICALE TARAUDÉ_x001F_ - Refoulement .... : 1""""¼_x001F_ - Passage libres . : 10 mm maxi_x001F_CONSTRUCTION_x001F_ - Corps de pompe . : INOX 304_x001F_ - Carcasse moteur : INOX 304_x001F_ - Turbine ........ : INOX 304_x001F_ - Arbre moteur ... : INOX 303_x001F_ - GM : Oxyde d'alumine / Carbone dur - NBR + 1 joint à lèvre</t>
  </si>
  <si>
    <t>POMPE GQVM 50-8 SG SANS FLOTTEUR - 20M CABLE SANS_x001F_FICHE_x001F_Pompe de relevage en fonte pour eaux chargées_x001F_(Turbine vortex)_x001F_CARACTÉRISTIQUES TECHNIQUES DE LA POMPE_x001F_HYDRAULIQUE_x001F_ - Débit .(Q m³/h) : 0 - 24 m³/h_x001F_ - HMT ...(H mCE). : 8 - 1,8 mCE_x001F_ - Point de fonctionnement : NC_x001F_MOTEUR monophasé en 50 Hz_x001F_ - Puissance .(P2) : 0,55 kW_x001F_ - Intensité .(In) : 4,30 A_x001F_ - Tension ...(1~) : 230 V_x001F_ - Rotation moteur : 2900 tr/min_x001F_ - Moteur ........ : A sec_x001F_ - Bobinage ...... : Triple imprégnation_x001F_ - Isolation ..... : Classe F_x001F_ - Protection .... : IP X8_x001F_ - Longueur Câble : 20 mètres en 3G1mm²_x001F_ - Flotteur ...... : NON INTÉGRÉ_x001F_ORIFICE HORIZONTAL_x001F_ - Refoulement ... : DN 50 - 2""""_x001F_ - Passage libre . : 50 mm maxi_x001F_CONSTRUCTION_x001F_ - Carcasse moteur : INOX 304_x001F_ - Corps de pompe : FONTE_x001F_ - Turbine vortex : FONTE_x001F_ - Arbre moteur .. : INOX 304_x001F_ - DOUBLE GM : Céramique d'alumine / Carbone dur - NBR</t>
  </si>
  <si>
    <t>F70U81050002</t>
  </si>
  <si>
    <t>POMPE GQVM 50-8 20M CABLE SANS FICHE_x001F_Pompe de relevage en fonte pour eaux chargées_x001F_(Turbine vortex)_x001F_CARACTÉRISTIQUES TECHNIQUES DE LA POMPE_x001F_HYDRAULIQUE_x001F_ - Débit .(Q m³/h) : 0 - 24 m³/h_x001F_ - HMT ...(H mCE). : 8 - 1,8 mCE_x001F_ - Point de fonctionnement : NC_x001F_MOTEUR monophasé en 50 Hz_x001F_ - Puissance .(P2) : 0,55 kW_x001F_ - Intensité .(In) : 4,30 A_x001F_ - Tension ...(1~) : 230 V_x001F_ - Rotation moteur : 2900 tr/min_x001F_ - Moteur ........ : A sec_x001F_ - Bobinage ...... : Triple imprégnation_x001F_ - Isolation ..... : Classe F_x001F_ - Protection .... : IP X8_x001F_ - Longueur Câble : 20 mètres en 3G1mm²_x001F_ - Flotteur ...... : Arrêt / Marche_x001F_ORIFICE HORIZONTAL_x001F_ - Refoulement ... : DN 50 - 2""""_x001F_ - Passage libre . : 50 mm maxi_x001F_CONSTRUCTION_x001F_ - Carcasse moteur : INOX 304_x001F_ - Corps de pompe : FONTE_x001F_ - Turbine vortex : FONTE_x001F_ - Arbre moteur .. : INOX 304_x001F_ - DOUBLE GM : Céramique d'alumine / Carbone dur - NBR</t>
  </si>
  <si>
    <t>F40301310000</t>
  </si>
  <si>
    <t>PIED D'ASSISE D SAG 2</t>
  </si>
  <si>
    <t>FORMAT PALETTE : 120 x 100 x 155H</t>
  </si>
  <si>
    <t>Coffret conçu pour le report d'alarme par SMS via le réseau GSM_x001F_(carte SIM non comprise)._x001F_ - Gestion de 4 numéros de téléphone._x001F_ - Alimentation par 4 piles LR06._x001F_ - 1 voyant de diagnostic._x001F_ - 1 voyant batterie faible._x001F_ - 1 bouton de configuration._x001F_Coffret plastique IP 44._x001F_Dimensions : 165 x 200 x 100 mm_x001F_NB : CE COFFRET EST À INSTALLER UNIQUEMENT DANS UN_x001F_LOCAL TECHNIQUE NON ACCESSIBLE AU PUBLIC.</t>
  </si>
  <si>
    <t>DISJONCTEUR</t>
  </si>
  <si>
    <t>Z-R230/16-20</t>
  </si>
  <si>
    <t>Relais modulaire 230 V AC 2NO 16A</t>
  </si>
  <si>
    <t>BACAPLANTES</t>
  </si>
  <si>
    <t>BAC A PLANTES V10 - PHYTO TINY 140CM</t>
  </si>
  <si>
    <t>IAQREX600LG2200</t>
  </si>
  <si>
    <t>CUVE CAREX  D600 H2200 COUVERCLE GRIS + LOGO</t>
  </si>
  <si>
    <t>AREVOIR</t>
  </si>
  <si>
    <t>IAQREX800LG2200</t>
  </si>
  <si>
    <t xml:space="preserve">POMPE OPTIMA  M EAUX CLAIRES </t>
  </si>
  <si>
    <t>BOUL</t>
  </si>
  <si>
    <t>BOULONS</t>
  </si>
  <si>
    <t>R2V030015V500</t>
  </si>
  <si>
    <t>U1000 R2V 3G1.5 C500M</t>
  </si>
  <si>
    <t>Couronne de 500 ml</t>
  </si>
  <si>
    <t>B63</t>
  </si>
  <si>
    <t>SPR-1200-50-RIGHT</t>
  </si>
  <si>
    <t>BARRERENF1630F</t>
  </si>
  <si>
    <t>BARRE DE RENFORT POUR BAC 3EH NEW (OK 6EH)</t>
  </si>
  <si>
    <t>BARRERENF2290F</t>
  </si>
  <si>
    <t>EBARA - POSTE EAUX CLAIRES 1M90 D600</t>
  </si>
  <si>
    <t>chemise aquatiris</t>
  </si>
  <si>
    <t>CHEMISE F  S</t>
  </si>
  <si>
    <t>CHEMISE F  M</t>
  </si>
  <si>
    <t>CHEMISE F  L</t>
  </si>
  <si>
    <t>CHEMISE F  XL</t>
  </si>
  <si>
    <t>CHEMISE H M</t>
  </si>
  <si>
    <t>CHEMISE H L</t>
  </si>
  <si>
    <t>CHEMISE H S</t>
  </si>
  <si>
    <t>CHEMISE H XL</t>
  </si>
  <si>
    <t>CHEMISE H XXL</t>
  </si>
  <si>
    <t>CHEMISE H XXXL</t>
  </si>
  <si>
    <t>CHEMISE F  XXL</t>
  </si>
  <si>
    <t>1771031321A</t>
  </si>
  <si>
    <t>5 m de câble en standard</t>
  </si>
  <si>
    <t>2 sorties - alternance intégrée avec coffret électrique inclus</t>
  </si>
  <si>
    <t>Facturation de plus value suite à des modifications sur des produits standards</t>
  </si>
  <si>
    <t>Ce sablier est accompagné d'une carte recto verso pour sensibiliser à la thématique de l'eau et de sa préservation. _x001F_Le tout est glissé dans un pochon coton naturel brut de 16x12cm._x001F_</t>
  </si>
  <si>
    <t xml:space="preserve"> pin's Iris</t>
  </si>
  <si>
    <t>Matière émaillée, 2.5cm, attache papillon Pin's collector réalisé pour les 15 ans d'Aquatiris - motif iris dans une goutte vendu et fixé sur une carte publicitaire. _x001F_ _x001F_</t>
  </si>
  <si>
    <t>pin's A</t>
  </si>
  <si>
    <t>Matière émaillée, 2.5cm, attache papillon Pin's collector réalisé pour les 15 ans d'Aquatiris - motif A vendu et fixé sur une carte publicitaire. _x001F_ _x001F_</t>
  </si>
  <si>
    <t xml:space="preserve">plaquette OSIER </t>
  </si>
  <si>
    <t>Format ouvert : 420 mm x 297 mm_x001F_Format fini : 210 mm x 297 mm_x001F_Papier : blanc laser 300g_x001F_lot de 10</t>
  </si>
  <si>
    <t>IAQREX600LG1900</t>
  </si>
  <si>
    <t>IAQREX800LG1900</t>
  </si>
  <si>
    <t>IAQREX800LG1500</t>
  </si>
  <si>
    <t>CUVE HT 900 D700 EQUIPEE :_x001F__x001F_- presses-étoupes_x001F_-chaine inox + crochet_x001F_-canalisation complète pour poste sans barres de guidage_x001F_</t>
  </si>
  <si>
    <t>Poste double pompe VOX100 avec poires déportées :_x001F__x001F_CUVE D800 H2200_x001F__x001F_Coffret électrique inclus avec gestion des pannes et alarme_x001F__x001F_Barres de guidages_x001F__x001F_Poire de déclenchement niveau bas et niveau haut_x001F__x001F_FEA maximum : - 1600 mm</t>
  </si>
  <si>
    <t>KIT DRAINAGE VENTILATION BAC 3 EH</t>
  </si>
  <si>
    <t>CARNET ENTRETIEN OSIER</t>
  </si>
  <si>
    <t>1 lot = 10 exemplaires Formats A4 fermé et A3 ouverts 12 pages 1 lot = 10 exemplaires Formats A4 fermé et A3 ouverts 12 pages</t>
  </si>
  <si>
    <t>MCOFPRO4-6-2A</t>
  </si>
  <si>
    <t>COFFRET POMPE 4-6A ALARME ET ELECTROVANNE</t>
  </si>
  <si>
    <t>DW VOX 75 A 3M DE CABLE</t>
  </si>
  <si>
    <t>Z-TN230/SS</t>
  </si>
  <si>
    <t>RGPB008F</t>
  </si>
  <si>
    <t>COFFRAGE PVC SUR MESURE 10x4,3 m 125 cm</t>
  </si>
  <si>
    <t>POTEAU PEAL 70X70 L=101 CM</t>
  </si>
  <si>
    <t>KIT PRESS BEST 25/RIGHT/DWD/85</t>
  </si>
  <si>
    <t>COFFRETAQUA</t>
  </si>
  <si>
    <t>COFFRET SERIGRAPHIE + DISJO + 2BLOCS + 3PE</t>
  </si>
  <si>
    <t>COFFRET ELECTRIQUE IP55 AVEC 4 MODULES_x001F__x001F_BORNIER TERRE_x001F__x001F_3 PE PG13,5_x001F__x001F_DISJONCTEUR MOTEUR LEGRAND_x001F__x001F_BLOCS DE JONCTION DOUBLE AUTO LEGRAND</t>
  </si>
  <si>
    <t>EL00498</t>
  </si>
  <si>
    <t>CORDON D'ALIMENTATION 2M FICHE SOUDEE 3G1.5</t>
  </si>
  <si>
    <t>EL00477</t>
  </si>
  <si>
    <t>EL00476</t>
  </si>
  <si>
    <t>K4001502</t>
  </si>
  <si>
    <t>FIL H07VK SOUPLE 1.5 BLEU</t>
  </si>
  <si>
    <t>K4001506</t>
  </si>
  <si>
    <t>FIL H07VK SOUPLE 1.5 ROUGE</t>
  </si>
  <si>
    <t>NORM20</t>
  </si>
  <si>
    <t>Normal 20%</t>
  </si>
  <si>
    <t>COQHUITRES</t>
  </si>
  <si>
    <t>CARBOVIA</t>
  </si>
  <si>
    <t>POMPES BEST ONE VOX M FLOTTEUR VERTICAL</t>
  </si>
  <si>
    <t>Double pompe avec poires déportées_x001F__x001F_Coffret électrique inclus</t>
  </si>
  <si>
    <t>DW VOX M 150 SANS FLOTTEUR</t>
  </si>
  <si>
    <t>SOBASMALL20M</t>
  </si>
  <si>
    <t>FLOTTEUR VERT 20M DE CABLE</t>
  </si>
  <si>
    <t>FLOTTEUR VERT M DE CABLE</t>
  </si>
  <si>
    <t>CAR OPTIMA/BEST ONE</t>
  </si>
  <si>
    <t>CHEMISE  FEMME TAILLE XS-</t>
  </si>
  <si>
    <t>CLOISON CENTRALE FV 2EH 3X2</t>
  </si>
  <si>
    <t>filtre 7.71x4.57 _x001F_geotextile 7.71x4.57_x001F_geotectile 5x2</t>
  </si>
  <si>
    <t>AGA 1,00 M</t>
  </si>
  <si>
    <t>COFFRET DIRECTO 2-M/0,37</t>
  </si>
  <si>
    <t>COFFRET DIRECTO 2-M-0,37(3,1-4,1A) -S-</t>
  </si>
  <si>
    <t>LIEN DE SERRAGE 7.6X300 NYLON 6BLANC</t>
  </si>
  <si>
    <t>CHEVRON PEAL 70X70 FIXATION CLOISON (env. 40c</t>
  </si>
  <si>
    <t>MD63</t>
  </si>
  <si>
    <t>EMBOUT LISSE MALE PVC PRESSION D63 x 76 mm</t>
  </si>
  <si>
    <t>COUPE DE TUBE</t>
  </si>
  <si>
    <t>CARTON</t>
  </si>
  <si>
    <t>ZIMPCADD404045</t>
  </si>
  <si>
    <t>ZIMPCAEDD1003030</t>
  </si>
  <si>
    <t>ZIMPCADD4040420</t>
  </si>
  <si>
    <t>ZCAEDC2000300300</t>
  </si>
  <si>
    <t>BAC A L'UNITE</t>
  </si>
  <si>
    <t>BACR1050/2180004F</t>
  </si>
  <si>
    <t>BAC RAYONNAGE 2500x1300x530</t>
  </si>
  <si>
    <t>PALETTE 1000x2400 3 semelles 1/2 lourde</t>
  </si>
  <si>
    <t>ZIMPCASC303018</t>
  </si>
  <si>
    <t>REHC D400 H200</t>
  </si>
  <si>
    <t>REHC D400 H400</t>
  </si>
  <si>
    <t>Gobelets (25cl utile, 33cl ras-bord) +Couvercle avec trou type ""Starbucks""_x001F_</t>
  </si>
  <si>
    <t>CARTESPOSTALESJARASS</t>
  </si>
  <si>
    <t>CARTES POSTALES JARDINS D'ASSAINISSEMENT</t>
  </si>
  <si>
    <t>1 LOT</t>
  </si>
  <si>
    <t>Support de communication remplaçant la petite plaquette Jardin d'Assainissement._x001F_Support d'appel au format carte postale._x001F_Recto : 1 visuel avec accroche (pèle mêle de visuels)_x001F_Verso : descriptif généraliste_x001F_1 lot = 120 cartes postales (6 visuels x 20 exemplaires)</t>
  </si>
  <si>
    <t>EL00731</t>
  </si>
  <si>
    <t>EL00649</t>
  </si>
  <si>
    <t>COFFRET ELECTRIQUE DOULE POMPE VOX 150</t>
  </si>
  <si>
    <t>TUBE PVC PRESSION D63 L35CM</t>
  </si>
  <si>
    <t>C7070CORNDP</t>
  </si>
  <si>
    <t>DW VOX/A 200</t>
  </si>
  <si>
    <t>38433A</t>
  </si>
  <si>
    <t>BAC SEPARATEUR GRAISSE 500L</t>
  </si>
  <si>
    <t>K4000702</t>
  </si>
  <si>
    <t>K4000706</t>
  </si>
  <si>
    <t>FIL H05VK 0,75 ROUGE</t>
  </si>
  <si>
    <t>TURBINE A304DWVOX5060HZHPO7515</t>
  </si>
  <si>
    <t>Plaquette A4 sur la PhytoREUT_x001F_La PhytoREUT (RÉUT signifiant Réutilisation des Eaux Usées Traitées), l'alternative à l'eau potable face à l'urgence climatique._x001F_Epuration - Stockage - Réutilisation_x001F_LOT DE 10_x001F_</t>
  </si>
  <si>
    <t>CLOISONT222</t>
  </si>
  <si>
    <t>CLOISON TERMINALE POUR BLOC DE JONCTION 222</t>
  </si>
  <si>
    <t>BLOQUEUR DE RAIL DIN LEGRAND 4 A 10A</t>
  </si>
  <si>
    <t>1721100021A</t>
  </si>
  <si>
    <t>BEST/A 3 M A</t>
  </si>
  <si>
    <t>C601400</t>
  </si>
  <si>
    <t>POTEAU ROND DIAM 60 1.40 M</t>
  </si>
  <si>
    <t>ECOLAT12</t>
  </si>
  <si>
    <t>ECOLAT 12CM X 7MM RLX 25ML</t>
  </si>
  <si>
    <t>Web ID</t>
  </si>
  <si>
    <t>Proposition</t>
  </si>
  <si>
    <t>Info</t>
  </si>
  <si>
    <t>Prix d'achat</t>
  </si>
  <si>
    <t>Marge estimée</t>
  </si>
  <si>
    <t>Achats</t>
  </si>
  <si>
    <t>SD</t>
  </si>
  <si>
    <t>AD</t>
  </si>
  <si>
    <t>X</t>
  </si>
  <si>
    <t>CHEMISE-F</t>
  </si>
  <si>
    <t>CHEMISE-H</t>
  </si>
  <si>
    <t>CHEMISE FEMME</t>
  </si>
  <si>
    <t>CHEMISE HOMME</t>
  </si>
  <si>
    <t>REMISE sur volume</t>
  </si>
  <si>
    <t>Pas de nomenclature de produit. Augmentation forfaitaire de 15%</t>
  </si>
  <si>
    <t>Pas de nomenclature de produit. Augmentation forfaitaire de 10%</t>
  </si>
  <si>
    <t>11.25</t>
  </si>
  <si>
    <t>8.79</t>
  </si>
  <si>
    <t>4.40</t>
  </si>
  <si>
    <t>1.19</t>
  </si>
  <si>
    <t>5.11</t>
  </si>
  <si>
    <t>UPDATE saskitps_product p set p.price = #P#, p.date_upd=now() where p.id_product = #ID# ;</t>
  </si>
  <si>
    <t>UPDATE saskitps_product_shop p set p.price = #P#, p.date_upd=now() where p.id_product = #ID# and p.id_shop=1 ;</t>
  </si>
  <si>
    <t>INSERT INTO TSaskitArchivePrix (RefSaskit,Prix,DATE_MODIF) Select RefSaskit, OldPrix, DateModification From TSaskit Where RefSaskit = #ID#;</t>
  </si>
  <si>
    <t>UPDATE TSaskit sas set sas.OldPrix = sas.PrixMagasin, sas.PrixMagasin = #P#, sas.DateModification = NOW() where sas.RefSaskit = #ID# ;</t>
  </si>
  <si>
    <t>INSERT INTO TSaskitMajProduits (RefSaskitMaj, Reference,PrixMaj) values (4,'#REF#',#P#);</t>
  </si>
  <si>
    <t>BASE</t>
  </si>
  <si>
    <t>NEW</t>
  </si>
  <si>
    <t>price</t>
  </si>
  <si>
    <t>UPDATE saskitps_product_shop p set p.price = #P#, p.date_upd=now() where p.id_product = #ID# ;</t>
  </si>
  <si>
    <t>UPDATE saskitps_product_attribute pa set pa.price = #P# where pa.id_product = #ID# and pa.id_product_attribute = #PA# ;</t>
  </si>
  <si>
    <t>UPDATE saskitps_product_attribute_shop pa set pa.price = #P# where pa.id_product = #ID# and pa.id_product_attribute = #PA# ;</t>
  </si>
  <si>
    <t>INSERT INTO TSaskitMajProduits (RefSaskitMaj, Reference,PrixMaj) values (3,'#REF#',#P#);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</si>
</sst>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"/>
    <numFmt numFmtId="165" formatCode="_-* #,##0.000_-;\-* #,##0.000_-;_-* &quot;-&quot;??_-;_-@_-"/>
    <numFmt numFmtId="166" formatCode="_-* #,##0.00\ _€_-;\-* #,##0.00\ _€_-;_-* &quot;-&quot;??\ _€_-;_-@_-"/>
    <numFmt numFmtId="167" formatCode="0.0"/>
  </numFmts>
  <fonts count="44" x14ac:knownFonts="1">
    <font>
      <sz val="11"/>
      <color theme="1"/>
      <name val="Calibri"/>
      <family val="2"/>
      <scheme val="minor"/>
    </font>
    <font>
      <b/>
      <sz val="9"/>
      <name val="Arial"/>
      <family val="2"/>
    </font>
    <font>
      <sz val="7"/>
      <name val="Arial MT"/>
    </font>
    <font>
      <sz val="7"/>
      <name val="Arial MT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0"/>
      <color rgb="FF000000"/>
      <name val="Times New Roman"/>
      <family val="1"/>
    </font>
    <font>
      <sz val="11"/>
      <color rgb="FF0061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7"/>
      <color rgb="FF000000"/>
      <name val="Arial MT"/>
      <family val="2"/>
    </font>
    <font>
      <sz val="11"/>
      <color rgb="FF00B050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rgb="FF7030A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b/>
      <sz val="10"/>
      <color rgb="FF117176"/>
      <name val="Calibri"/>
      <family val="2"/>
      <scheme val="minor"/>
    </font>
    <font>
      <b/>
      <sz val="10"/>
      <color rgb="FF0070C0"/>
      <name val="Calibri"/>
      <family val="2"/>
      <scheme val="minor"/>
    </font>
    <font>
      <b/>
      <sz val="10"/>
      <color rgb="FF00B050"/>
      <name val="Calibri"/>
      <family val="2"/>
      <scheme val="minor"/>
    </font>
    <font>
      <b/>
      <sz val="10"/>
      <color rgb="FF7030A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rgb="FFFFC00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0"/>
      <color rgb="FF117176"/>
      <name val="Lato"/>
      <family val="2"/>
    </font>
    <font>
      <b/>
      <u/>
      <sz val="10"/>
      <color rgb="FF117176"/>
      <name val="Calibri"/>
      <family val="2"/>
      <scheme val="minor"/>
    </font>
    <font>
      <b/>
      <u/>
      <sz val="10"/>
      <color rgb="FF117176"/>
      <name val="Calibri Light"/>
      <family val="2"/>
      <scheme val="major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0"/>
      <name val="Calibri"/>
      <family val="2"/>
      <scheme val="minor"/>
    </font>
    <font>
      <sz val="8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A5A5A5"/>
      </patternFill>
    </fill>
    <fill>
      <patternFill patternType="solid">
        <fgColor rgb="FFFFFF00"/>
        <bgColor indexed="64"/>
      </patternFill>
    </fill>
    <fill>
      <patternFill patternType="solid">
        <fgColor rgb="FFEFEFEF"/>
      </patternFill>
    </fill>
    <fill>
      <patternFill patternType="solid">
        <fgColor theme="4" tint="0.59999389629810485"/>
        <bgColor indexed="64"/>
      </patternFill>
    </fill>
  </fills>
  <borders count="2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808080"/>
      </left>
      <right style="medium">
        <color rgb="FF808080"/>
      </right>
      <top/>
      <bottom style="medium">
        <color rgb="FF808080"/>
      </bottom>
      <diagonal/>
    </border>
    <border>
      <left/>
      <right style="medium">
        <color rgb="FF808080"/>
      </right>
      <top/>
      <bottom style="medium">
        <color rgb="FF808080"/>
      </bottom>
      <diagonal/>
    </border>
    <border>
      <left style="medium">
        <color rgb="FF808080"/>
      </left>
      <right style="medium">
        <color rgb="FF808080"/>
      </right>
      <top style="medium">
        <color rgb="FF808080"/>
      </top>
      <bottom style="medium">
        <color rgb="FF808080"/>
      </bottom>
      <diagonal/>
    </border>
    <border>
      <left style="medium">
        <color rgb="FFA6A6A6"/>
      </left>
      <right style="medium">
        <color rgb="FFA6A6A6"/>
      </right>
      <top/>
      <bottom style="medium">
        <color rgb="FFA6A6A6"/>
      </bottom>
      <diagonal/>
    </border>
    <border>
      <left/>
      <right style="medium">
        <color rgb="FFA6A6A6"/>
      </right>
      <top/>
      <bottom style="medium">
        <color rgb="FFA6A6A6"/>
      </bottom>
      <diagonal/>
    </border>
    <border>
      <left style="medium">
        <color rgb="FFA6A6A6"/>
      </left>
      <right style="medium">
        <color rgb="FFA6A6A6"/>
      </right>
      <top style="medium">
        <color rgb="FFA6A6A6"/>
      </top>
      <bottom style="medium">
        <color rgb="FFA6A6A6"/>
      </bottom>
      <diagonal/>
    </border>
    <border>
      <left/>
      <right style="medium">
        <color rgb="FFA6A6A6"/>
      </right>
      <top style="medium">
        <color rgb="FFA6A6A6"/>
      </top>
      <bottom style="medium">
        <color rgb="FFA6A6A6"/>
      </bottom>
      <diagonal/>
    </border>
    <border>
      <left style="medium">
        <color rgb="FF808080"/>
      </left>
      <right style="medium">
        <color rgb="FF808080"/>
      </right>
      <top style="medium">
        <color rgb="FF808080"/>
      </top>
      <bottom/>
      <diagonal/>
    </border>
    <border>
      <left style="medium">
        <color rgb="FFA6A6A6"/>
      </left>
      <right style="medium">
        <color rgb="FFA6A6A6"/>
      </right>
      <top style="medium">
        <color rgb="FFA6A6A6"/>
      </top>
      <bottom/>
      <diagonal/>
    </border>
  </borders>
  <cellStyleXfs count="45">
    <xf numFmtId="0" fontId="0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8" fillId="0" borderId="0" applyNumberFormat="0" applyFill="0" applyBorder="0" applyAlignment="0" applyProtection="0"/>
    <xf numFmtId="0" fontId="9" fillId="26" borderId="1" applyNumberFormat="0" applyAlignment="0" applyProtection="0"/>
    <xf numFmtId="0" fontId="10" fillId="0" borderId="2" applyNumberFormat="0" applyFill="0" applyAlignment="0" applyProtection="0"/>
    <xf numFmtId="0" fontId="11" fillId="27" borderId="1" applyNumberFormat="0" applyAlignment="0" applyProtection="0"/>
    <xf numFmtId="0" fontId="12" fillId="28" borderId="0" applyNumberFormat="0" applyBorder="0" applyAlignment="0" applyProtection="0"/>
    <xf numFmtId="43" fontId="6" fillId="0" borderId="0" applyFont="0" applyFill="0" applyBorder="0" applyAlignment="0" applyProtection="0"/>
    <xf numFmtId="0" fontId="13" fillId="29" borderId="0" applyNumberFormat="0" applyBorder="0" applyAlignment="0" applyProtection="0"/>
    <xf numFmtId="0" fontId="14" fillId="0" borderId="0"/>
    <xf numFmtId="0" fontId="6" fillId="30" borderId="3" applyNumberFormat="0" applyFont="0" applyAlignment="0" applyProtection="0"/>
    <xf numFmtId="9" fontId="6" fillId="0" borderId="0" applyFont="0" applyFill="0" applyBorder="0" applyAlignment="0" applyProtection="0"/>
    <xf numFmtId="0" fontId="15" fillId="31" borderId="0" applyNumberFormat="0" applyBorder="0" applyAlignment="0" applyProtection="0"/>
    <xf numFmtId="0" fontId="16" fillId="26" borderId="4" applyNumberFormat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5" applyNumberFormat="0" applyFill="0" applyAlignment="0" applyProtection="0"/>
    <xf numFmtId="0" fontId="20" fillId="0" borderId="6" applyNumberFormat="0" applyFill="0" applyAlignment="0" applyProtection="0"/>
    <xf numFmtId="0" fontId="21" fillId="0" borderId="7" applyNumberFormat="0" applyFill="0" applyAlignment="0" applyProtection="0"/>
    <xf numFmtId="0" fontId="21" fillId="0" borderId="0" applyNumberFormat="0" applyFill="0" applyBorder="0" applyAlignment="0" applyProtection="0"/>
    <xf numFmtId="0" fontId="22" fillId="0" borderId="8" applyNumberFormat="0" applyFill="0" applyAlignment="0" applyProtection="0"/>
    <xf numFmtId="0" fontId="23" fillId="32" borderId="9" applyNumberFormat="0" applyAlignment="0" applyProtection="0"/>
  </cellStyleXfs>
  <cellXfs count="139">
    <xf numFmtId="0" fontId="0" fillId="0" borderId="0" xfId="0"/>
    <xf numFmtId="4" fontId="0" fillId="0" borderId="0" xfId="0" applyNumberFormat="1"/>
    <xf numFmtId="0" fontId="0" fillId="0" borderId="0" xfId="0" applyAlignment="1">
      <alignment horizontal="center" vertical="center" wrapText="1"/>
    </xf>
    <xf numFmtId="0" fontId="0" fillId="33" borderId="0" xfId="0" applyFill="1"/>
    <xf numFmtId="4" fontId="0" fillId="33" borderId="0" xfId="0" applyNumberFormat="1" applyFill="1"/>
    <xf numFmtId="0" fontId="8" fillId="0" borderId="0" xfId="0" applyFont="1" applyAlignment="1">
      <alignment horizontal="center" vertical="center" wrapText="1"/>
    </xf>
    <xf numFmtId="0" fontId="8" fillId="0" borderId="0" xfId="0" applyFont="1"/>
    <xf numFmtId="0" fontId="8" fillId="33" borderId="0" xfId="0" applyFont="1" applyFill="1"/>
    <xf numFmtId="9" fontId="8" fillId="0" borderId="0" xfId="34" applyFont="1"/>
    <xf numFmtId="9" fontId="8" fillId="0" borderId="0" xfId="34" applyFont="1" applyAlignment="1">
      <alignment horizontal="center" vertical="center" wrapText="1"/>
    </xf>
    <xf numFmtId="9" fontId="8" fillId="33" borderId="0" xfId="34" applyFont="1" applyFill="1"/>
    <xf numFmtId="4" fontId="8" fillId="0" borderId="0" xfId="0" applyNumberFormat="1" applyFont="1"/>
    <xf numFmtId="4" fontId="8" fillId="33" borderId="0" xfId="0" applyNumberFormat="1" applyFont="1" applyFill="1"/>
    <xf numFmtId="43" fontId="8" fillId="0" borderId="0" xfId="30" applyFont="1" applyAlignment="1">
      <alignment horizontal="center" vertical="center" wrapText="1"/>
    </xf>
    <xf numFmtId="43" fontId="8" fillId="0" borderId="0" xfId="30" applyFont="1"/>
    <xf numFmtId="43" fontId="8" fillId="33" borderId="0" xfId="30" applyFont="1" applyFill="1"/>
    <xf numFmtId="9" fontId="8" fillId="0" borderId="0" xfId="34" applyFont="1" applyFill="1"/>
    <xf numFmtId="165" fontId="8" fillId="33" borderId="0" xfId="30" applyNumberFormat="1" applyFont="1" applyFill="1"/>
    <xf numFmtId="164" fontId="8" fillId="33" borderId="0" xfId="0" applyNumberFormat="1" applyFont="1" applyFill="1"/>
    <xf numFmtId="0" fontId="1" fillId="0" borderId="10" xfId="32" applyFont="1" applyBorder="1" applyAlignment="1">
      <alignment horizontal="left" vertical="top" wrapText="1" indent="3"/>
    </xf>
    <xf numFmtId="0" fontId="1" fillId="0" borderId="10" xfId="32" applyFont="1" applyBorder="1" applyAlignment="1">
      <alignment horizontal="left" vertical="top" wrapText="1" indent="6"/>
    </xf>
    <xf numFmtId="0" fontId="1" fillId="0" borderId="10" xfId="32" applyFont="1" applyBorder="1" applyAlignment="1">
      <alignment horizontal="left" vertical="top" wrapText="1" indent="2"/>
    </xf>
    <xf numFmtId="0" fontId="2" fillId="34" borderId="11" xfId="32" applyFont="1" applyFill="1" applyBorder="1" applyAlignment="1">
      <alignment horizontal="left" vertical="top" wrapText="1"/>
    </xf>
    <xf numFmtId="2" fontId="24" fillId="34" borderId="11" xfId="32" applyNumberFormat="1" applyFont="1" applyFill="1" applyBorder="1" applyAlignment="1">
      <alignment horizontal="right" vertical="top" shrinkToFit="1"/>
    </xf>
    <xf numFmtId="0" fontId="2" fillId="0" borderId="12" xfId="32" applyFont="1" applyBorder="1" applyAlignment="1">
      <alignment horizontal="left" vertical="top" wrapText="1"/>
    </xf>
    <xf numFmtId="2" fontId="24" fillId="0" borderId="12" xfId="32" applyNumberFormat="1" applyFont="1" applyBorder="1" applyAlignment="1">
      <alignment horizontal="right" vertical="top" shrinkToFit="1"/>
    </xf>
    <xf numFmtId="0" fontId="2" fillId="34" borderId="12" xfId="32" applyFont="1" applyFill="1" applyBorder="1" applyAlignment="1">
      <alignment horizontal="left" vertical="top" wrapText="1"/>
    </xf>
    <xf numFmtId="2" fontId="24" fillId="34" borderId="12" xfId="32" applyNumberFormat="1" applyFont="1" applyFill="1" applyBorder="1" applyAlignment="1">
      <alignment horizontal="right" vertical="top" shrinkToFit="1"/>
    </xf>
    <xf numFmtId="0" fontId="2" fillId="34" borderId="13" xfId="32" applyFont="1" applyFill="1" applyBorder="1" applyAlignment="1">
      <alignment horizontal="left" vertical="top" wrapText="1"/>
    </xf>
    <xf numFmtId="2" fontId="24" fillId="34" borderId="13" xfId="32" applyNumberFormat="1" applyFont="1" applyFill="1" applyBorder="1" applyAlignment="1">
      <alignment horizontal="right" vertical="top" shrinkToFit="1"/>
    </xf>
    <xf numFmtId="0" fontId="25" fillId="0" borderId="0" xfId="0" applyFont="1" applyAlignment="1">
      <alignment horizontal="center" vertical="center" wrapText="1"/>
    </xf>
    <xf numFmtId="0" fontId="25" fillId="0" borderId="0" xfId="0" applyFont="1"/>
    <xf numFmtId="0" fontId="25" fillId="33" borderId="0" xfId="0" applyFont="1" applyFill="1"/>
    <xf numFmtId="0" fontId="0" fillId="0" borderId="0" xfId="0" applyAlignment="1">
      <alignment horizontal="left"/>
    </xf>
    <xf numFmtId="0" fontId="8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27" fillId="0" borderId="0" xfId="0" applyFont="1" applyAlignment="1">
      <alignment horizontal="center"/>
    </xf>
    <xf numFmtId="0" fontId="28" fillId="0" borderId="14" xfId="0" applyFont="1" applyBorder="1" applyAlignment="1">
      <alignment vertical="center"/>
    </xf>
    <xf numFmtId="0" fontId="28" fillId="0" borderId="15" xfId="0" applyFont="1" applyBorder="1" applyAlignment="1">
      <alignment vertical="center"/>
    </xf>
    <xf numFmtId="2" fontId="29" fillId="0" borderId="15" xfId="0" applyNumberFormat="1" applyFont="1" applyBorder="1" applyAlignment="1">
      <alignment horizontal="center" vertical="center" wrapText="1"/>
    </xf>
    <xf numFmtId="2" fontId="30" fillId="0" borderId="15" xfId="0" applyNumberFormat="1" applyFont="1" applyBorder="1" applyAlignment="1">
      <alignment horizontal="center" vertical="center" wrapText="1"/>
    </xf>
    <xf numFmtId="9" fontId="6" fillId="0" borderId="0" xfId="34" applyFont="1" applyAlignment="1">
      <alignment horizontal="left"/>
    </xf>
    <xf numFmtId="2" fontId="31" fillId="0" borderId="16" xfId="0" applyNumberFormat="1" applyFont="1" applyBorder="1" applyAlignment="1">
      <alignment horizontal="center" vertical="center" wrapText="1"/>
    </xf>
    <xf numFmtId="2" fontId="32" fillId="0" borderId="16" xfId="0" applyNumberFormat="1" applyFont="1" applyBorder="1" applyAlignment="1">
      <alignment horizontal="center" vertical="center" wrapText="1"/>
    </xf>
    <xf numFmtId="2" fontId="33" fillId="0" borderId="16" xfId="0" applyNumberFormat="1" applyFont="1" applyBorder="1" applyAlignment="1">
      <alignment horizontal="center" vertical="center" wrapText="1"/>
    </xf>
    <xf numFmtId="0" fontId="29" fillId="0" borderId="15" xfId="0" applyFont="1" applyBorder="1" applyAlignment="1">
      <alignment horizontal="center" vertical="center" wrapText="1"/>
    </xf>
    <xf numFmtId="4" fontId="29" fillId="0" borderId="15" xfId="0" applyNumberFormat="1" applyFont="1" applyBorder="1" applyAlignment="1">
      <alignment horizontal="center" vertical="center"/>
    </xf>
    <xf numFmtId="4" fontId="30" fillId="0" borderId="15" xfId="0" applyNumberFormat="1" applyFont="1" applyBorder="1" applyAlignment="1">
      <alignment horizontal="center" vertical="center"/>
    </xf>
    <xf numFmtId="2" fontId="34" fillId="0" borderId="16" xfId="0" applyNumberFormat="1" applyFont="1" applyBorder="1" applyAlignment="1">
      <alignment horizontal="center" vertical="center" wrapText="1"/>
    </xf>
    <xf numFmtId="0" fontId="28" fillId="0" borderId="0" xfId="0" applyFont="1" applyAlignment="1">
      <alignment vertical="center"/>
    </xf>
    <xf numFmtId="4" fontId="29" fillId="0" borderId="0" xfId="0" applyNumberFormat="1" applyFont="1" applyAlignment="1">
      <alignment horizontal="center" vertical="center"/>
    </xf>
    <xf numFmtId="4" fontId="30" fillId="0" borderId="0" xfId="0" applyNumberFormat="1" applyFont="1" applyAlignment="1">
      <alignment horizontal="center" vertical="center"/>
    </xf>
    <xf numFmtId="4" fontId="34" fillId="0" borderId="0" xfId="0" applyNumberFormat="1" applyFont="1" applyAlignment="1">
      <alignment horizontal="center" vertical="center"/>
    </xf>
    <xf numFmtId="4" fontId="35" fillId="0" borderId="0" xfId="0" applyNumberFormat="1" applyFont="1" applyAlignment="1">
      <alignment horizontal="center" vertical="center"/>
    </xf>
    <xf numFmtId="4" fontId="33" fillId="0" borderId="0" xfId="0" applyNumberFormat="1" applyFont="1" applyAlignment="1">
      <alignment horizontal="center" vertical="center"/>
    </xf>
    <xf numFmtId="0" fontId="28" fillId="0" borderId="17" xfId="0" applyFont="1" applyBorder="1" applyAlignment="1">
      <alignment vertical="center"/>
    </xf>
    <xf numFmtId="0" fontId="28" fillId="0" borderId="18" xfId="0" applyFont="1" applyBorder="1" applyAlignment="1">
      <alignment vertical="center"/>
    </xf>
    <xf numFmtId="0" fontId="29" fillId="0" borderId="18" xfId="0" applyFont="1" applyBorder="1" applyAlignment="1">
      <alignment horizontal="center" vertical="center"/>
    </xf>
    <xf numFmtId="2" fontId="30" fillId="0" borderId="18" xfId="0" applyNumberFormat="1" applyFont="1" applyBorder="1" applyAlignment="1">
      <alignment horizontal="center" vertical="center"/>
    </xf>
    <xf numFmtId="4" fontId="29" fillId="0" borderId="18" xfId="0" applyNumberFormat="1" applyFont="1" applyBorder="1" applyAlignment="1">
      <alignment horizontal="center" vertical="center"/>
    </xf>
    <xf numFmtId="49" fontId="28" fillId="0" borderId="17" xfId="0" applyNumberFormat="1" applyFont="1" applyBorder="1" applyAlignment="1">
      <alignment vertical="center"/>
    </xf>
    <xf numFmtId="0" fontId="28" fillId="0" borderId="19" xfId="0" applyFont="1" applyBorder="1" applyAlignment="1">
      <alignment vertical="center"/>
    </xf>
    <xf numFmtId="0" fontId="28" fillId="0" borderId="20" xfId="0" applyFont="1" applyBorder="1" applyAlignment="1">
      <alignment vertical="center"/>
    </xf>
    <xf numFmtId="0" fontId="29" fillId="0" borderId="20" xfId="0" applyFont="1" applyBorder="1" applyAlignment="1">
      <alignment horizontal="center" vertical="center"/>
    </xf>
    <xf numFmtId="2" fontId="30" fillId="0" borderId="20" xfId="0" applyNumberFormat="1" applyFont="1" applyBorder="1" applyAlignment="1">
      <alignment horizontal="center" vertical="center"/>
    </xf>
    <xf numFmtId="0" fontId="29" fillId="0" borderId="17" xfId="0" applyFont="1" applyBorder="1" applyAlignment="1">
      <alignment horizontal="left" vertical="center"/>
    </xf>
    <xf numFmtId="0" fontId="29" fillId="0" borderId="18" xfId="0" applyFont="1" applyBorder="1" applyAlignment="1">
      <alignment vertical="center"/>
    </xf>
    <xf numFmtId="0" fontId="27" fillId="0" borderId="0" xfId="0" applyFont="1"/>
    <xf numFmtId="2" fontId="8" fillId="0" borderId="0" xfId="0" applyNumberFormat="1" applyFont="1"/>
    <xf numFmtId="9" fontId="6" fillId="0" borderId="0" xfId="34" applyFont="1"/>
    <xf numFmtId="0" fontId="36" fillId="0" borderId="0" xfId="0" applyFont="1" applyAlignment="1">
      <alignment horizontal="center" vertical="center" wrapText="1"/>
    </xf>
    <xf numFmtId="0" fontId="36" fillId="0" borderId="0" xfId="0" applyFont="1"/>
    <xf numFmtId="0" fontId="0" fillId="0" borderId="0" xfId="0" applyAlignment="1">
      <alignment vertical="center" wrapText="1"/>
    </xf>
    <xf numFmtId="0" fontId="8" fillId="0" borderId="0" xfId="0" applyFont="1" applyAlignment="1">
      <alignment vertical="center" wrapText="1"/>
    </xf>
    <xf numFmtId="0" fontId="22" fillId="0" borderId="0" xfId="0" applyFont="1"/>
    <xf numFmtId="0" fontId="0" fillId="0" borderId="0" xfId="0" applyAlignment="1">
      <alignment horizontal="center"/>
    </xf>
    <xf numFmtId="0" fontId="37" fillId="0" borderId="0" xfId="0" applyFont="1" applyAlignment="1">
      <alignment horizontal="left" vertical="center"/>
    </xf>
    <xf numFmtId="0" fontId="3" fillId="34" borderId="12" xfId="32" applyFont="1" applyFill="1" applyBorder="1" applyAlignment="1">
      <alignment horizontal="left" vertical="top" wrapText="1"/>
    </xf>
    <xf numFmtId="43" fontId="6" fillId="0" borderId="0" xfId="30" applyFont="1"/>
    <xf numFmtId="0" fontId="3" fillId="0" borderId="12" xfId="32" applyFont="1" applyBorder="1" applyAlignment="1">
      <alignment horizontal="left" vertical="top" wrapText="1"/>
    </xf>
    <xf numFmtId="0" fontId="1" fillId="0" borderId="0" xfId="32" applyFont="1" applyAlignment="1">
      <alignment horizontal="left" vertical="top" wrapText="1" indent="2"/>
    </xf>
    <xf numFmtId="43" fontId="0" fillId="0" borderId="0" xfId="0" applyNumberFormat="1"/>
    <xf numFmtId="14" fontId="0" fillId="0" borderId="0" xfId="0" applyNumberFormat="1"/>
    <xf numFmtId="11" fontId="0" fillId="0" borderId="0" xfId="0" applyNumberFormat="1"/>
    <xf numFmtId="2" fontId="8" fillId="33" borderId="0" xfId="0" applyNumberFormat="1" applyFont="1" applyFill="1"/>
    <xf numFmtId="9" fontId="8" fillId="0" borderId="0" xfId="34" applyFont="1" applyAlignment="1">
      <alignment horizontal="center"/>
    </xf>
    <xf numFmtId="0" fontId="38" fillId="0" borderId="0" xfId="0" applyFont="1"/>
    <xf numFmtId="0" fontId="39" fillId="0" borderId="0" xfId="0" applyFont="1"/>
    <xf numFmtId="166" fontId="0" fillId="0" borderId="0" xfId="0" applyNumberFormat="1"/>
    <xf numFmtId="43" fontId="6" fillId="0" borderId="0" xfId="30" applyFont="1" applyAlignment="1">
      <alignment horizontal="center"/>
    </xf>
    <xf numFmtId="43" fontId="28" fillId="0" borderId="15" xfId="30" applyFont="1" applyBorder="1" applyAlignment="1">
      <alignment horizontal="center" vertical="center"/>
    </xf>
    <xf numFmtId="43" fontId="28" fillId="0" borderId="0" xfId="30" applyFont="1" applyAlignment="1">
      <alignment horizontal="center" vertical="center"/>
    </xf>
    <xf numFmtId="43" fontId="39" fillId="0" borderId="0" xfId="30" applyFont="1" applyAlignment="1">
      <alignment horizontal="center"/>
    </xf>
    <xf numFmtId="43" fontId="28" fillId="0" borderId="18" xfId="30" applyFont="1" applyBorder="1" applyAlignment="1">
      <alignment horizontal="center" vertical="center"/>
    </xf>
    <xf numFmtId="43" fontId="28" fillId="0" borderId="20" xfId="30" applyFont="1" applyBorder="1" applyAlignment="1">
      <alignment horizontal="center" vertical="center"/>
    </xf>
    <xf numFmtId="43" fontId="29" fillId="0" borderId="18" xfId="30" applyFont="1" applyBorder="1" applyAlignment="1">
      <alignment horizontal="center" vertical="center"/>
    </xf>
    <xf numFmtId="0" fontId="40" fillId="0" borderId="17" xfId="0" applyFont="1" applyBorder="1" applyAlignment="1">
      <alignment vertical="center"/>
    </xf>
    <xf numFmtId="0" fontId="40" fillId="0" borderId="18" xfId="0" applyFont="1" applyBorder="1" applyAlignment="1">
      <alignment vertical="center"/>
    </xf>
    <xf numFmtId="43" fontId="40" fillId="0" borderId="18" xfId="30" applyFont="1" applyBorder="1" applyAlignment="1">
      <alignment horizontal="center" vertical="center"/>
    </xf>
    <xf numFmtId="0" fontId="40" fillId="0" borderId="18" xfId="0" applyFont="1" applyBorder="1" applyAlignment="1">
      <alignment horizontal="center" vertical="center"/>
    </xf>
    <xf numFmtId="43" fontId="28" fillId="0" borderId="18" xfId="30" applyFont="1" applyFill="1" applyBorder="1" applyAlignment="1">
      <alignment horizontal="center" vertical="center"/>
    </xf>
    <xf numFmtId="0" fontId="2" fillId="34" borderId="0" xfId="32" applyFont="1" applyFill="1" applyAlignment="1">
      <alignment horizontal="left" vertical="top" wrapText="1"/>
    </xf>
    <xf numFmtId="2" fontId="24" fillId="34" borderId="0" xfId="32" applyNumberFormat="1" applyFont="1" applyFill="1" applyAlignment="1">
      <alignment horizontal="right" vertical="top" shrinkToFit="1"/>
    </xf>
    <xf numFmtId="10" fontId="6" fillId="0" borderId="0" xfId="34" applyNumberFormat="1" applyFont="1"/>
    <xf numFmtId="43" fontId="28" fillId="0" borderId="15" xfId="30" applyFont="1" applyFill="1" applyBorder="1" applyAlignment="1">
      <alignment horizontal="center" vertical="center"/>
    </xf>
    <xf numFmtId="167" fontId="0" fillId="0" borderId="0" xfId="0" applyNumberFormat="1"/>
    <xf numFmtId="0" fontId="0" fillId="0" borderId="0" xfId="0" applyAlignment="1">
      <alignment wrapText="1"/>
    </xf>
    <xf numFmtId="0" fontId="0" fillId="35" borderId="0" xfId="0" applyFill="1"/>
    <xf numFmtId="0" fontId="41" fillId="0" borderId="22" xfId="0" applyFont="1" applyBorder="1" applyAlignment="1">
      <alignment vertical="center"/>
    </xf>
    <xf numFmtId="0" fontId="41" fillId="0" borderId="17" xfId="0" applyFont="1" applyBorder="1" applyAlignment="1">
      <alignment vertical="center"/>
    </xf>
    <xf numFmtId="0" fontId="42" fillId="0" borderId="22" xfId="0" applyFont="1" applyBorder="1" applyAlignment="1">
      <alignment horizontal="center" vertical="center"/>
    </xf>
    <xf numFmtId="0" fontId="42" fillId="0" borderId="17" xfId="0" applyFont="1" applyBorder="1" applyAlignment="1">
      <alignment horizontal="center" vertical="center"/>
    </xf>
    <xf numFmtId="0" fontId="30" fillId="0" borderId="22" xfId="0" applyFont="1" applyBorder="1" applyAlignment="1">
      <alignment horizontal="center" vertical="center" wrapText="1" shrinkToFit="1"/>
    </xf>
    <xf numFmtId="0" fontId="30" fillId="0" borderId="17" xfId="0" applyFont="1" applyBorder="1" applyAlignment="1">
      <alignment horizontal="center" vertical="center" wrapText="1" shrinkToFit="1"/>
    </xf>
    <xf numFmtId="0" fontId="31" fillId="0" borderId="21" xfId="0" applyFont="1" applyBorder="1" applyAlignment="1">
      <alignment horizontal="center" vertical="center" wrapText="1"/>
    </xf>
    <xf numFmtId="0" fontId="31" fillId="0" borderId="14" xfId="0" applyFont="1" applyBorder="1" applyAlignment="1">
      <alignment horizontal="center" vertical="center" wrapText="1"/>
    </xf>
    <xf numFmtId="0" fontId="32" fillId="0" borderId="21" xfId="0" applyFont="1" applyBorder="1" applyAlignment="1">
      <alignment horizontal="center" vertical="center" wrapText="1"/>
    </xf>
    <xf numFmtId="0" fontId="32" fillId="0" borderId="14" xfId="0" applyFont="1" applyBorder="1" applyAlignment="1">
      <alignment horizontal="center" vertical="center" wrapText="1"/>
    </xf>
    <xf numFmtId="0" fontId="41" fillId="0" borderId="21" xfId="0" applyFont="1" applyBorder="1" applyAlignment="1">
      <alignment horizontal="center" vertical="center" wrapText="1"/>
    </xf>
    <xf numFmtId="0" fontId="41" fillId="0" borderId="14" xfId="0" applyFont="1" applyBorder="1" applyAlignment="1">
      <alignment horizontal="center" vertical="center" wrapText="1"/>
    </xf>
    <xf numFmtId="0" fontId="33" fillId="0" borderId="21" xfId="0" applyFont="1" applyBorder="1" applyAlignment="1">
      <alignment horizontal="center" vertical="center" wrapText="1"/>
    </xf>
    <xf numFmtId="0" fontId="33" fillId="0" borderId="14" xfId="0" applyFont="1" applyBorder="1" applyAlignment="1">
      <alignment horizontal="center" vertical="center" wrapText="1"/>
    </xf>
    <xf numFmtId="0" fontId="30" fillId="0" borderId="22" xfId="0" applyFont="1" applyBorder="1" applyAlignment="1">
      <alignment horizontal="center" vertical="center" wrapText="1"/>
    </xf>
    <xf numFmtId="0" fontId="30" fillId="0" borderId="17" xfId="0" applyFont="1" applyBorder="1" applyAlignment="1">
      <alignment horizontal="center" vertical="center" wrapText="1"/>
    </xf>
    <xf numFmtId="49" fontId="41" fillId="0" borderId="22" xfId="0" applyNumberFormat="1" applyFont="1" applyBorder="1" applyAlignment="1">
      <alignment vertical="center"/>
    </xf>
    <xf numFmtId="49" fontId="41" fillId="0" borderId="17" xfId="0" applyNumberFormat="1" applyFont="1" applyBorder="1" applyAlignment="1">
      <alignment vertical="center"/>
    </xf>
    <xf numFmtId="43" fontId="41" fillId="0" borderId="21" xfId="30" applyFont="1" applyBorder="1" applyAlignment="1">
      <alignment horizontal="center" vertical="center" wrapText="1"/>
    </xf>
    <xf numFmtId="43" fontId="41" fillId="0" borderId="14" xfId="30" applyFont="1" applyBorder="1" applyAlignment="1">
      <alignment horizontal="center" vertical="center" wrapText="1"/>
    </xf>
    <xf numFmtId="0" fontId="41" fillId="0" borderId="21" xfId="0" applyFont="1" applyBorder="1" applyAlignment="1">
      <alignment vertical="center"/>
    </xf>
    <xf numFmtId="0" fontId="41" fillId="0" borderId="14" xfId="0" applyFont="1" applyBorder="1" applyAlignment="1">
      <alignment vertical="center"/>
    </xf>
    <xf numFmtId="0" fontId="42" fillId="0" borderId="21" xfId="0" applyFont="1" applyBorder="1" applyAlignment="1">
      <alignment horizontal="center" vertical="center"/>
    </xf>
    <xf numFmtId="0" fontId="42" fillId="0" borderId="14" xfId="0" applyFont="1" applyBorder="1" applyAlignment="1">
      <alignment horizontal="center" vertical="center"/>
    </xf>
    <xf numFmtId="0" fontId="30" fillId="0" borderId="21" xfId="0" applyFont="1" applyBorder="1" applyAlignment="1">
      <alignment horizontal="center" vertical="center" wrapText="1"/>
    </xf>
    <xf numFmtId="0" fontId="30" fillId="0" borderId="14" xfId="0" applyFont="1" applyBorder="1" applyAlignment="1">
      <alignment horizontal="center" vertical="center" wrapText="1"/>
    </xf>
    <xf numFmtId="0" fontId="42" fillId="0" borderId="21" xfId="0" applyFont="1" applyBorder="1" applyAlignment="1">
      <alignment horizontal="center" vertical="center" wrapText="1"/>
    </xf>
    <xf numFmtId="0" fontId="42" fillId="0" borderId="14" xfId="0" applyFont="1" applyBorder="1" applyAlignment="1">
      <alignment horizontal="center" vertical="center" wrapText="1"/>
    </xf>
    <xf numFmtId="0" fontId="27" fillId="0" borderId="0" xfId="0" applyFont="1" applyAlignment="1">
      <alignment horizontal="center" vertical="center" wrapText="1"/>
    </xf>
    <xf numFmtId="0" fontId="34" fillId="0" borderId="21" xfId="0" applyFont="1" applyBorder="1" applyAlignment="1">
      <alignment horizontal="center" vertical="center" wrapText="1"/>
    </xf>
    <xf numFmtId="0" fontId="34" fillId="0" borderId="14" xfId="0" applyFont="1" applyBorder="1" applyAlignment="1">
      <alignment horizontal="center" vertical="center" wrapText="1"/>
    </xf>
  </cellXfs>
  <cellStyles count="45">
    <cellStyle name="20 % - Accent1" xfId="1" builtinId="30" customBuiltin="1"/>
    <cellStyle name="20 % - Accent2" xfId="2" builtinId="34" customBuiltin="1"/>
    <cellStyle name="20 % - Accent3" xfId="3" builtinId="38" customBuiltin="1"/>
    <cellStyle name="20 % - Accent4" xfId="4" builtinId="42" customBuiltin="1"/>
    <cellStyle name="20 % - Accent5" xfId="5" builtinId="46" customBuiltin="1"/>
    <cellStyle name="20 % - Accent6" xfId="6" builtinId="50" customBuiltin="1"/>
    <cellStyle name="40 % - Accent1" xfId="7" builtinId="31" customBuiltin="1"/>
    <cellStyle name="40 % - Accent2" xfId="8" builtinId="35" customBuiltin="1"/>
    <cellStyle name="40 % - Accent3" xfId="9" builtinId="39" customBuiltin="1"/>
    <cellStyle name="40 % - Accent4" xfId="10" builtinId="43" customBuiltin="1"/>
    <cellStyle name="40 % - Accent5" xfId="11" builtinId="47" customBuiltin="1"/>
    <cellStyle name="40 % - Accent6" xfId="12" builtinId="51" customBuiltin="1"/>
    <cellStyle name="60 % - Accent1" xfId="13" builtinId="32" customBuiltin="1"/>
    <cellStyle name="60 % - Accent2" xfId="14" builtinId="36" customBuiltin="1"/>
    <cellStyle name="60 % - Accent3" xfId="15" builtinId="40" customBuiltin="1"/>
    <cellStyle name="60 % - Accent4" xfId="16" builtinId="44" customBuiltin="1"/>
    <cellStyle name="60 % - Accent5" xfId="17" builtinId="48" customBuiltin="1"/>
    <cellStyle name="60 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Avertissement" xfId="25" builtinId="11" customBuiltin="1"/>
    <cellStyle name="Calcul" xfId="26" builtinId="22" customBuiltin="1"/>
    <cellStyle name="Cellule liée" xfId="27" builtinId="24" customBuiltin="1"/>
    <cellStyle name="Entrée" xfId="28" builtinId="20" customBuiltin="1"/>
    <cellStyle name="Insatisfaisant" xfId="29" builtinId="27" customBuiltin="1"/>
    <cellStyle name="Milliers" xfId="30" builtinId="3"/>
    <cellStyle name="Neutre" xfId="31" builtinId="28" customBuiltin="1"/>
    <cellStyle name="Normal" xfId="0" builtinId="0"/>
    <cellStyle name="Normal 2" xfId="32" xr:uid="{00000000-0005-0000-0000-000020000000}"/>
    <cellStyle name="Note" xfId="33" builtinId="10" customBuiltin="1"/>
    <cellStyle name="Pourcentage" xfId="34" builtinId="5"/>
    <cellStyle name="Satisfaisant" xfId="35" builtinId="26" customBuiltin="1"/>
    <cellStyle name="Sortie" xfId="36" builtinId="21" customBuiltin="1"/>
    <cellStyle name="Texte explicatif" xfId="37" builtinId="53" customBuiltin="1"/>
    <cellStyle name="Titre" xfId="38" builtinId="15" customBuiltin="1"/>
    <cellStyle name="Titre 1" xfId="39" builtinId="16" customBuiltin="1"/>
    <cellStyle name="Titre 2" xfId="40" builtinId="17" customBuiltin="1"/>
    <cellStyle name="Titre 3" xfId="41" builtinId="18" customBuiltin="1"/>
    <cellStyle name="Titre 4" xfId="42" builtinId="19" customBuiltin="1"/>
    <cellStyle name="Total" xfId="43" builtinId="25" customBuiltin="1"/>
    <cellStyle name="Vérification" xfId="44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92"/>
  <sheetViews>
    <sheetView topLeftCell="A151" workbookViewId="0">
      <selection activeCell="B155" sqref="B155:I155"/>
    </sheetView>
  </sheetViews>
  <sheetFormatPr baseColWidth="10" defaultRowHeight="15" x14ac:dyDescent="0.25"/>
  <cols>
    <col min="4" max="4" width="30.28515625" bestFit="1" customWidth="1"/>
    <col min="5" max="5" width="11.5703125" style="33" customWidth="1"/>
    <col min="7" max="7" width="11.5703125" style="14" customWidth="1"/>
  </cols>
  <sheetData>
    <row r="1" spans="1:15" ht="24" customHeight="1" x14ac:dyDescent="0.25">
      <c r="A1" t="s">
        <v>4415</v>
      </c>
      <c r="B1" t="s">
        <v>4416</v>
      </c>
      <c r="C1" t="s">
        <v>4417</v>
      </c>
      <c r="D1" t="s">
        <v>4418</v>
      </c>
      <c r="E1" s="33" t="s">
        <v>4419</v>
      </c>
      <c r="K1" t="s">
        <v>5682</v>
      </c>
      <c r="L1" t="s">
        <v>5683</v>
      </c>
      <c r="M1" s="106" t="s">
        <v>5684</v>
      </c>
      <c r="N1" t="s">
        <v>5685</v>
      </c>
      <c r="O1" t="s">
        <v>5686</v>
      </c>
    </row>
    <row r="2" spans="1:15" x14ac:dyDescent="0.25">
      <c r="A2">
        <v>134</v>
      </c>
      <c r="B2">
        <v>12</v>
      </c>
      <c r="C2" t="s">
        <v>4420</v>
      </c>
      <c r="D2" t="s">
        <v>421</v>
      </c>
      <c r="E2" s="33" t="s">
        <v>4421</v>
      </c>
      <c r="F2">
        <f>VALUE(SUBSTITUTE(E2,".",","))</f>
        <v>52.5</v>
      </c>
      <c r="G2" s="14">
        <f>VLOOKUP(D2,'BASE ARTICLE SAMUEL 25012023 v2'!$A$1:$K$1287,11,FALSE)</f>
        <v>52.5</v>
      </c>
      <c r="H2" s="105">
        <f>VALUE(IF(VALUE(SUBSTITUTE(G2,".",","))&gt;2,ROUND(SUBSTITUTE(G2,".",","),2),SUBSTITUTE(G2,".",",")))</f>
        <v>52.5</v>
      </c>
      <c r="I2" s="82" t="str">
        <f>SUBSTITUTE(H2,",",".")</f>
        <v>52.5</v>
      </c>
      <c r="J2">
        <f>IF(F2&lt;&gt;H2,1,0)</f>
        <v>0</v>
      </c>
      <c r="K2" s="107" t="str">
        <f>IF(J2=1,SUBSTITUTE(SUBSTITUTE($K$1,"#P#",I2),"#ID#",B2),"")</f>
        <v/>
      </c>
      <c r="L2" s="107" t="str">
        <f>IF(J2=1,SUBSTITUTE(SUBSTITUTE($L$1,"#P#",I2),"#ID#",B2),"")</f>
        <v/>
      </c>
      <c r="M2" s="107" t="str">
        <f>IF(J2=1,SUBSTITUTE(SUBSTITUTE(SUBSTITUTE($M$1,"#P#",I2),"#ID#",A2),"#REF#",D2),"")</f>
        <v/>
      </c>
      <c r="N2" s="107" t="str">
        <f>IF(J2=1,SUBSTITUTE(SUBSTITUTE(SUBSTITUTE($N$1,"#P#",I2),"#ID#",A2),"#REF#",D2),"")</f>
        <v/>
      </c>
      <c r="O2" s="107" t="str">
        <f>IF(J2=1,SUBSTITUTE(SUBSTITUTE(SUBSTITUTE($O$1,"#P#",I2),"#ID#",A2),"#REF#",D2),"")</f>
        <v/>
      </c>
    </row>
    <row r="3" spans="1:15" x14ac:dyDescent="0.25">
      <c r="A3">
        <v>126</v>
      </c>
      <c r="B3">
        <v>14</v>
      </c>
      <c r="C3" t="s">
        <v>4420</v>
      </c>
      <c r="D3" t="s">
        <v>33</v>
      </c>
      <c r="E3" s="33">
        <v>22</v>
      </c>
      <c r="F3">
        <f t="shared" ref="F3:F66" si="0">VALUE(SUBSTITUTE(E3,".",","))</f>
        <v>22</v>
      </c>
      <c r="G3" s="14">
        <f>VLOOKUP(D3,'BASE ARTICLE SAMUEL 25012023 v2'!$A$1:$K$1287,11,FALSE)</f>
        <v>23.1</v>
      </c>
      <c r="H3">
        <f t="shared" ref="H3:H66" si="1">VALUE(IF(VALUE(SUBSTITUTE(G3,".",","))&gt;2,ROUND(SUBSTITUTE(G3,".",","),2),SUBSTITUTE(G3,".",",")))</f>
        <v>23.1</v>
      </c>
      <c r="I3" s="82" t="str">
        <f t="shared" ref="I3:I66" si="2">SUBSTITUTE(H3,",",".")</f>
        <v>23.1</v>
      </c>
      <c r="J3">
        <f t="shared" ref="J3:J67" si="3">IF(F3&lt;&gt;H3,1,0)</f>
        <v>1</v>
      </c>
      <c r="K3" s="107" t="str">
        <f>IF(J3=1,SUBSTITUTE(SUBSTITUTE($K$1,"#P#",I3),"#ID#",B3),"")</f>
        <v>UPDATE saskitps_product p set p.price = 23.1, p.date_upd=now() where p.id_product = 14 ;</v>
      </c>
      <c r="L3" s="107" t="str">
        <f>IF(J3=1,SUBSTITUTE(SUBSTITUTE($L$1,"#P#",I3),"#ID#",B3),"")</f>
        <v>UPDATE saskitps_product_shop p set p.price = 23.1, p.date_upd=now() where p.id_product = 14 and p.id_shop=1 ;</v>
      </c>
      <c r="M3" s="107" t="str">
        <f>IF(J3=1,SUBSTITUTE(SUBSTITUTE(SUBSTITUTE($M$1,"#P#",I3),"#ID#",A3),"#REF#",D3),"")</f>
        <v>INSERT INTO TSaskitArchivePrix (RefSaskit,Prix,DATE_MODIF) Select RefSaskit, OldPrix, DateModification From TSaskit Where RefSaskit = 126;</v>
      </c>
      <c r="N3" s="107" t="str">
        <f>IF(J3=1,SUBSTITUTE(SUBSTITUTE(SUBSTITUTE($N$1,"#P#",I3),"#ID#",A3),"#REF#",D3),"")</f>
        <v>UPDATE TSaskit sas set sas.OldPrix = sas.PrixMagasin, sas.PrixMagasin = 23.1, sas.DateModification = NOW() where sas.RefSaskit = 126 ;</v>
      </c>
      <c r="O3" s="107" t="str">
        <f>IF(J3=1,SUBSTITUTE(SUBSTITUTE(SUBSTITUTE($O$1,"#P#",I3),"#ID#",A3),"#REF#",D3),"")</f>
        <v>INSERT INTO TSaskitMajProduits (RefSaskitMaj, Reference,PrixMaj) values (4,'MCOUVDIR01',23.1);</v>
      </c>
    </row>
    <row r="4" spans="1:15" x14ac:dyDescent="0.25">
      <c r="A4">
        <v>204</v>
      </c>
      <c r="B4">
        <v>15</v>
      </c>
      <c r="C4" t="s">
        <v>4420</v>
      </c>
      <c r="D4" t="s">
        <v>410</v>
      </c>
      <c r="E4" s="33" t="s">
        <v>4422</v>
      </c>
      <c r="F4">
        <f t="shared" si="0"/>
        <v>45.36</v>
      </c>
      <c r="G4" s="14">
        <f>VLOOKUP(D4,'BASE ARTICLE SAMUEL 25012023 v2'!$A$1:$K$1287,11,FALSE)</f>
        <v>45.36</v>
      </c>
      <c r="H4">
        <f t="shared" si="1"/>
        <v>45.36</v>
      </c>
      <c r="I4" s="82" t="str">
        <f t="shared" si="2"/>
        <v>45.36</v>
      </c>
      <c r="J4">
        <f t="shared" si="3"/>
        <v>0</v>
      </c>
      <c r="K4" s="107" t="str">
        <f t="shared" ref="K4:K46" si="4">IF(J4=1,SUBSTITUTE(SUBSTITUTE($K$1,"#P#",I4),"#ID#",B4),"")</f>
        <v/>
      </c>
      <c r="L4" s="107" t="str">
        <f t="shared" ref="L4:L46" si="5">IF(J4=1,SUBSTITUTE(SUBSTITUTE($L$1,"#P#",I4),"#ID#",B4),"")</f>
        <v/>
      </c>
      <c r="M4" s="107" t="str">
        <f t="shared" ref="M4:M46" si="6">IF(J4=1,SUBSTITUTE(SUBSTITUTE(SUBSTITUTE($M$1,"#P#",I4),"#ID#",A4),"#REF#",D4),"")</f>
        <v/>
      </c>
      <c r="N4" s="107" t="str">
        <f t="shared" ref="N4:N46" si="7">IF(J4=1,SUBSTITUTE(SUBSTITUTE(SUBSTITUTE($N$1,"#P#",I4),"#ID#",A4),"#REF#",D4),"")</f>
        <v/>
      </c>
      <c r="O4" s="107" t="str">
        <f t="shared" ref="O4:O46" si="8">IF(J4=1,SUBSTITUTE(SUBSTITUTE(SUBSTITUTE($O$1,"#P#",I4),"#ID#",A4),"#REF#",D4),"")</f>
        <v/>
      </c>
    </row>
    <row r="5" spans="1:15" x14ac:dyDescent="0.25">
      <c r="A5">
        <v>258</v>
      </c>
      <c r="B5">
        <v>16</v>
      </c>
      <c r="C5" t="s">
        <v>4420</v>
      </c>
      <c r="D5" t="s">
        <v>290</v>
      </c>
      <c r="E5" s="33" t="s">
        <v>4423</v>
      </c>
      <c r="F5">
        <f t="shared" si="0"/>
        <v>40.82</v>
      </c>
      <c r="G5" s="14">
        <f>VLOOKUP(D5,'BASE ARTICLE SAMUEL 25012023 v2'!$A$1:$K$1287,11,FALSE)</f>
        <v>41.58</v>
      </c>
      <c r="H5">
        <f t="shared" si="1"/>
        <v>41.58</v>
      </c>
      <c r="I5" s="82" t="str">
        <f t="shared" si="2"/>
        <v>41.58</v>
      </c>
      <c r="J5">
        <f t="shared" si="3"/>
        <v>1</v>
      </c>
      <c r="K5" s="107" t="str">
        <f t="shared" si="4"/>
        <v>UPDATE saskitps_product p set p.price = 41.58, p.date_upd=now() where p.id_product = 16 ;</v>
      </c>
      <c r="L5" s="107" t="str">
        <f t="shared" si="5"/>
        <v>UPDATE saskitps_product_shop p set p.price = 41.58, p.date_upd=now() where p.id_product = 16 and p.id_shop=1 ;</v>
      </c>
      <c r="M5" s="107" t="str">
        <f t="shared" si="6"/>
        <v>INSERT INTO TSaskitArchivePrix (RefSaskit,Prix,DATE_MODIF) Select RefSaskit, OldPrix, DateModification From TSaskit Where RefSaskit = 258;</v>
      </c>
      <c r="N5" s="107" t="str">
        <f t="shared" si="7"/>
        <v>UPDATE TSaskit sas set sas.OldPrix = sas.PrixMagasin, sas.PrixMagasin = 41.58, sas.DateModification = NOW() where sas.RefSaskit = 258 ;</v>
      </c>
      <c r="O5" s="107" t="str">
        <f t="shared" si="8"/>
        <v>INSERT INTO TSaskitMajProduits (RefSaskitMaj, Reference,PrixMaj) values (4,'MCOUVDIR02',41.58);</v>
      </c>
    </row>
    <row r="6" spans="1:15" x14ac:dyDescent="0.25">
      <c r="A6">
        <v>119</v>
      </c>
      <c r="B6">
        <v>56</v>
      </c>
      <c r="C6" t="s">
        <v>4420</v>
      </c>
      <c r="D6" t="s">
        <v>44</v>
      </c>
      <c r="E6" s="33" t="s">
        <v>4424</v>
      </c>
      <c r="F6">
        <f t="shared" si="0"/>
        <v>1.38</v>
      </c>
      <c r="G6" s="14">
        <f>VLOOKUP(D6,'BASE ARTICLE SAMUEL 25012023 v2'!$A$1:$K$1287,11,FALSE)</f>
        <v>1.3800000000000001</v>
      </c>
      <c r="H6">
        <f t="shared" si="1"/>
        <v>1.38</v>
      </c>
      <c r="I6" s="82" t="str">
        <f t="shared" si="2"/>
        <v>1.38</v>
      </c>
      <c r="J6">
        <f t="shared" si="3"/>
        <v>0</v>
      </c>
      <c r="K6" s="107" t="str">
        <f t="shared" si="4"/>
        <v/>
      </c>
      <c r="L6" s="107" t="str">
        <f t="shared" si="5"/>
        <v/>
      </c>
      <c r="M6" s="107" t="str">
        <f t="shared" si="6"/>
        <v/>
      </c>
      <c r="N6" s="107" t="str">
        <f t="shared" si="7"/>
        <v/>
      </c>
      <c r="O6" s="107" t="str">
        <f t="shared" si="8"/>
        <v/>
      </c>
    </row>
    <row r="7" spans="1:15" x14ac:dyDescent="0.25">
      <c r="A7">
        <v>402</v>
      </c>
      <c r="B7">
        <v>58</v>
      </c>
      <c r="C7" t="s">
        <v>4420</v>
      </c>
      <c r="D7" t="s">
        <v>76</v>
      </c>
      <c r="E7" s="33" t="s">
        <v>4425</v>
      </c>
      <c r="F7">
        <f t="shared" si="0"/>
        <v>5.03</v>
      </c>
      <c r="G7" s="14">
        <f>VLOOKUP(D7,'BASE ARTICLE SAMUEL 25012023 v2'!$A$1:$K$1287,11,FALSE)</f>
        <v>2.3181900000000004</v>
      </c>
      <c r="H7">
        <f t="shared" si="1"/>
        <v>2.3199999999999998</v>
      </c>
      <c r="I7" s="82" t="str">
        <f t="shared" si="2"/>
        <v>2.32</v>
      </c>
      <c r="J7">
        <f t="shared" si="3"/>
        <v>1</v>
      </c>
      <c r="K7" s="107" t="str">
        <f t="shared" si="4"/>
        <v>UPDATE saskitps_product p set p.price = 2.32, p.date_upd=now() where p.id_product = 58 ;</v>
      </c>
      <c r="L7" s="107" t="str">
        <f t="shared" si="5"/>
        <v>UPDATE saskitps_product_shop p set p.price = 2.32, p.date_upd=now() where p.id_product = 58 and p.id_shop=1 ;</v>
      </c>
      <c r="M7" s="107" t="str">
        <f t="shared" si="6"/>
        <v>INSERT INTO TSaskitArchivePrix (RefSaskit,Prix,DATE_MODIF) Select RefSaskit, OldPrix, DateModification From TSaskit Where RefSaskit = 402;</v>
      </c>
      <c r="N7" s="107" t="str">
        <f t="shared" si="7"/>
        <v>UPDATE TSaskit sas set sas.OldPrix = sas.PrixMagasin, sas.PrixMagasin = 2.32, sas.DateModification = NOW() where sas.RefSaskit = 402 ;</v>
      </c>
      <c r="O7" s="107" t="str">
        <f t="shared" si="8"/>
        <v>INSERT INTO TSaskitMajProduits (RefSaskitMaj, Reference,PrixMaj) values (4,'T5',2.32);</v>
      </c>
    </row>
    <row r="8" spans="1:15" x14ac:dyDescent="0.25">
      <c r="A8">
        <v>403</v>
      </c>
      <c r="B8">
        <v>59</v>
      </c>
      <c r="C8" t="s">
        <v>4420</v>
      </c>
      <c r="D8" t="s">
        <v>88</v>
      </c>
      <c r="E8" s="33" t="s">
        <v>4426</v>
      </c>
      <c r="F8">
        <f t="shared" si="0"/>
        <v>6.34</v>
      </c>
      <c r="G8" s="14">
        <f>VLOOKUP(D8,'BASE ARTICLE SAMUEL 25012023 v2'!$A$1:$K$1287,11,FALSE)</f>
        <v>5.96</v>
      </c>
      <c r="H8">
        <f t="shared" si="1"/>
        <v>5.96</v>
      </c>
      <c r="I8" s="82" t="str">
        <f t="shared" si="2"/>
        <v>5.96</v>
      </c>
      <c r="J8">
        <f t="shared" si="3"/>
        <v>1</v>
      </c>
      <c r="K8" s="107" t="str">
        <f t="shared" si="4"/>
        <v>UPDATE saskitps_product p set p.price = 5.96, p.date_upd=now() where p.id_product = 59 ;</v>
      </c>
      <c r="L8" s="107" t="str">
        <f t="shared" si="5"/>
        <v>UPDATE saskitps_product_shop p set p.price = 5.96, p.date_upd=now() where p.id_product = 59 and p.id_shop=1 ;</v>
      </c>
      <c r="M8" s="107" t="str">
        <f t="shared" si="6"/>
        <v>INSERT INTO TSaskitArchivePrix (RefSaskit,Prix,DATE_MODIF) Select RefSaskit, OldPrix, DateModification From TSaskit Where RefSaskit = 403;</v>
      </c>
      <c r="N8" s="107" t="str">
        <f t="shared" si="7"/>
        <v>UPDATE TSaskit sas set sas.OldPrix = sas.PrixMagasin, sas.PrixMagasin = 5.96, sas.DateModification = NOW() where sas.RefSaskit = 403 ;</v>
      </c>
      <c r="O8" s="107" t="str">
        <f t="shared" si="8"/>
        <v>INSERT INTO TSaskitMajProduits (RefSaskitMaj, Reference,PrixMaj) values (4,'V10',5.96);</v>
      </c>
    </row>
    <row r="9" spans="1:15" x14ac:dyDescent="0.25">
      <c r="A9">
        <v>116</v>
      </c>
      <c r="B9">
        <v>61</v>
      </c>
      <c r="C9" t="s">
        <v>4420</v>
      </c>
      <c r="D9" t="s">
        <v>21</v>
      </c>
      <c r="E9" s="33" t="s">
        <v>4427</v>
      </c>
      <c r="F9">
        <f t="shared" si="0"/>
        <v>6.36</v>
      </c>
      <c r="G9" s="14">
        <f>VLOOKUP(D9,'BASE ARTICLE SAMUEL 25012023 v2'!$A$1:$K$1287,11,FALSE)</f>
        <v>6.36</v>
      </c>
      <c r="H9">
        <f t="shared" si="1"/>
        <v>6.36</v>
      </c>
      <c r="I9" s="82" t="str">
        <f t="shared" si="2"/>
        <v>6.36</v>
      </c>
      <c r="J9">
        <f t="shared" si="3"/>
        <v>0</v>
      </c>
      <c r="K9" s="107" t="str">
        <f t="shared" si="4"/>
        <v/>
      </c>
      <c r="L9" s="107" t="str">
        <f t="shared" si="5"/>
        <v/>
      </c>
      <c r="M9" s="107" t="str">
        <f t="shared" si="6"/>
        <v/>
      </c>
      <c r="N9" s="107" t="str">
        <f t="shared" si="7"/>
        <v/>
      </c>
      <c r="O9" s="107" t="str">
        <f t="shared" si="8"/>
        <v/>
      </c>
    </row>
    <row r="10" spans="1:15" x14ac:dyDescent="0.25">
      <c r="A10">
        <v>105</v>
      </c>
      <c r="B10">
        <v>62</v>
      </c>
      <c r="C10" t="s">
        <v>4420</v>
      </c>
      <c r="D10" t="s">
        <v>99</v>
      </c>
      <c r="E10" s="33" t="s">
        <v>4428</v>
      </c>
      <c r="F10">
        <f t="shared" si="0"/>
        <v>30.56</v>
      </c>
      <c r="G10" s="14">
        <f>VLOOKUP(D10,'BASE ARTICLE SAMUEL 25012023 v2'!$A$1:$K$1287,11,FALSE)</f>
        <v>31.5</v>
      </c>
      <c r="H10">
        <f t="shared" si="1"/>
        <v>31.5</v>
      </c>
      <c r="I10" s="82" t="str">
        <f t="shared" si="2"/>
        <v>31.5</v>
      </c>
      <c r="J10">
        <f t="shared" si="3"/>
        <v>1</v>
      </c>
      <c r="K10" s="107" t="str">
        <f t="shared" si="4"/>
        <v>UPDATE saskitps_product p set p.price = 31.5, p.date_upd=now() where p.id_product = 62 ;</v>
      </c>
      <c r="L10" s="107" t="str">
        <f t="shared" si="5"/>
        <v>UPDATE saskitps_product_shop p set p.price = 31.5, p.date_upd=now() where p.id_product = 62 and p.id_shop=1 ;</v>
      </c>
      <c r="M10" s="107" t="str">
        <f t="shared" si="6"/>
        <v>INSERT INTO TSaskitArchivePrix (RefSaskit,Prix,DATE_MODIF) Select RefSaskit, OldPrix, DateModification From TSaskit Where RefSaskit = 105;</v>
      </c>
      <c r="N10" s="107" t="str">
        <f t="shared" si="7"/>
        <v>UPDATE TSaskit sas set sas.OldPrix = sas.PrixMagasin, sas.PrixMagasin = 31.5, sas.DateModification = NOW() where sas.RefSaskit = 105 ;</v>
      </c>
      <c r="O10" s="107" t="str">
        <f t="shared" si="8"/>
        <v>INSERT INTO TSaskitMajProduits (RefSaskitMaj, Reference,PrixMaj) values (4,'MVANGUI50',31.5);</v>
      </c>
    </row>
    <row r="11" spans="1:15" x14ac:dyDescent="0.25">
      <c r="A11">
        <v>101</v>
      </c>
      <c r="B11">
        <v>63</v>
      </c>
      <c r="C11" t="s">
        <v>4420</v>
      </c>
      <c r="D11" t="s">
        <v>78</v>
      </c>
      <c r="E11" s="33" t="s">
        <v>4429</v>
      </c>
      <c r="F11">
        <f t="shared" si="0"/>
        <v>34.56</v>
      </c>
      <c r="G11" s="14">
        <f>VLOOKUP(D11,'BASE ARTICLE SAMUEL 25012023 v2'!$A$1:$K$1287,11,FALSE)</f>
        <v>35.200000000000003</v>
      </c>
      <c r="H11">
        <f t="shared" si="1"/>
        <v>35.200000000000003</v>
      </c>
      <c r="I11" s="82" t="str">
        <f t="shared" si="2"/>
        <v>35.2</v>
      </c>
      <c r="J11">
        <f t="shared" si="3"/>
        <v>1</v>
      </c>
      <c r="K11" s="107" t="str">
        <f t="shared" si="4"/>
        <v>UPDATE saskitps_product p set p.price = 35.2, p.date_upd=now() where p.id_product = 63 ;</v>
      </c>
      <c r="L11" s="107" t="str">
        <f t="shared" si="5"/>
        <v>UPDATE saskitps_product_shop p set p.price = 35.2, p.date_upd=now() where p.id_product = 63 and p.id_shop=1 ;</v>
      </c>
      <c r="M11" s="107" t="str">
        <f t="shared" si="6"/>
        <v>INSERT INTO TSaskitArchivePrix (RefSaskit,Prix,DATE_MODIF) Select RefSaskit, OldPrix, DateModification From TSaskit Where RefSaskit = 101;</v>
      </c>
      <c r="N11" s="107" t="str">
        <f t="shared" si="7"/>
        <v>UPDATE TSaskit sas set sas.OldPrix = sas.PrixMagasin, sas.PrixMagasin = 35.2, sas.DateModification = NOW() where sas.RefSaskit = 101 ;</v>
      </c>
      <c r="O11" s="107" t="str">
        <f t="shared" si="8"/>
        <v>INSERT INTO TSaskitMajProduits (RefSaskitMaj, Reference,PrixMaj) values (4,'MREHA',35.2);</v>
      </c>
    </row>
    <row r="12" spans="1:15" x14ac:dyDescent="0.25">
      <c r="A12">
        <v>104</v>
      </c>
      <c r="B12">
        <v>64</v>
      </c>
      <c r="C12" t="s">
        <v>4420</v>
      </c>
      <c r="D12" t="s">
        <v>15</v>
      </c>
      <c r="E12" s="33" t="s">
        <v>4430</v>
      </c>
      <c r="F12">
        <f t="shared" si="0"/>
        <v>34.1</v>
      </c>
      <c r="G12" s="14">
        <f>VLOOKUP(D12,'BASE ARTICLE SAMUEL 25012023 v2'!$A$1:$K$1287,11,FALSE)</f>
        <v>34.1</v>
      </c>
      <c r="H12">
        <f t="shared" si="1"/>
        <v>34.1</v>
      </c>
      <c r="I12" s="82" t="str">
        <f t="shared" si="2"/>
        <v>34.1</v>
      </c>
      <c r="J12">
        <f t="shared" si="3"/>
        <v>0</v>
      </c>
      <c r="K12" s="107" t="str">
        <f t="shared" si="4"/>
        <v/>
      </c>
      <c r="L12" s="107" t="str">
        <f t="shared" si="5"/>
        <v/>
      </c>
      <c r="M12" s="107" t="str">
        <f t="shared" si="6"/>
        <v/>
      </c>
      <c r="N12" s="107" t="str">
        <f t="shared" si="7"/>
        <v/>
      </c>
      <c r="O12" s="107" t="str">
        <f t="shared" si="8"/>
        <v/>
      </c>
    </row>
    <row r="13" spans="1:15" x14ac:dyDescent="0.25">
      <c r="A13">
        <v>121</v>
      </c>
      <c r="B13">
        <v>97</v>
      </c>
      <c r="C13" t="s">
        <v>4420</v>
      </c>
      <c r="D13" t="s">
        <v>68</v>
      </c>
      <c r="E13" s="33" t="s">
        <v>4431</v>
      </c>
      <c r="F13">
        <f t="shared" si="0"/>
        <v>1.41</v>
      </c>
      <c r="G13" s="14">
        <f>VLOOKUP(D13,'BASE ARTICLE SAMUEL 25012023 v2'!$A$1:$K$1287,11,FALSE)</f>
        <v>1.41</v>
      </c>
      <c r="H13">
        <f t="shared" si="1"/>
        <v>1.41</v>
      </c>
      <c r="I13" s="82" t="str">
        <f t="shared" si="2"/>
        <v>1.41</v>
      </c>
      <c r="J13">
        <f t="shared" si="3"/>
        <v>0</v>
      </c>
      <c r="K13" s="107" t="str">
        <f t="shared" si="4"/>
        <v/>
      </c>
      <c r="L13" s="107" t="str">
        <f t="shared" si="5"/>
        <v/>
      </c>
      <c r="M13" s="107" t="str">
        <f t="shared" si="6"/>
        <v/>
      </c>
      <c r="N13" s="107" t="str">
        <f t="shared" si="7"/>
        <v/>
      </c>
      <c r="O13" s="107" t="str">
        <f t="shared" si="8"/>
        <v/>
      </c>
    </row>
    <row r="14" spans="1:15" x14ac:dyDescent="0.25">
      <c r="A14">
        <v>120</v>
      </c>
      <c r="B14">
        <v>98</v>
      </c>
      <c r="C14" t="s">
        <v>4420</v>
      </c>
      <c r="D14" t="s">
        <v>90</v>
      </c>
      <c r="E14" s="33" t="s">
        <v>4424</v>
      </c>
      <c r="F14">
        <f t="shared" si="0"/>
        <v>1.38</v>
      </c>
      <c r="G14" s="14">
        <f>VLOOKUP(D14,'BASE ARTICLE SAMUEL 25012023 v2'!$A$1:$K$1287,11,FALSE)</f>
        <v>1.3800000000000001</v>
      </c>
      <c r="H14">
        <f t="shared" si="1"/>
        <v>1.38</v>
      </c>
      <c r="I14" s="82" t="str">
        <f t="shared" si="2"/>
        <v>1.38</v>
      </c>
      <c r="J14">
        <f t="shared" si="3"/>
        <v>0</v>
      </c>
      <c r="K14" s="107" t="str">
        <f t="shared" si="4"/>
        <v/>
      </c>
      <c r="L14" s="107" t="str">
        <f t="shared" si="5"/>
        <v/>
      </c>
      <c r="M14" s="107" t="str">
        <f t="shared" si="6"/>
        <v/>
      </c>
      <c r="N14" s="107" t="str">
        <f t="shared" si="7"/>
        <v/>
      </c>
      <c r="O14" s="107" t="str">
        <f t="shared" si="8"/>
        <v/>
      </c>
    </row>
    <row r="15" spans="1:15" x14ac:dyDescent="0.25">
      <c r="A15">
        <v>108</v>
      </c>
      <c r="B15">
        <v>99</v>
      </c>
      <c r="C15" t="s">
        <v>4420</v>
      </c>
      <c r="D15" t="s">
        <v>37</v>
      </c>
      <c r="E15" s="33" t="s">
        <v>4432</v>
      </c>
      <c r="F15">
        <f t="shared" si="0"/>
        <v>125.07</v>
      </c>
      <c r="G15" s="14">
        <f>VLOOKUP(D15,'BASE ARTICLE SAMUEL 25012023 v2'!$A$1:$K$1287,11,FALSE)</f>
        <v>131.32419999999999</v>
      </c>
      <c r="H15">
        <f t="shared" si="1"/>
        <v>131.32</v>
      </c>
      <c r="I15" s="82" t="str">
        <f t="shared" si="2"/>
        <v>131.32</v>
      </c>
      <c r="J15">
        <f t="shared" si="3"/>
        <v>1</v>
      </c>
      <c r="K15" s="107" t="str">
        <f t="shared" si="4"/>
        <v>UPDATE saskitps_product p set p.price = 131.32, p.date_upd=now() where p.id_product = 99 ;</v>
      </c>
      <c r="L15" s="107" t="str">
        <f t="shared" si="5"/>
        <v>UPDATE saskitps_product_shop p set p.price = 131.32, p.date_upd=now() where p.id_product = 99 and p.id_shop=1 ;</v>
      </c>
      <c r="M15" s="107" t="str">
        <f t="shared" si="6"/>
        <v>INSERT INTO TSaskitArchivePrix (RefSaskit,Prix,DATE_MODIF) Select RefSaskit, OldPrix, DateModification From TSaskit Where RefSaskit = 108;</v>
      </c>
      <c r="N15" s="107" t="str">
        <f t="shared" si="7"/>
        <v>UPDATE TSaskit sas set sas.OldPrix = sas.PrixMagasin, sas.PrixMagasin = 131.32, sas.DateModification = NOW() where sas.RefSaskit = 108 ;</v>
      </c>
      <c r="O15" s="107" t="str">
        <f t="shared" si="8"/>
        <v>INSERT INTO TSaskitMajProduits (RefSaskitMaj, Reference,PrixMaj) values (4,'MVAN3V50',131.32);</v>
      </c>
    </row>
    <row r="16" spans="1:15" x14ac:dyDescent="0.25">
      <c r="A16">
        <v>109</v>
      </c>
      <c r="B16">
        <v>100</v>
      </c>
      <c r="C16" t="s">
        <v>4420</v>
      </c>
      <c r="D16" t="s">
        <v>296</v>
      </c>
      <c r="E16" s="33" t="s">
        <v>4433</v>
      </c>
      <c r="F16">
        <f t="shared" si="0"/>
        <v>155.30000000000001</v>
      </c>
      <c r="G16" s="14">
        <f>VLOOKUP(D16,'BASE ARTICLE SAMUEL 25012023 v2'!$A$1:$K$1287,11,FALSE)</f>
        <v>163.07130000000001</v>
      </c>
      <c r="H16">
        <f t="shared" si="1"/>
        <v>163.07</v>
      </c>
      <c r="I16" s="82" t="str">
        <f t="shared" si="2"/>
        <v>163.07</v>
      </c>
      <c r="J16">
        <f t="shared" si="3"/>
        <v>1</v>
      </c>
      <c r="K16" s="107" t="str">
        <f t="shared" si="4"/>
        <v>UPDATE saskitps_product p set p.price = 163.07, p.date_upd=now() where p.id_product = 100 ;</v>
      </c>
      <c r="L16" s="107" t="str">
        <f t="shared" si="5"/>
        <v>UPDATE saskitps_product_shop p set p.price = 163.07, p.date_upd=now() where p.id_product = 100 and p.id_shop=1 ;</v>
      </c>
      <c r="M16" s="107" t="str">
        <f t="shared" si="6"/>
        <v>INSERT INTO TSaskitArchivePrix (RefSaskit,Prix,DATE_MODIF) Select RefSaskit, OldPrix, DateModification From TSaskit Where RefSaskit = 109;</v>
      </c>
      <c r="N16" s="107" t="str">
        <f t="shared" si="7"/>
        <v>UPDATE TSaskit sas set sas.OldPrix = sas.PrixMagasin, sas.PrixMagasin = 163.07, sas.DateModification = NOW() where sas.RefSaskit = 109 ;</v>
      </c>
      <c r="O16" s="107" t="str">
        <f t="shared" si="8"/>
        <v>INSERT INTO TSaskitMajProduits (RefSaskitMaj, Reference,PrixMaj) values (4,'MVAN3V63',163.07);</v>
      </c>
    </row>
    <row r="17" spans="1:15" x14ac:dyDescent="0.25">
      <c r="A17">
        <v>107</v>
      </c>
      <c r="B17">
        <v>103</v>
      </c>
      <c r="C17" t="s">
        <v>4420</v>
      </c>
      <c r="D17" t="s">
        <v>92</v>
      </c>
      <c r="E17" s="33" t="s">
        <v>4434</v>
      </c>
      <c r="F17">
        <f t="shared" si="0"/>
        <v>48.23</v>
      </c>
      <c r="G17" s="14">
        <f>VLOOKUP(D17,'BASE ARTICLE SAMUEL 25012023 v2'!$A$1:$K$1287,11,FALSE)</f>
        <v>50.16</v>
      </c>
      <c r="H17">
        <f t="shared" si="1"/>
        <v>50.16</v>
      </c>
      <c r="I17" s="82" t="str">
        <f t="shared" si="2"/>
        <v>50.16</v>
      </c>
      <c r="J17">
        <f t="shared" si="3"/>
        <v>1</v>
      </c>
      <c r="K17" s="107" t="str">
        <f t="shared" si="4"/>
        <v>UPDATE saskitps_product p set p.price = 50.16, p.date_upd=now() where p.id_product = 103 ;</v>
      </c>
      <c r="L17" s="107" t="str">
        <f t="shared" si="5"/>
        <v>UPDATE saskitps_product_shop p set p.price = 50.16, p.date_upd=now() where p.id_product = 103 and p.id_shop=1 ;</v>
      </c>
      <c r="M17" s="107" t="str">
        <f t="shared" si="6"/>
        <v>INSERT INTO TSaskitArchivePrix (RefSaskit,Prix,DATE_MODIF) Select RefSaskit, OldPrix, DateModification From TSaskit Where RefSaskit = 107;</v>
      </c>
      <c r="N17" s="107" t="str">
        <f t="shared" si="7"/>
        <v>UPDATE TSaskit sas set sas.OldPrix = sas.PrixMagasin, sas.PrixMagasin = 50.16, sas.DateModification = NOW() where sas.RefSaskit = 107 ;</v>
      </c>
      <c r="O17" s="107" t="str">
        <f t="shared" si="8"/>
        <v>INSERT INTO TSaskitMajProduits (RefSaskitMaj, Reference,PrixMaj) values (4,'MVANGUI110',50.16);</v>
      </c>
    </row>
    <row r="18" spans="1:15" x14ac:dyDescent="0.25">
      <c r="A18">
        <v>106</v>
      </c>
      <c r="B18">
        <v>104</v>
      </c>
      <c r="C18" t="s">
        <v>4420</v>
      </c>
      <c r="D18" t="s">
        <v>203</v>
      </c>
      <c r="E18" s="33" t="s">
        <v>4435</v>
      </c>
      <c r="F18">
        <f t="shared" si="0"/>
        <v>41.15</v>
      </c>
      <c r="G18" s="14">
        <f>VLOOKUP(D18,'BASE ARTICLE SAMUEL 25012023 v2'!$A$1:$K$1287,11,FALSE)</f>
        <v>40.5</v>
      </c>
      <c r="H18">
        <f t="shared" si="1"/>
        <v>40.5</v>
      </c>
      <c r="I18" s="82" t="str">
        <f t="shared" si="2"/>
        <v>40.5</v>
      </c>
      <c r="J18">
        <f t="shared" si="3"/>
        <v>1</v>
      </c>
      <c r="K18" s="107" t="str">
        <f t="shared" si="4"/>
        <v>UPDATE saskitps_product p set p.price = 40.5, p.date_upd=now() where p.id_product = 104 ;</v>
      </c>
      <c r="L18" s="107" t="str">
        <f t="shared" si="5"/>
        <v>UPDATE saskitps_product_shop p set p.price = 40.5, p.date_upd=now() where p.id_product = 104 and p.id_shop=1 ;</v>
      </c>
      <c r="M18" s="107" t="str">
        <f t="shared" si="6"/>
        <v>INSERT INTO TSaskitArchivePrix (RefSaskit,Prix,DATE_MODIF) Select RefSaskit, OldPrix, DateModification From TSaskit Where RefSaskit = 106;</v>
      </c>
      <c r="N18" s="107" t="str">
        <f t="shared" si="7"/>
        <v>UPDATE TSaskit sas set sas.OldPrix = sas.PrixMagasin, sas.PrixMagasin = 40.5, sas.DateModification = NOW() where sas.RefSaskit = 106 ;</v>
      </c>
      <c r="O18" s="107" t="str">
        <f t="shared" si="8"/>
        <v>INSERT INTO TSaskitMajProduits (RefSaskitMaj, Reference,PrixMaj) values (4,'MVANGUI63',40.5);</v>
      </c>
    </row>
    <row r="19" spans="1:15" x14ac:dyDescent="0.25">
      <c r="A19">
        <v>127</v>
      </c>
      <c r="B19">
        <v>114</v>
      </c>
      <c r="C19" t="s">
        <v>4420</v>
      </c>
      <c r="D19" t="s">
        <v>414</v>
      </c>
      <c r="E19" s="33" t="s">
        <v>4436</v>
      </c>
      <c r="F19">
        <f t="shared" si="0"/>
        <v>222.54</v>
      </c>
      <c r="G19" s="14">
        <f>VLOOKUP(D19,'BASE ARTICLE SAMUEL 25012023 v2'!$A$1:$K$1287,11,FALSE)</f>
        <v>227.54744999999997</v>
      </c>
      <c r="H19">
        <f t="shared" si="1"/>
        <v>227.55</v>
      </c>
      <c r="I19" s="82" t="str">
        <f t="shared" si="2"/>
        <v>227.55</v>
      </c>
      <c r="J19">
        <f t="shared" si="3"/>
        <v>1</v>
      </c>
      <c r="K19" s="107" t="str">
        <f t="shared" si="4"/>
        <v>UPDATE saskitps_product p set p.price = 227.55, p.date_upd=now() where p.id_product = 114 ;</v>
      </c>
      <c r="L19" s="107" t="str">
        <f t="shared" si="5"/>
        <v>UPDATE saskitps_product_shop p set p.price = 227.55, p.date_upd=now() where p.id_product = 114 and p.id_shop=1 ;</v>
      </c>
      <c r="M19" s="107" t="str">
        <f t="shared" si="6"/>
        <v>INSERT INTO TSaskitArchivePrix (RefSaskit,Prix,DATE_MODIF) Select RefSaskit, OldPrix, DateModification From TSaskit Where RefSaskit = 127;</v>
      </c>
      <c r="N19" s="107" t="str">
        <f t="shared" si="7"/>
        <v>UPDATE TSaskit sas set sas.OldPrix = sas.PrixMagasin, sas.PrixMagasin = 227.55, sas.DateModification = NOW() where sas.RefSaskit = 127 ;</v>
      </c>
      <c r="O19" s="107" t="str">
        <f t="shared" si="8"/>
        <v>INSERT INTO TSaskitMajProduits (RefSaskitMaj, Reference,PrixMaj) values (4,'KITDIG01',227.55);</v>
      </c>
    </row>
    <row r="20" spans="1:15" x14ac:dyDescent="0.25">
      <c r="A20">
        <v>58</v>
      </c>
      <c r="B20">
        <v>115</v>
      </c>
      <c r="C20" t="s">
        <v>4420</v>
      </c>
      <c r="D20" t="s">
        <v>25</v>
      </c>
      <c r="E20" s="33" t="s">
        <v>4437</v>
      </c>
      <c r="F20">
        <f t="shared" si="0"/>
        <v>80.92</v>
      </c>
      <c r="G20" s="14">
        <f>VLOOKUP(D20,'BASE ARTICLE SAMUEL 25012023 v2'!$A$1:$K$1287,11,FALSE)</f>
        <v>80.92</v>
      </c>
      <c r="H20">
        <f t="shared" si="1"/>
        <v>80.92</v>
      </c>
      <c r="I20" s="82" t="str">
        <f t="shared" si="2"/>
        <v>80.92</v>
      </c>
      <c r="J20">
        <f t="shared" si="3"/>
        <v>0</v>
      </c>
      <c r="K20" s="107" t="str">
        <f t="shared" si="4"/>
        <v/>
      </c>
      <c r="L20" s="107" t="str">
        <f t="shared" si="5"/>
        <v/>
      </c>
      <c r="M20" s="107" t="str">
        <f t="shared" si="6"/>
        <v/>
      </c>
      <c r="N20" s="107" t="str">
        <f t="shared" si="7"/>
        <v/>
      </c>
      <c r="O20" s="107" t="str">
        <f t="shared" si="8"/>
        <v/>
      </c>
    </row>
    <row r="21" spans="1:15" x14ac:dyDescent="0.25">
      <c r="A21">
        <v>59</v>
      </c>
      <c r="B21">
        <v>116</v>
      </c>
      <c r="C21" t="s">
        <v>4420</v>
      </c>
      <c r="D21" t="s">
        <v>386</v>
      </c>
      <c r="E21" s="33" t="s">
        <v>4438</v>
      </c>
      <c r="F21">
        <f t="shared" si="0"/>
        <v>194.59</v>
      </c>
      <c r="G21" s="14">
        <f>VLOOKUP(D21,'BASE ARTICLE SAMUEL 25012023 v2'!$A$1:$K$1287,11,FALSE)</f>
        <v>190.84944999999999</v>
      </c>
      <c r="H21">
        <f t="shared" si="1"/>
        <v>190.85</v>
      </c>
      <c r="I21" s="82" t="str">
        <f t="shared" si="2"/>
        <v>190.85</v>
      </c>
      <c r="J21">
        <f t="shared" si="3"/>
        <v>1</v>
      </c>
      <c r="K21" s="107" t="str">
        <f t="shared" si="4"/>
        <v>UPDATE saskitps_product p set p.price = 190.85, p.date_upd=now() where p.id_product = 116 ;</v>
      </c>
      <c r="L21" s="107" t="str">
        <f t="shared" si="5"/>
        <v>UPDATE saskitps_product_shop p set p.price = 190.85, p.date_upd=now() where p.id_product = 116 and p.id_shop=1 ;</v>
      </c>
      <c r="M21" s="107" t="str">
        <f t="shared" si="6"/>
        <v>INSERT INTO TSaskitArchivePrix (RefSaskit,Prix,DATE_MODIF) Select RefSaskit, OldPrix, DateModification From TSaskit Where RefSaskit = 59;</v>
      </c>
      <c r="N21" s="107" t="str">
        <f t="shared" si="7"/>
        <v>UPDATE TSaskit sas set sas.OldPrix = sas.PrixMagasin, sas.PrixMagasin = 190.85, sas.DateModification = NOW() where sas.RefSaskit = 59 ;</v>
      </c>
      <c r="O21" s="107" t="str">
        <f t="shared" si="8"/>
        <v>INSERT INTO TSaskitMajProduits (RefSaskitMaj, Reference,PrixMaj) values (4,'KITCOL01',190.85);</v>
      </c>
    </row>
    <row r="22" spans="1:15" x14ac:dyDescent="0.25">
      <c r="A22">
        <v>124</v>
      </c>
      <c r="B22">
        <v>118</v>
      </c>
      <c r="C22" t="s">
        <v>4420</v>
      </c>
      <c r="D22" t="s">
        <v>417</v>
      </c>
      <c r="E22" s="33" t="s">
        <v>4439</v>
      </c>
      <c r="F22">
        <f t="shared" si="0"/>
        <v>56.56</v>
      </c>
      <c r="G22" s="14">
        <f>VLOOKUP(D22,'BASE ARTICLE SAMUEL 25012023 v2'!$A$1:$K$1287,11,FALSE)</f>
        <v>58.300000000000004</v>
      </c>
      <c r="H22">
        <f t="shared" si="1"/>
        <v>58.3</v>
      </c>
      <c r="I22" s="82" t="str">
        <f t="shared" si="2"/>
        <v>58.3</v>
      </c>
      <c r="J22">
        <f t="shared" si="3"/>
        <v>1</v>
      </c>
      <c r="K22" s="107" t="str">
        <f t="shared" si="4"/>
        <v>UPDATE saskitps_product p set p.price = 58.3, p.date_upd=now() where p.id_product = 118 ;</v>
      </c>
      <c r="L22" s="107" t="str">
        <f t="shared" si="5"/>
        <v>UPDATE saskitps_product_shop p set p.price = 58.3, p.date_upd=now() where p.id_product = 118 and p.id_shop=1 ;</v>
      </c>
      <c r="M22" s="107" t="str">
        <f t="shared" si="6"/>
        <v>INSERT INTO TSaskitArchivePrix (RefSaskit,Prix,DATE_MODIF) Select RefSaskit, OldPrix, DateModification From TSaskit Where RefSaskit = 124;</v>
      </c>
      <c r="N22" s="107" t="str">
        <f t="shared" si="7"/>
        <v>UPDATE TSaskit sas set sas.OldPrix = sas.PrixMagasin, sas.PrixMagasin = 58.3, sas.DateModification = NOW() where sas.RefSaskit = 124 ;</v>
      </c>
      <c r="O22" s="107" t="str">
        <f t="shared" si="8"/>
        <v>INSERT INTO TSaskitMajProduits (RefSaskitMaj, Reference,PrixMaj) values (4,'PREGAZRV',58.3);</v>
      </c>
    </row>
    <row r="23" spans="1:15" x14ac:dyDescent="0.25">
      <c r="A23">
        <v>53</v>
      </c>
      <c r="B23">
        <v>120</v>
      </c>
      <c r="C23" t="s">
        <v>4420</v>
      </c>
      <c r="D23" t="s">
        <v>396</v>
      </c>
      <c r="E23" s="33" t="s">
        <v>4440</v>
      </c>
      <c r="F23">
        <f t="shared" si="0"/>
        <v>235.04</v>
      </c>
      <c r="G23" s="14">
        <f>VLOOKUP(D23,'BASE ARTICLE SAMUEL 25012023 v2'!$A$1:$K$1287,11,FALSE)</f>
        <v>244.21129999999999</v>
      </c>
      <c r="H23">
        <f t="shared" si="1"/>
        <v>244.21</v>
      </c>
      <c r="I23" s="82" t="str">
        <f t="shared" si="2"/>
        <v>244.21</v>
      </c>
      <c r="J23">
        <f t="shared" si="3"/>
        <v>1</v>
      </c>
      <c r="K23" s="107" t="str">
        <f t="shared" si="4"/>
        <v>UPDATE saskitps_product p set p.price = 244.21, p.date_upd=now() where p.id_product = 120 ;</v>
      </c>
      <c r="L23" s="107" t="str">
        <f t="shared" si="5"/>
        <v>UPDATE saskitps_product_shop p set p.price = 244.21, p.date_upd=now() where p.id_product = 120 and p.id_shop=1 ;</v>
      </c>
      <c r="M23" s="107" t="str">
        <f t="shared" si="6"/>
        <v>INSERT INTO TSaskitArchivePrix (RefSaskit,Prix,DATE_MODIF) Select RefSaskit, OldPrix, DateModification From TSaskit Where RefSaskit = 53;</v>
      </c>
      <c r="N23" s="107" t="str">
        <f t="shared" si="7"/>
        <v>UPDATE TSaskit sas set sas.OldPrix = sas.PrixMagasin, sas.PrixMagasin = 244.21, sas.DateModification = NOW() where sas.RefSaskit = 53 ;</v>
      </c>
      <c r="O23" s="107" t="str">
        <f t="shared" si="8"/>
        <v>INSERT INTO TSaskitMajProduits (RefSaskitMaj, Reference,PrixMaj) values (4,'DIR013V63',244.21);</v>
      </c>
    </row>
    <row r="24" spans="1:15" x14ac:dyDescent="0.25">
      <c r="A24">
        <v>256</v>
      </c>
      <c r="B24">
        <v>121</v>
      </c>
      <c r="C24" t="s">
        <v>4420</v>
      </c>
      <c r="D24" t="s">
        <v>398</v>
      </c>
      <c r="E24" s="33" t="s">
        <v>4441</v>
      </c>
      <c r="F24">
        <f t="shared" si="0"/>
        <v>935.31</v>
      </c>
      <c r="G24" s="14">
        <f>VLOOKUP(D24,'BASE ARTICLE SAMUEL 25012023 v2'!$A$1:$K$1287,11,FALSE)</f>
        <v>978.05859999999996</v>
      </c>
      <c r="H24">
        <f t="shared" si="1"/>
        <v>978.06</v>
      </c>
      <c r="I24" s="82" t="str">
        <f t="shared" si="2"/>
        <v>978.06</v>
      </c>
      <c r="J24">
        <f t="shared" si="3"/>
        <v>1</v>
      </c>
      <c r="K24" s="107" t="str">
        <f t="shared" si="4"/>
        <v>UPDATE saskitps_product p set p.price = 978.06, p.date_upd=now() where p.id_product = 121 ;</v>
      </c>
      <c r="L24" s="107" t="str">
        <f t="shared" si="5"/>
        <v>UPDATE saskitps_product_shop p set p.price = 978.06, p.date_upd=now() where p.id_product = 121 and p.id_shop=1 ;</v>
      </c>
      <c r="M24" s="107" t="str">
        <f t="shared" si="6"/>
        <v>INSERT INTO TSaskitArchivePrix (RefSaskit,Prix,DATE_MODIF) Select RefSaskit, OldPrix, DateModification From TSaskit Where RefSaskit = 256;</v>
      </c>
      <c r="N24" s="107" t="str">
        <f t="shared" si="7"/>
        <v>UPDATE TSaskit sas set sas.OldPrix = sas.PrixMagasin, sas.PrixMagasin = 978.06, sas.DateModification = NOW() where sas.RefSaskit = 256 ;</v>
      </c>
      <c r="O24" s="107" t="str">
        <f t="shared" si="8"/>
        <v>INSERT INTO TSaskitMajProduits (RefSaskitMaj, Reference,PrixMaj) values (4,'DIR023VMHI50',978.06);</v>
      </c>
    </row>
    <row r="25" spans="1:15" x14ac:dyDescent="0.25">
      <c r="A25">
        <v>54</v>
      </c>
      <c r="B25">
        <v>123</v>
      </c>
      <c r="C25" t="s">
        <v>4420</v>
      </c>
      <c r="D25" t="s">
        <v>388</v>
      </c>
      <c r="E25" s="33" t="s">
        <v>4442</v>
      </c>
      <c r="F25">
        <f t="shared" si="0"/>
        <v>141.78</v>
      </c>
      <c r="G25" s="14">
        <f>VLOOKUP(D25,'BASE ARTICLE SAMUEL 25012023 v2'!$A$1:$K$1287,11,FALSE)</f>
        <v>145.24522999999999</v>
      </c>
      <c r="H25">
        <f t="shared" si="1"/>
        <v>145.25</v>
      </c>
      <c r="I25" s="82" t="str">
        <f t="shared" si="2"/>
        <v>145.25</v>
      </c>
      <c r="J25">
        <f t="shared" si="3"/>
        <v>1</v>
      </c>
      <c r="K25" s="107" t="str">
        <f t="shared" si="4"/>
        <v>UPDATE saskitps_product p set p.price = 145.25, p.date_upd=now() where p.id_product = 123 ;</v>
      </c>
      <c r="L25" s="107" t="str">
        <f t="shared" si="5"/>
        <v>UPDATE saskitps_product_shop p set p.price = 145.25, p.date_upd=now() where p.id_product = 123 and p.id_shop=1 ;</v>
      </c>
      <c r="M25" s="107" t="str">
        <f t="shared" si="6"/>
        <v>INSERT INTO TSaskitArchivePrix (RefSaskit,Prix,DATE_MODIF) Select RefSaskit, OldPrix, DateModification From TSaskit Where RefSaskit = 54;</v>
      </c>
      <c r="N25" s="107" t="str">
        <f t="shared" si="7"/>
        <v>UPDATE TSaskit sas set sas.OldPrix = sas.PrixMagasin, sas.PrixMagasin = 145.25, sas.DateModification = NOW() where sas.RefSaskit = 54 ;</v>
      </c>
      <c r="O25" s="107" t="str">
        <f t="shared" si="8"/>
        <v>INSERT INTO TSaskitMajProduits (RefSaskitMaj, Reference,PrixMaj) values (4,'DIR01VANG50',145.25);</v>
      </c>
    </row>
    <row r="26" spans="1:15" x14ac:dyDescent="0.25">
      <c r="A26">
        <v>55</v>
      </c>
      <c r="B26">
        <v>124</v>
      </c>
      <c r="C26" t="s">
        <v>4420</v>
      </c>
      <c r="D26" t="s">
        <v>170</v>
      </c>
      <c r="E26" s="33" t="s">
        <v>4443</v>
      </c>
      <c r="F26">
        <f t="shared" si="0"/>
        <v>206.66</v>
      </c>
      <c r="G26" s="14">
        <f>VLOOKUP(D26,'BASE ARTICLE SAMUEL 25012023 v2'!$A$1:$K$1287,11,FALSE)</f>
        <v>207.68491</v>
      </c>
      <c r="H26">
        <f t="shared" si="1"/>
        <v>207.68</v>
      </c>
      <c r="I26" s="82" t="str">
        <f t="shared" si="2"/>
        <v>207.68</v>
      </c>
      <c r="J26">
        <f t="shared" si="3"/>
        <v>1</v>
      </c>
      <c r="K26" s="107" t="str">
        <f t="shared" si="4"/>
        <v>UPDATE saskitps_product p set p.price = 207.68, p.date_upd=now() where p.id_product = 124 ;</v>
      </c>
      <c r="L26" s="107" t="str">
        <f t="shared" si="5"/>
        <v>UPDATE saskitps_product_shop p set p.price = 207.68, p.date_upd=now() where p.id_product = 124 and p.id_shop=1 ;</v>
      </c>
      <c r="M26" s="107" t="str">
        <f t="shared" si="6"/>
        <v>INSERT INTO TSaskitArchivePrix (RefSaskit,Prix,DATE_MODIF) Select RefSaskit, OldPrix, DateModification From TSaskit Where RefSaskit = 55;</v>
      </c>
      <c r="N26" s="107" t="str">
        <f t="shared" si="7"/>
        <v>UPDATE TSaskit sas set sas.OldPrix = sas.PrixMagasin, sas.PrixMagasin = 207.68, sas.DateModification = NOW() where sas.RefSaskit = 55 ;</v>
      </c>
      <c r="O26" s="107" t="str">
        <f t="shared" si="8"/>
        <v>INSERT INTO TSaskitMajProduits (RefSaskitMaj, Reference,PrixMaj) values (4,'DIR02VANG63',207.68);</v>
      </c>
    </row>
    <row r="27" spans="1:15" x14ac:dyDescent="0.25">
      <c r="A27">
        <v>103</v>
      </c>
      <c r="B27">
        <v>125</v>
      </c>
      <c r="C27" t="s">
        <v>4420</v>
      </c>
      <c r="D27" t="s">
        <v>130</v>
      </c>
      <c r="E27" s="33" t="s">
        <v>4444</v>
      </c>
      <c r="F27">
        <f t="shared" si="0"/>
        <v>127.22</v>
      </c>
      <c r="G27" s="14">
        <f>VLOOKUP(D27,'BASE ARTICLE SAMUEL 25012023 v2'!$A$1:$K$1287,11,FALSE)</f>
        <v>129.58000000000001</v>
      </c>
      <c r="H27">
        <f t="shared" si="1"/>
        <v>129.58000000000001</v>
      </c>
      <c r="I27" s="82" t="str">
        <f t="shared" si="2"/>
        <v>129.58</v>
      </c>
      <c r="J27">
        <f t="shared" si="3"/>
        <v>1</v>
      </c>
      <c r="K27" s="107" t="str">
        <f t="shared" si="4"/>
        <v>UPDATE saskitps_product p set p.price = 129.58, p.date_upd=now() where p.id_product = 125 ;</v>
      </c>
      <c r="L27" s="107" t="str">
        <f t="shared" si="5"/>
        <v>UPDATE saskitps_product_shop p set p.price = 129.58, p.date_upd=now() where p.id_product = 125 and p.id_shop=1 ;</v>
      </c>
      <c r="M27" s="107" t="str">
        <f t="shared" si="6"/>
        <v>INSERT INTO TSaskitArchivePrix (RefSaskit,Prix,DATE_MODIF) Select RefSaskit, OldPrix, DateModification From TSaskit Where RefSaskit = 103;</v>
      </c>
      <c r="N27" s="107" t="str">
        <f t="shared" si="7"/>
        <v>UPDATE TSaskit sas set sas.OldPrix = sas.PrixMagasin, sas.PrixMagasin = 129.58, sas.DateModification = NOW() where sas.RefSaskit = 103 ;</v>
      </c>
      <c r="O27" s="107" t="str">
        <f t="shared" si="8"/>
        <v>INSERT INTO TSaskitMajProduits (RefSaskitMaj, Reference,PrixMaj) values (4,'COL01',129.58);</v>
      </c>
    </row>
    <row r="28" spans="1:15" x14ac:dyDescent="0.25">
      <c r="A28">
        <v>100</v>
      </c>
      <c r="B28">
        <v>126</v>
      </c>
      <c r="C28" t="s">
        <v>4420</v>
      </c>
      <c r="D28" t="s">
        <v>384</v>
      </c>
      <c r="E28" s="33" t="s">
        <v>4445</v>
      </c>
      <c r="F28">
        <f t="shared" si="0"/>
        <v>75.599999999999994</v>
      </c>
      <c r="G28" s="14">
        <f>VLOOKUP(D28,'BASE ARTICLE SAMUEL 25012023 v2'!$A$1:$K$1287,11,FALSE)</f>
        <v>77</v>
      </c>
      <c r="H28">
        <f t="shared" si="1"/>
        <v>77</v>
      </c>
      <c r="I28" s="82" t="str">
        <f t="shared" si="2"/>
        <v>77</v>
      </c>
      <c r="J28">
        <f t="shared" si="3"/>
        <v>1</v>
      </c>
      <c r="K28" s="107" t="str">
        <f t="shared" si="4"/>
        <v>UPDATE saskitps_product p set p.price = 77, p.date_upd=now() where p.id_product = 126 ;</v>
      </c>
      <c r="L28" s="107" t="str">
        <f t="shared" si="5"/>
        <v>UPDATE saskitps_product_shop p set p.price = 77, p.date_upd=now() where p.id_product = 126 and p.id_shop=1 ;</v>
      </c>
      <c r="M28" s="107" t="str">
        <f t="shared" si="6"/>
        <v>INSERT INTO TSaskitArchivePrix (RefSaskit,Prix,DATE_MODIF) Select RefSaskit, OldPrix, DateModification From TSaskit Where RefSaskit = 100;</v>
      </c>
      <c r="N28" s="107" t="str">
        <f t="shared" si="7"/>
        <v>UPDATE TSaskit sas set sas.OldPrix = sas.PrixMagasin, sas.PrixMagasin = 77, sas.DateModification = NOW() where sas.RefSaskit = 100 ;</v>
      </c>
      <c r="O28" s="107" t="str">
        <f t="shared" si="8"/>
        <v>INSERT INTO TSaskitMajProduits (RefSaskitMaj, Reference,PrixMaj) values (4,'DIR01',77);</v>
      </c>
    </row>
    <row r="29" spans="1:15" x14ac:dyDescent="0.25">
      <c r="A29">
        <v>102</v>
      </c>
      <c r="B29">
        <v>127</v>
      </c>
      <c r="C29" t="s">
        <v>4420</v>
      </c>
      <c r="D29" t="s">
        <v>382</v>
      </c>
      <c r="E29" s="33" t="s">
        <v>4446</v>
      </c>
      <c r="F29">
        <f t="shared" si="0"/>
        <v>118.58</v>
      </c>
      <c r="G29" s="14">
        <f>VLOOKUP(D29,'BASE ARTICLE SAMUEL 25012023 v2'!$A$1:$K$1287,11,FALSE)</f>
        <v>120.78</v>
      </c>
      <c r="H29">
        <f t="shared" si="1"/>
        <v>120.78</v>
      </c>
      <c r="I29" s="82" t="str">
        <f t="shared" si="2"/>
        <v>120.78</v>
      </c>
      <c r="J29">
        <f t="shared" si="3"/>
        <v>1</v>
      </c>
      <c r="K29" s="107" t="str">
        <f t="shared" si="4"/>
        <v>UPDATE saskitps_product p set p.price = 120.78, p.date_upd=now() where p.id_product = 127 ;</v>
      </c>
      <c r="L29" s="107" t="str">
        <f t="shared" si="5"/>
        <v>UPDATE saskitps_product_shop p set p.price = 120.78, p.date_upd=now() where p.id_product = 127 and p.id_shop=1 ;</v>
      </c>
      <c r="M29" s="107" t="str">
        <f t="shared" si="6"/>
        <v>INSERT INTO TSaskitArchivePrix (RefSaskit,Prix,DATE_MODIF) Select RefSaskit, OldPrix, DateModification From TSaskit Where RefSaskit = 102;</v>
      </c>
      <c r="N29" s="107" t="str">
        <f t="shared" si="7"/>
        <v>UPDATE TSaskit sas set sas.OldPrix = sas.PrixMagasin, sas.PrixMagasin = 120.78, sas.DateModification = NOW() where sas.RefSaskit = 102 ;</v>
      </c>
      <c r="O29" s="107" t="str">
        <f t="shared" si="8"/>
        <v>INSERT INTO TSaskitMajProduits (RefSaskitMaj, Reference,PrixMaj) values (4,'DIR02',120.78);</v>
      </c>
    </row>
    <row r="30" spans="1:15" x14ac:dyDescent="0.25">
      <c r="A30">
        <v>405</v>
      </c>
      <c r="B30">
        <v>131</v>
      </c>
      <c r="C30" t="s">
        <v>4420</v>
      </c>
      <c r="D30" t="s">
        <v>80</v>
      </c>
      <c r="E30" s="33" t="s">
        <v>4447</v>
      </c>
      <c r="F30">
        <f t="shared" si="0"/>
        <v>8.85</v>
      </c>
      <c r="G30" s="14">
        <f>VLOOKUP(D30,'BASE ARTICLE SAMUEL 25012023 v2'!$A$1:$K$1287,11,FALSE)</f>
        <v>9.18</v>
      </c>
      <c r="H30">
        <f t="shared" si="1"/>
        <v>9.18</v>
      </c>
      <c r="I30" s="82" t="str">
        <f t="shared" si="2"/>
        <v>9.18</v>
      </c>
      <c r="J30">
        <f t="shared" si="3"/>
        <v>1</v>
      </c>
      <c r="K30" s="107" t="str">
        <f t="shared" si="4"/>
        <v>UPDATE saskitps_product p set p.price = 9.18, p.date_upd=now() where p.id_product = 131 ;</v>
      </c>
      <c r="L30" s="107" t="str">
        <f t="shared" si="5"/>
        <v>UPDATE saskitps_product_shop p set p.price = 9.18, p.date_upd=now() where p.id_product = 131 and p.id_shop=1 ;</v>
      </c>
      <c r="M30" s="107" t="str">
        <f t="shared" si="6"/>
        <v>INSERT INTO TSaskitArchivePrix (RefSaskit,Prix,DATE_MODIF) Select RefSaskit, OldPrix, DateModification From TSaskit Where RefSaskit = 405;</v>
      </c>
      <c r="N30" s="107" t="str">
        <f t="shared" si="7"/>
        <v>UPDATE TSaskit sas set sas.OldPrix = sas.PrixMagasin, sas.PrixMagasin = 9.18, sas.DateModification = NOW() where sas.RefSaskit = 405 ;</v>
      </c>
      <c r="O30" s="107" t="str">
        <f t="shared" si="8"/>
        <v>INSERT INTO TSaskitMajProduits (RefSaskitMaj, Reference,PrixMaj) values (4,'TJ18',9.18);</v>
      </c>
    </row>
    <row r="31" spans="1:15" x14ac:dyDescent="0.25">
      <c r="A31">
        <v>193</v>
      </c>
      <c r="B31">
        <v>137</v>
      </c>
      <c r="C31" t="s">
        <v>4420</v>
      </c>
      <c r="D31" t="s">
        <v>482</v>
      </c>
      <c r="E31" s="33" t="s">
        <v>4448</v>
      </c>
      <c r="F31">
        <f t="shared" si="0"/>
        <v>60.75</v>
      </c>
      <c r="G31" s="14">
        <f>VLOOKUP(D31,'BASE ARTICLE SAMUEL 25012023 v2'!$A$1:$K$1287,11,FALSE)</f>
        <v>60.75</v>
      </c>
      <c r="H31">
        <f t="shared" si="1"/>
        <v>60.75</v>
      </c>
      <c r="I31" s="82" t="str">
        <f t="shared" si="2"/>
        <v>60.75</v>
      </c>
      <c r="J31">
        <f t="shared" si="3"/>
        <v>0</v>
      </c>
      <c r="K31" s="107" t="str">
        <f t="shared" si="4"/>
        <v/>
      </c>
      <c r="L31" s="107" t="str">
        <f t="shared" si="5"/>
        <v/>
      </c>
      <c r="M31" s="107" t="str">
        <f t="shared" si="6"/>
        <v/>
      </c>
      <c r="N31" s="107" t="str">
        <f t="shared" si="7"/>
        <v/>
      </c>
      <c r="O31" s="107" t="str">
        <f t="shared" si="8"/>
        <v/>
      </c>
    </row>
    <row r="32" spans="1:15" x14ac:dyDescent="0.25">
      <c r="A32">
        <v>206</v>
      </c>
      <c r="B32">
        <v>138</v>
      </c>
      <c r="C32" t="s">
        <v>4420</v>
      </c>
      <c r="D32" t="s">
        <v>486</v>
      </c>
      <c r="E32" s="33" t="s">
        <v>4449</v>
      </c>
      <c r="F32">
        <f t="shared" si="0"/>
        <v>811.21</v>
      </c>
      <c r="G32" s="14">
        <f>VLOOKUP(D32,'BASE ARTICLE SAMUEL 25012023 v2'!$A$1:$K$1287,11,FALSE)</f>
        <v>851.7586</v>
      </c>
      <c r="H32">
        <f t="shared" si="1"/>
        <v>851.76</v>
      </c>
      <c r="I32" s="82" t="str">
        <f t="shared" si="2"/>
        <v>851.76</v>
      </c>
      <c r="J32">
        <f t="shared" si="3"/>
        <v>1</v>
      </c>
      <c r="K32" s="107" t="str">
        <f t="shared" si="4"/>
        <v>UPDATE saskitps_product p set p.price = 851.76, p.date_upd=now() where p.id_product = 138 ;</v>
      </c>
      <c r="L32" s="107" t="str">
        <f t="shared" si="5"/>
        <v>UPDATE saskitps_product_shop p set p.price = 851.76, p.date_upd=now() where p.id_product = 138 and p.id_shop=1 ;</v>
      </c>
      <c r="M32" s="107" t="str">
        <f t="shared" si="6"/>
        <v>INSERT INTO TSaskitArchivePrix (RefSaskit,Prix,DATE_MODIF) Select RefSaskit, OldPrix, DateModification From TSaskit Where RefSaskit = 206;</v>
      </c>
      <c r="N32" s="107" t="str">
        <f t="shared" si="7"/>
        <v>UPDATE TSaskit sas set sas.OldPrix = sas.PrixMagasin, sas.PrixMagasin = 851.76, sas.DateModification = NOW() where sas.RefSaskit = 206 ;</v>
      </c>
      <c r="O32" s="107" t="str">
        <f t="shared" si="8"/>
        <v>INSERT INTO TSaskitMajProduits (RefSaskitMaj, Reference,PrixMaj) values (4,'MVAN3VMHI50',851.76);</v>
      </c>
    </row>
    <row r="33" spans="1:16" x14ac:dyDescent="0.25">
      <c r="A33">
        <v>207</v>
      </c>
      <c r="B33">
        <v>139</v>
      </c>
      <c r="C33" t="s">
        <v>4420</v>
      </c>
      <c r="D33" t="s">
        <v>488</v>
      </c>
      <c r="E33" s="33" t="s">
        <v>4450</v>
      </c>
      <c r="F33">
        <f t="shared" si="0"/>
        <v>831.7</v>
      </c>
      <c r="G33" s="14">
        <f>VLOOKUP(D33,'BASE ARTICLE SAMUEL 25012023 v2'!$A$1:$K$1287,11,FALSE)</f>
        <v>873.29130000000009</v>
      </c>
      <c r="H33">
        <f t="shared" si="1"/>
        <v>873.29</v>
      </c>
      <c r="I33" s="82" t="str">
        <f t="shared" si="2"/>
        <v>873.29</v>
      </c>
      <c r="J33">
        <f t="shared" si="3"/>
        <v>1</v>
      </c>
      <c r="K33" s="107" t="str">
        <f t="shared" si="4"/>
        <v>UPDATE saskitps_product p set p.price = 873.29, p.date_upd=now() where p.id_product = 139 ;</v>
      </c>
      <c r="L33" s="107" t="str">
        <f t="shared" si="5"/>
        <v>UPDATE saskitps_product_shop p set p.price = 873.29, p.date_upd=now() where p.id_product = 139 and p.id_shop=1 ;</v>
      </c>
      <c r="M33" s="107" t="str">
        <f t="shared" si="6"/>
        <v>INSERT INTO TSaskitArchivePrix (RefSaskit,Prix,DATE_MODIF) Select RefSaskit, OldPrix, DateModification From TSaskit Where RefSaskit = 207;</v>
      </c>
      <c r="N33" s="107" t="str">
        <f t="shared" si="7"/>
        <v>UPDATE TSaskit sas set sas.OldPrix = sas.PrixMagasin, sas.PrixMagasin = 873.29, sas.DateModification = NOW() where sas.RefSaskit = 207 ;</v>
      </c>
      <c r="O33" s="107" t="str">
        <f t="shared" si="8"/>
        <v>INSERT INTO TSaskitMajProduits (RefSaskitMaj, Reference,PrixMaj) values (4,'MVAN3VMHI63',873.29);</v>
      </c>
    </row>
    <row r="34" spans="1:16" x14ac:dyDescent="0.25">
      <c r="A34">
        <v>222</v>
      </c>
      <c r="B34">
        <v>140</v>
      </c>
      <c r="C34" t="s">
        <v>4420</v>
      </c>
      <c r="D34" t="s">
        <v>530</v>
      </c>
      <c r="E34" s="33" t="s">
        <v>4451</v>
      </c>
      <c r="F34">
        <f t="shared" si="0"/>
        <v>43.74</v>
      </c>
      <c r="G34" s="14">
        <f>VLOOKUP(D34,'BASE ARTICLE SAMUEL 25012023 v2'!$A$1:$K$1287,11,FALSE)</f>
        <v>44.64</v>
      </c>
      <c r="H34">
        <f t="shared" si="1"/>
        <v>44.64</v>
      </c>
      <c r="I34" s="82" t="str">
        <f t="shared" si="2"/>
        <v>44.64</v>
      </c>
      <c r="J34">
        <f t="shared" si="3"/>
        <v>1</v>
      </c>
      <c r="K34" s="107" t="str">
        <f t="shared" si="4"/>
        <v>UPDATE saskitps_product p set p.price = 44.64, p.date_upd=now() where p.id_product = 140 ;</v>
      </c>
      <c r="L34" s="107" t="str">
        <f t="shared" si="5"/>
        <v>UPDATE saskitps_product_shop p set p.price = 44.64, p.date_upd=now() where p.id_product = 140 and p.id_shop=1 ;</v>
      </c>
      <c r="M34" s="107" t="str">
        <f t="shared" si="6"/>
        <v>INSERT INTO TSaskitArchivePrix (RefSaskit,Prix,DATE_MODIF) Select RefSaskit, OldPrix, DateModification From TSaskit Where RefSaskit = 222;</v>
      </c>
      <c r="N34" s="107" t="str">
        <f t="shared" si="7"/>
        <v>UPDATE TSaskit sas set sas.OldPrix = sas.PrixMagasin, sas.PrixMagasin = 44.64, sas.DateModification = NOW() where sas.RefSaskit = 222 ;</v>
      </c>
      <c r="O34" s="107" t="str">
        <f t="shared" si="8"/>
        <v>INSERT INTO TSaskitMajProduits (RefSaskitMaj, Reference,PrixMaj) values (4,'MREHACUN',44.64);</v>
      </c>
    </row>
    <row r="35" spans="1:16" x14ac:dyDescent="0.25">
      <c r="A35">
        <v>255</v>
      </c>
      <c r="B35">
        <v>141</v>
      </c>
      <c r="C35" t="s">
        <v>4420</v>
      </c>
      <c r="D35" t="s">
        <v>649</v>
      </c>
      <c r="E35" s="33" t="s">
        <v>4452</v>
      </c>
      <c r="F35">
        <f t="shared" si="0"/>
        <v>4515.5</v>
      </c>
      <c r="G35" s="14">
        <f>VLOOKUP(D35,'BASE ARTICLE SAMUEL 25012023 v2'!$A$1:$K$1287,11,FALSE)</f>
        <v>4515.5</v>
      </c>
      <c r="H35">
        <f t="shared" si="1"/>
        <v>4515.5</v>
      </c>
      <c r="I35" s="82" t="str">
        <f t="shared" si="2"/>
        <v>4515.5</v>
      </c>
      <c r="J35">
        <f t="shared" si="3"/>
        <v>0</v>
      </c>
      <c r="K35" s="107" t="str">
        <f t="shared" si="4"/>
        <v/>
      </c>
      <c r="L35" s="107" t="str">
        <f t="shared" si="5"/>
        <v/>
      </c>
      <c r="M35" s="107" t="str">
        <f t="shared" si="6"/>
        <v/>
      </c>
      <c r="N35" s="107" t="str">
        <f t="shared" si="7"/>
        <v/>
      </c>
      <c r="O35" s="107" t="str">
        <f t="shared" si="8"/>
        <v/>
      </c>
    </row>
    <row r="36" spans="1:16" x14ac:dyDescent="0.25">
      <c r="A36">
        <v>219</v>
      </c>
      <c r="B36">
        <v>142</v>
      </c>
      <c r="C36" t="s">
        <v>4420</v>
      </c>
      <c r="D36" t="s">
        <v>474</v>
      </c>
      <c r="E36" s="33">
        <v>132</v>
      </c>
      <c r="F36">
        <f t="shared" si="0"/>
        <v>132</v>
      </c>
      <c r="G36" s="14">
        <f>VLOOKUP(D36,'BASE ARTICLE SAMUEL 25012023 v2'!$A$1:$K$1287,11,FALSE)</f>
        <v>132</v>
      </c>
      <c r="H36">
        <f t="shared" si="1"/>
        <v>132</v>
      </c>
      <c r="I36" s="82" t="str">
        <f t="shared" si="2"/>
        <v>132</v>
      </c>
      <c r="J36">
        <f t="shared" si="3"/>
        <v>0</v>
      </c>
      <c r="K36" s="107" t="str">
        <f t="shared" si="4"/>
        <v/>
      </c>
      <c r="L36" s="107" t="str">
        <f t="shared" si="5"/>
        <v/>
      </c>
      <c r="M36" s="107" t="str">
        <f t="shared" si="6"/>
        <v/>
      </c>
      <c r="N36" s="107" t="str">
        <f t="shared" si="7"/>
        <v/>
      </c>
      <c r="O36" s="107" t="str">
        <f t="shared" si="8"/>
        <v/>
      </c>
    </row>
    <row r="37" spans="1:16" x14ac:dyDescent="0.25">
      <c r="A37">
        <v>215</v>
      </c>
      <c r="B37">
        <v>143</v>
      </c>
      <c r="C37" t="s">
        <v>4420</v>
      </c>
      <c r="D37" t="s">
        <v>472</v>
      </c>
      <c r="E37" s="33" t="s">
        <v>4453</v>
      </c>
      <c r="F37">
        <f t="shared" si="0"/>
        <v>157.5</v>
      </c>
      <c r="G37" s="14">
        <f>VLOOKUP(D37,'BASE ARTICLE SAMUEL 25012023 v2'!$A$1:$K$1287,11,FALSE)</f>
        <v>157.5</v>
      </c>
      <c r="H37">
        <f t="shared" si="1"/>
        <v>157.5</v>
      </c>
      <c r="I37" s="82" t="str">
        <f t="shared" si="2"/>
        <v>157.5</v>
      </c>
      <c r="J37">
        <f t="shared" si="3"/>
        <v>0</v>
      </c>
      <c r="K37" s="107" t="str">
        <f t="shared" si="4"/>
        <v/>
      </c>
      <c r="L37" s="107" t="str">
        <f t="shared" si="5"/>
        <v/>
      </c>
      <c r="M37" s="107" t="str">
        <f t="shared" si="6"/>
        <v/>
      </c>
      <c r="N37" s="107" t="str">
        <f t="shared" si="7"/>
        <v/>
      </c>
      <c r="O37" s="107" t="str">
        <f t="shared" si="8"/>
        <v/>
      </c>
    </row>
    <row r="38" spans="1:16" x14ac:dyDescent="0.25">
      <c r="A38">
        <v>224</v>
      </c>
      <c r="B38">
        <v>144</v>
      </c>
      <c r="C38" t="s">
        <v>4420</v>
      </c>
      <c r="D38" t="s">
        <v>432</v>
      </c>
      <c r="E38" s="33" t="s">
        <v>4454</v>
      </c>
      <c r="F38">
        <f t="shared" si="0"/>
        <v>223.5</v>
      </c>
      <c r="G38" s="14">
        <f>VLOOKUP(D38,'BASE ARTICLE SAMUEL 25012023 v2'!$A$1:$K$1287,11,FALSE)</f>
        <v>223.5</v>
      </c>
      <c r="H38">
        <f t="shared" si="1"/>
        <v>223.5</v>
      </c>
      <c r="I38" s="82" t="str">
        <f t="shared" si="2"/>
        <v>223.5</v>
      </c>
      <c r="J38">
        <f t="shared" si="3"/>
        <v>0</v>
      </c>
      <c r="K38" s="107" t="str">
        <f t="shared" si="4"/>
        <v/>
      </c>
      <c r="L38" s="107" t="str">
        <f t="shared" si="5"/>
        <v/>
      </c>
      <c r="M38" s="107" t="str">
        <f t="shared" si="6"/>
        <v/>
      </c>
      <c r="N38" s="107" t="str">
        <f t="shared" si="7"/>
        <v/>
      </c>
      <c r="O38" s="107" t="str">
        <f t="shared" si="8"/>
        <v/>
      </c>
    </row>
    <row r="39" spans="1:16" x14ac:dyDescent="0.25">
      <c r="A39">
        <v>223</v>
      </c>
      <c r="B39">
        <v>145</v>
      </c>
      <c r="C39" t="s">
        <v>4420</v>
      </c>
      <c r="D39" t="s">
        <v>543</v>
      </c>
      <c r="E39" s="33">
        <v>267</v>
      </c>
      <c r="F39">
        <f t="shared" si="0"/>
        <v>267</v>
      </c>
      <c r="G39" s="14">
        <f>VLOOKUP(D39,'BASE ARTICLE SAMUEL 25012023 v2'!$A$1:$K$1287,11,FALSE)</f>
        <v>267</v>
      </c>
      <c r="H39">
        <f t="shared" si="1"/>
        <v>267</v>
      </c>
      <c r="I39" s="82" t="str">
        <f t="shared" si="2"/>
        <v>267</v>
      </c>
      <c r="J39">
        <f t="shared" si="3"/>
        <v>0</v>
      </c>
      <c r="K39" s="107" t="str">
        <f t="shared" si="4"/>
        <v/>
      </c>
      <c r="L39" s="107" t="str">
        <f t="shared" si="5"/>
        <v/>
      </c>
      <c r="M39" s="107" t="str">
        <f t="shared" si="6"/>
        <v/>
      </c>
      <c r="N39" s="107" t="str">
        <f t="shared" si="7"/>
        <v/>
      </c>
      <c r="O39" s="107" t="str">
        <f t="shared" si="8"/>
        <v/>
      </c>
    </row>
    <row r="40" spans="1:16" x14ac:dyDescent="0.25">
      <c r="A40">
        <v>218</v>
      </c>
      <c r="B40">
        <v>146</v>
      </c>
      <c r="C40" t="s">
        <v>4420</v>
      </c>
      <c r="D40" t="s">
        <v>430</v>
      </c>
      <c r="E40" s="33" t="s">
        <v>4455</v>
      </c>
      <c r="F40">
        <f t="shared" si="0"/>
        <v>360.43</v>
      </c>
      <c r="G40" s="14">
        <f>VLOOKUP(D40,'BASE ARTICLE SAMUEL 25012023 v2'!$A$1:$K$1287,11,FALSE)</f>
        <v>360.43</v>
      </c>
      <c r="H40">
        <f t="shared" si="1"/>
        <v>360.43</v>
      </c>
      <c r="I40" s="82" t="str">
        <f t="shared" si="2"/>
        <v>360.43</v>
      </c>
      <c r="J40">
        <f t="shared" si="3"/>
        <v>0</v>
      </c>
      <c r="K40" s="107" t="str">
        <f t="shared" si="4"/>
        <v/>
      </c>
      <c r="L40" s="107" t="str">
        <f t="shared" si="5"/>
        <v/>
      </c>
      <c r="M40" s="107" t="str">
        <f t="shared" si="6"/>
        <v/>
      </c>
      <c r="N40" s="107" t="str">
        <f t="shared" si="7"/>
        <v/>
      </c>
      <c r="O40" s="107" t="str">
        <f t="shared" si="8"/>
        <v/>
      </c>
    </row>
    <row r="41" spans="1:16" x14ac:dyDescent="0.25">
      <c r="A41">
        <v>216</v>
      </c>
      <c r="B41">
        <v>147</v>
      </c>
      <c r="C41" t="s">
        <v>4420</v>
      </c>
      <c r="D41" t="s">
        <v>539</v>
      </c>
      <c r="E41" s="33" t="s">
        <v>4456</v>
      </c>
      <c r="F41">
        <f t="shared" si="0"/>
        <v>469.5</v>
      </c>
      <c r="G41" s="14">
        <f>VLOOKUP(D41,'BASE ARTICLE SAMUEL 25012023 v2'!$A$1:$K$1287,11,FALSE)</f>
        <v>469.5</v>
      </c>
      <c r="H41">
        <f t="shared" si="1"/>
        <v>469.5</v>
      </c>
      <c r="I41" s="82" t="str">
        <f t="shared" si="2"/>
        <v>469.5</v>
      </c>
      <c r="J41">
        <f t="shared" si="3"/>
        <v>0</v>
      </c>
      <c r="K41" s="107" t="str">
        <f t="shared" si="4"/>
        <v/>
      </c>
      <c r="L41" s="107" t="str">
        <f t="shared" si="5"/>
        <v/>
      </c>
      <c r="M41" s="107" t="str">
        <f t="shared" si="6"/>
        <v/>
      </c>
      <c r="N41" s="107" t="str">
        <f t="shared" si="7"/>
        <v/>
      </c>
      <c r="O41" s="107" t="str">
        <f t="shared" si="8"/>
        <v/>
      </c>
    </row>
    <row r="42" spans="1:16" x14ac:dyDescent="0.25">
      <c r="A42">
        <v>217</v>
      </c>
      <c r="B42">
        <v>148</v>
      </c>
      <c r="C42" t="s">
        <v>4420</v>
      </c>
      <c r="D42" t="s">
        <v>541</v>
      </c>
      <c r="E42" s="33" t="s">
        <v>4457</v>
      </c>
      <c r="F42">
        <f t="shared" si="0"/>
        <v>499.5</v>
      </c>
      <c r="G42" s="14">
        <f>VLOOKUP(D42,'BASE ARTICLE SAMUEL 25012023 v2'!$A$1:$K$1287,11,FALSE)</f>
        <v>499.5</v>
      </c>
      <c r="H42">
        <f t="shared" si="1"/>
        <v>499.5</v>
      </c>
      <c r="I42" s="82" t="str">
        <f t="shared" si="2"/>
        <v>499.5</v>
      </c>
      <c r="J42">
        <f t="shared" si="3"/>
        <v>0</v>
      </c>
      <c r="K42" s="107" t="str">
        <f t="shared" si="4"/>
        <v/>
      </c>
      <c r="L42" s="107" t="str">
        <f t="shared" si="5"/>
        <v/>
      </c>
      <c r="M42" s="107" t="str">
        <f t="shared" si="6"/>
        <v/>
      </c>
      <c r="N42" s="107" t="str">
        <f t="shared" si="7"/>
        <v/>
      </c>
      <c r="O42" s="107" t="str">
        <f t="shared" si="8"/>
        <v/>
      </c>
    </row>
    <row r="43" spans="1:16" x14ac:dyDescent="0.25">
      <c r="A43">
        <v>114</v>
      </c>
      <c r="B43">
        <v>188</v>
      </c>
      <c r="C43" t="s">
        <v>4420</v>
      </c>
      <c r="D43" t="s">
        <v>84</v>
      </c>
      <c r="E43" s="33" t="s">
        <v>4458</v>
      </c>
      <c r="F43">
        <f t="shared" si="0"/>
        <v>20.78</v>
      </c>
      <c r="G43" s="14">
        <f>VLOOKUP(D43,'BASE ARTICLE SAMUEL 25012023 v2'!$A$1:$K$1287,11,FALSE)</f>
        <v>18.059999999999999</v>
      </c>
      <c r="H43">
        <f t="shared" si="1"/>
        <v>18.059999999999999</v>
      </c>
      <c r="I43" s="82" t="str">
        <f t="shared" si="2"/>
        <v>18.06</v>
      </c>
      <c r="J43">
        <f t="shared" si="3"/>
        <v>1</v>
      </c>
      <c r="K43" s="107" t="str">
        <f t="shared" si="4"/>
        <v>UPDATE saskitps_product p set p.price = 18.06, p.date_upd=now() where p.id_product = 188 ;</v>
      </c>
      <c r="L43" s="107" t="str">
        <f t="shared" si="5"/>
        <v>UPDATE saskitps_product_shop p set p.price = 18.06, p.date_upd=now() where p.id_product = 188 and p.id_shop=1 ;</v>
      </c>
      <c r="M43" s="107" t="str">
        <f t="shared" si="6"/>
        <v>INSERT INTO TSaskitArchivePrix (RefSaskit,Prix,DATE_MODIF) Select RefSaskit, OldPrix, DateModification From TSaskit Where RefSaskit = 114;</v>
      </c>
      <c r="N43" s="107" t="str">
        <f t="shared" si="7"/>
        <v>UPDATE TSaskit sas set sas.OldPrix = sas.PrixMagasin, sas.PrixMagasin = 18.06, sas.DateModification = NOW() where sas.RefSaskit = 114 ;</v>
      </c>
      <c r="O43" s="107" t="str">
        <f t="shared" si="8"/>
        <v>INSERT INTO TSaskitMajProduits (RefSaskitMaj, Reference,PrixMaj) values (4,'MTRAV110',18.06);</v>
      </c>
    </row>
    <row r="44" spans="1:16" x14ac:dyDescent="0.25">
      <c r="A44">
        <v>129</v>
      </c>
      <c r="B44">
        <v>189</v>
      </c>
      <c r="C44" t="s">
        <v>4420</v>
      </c>
      <c r="D44" t="s">
        <v>428</v>
      </c>
      <c r="E44" s="33" t="s">
        <v>4459</v>
      </c>
      <c r="F44">
        <f t="shared" si="0"/>
        <v>17.48</v>
      </c>
      <c r="G44" s="14">
        <f>VLOOKUP(D44,'BASE ARTICLE SAMUEL 25012023 v2'!$A$1:$K$1287,11,FALSE)</f>
        <v>14.752500000000001</v>
      </c>
      <c r="H44">
        <f t="shared" si="1"/>
        <v>14.75</v>
      </c>
      <c r="I44" s="82" t="str">
        <f t="shared" si="2"/>
        <v>14.75</v>
      </c>
      <c r="J44">
        <f t="shared" si="3"/>
        <v>1</v>
      </c>
      <c r="K44" s="107" t="str">
        <f t="shared" si="4"/>
        <v>UPDATE saskitps_product p set p.price = 14.75, p.date_upd=now() where p.id_product = 189 ;</v>
      </c>
      <c r="L44" s="107" t="str">
        <f t="shared" si="5"/>
        <v>UPDATE saskitps_product_shop p set p.price = 14.75, p.date_upd=now() where p.id_product = 189 and p.id_shop=1 ;</v>
      </c>
      <c r="M44" s="107" t="str">
        <f t="shared" si="6"/>
        <v>INSERT INTO TSaskitArchivePrix (RefSaskit,Prix,DATE_MODIF) Select RefSaskit, OldPrix, DateModification From TSaskit Where RefSaskit = 129;</v>
      </c>
      <c r="N44" s="107" t="str">
        <f t="shared" si="7"/>
        <v>UPDATE TSaskit sas set sas.OldPrix = sas.PrixMagasin, sas.PrixMagasin = 14.75, sas.DateModification = NOW() where sas.RefSaskit = 129 ;</v>
      </c>
      <c r="O44" s="107" t="str">
        <f t="shared" si="8"/>
        <v>INSERT INTO TSaskitMajProduits (RefSaskitMaj, Reference,PrixMaj) values (4,'MTRAV63',14.75);</v>
      </c>
    </row>
    <row r="45" spans="1:16" x14ac:dyDescent="0.25">
      <c r="A45">
        <v>113</v>
      </c>
      <c r="B45">
        <v>190</v>
      </c>
      <c r="C45" t="s">
        <v>4420</v>
      </c>
      <c r="D45" t="s">
        <v>82</v>
      </c>
      <c r="E45" s="33" t="s">
        <v>4460</v>
      </c>
      <c r="F45">
        <f t="shared" si="0"/>
        <v>14.18</v>
      </c>
      <c r="G45" s="14">
        <f>VLOOKUP(D45,'BASE ARTICLE SAMUEL 25012023 v2'!$A$1:$K$1287,11,FALSE)</f>
        <v>11.8125</v>
      </c>
      <c r="H45">
        <f t="shared" si="1"/>
        <v>11.81</v>
      </c>
      <c r="I45" s="82" t="str">
        <f t="shared" si="2"/>
        <v>11.81</v>
      </c>
      <c r="J45">
        <f t="shared" si="3"/>
        <v>1</v>
      </c>
      <c r="K45" s="107" t="str">
        <f t="shared" si="4"/>
        <v>UPDATE saskitps_product p set p.price = 11.81, p.date_upd=now() where p.id_product = 190 ;</v>
      </c>
      <c r="L45" s="107" t="str">
        <f t="shared" si="5"/>
        <v>UPDATE saskitps_product_shop p set p.price = 11.81, p.date_upd=now() where p.id_product = 190 and p.id_shop=1 ;</v>
      </c>
      <c r="M45" s="107" t="str">
        <f t="shared" si="6"/>
        <v>INSERT INTO TSaskitArchivePrix (RefSaskit,Prix,DATE_MODIF) Select RefSaskit, OldPrix, DateModification From TSaskit Where RefSaskit = 113;</v>
      </c>
      <c r="N45" s="107" t="str">
        <f t="shared" si="7"/>
        <v>UPDATE TSaskit sas set sas.OldPrix = sas.PrixMagasin, sas.PrixMagasin = 11.81, sas.DateModification = NOW() where sas.RefSaskit = 113 ;</v>
      </c>
      <c r="O45" s="107" t="str">
        <f t="shared" si="8"/>
        <v>INSERT INTO TSaskitMajProduits (RefSaskitMaj, Reference,PrixMaj) values (4,'MTRAV50',11.81);</v>
      </c>
    </row>
    <row r="46" spans="1:16" x14ac:dyDescent="0.25">
      <c r="A46">
        <v>123</v>
      </c>
      <c r="B46">
        <v>193</v>
      </c>
      <c r="C46" t="s">
        <v>4420</v>
      </c>
      <c r="D46" t="s">
        <v>71</v>
      </c>
      <c r="E46" s="33" t="s">
        <v>4461</v>
      </c>
      <c r="F46">
        <f t="shared" si="0"/>
        <v>30.91</v>
      </c>
      <c r="G46" s="14">
        <f>VLOOKUP(D46,'BASE ARTICLE SAMUEL 25012023 v2'!$A$1:$K$1287,11,FALSE)</f>
        <v>30.914999999999999</v>
      </c>
      <c r="H46">
        <f t="shared" si="1"/>
        <v>30.92</v>
      </c>
      <c r="I46" s="82" t="str">
        <f t="shared" si="2"/>
        <v>30.92</v>
      </c>
      <c r="J46">
        <f t="shared" si="3"/>
        <v>1</v>
      </c>
      <c r="K46" s="107" t="str">
        <f t="shared" si="4"/>
        <v>UPDATE saskitps_product p set p.price = 30.92, p.date_upd=now() where p.id_product = 193 ;</v>
      </c>
      <c r="L46" s="107" t="str">
        <f t="shared" si="5"/>
        <v>UPDATE saskitps_product_shop p set p.price = 30.92, p.date_upd=now() where p.id_product = 193 and p.id_shop=1 ;</v>
      </c>
      <c r="M46" s="107" t="str">
        <f t="shared" si="6"/>
        <v>INSERT INTO TSaskitArchivePrix (RefSaskit,Prix,DATE_MODIF) Select RefSaskit, OldPrix, DateModification From TSaskit Where RefSaskit = 123;</v>
      </c>
      <c r="N46" s="107" t="str">
        <f t="shared" si="7"/>
        <v>UPDATE TSaskit sas set sas.OldPrix = sas.PrixMagasin, sas.PrixMagasin = 30.92, sas.DateModification = NOW() where sas.RefSaskit = 123 ;</v>
      </c>
      <c r="O46" s="107" t="str">
        <f t="shared" si="8"/>
        <v>INSERT INTO TSaskitMajProduits (RefSaskitMaj, Reference,PrixMaj) values (4,'MKITREP',30.92);</v>
      </c>
    </row>
    <row r="47" spans="1:16" x14ac:dyDescent="0.25">
      <c r="A47">
        <v>88</v>
      </c>
      <c r="B47">
        <v>194</v>
      </c>
      <c r="C47" t="s">
        <v>4420</v>
      </c>
      <c r="D47" t="s">
        <v>404</v>
      </c>
      <c r="E47" s="33" t="s">
        <v>4462</v>
      </c>
      <c r="F47">
        <f t="shared" si="0"/>
        <v>19.02</v>
      </c>
      <c r="G47" s="14">
        <f>VLOOKUP(D47,'BASE ARTICLE SAMUEL 25012023 v2'!$A$1:$K$1287,11,FALSE)</f>
        <v>19.02</v>
      </c>
      <c r="H47">
        <f t="shared" si="1"/>
        <v>19.02</v>
      </c>
      <c r="I47" s="82" t="str">
        <f t="shared" si="2"/>
        <v>19.02</v>
      </c>
      <c r="J47">
        <f t="shared" si="3"/>
        <v>0</v>
      </c>
      <c r="K47" s="107" t="str">
        <f t="shared" ref="K47:K65" si="9">IF(J47=1,SUBSTITUTE(SUBSTITUTE($K$1,"#P#",I47),"#ID#",B47),"")</f>
        <v/>
      </c>
      <c r="L47" s="107" t="str">
        <f t="shared" ref="L47:L65" si="10">IF(J47=1,SUBSTITUTE(SUBSTITUTE($L$1,"#P#",I47),"#ID#",B47),"")</f>
        <v/>
      </c>
      <c r="M47" s="107" t="str">
        <f t="shared" ref="M47:M65" si="11">IF(J47=1,SUBSTITUTE(SUBSTITUTE(SUBSTITUTE($M$1,"#P#",I47),"#ID#",A47),"#REF#",D47),"")</f>
        <v/>
      </c>
      <c r="N47" s="107" t="str">
        <f t="shared" ref="N47:N65" si="12">IF(J47=1,SUBSTITUTE(SUBSTITUTE(SUBSTITUTE($N$1,"#P#",I47),"#ID#",A47),"#REF#",D47),"")</f>
        <v/>
      </c>
      <c r="O47" s="107" t="str">
        <f t="shared" ref="O47:O65" si="13">IF(J47=1,SUBSTITUTE(SUBSTITUTE(SUBSTITUTE($O$1,"#P#",I47),"#ID#",A47),"#REF#",D47),"")</f>
        <v/>
      </c>
    </row>
    <row r="48" spans="1:16" x14ac:dyDescent="0.25">
      <c r="A48">
        <v>375</v>
      </c>
      <c r="B48">
        <v>444</v>
      </c>
      <c r="C48" t="s">
        <v>4420</v>
      </c>
      <c r="D48" s="3" t="s">
        <v>768</v>
      </c>
      <c r="E48" s="33" t="s">
        <v>4463</v>
      </c>
      <c r="F48">
        <f t="shared" si="0"/>
        <v>15.11</v>
      </c>
      <c r="G48" s="14">
        <v>36.33</v>
      </c>
      <c r="H48">
        <f t="shared" si="1"/>
        <v>36.33</v>
      </c>
      <c r="I48" s="82" t="str">
        <f t="shared" si="2"/>
        <v>36.33</v>
      </c>
      <c r="J48">
        <f t="shared" si="3"/>
        <v>1</v>
      </c>
      <c r="K48" s="107" t="str">
        <f t="shared" si="9"/>
        <v>UPDATE saskitps_product p set p.price = 36.33, p.date_upd=now() where p.id_product = 444 ;</v>
      </c>
      <c r="L48" s="107" t="str">
        <f t="shared" si="10"/>
        <v>UPDATE saskitps_product_shop p set p.price = 36.33, p.date_upd=now() where p.id_product = 444 and p.id_shop=1 ;</v>
      </c>
      <c r="M48" s="107" t="str">
        <f t="shared" si="11"/>
        <v>INSERT INTO TSaskitArchivePrix (RefSaskit,Prix,DATE_MODIF) Select RefSaskit, OldPrix, DateModification From TSaskit Where RefSaskit = 375;</v>
      </c>
      <c r="N48" s="107" t="str">
        <f t="shared" si="12"/>
        <v>UPDATE TSaskit sas set sas.OldPrix = sas.PrixMagasin, sas.PrixMagasin = 36.33, sas.DateModification = NOW() where sas.RefSaskit = 375 ;</v>
      </c>
      <c r="O48" s="107" t="str">
        <f t="shared" si="13"/>
        <v>INSERT INTO TSaskitMajProduits (RefSaskitMaj, Reference,PrixMaj) values (4,'TPCR50/50',36.33);</v>
      </c>
      <c r="P48" s="3"/>
    </row>
    <row r="49" spans="1:15" x14ac:dyDescent="0.25">
      <c r="A49">
        <v>277</v>
      </c>
      <c r="B49">
        <v>447</v>
      </c>
      <c r="C49" t="s">
        <v>4420</v>
      </c>
      <c r="D49" t="s">
        <v>719</v>
      </c>
      <c r="E49" s="33" t="s">
        <v>4464</v>
      </c>
      <c r="F49">
        <f t="shared" si="0"/>
        <v>13.86</v>
      </c>
      <c r="G49" s="14">
        <f>VLOOKUP(D49,'BASE ARTICLE SAMUEL 25012023 v2'!$A$1:$K$1287,11,FALSE)</f>
        <v>14.625</v>
      </c>
      <c r="H49">
        <f t="shared" si="1"/>
        <v>14.63</v>
      </c>
      <c r="I49" s="82" t="str">
        <f t="shared" si="2"/>
        <v>14.63</v>
      </c>
      <c r="J49">
        <f t="shared" si="3"/>
        <v>1</v>
      </c>
      <c r="K49" s="107" t="str">
        <f t="shared" si="9"/>
        <v>UPDATE saskitps_product p set p.price = 14.63, p.date_upd=now() where p.id_product = 447 ;</v>
      </c>
      <c r="L49" s="107" t="str">
        <f t="shared" si="10"/>
        <v>UPDATE saskitps_product_shop p set p.price = 14.63, p.date_upd=now() where p.id_product = 447 and p.id_shop=1 ;</v>
      </c>
      <c r="M49" s="107" t="str">
        <f t="shared" si="11"/>
        <v>INSERT INTO TSaskitArchivePrix (RefSaskit,Prix,DATE_MODIF) Select RefSaskit, OldPrix, DateModification From TSaskit Where RefSaskit = 277;</v>
      </c>
      <c r="N49" s="107" t="str">
        <f t="shared" si="12"/>
        <v>UPDATE TSaskit sas set sas.OldPrix = sas.PrixMagasin, sas.PrixMagasin = 14.63, sas.DateModification = NOW() where sas.RefSaskit = 277 ;</v>
      </c>
      <c r="O49" s="107" t="str">
        <f t="shared" si="13"/>
        <v>INSERT INTO TSaskitMajProduits (RefSaskitMaj, Reference,PrixMaj) values (4,'LUBRIFIANT',14.63);</v>
      </c>
    </row>
    <row r="50" spans="1:15" x14ac:dyDescent="0.25">
      <c r="A50">
        <v>278</v>
      </c>
      <c r="B50">
        <v>448</v>
      </c>
      <c r="C50" t="s">
        <v>4420</v>
      </c>
      <c r="D50" t="s">
        <v>770</v>
      </c>
      <c r="E50" s="33" t="s">
        <v>4465</v>
      </c>
      <c r="F50">
        <f t="shared" si="0"/>
        <v>7.61</v>
      </c>
      <c r="G50" s="14">
        <f>VLOOKUP(D50,'BASE ARTICLE SAMUEL 25012023 v2'!$A$1:$K$1287,11,FALSE)</f>
        <v>7.6</v>
      </c>
      <c r="H50">
        <f t="shared" si="1"/>
        <v>7.6</v>
      </c>
      <c r="I50" s="82" t="str">
        <f t="shared" si="2"/>
        <v>7.6</v>
      </c>
      <c r="J50">
        <f t="shared" si="3"/>
        <v>1</v>
      </c>
      <c r="K50" s="107" t="str">
        <f t="shared" si="9"/>
        <v>UPDATE saskitps_product p set p.price = 7.6, p.date_upd=now() where p.id_product = 448 ;</v>
      </c>
      <c r="L50" s="107" t="str">
        <f t="shared" si="10"/>
        <v>UPDATE saskitps_product_shop p set p.price = 7.6, p.date_upd=now() where p.id_product = 448 and p.id_shop=1 ;</v>
      </c>
      <c r="M50" s="107" t="str">
        <f t="shared" si="11"/>
        <v>INSERT INTO TSaskitArchivePrix (RefSaskit,Prix,DATE_MODIF) Select RefSaskit, OldPrix, DateModification From TSaskit Where RefSaskit = 278;</v>
      </c>
      <c r="N50" s="107" t="str">
        <f t="shared" si="12"/>
        <v>UPDATE TSaskit sas set sas.OldPrix = sas.PrixMagasin, sas.PrixMagasin = 7.6, sas.DateModification = NOW() where sas.RefSaskit = 278 ;</v>
      </c>
      <c r="O50" s="107" t="str">
        <f t="shared" si="13"/>
        <v>INSERT INTO TSaskitMajProduits (RefSaskitMaj, Reference,PrixMaj) values (4,'MTEFLON50',7.6);</v>
      </c>
    </row>
    <row r="51" spans="1:15" x14ac:dyDescent="0.25">
      <c r="A51">
        <v>382</v>
      </c>
      <c r="B51">
        <v>449</v>
      </c>
      <c r="C51" t="s">
        <v>4420</v>
      </c>
      <c r="D51" t="s">
        <v>556</v>
      </c>
      <c r="E51" s="33" t="s">
        <v>4466</v>
      </c>
      <c r="F51">
        <f t="shared" si="0"/>
        <v>22.71</v>
      </c>
      <c r="G51" s="14">
        <f>VLOOKUP(D51,'BASE ARTICLE SAMUEL 25012023 v2'!$A$1:$K$1287,11,FALSE)</f>
        <v>23.955000000000002</v>
      </c>
      <c r="H51">
        <f t="shared" si="1"/>
        <v>23.96</v>
      </c>
      <c r="I51" s="82" t="str">
        <f t="shared" si="2"/>
        <v>23.96</v>
      </c>
      <c r="J51">
        <f t="shared" si="3"/>
        <v>1</v>
      </c>
      <c r="K51" s="107" t="str">
        <f t="shared" si="9"/>
        <v>UPDATE saskitps_product p set p.price = 23.96, p.date_upd=now() where p.id_product = 449 ;</v>
      </c>
      <c r="L51" s="107" t="str">
        <f t="shared" si="10"/>
        <v>UPDATE saskitps_product_shop p set p.price = 23.96, p.date_upd=now() where p.id_product = 449 and p.id_shop=1 ;</v>
      </c>
      <c r="M51" s="107" t="str">
        <f t="shared" si="11"/>
        <v>INSERT INTO TSaskitArchivePrix (RefSaskit,Prix,DATE_MODIF) Select RefSaskit, OldPrix, DateModification From TSaskit Where RefSaskit = 382;</v>
      </c>
      <c r="N51" s="107" t="str">
        <f t="shared" si="12"/>
        <v>UPDATE TSaskit sas set sas.OldPrix = sas.PrixMagasin, sas.PrixMagasin = 23.96, sas.DateModification = NOW() where sas.RefSaskit = 382 ;</v>
      </c>
      <c r="O51" s="107" t="str">
        <f t="shared" si="13"/>
        <v>INSERT INTO TSaskitMajProduits (RefSaskitMaj, Reference,PrixMaj) values (4,'BP100N',23.96);</v>
      </c>
    </row>
    <row r="52" spans="1:15" x14ac:dyDescent="0.25">
      <c r="A52">
        <v>259</v>
      </c>
      <c r="B52">
        <v>450</v>
      </c>
      <c r="C52" t="s">
        <v>4420</v>
      </c>
      <c r="D52" t="s">
        <v>717</v>
      </c>
      <c r="E52" s="33" t="s">
        <v>4467</v>
      </c>
      <c r="F52">
        <f t="shared" si="0"/>
        <v>138.33000000000001</v>
      </c>
      <c r="G52" s="14">
        <f>VLOOKUP(D52,'BASE ARTICLE SAMUEL 25012023 v2'!$A$1:$K$1287,11,FALSE)</f>
        <v>140.215</v>
      </c>
      <c r="H52">
        <f t="shared" si="1"/>
        <v>140.22</v>
      </c>
      <c r="I52" s="82" t="str">
        <f t="shared" si="2"/>
        <v>140.22</v>
      </c>
      <c r="J52">
        <f t="shared" si="3"/>
        <v>1</v>
      </c>
      <c r="K52" s="107" t="str">
        <f t="shared" si="9"/>
        <v>UPDATE saskitps_product p set p.price = 140.22, p.date_upd=now() where p.id_product = 450 ;</v>
      </c>
      <c r="L52" s="107" t="str">
        <f t="shared" si="10"/>
        <v>UPDATE saskitps_product_shop p set p.price = 140.22, p.date_upd=now() where p.id_product = 450 and p.id_shop=1 ;</v>
      </c>
      <c r="M52" s="107" t="str">
        <f t="shared" si="11"/>
        <v>INSERT INTO TSaskitArchivePrix (RefSaskit,Prix,DATE_MODIF) Select RefSaskit, OldPrix, DateModification From TSaskit Where RefSaskit = 259;</v>
      </c>
      <c r="N52" s="107" t="str">
        <f t="shared" si="12"/>
        <v>UPDATE TSaskit sas set sas.OldPrix = sas.PrixMagasin, sas.PrixMagasin = 140.22, sas.DateModification = NOW() where sas.RefSaskit = 259 ;</v>
      </c>
      <c r="O52" s="107" t="str">
        <f t="shared" si="13"/>
        <v>INSERT INTO TSaskitMajProduits (RefSaskitMaj, Reference,PrixMaj) values (4,'KITCOL01FV',140.22);</v>
      </c>
    </row>
    <row r="53" spans="1:15" x14ac:dyDescent="0.25">
      <c r="A53">
        <v>376</v>
      </c>
      <c r="B53">
        <v>452</v>
      </c>
      <c r="C53" t="s">
        <v>4420</v>
      </c>
      <c r="D53" t="s">
        <v>723</v>
      </c>
      <c r="E53" s="33">
        <v>0</v>
      </c>
      <c r="F53">
        <f t="shared" si="0"/>
        <v>0</v>
      </c>
      <c r="G53" s="14">
        <f>VLOOKUP(D53,'BASE ARTICLE SAMUEL 25012023 v2'!$A$1:$K$1287,11,FALSE)</f>
        <v>0</v>
      </c>
      <c r="H53">
        <f t="shared" si="1"/>
        <v>0</v>
      </c>
      <c r="I53" s="82" t="str">
        <f t="shared" si="2"/>
        <v>0</v>
      </c>
      <c r="J53">
        <f t="shared" si="3"/>
        <v>0</v>
      </c>
      <c r="K53" s="107" t="str">
        <f t="shared" si="9"/>
        <v/>
      </c>
      <c r="L53" s="107" t="str">
        <f t="shared" si="10"/>
        <v/>
      </c>
      <c r="M53" s="107" t="str">
        <f t="shared" si="11"/>
        <v/>
      </c>
      <c r="N53" s="107" t="str">
        <f t="shared" si="12"/>
        <v/>
      </c>
      <c r="O53" s="107" t="str">
        <f t="shared" si="13"/>
        <v/>
      </c>
    </row>
    <row r="54" spans="1:15" x14ac:dyDescent="0.25">
      <c r="A54">
        <v>383</v>
      </c>
      <c r="B54">
        <v>453</v>
      </c>
      <c r="C54" t="s">
        <v>4420</v>
      </c>
      <c r="D54" t="s">
        <v>757</v>
      </c>
      <c r="E54" s="33" t="s">
        <v>4468</v>
      </c>
      <c r="F54">
        <f t="shared" si="0"/>
        <v>1.6186100000000001</v>
      </c>
      <c r="G54" s="14">
        <f>VLOOKUP(D54,'BASE ARTICLE SAMUEL 25012023 v2'!$A$1:$K$1287,11,FALSE)</f>
        <v>1.6226</v>
      </c>
      <c r="H54">
        <f t="shared" si="1"/>
        <v>1.6226</v>
      </c>
      <c r="I54" s="82" t="str">
        <f t="shared" si="2"/>
        <v>1.6226</v>
      </c>
      <c r="J54">
        <f t="shared" si="3"/>
        <v>1</v>
      </c>
      <c r="K54" s="107" t="str">
        <f t="shared" si="9"/>
        <v>UPDATE saskitps_product p set p.price = 1.6226, p.date_upd=now() where p.id_product = 453 ;</v>
      </c>
      <c r="L54" s="107" t="str">
        <f t="shared" si="10"/>
        <v>UPDATE saskitps_product_shop p set p.price = 1.6226, p.date_upd=now() where p.id_product = 453 and p.id_shop=1 ;</v>
      </c>
      <c r="M54" s="107" t="str">
        <f t="shared" si="11"/>
        <v>INSERT INTO TSaskitArchivePrix (RefSaskit,Prix,DATE_MODIF) Select RefSaskit, OldPrix, DateModification From TSaskit Where RefSaskit = 383;</v>
      </c>
      <c r="N54" s="107" t="str">
        <f t="shared" si="12"/>
        <v>UPDATE TSaskit sas set sas.OldPrix = sas.PrixMagasin, sas.PrixMagasin = 1.6226, sas.DateModification = NOW() where sas.RefSaskit = 383 ;</v>
      </c>
      <c r="O54" s="107" t="str">
        <f t="shared" si="13"/>
        <v>INSERT INTO TSaskitMajProduits (RefSaskitMaj, Reference,PrixMaj) values (4,'MM63',1.6226);</v>
      </c>
    </row>
    <row r="55" spans="1:15" x14ac:dyDescent="0.25">
      <c r="A55">
        <v>269</v>
      </c>
      <c r="B55">
        <v>454</v>
      </c>
      <c r="C55" t="s">
        <v>4420</v>
      </c>
      <c r="D55" t="s">
        <v>759</v>
      </c>
      <c r="E55" s="33" t="s">
        <v>4469</v>
      </c>
      <c r="F55">
        <f t="shared" si="0"/>
        <v>28.82</v>
      </c>
      <c r="G55" s="14">
        <f>VLOOKUP(D55,'BASE ARTICLE SAMUEL 25012023 v2'!$A$1:$K$1287,11,FALSE)</f>
        <v>28.815000000000001</v>
      </c>
      <c r="H55">
        <f t="shared" si="1"/>
        <v>28.82</v>
      </c>
      <c r="I55" s="82" t="str">
        <f t="shared" si="2"/>
        <v>28.82</v>
      </c>
      <c r="J55">
        <f t="shared" si="3"/>
        <v>0</v>
      </c>
      <c r="K55" s="107" t="str">
        <f t="shared" si="9"/>
        <v/>
      </c>
      <c r="L55" s="107" t="str">
        <f t="shared" si="10"/>
        <v/>
      </c>
      <c r="M55" s="107" t="str">
        <f t="shared" si="11"/>
        <v/>
      </c>
      <c r="N55" s="107" t="str">
        <f t="shared" si="12"/>
        <v/>
      </c>
      <c r="O55" s="107" t="str">
        <f t="shared" si="13"/>
        <v/>
      </c>
    </row>
    <row r="56" spans="1:15" x14ac:dyDescent="0.25">
      <c r="A56">
        <v>270</v>
      </c>
      <c r="B56">
        <v>455</v>
      </c>
      <c r="C56" t="s">
        <v>4420</v>
      </c>
      <c r="D56" t="s">
        <v>762</v>
      </c>
      <c r="E56" s="33" t="s">
        <v>4470</v>
      </c>
      <c r="F56">
        <f t="shared" si="0"/>
        <v>28.08</v>
      </c>
      <c r="G56" s="14">
        <f>VLOOKUP(D56,'BASE ARTICLE SAMUEL 25012023 v2'!$A$1:$K$1287,11,FALSE)</f>
        <v>28.08</v>
      </c>
      <c r="H56">
        <f t="shared" si="1"/>
        <v>28.08</v>
      </c>
      <c r="I56" s="82" t="str">
        <f t="shared" si="2"/>
        <v>28.08</v>
      </c>
      <c r="J56">
        <f t="shared" si="3"/>
        <v>0</v>
      </c>
      <c r="K56" s="107" t="str">
        <f t="shared" si="9"/>
        <v/>
      </c>
      <c r="L56" s="107" t="str">
        <f t="shared" si="10"/>
        <v/>
      </c>
      <c r="M56" s="107" t="str">
        <f t="shared" si="11"/>
        <v/>
      </c>
      <c r="N56" s="107" t="str">
        <f t="shared" si="12"/>
        <v/>
      </c>
      <c r="O56" s="107" t="str">
        <f t="shared" si="13"/>
        <v/>
      </c>
    </row>
    <row r="57" spans="1:15" x14ac:dyDescent="0.25">
      <c r="A57">
        <v>271</v>
      </c>
      <c r="B57">
        <v>456</v>
      </c>
      <c r="C57" t="s">
        <v>4420</v>
      </c>
      <c r="D57" t="s">
        <v>764</v>
      </c>
      <c r="E57" s="33" t="s">
        <v>4471</v>
      </c>
      <c r="F57">
        <f t="shared" si="0"/>
        <v>34.200000000000003</v>
      </c>
      <c r="G57" s="14">
        <f>VLOOKUP(D57,'BASE ARTICLE SAMUEL 25012023 v2'!$A$1:$K$1287,11,FALSE)</f>
        <v>34.200000000000003</v>
      </c>
      <c r="H57">
        <f t="shared" si="1"/>
        <v>34.200000000000003</v>
      </c>
      <c r="I57" s="82" t="str">
        <f t="shared" si="2"/>
        <v>34.2</v>
      </c>
      <c r="J57">
        <f t="shared" si="3"/>
        <v>0</v>
      </c>
      <c r="K57" s="107" t="str">
        <f t="shared" si="9"/>
        <v/>
      </c>
      <c r="L57" s="107" t="str">
        <f t="shared" si="10"/>
        <v/>
      </c>
      <c r="M57" s="107" t="str">
        <f t="shared" si="11"/>
        <v/>
      </c>
      <c r="N57" s="107" t="str">
        <f t="shared" si="12"/>
        <v/>
      </c>
      <c r="O57" s="107" t="str">
        <f t="shared" si="13"/>
        <v/>
      </c>
    </row>
    <row r="58" spans="1:15" x14ac:dyDescent="0.25">
      <c r="A58">
        <v>276</v>
      </c>
      <c r="B58">
        <v>458</v>
      </c>
      <c r="C58" t="s">
        <v>4420</v>
      </c>
      <c r="D58" t="s">
        <v>745</v>
      </c>
      <c r="E58" s="33" t="s">
        <v>4472</v>
      </c>
      <c r="F58">
        <f t="shared" si="0"/>
        <v>17.399999999999999</v>
      </c>
      <c r="G58" s="14">
        <f>VLOOKUP(D58,'BASE ARTICLE SAMUEL 25012023 v2'!$A$1:$K$1287,11,FALSE)</f>
        <v>17.399999999999999</v>
      </c>
      <c r="H58">
        <f t="shared" si="1"/>
        <v>17.399999999999999</v>
      </c>
      <c r="I58" s="82" t="str">
        <f t="shared" si="2"/>
        <v>17.4</v>
      </c>
      <c r="J58">
        <f t="shared" si="3"/>
        <v>0</v>
      </c>
      <c r="K58" s="107" t="str">
        <f t="shared" si="9"/>
        <v/>
      </c>
      <c r="L58" s="107" t="str">
        <f t="shared" si="10"/>
        <v/>
      </c>
      <c r="M58" s="107" t="str">
        <f t="shared" si="11"/>
        <v/>
      </c>
      <c r="N58" s="107" t="str">
        <f t="shared" si="12"/>
        <v/>
      </c>
      <c r="O58" s="107" t="str">
        <f t="shared" si="13"/>
        <v/>
      </c>
    </row>
    <row r="59" spans="1:15" x14ac:dyDescent="0.25">
      <c r="A59">
        <v>273</v>
      </c>
      <c r="B59">
        <v>459</v>
      </c>
      <c r="C59" t="s">
        <v>4420</v>
      </c>
      <c r="D59" t="s">
        <v>743</v>
      </c>
      <c r="E59" s="33" t="s">
        <v>4473</v>
      </c>
      <c r="F59">
        <f t="shared" si="0"/>
        <v>573.52</v>
      </c>
      <c r="G59" s="14">
        <f>VLOOKUP(D59,'BASE ARTICLE SAMUEL 25012023 v2'!$A$1:$K$1287,11,FALSE)</f>
        <v>576.69375842780005</v>
      </c>
      <c r="H59">
        <f t="shared" si="1"/>
        <v>576.69000000000005</v>
      </c>
      <c r="I59" s="82" t="str">
        <f t="shared" si="2"/>
        <v>576.69</v>
      </c>
      <c r="J59">
        <f t="shared" si="3"/>
        <v>1</v>
      </c>
      <c r="K59" s="107" t="str">
        <f t="shared" si="9"/>
        <v>UPDATE saskitps_product p set p.price = 576.69, p.date_upd=now() where p.id_product = 459 ;</v>
      </c>
      <c r="L59" s="107" t="str">
        <f t="shared" si="10"/>
        <v>UPDATE saskitps_product_shop p set p.price = 576.69, p.date_upd=now() where p.id_product = 459 and p.id_shop=1 ;</v>
      </c>
      <c r="M59" s="107" t="str">
        <f t="shared" si="11"/>
        <v>INSERT INTO TSaskitArchivePrix (RefSaskit,Prix,DATE_MODIF) Select RefSaskit, OldPrix, DateModification From TSaskit Where RefSaskit = 273;</v>
      </c>
      <c r="N59" s="107" t="str">
        <f t="shared" si="12"/>
        <v>UPDATE TSaskit sas set sas.OldPrix = sas.PrixMagasin, sas.PrixMagasin = 576.69, sas.DateModification = NOW() where sas.RefSaskit = 273 ;</v>
      </c>
      <c r="O59" s="107" t="str">
        <f t="shared" si="13"/>
        <v>INSERT INTO TSaskitMajProduits (RefSaskitMaj, Reference,PrixMaj) values (4,'SBG01',576.69);</v>
      </c>
    </row>
    <row r="60" spans="1:15" x14ac:dyDescent="0.25">
      <c r="A60">
        <v>349</v>
      </c>
      <c r="B60">
        <v>462</v>
      </c>
      <c r="C60" t="s">
        <v>4420</v>
      </c>
      <c r="D60" t="s">
        <v>784</v>
      </c>
      <c r="E60" s="33" t="s">
        <v>4474</v>
      </c>
      <c r="F60">
        <f t="shared" si="0"/>
        <v>100.28</v>
      </c>
      <c r="G60" s="14">
        <f>VLOOKUP(D60,'BASE ARTICLE SAMUEL 25012023 v2'!$A$1:$K$1287,11,FALSE)</f>
        <v>118.14000000000001</v>
      </c>
      <c r="H60">
        <f t="shared" si="1"/>
        <v>118.14</v>
      </c>
      <c r="I60" s="82" t="str">
        <f t="shared" si="2"/>
        <v>118.14</v>
      </c>
      <c r="J60">
        <f t="shared" si="3"/>
        <v>1</v>
      </c>
      <c r="K60" s="107" t="str">
        <f t="shared" si="9"/>
        <v>UPDATE saskitps_product p set p.price = 118.14, p.date_upd=now() where p.id_product = 462 ;</v>
      </c>
      <c r="L60" s="107" t="str">
        <f t="shared" si="10"/>
        <v>UPDATE saskitps_product_shop p set p.price = 118.14, p.date_upd=now() where p.id_product = 462 and p.id_shop=1 ;</v>
      </c>
      <c r="M60" s="107" t="str">
        <f t="shared" si="11"/>
        <v>INSERT INTO TSaskitArchivePrix (RefSaskit,Prix,DATE_MODIF) Select RefSaskit, OldPrix, DateModification From TSaskit Where RefSaskit = 349;</v>
      </c>
      <c r="N60" s="107" t="str">
        <f t="shared" si="12"/>
        <v>UPDATE TSaskit sas set sas.OldPrix = sas.PrixMagasin, sas.PrixMagasin = 118.14, sas.DateModification = NOW() where sas.RefSaskit = 349 ;</v>
      </c>
      <c r="O60" s="107" t="str">
        <f t="shared" si="13"/>
        <v>INSERT INTO TSaskitMajProduits (RefSaskitMaj, Reference,PrixMaj) values (4,'MREHA800',118.14);</v>
      </c>
    </row>
    <row r="61" spans="1:15" x14ac:dyDescent="0.25">
      <c r="A61">
        <v>350</v>
      </c>
      <c r="B61">
        <v>463</v>
      </c>
      <c r="C61" t="s">
        <v>4420</v>
      </c>
      <c r="D61" t="s">
        <v>782</v>
      </c>
      <c r="E61" s="33" t="s">
        <v>4475</v>
      </c>
      <c r="F61">
        <f t="shared" si="0"/>
        <v>61.89</v>
      </c>
      <c r="G61" s="14">
        <f>VLOOKUP(D61,'BASE ARTICLE SAMUEL 25012023 v2'!$A$1:$K$1287,11,FALSE)</f>
        <v>71.010000000000005</v>
      </c>
      <c r="H61">
        <f t="shared" si="1"/>
        <v>71.010000000000005</v>
      </c>
      <c r="I61" s="82" t="str">
        <f t="shared" si="2"/>
        <v>71.01</v>
      </c>
      <c r="J61">
        <f t="shared" si="3"/>
        <v>1</v>
      </c>
      <c r="K61" s="107" t="str">
        <f t="shared" si="9"/>
        <v>UPDATE saskitps_product p set p.price = 71.01, p.date_upd=now() where p.id_product = 463 ;</v>
      </c>
      <c r="L61" s="107" t="str">
        <f t="shared" si="10"/>
        <v>UPDATE saskitps_product_shop p set p.price = 71.01, p.date_upd=now() where p.id_product = 463 and p.id_shop=1 ;</v>
      </c>
      <c r="M61" s="107" t="str">
        <f t="shared" si="11"/>
        <v>INSERT INTO TSaskitArchivePrix (RefSaskit,Prix,DATE_MODIF) Select RefSaskit, OldPrix, DateModification From TSaskit Where RefSaskit = 350;</v>
      </c>
      <c r="N61" s="107" t="str">
        <f t="shared" si="12"/>
        <v>UPDATE TSaskit sas set sas.OldPrix = sas.PrixMagasin, sas.PrixMagasin = 71.01, sas.DateModification = NOW() where sas.RefSaskit = 350 ;</v>
      </c>
      <c r="O61" s="107" t="str">
        <f t="shared" si="13"/>
        <v>INSERT INTO TSaskitMajProduits (RefSaskitMaj, Reference,PrixMaj) values (4,'MREHA600',71.01);</v>
      </c>
    </row>
    <row r="62" spans="1:15" x14ac:dyDescent="0.25">
      <c r="A62">
        <v>364</v>
      </c>
      <c r="B62">
        <v>466</v>
      </c>
      <c r="C62" t="s">
        <v>4420</v>
      </c>
      <c r="D62" t="s">
        <v>1020</v>
      </c>
      <c r="E62" s="33" t="s">
        <v>4476</v>
      </c>
      <c r="F62">
        <f t="shared" si="0"/>
        <v>2.12</v>
      </c>
      <c r="G62" s="14">
        <f>VLOOKUP(D62,'BASE ARTICLE SAMUEL 25012023 v2'!$A$1:$K$1287,11,FALSE)</f>
        <v>2.3730000000000002</v>
      </c>
      <c r="H62">
        <f t="shared" si="1"/>
        <v>2.37</v>
      </c>
      <c r="I62" s="82" t="str">
        <f t="shared" si="2"/>
        <v>2.37</v>
      </c>
      <c r="J62">
        <f t="shared" si="3"/>
        <v>1</v>
      </c>
      <c r="K62" s="107" t="str">
        <f t="shared" si="9"/>
        <v>UPDATE saskitps_product p set p.price = 2.37, p.date_upd=now() where p.id_product = 466 ;</v>
      </c>
      <c r="L62" s="107" t="str">
        <f t="shared" si="10"/>
        <v>UPDATE saskitps_product_shop p set p.price = 2.37, p.date_upd=now() where p.id_product = 466 and p.id_shop=1 ;</v>
      </c>
      <c r="M62" s="107" t="str">
        <f t="shared" si="11"/>
        <v>INSERT INTO TSaskitArchivePrix (RefSaskit,Prix,DATE_MODIF) Select RefSaskit, OldPrix, DateModification From TSaskit Where RefSaskit = 364;</v>
      </c>
      <c r="N62" s="107" t="str">
        <f t="shared" si="12"/>
        <v>UPDATE TSaskit sas set sas.OldPrix = sas.PrixMagasin, sas.PrixMagasin = 2.37, sas.DateModification = NOW() where sas.RefSaskit = 364 ;</v>
      </c>
      <c r="O62" s="107" t="str">
        <f t="shared" si="13"/>
        <v>INSERT INTO TSaskitMajProduits (RefSaskitMaj, Reference,PrixMaj) values (4,'ENFC87MF100',2.37);</v>
      </c>
    </row>
    <row r="63" spans="1:15" x14ac:dyDescent="0.25">
      <c r="A63">
        <v>365</v>
      </c>
      <c r="B63">
        <v>467</v>
      </c>
      <c r="C63" t="s">
        <v>4420</v>
      </c>
      <c r="D63" t="s">
        <v>1010</v>
      </c>
      <c r="E63" s="33" t="s">
        <v>4477</v>
      </c>
      <c r="F63">
        <f t="shared" si="0"/>
        <v>2.238</v>
      </c>
      <c r="G63" s="14">
        <f>VLOOKUP(D63,'BASE ARTICLE SAMUEL 25012023 v2'!$A$1:$K$1287,11,FALSE)</f>
        <v>2.5049999999999999</v>
      </c>
      <c r="H63">
        <f t="shared" si="1"/>
        <v>2.5099999999999998</v>
      </c>
      <c r="I63" s="82" t="str">
        <f t="shared" si="2"/>
        <v>2.51</v>
      </c>
      <c r="J63">
        <f t="shared" si="3"/>
        <v>1</v>
      </c>
      <c r="K63" s="107" t="str">
        <f t="shared" si="9"/>
        <v>UPDATE saskitps_product p set p.price = 2.51, p.date_upd=now() where p.id_product = 467 ;</v>
      </c>
      <c r="L63" s="107" t="str">
        <f t="shared" si="10"/>
        <v>UPDATE saskitps_product_shop p set p.price = 2.51, p.date_upd=now() where p.id_product = 467 and p.id_shop=1 ;</v>
      </c>
      <c r="M63" s="107" t="str">
        <f t="shared" si="11"/>
        <v>INSERT INTO TSaskitArchivePrix (RefSaskit,Prix,DATE_MODIF) Select RefSaskit, OldPrix, DateModification From TSaskit Where RefSaskit = 365;</v>
      </c>
      <c r="N63" s="107" t="str">
        <f t="shared" si="12"/>
        <v>UPDATE TSaskit sas set sas.OldPrix = sas.PrixMagasin, sas.PrixMagasin = 2.51, sas.DateModification = NOW() where sas.RefSaskit = 365 ;</v>
      </c>
      <c r="O63" s="107" t="str">
        <f t="shared" si="13"/>
        <v>INSERT INTO TSaskitMajProduits (RefSaskitMaj, Reference,PrixMaj) values (4,'ENFC45100',2.51);</v>
      </c>
    </row>
    <row r="64" spans="1:15" x14ac:dyDescent="0.25">
      <c r="A64">
        <v>366</v>
      </c>
      <c r="B64">
        <v>468</v>
      </c>
      <c r="C64" t="s">
        <v>4420</v>
      </c>
      <c r="D64" t="s">
        <v>1012</v>
      </c>
      <c r="E64" s="33" t="s">
        <v>4478</v>
      </c>
      <c r="F64">
        <f t="shared" si="0"/>
        <v>3.43</v>
      </c>
      <c r="G64" s="14">
        <f>VLOOKUP(D64,'BASE ARTICLE SAMUEL 25012023 v2'!$A$1:$K$1287,11,FALSE)</f>
        <v>3.8369999999999997</v>
      </c>
      <c r="H64">
        <f t="shared" si="1"/>
        <v>3.84</v>
      </c>
      <c r="I64" s="82" t="str">
        <f t="shared" si="2"/>
        <v>3.84</v>
      </c>
      <c r="J64">
        <f t="shared" si="3"/>
        <v>1</v>
      </c>
      <c r="K64" s="107" t="str">
        <f t="shared" si="9"/>
        <v>UPDATE saskitps_product p set p.price = 3.84, p.date_upd=now() where p.id_product = 468 ;</v>
      </c>
      <c r="L64" s="107" t="str">
        <f t="shared" si="10"/>
        <v>UPDATE saskitps_product_shop p set p.price = 3.84, p.date_upd=now() where p.id_product = 468 and p.id_shop=1 ;</v>
      </c>
      <c r="M64" s="107" t="str">
        <f t="shared" si="11"/>
        <v>INSERT INTO TSaskitArchivePrix (RefSaskit,Prix,DATE_MODIF) Select RefSaskit, OldPrix, DateModification From TSaskit Where RefSaskit = 366;</v>
      </c>
      <c r="N64" s="107" t="str">
        <f t="shared" si="12"/>
        <v>UPDATE TSaskit sas set sas.OldPrix = sas.PrixMagasin, sas.PrixMagasin = 3.84, sas.DateModification = NOW() where sas.RefSaskit = 366 ;</v>
      </c>
      <c r="O64" s="107" t="str">
        <f t="shared" si="13"/>
        <v>INSERT INTO TSaskitMajProduits (RefSaskitMaj, Reference,PrixMaj) values (4,'ENFCS45100',3.84);</v>
      </c>
    </row>
    <row r="65" spans="1:15" x14ac:dyDescent="0.25">
      <c r="A65">
        <v>367</v>
      </c>
      <c r="B65">
        <v>469</v>
      </c>
      <c r="C65" t="s">
        <v>4420</v>
      </c>
      <c r="D65" t="s">
        <v>1014</v>
      </c>
      <c r="E65" s="33" t="s">
        <v>4479</v>
      </c>
      <c r="F65">
        <f t="shared" si="0"/>
        <v>2.895</v>
      </c>
      <c r="G65" s="14">
        <f>VLOOKUP(D65,'BASE ARTICLE SAMUEL 25012023 v2'!$A$1:$K$1287,11,FALSE)</f>
        <v>3.3315000000000001</v>
      </c>
      <c r="H65">
        <f t="shared" si="1"/>
        <v>3.33</v>
      </c>
      <c r="I65" s="82" t="str">
        <f t="shared" si="2"/>
        <v>3.33</v>
      </c>
      <c r="J65">
        <f t="shared" si="3"/>
        <v>1</v>
      </c>
      <c r="K65" s="107" t="str">
        <f t="shared" si="9"/>
        <v>UPDATE saskitps_product p set p.price = 3.33, p.date_upd=now() where p.id_product = 469 ;</v>
      </c>
      <c r="L65" s="107" t="str">
        <f t="shared" si="10"/>
        <v>UPDATE saskitps_product_shop p set p.price = 3.33, p.date_upd=now() where p.id_product = 469 and p.id_shop=1 ;</v>
      </c>
      <c r="M65" s="107" t="str">
        <f t="shared" si="11"/>
        <v>INSERT INTO TSaskitArchivePrix (RefSaskit,Prix,DATE_MODIF) Select RefSaskit, OldPrix, DateModification From TSaskit Where RefSaskit = 367;</v>
      </c>
      <c r="N65" s="107" t="str">
        <f t="shared" si="12"/>
        <v>UPDATE TSaskit sas set sas.OldPrix = sas.PrixMagasin, sas.PrixMagasin = 3.33, sas.DateModification = NOW() where sas.RefSaskit = 367 ;</v>
      </c>
      <c r="O65" s="107" t="str">
        <f t="shared" si="13"/>
        <v>INSERT INTO TSaskitMajProduits (RefSaskitMaj, Reference,PrixMaj) values (4,'ENFCS87100',3.33);</v>
      </c>
    </row>
    <row r="66" spans="1:15" x14ac:dyDescent="0.25">
      <c r="A66">
        <v>582</v>
      </c>
      <c r="B66">
        <v>475</v>
      </c>
      <c r="C66" t="s">
        <v>4420</v>
      </c>
      <c r="D66" t="s">
        <v>818</v>
      </c>
      <c r="E66" s="33" t="s">
        <v>4480</v>
      </c>
      <c r="F66">
        <f t="shared" si="0"/>
        <v>130.09</v>
      </c>
      <c r="G66" s="14">
        <f>VLOOKUP(D66,'BASE ARTICLE SAMUEL 25012023 v2'!$A$1:$K$1287,11,FALSE)</f>
        <v>130.0873</v>
      </c>
      <c r="H66">
        <f t="shared" si="1"/>
        <v>130.09</v>
      </c>
      <c r="I66" s="82" t="str">
        <f t="shared" si="2"/>
        <v>130.09</v>
      </c>
      <c r="J66">
        <f t="shared" si="3"/>
        <v>0</v>
      </c>
      <c r="K66" s="107" t="str">
        <f t="shared" ref="K66:K118" si="14">IF(J66=1,SUBSTITUTE(SUBSTITUTE($K$1,"#P#",I66),"#ID#",B66),"")</f>
        <v/>
      </c>
      <c r="L66" s="107" t="str">
        <f t="shared" ref="L66:L118" si="15">IF(J66=1,SUBSTITUTE(SUBSTITUTE($L$1,"#P#",I66),"#ID#",B66),"")</f>
        <v/>
      </c>
      <c r="M66" s="107" t="str">
        <f t="shared" ref="M66:M118" si="16">IF(J66=1,SUBSTITUTE(SUBSTITUTE(SUBSTITUTE($M$1,"#P#",I66),"#ID#",A66),"#REF#",D66),"")</f>
        <v/>
      </c>
      <c r="N66" s="107" t="str">
        <f t="shared" ref="N66:N118" si="17">IF(J66=1,SUBSTITUTE(SUBSTITUTE(SUBSTITUTE($N$1,"#P#",I66),"#ID#",A66),"#REF#",D66),"")</f>
        <v/>
      </c>
      <c r="O66" s="107" t="str">
        <f t="shared" ref="O66:O118" si="18">IF(J66=1,SUBSTITUTE(SUBSTITUTE(SUBSTITUTE($O$1,"#P#",I66),"#ID#",A66),"#REF#",D66),"")</f>
        <v/>
      </c>
    </row>
    <row r="67" spans="1:15" x14ac:dyDescent="0.25">
      <c r="A67">
        <v>583</v>
      </c>
      <c r="B67">
        <v>477</v>
      </c>
      <c r="C67" t="s">
        <v>4420</v>
      </c>
      <c r="D67" s="3" t="s">
        <v>4481</v>
      </c>
      <c r="E67" s="33" t="s">
        <v>4482</v>
      </c>
      <c r="F67">
        <f t="shared" ref="F67:F130" si="19">VALUE(SUBSTITUTE(E67,".",","))</f>
        <v>151.62</v>
      </c>
      <c r="G67" s="14">
        <v>175.89</v>
      </c>
      <c r="H67">
        <f t="shared" ref="H67:H130" si="20">VALUE(IF(VALUE(SUBSTITUTE(G67,".",","))&gt;2,ROUND(SUBSTITUTE(G67,".",","),2),SUBSTITUTE(G67,".",",")))</f>
        <v>175.89</v>
      </c>
      <c r="I67" s="82" t="str">
        <f t="shared" ref="I67:I130" si="21">SUBSTITUTE(H67,",",".")</f>
        <v>175.89</v>
      </c>
      <c r="J67">
        <f t="shared" si="3"/>
        <v>1</v>
      </c>
      <c r="K67" s="107" t="str">
        <f t="shared" si="14"/>
        <v>UPDATE saskitps_product p set p.price = 175.89, p.date_upd=now() where p.id_product = 477 ;</v>
      </c>
      <c r="L67" s="107" t="str">
        <f t="shared" si="15"/>
        <v>UPDATE saskitps_product_shop p set p.price = 175.89, p.date_upd=now() where p.id_product = 477 and p.id_shop=1 ;</v>
      </c>
      <c r="M67" s="107" t="str">
        <f t="shared" si="16"/>
        <v>INSERT INTO TSaskitArchivePrix (RefSaskit,Prix,DATE_MODIF) Select RefSaskit, OldPrix, DateModification From TSaskit Where RefSaskit = 583;</v>
      </c>
      <c r="N67" s="107" t="str">
        <f t="shared" si="17"/>
        <v>UPDATE TSaskit sas set sas.OldPrix = sas.PrixMagasin, sas.PrixMagasin = 175.89, sas.DateModification = NOW() where sas.RefSaskit = 583 ;</v>
      </c>
      <c r="O67" s="107" t="str">
        <f t="shared" si="18"/>
        <v>INSERT INTO TSaskitMajProduits (RefSaskitMaj, Reference,PrixMaj) values (4,'PANNEAU',175.89);</v>
      </c>
    </row>
    <row r="68" spans="1:15" x14ac:dyDescent="0.25">
      <c r="A68">
        <v>584</v>
      </c>
      <c r="B68">
        <v>479</v>
      </c>
      <c r="C68" t="s">
        <v>4420</v>
      </c>
      <c r="D68" t="s">
        <v>823</v>
      </c>
      <c r="E68" s="33">
        <v>90</v>
      </c>
      <c r="F68">
        <f t="shared" si="19"/>
        <v>90</v>
      </c>
      <c r="G68" s="14">
        <f>VLOOKUP(D68,'BASE ARTICLE SAMUEL 25012023 v2'!$A$1:$K$1287,11,FALSE)</f>
        <v>90</v>
      </c>
      <c r="H68">
        <f t="shared" si="20"/>
        <v>90</v>
      </c>
      <c r="I68" s="82" t="str">
        <f t="shared" si="21"/>
        <v>90</v>
      </c>
      <c r="J68">
        <f t="shared" ref="J68:J130" si="22">IF(F68&lt;&gt;H68,1,0)</f>
        <v>0</v>
      </c>
      <c r="K68" s="107" t="str">
        <f t="shared" si="14"/>
        <v/>
      </c>
      <c r="L68" s="107" t="str">
        <f t="shared" si="15"/>
        <v/>
      </c>
      <c r="M68" s="107" t="str">
        <f t="shared" si="16"/>
        <v/>
      </c>
      <c r="N68" s="107" t="str">
        <f t="shared" si="17"/>
        <v/>
      </c>
      <c r="O68" s="107" t="str">
        <f t="shared" si="18"/>
        <v/>
      </c>
    </row>
    <row r="69" spans="1:15" x14ac:dyDescent="0.25">
      <c r="A69">
        <v>585</v>
      </c>
      <c r="B69">
        <v>481</v>
      </c>
      <c r="C69" t="s">
        <v>4420</v>
      </c>
      <c r="D69" t="s">
        <v>826</v>
      </c>
      <c r="E69" s="33" t="s">
        <v>4483</v>
      </c>
      <c r="F69">
        <f t="shared" si="19"/>
        <v>436.25</v>
      </c>
      <c r="G69" s="14">
        <f>VLOOKUP(D69,'BASE ARTICLE SAMUEL 25012023 v2'!$A$1:$K$1287,11,FALSE)</f>
        <v>436.25</v>
      </c>
      <c r="H69">
        <f t="shared" si="20"/>
        <v>436.25</v>
      </c>
      <c r="I69" s="82" t="str">
        <f t="shared" si="21"/>
        <v>436.25</v>
      </c>
      <c r="J69">
        <f t="shared" si="22"/>
        <v>0</v>
      </c>
      <c r="K69" s="107" t="str">
        <f t="shared" si="14"/>
        <v/>
      </c>
      <c r="L69" s="107" t="str">
        <f t="shared" si="15"/>
        <v/>
      </c>
      <c r="M69" s="107" t="str">
        <f t="shared" si="16"/>
        <v/>
      </c>
      <c r="N69" s="107" t="str">
        <f t="shared" si="17"/>
        <v/>
      </c>
      <c r="O69" s="107" t="str">
        <f t="shared" si="18"/>
        <v/>
      </c>
    </row>
    <row r="70" spans="1:15" x14ac:dyDescent="0.25">
      <c r="A70">
        <v>586</v>
      </c>
      <c r="B70">
        <v>483</v>
      </c>
      <c r="C70" t="s">
        <v>4420</v>
      </c>
      <c r="D70" t="s">
        <v>827</v>
      </c>
      <c r="E70" s="33" t="s">
        <v>4484</v>
      </c>
      <c r="F70">
        <f t="shared" si="19"/>
        <v>0.97</v>
      </c>
      <c r="G70" s="14">
        <f>VLOOKUP(D70,'BASE ARTICLE SAMUEL 25012023 v2'!$A$1:$K$1287,11,FALSE)</f>
        <v>0.97</v>
      </c>
      <c r="H70">
        <f t="shared" si="20"/>
        <v>0.97</v>
      </c>
      <c r="I70" s="82" t="str">
        <f t="shared" si="21"/>
        <v>0.97</v>
      </c>
      <c r="J70">
        <f t="shared" si="22"/>
        <v>0</v>
      </c>
      <c r="K70" s="107" t="str">
        <f t="shared" si="14"/>
        <v/>
      </c>
      <c r="L70" s="107" t="str">
        <f t="shared" si="15"/>
        <v/>
      </c>
      <c r="M70" s="107" t="str">
        <f t="shared" si="16"/>
        <v/>
      </c>
      <c r="N70" s="107" t="str">
        <f t="shared" si="17"/>
        <v/>
      </c>
      <c r="O70" s="107" t="str">
        <f t="shared" si="18"/>
        <v/>
      </c>
    </row>
    <row r="71" spans="1:15" x14ac:dyDescent="0.25">
      <c r="A71">
        <v>588</v>
      </c>
      <c r="B71">
        <v>485</v>
      </c>
      <c r="C71" t="s">
        <v>4420</v>
      </c>
      <c r="D71" t="s">
        <v>832</v>
      </c>
      <c r="E71" s="33" t="s">
        <v>4485</v>
      </c>
      <c r="F71">
        <f t="shared" si="19"/>
        <v>1.0375000000000001</v>
      </c>
      <c r="G71" s="14">
        <f>VLOOKUP(D71,'BASE ARTICLE SAMUEL 25012023 v2'!$A$1:$K$1287,11,FALSE)</f>
        <v>1.0374999999999999</v>
      </c>
      <c r="H71">
        <f t="shared" si="20"/>
        <v>1.0375000000000001</v>
      </c>
      <c r="I71" s="82" t="str">
        <f t="shared" si="21"/>
        <v>1.0375</v>
      </c>
      <c r="J71">
        <f t="shared" si="22"/>
        <v>0</v>
      </c>
      <c r="K71" s="107" t="str">
        <f t="shared" si="14"/>
        <v/>
      </c>
      <c r="L71" s="107" t="str">
        <f t="shared" si="15"/>
        <v/>
      </c>
      <c r="M71" s="107" t="str">
        <f t="shared" si="16"/>
        <v/>
      </c>
      <c r="N71" s="107" t="str">
        <f t="shared" si="17"/>
        <v/>
      </c>
      <c r="O71" s="107" t="str">
        <f t="shared" si="18"/>
        <v/>
      </c>
    </row>
    <row r="72" spans="1:15" x14ac:dyDescent="0.25">
      <c r="A72">
        <v>589</v>
      </c>
      <c r="B72">
        <v>487</v>
      </c>
      <c r="C72" t="s">
        <v>4420</v>
      </c>
      <c r="D72" t="s">
        <v>837</v>
      </c>
      <c r="E72" s="33" t="s">
        <v>4486</v>
      </c>
      <c r="F72">
        <f t="shared" si="19"/>
        <v>5.95</v>
      </c>
      <c r="G72" s="14">
        <f>VLOOKUP(D72,'BASE ARTICLE SAMUEL 25012023 v2'!$A$1:$K$1287,11,FALSE)</f>
        <v>5.9410000000000007</v>
      </c>
      <c r="H72">
        <f t="shared" si="20"/>
        <v>5.94</v>
      </c>
      <c r="I72" s="82" t="str">
        <f t="shared" si="21"/>
        <v>5.94</v>
      </c>
      <c r="J72">
        <f t="shared" si="22"/>
        <v>1</v>
      </c>
      <c r="K72" s="107" t="str">
        <f t="shared" si="14"/>
        <v>UPDATE saskitps_product p set p.price = 5.94, p.date_upd=now() where p.id_product = 487 ;</v>
      </c>
      <c r="L72" s="107" t="str">
        <f t="shared" si="15"/>
        <v>UPDATE saskitps_product_shop p set p.price = 5.94, p.date_upd=now() where p.id_product = 487 and p.id_shop=1 ;</v>
      </c>
      <c r="M72" s="107" t="str">
        <f t="shared" si="16"/>
        <v>INSERT INTO TSaskitArchivePrix (RefSaskit,Prix,DATE_MODIF) Select RefSaskit, OldPrix, DateModification From TSaskit Where RefSaskit = 589;</v>
      </c>
      <c r="N72" s="107" t="str">
        <f t="shared" si="17"/>
        <v>UPDATE TSaskit sas set sas.OldPrix = sas.PrixMagasin, sas.PrixMagasin = 5.94, sas.DateModification = NOW() where sas.RefSaskit = 589 ;</v>
      </c>
      <c r="O72" s="107" t="str">
        <f t="shared" si="18"/>
        <v>INSERT INTO TSaskitMajProduits (RefSaskitMaj, Reference,PrixMaj) values (4,'CLE',5.94);</v>
      </c>
    </row>
    <row r="73" spans="1:15" x14ac:dyDescent="0.25">
      <c r="A73">
        <v>590</v>
      </c>
      <c r="B73">
        <v>488</v>
      </c>
      <c r="C73" t="s">
        <v>4420</v>
      </c>
      <c r="D73" t="s">
        <v>839</v>
      </c>
      <c r="E73" s="33" t="s">
        <v>4487</v>
      </c>
      <c r="F73">
        <f t="shared" si="19"/>
        <v>39.86</v>
      </c>
      <c r="G73" s="14">
        <f>VLOOKUP(D73,'BASE ARTICLE SAMUEL 25012023 v2'!$A$1:$K$1287,11,FALSE)</f>
        <v>39.860100000000003</v>
      </c>
      <c r="H73">
        <f t="shared" si="20"/>
        <v>39.86</v>
      </c>
      <c r="I73" s="82" t="str">
        <f t="shared" si="21"/>
        <v>39.86</v>
      </c>
      <c r="J73">
        <f t="shared" si="22"/>
        <v>0</v>
      </c>
      <c r="K73" s="107" t="str">
        <f t="shared" si="14"/>
        <v/>
      </c>
      <c r="L73" s="107" t="str">
        <f t="shared" si="15"/>
        <v/>
      </c>
      <c r="M73" s="107" t="str">
        <f t="shared" si="16"/>
        <v/>
      </c>
      <c r="N73" s="107" t="str">
        <f t="shared" si="17"/>
        <v/>
      </c>
      <c r="O73" s="107" t="str">
        <f t="shared" si="18"/>
        <v/>
      </c>
    </row>
    <row r="74" spans="1:15" x14ac:dyDescent="0.25">
      <c r="A74">
        <v>591</v>
      </c>
      <c r="B74">
        <v>489</v>
      </c>
      <c r="C74" t="s">
        <v>4420</v>
      </c>
      <c r="D74" t="s">
        <v>851</v>
      </c>
      <c r="E74" s="33" t="s">
        <v>4488</v>
      </c>
      <c r="F74">
        <f t="shared" si="19"/>
        <v>56.46</v>
      </c>
      <c r="G74" s="14">
        <f>VLOOKUP(D74,'BASE ARTICLE SAMUEL 25012023 v2'!$A$1:$K$1287,11,FALSE)</f>
        <v>56.458500000000008</v>
      </c>
      <c r="H74">
        <f t="shared" si="20"/>
        <v>56.46</v>
      </c>
      <c r="I74" s="82" t="str">
        <f t="shared" si="21"/>
        <v>56.46</v>
      </c>
      <c r="J74">
        <f t="shared" si="22"/>
        <v>0</v>
      </c>
      <c r="K74" s="107" t="str">
        <f t="shared" si="14"/>
        <v/>
      </c>
      <c r="L74" s="107" t="str">
        <f t="shared" si="15"/>
        <v/>
      </c>
      <c r="M74" s="107" t="str">
        <f t="shared" si="16"/>
        <v/>
      </c>
      <c r="N74" s="107" t="str">
        <f t="shared" si="17"/>
        <v/>
      </c>
      <c r="O74" s="107" t="str">
        <f t="shared" si="18"/>
        <v/>
      </c>
    </row>
    <row r="75" spans="1:15" x14ac:dyDescent="0.25">
      <c r="A75">
        <v>592</v>
      </c>
      <c r="B75">
        <v>493</v>
      </c>
      <c r="C75" t="s">
        <v>4420</v>
      </c>
      <c r="D75" t="s">
        <v>4489</v>
      </c>
      <c r="E75" s="33" t="s">
        <v>4490</v>
      </c>
      <c r="F75">
        <f t="shared" si="19"/>
        <v>14.68</v>
      </c>
      <c r="G75" s="14">
        <f>VLOOKUP(D75,'BASE ARTICLE SAMUEL 25012023 v2'!$A$1:$K$1287,11,FALSE)</f>
        <v>14.675000000000001</v>
      </c>
      <c r="H75">
        <f t="shared" si="20"/>
        <v>14.68</v>
      </c>
      <c r="I75" s="82" t="str">
        <f t="shared" si="21"/>
        <v>14.68</v>
      </c>
      <c r="J75">
        <f t="shared" si="22"/>
        <v>0</v>
      </c>
      <c r="K75" s="107" t="str">
        <f t="shared" si="14"/>
        <v/>
      </c>
      <c r="L75" s="107" t="str">
        <f t="shared" si="15"/>
        <v/>
      </c>
      <c r="M75" s="107" t="str">
        <f t="shared" si="16"/>
        <v/>
      </c>
      <c r="N75" s="107" t="str">
        <f t="shared" si="17"/>
        <v/>
      </c>
      <c r="O75" s="107" t="str">
        <f t="shared" si="18"/>
        <v/>
      </c>
    </row>
    <row r="76" spans="1:15" x14ac:dyDescent="0.25">
      <c r="A76">
        <v>593</v>
      </c>
      <c r="B76">
        <v>494</v>
      </c>
      <c r="C76" t="s">
        <v>4420</v>
      </c>
      <c r="D76" t="s">
        <v>4491</v>
      </c>
      <c r="E76" s="33" t="s">
        <v>4492</v>
      </c>
      <c r="F76">
        <f t="shared" si="19"/>
        <v>3.99</v>
      </c>
      <c r="G76" s="14">
        <f>VLOOKUP(D76,'BASE ARTICLE SAMUEL 25012023 v2'!$A$1:$K$1287,11,FALSE)</f>
        <v>3.9874999999999998</v>
      </c>
      <c r="H76">
        <f t="shared" si="20"/>
        <v>3.99</v>
      </c>
      <c r="I76" s="82" t="str">
        <f t="shared" si="21"/>
        <v>3.99</v>
      </c>
      <c r="J76">
        <f t="shared" si="22"/>
        <v>0</v>
      </c>
      <c r="K76" s="107" t="str">
        <f t="shared" si="14"/>
        <v/>
      </c>
      <c r="L76" s="107" t="str">
        <f t="shared" si="15"/>
        <v/>
      </c>
      <c r="M76" s="107" t="str">
        <f t="shared" si="16"/>
        <v/>
      </c>
      <c r="N76" s="107" t="str">
        <f t="shared" si="17"/>
        <v/>
      </c>
      <c r="O76" s="107" t="str">
        <f t="shared" si="18"/>
        <v/>
      </c>
    </row>
    <row r="77" spans="1:15" x14ac:dyDescent="0.25">
      <c r="A77">
        <v>594</v>
      </c>
      <c r="B77">
        <v>495</v>
      </c>
      <c r="C77" t="s">
        <v>4420</v>
      </c>
      <c r="D77" t="s">
        <v>4493</v>
      </c>
      <c r="E77" s="33" t="s">
        <v>4494</v>
      </c>
      <c r="F77">
        <f t="shared" si="19"/>
        <v>33.380000000000003</v>
      </c>
      <c r="G77" s="14">
        <f>VLOOKUP(D77,'BASE ARTICLE SAMUEL 25012023 v2'!$A$1:$K$1287,11,FALSE)</f>
        <v>33.383000000000003</v>
      </c>
      <c r="H77">
        <f t="shared" si="20"/>
        <v>33.380000000000003</v>
      </c>
      <c r="I77" s="82" t="str">
        <f t="shared" si="21"/>
        <v>33.38</v>
      </c>
      <c r="J77">
        <f t="shared" si="22"/>
        <v>0</v>
      </c>
      <c r="K77" s="107" t="str">
        <f t="shared" si="14"/>
        <v/>
      </c>
      <c r="L77" s="107" t="str">
        <f t="shared" si="15"/>
        <v/>
      </c>
      <c r="M77" s="107" t="str">
        <f t="shared" si="16"/>
        <v/>
      </c>
      <c r="N77" s="107" t="str">
        <f t="shared" si="17"/>
        <v/>
      </c>
      <c r="O77" s="107" t="str">
        <f t="shared" si="18"/>
        <v/>
      </c>
    </row>
    <row r="78" spans="1:15" x14ac:dyDescent="0.25">
      <c r="A78">
        <v>596</v>
      </c>
      <c r="B78">
        <v>505</v>
      </c>
      <c r="C78" t="s">
        <v>4420</v>
      </c>
      <c r="D78" t="s">
        <v>881</v>
      </c>
      <c r="E78" s="33" t="s">
        <v>4495</v>
      </c>
      <c r="F78">
        <f t="shared" si="19"/>
        <v>69.05</v>
      </c>
      <c r="G78" s="14">
        <f>VLOOKUP(D78,'BASE ARTICLE SAMUEL 25012023 v2'!$A$1:$K$1287,11,FALSE)</f>
        <v>84.447999999999993</v>
      </c>
      <c r="H78">
        <f t="shared" si="20"/>
        <v>84.45</v>
      </c>
      <c r="I78" s="82" t="str">
        <f t="shared" si="21"/>
        <v>84.45</v>
      </c>
      <c r="J78">
        <f t="shared" si="22"/>
        <v>1</v>
      </c>
      <c r="K78" s="107" t="str">
        <f t="shared" si="14"/>
        <v>UPDATE saskitps_product p set p.price = 84.45, p.date_upd=now() where p.id_product = 505 ;</v>
      </c>
      <c r="L78" s="107" t="str">
        <f t="shared" si="15"/>
        <v>UPDATE saskitps_product_shop p set p.price = 84.45, p.date_upd=now() where p.id_product = 505 and p.id_shop=1 ;</v>
      </c>
      <c r="M78" s="107" t="str">
        <f t="shared" si="16"/>
        <v>INSERT INTO TSaskitArchivePrix (RefSaskit,Prix,DATE_MODIF) Select RefSaskit, OldPrix, DateModification From TSaskit Where RefSaskit = 596;</v>
      </c>
      <c r="N78" s="107" t="str">
        <f t="shared" si="17"/>
        <v>UPDATE TSaskit sas set sas.OldPrix = sas.PrixMagasin, sas.PrixMagasin = 84.45, sas.DateModification = NOW() where sas.RefSaskit = 596 ;</v>
      </c>
      <c r="O78" s="107" t="str">
        <f t="shared" si="18"/>
        <v>INSERT INTO TSaskitMajProduits (RefSaskitMaj, Reference,PrixMaj) values (4,'CARTEVISITE',84.45);</v>
      </c>
    </row>
    <row r="79" spans="1:15" x14ac:dyDescent="0.25">
      <c r="A79">
        <v>396</v>
      </c>
      <c r="B79">
        <v>508</v>
      </c>
      <c r="C79" t="s">
        <v>4420</v>
      </c>
      <c r="D79" t="s">
        <v>663</v>
      </c>
      <c r="E79" s="33" t="s">
        <v>4496</v>
      </c>
      <c r="F79">
        <f t="shared" si="19"/>
        <v>29.09</v>
      </c>
      <c r="G79" s="14">
        <f>VLOOKUP(D79,'BASE ARTICLE SAMUEL 25012023 v2'!$A$1:$K$1287,11,FALSE)</f>
        <v>29.085000000000001</v>
      </c>
      <c r="H79">
        <f t="shared" si="20"/>
        <v>29.09</v>
      </c>
      <c r="I79" s="82" t="str">
        <f t="shared" si="21"/>
        <v>29.09</v>
      </c>
      <c r="J79">
        <f t="shared" si="22"/>
        <v>0</v>
      </c>
      <c r="K79" s="107" t="str">
        <f t="shared" si="14"/>
        <v/>
      </c>
      <c r="L79" s="107" t="str">
        <f t="shared" si="15"/>
        <v/>
      </c>
      <c r="M79" s="107" t="str">
        <f t="shared" si="16"/>
        <v/>
      </c>
      <c r="N79" s="107" t="str">
        <f t="shared" si="17"/>
        <v/>
      </c>
      <c r="O79" s="107" t="str">
        <f t="shared" si="18"/>
        <v/>
      </c>
    </row>
    <row r="80" spans="1:15" x14ac:dyDescent="0.25">
      <c r="A80">
        <v>380</v>
      </c>
      <c r="B80">
        <v>509</v>
      </c>
      <c r="C80" t="s">
        <v>4420</v>
      </c>
      <c r="D80" t="s">
        <v>935</v>
      </c>
      <c r="E80" s="33" t="s">
        <v>4497</v>
      </c>
      <c r="F80">
        <f t="shared" si="19"/>
        <v>14.96</v>
      </c>
      <c r="G80" s="14">
        <f>VLOOKUP(D80,'BASE ARTICLE SAMUEL 25012023 v2'!$A$1:$K$1287,11,FALSE)</f>
        <v>14.9625</v>
      </c>
      <c r="H80">
        <f t="shared" si="20"/>
        <v>14.96</v>
      </c>
      <c r="I80" s="82" t="str">
        <f t="shared" si="21"/>
        <v>14.96</v>
      </c>
      <c r="J80">
        <f t="shared" si="22"/>
        <v>0</v>
      </c>
      <c r="K80" s="107" t="str">
        <f t="shared" si="14"/>
        <v/>
      </c>
      <c r="L80" s="107" t="str">
        <f t="shared" si="15"/>
        <v/>
      </c>
      <c r="M80" s="107" t="str">
        <f t="shared" si="16"/>
        <v/>
      </c>
      <c r="N80" s="107" t="str">
        <f t="shared" si="17"/>
        <v/>
      </c>
      <c r="O80" s="107" t="str">
        <f t="shared" si="18"/>
        <v/>
      </c>
    </row>
    <row r="81" spans="1:15" x14ac:dyDescent="0.25">
      <c r="A81">
        <v>351</v>
      </c>
      <c r="B81">
        <v>512</v>
      </c>
      <c r="C81" t="s">
        <v>4420</v>
      </c>
      <c r="D81" t="s">
        <v>1018</v>
      </c>
      <c r="E81" s="33" t="s">
        <v>4498</v>
      </c>
      <c r="F81">
        <f t="shared" si="19"/>
        <v>2.35</v>
      </c>
      <c r="G81" s="14">
        <f>VLOOKUP(D81,'BASE ARTICLE SAMUEL 25012023 v2'!$A$1:$K$1287,11,FALSE)</f>
        <v>2.6280000000000001</v>
      </c>
      <c r="H81">
        <f t="shared" si="20"/>
        <v>2.63</v>
      </c>
      <c r="I81" s="82" t="str">
        <f t="shared" si="21"/>
        <v>2.63</v>
      </c>
      <c r="J81">
        <f t="shared" si="22"/>
        <v>1</v>
      </c>
      <c r="K81" s="107" t="str">
        <f t="shared" si="14"/>
        <v>UPDATE saskitps_product p set p.price = 2.63, p.date_upd=now() where p.id_product = 512 ;</v>
      </c>
      <c r="L81" s="107" t="str">
        <f t="shared" si="15"/>
        <v>UPDATE saskitps_product_shop p set p.price = 2.63, p.date_upd=now() where p.id_product = 512 and p.id_shop=1 ;</v>
      </c>
      <c r="M81" s="107" t="str">
        <f t="shared" si="16"/>
        <v>INSERT INTO TSaskitArchivePrix (RefSaskit,Prix,DATE_MODIF) Select RefSaskit, OldPrix, DateModification From TSaskit Where RefSaskit = 351;</v>
      </c>
      <c r="N81" s="107" t="str">
        <f t="shared" si="17"/>
        <v>UPDATE TSaskit sas set sas.OldPrix = sas.PrixMagasin, sas.PrixMagasin = 2.63, sas.DateModification = NOW() where sas.RefSaskit = 351 ;</v>
      </c>
      <c r="O81" s="107" t="str">
        <f t="shared" si="18"/>
        <v>INSERT INTO TSaskitMajProduits (RefSaskitMaj, Reference,PrixMaj) values (4,'ENFC87100',2.63);</v>
      </c>
    </row>
    <row r="82" spans="1:15" x14ac:dyDescent="0.25">
      <c r="A82">
        <v>352</v>
      </c>
      <c r="B82">
        <v>513</v>
      </c>
      <c r="C82" t="s">
        <v>4420</v>
      </c>
      <c r="D82" t="s">
        <v>1016</v>
      </c>
      <c r="E82" s="33" t="s">
        <v>4499</v>
      </c>
      <c r="F82">
        <f t="shared" si="19"/>
        <v>1.7115</v>
      </c>
      <c r="G82" s="14">
        <f>VLOOKUP(D82,'BASE ARTICLE SAMUEL 25012023 v2'!$A$1:$K$1287,11,FALSE)</f>
        <v>1.917</v>
      </c>
      <c r="H82">
        <f t="shared" si="20"/>
        <v>1.917</v>
      </c>
      <c r="I82" s="82" t="str">
        <f t="shared" si="21"/>
        <v>1.917</v>
      </c>
      <c r="J82">
        <f t="shared" si="22"/>
        <v>1</v>
      </c>
      <c r="K82" s="107" t="str">
        <f t="shared" si="14"/>
        <v>UPDATE saskitps_product p set p.price = 1.917, p.date_upd=now() where p.id_product = 513 ;</v>
      </c>
      <c r="L82" s="107" t="str">
        <f t="shared" si="15"/>
        <v>UPDATE saskitps_product_shop p set p.price = 1.917, p.date_upd=now() where p.id_product = 513 and p.id_shop=1 ;</v>
      </c>
      <c r="M82" s="107" t="str">
        <f t="shared" si="16"/>
        <v>INSERT INTO TSaskitArchivePrix (RefSaskit,Prix,DATE_MODIF) Select RefSaskit, OldPrix, DateModification From TSaskit Where RefSaskit = 352;</v>
      </c>
      <c r="N82" s="107" t="str">
        <f t="shared" si="17"/>
        <v>UPDATE TSaskit sas set sas.OldPrix = sas.PrixMagasin, sas.PrixMagasin = 1.917, sas.DateModification = NOW() where sas.RefSaskit = 352 ;</v>
      </c>
      <c r="O82" s="107" t="str">
        <f t="shared" si="18"/>
        <v>INSERT INTO TSaskitMajProduits (RefSaskitMaj, Reference,PrixMaj) values (4,'ENFC45MF100',1.917);</v>
      </c>
    </row>
    <row r="83" spans="1:15" x14ac:dyDescent="0.25">
      <c r="A83">
        <v>353</v>
      </c>
      <c r="B83">
        <v>514</v>
      </c>
      <c r="C83" t="s">
        <v>4420</v>
      </c>
      <c r="D83" t="s">
        <v>940</v>
      </c>
      <c r="E83" s="33" t="s">
        <v>4500</v>
      </c>
      <c r="F83">
        <f t="shared" si="19"/>
        <v>2.65</v>
      </c>
      <c r="G83" s="14">
        <f>VLOOKUP(D83,'BASE ARTICLE SAMUEL 25012023 v2'!$A$1:$K$1287,11,FALSE)</f>
        <v>2.9655</v>
      </c>
      <c r="H83">
        <f t="shared" si="20"/>
        <v>2.97</v>
      </c>
      <c r="I83" s="82" t="str">
        <f t="shared" si="21"/>
        <v>2.97</v>
      </c>
      <c r="J83">
        <f t="shared" si="22"/>
        <v>1</v>
      </c>
      <c r="K83" s="107" t="str">
        <f t="shared" si="14"/>
        <v>UPDATE saskitps_product p set p.price = 2.97, p.date_upd=now() where p.id_product = 514 ;</v>
      </c>
      <c r="L83" s="107" t="str">
        <f t="shared" si="15"/>
        <v>UPDATE saskitps_product_shop p set p.price = 2.97, p.date_upd=now() where p.id_product = 514 and p.id_shop=1 ;</v>
      </c>
      <c r="M83" s="107" t="str">
        <f t="shared" si="16"/>
        <v>INSERT INTO TSaskitArchivePrix (RefSaskit,Prix,DATE_MODIF) Select RefSaskit, OldPrix, DateModification From TSaskit Where RefSaskit = 353;</v>
      </c>
      <c r="N83" s="107" t="str">
        <f t="shared" si="17"/>
        <v>UPDATE TSaskit sas set sas.OldPrix = sas.PrixMagasin, sas.PrixMagasin = 2.97, sas.DateModification = NOW() where sas.RefSaskit = 353 ;</v>
      </c>
      <c r="O83" s="107" t="str">
        <f t="shared" si="18"/>
        <v>INSERT INTO TSaskitMajProduits (RefSaskitMaj, Reference,PrixMaj) values (4,'ENFC30100',2.97);</v>
      </c>
    </row>
    <row r="84" spans="1:15" x14ac:dyDescent="0.25">
      <c r="A84">
        <v>354</v>
      </c>
      <c r="B84">
        <v>515</v>
      </c>
      <c r="C84" t="s">
        <v>4420</v>
      </c>
      <c r="D84" t="s">
        <v>942</v>
      </c>
      <c r="E84" s="33" t="s">
        <v>4501</v>
      </c>
      <c r="F84">
        <f t="shared" si="19"/>
        <v>2.4525000000000001</v>
      </c>
      <c r="G84" s="14">
        <f>VLOOKUP(D84,'BASE ARTICLE SAMUEL 25012023 v2'!$A$1:$K$1287,11,FALSE)</f>
        <v>2.7450000000000001</v>
      </c>
      <c r="H84">
        <f t="shared" si="20"/>
        <v>2.75</v>
      </c>
      <c r="I84" s="82" t="str">
        <f t="shared" si="21"/>
        <v>2.75</v>
      </c>
      <c r="J84">
        <f t="shared" si="22"/>
        <v>1</v>
      </c>
      <c r="K84" s="107" t="str">
        <f t="shared" si="14"/>
        <v>UPDATE saskitps_product p set p.price = 2.75, p.date_upd=now() where p.id_product = 515 ;</v>
      </c>
      <c r="L84" s="107" t="str">
        <f t="shared" si="15"/>
        <v>UPDATE saskitps_product_shop p set p.price = 2.75, p.date_upd=now() where p.id_product = 515 and p.id_shop=1 ;</v>
      </c>
      <c r="M84" s="107" t="str">
        <f t="shared" si="16"/>
        <v>INSERT INTO TSaskitArchivePrix (RefSaskit,Prix,DATE_MODIF) Select RefSaskit, OldPrix, DateModification From TSaskit Where RefSaskit = 354;</v>
      </c>
      <c r="N84" s="107" t="str">
        <f t="shared" si="17"/>
        <v>UPDATE TSaskit sas set sas.OldPrix = sas.PrixMagasin, sas.PrixMagasin = 2.75, sas.DateModification = NOW() where sas.RefSaskit = 354 ;</v>
      </c>
      <c r="O84" s="107" t="str">
        <f t="shared" si="18"/>
        <v>INSERT INTO TSaskitMajProduits (RefSaskitMaj, Reference,PrixMaj) values (4,'ENFC30MF100',2.75);</v>
      </c>
    </row>
    <row r="85" spans="1:15" x14ac:dyDescent="0.25">
      <c r="A85">
        <v>355</v>
      </c>
      <c r="B85">
        <v>516</v>
      </c>
      <c r="C85" t="s">
        <v>4420</v>
      </c>
      <c r="D85" t="s">
        <v>944</v>
      </c>
      <c r="E85" s="33" t="s">
        <v>4502</v>
      </c>
      <c r="F85">
        <f t="shared" si="19"/>
        <v>3.7949999999999999</v>
      </c>
      <c r="G85" s="14">
        <f>VLOOKUP(D85,'BASE ARTICLE SAMUEL 25012023 v2'!$A$1:$K$1287,11,FALSE)</f>
        <v>4.2475000000000005</v>
      </c>
      <c r="H85">
        <f t="shared" si="20"/>
        <v>4.25</v>
      </c>
      <c r="I85" s="82" t="str">
        <f t="shared" si="21"/>
        <v>4.25</v>
      </c>
      <c r="J85">
        <f t="shared" si="22"/>
        <v>1</v>
      </c>
      <c r="K85" s="107" t="str">
        <f t="shared" si="14"/>
        <v>UPDATE saskitps_product p set p.price = 4.25, p.date_upd=now() where p.id_product = 516 ;</v>
      </c>
      <c r="L85" s="107" t="str">
        <f t="shared" si="15"/>
        <v>UPDATE saskitps_product_shop p set p.price = 4.25, p.date_upd=now() where p.id_product = 516 and p.id_shop=1 ;</v>
      </c>
      <c r="M85" s="107" t="str">
        <f t="shared" si="16"/>
        <v>INSERT INTO TSaskitArchivePrix (RefSaskit,Prix,DATE_MODIF) Select RefSaskit, OldPrix, DateModification From TSaskit Where RefSaskit = 355;</v>
      </c>
      <c r="N85" s="107" t="str">
        <f t="shared" si="17"/>
        <v>UPDATE TSaskit sas set sas.OldPrix = sas.PrixMagasin, sas.PrixMagasin = 4.25, sas.DateModification = NOW() where sas.RefSaskit = 355 ;</v>
      </c>
      <c r="O85" s="107" t="str">
        <f t="shared" si="18"/>
        <v>INSERT INTO TSaskitMajProduits (RefSaskitMaj, Reference,PrixMaj) values (4,'ENFC22100',4.25);</v>
      </c>
    </row>
    <row r="86" spans="1:15" x14ac:dyDescent="0.25">
      <c r="A86">
        <v>356</v>
      </c>
      <c r="B86">
        <v>517</v>
      </c>
      <c r="C86" t="s">
        <v>4420</v>
      </c>
      <c r="D86" t="s">
        <v>946</v>
      </c>
      <c r="E86" s="33" t="s">
        <v>4503</v>
      </c>
      <c r="F86">
        <f t="shared" si="19"/>
        <v>1.6695</v>
      </c>
      <c r="G86" s="14">
        <f>VLOOKUP(D86,'BASE ARTICLE SAMUEL 25012023 v2'!$A$1:$K$1287,11,FALSE)</f>
        <v>1.8705000000000003</v>
      </c>
      <c r="H86">
        <f t="shared" si="20"/>
        <v>1.8705000000000001</v>
      </c>
      <c r="I86" s="82" t="str">
        <f t="shared" si="21"/>
        <v>1.8705</v>
      </c>
      <c r="J86">
        <f t="shared" si="22"/>
        <v>1</v>
      </c>
      <c r="K86" s="107" t="str">
        <f t="shared" si="14"/>
        <v>UPDATE saskitps_product p set p.price = 1.8705, p.date_upd=now() where p.id_product = 517 ;</v>
      </c>
      <c r="L86" s="107" t="str">
        <f t="shared" si="15"/>
        <v>UPDATE saskitps_product_shop p set p.price = 1.8705, p.date_upd=now() where p.id_product = 517 and p.id_shop=1 ;</v>
      </c>
      <c r="M86" s="107" t="str">
        <f t="shared" si="16"/>
        <v>INSERT INTO TSaskitArchivePrix (RefSaskit,Prix,DATE_MODIF) Select RefSaskit, OldPrix, DateModification From TSaskit Where RefSaskit = 356;</v>
      </c>
      <c r="N86" s="107" t="str">
        <f t="shared" si="17"/>
        <v>UPDATE TSaskit sas set sas.OldPrix = sas.PrixMagasin, sas.PrixMagasin = 1.8705, sas.DateModification = NOW() where sas.RefSaskit = 356 ;</v>
      </c>
      <c r="O86" s="107" t="str">
        <f t="shared" si="18"/>
        <v>INSERT INTO TSaskitMajProduits (RefSaskitMaj, Reference,PrixMaj) values (4,'ENFC22MF100',1.8705);</v>
      </c>
    </row>
    <row r="87" spans="1:15" x14ac:dyDescent="0.25">
      <c r="A87">
        <v>357</v>
      </c>
      <c r="B87">
        <v>518</v>
      </c>
      <c r="C87" t="s">
        <v>4420</v>
      </c>
      <c r="D87" t="s">
        <v>952</v>
      </c>
      <c r="E87" s="33" t="s">
        <v>4504</v>
      </c>
      <c r="F87">
        <f t="shared" si="19"/>
        <v>14.38</v>
      </c>
      <c r="G87" s="14">
        <f>VLOOKUP(D87,'BASE ARTICLE SAMUEL 25012023 v2'!$A$1:$K$1287,11,FALSE)</f>
        <v>15.706</v>
      </c>
      <c r="H87">
        <f t="shared" si="20"/>
        <v>15.71</v>
      </c>
      <c r="I87" s="82" t="str">
        <f t="shared" si="21"/>
        <v>15.71</v>
      </c>
      <c r="J87">
        <f t="shared" si="22"/>
        <v>1</v>
      </c>
      <c r="K87" s="107" t="str">
        <f t="shared" si="14"/>
        <v>UPDATE saskitps_product p set p.price = 15.71, p.date_upd=now() where p.id_product = 518 ;</v>
      </c>
      <c r="L87" s="107" t="str">
        <f t="shared" si="15"/>
        <v>UPDATE saskitps_product_shop p set p.price = 15.71, p.date_upd=now() where p.id_product = 518 and p.id_shop=1 ;</v>
      </c>
      <c r="M87" s="107" t="str">
        <f t="shared" si="16"/>
        <v>INSERT INTO TSaskitArchivePrix (RefSaskit,Prix,DATE_MODIF) Select RefSaskit, OldPrix, DateModification From TSaskit Where RefSaskit = 357;</v>
      </c>
      <c r="N87" s="107" t="str">
        <f t="shared" si="17"/>
        <v>UPDATE TSaskit sas set sas.OldPrix = sas.PrixMagasin, sas.PrixMagasin = 15.71, sas.DateModification = NOW() where sas.RefSaskit = 357 ;</v>
      </c>
      <c r="O87" s="107" t="str">
        <f t="shared" si="18"/>
        <v>INSERT INTO TSaskitMajProduits (RefSaskitMaj, Reference,PrixMaj) values (4,'EAM324050',15.71);</v>
      </c>
    </row>
    <row r="88" spans="1:15" x14ac:dyDescent="0.25">
      <c r="A88">
        <v>358</v>
      </c>
      <c r="B88">
        <v>519</v>
      </c>
      <c r="C88" t="s">
        <v>4420</v>
      </c>
      <c r="D88" t="s">
        <v>954</v>
      </c>
      <c r="E88" s="33" t="s">
        <v>4505</v>
      </c>
      <c r="F88">
        <f t="shared" si="19"/>
        <v>11.33</v>
      </c>
      <c r="G88" s="14">
        <f>VLOOKUP(D88,'BASE ARTICLE SAMUEL 25012023 v2'!$A$1:$K$1287,11,FALSE)</f>
        <v>11.32</v>
      </c>
      <c r="H88">
        <f t="shared" si="20"/>
        <v>11.32</v>
      </c>
      <c r="I88" s="82" t="str">
        <f t="shared" si="21"/>
        <v>11.32</v>
      </c>
      <c r="J88">
        <f t="shared" si="22"/>
        <v>1</v>
      </c>
      <c r="K88" s="107" t="str">
        <f t="shared" si="14"/>
        <v>UPDATE saskitps_product p set p.price = 11.32, p.date_upd=now() where p.id_product = 519 ;</v>
      </c>
      <c r="L88" s="107" t="str">
        <f t="shared" si="15"/>
        <v>UPDATE saskitps_product_shop p set p.price = 11.32, p.date_upd=now() where p.id_product = 519 and p.id_shop=1 ;</v>
      </c>
      <c r="M88" s="107" t="str">
        <f t="shared" si="16"/>
        <v>INSERT INTO TSaskitArchivePrix (RefSaskit,Prix,DATE_MODIF) Select RefSaskit, OldPrix, DateModification From TSaskit Where RefSaskit = 358;</v>
      </c>
      <c r="N88" s="107" t="str">
        <f t="shared" si="17"/>
        <v>UPDATE TSaskit sas set sas.OldPrix = sas.PrixMagasin, sas.PrixMagasin = 11.32, sas.DateModification = NOW() where sas.RefSaskit = 358 ;</v>
      </c>
      <c r="O88" s="107" t="str">
        <f t="shared" si="18"/>
        <v>INSERT INTO TSaskitMajProduits (RefSaskitMaj, Reference,PrixMaj) values (4,'ECHAP50',11.32);</v>
      </c>
    </row>
    <row r="89" spans="1:15" x14ac:dyDescent="0.25">
      <c r="A89">
        <v>359</v>
      </c>
      <c r="B89">
        <v>520</v>
      </c>
      <c r="C89" t="s">
        <v>4420</v>
      </c>
      <c r="D89" t="s">
        <v>948</v>
      </c>
      <c r="E89" s="33" t="s">
        <v>4506</v>
      </c>
      <c r="F89">
        <f t="shared" si="19"/>
        <v>1.4332499999999999</v>
      </c>
      <c r="G89" s="14">
        <f>VLOOKUP(D89,'BASE ARTICLE SAMUEL 25012023 v2'!$A$1:$K$1287,11,FALSE)</f>
        <v>1.4279999999999999</v>
      </c>
      <c r="H89">
        <f t="shared" si="20"/>
        <v>1.4279999999999999</v>
      </c>
      <c r="I89" s="82" t="str">
        <f t="shared" si="21"/>
        <v>1.428</v>
      </c>
      <c r="J89">
        <f t="shared" si="22"/>
        <v>1</v>
      </c>
      <c r="K89" s="107" t="str">
        <f t="shared" si="14"/>
        <v>UPDATE saskitps_product p set p.price = 1.428, p.date_upd=now() where p.id_product = 520 ;</v>
      </c>
      <c r="L89" s="107" t="str">
        <f t="shared" si="15"/>
        <v>UPDATE saskitps_product_shop p set p.price = 1.428, p.date_upd=now() where p.id_product = 520 and p.id_shop=1 ;</v>
      </c>
      <c r="M89" s="107" t="str">
        <f t="shared" si="16"/>
        <v>INSERT INTO TSaskitArchivePrix (RefSaskit,Prix,DATE_MODIF) Select RefSaskit, OldPrix, DateModification From TSaskit Where RefSaskit = 359;</v>
      </c>
      <c r="N89" s="107" t="str">
        <f t="shared" si="17"/>
        <v>UPDATE TSaskit sas set sas.OldPrix = sas.PrixMagasin, sas.PrixMagasin = 1.428, sas.DateModification = NOW() where sas.RefSaskit = 359 ;</v>
      </c>
      <c r="O89" s="107" t="str">
        <f t="shared" si="18"/>
        <v>INSERT INTO TSaskitMajProduits (RefSaskitMaj, Reference,PrixMaj) values (4,'ENFM100',1.428);</v>
      </c>
    </row>
    <row r="90" spans="1:15" x14ac:dyDescent="0.25">
      <c r="A90">
        <v>360</v>
      </c>
      <c r="B90">
        <v>521</v>
      </c>
      <c r="C90" t="s">
        <v>4420</v>
      </c>
      <c r="D90" t="s">
        <v>950</v>
      </c>
      <c r="E90" s="33" t="s">
        <v>4507</v>
      </c>
      <c r="F90">
        <f t="shared" si="19"/>
        <v>9.6999999999999993</v>
      </c>
      <c r="G90" s="14">
        <f>VLOOKUP(D90,'BASE ARTICLE SAMUEL 25012023 v2'!$A$1:$K$1287,11,FALSE)</f>
        <v>9.2249999999999996</v>
      </c>
      <c r="H90">
        <f t="shared" si="20"/>
        <v>9.23</v>
      </c>
      <c r="I90" s="82" t="str">
        <f t="shared" si="21"/>
        <v>9.23</v>
      </c>
      <c r="J90">
        <f t="shared" si="22"/>
        <v>1</v>
      </c>
      <c r="K90" s="107" t="str">
        <f t="shared" si="14"/>
        <v>UPDATE saskitps_product p set p.price = 9.23, p.date_upd=now() where p.id_product = 521 ;</v>
      </c>
      <c r="L90" s="107" t="str">
        <f t="shared" si="15"/>
        <v>UPDATE saskitps_product_shop p set p.price = 9.23, p.date_upd=now() where p.id_product = 521 and p.id_shop=1 ;</v>
      </c>
      <c r="M90" s="107" t="str">
        <f t="shared" si="16"/>
        <v>INSERT INTO TSaskitArchivePrix (RefSaskit,Prix,DATE_MODIF) Select RefSaskit, OldPrix, DateModification From TSaskit Where RefSaskit = 360;</v>
      </c>
      <c r="N90" s="107" t="str">
        <f t="shared" si="17"/>
        <v>UPDATE TSaskit sas set sas.OldPrix = sas.PrixMagasin, sas.PrixMagasin = 9.23, sas.DateModification = NOW() where sas.RefSaskit = 360 ;</v>
      </c>
      <c r="O90" s="107" t="str">
        <f t="shared" si="18"/>
        <v>INSERT INTO TSaskitMajProduits (RefSaskitMaj, Reference,PrixMaj) values (4,'M2TJ',9.23);</v>
      </c>
    </row>
    <row r="91" spans="1:15" x14ac:dyDescent="0.25">
      <c r="A91">
        <v>361</v>
      </c>
      <c r="B91">
        <v>522</v>
      </c>
      <c r="C91" t="s">
        <v>4420</v>
      </c>
      <c r="D91" t="s">
        <v>1022</v>
      </c>
      <c r="E91" s="33" t="s">
        <v>4508</v>
      </c>
      <c r="F91">
        <f t="shared" si="19"/>
        <v>3.03</v>
      </c>
      <c r="G91" s="14">
        <f>VLOOKUP(D91,'BASE ARTICLE SAMUEL 25012023 v2'!$A$1:$K$1287,11,FALSE)</f>
        <v>3.387</v>
      </c>
      <c r="H91">
        <f t="shared" si="20"/>
        <v>3.39</v>
      </c>
      <c r="I91" s="82" t="str">
        <f t="shared" si="21"/>
        <v>3.39</v>
      </c>
      <c r="J91">
        <f t="shared" si="22"/>
        <v>1</v>
      </c>
      <c r="K91" s="107" t="str">
        <f t="shared" si="14"/>
        <v>UPDATE saskitps_product p set p.price = 3.39, p.date_upd=now() where p.id_product = 522 ;</v>
      </c>
      <c r="L91" s="107" t="str">
        <f t="shared" si="15"/>
        <v>UPDATE saskitps_product_shop p set p.price = 3.39, p.date_upd=now() where p.id_product = 522 and p.id_shop=1 ;</v>
      </c>
      <c r="M91" s="107" t="str">
        <f t="shared" si="16"/>
        <v>INSERT INTO TSaskitArchivePrix (RefSaskit,Prix,DATE_MODIF) Select RefSaskit, OldPrix, DateModification From TSaskit Where RefSaskit = 361;</v>
      </c>
      <c r="N91" s="107" t="str">
        <f t="shared" si="17"/>
        <v>UPDATE TSaskit sas set sas.OldPrix = sas.PrixMagasin, sas.PrixMagasin = 3.39, sas.DateModification = NOW() where sas.RefSaskit = 361 ;</v>
      </c>
      <c r="O91" s="107" t="str">
        <f t="shared" si="18"/>
        <v>INSERT INTO TSaskitMajProduits (RefSaskitMaj, Reference,PrixMaj) values (4,'ENFCS87MF100',3.39);</v>
      </c>
    </row>
    <row r="92" spans="1:15" x14ac:dyDescent="0.25">
      <c r="A92">
        <v>362</v>
      </c>
      <c r="B92">
        <v>523</v>
      </c>
      <c r="C92" t="s">
        <v>4420</v>
      </c>
      <c r="D92" t="s">
        <v>1024</v>
      </c>
      <c r="E92" s="33" t="s">
        <v>4509</v>
      </c>
      <c r="F92">
        <f t="shared" si="19"/>
        <v>3.6059999999999999</v>
      </c>
      <c r="G92" s="14">
        <f>VLOOKUP(D92,'BASE ARTICLE SAMUEL 25012023 v2'!$A$1:$K$1287,11,FALSE)</f>
        <v>4.0380000000000003</v>
      </c>
      <c r="H92">
        <f t="shared" si="20"/>
        <v>4.04</v>
      </c>
      <c r="I92" s="82" t="str">
        <f t="shared" si="21"/>
        <v>4.04</v>
      </c>
      <c r="J92">
        <f t="shared" si="22"/>
        <v>1</v>
      </c>
      <c r="K92" s="107" t="str">
        <f t="shared" si="14"/>
        <v>UPDATE saskitps_product p set p.price = 4.04, p.date_upd=now() where p.id_product = 523 ;</v>
      </c>
      <c r="L92" s="107" t="str">
        <f t="shared" si="15"/>
        <v>UPDATE saskitps_product_shop p set p.price = 4.04, p.date_upd=now() where p.id_product = 523 and p.id_shop=1 ;</v>
      </c>
      <c r="M92" s="107" t="str">
        <f t="shared" si="16"/>
        <v>INSERT INTO TSaskitArchivePrix (RefSaskit,Prix,DATE_MODIF) Select RefSaskit, OldPrix, DateModification From TSaskit Where RefSaskit = 362;</v>
      </c>
      <c r="N92" s="107" t="str">
        <f t="shared" si="17"/>
        <v>UPDATE TSaskit sas set sas.OldPrix = sas.PrixMagasin, sas.PrixMagasin = 4.04, sas.DateModification = NOW() where sas.RefSaskit = 362 ;</v>
      </c>
      <c r="O92" s="107" t="str">
        <f t="shared" si="18"/>
        <v>INSERT INTO TSaskitMajProduits (RefSaskitMaj, Reference,PrixMaj) values (4,'ENFCS45MF100',4.04);</v>
      </c>
    </row>
    <row r="93" spans="1:15" x14ac:dyDescent="0.25">
      <c r="A93">
        <v>363</v>
      </c>
      <c r="B93">
        <v>524</v>
      </c>
      <c r="C93" t="s">
        <v>4420</v>
      </c>
      <c r="D93" t="s">
        <v>1038</v>
      </c>
      <c r="E93" s="33" t="s">
        <v>4510</v>
      </c>
      <c r="F93">
        <f t="shared" si="19"/>
        <v>27.65</v>
      </c>
      <c r="G93" s="14">
        <f>VLOOKUP(D93,'BASE ARTICLE SAMUEL 25012023 v2'!$A$1:$K$1287,11,FALSE)</f>
        <v>25.71</v>
      </c>
      <c r="H93">
        <f t="shared" si="20"/>
        <v>25.71</v>
      </c>
      <c r="I93" s="82" t="str">
        <f t="shared" si="21"/>
        <v>25.71</v>
      </c>
      <c r="J93">
        <f t="shared" si="22"/>
        <v>1</v>
      </c>
      <c r="K93" s="107" t="str">
        <f t="shared" si="14"/>
        <v>UPDATE saskitps_product p set p.price = 25.71, p.date_upd=now() where p.id_product = 524 ;</v>
      </c>
      <c r="L93" s="107" t="str">
        <f t="shared" si="15"/>
        <v>UPDATE saskitps_product_shop p set p.price = 25.71, p.date_upd=now() where p.id_product = 524 and p.id_shop=1 ;</v>
      </c>
      <c r="M93" s="107" t="str">
        <f t="shared" si="16"/>
        <v>INSERT INTO TSaskitArchivePrix (RefSaskit,Prix,DATE_MODIF) Select RefSaskit, OldPrix, DateModification From TSaskit Where RefSaskit = 363;</v>
      </c>
      <c r="N93" s="107" t="str">
        <f t="shared" si="17"/>
        <v>UPDATE TSaskit sas set sas.OldPrix = sas.PrixMagasin, sas.PrixMagasin = 25.71, sas.DateModification = NOW() where sas.RefSaskit = 363 ;</v>
      </c>
      <c r="O93" s="107" t="str">
        <f t="shared" si="18"/>
        <v>INSERT INTO TSaskitMajProduits (RefSaskitMaj, Reference,PrixMaj) values (4,'CC10M',25.71);</v>
      </c>
    </row>
    <row r="94" spans="1:15" x14ac:dyDescent="0.25">
      <c r="A94">
        <v>370</v>
      </c>
      <c r="B94">
        <v>527</v>
      </c>
      <c r="C94" t="s">
        <v>4420</v>
      </c>
      <c r="D94" t="s">
        <v>1066</v>
      </c>
      <c r="E94" s="33" t="s">
        <v>4511</v>
      </c>
      <c r="F94">
        <f t="shared" si="19"/>
        <v>1.4575</v>
      </c>
      <c r="G94" s="14">
        <f>VLOOKUP(D94,'BASE ARTICLE SAMUEL 25012023 v2'!$A$1:$K$1287,11,FALSE)</f>
        <v>1.46</v>
      </c>
      <c r="H94">
        <f t="shared" si="20"/>
        <v>1.46</v>
      </c>
      <c r="I94" s="82" t="str">
        <f t="shared" si="21"/>
        <v>1.46</v>
      </c>
      <c r="J94">
        <f t="shared" si="22"/>
        <v>1</v>
      </c>
      <c r="K94" s="107" t="str">
        <f t="shared" si="14"/>
        <v>UPDATE saskitps_product p set p.price = 1.46, p.date_upd=now() where p.id_product = 527 ;</v>
      </c>
      <c r="L94" s="107" t="str">
        <f t="shared" si="15"/>
        <v>UPDATE saskitps_product_shop p set p.price = 1.46, p.date_upd=now() where p.id_product = 527 and p.id_shop=1 ;</v>
      </c>
      <c r="M94" s="107" t="str">
        <f t="shared" si="16"/>
        <v>INSERT INTO TSaskitArchivePrix (RefSaskit,Prix,DATE_MODIF) Select RefSaskit, OldPrix, DateModification From TSaskit Where RefSaskit = 370;</v>
      </c>
      <c r="N94" s="107" t="str">
        <f t="shared" si="17"/>
        <v>UPDATE TSaskit sas set sas.OldPrix = sas.PrixMagasin, sas.PrixMagasin = 1.46, sas.DateModification = NOW() where sas.RefSaskit = 370 ;</v>
      </c>
      <c r="O94" s="107" t="str">
        <f t="shared" si="18"/>
        <v>INSERT INTO TSaskitMajProduits (RefSaskitMaj, Reference,PrixMaj) values (4,'SERCAB',1.46);</v>
      </c>
    </row>
    <row r="95" spans="1:15" x14ac:dyDescent="0.25">
      <c r="A95">
        <v>371</v>
      </c>
      <c r="B95">
        <v>528</v>
      </c>
      <c r="C95" t="s">
        <v>4420</v>
      </c>
      <c r="D95" t="s">
        <v>1063</v>
      </c>
      <c r="E95" s="33" t="s">
        <v>4512</v>
      </c>
      <c r="F95">
        <f t="shared" si="19"/>
        <v>21.88</v>
      </c>
      <c r="G95" s="14">
        <f>VLOOKUP(D95,'BASE ARTICLE SAMUEL 25012023 v2'!$A$1:$K$1287,11,FALSE)</f>
        <v>27.125</v>
      </c>
      <c r="H95">
        <f t="shared" si="20"/>
        <v>27.13</v>
      </c>
      <c r="I95" s="82" t="str">
        <f t="shared" si="21"/>
        <v>27.13</v>
      </c>
      <c r="J95">
        <f t="shared" si="22"/>
        <v>1</v>
      </c>
      <c r="K95" s="107" t="str">
        <f t="shared" si="14"/>
        <v>UPDATE saskitps_product p set p.price = 27.13, p.date_upd=now() where p.id_product = 528 ;</v>
      </c>
      <c r="L95" s="107" t="str">
        <f t="shared" si="15"/>
        <v>UPDATE saskitps_product_shop p set p.price = 27.13, p.date_upd=now() where p.id_product = 528 and p.id_shop=1 ;</v>
      </c>
      <c r="M95" s="107" t="str">
        <f t="shared" si="16"/>
        <v>INSERT INTO TSaskitArchivePrix (RefSaskit,Prix,DATE_MODIF) Select RefSaskit, OldPrix, DateModification From TSaskit Where RefSaskit = 371;</v>
      </c>
      <c r="N95" s="107" t="str">
        <f t="shared" si="17"/>
        <v>UPDATE TSaskit sas set sas.OldPrix = sas.PrixMagasin, sas.PrixMagasin = 27.13, sas.DateModification = NOW() where sas.RefSaskit = 371 ;</v>
      </c>
      <c r="O95" s="107" t="str">
        <f t="shared" si="18"/>
        <v>INSERT INTO TSaskitMajProduits (RefSaskitMaj, Reference,PrixMaj) values (4,'TCORD50',27.13);</v>
      </c>
    </row>
    <row r="96" spans="1:15" x14ac:dyDescent="0.25">
      <c r="A96">
        <v>372</v>
      </c>
      <c r="B96">
        <v>529</v>
      </c>
      <c r="C96" t="s">
        <v>4420</v>
      </c>
      <c r="D96" t="s">
        <v>1061</v>
      </c>
      <c r="E96" s="33" t="s">
        <v>4513</v>
      </c>
      <c r="F96">
        <f t="shared" si="19"/>
        <v>5.89</v>
      </c>
      <c r="G96" s="14">
        <f>VLOOKUP(D96,'BASE ARTICLE SAMUEL 25012023 v2'!$A$1:$K$1287,11,FALSE)</f>
        <v>5.8875000000000002</v>
      </c>
      <c r="H96">
        <f t="shared" si="20"/>
        <v>5.89</v>
      </c>
      <c r="I96" s="82" t="str">
        <f t="shared" si="21"/>
        <v>5.89</v>
      </c>
      <c r="J96">
        <f t="shared" si="22"/>
        <v>0</v>
      </c>
      <c r="K96" s="107" t="str">
        <f t="shared" si="14"/>
        <v/>
      </c>
      <c r="L96" s="107" t="str">
        <f t="shared" si="15"/>
        <v/>
      </c>
      <c r="M96" s="107" t="str">
        <f t="shared" si="16"/>
        <v/>
      </c>
      <c r="N96" s="107" t="str">
        <f t="shared" si="17"/>
        <v/>
      </c>
      <c r="O96" s="107" t="str">
        <f t="shared" si="18"/>
        <v/>
      </c>
    </row>
    <row r="97" spans="1:15" x14ac:dyDescent="0.25">
      <c r="A97">
        <v>373</v>
      </c>
      <c r="B97">
        <v>530</v>
      </c>
      <c r="C97" t="s">
        <v>4420</v>
      </c>
      <c r="D97" t="s">
        <v>1058</v>
      </c>
      <c r="E97" s="33" t="s">
        <v>4514</v>
      </c>
      <c r="F97">
        <f t="shared" si="19"/>
        <v>7.15</v>
      </c>
      <c r="G97" s="14">
        <f>VLOOKUP(D97,'BASE ARTICLE SAMUEL 25012023 v2'!$A$1:$K$1287,11,FALSE)</f>
        <v>6.9150000000000009</v>
      </c>
      <c r="H97">
        <f t="shared" si="20"/>
        <v>6.92</v>
      </c>
      <c r="I97" s="82" t="str">
        <f t="shared" si="21"/>
        <v>6.92</v>
      </c>
      <c r="J97">
        <f t="shared" si="22"/>
        <v>1</v>
      </c>
      <c r="K97" s="107" t="str">
        <f t="shared" si="14"/>
        <v>UPDATE saskitps_product p set p.price = 6.92, p.date_upd=now() where p.id_product = 530 ;</v>
      </c>
      <c r="L97" s="107" t="str">
        <f t="shared" si="15"/>
        <v>UPDATE saskitps_product_shop p set p.price = 6.92, p.date_upd=now() where p.id_product = 530 and p.id_shop=1 ;</v>
      </c>
      <c r="M97" s="107" t="str">
        <f t="shared" si="16"/>
        <v>INSERT INTO TSaskitArchivePrix (RefSaskit,Prix,DATE_MODIF) Select RefSaskit, OldPrix, DateModification From TSaskit Where RefSaskit = 373;</v>
      </c>
      <c r="N97" s="107" t="str">
        <f t="shared" si="17"/>
        <v>UPDATE TSaskit sas set sas.OldPrix = sas.PrixMagasin, sas.PrixMagasin = 6.92, sas.DateModification = NOW() where sas.RefSaskit = 373 ;</v>
      </c>
      <c r="O97" s="107" t="str">
        <f t="shared" si="18"/>
        <v>INSERT INTO TSaskitMajProduits (RefSaskitMaj, Reference,PrixMaj) values (4,'T30145',6.92);</v>
      </c>
    </row>
    <row r="98" spans="1:15" x14ac:dyDescent="0.25">
      <c r="A98">
        <v>410</v>
      </c>
      <c r="B98">
        <v>533</v>
      </c>
      <c r="C98" t="s">
        <v>4420</v>
      </c>
      <c r="D98" t="s">
        <v>1076</v>
      </c>
      <c r="E98" s="33" t="s">
        <v>4515</v>
      </c>
      <c r="F98">
        <f t="shared" si="19"/>
        <v>86.46</v>
      </c>
      <c r="G98" s="14">
        <f>VLOOKUP(D98,'BASE ARTICLE SAMUEL 25012023 v2'!$A$1:$K$1287,11,FALSE)</f>
        <v>86.459000000000003</v>
      </c>
      <c r="H98">
        <f t="shared" si="20"/>
        <v>86.46</v>
      </c>
      <c r="I98" s="82" t="str">
        <f t="shared" si="21"/>
        <v>86.46</v>
      </c>
      <c r="J98">
        <f t="shared" si="22"/>
        <v>0</v>
      </c>
      <c r="K98" s="107" t="str">
        <f t="shared" si="14"/>
        <v/>
      </c>
      <c r="L98" s="107" t="str">
        <f t="shared" si="15"/>
        <v/>
      </c>
      <c r="M98" s="107" t="str">
        <f t="shared" si="16"/>
        <v/>
      </c>
      <c r="N98" s="107" t="str">
        <f t="shared" si="17"/>
        <v/>
      </c>
      <c r="O98" s="107" t="str">
        <f t="shared" si="18"/>
        <v/>
      </c>
    </row>
    <row r="99" spans="1:15" x14ac:dyDescent="0.25">
      <c r="A99">
        <v>411</v>
      </c>
      <c r="B99">
        <v>534</v>
      </c>
      <c r="C99" t="s">
        <v>4420</v>
      </c>
      <c r="D99" t="s">
        <v>86</v>
      </c>
      <c r="E99" s="33" t="s">
        <v>4516</v>
      </c>
      <c r="F99">
        <f t="shared" si="19"/>
        <v>109.04</v>
      </c>
      <c r="G99" s="14">
        <f>VLOOKUP(D99,'BASE ARTICLE SAMUEL 25012023 v2'!$A$1:$K$1287,11,FALSE)</f>
        <v>109.04249999999999</v>
      </c>
      <c r="H99">
        <f t="shared" si="20"/>
        <v>109.04</v>
      </c>
      <c r="I99" s="82" t="str">
        <f t="shared" si="21"/>
        <v>109.04</v>
      </c>
      <c r="J99">
        <f t="shared" si="22"/>
        <v>0</v>
      </c>
      <c r="K99" s="107" t="str">
        <f t="shared" si="14"/>
        <v/>
      </c>
      <c r="L99" s="107" t="str">
        <f t="shared" si="15"/>
        <v/>
      </c>
      <c r="M99" s="107" t="str">
        <f t="shared" si="16"/>
        <v/>
      </c>
      <c r="N99" s="107" t="str">
        <f t="shared" si="17"/>
        <v/>
      </c>
      <c r="O99" s="107" t="str">
        <f t="shared" si="18"/>
        <v/>
      </c>
    </row>
    <row r="100" spans="1:15" x14ac:dyDescent="0.25">
      <c r="A100">
        <v>412</v>
      </c>
      <c r="B100">
        <v>535</v>
      </c>
      <c r="C100" t="s">
        <v>4420</v>
      </c>
      <c r="D100" t="s">
        <v>751</v>
      </c>
      <c r="E100" s="33" t="s">
        <v>4517</v>
      </c>
      <c r="F100">
        <f t="shared" si="19"/>
        <v>2.7</v>
      </c>
      <c r="G100" s="14">
        <f>VLOOKUP(D100,'BASE ARTICLE SAMUEL 25012023 v2'!$A$1:$K$1287,11,FALSE)</f>
        <v>2.6999999999999997</v>
      </c>
      <c r="H100">
        <f t="shared" si="20"/>
        <v>2.7</v>
      </c>
      <c r="I100" s="82" t="str">
        <f t="shared" si="21"/>
        <v>2.7</v>
      </c>
      <c r="J100">
        <f t="shared" si="22"/>
        <v>0</v>
      </c>
      <c r="K100" s="107" t="str">
        <f t="shared" si="14"/>
        <v/>
      </c>
      <c r="L100" s="107" t="str">
        <f t="shared" si="15"/>
        <v/>
      </c>
      <c r="M100" s="107" t="str">
        <f t="shared" si="16"/>
        <v/>
      </c>
      <c r="N100" s="107" t="str">
        <f t="shared" si="17"/>
        <v/>
      </c>
      <c r="O100" s="107" t="str">
        <f t="shared" si="18"/>
        <v/>
      </c>
    </row>
    <row r="101" spans="1:15" x14ac:dyDescent="0.25">
      <c r="A101">
        <v>413</v>
      </c>
      <c r="B101">
        <v>537</v>
      </c>
      <c r="C101" t="s">
        <v>4420</v>
      </c>
      <c r="D101" t="s">
        <v>1080</v>
      </c>
      <c r="E101" s="33" t="s">
        <v>4518</v>
      </c>
      <c r="F101">
        <f t="shared" si="19"/>
        <v>42.53</v>
      </c>
      <c r="G101" s="14">
        <f>VLOOKUP(D101,'BASE ARTICLE SAMUEL 25012023 v2'!$A$1:$K$1287,11,FALSE)</f>
        <v>42.525000000000006</v>
      </c>
      <c r="H101">
        <f t="shared" si="20"/>
        <v>42.53</v>
      </c>
      <c r="I101" s="82" t="str">
        <f t="shared" si="21"/>
        <v>42.53</v>
      </c>
      <c r="J101">
        <f t="shared" si="22"/>
        <v>0</v>
      </c>
      <c r="K101" s="107" t="str">
        <f t="shared" si="14"/>
        <v/>
      </c>
      <c r="L101" s="107" t="str">
        <f t="shared" si="15"/>
        <v/>
      </c>
      <c r="M101" s="107" t="str">
        <f t="shared" si="16"/>
        <v/>
      </c>
      <c r="N101" s="107" t="str">
        <f t="shared" si="17"/>
        <v/>
      </c>
      <c r="O101" s="107" t="str">
        <f t="shared" si="18"/>
        <v/>
      </c>
    </row>
    <row r="102" spans="1:15" x14ac:dyDescent="0.25">
      <c r="A102">
        <v>418</v>
      </c>
      <c r="B102">
        <v>538</v>
      </c>
      <c r="C102" t="s">
        <v>4420</v>
      </c>
      <c r="D102" t="s">
        <v>276</v>
      </c>
      <c r="E102" s="33" t="s">
        <v>4519</v>
      </c>
      <c r="F102">
        <f t="shared" si="19"/>
        <v>10.74</v>
      </c>
      <c r="G102" s="14">
        <f>VLOOKUP(D102,'BASE ARTICLE SAMUEL 25012023 v2'!$A$1:$K$1287,11,FALSE)</f>
        <v>11.170249999999999</v>
      </c>
      <c r="H102">
        <f t="shared" si="20"/>
        <v>11.17</v>
      </c>
      <c r="I102" s="82" t="str">
        <f t="shared" si="21"/>
        <v>11.17</v>
      </c>
      <c r="J102">
        <f t="shared" si="22"/>
        <v>1</v>
      </c>
      <c r="K102" s="107" t="str">
        <f t="shared" si="14"/>
        <v>UPDATE saskitps_product p set p.price = 11.17, p.date_upd=now() where p.id_product = 538 ;</v>
      </c>
      <c r="L102" s="107" t="str">
        <f t="shared" si="15"/>
        <v>UPDATE saskitps_product_shop p set p.price = 11.17, p.date_upd=now() where p.id_product = 538 and p.id_shop=1 ;</v>
      </c>
      <c r="M102" s="107" t="str">
        <f t="shared" si="16"/>
        <v>INSERT INTO TSaskitArchivePrix (RefSaskit,Prix,DATE_MODIF) Select RefSaskit, OldPrix, DateModification From TSaskit Where RefSaskit = 418;</v>
      </c>
      <c r="N102" s="107" t="str">
        <f t="shared" si="17"/>
        <v>UPDATE TSaskit sas set sas.OldPrix = sas.PrixMagasin, sas.PrixMagasin = 11.17, sas.DateModification = NOW() where sas.RefSaskit = 418 ;</v>
      </c>
      <c r="O102" s="107" t="str">
        <f t="shared" si="18"/>
        <v>INSERT INTO TSaskitMajProduits (RefSaskitMaj, Reference,PrixMaj) values (4,'CROIX63',11.17);</v>
      </c>
    </row>
    <row r="103" spans="1:15" x14ac:dyDescent="0.25">
      <c r="A103">
        <v>419</v>
      </c>
      <c r="B103">
        <v>540</v>
      </c>
      <c r="C103" t="s">
        <v>4420</v>
      </c>
      <c r="D103" t="s">
        <v>1088</v>
      </c>
      <c r="E103" s="33" t="s">
        <v>4520</v>
      </c>
      <c r="F103">
        <f t="shared" si="19"/>
        <v>21.6</v>
      </c>
      <c r="G103" s="14">
        <f>VLOOKUP(D103,'BASE ARTICLE SAMUEL 25012023 v2'!$A$1:$K$1287,11,FALSE)</f>
        <v>21.6</v>
      </c>
      <c r="H103">
        <f t="shared" si="20"/>
        <v>21.6</v>
      </c>
      <c r="I103" s="82" t="str">
        <f t="shared" si="21"/>
        <v>21.6</v>
      </c>
      <c r="J103">
        <f t="shared" si="22"/>
        <v>0</v>
      </c>
      <c r="K103" s="107" t="str">
        <f t="shared" si="14"/>
        <v/>
      </c>
      <c r="L103" s="107" t="str">
        <f t="shared" si="15"/>
        <v/>
      </c>
      <c r="M103" s="107" t="str">
        <f t="shared" si="16"/>
        <v/>
      </c>
      <c r="N103" s="107" t="str">
        <f t="shared" si="17"/>
        <v/>
      </c>
      <c r="O103" s="107" t="str">
        <f t="shared" si="18"/>
        <v/>
      </c>
    </row>
    <row r="104" spans="1:15" x14ac:dyDescent="0.25">
      <c r="A104">
        <v>420</v>
      </c>
      <c r="B104">
        <v>541</v>
      </c>
      <c r="C104" t="s">
        <v>4420</v>
      </c>
      <c r="D104" t="s">
        <v>200</v>
      </c>
      <c r="E104" s="33" t="s">
        <v>4521</v>
      </c>
      <c r="F104">
        <f t="shared" si="19"/>
        <v>23.95</v>
      </c>
      <c r="G104" s="14">
        <f>VLOOKUP(D104,'BASE ARTICLE SAMUEL 25012023 v2'!$A$1:$K$1287,11,FALSE)</f>
        <v>23.855000000000004</v>
      </c>
      <c r="H104">
        <f t="shared" si="20"/>
        <v>23.86</v>
      </c>
      <c r="I104" s="82" t="str">
        <f t="shared" si="21"/>
        <v>23.86</v>
      </c>
      <c r="J104">
        <f t="shared" si="22"/>
        <v>1</v>
      </c>
      <c r="K104" s="107" t="str">
        <f t="shared" si="14"/>
        <v>UPDATE saskitps_product p set p.price = 23.86, p.date_upd=now() where p.id_product = 541 ;</v>
      </c>
      <c r="L104" s="107" t="str">
        <f t="shared" si="15"/>
        <v>UPDATE saskitps_product_shop p set p.price = 23.86, p.date_upd=now() where p.id_product = 541 and p.id_shop=1 ;</v>
      </c>
      <c r="M104" s="107" t="str">
        <f t="shared" si="16"/>
        <v>INSERT INTO TSaskitArchivePrix (RefSaskit,Prix,DATE_MODIF) Select RefSaskit, OldPrix, DateModification From TSaskit Where RefSaskit = 420;</v>
      </c>
      <c r="N104" s="107" t="str">
        <f t="shared" si="17"/>
        <v>UPDATE TSaskit sas set sas.OldPrix = sas.PrixMagasin, sas.PrixMagasin = 23.86, sas.DateModification = NOW() where sas.RefSaskit = 420 ;</v>
      </c>
      <c r="O104" s="107" t="str">
        <f t="shared" si="18"/>
        <v>INSERT INTO TSaskitMajProduits (RefSaskitMaj, Reference,PrixMaj) values (4,'ECOP2',23.86);</v>
      </c>
    </row>
    <row r="105" spans="1:15" x14ac:dyDescent="0.25">
      <c r="A105">
        <v>421</v>
      </c>
      <c r="B105">
        <v>542</v>
      </c>
      <c r="C105" t="s">
        <v>4420</v>
      </c>
      <c r="D105" t="s">
        <v>1113</v>
      </c>
      <c r="E105" s="33" t="s">
        <v>4522</v>
      </c>
      <c r="F105">
        <f t="shared" si="19"/>
        <v>29.6</v>
      </c>
      <c r="G105" s="14">
        <f>VLOOKUP(D105,'BASE ARTICLE SAMUEL 25012023 v2'!$A$1:$K$1287,11,FALSE)</f>
        <v>29.822000000000003</v>
      </c>
      <c r="H105">
        <f t="shared" si="20"/>
        <v>29.82</v>
      </c>
      <c r="I105" s="82" t="str">
        <f t="shared" si="21"/>
        <v>29.82</v>
      </c>
      <c r="J105">
        <f t="shared" si="22"/>
        <v>1</v>
      </c>
      <c r="K105" s="107" t="str">
        <f t="shared" si="14"/>
        <v>UPDATE saskitps_product p set p.price = 29.82, p.date_upd=now() where p.id_product = 542 ;</v>
      </c>
      <c r="L105" s="107" t="str">
        <f t="shared" si="15"/>
        <v>UPDATE saskitps_product_shop p set p.price = 29.82, p.date_upd=now() where p.id_product = 542 and p.id_shop=1 ;</v>
      </c>
      <c r="M105" s="107" t="str">
        <f t="shared" si="16"/>
        <v>INSERT INTO TSaskitArchivePrix (RefSaskit,Prix,DATE_MODIF) Select RefSaskit, OldPrix, DateModification From TSaskit Where RefSaskit = 421;</v>
      </c>
      <c r="N105" s="107" t="str">
        <f t="shared" si="17"/>
        <v>UPDATE TSaskit sas set sas.OldPrix = sas.PrixMagasin, sas.PrixMagasin = 29.82, sas.DateModification = NOW() where sas.RefSaskit = 421 ;</v>
      </c>
      <c r="O105" s="107" t="str">
        <f t="shared" si="18"/>
        <v>INSERT INTO TSaskitMajProduits (RefSaskitMaj, Reference,PrixMaj) values (4,'ECOP2.5',29.82);</v>
      </c>
    </row>
    <row r="106" spans="1:15" x14ac:dyDescent="0.25">
      <c r="A106">
        <v>597</v>
      </c>
      <c r="B106">
        <v>543</v>
      </c>
      <c r="C106" t="s">
        <v>4420</v>
      </c>
      <c r="D106" t="s">
        <v>109</v>
      </c>
      <c r="E106" s="33" t="s">
        <v>4523</v>
      </c>
      <c r="F106">
        <f t="shared" si="19"/>
        <v>10.16</v>
      </c>
      <c r="G106" s="14">
        <f>VLOOKUP(D106,'BASE ARTICLE SAMUEL 25012023 v2'!$A$1:$K$1287,11,FALSE)</f>
        <v>10.16</v>
      </c>
      <c r="H106">
        <f t="shared" si="20"/>
        <v>10.16</v>
      </c>
      <c r="I106" s="82" t="str">
        <f t="shared" si="21"/>
        <v>10.16</v>
      </c>
      <c r="J106">
        <f t="shared" si="22"/>
        <v>0</v>
      </c>
      <c r="K106" s="107" t="str">
        <f t="shared" si="14"/>
        <v/>
      </c>
      <c r="L106" s="107" t="str">
        <f t="shared" si="15"/>
        <v/>
      </c>
      <c r="M106" s="107" t="str">
        <f t="shared" si="16"/>
        <v/>
      </c>
      <c r="N106" s="107" t="str">
        <f t="shared" si="17"/>
        <v/>
      </c>
      <c r="O106" s="107" t="str">
        <f t="shared" si="18"/>
        <v/>
      </c>
    </row>
    <row r="107" spans="1:15" x14ac:dyDescent="0.25">
      <c r="A107">
        <v>598</v>
      </c>
      <c r="B107">
        <v>544</v>
      </c>
      <c r="C107" t="s">
        <v>4420</v>
      </c>
      <c r="D107" t="s">
        <v>122</v>
      </c>
      <c r="E107" s="33" t="s">
        <v>4523</v>
      </c>
      <c r="F107">
        <f t="shared" si="19"/>
        <v>10.16</v>
      </c>
      <c r="G107" s="14">
        <f>VLOOKUP(D107,'BASE ARTICLE SAMUEL 25012023 v2'!$A$1:$K$1287,11,FALSE)</f>
        <v>10.16</v>
      </c>
      <c r="H107">
        <f t="shared" si="20"/>
        <v>10.16</v>
      </c>
      <c r="I107" s="82" t="str">
        <f t="shared" si="21"/>
        <v>10.16</v>
      </c>
      <c r="J107">
        <f t="shared" si="22"/>
        <v>0</v>
      </c>
      <c r="K107" s="107" t="str">
        <f t="shared" si="14"/>
        <v/>
      </c>
      <c r="L107" s="107" t="str">
        <f t="shared" si="15"/>
        <v/>
      </c>
      <c r="M107" s="107" t="str">
        <f t="shared" si="16"/>
        <v/>
      </c>
      <c r="N107" s="107" t="str">
        <f t="shared" si="17"/>
        <v/>
      </c>
      <c r="O107" s="107" t="str">
        <f t="shared" si="18"/>
        <v/>
      </c>
    </row>
    <row r="108" spans="1:15" x14ac:dyDescent="0.25">
      <c r="A108">
        <v>599</v>
      </c>
      <c r="B108">
        <v>545</v>
      </c>
      <c r="C108" t="s">
        <v>4420</v>
      </c>
      <c r="D108" t="s">
        <v>1132</v>
      </c>
      <c r="E108" s="33" t="s">
        <v>4523</v>
      </c>
      <c r="F108">
        <f t="shared" si="19"/>
        <v>10.16</v>
      </c>
      <c r="G108" s="14">
        <f>VLOOKUP(D108,'BASE ARTICLE SAMUEL 25012023 v2'!$A$1:$K$1287,11,FALSE)</f>
        <v>10.16</v>
      </c>
      <c r="H108">
        <f t="shared" si="20"/>
        <v>10.16</v>
      </c>
      <c r="I108" s="82" t="str">
        <f t="shared" si="21"/>
        <v>10.16</v>
      </c>
      <c r="J108">
        <f t="shared" si="22"/>
        <v>0</v>
      </c>
      <c r="K108" s="107" t="str">
        <f t="shared" si="14"/>
        <v/>
      </c>
      <c r="L108" s="107" t="str">
        <f t="shared" si="15"/>
        <v/>
      </c>
      <c r="M108" s="107" t="str">
        <f t="shared" si="16"/>
        <v/>
      </c>
      <c r="N108" s="107" t="str">
        <f t="shared" si="17"/>
        <v/>
      </c>
      <c r="O108" s="107" t="str">
        <f t="shared" si="18"/>
        <v/>
      </c>
    </row>
    <row r="109" spans="1:15" x14ac:dyDescent="0.25">
      <c r="A109">
        <v>443</v>
      </c>
      <c r="B109">
        <v>546</v>
      </c>
      <c r="C109" t="s">
        <v>4420</v>
      </c>
      <c r="D109" t="s">
        <v>938</v>
      </c>
      <c r="E109" s="33" t="s">
        <v>4524</v>
      </c>
      <c r="F109">
        <f t="shared" si="19"/>
        <v>547.57000000000005</v>
      </c>
      <c r="G109" s="14">
        <f>VLOOKUP(D109,'BASE ARTICLE SAMUEL 25012023 v2'!$A$1:$K$1287,11,FALSE)</f>
        <v>550.95500000000004</v>
      </c>
      <c r="H109">
        <f t="shared" si="20"/>
        <v>550.96</v>
      </c>
      <c r="I109" s="82" t="str">
        <f t="shared" si="21"/>
        <v>550.96</v>
      </c>
      <c r="J109">
        <f t="shared" si="22"/>
        <v>1</v>
      </c>
      <c r="K109" s="107" t="str">
        <f t="shared" si="14"/>
        <v>UPDATE saskitps_product p set p.price = 550.96, p.date_upd=now() where p.id_product = 546 ;</v>
      </c>
      <c r="L109" s="107" t="str">
        <f t="shared" si="15"/>
        <v>UPDATE saskitps_product_shop p set p.price = 550.96, p.date_upd=now() where p.id_product = 546 and p.id_shop=1 ;</v>
      </c>
      <c r="M109" s="107" t="str">
        <f t="shared" si="16"/>
        <v>INSERT INTO TSaskitArchivePrix (RefSaskit,Prix,DATE_MODIF) Select RefSaskit, OldPrix, DateModification From TSaskit Where RefSaskit = 443;</v>
      </c>
      <c r="N109" s="107" t="str">
        <f t="shared" si="17"/>
        <v>UPDATE TSaskit sas set sas.OldPrix = sas.PrixMagasin, sas.PrixMagasin = 550.96, sas.DateModification = NOW() where sas.RefSaskit = 443 ;</v>
      </c>
      <c r="O109" s="107" t="str">
        <f t="shared" si="18"/>
        <v>INSERT INTO TSaskitMajProduits (RefSaskitMaj, Reference,PrixMaj) values (4,'CHASSEAQUA',550.96);</v>
      </c>
    </row>
    <row r="110" spans="1:15" x14ac:dyDescent="0.25">
      <c r="A110">
        <v>502</v>
      </c>
      <c r="B110">
        <v>547</v>
      </c>
      <c r="C110" t="s">
        <v>4420</v>
      </c>
      <c r="D110" t="s">
        <v>1161</v>
      </c>
      <c r="E110" s="33" t="s">
        <v>4525</v>
      </c>
      <c r="F110">
        <f t="shared" si="19"/>
        <v>4.8</v>
      </c>
      <c r="G110" s="14">
        <f>VLOOKUP(D110,'BASE ARTICLE SAMUEL 25012023 v2'!$A$1:$K$1287,11,FALSE)</f>
        <v>4.641</v>
      </c>
      <c r="H110">
        <f t="shared" si="20"/>
        <v>4.6399999999999997</v>
      </c>
      <c r="I110" s="82" t="str">
        <f t="shared" si="21"/>
        <v>4.64</v>
      </c>
      <c r="J110">
        <f t="shared" si="22"/>
        <v>1</v>
      </c>
      <c r="K110" s="107" t="str">
        <f t="shared" si="14"/>
        <v>UPDATE saskitps_product p set p.price = 4.64, p.date_upd=now() where p.id_product = 547 ;</v>
      </c>
      <c r="L110" s="107" t="str">
        <f t="shared" si="15"/>
        <v>UPDATE saskitps_product_shop p set p.price = 4.64, p.date_upd=now() where p.id_product = 547 and p.id_shop=1 ;</v>
      </c>
      <c r="M110" s="107" t="str">
        <f t="shared" si="16"/>
        <v>INSERT INTO TSaskitArchivePrix (RefSaskit,Prix,DATE_MODIF) Select RefSaskit, OldPrix, DateModification From TSaskit Where RefSaskit = 502;</v>
      </c>
      <c r="N110" s="107" t="str">
        <f t="shared" si="17"/>
        <v>UPDATE TSaskit sas set sas.OldPrix = sas.PrixMagasin, sas.PrixMagasin = 4.64, sas.DateModification = NOW() where sas.RefSaskit = 502 ;</v>
      </c>
      <c r="O110" s="107" t="str">
        <f t="shared" si="18"/>
        <v>INSERT INTO TSaskitMajProduits (RefSaskitMaj, Reference,PrixMaj) values (4,'TOTEB',4.64);</v>
      </c>
    </row>
    <row r="111" spans="1:15" x14ac:dyDescent="0.25">
      <c r="A111">
        <v>444</v>
      </c>
      <c r="B111">
        <v>548</v>
      </c>
      <c r="C111" t="s">
        <v>4420</v>
      </c>
      <c r="D111" t="s">
        <v>1118</v>
      </c>
      <c r="E111" s="33" t="s">
        <v>4526</v>
      </c>
      <c r="F111">
        <f t="shared" si="19"/>
        <v>135.75</v>
      </c>
      <c r="G111" s="14">
        <f>VLOOKUP(D111,'BASE ARTICLE SAMUEL 25012023 v2'!$A$1:$K$1287,11,FALSE)</f>
        <v>142.03600000000003</v>
      </c>
      <c r="H111">
        <f t="shared" si="20"/>
        <v>142.04</v>
      </c>
      <c r="I111" s="82" t="str">
        <f t="shared" si="21"/>
        <v>142.04</v>
      </c>
      <c r="J111">
        <f t="shared" si="22"/>
        <v>1</v>
      </c>
      <c r="K111" s="107" t="str">
        <f t="shared" si="14"/>
        <v>UPDATE saskitps_product p set p.price = 142.04, p.date_upd=now() where p.id_product = 548 ;</v>
      </c>
      <c r="L111" s="107" t="str">
        <f t="shared" si="15"/>
        <v>UPDATE saskitps_product_shop p set p.price = 142.04, p.date_upd=now() where p.id_product = 548 and p.id_shop=1 ;</v>
      </c>
      <c r="M111" s="107" t="str">
        <f t="shared" si="16"/>
        <v>INSERT INTO TSaskitArchivePrix (RefSaskit,Prix,DATE_MODIF) Select RefSaskit, OldPrix, DateModification From TSaskit Where RefSaskit = 444;</v>
      </c>
      <c r="N111" s="107" t="str">
        <f t="shared" si="17"/>
        <v>UPDATE TSaskit sas set sas.OldPrix = sas.PrixMagasin, sas.PrixMagasin = 142.04, sas.DateModification = NOW() where sas.RefSaskit = 444 ;</v>
      </c>
      <c r="O111" s="107" t="str">
        <f t="shared" si="18"/>
        <v>INSERT INTO TSaskitMajProduits (RefSaskitMaj, Reference,PrixMaj) values (4,'MCOFPRO',142.04);</v>
      </c>
    </row>
    <row r="112" spans="1:15" x14ac:dyDescent="0.25">
      <c r="A112">
        <v>445</v>
      </c>
      <c r="B112">
        <v>549</v>
      </c>
      <c r="C112" t="s">
        <v>4420</v>
      </c>
      <c r="D112" t="s">
        <v>1168</v>
      </c>
      <c r="E112" s="33" t="s">
        <v>4527</v>
      </c>
      <c r="F112">
        <f t="shared" si="19"/>
        <v>11.1</v>
      </c>
      <c r="G112" s="14">
        <f>VLOOKUP(D112,'BASE ARTICLE SAMUEL 25012023 v2'!$A$1:$K$1287,11,FALSE)</f>
        <v>11.654999999999999</v>
      </c>
      <c r="H112">
        <f t="shared" si="20"/>
        <v>11.66</v>
      </c>
      <c r="I112" s="82" t="str">
        <f t="shared" si="21"/>
        <v>11.66</v>
      </c>
      <c r="J112">
        <f t="shared" si="22"/>
        <v>1</v>
      </c>
      <c r="K112" s="107" t="str">
        <f t="shared" si="14"/>
        <v>UPDATE saskitps_product p set p.price = 11.66, p.date_upd=now() where p.id_product = 549 ;</v>
      </c>
      <c r="L112" s="107" t="str">
        <f t="shared" si="15"/>
        <v>UPDATE saskitps_product_shop p set p.price = 11.66, p.date_upd=now() where p.id_product = 549 and p.id_shop=1 ;</v>
      </c>
      <c r="M112" s="107" t="str">
        <f t="shared" si="16"/>
        <v>INSERT INTO TSaskitArchivePrix (RefSaskit,Prix,DATE_MODIF) Select RefSaskit, OldPrix, DateModification From TSaskit Where RefSaskit = 445;</v>
      </c>
      <c r="N112" s="107" t="str">
        <f t="shared" si="17"/>
        <v>UPDATE TSaskit sas set sas.OldPrix = sas.PrixMagasin, sas.PrixMagasin = 11.66, sas.DateModification = NOW() where sas.RefSaskit = 445 ;</v>
      </c>
      <c r="O112" s="107" t="str">
        <f t="shared" si="18"/>
        <v>INSERT INTO TSaskitMajProduits (RefSaskitMaj, Reference,PrixMaj) values (4,'C70701800',11.66);</v>
      </c>
    </row>
    <row r="113" spans="1:15" x14ac:dyDescent="0.25">
      <c r="A113">
        <v>446</v>
      </c>
      <c r="B113">
        <v>550</v>
      </c>
      <c r="C113" t="s">
        <v>4420</v>
      </c>
      <c r="D113" t="s">
        <v>1172</v>
      </c>
      <c r="E113" s="33" t="s">
        <v>4528</v>
      </c>
      <c r="F113">
        <f t="shared" si="19"/>
        <v>14.03</v>
      </c>
      <c r="G113" s="14">
        <f>VLOOKUP(D113,'BASE ARTICLE SAMUEL 25012023 v2'!$A$1:$K$1287,11,FALSE)</f>
        <v>14.549999999999999</v>
      </c>
      <c r="H113">
        <f t="shared" si="20"/>
        <v>14.55</v>
      </c>
      <c r="I113" s="82" t="str">
        <f t="shared" si="21"/>
        <v>14.55</v>
      </c>
      <c r="J113">
        <f t="shared" si="22"/>
        <v>1</v>
      </c>
      <c r="K113" s="107" t="str">
        <f t="shared" si="14"/>
        <v>UPDATE saskitps_product p set p.price = 14.55, p.date_upd=now() where p.id_product = 550 ;</v>
      </c>
      <c r="L113" s="107" t="str">
        <f t="shared" si="15"/>
        <v>UPDATE saskitps_product_shop p set p.price = 14.55, p.date_upd=now() where p.id_product = 550 and p.id_shop=1 ;</v>
      </c>
      <c r="M113" s="107" t="str">
        <f t="shared" si="16"/>
        <v>INSERT INTO TSaskitArchivePrix (RefSaskit,Prix,DATE_MODIF) Select RefSaskit, OldPrix, DateModification From TSaskit Where RefSaskit = 446;</v>
      </c>
      <c r="N113" s="107" t="str">
        <f t="shared" si="17"/>
        <v>UPDATE TSaskit sas set sas.OldPrix = sas.PrixMagasin, sas.PrixMagasin = 14.55, sas.DateModification = NOW() where sas.RefSaskit = 446 ;</v>
      </c>
      <c r="O113" s="107" t="str">
        <f t="shared" si="18"/>
        <v>INSERT INTO TSaskitMajProduits (RefSaskitMaj, Reference,PrixMaj) values (4,'C41413000',14.55);</v>
      </c>
    </row>
    <row r="114" spans="1:15" x14ac:dyDescent="0.25">
      <c r="A114">
        <v>448</v>
      </c>
      <c r="B114">
        <v>552</v>
      </c>
      <c r="C114" t="s">
        <v>4420</v>
      </c>
      <c r="D114" t="s">
        <v>1176</v>
      </c>
      <c r="E114" s="33" t="s">
        <v>4529</v>
      </c>
      <c r="F114">
        <f t="shared" si="19"/>
        <v>30.36</v>
      </c>
      <c r="G114" s="14">
        <f>VLOOKUP(D114,'BASE ARTICLE SAMUEL 25012023 v2'!$A$1:$K$1287,11,FALSE)</f>
        <v>32.82</v>
      </c>
      <c r="H114">
        <f t="shared" si="20"/>
        <v>32.82</v>
      </c>
      <c r="I114" s="82" t="str">
        <f t="shared" si="21"/>
        <v>32.82</v>
      </c>
      <c r="J114">
        <f t="shared" si="22"/>
        <v>1</v>
      </c>
      <c r="K114" s="107" t="str">
        <f t="shared" si="14"/>
        <v>UPDATE saskitps_product p set p.price = 32.82, p.date_upd=now() where p.id_product = 552 ;</v>
      </c>
      <c r="L114" s="107" t="str">
        <f t="shared" si="15"/>
        <v>UPDATE saskitps_product_shop p set p.price = 32.82, p.date_upd=now() where p.id_product = 552 and p.id_shop=1 ;</v>
      </c>
      <c r="M114" s="107" t="str">
        <f t="shared" si="16"/>
        <v>INSERT INTO TSaskitArchivePrix (RefSaskit,Prix,DATE_MODIF) Select RefSaskit, OldPrix, DateModification From TSaskit Where RefSaskit = 448;</v>
      </c>
      <c r="N114" s="107" t="str">
        <f t="shared" si="17"/>
        <v>UPDATE TSaskit sas set sas.OldPrix = sas.PrixMagasin, sas.PrixMagasin = 32.82, sas.DateModification = NOW() where sas.RefSaskit = 448 ;</v>
      </c>
      <c r="O114" s="107" t="str">
        <f t="shared" si="18"/>
        <v>INSERT INTO TSaskitMajProduits (RefSaskitMaj, Reference,PrixMaj) values (4,'C1001002500',32.82);</v>
      </c>
    </row>
    <row r="115" spans="1:15" x14ac:dyDescent="0.25">
      <c r="A115">
        <v>600</v>
      </c>
      <c r="B115">
        <v>553</v>
      </c>
      <c r="C115" t="s">
        <v>4420</v>
      </c>
      <c r="D115" t="s">
        <v>1184</v>
      </c>
      <c r="E115" s="33" t="s">
        <v>4530</v>
      </c>
      <c r="F115">
        <f t="shared" si="19"/>
        <v>64.489999999999995</v>
      </c>
      <c r="G115" s="14">
        <f>VLOOKUP(D115,'BASE ARTICLE SAMUEL 25012023 v2'!$A$1:$K$1287,11,FALSE)</f>
        <v>64.491700000000009</v>
      </c>
      <c r="H115">
        <f t="shared" si="20"/>
        <v>64.489999999999995</v>
      </c>
      <c r="I115" s="82" t="str">
        <f t="shared" si="21"/>
        <v>64.49</v>
      </c>
      <c r="J115">
        <f t="shared" si="22"/>
        <v>0</v>
      </c>
      <c r="K115" s="107" t="str">
        <f t="shared" si="14"/>
        <v/>
      </c>
      <c r="L115" s="107" t="str">
        <f t="shared" si="15"/>
        <v/>
      </c>
      <c r="M115" s="107" t="str">
        <f t="shared" si="16"/>
        <v/>
      </c>
      <c r="N115" s="107" t="str">
        <f t="shared" si="17"/>
        <v/>
      </c>
      <c r="O115" s="107" t="str">
        <f t="shared" si="18"/>
        <v/>
      </c>
    </row>
    <row r="116" spans="1:15" x14ac:dyDescent="0.25">
      <c r="A116">
        <v>450</v>
      </c>
      <c r="B116">
        <v>554</v>
      </c>
      <c r="C116" t="s">
        <v>4420</v>
      </c>
      <c r="D116" t="s">
        <v>1150</v>
      </c>
      <c r="E116" s="33" t="s">
        <v>4531</v>
      </c>
      <c r="F116">
        <f t="shared" si="19"/>
        <v>999.42</v>
      </c>
      <c r="G116" s="14">
        <f>VLOOKUP(D116,'BASE ARTICLE SAMUEL 25012023 v2'!$A$1:$K$1287,11,FALSE)</f>
        <v>1003.32525</v>
      </c>
      <c r="H116">
        <f t="shared" si="20"/>
        <v>1003.33</v>
      </c>
      <c r="I116" s="82" t="str">
        <f t="shared" si="21"/>
        <v>1003.33</v>
      </c>
      <c r="J116">
        <f t="shared" si="22"/>
        <v>1</v>
      </c>
      <c r="K116" s="107" t="str">
        <f t="shared" si="14"/>
        <v>UPDATE saskitps_product p set p.price = 1003.33, p.date_upd=now() where p.id_product = 554 ;</v>
      </c>
      <c r="L116" s="107" t="str">
        <f t="shared" si="15"/>
        <v>UPDATE saskitps_product_shop p set p.price = 1003.33, p.date_upd=now() where p.id_product = 554 and p.id_shop=1 ;</v>
      </c>
      <c r="M116" s="107" t="str">
        <f t="shared" si="16"/>
        <v>INSERT INTO TSaskitArchivePrix (RefSaskit,Prix,DATE_MODIF) Select RefSaskit, OldPrix, DateModification From TSaskit Where RefSaskit = 450;</v>
      </c>
      <c r="N116" s="107" t="str">
        <f t="shared" si="17"/>
        <v>UPDATE TSaskit sas set sas.OldPrix = sas.PrixMagasin, sas.PrixMagasin = 1003.33, sas.DateModification = NOW() where sas.RefSaskit = 450 ;</v>
      </c>
      <c r="O116" s="107" t="str">
        <f t="shared" si="18"/>
        <v>INSERT INTO TSaskitMajProduits (RefSaskitMaj, Reference,PrixMaj) values (4,'CHASSECLAP',1003.33);</v>
      </c>
    </row>
    <row r="117" spans="1:15" x14ac:dyDescent="0.25">
      <c r="A117">
        <v>451</v>
      </c>
      <c r="B117">
        <v>555</v>
      </c>
      <c r="C117" t="s">
        <v>4420</v>
      </c>
      <c r="D117" t="s">
        <v>1102</v>
      </c>
      <c r="E117" s="33" t="s">
        <v>4532</v>
      </c>
      <c r="F117">
        <f t="shared" si="19"/>
        <v>39.6</v>
      </c>
      <c r="G117" s="14">
        <f>VLOOKUP(D117,'BASE ARTICLE SAMUEL 25012023 v2'!$A$1:$K$1287,11,FALSE)</f>
        <v>50.685000000000002</v>
      </c>
      <c r="H117">
        <f t="shared" si="20"/>
        <v>50.69</v>
      </c>
      <c r="I117" s="82" t="str">
        <f t="shared" si="21"/>
        <v>50.69</v>
      </c>
      <c r="J117">
        <f t="shared" si="22"/>
        <v>1</v>
      </c>
      <c r="K117" s="107" t="str">
        <f t="shared" si="14"/>
        <v>UPDATE saskitps_product p set p.price = 50.69, p.date_upd=now() where p.id_product = 555 ;</v>
      </c>
      <c r="L117" s="107" t="str">
        <f t="shared" si="15"/>
        <v>UPDATE saskitps_product_shop p set p.price = 50.69, p.date_upd=now() where p.id_product = 555 and p.id_shop=1 ;</v>
      </c>
      <c r="M117" s="107" t="str">
        <f t="shared" si="16"/>
        <v>INSERT INTO TSaskitArchivePrix (RefSaskit,Prix,DATE_MODIF) Select RefSaskit, OldPrix, DateModification From TSaskit Where RefSaskit = 451;</v>
      </c>
      <c r="N117" s="107" t="str">
        <f t="shared" si="17"/>
        <v>UPDATE TSaskit sas set sas.OldPrix = sas.PrixMagasin, sas.PrixMagasin = 50.69, sas.DateModification = NOW() where sas.RefSaskit = 451 ;</v>
      </c>
      <c r="O117" s="107" t="str">
        <f t="shared" si="18"/>
        <v>INSERT INTO TSaskitMajProduits (RefSaskitMaj, Reference,PrixMaj) values (4,'BIPSTOP',50.69);</v>
      </c>
    </row>
    <row r="118" spans="1:15" x14ac:dyDescent="0.25">
      <c r="A118">
        <v>452</v>
      </c>
      <c r="B118">
        <v>559</v>
      </c>
      <c r="C118" t="s">
        <v>4420</v>
      </c>
      <c r="D118" t="s">
        <v>1111</v>
      </c>
      <c r="E118" s="33" t="s">
        <v>4533</v>
      </c>
      <c r="F118">
        <f t="shared" si="19"/>
        <v>98.77</v>
      </c>
      <c r="G118" s="14">
        <f>VLOOKUP(D118,'BASE ARTICLE SAMUEL 25012023 v2'!$A$1:$K$1287,11,FALSE)</f>
        <v>100.59500000000001</v>
      </c>
      <c r="H118">
        <f t="shared" si="20"/>
        <v>100.6</v>
      </c>
      <c r="I118" s="82" t="str">
        <f t="shared" si="21"/>
        <v>100.6</v>
      </c>
      <c r="J118">
        <f t="shared" si="22"/>
        <v>1</v>
      </c>
      <c r="K118" s="107" t="str">
        <f t="shared" si="14"/>
        <v>UPDATE saskitps_product p set p.price = 100.6, p.date_upd=now() where p.id_product = 559 ;</v>
      </c>
      <c r="L118" s="107" t="str">
        <f t="shared" si="15"/>
        <v>UPDATE saskitps_product_shop p set p.price = 100.6, p.date_upd=now() where p.id_product = 559 and p.id_shop=1 ;</v>
      </c>
      <c r="M118" s="107" t="str">
        <f t="shared" si="16"/>
        <v>INSERT INTO TSaskitArchivePrix (RefSaskit,Prix,DATE_MODIF) Select RefSaskit, OldPrix, DateModification From TSaskit Where RefSaskit = 452;</v>
      </c>
      <c r="N118" s="107" t="str">
        <f t="shared" si="17"/>
        <v>UPDATE TSaskit sas set sas.OldPrix = sas.PrixMagasin, sas.PrixMagasin = 100.6, sas.DateModification = NOW() where sas.RefSaskit = 452 ;</v>
      </c>
      <c r="O118" s="107" t="str">
        <f t="shared" si="18"/>
        <v>INSERT INTO TSaskitMajProduits (RefSaskitMaj, Reference,PrixMaj) values (4,'REHAUS400',100.6);</v>
      </c>
    </row>
    <row r="119" spans="1:15" x14ac:dyDescent="0.25">
      <c r="A119">
        <v>453</v>
      </c>
      <c r="B119">
        <v>561</v>
      </c>
      <c r="C119" t="s">
        <v>4420</v>
      </c>
      <c r="D119" s="3" t="s">
        <v>1354</v>
      </c>
      <c r="E119" s="33" t="s">
        <v>4534</v>
      </c>
      <c r="F119">
        <f t="shared" si="19"/>
        <v>37.17</v>
      </c>
      <c r="G119" s="14">
        <v>33.57</v>
      </c>
      <c r="H119">
        <f t="shared" si="20"/>
        <v>33.57</v>
      </c>
      <c r="I119" s="82" t="str">
        <f t="shared" si="21"/>
        <v>33.57</v>
      </c>
      <c r="J119">
        <f t="shared" si="22"/>
        <v>1</v>
      </c>
      <c r="K119" s="107" t="str">
        <f t="shared" ref="K119:K143" si="23">IF(J119=1,SUBSTITUTE(SUBSTITUTE($K$1,"#P#",I119),"#ID#",B119),"")</f>
        <v>UPDATE saskitps_product p set p.price = 33.57, p.date_upd=now() where p.id_product = 561 ;</v>
      </c>
      <c r="L119" s="107" t="str">
        <f t="shared" ref="L119:L143" si="24">IF(J119=1,SUBSTITUTE(SUBSTITUTE($L$1,"#P#",I119),"#ID#",B119),"")</f>
        <v>UPDATE saskitps_product_shop p set p.price = 33.57, p.date_upd=now() where p.id_product = 561 and p.id_shop=1 ;</v>
      </c>
      <c r="M119" s="107" t="str">
        <f t="shared" ref="M119:M143" si="25">IF(J119=1,SUBSTITUTE(SUBSTITUTE(SUBSTITUTE($M$1,"#P#",I119),"#ID#",A119),"#REF#",D119),"")</f>
        <v>INSERT INTO TSaskitArchivePrix (RefSaskit,Prix,DATE_MODIF) Select RefSaskit, OldPrix, DateModification From TSaskit Where RefSaskit = 453;</v>
      </c>
      <c r="N119" s="107" t="str">
        <f t="shared" ref="N119:N143" si="26">IF(J119=1,SUBSTITUTE(SUBSTITUTE(SUBSTITUTE($N$1,"#P#",I119),"#ID#",A119),"#REF#",D119),"")</f>
        <v>UPDATE TSaskit sas set sas.OldPrix = sas.PrixMagasin, sas.PrixMagasin = 33.57, sas.DateModification = NOW() where sas.RefSaskit = 453 ;</v>
      </c>
      <c r="O119" s="107" t="str">
        <f t="shared" ref="O119:O143" si="27">IF(J119=1,SUBSTITUTE(SUBSTITUTE(SUBSTITUTE($O$1,"#P#",I119),"#ID#",A119),"#REF#",D119),"")</f>
        <v>INSERT INTO TSaskitMajProduits (RefSaskitMaj, Reference,PrixMaj) values (4,'PCLCB3EH',33.57);</v>
      </c>
    </row>
    <row r="120" spans="1:15" x14ac:dyDescent="0.25">
      <c r="A120">
        <v>601</v>
      </c>
      <c r="B120">
        <v>565</v>
      </c>
      <c r="C120" t="s">
        <v>4420</v>
      </c>
      <c r="D120" t="s">
        <v>4535</v>
      </c>
      <c r="E120" s="33" t="s">
        <v>4536</v>
      </c>
      <c r="F120">
        <f t="shared" si="19"/>
        <v>5.99</v>
      </c>
      <c r="G120" s="14">
        <f>VLOOKUP(D120,'BASE ARTICLE SAMUEL 25012023 v2'!$A$1:$K$1287,11,FALSE)</f>
        <v>5.9850000000000003</v>
      </c>
      <c r="H120">
        <f t="shared" si="20"/>
        <v>5.99</v>
      </c>
      <c r="I120" s="82" t="str">
        <f t="shared" si="21"/>
        <v>5.99</v>
      </c>
      <c r="J120">
        <f t="shared" si="22"/>
        <v>0</v>
      </c>
      <c r="K120" s="107" t="str">
        <f t="shared" si="23"/>
        <v/>
      </c>
      <c r="L120" s="107" t="str">
        <f t="shared" si="24"/>
        <v/>
      </c>
      <c r="M120" s="107" t="str">
        <f t="shared" si="25"/>
        <v/>
      </c>
      <c r="N120" s="107" t="str">
        <f t="shared" si="26"/>
        <v/>
      </c>
      <c r="O120" s="107" t="str">
        <f t="shared" si="27"/>
        <v/>
      </c>
    </row>
    <row r="121" spans="1:15" x14ac:dyDescent="0.25">
      <c r="A121">
        <v>602</v>
      </c>
      <c r="B121">
        <v>570</v>
      </c>
      <c r="C121" t="s">
        <v>4420</v>
      </c>
      <c r="D121" t="s">
        <v>1364</v>
      </c>
      <c r="E121" s="33" t="s">
        <v>4537</v>
      </c>
      <c r="F121">
        <f t="shared" si="19"/>
        <v>10.25</v>
      </c>
      <c r="G121" s="14">
        <f>VLOOKUP(D121,'BASE ARTICLE SAMUEL 25012023 v2'!$A$1:$K$1287,11,FALSE)</f>
        <v>10.25</v>
      </c>
      <c r="H121">
        <f t="shared" si="20"/>
        <v>10.25</v>
      </c>
      <c r="I121" s="82" t="str">
        <f t="shared" si="21"/>
        <v>10.25</v>
      </c>
      <c r="J121">
        <f t="shared" si="22"/>
        <v>0</v>
      </c>
      <c r="K121" s="107" t="str">
        <f t="shared" si="23"/>
        <v/>
      </c>
      <c r="L121" s="107" t="str">
        <f t="shared" si="24"/>
        <v/>
      </c>
      <c r="M121" s="107" t="str">
        <f t="shared" si="25"/>
        <v/>
      </c>
      <c r="N121" s="107" t="str">
        <f t="shared" si="26"/>
        <v/>
      </c>
      <c r="O121" s="107" t="str">
        <f t="shared" si="27"/>
        <v/>
      </c>
    </row>
    <row r="122" spans="1:15" x14ac:dyDescent="0.25">
      <c r="A122">
        <v>516</v>
      </c>
      <c r="B122">
        <v>573</v>
      </c>
      <c r="C122" t="s">
        <v>4420</v>
      </c>
      <c r="D122" t="s">
        <v>1392</v>
      </c>
      <c r="E122" s="33" t="s">
        <v>4538</v>
      </c>
      <c r="F122">
        <f t="shared" si="19"/>
        <v>279.41000000000003</v>
      </c>
      <c r="G122" s="14">
        <f>VLOOKUP(D122,'BASE ARTICLE SAMUEL 25012023 v2'!$A$1:$K$1287,11,FALSE)</f>
        <v>289.37130000000002</v>
      </c>
      <c r="H122">
        <f t="shared" si="20"/>
        <v>289.37</v>
      </c>
      <c r="I122" s="82" t="str">
        <f t="shared" si="21"/>
        <v>289.37</v>
      </c>
      <c r="J122">
        <f t="shared" si="22"/>
        <v>1</v>
      </c>
      <c r="K122" s="107" t="str">
        <f t="shared" si="23"/>
        <v>UPDATE saskitps_product p set p.price = 289.37, p.date_upd=now() where p.id_product = 573 ;</v>
      </c>
      <c r="L122" s="107" t="str">
        <f t="shared" si="24"/>
        <v>UPDATE saskitps_product_shop p set p.price = 289.37, p.date_upd=now() where p.id_product = 573 and p.id_shop=1 ;</v>
      </c>
      <c r="M122" s="107" t="str">
        <f t="shared" si="25"/>
        <v>INSERT INTO TSaskitArchivePrix (RefSaskit,Prix,DATE_MODIF) Select RefSaskit, OldPrix, DateModification From TSaskit Where RefSaskit = 516;</v>
      </c>
      <c r="N122" s="107" t="str">
        <f t="shared" si="26"/>
        <v>UPDATE TSaskit sas set sas.OldPrix = sas.PrixMagasin, sas.PrixMagasin = 289.37, sas.DateModification = NOW() where sas.RefSaskit = 516 ;</v>
      </c>
      <c r="O122" s="107" t="str">
        <f t="shared" si="27"/>
        <v>INSERT INTO TSaskitMajProduits (RefSaskitMaj, Reference,PrixMaj) values (4,'DIR023V63',289.37);</v>
      </c>
    </row>
    <row r="123" spans="1:15" x14ac:dyDescent="0.25">
      <c r="A123">
        <v>603</v>
      </c>
      <c r="B123">
        <v>575</v>
      </c>
      <c r="C123" t="s">
        <v>4420</v>
      </c>
      <c r="D123" t="s">
        <v>1445</v>
      </c>
      <c r="E123" s="33" t="s">
        <v>4539</v>
      </c>
      <c r="F123">
        <f t="shared" si="19"/>
        <v>15.87</v>
      </c>
      <c r="G123" s="14">
        <f>VLOOKUP(D123,'BASE ARTICLE SAMUEL 25012023 v2'!$A$1:$K$1287,11,FALSE)</f>
        <v>15.866900000000001</v>
      </c>
      <c r="H123">
        <f t="shared" si="20"/>
        <v>15.87</v>
      </c>
      <c r="I123" s="82" t="str">
        <f t="shared" si="21"/>
        <v>15.87</v>
      </c>
      <c r="J123">
        <f t="shared" si="22"/>
        <v>0</v>
      </c>
      <c r="K123" s="107" t="str">
        <f t="shared" si="23"/>
        <v/>
      </c>
      <c r="L123" s="107" t="str">
        <f t="shared" si="24"/>
        <v/>
      </c>
      <c r="M123" s="107" t="str">
        <f t="shared" si="25"/>
        <v/>
      </c>
      <c r="N123" s="107" t="str">
        <f t="shared" si="26"/>
        <v/>
      </c>
      <c r="O123" s="107" t="str">
        <f t="shared" si="27"/>
        <v/>
      </c>
    </row>
    <row r="124" spans="1:15" x14ac:dyDescent="0.25">
      <c r="A124">
        <v>604</v>
      </c>
      <c r="B124">
        <v>576</v>
      </c>
      <c r="C124" t="s">
        <v>4420</v>
      </c>
      <c r="D124" t="s">
        <v>1447</v>
      </c>
      <c r="E124" s="33" t="s">
        <v>4540</v>
      </c>
      <c r="F124">
        <f t="shared" si="19"/>
        <v>4.99</v>
      </c>
      <c r="G124" s="14">
        <f>VLOOKUP(D124,'BASE ARTICLE SAMUEL 25012023 v2'!$A$1:$K$1287,11,FALSE)</f>
        <v>4.9875000000000007</v>
      </c>
      <c r="H124">
        <f t="shared" si="20"/>
        <v>4.99</v>
      </c>
      <c r="I124" s="82" t="str">
        <f t="shared" si="21"/>
        <v>4.99</v>
      </c>
      <c r="J124">
        <f t="shared" si="22"/>
        <v>0</v>
      </c>
      <c r="K124" s="107" t="str">
        <f t="shared" si="23"/>
        <v/>
      </c>
      <c r="L124" s="107" t="str">
        <f t="shared" si="24"/>
        <v/>
      </c>
      <c r="M124" s="107" t="str">
        <f t="shared" si="25"/>
        <v/>
      </c>
      <c r="N124" s="107" t="str">
        <f t="shared" si="26"/>
        <v/>
      </c>
      <c r="O124" s="107" t="str">
        <f t="shared" si="27"/>
        <v/>
      </c>
    </row>
    <row r="125" spans="1:15" x14ac:dyDescent="0.25">
      <c r="A125">
        <v>637</v>
      </c>
      <c r="B125">
        <v>579</v>
      </c>
      <c r="C125" t="s">
        <v>4420</v>
      </c>
      <c r="D125" t="s">
        <v>1492</v>
      </c>
      <c r="E125" s="33" t="s">
        <v>4541</v>
      </c>
      <c r="F125">
        <f t="shared" si="19"/>
        <v>702.75</v>
      </c>
      <c r="G125" s="14">
        <f>VLOOKUP(D125,'BASE ARTICLE SAMUEL 25012023 v2'!$A$1:$K$1287,11,FALSE)</f>
        <v>717.25149999999985</v>
      </c>
      <c r="H125">
        <f t="shared" si="20"/>
        <v>717.25</v>
      </c>
      <c r="I125" s="82" t="str">
        <f t="shared" si="21"/>
        <v>717.25</v>
      </c>
      <c r="J125">
        <f t="shared" si="22"/>
        <v>1</v>
      </c>
      <c r="K125" s="107" t="str">
        <f t="shared" si="23"/>
        <v>UPDATE saskitps_product p set p.price = 717.25, p.date_upd=now() where p.id_product = 579 ;</v>
      </c>
      <c r="L125" s="107" t="str">
        <f t="shared" si="24"/>
        <v>UPDATE saskitps_product_shop p set p.price = 717.25, p.date_upd=now() where p.id_product = 579 and p.id_shop=1 ;</v>
      </c>
      <c r="M125" s="107" t="str">
        <f t="shared" si="25"/>
        <v>INSERT INTO TSaskitArchivePrix (RefSaskit,Prix,DATE_MODIF) Select RefSaskit, OldPrix, DateModification From TSaskit Where RefSaskit = 637;</v>
      </c>
      <c r="N125" s="107" t="str">
        <f t="shared" si="26"/>
        <v>UPDATE TSaskit sas set sas.OldPrix = sas.PrixMagasin, sas.PrixMagasin = 717.25, sas.DateModification = NOW() where sas.RefSaskit = 637 ;</v>
      </c>
      <c r="O125" s="107" t="str">
        <f t="shared" si="27"/>
        <v>INSERT INTO TSaskitMajProduits (RefSaskitMaj, Reference,PrixMaj) values (4,'MOTORISATION',717.25);</v>
      </c>
    </row>
    <row r="126" spans="1:15" x14ac:dyDescent="0.25">
      <c r="A126">
        <v>639</v>
      </c>
      <c r="B126">
        <v>581</v>
      </c>
      <c r="C126" t="s">
        <v>4420</v>
      </c>
      <c r="D126" t="s">
        <v>1463</v>
      </c>
      <c r="E126" s="33" t="s">
        <v>4542</v>
      </c>
      <c r="F126">
        <f t="shared" si="19"/>
        <v>19.059999999999999</v>
      </c>
      <c r="G126" s="14">
        <f>VLOOKUP(D126,'BASE ARTICLE SAMUEL 25012023 v2'!$A$1:$K$1287,11,FALSE)</f>
        <v>19.284480000000002</v>
      </c>
      <c r="H126">
        <f t="shared" si="20"/>
        <v>19.28</v>
      </c>
      <c r="I126" s="82" t="str">
        <f t="shared" si="21"/>
        <v>19.28</v>
      </c>
      <c r="J126">
        <f t="shared" si="22"/>
        <v>1</v>
      </c>
      <c r="K126" s="107" t="str">
        <f t="shared" si="23"/>
        <v>UPDATE saskitps_product p set p.price = 19.28, p.date_upd=now() where p.id_product = 581 ;</v>
      </c>
      <c r="L126" s="107" t="str">
        <f t="shared" si="24"/>
        <v>UPDATE saskitps_product_shop p set p.price = 19.28, p.date_upd=now() where p.id_product = 581 and p.id_shop=1 ;</v>
      </c>
      <c r="M126" s="107" t="str">
        <f t="shared" si="25"/>
        <v>INSERT INTO TSaskitArchivePrix (RefSaskit,Prix,DATE_MODIF) Select RefSaskit, OldPrix, DateModification From TSaskit Where RefSaskit = 639;</v>
      </c>
      <c r="N126" s="107" t="str">
        <f t="shared" si="26"/>
        <v>UPDATE TSaskit sas set sas.OldPrix = sas.PrixMagasin, sas.PrixMagasin = 19.28, sas.DateModification = NOW() where sas.RefSaskit = 639 ;</v>
      </c>
      <c r="O126" s="107" t="str">
        <f t="shared" si="27"/>
        <v>INSERT INTO TSaskitMajProduits (RefSaskitMaj, Reference,PrixMaj) values (4,'FOND8',19.28);</v>
      </c>
    </row>
    <row r="127" spans="1:15" x14ac:dyDescent="0.25">
      <c r="A127">
        <v>640</v>
      </c>
      <c r="B127">
        <v>586</v>
      </c>
      <c r="C127" t="s">
        <v>4420</v>
      </c>
      <c r="D127" t="s">
        <v>1663</v>
      </c>
      <c r="E127" s="33">
        <v>75</v>
      </c>
      <c r="F127">
        <f t="shared" si="19"/>
        <v>75</v>
      </c>
      <c r="G127" s="14">
        <f>VLOOKUP(D127,'BASE ARTICLE SAMUEL 25012023 v2'!$A$1:$K$1287,11,FALSE)</f>
        <v>75</v>
      </c>
      <c r="H127">
        <f t="shared" si="20"/>
        <v>75</v>
      </c>
      <c r="I127" s="82" t="str">
        <f t="shared" si="21"/>
        <v>75</v>
      </c>
      <c r="J127">
        <f t="shared" si="22"/>
        <v>0</v>
      </c>
      <c r="K127" s="107" t="str">
        <f t="shared" si="23"/>
        <v/>
      </c>
      <c r="L127" s="107" t="str">
        <f t="shared" si="24"/>
        <v/>
      </c>
      <c r="M127" s="107" t="str">
        <f t="shared" si="25"/>
        <v/>
      </c>
      <c r="N127" s="107" t="str">
        <f t="shared" si="26"/>
        <v/>
      </c>
      <c r="O127" s="107" t="str">
        <f t="shared" si="27"/>
        <v/>
      </c>
    </row>
    <row r="128" spans="1:15" x14ac:dyDescent="0.25">
      <c r="A128">
        <v>641</v>
      </c>
      <c r="B128">
        <v>587</v>
      </c>
      <c r="C128" t="s">
        <v>4420</v>
      </c>
      <c r="D128" t="s">
        <v>1490</v>
      </c>
      <c r="E128" s="33" t="s">
        <v>4543</v>
      </c>
      <c r="F128">
        <f t="shared" si="19"/>
        <v>102.18</v>
      </c>
      <c r="G128" s="14">
        <f>VLOOKUP(D128,'BASE ARTICLE SAMUEL 25012023 v2'!$A$1:$K$1287,11,FALSE)</f>
        <v>105.9395</v>
      </c>
      <c r="H128">
        <f t="shared" si="20"/>
        <v>105.94</v>
      </c>
      <c r="I128" s="82" t="str">
        <f t="shared" si="21"/>
        <v>105.94</v>
      </c>
      <c r="J128">
        <f t="shared" si="22"/>
        <v>1</v>
      </c>
      <c r="K128" s="107" t="str">
        <f t="shared" si="23"/>
        <v>UPDATE saskitps_product p set p.price = 105.94, p.date_upd=now() where p.id_product = 587 ;</v>
      </c>
      <c r="L128" s="107" t="str">
        <f t="shared" si="24"/>
        <v>UPDATE saskitps_product_shop p set p.price = 105.94, p.date_upd=now() where p.id_product = 587 and p.id_shop=1 ;</v>
      </c>
      <c r="M128" s="107" t="str">
        <f t="shared" si="25"/>
        <v>INSERT INTO TSaskitArchivePrix (RefSaskit,Prix,DATE_MODIF) Select RefSaskit, OldPrix, DateModification From TSaskit Where RefSaskit = 641;</v>
      </c>
      <c r="N128" s="107" t="str">
        <f t="shared" si="26"/>
        <v>UPDATE TSaskit sas set sas.OldPrix = sas.PrixMagasin, sas.PrixMagasin = 105.94, sas.DateModification = NOW() where sas.RefSaskit = 641 ;</v>
      </c>
      <c r="O128" s="107" t="str">
        <f t="shared" si="27"/>
        <v>INSERT INTO TSaskitMajProduits (RefSaskitMaj, Reference,PrixMaj) values (4,'CUVEDN200',105.94);</v>
      </c>
    </row>
    <row r="129" spans="1:15" x14ac:dyDescent="0.25">
      <c r="A129">
        <v>642</v>
      </c>
      <c r="B129">
        <v>589</v>
      </c>
      <c r="C129" t="s">
        <v>4420</v>
      </c>
      <c r="D129" t="s">
        <v>1688</v>
      </c>
      <c r="E129" s="33" t="s">
        <v>4544</v>
      </c>
      <c r="F129">
        <f t="shared" si="19"/>
        <v>9.9499999999999993</v>
      </c>
      <c r="G129" s="14">
        <f>VLOOKUP(D129,'BASE ARTICLE SAMUEL 25012023 v2'!$A$1:$K$1287,11,FALSE)</f>
        <v>9.9484000000000012</v>
      </c>
      <c r="H129">
        <f t="shared" si="20"/>
        <v>9.9499999999999993</v>
      </c>
      <c r="I129" s="82" t="str">
        <f t="shared" si="21"/>
        <v>9.95</v>
      </c>
      <c r="J129">
        <f t="shared" si="22"/>
        <v>0</v>
      </c>
      <c r="K129" s="107" t="str">
        <f t="shared" si="23"/>
        <v/>
      </c>
      <c r="L129" s="107" t="str">
        <f t="shared" si="24"/>
        <v/>
      </c>
      <c r="M129" s="107" t="str">
        <f t="shared" si="25"/>
        <v/>
      </c>
      <c r="N129" s="107" t="str">
        <f t="shared" si="26"/>
        <v/>
      </c>
      <c r="O129" s="107" t="str">
        <f t="shared" si="27"/>
        <v/>
      </c>
    </row>
    <row r="130" spans="1:15" x14ac:dyDescent="0.25">
      <c r="A130">
        <v>645</v>
      </c>
      <c r="B130">
        <v>592</v>
      </c>
      <c r="C130" t="s">
        <v>4420</v>
      </c>
      <c r="D130" t="s">
        <v>1591</v>
      </c>
      <c r="E130" s="33">
        <v>3</v>
      </c>
      <c r="F130">
        <f t="shared" si="19"/>
        <v>3</v>
      </c>
      <c r="G130" s="14">
        <f>VLOOKUP(D130,'BASE ARTICLE SAMUEL 25012023 v2'!$A$1:$K$1287,11,FALSE)</f>
        <v>3</v>
      </c>
      <c r="H130">
        <f t="shared" si="20"/>
        <v>3</v>
      </c>
      <c r="I130" s="82" t="str">
        <f t="shared" si="21"/>
        <v>3</v>
      </c>
      <c r="J130">
        <f t="shared" si="22"/>
        <v>0</v>
      </c>
      <c r="K130" s="107" t="str">
        <f t="shared" si="23"/>
        <v/>
      </c>
      <c r="L130" s="107" t="str">
        <f t="shared" si="24"/>
        <v/>
      </c>
      <c r="M130" s="107" t="str">
        <f t="shared" si="25"/>
        <v/>
      </c>
      <c r="N130" s="107" t="str">
        <f t="shared" si="26"/>
        <v/>
      </c>
      <c r="O130" s="107" t="str">
        <f t="shared" si="27"/>
        <v/>
      </c>
    </row>
    <row r="131" spans="1:15" x14ac:dyDescent="0.25">
      <c r="A131">
        <v>664</v>
      </c>
      <c r="B131">
        <v>595</v>
      </c>
      <c r="C131" t="s">
        <v>4420</v>
      </c>
      <c r="D131" t="s">
        <v>1698</v>
      </c>
      <c r="E131" s="33" t="s">
        <v>4545</v>
      </c>
      <c r="F131">
        <f t="shared" ref="F131:F192" si="28">VALUE(SUBSTITUTE(E131,".",","))</f>
        <v>19.55</v>
      </c>
      <c r="G131" s="14">
        <f>VLOOKUP(D131,'BASE ARTICLE SAMUEL 25012023 v2'!$A$1:$K$1287,11,FALSE)</f>
        <v>19.440000000000001</v>
      </c>
      <c r="H131">
        <f t="shared" ref="H131:H192" si="29">VALUE(IF(VALUE(SUBSTITUTE(G131,".",","))&gt;2,ROUND(SUBSTITUTE(G131,".",","),2),SUBSTITUTE(G131,".",",")))</f>
        <v>19.440000000000001</v>
      </c>
      <c r="I131" s="82" t="str">
        <f t="shared" ref="I131:I192" si="30">SUBSTITUTE(H131,",",".")</f>
        <v>19.44</v>
      </c>
      <c r="J131">
        <f t="shared" ref="J131:J192" si="31">IF(F131&lt;&gt;H131,1,0)</f>
        <v>1</v>
      </c>
      <c r="K131" s="107" t="str">
        <f t="shared" si="23"/>
        <v>UPDATE saskitps_product p set p.price = 19.44, p.date_upd=now() where p.id_product = 595 ;</v>
      </c>
      <c r="L131" s="107" t="str">
        <f t="shared" si="24"/>
        <v>UPDATE saskitps_product_shop p set p.price = 19.44, p.date_upd=now() where p.id_product = 595 and p.id_shop=1 ;</v>
      </c>
      <c r="M131" s="107" t="str">
        <f t="shared" si="25"/>
        <v>INSERT INTO TSaskitArchivePrix (RefSaskit,Prix,DATE_MODIF) Select RefSaskit, OldPrix, DateModification From TSaskit Where RefSaskit = 664;</v>
      </c>
      <c r="N131" s="107" t="str">
        <f t="shared" si="26"/>
        <v>UPDATE TSaskit sas set sas.OldPrix = sas.PrixMagasin, sas.PrixMagasin = 19.44, sas.DateModification = NOW() where sas.RefSaskit = 664 ;</v>
      </c>
      <c r="O131" s="107" t="str">
        <f t="shared" si="27"/>
        <v>INSERT INTO TSaskitMajProduits (RefSaskitMaj, Reference,PrixMaj) values (4,'RTCALEB24',19.44);</v>
      </c>
    </row>
    <row r="132" spans="1:15" x14ac:dyDescent="0.25">
      <c r="A132">
        <v>663</v>
      </c>
      <c r="B132">
        <v>597</v>
      </c>
      <c r="C132" t="s">
        <v>4420</v>
      </c>
      <c r="D132" t="s">
        <v>1706</v>
      </c>
      <c r="E132" s="33" t="s">
        <v>4546</v>
      </c>
      <c r="F132">
        <f t="shared" si="28"/>
        <v>775.54</v>
      </c>
      <c r="G132" s="14">
        <f>VLOOKUP(D132,'BASE ARTICLE SAMUEL 25012023 v2'!$A$1:$K$1287,11,FALSE)</f>
        <v>775.96699999999998</v>
      </c>
      <c r="H132">
        <f t="shared" si="29"/>
        <v>775.97</v>
      </c>
      <c r="I132" s="82" t="str">
        <f t="shared" si="30"/>
        <v>775.97</v>
      </c>
      <c r="J132">
        <f t="shared" si="31"/>
        <v>1</v>
      </c>
      <c r="K132" s="107" t="str">
        <f t="shared" si="23"/>
        <v>UPDATE saskitps_product p set p.price = 775.97, p.date_upd=now() where p.id_product = 597 ;</v>
      </c>
      <c r="L132" s="107" t="str">
        <f t="shared" si="24"/>
        <v>UPDATE saskitps_product_shop p set p.price = 775.97, p.date_upd=now() where p.id_product = 597 and p.id_shop=1 ;</v>
      </c>
      <c r="M132" s="107" t="str">
        <f t="shared" si="25"/>
        <v>INSERT INTO TSaskitArchivePrix (RefSaskit,Prix,DATE_MODIF) Select RefSaskit, OldPrix, DateModification From TSaskit Where RefSaskit = 663;</v>
      </c>
      <c r="N132" s="107" t="str">
        <f t="shared" si="26"/>
        <v>UPDATE TSaskit sas set sas.OldPrix = sas.PrixMagasin, sas.PrixMagasin = 775.97, sas.DateModification = NOW() where sas.RefSaskit = 663 ;</v>
      </c>
      <c r="O132" s="107" t="str">
        <f t="shared" si="27"/>
        <v>INSERT INTO TSaskitMajProduits (RefSaskitMaj, Reference,PrixMaj) values (4,'PXFV2EH2.5X1.6',775.97);</v>
      </c>
    </row>
    <row r="133" spans="1:15" x14ac:dyDescent="0.25">
      <c r="A133">
        <v>665</v>
      </c>
      <c r="B133">
        <v>598</v>
      </c>
      <c r="C133" t="s">
        <v>4420</v>
      </c>
      <c r="D133" t="s">
        <v>1717</v>
      </c>
      <c r="E133" s="33" t="s">
        <v>4547</v>
      </c>
      <c r="F133">
        <f t="shared" si="28"/>
        <v>5.0199999999999996</v>
      </c>
      <c r="G133" s="14">
        <f>VLOOKUP(D133,'BASE ARTICLE SAMUEL 25012023 v2'!$A$1:$K$1287,11,FALSE)</f>
        <v>6.963000000000001</v>
      </c>
      <c r="H133">
        <f t="shared" si="29"/>
        <v>6.96</v>
      </c>
      <c r="I133" s="82" t="str">
        <f t="shared" si="30"/>
        <v>6.96</v>
      </c>
      <c r="J133">
        <f t="shared" si="31"/>
        <v>1</v>
      </c>
      <c r="K133" s="107" t="str">
        <f t="shared" si="23"/>
        <v>UPDATE saskitps_product p set p.price = 6.96, p.date_upd=now() where p.id_product = 598 ;</v>
      </c>
      <c r="L133" s="107" t="str">
        <f t="shared" si="24"/>
        <v>UPDATE saskitps_product_shop p set p.price = 6.96, p.date_upd=now() where p.id_product = 598 and p.id_shop=1 ;</v>
      </c>
      <c r="M133" s="107" t="str">
        <f t="shared" si="25"/>
        <v>INSERT INTO TSaskitArchivePrix (RefSaskit,Prix,DATE_MODIF) Select RefSaskit, OldPrix, DateModification From TSaskit Where RefSaskit = 665;</v>
      </c>
      <c r="N133" s="107" t="str">
        <f t="shared" si="26"/>
        <v>UPDATE TSaskit sas set sas.OldPrix = sas.PrixMagasin, sas.PrixMagasin = 6.96, sas.DateModification = NOW() where sas.RefSaskit = 665 ;</v>
      </c>
      <c r="O133" s="107" t="str">
        <f t="shared" si="27"/>
        <v>INSERT INTO TSaskitMajProduits (RefSaskitMaj, Reference,PrixMaj) values (4,'BLUEFASTP',6.96);</v>
      </c>
    </row>
    <row r="134" spans="1:15" x14ac:dyDescent="0.25">
      <c r="A134">
        <v>668</v>
      </c>
      <c r="B134">
        <v>599</v>
      </c>
      <c r="C134" t="s">
        <v>4420</v>
      </c>
      <c r="D134" t="s">
        <v>1708</v>
      </c>
      <c r="E134" s="33" t="s">
        <v>4548</v>
      </c>
      <c r="F134">
        <f t="shared" si="28"/>
        <v>10.01</v>
      </c>
      <c r="G134" s="14">
        <f>VLOOKUP(D134,'BASE ARTICLE SAMUEL 25012023 v2'!$A$1:$K$1287,11,FALSE)</f>
        <v>10.01</v>
      </c>
      <c r="H134">
        <f t="shared" si="29"/>
        <v>10.01</v>
      </c>
      <c r="I134" s="82" t="str">
        <f t="shared" si="30"/>
        <v>10.01</v>
      </c>
      <c r="J134">
        <f t="shared" si="31"/>
        <v>0</v>
      </c>
      <c r="K134" s="107" t="str">
        <f t="shared" si="23"/>
        <v/>
      </c>
      <c r="L134" s="107" t="str">
        <f t="shared" si="24"/>
        <v/>
      </c>
      <c r="M134" s="107" t="str">
        <f t="shared" si="25"/>
        <v/>
      </c>
      <c r="N134" s="107" t="str">
        <f t="shared" si="26"/>
        <v/>
      </c>
      <c r="O134" s="107" t="str">
        <f t="shared" si="27"/>
        <v/>
      </c>
    </row>
    <row r="135" spans="1:15" x14ac:dyDescent="0.25">
      <c r="A135">
        <v>666</v>
      </c>
      <c r="B135">
        <v>600</v>
      </c>
      <c r="C135" t="s">
        <v>4420</v>
      </c>
      <c r="D135" t="s">
        <v>1671</v>
      </c>
      <c r="E135" s="33" t="s">
        <v>4549</v>
      </c>
      <c r="F135">
        <f t="shared" si="28"/>
        <v>4.6550000000000002</v>
      </c>
      <c r="G135" s="14">
        <f>VLOOKUP(D135,'BASE ARTICLE SAMUEL 25012023 v2'!$A$1:$K$1287,11,FALSE)</f>
        <v>4.6500000000000004</v>
      </c>
      <c r="H135">
        <f t="shared" si="29"/>
        <v>4.6500000000000004</v>
      </c>
      <c r="I135" s="82" t="str">
        <f t="shared" si="30"/>
        <v>4.65</v>
      </c>
      <c r="J135">
        <f t="shared" si="31"/>
        <v>1</v>
      </c>
      <c r="K135" s="107" t="str">
        <f t="shared" si="23"/>
        <v>UPDATE saskitps_product p set p.price = 4.65, p.date_upd=now() where p.id_product = 600 ;</v>
      </c>
      <c r="L135" s="107" t="str">
        <f t="shared" si="24"/>
        <v>UPDATE saskitps_product_shop p set p.price = 4.65, p.date_upd=now() where p.id_product = 600 and p.id_shop=1 ;</v>
      </c>
      <c r="M135" s="107" t="str">
        <f t="shared" si="25"/>
        <v>INSERT INTO TSaskitArchivePrix (RefSaskit,Prix,DATE_MODIF) Select RefSaskit, OldPrix, DateModification From TSaskit Where RefSaskit = 666;</v>
      </c>
      <c r="N135" s="107" t="str">
        <f t="shared" si="26"/>
        <v>UPDATE TSaskit sas set sas.OldPrix = sas.PrixMagasin, sas.PrixMagasin = 4.65, sas.DateModification = NOW() where sas.RefSaskit = 666 ;</v>
      </c>
      <c r="O135" s="107" t="str">
        <f t="shared" si="27"/>
        <v>INSERT INTO TSaskitMajProduits (RefSaskitMaj, Reference,PrixMaj) values (4,'MJOI110',4.65);</v>
      </c>
    </row>
    <row r="136" spans="1:15" x14ac:dyDescent="0.25">
      <c r="A136">
        <v>667</v>
      </c>
      <c r="B136">
        <v>601</v>
      </c>
      <c r="C136" t="s">
        <v>4420</v>
      </c>
      <c r="D136" t="s">
        <v>1673</v>
      </c>
      <c r="E136" s="33">
        <v>9</v>
      </c>
      <c r="F136">
        <f t="shared" si="28"/>
        <v>9</v>
      </c>
      <c r="G136" s="14">
        <f>VLOOKUP(D136,'BASE ARTICLE SAMUEL 25012023 v2'!$A$1:$K$1287,11,FALSE)</f>
        <v>9</v>
      </c>
      <c r="H136">
        <f t="shared" si="29"/>
        <v>9</v>
      </c>
      <c r="I136" s="82" t="str">
        <f t="shared" si="30"/>
        <v>9</v>
      </c>
      <c r="J136">
        <f t="shared" si="31"/>
        <v>0</v>
      </c>
      <c r="K136" s="107" t="str">
        <f t="shared" si="23"/>
        <v/>
      </c>
      <c r="L136" s="107" t="str">
        <f t="shared" si="24"/>
        <v/>
      </c>
      <c r="M136" s="107" t="str">
        <f t="shared" si="25"/>
        <v/>
      </c>
      <c r="N136" s="107" t="str">
        <f t="shared" si="26"/>
        <v/>
      </c>
      <c r="O136" s="107" t="str">
        <f t="shared" si="27"/>
        <v/>
      </c>
    </row>
    <row r="137" spans="1:15" x14ac:dyDescent="0.25">
      <c r="A137">
        <v>669</v>
      </c>
      <c r="B137">
        <v>602</v>
      </c>
      <c r="C137" t="s">
        <v>4420</v>
      </c>
      <c r="D137" t="s">
        <v>1096</v>
      </c>
      <c r="E137" s="33">
        <v>425</v>
      </c>
      <c r="F137">
        <f t="shared" si="28"/>
        <v>425</v>
      </c>
      <c r="G137" s="14">
        <f>VLOOKUP(D137,'BASE ARTICLE SAMUEL 25012023 v2'!$A$1:$K$1287,11,FALSE)</f>
        <v>425</v>
      </c>
      <c r="H137">
        <f t="shared" si="29"/>
        <v>425</v>
      </c>
      <c r="I137" s="82" t="str">
        <f t="shared" si="30"/>
        <v>425</v>
      </c>
      <c r="J137">
        <f t="shared" si="31"/>
        <v>0</v>
      </c>
      <c r="K137" s="107" t="str">
        <f t="shared" si="23"/>
        <v/>
      </c>
      <c r="L137" s="107" t="str">
        <f t="shared" si="24"/>
        <v/>
      </c>
      <c r="M137" s="107" t="str">
        <f t="shared" si="25"/>
        <v/>
      </c>
      <c r="N137" s="107" t="str">
        <f t="shared" si="26"/>
        <v/>
      </c>
      <c r="O137" s="107" t="str">
        <f t="shared" si="27"/>
        <v/>
      </c>
    </row>
    <row r="138" spans="1:15" x14ac:dyDescent="0.25">
      <c r="A138">
        <v>670</v>
      </c>
      <c r="B138">
        <v>603</v>
      </c>
      <c r="C138" t="s">
        <v>4420</v>
      </c>
      <c r="D138" t="s">
        <v>1742</v>
      </c>
      <c r="E138" s="33" t="s">
        <v>4550</v>
      </c>
      <c r="F138">
        <f t="shared" si="28"/>
        <v>52.46</v>
      </c>
      <c r="G138" s="14">
        <f>VLOOKUP(D138,'BASE ARTICLE SAMUEL 25012023 v2'!$A$1:$K$1287,11,FALSE)</f>
        <v>27.5</v>
      </c>
      <c r="H138">
        <f t="shared" si="29"/>
        <v>27.5</v>
      </c>
      <c r="I138" s="82" t="str">
        <f t="shared" si="30"/>
        <v>27.5</v>
      </c>
      <c r="J138">
        <f t="shared" si="31"/>
        <v>1</v>
      </c>
      <c r="K138" s="107" t="str">
        <f t="shared" si="23"/>
        <v>UPDATE saskitps_product p set p.price = 27.5, p.date_upd=now() where p.id_product = 603 ;</v>
      </c>
      <c r="L138" s="107" t="str">
        <f t="shared" si="24"/>
        <v>UPDATE saskitps_product_shop p set p.price = 27.5, p.date_upd=now() where p.id_product = 603 and p.id_shop=1 ;</v>
      </c>
      <c r="M138" s="107" t="str">
        <f t="shared" si="25"/>
        <v>INSERT INTO TSaskitArchivePrix (RefSaskit,Prix,DATE_MODIF) Select RefSaskit, OldPrix, DateModification From TSaskit Where RefSaskit = 670;</v>
      </c>
      <c r="N138" s="107" t="str">
        <f t="shared" si="26"/>
        <v>UPDATE TSaskit sas set sas.OldPrix = sas.PrixMagasin, sas.PrixMagasin = 27.5, sas.DateModification = NOW() where sas.RefSaskit = 670 ;</v>
      </c>
      <c r="O138" s="107" t="str">
        <f t="shared" si="27"/>
        <v>INSERT INTO TSaskitMajProduits (RefSaskitMaj, Reference,PrixMaj) values (4,'VCHARP8X140B50',27.5);</v>
      </c>
    </row>
    <row r="139" spans="1:15" x14ac:dyDescent="0.25">
      <c r="A139">
        <v>671</v>
      </c>
      <c r="B139">
        <v>604</v>
      </c>
      <c r="C139" t="s">
        <v>4420</v>
      </c>
      <c r="D139" t="s">
        <v>1762</v>
      </c>
      <c r="E139" s="33" t="s">
        <v>4551</v>
      </c>
      <c r="F139">
        <f t="shared" si="28"/>
        <v>71.900000000000006</v>
      </c>
      <c r="G139" s="14">
        <f>VLOOKUP(D139,'BASE ARTICLE SAMUEL 25012023 v2'!$A$1:$K$1287,11,FALSE)</f>
        <v>78.75</v>
      </c>
      <c r="H139">
        <f t="shared" si="29"/>
        <v>78.75</v>
      </c>
      <c r="I139" s="82" t="str">
        <f t="shared" si="30"/>
        <v>78.75</v>
      </c>
      <c r="J139">
        <f t="shared" si="31"/>
        <v>1</v>
      </c>
      <c r="K139" s="107" t="str">
        <f t="shared" si="23"/>
        <v>UPDATE saskitps_product p set p.price = 78.75, p.date_upd=now() where p.id_product = 604 ;</v>
      </c>
      <c r="L139" s="107" t="str">
        <f t="shared" si="24"/>
        <v>UPDATE saskitps_product_shop p set p.price = 78.75, p.date_upd=now() where p.id_product = 604 and p.id_shop=1 ;</v>
      </c>
      <c r="M139" s="107" t="str">
        <f t="shared" si="25"/>
        <v>INSERT INTO TSaskitArchivePrix (RefSaskit,Prix,DATE_MODIF) Select RefSaskit, OldPrix, DateModification From TSaskit Where RefSaskit = 671;</v>
      </c>
      <c r="N139" s="107" t="str">
        <f t="shared" si="26"/>
        <v>UPDATE TSaskit sas set sas.OldPrix = sas.PrixMagasin, sas.PrixMagasin = 78.75, sas.DateModification = NOW() where sas.RefSaskit = 671 ;</v>
      </c>
      <c r="O139" s="107" t="str">
        <f t="shared" si="27"/>
        <v>INSERT INTO TSaskitMajProduits (RefSaskitMaj, Reference,PrixMaj) values (4,'VCHARP8X160B50',78.75);</v>
      </c>
    </row>
    <row r="140" spans="1:15" x14ac:dyDescent="0.25">
      <c r="A140">
        <v>672</v>
      </c>
      <c r="B140">
        <v>605</v>
      </c>
      <c r="C140" t="s">
        <v>4420</v>
      </c>
      <c r="D140" t="s">
        <v>1744</v>
      </c>
      <c r="E140" s="33" t="s">
        <v>4552</v>
      </c>
      <c r="F140">
        <f t="shared" si="28"/>
        <v>35.25</v>
      </c>
      <c r="G140" s="14">
        <f>VLOOKUP(D140,'BASE ARTICLE SAMUEL 25012023 v2'!$A$1:$K$1287,11,FALSE)</f>
        <v>34.999999199999998</v>
      </c>
      <c r="H140">
        <f t="shared" si="29"/>
        <v>35</v>
      </c>
      <c r="I140" s="82" t="str">
        <f t="shared" si="30"/>
        <v>35</v>
      </c>
      <c r="J140">
        <f t="shared" si="31"/>
        <v>1</v>
      </c>
      <c r="K140" s="107" t="str">
        <f t="shared" si="23"/>
        <v>UPDATE saskitps_product p set p.price = 35, p.date_upd=now() where p.id_product = 605 ;</v>
      </c>
      <c r="L140" s="107" t="str">
        <f t="shared" si="24"/>
        <v>UPDATE saskitps_product_shop p set p.price = 35, p.date_upd=now() where p.id_product = 605 and p.id_shop=1 ;</v>
      </c>
      <c r="M140" s="107" t="str">
        <f t="shared" si="25"/>
        <v>INSERT INTO TSaskitArchivePrix (RefSaskit,Prix,DATE_MODIF) Select RefSaskit, OldPrix, DateModification From TSaskit Where RefSaskit = 672;</v>
      </c>
      <c r="N140" s="107" t="str">
        <f t="shared" si="26"/>
        <v>UPDATE TSaskit sas set sas.OldPrix = sas.PrixMagasin, sas.PrixMagasin = 35, sas.DateModification = NOW() where sas.RefSaskit = 672 ;</v>
      </c>
      <c r="O140" s="107" t="str">
        <f t="shared" si="27"/>
        <v>INSERT INTO TSaskitMajProduits (RefSaskitMaj, Reference,PrixMaj) values (4,'VPENT7X70B100',35);</v>
      </c>
    </row>
    <row r="141" spans="1:15" x14ac:dyDescent="0.25">
      <c r="A141">
        <v>673</v>
      </c>
      <c r="B141">
        <v>606</v>
      </c>
      <c r="C141" t="s">
        <v>4420</v>
      </c>
      <c r="D141" t="s">
        <v>1746</v>
      </c>
      <c r="E141" s="33" t="s">
        <v>4553</v>
      </c>
      <c r="F141">
        <f t="shared" si="28"/>
        <v>13.95</v>
      </c>
      <c r="G141" s="14">
        <f>VLOOKUP(D141,'BASE ARTICLE SAMUEL 25012023 v2'!$A$1:$K$1287,11,FALSE)</f>
        <v>14.000000399999998</v>
      </c>
      <c r="H141">
        <f t="shared" si="29"/>
        <v>14</v>
      </c>
      <c r="I141" s="82" t="str">
        <f t="shared" si="30"/>
        <v>14</v>
      </c>
      <c r="J141">
        <f t="shared" si="31"/>
        <v>1</v>
      </c>
      <c r="K141" s="107" t="str">
        <f t="shared" si="23"/>
        <v>UPDATE saskitps_product p set p.price = 14, p.date_upd=now() where p.id_product = 606 ;</v>
      </c>
      <c r="L141" s="107" t="str">
        <f t="shared" si="24"/>
        <v>UPDATE saskitps_product_shop p set p.price = 14, p.date_upd=now() where p.id_product = 606 and p.id_shop=1 ;</v>
      </c>
      <c r="M141" s="107" t="str">
        <f t="shared" si="25"/>
        <v>INSERT INTO TSaskitArchivePrix (RefSaskit,Prix,DATE_MODIF) Select RefSaskit, OldPrix, DateModification From TSaskit Where RefSaskit = 673;</v>
      </c>
      <c r="N141" s="107" t="str">
        <f t="shared" si="26"/>
        <v>UPDATE TSaskit sas set sas.OldPrix = sas.PrixMagasin, sas.PrixMagasin = 14, sas.DateModification = NOW() where sas.RefSaskit = 673 ;</v>
      </c>
      <c r="O141" s="107" t="str">
        <f t="shared" si="27"/>
        <v>INSERT INTO TSaskitMajProduits (RefSaskitMaj, Reference,PrixMaj) values (4,'VPENT6X30B100',14);</v>
      </c>
    </row>
    <row r="142" spans="1:15" x14ac:dyDescent="0.25">
      <c r="A142">
        <v>674</v>
      </c>
      <c r="B142">
        <v>607</v>
      </c>
      <c r="C142" t="s">
        <v>4420</v>
      </c>
      <c r="D142" t="s">
        <v>1750</v>
      </c>
      <c r="E142" s="33" t="s">
        <v>4554</v>
      </c>
      <c r="F142">
        <f t="shared" si="28"/>
        <v>1062.1300000000001</v>
      </c>
      <c r="G142" s="14">
        <f>VLOOKUP(D142,'BASE ARTICLE SAMUEL 25012023 v2'!$A$1:$K$1287,11,FALSE)</f>
        <v>1063.10232</v>
      </c>
      <c r="H142">
        <f t="shared" si="29"/>
        <v>1063.0999999999999</v>
      </c>
      <c r="I142" s="82" t="str">
        <f t="shared" si="30"/>
        <v>1063.1</v>
      </c>
      <c r="J142">
        <f t="shared" si="31"/>
        <v>1</v>
      </c>
      <c r="K142" s="107" t="str">
        <f t="shared" si="23"/>
        <v>UPDATE saskitps_product p set p.price = 1063.1, p.date_upd=now() where p.id_product = 607 ;</v>
      </c>
      <c r="L142" s="107" t="str">
        <f t="shared" si="24"/>
        <v>UPDATE saskitps_product_shop p set p.price = 1063.1, p.date_upd=now() where p.id_product = 607 and p.id_shop=1 ;</v>
      </c>
      <c r="M142" s="107" t="str">
        <f t="shared" si="25"/>
        <v>INSERT INTO TSaskitArchivePrix (RefSaskit,Prix,DATE_MODIF) Select RefSaskit, OldPrix, DateModification From TSaskit Where RefSaskit = 674;</v>
      </c>
      <c r="N142" s="107" t="str">
        <f t="shared" si="26"/>
        <v>UPDATE TSaskit sas set sas.OldPrix = sas.PrixMagasin, sas.PrixMagasin = 1063.1, sas.DateModification = NOW() where sas.RefSaskit = 674 ;</v>
      </c>
      <c r="O142" s="107" t="str">
        <f t="shared" si="27"/>
        <v>INSERT INTO TSaskitMajProduits (RefSaskitMaj, Reference,PrixMaj) values (4,'DIR023VMHI63PAP',1063.1);</v>
      </c>
    </row>
    <row r="143" spans="1:15" x14ac:dyDescent="0.25">
      <c r="A143">
        <v>675</v>
      </c>
      <c r="B143">
        <v>608</v>
      </c>
      <c r="C143" t="s">
        <v>4420</v>
      </c>
      <c r="D143" t="s">
        <v>1748</v>
      </c>
      <c r="E143" s="33">
        <v>33</v>
      </c>
      <c r="F143">
        <f t="shared" si="28"/>
        <v>33</v>
      </c>
      <c r="G143" s="14">
        <f>VLOOKUP(D143,'BASE ARTICLE SAMUEL 25012023 v2'!$A$1:$K$1287,11,FALSE)</f>
        <v>54.53</v>
      </c>
      <c r="H143">
        <f t="shared" si="29"/>
        <v>54.53</v>
      </c>
      <c r="I143" s="82" t="str">
        <f t="shared" si="30"/>
        <v>54.53</v>
      </c>
      <c r="J143">
        <f t="shared" si="31"/>
        <v>1</v>
      </c>
      <c r="K143" s="107" t="str">
        <f t="shared" si="23"/>
        <v>UPDATE saskitps_product p set p.price = 54.53, p.date_upd=now() where p.id_product = 608 ;</v>
      </c>
      <c r="L143" s="107" t="str">
        <f t="shared" si="24"/>
        <v>UPDATE saskitps_product_shop p set p.price = 54.53, p.date_upd=now() where p.id_product = 608 and p.id_shop=1 ;</v>
      </c>
      <c r="M143" s="107" t="str">
        <f t="shared" si="25"/>
        <v>INSERT INTO TSaskitArchivePrix (RefSaskit,Prix,DATE_MODIF) Select RefSaskit, OldPrix, DateModification From TSaskit Where RefSaskit = 675;</v>
      </c>
      <c r="N143" s="107" t="str">
        <f t="shared" si="26"/>
        <v>UPDATE TSaskit sas set sas.OldPrix = sas.PrixMagasin, sas.PrixMagasin = 54.53, sas.DateModification = NOW() where sas.RefSaskit = 675 ;</v>
      </c>
      <c r="O143" s="107" t="str">
        <f t="shared" si="27"/>
        <v>INSERT INTO TSaskitMajProduits (RefSaskitMaj, Reference,PrixMaj) values (4,'VCHARP6X80B100',54.53);</v>
      </c>
    </row>
    <row r="144" spans="1:15" x14ac:dyDescent="0.25">
      <c r="A144">
        <v>678</v>
      </c>
      <c r="B144">
        <v>612</v>
      </c>
      <c r="C144" t="s">
        <v>4420</v>
      </c>
      <c r="D144" t="s">
        <v>1780</v>
      </c>
      <c r="E144" s="33" t="s">
        <v>4555</v>
      </c>
      <c r="F144">
        <f t="shared" si="28"/>
        <v>2.73</v>
      </c>
      <c r="G144" s="14">
        <f>VLOOKUP(D144,'BASE ARTICLE SAMUEL 25012023 v2'!$A$1:$K$1287,11,FALSE)</f>
        <v>2.7264999999999997</v>
      </c>
      <c r="H144">
        <f t="shared" si="29"/>
        <v>2.73</v>
      </c>
      <c r="I144" s="82" t="str">
        <f t="shared" si="30"/>
        <v>2.73</v>
      </c>
      <c r="J144">
        <f t="shared" si="31"/>
        <v>0</v>
      </c>
      <c r="K144" s="107" t="str">
        <f t="shared" ref="K144:K181" si="32">IF(J144=1,SUBSTITUTE(SUBSTITUTE($K$1,"#P#",I144),"#ID#",B144),"")</f>
        <v/>
      </c>
      <c r="L144" s="107" t="str">
        <f t="shared" ref="L144:L181" si="33">IF(J144=1,SUBSTITUTE(SUBSTITUTE($L$1,"#P#",I144),"#ID#",B144),"")</f>
        <v/>
      </c>
      <c r="M144" s="107" t="str">
        <f t="shared" ref="M144:M181" si="34">IF(J144=1,SUBSTITUTE(SUBSTITUTE(SUBSTITUTE($M$1,"#P#",I144),"#ID#",A144),"#REF#",D144),"")</f>
        <v/>
      </c>
      <c r="N144" s="107" t="str">
        <f t="shared" ref="N144:N181" si="35">IF(J144=1,SUBSTITUTE(SUBSTITUTE(SUBSTITUTE($N$1,"#P#",I144),"#ID#",A144),"#REF#",D144),"")</f>
        <v/>
      </c>
      <c r="O144" s="107" t="str">
        <f t="shared" ref="O144:O181" si="36">IF(J144=1,SUBSTITUTE(SUBSTITUTE(SUBSTITUTE($O$1,"#P#",I144),"#ID#",A144),"#REF#",D144),"")</f>
        <v/>
      </c>
    </row>
    <row r="145" spans="1:15" x14ac:dyDescent="0.25">
      <c r="A145">
        <v>681</v>
      </c>
      <c r="B145">
        <v>615</v>
      </c>
      <c r="C145" t="s">
        <v>4420</v>
      </c>
      <c r="D145" t="s">
        <v>1790</v>
      </c>
      <c r="E145" s="33" t="s">
        <v>4557</v>
      </c>
      <c r="F145">
        <f t="shared" si="28"/>
        <v>68.430000000000007</v>
      </c>
      <c r="G145" s="14">
        <f>VLOOKUP(D145,'BASE ARTICLE SAMUEL 25012023 v2'!$A$1:$K$1287,11,FALSE)</f>
        <v>60.372890000000005</v>
      </c>
      <c r="H145">
        <f t="shared" si="29"/>
        <v>60.37</v>
      </c>
      <c r="I145" s="82" t="str">
        <f t="shared" si="30"/>
        <v>60.37</v>
      </c>
      <c r="J145">
        <f t="shared" si="31"/>
        <v>1</v>
      </c>
      <c r="K145" s="107" t="str">
        <f t="shared" si="32"/>
        <v>UPDATE saskitps_product p set p.price = 60.37, p.date_upd=now() where p.id_product = 615 ;</v>
      </c>
      <c r="L145" s="107" t="str">
        <f t="shared" si="33"/>
        <v>UPDATE saskitps_product_shop p set p.price = 60.37, p.date_upd=now() where p.id_product = 615 and p.id_shop=1 ;</v>
      </c>
      <c r="M145" s="107" t="str">
        <f t="shared" si="34"/>
        <v>INSERT INTO TSaskitArchivePrix (RefSaskit,Prix,DATE_MODIF) Select RefSaskit, OldPrix, DateModification From TSaskit Where RefSaskit = 681;</v>
      </c>
      <c r="N145" s="107" t="str">
        <f t="shared" si="35"/>
        <v>UPDATE TSaskit sas set sas.OldPrix = sas.PrixMagasin, sas.PrixMagasin = 60.37, sas.DateModification = NOW() where sas.RefSaskit = 681 ;</v>
      </c>
      <c r="O145" s="107" t="str">
        <f t="shared" si="36"/>
        <v>INSERT INTO TSaskitMajProduits (RefSaskitMaj, Reference,PrixMaj) values (4,'KITMECFH',60.37);</v>
      </c>
    </row>
    <row r="146" spans="1:15" x14ac:dyDescent="0.25">
      <c r="A146">
        <v>686</v>
      </c>
      <c r="B146">
        <v>616</v>
      </c>
      <c r="C146" t="s">
        <v>4420</v>
      </c>
      <c r="D146" t="s">
        <v>1919</v>
      </c>
      <c r="E146" s="33">
        <v>6950</v>
      </c>
      <c r="F146">
        <f t="shared" si="28"/>
        <v>6950</v>
      </c>
      <c r="G146" s="14">
        <f>VLOOKUP(D146,'BASE ARTICLE SAMUEL 25012023 v2'!$A$1:$K$1287,11,FALSE)</f>
        <v>6950</v>
      </c>
      <c r="H146">
        <f t="shared" si="29"/>
        <v>6950</v>
      </c>
      <c r="I146" s="82" t="str">
        <f t="shared" si="30"/>
        <v>6950</v>
      </c>
      <c r="J146">
        <f t="shared" si="31"/>
        <v>0</v>
      </c>
      <c r="K146" s="107" t="str">
        <f t="shared" si="32"/>
        <v/>
      </c>
      <c r="L146" s="107" t="str">
        <f t="shared" si="33"/>
        <v/>
      </c>
      <c r="M146" s="107" t="str">
        <f t="shared" si="34"/>
        <v/>
      </c>
      <c r="N146" s="107" t="str">
        <f t="shared" si="35"/>
        <v/>
      </c>
      <c r="O146" s="107" t="str">
        <f t="shared" si="36"/>
        <v/>
      </c>
    </row>
    <row r="147" spans="1:15" x14ac:dyDescent="0.25">
      <c r="A147">
        <v>687</v>
      </c>
      <c r="B147">
        <v>617</v>
      </c>
      <c r="C147" t="s">
        <v>4420</v>
      </c>
      <c r="D147" t="s">
        <v>2373</v>
      </c>
      <c r="E147" s="33">
        <v>114</v>
      </c>
      <c r="F147">
        <f t="shared" si="28"/>
        <v>114</v>
      </c>
      <c r="G147" s="14">
        <f>VLOOKUP(D147,'BASE ARTICLE SAMUEL 25012023 v2'!$A$1:$K$1287,11,FALSE)</f>
        <v>114</v>
      </c>
      <c r="H147">
        <f t="shared" si="29"/>
        <v>114</v>
      </c>
      <c r="I147" s="82" t="str">
        <f t="shared" si="30"/>
        <v>114</v>
      </c>
      <c r="J147">
        <f t="shared" si="31"/>
        <v>0</v>
      </c>
      <c r="K147" s="107" t="str">
        <f t="shared" si="32"/>
        <v/>
      </c>
      <c r="L147" s="107" t="str">
        <f t="shared" si="33"/>
        <v/>
      </c>
      <c r="M147" s="107" t="str">
        <f t="shared" si="34"/>
        <v/>
      </c>
      <c r="N147" s="107" t="str">
        <f t="shared" si="35"/>
        <v/>
      </c>
      <c r="O147" s="107" t="str">
        <f t="shared" si="36"/>
        <v/>
      </c>
    </row>
    <row r="148" spans="1:15" x14ac:dyDescent="0.25">
      <c r="A148">
        <v>688</v>
      </c>
      <c r="B148">
        <v>618</v>
      </c>
      <c r="C148" t="s">
        <v>4420</v>
      </c>
      <c r="D148" t="s">
        <v>2375</v>
      </c>
      <c r="E148" s="33" t="s">
        <v>4558</v>
      </c>
      <c r="F148">
        <f t="shared" si="28"/>
        <v>187.5</v>
      </c>
      <c r="G148" s="14">
        <f>VLOOKUP(D148,'BASE ARTICLE SAMUEL 25012023 v2'!$A$1:$K$1287,11,FALSE)</f>
        <v>187.5</v>
      </c>
      <c r="H148">
        <f t="shared" si="29"/>
        <v>187.5</v>
      </c>
      <c r="I148" s="82" t="str">
        <f t="shared" si="30"/>
        <v>187.5</v>
      </c>
      <c r="J148">
        <f t="shared" si="31"/>
        <v>0</v>
      </c>
      <c r="K148" s="107" t="str">
        <f t="shared" si="32"/>
        <v/>
      </c>
      <c r="L148" s="107" t="str">
        <f t="shared" si="33"/>
        <v/>
      </c>
      <c r="M148" s="107" t="str">
        <f t="shared" si="34"/>
        <v/>
      </c>
      <c r="N148" s="107" t="str">
        <f t="shared" si="35"/>
        <v/>
      </c>
      <c r="O148" s="107" t="str">
        <f t="shared" si="36"/>
        <v/>
      </c>
    </row>
    <row r="149" spans="1:15" x14ac:dyDescent="0.25">
      <c r="A149">
        <v>689</v>
      </c>
      <c r="B149">
        <v>620</v>
      </c>
      <c r="C149" t="s">
        <v>4420</v>
      </c>
      <c r="D149" t="s">
        <v>1811</v>
      </c>
      <c r="E149" s="33" t="s">
        <v>4559</v>
      </c>
      <c r="F149">
        <f t="shared" si="28"/>
        <v>17.84</v>
      </c>
      <c r="G149" s="14">
        <f>VLOOKUP(D149,'BASE ARTICLE SAMUEL 25012023 v2'!$A$1:$K$1287,11,FALSE)</f>
        <v>17.8353</v>
      </c>
      <c r="H149">
        <f t="shared" si="29"/>
        <v>17.84</v>
      </c>
      <c r="I149" s="82" t="str">
        <f t="shared" si="30"/>
        <v>17.84</v>
      </c>
      <c r="J149">
        <f t="shared" si="31"/>
        <v>0</v>
      </c>
      <c r="K149" s="107" t="str">
        <f t="shared" si="32"/>
        <v/>
      </c>
      <c r="L149" s="107" t="str">
        <f t="shared" si="33"/>
        <v/>
      </c>
      <c r="M149" s="107" t="str">
        <f t="shared" si="34"/>
        <v/>
      </c>
      <c r="N149" s="107" t="str">
        <f t="shared" si="35"/>
        <v/>
      </c>
      <c r="O149" s="107" t="str">
        <f t="shared" si="36"/>
        <v/>
      </c>
    </row>
    <row r="150" spans="1:15" x14ac:dyDescent="0.25">
      <c r="A150">
        <v>690</v>
      </c>
      <c r="B150">
        <v>621</v>
      </c>
      <c r="C150" t="s">
        <v>4420</v>
      </c>
      <c r="D150" t="s">
        <v>1812</v>
      </c>
      <c r="E150" s="33" t="s">
        <v>4560</v>
      </c>
      <c r="F150">
        <f t="shared" si="28"/>
        <v>29.13</v>
      </c>
      <c r="G150" s="14">
        <f>VLOOKUP(D150,'BASE ARTICLE SAMUEL 25012023 v2'!$A$1:$K$1287,11,FALSE)</f>
        <v>29.126999999999999</v>
      </c>
      <c r="H150">
        <f t="shared" si="29"/>
        <v>29.13</v>
      </c>
      <c r="I150" s="82" t="str">
        <f t="shared" si="30"/>
        <v>29.13</v>
      </c>
      <c r="J150">
        <f t="shared" si="31"/>
        <v>0</v>
      </c>
      <c r="K150" s="107" t="str">
        <f t="shared" si="32"/>
        <v/>
      </c>
      <c r="L150" s="107" t="str">
        <f t="shared" si="33"/>
        <v/>
      </c>
      <c r="M150" s="107" t="str">
        <f t="shared" si="34"/>
        <v/>
      </c>
      <c r="N150" s="107" t="str">
        <f t="shared" si="35"/>
        <v/>
      </c>
      <c r="O150" s="107" t="str">
        <f t="shared" si="36"/>
        <v/>
      </c>
    </row>
    <row r="151" spans="1:15" x14ac:dyDescent="0.25">
      <c r="A151">
        <v>691</v>
      </c>
      <c r="B151">
        <v>622</v>
      </c>
      <c r="C151" t="s">
        <v>4420</v>
      </c>
      <c r="D151" t="s">
        <v>1814</v>
      </c>
      <c r="E151" s="33" t="s">
        <v>4561</v>
      </c>
      <c r="F151">
        <f t="shared" si="28"/>
        <v>8.82</v>
      </c>
      <c r="G151" s="14">
        <f>VLOOKUP(D151,'BASE ARTICLE SAMUEL 25012023 v2'!$A$1:$K$1287,11,FALSE)</f>
        <v>22.919</v>
      </c>
      <c r="H151">
        <f t="shared" si="29"/>
        <v>22.92</v>
      </c>
      <c r="I151" s="82" t="str">
        <f t="shared" si="30"/>
        <v>22.92</v>
      </c>
      <c r="J151">
        <f t="shared" si="31"/>
        <v>1</v>
      </c>
      <c r="K151" s="107" t="str">
        <f t="shared" si="32"/>
        <v>UPDATE saskitps_product p set p.price = 22.92, p.date_upd=now() where p.id_product = 622 ;</v>
      </c>
      <c r="L151" s="107" t="str">
        <f t="shared" si="33"/>
        <v>UPDATE saskitps_product_shop p set p.price = 22.92, p.date_upd=now() where p.id_product = 622 and p.id_shop=1 ;</v>
      </c>
      <c r="M151" s="107" t="str">
        <f t="shared" si="34"/>
        <v>INSERT INTO TSaskitArchivePrix (RefSaskit,Prix,DATE_MODIF) Select RefSaskit, OldPrix, DateModification From TSaskit Where RefSaskit = 691;</v>
      </c>
      <c r="N151" s="107" t="str">
        <f t="shared" si="35"/>
        <v>UPDATE TSaskit sas set sas.OldPrix = sas.PrixMagasin, sas.PrixMagasin = 22.92, sas.DateModification = NOW() where sas.RefSaskit = 691 ;</v>
      </c>
      <c r="O151" s="107" t="str">
        <f t="shared" si="36"/>
        <v>INSERT INTO TSaskitMajProduits (RefSaskitMaj, Reference,PrixMaj) values (4,'PLCAREX',22.92);</v>
      </c>
    </row>
    <row r="152" spans="1:15" x14ac:dyDescent="0.25">
      <c r="A152">
        <v>692</v>
      </c>
      <c r="B152">
        <v>623</v>
      </c>
      <c r="C152" t="s">
        <v>4420</v>
      </c>
      <c r="D152" t="s">
        <v>1816</v>
      </c>
      <c r="E152" s="33" t="s">
        <v>4562</v>
      </c>
      <c r="F152">
        <f t="shared" si="28"/>
        <v>3.21</v>
      </c>
      <c r="G152" s="14">
        <f>VLOOKUP(D152,'BASE ARTICLE SAMUEL 25012023 v2'!$A$1:$K$1287,11,FALSE)</f>
        <v>3.2053000000000003</v>
      </c>
      <c r="H152">
        <f t="shared" si="29"/>
        <v>3.21</v>
      </c>
      <c r="I152" s="82" t="str">
        <f t="shared" si="30"/>
        <v>3.21</v>
      </c>
      <c r="J152">
        <f t="shared" si="31"/>
        <v>0</v>
      </c>
      <c r="K152" s="107" t="str">
        <f t="shared" si="32"/>
        <v/>
      </c>
      <c r="L152" s="107" t="str">
        <f t="shared" si="33"/>
        <v/>
      </c>
      <c r="M152" s="107" t="str">
        <f t="shared" si="34"/>
        <v/>
      </c>
      <c r="N152" s="107" t="str">
        <f t="shared" si="35"/>
        <v/>
      </c>
      <c r="O152" s="107" t="str">
        <f t="shared" si="36"/>
        <v/>
      </c>
    </row>
    <row r="153" spans="1:15" x14ac:dyDescent="0.25">
      <c r="A153">
        <v>718</v>
      </c>
      <c r="B153">
        <v>626</v>
      </c>
      <c r="C153" t="s">
        <v>4420</v>
      </c>
      <c r="D153" t="s">
        <v>1535</v>
      </c>
      <c r="E153" s="33" t="s">
        <v>4563</v>
      </c>
      <c r="F153">
        <f t="shared" si="28"/>
        <v>18.62</v>
      </c>
      <c r="G153" s="14">
        <f>VLOOKUP(D153,'BASE ARTICLE SAMUEL 25012023 v2'!$A$1:$K$1287,11,FALSE)</f>
        <v>19.544999999999998</v>
      </c>
      <c r="H153">
        <f t="shared" si="29"/>
        <v>19.55</v>
      </c>
      <c r="I153" s="82" t="str">
        <f t="shared" si="30"/>
        <v>19.55</v>
      </c>
      <c r="J153">
        <f t="shared" si="31"/>
        <v>1</v>
      </c>
      <c r="K153" s="107" t="str">
        <f t="shared" si="32"/>
        <v>UPDATE saskitps_product p set p.price = 19.55, p.date_upd=now() where p.id_product = 626 ;</v>
      </c>
      <c r="L153" s="107" t="str">
        <f t="shared" si="33"/>
        <v>UPDATE saskitps_product_shop p set p.price = 19.55, p.date_upd=now() where p.id_product = 626 and p.id_shop=1 ;</v>
      </c>
      <c r="M153" s="107" t="str">
        <f t="shared" si="34"/>
        <v>INSERT INTO TSaskitArchivePrix (RefSaskit,Prix,DATE_MODIF) Select RefSaskit, OldPrix, DateModification From TSaskit Where RefSaskit = 718;</v>
      </c>
      <c r="N153" s="107" t="str">
        <f t="shared" si="35"/>
        <v>UPDATE TSaskit sas set sas.OldPrix = sas.PrixMagasin, sas.PrixMagasin = 19.55, sas.DateModification = NOW() where sas.RefSaskit = 718 ;</v>
      </c>
      <c r="O153" s="107" t="str">
        <f t="shared" si="36"/>
        <v>INSERT INTO TSaskitMajProduits (RefSaskitMaj, Reference,PrixMaj) values (4,'C5011250',19.55);</v>
      </c>
    </row>
    <row r="154" spans="1:15" x14ac:dyDescent="0.25">
      <c r="A154">
        <v>719</v>
      </c>
      <c r="B154">
        <v>632</v>
      </c>
      <c r="C154" t="s">
        <v>4420</v>
      </c>
      <c r="D154" t="s">
        <v>1967</v>
      </c>
      <c r="E154" s="33" t="s">
        <v>4565</v>
      </c>
      <c r="F154">
        <f t="shared" si="28"/>
        <v>265.44</v>
      </c>
      <c r="G154" s="14">
        <f>VLOOKUP(D154,'BASE ARTICLE SAMUEL 25012023 v2'!$A$1:$K$1287,11,FALSE)</f>
        <v>284.39999999999998</v>
      </c>
      <c r="H154">
        <f t="shared" si="29"/>
        <v>284.39999999999998</v>
      </c>
      <c r="I154" s="82" t="str">
        <f t="shared" si="30"/>
        <v>284.4</v>
      </c>
      <c r="J154">
        <f t="shared" si="31"/>
        <v>1</v>
      </c>
      <c r="K154" s="107" t="str">
        <f t="shared" si="32"/>
        <v>UPDATE saskitps_product p set p.price = 284.4, p.date_upd=now() where p.id_product = 632 ;</v>
      </c>
      <c r="L154" s="107" t="str">
        <f t="shared" si="33"/>
        <v>UPDATE saskitps_product_shop p set p.price = 284.4, p.date_upd=now() where p.id_product = 632 and p.id_shop=1 ;</v>
      </c>
      <c r="M154" s="107" t="str">
        <f t="shared" si="34"/>
        <v>INSERT INTO TSaskitArchivePrix (RefSaskit,Prix,DATE_MODIF) Select RefSaskit, OldPrix, DateModification From TSaskit Where RefSaskit = 719;</v>
      </c>
      <c r="N154" s="107" t="str">
        <f t="shared" si="35"/>
        <v>UPDATE TSaskit sas set sas.OldPrix = sas.PrixMagasin, sas.PrixMagasin = 284.4, sas.DateModification = NOW() where sas.RefSaskit = 719 ;</v>
      </c>
      <c r="O154" s="107" t="str">
        <f t="shared" si="36"/>
        <v>INSERT INTO TSaskitMajProduits (RefSaskitMaj, Reference,PrixMaj) values (4,'CPVCSOUPLE50M',284.4);</v>
      </c>
    </row>
    <row r="155" spans="1:15" x14ac:dyDescent="0.25">
      <c r="A155">
        <v>720</v>
      </c>
      <c r="B155">
        <v>633</v>
      </c>
      <c r="C155" t="s">
        <v>4420</v>
      </c>
      <c r="D155" t="s">
        <v>1981</v>
      </c>
      <c r="E155" s="33">
        <v>1436</v>
      </c>
      <c r="F155">
        <f t="shared" si="28"/>
        <v>1436</v>
      </c>
      <c r="G155" s="14">
        <f>VLOOKUP(D155,'BASE ARTICLE SAMUEL 25012023 v2'!$A$1:$K$1287,11,FALSE)</f>
        <v>1639.1808000000001</v>
      </c>
      <c r="H155">
        <f t="shared" si="29"/>
        <v>1639.18</v>
      </c>
      <c r="I155" s="82" t="str">
        <f t="shared" si="30"/>
        <v>1639.18</v>
      </c>
      <c r="J155">
        <f t="shared" si="31"/>
        <v>1</v>
      </c>
      <c r="K155" s="107" t="str">
        <f t="shared" si="32"/>
        <v>UPDATE saskitps_product p set p.price = 1639.18, p.date_upd=now() where p.id_product = 633 ;</v>
      </c>
      <c r="L155" s="107" t="str">
        <f t="shared" si="33"/>
        <v>UPDATE saskitps_product_shop p set p.price = 1639.18, p.date_upd=now() where p.id_product = 633 and p.id_shop=1 ;</v>
      </c>
      <c r="M155" s="107" t="str">
        <f t="shared" si="34"/>
        <v>INSERT INTO TSaskitArchivePrix (RefSaskit,Prix,DATE_MODIF) Select RefSaskit, OldPrix, DateModification From TSaskit Where RefSaskit = 720;</v>
      </c>
      <c r="N155" s="107" t="str">
        <f t="shared" si="35"/>
        <v>UPDATE TSaskit sas set sas.OldPrix = sas.PrixMagasin, sas.PrixMagasin = 1639.18, sas.DateModification = NOW() where sas.RefSaskit = 720 ;</v>
      </c>
      <c r="O155" s="107" t="str">
        <f t="shared" si="36"/>
        <v>INSERT INTO TSaskitMajProduits (RefSaskitMaj, Reference,PrixMaj) values (4,'FOND8PAL85',1639.18);</v>
      </c>
    </row>
    <row r="156" spans="1:15" x14ac:dyDescent="0.25">
      <c r="A156">
        <v>721</v>
      </c>
      <c r="B156">
        <v>634</v>
      </c>
      <c r="C156" t="s">
        <v>4420</v>
      </c>
      <c r="D156" t="s">
        <v>1999</v>
      </c>
      <c r="E156" s="33">
        <v>1035</v>
      </c>
      <c r="F156">
        <f t="shared" si="28"/>
        <v>1035</v>
      </c>
      <c r="G156" s="14">
        <f>VLOOKUP(D156,'BASE ARTICLE SAMUEL 25012023 v2'!$A$1:$K$1287,11,FALSE)</f>
        <v>1035</v>
      </c>
      <c r="H156">
        <f t="shared" si="29"/>
        <v>1035</v>
      </c>
      <c r="I156" s="82" t="str">
        <f t="shared" si="30"/>
        <v>1035</v>
      </c>
      <c r="J156">
        <f t="shared" si="31"/>
        <v>0</v>
      </c>
      <c r="K156" s="107" t="str">
        <f t="shared" si="32"/>
        <v/>
      </c>
      <c r="L156" s="107" t="str">
        <f t="shared" si="33"/>
        <v/>
      </c>
      <c r="M156" s="107" t="str">
        <f t="shared" si="34"/>
        <v/>
      </c>
      <c r="N156" s="107" t="str">
        <f t="shared" si="35"/>
        <v/>
      </c>
      <c r="O156" s="107" t="str">
        <f t="shared" si="36"/>
        <v/>
      </c>
    </row>
    <row r="157" spans="1:15" x14ac:dyDescent="0.25">
      <c r="A157">
        <v>722</v>
      </c>
      <c r="B157">
        <v>635</v>
      </c>
      <c r="C157" t="s">
        <v>4420</v>
      </c>
      <c r="D157" t="s">
        <v>1983</v>
      </c>
      <c r="E157" s="33" t="s">
        <v>4569</v>
      </c>
      <c r="F157">
        <f t="shared" si="28"/>
        <v>1510.8</v>
      </c>
      <c r="G157" s="14">
        <f>VLOOKUP(D157,'BASE ARTICLE SAMUEL 25012023 v2'!$A$1:$K$1287,11,FALSE)</f>
        <v>1641</v>
      </c>
      <c r="H157">
        <f t="shared" si="29"/>
        <v>1641</v>
      </c>
      <c r="I157" s="82" t="str">
        <f t="shared" si="30"/>
        <v>1641</v>
      </c>
      <c r="J157">
        <f t="shared" si="31"/>
        <v>1</v>
      </c>
      <c r="K157" s="107" t="str">
        <f t="shared" si="32"/>
        <v>UPDATE saskitps_product p set p.price = 1641, p.date_upd=now() where p.id_product = 635 ;</v>
      </c>
      <c r="L157" s="107" t="str">
        <f t="shared" si="33"/>
        <v>UPDATE saskitps_product_shop p set p.price = 1641, p.date_upd=now() where p.id_product = 635 and p.id_shop=1 ;</v>
      </c>
      <c r="M157" s="107" t="str">
        <f t="shared" si="34"/>
        <v>INSERT INTO TSaskitArchivePrix (RefSaskit,Prix,DATE_MODIF) Select RefSaskit, OldPrix, DateModification From TSaskit Where RefSaskit = 722;</v>
      </c>
      <c r="N157" s="107" t="str">
        <f t="shared" si="35"/>
        <v>UPDATE TSaskit sas set sas.OldPrix = sas.PrixMagasin, sas.PrixMagasin = 1641, sas.DateModification = NOW() where sas.RefSaskit = 722 ;</v>
      </c>
      <c r="O157" s="107" t="str">
        <f t="shared" si="36"/>
        <v>INSERT INTO TSaskitMajProduits (RefSaskitMaj, Reference,PrixMaj) values (4,'PAL50C1001002500',1641);</v>
      </c>
    </row>
    <row r="158" spans="1:15" x14ac:dyDescent="0.25">
      <c r="A158">
        <v>723</v>
      </c>
      <c r="B158">
        <v>636</v>
      </c>
      <c r="C158" t="s">
        <v>4420</v>
      </c>
      <c r="D158" t="s">
        <v>818</v>
      </c>
      <c r="E158" s="33" t="s">
        <v>4480</v>
      </c>
      <c r="F158">
        <f t="shared" si="28"/>
        <v>130.09</v>
      </c>
      <c r="G158" s="14">
        <f>VLOOKUP(D158,'BASE ARTICLE SAMUEL 25012023 v2'!$A$1:$K$1287,11,FALSE)</f>
        <v>130.0873</v>
      </c>
      <c r="H158">
        <f t="shared" si="29"/>
        <v>130.09</v>
      </c>
      <c r="I158" s="82" t="str">
        <f t="shared" si="30"/>
        <v>130.09</v>
      </c>
      <c r="J158">
        <f t="shared" si="31"/>
        <v>0</v>
      </c>
      <c r="K158" s="107" t="str">
        <f t="shared" si="32"/>
        <v/>
      </c>
      <c r="L158" s="107" t="str">
        <f t="shared" si="33"/>
        <v/>
      </c>
      <c r="M158" s="107" t="str">
        <f t="shared" si="34"/>
        <v/>
      </c>
      <c r="N158" s="107" t="str">
        <f t="shared" si="35"/>
        <v/>
      </c>
      <c r="O158" s="107" t="str">
        <f t="shared" si="36"/>
        <v/>
      </c>
    </row>
    <row r="159" spans="1:15" x14ac:dyDescent="0.25">
      <c r="A159">
        <v>724</v>
      </c>
      <c r="B159">
        <v>637</v>
      </c>
      <c r="C159" t="s">
        <v>4420</v>
      </c>
      <c r="D159" t="s">
        <v>2009</v>
      </c>
      <c r="E159" s="33">
        <v>1260</v>
      </c>
      <c r="F159">
        <f t="shared" si="28"/>
        <v>1260</v>
      </c>
      <c r="G159" s="14">
        <f>VLOOKUP(D159,'BASE ARTICLE SAMUEL 25012023 v2'!$A$1:$K$1287,11,FALSE)</f>
        <v>1414.14</v>
      </c>
      <c r="H159">
        <f t="shared" si="29"/>
        <v>1414.14</v>
      </c>
      <c r="I159" s="82" t="str">
        <f t="shared" si="30"/>
        <v>1414.14</v>
      </c>
      <c r="J159">
        <f t="shared" si="31"/>
        <v>1</v>
      </c>
      <c r="K159" s="107" t="str">
        <f t="shared" si="32"/>
        <v>UPDATE saskitps_product p set p.price = 1414.14, p.date_upd=now() where p.id_product = 637 ;</v>
      </c>
      <c r="L159" s="107" t="str">
        <f t="shared" si="33"/>
        <v>UPDATE saskitps_product_shop p set p.price = 1414.14, p.date_upd=now() where p.id_product = 637 and p.id_shop=1 ;</v>
      </c>
      <c r="M159" s="107" t="str">
        <f t="shared" si="34"/>
        <v>INSERT INTO TSaskitArchivePrix (RefSaskit,Prix,DATE_MODIF) Select RefSaskit, OldPrix, DateModification From TSaskit Where RefSaskit = 724;</v>
      </c>
      <c r="N159" s="107" t="str">
        <f t="shared" si="35"/>
        <v>UPDATE TSaskit sas set sas.OldPrix = sas.PrixMagasin, sas.PrixMagasin = 1414.14, sas.DateModification = NOW() where sas.RefSaskit = 724 ;</v>
      </c>
      <c r="O159" s="107" t="str">
        <f t="shared" si="36"/>
        <v>INSERT INTO TSaskitMajProduits (RefSaskitMaj, Reference,PrixMaj) values (4,'PAL140C70701800',1414.14);</v>
      </c>
    </row>
    <row r="160" spans="1:15" x14ac:dyDescent="0.25">
      <c r="A160">
        <v>727</v>
      </c>
      <c r="B160">
        <v>638</v>
      </c>
      <c r="C160" t="s">
        <v>4420</v>
      </c>
      <c r="D160" t="s">
        <v>2011</v>
      </c>
      <c r="E160" s="33" t="s">
        <v>4572</v>
      </c>
      <c r="F160">
        <f t="shared" si="28"/>
        <v>2055.3000000000002</v>
      </c>
      <c r="G160" s="14">
        <f>VLOOKUP(D160,'BASE ARTICLE SAMUEL 25012023 v2'!$A$1:$K$1287,11,FALSE)</f>
        <v>2385.5000000000005</v>
      </c>
      <c r="H160">
        <f t="shared" si="29"/>
        <v>2385.5</v>
      </c>
      <c r="I160" s="82" t="str">
        <f t="shared" si="30"/>
        <v>2385.5</v>
      </c>
      <c r="J160">
        <f t="shared" si="31"/>
        <v>1</v>
      </c>
      <c r="K160" s="107" t="str">
        <f t="shared" si="32"/>
        <v>UPDATE saskitps_product p set p.price = 2385.5, p.date_upd=now() where p.id_product = 638 ;</v>
      </c>
      <c r="L160" s="107" t="str">
        <f t="shared" si="33"/>
        <v>UPDATE saskitps_product_shop p set p.price = 2385.5, p.date_upd=now() where p.id_product = 638 and p.id_shop=1 ;</v>
      </c>
      <c r="M160" s="107" t="str">
        <f t="shared" si="34"/>
        <v>INSERT INTO TSaskitArchivePrix (RefSaskit,Prix,DATE_MODIF) Select RefSaskit, OldPrix, DateModification From TSaskit Where RefSaskit = 727;</v>
      </c>
      <c r="N160" s="107" t="str">
        <f t="shared" si="35"/>
        <v>UPDATE TSaskit sas set sas.OldPrix = sas.PrixMagasin, sas.PrixMagasin = 2385.5, sas.DateModification = NOW() where sas.RefSaskit = 727 ;</v>
      </c>
      <c r="O160" s="107" t="str">
        <f t="shared" si="36"/>
        <v>INSERT INTO TSaskitMajProduits (RefSaskitMaj, Reference,PrixMaj) values (4,'PAL100ECOP2',2385.5);</v>
      </c>
    </row>
    <row r="161" spans="1:15" x14ac:dyDescent="0.25">
      <c r="A161">
        <v>728</v>
      </c>
      <c r="B161">
        <v>639</v>
      </c>
      <c r="C161" t="s">
        <v>4420</v>
      </c>
      <c r="D161" t="s">
        <v>2013</v>
      </c>
      <c r="E161" s="33">
        <v>2570</v>
      </c>
      <c r="F161">
        <f t="shared" si="28"/>
        <v>2570</v>
      </c>
      <c r="G161" s="14">
        <f>VLOOKUP(D161,'BASE ARTICLE SAMUEL 25012023 v2'!$A$1:$K$1287,11,FALSE)</f>
        <v>2982.2000000000003</v>
      </c>
      <c r="H161">
        <f t="shared" si="29"/>
        <v>2982.2</v>
      </c>
      <c r="I161" s="82" t="str">
        <f t="shared" si="30"/>
        <v>2982.2</v>
      </c>
      <c r="J161">
        <f t="shared" si="31"/>
        <v>1</v>
      </c>
      <c r="K161" s="107" t="str">
        <f t="shared" si="32"/>
        <v>UPDATE saskitps_product p set p.price = 2982.2, p.date_upd=now() where p.id_product = 639 ;</v>
      </c>
      <c r="L161" s="107" t="str">
        <f t="shared" si="33"/>
        <v>UPDATE saskitps_product_shop p set p.price = 2982.2, p.date_upd=now() where p.id_product = 639 and p.id_shop=1 ;</v>
      </c>
      <c r="M161" s="107" t="str">
        <f t="shared" si="34"/>
        <v>INSERT INTO TSaskitArchivePrix (RefSaskit,Prix,DATE_MODIF) Select RefSaskit, OldPrix, DateModification From TSaskit Where RefSaskit = 728;</v>
      </c>
      <c r="N161" s="107" t="str">
        <f t="shared" si="35"/>
        <v>UPDATE TSaskit sas set sas.OldPrix = sas.PrixMagasin, sas.PrixMagasin = 2982.2, sas.DateModification = NOW() where sas.RefSaskit = 728 ;</v>
      </c>
      <c r="O161" s="107" t="str">
        <f t="shared" si="36"/>
        <v>INSERT INTO TSaskitMajProduits (RefSaskitMaj, Reference,PrixMaj) values (4,'PAL100ECOP2.5',2982.2);</v>
      </c>
    </row>
    <row r="162" spans="1:15" x14ac:dyDescent="0.25">
      <c r="A162">
        <v>733</v>
      </c>
      <c r="B162">
        <v>641</v>
      </c>
      <c r="C162" t="s">
        <v>4420</v>
      </c>
      <c r="D162" t="s">
        <v>1730</v>
      </c>
      <c r="E162" s="33">
        <v>1050</v>
      </c>
      <c r="F162">
        <f t="shared" si="28"/>
        <v>1050</v>
      </c>
      <c r="G162" s="14">
        <f>VLOOKUP(D162,'BASE ARTICLE SAMUEL 25012023 v2'!$A$1:$K$1287,11,FALSE)</f>
        <v>1050</v>
      </c>
      <c r="H162">
        <f t="shared" si="29"/>
        <v>1050</v>
      </c>
      <c r="I162" s="82" t="str">
        <f t="shared" si="30"/>
        <v>1050</v>
      </c>
      <c r="J162">
        <f t="shared" si="31"/>
        <v>0</v>
      </c>
      <c r="K162" s="107" t="str">
        <f t="shared" si="32"/>
        <v/>
      </c>
      <c r="L162" s="107" t="str">
        <f t="shared" si="33"/>
        <v/>
      </c>
      <c r="M162" s="107" t="str">
        <f t="shared" si="34"/>
        <v/>
      </c>
      <c r="N162" s="107" t="str">
        <f t="shared" si="35"/>
        <v/>
      </c>
      <c r="O162" s="107" t="str">
        <f t="shared" si="36"/>
        <v/>
      </c>
    </row>
    <row r="163" spans="1:15" x14ac:dyDescent="0.25">
      <c r="A163">
        <v>734</v>
      </c>
      <c r="B163">
        <v>643</v>
      </c>
      <c r="C163" t="s">
        <v>4420</v>
      </c>
      <c r="D163" t="s">
        <v>1979</v>
      </c>
      <c r="E163" s="33">
        <v>625</v>
      </c>
      <c r="F163">
        <f t="shared" si="28"/>
        <v>625</v>
      </c>
      <c r="G163" s="14">
        <f>VLOOKUP(D163,'BASE ARTICLE SAMUEL 25012023 v2'!$A$1:$K$1287,11,FALSE)</f>
        <v>711.86649999999986</v>
      </c>
      <c r="H163">
        <f t="shared" si="29"/>
        <v>711.87</v>
      </c>
      <c r="I163" s="82" t="str">
        <f t="shared" si="30"/>
        <v>711.87</v>
      </c>
      <c r="J163">
        <f t="shared" si="31"/>
        <v>1</v>
      </c>
      <c r="K163" s="107" t="str">
        <f t="shared" si="32"/>
        <v>UPDATE saskitps_product p set p.price = 711.87, p.date_upd=now() where p.id_product = 643 ;</v>
      </c>
      <c r="L163" s="107" t="str">
        <f t="shared" si="33"/>
        <v>UPDATE saskitps_product_shop p set p.price = 711.87, p.date_upd=now() where p.id_product = 643 and p.id_shop=1 ;</v>
      </c>
      <c r="M163" s="107" t="str">
        <f t="shared" si="34"/>
        <v>INSERT INTO TSaskitArchivePrix (RefSaskit,Prix,DATE_MODIF) Select RefSaskit, OldPrix, DateModification From TSaskit Where RefSaskit = 734;</v>
      </c>
      <c r="N163" s="107" t="str">
        <f t="shared" si="35"/>
        <v>UPDATE TSaskit sas set sas.OldPrix = sas.PrixMagasin, sas.PrixMagasin = 711.87, sas.DateModification = NOW() where sas.RefSaskit = 734 ;</v>
      </c>
      <c r="O163" s="107" t="str">
        <f t="shared" si="36"/>
        <v>INSERT INTO TSaskitMajProduits (RefSaskitMaj, Reference,PrixMaj) values (4,'MOTORISATION50',711.87);</v>
      </c>
    </row>
    <row r="164" spans="1:15" x14ac:dyDescent="0.25">
      <c r="A164">
        <v>735</v>
      </c>
      <c r="B164">
        <v>644</v>
      </c>
      <c r="C164" t="s">
        <v>4420</v>
      </c>
      <c r="D164" t="s">
        <v>2121</v>
      </c>
      <c r="E164" s="33">
        <v>170</v>
      </c>
      <c r="F164">
        <f t="shared" si="28"/>
        <v>170</v>
      </c>
      <c r="G164" s="14">
        <f>VLOOKUP(D164,'BASE ARTICLE SAMUEL 25012023 v2'!$A$1:$K$1287,11,FALSE)</f>
        <v>172.20650000000001</v>
      </c>
      <c r="H164">
        <f t="shared" si="29"/>
        <v>172.21</v>
      </c>
      <c r="I164" s="82" t="str">
        <f t="shared" si="30"/>
        <v>172.21</v>
      </c>
      <c r="J164">
        <f t="shared" si="31"/>
        <v>1</v>
      </c>
      <c r="K164" s="107" t="str">
        <f t="shared" si="32"/>
        <v>UPDATE saskitps_product p set p.price = 172.21, p.date_upd=now() where p.id_product = 644 ;</v>
      </c>
      <c r="L164" s="107" t="str">
        <f t="shared" si="33"/>
        <v>UPDATE saskitps_product_shop p set p.price = 172.21, p.date_upd=now() where p.id_product = 644 and p.id_shop=1 ;</v>
      </c>
      <c r="M164" s="107" t="str">
        <f t="shared" si="34"/>
        <v>INSERT INTO TSaskitArchivePrix (RefSaskit,Prix,DATE_MODIF) Select RefSaskit, OldPrix, DateModification From TSaskit Where RefSaskit = 735;</v>
      </c>
      <c r="N164" s="107" t="str">
        <f t="shared" si="35"/>
        <v>UPDATE TSaskit sas set sas.OldPrix = sas.PrixMagasin, sas.PrixMagasin = 172.21, sas.DateModification = NOW() where sas.RefSaskit = 735 ;</v>
      </c>
      <c r="O164" s="107" t="str">
        <f t="shared" si="36"/>
        <v>INSERT INTO TSaskitMajProduits (RefSaskitMaj, Reference,PrixMaj) values (4,'KITFVGVAN110R',172.21);</v>
      </c>
    </row>
    <row r="165" spans="1:15" x14ac:dyDescent="0.25">
      <c r="A165">
        <v>736</v>
      </c>
      <c r="B165">
        <v>645</v>
      </c>
      <c r="C165" t="s">
        <v>4420</v>
      </c>
      <c r="D165" t="s">
        <v>2049</v>
      </c>
      <c r="E165" s="33" t="s">
        <v>4576</v>
      </c>
      <c r="F165">
        <f t="shared" si="28"/>
        <v>5.5</v>
      </c>
      <c r="G165" s="14">
        <f>VLOOKUP(D165,'BASE ARTICLE SAMUEL 25012023 v2'!$A$1:$K$1287,11,FALSE)</f>
        <v>5.5212000000000003</v>
      </c>
      <c r="H165">
        <f t="shared" si="29"/>
        <v>5.52</v>
      </c>
      <c r="I165" s="82" t="str">
        <f t="shared" si="30"/>
        <v>5.52</v>
      </c>
      <c r="J165">
        <f t="shared" si="31"/>
        <v>1</v>
      </c>
      <c r="K165" s="107" t="str">
        <f t="shared" si="32"/>
        <v>UPDATE saskitps_product p set p.price = 5.52, p.date_upd=now() where p.id_product = 645 ;</v>
      </c>
      <c r="L165" s="107" t="str">
        <f t="shared" si="33"/>
        <v>UPDATE saskitps_product_shop p set p.price = 5.52, p.date_upd=now() where p.id_product = 645 and p.id_shop=1 ;</v>
      </c>
      <c r="M165" s="107" t="str">
        <f t="shared" si="34"/>
        <v>INSERT INTO TSaskitArchivePrix (RefSaskit,Prix,DATE_MODIF) Select RefSaskit, OldPrix, DateModification From TSaskit Where RefSaskit = 736;</v>
      </c>
      <c r="N165" s="107" t="str">
        <f t="shared" si="35"/>
        <v>UPDATE TSaskit sas set sas.OldPrix = sas.PrixMagasin, sas.PrixMagasin = 5.52, sas.DateModification = NOW() where sas.RefSaskit = 736 ;</v>
      </c>
      <c r="O165" s="107" t="str">
        <f t="shared" si="36"/>
        <v>INSERT INTO TSaskitMajProduits (RefSaskitMaj, Reference,PrixMaj) values (4,'MSCOTCHLOK',5.52);</v>
      </c>
    </row>
    <row r="166" spans="1:15" x14ac:dyDescent="0.25">
      <c r="A166">
        <v>737</v>
      </c>
      <c r="B166">
        <v>646</v>
      </c>
      <c r="C166" t="s">
        <v>4420</v>
      </c>
      <c r="D166" t="s">
        <v>2125</v>
      </c>
      <c r="E166" s="33">
        <v>27</v>
      </c>
      <c r="F166">
        <f t="shared" si="28"/>
        <v>27</v>
      </c>
      <c r="G166" s="14">
        <f>VLOOKUP(D166,'BASE ARTICLE SAMUEL 25012023 v2'!$A$1:$K$1287,11,FALSE)</f>
        <v>27</v>
      </c>
      <c r="H166">
        <f t="shared" si="29"/>
        <v>27</v>
      </c>
      <c r="I166" s="82" t="str">
        <f t="shared" si="30"/>
        <v>27</v>
      </c>
      <c r="J166">
        <f t="shared" si="31"/>
        <v>0</v>
      </c>
      <c r="K166" s="107" t="str">
        <f t="shared" si="32"/>
        <v/>
      </c>
      <c r="L166" s="107" t="str">
        <f t="shared" si="33"/>
        <v/>
      </c>
      <c r="M166" s="107" t="str">
        <f t="shared" si="34"/>
        <v/>
      </c>
      <c r="N166" s="107" t="str">
        <f t="shared" si="35"/>
        <v/>
      </c>
      <c r="O166" s="107" t="str">
        <f t="shared" si="36"/>
        <v/>
      </c>
    </row>
    <row r="167" spans="1:15" x14ac:dyDescent="0.25">
      <c r="A167">
        <v>738</v>
      </c>
      <c r="B167">
        <v>647</v>
      </c>
      <c r="C167" t="s">
        <v>4420</v>
      </c>
      <c r="D167" t="s">
        <v>2127</v>
      </c>
      <c r="E167" s="33" t="s">
        <v>4578</v>
      </c>
      <c r="F167">
        <f t="shared" si="28"/>
        <v>615.41999999999996</v>
      </c>
      <c r="G167" s="14">
        <f>VLOOKUP(D167,'BASE ARTICLE SAMUEL 25012023 v2'!$A$1:$K$1287,11,FALSE)</f>
        <v>602.55987842779996</v>
      </c>
      <c r="H167">
        <f t="shared" si="29"/>
        <v>602.55999999999995</v>
      </c>
      <c r="I167" s="82" t="str">
        <f t="shared" si="30"/>
        <v>602.56</v>
      </c>
      <c r="J167">
        <f t="shared" si="31"/>
        <v>1</v>
      </c>
      <c r="K167" s="107" t="str">
        <f t="shared" si="32"/>
        <v>UPDATE saskitps_product p set p.price = 602.56, p.date_upd=now() where p.id_product = 647 ;</v>
      </c>
      <c r="L167" s="107" t="str">
        <f t="shared" si="33"/>
        <v>UPDATE saskitps_product_shop p set p.price = 602.56, p.date_upd=now() where p.id_product = 647 and p.id_shop=1 ;</v>
      </c>
      <c r="M167" s="107" t="str">
        <f t="shared" si="34"/>
        <v>INSERT INTO TSaskitArchivePrix (RefSaskit,Prix,DATE_MODIF) Select RefSaskit, OldPrix, DateModification From TSaskit Where RefSaskit = 738;</v>
      </c>
      <c r="N167" s="107" t="str">
        <f t="shared" si="35"/>
        <v>UPDATE TSaskit sas set sas.OldPrix = sas.PrixMagasin, sas.PrixMagasin = 602.56, sas.DateModification = NOW() where sas.RefSaskit = 738 ;</v>
      </c>
      <c r="O167" s="107" t="str">
        <f t="shared" si="36"/>
        <v>INSERT INTO TSaskitMajProduits (RefSaskitMaj, Reference,PrixMaj) values (4,'SBG01-1200',602.56);</v>
      </c>
    </row>
    <row r="168" spans="1:15" x14ac:dyDescent="0.25">
      <c r="A168">
        <v>743</v>
      </c>
      <c r="B168">
        <v>649</v>
      </c>
      <c r="C168" t="s">
        <v>4420</v>
      </c>
      <c r="D168" t="s">
        <v>2144</v>
      </c>
      <c r="E168" s="33" t="s">
        <v>4580</v>
      </c>
      <c r="F168">
        <f t="shared" si="28"/>
        <v>2.5099999999999998</v>
      </c>
      <c r="G168" s="14">
        <f>VLOOKUP(D168,'BASE ARTICLE SAMUEL 25012023 v2'!$A$1:$K$1287,11,FALSE)</f>
        <v>2.5089999999999999</v>
      </c>
      <c r="H168">
        <f t="shared" si="29"/>
        <v>2.5099999999999998</v>
      </c>
      <c r="I168" s="82" t="str">
        <f t="shared" si="30"/>
        <v>2.51</v>
      </c>
      <c r="J168">
        <f t="shared" si="31"/>
        <v>0</v>
      </c>
      <c r="K168" s="107" t="str">
        <f t="shared" si="32"/>
        <v/>
      </c>
      <c r="L168" s="107" t="str">
        <f t="shared" si="33"/>
        <v/>
      </c>
      <c r="M168" s="107" t="str">
        <f t="shared" si="34"/>
        <v/>
      </c>
      <c r="N168" s="107" t="str">
        <f t="shared" si="35"/>
        <v/>
      </c>
      <c r="O168" s="107" t="str">
        <f t="shared" si="36"/>
        <v/>
      </c>
    </row>
    <row r="169" spans="1:15" x14ac:dyDescent="0.25">
      <c r="A169">
        <v>744</v>
      </c>
      <c r="B169">
        <v>650</v>
      </c>
      <c r="C169" t="s">
        <v>4420</v>
      </c>
      <c r="D169" t="s">
        <v>2147</v>
      </c>
      <c r="E169" s="33" t="s">
        <v>4582</v>
      </c>
      <c r="F169">
        <f t="shared" si="28"/>
        <v>2.17</v>
      </c>
      <c r="G169" s="14">
        <f>VLOOKUP(D169,'BASE ARTICLE SAMUEL 25012023 v2'!$A$1:$K$1287,11,FALSE)</f>
        <v>2.1709999999999998</v>
      </c>
      <c r="H169">
        <f t="shared" si="29"/>
        <v>2.17</v>
      </c>
      <c r="I169" s="82" t="str">
        <f t="shared" si="30"/>
        <v>2.17</v>
      </c>
      <c r="J169">
        <f t="shared" si="31"/>
        <v>0</v>
      </c>
      <c r="K169" s="107" t="str">
        <f t="shared" si="32"/>
        <v/>
      </c>
      <c r="L169" s="107" t="str">
        <f t="shared" si="33"/>
        <v/>
      </c>
      <c r="M169" s="107" t="str">
        <f t="shared" si="34"/>
        <v/>
      </c>
      <c r="N169" s="107" t="str">
        <f t="shared" si="35"/>
        <v/>
      </c>
      <c r="O169" s="107" t="str">
        <f t="shared" si="36"/>
        <v/>
      </c>
    </row>
    <row r="170" spans="1:15" x14ac:dyDescent="0.25">
      <c r="A170">
        <v>745</v>
      </c>
      <c r="B170">
        <v>652</v>
      </c>
      <c r="C170" t="s">
        <v>4420</v>
      </c>
      <c r="D170" t="s">
        <v>2149</v>
      </c>
      <c r="E170" s="33" t="s">
        <v>4582</v>
      </c>
      <c r="F170">
        <f t="shared" si="28"/>
        <v>2.17</v>
      </c>
      <c r="G170" s="14">
        <f>VLOOKUP(D170,'BASE ARTICLE SAMUEL 25012023 v2'!$A$1:$K$1287,11,FALSE)</f>
        <v>2.1709999999999998</v>
      </c>
      <c r="H170">
        <f t="shared" si="29"/>
        <v>2.17</v>
      </c>
      <c r="I170" s="82" t="str">
        <f t="shared" si="30"/>
        <v>2.17</v>
      </c>
      <c r="J170">
        <f t="shared" si="31"/>
        <v>0</v>
      </c>
      <c r="K170" s="107" t="str">
        <f t="shared" si="32"/>
        <v/>
      </c>
      <c r="L170" s="107" t="str">
        <f t="shared" si="33"/>
        <v/>
      </c>
      <c r="M170" s="107" t="str">
        <f t="shared" si="34"/>
        <v/>
      </c>
      <c r="N170" s="107" t="str">
        <f t="shared" si="35"/>
        <v/>
      </c>
      <c r="O170" s="107" t="str">
        <f t="shared" si="36"/>
        <v/>
      </c>
    </row>
    <row r="171" spans="1:15" x14ac:dyDescent="0.25">
      <c r="A171">
        <v>746</v>
      </c>
      <c r="B171">
        <v>653</v>
      </c>
      <c r="C171" t="s">
        <v>4420</v>
      </c>
      <c r="D171" t="s">
        <v>4584</v>
      </c>
      <c r="E171" s="33" t="s">
        <v>4586</v>
      </c>
      <c r="F171">
        <f t="shared" si="28"/>
        <v>6.35</v>
      </c>
      <c r="G171" s="14">
        <f>VLOOKUP(D171,'BASE ARTICLE SAMUEL 25012023 v2'!$A$1:$K$1287,11,FALSE)</f>
        <v>6.35</v>
      </c>
      <c r="H171">
        <f t="shared" si="29"/>
        <v>6.35</v>
      </c>
      <c r="I171" s="82" t="str">
        <f t="shared" si="30"/>
        <v>6.35</v>
      </c>
      <c r="J171">
        <f t="shared" si="31"/>
        <v>0</v>
      </c>
      <c r="K171" s="107" t="str">
        <f t="shared" si="32"/>
        <v/>
      </c>
      <c r="L171" s="107" t="str">
        <f t="shared" si="33"/>
        <v/>
      </c>
      <c r="M171" s="107" t="str">
        <f t="shared" si="34"/>
        <v/>
      </c>
      <c r="N171" s="107" t="str">
        <f t="shared" si="35"/>
        <v/>
      </c>
      <c r="O171" s="107" t="str">
        <f t="shared" si="36"/>
        <v/>
      </c>
    </row>
    <row r="172" spans="1:15" x14ac:dyDescent="0.25">
      <c r="A172">
        <v>753</v>
      </c>
      <c r="B172">
        <v>657</v>
      </c>
      <c r="C172" t="s">
        <v>4420</v>
      </c>
      <c r="D172" t="s">
        <v>2162</v>
      </c>
      <c r="E172" s="33">
        <v>15</v>
      </c>
      <c r="F172">
        <f t="shared" si="28"/>
        <v>15</v>
      </c>
      <c r="G172" s="14">
        <f>VLOOKUP(D172,'BASE ARTICLE SAMUEL 25012023 v2'!$A$1:$K$1287,11,FALSE)</f>
        <v>14.16</v>
      </c>
      <c r="H172">
        <f t="shared" si="29"/>
        <v>14.16</v>
      </c>
      <c r="I172" s="82" t="str">
        <f t="shared" si="30"/>
        <v>14.16</v>
      </c>
      <c r="J172">
        <f t="shared" si="31"/>
        <v>1</v>
      </c>
      <c r="K172" s="107" t="str">
        <f t="shared" si="32"/>
        <v>UPDATE saskitps_product p set p.price = 14.16, p.date_upd=now() where p.id_product = 657 ;</v>
      </c>
      <c r="L172" s="107" t="str">
        <f t="shared" si="33"/>
        <v>UPDATE saskitps_product_shop p set p.price = 14.16, p.date_upd=now() where p.id_product = 657 and p.id_shop=1 ;</v>
      </c>
      <c r="M172" s="107" t="str">
        <f t="shared" si="34"/>
        <v>INSERT INTO TSaskitArchivePrix (RefSaskit,Prix,DATE_MODIF) Select RefSaskit, OldPrix, DateModification From TSaskit Where RefSaskit = 753;</v>
      </c>
      <c r="N172" s="107" t="str">
        <f t="shared" si="35"/>
        <v>UPDATE TSaskit sas set sas.OldPrix = sas.PrixMagasin, sas.PrixMagasin = 14.16, sas.DateModification = NOW() where sas.RefSaskit = 753 ;</v>
      </c>
      <c r="O172" s="107" t="str">
        <f t="shared" si="36"/>
        <v>INSERT INTO TSaskitMajProduits (RefSaskitMaj, Reference,PrixMaj) values (4,'BIPSTOP3M',14.16);</v>
      </c>
    </row>
    <row r="173" spans="1:15" x14ac:dyDescent="0.25">
      <c r="A173">
        <v>754</v>
      </c>
      <c r="B173">
        <v>658</v>
      </c>
      <c r="C173" t="s">
        <v>4420</v>
      </c>
      <c r="D173" t="s">
        <v>2207</v>
      </c>
      <c r="E173" s="33" t="s">
        <v>4589</v>
      </c>
      <c r="F173">
        <f t="shared" si="28"/>
        <v>25.28</v>
      </c>
      <c r="G173" s="14">
        <f>VLOOKUP(D173,'BASE ARTICLE SAMUEL 25012023 v2'!$A$1:$K$1287,11,FALSE)</f>
        <v>26.785</v>
      </c>
      <c r="H173">
        <f t="shared" si="29"/>
        <v>26.79</v>
      </c>
      <c r="I173" s="82" t="str">
        <f t="shared" si="30"/>
        <v>26.79</v>
      </c>
      <c r="J173">
        <f t="shared" si="31"/>
        <v>1</v>
      </c>
      <c r="K173" s="107" t="str">
        <f t="shared" si="32"/>
        <v>UPDATE saskitps_product p set p.price = 26.79, p.date_upd=now() where p.id_product = 658 ;</v>
      </c>
      <c r="L173" s="107" t="str">
        <f t="shared" si="33"/>
        <v>UPDATE saskitps_product_shop p set p.price = 26.79, p.date_upd=now() where p.id_product = 658 and p.id_shop=1 ;</v>
      </c>
      <c r="M173" s="107" t="str">
        <f t="shared" si="34"/>
        <v>INSERT INTO TSaskitArchivePrix (RefSaskit,Prix,DATE_MODIF) Select RefSaskit, OldPrix, DateModification From TSaskit Where RefSaskit = 754;</v>
      </c>
      <c r="N173" s="107" t="str">
        <f t="shared" si="35"/>
        <v>UPDATE TSaskit sas set sas.OldPrix = sas.PrixMagasin, sas.PrixMagasin = 26.79, sas.DateModification = NOW() where sas.RefSaskit = 754 ;</v>
      </c>
      <c r="O173" s="107" t="str">
        <f t="shared" si="36"/>
        <v>INSERT INTO TSaskitMajProduits (RefSaskitMaj, Reference,PrixMaj) values (4,'KITSAVPOMPE',26.79);</v>
      </c>
    </row>
    <row r="174" spans="1:15" x14ac:dyDescent="0.25">
      <c r="A174">
        <v>755</v>
      </c>
      <c r="B174">
        <v>661</v>
      </c>
      <c r="C174" t="s">
        <v>4420</v>
      </c>
      <c r="D174" t="s">
        <v>2196</v>
      </c>
      <c r="E174" s="33">
        <v>40</v>
      </c>
      <c r="F174">
        <f t="shared" si="28"/>
        <v>40</v>
      </c>
      <c r="G174" s="14">
        <f>VLOOKUP(D174,'BASE ARTICLE SAMUEL 25012023 v2'!$A$1:$K$1287,11,FALSE)</f>
        <v>51.300000000000004</v>
      </c>
      <c r="H174">
        <f t="shared" si="29"/>
        <v>51.3</v>
      </c>
      <c r="I174" s="82" t="str">
        <f t="shared" si="30"/>
        <v>51.3</v>
      </c>
      <c r="J174">
        <f t="shared" si="31"/>
        <v>1</v>
      </c>
      <c r="K174" s="107" t="str">
        <f t="shared" si="32"/>
        <v>UPDATE saskitps_product p set p.price = 51.3, p.date_upd=now() where p.id_product = 661 ;</v>
      </c>
      <c r="L174" s="107" t="str">
        <f t="shared" si="33"/>
        <v>UPDATE saskitps_product_shop p set p.price = 51.3, p.date_upd=now() where p.id_product = 661 and p.id_shop=1 ;</v>
      </c>
      <c r="M174" s="107" t="str">
        <f t="shared" si="34"/>
        <v>INSERT INTO TSaskitArchivePrix (RefSaskit,Prix,DATE_MODIF) Select RefSaskit, OldPrix, DateModification From TSaskit Where RefSaskit = 755;</v>
      </c>
      <c r="N174" s="107" t="str">
        <f t="shared" si="35"/>
        <v>UPDATE TSaskit sas set sas.OldPrix = sas.PrixMagasin, sas.PrixMagasin = 51.3, sas.DateModification = NOW() where sas.RefSaskit = 755 ;</v>
      </c>
      <c r="O174" s="107" t="str">
        <f t="shared" si="36"/>
        <v>INSERT INTO TSaskitMajProduits (RefSaskitMaj, Reference,PrixMaj) values (4,'MREHABAG',51.3);</v>
      </c>
    </row>
    <row r="175" spans="1:15" x14ac:dyDescent="0.25">
      <c r="A175">
        <v>824</v>
      </c>
      <c r="B175">
        <v>668</v>
      </c>
      <c r="C175" t="s">
        <v>4420</v>
      </c>
      <c r="D175" t="s">
        <v>1522</v>
      </c>
      <c r="E175" s="33" t="s">
        <v>4591</v>
      </c>
      <c r="F175">
        <f t="shared" si="28"/>
        <v>20.691666999999999</v>
      </c>
      <c r="G175" s="14">
        <f>VLOOKUP(D175,'BASE ARTICLE SAMUEL 25012023 v2'!$A$1:$K$1287,11,FALSE)</f>
        <v>19.245000000000001</v>
      </c>
      <c r="H175">
        <f t="shared" si="29"/>
        <v>19.25</v>
      </c>
      <c r="I175" s="82" t="str">
        <f t="shared" si="30"/>
        <v>19.25</v>
      </c>
      <c r="J175">
        <f t="shared" si="31"/>
        <v>1</v>
      </c>
      <c r="K175" s="107" t="str">
        <f t="shared" si="32"/>
        <v>UPDATE saskitps_product p set p.price = 19.25, p.date_upd=now() where p.id_product = 668 ;</v>
      </c>
      <c r="L175" s="107" t="str">
        <f t="shared" si="33"/>
        <v>UPDATE saskitps_product_shop p set p.price = 19.25, p.date_upd=now() where p.id_product = 668 and p.id_shop=1 ;</v>
      </c>
      <c r="M175" s="107" t="str">
        <f t="shared" si="34"/>
        <v>INSERT INTO TSaskitArchivePrix (RefSaskit,Prix,DATE_MODIF) Select RefSaskit, OldPrix, DateModification From TSaskit Where RefSaskit = 824;</v>
      </c>
      <c r="N175" s="107" t="str">
        <f t="shared" si="35"/>
        <v>UPDATE TSaskit sas set sas.OldPrix = sas.PrixMagasin, sas.PrixMagasin = 19.25, sas.DateModification = NOW() where sas.RefSaskit = 824 ;</v>
      </c>
      <c r="O175" s="107" t="str">
        <f t="shared" si="36"/>
        <v>INSERT INTO TSaskitMajProduits (RefSaskitMaj, Reference,PrixMaj) values (4,'CC6M',19.25);</v>
      </c>
    </row>
    <row r="176" spans="1:15" x14ac:dyDescent="0.25">
      <c r="A176">
        <v>821</v>
      </c>
      <c r="B176">
        <v>669</v>
      </c>
      <c r="C176" t="s">
        <v>4420</v>
      </c>
      <c r="D176" t="s">
        <v>545</v>
      </c>
      <c r="E176" s="33" t="s">
        <v>4592</v>
      </c>
      <c r="F176">
        <f t="shared" si="28"/>
        <v>94.43</v>
      </c>
      <c r="G176" s="14">
        <f>VLOOKUP(D176,'BASE ARTICLE SAMUEL 25012023 v2'!$A$1:$K$1287,11,FALSE)</f>
        <v>94.43</v>
      </c>
      <c r="H176">
        <f t="shared" si="29"/>
        <v>94.43</v>
      </c>
      <c r="I176" s="82" t="str">
        <f t="shared" si="30"/>
        <v>94.43</v>
      </c>
      <c r="J176">
        <f t="shared" si="31"/>
        <v>0</v>
      </c>
      <c r="K176" s="107" t="str">
        <f t="shared" si="32"/>
        <v/>
      </c>
      <c r="L176" s="107" t="str">
        <f t="shared" si="33"/>
        <v/>
      </c>
      <c r="M176" s="107" t="str">
        <f t="shared" si="34"/>
        <v/>
      </c>
      <c r="N176" s="107" t="str">
        <f t="shared" si="35"/>
        <v/>
      </c>
      <c r="O176" s="107" t="str">
        <f t="shared" si="36"/>
        <v/>
      </c>
    </row>
    <row r="177" spans="1:15" x14ac:dyDescent="0.25">
      <c r="A177">
        <v>825</v>
      </c>
      <c r="B177">
        <v>670</v>
      </c>
      <c r="C177" t="s">
        <v>4420</v>
      </c>
      <c r="D177" t="s">
        <v>1969</v>
      </c>
      <c r="E177" s="33" t="s">
        <v>4594</v>
      </c>
      <c r="F177">
        <f t="shared" si="28"/>
        <v>4.8099999999999996</v>
      </c>
      <c r="G177" s="14">
        <f>VLOOKUP(D177,'BASE ARTICLE SAMUEL 25012023 v2'!$A$1:$K$1287,11,FALSE)</f>
        <v>4.8050000000000006</v>
      </c>
      <c r="H177">
        <f t="shared" si="29"/>
        <v>4.8099999999999996</v>
      </c>
      <c r="I177" s="82" t="str">
        <f t="shared" si="30"/>
        <v>4.81</v>
      </c>
      <c r="J177">
        <f t="shared" si="31"/>
        <v>0</v>
      </c>
      <c r="K177" s="107" t="str">
        <f t="shared" si="32"/>
        <v/>
      </c>
      <c r="L177" s="107" t="str">
        <f t="shared" si="33"/>
        <v/>
      </c>
      <c r="M177" s="107" t="str">
        <f t="shared" si="34"/>
        <v/>
      </c>
      <c r="N177" s="107" t="str">
        <f t="shared" si="35"/>
        <v/>
      </c>
      <c r="O177" s="107" t="str">
        <f t="shared" si="36"/>
        <v/>
      </c>
    </row>
    <row r="178" spans="1:15" x14ac:dyDescent="0.25">
      <c r="A178">
        <v>826</v>
      </c>
      <c r="B178">
        <v>671</v>
      </c>
      <c r="C178" t="s">
        <v>4420</v>
      </c>
      <c r="D178" t="s">
        <v>1971</v>
      </c>
      <c r="E178" s="33" t="s">
        <v>4596</v>
      </c>
      <c r="F178">
        <f t="shared" si="28"/>
        <v>6.73</v>
      </c>
      <c r="G178" s="14">
        <f>VLOOKUP(D178,'BASE ARTICLE SAMUEL 25012023 v2'!$A$1:$K$1287,11,FALSE)</f>
        <v>6.7270000000000003</v>
      </c>
      <c r="H178">
        <f t="shared" si="29"/>
        <v>6.73</v>
      </c>
      <c r="I178" s="82" t="str">
        <f t="shared" si="30"/>
        <v>6.73</v>
      </c>
      <c r="J178">
        <f t="shared" si="31"/>
        <v>0</v>
      </c>
      <c r="K178" s="107" t="str">
        <f t="shared" si="32"/>
        <v/>
      </c>
      <c r="L178" s="107" t="str">
        <f t="shared" si="33"/>
        <v/>
      </c>
      <c r="M178" s="107" t="str">
        <f t="shared" si="34"/>
        <v/>
      </c>
      <c r="N178" s="107" t="str">
        <f t="shared" si="35"/>
        <v/>
      </c>
      <c r="O178" s="107" t="str">
        <f t="shared" si="36"/>
        <v/>
      </c>
    </row>
    <row r="179" spans="1:15" x14ac:dyDescent="0.25">
      <c r="A179">
        <v>827</v>
      </c>
      <c r="B179">
        <v>672</v>
      </c>
      <c r="C179" t="s">
        <v>4420</v>
      </c>
      <c r="D179" t="s">
        <v>2497</v>
      </c>
      <c r="E179" s="33" t="s">
        <v>4597</v>
      </c>
      <c r="F179">
        <f t="shared" si="28"/>
        <v>85.5</v>
      </c>
      <c r="G179" s="14">
        <f>VLOOKUP(D179,'BASE ARTICLE SAMUEL 25012023 v2'!$A$1:$K$1287,11,FALSE)</f>
        <v>85.5</v>
      </c>
      <c r="H179">
        <f t="shared" si="29"/>
        <v>85.5</v>
      </c>
      <c r="I179" s="82" t="str">
        <f t="shared" si="30"/>
        <v>85.5</v>
      </c>
      <c r="J179">
        <f t="shared" si="31"/>
        <v>0</v>
      </c>
      <c r="K179" s="107" t="str">
        <f t="shared" si="32"/>
        <v/>
      </c>
      <c r="L179" s="107" t="str">
        <f t="shared" si="33"/>
        <v/>
      </c>
      <c r="M179" s="107" t="str">
        <f t="shared" si="34"/>
        <v/>
      </c>
      <c r="N179" s="107" t="str">
        <f t="shared" si="35"/>
        <v/>
      </c>
      <c r="O179" s="107" t="str">
        <f t="shared" si="36"/>
        <v/>
      </c>
    </row>
    <row r="180" spans="1:15" x14ac:dyDescent="0.25">
      <c r="A180">
        <v>828</v>
      </c>
      <c r="B180">
        <v>673</v>
      </c>
      <c r="C180" t="s">
        <v>4420</v>
      </c>
      <c r="D180" t="s">
        <v>2499</v>
      </c>
      <c r="E180" s="33" t="s">
        <v>4598</v>
      </c>
      <c r="F180">
        <f t="shared" si="28"/>
        <v>103.5</v>
      </c>
      <c r="G180" s="14">
        <f>VLOOKUP(D180,'BASE ARTICLE SAMUEL 25012023 v2'!$A$1:$K$1287,11,FALSE)</f>
        <v>103.5</v>
      </c>
      <c r="H180">
        <f t="shared" si="29"/>
        <v>103.5</v>
      </c>
      <c r="I180" s="82" t="str">
        <f t="shared" si="30"/>
        <v>103.5</v>
      </c>
      <c r="J180">
        <f t="shared" si="31"/>
        <v>0</v>
      </c>
      <c r="K180" s="107" t="str">
        <f t="shared" si="32"/>
        <v/>
      </c>
      <c r="L180" s="107" t="str">
        <f t="shared" si="33"/>
        <v/>
      </c>
      <c r="M180" s="107" t="str">
        <f t="shared" si="34"/>
        <v/>
      </c>
      <c r="N180" s="107" t="str">
        <f t="shared" si="35"/>
        <v/>
      </c>
      <c r="O180" s="107" t="str">
        <f t="shared" si="36"/>
        <v/>
      </c>
    </row>
    <row r="181" spans="1:15" x14ac:dyDescent="0.25">
      <c r="A181">
        <v>829</v>
      </c>
      <c r="B181">
        <v>675</v>
      </c>
      <c r="C181" t="s">
        <v>4420</v>
      </c>
      <c r="D181" t="s">
        <v>2507</v>
      </c>
      <c r="E181" s="33" t="s">
        <v>4600</v>
      </c>
      <c r="F181">
        <f t="shared" si="28"/>
        <v>1.25</v>
      </c>
      <c r="G181" s="14">
        <f>VLOOKUP(D181,'BASE ARTICLE SAMUEL 25012023 v2'!$A$1:$K$1287,11,FALSE)</f>
        <v>1.248</v>
      </c>
      <c r="H181">
        <f t="shared" si="29"/>
        <v>1.248</v>
      </c>
      <c r="I181" s="82" t="str">
        <f t="shared" si="30"/>
        <v>1.248</v>
      </c>
      <c r="J181">
        <f t="shared" si="31"/>
        <v>1</v>
      </c>
      <c r="K181" s="107" t="str">
        <f t="shared" si="32"/>
        <v>UPDATE saskitps_product p set p.price = 1.248, p.date_upd=now() where p.id_product = 675 ;</v>
      </c>
      <c r="L181" s="107" t="str">
        <f t="shared" si="33"/>
        <v>UPDATE saskitps_product_shop p set p.price = 1.248, p.date_upd=now() where p.id_product = 675 and p.id_shop=1 ;</v>
      </c>
      <c r="M181" s="107" t="str">
        <f t="shared" si="34"/>
        <v>INSERT INTO TSaskitArchivePrix (RefSaskit,Prix,DATE_MODIF) Select RefSaskit, OldPrix, DateModification From TSaskit Where RefSaskit = 829;</v>
      </c>
      <c r="N181" s="107" t="str">
        <f t="shared" si="35"/>
        <v>UPDATE TSaskit sas set sas.OldPrix = sas.PrixMagasin, sas.PrixMagasin = 1.248, sas.DateModification = NOW() where sas.RefSaskit = 829 ;</v>
      </c>
      <c r="O181" s="107" t="str">
        <f t="shared" si="36"/>
        <v>INSERT INTO TSaskitMajProduits (RefSaskitMaj, Reference,PrixMaj) values (4,'GOBELET',1.248);</v>
      </c>
    </row>
    <row r="182" spans="1:15" x14ac:dyDescent="0.25">
      <c r="A182">
        <v>830</v>
      </c>
      <c r="B182">
        <v>676</v>
      </c>
      <c r="C182" t="s">
        <v>4420</v>
      </c>
      <c r="D182" t="s">
        <v>2512</v>
      </c>
      <c r="E182" s="33" t="s">
        <v>4601</v>
      </c>
      <c r="F182">
        <f t="shared" si="28"/>
        <v>11.05</v>
      </c>
      <c r="G182" s="14">
        <f>VLOOKUP(D182,'BASE ARTICLE SAMUEL 25012023 v2'!$A$1:$K$1287,11,FALSE)</f>
        <v>11.05</v>
      </c>
      <c r="H182">
        <f t="shared" si="29"/>
        <v>11.05</v>
      </c>
      <c r="I182" s="82" t="str">
        <f t="shared" si="30"/>
        <v>11.05</v>
      </c>
      <c r="J182">
        <f t="shared" si="31"/>
        <v>0</v>
      </c>
      <c r="K182" s="107" t="str">
        <f t="shared" ref="K182:K192" si="37">IF(J182=1,SUBSTITUTE(SUBSTITUTE($K$1,"#P#",I182),"#ID#",B182),"")</f>
        <v/>
      </c>
      <c r="L182" s="107" t="str">
        <f t="shared" ref="L182:L192" si="38">IF(J182=1,SUBSTITUTE(SUBSTITUTE($L$1,"#P#",I182),"#ID#",B182),"")</f>
        <v/>
      </c>
      <c r="M182" s="107" t="str">
        <f t="shared" ref="M182:M192" si="39">IF(J182=1,SUBSTITUTE(SUBSTITUTE(SUBSTITUTE($M$1,"#P#",I182),"#ID#",A182),"#REF#",D182),"")</f>
        <v/>
      </c>
      <c r="N182" s="107" t="str">
        <f t="shared" ref="N182:N192" si="40">IF(J182=1,SUBSTITUTE(SUBSTITUTE(SUBSTITUTE($N$1,"#P#",I182),"#ID#",A182),"#REF#",D182),"")</f>
        <v/>
      </c>
      <c r="O182" s="107" t="str">
        <f t="shared" ref="O182:O192" si="41">IF(J182=1,SUBSTITUTE(SUBSTITUTE(SUBSTITUTE($O$1,"#P#",I182),"#ID#",A182),"#REF#",D182),"")</f>
        <v/>
      </c>
    </row>
    <row r="183" spans="1:15" x14ac:dyDescent="0.25">
      <c r="A183">
        <v>831</v>
      </c>
      <c r="B183">
        <v>677</v>
      </c>
      <c r="C183" t="s">
        <v>4420</v>
      </c>
      <c r="D183" t="s">
        <v>2509</v>
      </c>
      <c r="E183" s="33" t="s">
        <v>4601</v>
      </c>
      <c r="F183">
        <f t="shared" si="28"/>
        <v>11.05</v>
      </c>
      <c r="G183" s="14">
        <f>VLOOKUP(D183,'BASE ARTICLE SAMUEL 25012023 v2'!$A$1:$K$1287,11,FALSE)</f>
        <v>11.05</v>
      </c>
      <c r="H183">
        <f t="shared" si="29"/>
        <v>11.05</v>
      </c>
      <c r="I183" s="82" t="str">
        <f t="shared" si="30"/>
        <v>11.05</v>
      </c>
      <c r="J183">
        <f t="shared" si="31"/>
        <v>0</v>
      </c>
      <c r="K183" s="107" t="str">
        <f t="shared" si="37"/>
        <v/>
      </c>
      <c r="L183" s="107" t="str">
        <f t="shared" si="38"/>
        <v/>
      </c>
      <c r="M183" s="107" t="str">
        <f t="shared" si="39"/>
        <v/>
      </c>
      <c r="N183" s="107" t="str">
        <f t="shared" si="40"/>
        <v/>
      </c>
      <c r="O183" s="107" t="str">
        <f t="shared" si="41"/>
        <v/>
      </c>
    </row>
    <row r="184" spans="1:15" x14ac:dyDescent="0.25">
      <c r="A184">
        <v>832</v>
      </c>
      <c r="B184">
        <v>678</v>
      </c>
      <c r="C184" t="s">
        <v>4420</v>
      </c>
      <c r="D184" t="s">
        <v>2519</v>
      </c>
      <c r="E184" s="33" t="s">
        <v>4602</v>
      </c>
      <c r="F184">
        <f t="shared" si="28"/>
        <v>13.44</v>
      </c>
      <c r="G184" s="14">
        <f>VLOOKUP(D184,'BASE ARTICLE SAMUEL 25012023 v2'!$A$1:$K$1287,11,FALSE)</f>
        <v>13.442</v>
      </c>
      <c r="H184">
        <f t="shared" si="29"/>
        <v>13.44</v>
      </c>
      <c r="I184" s="82" t="str">
        <f t="shared" si="30"/>
        <v>13.44</v>
      </c>
      <c r="J184">
        <f t="shared" si="31"/>
        <v>0</v>
      </c>
      <c r="K184" s="107" t="str">
        <f t="shared" si="37"/>
        <v/>
      </c>
      <c r="L184" s="107" t="str">
        <f t="shared" si="38"/>
        <v/>
      </c>
      <c r="M184" s="107" t="str">
        <f t="shared" si="39"/>
        <v/>
      </c>
      <c r="N184" s="107" t="str">
        <f t="shared" si="40"/>
        <v/>
      </c>
      <c r="O184" s="107" t="str">
        <f t="shared" si="41"/>
        <v/>
      </c>
    </row>
    <row r="185" spans="1:15" x14ac:dyDescent="0.25">
      <c r="A185">
        <v>833</v>
      </c>
      <c r="B185">
        <v>679</v>
      </c>
      <c r="C185" t="s">
        <v>4420</v>
      </c>
      <c r="D185" t="s">
        <v>2514</v>
      </c>
      <c r="E185" s="33" t="s">
        <v>4602</v>
      </c>
      <c r="F185">
        <f t="shared" si="28"/>
        <v>13.44</v>
      </c>
      <c r="G185" s="14">
        <f>VLOOKUP(D185,'BASE ARTICLE SAMUEL 25012023 v2'!$A$1:$K$1287,11,FALSE)</f>
        <v>13.442</v>
      </c>
      <c r="H185">
        <f t="shared" si="29"/>
        <v>13.44</v>
      </c>
      <c r="I185" s="82" t="str">
        <f t="shared" si="30"/>
        <v>13.44</v>
      </c>
      <c r="J185">
        <f t="shared" si="31"/>
        <v>0</v>
      </c>
      <c r="K185" s="107" t="str">
        <f t="shared" si="37"/>
        <v/>
      </c>
      <c r="L185" s="107" t="str">
        <f t="shared" si="38"/>
        <v/>
      </c>
      <c r="M185" s="107" t="str">
        <f t="shared" si="39"/>
        <v/>
      </c>
      <c r="N185" s="107" t="str">
        <f t="shared" si="40"/>
        <v/>
      </c>
      <c r="O185" s="107" t="str">
        <f t="shared" si="41"/>
        <v/>
      </c>
    </row>
    <row r="186" spans="1:15" x14ac:dyDescent="0.25">
      <c r="A186">
        <v>834</v>
      </c>
      <c r="B186">
        <v>680</v>
      </c>
      <c r="C186" t="s">
        <v>4420</v>
      </c>
      <c r="D186" t="s">
        <v>2517</v>
      </c>
      <c r="E186" s="33" t="s">
        <v>4602</v>
      </c>
      <c r="F186">
        <f t="shared" si="28"/>
        <v>13.44</v>
      </c>
      <c r="G186" s="14">
        <f>VLOOKUP(D186,'BASE ARTICLE SAMUEL 25012023 v2'!$A$1:$K$1287,11,FALSE)</f>
        <v>13.442</v>
      </c>
      <c r="H186">
        <f t="shared" si="29"/>
        <v>13.44</v>
      </c>
      <c r="I186" s="82" t="str">
        <f t="shared" si="30"/>
        <v>13.44</v>
      </c>
      <c r="J186">
        <f t="shared" si="31"/>
        <v>0</v>
      </c>
      <c r="K186" s="107" t="str">
        <f t="shared" si="37"/>
        <v/>
      </c>
      <c r="L186" s="107" t="str">
        <f t="shared" si="38"/>
        <v/>
      </c>
      <c r="M186" s="107" t="str">
        <f t="shared" si="39"/>
        <v/>
      </c>
      <c r="N186" s="107" t="str">
        <f t="shared" si="40"/>
        <v/>
      </c>
      <c r="O186" s="107" t="str">
        <f t="shared" si="41"/>
        <v/>
      </c>
    </row>
    <row r="187" spans="1:15" x14ac:dyDescent="0.25">
      <c r="A187">
        <v>835</v>
      </c>
      <c r="B187">
        <v>681</v>
      </c>
      <c r="C187" t="s">
        <v>4420</v>
      </c>
      <c r="D187" s="3" t="s">
        <v>2523</v>
      </c>
      <c r="E187" s="33" t="s">
        <v>4603</v>
      </c>
      <c r="F187">
        <f t="shared" si="28"/>
        <v>12.12</v>
      </c>
      <c r="G187" s="14">
        <v>12.12</v>
      </c>
      <c r="H187">
        <f t="shared" si="29"/>
        <v>12.12</v>
      </c>
      <c r="I187" s="82" t="str">
        <f t="shared" si="30"/>
        <v>12.12</v>
      </c>
      <c r="J187">
        <v>0</v>
      </c>
      <c r="K187" s="107" t="str">
        <f t="shared" si="37"/>
        <v/>
      </c>
      <c r="L187" s="107" t="str">
        <f t="shared" si="38"/>
        <v/>
      </c>
      <c r="M187" s="107" t="str">
        <f t="shared" si="39"/>
        <v/>
      </c>
      <c r="N187" s="107" t="str">
        <f t="shared" si="40"/>
        <v/>
      </c>
      <c r="O187" s="107" t="str">
        <f t="shared" si="41"/>
        <v/>
      </c>
    </row>
    <row r="188" spans="1:15" x14ac:dyDescent="0.25">
      <c r="A188">
        <v>196</v>
      </c>
      <c r="B188">
        <v>13</v>
      </c>
      <c r="D188" t="s">
        <v>434</v>
      </c>
      <c r="E188" s="33" t="s">
        <v>5677</v>
      </c>
      <c r="F188">
        <f t="shared" si="28"/>
        <v>11.25</v>
      </c>
      <c r="G188" s="14">
        <f>VLOOKUP(D188,'BASE ARTICLE SAMUEL 25012023 v2'!$A$1:$K$1287,11,FALSE)</f>
        <v>9.7999999999999989</v>
      </c>
      <c r="H188">
        <f t="shared" si="29"/>
        <v>9.8000000000000007</v>
      </c>
      <c r="I188" s="82" t="str">
        <f t="shared" si="30"/>
        <v>9.8</v>
      </c>
      <c r="J188">
        <f t="shared" si="31"/>
        <v>1</v>
      </c>
      <c r="K188" s="107" t="str">
        <f t="shared" si="37"/>
        <v>UPDATE saskitps_product p set p.price = 9.8, p.date_upd=now() where p.id_product = 13 ;</v>
      </c>
      <c r="L188" s="107" t="str">
        <f t="shared" si="38"/>
        <v>UPDATE saskitps_product_shop p set p.price = 9.8, p.date_upd=now() where p.id_product = 13 and p.id_shop=1 ;</v>
      </c>
      <c r="M188" s="107" t="str">
        <f t="shared" si="39"/>
        <v>INSERT INTO TSaskitArchivePrix (RefSaskit,Prix,DATE_MODIF) Select RefSaskit, OldPrix, DateModification From TSaskit Where RefSaskit = 196;</v>
      </c>
      <c r="N188" s="107" t="str">
        <f t="shared" si="40"/>
        <v>UPDATE TSaskit sas set sas.OldPrix = sas.PrixMagasin, sas.PrixMagasin = 9.8, sas.DateModification = NOW() where sas.RefSaskit = 196 ;</v>
      </c>
      <c r="O188" s="107" t="str">
        <f t="shared" si="41"/>
        <v>INSERT INTO TSaskitMajProduits (RefSaskitMaj, Reference,PrixMaj) values (4,'MCONECT',9.8);</v>
      </c>
    </row>
    <row r="189" spans="1:15" x14ac:dyDescent="0.25">
      <c r="A189">
        <v>401</v>
      </c>
      <c r="B189">
        <v>57</v>
      </c>
      <c r="D189" t="s">
        <v>73</v>
      </c>
      <c r="E189" s="33" t="s">
        <v>5681</v>
      </c>
      <c r="F189">
        <f t="shared" si="28"/>
        <v>5.1100000000000003</v>
      </c>
      <c r="G189" s="14">
        <f>VLOOKUP(D189,'BASE ARTICLE SAMUEL 25012023 v2'!$A$1:$K$1287,11,FALSE)</f>
        <v>6.7697000000000003</v>
      </c>
      <c r="H189">
        <f t="shared" si="29"/>
        <v>6.77</v>
      </c>
      <c r="I189" s="82" t="str">
        <f t="shared" si="30"/>
        <v>6.77</v>
      </c>
      <c r="J189">
        <f t="shared" si="31"/>
        <v>1</v>
      </c>
      <c r="K189" s="107" t="str">
        <f t="shared" si="37"/>
        <v>UPDATE saskitps_product p set p.price = 6.77, p.date_upd=now() where p.id_product = 57 ;</v>
      </c>
      <c r="L189" s="107" t="str">
        <f t="shared" si="38"/>
        <v>UPDATE saskitps_product_shop p set p.price = 6.77, p.date_upd=now() where p.id_product = 57 and p.id_shop=1 ;</v>
      </c>
      <c r="M189" s="107" t="str">
        <f t="shared" si="39"/>
        <v>INSERT INTO TSaskitArchivePrix (RefSaskit,Prix,DATE_MODIF) Select RefSaskit, OldPrix, DateModification From TSaskit Where RefSaskit = 401;</v>
      </c>
      <c r="N189" s="107" t="str">
        <f t="shared" si="40"/>
        <v>UPDATE TSaskit sas set sas.OldPrix = sas.PrixMagasin, sas.PrixMagasin = 6.77, sas.DateModification = NOW() where sas.RefSaskit = 401 ;</v>
      </c>
      <c r="O189" s="107" t="str">
        <f t="shared" si="41"/>
        <v>INSERT INTO TSaskitMajProduits (RefSaskitMaj, Reference,PrixMaj) values (4,'MJ',6.77);</v>
      </c>
    </row>
    <row r="190" spans="1:15" x14ac:dyDescent="0.25">
      <c r="A190">
        <v>406</v>
      </c>
      <c r="B190">
        <v>160</v>
      </c>
      <c r="D190" t="s">
        <v>536</v>
      </c>
      <c r="E190" s="33" t="s">
        <v>5680</v>
      </c>
      <c r="F190">
        <f t="shared" si="28"/>
        <v>1.19</v>
      </c>
      <c r="G190" s="14">
        <v>1.05</v>
      </c>
      <c r="H190">
        <f t="shared" si="29"/>
        <v>1.05</v>
      </c>
      <c r="I190" s="82" t="str">
        <f t="shared" si="30"/>
        <v>1.05</v>
      </c>
      <c r="J190">
        <f t="shared" si="31"/>
        <v>1</v>
      </c>
      <c r="K190" s="107" t="str">
        <f t="shared" si="37"/>
        <v>UPDATE saskitps_product p set p.price = 1.05, p.date_upd=now() where p.id_product = 160 ;</v>
      </c>
      <c r="L190" s="107" t="str">
        <f t="shared" si="38"/>
        <v>UPDATE saskitps_product_shop p set p.price = 1.05, p.date_upd=now() where p.id_product = 160 and p.id_shop=1 ;</v>
      </c>
      <c r="M190" s="107" t="str">
        <f t="shared" si="39"/>
        <v>INSERT INTO TSaskitArchivePrix (RefSaskit,Prix,DATE_MODIF) Select RefSaskit, OldPrix, DateModification From TSaskit Where RefSaskit = 406;</v>
      </c>
      <c r="N190" s="107" t="str">
        <f t="shared" si="40"/>
        <v>UPDATE TSaskit sas set sas.OldPrix = sas.PrixMagasin, sas.PrixMagasin = 1.05, sas.DateModification = NOW() where sas.RefSaskit = 406 ;</v>
      </c>
      <c r="O190" s="107" t="str">
        <f t="shared" si="41"/>
        <v>INSERT INTO TSaskitMajProduits (RefSaskitMaj, Reference,PrixMaj) values (4,'MCABLE1.5-2',1.05);</v>
      </c>
    </row>
    <row r="191" spans="1:15" x14ac:dyDescent="0.25">
      <c r="B191">
        <v>564</v>
      </c>
      <c r="D191" t="s">
        <v>1358</v>
      </c>
      <c r="E191" s="33" t="s">
        <v>5679</v>
      </c>
      <c r="F191">
        <f t="shared" si="28"/>
        <v>4.4000000000000004</v>
      </c>
      <c r="G191" s="14">
        <f>VLOOKUP(D191,'BASE ARTICLE SAMUEL 25012023 v2'!$A$1:$K$1287,11,FALSE)</f>
        <v>4.4023000000000003</v>
      </c>
      <c r="H191">
        <f t="shared" si="29"/>
        <v>4.4000000000000004</v>
      </c>
      <c r="I191" s="82" t="str">
        <f t="shared" si="30"/>
        <v>4.4</v>
      </c>
      <c r="J191">
        <f t="shared" si="31"/>
        <v>0</v>
      </c>
      <c r="K191" s="107" t="str">
        <f t="shared" si="37"/>
        <v/>
      </c>
      <c r="L191" s="107" t="str">
        <f t="shared" si="38"/>
        <v/>
      </c>
      <c r="M191" s="107" t="str">
        <f t="shared" si="39"/>
        <v/>
      </c>
      <c r="N191" s="107" t="str">
        <f t="shared" si="40"/>
        <v/>
      </c>
      <c r="O191" s="107" t="str">
        <f t="shared" si="41"/>
        <v/>
      </c>
    </row>
    <row r="192" spans="1:15" x14ac:dyDescent="0.25">
      <c r="A192">
        <v>581</v>
      </c>
      <c r="B192">
        <v>470</v>
      </c>
      <c r="D192" t="s">
        <v>802</v>
      </c>
      <c r="E192" s="33" t="s">
        <v>5678</v>
      </c>
      <c r="F192">
        <f t="shared" si="28"/>
        <v>8.7899999999999991</v>
      </c>
      <c r="G192" s="14">
        <f>VLOOKUP(D192,'BASE ARTICLE SAMUEL 25012023 v2'!$A$1:$K$1287,11,FALSE)</f>
        <v>8.7913000000000014</v>
      </c>
      <c r="H192">
        <f t="shared" si="29"/>
        <v>8.7899999999999991</v>
      </c>
      <c r="I192" s="82" t="str">
        <f t="shared" si="30"/>
        <v>8.79</v>
      </c>
      <c r="J192">
        <f t="shared" si="31"/>
        <v>0</v>
      </c>
      <c r="K192" s="107" t="str">
        <f t="shared" si="37"/>
        <v/>
      </c>
      <c r="L192" s="107" t="str">
        <f t="shared" si="38"/>
        <v/>
      </c>
      <c r="M192" s="107" t="str">
        <f t="shared" si="39"/>
        <v/>
      </c>
      <c r="N192" s="107" t="str">
        <f t="shared" si="40"/>
        <v/>
      </c>
      <c r="O192" s="107" t="str">
        <f t="shared" si="41"/>
        <v/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374"/>
  <sheetViews>
    <sheetView tabSelected="1" topLeftCell="B31" workbookViewId="0">
      <selection activeCell="F48" sqref="F48:M48"/>
    </sheetView>
  </sheetViews>
  <sheetFormatPr baseColWidth="10" defaultRowHeight="15" x14ac:dyDescent="0.25"/>
  <cols>
    <col min="3" max="3" width="14.7109375" customWidth="1"/>
    <col min="4" max="4" width="14.85546875" customWidth="1"/>
    <col min="5" max="5" width="16.28515625" customWidth="1"/>
    <col min="6" max="6" width="17.28515625" customWidth="1"/>
  </cols>
  <sheetData>
    <row r="1" spans="1:22" ht="16.5" customHeight="1" x14ac:dyDescent="0.25">
      <c r="A1" t="s">
        <v>4419</v>
      </c>
      <c r="B1" t="s">
        <v>4415</v>
      </c>
      <c r="C1" t="s">
        <v>4416</v>
      </c>
      <c r="D1" t="s">
        <v>4417</v>
      </c>
      <c r="E1" t="s">
        <v>5687</v>
      </c>
      <c r="F1" t="s">
        <v>4418</v>
      </c>
      <c r="G1" t="s">
        <v>4419</v>
      </c>
      <c r="H1" t="s">
        <v>5688</v>
      </c>
      <c r="I1" t="s">
        <v>5689</v>
      </c>
      <c r="P1" t="s">
        <v>5682</v>
      </c>
      <c r="Q1" t="s">
        <v>5690</v>
      </c>
      <c r="R1" t="s">
        <v>5691</v>
      </c>
      <c r="S1" t="s">
        <v>5692</v>
      </c>
      <c r="T1" s="106" t="s">
        <v>5684</v>
      </c>
      <c r="U1" t="s">
        <v>5685</v>
      </c>
      <c r="V1" t="s">
        <v>5693</v>
      </c>
    </row>
    <row r="2" spans="1:22" x14ac:dyDescent="0.25">
      <c r="A2" t="s">
        <v>4618</v>
      </c>
      <c r="B2">
        <v>145</v>
      </c>
      <c r="C2">
        <v>18</v>
      </c>
      <c r="D2">
        <v>2495</v>
      </c>
      <c r="E2" t="s">
        <v>5687</v>
      </c>
      <c r="F2" t="s">
        <v>518</v>
      </c>
      <c r="G2" t="s">
        <v>4618</v>
      </c>
      <c r="H2">
        <v>455.66200000000003</v>
      </c>
      <c r="I2" t="s">
        <v>4618</v>
      </c>
      <c r="J2">
        <f>H2</f>
        <v>455.66200000000003</v>
      </c>
      <c r="K2" t="str">
        <f>SUBSTITUTE(IF(H2&gt;2,ROUND(H2,2),H2),",",".")</f>
        <v>455.66</v>
      </c>
      <c r="L2">
        <f>IF(H2&gt;2,ROUND(H2-J2,2),H2-J2)</f>
        <v>0</v>
      </c>
      <c r="M2" t="str">
        <f>SUBSTITUTE(L2,",",".")</f>
        <v>0</v>
      </c>
      <c r="N2">
        <f>IF(A2=K2,0,1)</f>
        <v>1</v>
      </c>
      <c r="P2" s="107" t="str">
        <f>IF(AND(E2="BASE",N2=1),SUBSTITUTE(SUBSTITUTE($P$1,"#P#",K2),"#ID#",C2),"")</f>
        <v>UPDATE saskitps_product p set p.price = 455.66, p.date_upd=now() where p.id_product = 18 ;</v>
      </c>
      <c r="Q2" s="107" t="str">
        <f>IF(AND(E2="BASE",N2=1),SUBSTITUTE(SUBSTITUTE($Q$1,"#P#",K2),"#ID#",C2),"")</f>
        <v>UPDATE saskitps_product_shop p set p.price = 455.66, p.date_upd=now() where p.id_product = 18 ;</v>
      </c>
      <c r="R2" s="107" t="str">
        <f>IF(N2=1,SUBSTITUTE(SUBSTITUTE(SUBSTITUTE($R$1,"#P#",M2),"#ID#",C2),"#PA#",D2),"")</f>
        <v>UPDATE saskitps_product_attribute pa set pa.price = 0 where pa.id_product = 18 and pa.id_product_attribute = 2495 ;</v>
      </c>
      <c r="S2" s="107" t="str">
        <f>IF(N2=1,SUBSTITUTE(SUBSTITUTE(SUBSTITUTE($S$1,"#P#",M2),"#ID#",C2),"#PA#",D2),"")</f>
        <v>UPDATE saskitps_product_attribute_shop pa set pa.price = 0 where pa.id_product = 18 and pa.id_product_attribute = 2495 ;</v>
      </c>
      <c r="T2" s="107" t="str">
        <f>IF(N2=1,SUBSTITUTE(SUBSTITUTE($T$1,"#P#",K2),"#ID#",B2),"")</f>
        <v>INSERT INTO TSaskitArchivePrix (RefSaskit,Prix,DATE_MODIF) Select RefSaskit, OldPrix, DateModification From TSaskit Where RefSaskit = 145;</v>
      </c>
      <c r="U2" t="str">
        <f>IF(N2=1,SUBSTITUTE(SUBSTITUTE($U$1,"#P#",K2),"#ID#",B2),"")</f>
        <v>UPDATE TSaskit sas set sas.OldPrix = sas.PrixMagasin, sas.PrixMagasin = 455.66, sas.DateModification = NOW() where sas.RefSaskit = 145 ;</v>
      </c>
      <c r="V2" t="str">
        <f>IF(N2=1,SUBSTITUTE(SUBSTITUTE(SUBSTITUTE($V$1,"#P#",K2),"#ID#",B2),"#REF#",F2),"")</f>
        <v>INSERT INTO TSaskitMajProduits (RefSaskitMaj, Reference,PrixMaj) values (3,'PFV2EH2.5X1.6',455.66);</v>
      </c>
    </row>
    <row r="3" spans="1:22" x14ac:dyDescent="0.25">
      <c r="A3" t="s">
        <v>4604</v>
      </c>
      <c r="B3">
        <v>61</v>
      </c>
      <c r="C3">
        <v>18</v>
      </c>
      <c r="D3">
        <v>2496</v>
      </c>
      <c r="F3" t="s">
        <v>3741</v>
      </c>
      <c r="G3" t="s">
        <v>4604</v>
      </c>
      <c r="H3">
        <v>552.36249999999995</v>
      </c>
      <c r="I3" t="s">
        <v>4618</v>
      </c>
      <c r="J3">
        <v>455.66200000000003</v>
      </c>
      <c r="K3" t="str">
        <f t="shared" ref="K3:K66" si="0">SUBSTITUTE(IF(H3&gt;2,ROUND(H3,2),H3),",",".")</f>
        <v>552.36</v>
      </c>
      <c r="L3">
        <f t="shared" ref="L3:L66" si="1">IF(H3&gt;2,ROUND(H3-J3,2),H3-J3)</f>
        <v>96.7</v>
      </c>
      <c r="M3" t="str">
        <f t="shared" ref="M3:M66" si="2">SUBSTITUTE(L3,",",".")</f>
        <v>96.7</v>
      </c>
      <c r="N3">
        <f t="shared" ref="N3:N66" si="3">IF(A3=K3,0,1)</f>
        <v>1</v>
      </c>
      <c r="P3" s="107" t="str">
        <f t="shared" ref="P3:P66" si="4">IF(AND(E3="BASE",N3=1),SUBSTITUTE(SUBSTITUTE($P$1,"#P#",K3),"#ID#",C3),"")</f>
        <v/>
      </c>
      <c r="Q3" s="107" t="str">
        <f t="shared" ref="Q3:Q66" si="5">IF(AND(E3="BASE",N3=1),SUBSTITUTE(SUBSTITUTE($Q$1,"#P#",K3),"#ID#",C3),"")</f>
        <v/>
      </c>
      <c r="R3" s="107" t="str">
        <f t="shared" ref="R3:R66" si="6">IF(N3=1,SUBSTITUTE(SUBSTITUTE(SUBSTITUTE($R$1,"#P#",M3),"#ID#",C3),"#PA#",D3),"")</f>
        <v>UPDATE saskitps_product_attribute pa set pa.price = 96.7 where pa.id_product = 18 and pa.id_product_attribute = 2496 ;</v>
      </c>
      <c r="S3" s="107" t="str">
        <f t="shared" ref="S3:S66" si="7">IF(N3=1,SUBSTITUTE(SUBSTITUTE(SUBSTITUTE($S$1,"#P#",M3),"#ID#",C3),"#PA#",D3),"")</f>
        <v>UPDATE saskitps_product_attribute_shop pa set pa.price = 96.7 where pa.id_product = 18 and pa.id_product_attribute = 2496 ;</v>
      </c>
      <c r="T3" s="107" t="str">
        <f t="shared" ref="T3:T66" si="8">IF(N3=1,SUBSTITUTE(SUBSTITUTE($T$1,"#P#",K3),"#ID#",B3),"")</f>
        <v>INSERT INTO TSaskitArchivePrix (RefSaskit,Prix,DATE_MODIF) Select RefSaskit, OldPrix, DateModification From TSaskit Where RefSaskit = 61;</v>
      </c>
      <c r="U3" t="str">
        <f t="shared" ref="U3:U66" si="9">IF(N3=1,SUBSTITUTE(SUBSTITUTE($U$1,"#P#",K3),"#ID#",B3),"")</f>
        <v>UPDATE TSaskit sas set sas.OldPrix = sas.PrixMagasin, sas.PrixMagasin = 552.36, sas.DateModification = NOW() where sas.RefSaskit = 61 ;</v>
      </c>
      <c r="V3" t="str">
        <f t="shared" ref="V3:V66" si="10">IF(N3=1,SUBSTITUTE(SUBSTITUTE(SUBSTITUTE($V$1,"#P#",K3),"#ID#",B3),"#REF#",F3),"")</f>
        <v>INSERT INTO TSaskitMajProduits (RefSaskitMaj, Reference,PrixMaj) values (3,'PFV3EH3X2',552.36);</v>
      </c>
    </row>
    <row r="4" spans="1:22" x14ac:dyDescent="0.25">
      <c r="A4" t="s">
        <v>4605</v>
      </c>
      <c r="B4">
        <v>63</v>
      </c>
      <c r="C4">
        <v>18</v>
      </c>
      <c r="D4">
        <v>2497</v>
      </c>
      <c r="F4" t="s">
        <v>3743</v>
      </c>
      <c r="G4" t="s">
        <v>4605</v>
      </c>
      <c r="H4">
        <v>669.70449999999994</v>
      </c>
      <c r="I4" t="s">
        <v>4618</v>
      </c>
      <c r="J4">
        <v>455.66200000000003</v>
      </c>
      <c r="K4" t="str">
        <f t="shared" si="0"/>
        <v>669.7</v>
      </c>
      <c r="L4">
        <f t="shared" si="1"/>
        <v>214.04</v>
      </c>
      <c r="M4" t="str">
        <f t="shared" si="2"/>
        <v>214.04</v>
      </c>
      <c r="N4">
        <f t="shared" si="3"/>
        <v>1</v>
      </c>
      <c r="P4" s="107" t="str">
        <f t="shared" si="4"/>
        <v/>
      </c>
      <c r="Q4" s="107" t="str">
        <f t="shared" si="5"/>
        <v/>
      </c>
      <c r="R4" s="107" t="str">
        <f t="shared" si="6"/>
        <v>UPDATE saskitps_product_attribute pa set pa.price = 214.04 where pa.id_product = 18 and pa.id_product_attribute = 2497 ;</v>
      </c>
      <c r="S4" s="107" t="str">
        <f t="shared" si="7"/>
        <v>UPDATE saskitps_product_attribute_shop pa set pa.price = 214.04 where pa.id_product = 18 and pa.id_product_attribute = 2497 ;</v>
      </c>
      <c r="T4" s="107" t="str">
        <f t="shared" si="8"/>
        <v>INSERT INTO TSaskitArchivePrix (RefSaskit,Prix,DATE_MODIF) Select RefSaskit, OldPrix, DateModification From TSaskit Where RefSaskit = 63;</v>
      </c>
      <c r="U4" t="str">
        <f t="shared" si="9"/>
        <v>UPDATE TSaskit sas set sas.OldPrix = sas.PrixMagasin, sas.PrixMagasin = 669.7, sas.DateModification = NOW() where sas.RefSaskit = 63 ;</v>
      </c>
      <c r="V4" t="str">
        <f t="shared" si="10"/>
        <v>INSERT INTO TSaskitMajProduits (RefSaskitMaj, Reference,PrixMaj) values (3,'PFV4EH4X2',669.7);</v>
      </c>
    </row>
    <row r="5" spans="1:22" x14ac:dyDescent="0.25">
      <c r="A5" t="s">
        <v>4606</v>
      </c>
      <c r="B5">
        <v>65</v>
      </c>
      <c r="C5">
        <v>18</v>
      </c>
      <c r="D5">
        <v>2498</v>
      </c>
      <c r="F5" t="s">
        <v>3745</v>
      </c>
      <c r="G5" t="s">
        <v>4606</v>
      </c>
      <c r="H5">
        <v>743.3605</v>
      </c>
      <c r="I5" t="s">
        <v>4618</v>
      </c>
      <c r="J5">
        <v>455.66200000000003</v>
      </c>
      <c r="K5" t="str">
        <f t="shared" si="0"/>
        <v>743.36</v>
      </c>
      <c r="L5">
        <f t="shared" si="1"/>
        <v>287.7</v>
      </c>
      <c r="M5" t="str">
        <f t="shared" si="2"/>
        <v>287.7</v>
      </c>
      <c r="N5">
        <f t="shared" si="3"/>
        <v>1</v>
      </c>
      <c r="P5" s="107" t="str">
        <f t="shared" si="4"/>
        <v/>
      </c>
      <c r="Q5" s="107" t="str">
        <f t="shared" si="5"/>
        <v/>
      </c>
      <c r="R5" s="107" t="str">
        <f t="shared" si="6"/>
        <v>UPDATE saskitps_product_attribute pa set pa.price = 287.7 where pa.id_product = 18 and pa.id_product_attribute = 2498 ;</v>
      </c>
      <c r="S5" s="107" t="str">
        <f t="shared" si="7"/>
        <v>UPDATE saskitps_product_attribute_shop pa set pa.price = 287.7 where pa.id_product = 18 and pa.id_product_attribute = 2498 ;</v>
      </c>
      <c r="T5" s="107" t="str">
        <f t="shared" si="8"/>
        <v>INSERT INTO TSaskitArchivePrix (RefSaskit,Prix,DATE_MODIF) Select RefSaskit, OldPrix, DateModification From TSaskit Where RefSaskit = 65;</v>
      </c>
      <c r="U5" t="str">
        <f t="shared" si="9"/>
        <v>UPDATE TSaskit sas set sas.OldPrix = sas.PrixMagasin, sas.PrixMagasin = 743.36, sas.DateModification = NOW() where sas.RefSaskit = 65 ;</v>
      </c>
      <c r="V5" t="str">
        <f t="shared" si="10"/>
        <v>INSERT INTO TSaskitMajProduits (RefSaskitMaj, Reference,PrixMaj) values (3,'PFV5EH4X2.5',743.36);</v>
      </c>
    </row>
    <row r="6" spans="1:22" x14ac:dyDescent="0.25">
      <c r="A6" t="s">
        <v>4607</v>
      </c>
      <c r="B6">
        <v>67</v>
      </c>
      <c r="C6">
        <v>18</v>
      </c>
      <c r="D6">
        <v>2499</v>
      </c>
      <c r="F6" t="s">
        <v>3747</v>
      </c>
      <c r="G6" t="s">
        <v>4607</v>
      </c>
      <c r="H6">
        <v>886.58199999999988</v>
      </c>
      <c r="I6" t="s">
        <v>4618</v>
      </c>
      <c r="J6">
        <v>455.66200000000003</v>
      </c>
      <c r="K6" t="str">
        <f t="shared" si="0"/>
        <v>886.58</v>
      </c>
      <c r="L6">
        <f t="shared" si="1"/>
        <v>430.92</v>
      </c>
      <c r="M6" t="str">
        <f t="shared" si="2"/>
        <v>430.92</v>
      </c>
      <c r="N6">
        <f t="shared" si="3"/>
        <v>1</v>
      </c>
      <c r="P6" s="107" t="str">
        <f t="shared" si="4"/>
        <v/>
      </c>
      <c r="Q6" s="107" t="str">
        <f t="shared" si="5"/>
        <v/>
      </c>
      <c r="R6" s="107" t="str">
        <f t="shared" si="6"/>
        <v>UPDATE saskitps_product_attribute pa set pa.price = 430.92 where pa.id_product = 18 and pa.id_product_attribute = 2499 ;</v>
      </c>
      <c r="S6" s="107" t="str">
        <f t="shared" si="7"/>
        <v>UPDATE saskitps_product_attribute_shop pa set pa.price = 430.92 where pa.id_product = 18 and pa.id_product_attribute = 2499 ;</v>
      </c>
      <c r="T6" s="107" t="str">
        <f t="shared" si="8"/>
        <v>INSERT INTO TSaskitArchivePrix (RefSaskit,Prix,DATE_MODIF) Select RefSaskit, OldPrix, DateModification From TSaskit Where RefSaskit = 67;</v>
      </c>
      <c r="U6" t="str">
        <f t="shared" si="9"/>
        <v>UPDATE TSaskit sas set sas.OldPrix = sas.PrixMagasin, sas.PrixMagasin = 886.58, sas.DateModification = NOW() where sas.RefSaskit = 67 ;</v>
      </c>
      <c r="V6" t="str">
        <f t="shared" si="10"/>
        <v>INSERT INTO TSaskitMajProduits (RefSaskitMaj, Reference,PrixMaj) values (3,'PFV6EH4X3',886.58);</v>
      </c>
    </row>
    <row r="7" spans="1:22" x14ac:dyDescent="0.25">
      <c r="A7" t="s">
        <v>4608</v>
      </c>
      <c r="B7">
        <v>68</v>
      </c>
      <c r="C7">
        <v>18</v>
      </c>
      <c r="D7">
        <v>2500</v>
      </c>
      <c r="F7" t="s">
        <v>3749</v>
      </c>
      <c r="G7" t="s">
        <v>4608</v>
      </c>
      <c r="H7">
        <v>856.50400000000002</v>
      </c>
      <c r="I7" t="s">
        <v>4618</v>
      </c>
      <c r="J7">
        <v>455.66200000000003</v>
      </c>
      <c r="K7" t="str">
        <f t="shared" si="0"/>
        <v>856.5</v>
      </c>
      <c r="L7">
        <f t="shared" si="1"/>
        <v>400.84</v>
      </c>
      <c r="M7" t="str">
        <f t="shared" si="2"/>
        <v>400.84</v>
      </c>
      <c r="N7">
        <f t="shared" si="3"/>
        <v>1</v>
      </c>
      <c r="P7" s="107" t="str">
        <f t="shared" si="4"/>
        <v/>
      </c>
      <c r="Q7" s="107" t="str">
        <f t="shared" si="5"/>
        <v/>
      </c>
      <c r="R7" s="107" t="str">
        <f t="shared" si="6"/>
        <v>UPDATE saskitps_product_attribute pa set pa.price = 400.84 where pa.id_product = 18 and pa.id_product_attribute = 2500 ;</v>
      </c>
      <c r="S7" s="107" t="str">
        <f t="shared" si="7"/>
        <v>UPDATE saskitps_product_attribute_shop pa set pa.price = 400.84 where pa.id_product = 18 and pa.id_product_attribute = 2500 ;</v>
      </c>
      <c r="T7" s="107" t="str">
        <f t="shared" si="8"/>
        <v>INSERT INTO TSaskitArchivePrix (RefSaskit,Prix,DATE_MODIF) Select RefSaskit, OldPrix, DateModification From TSaskit Where RefSaskit = 68;</v>
      </c>
      <c r="U7" t="str">
        <f t="shared" si="9"/>
        <v>UPDATE TSaskit sas set sas.OldPrix = sas.PrixMagasin, sas.PrixMagasin = 856.5, sas.DateModification = NOW() where sas.RefSaskit = 68 ;</v>
      </c>
      <c r="V7" t="str">
        <f t="shared" si="10"/>
        <v>INSERT INTO TSaskitMajProduits (RefSaskitMaj, Reference,PrixMaj) values (3,'PFV6EH6X2',856.5);</v>
      </c>
    </row>
    <row r="8" spans="1:22" x14ac:dyDescent="0.25">
      <c r="A8" t="s">
        <v>4609</v>
      </c>
      <c r="B8">
        <v>71</v>
      </c>
      <c r="C8">
        <v>18</v>
      </c>
      <c r="D8">
        <v>2503</v>
      </c>
      <c r="F8" t="s">
        <v>3753</v>
      </c>
      <c r="G8" t="s">
        <v>4609</v>
      </c>
      <c r="H8">
        <v>1102.0825</v>
      </c>
      <c r="I8" t="s">
        <v>4618</v>
      </c>
      <c r="J8">
        <v>455.66200000000003</v>
      </c>
      <c r="K8" t="str">
        <f t="shared" si="0"/>
        <v>1102.08</v>
      </c>
      <c r="L8">
        <f t="shared" si="1"/>
        <v>646.41999999999996</v>
      </c>
      <c r="M8" t="str">
        <f t="shared" si="2"/>
        <v>646.42</v>
      </c>
      <c r="N8">
        <f t="shared" si="3"/>
        <v>1</v>
      </c>
      <c r="P8" s="107" t="str">
        <f t="shared" si="4"/>
        <v/>
      </c>
      <c r="Q8" s="107" t="str">
        <f t="shared" si="5"/>
        <v/>
      </c>
      <c r="R8" s="107" t="str">
        <f t="shared" si="6"/>
        <v>UPDATE saskitps_product_attribute pa set pa.price = 646.42 where pa.id_product = 18 and pa.id_product_attribute = 2503 ;</v>
      </c>
      <c r="S8" s="107" t="str">
        <f t="shared" si="7"/>
        <v>UPDATE saskitps_product_attribute_shop pa set pa.price = 646.42 where pa.id_product = 18 and pa.id_product_attribute = 2503 ;</v>
      </c>
      <c r="T8" s="107" t="str">
        <f t="shared" si="8"/>
        <v>INSERT INTO TSaskitArchivePrix (RefSaskit,Prix,DATE_MODIF) Select RefSaskit, OldPrix, DateModification From TSaskit Where RefSaskit = 71;</v>
      </c>
      <c r="U8" t="str">
        <f t="shared" si="9"/>
        <v>UPDATE TSaskit sas set sas.OldPrix = sas.PrixMagasin, sas.PrixMagasin = 1102.08, sas.DateModification = NOW() where sas.RefSaskit = 71 ;</v>
      </c>
      <c r="V8" t="str">
        <f t="shared" si="10"/>
        <v>INSERT INTO TSaskitMajProduits (RefSaskitMaj, Reference,PrixMaj) values (3,'PFV8EH4X4',1102.08);</v>
      </c>
    </row>
    <row r="9" spans="1:22" x14ac:dyDescent="0.25">
      <c r="A9" t="s">
        <v>4610</v>
      </c>
      <c r="B9">
        <v>72</v>
      </c>
      <c r="C9">
        <v>18</v>
      </c>
      <c r="D9">
        <v>2504</v>
      </c>
      <c r="F9" t="s">
        <v>3755</v>
      </c>
      <c r="G9" t="s">
        <v>4610</v>
      </c>
      <c r="H9">
        <v>1075.5415</v>
      </c>
      <c r="I9" t="s">
        <v>4618</v>
      </c>
      <c r="J9">
        <v>455.66200000000003</v>
      </c>
      <c r="K9" t="str">
        <f t="shared" si="0"/>
        <v>1075.54</v>
      </c>
      <c r="L9">
        <f t="shared" si="1"/>
        <v>619.88</v>
      </c>
      <c r="M9" t="str">
        <f t="shared" si="2"/>
        <v>619.88</v>
      </c>
      <c r="N9">
        <f t="shared" si="3"/>
        <v>1</v>
      </c>
      <c r="P9" s="107" t="str">
        <f t="shared" si="4"/>
        <v/>
      </c>
      <c r="Q9" s="107" t="str">
        <f t="shared" si="5"/>
        <v/>
      </c>
      <c r="R9" s="107" t="str">
        <f t="shared" si="6"/>
        <v>UPDATE saskitps_product_attribute pa set pa.price = 619.88 where pa.id_product = 18 and pa.id_product_attribute = 2504 ;</v>
      </c>
      <c r="S9" s="107" t="str">
        <f t="shared" si="7"/>
        <v>UPDATE saskitps_product_attribute_shop pa set pa.price = 619.88 where pa.id_product = 18 and pa.id_product_attribute = 2504 ;</v>
      </c>
      <c r="T9" s="107" t="str">
        <f t="shared" si="8"/>
        <v>INSERT INTO TSaskitArchivePrix (RefSaskit,Prix,DATE_MODIF) Select RefSaskit, OldPrix, DateModification From TSaskit Where RefSaskit = 72;</v>
      </c>
      <c r="U9" t="str">
        <f t="shared" si="9"/>
        <v>UPDATE TSaskit sas set sas.OldPrix = sas.PrixMagasin, sas.PrixMagasin = 1075.54, sas.DateModification = NOW() where sas.RefSaskit = 72 ;</v>
      </c>
      <c r="V9" t="str">
        <f t="shared" si="10"/>
        <v>INSERT INTO TSaskitMajProduits (RefSaskitMaj, Reference,PrixMaj) values (3,'PFV8EH8X2',1075.54);</v>
      </c>
    </row>
    <row r="10" spans="1:22" x14ac:dyDescent="0.25">
      <c r="A10" t="s">
        <v>4611</v>
      </c>
      <c r="B10">
        <v>74</v>
      </c>
      <c r="C10">
        <v>18</v>
      </c>
      <c r="D10">
        <v>2507</v>
      </c>
      <c r="F10" t="s">
        <v>3761</v>
      </c>
      <c r="G10" t="s">
        <v>4611</v>
      </c>
      <c r="H10">
        <v>1110.2365000000002</v>
      </c>
      <c r="I10" t="s">
        <v>4618</v>
      </c>
      <c r="J10">
        <v>455.66200000000003</v>
      </c>
      <c r="K10" t="str">
        <f t="shared" si="0"/>
        <v>1110.24</v>
      </c>
      <c r="L10">
        <f t="shared" si="1"/>
        <v>654.57000000000005</v>
      </c>
      <c r="M10" t="str">
        <f t="shared" si="2"/>
        <v>654.57</v>
      </c>
      <c r="N10">
        <f t="shared" si="3"/>
        <v>1</v>
      </c>
      <c r="P10" s="107" t="str">
        <f t="shared" si="4"/>
        <v/>
      </c>
      <c r="Q10" s="107" t="str">
        <f t="shared" si="5"/>
        <v/>
      </c>
      <c r="R10" s="107" t="str">
        <f t="shared" si="6"/>
        <v>UPDATE saskitps_product_attribute pa set pa.price = 654.57 where pa.id_product = 18 and pa.id_product_attribute = 2507 ;</v>
      </c>
      <c r="S10" s="107" t="str">
        <f t="shared" si="7"/>
        <v>UPDATE saskitps_product_attribute_shop pa set pa.price = 654.57 where pa.id_product = 18 and pa.id_product_attribute = 2507 ;</v>
      </c>
      <c r="T10" s="107" t="str">
        <f t="shared" si="8"/>
        <v>INSERT INTO TSaskitArchivePrix (RefSaskit,Prix,DATE_MODIF) Select RefSaskit, OldPrix, DateModification From TSaskit Where RefSaskit = 74;</v>
      </c>
      <c r="U10" t="str">
        <f t="shared" si="9"/>
        <v>UPDATE TSaskit sas set sas.OldPrix = sas.PrixMagasin, sas.PrixMagasin = 1110.24, sas.DateModification = NOW() where sas.RefSaskit = 74 ;</v>
      </c>
      <c r="V10" t="str">
        <f t="shared" si="10"/>
        <v>INSERT INTO TSaskitMajProduits (RefSaskitMaj, Reference,PrixMaj) values (3,'PFV10EH4X5',1110.24);</v>
      </c>
    </row>
    <row r="11" spans="1:22" x14ac:dyDescent="0.25">
      <c r="A11" t="s">
        <v>4612</v>
      </c>
      <c r="B11">
        <v>75</v>
      </c>
      <c r="C11">
        <v>18</v>
      </c>
      <c r="D11">
        <v>2508</v>
      </c>
      <c r="F11" t="s">
        <v>3763</v>
      </c>
      <c r="G11" t="s">
        <v>4612</v>
      </c>
      <c r="H11">
        <v>1196.731</v>
      </c>
      <c r="I11" t="s">
        <v>4618</v>
      </c>
      <c r="J11">
        <v>455.66200000000003</v>
      </c>
      <c r="K11" t="str">
        <f t="shared" si="0"/>
        <v>1196.73</v>
      </c>
      <c r="L11">
        <f t="shared" si="1"/>
        <v>741.07</v>
      </c>
      <c r="M11" t="str">
        <f t="shared" si="2"/>
        <v>741.07</v>
      </c>
      <c r="N11">
        <f t="shared" si="3"/>
        <v>1</v>
      </c>
      <c r="P11" s="107" t="str">
        <f t="shared" si="4"/>
        <v/>
      </c>
      <c r="Q11" s="107" t="str">
        <f t="shared" si="5"/>
        <v/>
      </c>
      <c r="R11" s="107" t="str">
        <f t="shared" si="6"/>
        <v>UPDATE saskitps_product_attribute pa set pa.price = 741.07 where pa.id_product = 18 and pa.id_product_attribute = 2508 ;</v>
      </c>
      <c r="S11" s="107" t="str">
        <f t="shared" si="7"/>
        <v>UPDATE saskitps_product_attribute_shop pa set pa.price = 741.07 where pa.id_product = 18 and pa.id_product_attribute = 2508 ;</v>
      </c>
      <c r="T11" s="107" t="str">
        <f t="shared" si="8"/>
        <v>INSERT INTO TSaskitArchivePrix (RefSaskit,Prix,DATE_MODIF) Select RefSaskit, OldPrix, DateModification From TSaskit Where RefSaskit = 75;</v>
      </c>
      <c r="U11" t="str">
        <f t="shared" si="9"/>
        <v>UPDATE TSaskit sas set sas.OldPrix = sas.PrixMagasin, sas.PrixMagasin = 1196.73, sas.DateModification = NOW() where sas.RefSaskit = 75 ;</v>
      </c>
      <c r="V11" t="str">
        <f t="shared" si="10"/>
        <v>INSERT INTO TSaskitMajProduits (RefSaskitMaj, Reference,PrixMaj) values (3,'PFV10EH8X2.5',1196.73);</v>
      </c>
    </row>
    <row r="12" spans="1:22" x14ac:dyDescent="0.25">
      <c r="A12" t="s">
        <v>4613</v>
      </c>
      <c r="B12">
        <v>76</v>
      </c>
      <c r="C12">
        <v>18</v>
      </c>
      <c r="D12">
        <v>2506</v>
      </c>
      <c r="F12" t="s">
        <v>3759</v>
      </c>
      <c r="G12" t="s">
        <v>4613</v>
      </c>
      <c r="H12">
        <v>1249.4485</v>
      </c>
      <c r="I12" t="s">
        <v>4618</v>
      </c>
      <c r="J12">
        <v>455.66200000000003</v>
      </c>
      <c r="K12" t="str">
        <f t="shared" si="0"/>
        <v>1249.45</v>
      </c>
      <c r="L12">
        <f t="shared" si="1"/>
        <v>793.79</v>
      </c>
      <c r="M12" t="str">
        <f t="shared" si="2"/>
        <v>793.79</v>
      </c>
      <c r="N12">
        <f t="shared" si="3"/>
        <v>1</v>
      </c>
      <c r="P12" s="107" t="str">
        <f t="shared" si="4"/>
        <v/>
      </c>
      <c r="Q12" s="107" t="str">
        <f t="shared" si="5"/>
        <v/>
      </c>
      <c r="R12" s="107" t="str">
        <f t="shared" si="6"/>
        <v>UPDATE saskitps_product_attribute pa set pa.price = 793.79 where pa.id_product = 18 and pa.id_product_attribute = 2506 ;</v>
      </c>
      <c r="S12" s="107" t="str">
        <f t="shared" si="7"/>
        <v>UPDATE saskitps_product_attribute_shop pa set pa.price = 793.79 where pa.id_product = 18 and pa.id_product_attribute = 2506 ;</v>
      </c>
      <c r="T12" s="107" t="str">
        <f t="shared" si="8"/>
        <v>INSERT INTO TSaskitArchivePrix (RefSaskit,Prix,DATE_MODIF) Select RefSaskit, OldPrix, DateModification From TSaskit Where RefSaskit = 76;</v>
      </c>
      <c r="U12" t="str">
        <f t="shared" si="9"/>
        <v>UPDATE TSaskit sas set sas.OldPrix = sas.PrixMagasin, sas.PrixMagasin = 1249.45, sas.DateModification = NOW() where sas.RefSaskit = 76 ;</v>
      </c>
      <c r="V12" t="str">
        <f t="shared" si="10"/>
        <v>INSERT INTO TSaskitMajProduits (RefSaskitMaj, Reference,PrixMaj) values (3,'PFV10EH10X2',1249.45);</v>
      </c>
    </row>
    <row r="13" spans="1:22" x14ac:dyDescent="0.25">
      <c r="A13" t="s">
        <v>4614</v>
      </c>
      <c r="B13">
        <v>78</v>
      </c>
      <c r="C13">
        <v>18</v>
      </c>
      <c r="D13">
        <v>2509</v>
      </c>
      <c r="F13" t="s">
        <v>3765</v>
      </c>
      <c r="G13" t="s">
        <v>4614</v>
      </c>
      <c r="H13">
        <v>1327.1005000000002</v>
      </c>
      <c r="I13" t="s">
        <v>4618</v>
      </c>
      <c r="J13">
        <v>455.66200000000003</v>
      </c>
      <c r="K13" t="str">
        <f t="shared" si="0"/>
        <v>1327.1</v>
      </c>
      <c r="L13">
        <f t="shared" si="1"/>
        <v>871.44</v>
      </c>
      <c r="M13" t="str">
        <f t="shared" si="2"/>
        <v>871.44</v>
      </c>
      <c r="N13">
        <f t="shared" si="3"/>
        <v>1</v>
      </c>
      <c r="P13" s="107" t="str">
        <f t="shared" si="4"/>
        <v/>
      </c>
      <c r="Q13" s="107" t="str">
        <f t="shared" si="5"/>
        <v/>
      </c>
      <c r="R13" s="107" t="str">
        <f t="shared" si="6"/>
        <v>UPDATE saskitps_product_attribute pa set pa.price = 871.44 where pa.id_product = 18 and pa.id_product_attribute = 2509 ;</v>
      </c>
      <c r="S13" s="107" t="str">
        <f t="shared" si="7"/>
        <v>UPDATE saskitps_product_attribute_shop pa set pa.price = 871.44 where pa.id_product = 18 and pa.id_product_attribute = 2509 ;</v>
      </c>
      <c r="T13" s="107" t="str">
        <f t="shared" si="8"/>
        <v>INSERT INTO TSaskitArchivePrix (RefSaskit,Prix,DATE_MODIF) Select RefSaskit, OldPrix, DateModification From TSaskit Where RefSaskit = 78;</v>
      </c>
      <c r="U13" t="str">
        <f t="shared" si="9"/>
        <v>UPDATE TSaskit sas set sas.OldPrix = sas.PrixMagasin, sas.PrixMagasin = 1327.1, sas.DateModification = NOW() where sas.RefSaskit = 78 ;</v>
      </c>
      <c r="V13" t="str">
        <f t="shared" si="10"/>
        <v>INSERT INTO TSaskitMajProduits (RefSaskitMaj, Reference,PrixMaj) values (3,'PFV12EH6X4',1327.1);</v>
      </c>
    </row>
    <row r="14" spans="1:22" x14ac:dyDescent="0.25">
      <c r="A14" t="s">
        <v>4615</v>
      </c>
      <c r="B14">
        <v>79</v>
      </c>
      <c r="C14">
        <v>18</v>
      </c>
      <c r="D14">
        <v>2510</v>
      </c>
      <c r="F14" t="s">
        <v>3767</v>
      </c>
      <c r="G14" t="s">
        <v>4615</v>
      </c>
      <c r="H14">
        <v>1430.9695000000002</v>
      </c>
      <c r="I14" t="s">
        <v>4618</v>
      </c>
      <c r="J14">
        <v>455.66200000000003</v>
      </c>
      <c r="K14" t="str">
        <f t="shared" si="0"/>
        <v>1430.97</v>
      </c>
      <c r="L14">
        <f t="shared" si="1"/>
        <v>975.31</v>
      </c>
      <c r="M14" t="str">
        <f t="shared" si="2"/>
        <v>975.31</v>
      </c>
      <c r="N14">
        <f t="shared" si="3"/>
        <v>1</v>
      </c>
      <c r="P14" s="107" t="str">
        <f t="shared" si="4"/>
        <v/>
      </c>
      <c r="Q14" s="107" t="str">
        <f t="shared" si="5"/>
        <v/>
      </c>
      <c r="R14" s="107" t="str">
        <f t="shared" si="6"/>
        <v>UPDATE saskitps_product_attribute pa set pa.price = 975.31 where pa.id_product = 18 and pa.id_product_attribute = 2510 ;</v>
      </c>
      <c r="S14" s="107" t="str">
        <f t="shared" si="7"/>
        <v>UPDATE saskitps_product_attribute_shop pa set pa.price = 975.31 where pa.id_product = 18 and pa.id_product_attribute = 2510 ;</v>
      </c>
      <c r="T14" s="107" t="str">
        <f t="shared" si="8"/>
        <v>INSERT INTO TSaskitArchivePrix (RefSaskit,Prix,DATE_MODIF) Select RefSaskit, OldPrix, DateModification From TSaskit Where RefSaskit = 79;</v>
      </c>
      <c r="U14" t="str">
        <f t="shared" si="9"/>
        <v>UPDATE TSaskit sas set sas.OldPrix = sas.PrixMagasin, sas.PrixMagasin = 1430.97, sas.DateModification = NOW() where sas.RefSaskit = 79 ;</v>
      </c>
      <c r="V14" t="str">
        <f t="shared" si="10"/>
        <v>INSERT INTO TSaskitMajProduits (RefSaskitMaj, Reference,PrixMaj) values (3,'PFV12EH8X3',1430.97);</v>
      </c>
    </row>
    <row r="15" spans="1:22" x14ac:dyDescent="0.25">
      <c r="A15" t="s">
        <v>4616</v>
      </c>
      <c r="B15">
        <v>81</v>
      </c>
      <c r="C15">
        <v>18</v>
      </c>
      <c r="D15">
        <v>2513</v>
      </c>
      <c r="F15" t="s">
        <v>3773</v>
      </c>
      <c r="G15" t="s">
        <v>4616</v>
      </c>
      <c r="H15">
        <v>1784.1970000000003</v>
      </c>
      <c r="I15" t="s">
        <v>4618</v>
      </c>
      <c r="J15">
        <v>455.66200000000003</v>
      </c>
      <c r="K15" t="str">
        <f t="shared" si="0"/>
        <v>1784.2</v>
      </c>
      <c r="L15">
        <f t="shared" si="1"/>
        <v>1328.54</v>
      </c>
      <c r="M15" t="str">
        <f t="shared" si="2"/>
        <v>1328.54</v>
      </c>
      <c r="N15">
        <f t="shared" si="3"/>
        <v>1</v>
      </c>
      <c r="P15" s="107" t="str">
        <f t="shared" si="4"/>
        <v/>
      </c>
      <c r="Q15" s="107" t="str">
        <f t="shared" si="5"/>
        <v/>
      </c>
      <c r="R15" s="107" t="str">
        <f t="shared" si="6"/>
        <v>UPDATE saskitps_product_attribute pa set pa.price = 1328.54 where pa.id_product = 18 and pa.id_product_attribute = 2513 ;</v>
      </c>
      <c r="S15" s="107" t="str">
        <f t="shared" si="7"/>
        <v>UPDATE saskitps_product_attribute_shop pa set pa.price = 1328.54 where pa.id_product = 18 and pa.id_product_attribute = 2513 ;</v>
      </c>
      <c r="T15" s="107" t="str">
        <f t="shared" si="8"/>
        <v>INSERT INTO TSaskitArchivePrix (RefSaskit,Prix,DATE_MODIF) Select RefSaskit, OldPrix, DateModification From TSaskit Where RefSaskit = 81;</v>
      </c>
      <c r="U15" t="str">
        <f t="shared" si="9"/>
        <v>UPDATE TSaskit sas set sas.OldPrix = sas.PrixMagasin, sas.PrixMagasin = 1784.2, sas.DateModification = NOW() where sas.RefSaskit = 81 ;</v>
      </c>
      <c r="V15" t="str">
        <f t="shared" si="10"/>
        <v>INSERT INTO TSaskitMajProduits (RefSaskitMaj, Reference,PrixMaj) values (3,'PFV16EH8X4',1784.2);</v>
      </c>
    </row>
    <row r="16" spans="1:22" x14ac:dyDescent="0.25">
      <c r="A16" t="s">
        <v>4616</v>
      </c>
      <c r="B16">
        <v>83</v>
      </c>
      <c r="C16">
        <v>18</v>
      </c>
      <c r="D16">
        <v>2517</v>
      </c>
      <c r="F16" t="s">
        <v>3781</v>
      </c>
      <c r="G16" t="s">
        <v>4616</v>
      </c>
      <c r="H16">
        <v>1784.1970000000003</v>
      </c>
      <c r="I16" t="s">
        <v>4618</v>
      </c>
      <c r="J16">
        <v>455.66200000000003</v>
      </c>
      <c r="K16" t="str">
        <f t="shared" si="0"/>
        <v>1784.2</v>
      </c>
      <c r="L16">
        <f t="shared" si="1"/>
        <v>1328.54</v>
      </c>
      <c r="M16" t="str">
        <f t="shared" si="2"/>
        <v>1328.54</v>
      </c>
      <c r="N16">
        <f t="shared" si="3"/>
        <v>1</v>
      </c>
      <c r="P16" s="107" t="str">
        <f t="shared" si="4"/>
        <v/>
      </c>
      <c r="Q16" s="107" t="str">
        <f t="shared" si="5"/>
        <v/>
      </c>
      <c r="R16" s="107" t="str">
        <f t="shared" si="6"/>
        <v>UPDATE saskitps_product_attribute pa set pa.price = 1328.54 where pa.id_product = 18 and pa.id_product_attribute = 2517 ;</v>
      </c>
      <c r="S16" s="107" t="str">
        <f t="shared" si="7"/>
        <v>UPDATE saskitps_product_attribute_shop pa set pa.price = 1328.54 where pa.id_product = 18 and pa.id_product_attribute = 2517 ;</v>
      </c>
      <c r="T16" s="107" t="str">
        <f t="shared" si="8"/>
        <v>INSERT INTO TSaskitArchivePrix (RefSaskit,Prix,DATE_MODIF) Select RefSaskit, OldPrix, DateModification From TSaskit Where RefSaskit = 83;</v>
      </c>
      <c r="U16" t="str">
        <f t="shared" si="9"/>
        <v>UPDATE TSaskit sas set sas.OldPrix = sas.PrixMagasin, sas.PrixMagasin = 1784.2, sas.DateModification = NOW() where sas.RefSaskit = 83 ;</v>
      </c>
      <c r="V16" t="str">
        <f t="shared" si="10"/>
        <v>INSERT INTO TSaskitMajProduits (RefSaskitMaj, Reference,PrixMaj) values (3,'PFV20EH8X5',1784.2);</v>
      </c>
    </row>
    <row r="17" spans="1:22" x14ac:dyDescent="0.25">
      <c r="A17" t="s">
        <v>4617</v>
      </c>
      <c r="B17">
        <v>84</v>
      </c>
      <c r="C17">
        <v>18</v>
      </c>
      <c r="D17">
        <v>2516</v>
      </c>
      <c r="F17" t="s">
        <v>3779</v>
      </c>
      <c r="G17" t="s">
        <v>4617</v>
      </c>
      <c r="H17">
        <v>2076.8770000000004</v>
      </c>
      <c r="I17" t="s">
        <v>4618</v>
      </c>
      <c r="J17">
        <v>455.66200000000003</v>
      </c>
      <c r="K17" t="str">
        <f t="shared" si="0"/>
        <v>2076.88</v>
      </c>
      <c r="L17">
        <f t="shared" si="1"/>
        <v>1621.22</v>
      </c>
      <c r="M17" t="str">
        <f t="shared" si="2"/>
        <v>1621.22</v>
      </c>
      <c r="N17">
        <f t="shared" si="3"/>
        <v>1</v>
      </c>
      <c r="P17" s="107" t="str">
        <f t="shared" si="4"/>
        <v/>
      </c>
      <c r="Q17" s="107" t="str">
        <f t="shared" si="5"/>
        <v/>
      </c>
      <c r="R17" s="107" t="str">
        <f t="shared" si="6"/>
        <v>UPDATE saskitps_product_attribute pa set pa.price = 1621.22 where pa.id_product = 18 and pa.id_product_attribute = 2516 ;</v>
      </c>
      <c r="S17" s="107" t="str">
        <f t="shared" si="7"/>
        <v>UPDATE saskitps_product_attribute_shop pa set pa.price = 1621.22 where pa.id_product = 18 and pa.id_product_attribute = 2516 ;</v>
      </c>
      <c r="T17" s="107" t="str">
        <f t="shared" si="8"/>
        <v>INSERT INTO TSaskitArchivePrix (RefSaskit,Prix,DATE_MODIF) Select RefSaskit, OldPrix, DateModification From TSaskit Where RefSaskit = 84;</v>
      </c>
      <c r="U17" t="str">
        <f t="shared" si="9"/>
        <v>UPDATE TSaskit sas set sas.OldPrix = sas.PrixMagasin, sas.PrixMagasin = 2076.88, sas.DateModification = NOW() where sas.RefSaskit = 84 ;</v>
      </c>
      <c r="V17" t="str">
        <f t="shared" si="10"/>
        <v>INSERT INTO TSaskitMajProduits (RefSaskitMaj, Reference,PrixMaj) values (3,'PFV20EH10X4',2076.88);</v>
      </c>
    </row>
    <row r="18" spans="1:22" x14ac:dyDescent="0.25">
      <c r="A18" t="s">
        <v>4619</v>
      </c>
      <c r="B18">
        <v>146</v>
      </c>
      <c r="C18">
        <v>18</v>
      </c>
      <c r="D18">
        <v>2502</v>
      </c>
      <c r="F18" t="s">
        <v>3751</v>
      </c>
      <c r="G18" t="s">
        <v>4619</v>
      </c>
      <c r="H18">
        <v>890.65899999999988</v>
      </c>
      <c r="I18" t="s">
        <v>4618</v>
      </c>
      <c r="J18">
        <v>455.66200000000003</v>
      </c>
      <c r="K18" t="str">
        <f t="shared" si="0"/>
        <v>890.66</v>
      </c>
      <c r="L18">
        <f t="shared" si="1"/>
        <v>435</v>
      </c>
      <c r="M18" t="str">
        <f t="shared" si="2"/>
        <v>435</v>
      </c>
      <c r="N18">
        <f t="shared" si="3"/>
        <v>1</v>
      </c>
      <c r="P18" s="107" t="str">
        <f t="shared" si="4"/>
        <v/>
      </c>
      <c r="Q18" s="107" t="str">
        <f t="shared" si="5"/>
        <v/>
      </c>
      <c r="R18" s="107" t="str">
        <f t="shared" si="6"/>
        <v>UPDATE saskitps_product_attribute pa set pa.price = 435 where pa.id_product = 18 and pa.id_product_attribute = 2502 ;</v>
      </c>
      <c r="S18" s="107" t="str">
        <f t="shared" si="7"/>
        <v>UPDATE saskitps_product_attribute_shop pa set pa.price = 435 where pa.id_product = 18 and pa.id_product_attribute = 2502 ;</v>
      </c>
      <c r="T18" s="107" t="str">
        <f t="shared" si="8"/>
        <v>INSERT INTO TSaskitArchivePrix (RefSaskit,Prix,DATE_MODIF) Select RefSaskit, OldPrix, DateModification From TSaskit Where RefSaskit = 146;</v>
      </c>
      <c r="U18" t="str">
        <f t="shared" si="9"/>
        <v>UPDATE TSaskit sas set sas.OldPrix = sas.PrixMagasin, sas.PrixMagasin = 890.66, sas.DateModification = NOW() where sas.RefSaskit = 146 ;</v>
      </c>
      <c r="V18" t="str">
        <f t="shared" si="10"/>
        <v>INSERT INTO TSaskitMajProduits (RefSaskitMaj, Reference,PrixMaj) values (3,'PFV7EH4X3.5',890.66);</v>
      </c>
    </row>
    <row r="19" spans="1:22" x14ac:dyDescent="0.25">
      <c r="A19" t="s">
        <v>4620</v>
      </c>
      <c r="B19">
        <v>147</v>
      </c>
      <c r="C19">
        <v>18</v>
      </c>
      <c r="D19">
        <v>2511</v>
      </c>
      <c r="F19" t="s">
        <v>3769</v>
      </c>
      <c r="G19" t="s">
        <v>4620</v>
      </c>
      <c r="H19">
        <v>1614.34</v>
      </c>
      <c r="I19" t="s">
        <v>4618</v>
      </c>
      <c r="J19">
        <v>455.66200000000003</v>
      </c>
      <c r="K19" t="str">
        <f t="shared" si="0"/>
        <v>1614.34</v>
      </c>
      <c r="L19">
        <f t="shared" si="1"/>
        <v>1158.68</v>
      </c>
      <c r="M19" t="str">
        <f t="shared" si="2"/>
        <v>1158.68</v>
      </c>
      <c r="N19">
        <f t="shared" si="3"/>
        <v>1</v>
      </c>
      <c r="P19" s="107" t="str">
        <f t="shared" si="4"/>
        <v/>
      </c>
      <c r="Q19" s="107" t="str">
        <f t="shared" si="5"/>
        <v/>
      </c>
      <c r="R19" s="107" t="str">
        <f t="shared" si="6"/>
        <v>UPDATE saskitps_product_attribute pa set pa.price = 1158.68 where pa.id_product = 18 and pa.id_product_attribute = 2511 ;</v>
      </c>
      <c r="S19" s="107" t="str">
        <f t="shared" si="7"/>
        <v>UPDATE saskitps_product_attribute_shop pa set pa.price = 1158.68 where pa.id_product = 18 and pa.id_product_attribute = 2511 ;</v>
      </c>
      <c r="T19" s="107" t="str">
        <f t="shared" si="8"/>
        <v>INSERT INTO TSaskitArchivePrix (RefSaskit,Prix,DATE_MODIF) Select RefSaskit, OldPrix, DateModification From TSaskit Where RefSaskit = 147;</v>
      </c>
      <c r="U19" t="str">
        <f t="shared" si="9"/>
        <v>UPDATE TSaskit sas set sas.OldPrix = sas.PrixMagasin, sas.PrixMagasin = 1614.34, sas.DateModification = NOW() where sas.RefSaskit = 147 ;</v>
      </c>
      <c r="V19" t="str">
        <f t="shared" si="10"/>
        <v>INSERT INTO TSaskitMajProduits (RefSaskitMaj, Reference,PrixMaj) values (3,'PFV14EH7X4',1614.34);</v>
      </c>
    </row>
    <row r="20" spans="1:22" x14ac:dyDescent="0.25">
      <c r="A20" t="s">
        <v>4621</v>
      </c>
      <c r="B20">
        <v>148</v>
      </c>
      <c r="C20">
        <v>18</v>
      </c>
      <c r="D20">
        <v>2512</v>
      </c>
      <c r="F20" t="s">
        <v>3771</v>
      </c>
      <c r="G20" t="s">
        <v>4621</v>
      </c>
      <c r="H20">
        <v>1439.1235000000001</v>
      </c>
      <c r="I20" t="s">
        <v>4618</v>
      </c>
      <c r="J20">
        <v>455.66200000000003</v>
      </c>
      <c r="K20" t="str">
        <f t="shared" si="0"/>
        <v>1439.12</v>
      </c>
      <c r="L20">
        <f t="shared" si="1"/>
        <v>983.46</v>
      </c>
      <c r="M20" t="str">
        <f t="shared" si="2"/>
        <v>983.46</v>
      </c>
      <c r="N20">
        <f t="shared" si="3"/>
        <v>1</v>
      </c>
      <c r="P20" s="107" t="str">
        <f t="shared" si="4"/>
        <v/>
      </c>
      <c r="Q20" s="107" t="str">
        <f t="shared" si="5"/>
        <v/>
      </c>
      <c r="R20" s="107" t="str">
        <f t="shared" si="6"/>
        <v>UPDATE saskitps_product_attribute pa set pa.price = 983.46 where pa.id_product = 18 and pa.id_product_attribute = 2512 ;</v>
      </c>
      <c r="S20" s="107" t="str">
        <f t="shared" si="7"/>
        <v>UPDATE saskitps_product_attribute_shop pa set pa.price = 983.46 where pa.id_product = 18 and pa.id_product_attribute = 2512 ;</v>
      </c>
      <c r="T20" s="107" t="str">
        <f t="shared" si="8"/>
        <v>INSERT INTO TSaskitArchivePrix (RefSaskit,Prix,DATE_MODIF) Select RefSaskit, OldPrix, DateModification From TSaskit Where RefSaskit = 148;</v>
      </c>
      <c r="U20" t="str">
        <f t="shared" si="9"/>
        <v>UPDATE TSaskit sas set sas.OldPrix = sas.PrixMagasin, sas.PrixMagasin = 1439.12, sas.DateModification = NOW() where sas.RefSaskit = 148 ;</v>
      </c>
      <c r="V20" t="str">
        <f t="shared" si="10"/>
        <v>INSERT INTO TSaskitMajProduits (RefSaskitMaj, Reference,PrixMaj) values (3,'PFV14EH8X3.5',1439.12);</v>
      </c>
    </row>
    <row r="21" spans="1:22" x14ac:dyDescent="0.25">
      <c r="A21" t="s">
        <v>4622</v>
      </c>
      <c r="B21">
        <v>149</v>
      </c>
      <c r="C21">
        <v>18</v>
      </c>
      <c r="D21">
        <v>2514</v>
      </c>
      <c r="F21" t="s">
        <v>3775</v>
      </c>
      <c r="G21" t="s">
        <v>4622</v>
      </c>
      <c r="H21">
        <v>1767.6460000000002</v>
      </c>
      <c r="I21" t="s">
        <v>4618</v>
      </c>
      <c r="J21">
        <v>455.66200000000003</v>
      </c>
      <c r="K21" t="str">
        <f t="shared" si="0"/>
        <v>1767.65</v>
      </c>
      <c r="L21">
        <f t="shared" si="1"/>
        <v>1311.98</v>
      </c>
      <c r="M21" t="str">
        <f t="shared" si="2"/>
        <v>1311.98</v>
      </c>
      <c r="N21">
        <f t="shared" si="3"/>
        <v>1</v>
      </c>
      <c r="P21" s="107" t="str">
        <f t="shared" si="4"/>
        <v/>
      </c>
      <c r="Q21" s="107" t="str">
        <f t="shared" si="5"/>
        <v/>
      </c>
      <c r="R21" s="107" t="str">
        <f t="shared" si="6"/>
        <v>UPDATE saskitps_product_attribute pa set pa.price = 1311.98 where pa.id_product = 18 and pa.id_product_attribute = 2514 ;</v>
      </c>
      <c r="S21" s="107" t="str">
        <f t="shared" si="7"/>
        <v>UPDATE saskitps_product_attribute_shop pa set pa.price = 1311.98 where pa.id_product = 18 and pa.id_product_attribute = 2514 ;</v>
      </c>
      <c r="T21" s="107" t="str">
        <f t="shared" si="8"/>
        <v>INSERT INTO TSaskitArchivePrix (RefSaskit,Prix,DATE_MODIF) Select RefSaskit, OldPrix, DateModification From TSaskit Where RefSaskit = 149;</v>
      </c>
      <c r="U21" t="str">
        <f t="shared" si="9"/>
        <v>UPDATE TSaskit sas set sas.OldPrix = sas.PrixMagasin, sas.PrixMagasin = 1767.65, sas.DateModification = NOW() where sas.RefSaskit = 149 ;</v>
      </c>
      <c r="V21" t="str">
        <f t="shared" si="10"/>
        <v>INSERT INTO TSaskitMajProduits (RefSaskitMaj, Reference,PrixMaj) values (3,'PFV18EH8X4.5',1767.65);</v>
      </c>
    </row>
    <row r="22" spans="1:22" x14ac:dyDescent="0.25">
      <c r="A22" t="s">
        <v>4623</v>
      </c>
      <c r="B22">
        <v>150</v>
      </c>
      <c r="C22">
        <v>18</v>
      </c>
      <c r="D22">
        <v>2515</v>
      </c>
      <c r="F22" t="s">
        <v>3777</v>
      </c>
      <c r="G22" t="s">
        <v>4623</v>
      </c>
      <c r="H22">
        <v>1767.6460000000002</v>
      </c>
      <c r="I22" t="s">
        <v>4618</v>
      </c>
      <c r="J22">
        <v>455.66200000000003</v>
      </c>
      <c r="K22" t="str">
        <f t="shared" si="0"/>
        <v>1767.65</v>
      </c>
      <c r="L22">
        <f t="shared" si="1"/>
        <v>1311.98</v>
      </c>
      <c r="M22" t="str">
        <f t="shared" si="2"/>
        <v>1311.98</v>
      </c>
      <c r="N22">
        <f t="shared" si="3"/>
        <v>1</v>
      </c>
      <c r="P22" s="107" t="str">
        <f t="shared" si="4"/>
        <v/>
      </c>
      <c r="Q22" s="107" t="str">
        <f t="shared" si="5"/>
        <v/>
      </c>
      <c r="R22" s="107" t="str">
        <f t="shared" si="6"/>
        <v>UPDATE saskitps_product_attribute pa set pa.price = 1311.98 where pa.id_product = 18 and pa.id_product_attribute = 2515 ;</v>
      </c>
      <c r="S22" s="107" t="str">
        <f t="shared" si="7"/>
        <v>UPDATE saskitps_product_attribute_shop pa set pa.price = 1311.98 where pa.id_product = 18 and pa.id_product_attribute = 2515 ;</v>
      </c>
      <c r="T22" s="107" t="str">
        <f t="shared" si="8"/>
        <v>INSERT INTO TSaskitArchivePrix (RefSaskit,Prix,DATE_MODIF) Select RefSaskit, OldPrix, DateModification From TSaskit Where RefSaskit = 150;</v>
      </c>
      <c r="U22" t="str">
        <f t="shared" si="9"/>
        <v>UPDATE TSaskit sas set sas.OldPrix = sas.PrixMagasin, sas.PrixMagasin = 1767.65, sas.DateModification = NOW() where sas.RefSaskit = 150 ;</v>
      </c>
      <c r="V22" t="str">
        <f t="shared" si="10"/>
        <v>INSERT INTO TSaskitMajProduits (RefSaskitMaj, Reference,PrixMaj) values (3,'PFV18EH9X4',1767.65);</v>
      </c>
    </row>
    <row r="23" spans="1:22" x14ac:dyDescent="0.25">
      <c r="A23" t="s">
        <v>4624</v>
      </c>
      <c r="B23">
        <v>162</v>
      </c>
      <c r="C23">
        <v>18</v>
      </c>
      <c r="D23">
        <v>2505</v>
      </c>
      <c r="F23" t="s">
        <v>3757</v>
      </c>
      <c r="G23" t="s">
        <v>4624</v>
      </c>
      <c r="H23">
        <v>1106.1595</v>
      </c>
      <c r="I23" t="s">
        <v>4618</v>
      </c>
      <c r="J23">
        <v>455.66200000000003</v>
      </c>
      <c r="K23" t="str">
        <f t="shared" si="0"/>
        <v>1106.16</v>
      </c>
      <c r="L23">
        <f t="shared" si="1"/>
        <v>650.5</v>
      </c>
      <c r="M23" t="str">
        <f t="shared" si="2"/>
        <v>650.5</v>
      </c>
      <c r="N23">
        <f t="shared" si="3"/>
        <v>1</v>
      </c>
      <c r="P23" s="107" t="str">
        <f t="shared" si="4"/>
        <v/>
      </c>
      <c r="Q23" s="107" t="str">
        <f t="shared" si="5"/>
        <v/>
      </c>
      <c r="R23" s="107" t="str">
        <f t="shared" si="6"/>
        <v>UPDATE saskitps_product_attribute pa set pa.price = 650.5 where pa.id_product = 18 and pa.id_product_attribute = 2505 ;</v>
      </c>
      <c r="S23" s="107" t="str">
        <f t="shared" si="7"/>
        <v>UPDATE saskitps_product_attribute_shop pa set pa.price = 650.5 where pa.id_product = 18 and pa.id_product_attribute = 2505 ;</v>
      </c>
      <c r="T23" s="107" t="str">
        <f t="shared" si="8"/>
        <v>INSERT INTO TSaskitArchivePrix (RefSaskit,Prix,DATE_MODIF) Select RefSaskit, OldPrix, DateModification From TSaskit Where RefSaskit = 162;</v>
      </c>
      <c r="U23" t="str">
        <f t="shared" si="9"/>
        <v>UPDATE TSaskit sas set sas.OldPrix = sas.PrixMagasin, sas.PrixMagasin = 1106.16, sas.DateModification = NOW() where sas.RefSaskit = 162 ;</v>
      </c>
      <c r="V23" t="str">
        <f t="shared" si="10"/>
        <v>INSERT INTO TSaskitMajProduits (RefSaskitMaj, Reference,PrixMaj) values (3,'PFV9EH4X4.5',1106.16);</v>
      </c>
    </row>
    <row r="24" spans="1:22" x14ac:dyDescent="0.25">
      <c r="A24" t="s">
        <v>4625</v>
      </c>
      <c r="B24">
        <v>408</v>
      </c>
      <c r="C24">
        <v>27</v>
      </c>
      <c r="D24">
        <v>446</v>
      </c>
      <c r="E24" t="s">
        <v>5687</v>
      </c>
      <c r="F24" t="s">
        <v>390</v>
      </c>
      <c r="G24" t="s">
        <v>4625</v>
      </c>
      <c r="H24">
        <v>1.1052299999999999</v>
      </c>
      <c r="I24" t="s">
        <v>4625</v>
      </c>
      <c r="J24">
        <f>H24</f>
        <v>1.1052299999999999</v>
      </c>
      <c r="K24" t="str">
        <f t="shared" si="0"/>
        <v>1.10523</v>
      </c>
      <c r="L24">
        <f t="shared" si="1"/>
        <v>0</v>
      </c>
      <c r="M24" t="str">
        <f t="shared" si="2"/>
        <v>0</v>
      </c>
      <c r="N24">
        <f t="shared" si="3"/>
        <v>1</v>
      </c>
      <c r="P24" s="107" t="str">
        <f t="shared" si="4"/>
        <v>UPDATE saskitps_product p set p.price = 1.10523, p.date_upd=now() where p.id_product = 27 ;</v>
      </c>
      <c r="Q24" s="107" t="str">
        <f t="shared" si="5"/>
        <v>UPDATE saskitps_product_shop p set p.price = 1.10523, p.date_upd=now() where p.id_product = 27 ;</v>
      </c>
      <c r="R24" s="107" t="str">
        <f t="shared" si="6"/>
        <v>UPDATE saskitps_product_attribute pa set pa.price = 0 where pa.id_product = 27 and pa.id_product_attribute = 446 ;</v>
      </c>
      <c r="S24" s="107" t="str">
        <f t="shared" si="7"/>
        <v>UPDATE saskitps_product_attribute_shop pa set pa.price = 0 where pa.id_product = 27 and pa.id_product_attribute = 446 ;</v>
      </c>
      <c r="T24" s="107" t="str">
        <f t="shared" si="8"/>
        <v>INSERT INTO TSaskitArchivePrix (RefSaskit,Prix,DATE_MODIF) Select RefSaskit, OldPrix, DateModification From TSaskit Where RefSaskit = 408;</v>
      </c>
      <c r="U24" t="str">
        <f t="shared" si="9"/>
        <v>UPDATE TSaskit sas set sas.OldPrix = sas.PrixMagasin, sas.PrixMagasin = 1.10523, sas.DateModification = NOW() where sas.RefSaskit = 408 ;</v>
      </c>
      <c r="V24" t="str">
        <f t="shared" si="10"/>
        <v>INSERT INTO TSaskitMajProduits (RefSaskitMaj, Reference,PrixMaj) values (3,'T9050',1.10523);</v>
      </c>
    </row>
    <row r="25" spans="1:22" x14ac:dyDescent="0.25">
      <c r="A25" t="s">
        <v>4626</v>
      </c>
      <c r="B25">
        <v>409</v>
      </c>
      <c r="C25">
        <v>27</v>
      </c>
      <c r="D25">
        <v>447</v>
      </c>
      <c r="F25" t="s">
        <v>274</v>
      </c>
      <c r="G25" t="s">
        <v>4626</v>
      </c>
      <c r="H25">
        <v>1.76491</v>
      </c>
      <c r="I25" t="s">
        <v>4625</v>
      </c>
      <c r="J25">
        <v>1.1052299999999999</v>
      </c>
      <c r="K25" t="str">
        <f t="shared" si="0"/>
        <v>1.76491</v>
      </c>
      <c r="L25">
        <f t="shared" si="1"/>
        <v>0.65968000000000004</v>
      </c>
      <c r="M25" t="str">
        <f t="shared" si="2"/>
        <v>0.65968</v>
      </c>
      <c r="N25">
        <f t="shared" si="3"/>
        <v>1</v>
      </c>
      <c r="P25" s="107" t="str">
        <f t="shared" si="4"/>
        <v/>
      </c>
      <c r="Q25" s="107" t="str">
        <f t="shared" si="5"/>
        <v/>
      </c>
      <c r="R25" s="107" t="str">
        <f t="shared" si="6"/>
        <v>UPDATE saskitps_product_attribute pa set pa.price = 0.65968 where pa.id_product = 27 and pa.id_product_attribute = 447 ;</v>
      </c>
      <c r="S25" s="107" t="str">
        <f t="shared" si="7"/>
        <v>UPDATE saskitps_product_attribute_shop pa set pa.price = 0.65968 where pa.id_product = 27 and pa.id_product_attribute = 447 ;</v>
      </c>
      <c r="T25" s="107" t="str">
        <f t="shared" si="8"/>
        <v>INSERT INTO TSaskitArchivePrix (RefSaskit,Prix,DATE_MODIF) Select RefSaskit, OldPrix, DateModification From TSaskit Where RefSaskit = 409;</v>
      </c>
      <c r="U25" t="str">
        <f t="shared" si="9"/>
        <v>UPDATE TSaskit sas set sas.OldPrix = sas.PrixMagasin, sas.PrixMagasin = 1.76491, sas.DateModification = NOW() where sas.RefSaskit = 409 ;</v>
      </c>
      <c r="V25" t="str">
        <f t="shared" si="10"/>
        <v>INSERT INTO TSaskitMajProduits (RefSaskitMaj, Reference,PrixMaj) values (3,'T9063',1.76491);</v>
      </c>
    </row>
    <row r="26" spans="1:22" x14ac:dyDescent="0.25">
      <c r="A26" t="s">
        <v>4636</v>
      </c>
      <c r="B26">
        <v>151</v>
      </c>
      <c r="C26">
        <v>29</v>
      </c>
      <c r="D26">
        <v>372</v>
      </c>
      <c r="E26" t="s">
        <v>5687</v>
      </c>
      <c r="F26" t="s">
        <v>520</v>
      </c>
      <c r="G26" t="s">
        <v>4636</v>
      </c>
      <c r="H26">
        <v>265.65300000000002</v>
      </c>
      <c r="I26" t="s">
        <v>4636</v>
      </c>
      <c r="J26">
        <v>265.65300000000002</v>
      </c>
      <c r="K26" t="str">
        <f t="shared" si="0"/>
        <v>265.65</v>
      </c>
      <c r="L26">
        <f t="shared" si="1"/>
        <v>0</v>
      </c>
      <c r="M26" t="str">
        <f t="shared" si="2"/>
        <v>0</v>
      </c>
      <c r="N26">
        <f t="shared" si="3"/>
        <v>1</v>
      </c>
      <c r="P26" s="107" t="str">
        <f t="shared" si="4"/>
        <v>UPDATE saskitps_product p set p.price = 265.65, p.date_upd=now() where p.id_product = 29 ;</v>
      </c>
      <c r="Q26" s="107" t="str">
        <f t="shared" si="5"/>
        <v>UPDATE saskitps_product_shop p set p.price = 265.65, p.date_upd=now() where p.id_product = 29 ;</v>
      </c>
      <c r="R26" s="107" t="str">
        <f t="shared" si="6"/>
        <v>UPDATE saskitps_product_attribute pa set pa.price = 0 where pa.id_product = 29 and pa.id_product_attribute = 372 ;</v>
      </c>
      <c r="S26" s="107" t="str">
        <f t="shared" si="7"/>
        <v>UPDATE saskitps_product_attribute_shop pa set pa.price = 0 where pa.id_product = 29 and pa.id_product_attribute = 372 ;</v>
      </c>
      <c r="T26" s="107" t="str">
        <f t="shared" si="8"/>
        <v>INSERT INTO TSaskitArchivePrix (RefSaskit,Prix,DATE_MODIF) Select RefSaskit, OldPrix, DateModification From TSaskit Where RefSaskit = 151;</v>
      </c>
      <c r="U26" t="str">
        <f t="shared" si="9"/>
        <v>UPDATE TSaskit sas set sas.OldPrix = sas.PrixMagasin, sas.PrixMagasin = 265.65, sas.DateModification = NOW() where sas.RefSaskit = 151 ;</v>
      </c>
      <c r="V26" t="str">
        <f t="shared" si="10"/>
        <v>INSERT INTO TSaskitMajProduits (RefSaskitMaj, Reference,PrixMaj) values (3,'PFH2EH',265.65);</v>
      </c>
    </row>
    <row r="27" spans="1:22" x14ac:dyDescent="0.25">
      <c r="A27" t="s">
        <v>4627</v>
      </c>
      <c r="B27">
        <v>62</v>
      </c>
      <c r="C27">
        <v>29</v>
      </c>
      <c r="D27">
        <v>373</v>
      </c>
      <c r="F27" t="s">
        <v>364</v>
      </c>
      <c r="G27" t="s">
        <v>4627</v>
      </c>
      <c r="H27">
        <v>340.20000000000005</v>
      </c>
      <c r="I27" t="s">
        <v>4636</v>
      </c>
      <c r="J27">
        <v>265.65300000000002</v>
      </c>
      <c r="K27" t="str">
        <f t="shared" si="0"/>
        <v>340.2</v>
      </c>
      <c r="L27">
        <f t="shared" si="1"/>
        <v>74.55</v>
      </c>
      <c r="M27" t="str">
        <f t="shared" si="2"/>
        <v>74.55</v>
      </c>
      <c r="N27">
        <f t="shared" si="3"/>
        <v>1</v>
      </c>
      <c r="P27" s="107" t="str">
        <f t="shared" si="4"/>
        <v/>
      </c>
      <c r="Q27" s="107" t="str">
        <f t="shared" si="5"/>
        <v/>
      </c>
      <c r="R27" s="107" t="str">
        <f t="shared" si="6"/>
        <v>UPDATE saskitps_product_attribute pa set pa.price = 74.55 where pa.id_product = 29 and pa.id_product_attribute = 373 ;</v>
      </c>
      <c r="S27" s="107" t="str">
        <f t="shared" si="7"/>
        <v>UPDATE saskitps_product_attribute_shop pa set pa.price = 74.55 where pa.id_product = 29 and pa.id_product_attribute = 373 ;</v>
      </c>
      <c r="T27" s="107" t="str">
        <f t="shared" si="8"/>
        <v>INSERT INTO TSaskitArchivePrix (RefSaskit,Prix,DATE_MODIF) Select RefSaskit, OldPrix, DateModification From TSaskit Where RefSaskit = 62;</v>
      </c>
      <c r="U27" t="str">
        <f t="shared" si="9"/>
        <v>UPDATE TSaskit sas set sas.OldPrix = sas.PrixMagasin, sas.PrixMagasin = 340.2, sas.DateModification = NOW() where sas.RefSaskit = 62 ;</v>
      </c>
      <c r="V27" t="str">
        <f t="shared" si="10"/>
        <v>INSERT INTO TSaskitMajProduits (RefSaskitMaj, Reference,PrixMaj) values (3,'PFH3EH',340.2);</v>
      </c>
    </row>
    <row r="28" spans="1:22" x14ac:dyDescent="0.25">
      <c r="A28" t="s">
        <v>4628</v>
      </c>
      <c r="B28">
        <v>64</v>
      </c>
      <c r="C28">
        <v>29</v>
      </c>
      <c r="D28">
        <v>374</v>
      </c>
      <c r="F28" t="s">
        <v>366</v>
      </c>
      <c r="G28" t="s">
        <v>4628</v>
      </c>
      <c r="H28">
        <v>380.24100000000004</v>
      </c>
      <c r="I28" t="s">
        <v>4636</v>
      </c>
      <c r="J28">
        <v>265.65300000000002</v>
      </c>
      <c r="K28" t="str">
        <f t="shared" si="0"/>
        <v>380.24</v>
      </c>
      <c r="L28">
        <f t="shared" si="1"/>
        <v>114.59</v>
      </c>
      <c r="M28" t="str">
        <f t="shared" si="2"/>
        <v>114.59</v>
      </c>
      <c r="N28">
        <f t="shared" si="3"/>
        <v>1</v>
      </c>
      <c r="P28" s="107" t="str">
        <f t="shared" si="4"/>
        <v/>
      </c>
      <c r="Q28" s="107" t="str">
        <f t="shared" si="5"/>
        <v/>
      </c>
      <c r="R28" s="107" t="str">
        <f t="shared" si="6"/>
        <v>UPDATE saskitps_product_attribute pa set pa.price = 114.59 where pa.id_product = 29 and pa.id_product_attribute = 374 ;</v>
      </c>
      <c r="S28" s="107" t="str">
        <f t="shared" si="7"/>
        <v>UPDATE saskitps_product_attribute_shop pa set pa.price = 114.59 where pa.id_product = 29 and pa.id_product_attribute = 374 ;</v>
      </c>
      <c r="T28" s="107" t="str">
        <f t="shared" si="8"/>
        <v>INSERT INTO TSaskitArchivePrix (RefSaskit,Prix,DATE_MODIF) Select RefSaskit, OldPrix, DateModification From TSaskit Where RefSaskit = 64;</v>
      </c>
      <c r="U28" t="str">
        <f t="shared" si="9"/>
        <v>UPDATE TSaskit sas set sas.OldPrix = sas.PrixMagasin, sas.PrixMagasin = 380.24, sas.DateModification = NOW() where sas.RefSaskit = 64 ;</v>
      </c>
      <c r="V28" t="str">
        <f t="shared" si="10"/>
        <v>INSERT INTO TSaskitMajProduits (RefSaskitMaj, Reference,PrixMaj) values (3,'PFH4EH',380.24);</v>
      </c>
    </row>
    <row r="29" spans="1:22" x14ac:dyDescent="0.25">
      <c r="A29" t="s">
        <v>4629</v>
      </c>
      <c r="B29">
        <v>66</v>
      </c>
      <c r="C29">
        <v>29</v>
      </c>
      <c r="D29">
        <v>375</v>
      </c>
      <c r="F29" t="s">
        <v>368</v>
      </c>
      <c r="G29" t="s">
        <v>4629</v>
      </c>
      <c r="H29">
        <v>447.20100000000002</v>
      </c>
      <c r="I29" t="s">
        <v>4636</v>
      </c>
      <c r="J29">
        <v>265.65300000000002</v>
      </c>
      <c r="K29" t="str">
        <f t="shared" si="0"/>
        <v>447.2</v>
      </c>
      <c r="L29">
        <f t="shared" si="1"/>
        <v>181.55</v>
      </c>
      <c r="M29" t="str">
        <f t="shared" si="2"/>
        <v>181.55</v>
      </c>
      <c r="N29">
        <f t="shared" si="3"/>
        <v>1</v>
      </c>
      <c r="P29" s="107" t="str">
        <f t="shared" si="4"/>
        <v/>
      </c>
      <c r="Q29" s="107" t="str">
        <f t="shared" si="5"/>
        <v/>
      </c>
      <c r="R29" s="107" t="str">
        <f t="shared" si="6"/>
        <v>UPDATE saskitps_product_attribute pa set pa.price = 181.55 where pa.id_product = 29 and pa.id_product_attribute = 375 ;</v>
      </c>
      <c r="S29" s="107" t="str">
        <f t="shared" si="7"/>
        <v>UPDATE saskitps_product_attribute_shop pa set pa.price = 181.55 where pa.id_product = 29 and pa.id_product_attribute = 375 ;</v>
      </c>
      <c r="T29" s="107" t="str">
        <f t="shared" si="8"/>
        <v>INSERT INTO TSaskitArchivePrix (RefSaskit,Prix,DATE_MODIF) Select RefSaskit, OldPrix, DateModification From TSaskit Where RefSaskit = 66;</v>
      </c>
      <c r="U29" t="str">
        <f t="shared" si="9"/>
        <v>UPDATE TSaskit sas set sas.OldPrix = sas.PrixMagasin, sas.PrixMagasin = 447.2, sas.DateModification = NOW() where sas.RefSaskit = 66 ;</v>
      </c>
      <c r="V29" t="str">
        <f t="shared" si="10"/>
        <v>INSERT INTO TSaskitMajProduits (RefSaskitMaj, Reference,PrixMaj) values (3,'PFH5EH',447.2);</v>
      </c>
    </row>
    <row r="30" spans="1:22" x14ac:dyDescent="0.25">
      <c r="A30" t="s">
        <v>4630</v>
      </c>
      <c r="B30">
        <v>70</v>
      </c>
      <c r="C30">
        <v>29</v>
      </c>
      <c r="D30">
        <v>376</v>
      </c>
      <c r="F30" t="s">
        <v>370</v>
      </c>
      <c r="G30" t="s">
        <v>4630</v>
      </c>
      <c r="H30">
        <v>526.72950000000003</v>
      </c>
      <c r="I30" t="s">
        <v>4636</v>
      </c>
      <c r="J30">
        <v>265.65300000000002</v>
      </c>
      <c r="K30" t="str">
        <f t="shared" si="0"/>
        <v>526.73</v>
      </c>
      <c r="L30">
        <f t="shared" si="1"/>
        <v>261.08</v>
      </c>
      <c r="M30" t="str">
        <f t="shared" si="2"/>
        <v>261.08</v>
      </c>
      <c r="N30">
        <f t="shared" si="3"/>
        <v>1</v>
      </c>
      <c r="P30" s="107" t="str">
        <f t="shared" si="4"/>
        <v/>
      </c>
      <c r="Q30" s="107" t="str">
        <f t="shared" si="5"/>
        <v/>
      </c>
      <c r="R30" s="107" t="str">
        <f t="shared" si="6"/>
        <v>UPDATE saskitps_product_attribute pa set pa.price = 261.08 where pa.id_product = 29 and pa.id_product_attribute = 376 ;</v>
      </c>
      <c r="S30" s="107" t="str">
        <f t="shared" si="7"/>
        <v>UPDATE saskitps_product_attribute_shop pa set pa.price = 261.08 where pa.id_product = 29 and pa.id_product_attribute = 376 ;</v>
      </c>
      <c r="T30" s="107" t="str">
        <f t="shared" si="8"/>
        <v>INSERT INTO TSaskitArchivePrix (RefSaskit,Prix,DATE_MODIF) Select RefSaskit, OldPrix, DateModification From TSaskit Where RefSaskit = 70;</v>
      </c>
      <c r="U30" t="str">
        <f t="shared" si="9"/>
        <v>UPDATE TSaskit sas set sas.OldPrix = sas.PrixMagasin, sas.PrixMagasin = 526.73, sas.DateModification = NOW() where sas.RefSaskit = 70 ;</v>
      </c>
      <c r="V30" t="str">
        <f t="shared" si="10"/>
        <v>INSERT INTO TSaskitMajProduits (RefSaskitMaj, Reference,PrixMaj) values (3,'PFH6EH',526.73);</v>
      </c>
    </row>
    <row r="31" spans="1:22" x14ac:dyDescent="0.25">
      <c r="A31" t="s">
        <v>4631</v>
      </c>
      <c r="B31">
        <v>73</v>
      </c>
      <c r="C31">
        <v>29</v>
      </c>
      <c r="D31">
        <v>378</v>
      </c>
      <c r="F31" t="s">
        <v>372</v>
      </c>
      <c r="G31" t="s">
        <v>4631</v>
      </c>
      <c r="H31">
        <v>660.6495000000001</v>
      </c>
      <c r="I31" t="s">
        <v>4636</v>
      </c>
      <c r="J31">
        <v>265.65300000000002</v>
      </c>
      <c r="K31" t="str">
        <f t="shared" si="0"/>
        <v>660.65</v>
      </c>
      <c r="L31">
        <f t="shared" si="1"/>
        <v>395</v>
      </c>
      <c r="M31" t="str">
        <f t="shared" si="2"/>
        <v>395</v>
      </c>
      <c r="N31">
        <f t="shared" si="3"/>
        <v>1</v>
      </c>
      <c r="P31" s="107" t="str">
        <f t="shared" si="4"/>
        <v/>
      </c>
      <c r="Q31" s="107" t="str">
        <f t="shared" si="5"/>
        <v/>
      </c>
      <c r="R31" s="107" t="str">
        <f t="shared" si="6"/>
        <v>UPDATE saskitps_product_attribute pa set pa.price = 395 where pa.id_product = 29 and pa.id_product_attribute = 378 ;</v>
      </c>
      <c r="S31" s="107" t="str">
        <f t="shared" si="7"/>
        <v>UPDATE saskitps_product_attribute_shop pa set pa.price = 395 where pa.id_product = 29 and pa.id_product_attribute = 378 ;</v>
      </c>
      <c r="T31" s="107" t="str">
        <f t="shared" si="8"/>
        <v>INSERT INTO TSaskitArchivePrix (RefSaskit,Prix,DATE_MODIF) Select RefSaskit, OldPrix, DateModification From TSaskit Where RefSaskit = 73;</v>
      </c>
      <c r="U31" t="str">
        <f t="shared" si="9"/>
        <v>UPDATE TSaskit sas set sas.OldPrix = sas.PrixMagasin, sas.PrixMagasin = 660.65, sas.DateModification = NOW() where sas.RefSaskit = 73 ;</v>
      </c>
      <c r="V31" t="str">
        <f t="shared" si="10"/>
        <v>INSERT INTO TSaskitMajProduits (RefSaskitMaj, Reference,PrixMaj) values (3,'PFH8EH',660.65);</v>
      </c>
    </row>
    <row r="32" spans="1:22" x14ac:dyDescent="0.25">
      <c r="A32" t="s">
        <v>4632</v>
      </c>
      <c r="B32">
        <v>77</v>
      </c>
      <c r="C32">
        <v>29</v>
      </c>
      <c r="D32">
        <v>380</v>
      </c>
      <c r="F32" t="s">
        <v>552</v>
      </c>
      <c r="G32" t="s">
        <v>4632</v>
      </c>
      <c r="H32">
        <v>799.875</v>
      </c>
      <c r="I32" t="s">
        <v>4636</v>
      </c>
      <c r="J32">
        <v>265.65300000000002</v>
      </c>
      <c r="K32" t="str">
        <f t="shared" si="0"/>
        <v>799.88</v>
      </c>
      <c r="L32">
        <f t="shared" si="1"/>
        <v>534.22</v>
      </c>
      <c r="M32" t="str">
        <f t="shared" si="2"/>
        <v>534.22</v>
      </c>
      <c r="N32">
        <f t="shared" si="3"/>
        <v>1</v>
      </c>
      <c r="P32" s="107" t="str">
        <f t="shared" si="4"/>
        <v/>
      </c>
      <c r="Q32" s="107" t="str">
        <f t="shared" si="5"/>
        <v/>
      </c>
      <c r="R32" s="107" t="str">
        <f t="shared" si="6"/>
        <v>UPDATE saskitps_product_attribute pa set pa.price = 534.22 where pa.id_product = 29 and pa.id_product_attribute = 380 ;</v>
      </c>
      <c r="S32" s="107" t="str">
        <f t="shared" si="7"/>
        <v>UPDATE saskitps_product_attribute_shop pa set pa.price = 534.22 where pa.id_product = 29 and pa.id_product_attribute = 380 ;</v>
      </c>
      <c r="T32" s="107" t="str">
        <f t="shared" si="8"/>
        <v>INSERT INTO TSaskitArchivePrix (RefSaskit,Prix,DATE_MODIF) Select RefSaskit, OldPrix, DateModification From TSaskit Where RefSaskit = 77;</v>
      </c>
      <c r="U32" t="str">
        <f t="shared" si="9"/>
        <v>UPDATE TSaskit sas set sas.OldPrix = sas.PrixMagasin, sas.PrixMagasin = 799.88, sas.DateModification = NOW() where sas.RefSaskit = 77 ;</v>
      </c>
      <c r="V32" t="str">
        <f t="shared" si="10"/>
        <v>INSERT INTO TSaskitMajProduits (RefSaskitMaj, Reference,PrixMaj) values (3,'PFH10EH',799.88);</v>
      </c>
    </row>
    <row r="33" spans="1:22" x14ac:dyDescent="0.25">
      <c r="A33" t="s">
        <v>4633</v>
      </c>
      <c r="B33">
        <v>80</v>
      </c>
      <c r="C33">
        <v>29</v>
      </c>
      <c r="D33">
        <v>381</v>
      </c>
      <c r="F33" t="s">
        <v>376</v>
      </c>
      <c r="G33" t="s">
        <v>4633</v>
      </c>
      <c r="H33">
        <v>936.30600000000004</v>
      </c>
      <c r="I33" t="s">
        <v>4636</v>
      </c>
      <c r="J33">
        <v>265.65300000000002</v>
      </c>
      <c r="K33" t="str">
        <f t="shared" si="0"/>
        <v>936.31</v>
      </c>
      <c r="L33">
        <f t="shared" si="1"/>
        <v>670.65</v>
      </c>
      <c r="M33" t="str">
        <f t="shared" si="2"/>
        <v>670.65</v>
      </c>
      <c r="N33">
        <f t="shared" si="3"/>
        <v>1</v>
      </c>
      <c r="P33" s="107" t="str">
        <f t="shared" si="4"/>
        <v/>
      </c>
      <c r="Q33" s="107" t="str">
        <f t="shared" si="5"/>
        <v/>
      </c>
      <c r="R33" s="107" t="str">
        <f t="shared" si="6"/>
        <v>UPDATE saskitps_product_attribute pa set pa.price = 670.65 where pa.id_product = 29 and pa.id_product_attribute = 381 ;</v>
      </c>
      <c r="S33" s="107" t="str">
        <f t="shared" si="7"/>
        <v>UPDATE saskitps_product_attribute_shop pa set pa.price = 670.65 where pa.id_product = 29 and pa.id_product_attribute = 381 ;</v>
      </c>
      <c r="T33" s="107" t="str">
        <f t="shared" si="8"/>
        <v>INSERT INTO TSaskitArchivePrix (RefSaskit,Prix,DATE_MODIF) Select RefSaskit, OldPrix, DateModification From TSaskit Where RefSaskit = 80;</v>
      </c>
      <c r="U33" t="str">
        <f t="shared" si="9"/>
        <v>UPDATE TSaskit sas set sas.OldPrix = sas.PrixMagasin, sas.PrixMagasin = 936.31, sas.DateModification = NOW() where sas.RefSaskit = 80 ;</v>
      </c>
      <c r="V33" t="str">
        <f t="shared" si="10"/>
        <v>INSERT INTO TSaskitMajProduits (RefSaskitMaj, Reference,PrixMaj) values (3,'PFH12EH',936.31);</v>
      </c>
    </row>
    <row r="34" spans="1:22" x14ac:dyDescent="0.25">
      <c r="A34" t="s">
        <v>4634</v>
      </c>
      <c r="B34">
        <v>82</v>
      </c>
      <c r="C34">
        <v>29</v>
      </c>
      <c r="D34">
        <v>383</v>
      </c>
      <c r="F34" t="s">
        <v>378</v>
      </c>
      <c r="G34" t="s">
        <v>4634</v>
      </c>
      <c r="H34">
        <v>1125.2385000000002</v>
      </c>
      <c r="I34" t="s">
        <v>4636</v>
      </c>
      <c r="J34">
        <v>265.65300000000002</v>
      </c>
      <c r="K34" t="str">
        <f t="shared" si="0"/>
        <v>1125.24</v>
      </c>
      <c r="L34">
        <f t="shared" si="1"/>
        <v>859.59</v>
      </c>
      <c r="M34" t="str">
        <f t="shared" si="2"/>
        <v>859.59</v>
      </c>
      <c r="N34">
        <f t="shared" si="3"/>
        <v>1</v>
      </c>
      <c r="P34" s="107" t="str">
        <f t="shared" si="4"/>
        <v/>
      </c>
      <c r="Q34" s="107" t="str">
        <f t="shared" si="5"/>
        <v/>
      </c>
      <c r="R34" s="107" t="str">
        <f t="shared" si="6"/>
        <v>UPDATE saskitps_product_attribute pa set pa.price = 859.59 where pa.id_product = 29 and pa.id_product_attribute = 383 ;</v>
      </c>
      <c r="S34" s="107" t="str">
        <f t="shared" si="7"/>
        <v>UPDATE saskitps_product_attribute_shop pa set pa.price = 859.59 where pa.id_product = 29 and pa.id_product_attribute = 383 ;</v>
      </c>
      <c r="T34" s="107" t="str">
        <f t="shared" si="8"/>
        <v>INSERT INTO TSaskitArchivePrix (RefSaskit,Prix,DATE_MODIF) Select RefSaskit, OldPrix, DateModification From TSaskit Where RefSaskit = 82;</v>
      </c>
      <c r="U34" t="str">
        <f t="shared" si="9"/>
        <v>UPDATE TSaskit sas set sas.OldPrix = sas.PrixMagasin, sas.PrixMagasin = 1125.24, sas.DateModification = NOW() where sas.RefSaskit = 82 ;</v>
      </c>
      <c r="V34" t="str">
        <f t="shared" si="10"/>
        <v>INSERT INTO TSaskitMajProduits (RefSaskitMaj, Reference,PrixMaj) values (3,'PFH16EH',1125.24);</v>
      </c>
    </row>
    <row r="35" spans="1:22" x14ac:dyDescent="0.25">
      <c r="A35" t="s">
        <v>4635</v>
      </c>
      <c r="B35">
        <v>85</v>
      </c>
      <c r="C35">
        <v>29</v>
      </c>
      <c r="D35">
        <v>385</v>
      </c>
      <c r="F35" t="s">
        <v>380</v>
      </c>
      <c r="G35" t="s">
        <v>4635</v>
      </c>
      <c r="H35">
        <v>1287.1575000000003</v>
      </c>
      <c r="I35" t="s">
        <v>4636</v>
      </c>
      <c r="J35">
        <v>265.65300000000002</v>
      </c>
      <c r="K35" t="str">
        <f t="shared" si="0"/>
        <v>1287.16</v>
      </c>
      <c r="L35">
        <f t="shared" si="1"/>
        <v>1021.5</v>
      </c>
      <c r="M35" t="str">
        <f t="shared" si="2"/>
        <v>1021.5</v>
      </c>
      <c r="N35">
        <f t="shared" si="3"/>
        <v>1</v>
      </c>
      <c r="P35" s="107" t="str">
        <f t="shared" si="4"/>
        <v/>
      </c>
      <c r="Q35" s="107" t="str">
        <f t="shared" si="5"/>
        <v/>
      </c>
      <c r="R35" s="107" t="str">
        <f t="shared" si="6"/>
        <v>UPDATE saskitps_product_attribute pa set pa.price = 1021.5 where pa.id_product = 29 and pa.id_product_attribute = 385 ;</v>
      </c>
      <c r="S35" s="107" t="str">
        <f t="shared" si="7"/>
        <v>UPDATE saskitps_product_attribute_shop pa set pa.price = 1021.5 where pa.id_product = 29 and pa.id_product_attribute = 385 ;</v>
      </c>
      <c r="T35" s="107" t="str">
        <f t="shared" si="8"/>
        <v>INSERT INTO TSaskitArchivePrix (RefSaskit,Prix,DATE_MODIF) Select RefSaskit, OldPrix, DateModification From TSaskit Where RefSaskit = 85;</v>
      </c>
      <c r="U35" t="str">
        <f t="shared" si="9"/>
        <v>UPDATE TSaskit sas set sas.OldPrix = sas.PrixMagasin, sas.PrixMagasin = 1287.16, sas.DateModification = NOW() where sas.RefSaskit = 85 ;</v>
      </c>
      <c r="V35" t="str">
        <f t="shared" si="10"/>
        <v>INSERT INTO TSaskitMajProduits (RefSaskitMaj, Reference,PrixMaj) values (3,'PFH20EH',1287.16);</v>
      </c>
    </row>
    <row r="36" spans="1:22" x14ac:dyDescent="0.25">
      <c r="A36" t="s">
        <v>4637</v>
      </c>
      <c r="B36">
        <v>152</v>
      </c>
      <c r="C36">
        <v>29</v>
      </c>
      <c r="D36">
        <v>377</v>
      </c>
      <c r="F36" t="s">
        <v>510</v>
      </c>
      <c r="G36" t="s">
        <v>4637</v>
      </c>
      <c r="H36">
        <v>593.68950000000007</v>
      </c>
      <c r="I36" t="s">
        <v>4636</v>
      </c>
      <c r="J36">
        <v>265.65300000000002</v>
      </c>
      <c r="K36" t="str">
        <f t="shared" si="0"/>
        <v>593.69</v>
      </c>
      <c r="L36">
        <f t="shared" si="1"/>
        <v>328.04</v>
      </c>
      <c r="M36" t="str">
        <f t="shared" si="2"/>
        <v>328.04</v>
      </c>
      <c r="N36">
        <f t="shared" si="3"/>
        <v>1</v>
      </c>
      <c r="P36" s="107" t="str">
        <f t="shared" si="4"/>
        <v/>
      </c>
      <c r="Q36" s="107" t="str">
        <f t="shared" si="5"/>
        <v/>
      </c>
      <c r="R36" s="107" t="str">
        <f t="shared" si="6"/>
        <v>UPDATE saskitps_product_attribute pa set pa.price = 328.04 where pa.id_product = 29 and pa.id_product_attribute = 377 ;</v>
      </c>
      <c r="S36" s="107" t="str">
        <f t="shared" si="7"/>
        <v>UPDATE saskitps_product_attribute_shop pa set pa.price = 328.04 where pa.id_product = 29 and pa.id_product_attribute = 377 ;</v>
      </c>
      <c r="T36" s="107" t="str">
        <f t="shared" si="8"/>
        <v>INSERT INTO TSaskitArchivePrix (RefSaskit,Prix,DATE_MODIF) Select RefSaskit, OldPrix, DateModification From TSaskit Where RefSaskit = 152;</v>
      </c>
      <c r="U36" t="str">
        <f t="shared" si="9"/>
        <v>UPDATE TSaskit sas set sas.OldPrix = sas.PrixMagasin, sas.PrixMagasin = 593.69, sas.DateModification = NOW() where sas.RefSaskit = 152 ;</v>
      </c>
      <c r="V36" t="str">
        <f t="shared" si="10"/>
        <v>INSERT INTO TSaskitMajProduits (RefSaskitMaj, Reference,PrixMaj) values (3,'PFH7EH',593.69);</v>
      </c>
    </row>
    <row r="37" spans="1:22" x14ac:dyDescent="0.25">
      <c r="A37" t="s">
        <v>4638</v>
      </c>
      <c r="B37">
        <v>153</v>
      </c>
      <c r="C37">
        <v>29</v>
      </c>
      <c r="D37">
        <v>379</v>
      </c>
      <c r="F37" t="s">
        <v>532</v>
      </c>
      <c r="G37" t="s">
        <v>4638</v>
      </c>
      <c r="H37">
        <v>705.18600000000004</v>
      </c>
      <c r="I37" t="s">
        <v>4636</v>
      </c>
      <c r="J37">
        <v>265.65300000000002</v>
      </c>
      <c r="K37" t="str">
        <f t="shared" si="0"/>
        <v>705.19</v>
      </c>
      <c r="L37">
        <f t="shared" si="1"/>
        <v>439.53</v>
      </c>
      <c r="M37" t="str">
        <f t="shared" si="2"/>
        <v>439.53</v>
      </c>
      <c r="N37">
        <f t="shared" si="3"/>
        <v>1</v>
      </c>
      <c r="P37" s="107" t="str">
        <f t="shared" si="4"/>
        <v/>
      </c>
      <c r="Q37" s="107" t="str">
        <f t="shared" si="5"/>
        <v/>
      </c>
      <c r="R37" s="107" t="str">
        <f t="shared" si="6"/>
        <v>UPDATE saskitps_product_attribute pa set pa.price = 439.53 where pa.id_product = 29 and pa.id_product_attribute = 379 ;</v>
      </c>
      <c r="S37" s="107" t="str">
        <f t="shared" si="7"/>
        <v>UPDATE saskitps_product_attribute_shop pa set pa.price = 439.53 where pa.id_product = 29 and pa.id_product_attribute = 379 ;</v>
      </c>
      <c r="T37" s="107" t="str">
        <f t="shared" si="8"/>
        <v>INSERT INTO TSaskitArchivePrix (RefSaskit,Prix,DATE_MODIF) Select RefSaskit, OldPrix, DateModification From TSaskit Where RefSaskit = 153;</v>
      </c>
      <c r="U37" t="str">
        <f t="shared" si="9"/>
        <v>UPDATE TSaskit sas set sas.OldPrix = sas.PrixMagasin, sas.PrixMagasin = 705.19, sas.DateModification = NOW() where sas.RefSaskit = 153 ;</v>
      </c>
      <c r="V37" t="str">
        <f t="shared" si="10"/>
        <v>INSERT INTO TSaskitMajProduits (RefSaskitMaj, Reference,PrixMaj) values (3,'PFH9EH',705.19);</v>
      </c>
    </row>
    <row r="38" spans="1:22" x14ac:dyDescent="0.25">
      <c r="A38" t="s">
        <v>4639</v>
      </c>
      <c r="B38">
        <v>154</v>
      </c>
      <c r="C38">
        <v>29</v>
      </c>
      <c r="D38">
        <v>382</v>
      </c>
      <c r="F38" t="s">
        <v>635</v>
      </c>
      <c r="G38" t="s">
        <v>4639</v>
      </c>
      <c r="H38">
        <v>999.16200000000003</v>
      </c>
      <c r="I38" t="s">
        <v>4636</v>
      </c>
      <c r="J38">
        <v>265.65300000000002</v>
      </c>
      <c r="K38" t="str">
        <f t="shared" si="0"/>
        <v>999.16</v>
      </c>
      <c r="L38">
        <f t="shared" si="1"/>
        <v>733.51</v>
      </c>
      <c r="M38" t="str">
        <f t="shared" si="2"/>
        <v>733.51</v>
      </c>
      <c r="N38">
        <f t="shared" si="3"/>
        <v>1</v>
      </c>
      <c r="P38" s="107" t="str">
        <f t="shared" si="4"/>
        <v/>
      </c>
      <c r="Q38" s="107" t="str">
        <f t="shared" si="5"/>
        <v/>
      </c>
      <c r="R38" s="107" t="str">
        <f t="shared" si="6"/>
        <v>UPDATE saskitps_product_attribute pa set pa.price = 733.51 where pa.id_product = 29 and pa.id_product_attribute = 382 ;</v>
      </c>
      <c r="S38" s="107" t="str">
        <f t="shared" si="7"/>
        <v>UPDATE saskitps_product_attribute_shop pa set pa.price = 733.51 where pa.id_product = 29 and pa.id_product_attribute = 382 ;</v>
      </c>
      <c r="T38" s="107" t="str">
        <f t="shared" si="8"/>
        <v>INSERT INTO TSaskitArchivePrix (RefSaskit,Prix,DATE_MODIF) Select RefSaskit, OldPrix, DateModification From TSaskit Where RefSaskit = 154;</v>
      </c>
      <c r="U38" t="str">
        <f t="shared" si="9"/>
        <v>UPDATE TSaskit sas set sas.OldPrix = sas.PrixMagasin, sas.PrixMagasin = 999.16, sas.DateModification = NOW() where sas.RefSaskit = 154 ;</v>
      </c>
      <c r="V38" t="str">
        <f t="shared" si="10"/>
        <v>INSERT INTO TSaskitMajProduits (RefSaskitMaj, Reference,PrixMaj) values (3,'PFH14EH',999.16);</v>
      </c>
    </row>
    <row r="39" spans="1:22" x14ac:dyDescent="0.25">
      <c r="A39" t="s">
        <v>4640</v>
      </c>
      <c r="B39">
        <v>155</v>
      </c>
      <c r="C39">
        <v>29</v>
      </c>
      <c r="D39">
        <v>384</v>
      </c>
      <c r="F39" t="s">
        <v>637</v>
      </c>
      <c r="G39" t="s">
        <v>4640</v>
      </c>
      <c r="H39">
        <v>1242.1755000000001</v>
      </c>
      <c r="I39" t="s">
        <v>4636</v>
      </c>
      <c r="J39">
        <v>265.65300000000002</v>
      </c>
      <c r="K39" t="str">
        <f t="shared" si="0"/>
        <v>1242.18</v>
      </c>
      <c r="L39">
        <f t="shared" si="1"/>
        <v>976.52</v>
      </c>
      <c r="M39" t="str">
        <f t="shared" si="2"/>
        <v>976.52</v>
      </c>
      <c r="N39">
        <f t="shared" si="3"/>
        <v>1</v>
      </c>
      <c r="P39" s="107" t="str">
        <f t="shared" si="4"/>
        <v/>
      </c>
      <c r="Q39" s="107" t="str">
        <f t="shared" si="5"/>
        <v/>
      </c>
      <c r="R39" s="107" t="str">
        <f t="shared" si="6"/>
        <v>UPDATE saskitps_product_attribute pa set pa.price = 976.52 where pa.id_product = 29 and pa.id_product_attribute = 384 ;</v>
      </c>
      <c r="S39" s="107" t="str">
        <f t="shared" si="7"/>
        <v>UPDATE saskitps_product_attribute_shop pa set pa.price = 976.52 where pa.id_product = 29 and pa.id_product_attribute = 384 ;</v>
      </c>
      <c r="T39" s="107" t="str">
        <f t="shared" si="8"/>
        <v>INSERT INTO TSaskitArchivePrix (RefSaskit,Prix,DATE_MODIF) Select RefSaskit, OldPrix, DateModification From TSaskit Where RefSaskit = 155;</v>
      </c>
      <c r="U39" t="str">
        <f t="shared" si="9"/>
        <v>UPDATE TSaskit sas set sas.OldPrix = sas.PrixMagasin, sas.PrixMagasin = 1242.18, sas.DateModification = NOW() where sas.RefSaskit = 155 ;</v>
      </c>
      <c r="V39" t="str">
        <f t="shared" si="10"/>
        <v>INSERT INTO TSaskitMajProduits (RefSaskitMaj, Reference,PrixMaj) values (3,'PFH18EH',1242.18);</v>
      </c>
    </row>
    <row r="40" spans="1:22" x14ac:dyDescent="0.25">
      <c r="A40" t="s">
        <v>4641</v>
      </c>
      <c r="B40">
        <v>220</v>
      </c>
      <c r="C40">
        <v>149</v>
      </c>
      <c r="D40">
        <v>466</v>
      </c>
      <c r="E40" t="s">
        <v>5687</v>
      </c>
      <c r="F40" t="s">
        <v>651</v>
      </c>
      <c r="G40" t="s">
        <v>4641</v>
      </c>
      <c r="H40">
        <v>21.18</v>
      </c>
      <c r="I40" t="s">
        <v>4641</v>
      </c>
      <c r="J40">
        <v>21.18</v>
      </c>
      <c r="K40" t="str">
        <f t="shared" si="0"/>
        <v>21.18</v>
      </c>
      <c r="L40">
        <f t="shared" si="1"/>
        <v>0</v>
      </c>
      <c r="M40" t="str">
        <f t="shared" si="2"/>
        <v>0</v>
      </c>
      <c r="N40">
        <f t="shared" si="3"/>
        <v>0</v>
      </c>
      <c r="P40" s="107" t="str">
        <f t="shared" si="4"/>
        <v/>
      </c>
      <c r="Q40" s="107" t="str">
        <f t="shared" si="5"/>
        <v/>
      </c>
      <c r="R40" s="107" t="str">
        <f t="shared" si="6"/>
        <v/>
      </c>
      <c r="S40" s="107" t="str">
        <f t="shared" si="7"/>
        <v/>
      </c>
      <c r="T40" s="107" t="str">
        <f t="shared" si="8"/>
        <v/>
      </c>
      <c r="U40" t="str">
        <f t="shared" si="9"/>
        <v/>
      </c>
      <c r="V40" t="str">
        <f t="shared" si="10"/>
        <v/>
      </c>
    </row>
    <row r="41" spans="1:22" x14ac:dyDescent="0.25">
      <c r="A41" t="s">
        <v>4642</v>
      </c>
      <c r="B41">
        <v>221</v>
      </c>
      <c r="C41">
        <v>149</v>
      </c>
      <c r="D41">
        <v>467</v>
      </c>
      <c r="F41" t="s">
        <v>707</v>
      </c>
      <c r="G41" t="s">
        <v>4642</v>
      </c>
      <c r="H41">
        <v>25.15</v>
      </c>
      <c r="I41" t="s">
        <v>4641</v>
      </c>
      <c r="J41">
        <v>21.18</v>
      </c>
      <c r="K41" t="str">
        <f t="shared" si="0"/>
        <v>25.15</v>
      </c>
      <c r="L41">
        <f t="shared" si="1"/>
        <v>3.97</v>
      </c>
      <c r="M41" t="str">
        <f t="shared" si="2"/>
        <v>3.97</v>
      </c>
      <c r="N41">
        <f t="shared" si="3"/>
        <v>0</v>
      </c>
      <c r="P41" s="107" t="str">
        <f t="shared" si="4"/>
        <v/>
      </c>
      <c r="Q41" s="107" t="str">
        <f t="shared" si="5"/>
        <v/>
      </c>
      <c r="R41" s="107" t="str">
        <f t="shared" si="6"/>
        <v/>
      </c>
      <c r="S41" s="107" t="str">
        <f t="shared" si="7"/>
        <v/>
      </c>
      <c r="T41" s="107" t="str">
        <f t="shared" si="8"/>
        <v/>
      </c>
      <c r="U41" t="str">
        <f t="shared" si="9"/>
        <v/>
      </c>
      <c r="V41" t="str">
        <f t="shared" si="10"/>
        <v/>
      </c>
    </row>
    <row r="42" spans="1:22" x14ac:dyDescent="0.25">
      <c r="A42" t="s">
        <v>4655</v>
      </c>
      <c r="B42">
        <v>213</v>
      </c>
      <c r="C42">
        <v>151</v>
      </c>
      <c r="D42">
        <v>339</v>
      </c>
      <c r="E42" t="s">
        <v>5687</v>
      </c>
      <c r="F42" t="s">
        <v>615</v>
      </c>
      <c r="G42" t="s">
        <v>4655</v>
      </c>
      <c r="H42">
        <v>476.09801799999997</v>
      </c>
      <c r="I42" t="s">
        <v>4655</v>
      </c>
      <c r="J42">
        <v>476.09801799999997</v>
      </c>
      <c r="K42" t="str">
        <f t="shared" si="0"/>
        <v>476.1</v>
      </c>
      <c r="L42">
        <f t="shared" si="1"/>
        <v>0</v>
      </c>
      <c r="M42" t="str">
        <f t="shared" si="2"/>
        <v>0</v>
      </c>
      <c r="N42">
        <f t="shared" si="3"/>
        <v>1</v>
      </c>
      <c r="P42" s="107" t="str">
        <f t="shared" si="4"/>
        <v>UPDATE saskitps_product p set p.price = 476.1, p.date_upd=now() where p.id_product = 151 ;</v>
      </c>
      <c r="Q42" s="107" t="str">
        <f t="shared" si="5"/>
        <v>UPDATE saskitps_product_shop p set p.price = 476.1, p.date_upd=now() where p.id_product = 151 ;</v>
      </c>
      <c r="R42" s="107" t="str">
        <f t="shared" si="6"/>
        <v>UPDATE saskitps_product_attribute pa set pa.price = 0 where pa.id_product = 151 and pa.id_product_attribute = 339 ;</v>
      </c>
      <c r="S42" s="107" t="str">
        <f t="shared" si="7"/>
        <v>UPDATE saskitps_product_attribute_shop pa set pa.price = 0 where pa.id_product = 151 and pa.id_product_attribute = 339 ;</v>
      </c>
      <c r="T42" s="107" t="str">
        <f t="shared" si="8"/>
        <v>INSERT INTO TSaskitArchivePrix (RefSaskit,Prix,DATE_MODIF) Select RefSaskit, OldPrix, DateModification From TSaskit Where RefSaskit = 213;</v>
      </c>
      <c r="U42" t="str">
        <f t="shared" si="9"/>
        <v>UPDATE TSaskit sas set sas.OldPrix = sas.PrixMagasin, sas.PrixMagasin = 476.1, sas.DateModification = NOW() where sas.RefSaskit = 213 ;</v>
      </c>
      <c r="V42" t="str">
        <f t="shared" si="10"/>
        <v>INSERT INTO TSaskitMajProduits (RefSaskitMaj, Reference,PrixMaj) values (3,'ECSPR-900',476.1);</v>
      </c>
    </row>
    <row r="43" spans="1:22" x14ac:dyDescent="0.25">
      <c r="A43" t="s">
        <v>4644</v>
      </c>
      <c r="B43">
        <v>804</v>
      </c>
      <c r="C43">
        <v>151</v>
      </c>
      <c r="D43">
        <v>2783</v>
      </c>
      <c r="F43" t="s">
        <v>2085</v>
      </c>
      <c r="G43" t="s">
        <v>4644</v>
      </c>
      <c r="H43">
        <v>618.82676800000013</v>
      </c>
      <c r="I43" t="s">
        <v>4655</v>
      </c>
      <c r="J43">
        <v>476.09801799999997</v>
      </c>
      <c r="K43" t="str">
        <f t="shared" si="0"/>
        <v>618.83</v>
      </c>
      <c r="L43">
        <f t="shared" si="1"/>
        <v>142.72999999999999</v>
      </c>
      <c r="M43" t="str">
        <f t="shared" si="2"/>
        <v>142.73</v>
      </c>
      <c r="N43">
        <f t="shared" si="3"/>
        <v>1</v>
      </c>
      <c r="P43" s="107" t="str">
        <f t="shared" si="4"/>
        <v/>
      </c>
      <c r="Q43" s="107" t="str">
        <f t="shared" si="5"/>
        <v/>
      </c>
      <c r="R43" s="107" t="str">
        <f t="shared" si="6"/>
        <v>UPDATE saskitps_product_attribute pa set pa.price = 142.73 where pa.id_product = 151 and pa.id_product_attribute = 2783 ;</v>
      </c>
      <c r="S43" s="107" t="str">
        <f t="shared" si="7"/>
        <v>UPDATE saskitps_product_attribute_shop pa set pa.price = 142.73 where pa.id_product = 151 and pa.id_product_attribute = 2783 ;</v>
      </c>
      <c r="T43" s="107" t="str">
        <f t="shared" si="8"/>
        <v>INSERT INTO TSaskitArchivePrix (RefSaskit,Prix,DATE_MODIF) Select RefSaskit, OldPrix, DateModification From TSaskit Where RefSaskit = 804;</v>
      </c>
      <c r="U43" t="str">
        <f t="shared" si="9"/>
        <v>UPDATE TSaskit sas set sas.OldPrix = sas.PrixMagasin, sas.PrixMagasin = 618.83, sas.DateModification = NOW() where sas.RefSaskit = 804 ;</v>
      </c>
      <c r="V43" t="str">
        <f t="shared" si="10"/>
        <v>INSERT INTO TSaskitMajProduits (RefSaskitMaj, Reference,PrixMaj) values (3,'ECSPR-900-A',618.83);</v>
      </c>
    </row>
    <row r="44" spans="1:22" x14ac:dyDescent="0.25">
      <c r="A44" t="s">
        <v>4646</v>
      </c>
      <c r="B44">
        <v>805</v>
      </c>
      <c r="C44">
        <v>151</v>
      </c>
      <c r="D44">
        <v>2784</v>
      </c>
      <c r="F44" t="s">
        <v>2332</v>
      </c>
      <c r="G44" t="s">
        <v>4646</v>
      </c>
      <c r="H44">
        <v>628.77343999999994</v>
      </c>
      <c r="I44" t="s">
        <v>4655</v>
      </c>
      <c r="J44">
        <v>476.09801799999997</v>
      </c>
      <c r="K44" t="str">
        <f t="shared" si="0"/>
        <v>628.77</v>
      </c>
      <c r="L44">
        <f t="shared" si="1"/>
        <v>152.68</v>
      </c>
      <c r="M44" t="str">
        <f t="shared" si="2"/>
        <v>152.68</v>
      </c>
      <c r="N44">
        <f t="shared" si="3"/>
        <v>1</v>
      </c>
      <c r="P44" s="107" t="str">
        <f t="shared" si="4"/>
        <v/>
      </c>
      <c r="Q44" s="107" t="str">
        <f t="shared" si="5"/>
        <v/>
      </c>
      <c r="R44" s="107" t="str">
        <f t="shared" si="6"/>
        <v>UPDATE saskitps_product_attribute pa set pa.price = 152.68 where pa.id_product = 151 and pa.id_product_attribute = 2784 ;</v>
      </c>
      <c r="S44" s="107" t="str">
        <f t="shared" si="7"/>
        <v>UPDATE saskitps_product_attribute_shop pa set pa.price = 152.68 where pa.id_product = 151 and pa.id_product_attribute = 2784 ;</v>
      </c>
      <c r="T44" s="107" t="str">
        <f t="shared" si="8"/>
        <v>INSERT INTO TSaskitArchivePrix (RefSaskit,Prix,DATE_MODIF) Select RefSaskit, OldPrix, DateModification From TSaskit Where RefSaskit = 805;</v>
      </c>
      <c r="U44" t="str">
        <f t="shared" si="9"/>
        <v>UPDATE TSaskit sas set sas.OldPrix = sas.PrixMagasin, sas.PrixMagasin = 628.77, sas.DateModification = NOW() where sas.RefSaskit = 805 ;</v>
      </c>
      <c r="V44" t="str">
        <f t="shared" si="10"/>
        <v>INSERT INTO TSaskitMajProduits (RefSaskitMaj, Reference,PrixMaj) values (3,'ECSPR-1200-A',628.77);</v>
      </c>
    </row>
    <row r="45" spans="1:22" x14ac:dyDescent="0.25">
      <c r="A45" t="s">
        <v>4648</v>
      </c>
      <c r="B45">
        <v>806</v>
      </c>
      <c r="C45">
        <v>151</v>
      </c>
      <c r="D45">
        <v>2785</v>
      </c>
      <c r="F45" t="s">
        <v>2334</v>
      </c>
      <c r="G45" t="s">
        <v>4648</v>
      </c>
      <c r="H45">
        <v>638.79611200000011</v>
      </c>
      <c r="I45" t="s">
        <v>4655</v>
      </c>
      <c r="J45">
        <v>476.09801799999997</v>
      </c>
      <c r="K45" t="str">
        <f t="shared" si="0"/>
        <v>638.8</v>
      </c>
      <c r="L45">
        <f t="shared" si="1"/>
        <v>162.69999999999999</v>
      </c>
      <c r="M45" t="str">
        <f t="shared" si="2"/>
        <v>162.7</v>
      </c>
      <c r="N45">
        <f t="shared" si="3"/>
        <v>1</v>
      </c>
      <c r="P45" s="107" t="str">
        <f t="shared" si="4"/>
        <v/>
      </c>
      <c r="Q45" s="107" t="str">
        <f t="shared" si="5"/>
        <v/>
      </c>
      <c r="R45" s="107" t="str">
        <f t="shared" si="6"/>
        <v>UPDATE saskitps_product_attribute pa set pa.price = 162.7 where pa.id_product = 151 and pa.id_product_attribute = 2785 ;</v>
      </c>
      <c r="S45" s="107" t="str">
        <f t="shared" si="7"/>
        <v>UPDATE saskitps_product_attribute_shop pa set pa.price = 162.7 where pa.id_product = 151 and pa.id_product_attribute = 2785 ;</v>
      </c>
      <c r="T45" s="107" t="str">
        <f t="shared" si="8"/>
        <v>INSERT INTO TSaskitArchivePrix (RefSaskit,Prix,DATE_MODIF) Select RefSaskit, OldPrix, DateModification From TSaskit Where RefSaskit = 806;</v>
      </c>
      <c r="U45" t="str">
        <f t="shared" si="9"/>
        <v>UPDATE TSaskit sas set sas.OldPrix = sas.PrixMagasin, sas.PrixMagasin = 638.8, sas.DateModification = NOW() where sas.RefSaskit = 806 ;</v>
      </c>
      <c r="V45" t="str">
        <f t="shared" si="10"/>
        <v>INSERT INTO TSaskitMajProduits (RefSaskitMaj, Reference,PrixMaj) values (3,'ECSPR-1500-A',638.8);</v>
      </c>
    </row>
    <row r="46" spans="1:22" x14ac:dyDescent="0.25">
      <c r="A46" t="s">
        <v>4650</v>
      </c>
      <c r="B46">
        <v>807</v>
      </c>
      <c r="C46">
        <v>151</v>
      </c>
      <c r="D46">
        <v>2786</v>
      </c>
      <c r="F46" t="s">
        <v>2336</v>
      </c>
      <c r="G46" t="s">
        <v>4650</v>
      </c>
      <c r="H46">
        <v>716.20400800000004</v>
      </c>
      <c r="I46" t="s">
        <v>4655</v>
      </c>
      <c r="J46">
        <v>476.09801799999997</v>
      </c>
      <c r="K46" t="str">
        <f t="shared" si="0"/>
        <v>716.2</v>
      </c>
      <c r="L46">
        <f t="shared" si="1"/>
        <v>240.11</v>
      </c>
      <c r="M46" t="str">
        <f t="shared" si="2"/>
        <v>240.11</v>
      </c>
      <c r="N46">
        <f t="shared" si="3"/>
        <v>1</v>
      </c>
      <c r="P46" s="107" t="str">
        <f t="shared" si="4"/>
        <v/>
      </c>
      <c r="Q46" s="107" t="str">
        <f t="shared" si="5"/>
        <v/>
      </c>
      <c r="R46" s="107" t="str">
        <f t="shared" si="6"/>
        <v>UPDATE saskitps_product_attribute pa set pa.price = 240.11 where pa.id_product = 151 and pa.id_product_attribute = 2786 ;</v>
      </c>
      <c r="S46" s="107" t="str">
        <f t="shared" si="7"/>
        <v>UPDATE saskitps_product_attribute_shop pa set pa.price = 240.11 where pa.id_product = 151 and pa.id_product_attribute = 2786 ;</v>
      </c>
      <c r="T46" s="107" t="str">
        <f t="shared" si="8"/>
        <v>INSERT INTO TSaskitArchivePrix (RefSaskit,Prix,DATE_MODIF) Select RefSaskit, OldPrix, DateModification From TSaskit Where RefSaskit = 807;</v>
      </c>
      <c r="U46" t="str">
        <f t="shared" si="9"/>
        <v>UPDATE TSaskit sas set sas.OldPrix = sas.PrixMagasin, sas.PrixMagasin = 716.2, sas.DateModification = NOW() where sas.RefSaskit = 807 ;</v>
      </c>
      <c r="V46" t="str">
        <f t="shared" si="10"/>
        <v>INSERT INTO TSaskitMajProduits (RefSaskitMaj, Reference,PrixMaj) values (3,'ECSPR-1900-A',716.2);</v>
      </c>
    </row>
    <row r="47" spans="1:22" x14ac:dyDescent="0.25">
      <c r="A47" t="s">
        <v>4651</v>
      </c>
      <c r="B47">
        <v>808</v>
      </c>
      <c r="C47">
        <v>151</v>
      </c>
      <c r="D47">
        <v>2787</v>
      </c>
      <c r="F47" t="s">
        <v>2043</v>
      </c>
      <c r="G47" t="s">
        <v>4651</v>
      </c>
      <c r="H47">
        <v>627.72492999999997</v>
      </c>
      <c r="I47" t="s">
        <v>4655</v>
      </c>
      <c r="J47">
        <v>476.09801799999997</v>
      </c>
      <c r="K47" t="str">
        <f t="shared" si="0"/>
        <v>627.72</v>
      </c>
      <c r="L47">
        <f t="shared" si="1"/>
        <v>151.63</v>
      </c>
      <c r="M47" t="str">
        <f t="shared" si="2"/>
        <v>151.63</v>
      </c>
      <c r="N47">
        <f t="shared" si="3"/>
        <v>1</v>
      </c>
      <c r="P47" s="107" t="str">
        <f t="shared" si="4"/>
        <v/>
      </c>
      <c r="Q47" s="107" t="str">
        <f t="shared" si="5"/>
        <v/>
      </c>
      <c r="R47" s="107" t="str">
        <f t="shared" si="6"/>
        <v>UPDATE saskitps_product_attribute pa set pa.price = 151.63 where pa.id_product = 151 and pa.id_product_attribute = 2787 ;</v>
      </c>
      <c r="S47" s="107" t="str">
        <f t="shared" si="7"/>
        <v>UPDATE saskitps_product_attribute_shop pa set pa.price = 151.63 where pa.id_product = 151 and pa.id_product_attribute = 2787 ;</v>
      </c>
      <c r="T47" s="107" t="str">
        <f t="shared" si="8"/>
        <v>INSERT INTO TSaskitArchivePrix (RefSaskit,Prix,DATE_MODIF) Select RefSaskit, OldPrix, DateModification From TSaskit Where RefSaskit = 808;</v>
      </c>
      <c r="U47" t="str">
        <f t="shared" si="9"/>
        <v>UPDATE TSaskit sas set sas.OldPrix = sas.PrixMagasin, sas.PrixMagasin = 627.72, sas.DateModification = NOW() where sas.RefSaskit = 808 ;</v>
      </c>
      <c r="V47" t="str">
        <f t="shared" si="10"/>
        <v>INSERT INTO TSaskitMajProduits (RefSaskitMaj, Reference,PrixMaj) values (3,'ECSPR-2200',627.72);</v>
      </c>
    </row>
    <row r="48" spans="1:22" x14ac:dyDescent="0.25">
      <c r="A48" t="s">
        <v>4650</v>
      </c>
      <c r="B48">
        <v>809</v>
      </c>
      <c r="C48">
        <v>151</v>
      </c>
      <c r="D48">
        <v>2788</v>
      </c>
      <c r="F48" t="s">
        <v>2338</v>
      </c>
      <c r="G48" t="s">
        <v>4650</v>
      </c>
      <c r="H48">
        <v>587.40067999999997</v>
      </c>
      <c r="I48" t="s">
        <v>4655</v>
      </c>
      <c r="J48">
        <v>476.09801799999997</v>
      </c>
      <c r="K48" t="str">
        <f t="shared" si="0"/>
        <v>587.4</v>
      </c>
      <c r="L48">
        <f t="shared" si="1"/>
        <v>111.3</v>
      </c>
      <c r="M48" t="str">
        <f t="shared" si="2"/>
        <v>111.3</v>
      </c>
      <c r="N48">
        <f t="shared" si="3"/>
        <v>1</v>
      </c>
      <c r="P48" s="107" t="str">
        <f t="shared" si="4"/>
        <v/>
      </c>
      <c r="Q48" s="107" t="str">
        <f t="shared" si="5"/>
        <v/>
      </c>
      <c r="R48" s="107" t="str">
        <f t="shared" si="6"/>
        <v>UPDATE saskitps_product_attribute pa set pa.price = 111.3 where pa.id_product = 151 and pa.id_product_attribute = 2788 ;</v>
      </c>
      <c r="S48" s="107" t="str">
        <f t="shared" si="7"/>
        <v>UPDATE saskitps_product_attribute_shop pa set pa.price = 111.3 where pa.id_product = 151 and pa.id_product_attribute = 2788 ;</v>
      </c>
      <c r="T48" s="107" t="str">
        <f t="shared" si="8"/>
        <v>INSERT INTO TSaskitArchivePrix (RefSaskit,Prix,DATE_MODIF) Select RefSaskit, OldPrix, DateModification From TSaskit Where RefSaskit = 809;</v>
      </c>
      <c r="U48" t="str">
        <f t="shared" si="9"/>
        <v>UPDATE TSaskit sas set sas.OldPrix = sas.PrixMagasin, sas.PrixMagasin = 587.4, sas.DateModification = NOW() where sas.RefSaskit = 809 ;</v>
      </c>
      <c r="V48" t="str">
        <f t="shared" si="10"/>
        <v>INSERT INTO TSaskitMajProduits (RefSaskitMaj, Reference,PrixMaj) values (3,'ECSPR-2200-A',587.4);</v>
      </c>
    </row>
    <row r="49" spans="1:22" x14ac:dyDescent="0.25">
      <c r="A49" t="s">
        <v>4653</v>
      </c>
      <c r="B49">
        <v>208</v>
      </c>
      <c r="C49">
        <v>151</v>
      </c>
      <c r="D49">
        <v>340</v>
      </c>
      <c r="F49" t="s">
        <v>617</v>
      </c>
      <c r="G49" t="s">
        <v>4653</v>
      </c>
      <c r="H49">
        <v>485.03269</v>
      </c>
      <c r="I49" t="s">
        <v>4655</v>
      </c>
      <c r="J49">
        <v>476.09801799999997</v>
      </c>
      <c r="K49" t="str">
        <f t="shared" si="0"/>
        <v>485.03</v>
      </c>
      <c r="L49">
        <f t="shared" si="1"/>
        <v>8.93</v>
      </c>
      <c r="M49" t="str">
        <f t="shared" si="2"/>
        <v>8.93</v>
      </c>
      <c r="N49">
        <f t="shared" si="3"/>
        <v>1</v>
      </c>
      <c r="P49" s="107" t="str">
        <f t="shared" si="4"/>
        <v/>
      </c>
      <c r="Q49" s="107" t="str">
        <f t="shared" si="5"/>
        <v/>
      </c>
      <c r="R49" s="107" t="str">
        <f t="shared" si="6"/>
        <v>UPDATE saskitps_product_attribute pa set pa.price = 8.93 where pa.id_product = 151 and pa.id_product_attribute = 340 ;</v>
      </c>
      <c r="S49" s="107" t="str">
        <f t="shared" si="7"/>
        <v>UPDATE saskitps_product_attribute_shop pa set pa.price = 8.93 where pa.id_product = 151 and pa.id_product_attribute = 340 ;</v>
      </c>
      <c r="T49" s="107" t="str">
        <f t="shared" si="8"/>
        <v>INSERT INTO TSaskitArchivePrix (RefSaskit,Prix,DATE_MODIF) Select RefSaskit, OldPrix, DateModification From TSaskit Where RefSaskit = 208;</v>
      </c>
      <c r="U49" t="str">
        <f t="shared" si="9"/>
        <v>UPDATE TSaskit sas set sas.OldPrix = sas.PrixMagasin, sas.PrixMagasin = 485.03, sas.DateModification = NOW() where sas.RefSaskit = 208 ;</v>
      </c>
      <c r="V49" t="str">
        <f t="shared" si="10"/>
        <v>INSERT INTO TSaskitMajProduits (RefSaskitMaj, Reference,PrixMaj) values (3,'ECSPR-1200',485.03);</v>
      </c>
    </row>
    <row r="50" spans="1:22" x14ac:dyDescent="0.25">
      <c r="A50" t="s">
        <v>4654</v>
      </c>
      <c r="B50">
        <v>209</v>
      </c>
      <c r="C50">
        <v>151</v>
      </c>
      <c r="D50">
        <v>341</v>
      </c>
      <c r="F50" t="s">
        <v>619</v>
      </c>
      <c r="G50" t="s">
        <v>4654</v>
      </c>
      <c r="H50">
        <v>546.75236200000006</v>
      </c>
      <c r="I50" t="s">
        <v>4655</v>
      </c>
      <c r="J50">
        <v>476.09801799999997</v>
      </c>
      <c r="K50" t="str">
        <f t="shared" si="0"/>
        <v>546.75</v>
      </c>
      <c r="L50">
        <f t="shared" si="1"/>
        <v>70.650000000000006</v>
      </c>
      <c r="M50" t="str">
        <f t="shared" si="2"/>
        <v>70.65</v>
      </c>
      <c r="N50">
        <f t="shared" si="3"/>
        <v>1</v>
      </c>
      <c r="P50" s="107" t="str">
        <f t="shared" si="4"/>
        <v/>
      </c>
      <c r="Q50" s="107" t="str">
        <f t="shared" si="5"/>
        <v/>
      </c>
      <c r="R50" s="107" t="str">
        <f t="shared" si="6"/>
        <v>UPDATE saskitps_product_attribute pa set pa.price = 70.65 where pa.id_product = 151 and pa.id_product_attribute = 341 ;</v>
      </c>
      <c r="S50" s="107" t="str">
        <f t="shared" si="7"/>
        <v>UPDATE saskitps_product_attribute_shop pa set pa.price = 70.65 where pa.id_product = 151 and pa.id_product_attribute = 341 ;</v>
      </c>
      <c r="T50" s="107" t="str">
        <f t="shared" si="8"/>
        <v>INSERT INTO TSaskitArchivePrix (RefSaskit,Prix,DATE_MODIF) Select RefSaskit, OldPrix, DateModification From TSaskit Where RefSaskit = 209;</v>
      </c>
      <c r="U50" t="str">
        <f t="shared" si="9"/>
        <v>UPDATE TSaskit sas set sas.OldPrix = sas.PrixMagasin, sas.PrixMagasin = 546.75, sas.DateModification = NOW() where sas.RefSaskit = 209 ;</v>
      </c>
      <c r="V50" t="str">
        <f t="shared" si="10"/>
        <v>INSERT INTO TSaskitMajProduits (RefSaskitMaj, Reference,PrixMaj) values (3,'ECSPR-1500',546.75);</v>
      </c>
    </row>
    <row r="51" spans="1:22" x14ac:dyDescent="0.25">
      <c r="A51" t="s">
        <v>4656</v>
      </c>
      <c r="B51">
        <v>740</v>
      </c>
      <c r="C51">
        <v>151</v>
      </c>
      <c r="D51">
        <v>2661</v>
      </c>
      <c r="F51" t="s">
        <v>2041</v>
      </c>
      <c r="G51" t="s">
        <v>4656</v>
      </c>
      <c r="H51">
        <v>624.160258</v>
      </c>
      <c r="I51" t="s">
        <v>4655</v>
      </c>
      <c r="J51">
        <v>476.09801799999997</v>
      </c>
      <c r="K51" t="str">
        <f t="shared" si="0"/>
        <v>624.16</v>
      </c>
      <c r="L51">
        <f t="shared" si="1"/>
        <v>148.06</v>
      </c>
      <c r="M51" t="str">
        <f t="shared" si="2"/>
        <v>148.06</v>
      </c>
      <c r="N51">
        <f t="shared" si="3"/>
        <v>1</v>
      </c>
      <c r="P51" s="107" t="str">
        <f t="shared" si="4"/>
        <v/>
      </c>
      <c r="Q51" s="107" t="str">
        <f t="shared" si="5"/>
        <v/>
      </c>
      <c r="R51" s="107" t="str">
        <f t="shared" si="6"/>
        <v>UPDATE saskitps_product_attribute pa set pa.price = 148.06 where pa.id_product = 151 and pa.id_product_attribute = 2661 ;</v>
      </c>
      <c r="S51" s="107" t="str">
        <f t="shared" si="7"/>
        <v>UPDATE saskitps_product_attribute_shop pa set pa.price = 148.06 where pa.id_product = 151 and pa.id_product_attribute = 2661 ;</v>
      </c>
      <c r="T51" s="107" t="str">
        <f t="shared" si="8"/>
        <v>INSERT INTO TSaskitArchivePrix (RefSaskit,Prix,DATE_MODIF) Select RefSaskit, OldPrix, DateModification From TSaskit Where RefSaskit = 740;</v>
      </c>
      <c r="U51" t="str">
        <f t="shared" si="9"/>
        <v>UPDATE TSaskit sas set sas.OldPrix = sas.PrixMagasin, sas.PrixMagasin = 624.16, sas.DateModification = NOW() where sas.RefSaskit = 740 ;</v>
      </c>
      <c r="V51" t="str">
        <f t="shared" si="10"/>
        <v>INSERT INTO TSaskitMajProduits (RefSaskitMaj, Reference,PrixMaj) values (3,'ECSPR-1900',624.16);</v>
      </c>
    </row>
    <row r="52" spans="1:22" x14ac:dyDescent="0.25">
      <c r="A52" t="s">
        <v>4657</v>
      </c>
      <c r="B52">
        <v>178</v>
      </c>
      <c r="C52">
        <v>153</v>
      </c>
      <c r="D52">
        <v>417</v>
      </c>
      <c r="E52" t="s">
        <v>5687</v>
      </c>
      <c r="F52" t="s">
        <v>208</v>
      </c>
      <c r="G52" t="s">
        <v>4657</v>
      </c>
      <c r="H52">
        <v>6.4399999999999999E-2</v>
      </c>
      <c r="I52" t="s">
        <v>4657</v>
      </c>
      <c r="J52">
        <v>6.4399999999999999E-2</v>
      </c>
      <c r="K52" t="str">
        <f t="shared" si="0"/>
        <v>0.0644</v>
      </c>
      <c r="L52">
        <f t="shared" si="1"/>
        <v>0</v>
      </c>
      <c r="M52" t="str">
        <f t="shared" si="2"/>
        <v>0</v>
      </c>
      <c r="N52">
        <f t="shared" si="3"/>
        <v>1</v>
      </c>
      <c r="P52" s="107" t="str">
        <f t="shared" si="4"/>
        <v>UPDATE saskitps_product p set p.price = 0.0644, p.date_upd=now() where p.id_product = 153 ;</v>
      </c>
      <c r="Q52" s="107" t="str">
        <f t="shared" si="5"/>
        <v>UPDATE saskitps_product_shop p set p.price = 0.0644, p.date_upd=now() where p.id_product = 153 ;</v>
      </c>
      <c r="R52" s="107" t="str">
        <f t="shared" si="6"/>
        <v>UPDATE saskitps_product_attribute pa set pa.price = 0 where pa.id_product = 153 and pa.id_product_attribute = 417 ;</v>
      </c>
      <c r="S52" s="107" t="str">
        <f t="shared" si="7"/>
        <v>UPDATE saskitps_product_attribute_shop pa set pa.price = 0 where pa.id_product = 153 and pa.id_product_attribute = 417 ;</v>
      </c>
      <c r="T52" s="107" t="str">
        <f t="shared" si="8"/>
        <v>INSERT INTO TSaskitArchivePrix (RefSaskit,Prix,DATE_MODIF) Select RefSaskit, OldPrix, DateModification From TSaskit Where RefSaskit = 178;</v>
      </c>
      <c r="U52" t="str">
        <f t="shared" si="9"/>
        <v>UPDATE TSaskit sas set sas.OldPrix = sas.PrixMagasin, sas.PrixMagasin = 0.0644, sas.DateModification = NOW() where sas.RefSaskit = 178 ;</v>
      </c>
      <c r="V52" t="str">
        <f t="shared" si="10"/>
        <v>INSERT INTO TSaskitMajProduits (RefSaskitMaj, Reference,PrixMaj) values (3,'DGEOT305',0.0644);</v>
      </c>
    </row>
    <row r="53" spans="1:22" x14ac:dyDescent="0.25">
      <c r="A53" t="s">
        <v>4658</v>
      </c>
      <c r="B53">
        <v>180</v>
      </c>
      <c r="C53">
        <v>153</v>
      </c>
      <c r="D53">
        <v>419</v>
      </c>
      <c r="F53" t="s">
        <v>213</v>
      </c>
      <c r="G53" t="s">
        <v>4658</v>
      </c>
      <c r="H53">
        <v>8.9599999999999999E-2</v>
      </c>
      <c r="I53" t="s">
        <v>4657</v>
      </c>
      <c r="J53">
        <v>6.4399999999999999E-2</v>
      </c>
      <c r="K53" t="str">
        <f t="shared" si="0"/>
        <v>0.0896</v>
      </c>
      <c r="L53">
        <f t="shared" si="1"/>
        <v>2.52E-2</v>
      </c>
      <c r="M53" t="str">
        <f t="shared" si="2"/>
        <v>0.0252</v>
      </c>
      <c r="N53">
        <f t="shared" si="3"/>
        <v>1</v>
      </c>
      <c r="P53" s="107" t="str">
        <f t="shared" si="4"/>
        <v/>
      </c>
      <c r="Q53" s="107" t="str">
        <f t="shared" si="5"/>
        <v/>
      </c>
      <c r="R53" s="107" t="str">
        <f t="shared" si="6"/>
        <v>UPDATE saskitps_product_attribute pa set pa.price = 0.0252 where pa.id_product = 153 and pa.id_product_attribute = 419 ;</v>
      </c>
      <c r="S53" s="107" t="str">
        <f t="shared" si="7"/>
        <v>UPDATE saskitps_product_attribute_shop pa set pa.price = 0.0252 where pa.id_product = 153 and pa.id_product_attribute = 419 ;</v>
      </c>
      <c r="T53" s="107" t="str">
        <f t="shared" si="8"/>
        <v>INSERT INTO TSaskitArchivePrix (RefSaskit,Prix,DATE_MODIF) Select RefSaskit, OldPrix, DateModification From TSaskit Where RefSaskit = 180;</v>
      </c>
      <c r="U53" t="str">
        <f t="shared" si="9"/>
        <v>UPDATE TSaskit sas set sas.OldPrix = sas.PrixMagasin, sas.PrixMagasin = 0.0896, sas.DateModification = NOW() where sas.RefSaskit = 180 ;</v>
      </c>
      <c r="V53" t="str">
        <f t="shared" si="10"/>
        <v>INSERT INTO TSaskitMajProduits (RefSaskitMaj, Reference,PrixMaj) values (3,'DGEOT427',0.0896);</v>
      </c>
    </row>
    <row r="54" spans="1:22" x14ac:dyDescent="0.25">
      <c r="A54" t="s">
        <v>4659</v>
      </c>
      <c r="B54">
        <v>183</v>
      </c>
      <c r="C54">
        <v>153</v>
      </c>
      <c r="D54">
        <v>422</v>
      </c>
      <c r="F54" t="s">
        <v>219</v>
      </c>
      <c r="G54" t="s">
        <v>4659</v>
      </c>
      <c r="H54">
        <v>0.1288</v>
      </c>
      <c r="I54" t="s">
        <v>4657</v>
      </c>
      <c r="J54">
        <v>6.4399999999999999E-2</v>
      </c>
      <c r="K54" t="str">
        <f t="shared" si="0"/>
        <v>0.1288</v>
      </c>
      <c r="L54">
        <f t="shared" si="1"/>
        <v>6.4399999999999999E-2</v>
      </c>
      <c r="M54" t="str">
        <f t="shared" si="2"/>
        <v>0.0644</v>
      </c>
      <c r="N54">
        <f t="shared" si="3"/>
        <v>1</v>
      </c>
      <c r="P54" s="107" t="str">
        <f t="shared" si="4"/>
        <v/>
      </c>
      <c r="Q54" s="107" t="str">
        <f t="shared" si="5"/>
        <v/>
      </c>
      <c r="R54" s="107" t="str">
        <f t="shared" si="6"/>
        <v>UPDATE saskitps_product_attribute pa set pa.price = 0.0644 where pa.id_product = 153 and pa.id_product_attribute = 422 ;</v>
      </c>
      <c r="S54" s="107" t="str">
        <f t="shared" si="7"/>
        <v>UPDATE saskitps_product_attribute_shop pa set pa.price = 0.0644 where pa.id_product = 153 and pa.id_product_attribute = 422 ;</v>
      </c>
      <c r="T54" s="107" t="str">
        <f t="shared" si="8"/>
        <v>INSERT INTO TSaskitArchivePrix (RefSaskit,Prix,DATE_MODIF) Select RefSaskit, OldPrix, DateModification From TSaskit Where RefSaskit = 183;</v>
      </c>
      <c r="U54" t="str">
        <f t="shared" si="9"/>
        <v>UPDATE TSaskit sas set sas.OldPrix = sas.PrixMagasin, sas.PrixMagasin = 0.1288, sas.DateModification = NOW() where sas.RefSaskit = 183 ;</v>
      </c>
      <c r="V54" t="str">
        <f t="shared" si="10"/>
        <v>INSERT INTO TSaskitMajProduits (RefSaskitMaj, Reference,PrixMaj) values (3,'DGEOT610',0.1288);</v>
      </c>
    </row>
    <row r="55" spans="1:22" x14ac:dyDescent="0.25">
      <c r="A55" t="s">
        <v>4660</v>
      </c>
      <c r="B55">
        <v>186</v>
      </c>
      <c r="C55">
        <v>153</v>
      </c>
      <c r="D55">
        <v>425</v>
      </c>
      <c r="F55" t="s">
        <v>225</v>
      </c>
      <c r="G55" t="s">
        <v>4660</v>
      </c>
      <c r="H55">
        <v>0.161</v>
      </c>
      <c r="I55" t="s">
        <v>4657</v>
      </c>
      <c r="J55">
        <v>6.4399999999999999E-2</v>
      </c>
      <c r="K55" t="str">
        <f t="shared" si="0"/>
        <v>0.161</v>
      </c>
      <c r="L55">
        <f t="shared" si="1"/>
        <v>9.6600000000000005E-2</v>
      </c>
      <c r="M55" t="str">
        <f t="shared" si="2"/>
        <v>0.0966</v>
      </c>
      <c r="N55">
        <f t="shared" si="3"/>
        <v>1</v>
      </c>
      <c r="P55" s="107" t="str">
        <f t="shared" si="4"/>
        <v/>
      </c>
      <c r="Q55" s="107" t="str">
        <f t="shared" si="5"/>
        <v/>
      </c>
      <c r="R55" s="107" t="str">
        <f t="shared" si="6"/>
        <v>UPDATE saskitps_product_attribute pa set pa.price = 0.0966 where pa.id_product = 153 and pa.id_product_attribute = 425 ;</v>
      </c>
      <c r="S55" s="107" t="str">
        <f t="shared" si="7"/>
        <v>UPDATE saskitps_product_attribute_shop pa set pa.price = 0.0966 where pa.id_product = 153 and pa.id_product_attribute = 425 ;</v>
      </c>
      <c r="T55" s="107" t="str">
        <f t="shared" si="8"/>
        <v>INSERT INTO TSaskitArchivePrix (RefSaskit,Prix,DATE_MODIF) Select RefSaskit, OldPrix, DateModification From TSaskit Where RefSaskit = 186;</v>
      </c>
      <c r="U55" t="str">
        <f t="shared" si="9"/>
        <v>UPDATE TSaskit sas set sas.OldPrix = sas.PrixMagasin, sas.PrixMagasin = 0.161, sas.DateModification = NOW() where sas.RefSaskit = 186 ;</v>
      </c>
      <c r="V55" t="str">
        <f t="shared" si="10"/>
        <v>INSERT INTO TSaskitMajProduits (RefSaskitMaj, Reference,PrixMaj) values (3,'DGEOT762',0.161);</v>
      </c>
    </row>
    <row r="56" spans="1:22" x14ac:dyDescent="0.25">
      <c r="A56" t="s">
        <v>4661</v>
      </c>
      <c r="B56">
        <v>189</v>
      </c>
      <c r="C56">
        <v>153</v>
      </c>
      <c r="D56">
        <v>428</v>
      </c>
      <c r="F56" t="s">
        <v>231</v>
      </c>
      <c r="G56" t="s">
        <v>4661</v>
      </c>
      <c r="H56">
        <v>0.20700000000000002</v>
      </c>
      <c r="I56" t="s">
        <v>4657</v>
      </c>
      <c r="J56">
        <v>6.4399999999999999E-2</v>
      </c>
      <c r="K56" t="str">
        <f t="shared" si="0"/>
        <v>0.207</v>
      </c>
      <c r="L56">
        <f t="shared" si="1"/>
        <v>0.1426</v>
      </c>
      <c r="M56" t="str">
        <f t="shared" si="2"/>
        <v>0.1426</v>
      </c>
      <c r="N56">
        <v>1</v>
      </c>
      <c r="P56" s="107" t="str">
        <f t="shared" si="4"/>
        <v/>
      </c>
      <c r="Q56" s="107" t="str">
        <f t="shared" si="5"/>
        <v/>
      </c>
      <c r="R56" s="107" t="str">
        <f t="shared" si="6"/>
        <v>UPDATE saskitps_product_attribute pa set pa.price = 0.1426 where pa.id_product = 153 and pa.id_product_attribute = 428 ;</v>
      </c>
      <c r="S56" s="107" t="str">
        <f t="shared" si="7"/>
        <v>UPDATE saskitps_product_attribute_shop pa set pa.price = 0.1426 where pa.id_product = 153 and pa.id_product_attribute = 428 ;</v>
      </c>
      <c r="T56" s="107" t="str">
        <f t="shared" si="8"/>
        <v>INSERT INTO TSaskitArchivePrix (RefSaskit,Prix,DATE_MODIF) Select RefSaskit, OldPrix, DateModification From TSaskit Where RefSaskit = 189;</v>
      </c>
      <c r="U56" t="str">
        <f t="shared" si="9"/>
        <v>UPDATE TSaskit sas set sas.OldPrix = sas.PrixMagasin, sas.PrixMagasin = 0.207, sas.DateModification = NOW() where sas.RefSaskit = 189 ;</v>
      </c>
      <c r="V56" t="str">
        <f t="shared" si="10"/>
        <v>INSERT INTO TSaskitMajProduits (RefSaskitMaj, Reference,PrixMaj) values (3,'DGEOT915',0.207);</v>
      </c>
    </row>
    <row r="57" spans="1:22" x14ac:dyDescent="0.25">
      <c r="A57" t="s">
        <v>4662</v>
      </c>
      <c r="B57">
        <v>190</v>
      </c>
      <c r="C57">
        <v>153</v>
      </c>
      <c r="D57">
        <v>429</v>
      </c>
      <c r="F57" t="s">
        <v>233</v>
      </c>
      <c r="G57" t="s">
        <v>4662</v>
      </c>
      <c r="H57">
        <v>0.249</v>
      </c>
      <c r="I57" t="s">
        <v>4657</v>
      </c>
      <c r="J57">
        <v>6.4399999999999999E-2</v>
      </c>
      <c r="K57" t="str">
        <f t="shared" si="0"/>
        <v>0.249</v>
      </c>
      <c r="L57">
        <f t="shared" si="1"/>
        <v>0.18459999999999999</v>
      </c>
      <c r="M57" t="str">
        <f t="shared" si="2"/>
        <v>0.1846</v>
      </c>
      <c r="N57">
        <v>1</v>
      </c>
      <c r="P57" s="107" t="str">
        <f t="shared" si="4"/>
        <v/>
      </c>
      <c r="Q57" s="107" t="str">
        <f t="shared" si="5"/>
        <v/>
      </c>
      <c r="R57" s="107" t="str">
        <f t="shared" si="6"/>
        <v>UPDATE saskitps_product_attribute pa set pa.price = 0.1846 where pa.id_product = 153 and pa.id_product_attribute = 429 ;</v>
      </c>
      <c r="S57" s="107" t="str">
        <f t="shared" si="7"/>
        <v>UPDATE saskitps_product_attribute_shop pa set pa.price = 0.1846 where pa.id_product = 153 and pa.id_product_attribute = 429 ;</v>
      </c>
      <c r="T57" s="107" t="str">
        <f t="shared" si="8"/>
        <v>INSERT INTO TSaskitArchivePrix (RefSaskit,Prix,DATE_MODIF) Select RefSaskit, OldPrix, DateModification From TSaskit Where RefSaskit = 190;</v>
      </c>
      <c r="U57" t="str">
        <f t="shared" si="9"/>
        <v>UPDATE TSaskit sas set sas.OldPrix = sas.PrixMagasin, sas.PrixMagasin = 0.249, sas.DateModification = NOW() where sas.RefSaskit = 190 ;</v>
      </c>
      <c r="V57" t="str">
        <f t="shared" si="10"/>
        <v>INSERT INTO TSaskitMajProduits (RefSaskitMaj, Reference,PrixMaj) values (3,'DGEOT1097',0.249);</v>
      </c>
    </row>
    <row r="58" spans="1:22" x14ac:dyDescent="0.25">
      <c r="A58" t="s">
        <v>4663</v>
      </c>
      <c r="B58">
        <v>191</v>
      </c>
      <c r="C58">
        <v>153</v>
      </c>
      <c r="D58">
        <v>430</v>
      </c>
      <c r="F58" t="s">
        <v>235</v>
      </c>
      <c r="G58" t="s">
        <v>4663</v>
      </c>
      <c r="H58">
        <v>0.27600000000000002</v>
      </c>
      <c r="I58" t="s">
        <v>4657</v>
      </c>
      <c r="J58">
        <v>6.4399999999999999E-2</v>
      </c>
      <c r="K58" t="str">
        <f t="shared" si="0"/>
        <v>0.276</v>
      </c>
      <c r="L58">
        <f t="shared" si="1"/>
        <v>0.21160000000000001</v>
      </c>
      <c r="M58" t="str">
        <f t="shared" si="2"/>
        <v>0.2116</v>
      </c>
      <c r="N58">
        <v>1</v>
      </c>
      <c r="P58" s="107" t="str">
        <f t="shared" si="4"/>
        <v/>
      </c>
      <c r="Q58" s="107" t="str">
        <f t="shared" si="5"/>
        <v/>
      </c>
      <c r="R58" s="107" t="str">
        <f t="shared" si="6"/>
        <v>UPDATE saskitps_product_attribute pa set pa.price = 0.2116 where pa.id_product = 153 and pa.id_product_attribute = 430 ;</v>
      </c>
      <c r="S58" s="107" t="str">
        <f t="shared" si="7"/>
        <v>UPDATE saskitps_product_attribute_shop pa set pa.price = 0.2116 where pa.id_product = 153 and pa.id_product_attribute = 430 ;</v>
      </c>
      <c r="T58" s="107" t="str">
        <f t="shared" si="8"/>
        <v>INSERT INTO TSaskitArchivePrix (RefSaskit,Prix,DATE_MODIF) Select RefSaskit, OldPrix, DateModification From TSaskit Where RefSaskit = 191;</v>
      </c>
      <c r="U58" t="str">
        <f t="shared" si="9"/>
        <v>UPDATE TSaskit sas set sas.OldPrix = sas.PrixMagasin, sas.PrixMagasin = 0.276, sas.DateModification = NOW() where sas.RefSaskit = 191 ;</v>
      </c>
      <c r="V58" t="str">
        <f t="shared" si="10"/>
        <v>INSERT INTO TSaskitMajProduits (RefSaskitMaj, Reference,PrixMaj) values (3,'DGEOT1220',0.276);</v>
      </c>
    </row>
    <row r="59" spans="1:22" x14ac:dyDescent="0.25">
      <c r="A59" t="s">
        <v>4664</v>
      </c>
      <c r="B59">
        <v>192</v>
      </c>
      <c r="C59">
        <v>153</v>
      </c>
      <c r="D59">
        <v>431</v>
      </c>
      <c r="F59" t="s">
        <v>237</v>
      </c>
      <c r="G59" t="s">
        <v>4664</v>
      </c>
      <c r="H59">
        <v>0.34500000000000003</v>
      </c>
      <c r="I59" t="s">
        <v>4657</v>
      </c>
      <c r="J59">
        <v>6.4399999999999999E-2</v>
      </c>
      <c r="K59" t="str">
        <f t="shared" si="0"/>
        <v>0.345</v>
      </c>
      <c r="L59">
        <f t="shared" si="1"/>
        <v>0.28060000000000002</v>
      </c>
      <c r="M59" t="str">
        <f t="shared" si="2"/>
        <v>0.2806</v>
      </c>
      <c r="N59">
        <v>1</v>
      </c>
      <c r="P59" s="107" t="str">
        <f t="shared" si="4"/>
        <v/>
      </c>
      <c r="Q59" s="107" t="str">
        <f t="shared" si="5"/>
        <v/>
      </c>
      <c r="R59" s="107" t="str">
        <f t="shared" si="6"/>
        <v>UPDATE saskitps_product_attribute pa set pa.price = 0.2806 where pa.id_product = 153 and pa.id_product_attribute = 431 ;</v>
      </c>
      <c r="S59" s="107" t="str">
        <f t="shared" si="7"/>
        <v>UPDATE saskitps_product_attribute_shop pa set pa.price = 0.2806 where pa.id_product = 153 and pa.id_product_attribute = 431 ;</v>
      </c>
      <c r="T59" s="107" t="str">
        <f t="shared" si="8"/>
        <v>INSERT INTO TSaskitArchivePrix (RefSaskit,Prix,DATE_MODIF) Select RefSaskit, OldPrix, DateModification From TSaskit Where RefSaskit = 192;</v>
      </c>
      <c r="U59" t="str">
        <f t="shared" si="9"/>
        <v>UPDATE TSaskit sas set sas.OldPrix = sas.PrixMagasin, sas.PrixMagasin = 0.345, sas.DateModification = NOW() where sas.RefSaskit = 192 ;</v>
      </c>
      <c r="V59" t="str">
        <f t="shared" si="10"/>
        <v>INSERT INTO TSaskitMajProduits (RefSaskitMaj, Reference,PrixMaj) values (3,'DGEOT1525',0.345);</v>
      </c>
    </row>
    <row r="60" spans="1:22" x14ac:dyDescent="0.25">
      <c r="A60" t="s">
        <v>4666</v>
      </c>
      <c r="B60">
        <v>143</v>
      </c>
      <c r="C60">
        <v>154</v>
      </c>
      <c r="D60">
        <v>2367</v>
      </c>
      <c r="E60" t="s">
        <v>5687</v>
      </c>
      <c r="F60" t="s">
        <v>653</v>
      </c>
      <c r="G60" t="s">
        <v>4666</v>
      </c>
      <c r="H60">
        <v>1250.6300000000001</v>
      </c>
      <c r="I60" t="s">
        <v>4666</v>
      </c>
      <c r="J60">
        <v>1250.6300000000001</v>
      </c>
      <c r="K60" t="str">
        <f t="shared" si="0"/>
        <v>1250.63</v>
      </c>
      <c r="L60">
        <f t="shared" si="1"/>
        <v>0</v>
      </c>
      <c r="M60" t="str">
        <f t="shared" si="2"/>
        <v>0</v>
      </c>
      <c r="N60">
        <f t="shared" si="3"/>
        <v>0</v>
      </c>
      <c r="P60" s="107" t="str">
        <f t="shared" si="4"/>
        <v/>
      </c>
      <c r="Q60" s="107" t="str">
        <f t="shared" si="5"/>
        <v/>
      </c>
      <c r="R60" s="107" t="str">
        <f t="shared" si="6"/>
        <v/>
      </c>
      <c r="S60" s="107" t="str">
        <f t="shared" si="7"/>
        <v/>
      </c>
      <c r="T60" s="107" t="str">
        <f t="shared" si="8"/>
        <v/>
      </c>
      <c r="U60" t="str">
        <f t="shared" si="9"/>
        <v/>
      </c>
      <c r="V60" t="str">
        <f t="shared" si="10"/>
        <v/>
      </c>
    </row>
    <row r="61" spans="1:22" x14ac:dyDescent="0.25">
      <c r="A61" t="s">
        <v>4665</v>
      </c>
      <c r="B61">
        <v>125</v>
      </c>
      <c r="C61">
        <v>154</v>
      </c>
      <c r="D61">
        <v>2369</v>
      </c>
      <c r="F61" t="s">
        <v>423</v>
      </c>
      <c r="G61" t="s">
        <v>4665</v>
      </c>
      <c r="H61">
        <v>2498.0500000000002</v>
      </c>
      <c r="I61" t="s">
        <v>4666</v>
      </c>
      <c r="J61">
        <v>1250.6300000000001</v>
      </c>
      <c r="K61" t="str">
        <f t="shared" si="0"/>
        <v>2498.05</v>
      </c>
      <c r="L61">
        <f t="shared" si="1"/>
        <v>1247.42</v>
      </c>
      <c r="M61" t="str">
        <f t="shared" si="2"/>
        <v>1247.42</v>
      </c>
      <c r="N61">
        <f t="shared" si="3"/>
        <v>1</v>
      </c>
      <c r="P61" s="107" t="str">
        <f t="shared" si="4"/>
        <v/>
      </c>
      <c r="Q61" s="107" t="str">
        <f t="shared" si="5"/>
        <v/>
      </c>
      <c r="R61" s="107" t="str">
        <f t="shared" si="6"/>
        <v>UPDATE saskitps_product_attribute pa set pa.price = 1247.42 where pa.id_product = 154 and pa.id_product_attribute = 2369 ;</v>
      </c>
      <c r="S61" s="107" t="str">
        <f t="shared" si="7"/>
        <v>UPDATE saskitps_product_attribute_shop pa set pa.price = 1247.42 where pa.id_product = 154 and pa.id_product_attribute = 2369 ;</v>
      </c>
      <c r="T61" s="107" t="str">
        <f t="shared" si="8"/>
        <v>INSERT INTO TSaskitArchivePrix (RefSaskit,Prix,DATE_MODIF) Select RefSaskit, OldPrix, DateModification From TSaskit Where RefSaskit = 125;</v>
      </c>
      <c r="U61" t="str">
        <f t="shared" si="9"/>
        <v>UPDATE TSaskit sas set sas.OldPrix = sas.PrixMagasin, sas.PrixMagasin = 2498.05, sas.DateModification = NOW() where sas.RefSaskit = 125 ;</v>
      </c>
      <c r="V61" t="str">
        <f t="shared" si="10"/>
        <v>INSERT INTO TSaskitMajProduits (RefSaskitMaj, Reference,PrixMaj) values (3,'BFV5EH',2498.05);</v>
      </c>
    </row>
    <row r="62" spans="1:22" x14ac:dyDescent="0.25">
      <c r="A62" t="s">
        <v>4667</v>
      </c>
      <c r="B62">
        <v>156</v>
      </c>
      <c r="C62">
        <v>154</v>
      </c>
      <c r="D62">
        <v>2370</v>
      </c>
      <c r="F62" t="s">
        <v>480</v>
      </c>
      <c r="G62" t="s">
        <v>4667</v>
      </c>
      <c r="H62">
        <v>2862.05</v>
      </c>
      <c r="I62" t="s">
        <v>4666</v>
      </c>
      <c r="J62">
        <v>1250.6300000000001</v>
      </c>
      <c r="K62" t="str">
        <f t="shared" si="0"/>
        <v>2862.05</v>
      </c>
      <c r="L62">
        <f t="shared" si="1"/>
        <v>1611.42</v>
      </c>
      <c r="M62" t="str">
        <f t="shared" si="2"/>
        <v>1611.42</v>
      </c>
      <c r="N62">
        <f t="shared" si="3"/>
        <v>0</v>
      </c>
      <c r="P62" s="107" t="str">
        <f t="shared" si="4"/>
        <v/>
      </c>
      <c r="Q62" s="107" t="str">
        <f t="shared" si="5"/>
        <v/>
      </c>
      <c r="R62" s="107" t="str">
        <f t="shared" si="6"/>
        <v/>
      </c>
      <c r="S62" s="107" t="str">
        <f t="shared" si="7"/>
        <v/>
      </c>
      <c r="T62" s="107" t="str">
        <f t="shared" si="8"/>
        <v/>
      </c>
      <c r="U62" t="str">
        <f t="shared" si="9"/>
        <v/>
      </c>
      <c r="V62" t="str">
        <f t="shared" si="10"/>
        <v/>
      </c>
    </row>
    <row r="63" spans="1:22" x14ac:dyDescent="0.25">
      <c r="A63" t="s">
        <v>4668</v>
      </c>
      <c r="B63">
        <v>157</v>
      </c>
      <c r="C63">
        <v>154</v>
      </c>
      <c r="D63">
        <v>2368</v>
      </c>
      <c r="F63" t="s">
        <v>484</v>
      </c>
      <c r="G63" t="s">
        <v>4668</v>
      </c>
      <c r="H63">
        <v>1468.19</v>
      </c>
      <c r="I63" t="s">
        <v>4666</v>
      </c>
      <c r="J63">
        <v>1250.6300000000001</v>
      </c>
      <c r="K63" t="str">
        <f t="shared" si="0"/>
        <v>1468.19</v>
      </c>
      <c r="L63">
        <f t="shared" si="1"/>
        <v>217.56</v>
      </c>
      <c r="M63" t="str">
        <f t="shared" si="2"/>
        <v>217.56</v>
      </c>
      <c r="N63">
        <f t="shared" si="3"/>
        <v>0</v>
      </c>
      <c r="P63" s="107" t="str">
        <f t="shared" si="4"/>
        <v/>
      </c>
      <c r="Q63" s="107" t="str">
        <f t="shared" si="5"/>
        <v/>
      </c>
      <c r="R63" s="107" t="str">
        <f t="shared" si="6"/>
        <v/>
      </c>
      <c r="S63" s="107" t="str">
        <f t="shared" si="7"/>
        <v/>
      </c>
      <c r="T63" s="107" t="str">
        <f t="shared" si="8"/>
        <v/>
      </c>
      <c r="U63" t="str">
        <f t="shared" si="9"/>
        <v/>
      </c>
      <c r="V63" t="str">
        <f t="shared" si="10"/>
        <v/>
      </c>
    </row>
    <row r="64" spans="1:22" x14ac:dyDescent="0.25">
      <c r="A64" t="s">
        <v>4669</v>
      </c>
      <c r="B64">
        <v>158</v>
      </c>
      <c r="C64">
        <v>154</v>
      </c>
      <c r="D64">
        <v>2371</v>
      </c>
      <c r="F64" t="s">
        <v>655</v>
      </c>
      <c r="G64" t="s">
        <v>4669</v>
      </c>
      <c r="H64">
        <v>4996.8999999999996</v>
      </c>
      <c r="I64" t="s">
        <v>4666</v>
      </c>
      <c r="J64">
        <v>1250.6300000000001</v>
      </c>
      <c r="K64" t="str">
        <f t="shared" si="0"/>
        <v>4996.9</v>
      </c>
      <c r="L64">
        <f t="shared" si="1"/>
        <v>3746.27</v>
      </c>
      <c r="M64" t="str">
        <f t="shared" si="2"/>
        <v>3746.27</v>
      </c>
      <c r="N64">
        <f t="shared" si="3"/>
        <v>0</v>
      </c>
      <c r="P64" s="107" t="str">
        <f t="shared" si="4"/>
        <v/>
      </c>
      <c r="Q64" s="107" t="str">
        <f t="shared" si="5"/>
        <v/>
      </c>
      <c r="R64" s="107" t="str">
        <f t="shared" si="6"/>
        <v/>
      </c>
      <c r="S64" s="107" t="str">
        <f t="shared" si="7"/>
        <v/>
      </c>
      <c r="T64" s="107" t="str">
        <f t="shared" si="8"/>
        <v/>
      </c>
      <c r="U64" t="str">
        <f t="shared" si="9"/>
        <v/>
      </c>
      <c r="V64" t="str">
        <f t="shared" si="10"/>
        <v/>
      </c>
    </row>
    <row r="65" spans="1:22" x14ac:dyDescent="0.25">
      <c r="A65" t="s">
        <v>4670</v>
      </c>
      <c r="B65">
        <v>159</v>
      </c>
      <c r="C65">
        <v>154</v>
      </c>
      <c r="D65">
        <v>2372</v>
      </c>
      <c r="F65" t="s">
        <v>657</v>
      </c>
      <c r="G65" t="s">
        <v>4670</v>
      </c>
      <c r="H65">
        <v>5724.1</v>
      </c>
      <c r="I65" t="s">
        <v>4666</v>
      </c>
      <c r="J65">
        <v>1250.6300000000001</v>
      </c>
      <c r="K65" t="str">
        <f t="shared" si="0"/>
        <v>5724.1</v>
      </c>
      <c r="L65">
        <f t="shared" si="1"/>
        <v>4473.47</v>
      </c>
      <c r="M65" t="str">
        <f t="shared" si="2"/>
        <v>4473.47</v>
      </c>
      <c r="N65">
        <f t="shared" si="3"/>
        <v>0</v>
      </c>
      <c r="P65" s="107" t="str">
        <f t="shared" si="4"/>
        <v/>
      </c>
      <c r="Q65" s="107" t="str">
        <f t="shared" si="5"/>
        <v/>
      </c>
      <c r="R65" s="107" t="str">
        <f t="shared" si="6"/>
        <v/>
      </c>
      <c r="S65" s="107" t="str">
        <f t="shared" si="7"/>
        <v/>
      </c>
      <c r="T65" s="107" t="str">
        <f t="shared" si="8"/>
        <v/>
      </c>
      <c r="U65" t="str">
        <f t="shared" si="9"/>
        <v/>
      </c>
      <c r="V65" t="str">
        <f t="shared" si="10"/>
        <v/>
      </c>
    </row>
    <row r="66" spans="1:22" x14ac:dyDescent="0.25">
      <c r="A66" t="s">
        <v>4671</v>
      </c>
      <c r="B66">
        <v>160</v>
      </c>
      <c r="C66">
        <v>154</v>
      </c>
      <c r="D66">
        <v>2373</v>
      </c>
      <c r="F66" t="s">
        <v>659</v>
      </c>
      <c r="G66" t="s">
        <v>4671</v>
      </c>
      <c r="H66">
        <v>9993.7900000000009</v>
      </c>
      <c r="I66" t="s">
        <v>4666</v>
      </c>
      <c r="J66">
        <v>1250.6300000000001</v>
      </c>
      <c r="K66" t="str">
        <f t="shared" si="0"/>
        <v>9993.79</v>
      </c>
      <c r="L66">
        <f t="shared" si="1"/>
        <v>8743.16</v>
      </c>
      <c r="M66" t="str">
        <f t="shared" si="2"/>
        <v>8743.16</v>
      </c>
      <c r="N66">
        <f t="shared" si="3"/>
        <v>0</v>
      </c>
      <c r="P66" s="107" t="str">
        <f t="shared" si="4"/>
        <v/>
      </c>
      <c r="Q66" s="107" t="str">
        <f t="shared" si="5"/>
        <v/>
      </c>
      <c r="R66" s="107" t="str">
        <f t="shared" si="6"/>
        <v/>
      </c>
      <c r="S66" s="107" t="str">
        <f t="shared" si="7"/>
        <v/>
      </c>
      <c r="T66" s="107" t="str">
        <f t="shared" si="8"/>
        <v/>
      </c>
      <c r="U66" t="str">
        <f t="shared" si="9"/>
        <v/>
      </c>
      <c r="V66" t="str">
        <f t="shared" si="10"/>
        <v/>
      </c>
    </row>
    <row r="67" spans="1:22" x14ac:dyDescent="0.25">
      <c r="A67" t="s">
        <v>4677</v>
      </c>
      <c r="B67">
        <v>234</v>
      </c>
      <c r="C67">
        <v>158</v>
      </c>
      <c r="D67">
        <v>2518</v>
      </c>
      <c r="E67" t="s">
        <v>5687</v>
      </c>
      <c r="F67" t="s">
        <v>669</v>
      </c>
      <c r="G67" t="s">
        <v>4677</v>
      </c>
      <c r="H67">
        <v>351.59999999999997</v>
      </c>
      <c r="I67" t="s">
        <v>4677</v>
      </c>
      <c r="J67">
        <v>351.59999999999997</v>
      </c>
      <c r="K67" t="str">
        <f t="shared" ref="K67:K126" si="11">SUBSTITUTE(IF(H67&gt;2,ROUND(H67,2),H67),",",".")</f>
        <v>351.6</v>
      </c>
      <c r="L67">
        <f t="shared" ref="L67:L126" si="12">IF(H67&gt;2,ROUND(H67-J67,2),H67-J67)</f>
        <v>0</v>
      </c>
      <c r="M67" t="str">
        <f t="shared" ref="M67:M126" si="13">SUBSTITUTE(L67,",",".")</f>
        <v>0</v>
      </c>
      <c r="N67">
        <f t="shared" ref="N67:N126" si="14">IF(A67=K67,0,1)</f>
        <v>1</v>
      </c>
      <c r="P67" s="107" t="str">
        <f t="shared" ref="P67:P126" si="15">IF(AND(E67="BASE",N67=1),SUBSTITUTE(SUBSTITUTE($P$1,"#P#",K67),"#ID#",C67),"")</f>
        <v>UPDATE saskitps_product p set p.price = 351.6, p.date_upd=now() where p.id_product = 158 ;</v>
      </c>
      <c r="Q67" s="107" t="str">
        <f t="shared" ref="Q67:Q126" si="16">IF(AND(E67="BASE",N67=1),SUBSTITUTE(SUBSTITUTE($Q$1,"#P#",K67),"#ID#",C67),"")</f>
        <v>UPDATE saskitps_product_shop p set p.price = 351.6, p.date_upd=now() where p.id_product = 158 ;</v>
      </c>
      <c r="R67" s="107" t="str">
        <f t="shared" ref="R67:R126" si="17">IF(N67=1,SUBSTITUTE(SUBSTITUTE(SUBSTITUTE($R$1,"#P#",M67),"#ID#",C67),"#PA#",D67),"")</f>
        <v>UPDATE saskitps_product_attribute pa set pa.price = 0 where pa.id_product = 158 and pa.id_product_attribute = 2518 ;</v>
      </c>
      <c r="S67" s="107" t="str">
        <f t="shared" ref="S67:S126" si="18">IF(N67=1,SUBSTITUTE(SUBSTITUTE(SUBSTITUTE($S$1,"#P#",M67),"#ID#",C67),"#PA#",D67),"")</f>
        <v>UPDATE saskitps_product_attribute_shop pa set pa.price = 0 where pa.id_product = 158 and pa.id_product_attribute = 2518 ;</v>
      </c>
      <c r="T67" s="107" t="str">
        <f t="shared" ref="T67:T126" si="19">IF(N67=1,SUBSTITUTE(SUBSTITUTE($T$1,"#P#",K67),"#ID#",B67),"")</f>
        <v>INSERT INTO TSaskitArchivePrix (RefSaskit,Prix,DATE_MODIF) Select RefSaskit, OldPrix, DateModification From TSaskit Where RefSaskit = 234;</v>
      </c>
      <c r="U67" t="str">
        <f t="shared" ref="U67:U126" si="20">IF(N67=1,SUBSTITUTE(SUBSTITUTE($U$1,"#P#",K67),"#ID#",B67),"")</f>
        <v>UPDATE TSaskit sas set sas.OldPrix = sas.PrixMagasin, sas.PrixMagasin = 351.6, sas.DateModification = NOW() where sas.RefSaskit = 234 ;</v>
      </c>
      <c r="V67" t="str">
        <f t="shared" ref="V67:V126" si="21">IF(N67=1,SUBSTITUTE(SUBSTITUTE(SUBSTITUTE($V$1,"#P#",K67),"#ID#",B67),"#REF#",F67),"")</f>
        <v>INSERT INTO TSaskitMajProduits (RefSaskitMaj, Reference,PrixMaj) values (3,'PSR3EH3X2',351.6);</v>
      </c>
    </row>
    <row r="68" spans="1:22" x14ac:dyDescent="0.25">
      <c r="A68" t="s">
        <v>4672</v>
      </c>
      <c r="B68">
        <v>612</v>
      </c>
      <c r="C68">
        <v>158</v>
      </c>
      <c r="D68">
        <v>2533</v>
      </c>
      <c r="F68" t="s">
        <v>1220</v>
      </c>
      <c r="G68" t="s">
        <v>4672</v>
      </c>
      <c r="H68">
        <v>1144.3499999999999</v>
      </c>
      <c r="I68" t="s">
        <v>4677</v>
      </c>
      <c r="J68">
        <v>351.59999999999997</v>
      </c>
      <c r="K68" t="str">
        <f t="shared" si="11"/>
        <v>1144.35</v>
      </c>
      <c r="L68">
        <f t="shared" si="12"/>
        <v>792.75</v>
      </c>
      <c r="M68" t="str">
        <f t="shared" si="13"/>
        <v>792.75</v>
      </c>
      <c r="N68">
        <f t="shared" si="14"/>
        <v>1</v>
      </c>
      <c r="P68" s="107" t="str">
        <f t="shared" si="15"/>
        <v/>
      </c>
      <c r="Q68" s="107" t="str">
        <f t="shared" si="16"/>
        <v/>
      </c>
      <c r="R68" s="107" t="str">
        <f t="shared" si="17"/>
        <v>UPDATE saskitps_product_attribute pa set pa.price = 792.75 where pa.id_product = 158 and pa.id_product_attribute = 2533 ;</v>
      </c>
      <c r="S68" s="107" t="str">
        <f t="shared" si="18"/>
        <v>UPDATE saskitps_product_attribute_shop pa set pa.price = 792.75 where pa.id_product = 158 and pa.id_product_attribute = 2533 ;</v>
      </c>
      <c r="T68" s="107" t="str">
        <f t="shared" si="19"/>
        <v>INSERT INTO TSaskitArchivePrix (RefSaskit,Prix,DATE_MODIF) Select RefSaskit, OldPrix, DateModification From TSaskit Where RefSaskit = 612;</v>
      </c>
      <c r="U68" t="str">
        <f t="shared" si="20"/>
        <v>UPDATE TSaskit sas set sas.OldPrix = sas.PrixMagasin, sas.PrixMagasin = 1144.35, sas.DateModification = NOW() where sas.RefSaskit = 612 ;</v>
      </c>
      <c r="V68" t="str">
        <f t="shared" si="21"/>
        <v>INSERT INTO TSaskitMajProduits (RefSaskitMaj, Reference,PrixMaj) values (3,'PSR8EH8X2',1144.35);</v>
      </c>
    </row>
    <row r="69" spans="1:22" x14ac:dyDescent="0.25">
      <c r="A69" t="s">
        <v>4673</v>
      </c>
      <c r="B69">
        <v>613</v>
      </c>
      <c r="C69">
        <v>158</v>
      </c>
      <c r="D69">
        <v>2534</v>
      </c>
      <c r="F69" t="s">
        <v>1222</v>
      </c>
      <c r="G69" t="s">
        <v>4673</v>
      </c>
      <c r="H69">
        <v>1107.74</v>
      </c>
      <c r="I69" t="s">
        <v>4677</v>
      </c>
      <c r="J69">
        <v>351.59999999999997</v>
      </c>
      <c r="K69" t="str">
        <f t="shared" si="11"/>
        <v>1107.74</v>
      </c>
      <c r="L69">
        <f t="shared" si="12"/>
        <v>756.14</v>
      </c>
      <c r="M69" t="str">
        <f t="shared" si="13"/>
        <v>756.14</v>
      </c>
      <c r="N69">
        <f t="shared" si="14"/>
        <v>1</v>
      </c>
      <c r="P69" s="107" t="str">
        <f t="shared" si="15"/>
        <v/>
      </c>
      <c r="Q69" s="107" t="str">
        <f t="shared" si="16"/>
        <v/>
      </c>
      <c r="R69" s="107" t="str">
        <f t="shared" si="17"/>
        <v>UPDATE saskitps_product_attribute pa set pa.price = 756.14 where pa.id_product = 158 and pa.id_product_attribute = 2534 ;</v>
      </c>
      <c r="S69" s="107" t="str">
        <f t="shared" si="18"/>
        <v>UPDATE saskitps_product_attribute_shop pa set pa.price = 756.14 where pa.id_product = 158 and pa.id_product_attribute = 2534 ;</v>
      </c>
      <c r="T69" s="107" t="str">
        <f t="shared" si="19"/>
        <v>INSERT INTO TSaskitArchivePrix (RefSaskit,Prix,DATE_MODIF) Select RefSaskit, OldPrix, DateModification From TSaskit Where RefSaskit = 613;</v>
      </c>
      <c r="U69" t="str">
        <f t="shared" si="20"/>
        <v>UPDATE TSaskit sas set sas.OldPrix = sas.PrixMagasin, sas.PrixMagasin = 1107.74, sas.DateModification = NOW() where sas.RefSaskit = 613 ;</v>
      </c>
      <c r="V69" t="str">
        <f t="shared" si="21"/>
        <v>INSERT INTO TSaskitMajProduits (RefSaskitMaj, Reference,PrixMaj) values (3,'PSR10EH8X2.5',1107.74);</v>
      </c>
    </row>
    <row r="70" spans="1:22" x14ac:dyDescent="0.25">
      <c r="A70" t="s">
        <v>4674</v>
      </c>
      <c r="B70">
        <v>614</v>
      </c>
      <c r="C70">
        <v>158</v>
      </c>
      <c r="D70">
        <v>2535</v>
      </c>
      <c r="F70" t="s">
        <v>1074</v>
      </c>
      <c r="G70" t="s">
        <v>4674</v>
      </c>
      <c r="H70">
        <v>1492.9299999999998</v>
      </c>
      <c r="I70" t="s">
        <v>4677</v>
      </c>
      <c r="J70">
        <v>351.59999999999997</v>
      </c>
      <c r="K70" t="str">
        <f t="shared" si="11"/>
        <v>1492.93</v>
      </c>
      <c r="L70">
        <f t="shared" si="12"/>
        <v>1141.33</v>
      </c>
      <c r="M70" t="str">
        <f t="shared" si="13"/>
        <v>1141.33</v>
      </c>
      <c r="N70">
        <f t="shared" si="14"/>
        <v>1</v>
      </c>
      <c r="P70" s="107" t="str">
        <f t="shared" si="15"/>
        <v/>
      </c>
      <c r="Q70" s="107" t="str">
        <f t="shared" si="16"/>
        <v/>
      </c>
      <c r="R70" s="107" t="str">
        <f t="shared" si="17"/>
        <v>UPDATE saskitps_product_attribute pa set pa.price = 1141.33 where pa.id_product = 158 and pa.id_product_attribute = 2535 ;</v>
      </c>
      <c r="S70" s="107" t="str">
        <f t="shared" si="18"/>
        <v>UPDATE saskitps_product_attribute_shop pa set pa.price = 1141.33 where pa.id_product = 158 and pa.id_product_attribute = 2535 ;</v>
      </c>
      <c r="T70" s="107" t="str">
        <f t="shared" si="19"/>
        <v>INSERT INTO TSaskitArchivePrix (RefSaskit,Prix,DATE_MODIF) Select RefSaskit, OldPrix, DateModification From TSaskit Where RefSaskit = 614;</v>
      </c>
      <c r="U70" t="str">
        <f t="shared" si="20"/>
        <v>UPDATE TSaskit sas set sas.OldPrix = sas.PrixMagasin, sas.PrixMagasin = 1492.93, sas.DateModification = NOW() where sas.RefSaskit = 614 ;</v>
      </c>
      <c r="V70" t="str">
        <f t="shared" si="21"/>
        <v>INSERT INTO TSaskitMajProduits (RefSaskitMaj, Reference,PrixMaj) values (3,'PSR12EH8X3',1492.93);</v>
      </c>
    </row>
    <row r="71" spans="1:22" x14ac:dyDescent="0.25">
      <c r="A71" t="s">
        <v>4675</v>
      </c>
      <c r="B71">
        <v>615</v>
      </c>
      <c r="C71">
        <v>158</v>
      </c>
      <c r="D71">
        <v>2536</v>
      </c>
      <c r="F71" t="s">
        <v>1224</v>
      </c>
      <c r="G71" t="s">
        <v>4675</v>
      </c>
      <c r="H71">
        <v>2536.8199999999997</v>
      </c>
      <c r="I71" t="s">
        <v>4677</v>
      </c>
      <c r="J71">
        <v>351.59999999999997</v>
      </c>
      <c r="K71" t="str">
        <f t="shared" si="11"/>
        <v>2536.82</v>
      </c>
      <c r="L71">
        <f t="shared" si="12"/>
        <v>2185.2199999999998</v>
      </c>
      <c r="M71" t="str">
        <f t="shared" si="13"/>
        <v>2185.22</v>
      </c>
      <c r="N71">
        <f t="shared" si="14"/>
        <v>1</v>
      </c>
      <c r="P71" s="107" t="str">
        <f t="shared" si="15"/>
        <v/>
      </c>
      <c r="Q71" s="107" t="str">
        <f t="shared" si="16"/>
        <v/>
      </c>
      <c r="R71" s="107" t="str">
        <f t="shared" si="17"/>
        <v>UPDATE saskitps_product_attribute pa set pa.price = 2185.22 where pa.id_product = 158 and pa.id_product_attribute = 2536 ;</v>
      </c>
      <c r="S71" s="107" t="str">
        <f t="shared" si="18"/>
        <v>UPDATE saskitps_product_attribute_shop pa set pa.price = 2185.22 where pa.id_product = 158 and pa.id_product_attribute = 2536 ;</v>
      </c>
      <c r="T71" s="107" t="str">
        <f t="shared" si="19"/>
        <v>INSERT INTO TSaskitArchivePrix (RefSaskit,Prix,DATE_MODIF) Select RefSaskit, OldPrix, DateModification From TSaskit Where RefSaskit = 615;</v>
      </c>
      <c r="U71" t="str">
        <f t="shared" si="20"/>
        <v>UPDATE TSaskit sas set sas.OldPrix = sas.PrixMagasin, sas.PrixMagasin = 2536.82, sas.DateModification = NOW() where sas.RefSaskit = 615 ;</v>
      </c>
      <c r="V71" t="str">
        <f t="shared" si="21"/>
        <v>INSERT INTO TSaskitMajProduits (RefSaskitMaj, Reference,PrixMaj) values (3,'PSR18EH9X4',2536.82);</v>
      </c>
    </row>
    <row r="72" spans="1:22" x14ac:dyDescent="0.25">
      <c r="A72" t="s">
        <v>4676</v>
      </c>
      <c r="B72">
        <v>616</v>
      </c>
      <c r="C72">
        <v>158</v>
      </c>
      <c r="D72">
        <v>2537</v>
      </c>
      <c r="F72" t="s">
        <v>1226</v>
      </c>
      <c r="G72" t="s">
        <v>4676</v>
      </c>
      <c r="H72">
        <v>2578.5174999999999</v>
      </c>
      <c r="I72" t="s">
        <v>4677</v>
      </c>
      <c r="J72">
        <v>351.59999999999997</v>
      </c>
      <c r="K72" t="str">
        <f t="shared" si="11"/>
        <v>2578.52</v>
      </c>
      <c r="L72">
        <f t="shared" si="12"/>
        <v>2226.92</v>
      </c>
      <c r="M72" t="str">
        <f t="shared" si="13"/>
        <v>2226.92</v>
      </c>
      <c r="N72">
        <f t="shared" si="14"/>
        <v>1</v>
      </c>
      <c r="P72" s="107" t="str">
        <f t="shared" si="15"/>
        <v/>
      </c>
      <c r="Q72" s="107" t="str">
        <f t="shared" si="16"/>
        <v/>
      </c>
      <c r="R72" s="107" t="str">
        <f t="shared" si="17"/>
        <v>UPDATE saskitps_product_attribute pa set pa.price = 2226.92 where pa.id_product = 158 and pa.id_product_attribute = 2537 ;</v>
      </c>
      <c r="S72" s="107" t="str">
        <f t="shared" si="18"/>
        <v>UPDATE saskitps_product_attribute_shop pa set pa.price = 2226.92 where pa.id_product = 158 and pa.id_product_attribute = 2537 ;</v>
      </c>
      <c r="T72" s="107" t="str">
        <f t="shared" si="19"/>
        <v>INSERT INTO TSaskitArchivePrix (RefSaskit,Prix,DATE_MODIF) Select RefSaskit, OldPrix, DateModification From TSaskit Where RefSaskit = 616;</v>
      </c>
      <c r="U72" t="str">
        <f t="shared" si="20"/>
        <v>UPDATE TSaskit sas set sas.OldPrix = sas.PrixMagasin, sas.PrixMagasin = 2578.52, sas.DateModification = NOW() where sas.RefSaskit = 616 ;</v>
      </c>
      <c r="V72" t="str">
        <f t="shared" si="21"/>
        <v>INSERT INTO TSaskitMajProduits (RefSaskitMaj, Reference,PrixMaj) values (3,'PSR20EH10X4',2578.52);</v>
      </c>
    </row>
    <row r="73" spans="1:22" x14ac:dyDescent="0.25">
      <c r="A73">
        <v>486</v>
      </c>
      <c r="B73">
        <v>235</v>
      </c>
      <c r="C73">
        <v>158</v>
      </c>
      <c r="D73">
        <v>2519</v>
      </c>
      <c r="F73" t="s">
        <v>114</v>
      </c>
      <c r="G73">
        <v>486</v>
      </c>
      <c r="H73">
        <v>469.86999999999995</v>
      </c>
      <c r="I73" t="s">
        <v>4677</v>
      </c>
      <c r="J73">
        <v>351.59999999999997</v>
      </c>
      <c r="K73" t="str">
        <f t="shared" si="11"/>
        <v>469.87</v>
      </c>
      <c r="L73">
        <f t="shared" si="12"/>
        <v>118.27</v>
      </c>
      <c r="M73" t="str">
        <f t="shared" si="13"/>
        <v>118.27</v>
      </c>
      <c r="N73">
        <f t="shared" si="14"/>
        <v>1</v>
      </c>
      <c r="P73" s="107" t="str">
        <f t="shared" si="15"/>
        <v/>
      </c>
      <c r="Q73" s="107" t="str">
        <f t="shared" si="16"/>
        <v/>
      </c>
      <c r="R73" s="107" t="str">
        <f t="shared" si="17"/>
        <v>UPDATE saskitps_product_attribute pa set pa.price = 118.27 where pa.id_product = 158 and pa.id_product_attribute = 2519 ;</v>
      </c>
      <c r="S73" s="107" t="str">
        <f t="shared" si="18"/>
        <v>UPDATE saskitps_product_attribute_shop pa set pa.price = 118.27 where pa.id_product = 158 and pa.id_product_attribute = 2519 ;</v>
      </c>
      <c r="T73" s="107" t="str">
        <f t="shared" si="19"/>
        <v>INSERT INTO TSaskitArchivePrix (RefSaskit,Prix,DATE_MODIF) Select RefSaskit, OldPrix, DateModification From TSaskit Where RefSaskit = 235;</v>
      </c>
      <c r="U73" t="str">
        <f t="shared" si="20"/>
        <v>UPDATE TSaskit sas set sas.OldPrix = sas.PrixMagasin, sas.PrixMagasin = 469.87, sas.DateModification = NOW() where sas.RefSaskit = 235 ;</v>
      </c>
      <c r="V73" t="str">
        <f t="shared" si="21"/>
        <v>INSERT INTO TSaskitMajProduits (RefSaskitMaj, Reference,PrixMaj) values (3,'PSR4EH4X2',469.87);</v>
      </c>
    </row>
    <row r="74" spans="1:22" x14ac:dyDescent="0.25">
      <c r="A74" t="s">
        <v>4678</v>
      </c>
      <c r="B74">
        <v>236</v>
      </c>
      <c r="C74">
        <v>158</v>
      </c>
      <c r="D74">
        <v>2520</v>
      </c>
      <c r="F74" t="s">
        <v>675</v>
      </c>
      <c r="G74" t="s">
        <v>4678</v>
      </c>
      <c r="H74">
        <v>553.87</v>
      </c>
      <c r="I74" t="s">
        <v>4677</v>
      </c>
      <c r="J74">
        <v>351.59999999999997</v>
      </c>
      <c r="K74" t="str">
        <f t="shared" si="11"/>
        <v>553.87</v>
      </c>
      <c r="L74">
        <f t="shared" si="12"/>
        <v>202.27</v>
      </c>
      <c r="M74" t="str">
        <f t="shared" si="13"/>
        <v>202.27</v>
      </c>
      <c r="N74">
        <f t="shared" si="14"/>
        <v>1</v>
      </c>
      <c r="P74" s="107" t="str">
        <f t="shared" si="15"/>
        <v/>
      </c>
      <c r="Q74" s="107" t="str">
        <f t="shared" si="16"/>
        <v/>
      </c>
      <c r="R74" s="107" t="str">
        <f t="shared" si="17"/>
        <v>UPDATE saskitps_product_attribute pa set pa.price = 202.27 where pa.id_product = 158 and pa.id_product_attribute = 2520 ;</v>
      </c>
      <c r="S74" s="107" t="str">
        <f t="shared" si="18"/>
        <v>UPDATE saskitps_product_attribute_shop pa set pa.price = 202.27 where pa.id_product = 158 and pa.id_product_attribute = 2520 ;</v>
      </c>
      <c r="T74" s="107" t="str">
        <f t="shared" si="19"/>
        <v>INSERT INTO TSaskitArchivePrix (RefSaskit,Prix,DATE_MODIF) Select RefSaskit, OldPrix, DateModification From TSaskit Where RefSaskit = 236;</v>
      </c>
      <c r="U74" t="str">
        <f t="shared" si="20"/>
        <v>UPDATE TSaskit sas set sas.OldPrix = sas.PrixMagasin, sas.PrixMagasin = 553.87, sas.DateModification = NOW() where sas.RefSaskit = 236 ;</v>
      </c>
      <c r="V74" t="str">
        <f t="shared" si="21"/>
        <v>INSERT INTO TSaskitMajProduits (RefSaskitMaj, Reference,PrixMaj) values (3,'PSR5EH4X2.5',553.87);</v>
      </c>
    </row>
    <row r="75" spans="1:22" x14ac:dyDescent="0.25">
      <c r="A75" t="s">
        <v>4679</v>
      </c>
      <c r="B75">
        <v>237</v>
      </c>
      <c r="C75">
        <v>158</v>
      </c>
      <c r="D75">
        <v>2521</v>
      </c>
      <c r="F75" t="s">
        <v>673</v>
      </c>
      <c r="G75" t="s">
        <v>4679</v>
      </c>
      <c r="H75">
        <v>757.33999999999992</v>
      </c>
      <c r="I75" t="s">
        <v>4677</v>
      </c>
      <c r="J75">
        <v>351.59999999999997</v>
      </c>
      <c r="K75" t="str">
        <f t="shared" si="11"/>
        <v>757.34</v>
      </c>
      <c r="L75">
        <f t="shared" si="12"/>
        <v>405.74</v>
      </c>
      <c r="M75" t="str">
        <f t="shared" si="13"/>
        <v>405.74</v>
      </c>
      <c r="N75">
        <f t="shared" si="14"/>
        <v>1</v>
      </c>
      <c r="P75" s="107" t="str">
        <f t="shared" si="15"/>
        <v/>
      </c>
      <c r="Q75" s="107" t="str">
        <f t="shared" si="16"/>
        <v/>
      </c>
      <c r="R75" s="107" t="str">
        <f t="shared" si="17"/>
        <v>UPDATE saskitps_product_attribute pa set pa.price = 405.74 where pa.id_product = 158 and pa.id_product_attribute = 2521 ;</v>
      </c>
      <c r="S75" s="107" t="str">
        <f t="shared" si="18"/>
        <v>UPDATE saskitps_product_attribute_shop pa set pa.price = 405.74 where pa.id_product = 158 and pa.id_product_attribute = 2521 ;</v>
      </c>
      <c r="T75" s="107" t="str">
        <f t="shared" si="19"/>
        <v>INSERT INTO TSaskitArchivePrix (RefSaskit,Prix,DATE_MODIF) Select RefSaskit, OldPrix, DateModification From TSaskit Where RefSaskit = 237;</v>
      </c>
      <c r="U75" t="str">
        <f t="shared" si="20"/>
        <v>UPDATE TSaskit sas set sas.OldPrix = sas.PrixMagasin, sas.PrixMagasin = 757.34, sas.DateModification = NOW() where sas.RefSaskit = 237 ;</v>
      </c>
      <c r="V75" t="str">
        <f t="shared" si="21"/>
        <v>INSERT INTO TSaskitMajProduits (RefSaskitMaj, Reference,PrixMaj) values (3,'PSR6EH4X3',757.34);</v>
      </c>
    </row>
    <row r="76" spans="1:22" x14ac:dyDescent="0.25">
      <c r="A76" t="s">
        <v>4680</v>
      </c>
      <c r="B76">
        <v>238</v>
      </c>
      <c r="C76">
        <v>158</v>
      </c>
      <c r="D76">
        <v>2522</v>
      </c>
      <c r="F76" t="s">
        <v>703</v>
      </c>
      <c r="G76" t="s">
        <v>4680</v>
      </c>
      <c r="H76">
        <v>843.44999999999993</v>
      </c>
      <c r="I76" t="s">
        <v>4677</v>
      </c>
      <c r="J76">
        <v>351.59999999999997</v>
      </c>
      <c r="K76" t="str">
        <f t="shared" si="11"/>
        <v>843.45</v>
      </c>
      <c r="L76">
        <f t="shared" si="12"/>
        <v>491.85</v>
      </c>
      <c r="M76" t="str">
        <f t="shared" si="13"/>
        <v>491.85</v>
      </c>
      <c r="N76">
        <f t="shared" si="14"/>
        <v>1</v>
      </c>
      <c r="P76" s="107" t="str">
        <f t="shared" si="15"/>
        <v/>
      </c>
      <c r="Q76" s="107" t="str">
        <f t="shared" si="16"/>
        <v/>
      </c>
      <c r="R76" s="107" t="str">
        <f t="shared" si="17"/>
        <v>UPDATE saskitps_product_attribute pa set pa.price = 491.85 where pa.id_product = 158 and pa.id_product_attribute = 2522 ;</v>
      </c>
      <c r="S76" s="107" t="str">
        <f t="shared" si="18"/>
        <v>UPDATE saskitps_product_attribute_shop pa set pa.price = 491.85 where pa.id_product = 158 and pa.id_product_attribute = 2522 ;</v>
      </c>
      <c r="T76" s="107" t="str">
        <f t="shared" si="19"/>
        <v>INSERT INTO TSaskitArchivePrix (RefSaskit,Prix,DATE_MODIF) Select RefSaskit, OldPrix, DateModification From TSaskit Where RefSaskit = 238;</v>
      </c>
      <c r="U76" t="str">
        <f t="shared" si="20"/>
        <v>UPDATE TSaskit sas set sas.OldPrix = sas.PrixMagasin, sas.PrixMagasin = 843.45, sas.DateModification = NOW() where sas.RefSaskit = 238 ;</v>
      </c>
      <c r="V76" t="str">
        <f t="shared" si="21"/>
        <v>INSERT INTO TSaskitMajProduits (RefSaskitMaj, Reference,PrixMaj) values (3,'PSR6EH6X2',843.45);</v>
      </c>
    </row>
    <row r="77" spans="1:22" x14ac:dyDescent="0.25">
      <c r="A77" t="s">
        <v>4681</v>
      </c>
      <c r="B77">
        <v>239</v>
      </c>
      <c r="C77">
        <v>158</v>
      </c>
      <c r="D77">
        <v>2523</v>
      </c>
      <c r="F77" t="s">
        <v>677</v>
      </c>
      <c r="G77" t="s">
        <v>4681</v>
      </c>
      <c r="H77">
        <v>841.33999999999992</v>
      </c>
      <c r="I77" t="s">
        <v>4677</v>
      </c>
      <c r="J77">
        <v>351.59999999999997</v>
      </c>
      <c r="K77" t="str">
        <f t="shared" si="11"/>
        <v>841.34</v>
      </c>
      <c r="L77">
        <f t="shared" si="12"/>
        <v>489.74</v>
      </c>
      <c r="M77" t="str">
        <f t="shared" si="13"/>
        <v>489.74</v>
      </c>
      <c r="N77">
        <f t="shared" si="14"/>
        <v>1</v>
      </c>
      <c r="P77" s="107" t="str">
        <f t="shared" si="15"/>
        <v/>
      </c>
      <c r="Q77" s="107" t="str">
        <f t="shared" si="16"/>
        <v/>
      </c>
      <c r="R77" s="107" t="str">
        <f t="shared" si="17"/>
        <v>UPDATE saskitps_product_attribute pa set pa.price = 489.74 where pa.id_product = 158 and pa.id_product_attribute = 2523 ;</v>
      </c>
      <c r="S77" s="107" t="str">
        <f t="shared" si="18"/>
        <v>UPDATE saskitps_product_attribute_shop pa set pa.price = 489.74 where pa.id_product = 158 and pa.id_product_attribute = 2523 ;</v>
      </c>
      <c r="T77" s="107" t="str">
        <f t="shared" si="19"/>
        <v>INSERT INTO TSaskitArchivePrix (RefSaskit,Prix,DATE_MODIF) Select RefSaskit, OldPrix, DateModification From TSaskit Where RefSaskit = 239;</v>
      </c>
      <c r="U77" t="str">
        <f t="shared" si="20"/>
        <v>UPDATE TSaskit sas set sas.OldPrix = sas.PrixMagasin, sas.PrixMagasin = 841.34, sas.DateModification = NOW() where sas.RefSaskit = 239 ;</v>
      </c>
      <c r="V77" t="str">
        <f t="shared" si="21"/>
        <v>INSERT INTO TSaskitMajProduits (RefSaskitMaj, Reference,PrixMaj) values (3,'PSR7EH4X3.5',841.34);</v>
      </c>
    </row>
    <row r="78" spans="1:22" x14ac:dyDescent="0.25">
      <c r="A78" t="s">
        <v>4682</v>
      </c>
      <c r="B78">
        <v>240</v>
      </c>
      <c r="C78">
        <v>158</v>
      </c>
      <c r="D78">
        <v>2524</v>
      </c>
      <c r="F78" t="s">
        <v>679</v>
      </c>
      <c r="G78" t="s">
        <v>4682</v>
      </c>
      <c r="H78">
        <v>1044.81</v>
      </c>
      <c r="I78" t="s">
        <v>4677</v>
      </c>
      <c r="J78">
        <v>351.59999999999997</v>
      </c>
      <c r="K78" t="str">
        <f t="shared" si="11"/>
        <v>1044.81</v>
      </c>
      <c r="L78">
        <f t="shared" si="12"/>
        <v>693.21</v>
      </c>
      <c r="M78" t="str">
        <f t="shared" si="13"/>
        <v>693.21</v>
      </c>
      <c r="N78">
        <f t="shared" si="14"/>
        <v>1</v>
      </c>
      <c r="P78" s="107" t="str">
        <f t="shared" si="15"/>
        <v/>
      </c>
      <c r="Q78" s="107" t="str">
        <f t="shared" si="16"/>
        <v/>
      </c>
      <c r="R78" s="107" t="str">
        <f t="shared" si="17"/>
        <v>UPDATE saskitps_product_attribute pa set pa.price = 693.21 where pa.id_product = 158 and pa.id_product_attribute = 2524 ;</v>
      </c>
      <c r="S78" s="107" t="str">
        <f t="shared" si="18"/>
        <v>UPDATE saskitps_product_attribute_shop pa set pa.price = 693.21 where pa.id_product = 158 and pa.id_product_attribute = 2524 ;</v>
      </c>
      <c r="T78" s="107" t="str">
        <f t="shared" si="19"/>
        <v>INSERT INTO TSaskitArchivePrix (RefSaskit,Prix,DATE_MODIF) Select RefSaskit, OldPrix, DateModification From TSaskit Where RefSaskit = 240;</v>
      </c>
      <c r="U78" t="str">
        <f t="shared" si="20"/>
        <v>UPDATE TSaskit sas set sas.OldPrix = sas.PrixMagasin, sas.PrixMagasin = 1044.81, sas.DateModification = NOW() where sas.RefSaskit = 240 ;</v>
      </c>
      <c r="V78" t="str">
        <f t="shared" si="21"/>
        <v>INSERT INTO TSaskitMajProduits (RefSaskitMaj, Reference,PrixMaj) values (3,'PSR8EH4X4',1044.81);</v>
      </c>
    </row>
    <row r="79" spans="1:22" x14ac:dyDescent="0.25">
      <c r="A79" t="s">
        <v>4683</v>
      </c>
      <c r="B79">
        <v>241</v>
      </c>
      <c r="C79">
        <v>158</v>
      </c>
      <c r="D79">
        <v>2525</v>
      </c>
      <c r="F79" t="s">
        <v>681</v>
      </c>
      <c r="G79" t="s">
        <v>4683</v>
      </c>
      <c r="H79">
        <v>1128.81</v>
      </c>
      <c r="I79" t="s">
        <v>4677</v>
      </c>
      <c r="J79">
        <v>351.59999999999997</v>
      </c>
      <c r="K79" t="str">
        <f t="shared" si="11"/>
        <v>1128.81</v>
      </c>
      <c r="L79">
        <f t="shared" si="12"/>
        <v>777.21</v>
      </c>
      <c r="M79" t="str">
        <f t="shared" si="13"/>
        <v>777.21</v>
      </c>
      <c r="N79">
        <f t="shared" si="14"/>
        <v>1</v>
      </c>
      <c r="P79" s="107" t="str">
        <f t="shared" si="15"/>
        <v/>
      </c>
      <c r="Q79" s="107" t="str">
        <f t="shared" si="16"/>
        <v/>
      </c>
      <c r="R79" s="107" t="str">
        <f t="shared" si="17"/>
        <v>UPDATE saskitps_product_attribute pa set pa.price = 777.21 where pa.id_product = 158 and pa.id_product_attribute = 2525 ;</v>
      </c>
      <c r="S79" s="107" t="str">
        <f t="shared" si="18"/>
        <v>UPDATE saskitps_product_attribute_shop pa set pa.price = 777.21 where pa.id_product = 158 and pa.id_product_attribute = 2525 ;</v>
      </c>
      <c r="T79" s="107" t="str">
        <f t="shared" si="19"/>
        <v>INSERT INTO TSaskitArchivePrix (RefSaskit,Prix,DATE_MODIF) Select RefSaskit, OldPrix, DateModification From TSaskit Where RefSaskit = 241;</v>
      </c>
      <c r="U79" t="str">
        <f t="shared" si="20"/>
        <v>UPDATE TSaskit sas set sas.OldPrix = sas.PrixMagasin, sas.PrixMagasin = 1128.81, sas.DateModification = NOW() where sas.RefSaskit = 241 ;</v>
      </c>
      <c r="V79" t="str">
        <f t="shared" si="21"/>
        <v>INSERT INTO TSaskitMajProduits (RefSaskitMaj, Reference,PrixMaj) values (3,'PSR9EH4X4.5',1128.81);</v>
      </c>
    </row>
    <row r="80" spans="1:22" x14ac:dyDescent="0.25">
      <c r="A80" t="s">
        <v>4684</v>
      </c>
      <c r="B80">
        <v>242</v>
      </c>
      <c r="C80">
        <v>158</v>
      </c>
      <c r="D80">
        <v>2526</v>
      </c>
      <c r="F80" t="s">
        <v>683</v>
      </c>
      <c r="G80" t="s">
        <v>4684</v>
      </c>
      <c r="H80">
        <v>1332.28</v>
      </c>
      <c r="I80" t="s">
        <v>4677</v>
      </c>
      <c r="J80">
        <v>351.59999999999997</v>
      </c>
      <c r="K80" t="str">
        <f t="shared" si="11"/>
        <v>1332.28</v>
      </c>
      <c r="L80">
        <f t="shared" si="12"/>
        <v>980.68</v>
      </c>
      <c r="M80" t="str">
        <f t="shared" si="13"/>
        <v>980.68</v>
      </c>
      <c r="N80">
        <f t="shared" si="14"/>
        <v>1</v>
      </c>
      <c r="P80" s="107" t="str">
        <f t="shared" si="15"/>
        <v/>
      </c>
      <c r="Q80" s="107" t="str">
        <f t="shared" si="16"/>
        <v/>
      </c>
      <c r="R80" s="107" t="str">
        <f t="shared" si="17"/>
        <v>UPDATE saskitps_product_attribute pa set pa.price = 980.68 where pa.id_product = 158 and pa.id_product_attribute = 2526 ;</v>
      </c>
      <c r="S80" s="107" t="str">
        <f t="shared" si="18"/>
        <v>UPDATE saskitps_product_attribute_shop pa set pa.price = 980.68 where pa.id_product = 158 and pa.id_product_attribute = 2526 ;</v>
      </c>
      <c r="T80" s="107" t="str">
        <f t="shared" si="19"/>
        <v>INSERT INTO TSaskitArchivePrix (RefSaskit,Prix,DATE_MODIF) Select RefSaskit, OldPrix, DateModification From TSaskit Where RefSaskit = 242;</v>
      </c>
      <c r="U80" t="str">
        <f t="shared" si="20"/>
        <v>UPDATE TSaskit sas set sas.OldPrix = sas.PrixMagasin, sas.PrixMagasin = 1332.28, sas.DateModification = NOW() where sas.RefSaskit = 242 ;</v>
      </c>
      <c r="V80" t="str">
        <f t="shared" si="21"/>
        <v>INSERT INTO TSaskitMajProduits (RefSaskitMaj, Reference,PrixMaj) values (3,'PSR10EH4X5',1332.28);</v>
      </c>
    </row>
    <row r="81" spans="1:22" x14ac:dyDescent="0.25">
      <c r="A81" t="s">
        <v>4685</v>
      </c>
      <c r="B81">
        <v>243</v>
      </c>
      <c r="C81">
        <v>158</v>
      </c>
      <c r="D81">
        <v>2527</v>
      </c>
      <c r="F81" t="s">
        <v>691</v>
      </c>
      <c r="G81" t="s">
        <v>4685</v>
      </c>
      <c r="H81">
        <v>1603.395</v>
      </c>
      <c r="I81" t="s">
        <v>4677</v>
      </c>
      <c r="J81">
        <v>351.59999999999997</v>
      </c>
      <c r="K81" t="str">
        <f t="shared" si="11"/>
        <v>1603.4</v>
      </c>
      <c r="L81">
        <f t="shared" si="12"/>
        <v>1251.8</v>
      </c>
      <c r="M81" t="str">
        <f t="shared" si="13"/>
        <v>1251.8</v>
      </c>
      <c r="N81">
        <f t="shared" si="14"/>
        <v>1</v>
      </c>
      <c r="P81" s="107" t="str">
        <f t="shared" si="15"/>
        <v/>
      </c>
      <c r="Q81" s="107" t="str">
        <f t="shared" si="16"/>
        <v/>
      </c>
      <c r="R81" s="107" t="str">
        <f t="shared" si="17"/>
        <v>UPDATE saskitps_product_attribute pa set pa.price = 1251.8 where pa.id_product = 158 and pa.id_product_attribute = 2527 ;</v>
      </c>
      <c r="S81" s="107" t="str">
        <f t="shared" si="18"/>
        <v>UPDATE saskitps_product_attribute_shop pa set pa.price = 1251.8 where pa.id_product = 158 and pa.id_product_attribute = 2527 ;</v>
      </c>
      <c r="T81" s="107" t="str">
        <f t="shared" si="19"/>
        <v>INSERT INTO TSaskitArchivePrix (RefSaskit,Prix,DATE_MODIF) Select RefSaskit, OldPrix, DateModification From TSaskit Where RefSaskit = 243;</v>
      </c>
      <c r="U81" t="str">
        <f t="shared" si="20"/>
        <v>UPDATE TSaskit sas set sas.OldPrix = sas.PrixMagasin, sas.PrixMagasin = 1603.4, sas.DateModification = NOW() where sas.RefSaskit = 243 ;</v>
      </c>
      <c r="V81" t="str">
        <f t="shared" si="21"/>
        <v>INSERT INTO TSaskitMajProduits (RefSaskitMaj, Reference,PrixMaj) values (3,'PSR12EH6X4',1603.4);</v>
      </c>
    </row>
    <row r="82" spans="1:22" x14ac:dyDescent="0.25">
      <c r="A82" t="s">
        <v>4686</v>
      </c>
      <c r="B82">
        <v>244</v>
      </c>
      <c r="C82">
        <v>158</v>
      </c>
      <c r="D82">
        <v>2528</v>
      </c>
      <c r="F82" t="s">
        <v>693</v>
      </c>
      <c r="G82" t="s">
        <v>4686</v>
      </c>
      <c r="H82">
        <v>1772.2949999999996</v>
      </c>
      <c r="I82" t="s">
        <v>4677</v>
      </c>
      <c r="J82">
        <v>351.59999999999997</v>
      </c>
      <c r="K82" t="str">
        <f t="shared" si="11"/>
        <v>1772.3</v>
      </c>
      <c r="L82">
        <f t="shared" si="12"/>
        <v>1420.7</v>
      </c>
      <c r="M82" t="str">
        <f t="shared" si="13"/>
        <v>1420.7</v>
      </c>
      <c r="N82">
        <f t="shared" si="14"/>
        <v>1</v>
      </c>
      <c r="P82" s="107" t="str">
        <f t="shared" si="15"/>
        <v/>
      </c>
      <c r="Q82" s="107" t="str">
        <f t="shared" si="16"/>
        <v/>
      </c>
      <c r="R82" s="107" t="str">
        <f t="shared" si="17"/>
        <v>UPDATE saskitps_product_attribute pa set pa.price = 1420.7 where pa.id_product = 158 and pa.id_product_attribute = 2528 ;</v>
      </c>
      <c r="S82" s="107" t="str">
        <f t="shared" si="18"/>
        <v>UPDATE saskitps_product_attribute_shop pa set pa.price = 1420.7 where pa.id_product = 158 and pa.id_product_attribute = 2528 ;</v>
      </c>
      <c r="T82" s="107" t="str">
        <f t="shared" si="19"/>
        <v>INSERT INTO TSaskitArchivePrix (RefSaskit,Prix,DATE_MODIF) Select RefSaskit, OldPrix, DateModification From TSaskit Where RefSaskit = 244;</v>
      </c>
      <c r="U82" t="str">
        <f t="shared" si="20"/>
        <v>UPDATE TSaskit sas set sas.OldPrix = sas.PrixMagasin, sas.PrixMagasin = 1772.3, sas.DateModification = NOW() where sas.RefSaskit = 244 ;</v>
      </c>
      <c r="V82" t="str">
        <f t="shared" si="21"/>
        <v>INSERT INTO TSaskitMajProduits (RefSaskitMaj, Reference,PrixMaj) values (3,'PSR14EH7X4',1772.3);</v>
      </c>
    </row>
    <row r="83" spans="1:22" x14ac:dyDescent="0.25">
      <c r="A83" t="s">
        <v>4687</v>
      </c>
      <c r="B83">
        <v>245</v>
      </c>
      <c r="C83">
        <v>158</v>
      </c>
      <c r="D83">
        <v>2529</v>
      </c>
      <c r="F83" t="s">
        <v>695</v>
      </c>
      <c r="G83" t="s">
        <v>4687</v>
      </c>
      <c r="H83">
        <v>1660.9299999999998</v>
      </c>
      <c r="I83" t="s">
        <v>4677</v>
      </c>
      <c r="J83">
        <v>351.59999999999997</v>
      </c>
      <c r="K83" t="str">
        <f t="shared" si="11"/>
        <v>1660.93</v>
      </c>
      <c r="L83">
        <f t="shared" si="12"/>
        <v>1309.33</v>
      </c>
      <c r="M83" t="str">
        <f t="shared" si="13"/>
        <v>1309.33</v>
      </c>
      <c r="N83">
        <f t="shared" si="14"/>
        <v>1</v>
      </c>
      <c r="P83" s="107" t="str">
        <f t="shared" si="15"/>
        <v/>
      </c>
      <c r="Q83" s="107" t="str">
        <f t="shared" si="16"/>
        <v/>
      </c>
      <c r="R83" s="107" t="str">
        <f t="shared" si="17"/>
        <v>UPDATE saskitps_product_attribute pa set pa.price = 1309.33 where pa.id_product = 158 and pa.id_product_attribute = 2529 ;</v>
      </c>
      <c r="S83" s="107" t="str">
        <f t="shared" si="18"/>
        <v>UPDATE saskitps_product_attribute_shop pa set pa.price = 1309.33 where pa.id_product = 158 and pa.id_product_attribute = 2529 ;</v>
      </c>
      <c r="T83" s="107" t="str">
        <f t="shared" si="19"/>
        <v>INSERT INTO TSaskitArchivePrix (RefSaskit,Prix,DATE_MODIF) Select RefSaskit, OldPrix, DateModification From TSaskit Where RefSaskit = 245;</v>
      </c>
      <c r="U83" t="str">
        <f t="shared" si="20"/>
        <v>UPDATE TSaskit sas set sas.OldPrix = sas.PrixMagasin, sas.PrixMagasin = 1660.93, sas.DateModification = NOW() where sas.RefSaskit = 245 ;</v>
      </c>
      <c r="V83" t="str">
        <f t="shared" si="21"/>
        <v>INSERT INTO TSaskitMajProduits (RefSaskitMaj, Reference,PrixMaj) values (3,'PSR14EH8X3.5',1660.93);</v>
      </c>
    </row>
    <row r="84" spans="1:22" x14ac:dyDescent="0.25">
      <c r="A84" t="s">
        <v>4688</v>
      </c>
      <c r="B84">
        <v>246</v>
      </c>
      <c r="C84">
        <v>158</v>
      </c>
      <c r="D84">
        <v>2530</v>
      </c>
      <c r="F84" t="s">
        <v>697</v>
      </c>
      <c r="G84" t="s">
        <v>4688</v>
      </c>
      <c r="H84">
        <v>2056.9949999999999</v>
      </c>
      <c r="I84" t="s">
        <v>4677</v>
      </c>
      <c r="J84">
        <v>351.59999999999997</v>
      </c>
      <c r="K84" t="str">
        <f t="shared" si="11"/>
        <v>2057</v>
      </c>
      <c r="L84">
        <f t="shared" si="12"/>
        <v>1705.4</v>
      </c>
      <c r="M84" t="str">
        <f t="shared" si="13"/>
        <v>1705.4</v>
      </c>
      <c r="N84">
        <f t="shared" si="14"/>
        <v>1</v>
      </c>
      <c r="P84" s="107" t="str">
        <f t="shared" si="15"/>
        <v/>
      </c>
      <c r="Q84" s="107" t="str">
        <f t="shared" si="16"/>
        <v/>
      </c>
      <c r="R84" s="107" t="str">
        <f t="shared" si="17"/>
        <v>UPDATE saskitps_product_attribute pa set pa.price = 1705.4 where pa.id_product = 158 and pa.id_product_attribute = 2530 ;</v>
      </c>
      <c r="S84" s="107" t="str">
        <f t="shared" si="18"/>
        <v>UPDATE saskitps_product_attribute_shop pa set pa.price = 1705.4 where pa.id_product = 158 and pa.id_product_attribute = 2530 ;</v>
      </c>
      <c r="T84" s="107" t="str">
        <f t="shared" si="19"/>
        <v>INSERT INTO TSaskitArchivePrix (RefSaskit,Prix,DATE_MODIF) Select RefSaskit, OldPrix, DateModification From TSaskit Where RefSaskit = 246;</v>
      </c>
      <c r="U84" t="str">
        <f t="shared" si="20"/>
        <v>UPDATE TSaskit sas set sas.OldPrix = sas.PrixMagasin, sas.PrixMagasin = 2057, sas.DateModification = NOW() where sas.RefSaskit = 246 ;</v>
      </c>
      <c r="V84" t="str">
        <f t="shared" si="21"/>
        <v>INSERT INTO TSaskitMajProduits (RefSaskitMaj, Reference,PrixMaj) values (3,'PSR16EH8X4',2057);</v>
      </c>
    </row>
    <row r="85" spans="1:22" x14ac:dyDescent="0.25">
      <c r="A85" t="s">
        <v>4689</v>
      </c>
      <c r="B85">
        <v>247</v>
      </c>
      <c r="C85">
        <v>158</v>
      </c>
      <c r="D85">
        <v>2531</v>
      </c>
      <c r="F85" t="s">
        <v>699</v>
      </c>
      <c r="G85" t="s">
        <v>4689</v>
      </c>
      <c r="H85">
        <v>2224.9949999999999</v>
      </c>
      <c r="I85" t="s">
        <v>4677</v>
      </c>
      <c r="J85">
        <v>351.59999999999997</v>
      </c>
      <c r="K85" t="str">
        <f t="shared" si="11"/>
        <v>2225</v>
      </c>
      <c r="L85">
        <f t="shared" si="12"/>
        <v>1873.4</v>
      </c>
      <c r="M85" t="str">
        <f t="shared" si="13"/>
        <v>1873.4</v>
      </c>
      <c r="N85">
        <f t="shared" si="14"/>
        <v>1</v>
      </c>
      <c r="P85" s="107" t="str">
        <f t="shared" si="15"/>
        <v/>
      </c>
      <c r="Q85" s="107" t="str">
        <f t="shared" si="16"/>
        <v/>
      </c>
      <c r="R85" s="107" t="str">
        <f t="shared" si="17"/>
        <v>UPDATE saskitps_product_attribute pa set pa.price = 1873.4 where pa.id_product = 158 and pa.id_product_attribute = 2531 ;</v>
      </c>
      <c r="S85" s="107" t="str">
        <f t="shared" si="18"/>
        <v>UPDATE saskitps_product_attribute_shop pa set pa.price = 1873.4 where pa.id_product = 158 and pa.id_product_attribute = 2531 ;</v>
      </c>
      <c r="T85" s="107" t="str">
        <f t="shared" si="19"/>
        <v>INSERT INTO TSaskitArchivePrix (RefSaskit,Prix,DATE_MODIF) Select RefSaskit, OldPrix, DateModification From TSaskit Where RefSaskit = 247;</v>
      </c>
      <c r="U85" t="str">
        <f t="shared" si="20"/>
        <v>UPDATE TSaskit sas set sas.OldPrix = sas.PrixMagasin, sas.PrixMagasin = 2225, sas.DateModification = NOW() where sas.RefSaskit = 247 ;</v>
      </c>
      <c r="V85" t="str">
        <f t="shared" si="21"/>
        <v>INSERT INTO TSaskitMajProduits (RefSaskitMaj, Reference,PrixMaj) values (3,'PSR18EH8X4.5',2225);</v>
      </c>
    </row>
    <row r="86" spans="1:22" x14ac:dyDescent="0.25">
      <c r="A86" t="s">
        <v>4690</v>
      </c>
      <c r="B86">
        <v>248</v>
      </c>
      <c r="C86">
        <v>158</v>
      </c>
      <c r="D86">
        <v>2532</v>
      </c>
      <c r="F86" t="s">
        <v>701</v>
      </c>
      <c r="G86" t="s">
        <v>4690</v>
      </c>
      <c r="H86">
        <v>2392.9949999999999</v>
      </c>
      <c r="I86" t="s">
        <v>4677</v>
      </c>
      <c r="J86">
        <v>351.59999999999997</v>
      </c>
      <c r="K86" t="str">
        <f t="shared" si="11"/>
        <v>2393</v>
      </c>
      <c r="L86">
        <f t="shared" si="12"/>
        <v>2041.4</v>
      </c>
      <c r="M86" t="str">
        <f t="shared" si="13"/>
        <v>2041.4</v>
      </c>
      <c r="N86">
        <f t="shared" si="14"/>
        <v>1</v>
      </c>
      <c r="P86" s="107" t="str">
        <f t="shared" si="15"/>
        <v/>
      </c>
      <c r="Q86" s="107" t="str">
        <f t="shared" si="16"/>
        <v/>
      </c>
      <c r="R86" s="107" t="str">
        <f t="shared" si="17"/>
        <v>UPDATE saskitps_product_attribute pa set pa.price = 2041.4 where pa.id_product = 158 and pa.id_product_attribute = 2532 ;</v>
      </c>
      <c r="S86" s="107" t="str">
        <f t="shared" si="18"/>
        <v>UPDATE saskitps_product_attribute_shop pa set pa.price = 2041.4 where pa.id_product = 158 and pa.id_product_attribute = 2532 ;</v>
      </c>
      <c r="T86" s="107" t="str">
        <f t="shared" si="19"/>
        <v>INSERT INTO TSaskitArchivePrix (RefSaskit,Prix,DATE_MODIF) Select RefSaskit, OldPrix, DateModification From TSaskit Where RefSaskit = 248;</v>
      </c>
      <c r="U86" t="str">
        <f t="shared" si="20"/>
        <v>UPDATE TSaskit sas set sas.OldPrix = sas.PrixMagasin, sas.PrixMagasin = 2393, sas.DateModification = NOW() where sas.RefSaskit = 248 ;</v>
      </c>
      <c r="V86" t="str">
        <f t="shared" si="21"/>
        <v>INSERT INTO TSaskitMajProduits (RefSaskitMaj, Reference,PrixMaj) values (3,'PSR20EH8X5',2393);</v>
      </c>
    </row>
    <row r="87" spans="1:22" x14ac:dyDescent="0.25">
      <c r="A87" t="s">
        <v>4691</v>
      </c>
      <c r="B87">
        <v>385</v>
      </c>
      <c r="C87">
        <v>440</v>
      </c>
      <c r="D87">
        <v>450</v>
      </c>
      <c r="E87" t="s">
        <v>5687</v>
      </c>
      <c r="F87" t="s">
        <v>713</v>
      </c>
      <c r="G87" t="s">
        <v>4691</v>
      </c>
      <c r="H87">
        <v>0.65625</v>
      </c>
      <c r="I87" t="s">
        <v>4691</v>
      </c>
      <c r="J87">
        <v>0.65625</v>
      </c>
      <c r="K87" t="str">
        <f t="shared" si="11"/>
        <v>0.65625</v>
      </c>
      <c r="L87">
        <f t="shared" si="12"/>
        <v>0</v>
      </c>
      <c r="M87" t="str">
        <f t="shared" si="13"/>
        <v>0</v>
      </c>
      <c r="N87">
        <f t="shared" si="14"/>
        <v>1</v>
      </c>
      <c r="P87" s="107" t="str">
        <f t="shared" si="15"/>
        <v>UPDATE saskitps_product p set p.price = 0.65625, p.date_upd=now() where p.id_product = 440 ;</v>
      </c>
      <c r="Q87" s="107" t="str">
        <f t="shared" si="16"/>
        <v>UPDATE saskitps_product_shop p set p.price = 0.65625, p.date_upd=now() where p.id_product = 440 ;</v>
      </c>
      <c r="R87" s="107" t="str">
        <f t="shared" si="17"/>
        <v>UPDATE saskitps_product_attribute pa set pa.price = 0 where pa.id_product = 440 and pa.id_product_attribute = 450 ;</v>
      </c>
      <c r="S87" s="107" t="str">
        <f t="shared" si="18"/>
        <v>UPDATE saskitps_product_attribute_shop pa set pa.price = 0 where pa.id_product = 440 and pa.id_product_attribute = 450 ;</v>
      </c>
      <c r="T87" s="107" t="str">
        <f t="shared" si="19"/>
        <v>INSERT INTO TSaskitArchivePrix (RefSaskit,Prix,DATE_MODIF) Select RefSaskit, OldPrix, DateModification From TSaskit Where RefSaskit = 385;</v>
      </c>
      <c r="U87" t="str">
        <f t="shared" si="20"/>
        <v>UPDATE TSaskit sas set sas.OldPrix = sas.PrixMagasin, sas.PrixMagasin = 0.65625, sas.DateModification = NOW() where sas.RefSaskit = 385 ;</v>
      </c>
      <c r="V87" t="str">
        <f t="shared" si="21"/>
        <v>INSERT INTO TSaskitMajProduits (RefSaskitMaj, Reference,PrixMaj) values (3,'C9050',0.65625);</v>
      </c>
    </row>
    <row r="88" spans="1:22" x14ac:dyDescent="0.25">
      <c r="A88" t="s">
        <v>4692</v>
      </c>
      <c r="B88">
        <v>386</v>
      </c>
      <c r="C88">
        <v>440</v>
      </c>
      <c r="D88">
        <v>451</v>
      </c>
      <c r="F88" t="s">
        <v>558</v>
      </c>
      <c r="G88" t="s">
        <v>4692</v>
      </c>
      <c r="H88">
        <v>1.2116300000000002</v>
      </c>
      <c r="I88" t="s">
        <v>4691</v>
      </c>
      <c r="J88">
        <v>0.65625</v>
      </c>
      <c r="K88" t="str">
        <f t="shared" si="11"/>
        <v>1.21163</v>
      </c>
      <c r="L88">
        <f t="shared" si="12"/>
        <v>0.55538000000000021</v>
      </c>
      <c r="M88" t="str">
        <f t="shared" si="13"/>
        <v>0.55538</v>
      </c>
      <c r="N88">
        <f t="shared" si="14"/>
        <v>1</v>
      </c>
      <c r="P88" s="107" t="str">
        <f t="shared" si="15"/>
        <v/>
      </c>
      <c r="Q88" s="107" t="str">
        <f t="shared" si="16"/>
        <v/>
      </c>
      <c r="R88" s="107" t="str">
        <f t="shared" si="17"/>
        <v>UPDATE saskitps_product_attribute pa set pa.price = 0.55538 where pa.id_product = 440 and pa.id_product_attribute = 451 ;</v>
      </c>
      <c r="S88" s="107" t="str">
        <f t="shared" si="18"/>
        <v>UPDATE saskitps_product_attribute_shop pa set pa.price = 0.55538 where pa.id_product = 440 and pa.id_product_attribute = 451 ;</v>
      </c>
      <c r="T88" s="107" t="str">
        <f t="shared" si="19"/>
        <v>INSERT INTO TSaskitArchivePrix (RefSaskit,Prix,DATE_MODIF) Select RefSaskit, OldPrix, DateModification From TSaskit Where RefSaskit = 386;</v>
      </c>
      <c r="U88" t="str">
        <f t="shared" si="20"/>
        <v>UPDATE TSaskit sas set sas.OldPrix = sas.PrixMagasin, sas.PrixMagasin = 1.21163, sas.DateModification = NOW() where sas.RefSaskit = 386 ;</v>
      </c>
      <c r="V88" t="str">
        <f t="shared" si="21"/>
        <v>INSERT INTO TSaskitMajProduits (RefSaskitMaj, Reference,PrixMaj) values (3,'C9063',1.21163);</v>
      </c>
    </row>
    <row r="89" spans="1:22" x14ac:dyDescent="0.25">
      <c r="A89" t="s">
        <v>4693</v>
      </c>
      <c r="B89">
        <v>388</v>
      </c>
      <c r="C89">
        <v>441</v>
      </c>
      <c r="D89">
        <v>453</v>
      </c>
      <c r="E89" t="s">
        <v>5687</v>
      </c>
      <c r="F89" t="s">
        <v>715</v>
      </c>
      <c r="G89" t="s">
        <v>4693</v>
      </c>
      <c r="H89">
        <v>0.83625000000000005</v>
      </c>
      <c r="I89" t="s">
        <v>4693</v>
      </c>
      <c r="J89">
        <v>0.83625000000000005</v>
      </c>
      <c r="K89" t="str">
        <f t="shared" si="11"/>
        <v>0.83625</v>
      </c>
      <c r="L89">
        <f t="shared" si="12"/>
        <v>0</v>
      </c>
      <c r="M89" t="str">
        <f t="shared" si="13"/>
        <v>0</v>
      </c>
      <c r="N89">
        <f t="shared" si="14"/>
        <v>1</v>
      </c>
      <c r="P89" s="107" t="str">
        <f t="shared" si="15"/>
        <v>UPDATE saskitps_product p set p.price = 0.83625, p.date_upd=now() where p.id_product = 441 ;</v>
      </c>
      <c r="Q89" s="107" t="str">
        <f t="shared" si="16"/>
        <v>UPDATE saskitps_product_shop p set p.price = 0.83625, p.date_upd=now() where p.id_product = 441 ;</v>
      </c>
      <c r="R89" s="107" t="str">
        <f t="shared" si="17"/>
        <v>UPDATE saskitps_product_attribute pa set pa.price = 0 where pa.id_product = 441 and pa.id_product_attribute = 453 ;</v>
      </c>
      <c r="S89" s="107" t="str">
        <f t="shared" si="18"/>
        <v>UPDATE saskitps_product_attribute_shop pa set pa.price = 0 where pa.id_product = 441 and pa.id_product_attribute = 453 ;</v>
      </c>
      <c r="T89" s="107" t="str">
        <f t="shared" si="19"/>
        <v>INSERT INTO TSaskitArchivePrix (RefSaskit,Prix,DATE_MODIF) Select RefSaskit, OldPrix, DateModification From TSaskit Where RefSaskit = 388;</v>
      </c>
      <c r="U89" t="str">
        <f t="shared" si="20"/>
        <v>UPDATE TSaskit sas set sas.OldPrix = sas.PrixMagasin, sas.PrixMagasin = 0.83625, sas.DateModification = NOW() where sas.RefSaskit = 388 ;</v>
      </c>
      <c r="V89" t="str">
        <f t="shared" si="21"/>
        <v>INSERT INTO TSaskitMajProduits (RefSaskitMaj, Reference,PrixMaj) values (3,'C4550',0.83625);</v>
      </c>
    </row>
    <row r="90" spans="1:22" x14ac:dyDescent="0.25">
      <c r="A90" t="s">
        <v>4694</v>
      </c>
      <c r="B90">
        <v>389</v>
      </c>
      <c r="C90">
        <v>441</v>
      </c>
      <c r="D90">
        <v>454</v>
      </c>
      <c r="F90" t="s">
        <v>587</v>
      </c>
      <c r="G90" t="s">
        <v>4694</v>
      </c>
      <c r="H90">
        <v>1.4403900000000001</v>
      </c>
      <c r="I90" t="s">
        <v>4693</v>
      </c>
      <c r="J90">
        <v>0.83625000000000005</v>
      </c>
      <c r="K90" t="str">
        <f t="shared" si="11"/>
        <v>1.44039</v>
      </c>
      <c r="L90">
        <f t="shared" si="12"/>
        <v>0.60414000000000001</v>
      </c>
      <c r="M90" t="str">
        <f t="shared" si="13"/>
        <v>0.60414</v>
      </c>
      <c r="N90">
        <f t="shared" si="14"/>
        <v>1</v>
      </c>
      <c r="P90" s="107" t="str">
        <f t="shared" si="15"/>
        <v/>
      </c>
      <c r="Q90" s="107" t="str">
        <f t="shared" si="16"/>
        <v/>
      </c>
      <c r="R90" s="107" t="str">
        <f t="shared" si="17"/>
        <v>UPDATE saskitps_product_attribute pa set pa.price = 0.60414 where pa.id_product = 441 and pa.id_product_attribute = 454 ;</v>
      </c>
      <c r="S90" s="107" t="str">
        <f t="shared" si="18"/>
        <v>UPDATE saskitps_product_attribute_shop pa set pa.price = 0.60414 where pa.id_product = 441 and pa.id_product_attribute = 454 ;</v>
      </c>
      <c r="T90" s="107" t="str">
        <f t="shared" si="19"/>
        <v>INSERT INTO TSaskitArchivePrix (RefSaskit,Prix,DATE_MODIF) Select RefSaskit, OldPrix, DateModification From TSaskit Where RefSaskit = 389;</v>
      </c>
      <c r="U90" t="str">
        <f t="shared" si="20"/>
        <v>UPDATE TSaskit sas set sas.OldPrix = sas.PrixMagasin, sas.PrixMagasin = 1.44039, sas.DateModification = NOW() where sas.RefSaskit = 389 ;</v>
      </c>
      <c r="V90" t="str">
        <f t="shared" si="21"/>
        <v>INSERT INTO TSaskitMajProduits (RefSaskitMaj, Reference,PrixMaj) values (3,'C4563',1.44039);</v>
      </c>
    </row>
    <row r="91" spans="1:22" x14ac:dyDescent="0.25">
      <c r="A91" t="s">
        <v>4695</v>
      </c>
      <c r="B91">
        <v>416</v>
      </c>
      <c r="C91">
        <v>442</v>
      </c>
      <c r="D91">
        <v>456</v>
      </c>
      <c r="E91" t="s">
        <v>5687</v>
      </c>
      <c r="F91" t="s">
        <v>778</v>
      </c>
      <c r="G91" t="s">
        <v>4695</v>
      </c>
      <c r="H91">
        <v>0.60116000000000003</v>
      </c>
      <c r="I91" t="s">
        <v>4695</v>
      </c>
      <c r="J91">
        <v>0.60116000000000003</v>
      </c>
      <c r="K91" t="str">
        <f t="shared" si="11"/>
        <v>0.60116</v>
      </c>
      <c r="L91">
        <f t="shared" si="12"/>
        <v>0</v>
      </c>
      <c r="M91" t="str">
        <f t="shared" si="13"/>
        <v>0</v>
      </c>
      <c r="N91">
        <f t="shared" si="14"/>
        <v>1</v>
      </c>
      <c r="P91" s="107" t="str">
        <f t="shared" si="15"/>
        <v>UPDATE saskitps_product p set p.price = 0.60116, p.date_upd=now() where p.id_product = 442 ;</v>
      </c>
      <c r="Q91" s="107" t="str">
        <f t="shared" si="16"/>
        <v>UPDATE saskitps_product_shop p set p.price = 0.60116, p.date_upd=now() where p.id_product = 442 ;</v>
      </c>
      <c r="R91" s="107" t="str">
        <f t="shared" si="17"/>
        <v>UPDATE saskitps_product_attribute pa set pa.price = 0 where pa.id_product = 442 and pa.id_product_attribute = 456 ;</v>
      </c>
      <c r="S91" s="107" t="str">
        <f t="shared" si="18"/>
        <v>UPDATE saskitps_product_attribute_shop pa set pa.price = 0 where pa.id_product = 442 and pa.id_product_attribute = 456 ;</v>
      </c>
      <c r="T91" s="107" t="str">
        <f t="shared" si="19"/>
        <v>INSERT INTO TSaskitArchivePrix (RefSaskit,Prix,DATE_MODIF) Select RefSaskit, OldPrix, DateModification From TSaskit Where RefSaskit = 416;</v>
      </c>
      <c r="U91" t="str">
        <f t="shared" si="20"/>
        <v>UPDATE TSaskit sas set sas.OldPrix = sas.PrixMagasin, sas.PrixMagasin = 0.60116, sas.DateModification = NOW() where sas.RefSaskit = 416 ;</v>
      </c>
      <c r="V91" t="str">
        <f t="shared" si="21"/>
        <v>INSERT INTO TSaskitMajProduits (RefSaskitMaj, Reference,PrixMaj) values (3,'M50',0.60116);</v>
      </c>
    </row>
    <row r="92" spans="1:22" x14ac:dyDescent="0.25">
      <c r="A92" t="s">
        <v>4696</v>
      </c>
      <c r="B92">
        <v>417</v>
      </c>
      <c r="C92">
        <v>442</v>
      </c>
      <c r="D92">
        <v>457</v>
      </c>
      <c r="F92" t="s">
        <v>780</v>
      </c>
      <c r="G92" t="s">
        <v>4696</v>
      </c>
      <c r="H92">
        <v>1.07996</v>
      </c>
      <c r="I92" t="s">
        <v>4695</v>
      </c>
      <c r="J92">
        <v>0.60116000000000003</v>
      </c>
      <c r="K92" t="str">
        <f t="shared" si="11"/>
        <v>1.07996</v>
      </c>
      <c r="L92">
        <f t="shared" si="12"/>
        <v>0.4788</v>
      </c>
      <c r="M92" t="str">
        <f t="shared" si="13"/>
        <v>0.4788</v>
      </c>
      <c r="N92">
        <f t="shared" si="14"/>
        <v>1</v>
      </c>
      <c r="P92" s="107" t="str">
        <f t="shared" si="15"/>
        <v/>
      </c>
      <c r="Q92" s="107" t="str">
        <f t="shared" si="16"/>
        <v/>
      </c>
      <c r="R92" s="107" t="str">
        <f t="shared" si="17"/>
        <v>UPDATE saskitps_product_attribute pa set pa.price = 0.4788 where pa.id_product = 442 and pa.id_product_attribute = 457 ;</v>
      </c>
      <c r="S92" s="107" t="str">
        <f t="shared" si="18"/>
        <v>UPDATE saskitps_product_attribute_shop pa set pa.price = 0.4788 where pa.id_product = 442 and pa.id_product_attribute = 457 ;</v>
      </c>
      <c r="T92" s="107" t="str">
        <f t="shared" si="19"/>
        <v>INSERT INTO TSaskitArchivePrix (RefSaskit,Prix,DATE_MODIF) Select RefSaskit, OldPrix, DateModification From TSaskit Where RefSaskit = 417;</v>
      </c>
      <c r="U92" t="str">
        <f t="shared" si="20"/>
        <v>UPDATE TSaskit sas set sas.OldPrix = sas.PrixMagasin, sas.PrixMagasin = 1.07996, sas.DateModification = NOW() where sas.RefSaskit = 417 ;</v>
      </c>
      <c r="V92" t="str">
        <f t="shared" si="21"/>
        <v>INSERT INTO TSaskitMajProduits (RefSaskitMaj, Reference,PrixMaj) values (3,'M63',1.07996);</v>
      </c>
    </row>
    <row r="93" spans="1:22" x14ac:dyDescent="0.25">
      <c r="A93" t="s">
        <v>4698</v>
      </c>
      <c r="B93">
        <v>274</v>
      </c>
      <c r="C93">
        <v>460</v>
      </c>
      <c r="D93">
        <v>483</v>
      </c>
      <c r="E93" t="s">
        <v>5687</v>
      </c>
      <c r="F93" t="s">
        <v>2505</v>
      </c>
      <c r="G93" t="s">
        <v>4698</v>
      </c>
      <c r="H93">
        <v>42.467499999999994</v>
      </c>
      <c r="I93" t="s">
        <v>4698</v>
      </c>
      <c r="J93">
        <v>42.467499999999994</v>
      </c>
      <c r="K93" t="str">
        <f t="shared" si="11"/>
        <v>42.47</v>
      </c>
      <c r="L93">
        <f t="shared" si="12"/>
        <v>0</v>
      </c>
      <c r="M93" t="str">
        <f t="shared" si="13"/>
        <v>0</v>
      </c>
      <c r="N93">
        <f t="shared" si="14"/>
        <v>1</v>
      </c>
      <c r="P93" s="107" t="str">
        <f t="shared" si="15"/>
        <v>UPDATE saskitps_product p set p.price = 42.47, p.date_upd=now() where p.id_product = 460 ;</v>
      </c>
      <c r="Q93" s="107" t="str">
        <f t="shared" si="16"/>
        <v>UPDATE saskitps_product_shop p set p.price = 42.47, p.date_upd=now() where p.id_product = 460 ;</v>
      </c>
      <c r="R93" s="107" t="str">
        <f t="shared" si="17"/>
        <v>UPDATE saskitps_product_attribute pa set pa.price = 0 where pa.id_product = 460 and pa.id_product_attribute = 483 ;</v>
      </c>
      <c r="S93" s="107" t="str">
        <f t="shared" si="18"/>
        <v>UPDATE saskitps_product_attribute_shop pa set pa.price = 0 where pa.id_product = 460 and pa.id_product_attribute = 483 ;</v>
      </c>
      <c r="T93" s="107" t="str">
        <f t="shared" si="19"/>
        <v>INSERT INTO TSaskitArchivePrix (RefSaskit,Prix,DATE_MODIF) Select RefSaskit, OldPrix, DateModification From TSaskit Where RefSaskit = 274;</v>
      </c>
      <c r="U93" t="str">
        <f t="shared" si="20"/>
        <v>UPDATE TSaskit sas set sas.OldPrix = sas.PrixMagasin, sas.PrixMagasin = 42.47, sas.DateModification = NOW() where sas.RefSaskit = 274 ;</v>
      </c>
      <c r="V93" t="str">
        <f t="shared" si="21"/>
        <v>INSERT INTO TSaskitMajProduits (RefSaskitMaj, Reference,PrixMaj) values (3,'KITEXTEN50',42.47);</v>
      </c>
    </row>
    <row r="94" spans="1:22" x14ac:dyDescent="0.25">
      <c r="A94" t="s">
        <v>4699</v>
      </c>
      <c r="B94">
        <v>275</v>
      </c>
      <c r="C94">
        <v>460</v>
      </c>
      <c r="D94">
        <v>484</v>
      </c>
      <c r="F94" t="s">
        <v>2521</v>
      </c>
      <c r="G94" t="s">
        <v>4699</v>
      </c>
      <c r="H94">
        <v>46.681499999999993</v>
      </c>
      <c r="I94" t="s">
        <v>4698</v>
      </c>
      <c r="J94">
        <v>42.467499999999994</v>
      </c>
      <c r="K94" t="str">
        <f t="shared" si="11"/>
        <v>46.68</v>
      </c>
      <c r="L94">
        <f t="shared" si="12"/>
        <v>4.21</v>
      </c>
      <c r="M94" t="str">
        <f t="shared" si="13"/>
        <v>4.21</v>
      </c>
      <c r="N94">
        <f t="shared" si="14"/>
        <v>1</v>
      </c>
      <c r="P94" s="107" t="str">
        <f t="shared" si="15"/>
        <v/>
      </c>
      <c r="Q94" s="107" t="str">
        <f t="shared" si="16"/>
        <v/>
      </c>
      <c r="R94" s="107" t="str">
        <f t="shared" si="17"/>
        <v>UPDATE saskitps_product_attribute pa set pa.price = 4.21 where pa.id_product = 460 and pa.id_product_attribute = 484 ;</v>
      </c>
      <c r="S94" s="107" t="str">
        <f t="shared" si="18"/>
        <v>UPDATE saskitps_product_attribute_shop pa set pa.price = 4.21 where pa.id_product = 460 and pa.id_product_attribute = 484 ;</v>
      </c>
      <c r="T94" s="107" t="str">
        <f t="shared" si="19"/>
        <v>INSERT INTO TSaskitArchivePrix (RefSaskit,Prix,DATE_MODIF) Select RefSaskit, OldPrix, DateModification From TSaskit Where RefSaskit = 275;</v>
      </c>
      <c r="U94" t="str">
        <f t="shared" si="20"/>
        <v>UPDATE TSaskit sas set sas.OldPrix = sas.PrixMagasin, sas.PrixMagasin = 46.68, sas.DateModification = NOW() where sas.RefSaskit = 275 ;</v>
      </c>
      <c r="V94" t="str">
        <f t="shared" si="21"/>
        <v>INSERT INTO TSaskitMajProduits (RefSaskitMaj, Reference,PrixMaj) values (3,'KITEXTEN63',46.68);</v>
      </c>
    </row>
    <row r="95" spans="1:22" x14ac:dyDescent="0.25">
      <c r="A95" t="s">
        <v>4700</v>
      </c>
      <c r="B95">
        <v>394</v>
      </c>
      <c r="C95">
        <v>465</v>
      </c>
      <c r="D95">
        <v>534</v>
      </c>
      <c r="E95" t="s">
        <v>5687</v>
      </c>
      <c r="F95" t="s">
        <v>796</v>
      </c>
      <c r="G95" t="s">
        <v>4700</v>
      </c>
      <c r="H95">
        <v>10.263999999999999</v>
      </c>
      <c r="I95" t="s">
        <v>4700</v>
      </c>
      <c r="J95">
        <v>10.263999999999999</v>
      </c>
      <c r="K95" t="str">
        <f t="shared" si="11"/>
        <v>10.26</v>
      </c>
      <c r="L95">
        <f t="shared" si="12"/>
        <v>0</v>
      </c>
      <c r="M95" t="str">
        <f t="shared" si="13"/>
        <v>0</v>
      </c>
      <c r="N95">
        <f t="shared" si="14"/>
        <v>1</v>
      </c>
      <c r="P95" s="107" t="str">
        <f t="shared" si="15"/>
        <v>UPDATE saskitps_product p set p.price = 10.26, p.date_upd=now() where p.id_product = 465 ;</v>
      </c>
      <c r="Q95" s="107" t="str">
        <f t="shared" si="16"/>
        <v>UPDATE saskitps_product_shop p set p.price = 10.26, p.date_upd=now() where p.id_product = 465 ;</v>
      </c>
      <c r="R95" s="107" t="str">
        <f t="shared" si="17"/>
        <v>UPDATE saskitps_product_attribute pa set pa.price = 0 where pa.id_product = 465 and pa.id_product_attribute = 534 ;</v>
      </c>
      <c r="S95" s="107" t="str">
        <f t="shared" si="18"/>
        <v>UPDATE saskitps_product_attribute_shop pa set pa.price = 0 where pa.id_product = 465 and pa.id_product_attribute = 534 ;</v>
      </c>
      <c r="T95" s="107" t="str">
        <f t="shared" si="19"/>
        <v>INSERT INTO TSaskitArchivePrix (RefSaskit,Prix,DATE_MODIF) Select RefSaskit, OldPrix, DateModification From TSaskit Where RefSaskit = 394;</v>
      </c>
      <c r="U95" t="str">
        <f t="shared" si="20"/>
        <v>UPDATE TSaskit sas set sas.OldPrix = sas.PrixMagasin, sas.PrixMagasin = 10.26, sas.DateModification = NOW() where sas.RefSaskit = 394 ;</v>
      </c>
      <c r="V95" t="str">
        <f t="shared" si="21"/>
        <v>INSERT INTO TSaskitMajProduits (RefSaskitMaj, Reference,PrixMaj) values (3,'UM50',10.26);</v>
      </c>
    </row>
    <row r="96" spans="1:22" x14ac:dyDescent="0.25">
      <c r="A96" t="s">
        <v>4701</v>
      </c>
      <c r="B96">
        <v>395</v>
      </c>
      <c r="C96">
        <v>465</v>
      </c>
      <c r="D96">
        <v>535</v>
      </c>
      <c r="F96" t="s">
        <v>797</v>
      </c>
      <c r="G96" t="s">
        <v>4701</v>
      </c>
      <c r="H96">
        <v>12.045999999999999</v>
      </c>
      <c r="I96" t="s">
        <v>4700</v>
      </c>
      <c r="J96">
        <v>10.263999999999999</v>
      </c>
      <c r="K96" t="str">
        <f t="shared" si="11"/>
        <v>12.05</v>
      </c>
      <c r="L96">
        <f t="shared" si="12"/>
        <v>1.78</v>
      </c>
      <c r="M96" t="str">
        <f t="shared" si="13"/>
        <v>1.78</v>
      </c>
      <c r="N96">
        <f t="shared" si="14"/>
        <v>1</v>
      </c>
      <c r="P96" s="107" t="str">
        <f t="shared" si="15"/>
        <v/>
      </c>
      <c r="Q96" s="107" t="str">
        <f t="shared" si="16"/>
        <v/>
      </c>
      <c r="R96" s="107" t="str">
        <f t="shared" si="17"/>
        <v>UPDATE saskitps_product_attribute pa set pa.price = 1.78 where pa.id_product = 465 and pa.id_product_attribute = 535 ;</v>
      </c>
      <c r="S96" s="107" t="str">
        <f t="shared" si="18"/>
        <v>UPDATE saskitps_product_attribute_shop pa set pa.price = 1.78 where pa.id_product = 465 and pa.id_product_attribute = 535 ;</v>
      </c>
      <c r="T96" s="107" t="str">
        <f t="shared" si="19"/>
        <v>INSERT INTO TSaskitArchivePrix (RefSaskit,Prix,DATE_MODIF) Select RefSaskit, OldPrix, DateModification From TSaskit Where RefSaskit = 395;</v>
      </c>
      <c r="U96" t="str">
        <f t="shared" si="20"/>
        <v>UPDATE TSaskit sas set sas.OldPrix = sas.PrixMagasin, sas.PrixMagasin = 12.05, sas.DateModification = NOW() where sas.RefSaskit = 395 ;</v>
      </c>
      <c r="V96" t="str">
        <f t="shared" si="21"/>
        <v>INSERT INTO TSaskitMajProduits (RefSaskitMaj, Reference,PrixMaj) values (3,'UM63',12.05);</v>
      </c>
    </row>
    <row r="97" spans="1:22" x14ac:dyDescent="0.25">
      <c r="A97" t="s">
        <v>4702</v>
      </c>
      <c r="B97">
        <v>524</v>
      </c>
      <c r="C97">
        <v>473</v>
      </c>
      <c r="D97">
        <v>705</v>
      </c>
      <c r="E97" t="s">
        <v>5687</v>
      </c>
      <c r="F97" t="s">
        <v>810</v>
      </c>
      <c r="G97" t="s">
        <v>4702</v>
      </c>
      <c r="H97">
        <v>38.61</v>
      </c>
      <c r="I97" t="s">
        <v>4702</v>
      </c>
      <c r="J97">
        <v>38.61</v>
      </c>
      <c r="K97" t="str">
        <f t="shared" si="11"/>
        <v>38.61</v>
      </c>
      <c r="L97">
        <f t="shared" si="12"/>
        <v>0</v>
      </c>
      <c r="M97" t="str">
        <f t="shared" si="13"/>
        <v>0</v>
      </c>
      <c r="N97">
        <f t="shared" si="14"/>
        <v>0</v>
      </c>
      <c r="P97" s="107" t="str">
        <f t="shared" si="15"/>
        <v/>
      </c>
      <c r="Q97" s="107" t="str">
        <f t="shared" si="16"/>
        <v/>
      </c>
      <c r="R97" s="107" t="str">
        <f t="shared" si="17"/>
        <v/>
      </c>
      <c r="S97" s="107" t="str">
        <f t="shared" si="18"/>
        <v/>
      </c>
      <c r="T97" s="107" t="str">
        <f t="shared" si="19"/>
        <v/>
      </c>
      <c r="U97" t="str">
        <f t="shared" si="20"/>
        <v/>
      </c>
      <c r="V97" t="str">
        <f t="shared" si="21"/>
        <v/>
      </c>
    </row>
    <row r="98" spans="1:22" x14ac:dyDescent="0.25">
      <c r="A98" t="s">
        <v>4703</v>
      </c>
      <c r="B98">
        <v>525</v>
      </c>
      <c r="C98">
        <v>473</v>
      </c>
      <c r="D98">
        <v>942</v>
      </c>
      <c r="F98" t="s">
        <v>1040</v>
      </c>
      <c r="G98" t="s">
        <v>4703</v>
      </c>
      <c r="H98">
        <v>55.653000000000006</v>
      </c>
      <c r="I98" t="s">
        <v>4702</v>
      </c>
      <c r="J98">
        <v>38.61</v>
      </c>
      <c r="K98" t="str">
        <f t="shared" si="11"/>
        <v>55.65</v>
      </c>
      <c r="L98">
        <f t="shared" si="12"/>
        <v>17.04</v>
      </c>
      <c r="M98" t="str">
        <f t="shared" si="13"/>
        <v>17.04</v>
      </c>
      <c r="N98">
        <f t="shared" si="14"/>
        <v>1</v>
      </c>
      <c r="P98" s="107" t="str">
        <f t="shared" si="15"/>
        <v/>
      </c>
      <c r="Q98" s="107" t="str">
        <f t="shared" si="16"/>
        <v/>
      </c>
      <c r="R98" s="107" t="str">
        <f t="shared" si="17"/>
        <v>UPDATE saskitps_product_attribute pa set pa.price = 17.04 where pa.id_product = 473 and pa.id_product_attribute = 942 ;</v>
      </c>
      <c r="S98" s="107" t="str">
        <f t="shared" si="18"/>
        <v>UPDATE saskitps_product_attribute_shop pa set pa.price = 17.04 where pa.id_product = 473 and pa.id_product_attribute = 942 ;</v>
      </c>
      <c r="T98" s="107" t="str">
        <f t="shared" si="19"/>
        <v>INSERT INTO TSaskitArchivePrix (RefSaskit,Prix,DATE_MODIF) Select RefSaskit, OldPrix, DateModification From TSaskit Where RefSaskit = 525;</v>
      </c>
      <c r="U98" t="str">
        <f t="shared" si="20"/>
        <v>UPDATE TSaskit sas set sas.OldPrix = sas.PrixMagasin, sas.PrixMagasin = 55.65, sas.DateModification = NOW() where sas.RefSaskit = 525 ;</v>
      </c>
      <c r="V98" t="str">
        <f t="shared" si="21"/>
        <v>INSERT INTO TSaskitMajProduits (RefSaskitMaj, Reference,PrixMaj) values (3,'GUIDEFVG',55.65);</v>
      </c>
    </row>
    <row r="99" spans="1:22" x14ac:dyDescent="0.25">
      <c r="A99" t="s">
        <v>4704</v>
      </c>
      <c r="B99">
        <v>741</v>
      </c>
      <c r="C99">
        <v>473</v>
      </c>
      <c r="D99">
        <v>2454</v>
      </c>
      <c r="F99" t="s">
        <v>1042</v>
      </c>
      <c r="G99" t="s">
        <v>4704</v>
      </c>
      <c r="H99">
        <v>57.815100000000001</v>
      </c>
      <c r="I99" t="s">
        <v>4702</v>
      </c>
      <c r="J99">
        <v>38.61</v>
      </c>
      <c r="K99" t="str">
        <f t="shared" si="11"/>
        <v>57.82</v>
      </c>
      <c r="L99">
        <f t="shared" si="12"/>
        <v>19.21</v>
      </c>
      <c r="M99" t="str">
        <f t="shared" si="13"/>
        <v>19.21</v>
      </c>
      <c r="N99">
        <f t="shared" si="14"/>
        <v>0</v>
      </c>
      <c r="P99" s="107" t="str">
        <f t="shared" si="15"/>
        <v/>
      </c>
      <c r="Q99" s="107" t="str">
        <f t="shared" si="16"/>
        <v/>
      </c>
      <c r="R99" s="107" t="str">
        <f t="shared" si="17"/>
        <v/>
      </c>
      <c r="S99" s="107" t="str">
        <f t="shared" si="18"/>
        <v/>
      </c>
      <c r="T99" s="107" t="str">
        <f t="shared" si="19"/>
        <v/>
      </c>
      <c r="U99" t="str">
        <f t="shared" si="20"/>
        <v/>
      </c>
      <c r="V99" t="str">
        <f t="shared" si="21"/>
        <v/>
      </c>
    </row>
    <row r="100" spans="1:22" x14ac:dyDescent="0.25">
      <c r="A100" t="s">
        <v>4705</v>
      </c>
      <c r="B100">
        <v>742</v>
      </c>
      <c r="C100">
        <v>473</v>
      </c>
      <c r="D100">
        <v>2455</v>
      </c>
      <c r="F100" t="s">
        <v>812</v>
      </c>
      <c r="G100" t="s">
        <v>4705</v>
      </c>
      <c r="H100">
        <v>39.500999999999998</v>
      </c>
      <c r="I100" t="s">
        <v>4702</v>
      </c>
      <c r="J100">
        <v>38.61</v>
      </c>
      <c r="K100" t="str">
        <f t="shared" si="11"/>
        <v>39.5</v>
      </c>
      <c r="L100">
        <f t="shared" si="12"/>
        <v>0.89</v>
      </c>
      <c r="M100" t="str">
        <f t="shared" si="13"/>
        <v>0.89</v>
      </c>
      <c r="N100">
        <f t="shared" si="14"/>
        <v>0</v>
      </c>
      <c r="P100" s="107" t="str">
        <f t="shared" si="15"/>
        <v/>
      </c>
      <c r="Q100" s="107" t="str">
        <f t="shared" si="16"/>
        <v/>
      </c>
      <c r="R100" s="107" t="str">
        <f t="shared" si="17"/>
        <v/>
      </c>
      <c r="S100" s="107" t="str">
        <f t="shared" si="18"/>
        <v/>
      </c>
      <c r="T100" s="107" t="str">
        <f t="shared" si="19"/>
        <v/>
      </c>
      <c r="U100" t="str">
        <f t="shared" si="20"/>
        <v/>
      </c>
      <c r="V100" t="str">
        <f t="shared" si="21"/>
        <v/>
      </c>
    </row>
    <row r="101" spans="1:22" x14ac:dyDescent="0.25">
      <c r="A101" t="s">
        <v>4706</v>
      </c>
      <c r="B101">
        <v>526</v>
      </c>
      <c r="C101">
        <v>474</v>
      </c>
      <c r="D101">
        <v>710</v>
      </c>
      <c r="F101" t="s">
        <v>814</v>
      </c>
      <c r="G101" t="s">
        <v>4706</v>
      </c>
      <c r="H101">
        <v>11.9833</v>
      </c>
      <c r="I101" t="s">
        <v>4707</v>
      </c>
      <c r="J101">
        <v>13.5527</v>
      </c>
      <c r="K101" t="str">
        <f t="shared" si="11"/>
        <v>11.98</v>
      </c>
      <c r="L101">
        <f t="shared" si="12"/>
        <v>-1.57</v>
      </c>
      <c r="M101" t="str">
        <f t="shared" si="13"/>
        <v>-1.57</v>
      </c>
      <c r="N101">
        <f t="shared" si="14"/>
        <v>0</v>
      </c>
      <c r="P101" s="107" t="str">
        <f t="shared" si="15"/>
        <v/>
      </c>
      <c r="Q101" s="107" t="str">
        <f t="shared" si="16"/>
        <v/>
      </c>
      <c r="R101" s="107" t="str">
        <f t="shared" si="17"/>
        <v/>
      </c>
      <c r="S101" s="107" t="str">
        <f t="shared" si="18"/>
        <v/>
      </c>
      <c r="T101" s="107" t="str">
        <f t="shared" si="19"/>
        <v/>
      </c>
      <c r="U101" t="str">
        <f t="shared" si="20"/>
        <v/>
      </c>
      <c r="V101" t="str">
        <f t="shared" si="21"/>
        <v/>
      </c>
    </row>
    <row r="102" spans="1:22" x14ac:dyDescent="0.25">
      <c r="A102" t="s">
        <v>4707</v>
      </c>
      <c r="B102">
        <v>527</v>
      </c>
      <c r="C102">
        <v>474</v>
      </c>
      <c r="D102">
        <v>936</v>
      </c>
      <c r="E102" t="s">
        <v>5687</v>
      </c>
      <c r="F102" t="s">
        <v>816</v>
      </c>
      <c r="G102" t="s">
        <v>4707</v>
      </c>
      <c r="H102">
        <v>13.5527</v>
      </c>
      <c r="I102" t="s">
        <v>4707</v>
      </c>
      <c r="J102">
        <v>13.5527</v>
      </c>
      <c r="K102" t="str">
        <f t="shared" si="11"/>
        <v>13.55</v>
      </c>
      <c r="L102">
        <f t="shared" si="12"/>
        <v>0</v>
      </c>
      <c r="M102" t="str">
        <f t="shared" si="13"/>
        <v>0</v>
      </c>
      <c r="N102">
        <f t="shared" si="14"/>
        <v>0</v>
      </c>
      <c r="P102" s="107" t="str">
        <f t="shared" si="15"/>
        <v/>
      </c>
      <c r="Q102" s="107" t="str">
        <f t="shared" si="16"/>
        <v/>
      </c>
      <c r="R102" s="107" t="str">
        <f t="shared" si="17"/>
        <v/>
      </c>
      <c r="S102" s="107" t="str">
        <f t="shared" si="18"/>
        <v/>
      </c>
      <c r="T102" s="107" t="str">
        <f t="shared" si="19"/>
        <v/>
      </c>
      <c r="U102" t="str">
        <f t="shared" si="20"/>
        <v/>
      </c>
      <c r="V102" t="str">
        <f t="shared" si="21"/>
        <v/>
      </c>
    </row>
    <row r="103" spans="1:22" x14ac:dyDescent="0.25">
      <c r="A103" t="s">
        <v>4708</v>
      </c>
      <c r="B103">
        <v>528</v>
      </c>
      <c r="C103">
        <v>486</v>
      </c>
      <c r="D103">
        <v>926</v>
      </c>
      <c r="E103" t="s">
        <v>5687</v>
      </c>
      <c r="F103" t="s">
        <v>834</v>
      </c>
      <c r="G103" t="s">
        <v>4708</v>
      </c>
      <c r="H103">
        <v>8.25</v>
      </c>
      <c r="I103" t="s">
        <v>4708</v>
      </c>
      <c r="J103">
        <v>8.25</v>
      </c>
      <c r="K103" t="str">
        <f t="shared" si="11"/>
        <v>8.25</v>
      </c>
      <c r="L103">
        <f t="shared" si="12"/>
        <v>0</v>
      </c>
      <c r="M103" t="str">
        <f t="shared" si="13"/>
        <v>0</v>
      </c>
      <c r="N103">
        <f t="shared" si="14"/>
        <v>0</v>
      </c>
      <c r="P103" s="107" t="str">
        <f t="shared" si="15"/>
        <v/>
      </c>
      <c r="Q103" s="107" t="str">
        <f t="shared" si="16"/>
        <v/>
      </c>
      <c r="R103" s="107" t="str">
        <f t="shared" si="17"/>
        <v/>
      </c>
      <c r="S103" s="107" t="str">
        <f t="shared" si="18"/>
        <v/>
      </c>
      <c r="T103" s="107" t="str">
        <f t="shared" si="19"/>
        <v/>
      </c>
      <c r="U103" t="str">
        <f t="shared" si="20"/>
        <v/>
      </c>
      <c r="V103" t="str">
        <f t="shared" si="21"/>
        <v/>
      </c>
    </row>
    <row r="104" spans="1:22" x14ac:dyDescent="0.25">
      <c r="A104" t="s">
        <v>4709</v>
      </c>
      <c r="B104">
        <v>531</v>
      </c>
      <c r="C104">
        <v>490</v>
      </c>
      <c r="D104">
        <v>558</v>
      </c>
      <c r="E104" t="s">
        <v>5687</v>
      </c>
      <c r="F104" t="s">
        <v>841</v>
      </c>
      <c r="G104" t="s">
        <v>4709</v>
      </c>
      <c r="H104">
        <v>24.870999999999999</v>
      </c>
      <c r="I104" t="s">
        <v>4709</v>
      </c>
      <c r="J104">
        <v>24.870999999999999</v>
      </c>
      <c r="K104" t="str">
        <f t="shared" si="11"/>
        <v>24.87</v>
      </c>
      <c r="L104">
        <f t="shared" si="12"/>
        <v>0</v>
      </c>
      <c r="M104" t="str">
        <f t="shared" si="13"/>
        <v>0</v>
      </c>
      <c r="N104">
        <f t="shared" si="14"/>
        <v>0</v>
      </c>
      <c r="P104" s="107" t="str">
        <f t="shared" si="15"/>
        <v/>
      </c>
      <c r="Q104" s="107" t="str">
        <f t="shared" si="16"/>
        <v/>
      </c>
      <c r="R104" s="107" t="str">
        <f t="shared" si="17"/>
        <v/>
      </c>
      <c r="S104" s="107" t="str">
        <f t="shared" si="18"/>
        <v/>
      </c>
      <c r="T104" s="107" t="str">
        <f t="shared" si="19"/>
        <v/>
      </c>
      <c r="U104" t="str">
        <f t="shared" si="20"/>
        <v/>
      </c>
      <c r="V104" t="str">
        <f t="shared" si="21"/>
        <v/>
      </c>
    </row>
    <row r="105" spans="1:22" x14ac:dyDescent="0.25">
      <c r="A105" t="s">
        <v>4714</v>
      </c>
      <c r="B105">
        <v>335</v>
      </c>
      <c r="C105">
        <v>511</v>
      </c>
      <c r="D105">
        <v>2475</v>
      </c>
      <c r="E105" t="s">
        <v>5687</v>
      </c>
      <c r="F105" t="s">
        <v>984</v>
      </c>
      <c r="G105" t="s">
        <v>4714</v>
      </c>
      <c r="H105">
        <v>909.68249999999989</v>
      </c>
      <c r="I105" t="s">
        <v>4714</v>
      </c>
      <c r="J105">
        <v>909.68249999999989</v>
      </c>
      <c r="K105" t="str">
        <f t="shared" si="11"/>
        <v>909.68</v>
      </c>
      <c r="L105">
        <f t="shared" si="12"/>
        <v>0</v>
      </c>
      <c r="M105" t="str">
        <f t="shared" si="13"/>
        <v>0</v>
      </c>
      <c r="N105">
        <f t="shared" si="14"/>
        <v>1</v>
      </c>
      <c r="P105" s="107" t="str">
        <f t="shared" si="15"/>
        <v>UPDATE saskitps_product p set p.price = 909.68, p.date_upd=now() where p.id_product = 511 ;</v>
      </c>
      <c r="Q105" s="107" t="str">
        <f t="shared" si="16"/>
        <v>UPDATE saskitps_product_shop p set p.price = 909.68, p.date_upd=now() where p.id_product = 511 ;</v>
      </c>
      <c r="R105" s="107" t="str">
        <f t="shared" si="17"/>
        <v>UPDATE saskitps_product_attribute pa set pa.price = 0 where pa.id_product = 511 and pa.id_product_attribute = 2475 ;</v>
      </c>
      <c r="S105" s="107" t="str">
        <f t="shared" si="18"/>
        <v>UPDATE saskitps_product_attribute_shop pa set pa.price = 0 where pa.id_product = 511 and pa.id_product_attribute = 2475 ;</v>
      </c>
      <c r="T105" s="107" t="str">
        <f t="shared" si="19"/>
        <v>INSERT INTO TSaskitArchivePrix (RefSaskit,Prix,DATE_MODIF) Select RefSaskit, OldPrix, DateModification From TSaskit Where RefSaskit = 335;</v>
      </c>
      <c r="U105" t="str">
        <f t="shared" si="20"/>
        <v>UPDATE TSaskit sas set sas.OldPrix = sas.PrixMagasin, sas.PrixMagasin = 909.68, sas.DateModification = NOW() where sas.RefSaskit = 335 ;</v>
      </c>
      <c r="V105" t="str">
        <f t="shared" si="21"/>
        <v>INSERT INTO TSaskitMajProduits (RefSaskitMaj, Reference,PrixMaj) values (3,'PSFV3EH3X2',909.68);</v>
      </c>
    </row>
    <row r="106" spans="1:22" x14ac:dyDescent="0.25">
      <c r="A106" t="s">
        <v>4715</v>
      </c>
      <c r="B106">
        <v>336</v>
      </c>
      <c r="C106">
        <v>511</v>
      </c>
      <c r="D106">
        <v>2476</v>
      </c>
      <c r="F106" t="s">
        <v>986</v>
      </c>
      <c r="G106" t="s">
        <v>4715</v>
      </c>
      <c r="H106">
        <v>1145.2945</v>
      </c>
      <c r="I106" t="s">
        <v>4714</v>
      </c>
      <c r="J106">
        <v>909.68249999999989</v>
      </c>
      <c r="K106" t="str">
        <f t="shared" si="11"/>
        <v>1145.29</v>
      </c>
      <c r="L106">
        <f t="shared" si="12"/>
        <v>235.61</v>
      </c>
      <c r="M106" t="str">
        <f t="shared" si="13"/>
        <v>235.61</v>
      </c>
      <c r="N106">
        <f t="shared" si="14"/>
        <v>1</v>
      </c>
      <c r="P106" s="107" t="str">
        <f t="shared" si="15"/>
        <v/>
      </c>
      <c r="Q106" s="107" t="str">
        <f t="shared" si="16"/>
        <v/>
      </c>
      <c r="R106" s="107" t="str">
        <f t="shared" si="17"/>
        <v>UPDATE saskitps_product_attribute pa set pa.price = 235.61 where pa.id_product = 511 and pa.id_product_attribute = 2476 ;</v>
      </c>
      <c r="S106" s="107" t="str">
        <f t="shared" si="18"/>
        <v>UPDATE saskitps_product_attribute_shop pa set pa.price = 235.61 where pa.id_product = 511 and pa.id_product_attribute = 2476 ;</v>
      </c>
      <c r="T106" s="107" t="str">
        <f t="shared" si="19"/>
        <v>INSERT INTO TSaskitArchivePrix (RefSaskit,Prix,DATE_MODIF) Select RefSaskit, OldPrix, DateModification From TSaskit Where RefSaskit = 336;</v>
      </c>
      <c r="U106" t="str">
        <f t="shared" si="20"/>
        <v>UPDATE TSaskit sas set sas.OldPrix = sas.PrixMagasin, sas.PrixMagasin = 1145.29, sas.DateModification = NOW() where sas.RefSaskit = 336 ;</v>
      </c>
      <c r="V106" t="str">
        <f t="shared" si="21"/>
        <v>INSERT INTO TSaskitMajProduits (RefSaskitMaj, Reference,PrixMaj) values (3,'PSFV4EH4X2',1145.29);</v>
      </c>
    </row>
    <row r="107" spans="1:22" x14ac:dyDescent="0.25">
      <c r="A107" t="s">
        <v>4716</v>
      </c>
      <c r="B107">
        <v>337</v>
      </c>
      <c r="C107">
        <v>511</v>
      </c>
      <c r="D107">
        <v>2477</v>
      </c>
      <c r="F107" t="s">
        <v>988</v>
      </c>
      <c r="G107" t="s">
        <v>4716</v>
      </c>
      <c r="H107">
        <v>1302.9504999999999</v>
      </c>
      <c r="I107" t="s">
        <v>4714</v>
      </c>
      <c r="J107">
        <v>909.68249999999989</v>
      </c>
      <c r="K107" t="str">
        <f t="shared" si="11"/>
        <v>1302.95</v>
      </c>
      <c r="L107">
        <f t="shared" si="12"/>
        <v>393.27</v>
      </c>
      <c r="M107" t="str">
        <f t="shared" si="13"/>
        <v>393.27</v>
      </c>
      <c r="N107">
        <f t="shared" si="14"/>
        <v>1</v>
      </c>
      <c r="P107" s="107" t="str">
        <f t="shared" si="15"/>
        <v/>
      </c>
      <c r="Q107" s="107" t="str">
        <f t="shared" si="16"/>
        <v/>
      </c>
      <c r="R107" s="107" t="str">
        <f t="shared" si="17"/>
        <v>UPDATE saskitps_product_attribute pa set pa.price = 393.27 where pa.id_product = 511 and pa.id_product_attribute = 2477 ;</v>
      </c>
      <c r="S107" s="107" t="str">
        <f t="shared" si="18"/>
        <v>UPDATE saskitps_product_attribute_shop pa set pa.price = 393.27 where pa.id_product = 511 and pa.id_product_attribute = 2477 ;</v>
      </c>
      <c r="T107" s="107" t="str">
        <f t="shared" si="19"/>
        <v>INSERT INTO TSaskitArchivePrix (RefSaskit,Prix,DATE_MODIF) Select RefSaskit, OldPrix, DateModification From TSaskit Where RefSaskit = 337;</v>
      </c>
      <c r="U107" t="str">
        <f t="shared" si="20"/>
        <v>UPDATE TSaskit sas set sas.OldPrix = sas.PrixMagasin, sas.PrixMagasin = 1302.95, sas.DateModification = NOW() where sas.RefSaskit = 337 ;</v>
      </c>
      <c r="V107" t="str">
        <f t="shared" si="21"/>
        <v>INSERT INTO TSaskitMajProduits (RefSaskitMaj, Reference,PrixMaj) values (3,'PSFV5EH4X2.5',1302.95);</v>
      </c>
    </row>
    <row r="108" spans="1:22" x14ac:dyDescent="0.25">
      <c r="A108" t="s">
        <v>4717</v>
      </c>
      <c r="B108">
        <v>338</v>
      </c>
      <c r="C108">
        <v>511</v>
      </c>
      <c r="D108">
        <v>2478</v>
      </c>
      <c r="F108" t="s">
        <v>990</v>
      </c>
      <c r="G108" t="s">
        <v>4717</v>
      </c>
      <c r="H108">
        <v>1649.6420000000001</v>
      </c>
      <c r="I108" t="s">
        <v>4714</v>
      </c>
      <c r="J108">
        <v>909.68249999999989</v>
      </c>
      <c r="K108" t="str">
        <f t="shared" si="11"/>
        <v>1649.64</v>
      </c>
      <c r="L108">
        <f t="shared" si="12"/>
        <v>739.96</v>
      </c>
      <c r="M108" t="str">
        <f t="shared" si="13"/>
        <v>739.96</v>
      </c>
      <c r="N108">
        <f t="shared" si="14"/>
        <v>1</v>
      </c>
      <c r="P108" s="107" t="str">
        <f t="shared" si="15"/>
        <v/>
      </c>
      <c r="Q108" s="107" t="str">
        <f t="shared" si="16"/>
        <v/>
      </c>
      <c r="R108" s="107" t="str">
        <f t="shared" si="17"/>
        <v>UPDATE saskitps_product_attribute pa set pa.price = 739.96 where pa.id_product = 511 and pa.id_product_attribute = 2478 ;</v>
      </c>
      <c r="S108" s="107" t="str">
        <f t="shared" si="18"/>
        <v>UPDATE saskitps_product_attribute_shop pa set pa.price = 739.96 where pa.id_product = 511 and pa.id_product_attribute = 2478 ;</v>
      </c>
      <c r="T108" s="107" t="str">
        <f t="shared" si="19"/>
        <v>INSERT INTO TSaskitArchivePrix (RefSaskit,Prix,DATE_MODIF) Select RefSaskit, OldPrix, DateModification From TSaskit Where RefSaskit = 338;</v>
      </c>
      <c r="U108" t="str">
        <f t="shared" si="20"/>
        <v>UPDATE TSaskit sas set sas.OldPrix = sas.PrixMagasin, sas.PrixMagasin = 1649.64, sas.DateModification = NOW() where sas.RefSaskit = 338 ;</v>
      </c>
      <c r="V108" t="str">
        <f t="shared" si="21"/>
        <v>INSERT INTO TSaskitMajProduits (RefSaskitMaj, Reference,PrixMaj) values (3,'PSFV6EH4X3',1649.64);</v>
      </c>
    </row>
    <row r="109" spans="1:22" x14ac:dyDescent="0.25">
      <c r="A109" t="s">
        <v>4718</v>
      </c>
      <c r="B109">
        <v>339</v>
      </c>
      <c r="C109">
        <v>511</v>
      </c>
      <c r="D109">
        <v>2480</v>
      </c>
      <c r="F109" t="s">
        <v>992</v>
      </c>
      <c r="G109" t="s">
        <v>4718</v>
      </c>
      <c r="H109">
        <v>1737.7190000000001</v>
      </c>
      <c r="I109" t="s">
        <v>4714</v>
      </c>
      <c r="J109">
        <v>909.68249999999989</v>
      </c>
      <c r="K109" t="str">
        <f t="shared" si="11"/>
        <v>1737.72</v>
      </c>
      <c r="L109">
        <f t="shared" si="12"/>
        <v>828.04</v>
      </c>
      <c r="M109" t="str">
        <f t="shared" si="13"/>
        <v>828.04</v>
      </c>
      <c r="N109">
        <f t="shared" si="14"/>
        <v>1</v>
      </c>
      <c r="P109" s="107" t="str">
        <f t="shared" si="15"/>
        <v/>
      </c>
      <c r="Q109" s="107" t="str">
        <f t="shared" si="16"/>
        <v/>
      </c>
      <c r="R109" s="107" t="str">
        <f t="shared" si="17"/>
        <v>UPDATE saskitps_product_attribute pa set pa.price = 828.04 where pa.id_product = 511 and pa.id_product_attribute = 2480 ;</v>
      </c>
      <c r="S109" s="107" t="str">
        <f t="shared" si="18"/>
        <v>UPDATE saskitps_product_attribute_shop pa set pa.price = 828.04 where pa.id_product = 511 and pa.id_product_attribute = 2480 ;</v>
      </c>
      <c r="T109" s="107" t="str">
        <f t="shared" si="19"/>
        <v>INSERT INTO TSaskitArchivePrix (RefSaskit,Prix,DATE_MODIF) Select RefSaskit, OldPrix, DateModification From TSaskit Where RefSaskit = 339;</v>
      </c>
      <c r="U109" t="str">
        <f t="shared" si="20"/>
        <v>UPDATE TSaskit sas set sas.OldPrix = sas.PrixMagasin, sas.PrixMagasin = 1737.72, sas.DateModification = NOW() where sas.RefSaskit = 339 ;</v>
      </c>
      <c r="V109" t="str">
        <f t="shared" si="21"/>
        <v>INSERT INTO TSaskitMajProduits (RefSaskitMaj, Reference,PrixMaj) values (3,'PSFV7EH4X3.5',1737.72);</v>
      </c>
    </row>
    <row r="110" spans="1:22" x14ac:dyDescent="0.25">
      <c r="A110" t="s">
        <v>4719</v>
      </c>
      <c r="B110">
        <v>340</v>
      </c>
      <c r="C110">
        <v>511</v>
      </c>
      <c r="D110">
        <v>2481</v>
      </c>
      <c r="F110" t="s">
        <v>994</v>
      </c>
      <c r="G110" t="s">
        <v>4719</v>
      </c>
      <c r="H110">
        <v>2152.6124999999997</v>
      </c>
      <c r="I110" t="s">
        <v>4714</v>
      </c>
      <c r="J110">
        <v>909.68249999999989</v>
      </c>
      <c r="K110" t="str">
        <f t="shared" si="11"/>
        <v>2152.61</v>
      </c>
      <c r="L110">
        <f t="shared" si="12"/>
        <v>1242.93</v>
      </c>
      <c r="M110" t="str">
        <f t="shared" si="13"/>
        <v>1242.93</v>
      </c>
      <c r="N110">
        <f t="shared" si="14"/>
        <v>1</v>
      </c>
      <c r="P110" s="107" t="str">
        <f t="shared" si="15"/>
        <v/>
      </c>
      <c r="Q110" s="107" t="str">
        <f t="shared" si="16"/>
        <v/>
      </c>
      <c r="R110" s="107" t="str">
        <f t="shared" si="17"/>
        <v>UPDATE saskitps_product_attribute pa set pa.price = 1242.93 where pa.id_product = 511 and pa.id_product_attribute = 2481 ;</v>
      </c>
      <c r="S110" s="107" t="str">
        <f t="shared" si="18"/>
        <v>UPDATE saskitps_product_attribute_shop pa set pa.price = 1242.93 where pa.id_product = 511 and pa.id_product_attribute = 2481 ;</v>
      </c>
      <c r="T110" s="107" t="str">
        <f t="shared" si="19"/>
        <v>INSERT INTO TSaskitArchivePrix (RefSaskit,Prix,DATE_MODIF) Select RefSaskit, OldPrix, DateModification From TSaskit Where RefSaskit = 340;</v>
      </c>
      <c r="U110" t="str">
        <f t="shared" si="20"/>
        <v>UPDATE TSaskit sas set sas.OldPrix = sas.PrixMagasin, sas.PrixMagasin = 2152.61, sas.DateModification = NOW() where sas.RefSaskit = 340 ;</v>
      </c>
      <c r="V110" t="str">
        <f t="shared" si="21"/>
        <v>INSERT INTO TSaskitMajProduits (RefSaskitMaj, Reference,PrixMaj) values (3,'PSFV8EH4X4',2152.61);</v>
      </c>
    </row>
    <row r="111" spans="1:22" x14ac:dyDescent="0.25">
      <c r="A111" t="s">
        <v>4720</v>
      </c>
      <c r="B111">
        <v>341</v>
      </c>
      <c r="C111">
        <v>511</v>
      </c>
      <c r="D111">
        <v>2483</v>
      </c>
      <c r="F111" t="s">
        <v>996</v>
      </c>
      <c r="G111" t="s">
        <v>4720</v>
      </c>
      <c r="H111">
        <v>2240.6895</v>
      </c>
      <c r="I111" t="s">
        <v>4714</v>
      </c>
      <c r="J111">
        <v>909.68249999999989</v>
      </c>
      <c r="K111" t="str">
        <f t="shared" si="11"/>
        <v>2240.69</v>
      </c>
      <c r="L111">
        <f t="shared" si="12"/>
        <v>1331.01</v>
      </c>
      <c r="M111" t="str">
        <f t="shared" si="13"/>
        <v>1331.01</v>
      </c>
      <c r="N111">
        <f t="shared" si="14"/>
        <v>1</v>
      </c>
      <c r="P111" s="107" t="str">
        <f t="shared" si="15"/>
        <v/>
      </c>
      <c r="Q111" s="107" t="str">
        <f t="shared" si="16"/>
        <v/>
      </c>
      <c r="R111" s="107" t="str">
        <f t="shared" si="17"/>
        <v>UPDATE saskitps_product_attribute pa set pa.price = 1331.01 where pa.id_product = 511 and pa.id_product_attribute = 2483 ;</v>
      </c>
      <c r="S111" s="107" t="str">
        <f t="shared" si="18"/>
        <v>UPDATE saskitps_product_attribute_shop pa set pa.price = 1331.01 where pa.id_product = 511 and pa.id_product_attribute = 2483 ;</v>
      </c>
      <c r="T111" s="107" t="str">
        <f t="shared" si="19"/>
        <v>INSERT INTO TSaskitArchivePrix (RefSaskit,Prix,DATE_MODIF) Select RefSaskit, OldPrix, DateModification From TSaskit Where RefSaskit = 341;</v>
      </c>
      <c r="U111" t="str">
        <f t="shared" si="20"/>
        <v>UPDATE TSaskit sas set sas.OldPrix = sas.PrixMagasin, sas.PrixMagasin = 2240.69, sas.DateModification = NOW() where sas.RefSaskit = 341 ;</v>
      </c>
      <c r="V111" t="str">
        <f t="shared" si="21"/>
        <v>INSERT INTO TSaskitMajProduits (RefSaskitMaj, Reference,PrixMaj) values (3,'PSFV9EH4X4.5',2240.69);</v>
      </c>
    </row>
    <row r="112" spans="1:22" x14ac:dyDescent="0.25">
      <c r="A112" t="s">
        <v>4721</v>
      </c>
      <c r="B112">
        <v>342</v>
      </c>
      <c r="C112">
        <v>511</v>
      </c>
      <c r="D112">
        <v>2484</v>
      </c>
      <c r="F112" t="s">
        <v>998</v>
      </c>
      <c r="G112" t="s">
        <v>4721</v>
      </c>
      <c r="H112">
        <v>2448.2365</v>
      </c>
      <c r="I112" t="s">
        <v>4714</v>
      </c>
      <c r="J112">
        <v>909.68249999999989</v>
      </c>
      <c r="K112" t="str">
        <f t="shared" si="11"/>
        <v>2448.24</v>
      </c>
      <c r="L112">
        <f t="shared" si="12"/>
        <v>1538.55</v>
      </c>
      <c r="M112" t="str">
        <f t="shared" si="13"/>
        <v>1538.55</v>
      </c>
      <c r="N112">
        <f t="shared" si="14"/>
        <v>1</v>
      </c>
      <c r="P112" s="107" t="str">
        <f t="shared" si="15"/>
        <v/>
      </c>
      <c r="Q112" s="107" t="str">
        <f t="shared" si="16"/>
        <v/>
      </c>
      <c r="R112" s="107" t="str">
        <f t="shared" si="17"/>
        <v>UPDATE saskitps_product_attribute pa set pa.price = 1538.55 where pa.id_product = 511 and pa.id_product_attribute = 2484 ;</v>
      </c>
      <c r="S112" s="107" t="str">
        <f t="shared" si="18"/>
        <v>UPDATE saskitps_product_attribute_shop pa set pa.price = 1538.55 where pa.id_product = 511 and pa.id_product_attribute = 2484 ;</v>
      </c>
      <c r="T112" s="107" t="str">
        <f t="shared" si="19"/>
        <v>INSERT INTO TSaskitArchivePrix (RefSaskit,Prix,DATE_MODIF) Select RefSaskit, OldPrix, DateModification From TSaskit Where RefSaskit = 342;</v>
      </c>
      <c r="U112" t="str">
        <f t="shared" si="20"/>
        <v>UPDATE TSaskit sas set sas.OldPrix = sas.PrixMagasin, sas.PrixMagasin = 2448.24, sas.DateModification = NOW() where sas.RefSaskit = 342 ;</v>
      </c>
      <c r="V112" t="str">
        <f t="shared" si="21"/>
        <v>INSERT INTO TSaskitMajProduits (RefSaskitMaj, Reference,PrixMaj) values (3,'PSFV10EH4X5',2448.24);</v>
      </c>
    </row>
    <row r="113" spans="1:22" x14ac:dyDescent="0.25">
      <c r="A113" t="s">
        <v>4722</v>
      </c>
      <c r="B113">
        <v>343</v>
      </c>
      <c r="C113">
        <v>511</v>
      </c>
      <c r="D113">
        <v>2485</v>
      </c>
      <c r="F113" t="s">
        <v>1000</v>
      </c>
      <c r="G113" t="s">
        <v>4722</v>
      </c>
      <c r="H113">
        <v>2936.2154999999998</v>
      </c>
      <c r="I113" t="s">
        <v>4714</v>
      </c>
      <c r="J113">
        <v>909.68249999999989</v>
      </c>
      <c r="K113" t="str">
        <f t="shared" si="11"/>
        <v>2936.22</v>
      </c>
      <c r="L113">
        <f t="shared" si="12"/>
        <v>2026.53</v>
      </c>
      <c r="M113" t="str">
        <f t="shared" si="13"/>
        <v>2026.53</v>
      </c>
      <c r="N113">
        <f t="shared" si="14"/>
        <v>1</v>
      </c>
      <c r="P113" s="107" t="str">
        <f t="shared" si="15"/>
        <v/>
      </c>
      <c r="Q113" s="107" t="str">
        <f t="shared" si="16"/>
        <v/>
      </c>
      <c r="R113" s="107" t="str">
        <f t="shared" si="17"/>
        <v>UPDATE saskitps_product_attribute pa set pa.price = 2026.53 where pa.id_product = 511 and pa.id_product_attribute = 2485 ;</v>
      </c>
      <c r="S113" s="107" t="str">
        <f t="shared" si="18"/>
        <v>UPDATE saskitps_product_attribute_shop pa set pa.price = 2026.53 where pa.id_product = 511 and pa.id_product_attribute = 2485 ;</v>
      </c>
      <c r="T113" s="107" t="str">
        <f t="shared" si="19"/>
        <v>INSERT INTO TSaskitArchivePrix (RefSaskit,Prix,DATE_MODIF) Select RefSaskit, OldPrix, DateModification From TSaskit Where RefSaskit = 343;</v>
      </c>
      <c r="U113" t="str">
        <f t="shared" si="20"/>
        <v>UPDATE TSaskit sas set sas.OldPrix = sas.PrixMagasin, sas.PrixMagasin = 2936.22, sas.DateModification = NOW() where sas.RefSaskit = 343 ;</v>
      </c>
      <c r="V113" t="str">
        <f t="shared" si="21"/>
        <v>INSERT INTO TSaskitMajProduits (RefSaskitMaj, Reference,PrixMaj) values (3,'PSFV12EH6X4',2936.22);</v>
      </c>
    </row>
    <row r="114" spans="1:22" x14ac:dyDescent="0.25">
      <c r="A114" t="s">
        <v>4723</v>
      </c>
      <c r="B114">
        <v>344</v>
      </c>
      <c r="C114">
        <v>511</v>
      </c>
      <c r="D114">
        <v>2486</v>
      </c>
      <c r="F114" t="s">
        <v>1002</v>
      </c>
      <c r="G114" t="s">
        <v>4723</v>
      </c>
      <c r="H114">
        <v>3392.3549999999996</v>
      </c>
      <c r="I114" t="s">
        <v>4714</v>
      </c>
      <c r="J114">
        <v>909.68249999999989</v>
      </c>
      <c r="K114" t="str">
        <f t="shared" si="11"/>
        <v>3392.36</v>
      </c>
      <c r="L114">
        <f t="shared" si="12"/>
        <v>2482.67</v>
      </c>
      <c r="M114" t="str">
        <f t="shared" si="13"/>
        <v>2482.67</v>
      </c>
      <c r="N114">
        <f t="shared" si="14"/>
        <v>1</v>
      </c>
      <c r="P114" s="107" t="str">
        <f t="shared" si="15"/>
        <v/>
      </c>
      <c r="Q114" s="107" t="str">
        <f t="shared" si="16"/>
        <v/>
      </c>
      <c r="R114" s="107" t="str">
        <f t="shared" si="17"/>
        <v>UPDATE saskitps_product_attribute pa set pa.price = 2482.67 where pa.id_product = 511 and pa.id_product_attribute = 2486 ;</v>
      </c>
      <c r="S114" s="107" t="str">
        <f t="shared" si="18"/>
        <v>UPDATE saskitps_product_attribute_shop pa set pa.price = 2482.67 where pa.id_product = 511 and pa.id_product_attribute = 2486 ;</v>
      </c>
      <c r="T114" s="107" t="str">
        <f t="shared" si="19"/>
        <v>INSERT INTO TSaskitArchivePrix (RefSaskit,Prix,DATE_MODIF) Select RefSaskit, OldPrix, DateModification From TSaskit Where RefSaskit = 344;</v>
      </c>
      <c r="U114" t="str">
        <f t="shared" si="20"/>
        <v>UPDATE TSaskit sas set sas.OldPrix = sas.PrixMagasin, sas.PrixMagasin = 3392.36, sas.DateModification = NOW() where sas.RefSaskit = 344 ;</v>
      </c>
      <c r="V114" t="str">
        <f t="shared" si="21"/>
        <v>INSERT INTO TSaskitMajProduits (RefSaskitMaj, Reference,PrixMaj) values (3,'PSFV14EH7X4',3392.36);</v>
      </c>
    </row>
    <row r="115" spans="1:22" x14ac:dyDescent="0.25">
      <c r="A115" t="s">
        <v>4724</v>
      </c>
      <c r="B115">
        <v>345</v>
      </c>
      <c r="C115">
        <v>511</v>
      </c>
      <c r="D115">
        <v>2487</v>
      </c>
      <c r="F115" t="s">
        <v>1004</v>
      </c>
      <c r="G115" t="s">
        <v>4724</v>
      </c>
      <c r="H115">
        <v>3846.9120000000003</v>
      </c>
      <c r="I115" t="s">
        <v>4714</v>
      </c>
      <c r="J115">
        <v>909.68249999999989</v>
      </c>
      <c r="K115" t="str">
        <f t="shared" si="11"/>
        <v>3846.91</v>
      </c>
      <c r="L115">
        <f t="shared" si="12"/>
        <v>2937.23</v>
      </c>
      <c r="M115" t="str">
        <f t="shared" si="13"/>
        <v>2937.23</v>
      </c>
      <c r="N115">
        <f t="shared" si="14"/>
        <v>1</v>
      </c>
      <c r="P115" s="107" t="str">
        <f t="shared" si="15"/>
        <v/>
      </c>
      <c r="Q115" s="107" t="str">
        <f t="shared" si="16"/>
        <v/>
      </c>
      <c r="R115" s="107" t="str">
        <f t="shared" si="17"/>
        <v>UPDATE saskitps_product_attribute pa set pa.price = 2937.23 where pa.id_product = 511 and pa.id_product_attribute = 2487 ;</v>
      </c>
      <c r="S115" s="107" t="str">
        <f t="shared" si="18"/>
        <v>UPDATE saskitps_product_attribute_shop pa set pa.price = 2937.23 where pa.id_product = 511 and pa.id_product_attribute = 2487 ;</v>
      </c>
      <c r="T115" s="107" t="str">
        <f t="shared" si="19"/>
        <v>INSERT INTO TSaskitArchivePrix (RefSaskit,Prix,DATE_MODIF) Select RefSaskit, OldPrix, DateModification From TSaskit Where RefSaskit = 345;</v>
      </c>
      <c r="U115" t="str">
        <f t="shared" si="20"/>
        <v>UPDATE TSaskit sas set sas.OldPrix = sas.PrixMagasin, sas.PrixMagasin = 3846.91, sas.DateModification = NOW() where sas.RefSaskit = 345 ;</v>
      </c>
      <c r="V115" t="str">
        <f t="shared" si="21"/>
        <v>INSERT INTO TSaskitMajProduits (RefSaskitMaj, Reference,PrixMaj) values (3,'PSFV16EH8X4',3846.91);</v>
      </c>
    </row>
    <row r="116" spans="1:22" x14ac:dyDescent="0.25">
      <c r="A116" t="s">
        <v>4725</v>
      </c>
      <c r="B116">
        <v>346</v>
      </c>
      <c r="C116">
        <v>511</v>
      </c>
      <c r="D116">
        <v>2488</v>
      </c>
      <c r="F116" t="s">
        <v>1006</v>
      </c>
      <c r="G116" t="s">
        <v>4725</v>
      </c>
      <c r="H116">
        <v>3998.3609999999999</v>
      </c>
      <c r="I116" t="s">
        <v>4714</v>
      </c>
      <c r="J116">
        <v>909.68249999999989</v>
      </c>
      <c r="K116" t="str">
        <f t="shared" si="11"/>
        <v>3998.36</v>
      </c>
      <c r="L116">
        <f t="shared" si="12"/>
        <v>3088.68</v>
      </c>
      <c r="M116" t="str">
        <f t="shared" si="13"/>
        <v>3088.68</v>
      </c>
      <c r="N116">
        <f t="shared" si="14"/>
        <v>1</v>
      </c>
      <c r="P116" s="107" t="str">
        <f t="shared" si="15"/>
        <v/>
      </c>
      <c r="Q116" s="107" t="str">
        <f t="shared" si="16"/>
        <v/>
      </c>
      <c r="R116" s="107" t="str">
        <f t="shared" si="17"/>
        <v>UPDATE saskitps_product_attribute pa set pa.price = 3088.68 where pa.id_product = 511 and pa.id_product_attribute = 2488 ;</v>
      </c>
      <c r="S116" s="107" t="str">
        <f t="shared" si="18"/>
        <v>UPDATE saskitps_product_attribute_shop pa set pa.price = 3088.68 where pa.id_product = 511 and pa.id_product_attribute = 2488 ;</v>
      </c>
      <c r="T116" s="107" t="str">
        <f t="shared" si="19"/>
        <v>INSERT INTO TSaskitArchivePrix (RefSaskit,Prix,DATE_MODIF) Select RefSaskit, OldPrix, DateModification From TSaskit Where RefSaskit = 346;</v>
      </c>
      <c r="U116" t="str">
        <f t="shared" si="20"/>
        <v>UPDATE TSaskit sas set sas.OldPrix = sas.PrixMagasin, sas.PrixMagasin = 3998.36, sas.DateModification = NOW() where sas.RefSaskit = 346 ;</v>
      </c>
      <c r="V116" t="str">
        <f t="shared" si="21"/>
        <v>INSERT INTO TSaskitMajProduits (RefSaskitMaj, Reference,PrixMaj) values (3,'PSFV18EH8X4.5',3998.36);</v>
      </c>
    </row>
    <row r="117" spans="1:22" x14ac:dyDescent="0.25">
      <c r="A117" t="s">
        <v>4726</v>
      </c>
      <c r="B117">
        <v>347</v>
      </c>
      <c r="C117">
        <v>511</v>
      </c>
      <c r="D117">
        <v>2489</v>
      </c>
      <c r="F117" t="s">
        <v>1008</v>
      </c>
      <c r="G117" t="s">
        <v>4726</v>
      </c>
      <c r="H117">
        <v>4182.9120000000003</v>
      </c>
      <c r="I117" t="s">
        <v>4714</v>
      </c>
      <c r="J117">
        <v>909.68249999999989</v>
      </c>
      <c r="K117" t="str">
        <f t="shared" si="11"/>
        <v>4182.91</v>
      </c>
      <c r="L117">
        <f t="shared" si="12"/>
        <v>3273.23</v>
      </c>
      <c r="M117" t="str">
        <f t="shared" si="13"/>
        <v>3273.23</v>
      </c>
      <c r="N117">
        <f t="shared" si="14"/>
        <v>1</v>
      </c>
      <c r="P117" s="107" t="str">
        <f t="shared" si="15"/>
        <v/>
      </c>
      <c r="Q117" s="107" t="str">
        <f t="shared" si="16"/>
        <v/>
      </c>
      <c r="R117" s="107" t="str">
        <f t="shared" si="17"/>
        <v>UPDATE saskitps_product_attribute pa set pa.price = 3273.23 where pa.id_product = 511 and pa.id_product_attribute = 2489 ;</v>
      </c>
      <c r="S117" s="107" t="str">
        <f t="shared" si="18"/>
        <v>UPDATE saskitps_product_attribute_shop pa set pa.price = 3273.23 where pa.id_product = 511 and pa.id_product_attribute = 2489 ;</v>
      </c>
      <c r="T117" s="107" t="str">
        <f t="shared" si="19"/>
        <v>INSERT INTO TSaskitArchivePrix (RefSaskit,Prix,DATE_MODIF) Select RefSaskit, OldPrix, DateModification From TSaskit Where RefSaskit = 347;</v>
      </c>
      <c r="U117" t="str">
        <f t="shared" si="20"/>
        <v>UPDATE TSaskit sas set sas.OldPrix = sas.PrixMagasin, sas.PrixMagasin = 4182.91, sas.DateModification = NOW() where sas.RefSaskit = 347 ;</v>
      </c>
      <c r="V117" t="str">
        <f t="shared" si="21"/>
        <v>INSERT INTO TSaskitMajProduits (RefSaskitMaj, Reference,PrixMaj) values (3,'PSFV20EH8X5',4182.91);</v>
      </c>
    </row>
    <row r="118" spans="1:22" x14ac:dyDescent="0.25">
      <c r="A118" t="s">
        <v>4727</v>
      </c>
      <c r="B118">
        <v>605</v>
      </c>
      <c r="C118">
        <v>511</v>
      </c>
      <c r="D118">
        <v>2482</v>
      </c>
      <c r="F118" t="s">
        <v>1453</v>
      </c>
      <c r="G118" t="s">
        <v>4727</v>
      </c>
      <c r="H118">
        <v>2225.6114999999995</v>
      </c>
      <c r="I118" t="s">
        <v>4714</v>
      </c>
      <c r="J118">
        <v>909.68249999999989</v>
      </c>
      <c r="K118" t="str">
        <f t="shared" si="11"/>
        <v>2225.61</v>
      </c>
      <c r="L118">
        <f t="shared" si="12"/>
        <v>1315.93</v>
      </c>
      <c r="M118" t="str">
        <f t="shared" si="13"/>
        <v>1315.93</v>
      </c>
      <c r="N118">
        <f t="shared" si="14"/>
        <v>1</v>
      </c>
      <c r="P118" s="107" t="str">
        <f t="shared" si="15"/>
        <v/>
      </c>
      <c r="Q118" s="107" t="str">
        <f t="shared" si="16"/>
        <v/>
      </c>
      <c r="R118" s="107" t="str">
        <f t="shared" si="17"/>
        <v>UPDATE saskitps_product_attribute pa set pa.price = 1315.93 where pa.id_product = 511 and pa.id_product_attribute = 2482 ;</v>
      </c>
      <c r="S118" s="107" t="str">
        <f t="shared" si="18"/>
        <v>UPDATE saskitps_product_attribute_shop pa set pa.price = 1315.93 where pa.id_product = 511 and pa.id_product_attribute = 2482 ;</v>
      </c>
      <c r="T118" s="107" t="str">
        <f t="shared" si="19"/>
        <v>INSERT INTO TSaskitArchivePrix (RefSaskit,Prix,DATE_MODIF) Select RefSaskit, OldPrix, DateModification From TSaskit Where RefSaskit = 605;</v>
      </c>
      <c r="U118" t="str">
        <f t="shared" si="20"/>
        <v>UPDATE TSaskit sas set sas.OldPrix = sas.PrixMagasin, sas.PrixMagasin = 2225.61, sas.DateModification = NOW() where sas.RefSaskit = 605 ;</v>
      </c>
      <c r="V118" t="str">
        <f t="shared" si="21"/>
        <v>INSERT INTO TSaskitMajProduits (RefSaskitMaj, Reference,PrixMaj) values (3,'PSFV8EH8X2',2225.61);</v>
      </c>
    </row>
    <row r="119" spans="1:22" x14ac:dyDescent="0.25">
      <c r="A119" t="s">
        <v>4728</v>
      </c>
      <c r="B119">
        <v>606</v>
      </c>
      <c r="C119">
        <v>511</v>
      </c>
      <c r="D119">
        <v>2490</v>
      </c>
      <c r="F119" t="s">
        <v>1455</v>
      </c>
      <c r="G119" t="s">
        <v>4728</v>
      </c>
      <c r="H119">
        <v>2310.1909999999998</v>
      </c>
      <c r="I119" t="s">
        <v>4714</v>
      </c>
      <c r="J119">
        <v>909.68249999999989</v>
      </c>
      <c r="K119" t="str">
        <f t="shared" si="11"/>
        <v>2310.19</v>
      </c>
      <c r="L119">
        <f t="shared" si="12"/>
        <v>1400.51</v>
      </c>
      <c r="M119" t="str">
        <f t="shared" si="13"/>
        <v>1400.51</v>
      </c>
      <c r="N119">
        <f t="shared" si="14"/>
        <v>1</v>
      </c>
      <c r="P119" s="107" t="str">
        <f t="shared" si="15"/>
        <v/>
      </c>
      <c r="Q119" s="107" t="str">
        <f t="shared" si="16"/>
        <v/>
      </c>
      <c r="R119" s="107" t="str">
        <f t="shared" si="17"/>
        <v>UPDATE saskitps_product_attribute pa set pa.price = 1400.51 where pa.id_product = 511 and pa.id_product_attribute = 2490 ;</v>
      </c>
      <c r="S119" s="107" t="str">
        <f t="shared" si="18"/>
        <v>UPDATE saskitps_product_attribute_shop pa set pa.price = 1400.51 where pa.id_product = 511 and pa.id_product_attribute = 2490 ;</v>
      </c>
      <c r="T119" s="107" t="str">
        <f t="shared" si="19"/>
        <v>INSERT INTO TSaskitArchivePrix (RefSaskit,Prix,DATE_MODIF) Select RefSaskit, OldPrix, DateModification From TSaskit Where RefSaskit = 606;</v>
      </c>
      <c r="U119" t="str">
        <f t="shared" si="20"/>
        <v>UPDATE TSaskit sas set sas.OldPrix = sas.PrixMagasin, sas.PrixMagasin = 2310.19, sas.DateModification = NOW() where sas.RefSaskit = 606 ;</v>
      </c>
      <c r="V119" t="str">
        <f t="shared" si="21"/>
        <v>INSERT INTO TSaskitMajProduits (RefSaskitMaj, Reference,PrixMaj) values (3,'PSFV10EH8X2.5',2310.19);</v>
      </c>
    </row>
    <row r="120" spans="1:22" x14ac:dyDescent="0.25">
      <c r="A120" t="s">
        <v>4729</v>
      </c>
      <c r="B120">
        <v>607</v>
      </c>
      <c r="C120">
        <v>511</v>
      </c>
      <c r="D120">
        <v>2491</v>
      </c>
      <c r="F120" t="s">
        <v>1072</v>
      </c>
      <c r="G120" t="s">
        <v>4729</v>
      </c>
      <c r="H120">
        <v>2929.6194999999998</v>
      </c>
      <c r="I120" t="s">
        <v>4714</v>
      </c>
      <c r="J120">
        <v>909.68249999999989</v>
      </c>
      <c r="K120" t="str">
        <f t="shared" si="11"/>
        <v>2929.62</v>
      </c>
      <c r="L120">
        <f t="shared" si="12"/>
        <v>2019.94</v>
      </c>
      <c r="M120" t="str">
        <f t="shared" si="13"/>
        <v>2019.94</v>
      </c>
      <c r="N120">
        <f t="shared" si="14"/>
        <v>1</v>
      </c>
      <c r="P120" s="107" t="str">
        <f t="shared" si="15"/>
        <v/>
      </c>
      <c r="Q120" s="107" t="str">
        <f t="shared" si="16"/>
        <v/>
      </c>
      <c r="R120" s="107" t="str">
        <f t="shared" si="17"/>
        <v>UPDATE saskitps_product_attribute pa set pa.price = 2019.94 where pa.id_product = 511 and pa.id_product_attribute = 2491 ;</v>
      </c>
      <c r="S120" s="107" t="str">
        <f t="shared" si="18"/>
        <v>UPDATE saskitps_product_attribute_shop pa set pa.price = 2019.94 where pa.id_product = 511 and pa.id_product_attribute = 2491 ;</v>
      </c>
      <c r="T120" s="107" t="str">
        <f t="shared" si="19"/>
        <v>INSERT INTO TSaskitArchivePrix (RefSaskit,Prix,DATE_MODIF) Select RefSaskit, OldPrix, DateModification From TSaskit Where RefSaskit = 607;</v>
      </c>
      <c r="U120" t="str">
        <f t="shared" si="20"/>
        <v>UPDATE TSaskit sas set sas.OldPrix = sas.PrixMagasin, sas.PrixMagasin = 2929.62, sas.DateModification = NOW() where sas.RefSaskit = 607 ;</v>
      </c>
      <c r="V120" t="str">
        <f t="shared" si="21"/>
        <v>INSERT INTO TSaskitMajProduits (RefSaskitMaj, Reference,PrixMaj) values (3,'PSFV12EH8X3',2929.62);</v>
      </c>
    </row>
    <row r="121" spans="1:22" x14ac:dyDescent="0.25">
      <c r="A121" t="s">
        <v>4730</v>
      </c>
      <c r="B121">
        <v>608</v>
      </c>
      <c r="C121">
        <v>511</v>
      </c>
      <c r="D121">
        <v>2492</v>
      </c>
      <c r="F121" t="s">
        <v>1457</v>
      </c>
      <c r="G121" t="s">
        <v>4730</v>
      </c>
      <c r="H121">
        <v>3105.7734999999998</v>
      </c>
      <c r="I121" t="s">
        <v>4714</v>
      </c>
      <c r="J121">
        <v>909.68249999999989</v>
      </c>
      <c r="K121" t="str">
        <f t="shared" si="11"/>
        <v>3105.77</v>
      </c>
      <c r="L121">
        <f t="shared" si="12"/>
        <v>2196.09</v>
      </c>
      <c r="M121" t="str">
        <f t="shared" si="13"/>
        <v>2196.09</v>
      </c>
      <c r="N121">
        <f t="shared" si="14"/>
        <v>1</v>
      </c>
      <c r="P121" s="107" t="str">
        <f t="shared" si="15"/>
        <v/>
      </c>
      <c r="Q121" s="107" t="str">
        <f t="shared" si="16"/>
        <v/>
      </c>
      <c r="R121" s="107" t="str">
        <f t="shared" si="17"/>
        <v>UPDATE saskitps_product_attribute pa set pa.price = 2196.09 where pa.id_product = 511 and pa.id_product_attribute = 2492 ;</v>
      </c>
      <c r="S121" s="107" t="str">
        <f t="shared" si="18"/>
        <v>UPDATE saskitps_product_attribute_shop pa set pa.price = 2196.09 where pa.id_product = 511 and pa.id_product_attribute = 2492 ;</v>
      </c>
      <c r="T121" s="107" t="str">
        <f t="shared" si="19"/>
        <v>INSERT INTO TSaskitArchivePrix (RefSaskit,Prix,DATE_MODIF) Select RefSaskit, OldPrix, DateModification From TSaskit Where RefSaskit = 608;</v>
      </c>
      <c r="U121" t="str">
        <f t="shared" si="20"/>
        <v>UPDATE TSaskit sas set sas.OldPrix = sas.PrixMagasin, sas.PrixMagasin = 3105.77, sas.DateModification = NOW() where sas.RefSaskit = 608 ;</v>
      </c>
      <c r="V121" t="str">
        <f t="shared" si="21"/>
        <v>INSERT INTO TSaskitMajProduits (RefSaskitMaj, Reference,PrixMaj) values (3,'PSFV14EH8X3.5',3105.77);</v>
      </c>
    </row>
    <row r="122" spans="1:22" x14ac:dyDescent="0.25">
      <c r="A122" t="s">
        <v>4731</v>
      </c>
      <c r="B122">
        <v>609</v>
      </c>
      <c r="C122">
        <v>511</v>
      </c>
      <c r="D122">
        <v>2493</v>
      </c>
      <c r="F122" t="s">
        <v>1459</v>
      </c>
      <c r="G122" t="s">
        <v>4731</v>
      </c>
      <c r="H122">
        <v>4310.1860000000006</v>
      </c>
      <c r="I122" t="s">
        <v>4714</v>
      </c>
      <c r="J122">
        <v>909.68249999999989</v>
      </c>
      <c r="K122" t="str">
        <f t="shared" si="11"/>
        <v>4310.19</v>
      </c>
      <c r="L122">
        <f t="shared" si="12"/>
        <v>3400.5</v>
      </c>
      <c r="M122" t="str">
        <f t="shared" si="13"/>
        <v>3400.5</v>
      </c>
      <c r="N122">
        <f t="shared" si="14"/>
        <v>1</v>
      </c>
      <c r="P122" s="107" t="str">
        <f t="shared" si="15"/>
        <v/>
      </c>
      <c r="Q122" s="107" t="str">
        <f t="shared" si="16"/>
        <v/>
      </c>
      <c r="R122" s="107" t="str">
        <f t="shared" si="17"/>
        <v>UPDATE saskitps_product_attribute pa set pa.price = 3400.5 where pa.id_product = 511 and pa.id_product_attribute = 2493 ;</v>
      </c>
      <c r="S122" s="107" t="str">
        <f t="shared" si="18"/>
        <v>UPDATE saskitps_product_attribute_shop pa set pa.price = 3400.5 where pa.id_product = 511 and pa.id_product_attribute = 2493 ;</v>
      </c>
      <c r="T122" s="107" t="str">
        <f t="shared" si="19"/>
        <v>INSERT INTO TSaskitArchivePrix (RefSaskit,Prix,DATE_MODIF) Select RefSaskit, OldPrix, DateModification From TSaskit Where RefSaskit = 609;</v>
      </c>
      <c r="U122" t="str">
        <f t="shared" si="20"/>
        <v>UPDATE TSaskit sas set sas.OldPrix = sas.PrixMagasin, sas.PrixMagasin = 4310.19, sas.DateModification = NOW() where sas.RefSaskit = 609 ;</v>
      </c>
      <c r="V122" t="str">
        <f t="shared" si="21"/>
        <v>INSERT INTO TSaskitMajProduits (RefSaskitMaj, Reference,PrixMaj) values (3,'PSFV18EH9X4',4310.19);</v>
      </c>
    </row>
    <row r="123" spans="1:22" x14ac:dyDescent="0.25">
      <c r="A123" t="s">
        <v>4732</v>
      </c>
      <c r="B123">
        <v>610</v>
      </c>
      <c r="C123">
        <v>511</v>
      </c>
      <c r="D123">
        <v>2494</v>
      </c>
      <c r="F123" t="s">
        <v>1461</v>
      </c>
      <c r="G123" t="s">
        <v>4732</v>
      </c>
      <c r="H123">
        <v>4661.1145000000006</v>
      </c>
      <c r="I123" t="s">
        <v>4714</v>
      </c>
      <c r="J123">
        <v>909.68249999999989</v>
      </c>
      <c r="K123" t="str">
        <f t="shared" si="11"/>
        <v>4661.11</v>
      </c>
      <c r="L123">
        <f t="shared" si="12"/>
        <v>3751.43</v>
      </c>
      <c r="M123" t="str">
        <f t="shared" si="13"/>
        <v>3751.43</v>
      </c>
      <c r="N123">
        <f t="shared" si="14"/>
        <v>1</v>
      </c>
      <c r="P123" s="107" t="str">
        <f t="shared" si="15"/>
        <v/>
      </c>
      <c r="Q123" s="107" t="str">
        <f t="shared" si="16"/>
        <v/>
      </c>
      <c r="R123" s="107" t="str">
        <f t="shared" si="17"/>
        <v>UPDATE saskitps_product_attribute pa set pa.price = 3751.43 where pa.id_product = 511 and pa.id_product_attribute = 2494 ;</v>
      </c>
      <c r="S123" s="107" t="str">
        <f t="shared" si="18"/>
        <v>UPDATE saskitps_product_attribute_shop pa set pa.price = 3751.43 where pa.id_product = 511 and pa.id_product_attribute = 2494 ;</v>
      </c>
      <c r="T123" s="107" t="str">
        <f t="shared" si="19"/>
        <v>INSERT INTO TSaskitArchivePrix (RefSaskit,Prix,DATE_MODIF) Select RefSaskit, OldPrix, DateModification From TSaskit Where RefSaskit = 610;</v>
      </c>
      <c r="U123" t="str">
        <f t="shared" si="20"/>
        <v>UPDATE TSaskit sas set sas.OldPrix = sas.PrixMagasin, sas.PrixMagasin = 4661.11, sas.DateModification = NOW() where sas.RefSaskit = 610 ;</v>
      </c>
      <c r="V123" t="str">
        <f t="shared" si="21"/>
        <v>INSERT INTO TSaskitMajProduits (RefSaskitMaj, Reference,PrixMaj) values (3,'PSFV20EH10X4',4661.11);</v>
      </c>
    </row>
    <row r="124" spans="1:22" x14ac:dyDescent="0.25">
      <c r="A124" t="s">
        <v>4733</v>
      </c>
      <c r="B124">
        <v>509</v>
      </c>
      <c r="C124">
        <v>511</v>
      </c>
      <c r="D124">
        <v>2479</v>
      </c>
      <c r="F124" t="s">
        <v>1046</v>
      </c>
      <c r="G124" t="s">
        <v>4733</v>
      </c>
      <c r="H124">
        <v>1705.6739999999998</v>
      </c>
      <c r="I124" t="s">
        <v>4714</v>
      </c>
      <c r="J124">
        <v>909.68249999999989</v>
      </c>
      <c r="K124" t="str">
        <f t="shared" si="11"/>
        <v>1705.67</v>
      </c>
      <c r="L124">
        <f t="shared" si="12"/>
        <v>795.99</v>
      </c>
      <c r="M124" t="str">
        <f t="shared" si="13"/>
        <v>795.99</v>
      </c>
      <c r="N124">
        <f t="shared" si="14"/>
        <v>1</v>
      </c>
      <c r="P124" s="107" t="str">
        <f t="shared" si="15"/>
        <v/>
      </c>
      <c r="Q124" s="107" t="str">
        <f t="shared" si="16"/>
        <v/>
      </c>
      <c r="R124" s="107" t="str">
        <f t="shared" si="17"/>
        <v>UPDATE saskitps_product_attribute pa set pa.price = 795.99 where pa.id_product = 511 and pa.id_product_attribute = 2479 ;</v>
      </c>
      <c r="S124" s="107" t="str">
        <f t="shared" si="18"/>
        <v>UPDATE saskitps_product_attribute_shop pa set pa.price = 795.99 where pa.id_product = 511 and pa.id_product_attribute = 2479 ;</v>
      </c>
      <c r="T124" s="107" t="str">
        <f t="shared" si="19"/>
        <v>INSERT INTO TSaskitArchivePrix (RefSaskit,Prix,DATE_MODIF) Select RefSaskit, OldPrix, DateModification From TSaskit Where RefSaskit = 509;</v>
      </c>
      <c r="U124" t="str">
        <f t="shared" si="20"/>
        <v>UPDATE TSaskit sas set sas.OldPrix = sas.PrixMagasin, sas.PrixMagasin = 1705.67, sas.DateModification = NOW() where sas.RefSaskit = 509 ;</v>
      </c>
      <c r="V124" t="str">
        <f t="shared" si="21"/>
        <v>INSERT INTO TSaskitMajProduits (RefSaskitMaj, Reference,PrixMaj) values (3,'PSFV6EH6X2',1705.67);</v>
      </c>
    </row>
    <row r="125" spans="1:22" x14ac:dyDescent="0.25">
      <c r="A125" t="s">
        <v>4734</v>
      </c>
      <c r="B125">
        <v>368</v>
      </c>
      <c r="C125">
        <v>526</v>
      </c>
      <c r="D125">
        <v>725</v>
      </c>
      <c r="E125" t="s">
        <v>5687</v>
      </c>
      <c r="F125" t="s">
        <v>1054</v>
      </c>
      <c r="G125" t="s">
        <v>4734</v>
      </c>
      <c r="H125">
        <v>9.6559000000000008</v>
      </c>
      <c r="I125" t="s">
        <v>4734</v>
      </c>
      <c r="J125">
        <v>9.6559000000000008</v>
      </c>
      <c r="K125" t="str">
        <f t="shared" si="11"/>
        <v>9.66</v>
      </c>
      <c r="L125">
        <f t="shared" si="12"/>
        <v>0</v>
      </c>
      <c r="M125" t="str">
        <f t="shared" si="13"/>
        <v>0</v>
      </c>
      <c r="N125">
        <f t="shared" si="14"/>
        <v>1</v>
      </c>
      <c r="P125" s="107" t="str">
        <f t="shared" si="15"/>
        <v>UPDATE saskitps_product p set p.price = 9.66, p.date_upd=now() where p.id_product = 526 ;</v>
      </c>
      <c r="Q125" s="107" t="str">
        <f t="shared" si="16"/>
        <v>UPDATE saskitps_product_shop p set p.price = 9.66, p.date_upd=now() where p.id_product = 526 ;</v>
      </c>
      <c r="R125" s="107" t="str">
        <f t="shared" si="17"/>
        <v>UPDATE saskitps_product_attribute pa set pa.price = 0 where pa.id_product = 526 and pa.id_product_attribute = 725 ;</v>
      </c>
      <c r="S125" s="107" t="str">
        <f t="shared" si="18"/>
        <v>UPDATE saskitps_product_attribute_shop pa set pa.price = 0 where pa.id_product = 526 and pa.id_product_attribute = 725 ;</v>
      </c>
      <c r="T125" s="107" t="str">
        <f t="shared" si="19"/>
        <v>INSERT INTO TSaskitArchivePrix (RefSaskit,Prix,DATE_MODIF) Select RefSaskit, OldPrix, DateModification From TSaskit Where RefSaskit = 368;</v>
      </c>
      <c r="U125" t="str">
        <f t="shared" si="20"/>
        <v>UPDATE TSaskit sas set sas.OldPrix = sas.PrixMagasin, sas.PrixMagasin = 9.66, sas.DateModification = NOW() where sas.RefSaskit = 368 ;</v>
      </c>
      <c r="V125" t="str">
        <f t="shared" si="21"/>
        <v>INSERT INTO TSaskitMajProduits (RefSaskitMaj, Reference,PrixMaj) values (3,'MRAC50',9.66);</v>
      </c>
    </row>
    <row r="126" spans="1:22" x14ac:dyDescent="0.25">
      <c r="A126" t="s">
        <v>4735</v>
      </c>
      <c r="B126">
        <v>369</v>
      </c>
      <c r="C126">
        <v>526</v>
      </c>
      <c r="D126">
        <v>724</v>
      </c>
      <c r="F126" t="s">
        <v>1052</v>
      </c>
      <c r="G126" t="s">
        <v>4735</v>
      </c>
      <c r="H126">
        <v>12.498419999999999</v>
      </c>
      <c r="I126" t="s">
        <v>4734</v>
      </c>
      <c r="J126">
        <v>9.6559000000000008</v>
      </c>
      <c r="K126" t="str">
        <f t="shared" si="11"/>
        <v>12.5</v>
      </c>
      <c r="L126">
        <f t="shared" si="12"/>
        <v>2.84</v>
      </c>
      <c r="M126" t="str">
        <f t="shared" si="13"/>
        <v>2.84</v>
      </c>
      <c r="N126">
        <f t="shared" si="14"/>
        <v>1</v>
      </c>
      <c r="P126" s="107" t="str">
        <f t="shared" si="15"/>
        <v/>
      </c>
      <c r="Q126" s="107" t="str">
        <f t="shared" si="16"/>
        <v/>
      </c>
      <c r="R126" s="107" t="str">
        <f t="shared" si="17"/>
        <v>UPDATE saskitps_product_attribute pa set pa.price = 2.84 where pa.id_product = 526 and pa.id_product_attribute = 724 ;</v>
      </c>
      <c r="S126" s="107" t="str">
        <f t="shared" si="18"/>
        <v>UPDATE saskitps_product_attribute_shop pa set pa.price = 2.84 where pa.id_product = 526 and pa.id_product_attribute = 724 ;</v>
      </c>
      <c r="T126" s="107" t="str">
        <f t="shared" si="19"/>
        <v>INSERT INTO TSaskitArchivePrix (RefSaskit,Prix,DATE_MODIF) Select RefSaskit, OldPrix, DateModification From TSaskit Where RefSaskit = 369;</v>
      </c>
      <c r="U126" t="str">
        <f t="shared" si="20"/>
        <v>UPDATE TSaskit sas set sas.OldPrix = sas.PrixMagasin, sas.PrixMagasin = 12.5, sas.DateModification = NOW() where sas.RefSaskit = 369 ;</v>
      </c>
      <c r="V126" t="str">
        <f t="shared" si="21"/>
        <v>INSERT INTO TSaskitMajProduits (RefSaskitMaj, Reference,PrixMaj) values (3,'MRAC63',12.5);</v>
      </c>
    </row>
    <row r="127" spans="1:22" x14ac:dyDescent="0.25">
      <c r="A127" t="s">
        <v>4736</v>
      </c>
      <c r="B127">
        <v>422</v>
      </c>
      <c r="C127">
        <v>532</v>
      </c>
      <c r="D127">
        <v>896</v>
      </c>
      <c r="E127" t="s">
        <v>5687</v>
      </c>
      <c r="F127" t="s">
        <v>1152</v>
      </c>
      <c r="G127" t="s">
        <v>4736</v>
      </c>
      <c r="H127">
        <v>1031.75</v>
      </c>
      <c r="I127" t="s">
        <v>4736</v>
      </c>
      <c r="J127">
        <v>1031.75</v>
      </c>
      <c r="K127" t="str">
        <f t="shared" ref="K127:K190" si="22">SUBSTITUTE(IF(H127&gt;2,ROUND(H127,2),H127),",",".")</f>
        <v>1031.75</v>
      </c>
      <c r="L127">
        <f t="shared" ref="L127:L190" si="23">IF(H127&gt;2,ROUND(H127-J127,2),H127-J127)</f>
        <v>0</v>
      </c>
      <c r="M127" t="str">
        <f t="shared" ref="M127:M190" si="24">SUBSTITUTE(L127,",",".")</f>
        <v>0</v>
      </c>
      <c r="N127">
        <f t="shared" ref="N127:N190" si="25">IF(A127=K127,0,1)</f>
        <v>0</v>
      </c>
      <c r="P127" s="107" t="str">
        <f t="shared" ref="P127:P190" si="26">IF(AND(E127="BASE",N127=1),SUBSTITUTE(SUBSTITUTE($P$1,"#P#",K127),"#ID#",C127),"")</f>
        <v/>
      </c>
      <c r="Q127" s="107" t="str">
        <f t="shared" ref="Q127:Q190" si="27">IF(AND(E127="BASE",N127=1),SUBSTITUTE(SUBSTITUTE($Q$1,"#P#",K127),"#ID#",C127),"")</f>
        <v/>
      </c>
      <c r="R127" s="107" t="str">
        <f t="shared" ref="R127:R190" si="28">IF(N127=1,SUBSTITUTE(SUBSTITUTE(SUBSTITUTE($R$1,"#P#",M127),"#ID#",C127),"#PA#",D127),"")</f>
        <v/>
      </c>
      <c r="S127" s="107" t="str">
        <f t="shared" ref="S127:S190" si="29">IF(N127=1,SUBSTITUTE(SUBSTITUTE(SUBSTITUTE($S$1,"#P#",M127),"#ID#",C127),"#PA#",D127),"")</f>
        <v/>
      </c>
      <c r="T127" s="107" t="str">
        <f t="shared" ref="T127:T190" si="30">IF(N127=1,SUBSTITUTE(SUBSTITUTE($T$1,"#P#",K127),"#ID#",B127),"")</f>
        <v/>
      </c>
      <c r="U127" t="str">
        <f t="shared" ref="U127:U190" si="31">IF(N127=1,SUBSTITUTE(SUBSTITUTE($U$1,"#P#",K127),"#ID#",B127),"")</f>
        <v/>
      </c>
      <c r="V127" t="str">
        <f t="shared" ref="V127:V190" si="32">IF(N127=1,SUBSTITUTE(SUBSTITUTE(SUBSTITUTE($V$1,"#P#",K127),"#ID#",B127),"#REF#",F127),"")</f>
        <v/>
      </c>
    </row>
    <row r="128" spans="1:22" x14ac:dyDescent="0.25">
      <c r="A128" t="s">
        <v>4737</v>
      </c>
      <c r="B128">
        <v>423</v>
      </c>
      <c r="C128">
        <v>532</v>
      </c>
      <c r="D128">
        <v>897</v>
      </c>
      <c r="F128" t="s">
        <v>1156</v>
      </c>
      <c r="G128" t="s">
        <v>4737</v>
      </c>
      <c r="H128">
        <v>1165.05</v>
      </c>
      <c r="I128" t="s">
        <v>4736</v>
      </c>
      <c r="J128">
        <v>1031.75</v>
      </c>
      <c r="K128" t="str">
        <f t="shared" si="22"/>
        <v>1165.05</v>
      </c>
      <c r="L128">
        <f t="shared" si="23"/>
        <v>133.30000000000001</v>
      </c>
      <c r="M128" t="str">
        <f t="shared" si="24"/>
        <v>133.3</v>
      </c>
      <c r="N128">
        <f t="shared" si="25"/>
        <v>0</v>
      </c>
      <c r="P128" s="107" t="str">
        <f t="shared" si="26"/>
        <v/>
      </c>
      <c r="Q128" s="107" t="str">
        <f t="shared" si="27"/>
        <v/>
      </c>
      <c r="R128" s="107" t="str">
        <f t="shared" si="28"/>
        <v/>
      </c>
      <c r="S128" s="107" t="str">
        <f t="shared" si="29"/>
        <v/>
      </c>
      <c r="T128" s="107" t="str">
        <f t="shared" si="30"/>
        <v/>
      </c>
      <c r="U128" t="str">
        <f t="shared" si="31"/>
        <v/>
      </c>
      <c r="V128" t="str">
        <f t="shared" si="32"/>
        <v/>
      </c>
    </row>
    <row r="129" spans="1:22" x14ac:dyDescent="0.25">
      <c r="A129" t="s">
        <v>4738</v>
      </c>
      <c r="B129">
        <v>424</v>
      </c>
      <c r="C129">
        <v>532</v>
      </c>
      <c r="D129">
        <v>898</v>
      </c>
      <c r="F129" t="s">
        <v>1130</v>
      </c>
      <c r="G129" t="s">
        <v>4738</v>
      </c>
      <c r="H129">
        <v>1040.5999999999999</v>
      </c>
      <c r="I129" t="s">
        <v>4736</v>
      </c>
      <c r="J129">
        <v>1031.75</v>
      </c>
      <c r="K129" t="str">
        <f t="shared" si="22"/>
        <v>1040.6</v>
      </c>
      <c r="L129">
        <f t="shared" si="23"/>
        <v>8.85</v>
      </c>
      <c r="M129" t="str">
        <f t="shared" si="24"/>
        <v>8.85</v>
      </c>
      <c r="N129">
        <f t="shared" si="25"/>
        <v>0</v>
      </c>
      <c r="P129" s="107" t="str">
        <f t="shared" si="26"/>
        <v/>
      </c>
      <c r="Q129" s="107" t="str">
        <f t="shared" si="27"/>
        <v/>
      </c>
      <c r="R129" s="107" t="str">
        <f t="shared" si="28"/>
        <v/>
      </c>
      <c r="S129" s="107" t="str">
        <f t="shared" si="29"/>
        <v/>
      </c>
      <c r="T129" s="107" t="str">
        <f t="shared" si="30"/>
        <v/>
      </c>
      <c r="U129" t="str">
        <f t="shared" si="31"/>
        <v/>
      </c>
      <c r="V129" t="str">
        <f t="shared" si="32"/>
        <v/>
      </c>
    </row>
    <row r="130" spans="1:22" x14ac:dyDescent="0.25">
      <c r="A130" t="s">
        <v>4739</v>
      </c>
      <c r="B130">
        <v>425</v>
      </c>
      <c r="C130">
        <v>532</v>
      </c>
      <c r="D130">
        <v>899</v>
      </c>
      <c r="F130" t="s">
        <v>1158</v>
      </c>
      <c r="G130" t="s">
        <v>4739</v>
      </c>
      <c r="H130">
        <v>1170.05</v>
      </c>
      <c r="I130" t="s">
        <v>4736</v>
      </c>
      <c r="J130">
        <v>1031.75</v>
      </c>
      <c r="K130" t="str">
        <f t="shared" si="22"/>
        <v>1170.05</v>
      </c>
      <c r="L130">
        <f t="shared" si="23"/>
        <v>138.30000000000001</v>
      </c>
      <c r="M130" t="str">
        <f t="shared" si="24"/>
        <v>138.3</v>
      </c>
      <c r="N130">
        <f t="shared" si="25"/>
        <v>0</v>
      </c>
      <c r="P130" s="107" t="str">
        <f t="shared" si="26"/>
        <v/>
      </c>
      <c r="Q130" s="107" t="str">
        <f t="shared" si="27"/>
        <v/>
      </c>
      <c r="R130" s="107" t="str">
        <f t="shared" si="28"/>
        <v/>
      </c>
      <c r="S130" s="107" t="str">
        <f t="shared" si="29"/>
        <v/>
      </c>
      <c r="T130" s="107" t="str">
        <f t="shared" si="30"/>
        <v/>
      </c>
      <c r="U130" t="str">
        <f t="shared" si="31"/>
        <v/>
      </c>
      <c r="V130" t="str">
        <f t="shared" si="32"/>
        <v/>
      </c>
    </row>
    <row r="131" spans="1:22" x14ac:dyDescent="0.25">
      <c r="A131" t="s">
        <v>4740</v>
      </c>
      <c r="B131">
        <v>426</v>
      </c>
      <c r="C131">
        <v>532</v>
      </c>
      <c r="D131">
        <v>900</v>
      </c>
      <c r="F131" t="s">
        <v>1154</v>
      </c>
      <c r="G131" t="s">
        <v>4740</v>
      </c>
      <c r="H131">
        <v>1089.19</v>
      </c>
      <c r="I131" t="s">
        <v>4736</v>
      </c>
      <c r="J131">
        <v>1031.75</v>
      </c>
      <c r="K131" t="str">
        <f t="shared" si="22"/>
        <v>1089.19</v>
      </c>
      <c r="L131">
        <f t="shared" si="23"/>
        <v>57.44</v>
      </c>
      <c r="M131" t="str">
        <f t="shared" si="24"/>
        <v>57.44</v>
      </c>
      <c r="N131">
        <f t="shared" si="25"/>
        <v>0</v>
      </c>
      <c r="P131" s="107" t="str">
        <f t="shared" si="26"/>
        <v/>
      </c>
      <c r="Q131" s="107" t="str">
        <f t="shared" si="27"/>
        <v/>
      </c>
      <c r="R131" s="107" t="str">
        <f t="shared" si="28"/>
        <v/>
      </c>
      <c r="S131" s="107" t="str">
        <f t="shared" si="29"/>
        <v/>
      </c>
      <c r="T131" s="107" t="str">
        <f t="shared" si="30"/>
        <v/>
      </c>
      <c r="U131" t="str">
        <f t="shared" si="31"/>
        <v/>
      </c>
      <c r="V131" t="str">
        <f t="shared" si="32"/>
        <v/>
      </c>
    </row>
    <row r="132" spans="1:22" x14ac:dyDescent="0.25">
      <c r="A132" t="s">
        <v>4741</v>
      </c>
      <c r="B132">
        <v>427</v>
      </c>
      <c r="C132">
        <v>532</v>
      </c>
      <c r="D132">
        <v>901</v>
      </c>
      <c r="F132" t="s">
        <v>1164</v>
      </c>
      <c r="G132" t="s">
        <v>4741</v>
      </c>
      <c r="H132">
        <v>1216.55</v>
      </c>
      <c r="I132" t="s">
        <v>4736</v>
      </c>
      <c r="J132">
        <v>1031.75</v>
      </c>
      <c r="K132" t="str">
        <f t="shared" si="22"/>
        <v>1216.55</v>
      </c>
      <c r="L132">
        <f t="shared" si="23"/>
        <v>184.8</v>
      </c>
      <c r="M132" t="str">
        <f t="shared" si="24"/>
        <v>184.8</v>
      </c>
      <c r="N132">
        <f t="shared" si="25"/>
        <v>0</v>
      </c>
      <c r="P132" s="107" t="str">
        <f t="shared" si="26"/>
        <v/>
      </c>
      <c r="Q132" s="107" t="str">
        <f t="shared" si="27"/>
        <v/>
      </c>
      <c r="R132" s="107" t="str">
        <f t="shared" si="28"/>
        <v/>
      </c>
      <c r="S132" s="107" t="str">
        <f t="shared" si="29"/>
        <v/>
      </c>
      <c r="T132" s="107" t="str">
        <f t="shared" si="30"/>
        <v/>
      </c>
      <c r="U132" t="str">
        <f t="shared" si="31"/>
        <v/>
      </c>
      <c r="V132" t="str">
        <f t="shared" si="32"/>
        <v/>
      </c>
    </row>
    <row r="133" spans="1:22" x14ac:dyDescent="0.25">
      <c r="A133" t="s">
        <v>4742</v>
      </c>
      <c r="B133">
        <v>428</v>
      </c>
      <c r="C133">
        <v>532</v>
      </c>
      <c r="D133">
        <v>906</v>
      </c>
      <c r="F133" t="s">
        <v>1210</v>
      </c>
      <c r="G133" t="s">
        <v>4742</v>
      </c>
      <c r="H133">
        <v>1060.8499999999999</v>
      </c>
      <c r="I133" t="s">
        <v>4736</v>
      </c>
      <c r="J133">
        <v>1031.75</v>
      </c>
      <c r="K133" t="str">
        <f t="shared" si="22"/>
        <v>1060.85</v>
      </c>
      <c r="L133">
        <f t="shared" si="23"/>
        <v>29.1</v>
      </c>
      <c r="M133" t="str">
        <f t="shared" si="24"/>
        <v>29.1</v>
      </c>
      <c r="N133">
        <f t="shared" si="25"/>
        <v>0</v>
      </c>
      <c r="P133" s="107" t="str">
        <f t="shared" si="26"/>
        <v/>
      </c>
      <c r="Q133" s="107" t="str">
        <f t="shared" si="27"/>
        <v/>
      </c>
      <c r="R133" s="107" t="str">
        <f t="shared" si="28"/>
        <v/>
      </c>
      <c r="S133" s="107" t="str">
        <f t="shared" si="29"/>
        <v/>
      </c>
      <c r="T133" s="107" t="str">
        <f t="shared" si="30"/>
        <v/>
      </c>
      <c r="U133" t="str">
        <f t="shared" si="31"/>
        <v/>
      </c>
      <c r="V133" t="str">
        <f t="shared" si="32"/>
        <v/>
      </c>
    </row>
    <row r="134" spans="1:22" x14ac:dyDescent="0.25">
      <c r="A134" t="s">
        <v>4743</v>
      </c>
      <c r="B134">
        <v>429</v>
      </c>
      <c r="C134">
        <v>532</v>
      </c>
      <c r="D134">
        <v>907</v>
      </c>
      <c r="F134" t="s">
        <v>1397</v>
      </c>
      <c r="G134" t="s">
        <v>4743</v>
      </c>
      <c r="H134">
        <v>1205.52</v>
      </c>
      <c r="I134" t="s">
        <v>4736</v>
      </c>
      <c r="J134">
        <v>1031.75</v>
      </c>
      <c r="K134" t="str">
        <f t="shared" si="22"/>
        <v>1205.52</v>
      </c>
      <c r="L134">
        <f t="shared" si="23"/>
        <v>173.77</v>
      </c>
      <c r="M134" t="str">
        <f t="shared" si="24"/>
        <v>173.77</v>
      </c>
      <c r="N134">
        <f t="shared" si="25"/>
        <v>0</v>
      </c>
      <c r="P134" s="107" t="str">
        <f t="shared" si="26"/>
        <v/>
      </c>
      <c r="Q134" s="107" t="str">
        <f t="shared" si="27"/>
        <v/>
      </c>
      <c r="R134" s="107" t="str">
        <f t="shared" si="28"/>
        <v/>
      </c>
      <c r="S134" s="107" t="str">
        <f t="shared" si="29"/>
        <v/>
      </c>
      <c r="T134" s="107" t="str">
        <f t="shared" si="30"/>
        <v/>
      </c>
      <c r="U134" t="str">
        <f t="shared" si="31"/>
        <v/>
      </c>
      <c r="V134" t="str">
        <f t="shared" si="32"/>
        <v/>
      </c>
    </row>
    <row r="135" spans="1:22" x14ac:dyDescent="0.25">
      <c r="A135" t="s">
        <v>4744</v>
      </c>
      <c r="B135">
        <v>430</v>
      </c>
      <c r="C135">
        <v>532</v>
      </c>
      <c r="D135">
        <v>908</v>
      </c>
      <c r="F135" t="s">
        <v>1198</v>
      </c>
      <c r="G135" t="s">
        <v>4744</v>
      </c>
      <c r="H135">
        <v>1078.8499999999999</v>
      </c>
      <c r="I135" t="s">
        <v>4736</v>
      </c>
      <c r="J135">
        <v>1031.75</v>
      </c>
      <c r="K135" t="str">
        <f t="shared" si="22"/>
        <v>1078.85</v>
      </c>
      <c r="L135">
        <f t="shared" si="23"/>
        <v>47.1</v>
      </c>
      <c r="M135" t="str">
        <f t="shared" si="24"/>
        <v>47.1</v>
      </c>
      <c r="N135">
        <f t="shared" si="25"/>
        <v>0</v>
      </c>
      <c r="P135" s="107" t="str">
        <f t="shared" si="26"/>
        <v/>
      </c>
      <c r="Q135" s="107" t="str">
        <f t="shared" si="27"/>
        <v/>
      </c>
      <c r="R135" s="107" t="str">
        <f t="shared" si="28"/>
        <v/>
      </c>
      <c r="S135" s="107" t="str">
        <f t="shared" si="29"/>
        <v/>
      </c>
      <c r="T135" s="107" t="str">
        <f t="shared" si="30"/>
        <v/>
      </c>
      <c r="U135" t="str">
        <f t="shared" si="31"/>
        <v/>
      </c>
      <c r="V135" t="str">
        <f t="shared" si="32"/>
        <v/>
      </c>
    </row>
    <row r="136" spans="1:22" x14ac:dyDescent="0.25">
      <c r="A136" t="s">
        <v>4745</v>
      </c>
      <c r="B136">
        <v>431</v>
      </c>
      <c r="C136">
        <v>532</v>
      </c>
      <c r="D136">
        <v>909</v>
      </c>
      <c r="F136" t="s">
        <v>1200</v>
      </c>
      <c r="G136" t="s">
        <v>4745</v>
      </c>
      <c r="H136">
        <v>1210.97</v>
      </c>
      <c r="I136" t="s">
        <v>4736</v>
      </c>
      <c r="J136">
        <v>1031.75</v>
      </c>
      <c r="K136" t="str">
        <f t="shared" si="22"/>
        <v>1210.97</v>
      </c>
      <c r="L136">
        <f t="shared" si="23"/>
        <v>179.22</v>
      </c>
      <c r="M136" t="str">
        <f t="shared" si="24"/>
        <v>179.22</v>
      </c>
      <c r="N136">
        <f t="shared" si="25"/>
        <v>0</v>
      </c>
      <c r="P136" s="107" t="str">
        <f t="shared" si="26"/>
        <v/>
      </c>
      <c r="Q136" s="107" t="str">
        <f t="shared" si="27"/>
        <v/>
      </c>
      <c r="R136" s="107" t="str">
        <f t="shared" si="28"/>
        <v/>
      </c>
      <c r="S136" s="107" t="str">
        <f t="shared" si="29"/>
        <v/>
      </c>
      <c r="T136" s="107" t="str">
        <f t="shared" si="30"/>
        <v/>
      </c>
      <c r="U136" t="str">
        <f t="shared" si="31"/>
        <v/>
      </c>
      <c r="V136" t="str">
        <f t="shared" si="32"/>
        <v/>
      </c>
    </row>
    <row r="137" spans="1:22" x14ac:dyDescent="0.25">
      <c r="A137" t="s">
        <v>4746</v>
      </c>
      <c r="B137">
        <v>432</v>
      </c>
      <c r="C137">
        <v>532</v>
      </c>
      <c r="D137">
        <v>910</v>
      </c>
      <c r="F137" t="s">
        <v>1216</v>
      </c>
      <c r="G137" t="s">
        <v>4746</v>
      </c>
      <c r="H137">
        <v>1131.94</v>
      </c>
      <c r="I137" t="s">
        <v>4736</v>
      </c>
      <c r="J137">
        <v>1031.75</v>
      </c>
      <c r="K137" t="str">
        <f t="shared" si="22"/>
        <v>1131.94</v>
      </c>
      <c r="L137">
        <f t="shared" si="23"/>
        <v>100.19</v>
      </c>
      <c r="M137" t="str">
        <f t="shared" si="24"/>
        <v>100.19</v>
      </c>
      <c r="N137">
        <f t="shared" si="25"/>
        <v>0</v>
      </c>
      <c r="P137" s="107" t="str">
        <f t="shared" si="26"/>
        <v/>
      </c>
      <c r="Q137" s="107" t="str">
        <f t="shared" si="27"/>
        <v/>
      </c>
      <c r="R137" s="107" t="str">
        <f t="shared" si="28"/>
        <v/>
      </c>
      <c r="S137" s="107" t="str">
        <f t="shared" si="29"/>
        <v/>
      </c>
      <c r="T137" s="107" t="str">
        <f t="shared" si="30"/>
        <v/>
      </c>
      <c r="U137" t="str">
        <f t="shared" si="31"/>
        <v/>
      </c>
      <c r="V137" t="str">
        <f t="shared" si="32"/>
        <v/>
      </c>
    </row>
    <row r="138" spans="1:22" x14ac:dyDescent="0.25">
      <c r="A138" t="s">
        <v>4747</v>
      </c>
      <c r="B138">
        <v>433</v>
      </c>
      <c r="C138">
        <v>532</v>
      </c>
      <c r="D138">
        <v>911</v>
      </c>
      <c r="F138" t="s">
        <v>1202</v>
      </c>
      <c r="G138" t="s">
        <v>4747</v>
      </c>
      <c r="H138">
        <v>1249.56</v>
      </c>
      <c r="I138" t="s">
        <v>4736</v>
      </c>
      <c r="J138">
        <v>1031.75</v>
      </c>
      <c r="K138" t="str">
        <f t="shared" si="22"/>
        <v>1249.56</v>
      </c>
      <c r="L138">
        <f t="shared" si="23"/>
        <v>217.81</v>
      </c>
      <c r="M138" t="str">
        <f t="shared" si="24"/>
        <v>217.81</v>
      </c>
      <c r="N138">
        <f t="shared" si="25"/>
        <v>0</v>
      </c>
      <c r="P138" s="107" t="str">
        <f t="shared" si="26"/>
        <v/>
      </c>
      <c r="Q138" s="107" t="str">
        <f t="shared" si="27"/>
        <v/>
      </c>
      <c r="R138" s="107" t="str">
        <f t="shared" si="28"/>
        <v/>
      </c>
      <c r="S138" s="107" t="str">
        <f t="shared" si="29"/>
        <v/>
      </c>
      <c r="T138" s="107" t="str">
        <f t="shared" si="30"/>
        <v/>
      </c>
      <c r="U138" t="str">
        <f t="shared" si="31"/>
        <v/>
      </c>
      <c r="V138" t="str">
        <f t="shared" si="32"/>
        <v/>
      </c>
    </row>
    <row r="139" spans="1:22" x14ac:dyDescent="0.25">
      <c r="A139" t="s">
        <v>4748</v>
      </c>
      <c r="B139">
        <v>434</v>
      </c>
      <c r="C139">
        <v>532</v>
      </c>
      <c r="D139">
        <v>916</v>
      </c>
      <c r="F139" t="s">
        <v>1212</v>
      </c>
      <c r="G139" t="s">
        <v>4748</v>
      </c>
      <c r="H139">
        <v>1090.8499999999999</v>
      </c>
      <c r="I139" t="s">
        <v>4736</v>
      </c>
      <c r="J139">
        <v>1031.75</v>
      </c>
      <c r="K139" t="str">
        <f t="shared" si="22"/>
        <v>1090.85</v>
      </c>
      <c r="L139">
        <f t="shared" si="23"/>
        <v>59.1</v>
      </c>
      <c r="M139" t="str">
        <f t="shared" si="24"/>
        <v>59.1</v>
      </c>
      <c r="N139">
        <f t="shared" si="25"/>
        <v>0</v>
      </c>
      <c r="P139" s="107" t="str">
        <f t="shared" si="26"/>
        <v/>
      </c>
      <c r="Q139" s="107" t="str">
        <f t="shared" si="27"/>
        <v/>
      </c>
      <c r="R139" s="107" t="str">
        <f t="shared" si="28"/>
        <v/>
      </c>
      <c r="S139" s="107" t="str">
        <f t="shared" si="29"/>
        <v/>
      </c>
      <c r="T139" s="107" t="str">
        <f t="shared" si="30"/>
        <v/>
      </c>
      <c r="U139" t="str">
        <f t="shared" si="31"/>
        <v/>
      </c>
      <c r="V139" t="str">
        <f t="shared" si="32"/>
        <v/>
      </c>
    </row>
    <row r="140" spans="1:22" x14ac:dyDescent="0.25">
      <c r="A140" t="s">
        <v>4749</v>
      </c>
      <c r="B140">
        <v>435</v>
      </c>
      <c r="C140">
        <v>532</v>
      </c>
      <c r="D140">
        <v>917</v>
      </c>
      <c r="F140" t="s">
        <v>1443</v>
      </c>
      <c r="G140" t="s">
        <v>4749</v>
      </c>
      <c r="H140">
        <v>1235.52</v>
      </c>
      <c r="I140" t="s">
        <v>4736</v>
      </c>
      <c r="J140">
        <v>1031.75</v>
      </c>
      <c r="K140" t="str">
        <f t="shared" si="22"/>
        <v>1235.52</v>
      </c>
      <c r="L140">
        <f t="shared" si="23"/>
        <v>203.77</v>
      </c>
      <c r="M140" t="str">
        <f t="shared" si="24"/>
        <v>203.77</v>
      </c>
      <c r="N140">
        <f t="shared" si="25"/>
        <v>0</v>
      </c>
      <c r="P140" s="107" t="str">
        <f t="shared" si="26"/>
        <v/>
      </c>
      <c r="Q140" s="107" t="str">
        <f t="shared" si="27"/>
        <v/>
      </c>
      <c r="R140" s="107" t="str">
        <f t="shared" si="28"/>
        <v/>
      </c>
      <c r="S140" s="107" t="str">
        <f t="shared" si="29"/>
        <v/>
      </c>
      <c r="T140" s="107" t="str">
        <f t="shared" si="30"/>
        <v/>
      </c>
      <c r="U140" t="str">
        <f t="shared" si="31"/>
        <v/>
      </c>
      <c r="V140" t="str">
        <f t="shared" si="32"/>
        <v/>
      </c>
    </row>
    <row r="141" spans="1:22" x14ac:dyDescent="0.25">
      <c r="A141" t="s">
        <v>4750</v>
      </c>
      <c r="B141">
        <v>436</v>
      </c>
      <c r="C141">
        <v>532</v>
      </c>
      <c r="D141">
        <v>918</v>
      </c>
      <c r="F141" t="s">
        <v>1214</v>
      </c>
      <c r="G141" t="s">
        <v>4750</v>
      </c>
      <c r="H141">
        <v>1108.8499999999999</v>
      </c>
      <c r="I141" t="s">
        <v>4736</v>
      </c>
      <c r="J141">
        <v>1031.75</v>
      </c>
      <c r="K141" t="str">
        <f t="shared" si="22"/>
        <v>1108.85</v>
      </c>
      <c r="L141">
        <f t="shared" si="23"/>
        <v>77.099999999999994</v>
      </c>
      <c r="M141" t="str">
        <f t="shared" si="24"/>
        <v>77.1</v>
      </c>
      <c r="N141">
        <f t="shared" si="25"/>
        <v>0</v>
      </c>
      <c r="P141" s="107" t="str">
        <f t="shared" si="26"/>
        <v/>
      </c>
      <c r="Q141" s="107" t="str">
        <f t="shared" si="27"/>
        <v/>
      </c>
      <c r="R141" s="107" t="str">
        <f t="shared" si="28"/>
        <v/>
      </c>
      <c r="S141" s="107" t="str">
        <f t="shared" si="29"/>
        <v/>
      </c>
      <c r="T141" s="107" t="str">
        <f t="shared" si="30"/>
        <v/>
      </c>
      <c r="U141" t="str">
        <f t="shared" si="31"/>
        <v/>
      </c>
      <c r="V141" t="str">
        <f t="shared" si="32"/>
        <v/>
      </c>
    </row>
    <row r="142" spans="1:22" x14ac:dyDescent="0.25">
      <c r="A142" t="s">
        <v>4751</v>
      </c>
      <c r="B142">
        <v>437</v>
      </c>
      <c r="C142">
        <v>532</v>
      </c>
      <c r="D142">
        <v>919</v>
      </c>
      <c r="F142" t="s">
        <v>1196</v>
      </c>
      <c r="G142" t="s">
        <v>4751</v>
      </c>
      <c r="H142">
        <v>1240.22</v>
      </c>
      <c r="I142" t="s">
        <v>4736</v>
      </c>
      <c r="J142">
        <v>1031.75</v>
      </c>
      <c r="K142" t="str">
        <f t="shared" si="22"/>
        <v>1240.22</v>
      </c>
      <c r="L142">
        <f t="shared" si="23"/>
        <v>208.47</v>
      </c>
      <c r="M142" t="str">
        <f t="shared" si="24"/>
        <v>208.47</v>
      </c>
      <c r="N142">
        <f t="shared" si="25"/>
        <v>0</v>
      </c>
      <c r="P142" s="107" t="str">
        <f t="shared" si="26"/>
        <v/>
      </c>
      <c r="Q142" s="107" t="str">
        <f t="shared" si="27"/>
        <v/>
      </c>
      <c r="R142" s="107" t="str">
        <f t="shared" si="28"/>
        <v/>
      </c>
      <c r="S142" s="107" t="str">
        <f t="shared" si="29"/>
        <v/>
      </c>
      <c r="T142" s="107" t="str">
        <f t="shared" si="30"/>
        <v/>
      </c>
      <c r="U142" t="str">
        <f t="shared" si="31"/>
        <v/>
      </c>
      <c r="V142" t="str">
        <f t="shared" si="32"/>
        <v/>
      </c>
    </row>
    <row r="143" spans="1:22" x14ac:dyDescent="0.25">
      <c r="A143" t="s">
        <v>4752</v>
      </c>
      <c r="B143">
        <v>438</v>
      </c>
      <c r="C143">
        <v>532</v>
      </c>
      <c r="D143">
        <v>920</v>
      </c>
      <c r="F143" t="s">
        <v>1218</v>
      </c>
      <c r="G143" t="s">
        <v>4752</v>
      </c>
      <c r="H143">
        <v>1161.94</v>
      </c>
      <c r="I143" t="s">
        <v>4736</v>
      </c>
      <c r="J143">
        <v>1031.75</v>
      </c>
      <c r="K143" t="str">
        <f t="shared" si="22"/>
        <v>1161.94</v>
      </c>
      <c r="L143">
        <f t="shared" si="23"/>
        <v>130.19</v>
      </c>
      <c r="M143" t="str">
        <f t="shared" si="24"/>
        <v>130.19</v>
      </c>
      <c r="N143">
        <f t="shared" si="25"/>
        <v>0</v>
      </c>
      <c r="P143" s="107" t="str">
        <f t="shared" si="26"/>
        <v/>
      </c>
      <c r="Q143" s="107" t="str">
        <f t="shared" si="27"/>
        <v/>
      </c>
      <c r="R143" s="107" t="str">
        <f t="shared" si="28"/>
        <v/>
      </c>
      <c r="S143" s="107" t="str">
        <f t="shared" si="29"/>
        <v/>
      </c>
      <c r="T143" s="107" t="str">
        <f t="shared" si="30"/>
        <v/>
      </c>
      <c r="U143" t="str">
        <f t="shared" si="31"/>
        <v/>
      </c>
      <c r="V143" t="str">
        <f t="shared" si="32"/>
        <v/>
      </c>
    </row>
    <row r="144" spans="1:22" x14ac:dyDescent="0.25">
      <c r="A144" t="s">
        <v>4753</v>
      </c>
      <c r="B144">
        <v>439</v>
      </c>
      <c r="C144">
        <v>532</v>
      </c>
      <c r="D144">
        <v>921</v>
      </c>
      <c r="F144" t="s">
        <v>1204</v>
      </c>
      <c r="G144" t="s">
        <v>4753</v>
      </c>
      <c r="H144">
        <v>1279.56</v>
      </c>
      <c r="I144" t="s">
        <v>4736</v>
      </c>
      <c r="J144">
        <v>1031.75</v>
      </c>
      <c r="K144" t="str">
        <f t="shared" si="22"/>
        <v>1279.56</v>
      </c>
      <c r="L144">
        <f t="shared" si="23"/>
        <v>247.81</v>
      </c>
      <c r="M144" t="str">
        <f t="shared" si="24"/>
        <v>247.81</v>
      </c>
      <c r="N144">
        <f t="shared" si="25"/>
        <v>0</v>
      </c>
      <c r="P144" s="107" t="str">
        <f t="shared" si="26"/>
        <v/>
      </c>
      <c r="Q144" s="107" t="str">
        <f t="shared" si="27"/>
        <v/>
      </c>
      <c r="R144" s="107" t="str">
        <f t="shared" si="28"/>
        <v/>
      </c>
      <c r="S144" s="107" t="str">
        <f t="shared" si="29"/>
        <v/>
      </c>
      <c r="T144" s="107" t="str">
        <f t="shared" si="30"/>
        <v/>
      </c>
      <c r="U144" t="str">
        <f t="shared" si="31"/>
        <v/>
      </c>
      <c r="V144" t="str">
        <f t="shared" si="32"/>
        <v/>
      </c>
    </row>
    <row r="145" spans="1:22" x14ac:dyDescent="0.25">
      <c r="A145" t="s">
        <v>4754</v>
      </c>
      <c r="B145">
        <v>440</v>
      </c>
      <c r="C145">
        <v>532</v>
      </c>
      <c r="D145">
        <v>937</v>
      </c>
      <c r="F145" t="s">
        <v>1166</v>
      </c>
      <c r="G145" t="s">
        <v>4754</v>
      </c>
      <c r="H145">
        <v>1413.66</v>
      </c>
      <c r="I145" t="s">
        <v>4736</v>
      </c>
      <c r="J145">
        <v>1031.75</v>
      </c>
      <c r="K145" t="str">
        <f t="shared" si="22"/>
        <v>1413.66</v>
      </c>
      <c r="L145">
        <f t="shared" si="23"/>
        <v>381.91</v>
      </c>
      <c r="M145" t="str">
        <f t="shared" si="24"/>
        <v>381.91</v>
      </c>
      <c r="N145">
        <f t="shared" si="25"/>
        <v>0</v>
      </c>
      <c r="P145" s="107" t="str">
        <f t="shared" si="26"/>
        <v/>
      </c>
      <c r="Q145" s="107" t="str">
        <f t="shared" si="27"/>
        <v/>
      </c>
      <c r="R145" s="107" t="str">
        <f t="shared" si="28"/>
        <v/>
      </c>
      <c r="S145" s="107" t="str">
        <f t="shared" si="29"/>
        <v/>
      </c>
      <c r="T145" s="107" t="str">
        <f t="shared" si="30"/>
        <v/>
      </c>
      <c r="U145" t="str">
        <f t="shared" si="31"/>
        <v/>
      </c>
      <c r="V145" t="str">
        <f t="shared" si="32"/>
        <v/>
      </c>
    </row>
    <row r="146" spans="1:22" x14ac:dyDescent="0.25">
      <c r="A146" t="s">
        <v>4755</v>
      </c>
      <c r="B146">
        <v>441</v>
      </c>
      <c r="C146">
        <v>532</v>
      </c>
      <c r="D146">
        <v>939</v>
      </c>
      <c r="F146" t="s">
        <v>1206</v>
      </c>
      <c r="G146" t="s">
        <v>4755</v>
      </c>
      <c r="H146">
        <v>1453.48</v>
      </c>
      <c r="I146" t="s">
        <v>4736</v>
      </c>
      <c r="J146">
        <v>1031.75</v>
      </c>
      <c r="K146" t="str">
        <f t="shared" si="22"/>
        <v>1453.48</v>
      </c>
      <c r="L146">
        <f t="shared" si="23"/>
        <v>421.73</v>
      </c>
      <c r="M146" t="str">
        <f t="shared" si="24"/>
        <v>421.73</v>
      </c>
      <c r="N146">
        <f t="shared" si="25"/>
        <v>0</v>
      </c>
      <c r="P146" s="107" t="str">
        <f t="shared" si="26"/>
        <v/>
      </c>
      <c r="Q146" s="107" t="str">
        <f t="shared" si="27"/>
        <v/>
      </c>
      <c r="R146" s="107" t="str">
        <f t="shared" si="28"/>
        <v/>
      </c>
      <c r="S146" s="107" t="str">
        <f t="shared" si="29"/>
        <v/>
      </c>
      <c r="T146" s="107" t="str">
        <f t="shared" si="30"/>
        <v/>
      </c>
      <c r="U146" t="str">
        <f t="shared" si="31"/>
        <v/>
      </c>
      <c r="V146" t="str">
        <f t="shared" si="32"/>
        <v/>
      </c>
    </row>
    <row r="147" spans="1:22" x14ac:dyDescent="0.25">
      <c r="A147" t="s">
        <v>4756</v>
      </c>
      <c r="B147">
        <v>442</v>
      </c>
      <c r="C147">
        <v>532</v>
      </c>
      <c r="D147">
        <v>941</v>
      </c>
      <c r="F147" t="s">
        <v>1208</v>
      </c>
      <c r="G147" t="s">
        <v>4756</v>
      </c>
      <c r="H147">
        <v>1468.51</v>
      </c>
      <c r="I147" t="s">
        <v>4736</v>
      </c>
      <c r="J147">
        <v>1031.75</v>
      </c>
      <c r="K147" t="str">
        <f t="shared" si="22"/>
        <v>1468.51</v>
      </c>
      <c r="L147">
        <f t="shared" si="23"/>
        <v>436.76</v>
      </c>
      <c r="M147" t="str">
        <f t="shared" si="24"/>
        <v>436.76</v>
      </c>
      <c r="N147">
        <f t="shared" si="25"/>
        <v>0</v>
      </c>
      <c r="P147" s="107" t="str">
        <f t="shared" si="26"/>
        <v/>
      </c>
      <c r="Q147" s="107" t="str">
        <f t="shared" si="27"/>
        <v/>
      </c>
      <c r="R147" s="107" t="str">
        <f t="shared" si="28"/>
        <v/>
      </c>
      <c r="S147" s="107" t="str">
        <f t="shared" si="29"/>
        <v/>
      </c>
      <c r="T147" s="107" t="str">
        <f t="shared" si="30"/>
        <v/>
      </c>
      <c r="U147" t="str">
        <f t="shared" si="31"/>
        <v/>
      </c>
      <c r="V147" t="str">
        <f t="shared" si="32"/>
        <v/>
      </c>
    </row>
    <row r="148" spans="1:22" x14ac:dyDescent="0.25">
      <c r="A148" t="s">
        <v>4757</v>
      </c>
      <c r="B148">
        <v>414</v>
      </c>
      <c r="C148">
        <v>536</v>
      </c>
      <c r="D148">
        <v>933</v>
      </c>
      <c r="E148" t="s">
        <v>5687</v>
      </c>
      <c r="F148" t="s">
        <v>792</v>
      </c>
      <c r="G148" t="s">
        <v>4757</v>
      </c>
      <c r="H148">
        <v>13.091399999999998</v>
      </c>
      <c r="I148" t="s">
        <v>4757</v>
      </c>
      <c r="J148">
        <v>13.091399999999998</v>
      </c>
      <c r="K148" t="str">
        <f t="shared" si="22"/>
        <v>13.09</v>
      </c>
      <c r="L148">
        <f t="shared" si="23"/>
        <v>0</v>
      </c>
      <c r="M148" t="str">
        <f t="shared" si="24"/>
        <v>0</v>
      </c>
      <c r="N148">
        <f t="shared" si="25"/>
        <v>1</v>
      </c>
      <c r="P148" s="107" t="str">
        <f t="shared" si="26"/>
        <v>UPDATE saskitps_product p set p.price = 13.09, p.date_upd=now() where p.id_product = 536 ;</v>
      </c>
      <c r="Q148" s="107" t="str">
        <f t="shared" si="27"/>
        <v>UPDATE saskitps_product_shop p set p.price = 13.09, p.date_upd=now() where p.id_product = 536 ;</v>
      </c>
      <c r="R148" s="107" t="str">
        <f t="shared" si="28"/>
        <v>UPDATE saskitps_product_attribute pa set pa.price = 0 where pa.id_product = 536 and pa.id_product_attribute = 933 ;</v>
      </c>
      <c r="S148" s="107" t="str">
        <f t="shared" si="29"/>
        <v>UPDATE saskitps_product_attribute_shop pa set pa.price = 0 where pa.id_product = 536 and pa.id_product_attribute = 933 ;</v>
      </c>
      <c r="T148" s="107" t="str">
        <f t="shared" si="30"/>
        <v>INSERT INTO TSaskitArchivePrix (RefSaskit,Prix,DATE_MODIF) Select RefSaskit, OldPrix, DateModification From TSaskit Where RefSaskit = 414;</v>
      </c>
      <c r="U148" t="str">
        <f t="shared" si="31"/>
        <v>UPDATE TSaskit sas set sas.OldPrix = sas.PrixMagasin, sas.PrixMagasin = 13.09, sas.DateModification = NOW() where sas.RefSaskit = 414 ;</v>
      </c>
      <c r="V148" t="str">
        <f t="shared" si="32"/>
        <v>INSERT INTO TSaskitMajProduits (RefSaskitMaj, Reference,PrixMaj) values (3,'PVC5016',13.09);</v>
      </c>
    </row>
    <row r="149" spans="1:22" x14ac:dyDescent="0.25">
      <c r="A149" t="s">
        <v>4542</v>
      </c>
      <c r="B149">
        <v>415</v>
      </c>
      <c r="C149">
        <v>536</v>
      </c>
      <c r="D149">
        <v>934</v>
      </c>
      <c r="F149" t="s">
        <v>560</v>
      </c>
      <c r="G149" t="s">
        <v>4542</v>
      </c>
      <c r="H149">
        <v>22.862700000000004</v>
      </c>
      <c r="I149" t="s">
        <v>4757</v>
      </c>
      <c r="J149">
        <v>13.091399999999998</v>
      </c>
      <c r="K149" t="str">
        <f t="shared" si="22"/>
        <v>22.86</v>
      </c>
      <c r="L149">
        <f t="shared" si="23"/>
        <v>9.77</v>
      </c>
      <c r="M149" t="str">
        <f t="shared" si="24"/>
        <v>9.77</v>
      </c>
      <c r="N149">
        <f t="shared" si="25"/>
        <v>1</v>
      </c>
      <c r="P149" s="107" t="str">
        <f t="shared" si="26"/>
        <v/>
      </c>
      <c r="Q149" s="107" t="str">
        <f t="shared" si="27"/>
        <v/>
      </c>
      <c r="R149" s="107" t="str">
        <f t="shared" si="28"/>
        <v>UPDATE saskitps_product_attribute pa set pa.price = 9.77 where pa.id_product = 536 and pa.id_product_attribute = 934 ;</v>
      </c>
      <c r="S149" s="107" t="str">
        <f t="shared" si="29"/>
        <v>UPDATE saskitps_product_attribute_shop pa set pa.price = 9.77 where pa.id_product = 536 and pa.id_product_attribute = 934 ;</v>
      </c>
      <c r="T149" s="107" t="str">
        <f t="shared" si="30"/>
        <v>INSERT INTO TSaskitArchivePrix (RefSaskit,Prix,DATE_MODIF) Select RefSaskit, OldPrix, DateModification From TSaskit Where RefSaskit = 415;</v>
      </c>
      <c r="U149" t="str">
        <f t="shared" si="31"/>
        <v>UPDATE TSaskit sas set sas.OldPrix = sas.PrixMagasin, sas.PrixMagasin = 22.86, sas.DateModification = NOW() where sas.RefSaskit = 415 ;</v>
      </c>
      <c r="V149" t="str">
        <f t="shared" si="32"/>
        <v>INSERT INTO TSaskitMajProduits (RefSaskitMaj, Reference,PrixMaj) values (3,'PVC6316',22.86);</v>
      </c>
    </row>
    <row r="150" spans="1:22" x14ac:dyDescent="0.25">
      <c r="A150" t="s">
        <v>4758</v>
      </c>
      <c r="B150">
        <v>822</v>
      </c>
      <c r="C150">
        <v>558</v>
      </c>
      <c r="D150">
        <v>2335</v>
      </c>
      <c r="F150" t="s">
        <v>2358</v>
      </c>
      <c r="G150" t="s">
        <v>4758</v>
      </c>
      <c r="H150">
        <v>847.14</v>
      </c>
      <c r="I150" t="s">
        <v>4759</v>
      </c>
      <c r="J150">
        <v>933.23</v>
      </c>
      <c r="K150" t="str">
        <f t="shared" si="22"/>
        <v>847.14</v>
      </c>
      <c r="L150">
        <f t="shared" si="23"/>
        <v>-86.09</v>
      </c>
      <c r="M150" t="str">
        <f t="shared" si="24"/>
        <v>-86.09</v>
      </c>
      <c r="N150">
        <f t="shared" si="25"/>
        <v>0</v>
      </c>
      <c r="P150" s="107" t="str">
        <f>IF(AND(E151="BASE",N150=1),SUBSTITUTE(SUBSTITUTE($P$1,"#P#",K150),"#ID#",C150),"")</f>
        <v/>
      </c>
      <c r="Q150" s="107" t="str">
        <f>IF(AND(E151="BASE",N150=1),SUBSTITUTE(SUBSTITUTE($Q$1,"#P#",K150),"#ID#",C150),"")</f>
        <v/>
      </c>
      <c r="R150" s="107" t="str">
        <f t="shared" si="28"/>
        <v/>
      </c>
      <c r="S150" s="107" t="str">
        <f t="shared" si="29"/>
        <v/>
      </c>
      <c r="T150" s="107" t="str">
        <f t="shared" si="30"/>
        <v/>
      </c>
      <c r="U150" t="str">
        <f t="shared" si="31"/>
        <v/>
      </c>
      <c r="V150" t="str">
        <f t="shared" si="32"/>
        <v/>
      </c>
    </row>
    <row r="151" spans="1:22" x14ac:dyDescent="0.25">
      <c r="A151" t="s">
        <v>4759</v>
      </c>
      <c r="B151">
        <v>454</v>
      </c>
      <c r="C151">
        <v>558</v>
      </c>
      <c r="D151">
        <v>2335</v>
      </c>
      <c r="E151" t="s">
        <v>5687</v>
      </c>
      <c r="F151" t="s">
        <v>1274</v>
      </c>
      <c r="G151" t="s">
        <v>4759</v>
      </c>
      <c r="H151">
        <v>933.23</v>
      </c>
      <c r="I151" t="s">
        <v>4758</v>
      </c>
      <c r="J151">
        <v>933.23</v>
      </c>
      <c r="K151" t="str">
        <f t="shared" si="22"/>
        <v>933.23</v>
      </c>
      <c r="L151">
        <f t="shared" si="23"/>
        <v>0</v>
      </c>
      <c r="M151" t="str">
        <f t="shared" si="24"/>
        <v>0</v>
      </c>
      <c r="N151">
        <f t="shared" si="25"/>
        <v>0</v>
      </c>
      <c r="P151" s="107"/>
      <c r="Q151" s="107"/>
      <c r="R151" s="107" t="str">
        <f t="shared" si="28"/>
        <v/>
      </c>
      <c r="S151" s="107" t="str">
        <f t="shared" si="29"/>
        <v/>
      </c>
      <c r="T151" s="107" t="str">
        <f t="shared" si="30"/>
        <v/>
      </c>
      <c r="U151" t="str">
        <f t="shared" si="31"/>
        <v/>
      </c>
      <c r="V151" t="str">
        <f t="shared" si="32"/>
        <v/>
      </c>
    </row>
    <row r="152" spans="1:22" x14ac:dyDescent="0.25">
      <c r="A152" t="s">
        <v>4760</v>
      </c>
      <c r="B152">
        <v>455</v>
      </c>
      <c r="C152">
        <v>558</v>
      </c>
      <c r="D152">
        <v>2336</v>
      </c>
      <c r="F152" t="s">
        <v>1276</v>
      </c>
      <c r="G152" t="s">
        <v>4760</v>
      </c>
      <c r="H152">
        <v>1077.8</v>
      </c>
      <c r="I152" t="s">
        <v>4758</v>
      </c>
      <c r="J152">
        <v>933.23</v>
      </c>
      <c r="K152" t="str">
        <f t="shared" si="22"/>
        <v>1077.8</v>
      </c>
      <c r="L152">
        <f t="shared" si="23"/>
        <v>144.57</v>
      </c>
      <c r="M152" t="str">
        <f t="shared" si="24"/>
        <v>144.57</v>
      </c>
      <c r="N152">
        <f t="shared" si="25"/>
        <v>0</v>
      </c>
      <c r="P152" s="107"/>
      <c r="Q152" s="107"/>
      <c r="R152" s="107" t="str">
        <f t="shared" si="28"/>
        <v/>
      </c>
      <c r="S152" s="107" t="str">
        <f t="shared" si="29"/>
        <v/>
      </c>
      <c r="T152" s="107" t="str">
        <f t="shared" si="30"/>
        <v/>
      </c>
      <c r="U152" t="str">
        <f t="shared" si="31"/>
        <v/>
      </c>
      <c r="V152" t="str">
        <f t="shared" si="32"/>
        <v/>
      </c>
    </row>
    <row r="153" spans="1:22" x14ac:dyDescent="0.25">
      <c r="A153" t="s">
        <v>4761</v>
      </c>
      <c r="B153">
        <v>456</v>
      </c>
      <c r="C153">
        <v>558</v>
      </c>
      <c r="D153">
        <v>2337</v>
      </c>
      <c r="F153" t="s">
        <v>1278</v>
      </c>
      <c r="G153" t="s">
        <v>4761</v>
      </c>
      <c r="H153">
        <v>1014.38</v>
      </c>
      <c r="I153" t="s">
        <v>4758</v>
      </c>
      <c r="J153">
        <v>933.23</v>
      </c>
      <c r="K153" t="str">
        <f t="shared" si="22"/>
        <v>1014.38</v>
      </c>
      <c r="L153">
        <f t="shared" si="23"/>
        <v>81.150000000000006</v>
      </c>
      <c r="M153" t="str">
        <f t="shared" si="24"/>
        <v>81.15</v>
      </c>
      <c r="N153">
        <f t="shared" si="25"/>
        <v>0</v>
      </c>
      <c r="P153" s="107" t="str">
        <f t="shared" si="26"/>
        <v/>
      </c>
      <c r="Q153" s="107" t="str">
        <f t="shared" si="27"/>
        <v/>
      </c>
      <c r="R153" s="107" t="str">
        <f t="shared" si="28"/>
        <v/>
      </c>
      <c r="S153" s="107" t="str">
        <f t="shared" si="29"/>
        <v/>
      </c>
      <c r="T153" s="107" t="str">
        <f t="shared" si="30"/>
        <v/>
      </c>
      <c r="U153" t="str">
        <f t="shared" si="31"/>
        <v/>
      </c>
      <c r="V153" t="str">
        <f t="shared" si="32"/>
        <v/>
      </c>
    </row>
    <row r="154" spans="1:22" x14ac:dyDescent="0.25">
      <c r="A154" t="s">
        <v>4762</v>
      </c>
      <c r="B154">
        <v>457</v>
      </c>
      <c r="C154">
        <v>558</v>
      </c>
      <c r="D154">
        <v>2338</v>
      </c>
      <c r="F154" t="s">
        <v>1280</v>
      </c>
      <c r="G154" t="s">
        <v>4762</v>
      </c>
      <c r="H154">
        <v>1261.77</v>
      </c>
      <c r="I154" t="s">
        <v>4758</v>
      </c>
      <c r="J154">
        <v>933.23</v>
      </c>
      <c r="K154" t="str">
        <f t="shared" si="22"/>
        <v>1261.77</v>
      </c>
      <c r="L154">
        <f t="shared" si="23"/>
        <v>328.54</v>
      </c>
      <c r="M154" t="str">
        <f t="shared" si="24"/>
        <v>328.54</v>
      </c>
      <c r="N154">
        <f t="shared" si="25"/>
        <v>0</v>
      </c>
      <c r="P154" s="107" t="str">
        <f t="shared" si="26"/>
        <v/>
      </c>
      <c r="Q154" s="107" t="str">
        <f t="shared" si="27"/>
        <v/>
      </c>
      <c r="R154" s="107" t="str">
        <f t="shared" si="28"/>
        <v/>
      </c>
      <c r="S154" s="107" t="str">
        <f t="shared" si="29"/>
        <v/>
      </c>
      <c r="T154" s="107" t="str">
        <f t="shared" si="30"/>
        <v/>
      </c>
      <c r="U154">
        <v>1710.55</v>
      </c>
      <c r="V154" t="str">
        <f t="shared" si="32"/>
        <v/>
      </c>
    </row>
    <row r="155" spans="1:22" x14ac:dyDescent="0.25">
      <c r="A155" t="s">
        <v>4763</v>
      </c>
      <c r="B155">
        <v>458</v>
      </c>
      <c r="C155">
        <v>558</v>
      </c>
      <c r="D155">
        <v>2339</v>
      </c>
      <c r="F155" t="s">
        <v>1282</v>
      </c>
      <c r="G155" t="s">
        <v>4763</v>
      </c>
      <c r="H155">
        <v>1530.62</v>
      </c>
      <c r="I155" t="s">
        <v>4758</v>
      </c>
      <c r="J155">
        <v>933.23</v>
      </c>
      <c r="K155" t="str">
        <f t="shared" si="22"/>
        <v>1530.62</v>
      </c>
      <c r="L155">
        <f t="shared" si="23"/>
        <v>597.39</v>
      </c>
      <c r="M155" t="str">
        <f t="shared" si="24"/>
        <v>597.39</v>
      </c>
      <c r="N155">
        <f t="shared" si="25"/>
        <v>0</v>
      </c>
      <c r="P155" s="107" t="str">
        <f t="shared" si="26"/>
        <v/>
      </c>
      <c r="Q155" s="107" t="str">
        <f t="shared" si="27"/>
        <v/>
      </c>
      <c r="R155" s="107" t="str">
        <f t="shared" si="28"/>
        <v/>
      </c>
      <c r="S155" s="107" t="str">
        <f t="shared" si="29"/>
        <v/>
      </c>
      <c r="T155" s="107" t="str">
        <f t="shared" si="30"/>
        <v/>
      </c>
      <c r="U155">
        <v>933.23</v>
      </c>
      <c r="V155" t="str">
        <f t="shared" si="32"/>
        <v/>
      </c>
    </row>
    <row r="156" spans="1:22" x14ac:dyDescent="0.25">
      <c r="A156" t="s">
        <v>4764</v>
      </c>
      <c r="B156">
        <v>459</v>
      </c>
      <c r="C156">
        <v>558</v>
      </c>
      <c r="D156">
        <v>2340</v>
      </c>
      <c r="F156" t="s">
        <v>1284</v>
      </c>
      <c r="G156" t="s">
        <v>4764</v>
      </c>
      <c r="H156">
        <v>1457.27</v>
      </c>
      <c r="I156" t="s">
        <v>4758</v>
      </c>
      <c r="J156">
        <v>933.23</v>
      </c>
      <c r="K156" t="str">
        <f t="shared" si="22"/>
        <v>1457.27</v>
      </c>
      <c r="L156">
        <f t="shared" si="23"/>
        <v>524.04</v>
      </c>
      <c r="M156" t="str">
        <f t="shared" si="24"/>
        <v>524.04</v>
      </c>
      <c r="N156">
        <f t="shared" si="25"/>
        <v>0</v>
      </c>
      <c r="P156" s="107" t="str">
        <f t="shared" si="26"/>
        <v/>
      </c>
      <c r="Q156" s="107" t="str">
        <f t="shared" si="27"/>
        <v/>
      </c>
      <c r="R156" s="107" t="str">
        <f t="shared" si="28"/>
        <v/>
      </c>
      <c r="S156" s="107" t="str">
        <f t="shared" si="29"/>
        <v/>
      </c>
      <c r="T156" s="107" t="str">
        <f t="shared" si="30"/>
        <v/>
      </c>
      <c r="U156">
        <f>SUM(U154:U155)</f>
        <v>2643.7799999999997</v>
      </c>
      <c r="V156" t="str">
        <f t="shared" si="32"/>
        <v/>
      </c>
    </row>
    <row r="157" spans="1:22" x14ac:dyDescent="0.25">
      <c r="A157" t="s">
        <v>4765</v>
      </c>
      <c r="B157">
        <v>460</v>
      </c>
      <c r="C157">
        <v>558</v>
      </c>
      <c r="D157">
        <v>2341</v>
      </c>
      <c r="F157" t="s">
        <v>1568</v>
      </c>
      <c r="G157" t="s">
        <v>4765</v>
      </c>
      <c r="H157">
        <v>1547.09</v>
      </c>
      <c r="I157" t="s">
        <v>4758</v>
      </c>
      <c r="J157">
        <v>933.23</v>
      </c>
      <c r="K157" t="str">
        <f t="shared" si="22"/>
        <v>1547.09</v>
      </c>
      <c r="L157">
        <f t="shared" si="23"/>
        <v>613.86</v>
      </c>
      <c r="M157" t="str">
        <f t="shared" si="24"/>
        <v>613.86</v>
      </c>
      <c r="N157">
        <f t="shared" si="25"/>
        <v>0</v>
      </c>
      <c r="P157" s="107" t="str">
        <f t="shared" si="26"/>
        <v/>
      </c>
      <c r="Q157" s="107" t="str">
        <f t="shared" si="27"/>
        <v/>
      </c>
      <c r="R157" s="107" t="str">
        <f t="shared" si="28"/>
        <v/>
      </c>
      <c r="S157" s="107" t="str">
        <f t="shared" si="29"/>
        <v/>
      </c>
      <c r="T157" s="107" t="str">
        <f t="shared" si="30"/>
        <v/>
      </c>
      <c r="U157" t="str">
        <f t="shared" si="31"/>
        <v/>
      </c>
      <c r="V157" t="str">
        <f t="shared" si="32"/>
        <v/>
      </c>
    </row>
    <row r="158" spans="1:22" x14ac:dyDescent="0.25">
      <c r="A158" t="s">
        <v>4766</v>
      </c>
      <c r="B158">
        <v>461</v>
      </c>
      <c r="C158">
        <v>558</v>
      </c>
      <c r="D158">
        <v>2342</v>
      </c>
      <c r="F158" t="s">
        <v>1290</v>
      </c>
      <c r="G158" t="s">
        <v>4766</v>
      </c>
      <c r="H158">
        <v>1635.83</v>
      </c>
      <c r="I158" t="s">
        <v>4758</v>
      </c>
      <c r="J158">
        <v>933.23</v>
      </c>
      <c r="K158" t="str">
        <f t="shared" si="22"/>
        <v>1635.83</v>
      </c>
      <c r="L158">
        <f t="shared" si="23"/>
        <v>702.6</v>
      </c>
      <c r="M158" t="str">
        <f t="shared" si="24"/>
        <v>702.6</v>
      </c>
      <c r="N158">
        <f t="shared" si="25"/>
        <v>0</v>
      </c>
      <c r="P158" s="107" t="str">
        <f t="shared" si="26"/>
        <v/>
      </c>
      <c r="Q158" s="107" t="str">
        <f t="shared" si="27"/>
        <v/>
      </c>
      <c r="R158" s="107" t="str">
        <f t="shared" si="28"/>
        <v/>
      </c>
      <c r="S158" s="107" t="str">
        <f t="shared" si="29"/>
        <v/>
      </c>
      <c r="T158" s="107" t="str">
        <f t="shared" si="30"/>
        <v/>
      </c>
      <c r="U158" t="str">
        <f t="shared" si="31"/>
        <v/>
      </c>
      <c r="V158" t="str">
        <f t="shared" si="32"/>
        <v/>
      </c>
    </row>
    <row r="159" spans="1:22" x14ac:dyDescent="0.25">
      <c r="A159" t="s">
        <v>4767</v>
      </c>
      <c r="B159">
        <v>462</v>
      </c>
      <c r="C159">
        <v>558</v>
      </c>
      <c r="D159">
        <v>2343</v>
      </c>
      <c r="F159" t="s">
        <v>1498</v>
      </c>
      <c r="G159" t="s">
        <v>4767</v>
      </c>
      <c r="H159">
        <v>1697.08</v>
      </c>
      <c r="I159" t="s">
        <v>4758</v>
      </c>
      <c r="J159">
        <v>933.23</v>
      </c>
      <c r="K159" t="str">
        <f t="shared" si="22"/>
        <v>1697.08</v>
      </c>
      <c r="L159">
        <f t="shared" si="23"/>
        <v>763.85</v>
      </c>
      <c r="M159" t="str">
        <f t="shared" si="24"/>
        <v>763.85</v>
      </c>
      <c r="N159">
        <f t="shared" si="25"/>
        <v>0</v>
      </c>
      <c r="P159" s="107" t="str">
        <f t="shared" si="26"/>
        <v/>
      </c>
      <c r="Q159" s="107" t="str">
        <f t="shared" si="27"/>
        <v/>
      </c>
      <c r="R159" s="107" t="str">
        <f t="shared" si="28"/>
        <v/>
      </c>
      <c r="S159" s="107" t="str">
        <f t="shared" si="29"/>
        <v/>
      </c>
      <c r="T159" s="107" t="str">
        <f t="shared" si="30"/>
        <v/>
      </c>
      <c r="U159" t="str">
        <f t="shared" si="31"/>
        <v/>
      </c>
      <c r="V159" t="str">
        <f t="shared" si="32"/>
        <v/>
      </c>
    </row>
    <row r="160" spans="1:22" x14ac:dyDescent="0.25">
      <c r="A160" t="s">
        <v>4768</v>
      </c>
      <c r="B160">
        <v>463</v>
      </c>
      <c r="C160">
        <v>558</v>
      </c>
      <c r="D160">
        <v>2344</v>
      </c>
      <c r="F160" t="s">
        <v>1296</v>
      </c>
      <c r="G160" t="s">
        <v>4768</v>
      </c>
      <c r="H160">
        <v>1965.42</v>
      </c>
      <c r="I160" t="s">
        <v>4758</v>
      </c>
      <c r="J160">
        <v>933.23</v>
      </c>
      <c r="K160" t="str">
        <f t="shared" si="22"/>
        <v>1965.42</v>
      </c>
      <c r="L160">
        <f t="shared" si="23"/>
        <v>1032.19</v>
      </c>
      <c r="M160" t="str">
        <f t="shared" si="24"/>
        <v>1032.19</v>
      </c>
      <c r="N160">
        <f t="shared" si="25"/>
        <v>0</v>
      </c>
      <c r="P160" s="107" t="str">
        <f t="shared" si="26"/>
        <v/>
      </c>
      <c r="Q160" s="107" t="str">
        <f t="shared" si="27"/>
        <v/>
      </c>
      <c r="R160" s="107" t="str">
        <f t="shared" si="28"/>
        <v/>
      </c>
      <c r="S160" s="107" t="str">
        <f t="shared" si="29"/>
        <v/>
      </c>
      <c r="T160" s="107" t="str">
        <f t="shared" si="30"/>
        <v/>
      </c>
      <c r="U160" t="str">
        <f t="shared" si="31"/>
        <v/>
      </c>
      <c r="V160" t="str">
        <f t="shared" si="32"/>
        <v/>
      </c>
    </row>
    <row r="161" spans="1:22" x14ac:dyDescent="0.25">
      <c r="A161" t="s">
        <v>4769</v>
      </c>
      <c r="B161">
        <v>464</v>
      </c>
      <c r="C161">
        <v>558</v>
      </c>
      <c r="D161">
        <v>2345</v>
      </c>
      <c r="F161" t="s">
        <v>1298</v>
      </c>
      <c r="G161" t="s">
        <v>4769</v>
      </c>
      <c r="H161">
        <v>2163.63</v>
      </c>
      <c r="I161" t="s">
        <v>4758</v>
      </c>
      <c r="J161">
        <v>933.23</v>
      </c>
      <c r="K161" t="str">
        <f t="shared" si="22"/>
        <v>2163.63</v>
      </c>
      <c r="L161">
        <f t="shared" si="23"/>
        <v>1230.4000000000001</v>
      </c>
      <c r="M161" t="str">
        <f t="shared" si="24"/>
        <v>1230.4</v>
      </c>
      <c r="N161">
        <f t="shared" si="25"/>
        <v>0</v>
      </c>
      <c r="P161" s="107" t="str">
        <f t="shared" si="26"/>
        <v/>
      </c>
      <c r="Q161" s="107" t="str">
        <f t="shared" si="27"/>
        <v/>
      </c>
      <c r="R161" s="107" t="str">
        <f t="shared" si="28"/>
        <v/>
      </c>
      <c r="S161" s="107" t="str">
        <f t="shared" si="29"/>
        <v/>
      </c>
      <c r="T161" s="107" t="str">
        <f t="shared" si="30"/>
        <v/>
      </c>
      <c r="U161" t="str">
        <f t="shared" si="31"/>
        <v/>
      </c>
      <c r="V161" t="str">
        <f t="shared" si="32"/>
        <v/>
      </c>
    </row>
    <row r="162" spans="1:22" x14ac:dyDescent="0.25">
      <c r="A162" t="s">
        <v>4770</v>
      </c>
      <c r="B162">
        <v>465</v>
      </c>
      <c r="C162">
        <v>558</v>
      </c>
      <c r="D162">
        <v>2346</v>
      </c>
      <c r="F162" t="s">
        <v>1300</v>
      </c>
      <c r="G162" t="s">
        <v>4770</v>
      </c>
      <c r="H162">
        <v>2443.56</v>
      </c>
      <c r="I162" t="s">
        <v>4758</v>
      </c>
      <c r="J162">
        <v>933.23</v>
      </c>
      <c r="K162" t="str">
        <f t="shared" si="22"/>
        <v>2443.56</v>
      </c>
      <c r="L162">
        <f t="shared" si="23"/>
        <v>1510.33</v>
      </c>
      <c r="M162" t="str">
        <f t="shared" si="24"/>
        <v>1510.33</v>
      </c>
      <c r="N162">
        <f t="shared" si="25"/>
        <v>0</v>
      </c>
      <c r="P162" s="107" t="str">
        <f t="shared" si="26"/>
        <v/>
      </c>
      <c r="Q162" s="107" t="str">
        <f t="shared" si="27"/>
        <v/>
      </c>
      <c r="R162" s="107" t="str">
        <f t="shared" si="28"/>
        <v/>
      </c>
      <c r="S162" s="107" t="str">
        <f t="shared" si="29"/>
        <v/>
      </c>
      <c r="T162" s="107" t="str">
        <f t="shared" si="30"/>
        <v/>
      </c>
      <c r="U162" t="str">
        <f t="shared" si="31"/>
        <v/>
      </c>
      <c r="V162" t="str">
        <f t="shared" si="32"/>
        <v/>
      </c>
    </row>
    <row r="163" spans="1:22" x14ac:dyDescent="0.25">
      <c r="A163" t="s">
        <v>4771</v>
      </c>
      <c r="B163">
        <v>466</v>
      </c>
      <c r="C163">
        <v>558</v>
      </c>
      <c r="D163">
        <v>2347</v>
      </c>
      <c r="F163" t="s">
        <v>1302</v>
      </c>
      <c r="G163" t="s">
        <v>4771</v>
      </c>
      <c r="H163">
        <v>2255.65</v>
      </c>
      <c r="I163" t="s">
        <v>4758</v>
      </c>
      <c r="J163">
        <v>933.23</v>
      </c>
      <c r="K163" t="str">
        <f t="shared" si="22"/>
        <v>2255.65</v>
      </c>
      <c r="L163">
        <f t="shared" si="23"/>
        <v>1322.42</v>
      </c>
      <c r="M163" t="str">
        <f t="shared" si="24"/>
        <v>1322.42</v>
      </c>
      <c r="N163">
        <f t="shared" si="25"/>
        <v>0</v>
      </c>
      <c r="P163" s="107" t="str">
        <f t="shared" si="26"/>
        <v/>
      </c>
      <c r="Q163" s="107" t="str">
        <f t="shared" si="27"/>
        <v/>
      </c>
      <c r="R163" s="107" t="str">
        <f t="shared" si="28"/>
        <v/>
      </c>
      <c r="S163" s="107" t="str">
        <f t="shared" si="29"/>
        <v/>
      </c>
      <c r="T163" s="107" t="str">
        <f t="shared" si="30"/>
        <v/>
      </c>
      <c r="U163" t="str">
        <f t="shared" si="31"/>
        <v/>
      </c>
      <c r="V163" t="str">
        <f t="shared" si="32"/>
        <v/>
      </c>
    </row>
    <row r="164" spans="1:22" x14ac:dyDescent="0.25">
      <c r="A164" t="s">
        <v>4772</v>
      </c>
      <c r="B164">
        <v>467</v>
      </c>
      <c r="C164">
        <v>558</v>
      </c>
      <c r="D164">
        <v>2348</v>
      </c>
      <c r="F164" t="s">
        <v>1304</v>
      </c>
      <c r="G164" t="s">
        <v>4772</v>
      </c>
      <c r="H164">
        <v>2505.31</v>
      </c>
      <c r="I164" t="s">
        <v>4758</v>
      </c>
      <c r="J164">
        <v>933.23</v>
      </c>
      <c r="K164" t="str">
        <f t="shared" si="22"/>
        <v>2505.31</v>
      </c>
      <c r="L164">
        <f t="shared" si="23"/>
        <v>1572.08</v>
      </c>
      <c r="M164" t="str">
        <f t="shared" si="24"/>
        <v>1572.08</v>
      </c>
      <c r="N164">
        <f t="shared" si="25"/>
        <v>0</v>
      </c>
      <c r="P164" s="107" t="str">
        <f t="shared" si="26"/>
        <v/>
      </c>
      <c r="Q164" s="107" t="str">
        <f t="shared" si="27"/>
        <v/>
      </c>
      <c r="R164" s="107" t="str">
        <f t="shared" si="28"/>
        <v/>
      </c>
      <c r="S164" s="107" t="str">
        <f t="shared" si="29"/>
        <v/>
      </c>
      <c r="T164" s="107" t="str">
        <f t="shared" si="30"/>
        <v/>
      </c>
      <c r="U164" t="str">
        <f t="shared" si="31"/>
        <v/>
      </c>
      <c r="V164" t="str">
        <f t="shared" si="32"/>
        <v/>
      </c>
    </row>
    <row r="165" spans="1:22" x14ac:dyDescent="0.25">
      <c r="A165" t="s">
        <v>4773</v>
      </c>
      <c r="B165">
        <v>468</v>
      </c>
      <c r="C165">
        <v>558</v>
      </c>
      <c r="D165">
        <v>2349</v>
      </c>
      <c r="F165" t="s">
        <v>1306</v>
      </c>
      <c r="G165" t="s">
        <v>4773</v>
      </c>
      <c r="H165">
        <v>2557.69</v>
      </c>
      <c r="I165" t="s">
        <v>4758</v>
      </c>
      <c r="J165">
        <v>933.23</v>
      </c>
      <c r="K165" t="str">
        <f t="shared" si="22"/>
        <v>2557.69</v>
      </c>
      <c r="L165">
        <f t="shared" si="23"/>
        <v>1624.46</v>
      </c>
      <c r="M165" t="str">
        <f t="shared" si="24"/>
        <v>1624.46</v>
      </c>
      <c r="N165">
        <f t="shared" si="25"/>
        <v>1</v>
      </c>
      <c r="P165" s="107" t="str">
        <f t="shared" si="26"/>
        <v/>
      </c>
      <c r="Q165" s="107" t="str">
        <f t="shared" si="27"/>
        <v/>
      </c>
      <c r="R165" s="107" t="str">
        <f t="shared" si="28"/>
        <v>UPDATE saskitps_product_attribute pa set pa.price = 1624.46 where pa.id_product = 558 and pa.id_product_attribute = 2349 ;</v>
      </c>
      <c r="S165" s="107" t="str">
        <f t="shared" si="29"/>
        <v>UPDATE saskitps_product_attribute_shop pa set pa.price = 1624.46 where pa.id_product = 558 and pa.id_product_attribute = 2349 ;</v>
      </c>
      <c r="T165" s="107" t="str">
        <f t="shared" si="30"/>
        <v>INSERT INTO TSaskitArchivePrix (RefSaskit,Prix,DATE_MODIF) Select RefSaskit, OldPrix, DateModification From TSaskit Where RefSaskit = 468;</v>
      </c>
      <c r="U165" t="str">
        <f t="shared" si="31"/>
        <v>UPDATE TSaskit sas set sas.OldPrix = sas.PrixMagasin, sas.PrixMagasin = 2557.69, sas.DateModification = NOW() where sas.RefSaskit = 468 ;</v>
      </c>
      <c r="V165" t="str">
        <f t="shared" si="32"/>
        <v>INSERT INTO TSaskitMajProduits (RefSaskitMaj, Reference,PrixMaj) values (3,'PCG18EHA',2557.69);</v>
      </c>
    </row>
    <row r="166" spans="1:22" x14ac:dyDescent="0.25">
      <c r="A166" t="s">
        <v>4774</v>
      </c>
      <c r="B166">
        <v>469</v>
      </c>
      <c r="C166">
        <v>558</v>
      </c>
      <c r="D166">
        <v>2350</v>
      </c>
      <c r="F166" t="s">
        <v>1310</v>
      </c>
      <c r="G166" t="s">
        <v>4774</v>
      </c>
      <c r="H166">
        <v>2737.27</v>
      </c>
      <c r="I166" t="s">
        <v>4758</v>
      </c>
      <c r="J166">
        <v>933.23</v>
      </c>
      <c r="K166" t="str">
        <f t="shared" si="22"/>
        <v>2737.27</v>
      </c>
      <c r="L166">
        <f t="shared" si="23"/>
        <v>1804.04</v>
      </c>
      <c r="M166" t="str">
        <f t="shared" si="24"/>
        <v>1804.04</v>
      </c>
      <c r="N166">
        <f t="shared" si="25"/>
        <v>0</v>
      </c>
      <c r="P166" s="107" t="str">
        <f t="shared" si="26"/>
        <v/>
      </c>
      <c r="Q166" s="107" t="str">
        <f t="shared" si="27"/>
        <v/>
      </c>
      <c r="R166" s="107" t="str">
        <f t="shared" si="28"/>
        <v/>
      </c>
      <c r="S166" s="107" t="str">
        <f t="shared" si="29"/>
        <v/>
      </c>
      <c r="T166" s="107" t="str">
        <f t="shared" si="30"/>
        <v/>
      </c>
      <c r="U166" t="str">
        <f t="shared" si="31"/>
        <v/>
      </c>
      <c r="V166" t="str">
        <f t="shared" si="32"/>
        <v/>
      </c>
    </row>
    <row r="167" spans="1:22" x14ac:dyDescent="0.25">
      <c r="A167" t="s">
        <v>4775</v>
      </c>
      <c r="B167">
        <v>617</v>
      </c>
      <c r="C167">
        <v>560</v>
      </c>
      <c r="D167">
        <v>1514</v>
      </c>
      <c r="F167" t="s">
        <v>264</v>
      </c>
      <c r="G167" t="s">
        <v>4775</v>
      </c>
      <c r="H167">
        <v>1.7191999999999998</v>
      </c>
      <c r="I167" t="s">
        <v>4777</v>
      </c>
      <c r="J167">
        <v>1.1465999999999998</v>
      </c>
      <c r="K167" t="str">
        <f t="shared" si="22"/>
        <v>1.7192</v>
      </c>
      <c r="L167">
        <f t="shared" si="23"/>
        <v>0.5726</v>
      </c>
      <c r="M167" t="str">
        <f t="shared" si="24"/>
        <v>0.5726</v>
      </c>
      <c r="N167">
        <f t="shared" si="25"/>
        <v>1</v>
      </c>
      <c r="P167" s="107" t="str">
        <f t="shared" si="26"/>
        <v/>
      </c>
      <c r="Q167" s="107" t="str">
        <f t="shared" si="27"/>
        <v/>
      </c>
      <c r="R167" s="107" t="str">
        <f t="shared" si="28"/>
        <v>UPDATE saskitps_product_attribute pa set pa.price = 0.5726 where pa.id_product = 560 and pa.id_product_attribute = 1514 ;</v>
      </c>
      <c r="S167" s="107" t="str">
        <f t="shared" si="29"/>
        <v>UPDATE saskitps_product_attribute_shop pa set pa.price = 0.5726 where pa.id_product = 560 and pa.id_product_attribute = 1514 ;</v>
      </c>
      <c r="T167" s="107" t="str">
        <f t="shared" si="30"/>
        <v>INSERT INTO TSaskitArchivePrix (RefSaskit,Prix,DATE_MODIF) Select RefSaskit, OldPrix, DateModification From TSaskit Where RefSaskit = 617;</v>
      </c>
      <c r="U167" t="str">
        <f t="shared" si="31"/>
        <v>UPDATE TSaskit sas set sas.OldPrix = sas.PrixMagasin, sas.PrixMagasin = 1.7192, sas.DateModification = NOW() where sas.RefSaskit = 617 ;</v>
      </c>
      <c r="V167" t="str">
        <f t="shared" si="32"/>
        <v>INSERT INTO TSaskitMajProduits (RefSaskitMaj, Reference,PrixMaj) values (3,'DGEOM_915_152',1.7192);</v>
      </c>
    </row>
    <row r="168" spans="1:22" x14ac:dyDescent="0.25">
      <c r="A168" t="s">
        <v>4498</v>
      </c>
      <c r="B168">
        <v>618</v>
      </c>
      <c r="C168">
        <v>560</v>
      </c>
      <c r="D168">
        <v>1516</v>
      </c>
      <c r="F168" t="s">
        <v>268</v>
      </c>
      <c r="G168" t="s">
        <v>4498</v>
      </c>
      <c r="H168">
        <v>2.2917999999999998</v>
      </c>
      <c r="I168" t="s">
        <v>4777</v>
      </c>
      <c r="J168">
        <v>1.1465999999999998</v>
      </c>
      <c r="K168" t="str">
        <f t="shared" si="22"/>
        <v>2.29</v>
      </c>
      <c r="L168">
        <f t="shared" si="23"/>
        <v>1.1499999999999999</v>
      </c>
      <c r="M168" t="str">
        <f t="shared" si="24"/>
        <v>1.15</v>
      </c>
      <c r="N168">
        <f t="shared" si="25"/>
        <v>1</v>
      </c>
      <c r="P168" s="107" t="str">
        <f t="shared" si="26"/>
        <v/>
      </c>
      <c r="Q168" s="107" t="str">
        <f t="shared" si="27"/>
        <v/>
      </c>
      <c r="R168" s="107" t="str">
        <f t="shared" si="28"/>
        <v>UPDATE saskitps_product_attribute pa set pa.price = 1.15 where pa.id_product = 560 and pa.id_product_attribute = 1516 ;</v>
      </c>
      <c r="S168" s="107" t="str">
        <f t="shared" si="29"/>
        <v>UPDATE saskitps_product_attribute_shop pa set pa.price = 1.15 where pa.id_product = 560 and pa.id_product_attribute = 1516 ;</v>
      </c>
      <c r="T168" s="107" t="str">
        <f t="shared" si="30"/>
        <v>INSERT INTO TSaskitArchivePrix (RefSaskit,Prix,DATE_MODIF) Select RefSaskit, OldPrix, DateModification From TSaskit Where RefSaskit = 618;</v>
      </c>
      <c r="U168" t="str">
        <f t="shared" si="31"/>
        <v>UPDATE TSaskit sas set sas.OldPrix = sas.PrixMagasin, sas.PrixMagasin = 2.29, sas.DateModification = NOW() where sas.RefSaskit = 618 ;</v>
      </c>
      <c r="V168" t="str">
        <f t="shared" si="32"/>
        <v>INSERT INTO TSaskitMajProduits (RefSaskitMaj, Reference,PrixMaj) values (3,'DGEOM_1220_152',2.29);</v>
      </c>
    </row>
    <row r="169" spans="1:22" x14ac:dyDescent="0.25">
      <c r="A169" t="s">
        <v>4776</v>
      </c>
      <c r="B169">
        <v>619</v>
      </c>
      <c r="C169">
        <v>560</v>
      </c>
      <c r="D169">
        <v>1517</v>
      </c>
      <c r="F169" t="s">
        <v>270</v>
      </c>
      <c r="G169" t="s">
        <v>4776</v>
      </c>
      <c r="H169">
        <v>2.8658000000000001</v>
      </c>
      <c r="I169" t="s">
        <v>4777</v>
      </c>
      <c r="J169">
        <v>1.1465999999999998</v>
      </c>
      <c r="K169" t="str">
        <f t="shared" si="22"/>
        <v>2.87</v>
      </c>
      <c r="L169">
        <f t="shared" si="23"/>
        <v>1.72</v>
      </c>
      <c r="M169" t="str">
        <f t="shared" si="24"/>
        <v>1.72</v>
      </c>
      <c r="N169">
        <f t="shared" si="25"/>
        <v>1</v>
      </c>
      <c r="P169" s="107" t="str">
        <f t="shared" si="26"/>
        <v/>
      </c>
      <c r="Q169" s="107" t="str">
        <f t="shared" si="27"/>
        <v/>
      </c>
      <c r="R169" s="107" t="str">
        <f t="shared" si="28"/>
        <v>UPDATE saskitps_product_attribute pa set pa.price = 1.72 where pa.id_product = 560 and pa.id_product_attribute = 1517 ;</v>
      </c>
      <c r="S169" s="107" t="str">
        <f t="shared" si="29"/>
        <v>UPDATE saskitps_product_attribute_shop pa set pa.price = 1.72 where pa.id_product = 560 and pa.id_product_attribute = 1517 ;</v>
      </c>
      <c r="T169" s="107" t="str">
        <f t="shared" si="30"/>
        <v>INSERT INTO TSaskitArchivePrix (RefSaskit,Prix,DATE_MODIF) Select RefSaskit, OldPrix, DateModification From TSaskit Where RefSaskit = 619;</v>
      </c>
      <c r="U169" t="str">
        <f t="shared" si="31"/>
        <v>UPDATE TSaskit sas set sas.OldPrix = sas.PrixMagasin, sas.PrixMagasin = 2.87, sas.DateModification = NOW() where sas.RefSaskit = 619 ;</v>
      </c>
      <c r="V169" t="str">
        <f t="shared" si="32"/>
        <v>INSERT INTO TSaskitMajProduits (RefSaskitMaj, Reference,PrixMaj) values (3,'DGEOM_1525_152',2.87);</v>
      </c>
    </row>
    <row r="170" spans="1:22" x14ac:dyDescent="0.25">
      <c r="A170" t="s">
        <v>4777</v>
      </c>
      <c r="B170">
        <v>620</v>
      </c>
      <c r="C170">
        <v>560</v>
      </c>
      <c r="D170">
        <v>2553</v>
      </c>
      <c r="E170" t="s">
        <v>5687</v>
      </c>
      <c r="F170" t="s">
        <v>251</v>
      </c>
      <c r="G170" t="s">
        <v>4777</v>
      </c>
      <c r="H170">
        <v>1.1465999999999998</v>
      </c>
      <c r="I170" t="s">
        <v>4777</v>
      </c>
      <c r="J170">
        <v>1.1465999999999998</v>
      </c>
      <c r="K170" t="str">
        <f t="shared" si="22"/>
        <v>1.1466</v>
      </c>
      <c r="L170">
        <f t="shared" si="23"/>
        <v>0</v>
      </c>
      <c r="M170" t="str">
        <f t="shared" si="24"/>
        <v>0</v>
      </c>
      <c r="N170">
        <f t="shared" si="25"/>
        <v>1</v>
      </c>
      <c r="P170" s="107" t="str">
        <f t="shared" si="26"/>
        <v>UPDATE saskitps_product p set p.price = 1.1466, p.date_upd=now() where p.id_product = 560 ;</v>
      </c>
      <c r="Q170" s="107" t="str">
        <f t="shared" si="27"/>
        <v>UPDATE saskitps_product_shop p set p.price = 1.1466, p.date_upd=now() where p.id_product = 560 ;</v>
      </c>
      <c r="R170" s="107" t="str">
        <f t="shared" si="28"/>
        <v>UPDATE saskitps_product_attribute pa set pa.price = 0 where pa.id_product = 560 and pa.id_product_attribute = 2553 ;</v>
      </c>
      <c r="S170" s="107" t="str">
        <f t="shared" si="29"/>
        <v>UPDATE saskitps_product_attribute_shop pa set pa.price = 0 where pa.id_product = 560 and pa.id_product_attribute = 2553 ;</v>
      </c>
      <c r="T170" s="107" t="str">
        <f t="shared" si="30"/>
        <v>INSERT INTO TSaskitArchivePrix (RefSaskit,Prix,DATE_MODIF) Select RefSaskit, OldPrix, DateModification From TSaskit Where RefSaskit = 620;</v>
      </c>
      <c r="U170" t="str">
        <f t="shared" si="31"/>
        <v>UPDATE TSaskit sas set sas.OldPrix = sas.PrixMagasin, sas.PrixMagasin = 1.1466, sas.DateModification = NOW() where sas.RefSaskit = 620 ;</v>
      </c>
      <c r="V170" t="str">
        <f t="shared" si="32"/>
        <v>INSERT INTO TSaskitMajProduits (RefSaskitMaj, Reference,PrixMaj) values (3,'DGEOM_610_152',1.1466);</v>
      </c>
    </row>
    <row r="171" spans="1:22" x14ac:dyDescent="0.25">
      <c r="A171">
        <v>34</v>
      </c>
      <c r="B171">
        <v>820</v>
      </c>
      <c r="C171">
        <v>562</v>
      </c>
      <c r="D171">
        <v>2789</v>
      </c>
      <c r="F171" t="s">
        <v>2360</v>
      </c>
      <c r="G171">
        <v>34</v>
      </c>
      <c r="H171">
        <v>41.985300000000002</v>
      </c>
      <c r="I171" t="s">
        <v>4779</v>
      </c>
      <c r="J171">
        <v>48.817800000000005</v>
      </c>
      <c r="K171" t="str">
        <f t="shared" si="22"/>
        <v>41.99</v>
      </c>
      <c r="L171">
        <f t="shared" si="23"/>
        <v>-6.83</v>
      </c>
      <c r="M171" t="str">
        <f t="shared" si="24"/>
        <v>-6.83</v>
      </c>
      <c r="N171">
        <f t="shared" si="25"/>
        <v>1</v>
      </c>
      <c r="P171" s="107" t="str">
        <f t="shared" si="26"/>
        <v/>
      </c>
      <c r="Q171" s="107" t="str">
        <f t="shared" si="27"/>
        <v/>
      </c>
      <c r="R171" s="107" t="str">
        <f t="shared" si="28"/>
        <v>UPDATE saskitps_product_attribute pa set pa.price = -6.83 where pa.id_product = 562 and pa.id_product_attribute = 2789 ;</v>
      </c>
      <c r="S171" s="107" t="str">
        <f t="shared" si="29"/>
        <v>UPDATE saskitps_product_attribute_shop pa set pa.price = -6.83 where pa.id_product = 562 and pa.id_product_attribute = 2789 ;</v>
      </c>
      <c r="T171" s="107" t="str">
        <f t="shared" si="30"/>
        <v>INSERT INTO TSaskitArchivePrix (RefSaskit,Prix,DATE_MODIF) Select RefSaskit, OldPrix, DateModification From TSaskit Where RefSaskit = 820;</v>
      </c>
      <c r="U171" t="str">
        <f t="shared" si="31"/>
        <v>UPDATE TSaskit sas set sas.OldPrix = sas.PrixMagasin, sas.PrixMagasin = 41.99, sas.DateModification = NOW() where sas.RefSaskit = 820 ;</v>
      </c>
      <c r="V171" t="str">
        <f t="shared" si="32"/>
        <v>INSERT INTO TSaskitMajProduits (RefSaskitMaj, Reference,PrixMaj) values (3,'PCLC2EH',41.99);</v>
      </c>
    </row>
    <row r="172" spans="1:22" x14ac:dyDescent="0.25">
      <c r="A172" t="s">
        <v>4779</v>
      </c>
      <c r="B172">
        <v>470</v>
      </c>
      <c r="C172">
        <v>562</v>
      </c>
      <c r="D172">
        <v>1550</v>
      </c>
      <c r="E172" t="s">
        <v>5687</v>
      </c>
      <c r="F172" t="s">
        <v>1314</v>
      </c>
      <c r="G172" t="s">
        <v>4779</v>
      </c>
      <c r="H172">
        <v>48.817800000000005</v>
      </c>
      <c r="I172" t="s">
        <v>4779</v>
      </c>
      <c r="J172">
        <v>48.817800000000005</v>
      </c>
      <c r="K172" t="str">
        <f t="shared" si="22"/>
        <v>48.82</v>
      </c>
      <c r="L172">
        <f t="shared" si="23"/>
        <v>0</v>
      </c>
      <c r="M172" t="str">
        <f t="shared" si="24"/>
        <v>0</v>
      </c>
      <c r="N172">
        <f t="shared" si="25"/>
        <v>1</v>
      </c>
      <c r="P172" s="107" t="str">
        <f t="shared" si="26"/>
        <v>UPDATE saskitps_product p set p.price = 48.82, p.date_upd=now() where p.id_product = 562 ;</v>
      </c>
      <c r="Q172" s="107" t="str">
        <f t="shared" si="27"/>
        <v>UPDATE saskitps_product_shop p set p.price = 48.82, p.date_upd=now() where p.id_product = 562 ;</v>
      </c>
      <c r="R172" s="107" t="str">
        <f t="shared" si="28"/>
        <v>UPDATE saskitps_product_attribute pa set pa.price = 0 where pa.id_product = 562 and pa.id_product_attribute = 1550 ;</v>
      </c>
      <c r="S172" s="107" t="str">
        <f t="shared" si="29"/>
        <v>UPDATE saskitps_product_attribute_shop pa set pa.price = 0 where pa.id_product = 562 and pa.id_product_attribute = 1550 ;</v>
      </c>
      <c r="T172" s="107" t="str">
        <f t="shared" si="30"/>
        <v>INSERT INTO TSaskitArchivePrix (RefSaskit,Prix,DATE_MODIF) Select RefSaskit, OldPrix, DateModification From TSaskit Where RefSaskit = 470;</v>
      </c>
      <c r="U172" t="str">
        <f t="shared" si="31"/>
        <v>UPDATE TSaskit sas set sas.OldPrix = sas.PrixMagasin, sas.PrixMagasin = 48.82, sas.DateModification = NOW() where sas.RefSaskit = 470 ;</v>
      </c>
      <c r="V172" t="str">
        <f t="shared" si="32"/>
        <v>INSERT INTO TSaskitMajProduits (RefSaskitMaj, Reference,PrixMaj) values (3,'PCLC3EH',48.82);</v>
      </c>
    </row>
    <row r="173" spans="1:22" x14ac:dyDescent="0.25">
      <c r="A173" t="s">
        <v>4779</v>
      </c>
      <c r="B173">
        <v>471</v>
      </c>
      <c r="C173">
        <v>562</v>
      </c>
      <c r="D173">
        <v>1551</v>
      </c>
      <c r="F173" t="s">
        <v>1316</v>
      </c>
      <c r="G173" t="s">
        <v>4779</v>
      </c>
      <c r="H173">
        <v>48.817800000000005</v>
      </c>
      <c r="I173" t="s">
        <v>4779</v>
      </c>
      <c r="J173">
        <v>48.817800000000005</v>
      </c>
      <c r="K173" t="str">
        <f t="shared" si="22"/>
        <v>48.82</v>
      </c>
      <c r="L173">
        <f t="shared" si="23"/>
        <v>0</v>
      </c>
      <c r="M173" t="str">
        <f t="shared" si="24"/>
        <v>0</v>
      </c>
      <c r="N173">
        <f t="shared" si="25"/>
        <v>1</v>
      </c>
      <c r="P173" s="107" t="str">
        <f t="shared" si="26"/>
        <v/>
      </c>
      <c r="Q173" s="107" t="str">
        <f t="shared" si="27"/>
        <v/>
      </c>
      <c r="R173" s="107" t="str">
        <f t="shared" si="28"/>
        <v>UPDATE saskitps_product_attribute pa set pa.price = 0 where pa.id_product = 562 and pa.id_product_attribute = 1551 ;</v>
      </c>
      <c r="S173" s="107" t="str">
        <f t="shared" si="29"/>
        <v>UPDATE saskitps_product_attribute_shop pa set pa.price = 0 where pa.id_product = 562 and pa.id_product_attribute = 1551 ;</v>
      </c>
      <c r="T173" s="107" t="str">
        <f t="shared" si="30"/>
        <v>INSERT INTO TSaskitArchivePrix (RefSaskit,Prix,DATE_MODIF) Select RefSaskit, OldPrix, DateModification From TSaskit Where RefSaskit = 471;</v>
      </c>
      <c r="U173" t="str">
        <f t="shared" si="31"/>
        <v>UPDATE TSaskit sas set sas.OldPrix = sas.PrixMagasin, sas.PrixMagasin = 48.82, sas.DateModification = NOW() where sas.RefSaskit = 471 ;</v>
      </c>
      <c r="V173" t="str">
        <f t="shared" si="32"/>
        <v>INSERT INTO TSaskitMajProduits (RefSaskitMaj, Reference,PrixMaj) values (3,'PCLC4EH',48.82);</v>
      </c>
    </row>
    <row r="174" spans="1:22" x14ac:dyDescent="0.25">
      <c r="A174" t="s">
        <v>4780</v>
      </c>
      <c r="B174">
        <v>472</v>
      </c>
      <c r="C174">
        <v>562</v>
      </c>
      <c r="D174">
        <v>1552</v>
      </c>
      <c r="F174" t="s">
        <v>1318</v>
      </c>
      <c r="G174" t="s">
        <v>4780</v>
      </c>
      <c r="H174">
        <v>55.222999999999999</v>
      </c>
      <c r="I174" t="s">
        <v>4779</v>
      </c>
      <c r="J174">
        <v>48.817800000000005</v>
      </c>
      <c r="K174" t="str">
        <f t="shared" si="22"/>
        <v>55.22</v>
      </c>
      <c r="L174">
        <f t="shared" si="23"/>
        <v>6.41</v>
      </c>
      <c r="M174" t="str">
        <f t="shared" si="24"/>
        <v>6.41</v>
      </c>
      <c r="N174">
        <f t="shared" si="25"/>
        <v>1</v>
      </c>
      <c r="P174" s="107" t="str">
        <f t="shared" si="26"/>
        <v/>
      </c>
      <c r="Q174" s="107" t="str">
        <f t="shared" si="27"/>
        <v/>
      </c>
      <c r="R174" s="107" t="str">
        <f t="shared" si="28"/>
        <v>UPDATE saskitps_product_attribute pa set pa.price = 6.41 where pa.id_product = 562 and pa.id_product_attribute = 1552 ;</v>
      </c>
      <c r="S174" s="107" t="str">
        <f t="shared" si="29"/>
        <v>UPDATE saskitps_product_attribute_shop pa set pa.price = 6.41 where pa.id_product = 562 and pa.id_product_attribute = 1552 ;</v>
      </c>
      <c r="T174" s="107" t="str">
        <f t="shared" si="30"/>
        <v>INSERT INTO TSaskitArchivePrix (RefSaskit,Prix,DATE_MODIF) Select RefSaskit, OldPrix, DateModification From TSaskit Where RefSaskit = 472;</v>
      </c>
      <c r="U174" t="str">
        <f t="shared" si="31"/>
        <v>UPDATE TSaskit sas set sas.OldPrix = sas.PrixMagasin, sas.PrixMagasin = 55.22, sas.DateModification = NOW() where sas.RefSaskit = 472 ;</v>
      </c>
      <c r="V174" t="str">
        <f t="shared" si="32"/>
        <v>INSERT INTO TSaskitMajProduits (RefSaskitMaj, Reference,PrixMaj) values (3,'PCLC5EH',55.22);</v>
      </c>
    </row>
    <row r="175" spans="1:22" x14ac:dyDescent="0.25">
      <c r="A175" t="s">
        <v>4781</v>
      </c>
      <c r="B175">
        <v>473</v>
      </c>
      <c r="C175">
        <v>562</v>
      </c>
      <c r="D175">
        <v>1553</v>
      </c>
      <c r="F175" t="s">
        <v>1320</v>
      </c>
      <c r="G175" t="s">
        <v>4781</v>
      </c>
      <c r="H175">
        <v>67.653000000000006</v>
      </c>
      <c r="I175" t="s">
        <v>4779</v>
      </c>
      <c r="J175">
        <v>48.817800000000005</v>
      </c>
      <c r="K175" t="str">
        <f t="shared" si="22"/>
        <v>67.65</v>
      </c>
      <c r="L175">
        <f t="shared" si="23"/>
        <v>18.84</v>
      </c>
      <c r="M175" t="str">
        <f t="shared" si="24"/>
        <v>18.84</v>
      </c>
      <c r="N175">
        <f t="shared" si="25"/>
        <v>1</v>
      </c>
      <c r="P175" s="107" t="str">
        <f t="shared" si="26"/>
        <v/>
      </c>
      <c r="Q175" s="107" t="str">
        <f t="shared" si="27"/>
        <v/>
      </c>
      <c r="R175" s="107" t="str">
        <f t="shared" si="28"/>
        <v>UPDATE saskitps_product_attribute pa set pa.price = 18.84 where pa.id_product = 562 and pa.id_product_attribute = 1553 ;</v>
      </c>
      <c r="S175" s="107" t="str">
        <f t="shared" si="29"/>
        <v>UPDATE saskitps_product_attribute_shop pa set pa.price = 18.84 where pa.id_product = 562 and pa.id_product_attribute = 1553 ;</v>
      </c>
      <c r="T175" s="107" t="str">
        <f t="shared" si="30"/>
        <v>INSERT INTO TSaskitArchivePrix (RefSaskit,Prix,DATE_MODIF) Select RefSaskit, OldPrix, DateModification From TSaskit Where RefSaskit = 473;</v>
      </c>
      <c r="U175" t="str">
        <f t="shared" si="31"/>
        <v>UPDATE TSaskit sas set sas.OldPrix = sas.PrixMagasin, sas.PrixMagasin = 67.65, sas.DateModification = NOW() where sas.RefSaskit = 473 ;</v>
      </c>
      <c r="V175" t="str">
        <f t="shared" si="32"/>
        <v>INSERT INTO TSaskitMajProduits (RefSaskitMaj, Reference,PrixMaj) values (3,'PCLC6EHA',67.65);</v>
      </c>
    </row>
    <row r="176" spans="1:22" x14ac:dyDescent="0.25">
      <c r="A176" t="s">
        <v>4782</v>
      </c>
      <c r="B176">
        <v>474</v>
      </c>
      <c r="C176">
        <v>562</v>
      </c>
      <c r="D176">
        <v>1554</v>
      </c>
      <c r="F176" t="s">
        <v>1322</v>
      </c>
      <c r="G176" t="s">
        <v>4782</v>
      </c>
      <c r="H176">
        <v>43.075900000000004</v>
      </c>
      <c r="I176" t="s">
        <v>4779</v>
      </c>
      <c r="J176">
        <v>48.817800000000005</v>
      </c>
      <c r="K176" t="str">
        <f t="shared" si="22"/>
        <v>43.08</v>
      </c>
      <c r="L176">
        <f t="shared" si="23"/>
        <v>-5.74</v>
      </c>
      <c r="M176" t="str">
        <f t="shared" si="24"/>
        <v>-5.74</v>
      </c>
      <c r="N176">
        <f t="shared" si="25"/>
        <v>1</v>
      </c>
      <c r="P176" s="107" t="str">
        <f t="shared" si="26"/>
        <v/>
      </c>
      <c r="Q176" s="107" t="str">
        <f t="shared" si="27"/>
        <v/>
      </c>
      <c r="R176" s="107" t="str">
        <f t="shared" si="28"/>
        <v>UPDATE saskitps_product_attribute pa set pa.price = -5.74 where pa.id_product = 562 and pa.id_product_attribute = 1554 ;</v>
      </c>
      <c r="S176" s="107" t="str">
        <f t="shared" si="29"/>
        <v>UPDATE saskitps_product_attribute_shop pa set pa.price = -5.74 where pa.id_product = 562 and pa.id_product_attribute = 1554 ;</v>
      </c>
      <c r="T176" s="107" t="str">
        <f t="shared" si="30"/>
        <v>INSERT INTO TSaskitArchivePrix (RefSaskit,Prix,DATE_MODIF) Select RefSaskit, OldPrix, DateModification From TSaskit Where RefSaskit = 474;</v>
      </c>
      <c r="U176" t="str">
        <f t="shared" si="31"/>
        <v>UPDATE TSaskit sas set sas.OldPrix = sas.PrixMagasin, sas.PrixMagasin = 43.08, sas.DateModification = NOW() where sas.RefSaskit = 474 ;</v>
      </c>
      <c r="V176" t="str">
        <f t="shared" si="32"/>
        <v>INSERT INTO TSaskitMajProduits (RefSaskitMaj, Reference,PrixMaj) values (3,'PCLC6EHB',43.08);</v>
      </c>
    </row>
    <row r="177" spans="1:22" x14ac:dyDescent="0.25">
      <c r="A177" t="s">
        <v>4783</v>
      </c>
      <c r="B177">
        <v>475</v>
      </c>
      <c r="C177">
        <v>562</v>
      </c>
      <c r="D177">
        <v>1555</v>
      </c>
      <c r="F177" t="s">
        <v>1324</v>
      </c>
      <c r="G177" t="s">
        <v>4783</v>
      </c>
      <c r="H177">
        <v>75.987600000000015</v>
      </c>
      <c r="I177" t="s">
        <v>4779</v>
      </c>
      <c r="J177">
        <v>48.817800000000005</v>
      </c>
      <c r="K177" t="str">
        <f t="shared" si="22"/>
        <v>75.99</v>
      </c>
      <c r="L177">
        <f t="shared" si="23"/>
        <v>27.17</v>
      </c>
      <c r="M177" t="str">
        <f t="shared" si="24"/>
        <v>27.17</v>
      </c>
      <c r="N177">
        <f t="shared" si="25"/>
        <v>1</v>
      </c>
      <c r="P177" s="107" t="str">
        <f t="shared" si="26"/>
        <v/>
      </c>
      <c r="Q177" s="107" t="str">
        <f t="shared" si="27"/>
        <v/>
      </c>
      <c r="R177" s="107" t="str">
        <f t="shared" si="28"/>
        <v>UPDATE saskitps_product_attribute pa set pa.price = 27.17 where pa.id_product = 562 and pa.id_product_attribute = 1555 ;</v>
      </c>
      <c r="S177" s="107" t="str">
        <f t="shared" si="29"/>
        <v>UPDATE saskitps_product_attribute_shop pa set pa.price = 27.17 where pa.id_product = 562 and pa.id_product_attribute = 1555 ;</v>
      </c>
      <c r="T177" s="107" t="str">
        <f t="shared" si="30"/>
        <v>INSERT INTO TSaskitArchivePrix (RefSaskit,Prix,DATE_MODIF) Select RefSaskit, OldPrix, DateModification From TSaskit Where RefSaskit = 475;</v>
      </c>
      <c r="U177" t="str">
        <f t="shared" si="31"/>
        <v>UPDATE TSaskit sas set sas.OldPrix = sas.PrixMagasin, sas.PrixMagasin = 75.99, sas.DateModification = NOW() where sas.RefSaskit = 475 ;</v>
      </c>
      <c r="V177" t="str">
        <f t="shared" si="32"/>
        <v>INSERT INTO TSaskitMajProduits (RefSaskitMaj, Reference,PrixMaj) values (3,'PCLC7EH',75.99);</v>
      </c>
    </row>
    <row r="178" spans="1:22" x14ac:dyDescent="0.25">
      <c r="A178" t="s">
        <v>4784</v>
      </c>
      <c r="B178">
        <v>476</v>
      </c>
      <c r="C178">
        <v>562</v>
      </c>
      <c r="D178">
        <v>1556</v>
      </c>
      <c r="F178" t="s">
        <v>1497</v>
      </c>
      <c r="G178" t="s">
        <v>4784</v>
      </c>
      <c r="H178">
        <v>93.81410000000001</v>
      </c>
      <c r="I178" t="s">
        <v>4779</v>
      </c>
      <c r="J178">
        <v>48.817800000000005</v>
      </c>
      <c r="K178" t="str">
        <f t="shared" si="22"/>
        <v>93.81</v>
      </c>
      <c r="L178">
        <f t="shared" si="23"/>
        <v>45</v>
      </c>
      <c r="M178" t="str">
        <f t="shared" si="24"/>
        <v>45</v>
      </c>
      <c r="N178">
        <f t="shared" si="25"/>
        <v>1</v>
      </c>
      <c r="P178" s="107" t="str">
        <f t="shared" si="26"/>
        <v/>
      </c>
      <c r="Q178" s="107" t="str">
        <f t="shared" si="27"/>
        <v/>
      </c>
      <c r="R178" s="107" t="str">
        <f t="shared" si="28"/>
        <v>UPDATE saskitps_product_attribute pa set pa.price = 45 where pa.id_product = 562 and pa.id_product_attribute = 1556 ;</v>
      </c>
      <c r="S178" s="107" t="str">
        <f t="shared" si="29"/>
        <v>UPDATE saskitps_product_attribute_shop pa set pa.price = 45 where pa.id_product = 562 and pa.id_product_attribute = 1556 ;</v>
      </c>
      <c r="T178" s="107" t="str">
        <f t="shared" si="30"/>
        <v>INSERT INTO TSaskitArchivePrix (RefSaskit,Prix,DATE_MODIF) Select RefSaskit, OldPrix, DateModification From TSaskit Where RefSaskit = 476;</v>
      </c>
      <c r="U178" t="str">
        <f t="shared" si="31"/>
        <v>UPDATE TSaskit sas set sas.OldPrix = sas.PrixMagasin, sas.PrixMagasin = 93.81, sas.DateModification = NOW() where sas.RefSaskit = 476 ;</v>
      </c>
      <c r="V178" t="str">
        <f t="shared" si="32"/>
        <v>INSERT INTO TSaskitMajProduits (RefSaskitMaj, Reference,PrixMaj) values (3,'PCLC8EH',93.81);</v>
      </c>
    </row>
    <row r="179" spans="1:22" x14ac:dyDescent="0.25">
      <c r="A179" t="s">
        <v>4785</v>
      </c>
      <c r="B179">
        <v>477</v>
      </c>
      <c r="C179">
        <v>562</v>
      </c>
      <c r="D179">
        <v>1557</v>
      </c>
      <c r="F179" t="s">
        <v>1330</v>
      </c>
      <c r="G179" t="s">
        <v>4785</v>
      </c>
      <c r="H179">
        <v>96.031100000000009</v>
      </c>
      <c r="I179" t="s">
        <v>4779</v>
      </c>
      <c r="J179">
        <v>48.817800000000005</v>
      </c>
      <c r="K179" t="str">
        <f t="shared" si="22"/>
        <v>96.03</v>
      </c>
      <c r="L179">
        <f t="shared" si="23"/>
        <v>47.21</v>
      </c>
      <c r="M179" t="str">
        <f t="shared" si="24"/>
        <v>47.21</v>
      </c>
      <c r="N179">
        <f t="shared" si="25"/>
        <v>1</v>
      </c>
      <c r="P179" s="107" t="str">
        <f t="shared" si="26"/>
        <v/>
      </c>
      <c r="Q179" s="107" t="str">
        <f t="shared" si="27"/>
        <v/>
      </c>
      <c r="R179" s="107" t="str">
        <f t="shared" si="28"/>
        <v>UPDATE saskitps_product_attribute pa set pa.price = 47.21 where pa.id_product = 562 and pa.id_product_attribute = 1557 ;</v>
      </c>
      <c r="S179" s="107" t="str">
        <f t="shared" si="29"/>
        <v>UPDATE saskitps_product_attribute_shop pa set pa.price = 47.21 where pa.id_product = 562 and pa.id_product_attribute = 1557 ;</v>
      </c>
      <c r="T179" s="107" t="str">
        <f t="shared" si="30"/>
        <v>INSERT INTO TSaskitArchivePrix (RefSaskit,Prix,DATE_MODIF) Select RefSaskit, OldPrix, DateModification From TSaskit Where RefSaskit = 477;</v>
      </c>
      <c r="U179" t="str">
        <f t="shared" si="31"/>
        <v>UPDATE TSaskit sas set sas.OldPrix = sas.PrixMagasin, sas.PrixMagasin = 96.03, sas.DateModification = NOW() where sas.RefSaskit = 477 ;</v>
      </c>
      <c r="V179" t="str">
        <f t="shared" si="32"/>
        <v>INSERT INTO TSaskitMajProduits (RefSaskitMaj, Reference,PrixMaj) values (3,'PCLC9EH',96.03);</v>
      </c>
    </row>
    <row r="180" spans="1:22" x14ac:dyDescent="0.25">
      <c r="A180" t="s">
        <v>4786</v>
      </c>
      <c r="B180">
        <v>478</v>
      </c>
      <c r="C180">
        <v>562</v>
      </c>
      <c r="D180">
        <v>1558</v>
      </c>
      <c r="F180" t="s">
        <v>1499</v>
      </c>
      <c r="G180" t="s">
        <v>4786</v>
      </c>
      <c r="H180">
        <v>115.1712</v>
      </c>
      <c r="I180" t="s">
        <v>4779</v>
      </c>
      <c r="J180">
        <v>48.817800000000005</v>
      </c>
      <c r="K180" t="str">
        <f t="shared" si="22"/>
        <v>115.17</v>
      </c>
      <c r="L180">
        <f t="shared" si="23"/>
        <v>66.349999999999994</v>
      </c>
      <c r="M180" t="str">
        <f t="shared" si="24"/>
        <v>66.35</v>
      </c>
      <c r="N180">
        <f t="shared" si="25"/>
        <v>1</v>
      </c>
      <c r="P180" s="107" t="str">
        <f t="shared" si="26"/>
        <v/>
      </c>
      <c r="Q180" s="107" t="str">
        <f t="shared" si="27"/>
        <v/>
      </c>
      <c r="R180" s="107" t="str">
        <f t="shared" si="28"/>
        <v>UPDATE saskitps_product_attribute pa set pa.price = 66.35 where pa.id_product = 562 and pa.id_product_attribute = 1558 ;</v>
      </c>
      <c r="S180" s="107" t="str">
        <f t="shared" si="29"/>
        <v>UPDATE saskitps_product_attribute_shop pa set pa.price = 66.35 where pa.id_product = 562 and pa.id_product_attribute = 1558 ;</v>
      </c>
      <c r="T180" s="107" t="str">
        <f t="shared" si="30"/>
        <v>INSERT INTO TSaskitArchivePrix (RefSaskit,Prix,DATE_MODIF) Select RefSaskit, OldPrix, DateModification From TSaskit Where RefSaskit = 478;</v>
      </c>
      <c r="U180" t="str">
        <f t="shared" si="31"/>
        <v>UPDATE TSaskit sas set sas.OldPrix = sas.PrixMagasin, sas.PrixMagasin = 115.17, sas.DateModification = NOW() where sas.RefSaskit = 478 ;</v>
      </c>
      <c r="V180" t="str">
        <f t="shared" si="32"/>
        <v>INSERT INTO TSaskitMajProduits (RefSaskitMaj, Reference,PrixMaj) values (3,'PCLC10EH',115.17);</v>
      </c>
    </row>
    <row r="181" spans="1:22" x14ac:dyDescent="0.25">
      <c r="A181" t="s">
        <v>4787</v>
      </c>
      <c r="B181">
        <v>479</v>
      </c>
      <c r="C181">
        <v>562</v>
      </c>
      <c r="D181">
        <v>1559</v>
      </c>
      <c r="F181" t="s">
        <v>1336</v>
      </c>
      <c r="G181" t="s">
        <v>4787</v>
      </c>
      <c r="H181">
        <v>95.31410000000001</v>
      </c>
      <c r="I181" t="s">
        <v>4779</v>
      </c>
      <c r="J181">
        <v>48.817800000000005</v>
      </c>
      <c r="K181" t="str">
        <f t="shared" si="22"/>
        <v>95.31</v>
      </c>
      <c r="L181">
        <f t="shared" si="23"/>
        <v>46.5</v>
      </c>
      <c r="M181" t="str">
        <f t="shared" si="24"/>
        <v>46.5</v>
      </c>
      <c r="N181">
        <f t="shared" si="25"/>
        <v>1</v>
      </c>
      <c r="P181" s="107" t="str">
        <f t="shared" si="26"/>
        <v/>
      </c>
      <c r="Q181" s="107" t="str">
        <f t="shared" si="27"/>
        <v/>
      </c>
      <c r="R181" s="107" t="str">
        <f t="shared" si="28"/>
        <v>UPDATE saskitps_product_attribute pa set pa.price = 46.5 where pa.id_product = 562 and pa.id_product_attribute = 1559 ;</v>
      </c>
      <c r="S181" s="107" t="str">
        <f t="shared" si="29"/>
        <v>UPDATE saskitps_product_attribute_shop pa set pa.price = 46.5 where pa.id_product = 562 and pa.id_product_attribute = 1559 ;</v>
      </c>
      <c r="T181" s="107" t="str">
        <f t="shared" si="30"/>
        <v>INSERT INTO TSaskitArchivePrix (RefSaskit,Prix,DATE_MODIF) Select RefSaskit, OldPrix, DateModification From TSaskit Where RefSaskit = 479;</v>
      </c>
      <c r="U181" t="str">
        <f t="shared" si="31"/>
        <v>UPDATE TSaskit sas set sas.OldPrix = sas.PrixMagasin, sas.PrixMagasin = 95.31, sas.DateModification = NOW() where sas.RefSaskit = 479 ;</v>
      </c>
      <c r="V181" t="str">
        <f t="shared" si="32"/>
        <v>INSERT INTO TSaskitMajProduits (RefSaskitMaj, Reference,PrixMaj) values (3,'PCLC12EHA',95.31);</v>
      </c>
    </row>
    <row r="182" spans="1:22" x14ac:dyDescent="0.25">
      <c r="A182" t="s">
        <v>4781</v>
      </c>
      <c r="B182">
        <v>480</v>
      </c>
      <c r="C182">
        <v>562</v>
      </c>
      <c r="D182">
        <v>1560</v>
      </c>
      <c r="F182" t="s">
        <v>1338</v>
      </c>
      <c r="G182" t="s">
        <v>4781</v>
      </c>
      <c r="H182">
        <v>67.653000000000006</v>
      </c>
      <c r="I182" t="s">
        <v>4779</v>
      </c>
      <c r="J182">
        <v>48.817800000000005</v>
      </c>
      <c r="K182" t="str">
        <f t="shared" si="22"/>
        <v>67.65</v>
      </c>
      <c r="L182">
        <f t="shared" si="23"/>
        <v>18.84</v>
      </c>
      <c r="M182" t="str">
        <f t="shared" si="24"/>
        <v>18.84</v>
      </c>
      <c r="N182">
        <f t="shared" si="25"/>
        <v>1</v>
      </c>
      <c r="P182" s="107" t="str">
        <f t="shared" si="26"/>
        <v/>
      </c>
      <c r="Q182" s="107" t="str">
        <f t="shared" si="27"/>
        <v/>
      </c>
      <c r="R182" s="107" t="str">
        <f t="shared" si="28"/>
        <v>UPDATE saskitps_product_attribute pa set pa.price = 18.84 where pa.id_product = 562 and pa.id_product_attribute = 1560 ;</v>
      </c>
      <c r="S182" s="107" t="str">
        <f t="shared" si="29"/>
        <v>UPDATE saskitps_product_attribute_shop pa set pa.price = 18.84 where pa.id_product = 562 and pa.id_product_attribute = 1560 ;</v>
      </c>
      <c r="T182" s="107" t="str">
        <f t="shared" si="30"/>
        <v>INSERT INTO TSaskitArchivePrix (RefSaskit,Prix,DATE_MODIF) Select RefSaskit, OldPrix, DateModification From TSaskit Where RefSaskit = 480;</v>
      </c>
      <c r="U182" t="str">
        <f t="shared" si="31"/>
        <v>UPDATE TSaskit sas set sas.OldPrix = sas.PrixMagasin, sas.PrixMagasin = 67.65, sas.DateModification = NOW() where sas.RefSaskit = 480 ;</v>
      </c>
      <c r="V182" t="str">
        <f t="shared" si="32"/>
        <v>INSERT INTO TSaskitMajProduits (RefSaskitMaj, Reference,PrixMaj) values (3,'PCLC12EHB',67.65);</v>
      </c>
    </row>
    <row r="183" spans="1:22" x14ac:dyDescent="0.25">
      <c r="A183" t="s">
        <v>4788</v>
      </c>
      <c r="B183">
        <v>481</v>
      </c>
      <c r="C183">
        <v>562</v>
      </c>
      <c r="D183">
        <v>1561</v>
      </c>
      <c r="F183" t="s">
        <v>1340</v>
      </c>
      <c r="G183" t="s">
        <v>4788</v>
      </c>
      <c r="H183">
        <v>78.987600000000015</v>
      </c>
      <c r="I183" t="s">
        <v>4779</v>
      </c>
      <c r="J183">
        <v>48.817800000000005</v>
      </c>
      <c r="K183" t="str">
        <f t="shared" si="22"/>
        <v>78.99</v>
      </c>
      <c r="L183">
        <f t="shared" si="23"/>
        <v>30.17</v>
      </c>
      <c r="M183" t="str">
        <f t="shared" si="24"/>
        <v>30.17</v>
      </c>
      <c r="N183">
        <f t="shared" si="25"/>
        <v>1</v>
      </c>
      <c r="P183" s="107" t="str">
        <f t="shared" si="26"/>
        <v/>
      </c>
      <c r="Q183" s="107" t="str">
        <f t="shared" si="27"/>
        <v/>
      </c>
      <c r="R183" s="107" t="str">
        <f t="shared" si="28"/>
        <v>UPDATE saskitps_product_attribute pa set pa.price = 30.17 where pa.id_product = 562 and pa.id_product_attribute = 1561 ;</v>
      </c>
      <c r="S183" s="107" t="str">
        <f t="shared" si="29"/>
        <v>UPDATE saskitps_product_attribute_shop pa set pa.price = 30.17 where pa.id_product = 562 and pa.id_product_attribute = 1561 ;</v>
      </c>
      <c r="T183" s="107" t="str">
        <f t="shared" si="30"/>
        <v>INSERT INTO TSaskitArchivePrix (RefSaskit,Prix,DATE_MODIF) Select RefSaskit, OldPrix, DateModification From TSaskit Where RefSaskit = 481;</v>
      </c>
      <c r="U183" t="str">
        <f t="shared" si="31"/>
        <v>UPDATE TSaskit sas set sas.OldPrix = sas.PrixMagasin, sas.PrixMagasin = 78.99, sas.DateModification = NOW() where sas.RefSaskit = 481 ;</v>
      </c>
      <c r="V183" t="str">
        <f t="shared" si="32"/>
        <v>INSERT INTO TSaskitMajProduits (RefSaskitMaj, Reference,PrixMaj) values (3,'PCLC14EHA',78.99);</v>
      </c>
    </row>
    <row r="184" spans="1:22" x14ac:dyDescent="0.25">
      <c r="A184" t="s">
        <v>4789</v>
      </c>
      <c r="B184">
        <v>482</v>
      </c>
      <c r="C184">
        <v>562</v>
      </c>
      <c r="D184">
        <v>1562</v>
      </c>
      <c r="F184" t="s">
        <v>1342</v>
      </c>
      <c r="G184" t="s">
        <v>4789</v>
      </c>
      <c r="H184">
        <v>93.080500000000015</v>
      </c>
      <c r="I184" t="s">
        <v>4779</v>
      </c>
      <c r="J184">
        <v>48.817800000000005</v>
      </c>
      <c r="K184" t="str">
        <f t="shared" si="22"/>
        <v>93.08</v>
      </c>
      <c r="L184">
        <f t="shared" si="23"/>
        <v>44.26</v>
      </c>
      <c r="M184" t="str">
        <f t="shared" si="24"/>
        <v>44.26</v>
      </c>
      <c r="N184">
        <f t="shared" si="25"/>
        <v>1</v>
      </c>
      <c r="P184" s="107" t="str">
        <f t="shared" si="26"/>
        <v/>
      </c>
      <c r="Q184" s="107" t="str">
        <f t="shared" si="27"/>
        <v/>
      </c>
      <c r="R184" s="107" t="str">
        <f t="shared" si="28"/>
        <v>UPDATE saskitps_product_attribute pa set pa.price = 44.26 where pa.id_product = 562 and pa.id_product_attribute = 1562 ;</v>
      </c>
      <c r="S184" s="107" t="str">
        <f t="shared" si="29"/>
        <v>UPDATE saskitps_product_attribute_shop pa set pa.price = 44.26 where pa.id_product = 562 and pa.id_product_attribute = 1562 ;</v>
      </c>
      <c r="T184" s="107" t="str">
        <f t="shared" si="30"/>
        <v>INSERT INTO TSaskitArchivePrix (RefSaskit,Prix,DATE_MODIF) Select RefSaskit, OldPrix, DateModification From TSaskit Where RefSaskit = 482;</v>
      </c>
      <c r="U184" t="str">
        <f t="shared" si="31"/>
        <v>UPDATE TSaskit sas set sas.OldPrix = sas.PrixMagasin, sas.PrixMagasin = 93.08, sas.DateModification = NOW() where sas.RefSaskit = 482 ;</v>
      </c>
      <c r="V184" t="str">
        <f t="shared" si="32"/>
        <v>INSERT INTO TSaskitMajProduits (RefSaskitMaj, Reference,PrixMaj) values (3,'PCLC14EHB',93.08);</v>
      </c>
    </row>
    <row r="185" spans="1:22" x14ac:dyDescent="0.25">
      <c r="A185" t="s">
        <v>4789</v>
      </c>
      <c r="B185">
        <v>483</v>
      </c>
      <c r="C185">
        <v>562</v>
      </c>
      <c r="D185">
        <v>1563</v>
      </c>
      <c r="F185" t="s">
        <v>1344</v>
      </c>
      <c r="G185" t="s">
        <v>4789</v>
      </c>
      <c r="H185">
        <v>94.56410000000001</v>
      </c>
      <c r="I185" t="s">
        <v>4779</v>
      </c>
      <c r="J185">
        <v>48.817800000000005</v>
      </c>
      <c r="K185" t="str">
        <f t="shared" si="22"/>
        <v>94.56</v>
      </c>
      <c r="L185">
        <f t="shared" si="23"/>
        <v>45.75</v>
      </c>
      <c r="M185" t="str">
        <f t="shared" si="24"/>
        <v>45.75</v>
      </c>
      <c r="N185">
        <f t="shared" si="25"/>
        <v>1</v>
      </c>
      <c r="P185" s="107" t="str">
        <f t="shared" si="26"/>
        <v/>
      </c>
      <c r="Q185" s="107" t="str">
        <f t="shared" si="27"/>
        <v/>
      </c>
      <c r="R185" s="107" t="str">
        <f t="shared" si="28"/>
        <v>UPDATE saskitps_product_attribute pa set pa.price = 45.75 where pa.id_product = 562 and pa.id_product_attribute = 1563 ;</v>
      </c>
      <c r="S185" s="107" t="str">
        <f t="shared" si="29"/>
        <v>UPDATE saskitps_product_attribute_shop pa set pa.price = 45.75 where pa.id_product = 562 and pa.id_product_attribute = 1563 ;</v>
      </c>
      <c r="T185" s="107" t="str">
        <f t="shared" si="30"/>
        <v>INSERT INTO TSaskitArchivePrix (RefSaskit,Prix,DATE_MODIF) Select RefSaskit, OldPrix, DateModification From TSaskit Where RefSaskit = 483;</v>
      </c>
      <c r="U185" t="str">
        <f t="shared" si="31"/>
        <v>UPDATE TSaskit sas set sas.OldPrix = sas.PrixMagasin, sas.PrixMagasin = 94.56, sas.DateModification = NOW() where sas.RefSaskit = 483 ;</v>
      </c>
      <c r="V185" t="str">
        <f t="shared" si="32"/>
        <v>INSERT INTO TSaskitMajProduits (RefSaskitMaj, Reference,PrixMaj) values (3,'PCLC16EH',94.56);</v>
      </c>
    </row>
    <row r="186" spans="1:22" x14ac:dyDescent="0.25">
      <c r="A186" t="s">
        <v>4790</v>
      </c>
      <c r="B186">
        <v>484</v>
      </c>
      <c r="C186">
        <v>562</v>
      </c>
      <c r="D186">
        <v>1564</v>
      </c>
      <c r="F186" t="s">
        <v>1346</v>
      </c>
      <c r="G186" t="s">
        <v>4790</v>
      </c>
      <c r="H186">
        <v>100.53110000000001</v>
      </c>
      <c r="I186" t="s">
        <v>4779</v>
      </c>
      <c r="J186">
        <v>48.817800000000005</v>
      </c>
      <c r="K186" t="str">
        <f t="shared" si="22"/>
        <v>100.53</v>
      </c>
      <c r="L186">
        <f t="shared" si="23"/>
        <v>51.71</v>
      </c>
      <c r="M186" t="str">
        <f t="shared" si="24"/>
        <v>51.71</v>
      </c>
      <c r="N186">
        <f t="shared" si="25"/>
        <v>1</v>
      </c>
      <c r="P186" s="107" t="str">
        <f t="shared" si="26"/>
        <v/>
      </c>
      <c r="Q186" s="107" t="str">
        <f t="shared" si="27"/>
        <v/>
      </c>
      <c r="R186" s="107" t="str">
        <f t="shared" si="28"/>
        <v>UPDATE saskitps_product_attribute pa set pa.price = 51.71 where pa.id_product = 562 and pa.id_product_attribute = 1564 ;</v>
      </c>
      <c r="S186" s="107" t="str">
        <f t="shared" si="29"/>
        <v>UPDATE saskitps_product_attribute_shop pa set pa.price = 51.71 where pa.id_product = 562 and pa.id_product_attribute = 1564 ;</v>
      </c>
      <c r="T186" s="107" t="str">
        <f t="shared" si="30"/>
        <v>INSERT INTO TSaskitArchivePrix (RefSaskit,Prix,DATE_MODIF) Select RefSaskit, OldPrix, DateModification From TSaskit Where RefSaskit = 484;</v>
      </c>
      <c r="U186" t="str">
        <f t="shared" si="31"/>
        <v>UPDATE TSaskit sas set sas.OldPrix = sas.PrixMagasin, sas.PrixMagasin = 100.53, sas.DateModification = NOW() where sas.RefSaskit = 484 ;</v>
      </c>
      <c r="V186" t="str">
        <f t="shared" si="32"/>
        <v>INSERT INTO TSaskitMajProduits (RefSaskitMaj, Reference,PrixMaj) values (3,'PCLC18EHA',100.53);</v>
      </c>
    </row>
    <row r="187" spans="1:22" x14ac:dyDescent="0.25">
      <c r="A187" t="s">
        <v>4791</v>
      </c>
      <c r="B187">
        <v>485</v>
      </c>
      <c r="C187">
        <v>562</v>
      </c>
      <c r="D187">
        <v>1565</v>
      </c>
      <c r="F187" t="s">
        <v>1350</v>
      </c>
      <c r="G187" t="s">
        <v>4791</v>
      </c>
      <c r="H187">
        <v>111.93</v>
      </c>
      <c r="I187" t="s">
        <v>4779</v>
      </c>
      <c r="J187">
        <v>48.817800000000005</v>
      </c>
      <c r="K187" t="str">
        <f t="shared" si="22"/>
        <v>111.93</v>
      </c>
      <c r="L187">
        <f t="shared" si="23"/>
        <v>63.11</v>
      </c>
      <c r="M187" t="str">
        <f t="shared" si="24"/>
        <v>63.11</v>
      </c>
      <c r="N187">
        <f t="shared" si="25"/>
        <v>1</v>
      </c>
      <c r="P187" s="107" t="str">
        <f t="shared" si="26"/>
        <v/>
      </c>
      <c r="Q187" s="107" t="str">
        <f t="shared" si="27"/>
        <v/>
      </c>
      <c r="R187" s="107" t="str">
        <f t="shared" si="28"/>
        <v>UPDATE saskitps_product_attribute pa set pa.price = 63.11 where pa.id_product = 562 and pa.id_product_attribute = 1565 ;</v>
      </c>
      <c r="S187" s="107" t="str">
        <f t="shared" si="29"/>
        <v>UPDATE saskitps_product_attribute_shop pa set pa.price = 63.11 where pa.id_product = 562 and pa.id_product_attribute = 1565 ;</v>
      </c>
      <c r="T187" s="107" t="str">
        <f t="shared" si="30"/>
        <v>INSERT INTO TSaskitArchivePrix (RefSaskit,Prix,DATE_MODIF) Select RefSaskit, OldPrix, DateModification From TSaskit Where RefSaskit = 485;</v>
      </c>
      <c r="U187" t="str">
        <f t="shared" si="31"/>
        <v>UPDATE TSaskit sas set sas.OldPrix = sas.PrixMagasin, sas.PrixMagasin = 111.93, sas.DateModification = NOW() where sas.RefSaskit = 485 ;</v>
      </c>
      <c r="V187" t="str">
        <f t="shared" si="32"/>
        <v>INSERT INTO TSaskitMajProduits (RefSaskitMaj, Reference,PrixMaj) values (3,'PCLC20EHB',111.93);</v>
      </c>
    </row>
    <row r="188" spans="1:22" x14ac:dyDescent="0.25">
      <c r="A188" t="s">
        <v>4792</v>
      </c>
      <c r="B188">
        <v>486</v>
      </c>
      <c r="C188">
        <v>563</v>
      </c>
      <c r="D188">
        <v>2351</v>
      </c>
      <c r="E188" t="s">
        <v>5687</v>
      </c>
      <c r="F188" t="s">
        <v>1232</v>
      </c>
      <c r="G188" t="s">
        <v>4792</v>
      </c>
      <c r="H188">
        <v>804.11619971200003</v>
      </c>
      <c r="I188" t="s">
        <v>4792</v>
      </c>
      <c r="J188">
        <v>804.11619971200003</v>
      </c>
      <c r="K188" t="str">
        <f t="shared" si="22"/>
        <v>804.12</v>
      </c>
      <c r="L188">
        <f t="shared" si="23"/>
        <v>0</v>
      </c>
      <c r="M188" t="str">
        <f t="shared" si="24"/>
        <v>0</v>
      </c>
      <c r="N188">
        <f t="shared" si="25"/>
        <v>1</v>
      </c>
      <c r="P188" s="107" t="str">
        <f t="shared" si="26"/>
        <v>UPDATE saskitps_product p set p.price = 804.12, p.date_upd=now() where p.id_product = 563 ;</v>
      </c>
      <c r="Q188" s="107" t="str">
        <f t="shared" si="27"/>
        <v>UPDATE saskitps_product_shop p set p.price = 804.12, p.date_upd=now() where p.id_product = 563 ;</v>
      </c>
      <c r="R188" s="107" t="str">
        <f t="shared" si="28"/>
        <v>UPDATE saskitps_product_attribute pa set pa.price = 0 where pa.id_product = 563 and pa.id_product_attribute = 2351 ;</v>
      </c>
      <c r="S188" s="107" t="str">
        <f t="shared" si="29"/>
        <v>UPDATE saskitps_product_attribute_shop pa set pa.price = 0 where pa.id_product = 563 and pa.id_product_attribute = 2351 ;</v>
      </c>
      <c r="T188" s="107" t="str">
        <f t="shared" si="30"/>
        <v>INSERT INTO TSaskitArchivePrix (RefSaskit,Prix,DATE_MODIF) Select RefSaskit, OldPrix, DateModification From TSaskit Where RefSaskit = 486;</v>
      </c>
      <c r="U188" t="str">
        <f t="shared" si="31"/>
        <v>UPDATE TSaskit sas set sas.OldPrix = sas.PrixMagasin, sas.PrixMagasin = 804.12, sas.DateModification = NOW() where sas.RefSaskit = 486 ;</v>
      </c>
      <c r="V188" t="str">
        <f t="shared" si="32"/>
        <v>INSERT INTO TSaskitMajProduits (RefSaskitMaj, Reference,PrixMaj) values (3,'PCR3EH',804.12);</v>
      </c>
    </row>
    <row r="189" spans="1:22" x14ac:dyDescent="0.25">
      <c r="A189" t="s">
        <v>4793</v>
      </c>
      <c r="B189">
        <v>487</v>
      </c>
      <c r="C189">
        <v>563</v>
      </c>
      <c r="D189">
        <v>2352</v>
      </c>
      <c r="F189" t="s">
        <v>1236</v>
      </c>
      <c r="G189" t="s">
        <v>4793</v>
      </c>
      <c r="H189">
        <v>929.40314969600001</v>
      </c>
      <c r="I189" t="s">
        <v>4792</v>
      </c>
      <c r="J189">
        <v>804.11619971200003</v>
      </c>
      <c r="K189" t="str">
        <f t="shared" si="22"/>
        <v>929.4</v>
      </c>
      <c r="L189">
        <f t="shared" si="23"/>
        <v>125.29</v>
      </c>
      <c r="M189" t="str">
        <f t="shared" si="24"/>
        <v>125.29</v>
      </c>
      <c r="N189">
        <f t="shared" si="25"/>
        <v>1</v>
      </c>
      <c r="P189" s="107" t="str">
        <f t="shared" si="26"/>
        <v/>
      </c>
      <c r="Q189" s="107" t="str">
        <f t="shared" si="27"/>
        <v/>
      </c>
      <c r="R189" s="107" t="str">
        <f t="shared" si="28"/>
        <v>UPDATE saskitps_product_attribute pa set pa.price = 125.29 where pa.id_product = 563 and pa.id_product_attribute = 2352 ;</v>
      </c>
      <c r="S189" s="107" t="str">
        <f t="shared" si="29"/>
        <v>UPDATE saskitps_product_attribute_shop pa set pa.price = 125.29 where pa.id_product = 563 and pa.id_product_attribute = 2352 ;</v>
      </c>
      <c r="T189" s="107" t="str">
        <f t="shared" si="30"/>
        <v>INSERT INTO TSaskitArchivePrix (RefSaskit,Prix,DATE_MODIF) Select RefSaskit, OldPrix, DateModification From TSaskit Where RefSaskit = 487;</v>
      </c>
      <c r="U189" t="str">
        <f t="shared" si="31"/>
        <v>UPDATE TSaskit sas set sas.OldPrix = sas.PrixMagasin, sas.PrixMagasin = 929.4, sas.DateModification = NOW() where sas.RefSaskit = 487 ;</v>
      </c>
      <c r="V189" t="str">
        <f t="shared" si="32"/>
        <v>INSERT INTO TSaskitMajProduits (RefSaskitMaj, Reference,PrixMaj) values (3,'PCR4EH',929.4);</v>
      </c>
    </row>
    <row r="190" spans="1:22" x14ac:dyDescent="0.25">
      <c r="A190" t="s">
        <v>4794</v>
      </c>
      <c r="B190">
        <v>488</v>
      </c>
      <c r="C190">
        <v>563</v>
      </c>
      <c r="D190">
        <v>2353</v>
      </c>
      <c r="F190" t="s">
        <v>1238</v>
      </c>
      <c r="G190" t="s">
        <v>4794</v>
      </c>
      <c r="H190">
        <v>993.60444973599999</v>
      </c>
      <c r="I190" t="s">
        <v>4792</v>
      </c>
      <c r="J190">
        <v>804.11619971200003</v>
      </c>
      <c r="K190" t="str">
        <f t="shared" si="22"/>
        <v>993.6</v>
      </c>
      <c r="L190">
        <f t="shared" si="23"/>
        <v>189.49</v>
      </c>
      <c r="M190" t="str">
        <f t="shared" si="24"/>
        <v>189.49</v>
      </c>
      <c r="N190">
        <f t="shared" si="25"/>
        <v>1</v>
      </c>
      <c r="P190" s="107" t="str">
        <f t="shared" si="26"/>
        <v/>
      </c>
      <c r="Q190" s="107" t="str">
        <f t="shared" si="27"/>
        <v/>
      </c>
      <c r="R190" s="107" t="str">
        <f t="shared" si="28"/>
        <v>UPDATE saskitps_product_attribute pa set pa.price = 189.49 where pa.id_product = 563 and pa.id_product_attribute = 2353 ;</v>
      </c>
      <c r="S190" s="107" t="str">
        <f t="shared" si="29"/>
        <v>UPDATE saskitps_product_attribute_shop pa set pa.price = 189.49 where pa.id_product = 563 and pa.id_product_attribute = 2353 ;</v>
      </c>
      <c r="T190" s="107" t="str">
        <f t="shared" si="30"/>
        <v>INSERT INTO TSaskitArchivePrix (RefSaskit,Prix,DATE_MODIF) Select RefSaskit, OldPrix, DateModification From TSaskit Where RefSaskit = 488;</v>
      </c>
      <c r="U190" t="str">
        <f t="shared" si="31"/>
        <v>UPDATE TSaskit sas set sas.OldPrix = sas.PrixMagasin, sas.PrixMagasin = 993.6, sas.DateModification = NOW() where sas.RefSaskit = 488 ;</v>
      </c>
      <c r="V190" t="str">
        <f t="shared" si="32"/>
        <v>INSERT INTO TSaskitMajProduits (RefSaskitMaj, Reference,PrixMaj) values (3,'PCR5EH',993.6);</v>
      </c>
    </row>
    <row r="191" spans="1:22" x14ac:dyDescent="0.25">
      <c r="A191" t="s">
        <v>4795</v>
      </c>
      <c r="B191">
        <v>489</v>
      </c>
      <c r="C191">
        <v>563</v>
      </c>
      <c r="D191">
        <v>2354</v>
      </c>
      <c r="F191" t="s">
        <v>1240</v>
      </c>
      <c r="G191" t="s">
        <v>4795</v>
      </c>
      <c r="H191">
        <v>1077.0389996959998</v>
      </c>
      <c r="I191" t="s">
        <v>4792</v>
      </c>
      <c r="J191">
        <v>804.11619971200003</v>
      </c>
      <c r="K191" t="str">
        <f t="shared" ref="K191:K254" si="33">SUBSTITUTE(IF(H191&gt;2,ROUND(H191,2),H191),",",".")</f>
        <v>1077.04</v>
      </c>
      <c r="L191">
        <f t="shared" ref="L191:L254" si="34">IF(H191&gt;2,ROUND(H191-J191,2),H191-J191)</f>
        <v>272.92</v>
      </c>
      <c r="M191" t="str">
        <f t="shared" ref="M191:M254" si="35">SUBSTITUTE(L191,",",".")</f>
        <v>272.92</v>
      </c>
      <c r="N191">
        <f t="shared" ref="N191:N254" si="36">IF(A191=K191,0,1)</f>
        <v>1</v>
      </c>
      <c r="P191" s="107" t="str">
        <f t="shared" ref="P191:P254" si="37">IF(AND(E191="BASE",N191=1),SUBSTITUTE(SUBSTITUTE($P$1,"#P#",K191),"#ID#",C191),"")</f>
        <v/>
      </c>
      <c r="Q191" s="107" t="str">
        <f t="shared" ref="Q191:Q254" si="38">IF(AND(E191="BASE",N191=1),SUBSTITUTE(SUBSTITUTE($Q$1,"#P#",K191),"#ID#",C191),"")</f>
        <v/>
      </c>
      <c r="R191" s="107" t="str">
        <f t="shared" ref="R191:R254" si="39">IF(N191=1,SUBSTITUTE(SUBSTITUTE(SUBSTITUTE($R$1,"#P#",M191),"#ID#",C191),"#PA#",D191),"")</f>
        <v>UPDATE saskitps_product_attribute pa set pa.price = 272.92 where pa.id_product = 563 and pa.id_product_attribute = 2354 ;</v>
      </c>
      <c r="S191" s="107" t="str">
        <f t="shared" ref="S191:S254" si="40">IF(N191=1,SUBSTITUTE(SUBSTITUTE(SUBSTITUTE($S$1,"#P#",M191),"#ID#",C191),"#PA#",D191),"")</f>
        <v>UPDATE saskitps_product_attribute_shop pa set pa.price = 272.92 where pa.id_product = 563 and pa.id_product_attribute = 2354 ;</v>
      </c>
      <c r="T191" s="107" t="str">
        <f t="shared" ref="T191:T254" si="41">IF(N191=1,SUBSTITUTE(SUBSTITUTE($T$1,"#P#",K191),"#ID#",B191),"")</f>
        <v>INSERT INTO TSaskitArchivePrix (RefSaskit,Prix,DATE_MODIF) Select RefSaskit, OldPrix, DateModification From TSaskit Where RefSaskit = 489;</v>
      </c>
      <c r="U191" t="str">
        <f t="shared" ref="U191:U254" si="42">IF(N191=1,SUBSTITUTE(SUBSTITUTE($U$1,"#P#",K191),"#ID#",B191),"")</f>
        <v>UPDATE TSaskit sas set sas.OldPrix = sas.PrixMagasin, sas.PrixMagasin = 1077.04, sas.DateModification = NOW() where sas.RefSaskit = 489 ;</v>
      </c>
      <c r="V191" t="str">
        <f t="shared" ref="V191:V254" si="43">IF(N191=1,SUBSTITUTE(SUBSTITUTE(SUBSTITUTE($V$1,"#P#",K191),"#ID#",B191),"#REF#",F191),"")</f>
        <v>INSERT INTO TSaskitMajProduits (RefSaskitMaj, Reference,PrixMaj) values (3,'PCR6EHA',1077.04);</v>
      </c>
    </row>
    <row r="192" spans="1:22" x14ac:dyDescent="0.25">
      <c r="A192" t="s">
        <v>4796</v>
      </c>
      <c r="B192">
        <v>490</v>
      </c>
      <c r="C192">
        <v>563</v>
      </c>
      <c r="D192">
        <v>2355</v>
      </c>
      <c r="F192" t="s">
        <v>1242</v>
      </c>
      <c r="G192" t="s">
        <v>4796</v>
      </c>
      <c r="H192">
        <v>1285.23964968</v>
      </c>
      <c r="I192" t="s">
        <v>4792</v>
      </c>
      <c r="J192">
        <v>804.11619971200003</v>
      </c>
      <c r="K192" t="str">
        <f t="shared" si="33"/>
        <v>1285.24</v>
      </c>
      <c r="L192">
        <f t="shared" si="34"/>
        <v>481.12</v>
      </c>
      <c r="M192" t="str">
        <f t="shared" si="35"/>
        <v>481.12</v>
      </c>
      <c r="N192">
        <f t="shared" si="36"/>
        <v>1</v>
      </c>
      <c r="P192" s="107" t="str">
        <f t="shared" si="37"/>
        <v/>
      </c>
      <c r="Q192" s="107" t="str">
        <f t="shared" si="38"/>
        <v/>
      </c>
      <c r="R192" s="107" t="str">
        <f t="shared" si="39"/>
        <v>UPDATE saskitps_product_attribute pa set pa.price = 481.12 where pa.id_product = 563 and pa.id_product_attribute = 2355 ;</v>
      </c>
      <c r="S192" s="107" t="str">
        <f t="shared" si="40"/>
        <v>UPDATE saskitps_product_attribute_shop pa set pa.price = 481.12 where pa.id_product = 563 and pa.id_product_attribute = 2355 ;</v>
      </c>
      <c r="T192" s="107" t="str">
        <f t="shared" si="41"/>
        <v>INSERT INTO TSaskitArchivePrix (RefSaskit,Prix,DATE_MODIF) Select RefSaskit, OldPrix, DateModification From TSaskit Where RefSaskit = 490;</v>
      </c>
      <c r="U192" t="str">
        <f t="shared" si="42"/>
        <v>UPDATE TSaskit sas set sas.OldPrix = sas.PrixMagasin, sas.PrixMagasin = 1285.24, sas.DateModification = NOW() where sas.RefSaskit = 490 ;</v>
      </c>
      <c r="V192" t="str">
        <f t="shared" si="43"/>
        <v>INSERT INTO TSaskitMajProduits (RefSaskitMaj, Reference,PrixMaj) values (3,'PCR6EHB',1285.24);</v>
      </c>
    </row>
    <row r="193" spans="1:22" x14ac:dyDescent="0.25">
      <c r="A193" t="s">
        <v>4797</v>
      </c>
      <c r="B193">
        <v>491</v>
      </c>
      <c r="C193">
        <v>563</v>
      </c>
      <c r="D193">
        <v>2356</v>
      </c>
      <c r="F193" t="s">
        <v>1244</v>
      </c>
      <c r="G193" t="s">
        <v>4797</v>
      </c>
      <c r="H193">
        <v>1265.4262996559999</v>
      </c>
      <c r="I193" t="s">
        <v>4792</v>
      </c>
      <c r="J193">
        <v>804.11619971200003</v>
      </c>
      <c r="K193" t="str">
        <f t="shared" si="33"/>
        <v>1265.43</v>
      </c>
      <c r="L193">
        <f t="shared" si="34"/>
        <v>461.31</v>
      </c>
      <c r="M193" t="str">
        <f t="shared" si="35"/>
        <v>461.31</v>
      </c>
      <c r="N193">
        <f t="shared" si="36"/>
        <v>1</v>
      </c>
      <c r="P193" s="107" t="str">
        <f t="shared" si="37"/>
        <v/>
      </c>
      <c r="Q193" s="107" t="str">
        <f t="shared" si="38"/>
        <v/>
      </c>
      <c r="R193" s="107" t="str">
        <f t="shared" si="39"/>
        <v>UPDATE saskitps_product_attribute pa set pa.price = 461.31 where pa.id_product = 563 and pa.id_product_attribute = 2356 ;</v>
      </c>
      <c r="S193" s="107" t="str">
        <f t="shared" si="40"/>
        <v>UPDATE saskitps_product_attribute_shop pa set pa.price = 461.31 where pa.id_product = 563 and pa.id_product_attribute = 2356 ;</v>
      </c>
      <c r="T193" s="107" t="str">
        <f t="shared" si="41"/>
        <v>INSERT INTO TSaskitArchivePrix (RefSaskit,Prix,DATE_MODIF) Select RefSaskit, OldPrix, DateModification From TSaskit Where RefSaskit = 491;</v>
      </c>
      <c r="U193" t="str">
        <f t="shared" si="42"/>
        <v>UPDATE TSaskit sas set sas.OldPrix = sas.PrixMagasin, sas.PrixMagasin = 1265.43, sas.DateModification = NOW() where sas.RefSaskit = 491 ;</v>
      </c>
      <c r="V193" t="str">
        <f t="shared" si="43"/>
        <v>INSERT INTO TSaskitMajProduits (RefSaskitMaj, Reference,PrixMaj) values (3,'PCR7EH',1265.43);</v>
      </c>
    </row>
    <row r="194" spans="1:22" x14ac:dyDescent="0.25">
      <c r="A194" t="s">
        <v>4798</v>
      </c>
      <c r="B194">
        <v>492</v>
      </c>
      <c r="C194">
        <v>563</v>
      </c>
      <c r="D194">
        <v>2357</v>
      </c>
      <c r="F194" t="s">
        <v>1475</v>
      </c>
      <c r="G194" t="s">
        <v>4798</v>
      </c>
      <c r="H194">
        <v>1348.1414496959999</v>
      </c>
      <c r="I194" t="s">
        <v>4792</v>
      </c>
      <c r="J194">
        <v>804.11619971200003</v>
      </c>
      <c r="K194" t="str">
        <f t="shared" si="33"/>
        <v>1348.14</v>
      </c>
      <c r="L194">
        <f t="shared" si="34"/>
        <v>544.03</v>
      </c>
      <c r="M194" t="str">
        <f t="shared" si="35"/>
        <v>544.03</v>
      </c>
      <c r="N194">
        <f t="shared" si="36"/>
        <v>1</v>
      </c>
      <c r="P194" s="107" t="str">
        <f t="shared" si="37"/>
        <v/>
      </c>
      <c r="Q194" s="107" t="str">
        <f t="shared" si="38"/>
        <v/>
      </c>
      <c r="R194" s="107" t="str">
        <f t="shared" si="39"/>
        <v>UPDATE saskitps_product_attribute pa set pa.price = 544.03 where pa.id_product = 563 and pa.id_product_attribute = 2357 ;</v>
      </c>
      <c r="S194" s="107" t="str">
        <f t="shared" si="40"/>
        <v>UPDATE saskitps_product_attribute_shop pa set pa.price = 544.03 where pa.id_product = 563 and pa.id_product_attribute = 2357 ;</v>
      </c>
      <c r="T194" s="107" t="str">
        <f t="shared" si="41"/>
        <v>INSERT INTO TSaskitArchivePrix (RefSaskit,Prix,DATE_MODIF) Select RefSaskit, OldPrix, DateModification From TSaskit Where RefSaskit = 492;</v>
      </c>
      <c r="U194" t="str">
        <f t="shared" si="42"/>
        <v>UPDATE TSaskit sas set sas.OldPrix = sas.PrixMagasin, sas.PrixMagasin = 1348.14, sas.DateModification = NOW() where sas.RefSaskit = 492 ;</v>
      </c>
      <c r="V194" t="str">
        <f t="shared" si="43"/>
        <v>INSERT INTO TSaskitMajProduits (RefSaskitMaj, Reference,PrixMaj) values (3,'PCR8EH',1348.14);</v>
      </c>
    </row>
    <row r="195" spans="1:22" x14ac:dyDescent="0.25">
      <c r="A195" t="s">
        <v>4799</v>
      </c>
      <c r="B195">
        <v>493</v>
      </c>
      <c r="C195">
        <v>563</v>
      </c>
      <c r="D195">
        <v>2358</v>
      </c>
      <c r="F195" t="s">
        <v>1250</v>
      </c>
      <c r="G195" t="s">
        <v>4799</v>
      </c>
      <c r="H195">
        <v>1416.2066996799999</v>
      </c>
      <c r="I195" t="s">
        <v>4792</v>
      </c>
      <c r="J195">
        <v>804.11619971200003</v>
      </c>
      <c r="K195" t="str">
        <f t="shared" si="33"/>
        <v>1416.21</v>
      </c>
      <c r="L195">
        <f t="shared" si="34"/>
        <v>612.09</v>
      </c>
      <c r="M195" t="str">
        <f t="shared" si="35"/>
        <v>612.09</v>
      </c>
      <c r="N195">
        <f t="shared" si="36"/>
        <v>1</v>
      </c>
      <c r="P195" s="107" t="str">
        <f t="shared" si="37"/>
        <v/>
      </c>
      <c r="Q195" s="107" t="str">
        <f t="shared" si="38"/>
        <v/>
      </c>
      <c r="R195" s="107" t="str">
        <f t="shared" si="39"/>
        <v>UPDATE saskitps_product_attribute pa set pa.price = 612.09 where pa.id_product = 563 and pa.id_product_attribute = 2358 ;</v>
      </c>
      <c r="S195" s="107" t="str">
        <f t="shared" si="40"/>
        <v>UPDATE saskitps_product_attribute_shop pa set pa.price = 612.09 where pa.id_product = 563 and pa.id_product_attribute = 2358 ;</v>
      </c>
      <c r="T195" s="107" t="str">
        <f t="shared" si="41"/>
        <v>INSERT INTO TSaskitArchivePrix (RefSaskit,Prix,DATE_MODIF) Select RefSaskit, OldPrix, DateModification From TSaskit Where RefSaskit = 493;</v>
      </c>
      <c r="U195" t="str">
        <f t="shared" si="42"/>
        <v>UPDATE TSaskit sas set sas.OldPrix = sas.PrixMagasin, sas.PrixMagasin = 1416.21, sas.DateModification = NOW() where sas.RefSaskit = 493 ;</v>
      </c>
      <c r="V195" t="str">
        <f t="shared" si="43"/>
        <v>INSERT INTO TSaskitMajProduits (RefSaskitMaj, Reference,PrixMaj) values (3,'PCR9EH',1416.21);</v>
      </c>
    </row>
    <row r="196" spans="1:22" x14ac:dyDescent="0.25">
      <c r="A196" t="s">
        <v>4800</v>
      </c>
      <c r="B196">
        <v>494</v>
      </c>
      <c r="C196">
        <v>563</v>
      </c>
      <c r="D196">
        <v>2359</v>
      </c>
      <c r="F196" t="s">
        <v>1615</v>
      </c>
      <c r="G196" t="s">
        <v>4800</v>
      </c>
      <c r="H196">
        <v>1426.462199624</v>
      </c>
      <c r="I196" t="s">
        <v>4792</v>
      </c>
      <c r="J196">
        <v>804.11619971200003</v>
      </c>
      <c r="K196" t="str">
        <f t="shared" si="33"/>
        <v>1426.46</v>
      </c>
      <c r="L196">
        <f t="shared" si="34"/>
        <v>622.35</v>
      </c>
      <c r="M196" t="str">
        <f t="shared" si="35"/>
        <v>622.35</v>
      </c>
      <c r="N196">
        <f t="shared" si="36"/>
        <v>1</v>
      </c>
      <c r="P196" s="107" t="str">
        <f t="shared" si="37"/>
        <v/>
      </c>
      <c r="Q196" s="107" t="str">
        <f t="shared" si="38"/>
        <v/>
      </c>
      <c r="R196" s="107" t="str">
        <f t="shared" si="39"/>
        <v>UPDATE saskitps_product_attribute pa set pa.price = 622.35 where pa.id_product = 563 and pa.id_product_attribute = 2359 ;</v>
      </c>
      <c r="S196" s="107" t="str">
        <f t="shared" si="40"/>
        <v>UPDATE saskitps_product_attribute_shop pa set pa.price = 622.35 where pa.id_product = 563 and pa.id_product_attribute = 2359 ;</v>
      </c>
      <c r="T196" s="107" t="str">
        <f t="shared" si="41"/>
        <v>INSERT INTO TSaskitArchivePrix (RefSaskit,Prix,DATE_MODIF) Select RefSaskit, OldPrix, DateModification From TSaskit Where RefSaskit = 494;</v>
      </c>
      <c r="U196" t="str">
        <f t="shared" si="42"/>
        <v>UPDATE TSaskit sas set sas.OldPrix = sas.PrixMagasin, sas.PrixMagasin = 1426.46, sas.DateModification = NOW() where sas.RefSaskit = 494 ;</v>
      </c>
      <c r="V196" t="str">
        <f t="shared" si="43"/>
        <v>INSERT INTO TSaskitMajProduits (RefSaskitMaj, Reference,PrixMaj) values (3,'PCR10EH',1426.46);</v>
      </c>
    </row>
    <row r="197" spans="1:22" x14ac:dyDescent="0.25">
      <c r="A197" t="s">
        <v>4801</v>
      </c>
      <c r="B197">
        <v>495</v>
      </c>
      <c r="C197">
        <v>563</v>
      </c>
      <c r="D197">
        <v>2360</v>
      </c>
      <c r="F197" t="s">
        <v>1256</v>
      </c>
      <c r="G197" t="s">
        <v>4801</v>
      </c>
      <c r="H197">
        <v>1673.0984496799999</v>
      </c>
      <c r="I197" t="s">
        <v>4792</v>
      </c>
      <c r="J197">
        <v>804.11619971200003</v>
      </c>
      <c r="K197" t="str">
        <f t="shared" si="33"/>
        <v>1673.1</v>
      </c>
      <c r="L197">
        <f t="shared" si="34"/>
        <v>868.98</v>
      </c>
      <c r="M197" t="str">
        <f t="shared" si="35"/>
        <v>868.98</v>
      </c>
      <c r="N197">
        <f t="shared" si="36"/>
        <v>1</v>
      </c>
      <c r="P197" s="107" t="str">
        <f t="shared" si="37"/>
        <v/>
      </c>
      <c r="Q197" s="107" t="str">
        <f t="shared" si="38"/>
        <v/>
      </c>
      <c r="R197" s="107" t="str">
        <f t="shared" si="39"/>
        <v>UPDATE saskitps_product_attribute pa set pa.price = 868.98 where pa.id_product = 563 and pa.id_product_attribute = 2360 ;</v>
      </c>
      <c r="S197" s="107" t="str">
        <f t="shared" si="40"/>
        <v>UPDATE saskitps_product_attribute_shop pa set pa.price = 868.98 where pa.id_product = 563 and pa.id_product_attribute = 2360 ;</v>
      </c>
      <c r="T197" s="107" t="str">
        <f t="shared" si="41"/>
        <v>INSERT INTO TSaskitArchivePrix (RefSaskit,Prix,DATE_MODIF) Select RefSaskit, OldPrix, DateModification From TSaskit Where RefSaskit = 495;</v>
      </c>
      <c r="U197" t="str">
        <f t="shared" si="42"/>
        <v>UPDATE TSaskit sas set sas.OldPrix = sas.PrixMagasin, sas.PrixMagasin = 1673.1, sas.DateModification = NOW() where sas.RefSaskit = 495 ;</v>
      </c>
      <c r="V197" t="str">
        <f t="shared" si="43"/>
        <v>INSERT INTO TSaskitMajProduits (RefSaskitMaj, Reference,PrixMaj) values (3,'PCR12EHA',1673.1);</v>
      </c>
    </row>
    <row r="198" spans="1:22" x14ac:dyDescent="0.25">
      <c r="A198" t="s">
        <v>4802</v>
      </c>
      <c r="B198">
        <v>496</v>
      </c>
      <c r="C198">
        <v>563</v>
      </c>
      <c r="D198">
        <v>2361</v>
      </c>
      <c r="F198" t="s">
        <v>1258</v>
      </c>
      <c r="G198" t="s">
        <v>4802</v>
      </c>
      <c r="H198">
        <v>1824.179099704</v>
      </c>
      <c r="I198" t="s">
        <v>4792</v>
      </c>
      <c r="J198">
        <v>804.11619971200003</v>
      </c>
      <c r="K198" t="str">
        <f t="shared" si="33"/>
        <v>1824.18</v>
      </c>
      <c r="L198">
        <f t="shared" si="34"/>
        <v>1020.06</v>
      </c>
      <c r="M198" t="str">
        <f t="shared" si="35"/>
        <v>1020.06</v>
      </c>
      <c r="N198">
        <f t="shared" si="36"/>
        <v>1</v>
      </c>
      <c r="P198" s="107" t="str">
        <f t="shared" si="37"/>
        <v/>
      </c>
      <c r="Q198" s="107" t="str">
        <f t="shared" si="38"/>
        <v/>
      </c>
      <c r="R198" s="107" t="str">
        <f t="shared" si="39"/>
        <v>UPDATE saskitps_product_attribute pa set pa.price = 1020.06 where pa.id_product = 563 and pa.id_product_attribute = 2361 ;</v>
      </c>
      <c r="S198" s="107" t="str">
        <f t="shared" si="40"/>
        <v>UPDATE saskitps_product_attribute_shop pa set pa.price = 1020.06 where pa.id_product = 563 and pa.id_product_attribute = 2361 ;</v>
      </c>
      <c r="T198" s="107" t="str">
        <f t="shared" si="41"/>
        <v>INSERT INTO TSaskitArchivePrix (RefSaskit,Prix,DATE_MODIF) Select RefSaskit, OldPrix, DateModification From TSaskit Where RefSaskit = 496;</v>
      </c>
      <c r="U198" t="str">
        <f t="shared" si="42"/>
        <v>UPDATE TSaskit sas set sas.OldPrix = sas.PrixMagasin, sas.PrixMagasin = 1824.18, sas.DateModification = NOW() where sas.RefSaskit = 496 ;</v>
      </c>
      <c r="V198" t="str">
        <f t="shared" si="43"/>
        <v>INSERT INTO TSaskitMajProduits (RefSaskitMaj, Reference,PrixMaj) values (3,'PCR12EHB',1824.18);</v>
      </c>
    </row>
    <row r="199" spans="1:22" x14ac:dyDescent="0.25">
      <c r="A199" t="s">
        <v>4803</v>
      </c>
      <c r="B199">
        <v>497</v>
      </c>
      <c r="C199">
        <v>563</v>
      </c>
      <c r="D199">
        <v>2362</v>
      </c>
      <c r="F199" t="s">
        <v>1260</v>
      </c>
      <c r="G199" t="s">
        <v>4803</v>
      </c>
      <c r="H199">
        <v>2118.5600996880003</v>
      </c>
      <c r="I199" t="s">
        <v>4792</v>
      </c>
      <c r="J199">
        <v>804.11619971200003</v>
      </c>
      <c r="K199" t="str">
        <f t="shared" si="33"/>
        <v>2118.56</v>
      </c>
      <c r="L199">
        <f t="shared" si="34"/>
        <v>1314.44</v>
      </c>
      <c r="M199" t="str">
        <f t="shared" si="35"/>
        <v>1314.44</v>
      </c>
      <c r="N199">
        <f t="shared" si="36"/>
        <v>1</v>
      </c>
      <c r="P199" s="107" t="str">
        <f t="shared" si="37"/>
        <v/>
      </c>
      <c r="Q199" s="107" t="str">
        <f t="shared" si="38"/>
        <v/>
      </c>
      <c r="R199" s="107" t="str">
        <f t="shared" si="39"/>
        <v>UPDATE saskitps_product_attribute pa set pa.price = 1314.44 where pa.id_product = 563 and pa.id_product_attribute = 2362 ;</v>
      </c>
      <c r="S199" s="107" t="str">
        <f t="shared" si="40"/>
        <v>UPDATE saskitps_product_attribute_shop pa set pa.price = 1314.44 where pa.id_product = 563 and pa.id_product_attribute = 2362 ;</v>
      </c>
      <c r="T199" s="107" t="str">
        <f t="shared" si="41"/>
        <v>INSERT INTO TSaskitArchivePrix (RefSaskit,Prix,DATE_MODIF) Select RefSaskit, OldPrix, DateModification From TSaskit Where RefSaskit = 497;</v>
      </c>
      <c r="U199" t="str">
        <f t="shared" si="42"/>
        <v>UPDATE TSaskit sas set sas.OldPrix = sas.PrixMagasin, sas.PrixMagasin = 2118.56, sas.DateModification = NOW() where sas.RefSaskit = 497 ;</v>
      </c>
      <c r="V199" t="str">
        <f t="shared" si="43"/>
        <v>INSERT INTO TSaskitMajProduits (RefSaskitMaj, Reference,PrixMaj) values (3,'PCR14EHA',2118.56);</v>
      </c>
    </row>
    <row r="200" spans="1:22" x14ac:dyDescent="0.25">
      <c r="A200" t="s">
        <v>4804</v>
      </c>
      <c r="B200">
        <v>498</v>
      </c>
      <c r="C200">
        <v>563</v>
      </c>
      <c r="D200">
        <v>2363</v>
      </c>
      <c r="F200" t="s">
        <v>1262</v>
      </c>
      <c r="G200" t="s">
        <v>4804</v>
      </c>
      <c r="H200">
        <v>1890.3769996400003</v>
      </c>
      <c r="I200" t="s">
        <v>4792</v>
      </c>
      <c r="J200">
        <v>804.11619971200003</v>
      </c>
      <c r="K200" t="str">
        <f t="shared" si="33"/>
        <v>1890.38</v>
      </c>
      <c r="L200">
        <f t="shared" si="34"/>
        <v>1086.26</v>
      </c>
      <c r="M200" t="str">
        <f t="shared" si="35"/>
        <v>1086.26</v>
      </c>
      <c r="N200">
        <f t="shared" si="36"/>
        <v>1</v>
      </c>
      <c r="P200" s="107" t="str">
        <f t="shared" si="37"/>
        <v/>
      </c>
      <c r="Q200" s="107" t="str">
        <f t="shared" si="38"/>
        <v/>
      </c>
      <c r="R200" s="107" t="str">
        <f t="shared" si="39"/>
        <v>UPDATE saskitps_product_attribute pa set pa.price = 1086.26 where pa.id_product = 563 and pa.id_product_attribute = 2363 ;</v>
      </c>
      <c r="S200" s="107" t="str">
        <f t="shared" si="40"/>
        <v>UPDATE saskitps_product_attribute_shop pa set pa.price = 1086.26 where pa.id_product = 563 and pa.id_product_attribute = 2363 ;</v>
      </c>
      <c r="T200" s="107" t="str">
        <f t="shared" si="41"/>
        <v>INSERT INTO TSaskitArchivePrix (RefSaskit,Prix,DATE_MODIF) Select RefSaskit, OldPrix, DateModification From TSaskit Where RefSaskit = 498;</v>
      </c>
      <c r="U200" t="str">
        <f t="shared" si="42"/>
        <v>UPDATE TSaskit sas set sas.OldPrix = sas.PrixMagasin, sas.PrixMagasin = 1890.38, sas.DateModification = NOW() where sas.RefSaskit = 498 ;</v>
      </c>
      <c r="V200" t="str">
        <f t="shared" si="43"/>
        <v>INSERT INTO TSaskitMajProduits (RefSaskitMaj, Reference,PrixMaj) values (3,'PCR14EHB',1890.38);</v>
      </c>
    </row>
    <row r="201" spans="1:22" x14ac:dyDescent="0.25">
      <c r="A201" t="s">
        <v>4805</v>
      </c>
      <c r="B201">
        <v>499</v>
      </c>
      <c r="C201">
        <v>563</v>
      </c>
      <c r="D201">
        <v>2364</v>
      </c>
      <c r="F201" t="s">
        <v>1264</v>
      </c>
      <c r="G201" t="s">
        <v>4805</v>
      </c>
      <c r="H201">
        <v>2123.7915496640003</v>
      </c>
      <c r="I201" t="s">
        <v>4792</v>
      </c>
      <c r="J201">
        <v>804.11619971200003</v>
      </c>
      <c r="K201" t="str">
        <f t="shared" si="33"/>
        <v>2123.79</v>
      </c>
      <c r="L201">
        <f t="shared" si="34"/>
        <v>1319.68</v>
      </c>
      <c r="M201" t="str">
        <f t="shared" si="35"/>
        <v>1319.68</v>
      </c>
      <c r="N201">
        <f t="shared" si="36"/>
        <v>1</v>
      </c>
      <c r="P201" s="107" t="str">
        <f t="shared" si="37"/>
        <v/>
      </c>
      <c r="Q201" s="107" t="str">
        <f t="shared" si="38"/>
        <v/>
      </c>
      <c r="R201" s="107" t="str">
        <f t="shared" si="39"/>
        <v>UPDATE saskitps_product_attribute pa set pa.price = 1319.68 where pa.id_product = 563 and pa.id_product_attribute = 2364 ;</v>
      </c>
      <c r="S201" s="107" t="str">
        <f t="shared" si="40"/>
        <v>UPDATE saskitps_product_attribute_shop pa set pa.price = 1319.68 where pa.id_product = 563 and pa.id_product_attribute = 2364 ;</v>
      </c>
      <c r="T201" s="107" t="str">
        <f t="shared" si="41"/>
        <v>INSERT INTO TSaskitArchivePrix (RefSaskit,Prix,DATE_MODIF) Select RefSaskit, OldPrix, DateModification From TSaskit Where RefSaskit = 499;</v>
      </c>
      <c r="U201" t="str">
        <f t="shared" si="42"/>
        <v>UPDATE TSaskit sas set sas.OldPrix = sas.PrixMagasin, sas.PrixMagasin = 2123.79, sas.DateModification = NOW() where sas.RefSaskit = 499 ;</v>
      </c>
      <c r="V201" t="str">
        <f t="shared" si="43"/>
        <v>INSERT INTO TSaskitMajProduits (RefSaskitMaj, Reference,PrixMaj) values (3,'PCR16EH',2123.79);</v>
      </c>
    </row>
    <row r="202" spans="1:22" x14ac:dyDescent="0.25">
      <c r="A202" t="s">
        <v>4806</v>
      </c>
      <c r="B202">
        <v>500</v>
      </c>
      <c r="C202">
        <v>563</v>
      </c>
      <c r="D202">
        <v>2365</v>
      </c>
      <c r="F202" t="s">
        <v>1266</v>
      </c>
      <c r="G202" t="s">
        <v>4806</v>
      </c>
      <c r="H202">
        <v>2199.1862496479998</v>
      </c>
      <c r="I202" t="s">
        <v>4792</v>
      </c>
      <c r="J202">
        <v>804.11619971200003</v>
      </c>
      <c r="K202" t="str">
        <f t="shared" si="33"/>
        <v>2199.19</v>
      </c>
      <c r="L202">
        <f t="shared" si="34"/>
        <v>1395.07</v>
      </c>
      <c r="M202" t="str">
        <f t="shared" si="35"/>
        <v>1395.07</v>
      </c>
      <c r="N202">
        <f t="shared" si="36"/>
        <v>1</v>
      </c>
      <c r="P202" s="107" t="str">
        <f t="shared" si="37"/>
        <v/>
      </c>
      <c r="Q202" s="107" t="str">
        <f t="shared" si="38"/>
        <v/>
      </c>
      <c r="R202" s="107" t="str">
        <f t="shared" si="39"/>
        <v>UPDATE saskitps_product_attribute pa set pa.price = 1395.07 where pa.id_product = 563 and pa.id_product_attribute = 2365 ;</v>
      </c>
      <c r="S202" s="107" t="str">
        <f t="shared" si="40"/>
        <v>UPDATE saskitps_product_attribute_shop pa set pa.price = 1395.07 where pa.id_product = 563 and pa.id_product_attribute = 2365 ;</v>
      </c>
      <c r="T202" s="107" t="str">
        <f t="shared" si="41"/>
        <v>INSERT INTO TSaskitArchivePrix (RefSaskit,Prix,DATE_MODIF) Select RefSaskit, OldPrix, DateModification From TSaskit Where RefSaskit = 500;</v>
      </c>
      <c r="U202" t="str">
        <f t="shared" si="42"/>
        <v>UPDATE TSaskit sas set sas.OldPrix = sas.PrixMagasin, sas.PrixMagasin = 2199.19, sas.DateModification = NOW() where sas.RefSaskit = 500 ;</v>
      </c>
      <c r="V202" t="str">
        <f t="shared" si="43"/>
        <v>INSERT INTO TSaskitMajProduits (RefSaskitMaj, Reference,PrixMaj) values (3,'PCR18EHA',2199.19);</v>
      </c>
    </row>
    <row r="203" spans="1:22" x14ac:dyDescent="0.25">
      <c r="A203" t="s">
        <v>4807</v>
      </c>
      <c r="B203">
        <v>501</v>
      </c>
      <c r="C203">
        <v>563</v>
      </c>
      <c r="D203">
        <v>2366</v>
      </c>
      <c r="F203" t="s">
        <v>1270</v>
      </c>
      <c r="G203" t="s">
        <v>4807</v>
      </c>
      <c r="H203">
        <v>2332.8717996239998</v>
      </c>
      <c r="I203" t="s">
        <v>4792</v>
      </c>
      <c r="J203">
        <v>804.11619971200003</v>
      </c>
      <c r="K203" t="str">
        <f t="shared" si="33"/>
        <v>2332.87</v>
      </c>
      <c r="L203">
        <f t="shared" si="34"/>
        <v>1528.76</v>
      </c>
      <c r="M203" t="str">
        <f t="shared" si="35"/>
        <v>1528.76</v>
      </c>
      <c r="N203">
        <f t="shared" si="36"/>
        <v>1</v>
      </c>
      <c r="P203" s="107" t="str">
        <f t="shared" si="37"/>
        <v/>
      </c>
      <c r="Q203" s="107" t="str">
        <f t="shared" si="38"/>
        <v/>
      </c>
      <c r="R203" s="107" t="str">
        <f t="shared" si="39"/>
        <v>UPDATE saskitps_product_attribute pa set pa.price = 1528.76 where pa.id_product = 563 and pa.id_product_attribute = 2366 ;</v>
      </c>
      <c r="S203" s="107" t="str">
        <f t="shared" si="40"/>
        <v>UPDATE saskitps_product_attribute_shop pa set pa.price = 1528.76 where pa.id_product = 563 and pa.id_product_attribute = 2366 ;</v>
      </c>
      <c r="T203" s="107" t="str">
        <f t="shared" si="41"/>
        <v>INSERT INTO TSaskitArchivePrix (RefSaskit,Prix,DATE_MODIF) Select RefSaskit, OldPrix, DateModification From TSaskit Where RefSaskit = 501;</v>
      </c>
      <c r="U203" t="str">
        <f t="shared" si="42"/>
        <v>UPDATE TSaskit sas set sas.OldPrix = sas.PrixMagasin, sas.PrixMagasin = 2332.87, sas.DateModification = NOW() where sas.RefSaskit = 501 ;</v>
      </c>
      <c r="V203" t="str">
        <f t="shared" si="43"/>
        <v>INSERT INTO TSaskitMajProduits (RefSaskitMaj, Reference,PrixMaj) values (3,'PCR20EHB',2332.87);</v>
      </c>
    </row>
    <row r="204" spans="1:22" x14ac:dyDescent="0.25">
      <c r="A204" t="s">
        <v>4808</v>
      </c>
      <c r="B204">
        <v>545</v>
      </c>
      <c r="C204">
        <v>566</v>
      </c>
      <c r="D204">
        <v>2377</v>
      </c>
      <c r="F204" t="s">
        <v>1579</v>
      </c>
      <c r="G204" t="s">
        <v>4808</v>
      </c>
      <c r="H204">
        <v>16.455000000000002</v>
      </c>
      <c r="I204" t="s">
        <v>4809</v>
      </c>
      <c r="J204">
        <v>14.234999999999999</v>
      </c>
      <c r="K204" t="str">
        <f t="shared" si="33"/>
        <v>16.46</v>
      </c>
      <c r="L204">
        <f t="shared" si="34"/>
        <v>2.2200000000000002</v>
      </c>
      <c r="M204" t="str">
        <f t="shared" si="35"/>
        <v>2.22</v>
      </c>
      <c r="N204">
        <f t="shared" si="36"/>
        <v>0</v>
      </c>
      <c r="P204" s="107" t="str">
        <f t="shared" si="37"/>
        <v/>
      </c>
      <c r="Q204" s="107" t="str">
        <f t="shared" si="38"/>
        <v/>
      </c>
      <c r="R204" s="107" t="str">
        <f t="shared" si="39"/>
        <v/>
      </c>
      <c r="S204" s="107" t="str">
        <f t="shared" si="40"/>
        <v/>
      </c>
      <c r="T204" s="107" t="str">
        <f t="shared" si="41"/>
        <v/>
      </c>
      <c r="U204" t="str">
        <f t="shared" si="42"/>
        <v/>
      </c>
      <c r="V204" t="str">
        <f t="shared" si="43"/>
        <v/>
      </c>
    </row>
    <row r="205" spans="1:22" x14ac:dyDescent="0.25">
      <c r="A205" t="s">
        <v>4809</v>
      </c>
      <c r="B205">
        <v>546</v>
      </c>
      <c r="C205">
        <v>566</v>
      </c>
      <c r="D205">
        <v>2378</v>
      </c>
      <c r="E205" t="s">
        <v>5687</v>
      </c>
      <c r="F205" t="s">
        <v>1651</v>
      </c>
      <c r="G205" t="s">
        <v>4809</v>
      </c>
      <c r="H205">
        <v>14.234999999999999</v>
      </c>
      <c r="I205" t="s">
        <v>4809</v>
      </c>
      <c r="J205">
        <v>14.234999999999999</v>
      </c>
      <c r="K205" t="str">
        <f t="shared" si="33"/>
        <v>14.24</v>
      </c>
      <c r="L205">
        <f t="shared" si="34"/>
        <v>0</v>
      </c>
      <c r="M205" t="str">
        <f t="shared" si="35"/>
        <v>0</v>
      </c>
      <c r="N205">
        <f t="shared" si="36"/>
        <v>0</v>
      </c>
      <c r="P205" s="107" t="str">
        <f t="shared" si="37"/>
        <v/>
      </c>
      <c r="Q205" s="107" t="str">
        <f t="shared" si="38"/>
        <v/>
      </c>
      <c r="R205" s="107" t="str">
        <f t="shared" si="39"/>
        <v/>
      </c>
      <c r="S205" s="107" t="str">
        <f t="shared" si="40"/>
        <v/>
      </c>
      <c r="T205" s="107" t="str">
        <f t="shared" si="41"/>
        <v/>
      </c>
      <c r="U205" t="str">
        <f t="shared" si="42"/>
        <v/>
      </c>
      <c r="V205" t="str">
        <f t="shared" si="43"/>
        <v/>
      </c>
    </row>
    <row r="206" spans="1:22" x14ac:dyDescent="0.25">
      <c r="A206" t="s">
        <v>4808</v>
      </c>
      <c r="B206">
        <v>547</v>
      </c>
      <c r="C206">
        <v>566</v>
      </c>
      <c r="D206">
        <v>2379</v>
      </c>
      <c r="F206" t="s">
        <v>1526</v>
      </c>
      <c r="G206" t="s">
        <v>4808</v>
      </c>
      <c r="H206">
        <v>16.455000000000002</v>
      </c>
      <c r="I206" t="s">
        <v>4809</v>
      </c>
      <c r="J206">
        <v>14.234999999999999</v>
      </c>
      <c r="K206" t="str">
        <f t="shared" si="33"/>
        <v>16.46</v>
      </c>
      <c r="L206">
        <f t="shared" si="34"/>
        <v>2.2200000000000002</v>
      </c>
      <c r="M206" t="str">
        <f t="shared" si="35"/>
        <v>2.22</v>
      </c>
      <c r="N206">
        <f t="shared" si="36"/>
        <v>0</v>
      </c>
      <c r="P206" s="107" t="str">
        <f t="shared" si="37"/>
        <v/>
      </c>
      <c r="Q206" s="107" t="str">
        <f t="shared" si="38"/>
        <v/>
      </c>
      <c r="R206" s="107" t="str">
        <f t="shared" si="39"/>
        <v/>
      </c>
      <c r="S206" s="107" t="str">
        <f t="shared" si="40"/>
        <v/>
      </c>
      <c r="T206" s="107" t="str">
        <f t="shared" si="41"/>
        <v/>
      </c>
      <c r="U206" t="str">
        <f t="shared" si="42"/>
        <v/>
      </c>
      <c r="V206" t="str">
        <f t="shared" si="43"/>
        <v/>
      </c>
    </row>
    <row r="207" spans="1:22" x14ac:dyDescent="0.25">
      <c r="A207" t="s">
        <v>4809</v>
      </c>
      <c r="B207">
        <v>548</v>
      </c>
      <c r="C207">
        <v>566</v>
      </c>
      <c r="D207">
        <v>2380</v>
      </c>
      <c r="F207" t="s">
        <v>1528</v>
      </c>
      <c r="G207" t="s">
        <v>4809</v>
      </c>
      <c r="H207">
        <v>14.234999999999999</v>
      </c>
      <c r="I207" t="s">
        <v>4809</v>
      </c>
      <c r="J207">
        <v>14.234999999999999</v>
      </c>
      <c r="K207" t="str">
        <f t="shared" si="33"/>
        <v>14.24</v>
      </c>
      <c r="L207">
        <f t="shared" si="34"/>
        <v>0</v>
      </c>
      <c r="M207" t="str">
        <f t="shared" si="35"/>
        <v>0</v>
      </c>
      <c r="N207">
        <f t="shared" si="36"/>
        <v>0</v>
      </c>
      <c r="P207" s="107" t="str">
        <f t="shared" si="37"/>
        <v/>
      </c>
      <c r="Q207" s="107" t="str">
        <f t="shared" si="38"/>
        <v/>
      </c>
      <c r="R207" s="107" t="str">
        <f t="shared" si="39"/>
        <v/>
      </c>
      <c r="S207" s="107" t="str">
        <f t="shared" si="40"/>
        <v/>
      </c>
      <c r="T207" s="107" t="str">
        <f t="shared" si="41"/>
        <v/>
      </c>
      <c r="U207" t="str">
        <f t="shared" si="42"/>
        <v/>
      </c>
      <c r="V207" t="str">
        <f t="shared" si="43"/>
        <v/>
      </c>
    </row>
    <row r="208" spans="1:22" x14ac:dyDescent="0.25">
      <c r="A208" t="s">
        <v>4808</v>
      </c>
      <c r="B208">
        <v>549</v>
      </c>
      <c r="C208">
        <v>566</v>
      </c>
      <c r="D208">
        <v>2381</v>
      </c>
      <c r="F208" t="s">
        <v>1508</v>
      </c>
      <c r="G208" t="s">
        <v>4808</v>
      </c>
      <c r="H208">
        <v>16.455000000000002</v>
      </c>
      <c r="I208" t="s">
        <v>4809</v>
      </c>
      <c r="J208">
        <v>14.234999999999999</v>
      </c>
      <c r="K208" t="str">
        <f t="shared" si="33"/>
        <v>16.46</v>
      </c>
      <c r="L208">
        <f t="shared" si="34"/>
        <v>2.2200000000000002</v>
      </c>
      <c r="M208" t="str">
        <f t="shared" si="35"/>
        <v>2.22</v>
      </c>
      <c r="N208">
        <f t="shared" si="36"/>
        <v>0</v>
      </c>
      <c r="P208" s="107" t="str">
        <f t="shared" si="37"/>
        <v/>
      </c>
      <c r="Q208" s="107" t="str">
        <f t="shared" si="38"/>
        <v/>
      </c>
      <c r="R208" s="107" t="str">
        <f t="shared" si="39"/>
        <v/>
      </c>
      <c r="S208" s="107" t="str">
        <f t="shared" si="40"/>
        <v/>
      </c>
      <c r="T208" s="107" t="str">
        <f t="shared" si="41"/>
        <v/>
      </c>
      <c r="U208" t="str">
        <f t="shared" si="42"/>
        <v/>
      </c>
      <c r="V208" t="str">
        <f t="shared" si="43"/>
        <v/>
      </c>
    </row>
    <row r="209" spans="1:22" x14ac:dyDescent="0.25">
      <c r="A209" t="s">
        <v>4809</v>
      </c>
      <c r="B209">
        <v>550</v>
      </c>
      <c r="C209">
        <v>566</v>
      </c>
      <c r="D209">
        <v>2382</v>
      </c>
      <c r="F209" t="s">
        <v>1510</v>
      </c>
      <c r="G209" t="s">
        <v>4809</v>
      </c>
      <c r="H209">
        <v>14.234999999999999</v>
      </c>
      <c r="I209" t="s">
        <v>4809</v>
      </c>
      <c r="J209">
        <v>14.234999999999999</v>
      </c>
      <c r="K209" t="str">
        <f t="shared" si="33"/>
        <v>14.24</v>
      </c>
      <c r="L209">
        <f t="shared" si="34"/>
        <v>0</v>
      </c>
      <c r="M209" t="str">
        <f t="shared" si="35"/>
        <v>0</v>
      </c>
      <c r="N209">
        <f t="shared" si="36"/>
        <v>0</v>
      </c>
      <c r="P209" s="107" t="str">
        <f t="shared" si="37"/>
        <v/>
      </c>
      <c r="Q209" s="107" t="str">
        <f t="shared" si="38"/>
        <v/>
      </c>
      <c r="R209" s="107" t="str">
        <f t="shared" si="39"/>
        <v/>
      </c>
      <c r="S209" s="107" t="str">
        <f t="shared" si="40"/>
        <v/>
      </c>
      <c r="T209" s="107" t="str">
        <f t="shared" si="41"/>
        <v/>
      </c>
      <c r="U209" t="str">
        <f t="shared" si="42"/>
        <v/>
      </c>
      <c r="V209" t="str">
        <f t="shared" si="43"/>
        <v/>
      </c>
    </row>
    <row r="210" spans="1:22" x14ac:dyDescent="0.25">
      <c r="A210" t="s">
        <v>4808</v>
      </c>
      <c r="B210">
        <v>551</v>
      </c>
      <c r="C210">
        <v>566</v>
      </c>
      <c r="D210">
        <v>2383</v>
      </c>
      <c r="F210" t="s">
        <v>1613</v>
      </c>
      <c r="G210" t="s">
        <v>4808</v>
      </c>
      <c r="H210">
        <v>16.455000000000002</v>
      </c>
      <c r="I210" t="s">
        <v>4809</v>
      </c>
      <c r="J210">
        <v>14.234999999999999</v>
      </c>
      <c r="K210" t="str">
        <f t="shared" si="33"/>
        <v>16.46</v>
      </c>
      <c r="L210">
        <f t="shared" si="34"/>
        <v>2.2200000000000002</v>
      </c>
      <c r="M210" t="str">
        <f t="shared" si="35"/>
        <v>2.22</v>
      </c>
      <c r="N210">
        <f t="shared" si="36"/>
        <v>0</v>
      </c>
      <c r="P210" s="107" t="str">
        <f t="shared" si="37"/>
        <v/>
      </c>
      <c r="Q210" s="107" t="str">
        <f t="shared" si="38"/>
        <v/>
      </c>
      <c r="R210" s="107" t="str">
        <f t="shared" si="39"/>
        <v/>
      </c>
      <c r="S210" s="107" t="str">
        <f t="shared" si="40"/>
        <v/>
      </c>
      <c r="T210" s="107" t="str">
        <f t="shared" si="41"/>
        <v/>
      </c>
      <c r="U210" t="str">
        <f t="shared" si="42"/>
        <v/>
      </c>
      <c r="V210" t="str">
        <f t="shared" si="43"/>
        <v/>
      </c>
    </row>
    <row r="211" spans="1:22" x14ac:dyDescent="0.25">
      <c r="A211" t="s">
        <v>4809</v>
      </c>
      <c r="B211">
        <v>552</v>
      </c>
      <c r="C211">
        <v>566</v>
      </c>
      <c r="D211">
        <v>2384</v>
      </c>
      <c r="F211" t="s">
        <v>1740</v>
      </c>
      <c r="G211" t="s">
        <v>4809</v>
      </c>
      <c r="H211">
        <v>14.234999999999999</v>
      </c>
      <c r="I211" t="s">
        <v>4809</v>
      </c>
      <c r="J211">
        <v>14.234999999999999</v>
      </c>
      <c r="K211" t="str">
        <f t="shared" si="33"/>
        <v>14.24</v>
      </c>
      <c r="L211">
        <f t="shared" si="34"/>
        <v>0</v>
      </c>
      <c r="M211" t="str">
        <f t="shared" si="35"/>
        <v>0</v>
      </c>
      <c r="N211">
        <f t="shared" si="36"/>
        <v>0</v>
      </c>
      <c r="P211" s="107" t="str">
        <f t="shared" si="37"/>
        <v/>
      </c>
      <c r="Q211" s="107" t="str">
        <f t="shared" si="38"/>
        <v/>
      </c>
      <c r="R211" s="107" t="str">
        <f t="shared" si="39"/>
        <v/>
      </c>
      <c r="S211" s="107" t="str">
        <f t="shared" si="40"/>
        <v/>
      </c>
      <c r="T211" s="107" t="str">
        <f t="shared" si="41"/>
        <v/>
      </c>
      <c r="U211" t="str">
        <f t="shared" si="42"/>
        <v/>
      </c>
      <c r="V211" t="str">
        <f t="shared" si="43"/>
        <v/>
      </c>
    </row>
    <row r="212" spans="1:22" x14ac:dyDescent="0.25">
      <c r="A212" t="s">
        <v>4808</v>
      </c>
      <c r="B212">
        <v>553</v>
      </c>
      <c r="C212">
        <v>566</v>
      </c>
      <c r="D212">
        <v>2385</v>
      </c>
      <c r="F212" t="s">
        <v>1581</v>
      </c>
      <c r="G212" t="s">
        <v>4808</v>
      </c>
      <c r="H212">
        <v>16.455000000000002</v>
      </c>
      <c r="I212" t="s">
        <v>4809</v>
      </c>
      <c r="J212">
        <v>14.234999999999999</v>
      </c>
      <c r="K212" t="str">
        <f t="shared" si="33"/>
        <v>16.46</v>
      </c>
      <c r="L212">
        <f t="shared" si="34"/>
        <v>2.2200000000000002</v>
      </c>
      <c r="M212" t="str">
        <f t="shared" si="35"/>
        <v>2.22</v>
      </c>
      <c r="N212">
        <f t="shared" si="36"/>
        <v>0</v>
      </c>
      <c r="P212" s="107" t="str">
        <f t="shared" si="37"/>
        <v/>
      </c>
      <c r="Q212" s="107" t="str">
        <f t="shared" si="38"/>
        <v/>
      </c>
      <c r="R212" s="107" t="str">
        <f t="shared" si="39"/>
        <v/>
      </c>
      <c r="S212" s="107" t="str">
        <f t="shared" si="40"/>
        <v/>
      </c>
      <c r="T212" s="107" t="str">
        <f t="shared" si="41"/>
        <v/>
      </c>
      <c r="U212" t="str">
        <f t="shared" si="42"/>
        <v/>
      </c>
      <c r="V212" t="str">
        <f t="shared" si="43"/>
        <v/>
      </c>
    </row>
    <row r="213" spans="1:22" x14ac:dyDescent="0.25">
      <c r="A213" t="s">
        <v>4809</v>
      </c>
      <c r="B213">
        <v>554</v>
      </c>
      <c r="C213">
        <v>566</v>
      </c>
      <c r="D213">
        <v>2386</v>
      </c>
      <c r="F213" t="s">
        <v>1830</v>
      </c>
      <c r="G213" t="s">
        <v>4809</v>
      </c>
      <c r="H213">
        <v>14.234999999999999</v>
      </c>
      <c r="I213" t="s">
        <v>4809</v>
      </c>
      <c r="J213">
        <v>14.234999999999999</v>
      </c>
      <c r="K213" t="str">
        <f t="shared" si="33"/>
        <v>14.24</v>
      </c>
      <c r="L213">
        <f t="shared" si="34"/>
        <v>0</v>
      </c>
      <c r="M213" t="str">
        <f t="shared" si="35"/>
        <v>0</v>
      </c>
      <c r="N213">
        <f t="shared" si="36"/>
        <v>0</v>
      </c>
      <c r="P213" s="107" t="str">
        <f t="shared" si="37"/>
        <v/>
      </c>
      <c r="Q213" s="107" t="str">
        <f t="shared" si="38"/>
        <v/>
      </c>
      <c r="R213" s="107" t="str">
        <f t="shared" si="39"/>
        <v/>
      </c>
      <c r="S213" s="107" t="str">
        <f t="shared" si="40"/>
        <v/>
      </c>
      <c r="T213" s="107" t="str">
        <f t="shared" si="41"/>
        <v/>
      </c>
      <c r="U213" t="str">
        <f t="shared" si="42"/>
        <v/>
      </c>
      <c r="V213" t="str">
        <f t="shared" si="43"/>
        <v/>
      </c>
    </row>
    <row r="214" spans="1:22" x14ac:dyDescent="0.25">
      <c r="A214" t="s">
        <v>4808</v>
      </c>
      <c r="B214">
        <v>555</v>
      </c>
      <c r="C214">
        <v>566</v>
      </c>
      <c r="D214">
        <v>2387</v>
      </c>
      <c r="F214" t="s">
        <v>1564</v>
      </c>
      <c r="G214" t="s">
        <v>4808</v>
      </c>
      <c r="H214">
        <v>16.455000000000002</v>
      </c>
      <c r="I214" t="s">
        <v>4809</v>
      </c>
      <c r="J214">
        <v>14.234999999999999</v>
      </c>
      <c r="K214" t="str">
        <f t="shared" si="33"/>
        <v>16.46</v>
      </c>
      <c r="L214">
        <f t="shared" si="34"/>
        <v>2.2200000000000002</v>
      </c>
      <c r="M214" t="str">
        <f t="shared" si="35"/>
        <v>2.22</v>
      </c>
      <c r="N214">
        <f t="shared" si="36"/>
        <v>0</v>
      </c>
      <c r="P214" s="107" t="str">
        <f t="shared" si="37"/>
        <v/>
      </c>
      <c r="Q214" s="107" t="str">
        <f t="shared" si="38"/>
        <v/>
      </c>
      <c r="R214" s="107" t="str">
        <f t="shared" si="39"/>
        <v/>
      </c>
      <c r="S214" s="107" t="str">
        <f t="shared" si="40"/>
        <v/>
      </c>
      <c r="T214" s="107" t="str">
        <f t="shared" si="41"/>
        <v/>
      </c>
      <c r="U214" t="str">
        <f t="shared" si="42"/>
        <v/>
      </c>
      <c r="V214" t="str">
        <f t="shared" si="43"/>
        <v/>
      </c>
    </row>
    <row r="215" spans="1:22" x14ac:dyDescent="0.25">
      <c r="A215" t="s">
        <v>4809</v>
      </c>
      <c r="B215">
        <v>556</v>
      </c>
      <c r="C215">
        <v>566</v>
      </c>
      <c r="D215">
        <v>2388</v>
      </c>
      <c r="F215" t="s">
        <v>1512</v>
      </c>
      <c r="G215" t="s">
        <v>4809</v>
      </c>
      <c r="H215">
        <v>14.234999999999999</v>
      </c>
      <c r="I215" t="s">
        <v>4809</v>
      </c>
      <c r="J215">
        <v>14.234999999999999</v>
      </c>
      <c r="K215" t="str">
        <f t="shared" si="33"/>
        <v>14.24</v>
      </c>
      <c r="L215">
        <f t="shared" si="34"/>
        <v>0</v>
      </c>
      <c r="M215" t="str">
        <f t="shared" si="35"/>
        <v>0</v>
      </c>
      <c r="N215">
        <f t="shared" si="36"/>
        <v>0</v>
      </c>
      <c r="P215" s="107" t="str">
        <f t="shared" si="37"/>
        <v/>
      </c>
      <c r="Q215" s="107" t="str">
        <f t="shared" si="38"/>
        <v/>
      </c>
      <c r="R215" s="107" t="str">
        <f t="shared" si="39"/>
        <v/>
      </c>
      <c r="S215" s="107" t="str">
        <f t="shared" si="40"/>
        <v/>
      </c>
      <c r="T215" s="107" t="str">
        <f t="shared" si="41"/>
        <v/>
      </c>
      <c r="U215" t="str">
        <f t="shared" si="42"/>
        <v/>
      </c>
      <c r="V215" t="str">
        <f t="shared" si="43"/>
        <v/>
      </c>
    </row>
    <row r="216" spans="1:22" x14ac:dyDescent="0.25">
      <c r="A216" t="s">
        <v>4810</v>
      </c>
      <c r="B216">
        <v>557</v>
      </c>
      <c r="C216">
        <v>567</v>
      </c>
      <c r="D216">
        <v>2389</v>
      </c>
      <c r="E216" t="s">
        <v>5687</v>
      </c>
      <c r="F216" t="s">
        <v>1832</v>
      </c>
      <c r="G216" t="s">
        <v>4810</v>
      </c>
      <c r="H216">
        <v>60.820900000000002</v>
      </c>
      <c r="I216" t="s">
        <v>4810</v>
      </c>
      <c r="J216">
        <v>60.820900000000002</v>
      </c>
      <c r="K216" t="str">
        <f t="shared" si="33"/>
        <v>60.82</v>
      </c>
      <c r="L216">
        <f t="shared" si="34"/>
        <v>0</v>
      </c>
      <c r="M216" t="str">
        <f t="shared" si="35"/>
        <v>0</v>
      </c>
      <c r="N216">
        <f t="shared" si="36"/>
        <v>0</v>
      </c>
      <c r="P216" s="107" t="str">
        <f t="shared" si="37"/>
        <v/>
      </c>
      <c r="Q216" s="107" t="str">
        <f t="shared" si="38"/>
        <v/>
      </c>
      <c r="R216" s="107" t="str">
        <f t="shared" si="39"/>
        <v/>
      </c>
      <c r="S216" s="107" t="str">
        <f t="shared" si="40"/>
        <v/>
      </c>
      <c r="T216" s="107" t="str">
        <f t="shared" si="41"/>
        <v/>
      </c>
      <c r="U216" t="str">
        <f t="shared" si="42"/>
        <v/>
      </c>
      <c r="V216" t="str">
        <f t="shared" si="43"/>
        <v/>
      </c>
    </row>
    <row r="217" spans="1:22" x14ac:dyDescent="0.25">
      <c r="A217" t="s">
        <v>4810</v>
      </c>
      <c r="B217">
        <v>558</v>
      </c>
      <c r="C217">
        <v>567</v>
      </c>
      <c r="D217">
        <v>2390</v>
      </c>
      <c r="F217" t="s">
        <v>1834</v>
      </c>
      <c r="G217" t="s">
        <v>4810</v>
      </c>
      <c r="H217">
        <v>60.820900000000002</v>
      </c>
      <c r="I217" t="s">
        <v>4810</v>
      </c>
      <c r="J217">
        <v>60.820900000000002</v>
      </c>
      <c r="K217" t="str">
        <f t="shared" si="33"/>
        <v>60.82</v>
      </c>
      <c r="L217">
        <f t="shared" si="34"/>
        <v>0</v>
      </c>
      <c r="M217" t="str">
        <f t="shared" si="35"/>
        <v>0</v>
      </c>
      <c r="N217">
        <f t="shared" si="36"/>
        <v>0</v>
      </c>
      <c r="P217" s="107" t="str">
        <f t="shared" si="37"/>
        <v/>
      </c>
      <c r="Q217" s="107" t="str">
        <f t="shared" si="38"/>
        <v/>
      </c>
      <c r="R217" s="107" t="str">
        <f t="shared" si="39"/>
        <v/>
      </c>
      <c r="S217" s="107" t="str">
        <f t="shared" si="40"/>
        <v/>
      </c>
      <c r="T217" s="107" t="str">
        <f t="shared" si="41"/>
        <v/>
      </c>
      <c r="U217" t="str">
        <f t="shared" si="42"/>
        <v/>
      </c>
      <c r="V217" t="str">
        <f t="shared" si="43"/>
        <v/>
      </c>
    </row>
    <row r="218" spans="1:22" x14ac:dyDescent="0.25">
      <c r="A218" t="s">
        <v>4810</v>
      </c>
      <c r="B218">
        <v>559</v>
      </c>
      <c r="C218">
        <v>567</v>
      </c>
      <c r="D218">
        <v>2391</v>
      </c>
      <c r="F218" t="s">
        <v>1836</v>
      </c>
      <c r="G218" t="s">
        <v>4810</v>
      </c>
      <c r="H218">
        <v>60.820900000000002</v>
      </c>
      <c r="I218" t="s">
        <v>4810</v>
      </c>
      <c r="J218">
        <v>60.820900000000002</v>
      </c>
      <c r="K218" t="str">
        <f t="shared" si="33"/>
        <v>60.82</v>
      </c>
      <c r="L218">
        <f t="shared" si="34"/>
        <v>0</v>
      </c>
      <c r="M218" t="str">
        <f t="shared" si="35"/>
        <v>0</v>
      </c>
      <c r="N218">
        <f t="shared" si="36"/>
        <v>0</v>
      </c>
      <c r="P218" s="107" t="str">
        <f t="shared" si="37"/>
        <v/>
      </c>
      <c r="Q218" s="107" t="str">
        <f t="shared" si="38"/>
        <v/>
      </c>
      <c r="R218" s="107" t="str">
        <f t="shared" si="39"/>
        <v/>
      </c>
      <c r="S218" s="107" t="str">
        <f t="shared" si="40"/>
        <v/>
      </c>
      <c r="T218" s="107" t="str">
        <f t="shared" si="41"/>
        <v/>
      </c>
      <c r="U218" t="str">
        <f t="shared" si="42"/>
        <v/>
      </c>
      <c r="V218" t="str">
        <f t="shared" si="43"/>
        <v/>
      </c>
    </row>
    <row r="219" spans="1:22" x14ac:dyDescent="0.25">
      <c r="A219" t="s">
        <v>4810</v>
      </c>
      <c r="B219">
        <v>560</v>
      </c>
      <c r="C219">
        <v>567</v>
      </c>
      <c r="D219">
        <v>2392</v>
      </c>
      <c r="F219" t="s">
        <v>1838</v>
      </c>
      <c r="G219" t="s">
        <v>4810</v>
      </c>
      <c r="H219">
        <v>60.820900000000002</v>
      </c>
      <c r="I219" t="s">
        <v>4810</v>
      </c>
      <c r="J219">
        <v>60.820900000000002</v>
      </c>
      <c r="K219" t="str">
        <f t="shared" si="33"/>
        <v>60.82</v>
      </c>
      <c r="L219">
        <f t="shared" si="34"/>
        <v>0</v>
      </c>
      <c r="M219" t="str">
        <f t="shared" si="35"/>
        <v>0</v>
      </c>
      <c r="N219">
        <f t="shared" si="36"/>
        <v>0</v>
      </c>
      <c r="P219" s="107" t="str">
        <f t="shared" si="37"/>
        <v/>
      </c>
      <c r="Q219" s="107" t="str">
        <f t="shared" si="38"/>
        <v/>
      </c>
      <c r="R219" s="107" t="str">
        <f t="shared" si="39"/>
        <v/>
      </c>
      <c r="S219" s="107" t="str">
        <f t="shared" si="40"/>
        <v/>
      </c>
      <c r="T219" s="107" t="str">
        <f t="shared" si="41"/>
        <v/>
      </c>
      <c r="U219" t="str">
        <f t="shared" si="42"/>
        <v/>
      </c>
      <c r="V219" t="str">
        <f t="shared" si="43"/>
        <v/>
      </c>
    </row>
    <row r="220" spans="1:22" x14ac:dyDescent="0.25">
      <c r="A220" t="s">
        <v>4810</v>
      </c>
      <c r="B220">
        <v>561</v>
      </c>
      <c r="C220">
        <v>567</v>
      </c>
      <c r="D220">
        <v>2393</v>
      </c>
      <c r="F220" t="s">
        <v>1840</v>
      </c>
      <c r="G220" t="s">
        <v>4810</v>
      </c>
      <c r="H220">
        <v>60.820900000000002</v>
      </c>
      <c r="I220" t="s">
        <v>4810</v>
      </c>
      <c r="J220">
        <v>60.820900000000002</v>
      </c>
      <c r="K220" t="str">
        <f t="shared" si="33"/>
        <v>60.82</v>
      </c>
      <c r="L220">
        <f t="shared" si="34"/>
        <v>0</v>
      </c>
      <c r="M220" t="str">
        <f t="shared" si="35"/>
        <v>0</v>
      </c>
      <c r="N220">
        <f t="shared" si="36"/>
        <v>0</v>
      </c>
      <c r="P220" s="107" t="str">
        <f t="shared" si="37"/>
        <v/>
      </c>
      <c r="Q220" s="107" t="str">
        <f t="shared" si="38"/>
        <v/>
      </c>
      <c r="R220" s="107" t="str">
        <f t="shared" si="39"/>
        <v/>
      </c>
      <c r="S220" s="107" t="str">
        <f t="shared" si="40"/>
        <v/>
      </c>
      <c r="T220" s="107" t="str">
        <f t="shared" si="41"/>
        <v/>
      </c>
      <c r="U220" t="str">
        <f t="shared" si="42"/>
        <v/>
      </c>
      <c r="V220" t="str">
        <f t="shared" si="43"/>
        <v/>
      </c>
    </row>
    <row r="221" spans="1:22" x14ac:dyDescent="0.25">
      <c r="A221" t="s">
        <v>4810</v>
      </c>
      <c r="B221">
        <v>562</v>
      </c>
      <c r="C221">
        <v>567</v>
      </c>
      <c r="D221">
        <v>2394</v>
      </c>
      <c r="F221" t="s">
        <v>1842</v>
      </c>
      <c r="G221" t="s">
        <v>4810</v>
      </c>
      <c r="H221">
        <v>60.820900000000002</v>
      </c>
      <c r="I221" t="s">
        <v>4810</v>
      </c>
      <c r="J221">
        <v>60.820900000000002</v>
      </c>
      <c r="K221" t="str">
        <f t="shared" si="33"/>
        <v>60.82</v>
      </c>
      <c r="L221">
        <f t="shared" si="34"/>
        <v>0</v>
      </c>
      <c r="M221" t="str">
        <f t="shared" si="35"/>
        <v>0</v>
      </c>
      <c r="N221">
        <f t="shared" si="36"/>
        <v>0</v>
      </c>
      <c r="P221" s="107" t="str">
        <f t="shared" si="37"/>
        <v/>
      </c>
      <c r="Q221" s="107" t="str">
        <f t="shared" si="38"/>
        <v/>
      </c>
      <c r="R221" s="107" t="str">
        <f t="shared" si="39"/>
        <v/>
      </c>
      <c r="S221" s="107" t="str">
        <f t="shared" si="40"/>
        <v/>
      </c>
      <c r="T221" s="107" t="str">
        <f t="shared" si="41"/>
        <v/>
      </c>
      <c r="U221" t="str">
        <f t="shared" si="42"/>
        <v/>
      </c>
      <c r="V221" t="str">
        <f t="shared" si="43"/>
        <v/>
      </c>
    </row>
    <row r="222" spans="1:22" x14ac:dyDescent="0.25">
      <c r="A222" t="s">
        <v>4810</v>
      </c>
      <c r="B222">
        <v>563</v>
      </c>
      <c r="C222">
        <v>567</v>
      </c>
      <c r="D222">
        <v>2395</v>
      </c>
      <c r="F222" t="s">
        <v>4811</v>
      </c>
      <c r="G222" t="s">
        <v>4810</v>
      </c>
      <c r="H222">
        <v>60.82</v>
      </c>
      <c r="I222" t="s">
        <v>4810</v>
      </c>
      <c r="J222">
        <v>60.820900000000002</v>
      </c>
      <c r="K222" t="str">
        <f t="shared" si="33"/>
        <v>60.82</v>
      </c>
      <c r="L222">
        <f t="shared" si="34"/>
        <v>0</v>
      </c>
      <c r="M222" t="str">
        <f t="shared" si="35"/>
        <v>0</v>
      </c>
      <c r="N222">
        <f t="shared" si="36"/>
        <v>0</v>
      </c>
      <c r="P222" s="107" t="str">
        <f t="shared" si="37"/>
        <v/>
      </c>
      <c r="Q222" s="107" t="str">
        <f t="shared" si="38"/>
        <v/>
      </c>
      <c r="R222" s="107" t="str">
        <f t="shared" si="39"/>
        <v/>
      </c>
      <c r="S222" s="107" t="str">
        <f t="shared" si="40"/>
        <v/>
      </c>
      <c r="T222" s="107" t="str">
        <f t="shared" si="41"/>
        <v/>
      </c>
      <c r="U222" t="str">
        <f t="shared" si="42"/>
        <v/>
      </c>
      <c r="V222" t="str">
        <f t="shared" si="43"/>
        <v/>
      </c>
    </row>
    <row r="223" spans="1:22" x14ac:dyDescent="0.25">
      <c r="A223" t="s">
        <v>4810</v>
      </c>
      <c r="B223">
        <v>564</v>
      </c>
      <c r="C223">
        <v>567</v>
      </c>
      <c r="D223">
        <v>2396</v>
      </c>
      <c r="F223" t="s">
        <v>1846</v>
      </c>
      <c r="G223" t="s">
        <v>4810</v>
      </c>
      <c r="H223">
        <v>60.820900000000002</v>
      </c>
      <c r="I223" t="s">
        <v>4810</v>
      </c>
      <c r="J223">
        <v>60.820900000000002</v>
      </c>
      <c r="K223" t="str">
        <f t="shared" si="33"/>
        <v>60.82</v>
      </c>
      <c r="L223">
        <f t="shared" si="34"/>
        <v>0</v>
      </c>
      <c r="M223" t="str">
        <f t="shared" si="35"/>
        <v>0</v>
      </c>
      <c r="N223">
        <f t="shared" si="36"/>
        <v>0</v>
      </c>
      <c r="P223" s="107" t="str">
        <f t="shared" si="37"/>
        <v/>
      </c>
      <c r="Q223" s="107" t="str">
        <f t="shared" si="38"/>
        <v/>
      </c>
      <c r="R223" s="107" t="str">
        <f t="shared" si="39"/>
        <v/>
      </c>
      <c r="S223" s="107" t="str">
        <f t="shared" si="40"/>
        <v/>
      </c>
      <c r="T223" s="107" t="str">
        <f t="shared" si="41"/>
        <v/>
      </c>
      <c r="U223" t="str">
        <f t="shared" si="42"/>
        <v/>
      </c>
      <c r="V223" t="str">
        <f t="shared" si="43"/>
        <v/>
      </c>
    </row>
    <row r="224" spans="1:22" x14ac:dyDescent="0.25">
      <c r="A224" t="s">
        <v>4810</v>
      </c>
      <c r="B224">
        <v>565</v>
      </c>
      <c r="C224">
        <v>567</v>
      </c>
      <c r="D224">
        <v>2397</v>
      </c>
      <c r="F224" t="s">
        <v>1848</v>
      </c>
      <c r="G224" t="s">
        <v>4810</v>
      </c>
      <c r="H224">
        <v>60.820900000000002</v>
      </c>
      <c r="I224" t="s">
        <v>4810</v>
      </c>
      <c r="J224">
        <v>60.820900000000002</v>
      </c>
      <c r="K224" t="str">
        <f t="shared" si="33"/>
        <v>60.82</v>
      </c>
      <c r="L224">
        <f t="shared" si="34"/>
        <v>0</v>
      </c>
      <c r="M224" t="str">
        <f t="shared" si="35"/>
        <v>0</v>
      </c>
      <c r="N224">
        <f t="shared" si="36"/>
        <v>0</v>
      </c>
      <c r="P224" s="107" t="str">
        <f t="shared" si="37"/>
        <v/>
      </c>
      <c r="Q224" s="107" t="str">
        <f t="shared" si="38"/>
        <v/>
      </c>
      <c r="R224" s="107" t="str">
        <f t="shared" si="39"/>
        <v/>
      </c>
      <c r="S224" s="107" t="str">
        <f t="shared" si="40"/>
        <v/>
      </c>
      <c r="T224" s="107" t="str">
        <f t="shared" si="41"/>
        <v/>
      </c>
      <c r="U224" t="str">
        <f t="shared" si="42"/>
        <v/>
      </c>
      <c r="V224" t="str">
        <f t="shared" si="43"/>
        <v/>
      </c>
    </row>
    <row r="225" spans="1:22" x14ac:dyDescent="0.25">
      <c r="A225" t="s">
        <v>4810</v>
      </c>
      <c r="B225">
        <v>566</v>
      </c>
      <c r="C225">
        <v>567</v>
      </c>
      <c r="D225">
        <v>2398</v>
      </c>
      <c r="F225" t="s">
        <v>1850</v>
      </c>
      <c r="G225" t="s">
        <v>4810</v>
      </c>
      <c r="H225">
        <v>60.820900000000002</v>
      </c>
      <c r="I225" t="s">
        <v>4810</v>
      </c>
      <c r="J225">
        <v>60.820900000000002</v>
      </c>
      <c r="K225" t="str">
        <f t="shared" si="33"/>
        <v>60.82</v>
      </c>
      <c r="L225">
        <f t="shared" si="34"/>
        <v>0</v>
      </c>
      <c r="M225" t="str">
        <f t="shared" si="35"/>
        <v>0</v>
      </c>
      <c r="N225">
        <f t="shared" si="36"/>
        <v>0</v>
      </c>
      <c r="P225" s="107" t="str">
        <f t="shared" si="37"/>
        <v/>
      </c>
      <c r="Q225" s="107" t="str">
        <f t="shared" si="38"/>
        <v/>
      </c>
      <c r="R225" s="107" t="str">
        <f t="shared" si="39"/>
        <v/>
      </c>
      <c r="S225" s="107" t="str">
        <f t="shared" si="40"/>
        <v/>
      </c>
      <c r="T225" s="107" t="str">
        <f t="shared" si="41"/>
        <v/>
      </c>
      <c r="U225" t="str">
        <f t="shared" si="42"/>
        <v/>
      </c>
      <c r="V225" t="str">
        <f t="shared" si="43"/>
        <v/>
      </c>
    </row>
    <row r="226" spans="1:22" x14ac:dyDescent="0.25">
      <c r="A226" t="s">
        <v>4810</v>
      </c>
      <c r="B226">
        <v>567</v>
      </c>
      <c r="C226">
        <v>568</v>
      </c>
      <c r="D226">
        <v>2403</v>
      </c>
      <c r="E226" t="s">
        <v>5687</v>
      </c>
      <c r="F226" t="s">
        <v>4812</v>
      </c>
      <c r="G226" t="s">
        <v>4813</v>
      </c>
      <c r="H226">
        <v>36.869999999999997</v>
      </c>
      <c r="I226" t="s">
        <v>4813</v>
      </c>
      <c r="J226">
        <v>36.869999999999997</v>
      </c>
      <c r="K226" t="str">
        <f t="shared" si="33"/>
        <v>36.87</v>
      </c>
      <c r="L226">
        <f t="shared" si="34"/>
        <v>0</v>
      </c>
      <c r="M226" t="str">
        <f t="shared" si="35"/>
        <v>0</v>
      </c>
      <c r="N226">
        <f t="shared" si="36"/>
        <v>1</v>
      </c>
      <c r="P226" s="107" t="str">
        <f t="shared" si="37"/>
        <v>UPDATE saskitps_product p set p.price = 36.87, p.date_upd=now() where p.id_product = 568 ;</v>
      </c>
      <c r="Q226" s="107" t="str">
        <f t="shared" si="38"/>
        <v>UPDATE saskitps_product_shop p set p.price = 36.87, p.date_upd=now() where p.id_product = 568 ;</v>
      </c>
      <c r="R226" s="107" t="str">
        <f t="shared" si="39"/>
        <v>UPDATE saskitps_product_attribute pa set pa.price = 0 where pa.id_product = 568 and pa.id_product_attribute = 2403 ;</v>
      </c>
      <c r="S226" s="107" t="str">
        <f t="shared" si="40"/>
        <v>UPDATE saskitps_product_attribute_shop pa set pa.price = 0 where pa.id_product = 568 and pa.id_product_attribute = 2403 ;</v>
      </c>
      <c r="T226" s="107" t="str">
        <f t="shared" si="41"/>
        <v>INSERT INTO TSaskitArchivePrix (RefSaskit,Prix,DATE_MODIF) Select RefSaskit, OldPrix, DateModification From TSaskit Where RefSaskit = 567;</v>
      </c>
      <c r="U226" t="str">
        <f t="shared" si="42"/>
        <v>UPDATE TSaskit sas set sas.OldPrix = sas.PrixMagasin, sas.PrixMagasin = 36.87, sas.DateModification = NOW() where sas.RefSaskit = 567 ;</v>
      </c>
      <c r="V226" t="str">
        <f t="shared" si="43"/>
        <v>INSERT INTO TSaskitMajProduits (RefSaskitMaj, Reference,PrixMaj) values (3,'MARINIEREH-S',36.87);</v>
      </c>
    </row>
    <row r="227" spans="1:22" x14ac:dyDescent="0.25">
      <c r="A227" t="s">
        <v>4810</v>
      </c>
      <c r="B227">
        <v>568</v>
      </c>
      <c r="C227">
        <v>568</v>
      </c>
      <c r="D227">
        <v>2404</v>
      </c>
      <c r="F227" t="s">
        <v>1864</v>
      </c>
      <c r="G227" t="s">
        <v>4813</v>
      </c>
      <c r="H227">
        <v>36.869999999999997</v>
      </c>
      <c r="I227" t="s">
        <v>4813</v>
      </c>
      <c r="J227">
        <v>36.869999999999997</v>
      </c>
      <c r="K227" t="str">
        <f t="shared" si="33"/>
        <v>36.87</v>
      </c>
      <c r="L227">
        <f t="shared" si="34"/>
        <v>0</v>
      </c>
      <c r="M227" t="str">
        <f t="shared" si="35"/>
        <v>0</v>
      </c>
      <c r="N227">
        <f t="shared" si="36"/>
        <v>1</v>
      </c>
      <c r="P227" s="107" t="str">
        <f t="shared" si="37"/>
        <v/>
      </c>
      <c r="Q227" s="107" t="str">
        <f t="shared" si="38"/>
        <v/>
      </c>
      <c r="R227" s="107" t="str">
        <f t="shared" si="39"/>
        <v>UPDATE saskitps_product_attribute pa set pa.price = 0 where pa.id_product = 568 and pa.id_product_attribute = 2404 ;</v>
      </c>
      <c r="S227" s="107" t="str">
        <f t="shared" si="40"/>
        <v>UPDATE saskitps_product_attribute_shop pa set pa.price = 0 where pa.id_product = 568 and pa.id_product_attribute = 2404 ;</v>
      </c>
      <c r="T227" s="107" t="str">
        <f t="shared" si="41"/>
        <v>INSERT INTO TSaskitArchivePrix (RefSaskit,Prix,DATE_MODIF) Select RefSaskit, OldPrix, DateModification From TSaskit Where RefSaskit = 568;</v>
      </c>
      <c r="U227" t="str">
        <f t="shared" si="42"/>
        <v>UPDATE TSaskit sas set sas.OldPrix = sas.PrixMagasin, sas.PrixMagasin = 36.87, sas.DateModification = NOW() where sas.RefSaskit = 568 ;</v>
      </c>
      <c r="V227" t="str">
        <f t="shared" si="43"/>
        <v>INSERT INTO TSaskitMajProduits (RefSaskitMaj, Reference,PrixMaj) values (3,'MARINIEREH-M',36.87);</v>
      </c>
    </row>
    <row r="228" spans="1:22" x14ac:dyDescent="0.25">
      <c r="A228" t="s">
        <v>4810</v>
      </c>
      <c r="B228">
        <v>569</v>
      </c>
      <c r="C228">
        <v>568</v>
      </c>
      <c r="D228">
        <v>2405</v>
      </c>
      <c r="F228" t="s">
        <v>1866</v>
      </c>
      <c r="G228" t="s">
        <v>4813</v>
      </c>
      <c r="H228">
        <v>36.869999999999997</v>
      </c>
      <c r="I228" t="s">
        <v>4813</v>
      </c>
      <c r="J228">
        <v>36.869999999999997</v>
      </c>
      <c r="K228" t="str">
        <f t="shared" si="33"/>
        <v>36.87</v>
      </c>
      <c r="L228">
        <f t="shared" si="34"/>
        <v>0</v>
      </c>
      <c r="M228" t="str">
        <f t="shared" si="35"/>
        <v>0</v>
      </c>
      <c r="N228">
        <f t="shared" si="36"/>
        <v>1</v>
      </c>
      <c r="P228" s="107" t="str">
        <f t="shared" si="37"/>
        <v/>
      </c>
      <c r="Q228" s="107" t="str">
        <f t="shared" si="38"/>
        <v/>
      </c>
      <c r="R228" s="107" t="str">
        <f t="shared" si="39"/>
        <v>UPDATE saskitps_product_attribute pa set pa.price = 0 where pa.id_product = 568 and pa.id_product_attribute = 2405 ;</v>
      </c>
      <c r="S228" s="107" t="str">
        <f t="shared" si="40"/>
        <v>UPDATE saskitps_product_attribute_shop pa set pa.price = 0 where pa.id_product = 568 and pa.id_product_attribute = 2405 ;</v>
      </c>
      <c r="T228" s="107" t="str">
        <f t="shared" si="41"/>
        <v>INSERT INTO TSaskitArchivePrix (RefSaskit,Prix,DATE_MODIF) Select RefSaskit, OldPrix, DateModification From TSaskit Where RefSaskit = 569;</v>
      </c>
      <c r="U228" t="str">
        <f t="shared" si="42"/>
        <v>UPDATE TSaskit sas set sas.OldPrix = sas.PrixMagasin, sas.PrixMagasin = 36.87, sas.DateModification = NOW() where sas.RefSaskit = 569 ;</v>
      </c>
      <c r="V228" t="str">
        <f t="shared" si="43"/>
        <v>INSERT INTO TSaskitMajProduits (RefSaskitMaj, Reference,PrixMaj) values (3,'MARINIEREH-L',36.87);</v>
      </c>
    </row>
    <row r="229" spans="1:22" x14ac:dyDescent="0.25">
      <c r="A229" t="s">
        <v>4813</v>
      </c>
      <c r="B229">
        <v>570</v>
      </c>
      <c r="C229">
        <v>568</v>
      </c>
      <c r="D229">
        <v>2406</v>
      </c>
      <c r="F229" t="s">
        <v>1868</v>
      </c>
      <c r="G229" t="s">
        <v>4813</v>
      </c>
      <c r="H229">
        <v>36.869999999999997</v>
      </c>
      <c r="I229" t="s">
        <v>4813</v>
      </c>
      <c r="J229">
        <v>36.869999999999997</v>
      </c>
      <c r="K229" t="str">
        <f t="shared" si="33"/>
        <v>36.87</v>
      </c>
      <c r="L229">
        <f t="shared" si="34"/>
        <v>0</v>
      </c>
      <c r="M229" t="str">
        <f t="shared" si="35"/>
        <v>0</v>
      </c>
      <c r="N229">
        <f t="shared" si="36"/>
        <v>0</v>
      </c>
      <c r="P229" s="107" t="str">
        <f t="shared" si="37"/>
        <v/>
      </c>
      <c r="Q229" s="107" t="str">
        <f t="shared" si="38"/>
        <v/>
      </c>
      <c r="R229" s="107" t="str">
        <f t="shared" si="39"/>
        <v/>
      </c>
      <c r="S229" s="107" t="str">
        <f t="shared" si="40"/>
        <v/>
      </c>
      <c r="T229" s="107" t="str">
        <f t="shared" si="41"/>
        <v/>
      </c>
      <c r="U229" t="str">
        <f t="shared" si="42"/>
        <v/>
      </c>
      <c r="V229" t="str">
        <f t="shared" si="43"/>
        <v/>
      </c>
    </row>
    <row r="230" spans="1:22" x14ac:dyDescent="0.25">
      <c r="A230" t="s">
        <v>4813</v>
      </c>
      <c r="B230">
        <v>571</v>
      </c>
      <c r="C230">
        <v>568</v>
      </c>
      <c r="D230">
        <v>2407</v>
      </c>
      <c r="F230" t="s">
        <v>1870</v>
      </c>
      <c r="G230" t="s">
        <v>4813</v>
      </c>
      <c r="H230">
        <v>36.869999999999997</v>
      </c>
      <c r="I230" t="s">
        <v>4813</v>
      </c>
      <c r="J230">
        <v>36.869999999999997</v>
      </c>
      <c r="K230" t="str">
        <f t="shared" si="33"/>
        <v>36.87</v>
      </c>
      <c r="L230">
        <f t="shared" si="34"/>
        <v>0</v>
      </c>
      <c r="M230" t="str">
        <f t="shared" si="35"/>
        <v>0</v>
      </c>
      <c r="N230">
        <f t="shared" si="36"/>
        <v>0</v>
      </c>
      <c r="P230" s="107" t="str">
        <f t="shared" si="37"/>
        <v/>
      </c>
      <c r="Q230" s="107" t="str">
        <f t="shared" si="38"/>
        <v/>
      </c>
      <c r="R230" s="107" t="str">
        <f t="shared" si="39"/>
        <v/>
      </c>
      <c r="S230" s="107" t="str">
        <f t="shared" si="40"/>
        <v/>
      </c>
      <c r="T230" s="107" t="str">
        <f t="shared" si="41"/>
        <v/>
      </c>
      <c r="U230" t="str">
        <f t="shared" si="42"/>
        <v/>
      </c>
      <c r="V230" t="str">
        <f t="shared" si="43"/>
        <v/>
      </c>
    </row>
    <row r="231" spans="1:22" x14ac:dyDescent="0.25">
      <c r="A231" t="s">
        <v>4813</v>
      </c>
      <c r="B231">
        <v>572</v>
      </c>
      <c r="C231">
        <v>568</v>
      </c>
      <c r="D231">
        <v>2408</v>
      </c>
      <c r="F231" t="s">
        <v>1858</v>
      </c>
      <c r="G231" t="s">
        <v>4813</v>
      </c>
      <c r="H231">
        <v>36.869999999999997</v>
      </c>
      <c r="I231" t="s">
        <v>4813</v>
      </c>
      <c r="J231">
        <v>36.869999999999997</v>
      </c>
      <c r="K231" t="str">
        <f t="shared" si="33"/>
        <v>36.87</v>
      </c>
      <c r="L231">
        <f t="shared" si="34"/>
        <v>0</v>
      </c>
      <c r="M231" t="str">
        <f t="shared" si="35"/>
        <v>0</v>
      </c>
      <c r="N231">
        <f t="shared" si="36"/>
        <v>0</v>
      </c>
      <c r="P231" s="107" t="str">
        <f t="shared" si="37"/>
        <v/>
      </c>
      <c r="Q231" s="107" t="str">
        <f t="shared" si="38"/>
        <v/>
      </c>
      <c r="R231" s="107" t="str">
        <f t="shared" si="39"/>
        <v/>
      </c>
      <c r="S231" s="107" t="str">
        <f t="shared" si="40"/>
        <v/>
      </c>
      <c r="T231" s="107" t="str">
        <f t="shared" si="41"/>
        <v/>
      </c>
      <c r="U231" t="str">
        <f t="shared" si="42"/>
        <v/>
      </c>
      <c r="V231" t="str">
        <f t="shared" si="43"/>
        <v/>
      </c>
    </row>
    <row r="232" spans="1:22" x14ac:dyDescent="0.25">
      <c r="A232" t="s">
        <v>4813</v>
      </c>
      <c r="B232">
        <v>573</v>
      </c>
      <c r="C232">
        <v>568</v>
      </c>
      <c r="D232">
        <v>2409</v>
      </c>
      <c r="F232" t="s">
        <v>1524</v>
      </c>
      <c r="G232" t="s">
        <v>4813</v>
      </c>
      <c r="H232">
        <v>36.869999999999997</v>
      </c>
      <c r="I232" t="s">
        <v>4813</v>
      </c>
      <c r="J232">
        <v>36.869999999999997</v>
      </c>
      <c r="K232" t="str">
        <f t="shared" si="33"/>
        <v>36.87</v>
      </c>
      <c r="L232">
        <f t="shared" si="34"/>
        <v>0</v>
      </c>
      <c r="M232" t="str">
        <f t="shared" si="35"/>
        <v>0</v>
      </c>
      <c r="N232">
        <f t="shared" si="36"/>
        <v>0</v>
      </c>
      <c r="P232" s="107" t="str">
        <f t="shared" si="37"/>
        <v/>
      </c>
      <c r="Q232" s="107" t="str">
        <f t="shared" si="38"/>
        <v/>
      </c>
      <c r="R232" s="107" t="str">
        <f t="shared" si="39"/>
        <v/>
      </c>
      <c r="S232" s="107" t="str">
        <f t="shared" si="40"/>
        <v/>
      </c>
      <c r="T232" s="107" t="str">
        <f t="shared" si="41"/>
        <v/>
      </c>
      <c r="U232" t="str">
        <f t="shared" si="42"/>
        <v/>
      </c>
      <c r="V232" t="str">
        <f t="shared" si="43"/>
        <v/>
      </c>
    </row>
    <row r="233" spans="1:22" x14ac:dyDescent="0.25">
      <c r="A233" t="s">
        <v>4813</v>
      </c>
      <c r="B233">
        <v>574</v>
      </c>
      <c r="C233">
        <v>568</v>
      </c>
      <c r="D233">
        <v>2410</v>
      </c>
      <c r="F233" t="s">
        <v>1860</v>
      </c>
      <c r="G233" t="s">
        <v>4813</v>
      </c>
      <c r="H233">
        <v>36.869999999999997</v>
      </c>
      <c r="I233" t="s">
        <v>4813</v>
      </c>
      <c r="J233">
        <v>36.869999999999997</v>
      </c>
      <c r="K233" t="str">
        <f t="shared" si="33"/>
        <v>36.87</v>
      </c>
      <c r="L233">
        <f t="shared" si="34"/>
        <v>0</v>
      </c>
      <c r="M233" t="str">
        <f t="shared" si="35"/>
        <v>0</v>
      </c>
      <c r="N233">
        <f t="shared" si="36"/>
        <v>0</v>
      </c>
      <c r="P233" s="107" t="str">
        <f t="shared" si="37"/>
        <v/>
      </c>
      <c r="Q233" s="107" t="str">
        <f t="shared" si="38"/>
        <v/>
      </c>
      <c r="R233" s="107" t="str">
        <f t="shared" si="39"/>
        <v/>
      </c>
      <c r="S233" s="107" t="str">
        <f t="shared" si="40"/>
        <v/>
      </c>
      <c r="T233" s="107" t="str">
        <f t="shared" si="41"/>
        <v/>
      </c>
      <c r="U233" t="str">
        <f t="shared" si="42"/>
        <v/>
      </c>
      <c r="V233" t="str">
        <f t="shared" si="43"/>
        <v/>
      </c>
    </row>
    <row r="234" spans="1:22" x14ac:dyDescent="0.25">
      <c r="A234" t="s">
        <v>4813</v>
      </c>
      <c r="B234">
        <v>575</v>
      </c>
      <c r="C234">
        <v>568</v>
      </c>
      <c r="D234">
        <v>2411</v>
      </c>
      <c r="F234" t="s">
        <v>1862</v>
      </c>
      <c r="G234" t="s">
        <v>4813</v>
      </c>
      <c r="H234">
        <v>36.869999999999997</v>
      </c>
      <c r="I234" t="s">
        <v>4813</v>
      </c>
      <c r="J234">
        <v>36.869999999999997</v>
      </c>
      <c r="K234" t="str">
        <f t="shared" si="33"/>
        <v>36.87</v>
      </c>
      <c r="L234">
        <f t="shared" si="34"/>
        <v>0</v>
      </c>
      <c r="M234" t="str">
        <f t="shared" si="35"/>
        <v>0</v>
      </c>
      <c r="N234">
        <f t="shared" si="36"/>
        <v>0</v>
      </c>
      <c r="P234" s="107" t="str">
        <f t="shared" si="37"/>
        <v/>
      </c>
      <c r="Q234" s="107" t="str">
        <f t="shared" si="38"/>
        <v/>
      </c>
      <c r="R234" s="107" t="str">
        <f t="shared" si="39"/>
        <v/>
      </c>
      <c r="S234" s="107" t="str">
        <f t="shared" si="40"/>
        <v/>
      </c>
      <c r="T234" s="107" t="str">
        <f t="shared" si="41"/>
        <v/>
      </c>
      <c r="U234" t="str">
        <f t="shared" si="42"/>
        <v/>
      </c>
      <c r="V234" t="str">
        <f t="shared" si="43"/>
        <v/>
      </c>
    </row>
    <row r="235" spans="1:22" x14ac:dyDescent="0.25">
      <c r="A235" t="s">
        <v>4813</v>
      </c>
      <c r="B235">
        <v>576</v>
      </c>
      <c r="C235">
        <v>569</v>
      </c>
      <c r="D235">
        <v>2413</v>
      </c>
      <c r="E235" t="s">
        <v>5687</v>
      </c>
      <c r="F235" t="s">
        <v>1577</v>
      </c>
      <c r="G235" t="s">
        <v>4814</v>
      </c>
      <c r="H235">
        <v>64.5</v>
      </c>
      <c r="I235" t="s">
        <v>4814</v>
      </c>
      <c r="J235">
        <v>64.5</v>
      </c>
      <c r="K235" t="str">
        <f t="shared" si="33"/>
        <v>64.5</v>
      </c>
      <c r="L235">
        <f t="shared" si="34"/>
        <v>0</v>
      </c>
      <c r="M235" t="str">
        <f t="shared" si="35"/>
        <v>0</v>
      </c>
      <c r="N235">
        <f t="shared" si="36"/>
        <v>1</v>
      </c>
      <c r="P235" s="107" t="str">
        <f t="shared" si="37"/>
        <v>UPDATE saskitps_product p set p.price = 64.5, p.date_upd=now() where p.id_product = 569 ;</v>
      </c>
      <c r="Q235" s="107" t="str">
        <f t="shared" si="38"/>
        <v>UPDATE saskitps_product_shop p set p.price = 64.5, p.date_upd=now() where p.id_product = 569 ;</v>
      </c>
      <c r="R235" s="107" t="str">
        <f t="shared" si="39"/>
        <v>UPDATE saskitps_product_attribute pa set pa.price = 0 where pa.id_product = 569 and pa.id_product_attribute = 2413 ;</v>
      </c>
      <c r="S235" s="107" t="str">
        <f t="shared" si="40"/>
        <v>UPDATE saskitps_product_attribute_shop pa set pa.price = 0 where pa.id_product = 569 and pa.id_product_attribute = 2413 ;</v>
      </c>
      <c r="T235" s="107" t="str">
        <f t="shared" si="41"/>
        <v>INSERT INTO TSaskitArchivePrix (RefSaskit,Prix,DATE_MODIF) Select RefSaskit, OldPrix, DateModification From TSaskit Where RefSaskit = 576;</v>
      </c>
      <c r="U235" t="str">
        <f t="shared" si="42"/>
        <v>UPDATE TSaskit sas set sas.OldPrix = sas.PrixMagasin, sas.PrixMagasin = 64.5, sas.DateModification = NOW() where sas.RefSaskit = 576 ;</v>
      </c>
      <c r="V235" t="str">
        <f t="shared" si="43"/>
        <v>INSERT INTO TSaskitMajProduits (RefSaskitMaj, Reference,PrixMaj) values (3,'VESTE-S',64.5);</v>
      </c>
    </row>
    <row r="236" spans="1:22" x14ac:dyDescent="0.25">
      <c r="A236" t="s">
        <v>4813</v>
      </c>
      <c r="B236">
        <v>577</v>
      </c>
      <c r="C236">
        <v>569</v>
      </c>
      <c r="D236">
        <v>2414</v>
      </c>
      <c r="F236" t="s">
        <v>1702</v>
      </c>
      <c r="G236" t="s">
        <v>4814</v>
      </c>
      <c r="H236">
        <v>64.5</v>
      </c>
      <c r="I236" t="s">
        <v>4814</v>
      </c>
      <c r="J236">
        <v>64.5</v>
      </c>
      <c r="K236" t="str">
        <f t="shared" si="33"/>
        <v>64.5</v>
      </c>
      <c r="L236">
        <f t="shared" si="34"/>
        <v>0</v>
      </c>
      <c r="M236" t="str">
        <f t="shared" si="35"/>
        <v>0</v>
      </c>
      <c r="N236">
        <f t="shared" si="36"/>
        <v>1</v>
      </c>
      <c r="P236" s="107" t="str">
        <f t="shared" si="37"/>
        <v/>
      </c>
      <c r="Q236" s="107" t="str">
        <f t="shared" si="38"/>
        <v/>
      </c>
      <c r="R236" s="107" t="str">
        <f t="shared" si="39"/>
        <v>UPDATE saskitps_product_attribute pa set pa.price = 0 where pa.id_product = 569 and pa.id_product_attribute = 2414 ;</v>
      </c>
      <c r="S236" s="107" t="str">
        <f t="shared" si="40"/>
        <v>UPDATE saskitps_product_attribute_shop pa set pa.price = 0 where pa.id_product = 569 and pa.id_product_attribute = 2414 ;</v>
      </c>
      <c r="T236" s="107" t="str">
        <f t="shared" si="41"/>
        <v>INSERT INTO TSaskitArchivePrix (RefSaskit,Prix,DATE_MODIF) Select RefSaskit, OldPrix, DateModification From TSaskit Where RefSaskit = 577;</v>
      </c>
      <c r="U236" t="str">
        <f t="shared" si="42"/>
        <v>UPDATE TSaskit sas set sas.OldPrix = sas.PrixMagasin, sas.PrixMagasin = 64.5, sas.DateModification = NOW() where sas.RefSaskit = 577 ;</v>
      </c>
      <c r="V236" t="str">
        <f t="shared" si="43"/>
        <v>INSERT INTO TSaskitMajProduits (RefSaskitMaj, Reference,PrixMaj) values (3,'VESTE-M',64.5);</v>
      </c>
    </row>
    <row r="237" spans="1:22" x14ac:dyDescent="0.25">
      <c r="A237" t="s">
        <v>4814</v>
      </c>
      <c r="B237">
        <v>578</v>
      </c>
      <c r="C237">
        <v>569</v>
      </c>
      <c r="D237">
        <v>2415</v>
      </c>
      <c r="F237" t="s">
        <v>1690</v>
      </c>
      <c r="G237" t="s">
        <v>4814</v>
      </c>
      <c r="H237">
        <v>64.5</v>
      </c>
      <c r="I237" t="s">
        <v>4814</v>
      </c>
      <c r="J237">
        <v>64.5</v>
      </c>
      <c r="K237" t="str">
        <f t="shared" si="33"/>
        <v>64.5</v>
      </c>
      <c r="L237">
        <f t="shared" si="34"/>
        <v>0</v>
      </c>
      <c r="M237" t="str">
        <f t="shared" si="35"/>
        <v>0</v>
      </c>
      <c r="N237">
        <f t="shared" si="36"/>
        <v>0</v>
      </c>
      <c r="P237" s="107" t="str">
        <f t="shared" si="37"/>
        <v/>
      </c>
      <c r="Q237" s="107" t="str">
        <f t="shared" si="38"/>
        <v/>
      </c>
      <c r="R237" s="107" t="str">
        <f t="shared" si="39"/>
        <v/>
      </c>
      <c r="S237" s="107" t="str">
        <f t="shared" si="40"/>
        <v/>
      </c>
      <c r="T237" s="107" t="str">
        <f t="shared" si="41"/>
        <v/>
      </c>
      <c r="U237" t="str">
        <f t="shared" si="42"/>
        <v/>
      </c>
      <c r="V237" t="str">
        <f t="shared" si="43"/>
        <v/>
      </c>
    </row>
    <row r="238" spans="1:22" x14ac:dyDescent="0.25">
      <c r="A238" t="s">
        <v>4814</v>
      </c>
      <c r="B238">
        <v>579</v>
      </c>
      <c r="C238">
        <v>569</v>
      </c>
      <c r="D238">
        <v>2416</v>
      </c>
      <c r="F238" t="s">
        <v>1738</v>
      </c>
      <c r="G238" t="s">
        <v>4814</v>
      </c>
      <c r="H238">
        <v>64.5</v>
      </c>
      <c r="I238" t="s">
        <v>4814</v>
      </c>
      <c r="J238">
        <v>64.5</v>
      </c>
      <c r="K238" t="str">
        <f t="shared" si="33"/>
        <v>64.5</v>
      </c>
      <c r="L238">
        <f t="shared" si="34"/>
        <v>0</v>
      </c>
      <c r="M238" t="str">
        <f t="shared" si="35"/>
        <v>0</v>
      </c>
      <c r="N238">
        <f t="shared" si="36"/>
        <v>0</v>
      </c>
      <c r="P238" s="107" t="str">
        <f t="shared" si="37"/>
        <v/>
      </c>
      <c r="Q238" s="107" t="str">
        <f t="shared" si="38"/>
        <v/>
      </c>
      <c r="R238" s="107" t="str">
        <f t="shared" si="39"/>
        <v/>
      </c>
      <c r="S238" s="107" t="str">
        <f t="shared" si="40"/>
        <v/>
      </c>
      <c r="T238" s="107" t="str">
        <f t="shared" si="41"/>
        <v/>
      </c>
      <c r="U238" t="str">
        <f t="shared" si="42"/>
        <v/>
      </c>
      <c r="V238" t="str">
        <f t="shared" si="43"/>
        <v/>
      </c>
    </row>
    <row r="239" spans="1:22" x14ac:dyDescent="0.25">
      <c r="A239" t="s">
        <v>4814</v>
      </c>
      <c r="B239">
        <v>580</v>
      </c>
      <c r="C239">
        <v>569</v>
      </c>
      <c r="D239">
        <v>2417</v>
      </c>
      <c r="F239" t="s">
        <v>1575</v>
      </c>
      <c r="G239" t="s">
        <v>4814</v>
      </c>
      <c r="H239">
        <v>64.5</v>
      </c>
      <c r="I239" t="s">
        <v>4814</v>
      </c>
      <c r="J239">
        <v>64.5</v>
      </c>
      <c r="K239" t="str">
        <f t="shared" si="33"/>
        <v>64.5</v>
      </c>
      <c r="L239">
        <f t="shared" si="34"/>
        <v>0</v>
      </c>
      <c r="M239" t="str">
        <f t="shared" si="35"/>
        <v>0</v>
      </c>
      <c r="N239">
        <f t="shared" si="36"/>
        <v>0</v>
      </c>
      <c r="P239" s="107" t="str">
        <f t="shared" si="37"/>
        <v/>
      </c>
      <c r="Q239" s="107" t="str">
        <f t="shared" si="38"/>
        <v/>
      </c>
      <c r="R239" s="107" t="str">
        <f t="shared" si="39"/>
        <v/>
      </c>
      <c r="S239" s="107" t="str">
        <f t="shared" si="40"/>
        <v/>
      </c>
      <c r="T239" s="107" t="str">
        <f t="shared" si="41"/>
        <v/>
      </c>
      <c r="U239" t="str">
        <f t="shared" si="42"/>
        <v/>
      </c>
      <c r="V239" t="str">
        <f t="shared" si="43"/>
        <v/>
      </c>
    </row>
    <row r="240" spans="1:22" x14ac:dyDescent="0.25">
      <c r="A240" t="s">
        <v>4814</v>
      </c>
      <c r="B240">
        <v>710</v>
      </c>
      <c r="C240">
        <v>569</v>
      </c>
      <c r="D240">
        <v>2645</v>
      </c>
      <c r="F240" t="s">
        <v>1872</v>
      </c>
      <c r="G240" t="s">
        <v>4814</v>
      </c>
      <c r="H240">
        <v>64.5</v>
      </c>
      <c r="I240" t="s">
        <v>4814</v>
      </c>
      <c r="J240">
        <v>64.5</v>
      </c>
      <c r="K240" t="str">
        <f t="shared" si="33"/>
        <v>64.5</v>
      </c>
      <c r="L240">
        <f t="shared" si="34"/>
        <v>0</v>
      </c>
      <c r="M240" t="str">
        <f t="shared" si="35"/>
        <v>0</v>
      </c>
      <c r="N240">
        <f t="shared" si="36"/>
        <v>0</v>
      </c>
      <c r="P240" s="107" t="str">
        <f t="shared" si="37"/>
        <v/>
      </c>
      <c r="Q240" s="107" t="str">
        <f t="shared" si="38"/>
        <v/>
      </c>
      <c r="R240" s="107" t="str">
        <f t="shared" si="39"/>
        <v/>
      </c>
      <c r="S240" s="107" t="str">
        <f t="shared" si="40"/>
        <v/>
      </c>
      <c r="T240" s="107" t="str">
        <f t="shared" si="41"/>
        <v/>
      </c>
      <c r="U240" t="str">
        <f t="shared" si="42"/>
        <v/>
      </c>
      <c r="V240" t="str">
        <f t="shared" si="43"/>
        <v/>
      </c>
    </row>
    <row r="241" spans="1:22" x14ac:dyDescent="0.25">
      <c r="A241" t="s">
        <v>4814</v>
      </c>
      <c r="B241">
        <v>711</v>
      </c>
      <c r="C241">
        <v>569</v>
      </c>
      <c r="D241">
        <v>2646</v>
      </c>
      <c r="F241" t="s">
        <v>1874</v>
      </c>
      <c r="G241" t="s">
        <v>4814</v>
      </c>
      <c r="H241">
        <v>64.5</v>
      </c>
      <c r="I241" t="s">
        <v>4814</v>
      </c>
      <c r="J241">
        <v>64.5</v>
      </c>
      <c r="K241" t="str">
        <f t="shared" si="33"/>
        <v>64.5</v>
      </c>
      <c r="L241">
        <f t="shared" si="34"/>
        <v>0</v>
      </c>
      <c r="M241" t="str">
        <f t="shared" si="35"/>
        <v>0</v>
      </c>
      <c r="N241">
        <f t="shared" si="36"/>
        <v>0</v>
      </c>
      <c r="P241" s="107" t="str">
        <f t="shared" si="37"/>
        <v/>
      </c>
      <c r="Q241" s="107" t="str">
        <f t="shared" si="38"/>
        <v/>
      </c>
      <c r="R241" s="107" t="str">
        <f t="shared" si="39"/>
        <v/>
      </c>
      <c r="S241" s="107" t="str">
        <f t="shared" si="40"/>
        <v/>
      </c>
      <c r="T241" s="107" t="str">
        <f t="shared" si="41"/>
        <v/>
      </c>
      <c r="U241" t="str">
        <f t="shared" si="42"/>
        <v/>
      </c>
      <c r="V241" t="str">
        <f t="shared" si="43"/>
        <v/>
      </c>
    </row>
    <row r="242" spans="1:22" x14ac:dyDescent="0.25">
      <c r="A242" t="s">
        <v>4814</v>
      </c>
      <c r="B242">
        <v>749</v>
      </c>
      <c r="C242">
        <v>569</v>
      </c>
      <c r="D242">
        <v>2645</v>
      </c>
      <c r="F242" t="s">
        <v>1872</v>
      </c>
      <c r="G242" t="s">
        <v>4814</v>
      </c>
      <c r="H242">
        <v>64.5</v>
      </c>
      <c r="I242" t="s">
        <v>4814</v>
      </c>
      <c r="J242">
        <v>64.5</v>
      </c>
      <c r="K242" t="str">
        <f t="shared" si="33"/>
        <v>64.5</v>
      </c>
      <c r="L242">
        <f t="shared" si="34"/>
        <v>0</v>
      </c>
      <c r="M242" t="str">
        <f t="shared" si="35"/>
        <v>0</v>
      </c>
      <c r="N242">
        <f t="shared" si="36"/>
        <v>0</v>
      </c>
      <c r="P242" s="107" t="str">
        <f t="shared" si="37"/>
        <v/>
      </c>
      <c r="Q242" s="107" t="str">
        <f t="shared" si="38"/>
        <v/>
      </c>
      <c r="R242" s="107" t="str">
        <f t="shared" si="39"/>
        <v/>
      </c>
      <c r="S242" s="107" t="str">
        <f t="shared" si="40"/>
        <v/>
      </c>
      <c r="T242" s="107" t="str">
        <f t="shared" si="41"/>
        <v/>
      </c>
      <c r="U242" t="str">
        <f t="shared" si="42"/>
        <v/>
      </c>
      <c r="V242" t="str">
        <f t="shared" si="43"/>
        <v/>
      </c>
    </row>
    <row r="243" spans="1:22" x14ac:dyDescent="0.25">
      <c r="A243" t="s">
        <v>4814</v>
      </c>
      <c r="B243">
        <v>750</v>
      </c>
      <c r="C243">
        <v>569</v>
      </c>
      <c r="D243">
        <v>2646</v>
      </c>
      <c r="F243" t="s">
        <v>1874</v>
      </c>
      <c r="G243" t="s">
        <v>4814</v>
      </c>
      <c r="H243">
        <v>64.5</v>
      </c>
      <c r="I243" t="s">
        <v>4814</v>
      </c>
      <c r="J243">
        <v>64.5</v>
      </c>
      <c r="K243" t="str">
        <f t="shared" si="33"/>
        <v>64.5</v>
      </c>
      <c r="L243">
        <f t="shared" si="34"/>
        <v>0</v>
      </c>
      <c r="M243" t="str">
        <f t="shared" si="35"/>
        <v>0</v>
      </c>
      <c r="N243">
        <f t="shared" si="36"/>
        <v>0</v>
      </c>
      <c r="P243" s="107" t="str">
        <f t="shared" si="37"/>
        <v/>
      </c>
      <c r="Q243" s="107" t="str">
        <f t="shared" si="38"/>
        <v/>
      </c>
      <c r="R243" s="107" t="str">
        <f t="shared" si="39"/>
        <v/>
      </c>
      <c r="S243" s="107" t="str">
        <f t="shared" si="40"/>
        <v/>
      </c>
      <c r="T243" s="107" t="str">
        <f t="shared" si="41"/>
        <v/>
      </c>
      <c r="U243" t="str">
        <f t="shared" si="42"/>
        <v/>
      </c>
      <c r="V243" t="str">
        <f t="shared" si="43"/>
        <v/>
      </c>
    </row>
    <row r="244" spans="1:22" x14ac:dyDescent="0.25">
      <c r="A244" t="s">
        <v>4815</v>
      </c>
      <c r="B244">
        <v>510</v>
      </c>
      <c r="C244">
        <v>571</v>
      </c>
      <c r="D244">
        <v>2444</v>
      </c>
      <c r="E244" t="s">
        <v>5687</v>
      </c>
      <c r="F244" t="s">
        <v>1388</v>
      </c>
      <c r="G244" t="s">
        <v>4815</v>
      </c>
      <c r="H244">
        <v>949.19999999999993</v>
      </c>
      <c r="I244" t="s">
        <v>4815</v>
      </c>
      <c r="J244">
        <v>949.19999999999993</v>
      </c>
      <c r="K244" t="str">
        <f t="shared" si="33"/>
        <v>949.2</v>
      </c>
      <c r="L244">
        <f t="shared" si="34"/>
        <v>0</v>
      </c>
      <c r="M244" t="str">
        <f t="shared" si="35"/>
        <v>0</v>
      </c>
      <c r="N244">
        <f t="shared" si="36"/>
        <v>0</v>
      </c>
      <c r="P244" s="107" t="str">
        <f t="shared" si="37"/>
        <v/>
      </c>
      <c r="Q244" s="107" t="str">
        <f t="shared" si="38"/>
        <v/>
      </c>
      <c r="R244" s="107" t="str">
        <f t="shared" si="39"/>
        <v/>
      </c>
      <c r="S244" s="107" t="str">
        <f t="shared" si="40"/>
        <v/>
      </c>
      <c r="T244" s="107" t="str">
        <f t="shared" si="41"/>
        <v/>
      </c>
      <c r="U244" t="str">
        <f t="shared" si="42"/>
        <v/>
      </c>
      <c r="V244" t="str">
        <f t="shared" si="43"/>
        <v/>
      </c>
    </row>
    <row r="245" spans="1:22" x14ac:dyDescent="0.25">
      <c r="A245" t="s">
        <v>4816</v>
      </c>
      <c r="B245">
        <v>511</v>
      </c>
      <c r="C245">
        <v>571</v>
      </c>
      <c r="D245">
        <v>2445</v>
      </c>
      <c r="F245" t="s">
        <v>1390</v>
      </c>
      <c r="G245" t="s">
        <v>4816</v>
      </c>
      <c r="H245">
        <v>1898.3999999999999</v>
      </c>
      <c r="I245" t="s">
        <v>4815</v>
      </c>
      <c r="J245">
        <v>949.19999999999993</v>
      </c>
      <c r="K245" t="str">
        <f t="shared" si="33"/>
        <v>1898.4</v>
      </c>
      <c r="L245">
        <f t="shared" si="34"/>
        <v>949.2</v>
      </c>
      <c r="M245" t="str">
        <f t="shared" si="35"/>
        <v>949.2</v>
      </c>
      <c r="N245">
        <f t="shared" si="36"/>
        <v>0</v>
      </c>
      <c r="P245" s="107" t="str">
        <f t="shared" si="37"/>
        <v/>
      </c>
      <c r="Q245" s="107" t="str">
        <f t="shared" si="38"/>
        <v/>
      </c>
      <c r="R245" s="107" t="str">
        <f t="shared" si="39"/>
        <v/>
      </c>
      <c r="S245" s="107" t="str">
        <f t="shared" si="40"/>
        <v/>
      </c>
      <c r="T245" s="107" t="str">
        <f t="shared" si="41"/>
        <v/>
      </c>
      <c r="U245" t="str">
        <f t="shared" si="42"/>
        <v/>
      </c>
      <c r="V245" t="str">
        <f t="shared" si="43"/>
        <v/>
      </c>
    </row>
    <row r="246" spans="1:22" x14ac:dyDescent="0.25">
      <c r="A246" s="7" t="s">
        <v>4817</v>
      </c>
      <c r="B246" s="7">
        <v>512</v>
      </c>
      <c r="C246" s="7">
        <v>572</v>
      </c>
      <c r="D246" s="7">
        <v>2446</v>
      </c>
      <c r="E246" s="7"/>
      <c r="F246" s="7" t="s">
        <v>1573</v>
      </c>
      <c r="G246" s="7" t="s">
        <v>4817</v>
      </c>
      <c r="H246" s="7">
        <v>47.45</v>
      </c>
      <c r="I246" s="7" t="s">
        <v>4820</v>
      </c>
      <c r="J246">
        <v>23.73</v>
      </c>
      <c r="K246" t="str">
        <f t="shared" si="33"/>
        <v>47.45</v>
      </c>
      <c r="L246">
        <f t="shared" si="34"/>
        <v>23.72</v>
      </c>
      <c r="M246" t="str">
        <f t="shared" si="35"/>
        <v>23.72</v>
      </c>
      <c r="N246">
        <f t="shared" si="36"/>
        <v>1</v>
      </c>
      <c r="P246" s="107" t="str">
        <f t="shared" si="37"/>
        <v/>
      </c>
      <c r="Q246" s="107" t="str">
        <f t="shared" si="38"/>
        <v/>
      </c>
      <c r="R246" s="107" t="str">
        <f t="shared" si="39"/>
        <v>UPDATE saskitps_product_attribute pa set pa.price = 23.72 where pa.id_product = 572 and pa.id_product_attribute = 2446 ;</v>
      </c>
      <c r="S246" s="107" t="str">
        <f t="shared" si="40"/>
        <v>UPDATE saskitps_product_attribute_shop pa set pa.price = 23.72 where pa.id_product = 572 and pa.id_product_attribute = 2446 ;</v>
      </c>
      <c r="T246" s="107" t="str">
        <f t="shared" si="41"/>
        <v>INSERT INTO TSaskitArchivePrix (RefSaskit,Prix,DATE_MODIF) Select RefSaskit, OldPrix, DateModification From TSaskit Where RefSaskit = 512;</v>
      </c>
      <c r="U246" t="str">
        <f t="shared" si="42"/>
        <v>UPDATE TSaskit sas set sas.OldPrix = sas.PrixMagasin, sas.PrixMagasin = 47.45, sas.DateModification = NOW() where sas.RefSaskit = 512 ;</v>
      </c>
      <c r="V246" t="str">
        <f t="shared" si="43"/>
        <v>INSERT INTO TSaskitMajProduits (RefSaskitMaj, Reference,PrixMaj) values (3,'MCABLE1.5-2-50',47.45);</v>
      </c>
    </row>
    <row r="247" spans="1:22" x14ac:dyDescent="0.25">
      <c r="A247" s="7" t="s">
        <v>4818</v>
      </c>
      <c r="B247" s="7">
        <v>513</v>
      </c>
      <c r="C247" s="7">
        <v>572</v>
      </c>
      <c r="D247" s="7">
        <v>2447</v>
      </c>
      <c r="E247" s="7"/>
      <c r="F247" s="7" t="s">
        <v>1566</v>
      </c>
      <c r="G247" s="7" t="s">
        <v>4818</v>
      </c>
      <c r="H247" s="7">
        <v>94.91</v>
      </c>
      <c r="I247" s="7" t="s">
        <v>4820</v>
      </c>
      <c r="J247">
        <v>23.73</v>
      </c>
      <c r="K247" t="str">
        <f t="shared" si="33"/>
        <v>94.91</v>
      </c>
      <c r="L247">
        <f t="shared" si="34"/>
        <v>71.180000000000007</v>
      </c>
      <c r="M247" t="str">
        <f t="shared" si="35"/>
        <v>71.18</v>
      </c>
      <c r="N247">
        <f t="shared" si="36"/>
        <v>1</v>
      </c>
      <c r="P247" s="107" t="str">
        <f t="shared" si="37"/>
        <v/>
      </c>
      <c r="Q247" s="107" t="str">
        <f t="shared" si="38"/>
        <v/>
      </c>
      <c r="R247" s="107" t="str">
        <f t="shared" si="39"/>
        <v>UPDATE saskitps_product_attribute pa set pa.price = 71.18 where pa.id_product = 572 and pa.id_product_attribute = 2447 ;</v>
      </c>
      <c r="S247" s="107" t="str">
        <f t="shared" si="40"/>
        <v>UPDATE saskitps_product_attribute_shop pa set pa.price = 71.18 where pa.id_product = 572 and pa.id_product_attribute = 2447 ;</v>
      </c>
      <c r="T247" s="107" t="str">
        <f t="shared" si="41"/>
        <v>INSERT INTO TSaskitArchivePrix (RefSaskit,Prix,DATE_MODIF) Select RefSaskit, OldPrix, DateModification From TSaskit Where RefSaskit = 513;</v>
      </c>
      <c r="U247" t="str">
        <f t="shared" si="42"/>
        <v>UPDATE TSaskit sas set sas.OldPrix = sas.PrixMagasin, sas.PrixMagasin = 94.91, sas.DateModification = NOW() where sas.RefSaskit = 513 ;</v>
      </c>
      <c r="V247" t="str">
        <f t="shared" si="43"/>
        <v>INSERT INTO TSaskitMajProduits (RefSaskitMaj, Reference,PrixMaj) values (3,'MCABLE1.5-2-100',94.91);</v>
      </c>
    </row>
    <row r="248" spans="1:22" x14ac:dyDescent="0.25">
      <c r="A248" s="7" t="s">
        <v>4819</v>
      </c>
      <c r="B248" s="7">
        <v>514</v>
      </c>
      <c r="C248" s="7">
        <v>572</v>
      </c>
      <c r="D248" s="7">
        <v>2448</v>
      </c>
      <c r="E248" s="7"/>
      <c r="F248" s="7" t="s">
        <v>2064</v>
      </c>
      <c r="G248" s="7" t="s">
        <v>4819</v>
      </c>
      <c r="H248" s="7">
        <v>474.53</v>
      </c>
      <c r="I248" s="7" t="s">
        <v>4820</v>
      </c>
      <c r="J248">
        <v>23.73</v>
      </c>
      <c r="K248" t="str">
        <f t="shared" si="33"/>
        <v>474.53</v>
      </c>
      <c r="L248">
        <f t="shared" si="34"/>
        <v>450.8</v>
      </c>
      <c r="M248" t="str">
        <f t="shared" si="35"/>
        <v>450.8</v>
      </c>
      <c r="N248">
        <f t="shared" si="36"/>
        <v>1</v>
      </c>
      <c r="P248" s="107" t="str">
        <f t="shared" si="37"/>
        <v/>
      </c>
      <c r="Q248" s="107" t="str">
        <f t="shared" si="38"/>
        <v/>
      </c>
      <c r="R248" s="107" t="str">
        <f t="shared" si="39"/>
        <v>UPDATE saskitps_product_attribute pa set pa.price = 450.8 where pa.id_product = 572 and pa.id_product_attribute = 2448 ;</v>
      </c>
      <c r="S248" s="107" t="str">
        <f t="shared" si="40"/>
        <v>UPDATE saskitps_product_attribute_shop pa set pa.price = 450.8 where pa.id_product = 572 and pa.id_product_attribute = 2448 ;</v>
      </c>
      <c r="T248" s="107" t="str">
        <f t="shared" si="41"/>
        <v>INSERT INTO TSaskitArchivePrix (RefSaskit,Prix,DATE_MODIF) Select RefSaskit, OldPrix, DateModification From TSaskit Where RefSaskit = 514;</v>
      </c>
      <c r="U248" t="str">
        <f t="shared" si="42"/>
        <v>UPDATE TSaskit sas set sas.OldPrix = sas.PrixMagasin, sas.PrixMagasin = 474.53, sas.DateModification = NOW() where sas.RefSaskit = 514 ;</v>
      </c>
      <c r="V248" t="str">
        <f t="shared" si="43"/>
        <v>INSERT INTO TSaskitMajProduits (RefSaskitMaj, Reference,PrixMaj) values (3,'MCABLE1.5-2-500',474.53);</v>
      </c>
    </row>
    <row r="249" spans="1:22" x14ac:dyDescent="0.25">
      <c r="A249" s="7" t="s">
        <v>4820</v>
      </c>
      <c r="B249" s="7">
        <v>515</v>
      </c>
      <c r="C249" s="7">
        <v>572</v>
      </c>
      <c r="D249" s="7">
        <v>2449</v>
      </c>
      <c r="E249" s="7" t="s">
        <v>5687</v>
      </c>
      <c r="F249" s="7" t="s">
        <v>1501</v>
      </c>
      <c r="G249" s="7" t="s">
        <v>4820</v>
      </c>
      <c r="H249" s="7">
        <v>23.73</v>
      </c>
      <c r="I249" s="7" t="s">
        <v>4820</v>
      </c>
      <c r="J249">
        <v>23.73</v>
      </c>
      <c r="K249" t="str">
        <f t="shared" si="33"/>
        <v>23.73</v>
      </c>
      <c r="L249">
        <f t="shared" si="34"/>
        <v>0</v>
      </c>
      <c r="M249" t="str">
        <f t="shared" si="35"/>
        <v>0</v>
      </c>
      <c r="N249">
        <f t="shared" si="36"/>
        <v>1</v>
      </c>
      <c r="P249" s="107" t="str">
        <f t="shared" si="37"/>
        <v>UPDATE saskitps_product p set p.price = 23.73, p.date_upd=now() where p.id_product = 572 ;</v>
      </c>
      <c r="Q249" s="107" t="str">
        <f t="shared" si="38"/>
        <v>UPDATE saskitps_product_shop p set p.price = 23.73, p.date_upd=now() where p.id_product = 572 ;</v>
      </c>
      <c r="R249" s="107" t="str">
        <f t="shared" si="39"/>
        <v>UPDATE saskitps_product_attribute pa set pa.price = 0 where pa.id_product = 572 and pa.id_product_attribute = 2449 ;</v>
      </c>
      <c r="S249" s="107" t="str">
        <f t="shared" si="40"/>
        <v>UPDATE saskitps_product_attribute_shop pa set pa.price = 0 where pa.id_product = 572 and pa.id_product_attribute = 2449 ;</v>
      </c>
      <c r="T249" s="107" t="str">
        <f t="shared" si="41"/>
        <v>INSERT INTO TSaskitArchivePrix (RefSaskit,Prix,DATE_MODIF) Select RefSaskit, OldPrix, DateModification From TSaskit Where RefSaskit = 515;</v>
      </c>
      <c r="U249" t="str">
        <f t="shared" si="42"/>
        <v>UPDATE TSaskit sas set sas.OldPrix = sas.PrixMagasin, sas.PrixMagasin = 23.73, sas.DateModification = NOW() where sas.RefSaskit = 515 ;</v>
      </c>
      <c r="V249" t="str">
        <f t="shared" si="43"/>
        <v>INSERT INTO TSaskitMajProduits (RefSaskitMaj, Reference,PrixMaj) values (3,'MCABLE1.5-2-25',23.73);</v>
      </c>
    </row>
    <row r="250" spans="1:22" x14ac:dyDescent="0.25">
      <c r="A250" t="s">
        <v>4821</v>
      </c>
      <c r="B250">
        <v>517</v>
      </c>
      <c r="C250">
        <v>574</v>
      </c>
      <c r="D250">
        <v>2452</v>
      </c>
      <c r="F250" t="s">
        <v>57</v>
      </c>
      <c r="G250" t="s">
        <v>4821</v>
      </c>
      <c r="H250">
        <v>220.5</v>
      </c>
      <c r="I250" t="s">
        <v>4822</v>
      </c>
      <c r="J250">
        <v>110.25</v>
      </c>
      <c r="K250" t="str">
        <f t="shared" si="33"/>
        <v>220.5</v>
      </c>
      <c r="L250">
        <f t="shared" si="34"/>
        <v>110.25</v>
      </c>
      <c r="M250" t="str">
        <f t="shared" si="35"/>
        <v>110.25</v>
      </c>
      <c r="N250">
        <f t="shared" si="36"/>
        <v>1</v>
      </c>
      <c r="P250" s="107" t="str">
        <f t="shared" si="37"/>
        <v/>
      </c>
      <c r="Q250" s="107" t="str">
        <f t="shared" si="38"/>
        <v/>
      </c>
      <c r="R250" s="107" t="str">
        <f t="shared" si="39"/>
        <v>UPDATE saskitps_product_attribute pa set pa.price = 110.25 where pa.id_product = 574 and pa.id_product_attribute = 2452 ;</v>
      </c>
      <c r="S250" s="107" t="str">
        <f t="shared" si="40"/>
        <v>UPDATE saskitps_product_attribute_shop pa set pa.price = 110.25 where pa.id_product = 574 and pa.id_product_attribute = 2452 ;</v>
      </c>
      <c r="T250" s="107" t="str">
        <f t="shared" si="41"/>
        <v>INSERT INTO TSaskitArchivePrix (RefSaskit,Prix,DATE_MODIF) Select RefSaskit, OldPrix, DateModification From TSaskit Where RefSaskit = 517;</v>
      </c>
      <c r="U250" t="str">
        <f t="shared" si="42"/>
        <v>UPDATE TSaskit sas set sas.OldPrix = sas.PrixMagasin, sas.PrixMagasin = 220.5, sas.DateModification = NOW() where sas.RefSaskit = 517 ;</v>
      </c>
      <c r="V250" t="str">
        <f t="shared" si="43"/>
        <v>INSERT INTO TSaskitMajProduits (RefSaskitMaj, Reference,PrixMaj) values (3,'MANTIR50',220.5);</v>
      </c>
    </row>
    <row r="251" spans="1:22" x14ac:dyDescent="0.25">
      <c r="A251" t="s">
        <v>4822</v>
      </c>
      <c r="B251">
        <v>518</v>
      </c>
      <c r="C251">
        <v>574</v>
      </c>
      <c r="D251">
        <v>2453</v>
      </c>
      <c r="E251" t="s">
        <v>5687</v>
      </c>
      <c r="F251" t="s">
        <v>1394</v>
      </c>
      <c r="G251" t="s">
        <v>4822</v>
      </c>
      <c r="H251">
        <v>110.25</v>
      </c>
      <c r="I251" t="s">
        <v>4822</v>
      </c>
      <c r="J251">
        <v>110.25</v>
      </c>
      <c r="K251" t="str">
        <f t="shared" si="33"/>
        <v>110.25</v>
      </c>
      <c r="L251">
        <f t="shared" si="34"/>
        <v>0</v>
      </c>
      <c r="M251" t="str">
        <f t="shared" si="35"/>
        <v>0</v>
      </c>
      <c r="N251">
        <f t="shared" si="36"/>
        <v>1</v>
      </c>
      <c r="P251" s="107" t="str">
        <f t="shared" si="37"/>
        <v>UPDATE saskitps_product p set p.price = 110.25, p.date_upd=now() where p.id_product = 574 ;</v>
      </c>
      <c r="Q251" s="107" t="str">
        <f t="shared" si="38"/>
        <v>UPDATE saskitps_product_shop p set p.price = 110.25, p.date_upd=now() where p.id_product = 574 ;</v>
      </c>
      <c r="R251" s="107" t="str">
        <f t="shared" si="39"/>
        <v>UPDATE saskitps_product_attribute pa set pa.price = 0 where pa.id_product = 574 and pa.id_product_attribute = 2453 ;</v>
      </c>
      <c r="S251" s="107" t="str">
        <f t="shared" si="40"/>
        <v>UPDATE saskitps_product_attribute_shop pa set pa.price = 0 where pa.id_product = 574 and pa.id_product_attribute = 2453 ;</v>
      </c>
      <c r="T251" s="107" t="str">
        <f t="shared" si="41"/>
        <v>INSERT INTO TSaskitArchivePrix (RefSaskit,Prix,DATE_MODIF) Select RefSaskit, OldPrix, DateModification From TSaskit Where RefSaskit = 518;</v>
      </c>
      <c r="U251" t="str">
        <f t="shared" si="42"/>
        <v>UPDATE TSaskit sas set sas.OldPrix = sas.PrixMagasin, sas.PrixMagasin = 110.25, sas.DateModification = NOW() where sas.RefSaskit = 518 ;</v>
      </c>
      <c r="V251" t="str">
        <f t="shared" si="43"/>
        <v>INSERT INTO TSaskitMajProduits (RefSaskitMaj, Reference,PrixMaj) values (3,'MANTIR25',110.25);</v>
      </c>
    </row>
    <row r="252" spans="1:22" x14ac:dyDescent="0.25">
      <c r="A252" t="s">
        <v>4823</v>
      </c>
      <c r="B252">
        <v>621</v>
      </c>
      <c r="C252">
        <v>577</v>
      </c>
      <c r="D252">
        <v>2538</v>
      </c>
      <c r="F252" t="s">
        <v>262</v>
      </c>
      <c r="G252" t="s">
        <v>4823</v>
      </c>
      <c r="H252">
        <v>1.3734</v>
      </c>
      <c r="I252" t="s">
        <v>4825</v>
      </c>
      <c r="J252">
        <v>0.91559999999999997</v>
      </c>
      <c r="K252" t="str">
        <f t="shared" si="33"/>
        <v>1.3734</v>
      </c>
      <c r="L252">
        <f t="shared" si="34"/>
        <v>0.45779999999999998</v>
      </c>
      <c r="M252" t="str">
        <f t="shared" si="35"/>
        <v>0.4578</v>
      </c>
      <c r="N252">
        <f t="shared" si="36"/>
        <v>1</v>
      </c>
      <c r="P252" s="107" t="str">
        <f t="shared" si="37"/>
        <v/>
      </c>
      <c r="Q252" s="107" t="str">
        <f t="shared" si="38"/>
        <v/>
      </c>
      <c r="R252" s="107" t="str">
        <f t="shared" si="39"/>
        <v>UPDATE saskitps_product_attribute pa set pa.price = 0.4578 where pa.id_product = 577 and pa.id_product_attribute = 2538 ;</v>
      </c>
      <c r="S252" s="107" t="str">
        <f t="shared" si="40"/>
        <v>UPDATE saskitps_product_attribute_shop pa set pa.price = 0.4578 where pa.id_product = 577 and pa.id_product_attribute = 2538 ;</v>
      </c>
      <c r="T252" s="107" t="str">
        <f t="shared" si="41"/>
        <v>INSERT INTO TSaskitArchivePrix (RefSaskit,Prix,DATE_MODIF) Select RefSaskit, OldPrix, DateModification From TSaskit Where RefSaskit = 621;</v>
      </c>
      <c r="U252" t="str">
        <f t="shared" si="42"/>
        <v>UPDATE TSaskit sas set sas.OldPrix = sas.PrixMagasin, sas.PrixMagasin = 1.3734, sas.DateModification = NOW() where sas.RefSaskit = 621 ;</v>
      </c>
      <c r="V252" t="str">
        <f t="shared" si="43"/>
        <v>INSERT INTO TSaskitMajProduits (RefSaskitMaj, Reference,PrixMaj) values (3,'DGEOM_915_110',1.3734);</v>
      </c>
    </row>
    <row r="253" spans="1:22" x14ac:dyDescent="0.25">
      <c r="A253" t="s">
        <v>4824</v>
      </c>
      <c r="B253">
        <v>622</v>
      </c>
      <c r="C253">
        <v>577</v>
      </c>
      <c r="D253">
        <v>2539</v>
      </c>
      <c r="F253" t="s">
        <v>260</v>
      </c>
      <c r="G253" t="s">
        <v>4824</v>
      </c>
      <c r="H253">
        <v>1.8311999999999999</v>
      </c>
      <c r="I253" t="s">
        <v>4825</v>
      </c>
      <c r="J253">
        <v>0.91559999999999997</v>
      </c>
      <c r="K253" t="str">
        <f t="shared" si="33"/>
        <v>1.8312</v>
      </c>
      <c r="L253">
        <f t="shared" si="34"/>
        <v>0.91559999999999997</v>
      </c>
      <c r="M253" t="str">
        <f t="shared" si="35"/>
        <v>0.9156</v>
      </c>
      <c r="N253">
        <f t="shared" si="36"/>
        <v>1</v>
      </c>
      <c r="P253" s="107" t="str">
        <f t="shared" si="37"/>
        <v/>
      </c>
      <c r="Q253" s="107" t="str">
        <f t="shared" si="38"/>
        <v/>
      </c>
      <c r="R253" s="107" t="str">
        <f t="shared" si="39"/>
        <v>UPDATE saskitps_product_attribute pa set pa.price = 0.9156 where pa.id_product = 577 and pa.id_product_attribute = 2539 ;</v>
      </c>
      <c r="S253" s="107" t="str">
        <f t="shared" si="40"/>
        <v>UPDATE saskitps_product_attribute_shop pa set pa.price = 0.9156 where pa.id_product = 577 and pa.id_product_attribute = 2539 ;</v>
      </c>
      <c r="T253" s="107" t="str">
        <f t="shared" si="41"/>
        <v>INSERT INTO TSaskitArchivePrix (RefSaskit,Prix,DATE_MODIF) Select RefSaskit, OldPrix, DateModification From TSaskit Where RefSaskit = 622;</v>
      </c>
      <c r="U253" t="str">
        <f t="shared" si="42"/>
        <v>UPDATE TSaskit sas set sas.OldPrix = sas.PrixMagasin, sas.PrixMagasin = 1.8312, sas.DateModification = NOW() where sas.RefSaskit = 622 ;</v>
      </c>
      <c r="V253" t="str">
        <f t="shared" si="43"/>
        <v>INSERT INTO TSaskitMajProduits (RefSaskitMaj, Reference,PrixMaj) values (3,'DGEOM_1220_110',1.8312);</v>
      </c>
    </row>
    <row r="254" spans="1:22" x14ac:dyDescent="0.25">
      <c r="A254" t="s">
        <v>4498</v>
      </c>
      <c r="B254">
        <v>623</v>
      </c>
      <c r="C254">
        <v>577</v>
      </c>
      <c r="D254">
        <v>2540</v>
      </c>
      <c r="F254" t="s">
        <v>258</v>
      </c>
      <c r="G254" t="s">
        <v>4498</v>
      </c>
      <c r="H254">
        <v>2.2889999999999997</v>
      </c>
      <c r="I254" t="s">
        <v>4825</v>
      </c>
      <c r="J254">
        <v>0.91559999999999997</v>
      </c>
      <c r="K254" t="str">
        <f t="shared" si="33"/>
        <v>2.29</v>
      </c>
      <c r="L254">
        <f t="shared" si="34"/>
        <v>1.37</v>
      </c>
      <c r="M254" t="str">
        <f t="shared" si="35"/>
        <v>1.37</v>
      </c>
      <c r="N254">
        <f t="shared" si="36"/>
        <v>1</v>
      </c>
      <c r="P254" s="107" t="str">
        <f t="shared" si="37"/>
        <v/>
      </c>
      <c r="Q254" s="107" t="str">
        <f t="shared" si="38"/>
        <v/>
      </c>
      <c r="R254" s="107" t="str">
        <f t="shared" si="39"/>
        <v>UPDATE saskitps_product_attribute pa set pa.price = 1.37 where pa.id_product = 577 and pa.id_product_attribute = 2540 ;</v>
      </c>
      <c r="S254" s="107" t="str">
        <f t="shared" si="40"/>
        <v>UPDATE saskitps_product_attribute_shop pa set pa.price = 1.37 where pa.id_product = 577 and pa.id_product_attribute = 2540 ;</v>
      </c>
      <c r="T254" s="107" t="str">
        <f t="shared" si="41"/>
        <v>INSERT INTO TSaskitArchivePrix (RefSaskit,Prix,DATE_MODIF) Select RefSaskit, OldPrix, DateModification From TSaskit Where RefSaskit = 623;</v>
      </c>
      <c r="U254" t="str">
        <f t="shared" si="42"/>
        <v>UPDATE TSaskit sas set sas.OldPrix = sas.PrixMagasin, sas.PrixMagasin = 2.29, sas.DateModification = NOW() where sas.RefSaskit = 623 ;</v>
      </c>
      <c r="V254" t="str">
        <f t="shared" si="43"/>
        <v>INSERT INTO TSaskitMajProduits (RefSaskitMaj, Reference,PrixMaj) values (3,'DGEOM_1525_110',2.29);</v>
      </c>
    </row>
    <row r="255" spans="1:22" x14ac:dyDescent="0.25">
      <c r="A255" t="s">
        <v>4825</v>
      </c>
      <c r="B255">
        <v>624</v>
      </c>
      <c r="C255">
        <v>577</v>
      </c>
      <c r="D255">
        <v>2554</v>
      </c>
      <c r="E255" t="s">
        <v>5687</v>
      </c>
      <c r="F255" t="s">
        <v>255</v>
      </c>
      <c r="G255" t="s">
        <v>4825</v>
      </c>
      <c r="H255">
        <v>0.91559999999999997</v>
      </c>
      <c r="I255" t="s">
        <v>4825</v>
      </c>
      <c r="J255">
        <v>0.91559999999999997</v>
      </c>
      <c r="K255" t="str">
        <f t="shared" ref="K255:K318" si="44">SUBSTITUTE(IF(H255&gt;2,ROUND(H255,2),H255),",",".")</f>
        <v>0.9156</v>
      </c>
      <c r="L255">
        <f t="shared" ref="L255:L318" si="45">IF(H255&gt;2,ROUND(H255-J255,2),H255-J255)</f>
        <v>0</v>
      </c>
      <c r="M255" t="str">
        <f t="shared" ref="M255:M318" si="46">SUBSTITUTE(L255,",",".")</f>
        <v>0</v>
      </c>
      <c r="N255">
        <f t="shared" ref="N255:N318" si="47">IF(A255=K255,0,1)</f>
        <v>1</v>
      </c>
      <c r="P255" s="107" t="str">
        <f t="shared" ref="P255:P318" si="48">IF(AND(E255="BASE",N255=1),SUBSTITUTE(SUBSTITUTE($P$1,"#P#",K255),"#ID#",C255),"")</f>
        <v>UPDATE saskitps_product p set p.price = 0.9156, p.date_upd=now() where p.id_product = 577 ;</v>
      </c>
      <c r="Q255" s="107" t="str">
        <f t="shared" ref="Q255:Q318" si="49">IF(AND(E255="BASE",N255=1),SUBSTITUTE(SUBSTITUTE($Q$1,"#P#",K255),"#ID#",C255),"")</f>
        <v>UPDATE saskitps_product_shop p set p.price = 0.9156, p.date_upd=now() where p.id_product = 577 ;</v>
      </c>
      <c r="R255" s="107" t="str">
        <f t="shared" ref="R255:R318" si="50">IF(N255=1,SUBSTITUTE(SUBSTITUTE(SUBSTITUTE($R$1,"#P#",M255),"#ID#",C255),"#PA#",D255),"")</f>
        <v>UPDATE saskitps_product_attribute pa set pa.price = 0 where pa.id_product = 577 and pa.id_product_attribute = 2554 ;</v>
      </c>
      <c r="S255" s="107" t="str">
        <f t="shared" ref="S255:S318" si="51">IF(N255=1,SUBSTITUTE(SUBSTITUTE(SUBSTITUTE($S$1,"#P#",M255),"#ID#",C255),"#PA#",D255),"")</f>
        <v>UPDATE saskitps_product_attribute_shop pa set pa.price = 0 where pa.id_product = 577 and pa.id_product_attribute = 2554 ;</v>
      </c>
      <c r="T255" s="107" t="str">
        <f t="shared" ref="T255:T318" si="52">IF(N255=1,SUBSTITUTE(SUBSTITUTE($T$1,"#P#",K255),"#ID#",B255),"")</f>
        <v>INSERT INTO TSaskitArchivePrix (RefSaskit,Prix,DATE_MODIF) Select RefSaskit, OldPrix, DateModification From TSaskit Where RefSaskit = 624;</v>
      </c>
      <c r="U255" t="str">
        <f t="shared" ref="U255:U318" si="53">IF(N255=1,SUBSTITUTE(SUBSTITUTE($U$1,"#P#",K255),"#ID#",B255),"")</f>
        <v>UPDATE TSaskit sas set sas.OldPrix = sas.PrixMagasin, sas.PrixMagasin = 0.9156, sas.DateModification = NOW() where sas.RefSaskit = 624 ;</v>
      </c>
      <c r="V255" t="str">
        <f t="shared" ref="V255:V318" si="54">IF(N255=1,SUBSTITUTE(SUBSTITUTE(SUBSTITUTE($V$1,"#P#",K255),"#ID#",B255),"#REF#",F255),"")</f>
        <v>INSERT INTO TSaskitMajProduits (RefSaskitMaj, Reference,PrixMaj) values (3,'DGEOM_610_110',0.9156);</v>
      </c>
    </row>
    <row r="256" spans="1:22" x14ac:dyDescent="0.25">
      <c r="A256" t="s">
        <v>4827</v>
      </c>
      <c r="B256">
        <v>625</v>
      </c>
      <c r="C256">
        <v>578</v>
      </c>
      <c r="D256">
        <v>2561</v>
      </c>
      <c r="E256" t="s">
        <v>5687</v>
      </c>
      <c r="F256" t="s">
        <v>182</v>
      </c>
      <c r="G256" t="s">
        <v>4827</v>
      </c>
      <c r="H256">
        <v>3684.3379999999997</v>
      </c>
      <c r="I256" t="s">
        <v>4827</v>
      </c>
      <c r="J256">
        <v>3684.3379999999997</v>
      </c>
      <c r="K256" t="str">
        <f t="shared" si="44"/>
        <v>3684.34</v>
      </c>
      <c r="L256">
        <f t="shared" si="45"/>
        <v>0</v>
      </c>
      <c r="M256" t="str">
        <f t="shared" si="46"/>
        <v>0</v>
      </c>
      <c r="N256">
        <f t="shared" si="47"/>
        <v>1</v>
      </c>
      <c r="P256" s="107" t="str">
        <f t="shared" si="48"/>
        <v>UPDATE saskitps_product p set p.price = 3684.34, p.date_upd=now() where p.id_product = 578 ;</v>
      </c>
      <c r="Q256" s="107" t="str">
        <f t="shared" si="49"/>
        <v>UPDATE saskitps_product_shop p set p.price = 3684.34, p.date_upd=now() where p.id_product = 578 ;</v>
      </c>
      <c r="R256" s="107" t="str">
        <f t="shared" si="50"/>
        <v>UPDATE saskitps_product_attribute pa set pa.price = 0 where pa.id_product = 578 and pa.id_product_attribute = 2561 ;</v>
      </c>
      <c r="S256" s="107" t="str">
        <f t="shared" si="51"/>
        <v>UPDATE saskitps_product_attribute_shop pa set pa.price = 0 where pa.id_product = 578 and pa.id_product_attribute = 2561 ;</v>
      </c>
      <c r="T256" s="107" t="str">
        <f t="shared" si="52"/>
        <v>INSERT INTO TSaskitArchivePrix (RefSaskit,Prix,DATE_MODIF) Select RefSaskit, OldPrix, DateModification From TSaskit Where RefSaskit = 625;</v>
      </c>
      <c r="U256" t="str">
        <f t="shared" si="53"/>
        <v>UPDATE TSaskit sas set sas.OldPrix = sas.PrixMagasin, sas.PrixMagasin = 3684.34, sas.DateModification = NOW() where sas.RefSaskit = 625 ;</v>
      </c>
      <c r="V256" t="str">
        <f t="shared" si="54"/>
        <v>INSERT INTO TSaskitMajProduits (RefSaskitMaj, Reference,PrixMaj) values (3,'DGEOM_915_110_3050',3684.34);</v>
      </c>
    </row>
    <row r="257" spans="1:22" x14ac:dyDescent="0.25">
      <c r="A257" t="s">
        <v>4828</v>
      </c>
      <c r="B257">
        <v>626</v>
      </c>
      <c r="C257">
        <v>578</v>
      </c>
      <c r="D257">
        <v>2562</v>
      </c>
      <c r="F257" t="s">
        <v>1469</v>
      </c>
      <c r="G257" t="s">
        <v>4828</v>
      </c>
      <c r="H257">
        <v>4629.8559999999998</v>
      </c>
      <c r="I257" t="s">
        <v>4827</v>
      </c>
      <c r="J257">
        <v>3684.3379999999997</v>
      </c>
      <c r="K257" t="str">
        <f t="shared" si="44"/>
        <v>4629.86</v>
      </c>
      <c r="L257">
        <f t="shared" si="45"/>
        <v>945.52</v>
      </c>
      <c r="M257" t="str">
        <f t="shared" si="46"/>
        <v>945.52</v>
      </c>
      <c r="N257">
        <f t="shared" si="47"/>
        <v>1</v>
      </c>
      <c r="P257" s="107" t="str">
        <f t="shared" si="48"/>
        <v/>
      </c>
      <c r="Q257" s="107" t="str">
        <f t="shared" si="49"/>
        <v/>
      </c>
      <c r="R257" s="107" t="str">
        <f t="shared" si="50"/>
        <v>UPDATE saskitps_product_attribute pa set pa.price = 945.52 where pa.id_product = 578 and pa.id_product_attribute = 2562 ;</v>
      </c>
      <c r="S257" s="107" t="str">
        <f t="shared" si="51"/>
        <v>UPDATE saskitps_product_attribute_shop pa set pa.price = 945.52 where pa.id_product = 578 and pa.id_product_attribute = 2562 ;</v>
      </c>
      <c r="T257" s="107" t="str">
        <f t="shared" si="52"/>
        <v>INSERT INTO TSaskitArchivePrix (RefSaskit,Prix,DATE_MODIF) Select RefSaskit, OldPrix, DateModification From TSaskit Where RefSaskit = 626;</v>
      </c>
      <c r="U257" t="str">
        <f t="shared" si="53"/>
        <v>UPDATE TSaskit sas set sas.OldPrix = sas.PrixMagasin, sas.PrixMagasin = 4629.86, sas.DateModification = NOW() where sas.RefSaskit = 626 ;</v>
      </c>
      <c r="V257" t="str">
        <f t="shared" si="54"/>
        <v>INSERT INTO TSaskitMajProduits (RefSaskitMaj, Reference,PrixMaj) values (3,'DGEOM_915_152_3050',4629.86);</v>
      </c>
    </row>
    <row r="258" spans="1:22" x14ac:dyDescent="0.25">
      <c r="A258" t="s">
        <v>4829</v>
      </c>
      <c r="B258">
        <v>627</v>
      </c>
      <c r="C258">
        <v>578</v>
      </c>
      <c r="D258">
        <v>2563</v>
      </c>
      <c r="F258" t="s">
        <v>253</v>
      </c>
      <c r="G258" t="s">
        <v>4829</v>
      </c>
      <c r="H258">
        <v>4912.46</v>
      </c>
      <c r="I258" t="s">
        <v>4827</v>
      </c>
      <c r="J258">
        <v>3684.3379999999997</v>
      </c>
      <c r="K258" t="str">
        <f t="shared" si="44"/>
        <v>4912.46</v>
      </c>
      <c r="L258">
        <f t="shared" si="45"/>
        <v>1228.1199999999999</v>
      </c>
      <c r="M258" t="str">
        <f t="shared" si="46"/>
        <v>1228.12</v>
      </c>
      <c r="N258">
        <f t="shared" si="47"/>
        <v>1</v>
      </c>
      <c r="P258" s="107" t="str">
        <f t="shared" si="48"/>
        <v/>
      </c>
      <c r="Q258" s="107" t="str">
        <f t="shared" si="49"/>
        <v/>
      </c>
      <c r="R258" s="107" t="str">
        <f t="shared" si="50"/>
        <v>UPDATE saskitps_product_attribute pa set pa.price = 1228.12 where pa.id_product = 578 and pa.id_product_attribute = 2563 ;</v>
      </c>
      <c r="S258" s="107" t="str">
        <f t="shared" si="51"/>
        <v>UPDATE saskitps_product_attribute_shop pa set pa.price = 1228.12 where pa.id_product = 578 and pa.id_product_attribute = 2563 ;</v>
      </c>
      <c r="T258" s="107" t="str">
        <f t="shared" si="52"/>
        <v>INSERT INTO TSaskitArchivePrix (RefSaskit,Prix,DATE_MODIF) Select RefSaskit, OldPrix, DateModification From TSaskit Where RefSaskit = 627;</v>
      </c>
      <c r="U258" t="str">
        <f t="shared" si="53"/>
        <v>UPDATE TSaskit sas set sas.OldPrix = sas.PrixMagasin, sas.PrixMagasin = 4912.46, sas.DateModification = NOW() where sas.RefSaskit = 627 ;</v>
      </c>
      <c r="V258" t="str">
        <f t="shared" si="54"/>
        <v>INSERT INTO TSaskitMajProduits (RefSaskitMaj, Reference,PrixMaj) values (3,'DGEOM_1220_110_3050',4912.46);</v>
      </c>
    </row>
    <row r="259" spans="1:22" x14ac:dyDescent="0.25">
      <c r="A259" t="s">
        <v>4830</v>
      </c>
      <c r="B259">
        <v>628</v>
      </c>
      <c r="C259">
        <v>578</v>
      </c>
      <c r="D259">
        <v>2564</v>
      </c>
      <c r="F259" t="s">
        <v>1611</v>
      </c>
      <c r="G259" t="s">
        <v>4830</v>
      </c>
      <c r="H259">
        <v>6173.1459999999997</v>
      </c>
      <c r="I259" t="s">
        <v>4827</v>
      </c>
      <c r="J259">
        <v>3684.3379999999997</v>
      </c>
      <c r="K259" t="str">
        <f t="shared" si="44"/>
        <v>6173.15</v>
      </c>
      <c r="L259">
        <f t="shared" si="45"/>
        <v>2488.81</v>
      </c>
      <c r="M259" t="str">
        <f t="shared" si="46"/>
        <v>2488.81</v>
      </c>
      <c r="N259">
        <f t="shared" si="47"/>
        <v>1</v>
      </c>
      <c r="P259" s="107" t="str">
        <f t="shared" si="48"/>
        <v/>
      </c>
      <c r="Q259" s="107" t="str">
        <f t="shared" si="49"/>
        <v/>
      </c>
      <c r="R259" s="107" t="str">
        <f t="shared" si="50"/>
        <v>UPDATE saskitps_product_attribute pa set pa.price = 2488.81 where pa.id_product = 578 and pa.id_product_attribute = 2564 ;</v>
      </c>
      <c r="S259" s="107" t="str">
        <f t="shared" si="51"/>
        <v>UPDATE saskitps_product_attribute_shop pa set pa.price = 2488.81 where pa.id_product = 578 and pa.id_product_attribute = 2564 ;</v>
      </c>
      <c r="T259" s="107" t="str">
        <f t="shared" si="52"/>
        <v>INSERT INTO TSaskitArchivePrix (RefSaskit,Prix,DATE_MODIF) Select RefSaskit, OldPrix, DateModification From TSaskit Where RefSaskit = 628;</v>
      </c>
      <c r="U259" t="str">
        <f t="shared" si="53"/>
        <v>UPDATE TSaskit sas set sas.OldPrix = sas.PrixMagasin, sas.PrixMagasin = 6173.15, sas.DateModification = NOW() where sas.RefSaskit = 628 ;</v>
      </c>
      <c r="V259" t="str">
        <f t="shared" si="54"/>
        <v>INSERT INTO TSaskitMajProduits (RefSaskitMaj, Reference,PrixMaj) values (3,'DGEOM_1220_152_3050',6173.15);</v>
      </c>
    </row>
    <row r="260" spans="1:22" x14ac:dyDescent="0.25">
      <c r="A260" t="s">
        <v>4831</v>
      </c>
      <c r="B260">
        <v>629</v>
      </c>
      <c r="C260">
        <v>578</v>
      </c>
      <c r="D260">
        <v>2565</v>
      </c>
      <c r="F260" t="s">
        <v>266</v>
      </c>
      <c r="G260" t="s">
        <v>4831</v>
      </c>
      <c r="H260">
        <v>6140.5819999999994</v>
      </c>
      <c r="I260" t="s">
        <v>4827</v>
      </c>
      <c r="J260">
        <v>3684.3379999999997</v>
      </c>
      <c r="K260" t="str">
        <f t="shared" si="44"/>
        <v>6140.58</v>
      </c>
      <c r="L260">
        <f t="shared" si="45"/>
        <v>2456.2399999999998</v>
      </c>
      <c r="M260" t="str">
        <f t="shared" si="46"/>
        <v>2456.24</v>
      </c>
      <c r="N260">
        <f t="shared" si="47"/>
        <v>1</v>
      </c>
      <c r="P260" s="107" t="str">
        <f t="shared" si="48"/>
        <v/>
      </c>
      <c r="Q260" s="107" t="str">
        <f t="shared" si="49"/>
        <v/>
      </c>
      <c r="R260" s="107" t="str">
        <f t="shared" si="50"/>
        <v>UPDATE saskitps_product_attribute pa set pa.price = 2456.24 where pa.id_product = 578 and pa.id_product_attribute = 2565 ;</v>
      </c>
      <c r="S260" s="107" t="str">
        <f t="shared" si="51"/>
        <v>UPDATE saskitps_product_attribute_shop pa set pa.price = 2456.24 where pa.id_product = 578 and pa.id_product_attribute = 2565 ;</v>
      </c>
      <c r="T260" s="107" t="str">
        <f t="shared" si="52"/>
        <v>INSERT INTO TSaskitArchivePrix (RefSaskit,Prix,DATE_MODIF) Select RefSaskit, OldPrix, DateModification From TSaskit Where RefSaskit = 629;</v>
      </c>
      <c r="U260" t="str">
        <f t="shared" si="53"/>
        <v>UPDATE TSaskit sas set sas.OldPrix = sas.PrixMagasin, sas.PrixMagasin = 6140.58, sas.DateModification = NOW() where sas.RefSaskit = 629 ;</v>
      </c>
      <c r="V260" t="str">
        <f t="shared" si="54"/>
        <v>INSERT INTO TSaskitMajProduits (RefSaskitMaj, Reference,PrixMaj) values (3,'DGEOM_1525_110_3050',6140.58);</v>
      </c>
    </row>
    <row r="261" spans="1:22" x14ac:dyDescent="0.25">
      <c r="A261" t="s">
        <v>4832</v>
      </c>
      <c r="B261">
        <v>630</v>
      </c>
      <c r="C261">
        <v>578</v>
      </c>
      <c r="D261">
        <v>2566</v>
      </c>
      <c r="F261" t="s">
        <v>1473</v>
      </c>
      <c r="G261" t="s">
        <v>4832</v>
      </c>
      <c r="H261">
        <v>7716.4219999999987</v>
      </c>
      <c r="I261" t="s">
        <v>4827</v>
      </c>
      <c r="J261">
        <v>3684.3379999999997</v>
      </c>
      <c r="K261" t="str">
        <f t="shared" si="44"/>
        <v>7716.42</v>
      </c>
      <c r="L261">
        <f t="shared" si="45"/>
        <v>4032.08</v>
      </c>
      <c r="M261" t="str">
        <f t="shared" si="46"/>
        <v>4032.08</v>
      </c>
      <c r="N261">
        <f t="shared" si="47"/>
        <v>1</v>
      </c>
      <c r="P261" s="107" t="str">
        <f t="shared" si="48"/>
        <v/>
      </c>
      <c r="Q261" s="107" t="str">
        <f t="shared" si="49"/>
        <v/>
      </c>
      <c r="R261" s="107" t="str">
        <f t="shared" si="50"/>
        <v>UPDATE saskitps_product_attribute pa set pa.price = 4032.08 where pa.id_product = 578 and pa.id_product_attribute = 2566 ;</v>
      </c>
      <c r="S261" s="107" t="str">
        <f t="shared" si="51"/>
        <v>UPDATE saskitps_product_attribute_shop pa set pa.price = 4032.08 where pa.id_product = 578 and pa.id_product_attribute = 2566 ;</v>
      </c>
      <c r="T261" s="107" t="str">
        <f t="shared" si="52"/>
        <v>INSERT INTO TSaskitArchivePrix (RefSaskit,Prix,DATE_MODIF) Select RefSaskit, OldPrix, DateModification From TSaskit Where RefSaskit = 630;</v>
      </c>
      <c r="U261" t="str">
        <f t="shared" si="53"/>
        <v>UPDATE TSaskit sas set sas.OldPrix = sas.PrixMagasin, sas.PrixMagasin = 7716.42, sas.DateModification = NOW() where sas.RefSaskit = 630 ;</v>
      </c>
      <c r="V261" t="str">
        <f t="shared" si="54"/>
        <v>INSERT INTO TSaskitMajProduits (RefSaskitMaj, Reference,PrixMaj) values (3,'DGEOM_1525_152_3050',7716.42);</v>
      </c>
    </row>
    <row r="262" spans="1:22" x14ac:dyDescent="0.25">
      <c r="A262" t="s">
        <v>4833</v>
      </c>
      <c r="B262">
        <v>631</v>
      </c>
      <c r="C262">
        <v>578</v>
      </c>
      <c r="D262">
        <v>2567</v>
      </c>
      <c r="F262" t="s">
        <v>239</v>
      </c>
      <c r="G262" t="s">
        <v>4833</v>
      </c>
      <c r="H262">
        <v>7368.69</v>
      </c>
      <c r="I262" t="s">
        <v>4827</v>
      </c>
      <c r="J262">
        <v>3684.3379999999997</v>
      </c>
      <c r="K262" t="str">
        <f t="shared" si="44"/>
        <v>7368.69</v>
      </c>
      <c r="L262">
        <f t="shared" si="45"/>
        <v>3684.35</v>
      </c>
      <c r="M262" t="str">
        <f t="shared" si="46"/>
        <v>3684.35</v>
      </c>
      <c r="N262">
        <f t="shared" si="47"/>
        <v>1</v>
      </c>
      <c r="P262" s="107" t="str">
        <f t="shared" si="48"/>
        <v/>
      </c>
      <c r="Q262" s="107" t="str">
        <f t="shared" si="49"/>
        <v/>
      </c>
      <c r="R262" s="107" t="str">
        <f t="shared" si="50"/>
        <v>UPDATE saskitps_product_attribute pa set pa.price = 3684.35 where pa.id_product = 578 and pa.id_product_attribute = 2567 ;</v>
      </c>
      <c r="S262" s="107" t="str">
        <f t="shared" si="51"/>
        <v>UPDATE saskitps_product_attribute_shop pa set pa.price = 3684.35 where pa.id_product = 578 and pa.id_product_attribute = 2567 ;</v>
      </c>
      <c r="T262" s="107" t="str">
        <f t="shared" si="52"/>
        <v>INSERT INTO TSaskitArchivePrix (RefSaskit,Prix,DATE_MODIF) Select RefSaskit, OldPrix, DateModification From TSaskit Where RefSaskit = 631;</v>
      </c>
      <c r="U262" t="str">
        <f t="shared" si="53"/>
        <v>UPDATE TSaskit sas set sas.OldPrix = sas.PrixMagasin, sas.PrixMagasin = 7368.69, sas.DateModification = NOW() where sas.RefSaskit = 631 ;</v>
      </c>
      <c r="V262" t="str">
        <f t="shared" si="54"/>
        <v>INSERT INTO TSaskitMajProduits (RefSaskitMaj, Reference,PrixMaj) values (3,'DGEOM_915_110_6100',7368.69);</v>
      </c>
    </row>
    <row r="263" spans="1:22" x14ac:dyDescent="0.25">
      <c r="A263" t="s">
        <v>4834</v>
      </c>
      <c r="B263">
        <v>632</v>
      </c>
      <c r="C263">
        <v>578</v>
      </c>
      <c r="D263">
        <v>2568</v>
      </c>
      <c r="F263" t="s">
        <v>245</v>
      </c>
      <c r="G263" t="s">
        <v>4834</v>
      </c>
      <c r="H263">
        <v>9259.7119999999995</v>
      </c>
      <c r="I263" t="s">
        <v>4827</v>
      </c>
      <c r="J263">
        <v>3684.3379999999997</v>
      </c>
      <c r="K263" t="str">
        <f t="shared" si="44"/>
        <v>9259.71</v>
      </c>
      <c r="L263">
        <f t="shared" si="45"/>
        <v>5575.37</v>
      </c>
      <c r="M263" t="str">
        <f t="shared" si="46"/>
        <v>5575.37</v>
      </c>
      <c r="N263">
        <f t="shared" si="47"/>
        <v>1</v>
      </c>
      <c r="P263" s="107" t="str">
        <f t="shared" si="48"/>
        <v/>
      </c>
      <c r="Q263" s="107" t="str">
        <f t="shared" si="49"/>
        <v/>
      </c>
      <c r="R263" s="107" t="str">
        <f t="shared" si="50"/>
        <v>UPDATE saskitps_product_attribute pa set pa.price = 5575.37 where pa.id_product = 578 and pa.id_product_attribute = 2568 ;</v>
      </c>
      <c r="S263" s="107" t="str">
        <f t="shared" si="51"/>
        <v>UPDATE saskitps_product_attribute_shop pa set pa.price = 5575.37 where pa.id_product = 578 and pa.id_product_attribute = 2568 ;</v>
      </c>
      <c r="T263" s="107" t="str">
        <f t="shared" si="52"/>
        <v>INSERT INTO TSaskitArchivePrix (RefSaskit,Prix,DATE_MODIF) Select RefSaskit, OldPrix, DateModification From TSaskit Where RefSaskit = 632;</v>
      </c>
      <c r="U263" t="str">
        <f t="shared" si="53"/>
        <v>UPDATE TSaskit sas set sas.OldPrix = sas.PrixMagasin, sas.PrixMagasin = 9259.71, sas.DateModification = NOW() where sas.RefSaskit = 632 ;</v>
      </c>
      <c r="V263" t="str">
        <f t="shared" si="54"/>
        <v>INSERT INTO TSaskitMajProduits (RefSaskitMaj, Reference,PrixMaj) values (3,'DGEOM_915_152_6100',9259.71);</v>
      </c>
    </row>
    <row r="264" spans="1:22" x14ac:dyDescent="0.25">
      <c r="A264" t="s">
        <v>4835</v>
      </c>
      <c r="B264">
        <v>633</v>
      </c>
      <c r="C264">
        <v>578</v>
      </c>
      <c r="D264">
        <v>2569</v>
      </c>
      <c r="F264" t="s">
        <v>241</v>
      </c>
      <c r="G264" t="s">
        <v>4835</v>
      </c>
      <c r="H264">
        <v>9824.92</v>
      </c>
      <c r="I264" t="s">
        <v>4827</v>
      </c>
      <c r="J264">
        <v>3684.3379999999997</v>
      </c>
      <c r="K264" t="str">
        <f t="shared" si="44"/>
        <v>9824.92</v>
      </c>
      <c r="L264">
        <f t="shared" si="45"/>
        <v>6140.58</v>
      </c>
      <c r="M264" t="str">
        <f t="shared" si="46"/>
        <v>6140.58</v>
      </c>
      <c r="N264">
        <f t="shared" si="47"/>
        <v>1</v>
      </c>
      <c r="P264" s="107" t="str">
        <f t="shared" si="48"/>
        <v/>
      </c>
      <c r="Q264" s="107" t="str">
        <f t="shared" si="49"/>
        <v/>
      </c>
      <c r="R264" s="107" t="str">
        <f t="shared" si="50"/>
        <v>UPDATE saskitps_product_attribute pa set pa.price = 6140.58 where pa.id_product = 578 and pa.id_product_attribute = 2569 ;</v>
      </c>
      <c r="S264" s="107" t="str">
        <f t="shared" si="51"/>
        <v>UPDATE saskitps_product_attribute_shop pa set pa.price = 6140.58 where pa.id_product = 578 and pa.id_product_attribute = 2569 ;</v>
      </c>
      <c r="T264" s="107" t="str">
        <f t="shared" si="52"/>
        <v>INSERT INTO TSaskitArchivePrix (RefSaskit,Prix,DATE_MODIF) Select RefSaskit, OldPrix, DateModification From TSaskit Where RefSaskit = 633;</v>
      </c>
      <c r="U264" t="str">
        <f t="shared" si="53"/>
        <v>UPDATE TSaskit sas set sas.OldPrix = sas.PrixMagasin, sas.PrixMagasin = 9824.92, sas.DateModification = NOW() where sas.RefSaskit = 633 ;</v>
      </c>
      <c r="V264" t="str">
        <f t="shared" si="54"/>
        <v>INSERT INTO TSaskitMajProduits (RefSaskitMaj, Reference,PrixMaj) values (3,'DGEOM_1220_110_6100',9824.92);</v>
      </c>
    </row>
    <row r="265" spans="1:22" x14ac:dyDescent="0.25">
      <c r="A265" t="s">
        <v>4836</v>
      </c>
      <c r="B265">
        <v>634</v>
      </c>
      <c r="C265">
        <v>578</v>
      </c>
      <c r="D265">
        <v>2570</v>
      </c>
      <c r="F265" t="s">
        <v>249</v>
      </c>
      <c r="G265" t="s">
        <v>4836</v>
      </c>
      <c r="H265">
        <v>12346.278</v>
      </c>
      <c r="I265" t="s">
        <v>4827</v>
      </c>
      <c r="J265">
        <v>3684.3379999999997</v>
      </c>
      <c r="K265" t="str">
        <f t="shared" si="44"/>
        <v>12346.28</v>
      </c>
      <c r="L265">
        <f t="shared" si="45"/>
        <v>8661.94</v>
      </c>
      <c r="M265" t="str">
        <f t="shared" si="46"/>
        <v>8661.94</v>
      </c>
      <c r="N265">
        <f t="shared" si="47"/>
        <v>1</v>
      </c>
      <c r="P265" s="107" t="str">
        <f t="shared" si="48"/>
        <v/>
      </c>
      <c r="Q265" s="107" t="str">
        <f t="shared" si="49"/>
        <v/>
      </c>
      <c r="R265" s="107" t="str">
        <f t="shared" si="50"/>
        <v>UPDATE saskitps_product_attribute pa set pa.price = 8661.94 where pa.id_product = 578 and pa.id_product_attribute = 2570 ;</v>
      </c>
      <c r="S265" s="107" t="str">
        <f t="shared" si="51"/>
        <v>UPDATE saskitps_product_attribute_shop pa set pa.price = 8661.94 where pa.id_product = 578 and pa.id_product_attribute = 2570 ;</v>
      </c>
      <c r="T265" s="107" t="str">
        <f t="shared" si="52"/>
        <v>INSERT INTO TSaskitArchivePrix (RefSaskit,Prix,DATE_MODIF) Select RefSaskit, OldPrix, DateModification From TSaskit Where RefSaskit = 634;</v>
      </c>
      <c r="U265" t="str">
        <f t="shared" si="53"/>
        <v>UPDATE TSaskit sas set sas.OldPrix = sas.PrixMagasin, sas.PrixMagasin = 12346.28, sas.DateModification = NOW() where sas.RefSaskit = 634 ;</v>
      </c>
      <c r="V265" t="str">
        <f t="shared" si="54"/>
        <v>INSERT INTO TSaskitMajProduits (RefSaskitMaj, Reference,PrixMaj) values (3,'DGEOM_1220_152_6100',12346.28);</v>
      </c>
    </row>
    <row r="266" spans="1:22" x14ac:dyDescent="0.25">
      <c r="A266" t="s">
        <v>4837</v>
      </c>
      <c r="B266">
        <v>635</v>
      </c>
      <c r="C266">
        <v>578</v>
      </c>
      <c r="D266">
        <v>2571</v>
      </c>
      <c r="F266" t="s">
        <v>243</v>
      </c>
      <c r="G266" t="s">
        <v>4837</v>
      </c>
      <c r="H266">
        <v>12281.163999999999</v>
      </c>
      <c r="I266" t="s">
        <v>4827</v>
      </c>
      <c r="J266">
        <v>3684.3379999999997</v>
      </c>
      <c r="K266" t="str">
        <f t="shared" si="44"/>
        <v>12281.16</v>
      </c>
      <c r="L266">
        <f t="shared" si="45"/>
        <v>8596.83</v>
      </c>
      <c r="M266" t="str">
        <f t="shared" si="46"/>
        <v>8596.83</v>
      </c>
      <c r="N266">
        <f t="shared" si="47"/>
        <v>1</v>
      </c>
      <c r="P266" s="107" t="str">
        <f t="shared" si="48"/>
        <v/>
      </c>
      <c r="Q266" s="107" t="str">
        <f t="shared" si="49"/>
        <v/>
      </c>
      <c r="R266" s="107" t="str">
        <f t="shared" si="50"/>
        <v>UPDATE saskitps_product_attribute pa set pa.price = 8596.83 where pa.id_product = 578 and pa.id_product_attribute = 2571 ;</v>
      </c>
      <c r="S266" s="107" t="str">
        <f t="shared" si="51"/>
        <v>UPDATE saskitps_product_attribute_shop pa set pa.price = 8596.83 where pa.id_product = 578 and pa.id_product_attribute = 2571 ;</v>
      </c>
      <c r="T266" s="107" t="str">
        <f t="shared" si="52"/>
        <v>INSERT INTO TSaskitArchivePrix (RefSaskit,Prix,DATE_MODIF) Select RefSaskit, OldPrix, DateModification From TSaskit Where RefSaskit = 635;</v>
      </c>
      <c r="U266" t="str">
        <f t="shared" si="53"/>
        <v>UPDATE TSaskit sas set sas.OldPrix = sas.PrixMagasin, sas.PrixMagasin = 12281.16, sas.DateModification = NOW() where sas.RefSaskit = 635 ;</v>
      </c>
      <c r="V266" t="str">
        <f t="shared" si="54"/>
        <v>INSERT INTO TSaskitMajProduits (RefSaskitMaj, Reference,PrixMaj) values (3,'DGEOM_1525_110_6100',12281.16);</v>
      </c>
    </row>
    <row r="267" spans="1:22" x14ac:dyDescent="0.25">
      <c r="A267" t="s">
        <v>4838</v>
      </c>
      <c r="B267">
        <v>636</v>
      </c>
      <c r="C267">
        <v>578</v>
      </c>
      <c r="D267">
        <v>2572</v>
      </c>
      <c r="F267" t="s">
        <v>247</v>
      </c>
      <c r="G267" t="s">
        <v>4838</v>
      </c>
      <c r="H267">
        <v>15432.843999999997</v>
      </c>
      <c r="I267" t="s">
        <v>4827</v>
      </c>
      <c r="J267">
        <v>3684.3379999999997</v>
      </c>
      <c r="K267" t="str">
        <f t="shared" si="44"/>
        <v>15432.84</v>
      </c>
      <c r="L267">
        <f t="shared" si="45"/>
        <v>11748.51</v>
      </c>
      <c r="M267" t="str">
        <f t="shared" si="46"/>
        <v>11748.51</v>
      </c>
      <c r="N267">
        <f t="shared" si="47"/>
        <v>1</v>
      </c>
      <c r="P267" s="107" t="str">
        <f t="shared" si="48"/>
        <v/>
      </c>
      <c r="Q267" s="107" t="str">
        <f t="shared" si="49"/>
        <v/>
      </c>
      <c r="R267" s="107" t="str">
        <f t="shared" si="50"/>
        <v>UPDATE saskitps_product_attribute pa set pa.price = 11748.51 where pa.id_product = 578 and pa.id_product_attribute = 2572 ;</v>
      </c>
      <c r="S267" s="107" t="str">
        <f t="shared" si="51"/>
        <v>UPDATE saskitps_product_attribute_shop pa set pa.price = 11748.51 where pa.id_product = 578 and pa.id_product_attribute = 2572 ;</v>
      </c>
      <c r="T267" s="107" t="str">
        <f t="shared" si="52"/>
        <v>INSERT INTO TSaskitArchivePrix (RefSaskit,Prix,DATE_MODIF) Select RefSaskit, OldPrix, DateModification From TSaskit Where RefSaskit = 636;</v>
      </c>
      <c r="U267" t="str">
        <f t="shared" si="53"/>
        <v>UPDATE TSaskit sas set sas.OldPrix = sas.PrixMagasin, sas.PrixMagasin = 15432.84, sas.DateModification = NOW() where sas.RefSaskit = 636 ;</v>
      </c>
      <c r="V267" t="str">
        <f t="shared" si="54"/>
        <v>INSERT INTO TSaskitMajProduits (RefSaskitMaj, Reference,PrixMaj) values (3,'DGEOM_1525_152_6100',15432.84);</v>
      </c>
    </row>
    <row r="268" spans="1:22" x14ac:dyDescent="0.25">
      <c r="A268" t="s">
        <v>4839</v>
      </c>
      <c r="B268">
        <v>729</v>
      </c>
      <c r="C268">
        <v>578</v>
      </c>
      <c r="D268">
        <v>2657</v>
      </c>
      <c r="F268" t="s">
        <v>2015</v>
      </c>
      <c r="G268" t="s">
        <v>4839</v>
      </c>
      <c r="H268">
        <v>2456.23</v>
      </c>
      <c r="I268" t="s">
        <v>4827</v>
      </c>
      <c r="J268">
        <v>3684.3379999999997</v>
      </c>
      <c r="K268" t="str">
        <f t="shared" si="44"/>
        <v>2456.23</v>
      </c>
      <c r="L268">
        <f t="shared" si="45"/>
        <v>-1228.1099999999999</v>
      </c>
      <c r="M268" t="str">
        <f t="shared" si="46"/>
        <v>-1228.11</v>
      </c>
      <c r="N268">
        <f t="shared" si="47"/>
        <v>1</v>
      </c>
      <c r="P268" s="107" t="str">
        <f t="shared" si="48"/>
        <v/>
      </c>
      <c r="Q268" s="107" t="str">
        <f t="shared" si="49"/>
        <v/>
      </c>
      <c r="R268" s="107" t="str">
        <f t="shared" si="50"/>
        <v>UPDATE saskitps_product_attribute pa set pa.price = -1228.11 where pa.id_product = 578 and pa.id_product_attribute = 2657 ;</v>
      </c>
      <c r="S268" s="107" t="str">
        <f t="shared" si="51"/>
        <v>UPDATE saskitps_product_attribute_shop pa set pa.price = -1228.11 where pa.id_product = 578 and pa.id_product_attribute = 2657 ;</v>
      </c>
      <c r="T268" s="107" t="str">
        <f t="shared" si="52"/>
        <v>INSERT INTO TSaskitArchivePrix (RefSaskit,Prix,DATE_MODIF) Select RefSaskit, OldPrix, DateModification From TSaskit Where RefSaskit = 729;</v>
      </c>
      <c r="U268" t="str">
        <f t="shared" si="53"/>
        <v>UPDATE TSaskit sas set sas.OldPrix = sas.PrixMagasin, sas.PrixMagasin = 2456.23, sas.DateModification = NOW() where sas.RefSaskit = 729 ;</v>
      </c>
      <c r="V268" t="str">
        <f t="shared" si="54"/>
        <v>INSERT INTO TSaskitMajProduits (RefSaskitMaj, Reference,PrixMaj) values (3,'DGEOM_610_110_3050',2456.23);</v>
      </c>
    </row>
    <row r="269" spans="1:22" x14ac:dyDescent="0.25">
      <c r="A269" t="s">
        <v>4829</v>
      </c>
      <c r="B269">
        <v>730</v>
      </c>
      <c r="C269">
        <v>578</v>
      </c>
      <c r="D269">
        <v>2658</v>
      </c>
      <c r="F269" t="s">
        <v>2017</v>
      </c>
      <c r="G269" t="s">
        <v>4829</v>
      </c>
      <c r="H269">
        <v>4912.46</v>
      </c>
      <c r="I269" t="s">
        <v>4827</v>
      </c>
      <c r="J269">
        <v>3684.3379999999997</v>
      </c>
      <c r="K269" t="str">
        <f t="shared" si="44"/>
        <v>4912.46</v>
      </c>
      <c r="L269">
        <f t="shared" si="45"/>
        <v>1228.1199999999999</v>
      </c>
      <c r="M269" t="str">
        <f t="shared" si="46"/>
        <v>1228.12</v>
      </c>
      <c r="N269">
        <f t="shared" si="47"/>
        <v>1</v>
      </c>
      <c r="P269" s="107" t="str">
        <f t="shared" si="48"/>
        <v/>
      </c>
      <c r="Q269" s="107" t="str">
        <f t="shared" si="49"/>
        <v/>
      </c>
      <c r="R269" s="107" t="str">
        <f t="shared" si="50"/>
        <v>UPDATE saskitps_product_attribute pa set pa.price = 1228.12 where pa.id_product = 578 and pa.id_product_attribute = 2658 ;</v>
      </c>
      <c r="S269" s="107" t="str">
        <f t="shared" si="51"/>
        <v>UPDATE saskitps_product_attribute_shop pa set pa.price = 1228.12 where pa.id_product = 578 and pa.id_product_attribute = 2658 ;</v>
      </c>
      <c r="T269" s="107" t="str">
        <f t="shared" si="52"/>
        <v>INSERT INTO TSaskitArchivePrix (RefSaskit,Prix,DATE_MODIF) Select RefSaskit, OldPrix, DateModification From TSaskit Where RefSaskit = 730;</v>
      </c>
      <c r="U269" t="str">
        <f t="shared" si="53"/>
        <v>UPDATE TSaskit sas set sas.OldPrix = sas.PrixMagasin, sas.PrixMagasin = 4912.46, sas.DateModification = NOW() where sas.RefSaskit = 730 ;</v>
      </c>
      <c r="V269" t="str">
        <f t="shared" si="54"/>
        <v>INSERT INTO TSaskitMajProduits (RefSaskitMaj, Reference,PrixMaj) values (3,'DGEOM_610_110_6100',4912.46);</v>
      </c>
    </row>
    <row r="270" spans="1:22" x14ac:dyDescent="0.25">
      <c r="A270" t="s">
        <v>4840</v>
      </c>
      <c r="B270">
        <v>731</v>
      </c>
      <c r="C270">
        <v>578</v>
      </c>
      <c r="D270">
        <v>2659</v>
      </c>
      <c r="F270" t="s">
        <v>2035</v>
      </c>
      <c r="G270" t="s">
        <v>4840</v>
      </c>
      <c r="H270">
        <v>3086.5659999999998</v>
      </c>
      <c r="I270" t="s">
        <v>4827</v>
      </c>
      <c r="J270">
        <v>3684.3379999999997</v>
      </c>
      <c r="K270" t="str">
        <f t="shared" si="44"/>
        <v>3086.57</v>
      </c>
      <c r="L270">
        <f t="shared" si="45"/>
        <v>-597.77</v>
      </c>
      <c r="M270" t="str">
        <f t="shared" si="46"/>
        <v>-597.77</v>
      </c>
      <c r="N270">
        <f t="shared" si="47"/>
        <v>1</v>
      </c>
      <c r="P270" s="107" t="str">
        <f t="shared" si="48"/>
        <v/>
      </c>
      <c r="Q270" s="107" t="str">
        <f t="shared" si="49"/>
        <v/>
      </c>
      <c r="R270" s="107" t="str">
        <f t="shared" si="50"/>
        <v>UPDATE saskitps_product_attribute pa set pa.price = -597.77 where pa.id_product = 578 and pa.id_product_attribute = 2659 ;</v>
      </c>
      <c r="S270" s="107" t="str">
        <f t="shared" si="51"/>
        <v>UPDATE saskitps_product_attribute_shop pa set pa.price = -597.77 where pa.id_product = 578 and pa.id_product_attribute = 2659 ;</v>
      </c>
      <c r="T270" s="107" t="str">
        <f t="shared" si="52"/>
        <v>INSERT INTO TSaskitArchivePrix (RefSaskit,Prix,DATE_MODIF) Select RefSaskit, OldPrix, DateModification From TSaskit Where RefSaskit = 731;</v>
      </c>
      <c r="U270" t="str">
        <f t="shared" si="53"/>
        <v>UPDATE TSaskit sas set sas.OldPrix = sas.PrixMagasin, sas.PrixMagasin = 3086.57, sas.DateModification = NOW() where sas.RefSaskit = 731 ;</v>
      </c>
      <c r="V270" t="str">
        <f t="shared" si="54"/>
        <v>INSERT INTO TSaskitMajProduits (RefSaskitMaj, Reference,PrixMaj) values (3,'DGEOM_610_152_3050',3086.57);</v>
      </c>
    </row>
    <row r="271" spans="1:22" x14ac:dyDescent="0.25">
      <c r="A271" t="s">
        <v>4830</v>
      </c>
      <c r="B271">
        <v>732</v>
      </c>
      <c r="C271">
        <v>578</v>
      </c>
      <c r="D271">
        <v>2660</v>
      </c>
      <c r="F271" t="s">
        <v>2037</v>
      </c>
      <c r="G271" t="s">
        <v>4830</v>
      </c>
      <c r="H271">
        <v>6173.1319999999996</v>
      </c>
      <c r="I271" t="s">
        <v>4827</v>
      </c>
      <c r="J271">
        <v>3684.3379999999997</v>
      </c>
      <c r="K271" t="str">
        <f t="shared" si="44"/>
        <v>6173.13</v>
      </c>
      <c r="L271">
        <f t="shared" si="45"/>
        <v>2488.79</v>
      </c>
      <c r="M271" t="str">
        <f t="shared" si="46"/>
        <v>2488.79</v>
      </c>
      <c r="N271">
        <f t="shared" si="47"/>
        <v>1</v>
      </c>
      <c r="P271" s="107" t="str">
        <f t="shared" si="48"/>
        <v/>
      </c>
      <c r="Q271" s="107" t="str">
        <f t="shared" si="49"/>
        <v/>
      </c>
      <c r="R271" s="107" t="str">
        <f t="shared" si="50"/>
        <v>UPDATE saskitps_product_attribute pa set pa.price = 2488.79 where pa.id_product = 578 and pa.id_product_attribute = 2660 ;</v>
      </c>
      <c r="S271" s="107" t="str">
        <f t="shared" si="51"/>
        <v>UPDATE saskitps_product_attribute_shop pa set pa.price = 2488.79 where pa.id_product = 578 and pa.id_product_attribute = 2660 ;</v>
      </c>
      <c r="T271" s="107" t="str">
        <f t="shared" si="52"/>
        <v>INSERT INTO TSaskitArchivePrix (RefSaskit,Prix,DATE_MODIF) Select RefSaskit, OldPrix, DateModification From TSaskit Where RefSaskit = 732;</v>
      </c>
      <c r="U271" t="str">
        <f t="shared" si="53"/>
        <v>UPDATE TSaskit sas set sas.OldPrix = sas.PrixMagasin, sas.PrixMagasin = 6173.13, sas.DateModification = NOW() where sas.RefSaskit = 732 ;</v>
      </c>
      <c r="V271" t="str">
        <f t="shared" si="54"/>
        <v>INSERT INTO TSaskitMajProduits (RefSaskitMaj, Reference,PrixMaj) values (3,'DGEOM_610_152_6100',6173.13);</v>
      </c>
    </row>
    <row r="272" spans="1:22" x14ac:dyDescent="0.25">
      <c r="A272" t="s">
        <v>4841</v>
      </c>
      <c r="B272">
        <v>648</v>
      </c>
      <c r="C272">
        <v>582</v>
      </c>
      <c r="D272">
        <v>2573</v>
      </c>
      <c r="E272" t="s">
        <v>5687</v>
      </c>
      <c r="F272" t="s">
        <v>1639</v>
      </c>
      <c r="G272" t="s">
        <v>4841</v>
      </c>
      <c r="H272">
        <v>8.1675000000000004</v>
      </c>
      <c r="I272" t="s">
        <v>4841</v>
      </c>
      <c r="J272">
        <v>8.1675000000000004</v>
      </c>
      <c r="K272" t="str">
        <f t="shared" si="44"/>
        <v>8.17</v>
      </c>
      <c r="L272">
        <f t="shared" si="45"/>
        <v>0</v>
      </c>
      <c r="M272" t="str">
        <f t="shared" si="46"/>
        <v>0</v>
      </c>
      <c r="N272">
        <f t="shared" si="47"/>
        <v>1</v>
      </c>
      <c r="P272" s="107" t="str">
        <f t="shared" si="48"/>
        <v>UPDATE saskitps_product p set p.price = 8.17, p.date_upd=now() where p.id_product = 582 ;</v>
      </c>
      <c r="Q272" s="107" t="str">
        <f t="shared" si="49"/>
        <v>UPDATE saskitps_product_shop p set p.price = 8.17, p.date_upd=now() where p.id_product = 582 ;</v>
      </c>
      <c r="R272" s="107" t="str">
        <f t="shared" si="50"/>
        <v>UPDATE saskitps_product_attribute pa set pa.price = 0 where pa.id_product = 582 and pa.id_product_attribute = 2573 ;</v>
      </c>
      <c r="S272" s="107" t="str">
        <f t="shared" si="51"/>
        <v>UPDATE saskitps_product_attribute_shop pa set pa.price = 0 where pa.id_product = 582 and pa.id_product_attribute = 2573 ;</v>
      </c>
      <c r="T272" s="107" t="str">
        <f t="shared" si="52"/>
        <v>INSERT INTO TSaskitArchivePrix (RefSaskit,Prix,DATE_MODIF) Select RefSaskit, OldPrix, DateModification From TSaskit Where RefSaskit = 648;</v>
      </c>
      <c r="U272" t="str">
        <f t="shared" si="53"/>
        <v>UPDATE TSaskit sas set sas.OldPrix = sas.PrixMagasin, sas.PrixMagasin = 8.17, sas.DateModification = NOW() where sas.RefSaskit = 648 ;</v>
      </c>
      <c r="V272" t="str">
        <f t="shared" si="54"/>
        <v>INSERT INTO TSaskitMajProduits (RefSaskitMaj, Reference,PrixMaj) values (3,'T403L15',8.17);</v>
      </c>
    </row>
    <row r="273" spans="1:22" x14ac:dyDescent="0.25">
      <c r="A273" t="s">
        <v>4842</v>
      </c>
      <c r="B273">
        <v>649</v>
      </c>
      <c r="C273">
        <v>582</v>
      </c>
      <c r="D273">
        <v>2574</v>
      </c>
      <c r="F273" t="s">
        <v>1637</v>
      </c>
      <c r="G273" t="s">
        <v>4842</v>
      </c>
      <c r="H273">
        <v>10.89</v>
      </c>
      <c r="I273" t="s">
        <v>4841</v>
      </c>
      <c r="J273">
        <v>8.1675000000000004</v>
      </c>
      <c r="K273" t="str">
        <f t="shared" si="44"/>
        <v>10.89</v>
      </c>
      <c r="L273">
        <f t="shared" si="45"/>
        <v>2.72</v>
      </c>
      <c r="M273" t="str">
        <f t="shared" si="46"/>
        <v>2.72</v>
      </c>
      <c r="N273">
        <f t="shared" si="47"/>
        <v>1</v>
      </c>
      <c r="P273" s="107" t="str">
        <f t="shared" si="48"/>
        <v/>
      </c>
      <c r="Q273" s="107" t="str">
        <f t="shared" si="49"/>
        <v/>
      </c>
      <c r="R273" s="107" t="str">
        <f t="shared" si="50"/>
        <v>UPDATE saskitps_product_attribute pa set pa.price = 2.72 where pa.id_product = 582 and pa.id_product_attribute = 2574 ;</v>
      </c>
      <c r="S273" s="107" t="str">
        <f t="shared" si="51"/>
        <v>UPDATE saskitps_product_attribute_shop pa set pa.price = 2.72 where pa.id_product = 582 and pa.id_product_attribute = 2574 ;</v>
      </c>
      <c r="T273" s="107" t="str">
        <f t="shared" si="52"/>
        <v>INSERT INTO TSaskitArchivePrix (RefSaskit,Prix,DATE_MODIF) Select RefSaskit, OldPrix, DateModification From TSaskit Where RefSaskit = 649;</v>
      </c>
      <c r="U273" t="str">
        <f t="shared" si="53"/>
        <v>UPDATE TSaskit sas set sas.OldPrix = sas.PrixMagasin, sas.PrixMagasin = 10.89, sas.DateModification = NOW() where sas.RefSaskit = 649 ;</v>
      </c>
      <c r="V273" t="str">
        <f t="shared" si="54"/>
        <v>INSERT INTO TSaskitMajProduits (RefSaskitMaj, Reference,PrixMaj) values (3,'T403L20',10.89);</v>
      </c>
    </row>
    <row r="274" spans="1:22" x14ac:dyDescent="0.25">
      <c r="A274" t="s">
        <v>4841</v>
      </c>
      <c r="B274">
        <v>650</v>
      </c>
      <c r="C274">
        <v>583</v>
      </c>
      <c r="D274">
        <v>2575</v>
      </c>
      <c r="E274" t="s">
        <v>5687</v>
      </c>
      <c r="F274" t="s">
        <v>1641</v>
      </c>
      <c r="G274" t="s">
        <v>4841</v>
      </c>
      <c r="H274">
        <v>11.5275</v>
      </c>
      <c r="I274" t="s">
        <v>4841</v>
      </c>
      <c r="J274">
        <v>11.5275</v>
      </c>
      <c r="K274" t="str">
        <f t="shared" si="44"/>
        <v>11.53</v>
      </c>
      <c r="L274">
        <f t="shared" si="45"/>
        <v>0</v>
      </c>
      <c r="M274" t="str">
        <f t="shared" si="46"/>
        <v>0</v>
      </c>
      <c r="N274">
        <f t="shared" si="47"/>
        <v>1</v>
      </c>
      <c r="P274" s="107" t="str">
        <f t="shared" si="48"/>
        <v>UPDATE saskitps_product p set p.price = 11.53, p.date_upd=now() where p.id_product = 583 ;</v>
      </c>
      <c r="Q274" s="107" t="str">
        <f t="shared" si="49"/>
        <v>UPDATE saskitps_product_shop p set p.price = 11.53, p.date_upd=now() where p.id_product = 583 ;</v>
      </c>
      <c r="R274" s="107" t="str">
        <f t="shared" si="50"/>
        <v>UPDATE saskitps_product_attribute pa set pa.price = 0 where pa.id_product = 583 and pa.id_product_attribute = 2575 ;</v>
      </c>
      <c r="S274" s="107" t="str">
        <f t="shared" si="51"/>
        <v>UPDATE saskitps_product_attribute_shop pa set pa.price = 0 where pa.id_product = 583 and pa.id_product_attribute = 2575 ;</v>
      </c>
      <c r="T274" s="107" t="str">
        <f t="shared" si="52"/>
        <v>INSERT INTO TSaskitArchivePrix (RefSaskit,Prix,DATE_MODIF) Select RefSaskit, OldPrix, DateModification From TSaskit Where RefSaskit = 650;</v>
      </c>
      <c r="U274" t="str">
        <f t="shared" si="53"/>
        <v>UPDATE TSaskit sas set sas.OldPrix = sas.PrixMagasin, sas.PrixMagasin = 11.53, sas.DateModification = NOW() where sas.RefSaskit = 650 ;</v>
      </c>
      <c r="V274" t="str">
        <f t="shared" si="54"/>
        <v>INSERT INTO TSaskitMajProduits (RefSaskitMaj, Reference,PrixMaj) values (3,'CE403L15',11.53);</v>
      </c>
    </row>
    <row r="275" spans="1:22" x14ac:dyDescent="0.25">
      <c r="A275" t="s">
        <v>4842</v>
      </c>
      <c r="B275">
        <v>651</v>
      </c>
      <c r="C275">
        <v>583</v>
      </c>
      <c r="D275">
        <v>2576</v>
      </c>
      <c r="F275" t="s">
        <v>1643</v>
      </c>
      <c r="G275" t="s">
        <v>4842</v>
      </c>
      <c r="H275">
        <v>14.120000000000001</v>
      </c>
      <c r="I275" t="s">
        <v>4841</v>
      </c>
      <c r="J275">
        <v>11.5275</v>
      </c>
      <c r="K275" t="str">
        <f t="shared" si="44"/>
        <v>14.12</v>
      </c>
      <c r="L275">
        <f t="shared" si="45"/>
        <v>2.59</v>
      </c>
      <c r="M275" t="str">
        <f t="shared" si="46"/>
        <v>2.59</v>
      </c>
      <c r="N275">
        <f t="shared" si="47"/>
        <v>1</v>
      </c>
      <c r="P275" s="107" t="str">
        <f t="shared" si="48"/>
        <v/>
      </c>
      <c r="Q275" s="107" t="str">
        <f t="shared" si="49"/>
        <v/>
      </c>
      <c r="R275" s="107" t="str">
        <f t="shared" si="50"/>
        <v>UPDATE saskitps_product_attribute pa set pa.price = 2.59 where pa.id_product = 583 and pa.id_product_attribute = 2576 ;</v>
      </c>
      <c r="S275" s="107" t="str">
        <f t="shared" si="51"/>
        <v>UPDATE saskitps_product_attribute_shop pa set pa.price = 2.59 where pa.id_product = 583 and pa.id_product_attribute = 2576 ;</v>
      </c>
      <c r="T275" s="107" t="str">
        <f t="shared" si="52"/>
        <v>INSERT INTO TSaskitArchivePrix (RefSaskit,Prix,DATE_MODIF) Select RefSaskit, OldPrix, DateModification From TSaskit Where RefSaskit = 651;</v>
      </c>
      <c r="U275" t="str">
        <f t="shared" si="53"/>
        <v>UPDATE TSaskit sas set sas.OldPrix = sas.PrixMagasin, sas.PrixMagasin = 14.12, sas.DateModification = NOW() where sas.RefSaskit = 651 ;</v>
      </c>
      <c r="V275" t="str">
        <f t="shared" si="54"/>
        <v>INSERT INTO TSaskitMajProduits (RefSaskitMaj, Reference,PrixMaj) values (3,'CE403L20',14.12);</v>
      </c>
    </row>
    <row r="276" spans="1:22" x14ac:dyDescent="0.25">
      <c r="A276" t="s">
        <v>4843</v>
      </c>
      <c r="B276">
        <v>652</v>
      </c>
      <c r="C276">
        <v>584</v>
      </c>
      <c r="D276">
        <v>2577</v>
      </c>
      <c r="E276" t="s">
        <v>5687</v>
      </c>
      <c r="F276" t="s">
        <v>1631</v>
      </c>
      <c r="G276" t="s">
        <v>4843</v>
      </c>
      <c r="H276">
        <v>219.94000695000003</v>
      </c>
      <c r="I276" t="s">
        <v>4843</v>
      </c>
      <c r="J276">
        <v>219.94000695000003</v>
      </c>
      <c r="K276" t="str">
        <f t="shared" si="44"/>
        <v>219.94</v>
      </c>
      <c r="L276">
        <f t="shared" si="45"/>
        <v>0</v>
      </c>
      <c r="M276" t="str">
        <f t="shared" si="46"/>
        <v>0</v>
      </c>
      <c r="N276">
        <f t="shared" si="47"/>
        <v>0</v>
      </c>
      <c r="P276" s="107" t="str">
        <f t="shared" si="48"/>
        <v/>
      </c>
      <c r="Q276" s="107" t="str">
        <f t="shared" si="49"/>
        <v/>
      </c>
      <c r="R276" s="107" t="str">
        <f t="shared" si="50"/>
        <v/>
      </c>
      <c r="S276" s="107" t="str">
        <f t="shared" si="51"/>
        <v/>
      </c>
      <c r="T276" s="107" t="str">
        <f t="shared" si="52"/>
        <v/>
      </c>
      <c r="U276" t="str">
        <f t="shared" si="53"/>
        <v/>
      </c>
      <c r="V276" t="str">
        <f t="shared" si="54"/>
        <v/>
      </c>
    </row>
    <row r="277" spans="1:22" x14ac:dyDescent="0.25">
      <c r="A277" t="s">
        <v>4844</v>
      </c>
      <c r="B277">
        <v>653</v>
      </c>
      <c r="C277">
        <v>584</v>
      </c>
      <c r="D277">
        <v>2578</v>
      </c>
      <c r="F277" t="s">
        <v>1633</v>
      </c>
      <c r="G277" t="s">
        <v>4844</v>
      </c>
      <c r="H277">
        <v>439.88001390000005</v>
      </c>
      <c r="I277" t="s">
        <v>4843</v>
      </c>
      <c r="J277">
        <v>219.94000695000003</v>
      </c>
      <c r="K277" t="str">
        <f t="shared" si="44"/>
        <v>439.88</v>
      </c>
      <c r="L277">
        <f t="shared" si="45"/>
        <v>219.94</v>
      </c>
      <c r="M277" t="str">
        <f t="shared" si="46"/>
        <v>219.94</v>
      </c>
      <c r="N277">
        <f t="shared" si="47"/>
        <v>0</v>
      </c>
      <c r="P277" s="107" t="str">
        <f t="shared" si="48"/>
        <v/>
      </c>
      <c r="Q277" s="107" t="str">
        <f t="shared" si="49"/>
        <v/>
      </c>
      <c r="R277" s="107" t="str">
        <f t="shared" si="50"/>
        <v/>
      </c>
      <c r="S277" s="107" t="str">
        <f t="shared" si="51"/>
        <v/>
      </c>
      <c r="T277" s="107" t="str">
        <f t="shared" si="52"/>
        <v/>
      </c>
      <c r="U277" t="str">
        <f t="shared" si="53"/>
        <v/>
      </c>
      <c r="V277" t="str">
        <f t="shared" si="54"/>
        <v/>
      </c>
    </row>
    <row r="278" spans="1:22" x14ac:dyDescent="0.25">
      <c r="A278" t="s">
        <v>4845</v>
      </c>
      <c r="B278">
        <v>654</v>
      </c>
      <c r="C278">
        <v>585</v>
      </c>
      <c r="D278">
        <v>2579</v>
      </c>
      <c r="E278" t="s">
        <v>5687</v>
      </c>
      <c r="F278" t="s">
        <v>1514</v>
      </c>
      <c r="G278" t="s">
        <v>4845</v>
      </c>
      <c r="H278">
        <v>94.485000000000014</v>
      </c>
      <c r="I278" t="s">
        <v>4845</v>
      </c>
      <c r="J278">
        <v>94.485000000000014</v>
      </c>
      <c r="K278" t="str">
        <f t="shared" si="44"/>
        <v>94.49</v>
      </c>
      <c r="L278">
        <f t="shared" si="45"/>
        <v>0</v>
      </c>
      <c r="M278" t="str">
        <f t="shared" si="46"/>
        <v>0</v>
      </c>
      <c r="N278">
        <f t="shared" si="47"/>
        <v>1</v>
      </c>
      <c r="P278" s="107" t="str">
        <f t="shared" si="48"/>
        <v>UPDATE saskitps_product p set p.price = 94.49, p.date_upd=now() where p.id_product = 585 ;</v>
      </c>
      <c r="Q278" s="107" t="str">
        <f t="shared" si="49"/>
        <v>UPDATE saskitps_product_shop p set p.price = 94.49, p.date_upd=now() where p.id_product = 585 ;</v>
      </c>
      <c r="R278" s="107" t="str">
        <f t="shared" si="50"/>
        <v>UPDATE saskitps_product_attribute pa set pa.price = 0 where pa.id_product = 585 and pa.id_product_attribute = 2579 ;</v>
      </c>
      <c r="S278" s="107" t="str">
        <f t="shared" si="51"/>
        <v>UPDATE saskitps_product_attribute_shop pa set pa.price = 0 where pa.id_product = 585 and pa.id_product_attribute = 2579 ;</v>
      </c>
      <c r="T278" s="107" t="str">
        <f t="shared" si="52"/>
        <v>INSERT INTO TSaskitArchivePrix (RefSaskit,Prix,DATE_MODIF) Select RefSaskit, OldPrix, DateModification From TSaskit Where RefSaskit = 654;</v>
      </c>
      <c r="U278" t="str">
        <f t="shared" si="53"/>
        <v>UPDATE TSaskit sas set sas.OldPrix = sas.PrixMagasin, sas.PrixMagasin = 94.49, sas.DateModification = NOW() where sas.RefSaskit = 654 ;</v>
      </c>
      <c r="V278" t="str">
        <f t="shared" si="54"/>
        <v>INSERT INTO TSaskitMajProduits (RefSaskitMaj, Reference,PrixMaj) values (3,'DFVL',94.49);</v>
      </c>
    </row>
    <row r="279" spans="1:22" x14ac:dyDescent="0.25">
      <c r="A279" t="s">
        <v>4846</v>
      </c>
      <c r="B279">
        <v>655</v>
      </c>
      <c r="C279">
        <v>585</v>
      </c>
      <c r="D279">
        <v>2580</v>
      </c>
      <c r="F279" t="s">
        <v>1516</v>
      </c>
      <c r="G279" t="s">
        <v>4846</v>
      </c>
      <c r="H279">
        <v>96.041499999999999</v>
      </c>
      <c r="I279" t="s">
        <v>4845</v>
      </c>
      <c r="J279">
        <v>94.485000000000014</v>
      </c>
      <c r="K279" t="str">
        <f t="shared" si="44"/>
        <v>96.04</v>
      </c>
      <c r="L279">
        <f t="shared" si="45"/>
        <v>1.56</v>
      </c>
      <c r="M279" t="str">
        <f t="shared" si="46"/>
        <v>1.56</v>
      </c>
      <c r="N279">
        <f t="shared" si="47"/>
        <v>1</v>
      </c>
      <c r="P279" s="107" t="str">
        <f t="shared" si="48"/>
        <v/>
      </c>
      <c r="Q279" s="107" t="str">
        <f t="shared" si="49"/>
        <v/>
      </c>
      <c r="R279" s="107" t="str">
        <f t="shared" si="50"/>
        <v>UPDATE saskitps_product_attribute pa set pa.price = 1.56 where pa.id_product = 585 and pa.id_product_attribute = 2580 ;</v>
      </c>
      <c r="S279" s="107" t="str">
        <f t="shared" si="51"/>
        <v>UPDATE saskitps_product_attribute_shop pa set pa.price = 1.56 where pa.id_product = 585 and pa.id_product_attribute = 2580 ;</v>
      </c>
      <c r="T279" s="107" t="str">
        <f t="shared" si="52"/>
        <v>INSERT INTO TSaskitArchivePrix (RefSaskit,Prix,DATE_MODIF) Select RefSaskit, OldPrix, DateModification From TSaskit Where RefSaskit = 655;</v>
      </c>
      <c r="U279" t="str">
        <f t="shared" si="53"/>
        <v>UPDATE TSaskit sas set sas.OldPrix = sas.PrixMagasin, sas.PrixMagasin = 96.04, sas.DateModification = NOW() where sas.RefSaskit = 655 ;</v>
      </c>
      <c r="V279" t="str">
        <f t="shared" si="54"/>
        <v>INSERT INTO TSaskitMajProduits (RefSaskitMaj, Reference,PrixMaj) values (3,'DFVC',96.04);</v>
      </c>
    </row>
    <row r="280" spans="1:22" x14ac:dyDescent="0.25">
      <c r="A280" t="s">
        <v>4847</v>
      </c>
      <c r="B280">
        <v>656</v>
      </c>
      <c r="C280">
        <v>588</v>
      </c>
      <c r="D280">
        <v>2581</v>
      </c>
      <c r="F280" t="s">
        <v>465</v>
      </c>
      <c r="G280" t="s">
        <v>4847</v>
      </c>
      <c r="H280">
        <v>50.731499999999997</v>
      </c>
      <c r="I280" t="s">
        <v>4853</v>
      </c>
      <c r="J280">
        <v>27.33</v>
      </c>
      <c r="K280" t="str">
        <f t="shared" si="44"/>
        <v>50.73</v>
      </c>
      <c r="L280">
        <f t="shared" si="45"/>
        <v>23.4</v>
      </c>
      <c r="M280" t="str">
        <f t="shared" si="46"/>
        <v>23.4</v>
      </c>
      <c r="N280">
        <f t="shared" si="47"/>
        <v>0</v>
      </c>
      <c r="P280" s="107" t="str">
        <f t="shared" si="48"/>
        <v/>
      </c>
      <c r="Q280" s="107" t="str">
        <f t="shared" si="49"/>
        <v/>
      </c>
      <c r="R280" s="107" t="str">
        <f t="shared" si="50"/>
        <v/>
      </c>
      <c r="S280" s="107" t="str">
        <f t="shared" si="51"/>
        <v/>
      </c>
      <c r="T280" s="107" t="str">
        <f t="shared" si="52"/>
        <v/>
      </c>
      <c r="U280" t="str">
        <f t="shared" si="53"/>
        <v/>
      </c>
      <c r="V280" t="str">
        <f t="shared" si="54"/>
        <v/>
      </c>
    </row>
    <row r="281" spans="1:22" x14ac:dyDescent="0.25">
      <c r="A281" t="s">
        <v>4848</v>
      </c>
      <c r="B281">
        <v>657</v>
      </c>
      <c r="C281">
        <v>588</v>
      </c>
      <c r="D281">
        <v>2582</v>
      </c>
      <c r="F281" t="s">
        <v>469</v>
      </c>
      <c r="G281" t="s">
        <v>4848</v>
      </c>
      <c r="H281">
        <v>51.54</v>
      </c>
      <c r="I281" t="s">
        <v>4853</v>
      </c>
      <c r="J281">
        <v>27.33</v>
      </c>
      <c r="K281" t="str">
        <f t="shared" si="44"/>
        <v>51.54</v>
      </c>
      <c r="L281">
        <f t="shared" si="45"/>
        <v>24.21</v>
      </c>
      <c r="M281" t="str">
        <f t="shared" si="46"/>
        <v>24.21</v>
      </c>
      <c r="N281">
        <f t="shared" si="47"/>
        <v>0</v>
      </c>
      <c r="P281" s="107" t="str">
        <f t="shared" si="48"/>
        <v/>
      </c>
      <c r="Q281" s="107" t="str">
        <f t="shared" si="49"/>
        <v/>
      </c>
      <c r="R281" s="107" t="str">
        <f t="shared" si="50"/>
        <v/>
      </c>
      <c r="S281" s="107" t="str">
        <f t="shared" si="51"/>
        <v/>
      </c>
      <c r="T281" s="107" t="str">
        <f t="shared" si="52"/>
        <v/>
      </c>
      <c r="U281" t="str">
        <f t="shared" si="53"/>
        <v/>
      </c>
      <c r="V281" t="str">
        <f t="shared" si="54"/>
        <v/>
      </c>
    </row>
    <row r="282" spans="1:22" x14ac:dyDescent="0.25">
      <c r="A282" t="s">
        <v>4849</v>
      </c>
      <c r="B282">
        <v>658</v>
      </c>
      <c r="C282">
        <v>588</v>
      </c>
      <c r="D282">
        <v>2583</v>
      </c>
      <c r="F282" t="s">
        <v>1036</v>
      </c>
      <c r="G282" t="s">
        <v>4849</v>
      </c>
      <c r="H282">
        <v>26.52</v>
      </c>
      <c r="I282" t="s">
        <v>4853</v>
      </c>
      <c r="J282">
        <v>27.33</v>
      </c>
      <c r="K282" t="str">
        <f t="shared" si="44"/>
        <v>26.52</v>
      </c>
      <c r="L282">
        <f t="shared" si="45"/>
        <v>-0.81</v>
      </c>
      <c r="M282" t="str">
        <f t="shared" si="46"/>
        <v>-0.81</v>
      </c>
      <c r="N282">
        <f t="shared" si="47"/>
        <v>0</v>
      </c>
      <c r="P282" s="107" t="str">
        <f t="shared" si="48"/>
        <v/>
      </c>
      <c r="Q282" s="107" t="str">
        <f t="shared" si="49"/>
        <v/>
      </c>
      <c r="R282" s="107" t="str">
        <f t="shared" si="50"/>
        <v/>
      </c>
      <c r="S282" s="107" t="str">
        <f t="shared" si="51"/>
        <v/>
      </c>
      <c r="T282" s="107" t="str">
        <f t="shared" si="52"/>
        <v/>
      </c>
      <c r="U282" t="str">
        <f t="shared" si="53"/>
        <v/>
      </c>
      <c r="V282" t="str">
        <f t="shared" si="54"/>
        <v/>
      </c>
    </row>
    <row r="283" spans="1:22" x14ac:dyDescent="0.25">
      <c r="A283" t="s">
        <v>4850</v>
      </c>
      <c r="B283">
        <v>659</v>
      </c>
      <c r="C283">
        <v>588</v>
      </c>
      <c r="D283">
        <v>2584</v>
      </c>
      <c r="F283" t="s">
        <v>1681</v>
      </c>
      <c r="G283" t="s">
        <v>4850</v>
      </c>
      <c r="H283">
        <v>34.26</v>
      </c>
      <c r="I283" t="s">
        <v>4853</v>
      </c>
      <c r="J283">
        <v>27.33</v>
      </c>
      <c r="K283" t="str">
        <f t="shared" si="44"/>
        <v>34.26</v>
      </c>
      <c r="L283">
        <f t="shared" si="45"/>
        <v>6.93</v>
      </c>
      <c r="M283" t="str">
        <f t="shared" si="46"/>
        <v>6.93</v>
      </c>
      <c r="N283">
        <f t="shared" si="47"/>
        <v>0</v>
      </c>
      <c r="P283" s="107" t="str">
        <f t="shared" si="48"/>
        <v/>
      </c>
      <c r="Q283" s="107" t="str">
        <f t="shared" si="49"/>
        <v/>
      </c>
      <c r="R283" s="107" t="str">
        <f t="shared" si="50"/>
        <v/>
      </c>
      <c r="S283" s="107" t="str">
        <f t="shared" si="51"/>
        <v/>
      </c>
      <c r="T283" s="107" t="str">
        <f t="shared" si="52"/>
        <v/>
      </c>
      <c r="U283" t="str">
        <f t="shared" si="53"/>
        <v/>
      </c>
      <c r="V283" t="str">
        <f t="shared" si="54"/>
        <v/>
      </c>
    </row>
    <row r="284" spans="1:22" x14ac:dyDescent="0.25">
      <c r="A284" t="s">
        <v>4851</v>
      </c>
      <c r="B284">
        <v>660</v>
      </c>
      <c r="C284">
        <v>588</v>
      </c>
      <c r="D284">
        <v>2585</v>
      </c>
      <c r="F284" t="s">
        <v>1683</v>
      </c>
      <c r="G284" t="s">
        <v>4851</v>
      </c>
      <c r="H284">
        <v>75.989999999999995</v>
      </c>
      <c r="I284" t="s">
        <v>4853</v>
      </c>
      <c r="J284">
        <v>27.33</v>
      </c>
      <c r="K284" t="str">
        <f t="shared" si="44"/>
        <v>75.99</v>
      </c>
      <c r="L284">
        <f t="shared" si="45"/>
        <v>48.66</v>
      </c>
      <c r="M284" t="str">
        <f t="shared" si="46"/>
        <v>48.66</v>
      </c>
      <c r="N284">
        <f t="shared" si="47"/>
        <v>0</v>
      </c>
      <c r="P284" s="107" t="str">
        <f t="shared" si="48"/>
        <v/>
      </c>
      <c r="Q284" s="107" t="str">
        <f t="shared" si="49"/>
        <v/>
      </c>
      <c r="R284" s="107" t="str">
        <f t="shared" si="50"/>
        <v/>
      </c>
      <c r="S284" s="107" t="str">
        <f t="shared" si="51"/>
        <v/>
      </c>
      <c r="T284" s="107" t="str">
        <f t="shared" si="52"/>
        <v/>
      </c>
      <c r="U284" t="str">
        <f t="shared" si="53"/>
        <v/>
      </c>
      <c r="V284" t="str">
        <f t="shared" si="54"/>
        <v/>
      </c>
    </row>
    <row r="285" spans="1:22" x14ac:dyDescent="0.25">
      <c r="A285" t="s">
        <v>4852</v>
      </c>
      <c r="B285">
        <v>661</v>
      </c>
      <c r="C285">
        <v>588</v>
      </c>
      <c r="D285">
        <v>2586</v>
      </c>
      <c r="F285" t="s">
        <v>1679</v>
      </c>
      <c r="G285" t="s">
        <v>4852</v>
      </c>
      <c r="H285">
        <v>24.494999999999997</v>
      </c>
      <c r="I285" t="s">
        <v>4853</v>
      </c>
      <c r="J285">
        <v>27.33</v>
      </c>
      <c r="K285" t="str">
        <f t="shared" si="44"/>
        <v>24.5</v>
      </c>
      <c r="L285">
        <f t="shared" si="45"/>
        <v>-2.84</v>
      </c>
      <c r="M285" t="str">
        <f t="shared" si="46"/>
        <v>-2.84</v>
      </c>
      <c r="N285">
        <f t="shared" si="47"/>
        <v>0</v>
      </c>
      <c r="P285" s="107" t="str">
        <f t="shared" si="48"/>
        <v/>
      </c>
      <c r="Q285" s="107" t="str">
        <f t="shared" si="49"/>
        <v/>
      </c>
      <c r="R285" s="107" t="str">
        <f t="shared" si="50"/>
        <v/>
      </c>
      <c r="S285" s="107" t="str">
        <f t="shared" si="51"/>
        <v/>
      </c>
      <c r="T285" s="107" t="str">
        <f t="shared" si="52"/>
        <v/>
      </c>
      <c r="U285" t="str">
        <f t="shared" si="53"/>
        <v/>
      </c>
      <c r="V285" t="str">
        <f t="shared" si="54"/>
        <v/>
      </c>
    </row>
    <row r="286" spans="1:22" x14ac:dyDescent="0.25">
      <c r="A286" t="s">
        <v>4853</v>
      </c>
      <c r="B286">
        <v>662</v>
      </c>
      <c r="C286">
        <v>588</v>
      </c>
      <c r="D286">
        <v>2587</v>
      </c>
      <c r="E286" t="s">
        <v>5687</v>
      </c>
      <c r="F286" t="s">
        <v>1677</v>
      </c>
      <c r="G286" t="s">
        <v>4853</v>
      </c>
      <c r="H286">
        <v>27.33</v>
      </c>
      <c r="I286" t="s">
        <v>4853</v>
      </c>
      <c r="J286">
        <v>27.33</v>
      </c>
      <c r="K286" t="str">
        <f t="shared" si="44"/>
        <v>27.33</v>
      </c>
      <c r="L286">
        <f t="shared" si="45"/>
        <v>0</v>
      </c>
      <c r="M286" t="str">
        <f t="shared" si="46"/>
        <v>0</v>
      </c>
      <c r="N286">
        <f t="shared" si="47"/>
        <v>0</v>
      </c>
      <c r="P286" s="107" t="str">
        <f t="shared" si="48"/>
        <v/>
      </c>
      <c r="Q286" s="107" t="str">
        <f t="shared" si="49"/>
        <v/>
      </c>
      <c r="R286" s="107" t="str">
        <f t="shared" si="50"/>
        <v/>
      </c>
      <c r="S286" s="107" t="str">
        <f t="shared" si="51"/>
        <v/>
      </c>
      <c r="T286" s="107" t="str">
        <f t="shared" si="52"/>
        <v/>
      </c>
      <c r="U286" t="str">
        <f t="shared" si="53"/>
        <v/>
      </c>
      <c r="V286" t="str">
        <f t="shared" si="54"/>
        <v/>
      </c>
    </row>
    <row r="287" spans="1:22" x14ac:dyDescent="0.25">
      <c r="A287" t="s">
        <v>4854</v>
      </c>
      <c r="B287">
        <v>682</v>
      </c>
      <c r="C287">
        <v>613</v>
      </c>
      <c r="D287">
        <v>2617</v>
      </c>
      <c r="E287" t="s">
        <v>5687</v>
      </c>
      <c r="F287">
        <v>1510064</v>
      </c>
      <c r="G287" t="s">
        <v>4854</v>
      </c>
      <c r="H287">
        <v>44.416000000000004</v>
      </c>
      <c r="I287" t="s">
        <v>4854</v>
      </c>
      <c r="J287">
        <v>44.416000000000004</v>
      </c>
      <c r="K287" t="str">
        <f t="shared" si="44"/>
        <v>44.42</v>
      </c>
      <c r="L287">
        <f t="shared" si="45"/>
        <v>0</v>
      </c>
      <c r="M287" t="str">
        <f t="shared" si="46"/>
        <v>0</v>
      </c>
      <c r="N287">
        <f t="shared" si="47"/>
        <v>1</v>
      </c>
      <c r="P287" s="107" t="str">
        <f t="shared" si="48"/>
        <v>UPDATE saskitps_product p set p.price = 44.42, p.date_upd=now() where p.id_product = 613 ;</v>
      </c>
      <c r="Q287" s="107" t="str">
        <f t="shared" si="49"/>
        <v>UPDATE saskitps_product_shop p set p.price = 44.42, p.date_upd=now() where p.id_product = 613 ;</v>
      </c>
      <c r="R287" s="107" t="str">
        <f t="shared" si="50"/>
        <v>UPDATE saskitps_product_attribute pa set pa.price = 0 where pa.id_product = 613 and pa.id_product_attribute = 2617 ;</v>
      </c>
      <c r="S287" s="107" t="str">
        <f t="shared" si="51"/>
        <v>UPDATE saskitps_product_attribute_shop pa set pa.price = 0 where pa.id_product = 613 and pa.id_product_attribute = 2617 ;</v>
      </c>
      <c r="T287" s="107" t="str">
        <f t="shared" si="52"/>
        <v>INSERT INTO TSaskitArchivePrix (RefSaskit,Prix,DATE_MODIF) Select RefSaskit, OldPrix, DateModification From TSaskit Where RefSaskit = 682;</v>
      </c>
      <c r="U287" t="str">
        <f t="shared" si="53"/>
        <v>UPDATE TSaskit sas set sas.OldPrix = sas.PrixMagasin, sas.PrixMagasin = 44.42, sas.DateModification = NOW() where sas.RefSaskit = 682 ;</v>
      </c>
      <c r="V287" t="str">
        <f t="shared" si="54"/>
        <v>INSERT INTO TSaskitMajProduits (RefSaskitMaj, Reference,PrixMaj) values (3,'1510064',44.42);</v>
      </c>
    </row>
    <row r="288" spans="1:22" x14ac:dyDescent="0.25">
      <c r="A288" t="s">
        <v>4855</v>
      </c>
      <c r="B288">
        <v>683</v>
      </c>
      <c r="C288">
        <v>613</v>
      </c>
      <c r="D288">
        <v>2618</v>
      </c>
      <c r="F288">
        <v>1510041</v>
      </c>
      <c r="G288" t="s">
        <v>4855</v>
      </c>
      <c r="H288">
        <v>21.57</v>
      </c>
      <c r="I288" t="s">
        <v>4854</v>
      </c>
      <c r="J288">
        <v>44.416000000000004</v>
      </c>
      <c r="K288" t="str">
        <f t="shared" si="44"/>
        <v>21.57</v>
      </c>
      <c r="L288">
        <f t="shared" si="45"/>
        <v>-22.85</v>
      </c>
      <c r="M288" t="str">
        <f t="shared" si="46"/>
        <v>-22.85</v>
      </c>
      <c r="N288">
        <f t="shared" si="47"/>
        <v>0</v>
      </c>
      <c r="P288" s="107" t="str">
        <f t="shared" si="48"/>
        <v/>
      </c>
      <c r="Q288" s="107" t="str">
        <f t="shared" si="49"/>
        <v/>
      </c>
      <c r="R288" s="107" t="str">
        <f t="shared" si="50"/>
        <v/>
      </c>
      <c r="S288" s="107" t="str">
        <f t="shared" si="51"/>
        <v/>
      </c>
      <c r="T288" s="107" t="str">
        <f t="shared" si="52"/>
        <v/>
      </c>
      <c r="U288" t="str">
        <f t="shared" si="53"/>
        <v/>
      </c>
      <c r="V288" t="str">
        <f t="shared" si="54"/>
        <v/>
      </c>
    </row>
    <row r="289" spans="1:22" x14ac:dyDescent="0.25">
      <c r="A289">
        <v>2425</v>
      </c>
      <c r="B289">
        <v>712</v>
      </c>
      <c r="C289">
        <v>619</v>
      </c>
      <c r="D289">
        <v>2621</v>
      </c>
      <c r="F289" t="s">
        <v>1808</v>
      </c>
      <c r="G289">
        <v>2425</v>
      </c>
      <c r="H289">
        <v>2425</v>
      </c>
      <c r="I289">
        <v>2325</v>
      </c>
      <c r="J289">
        <v>2325</v>
      </c>
      <c r="K289" t="str">
        <f t="shared" si="44"/>
        <v>2425</v>
      </c>
      <c r="L289">
        <f t="shared" si="45"/>
        <v>100</v>
      </c>
      <c r="M289" t="str">
        <f t="shared" si="46"/>
        <v>100</v>
      </c>
      <c r="N289">
        <f t="shared" si="47"/>
        <v>1</v>
      </c>
      <c r="P289" s="107" t="str">
        <f t="shared" si="48"/>
        <v/>
      </c>
      <c r="Q289" s="107" t="str">
        <f t="shared" si="49"/>
        <v/>
      </c>
      <c r="R289" s="107" t="str">
        <f t="shared" si="50"/>
        <v>UPDATE saskitps_product_attribute pa set pa.price = 100 where pa.id_product = 619 and pa.id_product_attribute = 2621 ;</v>
      </c>
      <c r="S289" s="107" t="str">
        <f t="shared" si="51"/>
        <v>UPDATE saskitps_product_attribute_shop pa set pa.price = 100 where pa.id_product = 619 and pa.id_product_attribute = 2621 ;</v>
      </c>
      <c r="T289" s="107" t="str">
        <f t="shared" si="52"/>
        <v>INSERT INTO TSaskitArchivePrix (RefSaskit,Prix,DATE_MODIF) Select RefSaskit, OldPrix, DateModification From TSaskit Where RefSaskit = 712;</v>
      </c>
      <c r="U289" t="str">
        <f t="shared" si="53"/>
        <v>UPDATE TSaskit sas set sas.OldPrix = sas.PrixMagasin, sas.PrixMagasin = 2425, sas.DateModification = NOW() where sas.RefSaskit = 712 ;</v>
      </c>
      <c r="V289" t="str">
        <f t="shared" si="54"/>
        <v>INSERT INTO TSaskitMajProduits (RefSaskitMaj, Reference,PrixMaj) values (3,'KCAREX6EHSL',2425);</v>
      </c>
    </row>
    <row r="290" spans="1:22" x14ac:dyDescent="0.25">
      <c r="A290">
        <v>2325</v>
      </c>
      <c r="B290">
        <v>713</v>
      </c>
      <c r="C290">
        <v>619</v>
      </c>
      <c r="D290">
        <v>2622</v>
      </c>
      <c r="E290" t="s">
        <v>5687</v>
      </c>
      <c r="F290" t="s">
        <v>1917</v>
      </c>
      <c r="G290">
        <v>2325</v>
      </c>
      <c r="H290">
        <v>2325</v>
      </c>
      <c r="I290">
        <v>2325</v>
      </c>
      <c r="J290">
        <v>2325</v>
      </c>
      <c r="K290" t="str">
        <f t="shared" si="44"/>
        <v>2325</v>
      </c>
      <c r="L290">
        <f t="shared" si="45"/>
        <v>0</v>
      </c>
      <c r="M290" t="str">
        <f t="shared" si="46"/>
        <v>0</v>
      </c>
      <c r="N290">
        <f t="shared" si="47"/>
        <v>1</v>
      </c>
      <c r="P290" s="107" t="str">
        <f t="shared" si="48"/>
        <v>UPDATE saskitps_product p set p.price = 2325, p.date_upd=now() where p.id_product = 619 ;</v>
      </c>
      <c r="Q290" s="107" t="str">
        <f t="shared" si="49"/>
        <v>UPDATE saskitps_product_shop p set p.price = 2325, p.date_upd=now() where p.id_product = 619 ;</v>
      </c>
      <c r="R290" s="107" t="str">
        <f t="shared" si="50"/>
        <v>UPDATE saskitps_product_attribute pa set pa.price = 0 where pa.id_product = 619 and pa.id_product_attribute = 2622 ;</v>
      </c>
      <c r="S290" s="107" t="str">
        <f t="shared" si="51"/>
        <v>UPDATE saskitps_product_attribute_shop pa set pa.price = 0 where pa.id_product = 619 and pa.id_product_attribute = 2622 ;</v>
      </c>
      <c r="T290" s="107" t="str">
        <f t="shared" si="52"/>
        <v>INSERT INTO TSaskitArchivePrix (RefSaskit,Prix,DATE_MODIF) Select RefSaskit, OldPrix, DateModification From TSaskit Where RefSaskit = 713;</v>
      </c>
      <c r="U290" t="str">
        <f t="shared" si="53"/>
        <v>UPDATE TSaskit sas set sas.OldPrix = sas.PrixMagasin, sas.PrixMagasin = 2325, sas.DateModification = NOW() where sas.RefSaskit = 713 ;</v>
      </c>
      <c r="V290" t="str">
        <f t="shared" si="54"/>
        <v>INSERT INTO TSaskitMajProduits (RefSaskitMaj, Reference,PrixMaj) values (3,'KCAREX5EHSL',2325);</v>
      </c>
    </row>
    <row r="291" spans="1:22" x14ac:dyDescent="0.25">
      <c r="A291" t="s">
        <v>4856</v>
      </c>
      <c r="B291">
        <v>694</v>
      </c>
      <c r="C291">
        <v>624</v>
      </c>
      <c r="D291">
        <v>2623</v>
      </c>
      <c r="E291" t="s">
        <v>5687</v>
      </c>
      <c r="F291" t="s">
        <v>1820</v>
      </c>
      <c r="G291" t="s">
        <v>4856</v>
      </c>
      <c r="H291">
        <v>47.215000000000003</v>
      </c>
      <c r="I291" t="s">
        <v>4856</v>
      </c>
      <c r="J291">
        <v>47.215000000000003</v>
      </c>
      <c r="K291" t="str">
        <f t="shared" si="44"/>
        <v>47.22</v>
      </c>
      <c r="L291">
        <f t="shared" si="45"/>
        <v>0</v>
      </c>
      <c r="M291" t="str">
        <f t="shared" si="46"/>
        <v>0</v>
      </c>
      <c r="N291">
        <f t="shared" si="47"/>
        <v>0</v>
      </c>
      <c r="P291" s="107" t="str">
        <f t="shared" si="48"/>
        <v/>
      </c>
      <c r="Q291" s="107" t="str">
        <f t="shared" si="49"/>
        <v/>
      </c>
      <c r="R291" s="107" t="str">
        <f t="shared" si="50"/>
        <v/>
      </c>
      <c r="S291" s="107" t="str">
        <f t="shared" si="51"/>
        <v/>
      </c>
      <c r="T291" s="107" t="str">
        <f t="shared" si="52"/>
        <v/>
      </c>
      <c r="U291" t="str">
        <f t="shared" si="53"/>
        <v/>
      </c>
      <c r="V291" t="str">
        <f t="shared" si="54"/>
        <v/>
      </c>
    </row>
    <row r="292" spans="1:22" x14ac:dyDescent="0.25">
      <c r="A292" t="s">
        <v>4856</v>
      </c>
      <c r="B292">
        <v>695</v>
      </c>
      <c r="C292">
        <v>624</v>
      </c>
      <c r="D292">
        <v>2624</v>
      </c>
      <c r="F292" t="s">
        <v>1822</v>
      </c>
      <c r="G292" t="s">
        <v>4856</v>
      </c>
      <c r="H292">
        <v>47.215000000000003</v>
      </c>
      <c r="I292" t="s">
        <v>4856</v>
      </c>
      <c r="J292">
        <v>47.215000000000003</v>
      </c>
      <c r="K292" t="str">
        <f t="shared" si="44"/>
        <v>47.22</v>
      </c>
      <c r="L292">
        <f t="shared" si="45"/>
        <v>0</v>
      </c>
      <c r="M292" t="str">
        <f t="shared" si="46"/>
        <v>0</v>
      </c>
      <c r="N292">
        <f t="shared" si="47"/>
        <v>0</v>
      </c>
      <c r="P292" s="107" t="str">
        <f t="shared" si="48"/>
        <v/>
      </c>
      <c r="Q292" s="107" t="str">
        <f t="shared" si="49"/>
        <v/>
      </c>
      <c r="R292" s="107" t="str">
        <f t="shared" si="50"/>
        <v/>
      </c>
      <c r="S292" s="107" t="str">
        <f t="shared" si="51"/>
        <v/>
      </c>
      <c r="T292" s="107" t="str">
        <f t="shared" si="52"/>
        <v/>
      </c>
      <c r="U292" t="str">
        <f t="shared" si="53"/>
        <v/>
      </c>
      <c r="V292" t="str">
        <f t="shared" si="54"/>
        <v/>
      </c>
    </row>
    <row r="293" spans="1:22" x14ac:dyDescent="0.25">
      <c r="A293" t="s">
        <v>4856</v>
      </c>
      <c r="B293">
        <v>696</v>
      </c>
      <c r="C293">
        <v>624</v>
      </c>
      <c r="D293">
        <v>2625</v>
      </c>
      <c r="F293" t="s">
        <v>1826</v>
      </c>
      <c r="G293" t="s">
        <v>4856</v>
      </c>
      <c r="H293">
        <v>47.215000000000003</v>
      </c>
      <c r="I293" t="s">
        <v>4856</v>
      </c>
      <c r="J293">
        <v>47.215000000000003</v>
      </c>
      <c r="K293" t="str">
        <f t="shared" si="44"/>
        <v>47.22</v>
      </c>
      <c r="L293">
        <f t="shared" si="45"/>
        <v>0</v>
      </c>
      <c r="M293" t="str">
        <f t="shared" si="46"/>
        <v>0</v>
      </c>
      <c r="N293">
        <f t="shared" si="47"/>
        <v>0</v>
      </c>
      <c r="P293" s="107" t="str">
        <f t="shared" si="48"/>
        <v/>
      </c>
      <c r="Q293" s="107" t="str">
        <f t="shared" si="49"/>
        <v/>
      </c>
      <c r="R293" s="107" t="str">
        <f t="shared" si="50"/>
        <v/>
      </c>
      <c r="S293" s="107" t="str">
        <f t="shared" si="51"/>
        <v/>
      </c>
      <c r="T293" s="107" t="str">
        <f t="shared" si="52"/>
        <v/>
      </c>
      <c r="U293" t="str">
        <f t="shared" si="53"/>
        <v/>
      </c>
      <c r="V293" t="str">
        <f t="shared" si="54"/>
        <v/>
      </c>
    </row>
    <row r="294" spans="1:22" x14ac:dyDescent="0.25">
      <c r="A294" t="s">
        <v>4856</v>
      </c>
      <c r="B294">
        <v>697</v>
      </c>
      <c r="C294">
        <v>624</v>
      </c>
      <c r="D294">
        <v>2627</v>
      </c>
      <c r="F294" t="s">
        <v>1818</v>
      </c>
      <c r="G294" t="s">
        <v>4856</v>
      </c>
      <c r="H294">
        <v>47.215000000000003</v>
      </c>
      <c r="I294" t="s">
        <v>4856</v>
      </c>
      <c r="J294">
        <v>47.215000000000003</v>
      </c>
      <c r="K294" t="str">
        <f t="shared" si="44"/>
        <v>47.22</v>
      </c>
      <c r="L294">
        <f t="shared" si="45"/>
        <v>0</v>
      </c>
      <c r="M294" t="str">
        <f t="shared" si="46"/>
        <v>0</v>
      </c>
      <c r="N294">
        <f t="shared" si="47"/>
        <v>0</v>
      </c>
      <c r="P294" s="107" t="str">
        <f t="shared" si="48"/>
        <v/>
      </c>
      <c r="Q294" s="107" t="str">
        <f t="shared" si="49"/>
        <v/>
      </c>
      <c r="R294" s="107" t="str">
        <f t="shared" si="50"/>
        <v/>
      </c>
      <c r="S294" s="107" t="str">
        <f t="shared" si="51"/>
        <v/>
      </c>
      <c r="T294" s="107" t="str">
        <f t="shared" si="52"/>
        <v/>
      </c>
      <c r="U294" t="str">
        <f t="shared" si="53"/>
        <v/>
      </c>
      <c r="V294" t="str">
        <f t="shared" si="54"/>
        <v/>
      </c>
    </row>
    <row r="295" spans="1:22" x14ac:dyDescent="0.25">
      <c r="A295" t="s">
        <v>4856</v>
      </c>
      <c r="B295">
        <v>698</v>
      </c>
      <c r="C295">
        <v>624</v>
      </c>
      <c r="D295">
        <v>2628</v>
      </c>
      <c r="F295" t="s">
        <v>1824</v>
      </c>
      <c r="G295" t="s">
        <v>4856</v>
      </c>
      <c r="H295">
        <v>47.215000000000003</v>
      </c>
      <c r="I295" t="s">
        <v>4856</v>
      </c>
      <c r="J295">
        <v>47.215000000000003</v>
      </c>
      <c r="K295" t="str">
        <f t="shared" si="44"/>
        <v>47.22</v>
      </c>
      <c r="L295">
        <f t="shared" si="45"/>
        <v>0</v>
      </c>
      <c r="M295" t="str">
        <f t="shared" si="46"/>
        <v>0</v>
      </c>
      <c r="N295">
        <f t="shared" si="47"/>
        <v>0</v>
      </c>
      <c r="P295" s="107" t="str">
        <f t="shared" si="48"/>
        <v/>
      </c>
      <c r="Q295" s="107" t="str">
        <f t="shared" si="49"/>
        <v/>
      </c>
      <c r="R295" s="107" t="str">
        <f t="shared" si="50"/>
        <v/>
      </c>
      <c r="S295" s="107" t="str">
        <f t="shared" si="51"/>
        <v/>
      </c>
      <c r="T295" s="107" t="str">
        <f t="shared" si="52"/>
        <v/>
      </c>
      <c r="U295" t="str">
        <f t="shared" si="53"/>
        <v/>
      </c>
      <c r="V295" t="str">
        <f t="shared" si="54"/>
        <v/>
      </c>
    </row>
    <row r="296" spans="1:22" x14ac:dyDescent="0.25">
      <c r="A296" t="s">
        <v>4856</v>
      </c>
      <c r="B296">
        <v>699</v>
      </c>
      <c r="C296">
        <v>624</v>
      </c>
      <c r="D296">
        <v>2629</v>
      </c>
      <c r="F296" t="s">
        <v>1828</v>
      </c>
      <c r="G296" t="s">
        <v>4856</v>
      </c>
      <c r="H296">
        <v>47.215000000000003</v>
      </c>
      <c r="I296" t="s">
        <v>4856</v>
      </c>
      <c r="J296">
        <v>47.215000000000003</v>
      </c>
      <c r="K296" t="str">
        <f t="shared" si="44"/>
        <v>47.22</v>
      </c>
      <c r="L296">
        <f t="shared" si="45"/>
        <v>0</v>
      </c>
      <c r="M296" t="str">
        <f t="shared" si="46"/>
        <v>0</v>
      </c>
      <c r="N296">
        <f t="shared" si="47"/>
        <v>0</v>
      </c>
      <c r="P296" s="107" t="str">
        <f t="shared" si="48"/>
        <v/>
      </c>
      <c r="Q296" s="107" t="str">
        <f t="shared" si="49"/>
        <v/>
      </c>
      <c r="R296" s="107" t="str">
        <f t="shared" si="50"/>
        <v/>
      </c>
      <c r="S296" s="107" t="str">
        <f t="shared" si="51"/>
        <v/>
      </c>
      <c r="T296" s="107" t="str">
        <f t="shared" si="52"/>
        <v/>
      </c>
      <c r="U296" t="str">
        <f t="shared" si="53"/>
        <v/>
      </c>
      <c r="V296" t="str">
        <f t="shared" si="54"/>
        <v/>
      </c>
    </row>
    <row r="297" spans="1:22" x14ac:dyDescent="0.25">
      <c r="A297" t="s">
        <v>4857</v>
      </c>
      <c r="B297">
        <v>700</v>
      </c>
      <c r="C297">
        <v>627</v>
      </c>
      <c r="D297">
        <v>2630</v>
      </c>
      <c r="E297" t="s">
        <v>5687</v>
      </c>
      <c r="F297" t="s">
        <v>1876</v>
      </c>
      <c r="G297" t="s">
        <v>4857</v>
      </c>
      <c r="H297">
        <v>30.723000000000003</v>
      </c>
      <c r="I297" t="s">
        <v>4857</v>
      </c>
      <c r="J297">
        <v>30.723000000000003</v>
      </c>
      <c r="K297" t="str">
        <f t="shared" si="44"/>
        <v>30.72</v>
      </c>
      <c r="L297">
        <f t="shared" si="45"/>
        <v>0</v>
      </c>
      <c r="M297" t="str">
        <f t="shared" si="46"/>
        <v>0</v>
      </c>
      <c r="N297">
        <f t="shared" si="47"/>
        <v>0</v>
      </c>
      <c r="P297" s="107" t="str">
        <f t="shared" si="48"/>
        <v/>
      </c>
      <c r="Q297" s="107" t="str">
        <f t="shared" si="49"/>
        <v/>
      </c>
      <c r="R297" s="107" t="str">
        <f t="shared" si="50"/>
        <v/>
      </c>
      <c r="S297" s="107" t="str">
        <f t="shared" si="51"/>
        <v/>
      </c>
      <c r="T297" s="107" t="str">
        <f t="shared" si="52"/>
        <v/>
      </c>
      <c r="U297" t="str">
        <f t="shared" si="53"/>
        <v/>
      </c>
      <c r="V297" t="str">
        <f t="shared" si="54"/>
        <v/>
      </c>
    </row>
    <row r="298" spans="1:22" x14ac:dyDescent="0.25">
      <c r="A298" t="s">
        <v>4857</v>
      </c>
      <c r="B298">
        <v>701</v>
      </c>
      <c r="C298">
        <v>627</v>
      </c>
      <c r="D298">
        <v>2631</v>
      </c>
      <c r="F298" t="s">
        <v>1878</v>
      </c>
      <c r="G298" t="s">
        <v>4857</v>
      </c>
      <c r="H298">
        <v>30.723000000000003</v>
      </c>
      <c r="I298" t="s">
        <v>4857</v>
      </c>
      <c r="J298">
        <v>30.723000000000003</v>
      </c>
      <c r="K298" t="str">
        <f t="shared" si="44"/>
        <v>30.72</v>
      </c>
      <c r="L298">
        <f t="shared" si="45"/>
        <v>0</v>
      </c>
      <c r="M298" t="str">
        <f t="shared" si="46"/>
        <v>0</v>
      </c>
      <c r="N298">
        <f t="shared" si="47"/>
        <v>0</v>
      </c>
      <c r="P298" s="107" t="str">
        <f t="shared" si="48"/>
        <v/>
      </c>
      <c r="Q298" s="107" t="str">
        <f t="shared" si="49"/>
        <v/>
      </c>
      <c r="R298" s="107" t="str">
        <f t="shared" si="50"/>
        <v/>
      </c>
      <c r="S298" s="107" t="str">
        <f t="shared" si="51"/>
        <v/>
      </c>
      <c r="T298" s="107" t="str">
        <f t="shared" si="52"/>
        <v/>
      </c>
      <c r="U298" t="str">
        <f t="shared" si="53"/>
        <v/>
      </c>
      <c r="V298" t="str">
        <f t="shared" si="54"/>
        <v/>
      </c>
    </row>
    <row r="299" spans="1:22" x14ac:dyDescent="0.25">
      <c r="A299" t="s">
        <v>4857</v>
      </c>
      <c r="B299">
        <v>702</v>
      </c>
      <c r="C299">
        <v>627</v>
      </c>
      <c r="D299">
        <v>2632</v>
      </c>
      <c r="F299" t="s">
        <v>1880</v>
      </c>
      <c r="G299" t="s">
        <v>4857</v>
      </c>
      <c r="H299">
        <v>30.723000000000003</v>
      </c>
      <c r="I299" t="s">
        <v>4857</v>
      </c>
      <c r="J299">
        <v>30.723000000000003</v>
      </c>
      <c r="K299" t="str">
        <f t="shared" si="44"/>
        <v>30.72</v>
      </c>
      <c r="L299">
        <f t="shared" si="45"/>
        <v>0</v>
      </c>
      <c r="M299" t="str">
        <f t="shared" si="46"/>
        <v>0</v>
      </c>
      <c r="N299">
        <f t="shared" si="47"/>
        <v>0</v>
      </c>
      <c r="P299" s="107" t="str">
        <f t="shared" si="48"/>
        <v/>
      </c>
      <c r="Q299" s="107" t="str">
        <f t="shared" si="49"/>
        <v/>
      </c>
      <c r="R299" s="107" t="str">
        <f t="shared" si="50"/>
        <v/>
      </c>
      <c r="S299" s="107" t="str">
        <f t="shared" si="51"/>
        <v/>
      </c>
      <c r="T299" s="107" t="str">
        <f t="shared" si="52"/>
        <v/>
      </c>
      <c r="U299" t="str">
        <f t="shared" si="53"/>
        <v/>
      </c>
      <c r="V299" t="str">
        <f t="shared" si="54"/>
        <v/>
      </c>
    </row>
    <row r="300" spans="1:22" x14ac:dyDescent="0.25">
      <c r="A300" t="s">
        <v>4857</v>
      </c>
      <c r="B300">
        <v>703</v>
      </c>
      <c r="C300">
        <v>627</v>
      </c>
      <c r="D300">
        <v>2633</v>
      </c>
      <c r="F300" t="s">
        <v>1882</v>
      </c>
      <c r="G300" t="s">
        <v>4857</v>
      </c>
      <c r="H300">
        <v>30.723000000000003</v>
      </c>
      <c r="I300" t="s">
        <v>4857</v>
      </c>
      <c r="J300">
        <v>30.723000000000003</v>
      </c>
      <c r="K300" t="str">
        <f t="shared" si="44"/>
        <v>30.72</v>
      </c>
      <c r="L300">
        <f t="shared" si="45"/>
        <v>0</v>
      </c>
      <c r="M300" t="str">
        <f t="shared" si="46"/>
        <v>0</v>
      </c>
      <c r="N300">
        <f t="shared" si="47"/>
        <v>0</v>
      </c>
      <c r="P300" s="107" t="str">
        <f t="shared" si="48"/>
        <v/>
      </c>
      <c r="Q300" s="107" t="str">
        <f t="shared" si="49"/>
        <v/>
      </c>
      <c r="R300" s="107" t="str">
        <f t="shared" si="50"/>
        <v/>
      </c>
      <c r="S300" s="107" t="str">
        <f t="shared" si="51"/>
        <v/>
      </c>
      <c r="T300" s="107" t="str">
        <f t="shared" si="52"/>
        <v/>
      </c>
      <c r="U300" t="str">
        <f t="shared" si="53"/>
        <v/>
      </c>
      <c r="V300" t="str">
        <f t="shared" si="54"/>
        <v/>
      </c>
    </row>
    <row r="301" spans="1:22" x14ac:dyDescent="0.25">
      <c r="A301" t="s">
        <v>4858</v>
      </c>
      <c r="B301">
        <v>704</v>
      </c>
      <c r="C301">
        <v>627</v>
      </c>
      <c r="D301">
        <v>2634</v>
      </c>
      <c r="F301" t="s">
        <v>1884</v>
      </c>
      <c r="G301" t="s">
        <v>4858</v>
      </c>
      <c r="H301">
        <v>38.038000000000004</v>
      </c>
      <c r="I301" t="s">
        <v>4857</v>
      </c>
      <c r="J301">
        <v>30.723000000000003</v>
      </c>
      <c r="K301" t="str">
        <f t="shared" si="44"/>
        <v>38.04</v>
      </c>
      <c r="L301">
        <f t="shared" si="45"/>
        <v>7.32</v>
      </c>
      <c r="M301" t="str">
        <f t="shared" si="46"/>
        <v>7.32</v>
      </c>
      <c r="N301">
        <f t="shared" si="47"/>
        <v>0</v>
      </c>
      <c r="P301" s="107" t="str">
        <f t="shared" si="48"/>
        <v/>
      </c>
      <c r="Q301" s="107" t="str">
        <f t="shared" si="49"/>
        <v/>
      </c>
      <c r="R301" s="107" t="str">
        <f t="shared" si="50"/>
        <v/>
      </c>
      <c r="S301" s="107" t="str">
        <f t="shared" si="51"/>
        <v/>
      </c>
      <c r="T301" s="107" t="str">
        <f t="shared" si="52"/>
        <v/>
      </c>
      <c r="U301" t="str">
        <f t="shared" si="53"/>
        <v/>
      </c>
      <c r="V301" t="str">
        <f t="shared" si="54"/>
        <v/>
      </c>
    </row>
    <row r="302" spans="1:22" x14ac:dyDescent="0.25">
      <c r="A302" t="s">
        <v>4858</v>
      </c>
      <c r="B302">
        <v>705</v>
      </c>
      <c r="C302">
        <v>627</v>
      </c>
      <c r="D302">
        <v>2635</v>
      </c>
      <c r="F302" t="s">
        <v>1886</v>
      </c>
      <c r="G302" t="s">
        <v>4858</v>
      </c>
      <c r="H302">
        <v>38.038000000000004</v>
      </c>
      <c r="I302" t="s">
        <v>4857</v>
      </c>
      <c r="J302">
        <v>30.723000000000003</v>
      </c>
      <c r="K302" t="str">
        <f t="shared" si="44"/>
        <v>38.04</v>
      </c>
      <c r="L302">
        <f t="shared" si="45"/>
        <v>7.32</v>
      </c>
      <c r="M302" t="str">
        <f t="shared" si="46"/>
        <v>7.32</v>
      </c>
      <c r="N302">
        <f t="shared" si="47"/>
        <v>0</v>
      </c>
      <c r="P302" s="107" t="str">
        <f t="shared" si="48"/>
        <v/>
      </c>
      <c r="Q302" s="107" t="str">
        <f t="shared" si="49"/>
        <v/>
      </c>
      <c r="R302" s="107" t="str">
        <f t="shared" si="50"/>
        <v/>
      </c>
      <c r="S302" s="107" t="str">
        <f t="shared" si="51"/>
        <v/>
      </c>
      <c r="T302" s="107" t="str">
        <f t="shared" si="52"/>
        <v/>
      </c>
      <c r="U302" t="str">
        <f t="shared" si="53"/>
        <v/>
      </c>
      <c r="V302" t="str">
        <f t="shared" si="54"/>
        <v/>
      </c>
    </row>
    <row r="303" spans="1:22" x14ac:dyDescent="0.25">
      <c r="A303" t="s">
        <v>4858</v>
      </c>
      <c r="B303">
        <v>706</v>
      </c>
      <c r="C303">
        <v>627</v>
      </c>
      <c r="D303">
        <v>2636</v>
      </c>
      <c r="F303" t="s">
        <v>1888</v>
      </c>
      <c r="G303" t="s">
        <v>4858</v>
      </c>
      <c r="H303">
        <v>38.038000000000004</v>
      </c>
      <c r="I303" t="s">
        <v>4857</v>
      </c>
      <c r="J303">
        <v>30.723000000000003</v>
      </c>
      <c r="K303" t="str">
        <f t="shared" si="44"/>
        <v>38.04</v>
      </c>
      <c r="L303">
        <f t="shared" si="45"/>
        <v>7.32</v>
      </c>
      <c r="M303" t="str">
        <f t="shared" si="46"/>
        <v>7.32</v>
      </c>
      <c r="N303">
        <f t="shared" si="47"/>
        <v>0</v>
      </c>
      <c r="P303" s="107" t="str">
        <f t="shared" si="48"/>
        <v/>
      </c>
      <c r="Q303" s="107" t="str">
        <f t="shared" si="49"/>
        <v/>
      </c>
      <c r="R303" s="107" t="str">
        <f t="shared" si="50"/>
        <v/>
      </c>
      <c r="S303" s="107" t="str">
        <f t="shared" si="51"/>
        <v/>
      </c>
      <c r="T303" s="107" t="str">
        <f t="shared" si="52"/>
        <v/>
      </c>
      <c r="U303" t="str">
        <f t="shared" si="53"/>
        <v/>
      </c>
      <c r="V303" t="str">
        <f t="shared" si="54"/>
        <v/>
      </c>
    </row>
    <row r="304" spans="1:22" x14ac:dyDescent="0.25">
      <c r="A304" t="s">
        <v>4858</v>
      </c>
      <c r="B304">
        <v>707</v>
      </c>
      <c r="C304">
        <v>627</v>
      </c>
      <c r="D304">
        <v>2637</v>
      </c>
      <c r="F304" t="s">
        <v>1890</v>
      </c>
      <c r="G304" t="s">
        <v>4858</v>
      </c>
      <c r="H304">
        <v>38.038000000000004</v>
      </c>
      <c r="I304" t="s">
        <v>4857</v>
      </c>
      <c r="J304">
        <v>30.723000000000003</v>
      </c>
      <c r="K304" t="str">
        <f t="shared" si="44"/>
        <v>38.04</v>
      </c>
      <c r="L304">
        <f t="shared" si="45"/>
        <v>7.32</v>
      </c>
      <c r="M304" t="str">
        <f t="shared" si="46"/>
        <v>7.32</v>
      </c>
      <c r="N304">
        <f t="shared" si="47"/>
        <v>0</v>
      </c>
      <c r="P304" s="107" t="str">
        <f t="shared" si="48"/>
        <v/>
      </c>
      <c r="Q304" s="107" t="str">
        <f t="shared" si="49"/>
        <v/>
      </c>
      <c r="R304" s="107" t="str">
        <f t="shared" si="50"/>
        <v/>
      </c>
      <c r="S304" s="107" t="str">
        <f t="shared" si="51"/>
        <v/>
      </c>
      <c r="T304" s="107" t="str">
        <f t="shared" si="52"/>
        <v/>
      </c>
      <c r="U304" t="str">
        <f t="shared" si="53"/>
        <v/>
      </c>
      <c r="V304" t="str">
        <f t="shared" si="54"/>
        <v/>
      </c>
    </row>
    <row r="305" spans="1:22" x14ac:dyDescent="0.25">
      <c r="A305" t="s">
        <v>4858</v>
      </c>
      <c r="B305">
        <v>708</v>
      </c>
      <c r="C305">
        <v>627</v>
      </c>
      <c r="D305">
        <v>2642</v>
      </c>
      <c r="F305" t="s">
        <v>1892</v>
      </c>
      <c r="G305" t="s">
        <v>4858</v>
      </c>
      <c r="H305">
        <v>38.038000000000004</v>
      </c>
      <c r="I305" t="s">
        <v>4857</v>
      </c>
      <c r="J305">
        <v>30.723000000000003</v>
      </c>
      <c r="K305" t="str">
        <f t="shared" si="44"/>
        <v>38.04</v>
      </c>
      <c r="L305">
        <f t="shared" si="45"/>
        <v>7.32</v>
      </c>
      <c r="M305" t="str">
        <f t="shared" si="46"/>
        <v>7.32</v>
      </c>
      <c r="N305">
        <f t="shared" si="47"/>
        <v>0</v>
      </c>
      <c r="P305" s="107" t="str">
        <f t="shared" si="48"/>
        <v/>
      </c>
      <c r="Q305" s="107" t="str">
        <f t="shared" si="49"/>
        <v/>
      </c>
      <c r="R305" s="107" t="str">
        <f t="shared" si="50"/>
        <v/>
      </c>
      <c r="S305" s="107" t="str">
        <f t="shared" si="51"/>
        <v/>
      </c>
      <c r="T305" s="107" t="str">
        <f t="shared" si="52"/>
        <v/>
      </c>
      <c r="U305" t="str">
        <f t="shared" si="53"/>
        <v/>
      </c>
      <c r="V305" t="str">
        <f t="shared" si="54"/>
        <v/>
      </c>
    </row>
    <row r="306" spans="1:22" x14ac:dyDescent="0.25">
      <c r="A306" t="s">
        <v>4858</v>
      </c>
      <c r="B306">
        <v>709</v>
      </c>
      <c r="C306">
        <v>627</v>
      </c>
      <c r="D306">
        <v>2643</v>
      </c>
      <c r="F306" t="s">
        <v>1894</v>
      </c>
      <c r="G306" t="s">
        <v>4858</v>
      </c>
      <c r="H306">
        <v>38.038000000000004</v>
      </c>
      <c r="I306" t="s">
        <v>4857</v>
      </c>
      <c r="J306">
        <v>30.723000000000003</v>
      </c>
      <c r="K306" t="str">
        <f t="shared" si="44"/>
        <v>38.04</v>
      </c>
      <c r="L306">
        <f t="shared" si="45"/>
        <v>7.32</v>
      </c>
      <c r="M306" t="str">
        <f t="shared" si="46"/>
        <v>7.32</v>
      </c>
      <c r="N306">
        <f t="shared" si="47"/>
        <v>0</v>
      </c>
      <c r="P306" s="107" t="str">
        <f t="shared" si="48"/>
        <v/>
      </c>
      <c r="Q306" s="107" t="str">
        <f t="shared" si="49"/>
        <v/>
      </c>
      <c r="R306" s="107" t="str">
        <f t="shared" si="50"/>
        <v/>
      </c>
      <c r="S306" s="107" t="str">
        <f t="shared" si="51"/>
        <v/>
      </c>
      <c r="T306" s="107" t="str">
        <f t="shared" si="52"/>
        <v/>
      </c>
      <c r="U306" t="str">
        <f t="shared" si="53"/>
        <v/>
      </c>
      <c r="V306" t="str">
        <f t="shared" si="54"/>
        <v/>
      </c>
    </row>
    <row r="307" spans="1:22" x14ac:dyDescent="0.25">
      <c r="A307">
        <v>225</v>
      </c>
      <c r="B307">
        <v>714</v>
      </c>
      <c r="C307">
        <v>628</v>
      </c>
      <c r="D307">
        <v>2647</v>
      </c>
      <c r="F307" t="s">
        <v>1542</v>
      </c>
      <c r="G307">
        <v>225</v>
      </c>
      <c r="H307">
        <v>225</v>
      </c>
      <c r="I307">
        <v>200</v>
      </c>
      <c r="J307">
        <v>200</v>
      </c>
      <c r="K307" t="str">
        <f t="shared" si="44"/>
        <v>225</v>
      </c>
      <c r="L307">
        <f t="shared" si="45"/>
        <v>25</v>
      </c>
      <c r="M307" t="str">
        <f t="shared" si="46"/>
        <v>25</v>
      </c>
      <c r="N307">
        <f t="shared" si="47"/>
        <v>1</v>
      </c>
      <c r="P307" s="107" t="str">
        <f t="shared" si="48"/>
        <v/>
      </c>
      <c r="Q307" s="107" t="str">
        <f t="shared" si="49"/>
        <v/>
      </c>
      <c r="R307" s="107" t="str">
        <f t="shared" si="50"/>
        <v>UPDATE saskitps_product_attribute pa set pa.price = 25 where pa.id_product = 628 and pa.id_product_attribute = 2647 ;</v>
      </c>
      <c r="S307" s="107" t="str">
        <f t="shared" si="51"/>
        <v>UPDATE saskitps_product_attribute_shop pa set pa.price = 25 where pa.id_product = 628 and pa.id_product_attribute = 2647 ;</v>
      </c>
      <c r="T307" s="107" t="str">
        <f t="shared" si="52"/>
        <v>INSERT INTO TSaskitArchivePrix (RefSaskit,Prix,DATE_MODIF) Select RefSaskit, OldPrix, DateModification From TSaskit Where RefSaskit = 714;</v>
      </c>
      <c r="U307" t="str">
        <f t="shared" si="53"/>
        <v>UPDATE TSaskit sas set sas.OldPrix = sas.PrixMagasin, sas.PrixMagasin = 225, sas.DateModification = NOW() where sas.RefSaskit = 714 ;</v>
      </c>
      <c r="V307" t="str">
        <f t="shared" si="54"/>
        <v>INSERT INTO TSaskitMajProduits (RefSaskitMaj, Reference,PrixMaj) values (3,'CARECO6EH',225);</v>
      </c>
    </row>
    <row r="308" spans="1:22" x14ac:dyDescent="0.25">
      <c r="A308">
        <v>200</v>
      </c>
      <c r="B308">
        <v>715</v>
      </c>
      <c r="C308">
        <v>628</v>
      </c>
      <c r="D308">
        <v>2648</v>
      </c>
      <c r="E308" t="s">
        <v>5687</v>
      </c>
      <c r="F308" t="s">
        <v>1540</v>
      </c>
      <c r="G308">
        <v>200</v>
      </c>
      <c r="H308">
        <v>200</v>
      </c>
      <c r="I308">
        <v>200</v>
      </c>
      <c r="J308">
        <v>200</v>
      </c>
      <c r="K308" t="str">
        <f t="shared" si="44"/>
        <v>200</v>
      </c>
      <c r="L308">
        <f t="shared" si="45"/>
        <v>0</v>
      </c>
      <c r="M308" t="str">
        <f t="shared" si="46"/>
        <v>0</v>
      </c>
      <c r="N308">
        <f t="shared" si="47"/>
        <v>1</v>
      </c>
      <c r="P308" s="107" t="str">
        <f t="shared" si="48"/>
        <v>UPDATE saskitps_product p set p.price = 200, p.date_upd=now() where p.id_product = 628 ;</v>
      </c>
      <c r="Q308" s="107" t="str">
        <f t="shared" si="49"/>
        <v>UPDATE saskitps_product_shop p set p.price = 200, p.date_upd=now() where p.id_product = 628 ;</v>
      </c>
      <c r="R308" s="107" t="str">
        <f t="shared" si="50"/>
        <v>UPDATE saskitps_product_attribute pa set pa.price = 0 where pa.id_product = 628 and pa.id_product_attribute = 2648 ;</v>
      </c>
      <c r="S308" s="107" t="str">
        <f t="shared" si="51"/>
        <v>UPDATE saskitps_product_attribute_shop pa set pa.price = 0 where pa.id_product = 628 and pa.id_product_attribute = 2648 ;</v>
      </c>
      <c r="T308" s="107" t="str">
        <f t="shared" si="52"/>
        <v>INSERT INTO TSaskitArchivePrix (RefSaskit,Prix,DATE_MODIF) Select RefSaskit, OldPrix, DateModification From TSaskit Where RefSaskit = 715;</v>
      </c>
      <c r="U308" t="str">
        <f t="shared" si="53"/>
        <v>UPDATE TSaskit sas set sas.OldPrix = sas.PrixMagasin, sas.PrixMagasin = 200, sas.DateModification = NOW() where sas.RefSaskit = 715 ;</v>
      </c>
      <c r="V308" t="str">
        <f t="shared" si="54"/>
        <v>INSERT INTO TSaskitMajProduits (RefSaskitMaj, Reference,PrixMaj) values (3,'CARECO5EH',200);</v>
      </c>
    </row>
    <row r="309" spans="1:22" x14ac:dyDescent="0.25">
      <c r="A309" t="s">
        <v>4859</v>
      </c>
      <c r="B309">
        <v>716</v>
      </c>
      <c r="C309">
        <v>629</v>
      </c>
      <c r="D309">
        <v>2649</v>
      </c>
      <c r="F309" t="s">
        <v>1802</v>
      </c>
      <c r="G309" t="s">
        <v>4859</v>
      </c>
      <c r="H309">
        <v>487.44</v>
      </c>
      <c r="I309" t="s">
        <v>4860</v>
      </c>
      <c r="J309">
        <v>437.4</v>
      </c>
      <c r="K309" t="str">
        <f t="shared" si="44"/>
        <v>487.44</v>
      </c>
      <c r="L309">
        <f t="shared" si="45"/>
        <v>50.04</v>
      </c>
      <c r="M309" t="str">
        <f t="shared" si="46"/>
        <v>50.04</v>
      </c>
      <c r="N309">
        <f t="shared" si="47"/>
        <v>0</v>
      </c>
      <c r="P309" s="107" t="str">
        <f t="shared" si="48"/>
        <v/>
      </c>
      <c r="Q309" s="107" t="str">
        <f t="shared" si="49"/>
        <v/>
      </c>
      <c r="R309" s="107" t="str">
        <f t="shared" si="50"/>
        <v/>
      </c>
      <c r="S309" s="107" t="str">
        <f t="shared" si="51"/>
        <v/>
      </c>
      <c r="T309" s="107" t="str">
        <f t="shared" si="52"/>
        <v/>
      </c>
      <c r="U309" t="str">
        <f t="shared" si="53"/>
        <v/>
      </c>
      <c r="V309" t="str">
        <f t="shared" si="54"/>
        <v/>
      </c>
    </row>
    <row r="310" spans="1:22" x14ac:dyDescent="0.25">
      <c r="A310" t="s">
        <v>4860</v>
      </c>
      <c r="B310">
        <v>717</v>
      </c>
      <c r="C310">
        <v>629</v>
      </c>
      <c r="D310">
        <v>2650</v>
      </c>
      <c r="E310" t="s">
        <v>5687</v>
      </c>
      <c r="F310" t="s">
        <v>1915</v>
      </c>
      <c r="G310" t="s">
        <v>4860</v>
      </c>
      <c r="H310">
        <v>437.4</v>
      </c>
      <c r="I310" t="s">
        <v>4860</v>
      </c>
      <c r="J310">
        <v>437.4</v>
      </c>
      <c r="K310" t="str">
        <f t="shared" si="44"/>
        <v>437.4</v>
      </c>
      <c r="L310">
        <f t="shared" si="45"/>
        <v>0</v>
      </c>
      <c r="M310" t="str">
        <f t="shared" si="46"/>
        <v>0</v>
      </c>
      <c r="N310">
        <f t="shared" si="47"/>
        <v>0</v>
      </c>
      <c r="P310" s="107" t="str">
        <f t="shared" si="48"/>
        <v/>
      </c>
      <c r="Q310" s="107" t="str">
        <f t="shared" si="49"/>
        <v/>
      </c>
      <c r="R310" s="107" t="str">
        <f t="shared" si="50"/>
        <v/>
      </c>
      <c r="S310" s="107" t="str">
        <f t="shared" si="51"/>
        <v/>
      </c>
      <c r="T310" s="107" t="str">
        <f t="shared" si="52"/>
        <v/>
      </c>
      <c r="U310" t="str">
        <f t="shared" si="53"/>
        <v/>
      </c>
      <c r="V310" t="str">
        <f t="shared" si="54"/>
        <v/>
      </c>
    </row>
    <row r="311" spans="1:22" x14ac:dyDescent="0.25">
      <c r="A311" t="s">
        <v>4861</v>
      </c>
      <c r="B311">
        <v>747</v>
      </c>
      <c r="C311">
        <v>630</v>
      </c>
      <c r="D311">
        <v>2651</v>
      </c>
      <c r="E311" t="s">
        <v>5687</v>
      </c>
      <c r="F311" t="s">
        <v>1897</v>
      </c>
      <c r="G311" t="s">
        <v>4861</v>
      </c>
      <c r="H311">
        <v>1341.8392532800001</v>
      </c>
      <c r="I311" t="s">
        <v>4861</v>
      </c>
      <c r="J311">
        <v>1341.8392532800001</v>
      </c>
      <c r="K311" t="str">
        <f t="shared" si="44"/>
        <v>1341.84</v>
      </c>
      <c r="L311">
        <f t="shared" si="45"/>
        <v>0</v>
      </c>
      <c r="M311" t="str">
        <f t="shared" si="46"/>
        <v>0</v>
      </c>
      <c r="N311">
        <f t="shared" si="47"/>
        <v>1</v>
      </c>
      <c r="P311" s="107" t="str">
        <f t="shared" si="48"/>
        <v>UPDATE saskitps_product p set p.price = 1341.84, p.date_upd=now() where p.id_product = 630 ;</v>
      </c>
      <c r="Q311" s="107" t="str">
        <f t="shared" si="49"/>
        <v>UPDATE saskitps_product_shop p set p.price = 1341.84, p.date_upd=now() where p.id_product = 630 ;</v>
      </c>
      <c r="R311" s="107" t="str">
        <f t="shared" si="50"/>
        <v>UPDATE saskitps_product_attribute pa set pa.price = 0 where pa.id_product = 630 and pa.id_product_attribute = 2651 ;</v>
      </c>
      <c r="S311" s="107" t="str">
        <f t="shared" si="51"/>
        <v>UPDATE saskitps_product_attribute_shop pa set pa.price = 0 where pa.id_product = 630 and pa.id_product_attribute = 2651 ;</v>
      </c>
      <c r="T311" s="107" t="str">
        <f t="shared" si="52"/>
        <v>INSERT INTO TSaskitArchivePrix (RefSaskit,Prix,DATE_MODIF) Select RefSaskit, OldPrix, DateModification From TSaskit Where RefSaskit = 747;</v>
      </c>
      <c r="U311" t="str">
        <f t="shared" si="53"/>
        <v>UPDATE TSaskit sas set sas.OldPrix = sas.PrixMagasin, sas.PrixMagasin = 1341.84, sas.DateModification = NOW() where sas.RefSaskit = 747 ;</v>
      </c>
      <c r="V311" t="str">
        <f t="shared" si="54"/>
        <v>INSERT INTO TSaskitMajProduits (RefSaskitMaj, Reference,PrixMaj) values (3,'CHASSECLAP2',1341.84);</v>
      </c>
    </row>
    <row r="312" spans="1:22" x14ac:dyDescent="0.25">
      <c r="A312" t="s">
        <v>4862</v>
      </c>
      <c r="B312">
        <v>748</v>
      </c>
      <c r="C312">
        <v>630</v>
      </c>
      <c r="D312">
        <v>2652</v>
      </c>
      <c r="F312" t="s">
        <v>1903</v>
      </c>
      <c r="G312" t="s">
        <v>4862</v>
      </c>
      <c r="H312">
        <v>1600.0852417800002</v>
      </c>
      <c r="I312" t="s">
        <v>4861</v>
      </c>
      <c r="J312">
        <v>1341.8392532800001</v>
      </c>
      <c r="K312" t="str">
        <f t="shared" si="44"/>
        <v>1600.09</v>
      </c>
      <c r="L312">
        <f t="shared" si="45"/>
        <v>258.25</v>
      </c>
      <c r="M312" t="str">
        <f t="shared" si="46"/>
        <v>258.25</v>
      </c>
      <c r="N312">
        <f t="shared" si="47"/>
        <v>1</v>
      </c>
      <c r="P312" s="107" t="str">
        <f t="shared" si="48"/>
        <v/>
      </c>
      <c r="Q312" s="107" t="str">
        <f t="shared" si="49"/>
        <v/>
      </c>
      <c r="R312" s="107" t="str">
        <f t="shared" si="50"/>
        <v>UPDATE saskitps_product_attribute pa set pa.price = 258.25 where pa.id_product = 630 and pa.id_product_attribute = 2652 ;</v>
      </c>
      <c r="S312" s="107" t="str">
        <f t="shared" si="51"/>
        <v>UPDATE saskitps_product_attribute_shop pa set pa.price = 258.25 where pa.id_product = 630 and pa.id_product_attribute = 2652 ;</v>
      </c>
      <c r="T312" s="107" t="str">
        <f t="shared" si="52"/>
        <v>INSERT INTO TSaskitArchivePrix (RefSaskit,Prix,DATE_MODIF) Select RefSaskit, OldPrix, DateModification From TSaskit Where RefSaskit = 748;</v>
      </c>
      <c r="U312" t="str">
        <f t="shared" si="53"/>
        <v>UPDATE TSaskit sas set sas.OldPrix = sas.PrixMagasin, sas.PrixMagasin = 1600.09, sas.DateModification = NOW() where sas.RefSaskit = 748 ;</v>
      </c>
      <c r="V312" t="str">
        <f t="shared" si="54"/>
        <v>INSERT INTO TSaskitMajProduits (RefSaskitMaj, Reference,PrixMaj) values (3,'CHASSECLAP3',1600.09);</v>
      </c>
    </row>
    <row r="313" spans="1:22" x14ac:dyDescent="0.25">
      <c r="A313" t="s">
        <v>4863</v>
      </c>
      <c r="B313">
        <v>725</v>
      </c>
      <c r="C313">
        <v>640</v>
      </c>
      <c r="D313">
        <v>2655</v>
      </c>
      <c r="F313" t="s">
        <v>2028</v>
      </c>
      <c r="G313" t="s">
        <v>4863</v>
      </c>
      <c r="H313">
        <v>76.857500000000002</v>
      </c>
      <c r="I313">
        <v>75</v>
      </c>
      <c r="J313">
        <v>75.301000000000016</v>
      </c>
      <c r="K313" t="str">
        <f t="shared" si="44"/>
        <v>76.86</v>
      </c>
      <c r="L313">
        <f t="shared" si="45"/>
        <v>1.56</v>
      </c>
      <c r="M313" t="str">
        <f t="shared" si="46"/>
        <v>1.56</v>
      </c>
      <c r="N313">
        <f t="shared" si="47"/>
        <v>1</v>
      </c>
      <c r="P313" s="107" t="str">
        <f t="shared" si="48"/>
        <v/>
      </c>
      <c r="Q313" s="107" t="str">
        <f t="shared" si="49"/>
        <v/>
      </c>
      <c r="R313" s="107" t="str">
        <f t="shared" si="50"/>
        <v>UPDATE saskitps_product_attribute pa set pa.price = 1.56 where pa.id_product = 640 and pa.id_product_attribute = 2655 ;</v>
      </c>
      <c r="S313" s="107" t="str">
        <f t="shared" si="51"/>
        <v>UPDATE saskitps_product_attribute_shop pa set pa.price = 1.56 where pa.id_product = 640 and pa.id_product_attribute = 2655 ;</v>
      </c>
      <c r="T313" s="107" t="str">
        <f t="shared" si="52"/>
        <v>INSERT INTO TSaskitArchivePrix (RefSaskit,Prix,DATE_MODIF) Select RefSaskit, OldPrix, DateModification From TSaskit Where RefSaskit = 725;</v>
      </c>
      <c r="U313" t="str">
        <f t="shared" si="53"/>
        <v>UPDATE TSaskit sas set sas.OldPrix = sas.PrixMagasin, sas.PrixMagasin = 76.86, sas.DateModification = NOW() where sas.RefSaskit = 725 ;</v>
      </c>
      <c r="V313" t="str">
        <f t="shared" si="54"/>
        <v>INSERT INTO TSaskitMajProduits (RefSaskitMaj, Reference,PrixMaj) values (3,'DFVCR',76.86);</v>
      </c>
    </row>
    <row r="314" spans="1:22" x14ac:dyDescent="0.25">
      <c r="A314">
        <v>75</v>
      </c>
      <c r="B314">
        <v>726</v>
      </c>
      <c r="C314">
        <v>640</v>
      </c>
      <c r="D314">
        <v>2656</v>
      </c>
      <c r="E314" t="s">
        <v>5687</v>
      </c>
      <c r="F314" t="s">
        <v>2029</v>
      </c>
      <c r="G314">
        <v>75</v>
      </c>
      <c r="H314">
        <v>75.301000000000016</v>
      </c>
      <c r="I314">
        <v>75</v>
      </c>
      <c r="J314">
        <v>75.301000000000016</v>
      </c>
      <c r="K314" t="str">
        <f t="shared" si="44"/>
        <v>75.3</v>
      </c>
      <c r="L314">
        <f t="shared" si="45"/>
        <v>0</v>
      </c>
      <c r="M314" t="str">
        <f t="shared" si="46"/>
        <v>0</v>
      </c>
      <c r="N314">
        <f t="shared" si="47"/>
        <v>1</v>
      </c>
      <c r="P314" s="107" t="str">
        <f t="shared" si="48"/>
        <v>UPDATE saskitps_product p set p.price = 75.3, p.date_upd=now() where p.id_product = 640 ;</v>
      </c>
      <c r="Q314" s="107" t="str">
        <f t="shared" si="49"/>
        <v>UPDATE saskitps_product_shop p set p.price = 75.3, p.date_upd=now() where p.id_product = 640 ;</v>
      </c>
      <c r="R314" s="107" t="str">
        <f t="shared" si="50"/>
        <v>UPDATE saskitps_product_attribute pa set pa.price = 0 where pa.id_product = 640 and pa.id_product_attribute = 2656 ;</v>
      </c>
      <c r="S314" s="107" t="str">
        <f t="shared" si="51"/>
        <v>UPDATE saskitps_product_attribute_shop pa set pa.price = 0 where pa.id_product = 640 and pa.id_product_attribute = 2656 ;</v>
      </c>
      <c r="T314" s="107" t="str">
        <f t="shared" si="52"/>
        <v>INSERT INTO TSaskitArchivePrix (RefSaskit,Prix,DATE_MODIF) Select RefSaskit, OldPrix, DateModification From TSaskit Where RefSaskit = 726;</v>
      </c>
      <c r="U314" t="str">
        <f t="shared" si="53"/>
        <v>UPDATE TSaskit sas set sas.OldPrix = sas.PrixMagasin, sas.PrixMagasin = 75.3, sas.DateModification = NOW() where sas.RefSaskit = 726 ;</v>
      </c>
      <c r="V314" t="str">
        <f t="shared" si="54"/>
        <v>INSERT INTO TSaskitMajProduits (RefSaskitMaj, Reference,PrixMaj) values (3,'DFVLR',75.3);</v>
      </c>
    </row>
    <row r="315" spans="1:22" x14ac:dyDescent="0.25">
      <c r="A315">
        <v>1250</v>
      </c>
      <c r="B315">
        <v>751</v>
      </c>
      <c r="C315">
        <v>655</v>
      </c>
      <c r="D315">
        <v>2662</v>
      </c>
      <c r="E315" t="s">
        <v>5687</v>
      </c>
      <c r="F315" t="s">
        <v>2160</v>
      </c>
      <c r="G315">
        <v>1250</v>
      </c>
      <c r="H315">
        <v>1396.8393684667999</v>
      </c>
      <c r="I315">
        <v>1250</v>
      </c>
      <c r="J315">
        <v>1396.8393684667999</v>
      </c>
      <c r="K315" t="str">
        <f t="shared" si="44"/>
        <v>1396.84</v>
      </c>
      <c r="L315">
        <f t="shared" si="45"/>
        <v>0</v>
      </c>
      <c r="M315" t="str">
        <f t="shared" si="46"/>
        <v>0</v>
      </c>
      <c r="N315">
        <f t="shared" si="47"/>
        <v>1</v>
      </c>
      <c r="P315" s="107" t="str">
        <f t="shared" si="48"/>
        <v>UPDATE saskitps_product p set p.price = 1396.84, p.date_upd=now() where p.id_product = 655 ;</v>
      </c>
      <c r="Q315" s="107" t="str">
        <f t="shared" si="49"/>
        <v>UPDATE saskitps_product_shop p set p.price = 1396.84, p.date_upd=now() where p.id_product = 655 ;</v>
      </c>
      <c r="R315" s="107" t="str">
        <f t="shared" si="50"/>
        <v>UPDATE saskitps_product_attribute pa set pa.price = 0 where pa.id_product = 655 and pa.id_product_attribute = 2662 ;</v>
      </c>
      <c r="S315" s="107" t="str">
        <f t="shared" si="51"/>
        <v>UPDATE saskitps_product_attribute_shop pa set pa.price = 0 where pa.id_product = 655 and pa.id_product_attribute = 2662 ;</v>
      </c>
      <c r="T315" s="107" t="str">
        <f t="shared" si="52"/>
        <v>INSERT INTO TSaskitArchivePrix (RefSaskit,Prix,DATE_MODIF) Select RefSaskit, OldPrix, DateModification From TSaskit Where RefSaskit = 751;</v>
      </c>
      <c r="U315" t="str">
        <f t="shared" si="53"/>
        <v>UPDATE TSaskit sas set sas.OldPrix = sas.PrixMagasin, sas.PrixMagasin = 1396.84, sas.DateModification = NOW() where sas.RefSaskit = 751 ;</v>
      </c>
      <c r="V315" t="str">
        <f t="shared" si="54"/>
        <v>INSERT INTO TSaskitMajProduits (RefSaskitMaj, Reference,PrixMaj) values (3,'SBGDA02H900',1396.84);</v>
      </c>
    </row>
    <row r="316" spans="1:22" x14ac:dyDescent="0.25">
      <c r="A316">
        <v>1350</v>
      </c>
      <c r="B316">
        <v>752</v>
      </c>
      <c r="C316">
        <v>655</v>
      </c>
      <c r="D316">
        <v>2663</v>
      </c>
      <c r="F316" t="s">
        <v>1947</v>
      </c>
      <c r="G316">
        <v>1350</v>
      </c>
      <c r="H316">
        <v>1339.4943684667999</v>
      </c>
      <c r="I316">
        <v>1250</v>
      </c>
      <c r="J316">
        <v>1396.8393684667999</v>
      </c>
      <c r="K316" t="str">
        <f t="shared" si="44"/>
        <v>1339.49</v>
      </c>
      <c r="L316">
        <f t="shared" si="45"/>
        <v>-57.35</v>
      </c>
      <c r="M316" t="str">
        <f t="shared" si="46"/>
        <v>-57.35</v>
      </c>
      <c r="N316">
        <f t="shared" si="47"/>
        <v>1</v>
      </c>
      <c r="P316" s="107" t="str">
        <f t="shared" si="48"/>
        <v/>
      </c>
      <c r="Q316" s="107" t="str">
        <f t="shared" si="49"/>
        <v/>
      </c>
      <c r="R316" s="107" t="str">
        <f t="shared" si="50"/>
        <v>UPDATE saskitps_product_attribute pa set pa.price = -57.35 where pa.id_product = 655 and pa.id_product_attribute = 2663 ;</v>
      </c>
      <c r="S316" s="107" t="str">
        <f t="shared" si="51"/>
        <v>UPDATE saskitps_product_attribute_shop pa set pa.price = -57.35 where pa.id_product = 655 and pa.id_product_attribute = 2663 ;</v>
      </c>
      <c r="T316" s="107" t="str">
        <f t="shared" si="52"/>
        <v>INSERT INTO TSaskitArchivePrix (RefSaskit,Prix,DATE_MODIF) Select RefSaskit, OldPrix, DateModification From TSaskit Where RefSaskit = 752;</v>
      </c>
      <c r="U316" t="str">
        <f t="shared" si="53"/>
        <v>UPDATE TSaskit sas set sas.OldPrix = sas.PrixMagasin, sas.PrixMagasin = 1339.49, sas.DateModification = NOW() where sas.RefSaskit = 752 ;</v>
      </c>
      <c r="V316" t="str">
        <f t="shared" si="54"/>
        <v>INSERT INTO TSaskitMajProduits (RefSaskitMaj, Reference,PrixMaj) values (3,'SBGDA02H1200',1339.49);</v>
      </c>
    </row>
    <row r="317" spans="1:22" x14ac:dyDescent="0.25">
      <c r="A317">
        <v>2000</v>
      </c>
      <c r="B317">
        <v>768</v>
      </c>
      <c r="C317">
        <v>662</v>
      </c>
      <c r="D317">
        <v>2737</v>
      </c>
      <c r="F317" t="s">
        <v>2247</v>
      </c>
      <c r="G317">
        <v>2000</v>
      </c>
      <c r="H317">
        <v>2240</v>
      </c>
      <c r="I317">
        <v>1850</v>
      </c>
      <c r="J317">
        <v>2072</v>
      </c>
      <c r="K317" t="str">
        <f t="shared" si="44"/>
        <v>2240</v>
      </c>
      <c r="L317">
        <f t="shared" si="45"/>
        <v>168</v>
      </c>
      <c r="M317" t="str">
        <f t="shared" si="46"/>
        <v>168</v>
      </c>
      <c r="N317">
        <f t="shared" si="47"/>
        <v>1</v>
      </c>
      <c r="P317" s="107" t="str">
        <f t="shared" si="48"/>
        <v/>
      </c>
      <c r="Q317" s="107" t="str">
        <f t="shared" si="49"/>
        <v/>
      </c>
      <c r="R317" s="107" t="str">
        <f t="shared" si="50"/>
        <v>UPDATE saskitps_product_attribute pa set pa.price = 168 where pa.id_product = 662 and pa.id_product_attribute = 2737 ;</v>
      </c>
      <c r="S317" s="107" t="str">
        <f t="shared" si="51"/>
        <v>UPDATE saskitps_product_attribute_shop pa set pa.price = 168 where pa.id_product = 662 and pa.id_product_attribute = 2737 ;</v>
      </c>
      <c r="T317" s="107" t="str">
        <f t="shared" si="52"/>
        <v>INSERT INTO TSaskitArchivePrix (RefSaskit,Prix,DATE_MODIF) Select RefSaskit, OldPrix, DateModification From TSaskit Where RefSaskit = 768;</v>
      </c>
      <c r="U317" t="str">
        <f t="shared" si="53"/>
        <v>UPDATE TSaskit sas set sas.OldPrix = sas.PrixMagasin, sas.PrixMagasin = 2240, sas.DateModification = NOW() where sas.RefSaskit = 768 ;</v>
      </c>
      <c r="V317" t="str">
        <f t="shared" si="54"/>
        <v>INSERT INTO TSaskitMajProduits (RefSaskitMaj, Reference,PrixMaj) values (3,'DP-SPR1200V75ALT',2240);</v>
      </c>
    </row>
    <row r="318" spans="1:22" x14ac:dyDescent="0.25">
      <c r="A318">
        <v>2150</v>
      </c>
      <c r="B318">
        <v>769</v>
      </c>
      <c r="C318">
        <v>662</v>
      </c>
      <c r="D318">
        <v>2738</v>
      </c>
      <c r="F318" t="s">
        <v>2245</v>
      </c>
      <c r="G318">
        <v>2150</v>
      </c>
      <c r="H318">
        <v>2408.0000000000005</v>
      </c>
      <c r="I318">
        <v>1850</v>
      </c>
      <c r="J318">
        <v>2072</v>
      </c>
      <c r="K318" t="str">
        <f t="shared" si="44"/>
        <v>2408</v>
      </c>
      <c r="L318">
        <f t="shared" si="45"/>
        <v>336</v>
      </c>
      <c r="M318" t="str">
        <f t="shared" si="46"/>
        <v>336</v>
      </c>
      <c r="N318">
        <f t="shared" si="47"/>
        <v>1</v>
      </c>
      <c r="P318" s="107" t="str">
        <f t="shared" si="48"/>
        <v/>
      </c>
      <c r="Q318" s="107" t="str">
        <f t="shared" si="49"/>
        <v/>
      </c>
      <c r="R318" s="107" t="str">
        <f t="shared" si="50"/>
        <v>UPDATE saskitps_product_attribute pa set pa.price = 336 where pa.id_product = 662 and pa.id_product_attribute = 2738 ;</v>
      </c>
      <c r="S318" s="107" t="str">
        <f t="shared" si="51"/>
        <v>UPDATE saskitps_product_attribute_shop pa set pa.price = 336 where pa.id_product = 662 and pa.id_product_attribute = 2738 ;</v>
      </c>
      <c r="T318" s="107" t="str">
        <f t="shared" si="52"/>
        <v>INSERT INTO TSaskitArchivePrix (RefSaskit,Prix,DATE_MODIF) Select RefSaskit, OldPrix, DateModification From TSaskit Where RefSaskit = 769;</v>
      </c>
      <c r="U318" t="str">
        <f t="shared" si="53"/>
        <v>UPDATE TSaskit sas set sas.OldPrix = sas.PrixMagasin, sas.PrixMagasin = 2408, sas.DateModification = NOW() where sas.RefSaskit = 769 ;</v>
      </c>
      <c r="V318" t="str">
        <f t="shared" si="54"/>
        <v>INSERT INTO TSaskitMajProduits (RefSaskitMaj, Reference,PrixMaj) values (3,'DP-SPR1500V75ALT',2408);</v>
      </c>
    </row>
    <row r="319" spans="1:22" x14ac:dyDescent="0.25">
      <c r="A319">
        <v>2250</v>
      </c>
      <c r="B319">
        <v>770</v>
      </c>
      <c r="C319">
        <v>662</v>
      </c>
      <c r="D319">
        <v>2739</v>
      </c>
      <c r="F319" t="s">
        <v>2265</v>
      </c>
      <c r="G319">
        <v>2250</v>
      </c>
      <c r="H319">
        <v>2520.0000000000005</v>
      </c>
      <c r="I319">
        <v>1850</v>
      </c>
      <c r="J319">
        <v>2072</v>
      </c>
      <c r="K319" t="str">
        <f t="shared" ref="K319:K374" si="55">SUBSTITUTE(IF(H319&gt;2,ROUND(H319,2),H319),",",".")</f>
        <v>2520</v>
      </c>
      <c r="L319">
        <f t="shared" ref="L319:L374" si="56">IF(H319&gt;2,ROUND(H319-J319,2),H319-J319)</f>
        <v>448</v>
      </c>
      <c r="M319" t="str">
        <f t="shared" ref="M319:M374" si="57">SUBSTITUTE(L319,",",".")</f>
        <v>448</v>
      </c>
      <c r="N319">
        <f t="shared" ref="N319:N374" si="58">IF(A319=K319,0,1)</f>
        <v>1</v>
      </c>
      <c r="P319" s="107" t="str">
        <f t="shared" ref="P319:P374" si="59">IF(AND(E319="BASE",N319=1),SUBSTITUTE(SUBSTITUTE($P$1,"#P#",K319),"#ID#",C319),"")</f>
        <v/>
      </c>
      <c r="Q319" s="107" t="str">
        <f t="shared" ref="Q319:Q374" si="60">IF(AND(E319="BASE",N319=1),SUBSTITUTE(SUBSTITUTE($Q$1,"#P#",K319),"#ID#",C319),"")</f>
        <v/>
      </c>
      <c r="R319" s="107" t="str">
        <f t="shared" ref="R319:R374" si="61">IF(N319=1,SUBSTITUTE(SUBSTITUTE(SUBSTITUTE($R$1,"#P#",M319),"#ID#",C319),"#PA#",D319),"")</f>
        <v>UPDATE saskitps_product_attribute pa set pa.price = 448 where pa.id_product = 662 and pa.id_product_attribute = 2739 ;</v>
      </c>
      <c r="S319" s="107" t="str">
        <f t="shared" ref="S319:S374" si="62">IF(N319=1,SUBSTITUTE(SUBSTITUTE(SUBSTITUTE($S$1,"#P#",M319),"#ID#",C319),"#PA#",D319),"")</f>
        <v>UPDATE saskitps_product_attribute_shop pa set pa.price = 448 where pa.id_product = 662 and pa.id_product_attribute = 2739 ;</v>
      </c>
      <c r="T319" s="107" t="str">
        <f t="shared" ref="T319:T374" si="63">IF(N319=1,SUBSTITUTE(SUBSTITUTE($T$1,"#P#",K319),"#ID#",B319),"")</f>
        <v>INSERT INTO TSaskitArchivePrix (RefSaskit,Prix,DATE_MODIF) Select RefSaskit, OldPrix, DateModification From TSaskit Where RefSaskit = 770;</v>
      </c>
      <c r="U319" t="str">
        <f t="shared" ref="U319:U374" si="64">IF(N319=1,SUBSTITUTE(SUBSTITUTE($U$1,"#P#",K319),"#ID#",B319),"")</f>
        <v>UPDATE TSaskit sas set sas.OldPrix = sas.PrixMagasin, sas.PrixMagasin = 2520, sas.DateModification = NOW() where sas.RefSaskit = 770 ;</v>
      </c>
      <c r="V319" t="str">
        <f t="shared" ref="V319:V374" si="65">IF(N319=1,SUBSTITUTE(SUBSTITUTE(SUBSTITUTE($V$1,"#P#",K319),"#ID#",B319),"#REF#",F319),"")</f>
        <v>INSERT INTO TSaskitMajProduits (RefSaskitMaj, Reference,PrixMaj) values (3,'DP-SPR1900V75ALT',2520);</v>
      </c>
    </row>
    <row r="320" spans="1:22" x14ac:dyDescent="0.25">
      <c r="A320">
        <v>2350</v>
      </c>
      <c r="B320">
        <v>771</v>
      </c>
      <c r="C320">
        <v>662</v>
      </c>
      <c r="D320">
        <v>2740</v>
      </c>
      <c r="F320" t="s">
        <v>2267</v>
      </c>
      <c r="G320">
        <v>2350</v>
      </c>
      <c r="H320">
        <v>2632.0000000000005</v>
      </c>
      <c r="I320">
        <v>1850</v>
      </c>
      <c r="J320">
        <v>2072</v>
      </c>
      <c r="K320" t="str">
        <f t="shared" si="55"/>
        <v>2632</v>
      </c>
      <c r="L320">
        <f t="shared" si="56"/>
        <v>560</v>
      </c>
      <c r="M320" t="str">
        <f t="shared" si="57"/>
        <v>560</v>
      </c>
      <c r="N320">
        <f t="shared" si="58"/>
        <v>1</v>
      </c>
      <c r="P320" s="107" t="str">
        <f t="shared" si="59"/>
        <v/>
      </c>
      <c r="Q320" s="107" t="str">
        <f t="shared" si="60"/>
        <v/>
      </c>
      <c r="R320" s="107" t="str">
        <f t="shared" si="61"/>
        <v>UPDATE saskitps_product_attribute pa set pa.price = 560 where pa.id_product = 662 and pa.id_product_attribute = 2740 ;</v>
      </c>
      <c r="S320" s="107" t="str">
        <f t="shared" si="62"/>
        <v>UPDATE saskitps_product_attribute_shop pa set pa.price = 560 where pa.id_product = 662 and pa.id_product_attribute = 2740 ;</v>
      </c>
      <c r="T320" s="107" t="str">
        <f t="shared" si="63"/>
        <v>INSERT INTO TSaskitArchivePrix (RefSaskit,Prix,DATE_MODIF) Select RefSaskit, OldPrix, DateModification From TSaskit Where RefSaskit = 771;</v>
      </c>
      <c r="U320" t="str">
        <f t="shared" si="64"/>
        <v>UPDATE TSaskit sas set sas.OldPrix = sas.PrixMagasin, sas.PrixMagasin = 2632, sas.DateModification = NOW() where sas.RefSaskit = 771 ;</v>
      </c>
      <c r="V320" t="str">
        <f t="shared" si="65"/>
        <v>INSERT INTO TSaskitMajProduits (RefSaskitMaj, Reference,PrixMaj) values (3,'DP-SPR2200V75ALT',2632);</v>
      </c>
    </row>
    <row r="321" spans="1:22" x14ac:dyDescent="0.25">
      <c r="A321">
        <v>1955</v>
      </c>
      <c r="B321">
        <v>772</v>
      </c>
      <c r="C321">
        <v>662</v>
      </c>
      <c r="D321">
        <v>2741</v>
      </c>
      <c r="F321" t="s">
        <v>2269</v>
      </c>
      <c r="G321">
        <v>1955</v>
      </c>
      <c r="H321">
        <v>2189.6000000000004</v>
      </c>
      <c r="I321">
        <v>1850</v>
      </c>
      <c r="J321">
        <v>2072</v>
      </c>
      <c r="K321" t="str">
        <f t="shared" si="55"/>
        <v>2189.6</v>
      </c>
      <c r="L321">
        <f t="shared" si="56"/>
        <v>117.6</v>
      </c>
      <c r="M321" t="str">
        <f t="shared" si="57"/>
        <v>117.6</v>
      </c>
      <c r="N321">
        <f t="shared" si="58"/>
        <v>1</v>
      </c>
      <c r="P321" s="107" t="str">
        <f t="shared" si="59"/>
        <v/>
      </c>
      <c r="Q321" s="107" t="str">
        <f t="shared" si="60"/>
        <v/>
      </c>
      <c r="R321" s="107" t="str">
        <f t="shared" si="61"/>
        <v>UPDATE saskitps_product_attribute pa set pa.price = 117.6 where pa.id_product = 662 and pa.id_product_attribute = 2741 ;</v>
      </c>
      <c r="S321" s="107" t="str">
        <f t="shared" si="62"/>
        <v>UPDATE saskitps_product_attribute_shop pa set pa.price = 117.6 where pa.id_product = 662 and pa.id_product_attribute = 2741 ;</v>
      </c>
      <c r="T321" s="107" t="str">
        <f t="shared" si="63"/>
        <v>INSERT INTO TSaskitArchivePrix (RefSaskit,Prix,DATE_MODIF) Select RefSaskit, OldPrix, DateModification From TSaskit Where RefSaskit = 772;</v>
      </c>
      <c r="U321" t="str">
        <f t="shared" si="64"/>
        <v>UPDATE TSaskit sas set sas.OldPrix = sas.PrixMagasin, sas.PrixMagasin = 2189.6, sas.DateModification = NOW() where sas.RefSaskit = 772 ;</v>
      </c>
      <c r="V321" t="str">
        <f t="shared" si="65"/>
        <v>INSERT INTO TSaskitMajProduits (RefSaskitMaj, Reference,PrixMaj) values (3,'DSPR1200V100',2189.6);</v>
      </c>
    </row>
    <row r="322" spans="1:22" x14ac:dyDescent="0.25">
      <c r="A322">
        <v>2105</v>
      </c>
      <c r="B322">
        <v>773</v>
      </c>
      <c r="C322">
        <v>662</v>
      </c>
      <c r="D322">
        <v>2742</v>
      </c>
      <c r="F322" t="s">
        <v>2271</v>
      </c>
      <c r="G322">
        <v>2105</v>
      </c>
      <c r="H322">
        <v>2357.6000000000004</v>
      </c>
      <c r="I322">
        <v>1850</v>
      </c>
      <c r="J322">
        <v>2072</v>
      </c>
      <c r="K322" t="str">
        <f t="shared" si="55"/>
        <v>2357.6</v>
      </c>
      <c r="L322">
        <f t="shared" si="56"/>
        <v>285.60000000000002</v>
      </c>
      <c r="M322" t="str">
        <f t="shared" si="57"/>
        <v>285.6</v>
      </c>
      <c r="N322">
        <f t="shared" si="58"/>
        <v>1</v>
      </c>
      <c r="P322" s="107" t="str">
        <f t="shared" si="59"/>
        <v/>
      </c>
      <c r="Q322" s="107" t="str">
        <f t="shared" si="60"/>
        <v/>
      </c>
      <c r="R322" s="107" t="str">
        <f t="shared" si="61"/>
        <v>UPDATE saskitps_product_attribute pa set pa.price = 285.6 where pa.id_product = 662 and pa.id_product_attribute = 2742 ;</v>
      </c>
      <c r="S322" s="107" t="str">
        <f t="shared" si="62"/>
        <v>UPDATE saskitps_product_attribute_shop pa set pa.price = 285.6 where pa.id_product = 662 and pa.id_product_attribute = 2742 ;</v>
      </c>
      <c r="T322" s="107" t="str">
        <f t="shared" si="63"/>
        <v>INSERT INTO TSaskitArchivePrix (RefSaskit,Prix,DATE_MODIF) Select RefSaskit, OldPrix, DateModification From TSaskit Where RefSaskit = 773;</v>
      </c>
      <c r="U322" t="str">
        <f t="shared" si="64"/>
        <v>UPDATE TSaskit sas set sas.OldPrix = sas.PrixMagasin, sas.PrixMagasin = 2357.6, sas.DateModification = NOW() where sas.RefSaskit = 773 ;</v>
      </c>
      <c r="V322" t="str">
        <f t="shared" si="65"/>
        <v>INSERT INTO TSaskitMajProduits (RefSaskitMaj, Reference,PrixMaj) values (3,'DSPR1500V100',2357.6);</v>
      </c>
    </row>
    <row r="323" spans="1:22" x14ac:dyDescent="0.25">
      <c r="A323">
        <v>2205</v>
      </c>
      <c r="B323">
        <v>774</v>
      </c>
      <c r="C323">
        <v>662</v>
      </c>
      <c r="D323">
        <v>2743</v>
      </c>
      <c r="F323" t="s">
        <v>2273</v>
      </c>
      <c r="G323">
        <v>2205</v>
      </c>
      <c r="H323">
        <v>2469.6000000000004</v>
      </c>
      <c r="I323">
        <v>1850</v>
      </c>
      <c r="J323">
        <v>2072</v>
      </c>
      <c r="K323" t="str">
        <f t="shared" si="55"/>
        <v>2469.6</v>
      </c>
      <c r="L323">
        <f t="shared" si="56"/>
        <v>397.6</v>
      </c>
      <c r="M323" t="str">
        <f t="shared" si="57"/>
        <v>397.6</v>
      </c>
      <c r="N323">
        <f t="shared" si="58"/>
        <v>1</v>
      </c>
      <c r="P323" s="107" t="str">
        <f t="shared" si="59"/>
        <v/>
      </c>
      <c r="Q323" s="107" t="str">
        <f t="shared" si="60"/>
        <v/>
      </c>
      <c r="R323" s="107" t="str">
        <f t="shared" si="61"/>
        <v>UPDATE saskitps_product_attribute pa set pa.price = 397.6 where pa.id_product = 662 and pa.id_product_attribute = 2743 ;</v>
      </c>
      <c r="S323" s="107" t="str">
        <f t="shared" si="62"/>
        <v>UPDATE saskitps_product_attribute_shop pa set pa.price = 397.6 where pa.id_product = 662 and pa.id_product_attribute = 2743 ;</v>
      </c>
      <c r="T323" s="107" t="str">
        <f t="shared" si="63"/>
        <v>INSERT INTO TSaskitArchivePrix (RefSaskit,Prix,DATE_MODIF) Select RefSaskit, OldPrix, DateModification From TSaskit Where RefSaskit = 774;</v>
      </c>
      <c r="U323" t="str">
        <f t="shared" si="64"/>
        <v>UPDATE TSaskit sas set sas.OldPrix = sas.PrixMagasin, sas.PrixMagasin = 2469.6, sas.DateModification = NOW() where sas.RefSaskit = 774 ;</v>
      </c>
      <c r="V323" t="str">
        <f t="shared" si="65"/>
        <v>INSERT INTO TSaskitMajProduits (RefSaskitMaj, Reference,PrixMaj) values (3,'DSPR1900V100',2469.6);</v>
      </c>
    </row>
    <row r="324" spans="1:22" x14ac:dyDescent="0.25">
      <c r="A324">
        <v>2305</v>
      </c>
      <c r="B324">
        <v>775</v>
      </c>
      <c r="C324">
        <v>662</v>
      </c>
      <c r="D324">
        <v>2744</v>
      </c>
      <c r="F324" t="s">
        <v>2275</v>
      </c>
      <c r="G324">
        <v>2305</v>
      </c>
      <c r="H324">
        <v>2581.6000000000004</v>
      </c>
      <c r="I324">
        <v>1850</v>
      </c>
      <c r="J324">
        <v>2072</v>
      </c>
      <c r="K324" t="str">
        <f t="shared" si="55"/>
        <v>2581.6</v>
      </c>
      <c r="L324">
        <f t="shared" si="56"/>
        <v>509.6</v>
      </c>
      <c r="M324" t="str">
        <f t="shared" si="57"/>
        <v>509.6</v>
      </c>
      <c r="N324">
        <f t="shared" si="58"/>
        <v>1</v>
      </c>
      <c r="P324" s="107" t="str">
        <f t="shared" si="59"/>
        <v/>
      </c>
      <c r="Q324" s="107" t="str">
        <f t="shared" si="60"/>
        <v/>
      </c>
      <c r="R324" s="107" t="str">
        <f t="shared" si="61"/>
        <v>UPDATE saskitps_product_attribute pa set pa.price = 509.6 where pa.id_product = 662 and pa.id_product_attribute = 2744 ;</v>
      </c>
      <c r="S324" s="107" t="str">
        <f t="shared" si="62"/>
        <v>UPDATE saskitps_product_attribute_shop pa set pa.price = 509.6 where pa.id_product = 662 and pa.id_product_attribute = 2744 ;</v>
      </c>
      <c r="T324" s="107" t="str">
        <f t="shared" si="63"/>
        <v>INSERT INTO TSaskitArchivePrix (RefSaskit,Prix,DATE_MODIF) Select RefSaskit, OldPrix, DateModification From TSaskit Where RefSaskit = 775;</v>
      </c>
      <c r="U324" t="str">
        <f t="shared" si="64"/>
        <v>UPDATE TSaskit sas set sas.OldPrix = sas.PrixMagasin, sas.PrixMagasin = 2581.6, sas.DateModification = NOW() where sas.RefSaskit = 775 ;</v>
      </c>
      <c r="V324" t="str">
        <f t="shared" si="65"/>
        <v>INSERT INTO TSaskitMajProduits (RefSaskitMaj, Reference,PrixMaj) values (3,'DSPR2200V100',2581.6);</v>
      </c>
    </row>
    <row r="325" spans="1:22" x14ac:dyDescent="0.25">
      <c r="A325">
        <v>2105</v>
      </c>
      <c r="B325">
        <v>776</v>
      </c>
      <c r="C325">
        <v>662</v>
      </c>
      <c r="D325">
        <v>2745</v>
      </c>
      <c r="F325" t="s">
        <v>2277</v>
      </c>
      <c r="G325">
        <v>2105</v>
      </c>
      <c r="H325">
        <v>2357.6000000000004</v>
      </c>
      <c r="I325">
        <v>1850</v>
      </c>
      <c r="J325">
        <v>2072</v>
      </c>
      <c r="K325" t="str">
        <f t="shared" si="55"/>
        <v>2357.6</v>
      </c>
      <c r="L325">
        <f t="shared" si="56"/>
        <v>285.60000000000002</v>
      </c>
      <c r="M325" t="str">
        <f t="shared" si="57"/>
        <v>285.6</v>
      </c>
      <c r="N325">
        <f t="shared" si="58"/>
        <v>1</v>
      </c>
      <c r="P325" s="107" t="str">
        <f t="shared" si="59"/>
        <v/>
      </c>
      <c r="Q325" s="107" t="str">
        <f t="shared" si="60"/>
        <v/>
      </c>
      <c r="R325" s="107" t="str">
        <f t="shared" si="61"/>
        <v>UPDATE saskitps_product_attribute pa set pa.price = 285.6 where pa.id_product = 662 and pa.id_product_attribute = 2745 ;</v>
      </c>
      <c r="S325" s="107" t="str">
        <f t="shared" si="62"/>
        <v>UPDATE saskitps_product_attribute_shop pa set pa.price = 285.6 where pa.id_product = 662 and pa.id_product_attribute = 2745 ;</v>
      </c>
      <c r="T325" s="107" t="str">
        <f t="shared" si="63"/>
        <v>INSERT INTO TSaskitArchivePrix (RefSaskit,Prix,DATE_MODIF) Select RefSaskit, OldPrix, DateModification From TSaskit Where RefSaskit = 776;</v>
      </c>
      <c r="U325" t="str">
        <f t="shared" si="64"/>
        <v>UPDATE TSaskit sas set sas.OldPrix = sas.PrixMagasin, sas.PrixMagasin = 2357.6, sas.DateModification = NOW() where sas.RefSaskit = 776 ;</v>
      </c>
      <c r="V325" t="str">
        <f t="shared" si="65"/>
        <v>INSERT INTO TSaskitMajProduits (RefSaskitMaj, Reference,PrixMaj) values (3,'DP-SPR1200V100',2357.6);</v>
      </c>
    </row>
    <row r="326" spans="1:22" x14ac:dyDescent="0.25">
      <c r="A326">
        <v>2255</v>
      </c>
      <c r="B326">
        <v>777</v>
      </c>
      <c r="C326">
        <v>662</v>
      </c>
      <c r="D326">
        <v>2746</v>
      </c>
      <c r="F326" t="s">
        <v>2279</v>
      </c>
      <c r="G326">
        <v>2255</v>
      </c>
      <c r="H326">
        <v>2525.6000000000004</v>
      </c>
      <c r="I326">
        <v>1850</v>
      </c>
      <c r="J326">
        <v>2072</v>
      </c>
      <c r="K326" t="str">
        <f t="shared" si="55"/>
        <v>2525.6</v>
      </c>
      <c r="L326">
        <f t="shared" si="56"/>
        <v>453.6</v>
      </c>
      <c r="M326" t="str">
        <f t="shared" si="57"/>
        <v>453.6</v>
      </c>
      <c r="N326">
        <f t="shared" si="58"/>
        <v>1</v>
      </c>
      <c r="P326" s="107" t="str">
        <f t="shared" si="59"/>
        <v/>
      </c>
      <c r="Q326" s="107" t="str">
        <f t="shared" si="60"/>
        <v/>
      </c>
      <c r="R326" s="107" t="str">
        <f t="shared" si="61"/>
        <v>UPDATE saskitps_product_attribute pa set pa.price = 453.6 where pa.id_product = 662 and pa.id_product_attribute = 2746 ;</v>
      </c>
      <c r="S326" s="107" t="str">
        <f t="shared" si="62"/>
        <v>UPDATE saskitps_product_attribute_shop pa set pa.price = 453.6 where pa.id_product = 662 and pa.id_product_attribute = 2746 ;</v>
      </c>
      <c r="T326" s="107" t="str">
        <f t="shared" si="63"/>
        <v>INSERT INTO TSaskitArchivePrix (RefSaskit,Prix,DATE_MODIF) Select RefSaskit, OldPrix, DateModification From TSaskit Where RefSaskit = 777;</v>
      </c>
      <c r="U326" t="str">
        <f t="shared" si="64"/>
        <v>UPDATE TSaskit sas set sas.OldPrix = sas.PrixMagasin, sas.PrixMagasin = 2525.6, sas.DateModification = NOW() where sas.RefSaskit = 777 ;</v>
      </c>
      <c r="V326" t="str">
        <f t="shared" si="65"/>
        <v>INSERT INTO TSaskitMajProduits (RefSaskitMaj, Reference,PrixMaj) values (3,'DP-SPR1500V100',2525.6);</v>
      </c>
    </row>
    <row r="327" spans="1:22" x14ac:dyDescent="0.25">
      <c r="A327">
        <v>2355</v>
      </c>
      <c r="B327">
        <v>778</v>
      </c>
      <c r="C327">
        <v>662</v>
      </c>
      <c r="D327">
        <v>2747</v>
      </c>
      <c r="F327" t="s">
        <v>2281</v>
      </c>
      <c r="G327">
        <v>2355</v>
      </c>
      <c r="H327">
        <v>2637.6000000000004</v>
      </c>
      <c r="I327">
        <v>1850</v>
      </c>
      <c r="J327">
        <v>2072</v>
      </c>
      <c r="K327" t="str">
        <f t="shared" si="55"/>
        <v>2637.6</v>
      </c>
      <c r="L327">
        <f t="shared" si="56"/>
        <v>565.6</v>
      </c>
      <c r="M327" t="str">
        <f t="shared" si="57"/>
        <v>565.6</v>
      </c>
      <c r="N327">
        <f t="shared" si="58"/>
        <v>1</v>
      </c>
      <c r="P327" s="107" t="str">
        <f t="shared" si="59"/>
        <v/>
      </c>
      <c r="Q327" s="107" t="str">
        <f t="shared" si="60"/>
        <v/>
      </c>
      <c r="R327" s="107" t="str">
        <f t="shared" si="61"/>
        <v>UPDATE saskitps_product_attribute pa set pa.price = 565.6 where pa.id_product = 662 and pa.id_product_attribute = 2747 ;</v>
      </c>
      <c r="S327" s="107" t="str">
        <f t="shared" si="62"/>
        <v>UPDATE saskitps_product_attribute_shop pa set pa.price = 565.6 where pa.id_product = 662 and pa.id_product_attribute = 2747 ;</v>
      </c>
      <c r="T327" s="107" t="str">
        <f t="shared" si="63"/>
        <v>INSERT INTO TSaskitArchivePrix (RefSaskit,Prix,DATE_MODIF) Select RefSaskit, OldPrix, DateModification From TSaskit Where RefSaskit = 778;</v>
      </c>
      <c r="U327" t="str">
        <f t="shared" si="64"/>
        <v>UPDATE TSaskit sas set sas.OldPrix = sas.PrixMagasin, sas.PrixMagasin = 2637.6, sas.DateModification = NOW() where sas.RefSaskit = 778 ;</v>
      </c>
      <c r="V327" t="str">
        <f t="shared" si="65"/>
        <v>INSERT INTO TSaskitMajProduits (RefSaskitMaj, Reference,PrixMaj) values (3,'DP-SPR1900V100',2637.6);</v>
      </c>
    </row>
    <row r="328" spans="1:22" x14ac:dyDescent="0.25">
      <c r="A328">
        <v>2455</v>
      </c>
      <c r="B328">
        <v>779</v>
      </c>
      <c r="C328">
        <v>662</v>
      </c>
      <c r="D328">
        <v>2748</v>
      </c>
      <c r="F328" t="s">
        <v>2249</v>
      </c>
      <c r="G328">
        <v>2455</v>
      </c>
      <c r="H328">
        <v>2749.6000000000004</v>
      </c>
      <c r="I328">
        <v>1850</v>
      </c>
      <c r="J328">
        <v>2072</v>
      </c>
      <c r="K328" t="str">
        <f t="shared" si="55"/>
        <v>2749.6</v>
      </c>
      <c r="L328">
        <f t="shared" si="56"/>
        <v>677.6</v>
      </c>
      <c r="M328" t="str">
        <f t="shared" si="57"/>
        <v>677.6</v>
      </c>
      <c r="N328">
        <f t="shared" si="58"/>
        <v>1</v>
      </c>
      <c r="P328" s="107" t="str">
        <f t="shared" si="59"/>
        <v/>
      </c>
      <c r="Q328" s="107" t="str">
        <f t="shared" si="60"/>
        <v/>
      </c>
      <c r="R328" s="107" t="str">
        <f t="shared" si="61"/>
        <v>UPDATE saskitps_product_attribute pa set pa.price = 677.6 where pa.id_product = 662 and pa.id_product_attribute = 2748 ;</v>
      </c>
      <c r="S328" s="107" t="str">
        <f t="shared" si="62"/>
        <v>UPDATE saskitps_product_attribute_shop pa set pa.price = 677.6 where pa.id_product = 662 and pa.id_product_attribute = 2748 ;</v>
      </c>
      <c r="T328" s="107" t="str">
        <f t="shared" si="63"/>
        <v>INSERT INTO TSaskitArchivePrix (RefSaskit,Prix,DATE_MODIF) Select RefSaskit, OldPrix, DateModification From TSaskit Where RefSaskit = 779;</v>
      </c>
      <c r="U328" t="str">
        <f t="shared" si="64"/>
        <v>UPDATE TSaskit sas set sas.OldPrix = sas.PrixMagasin, sas.PrixMagasin = 2749.6, sas.DateModification = NOW() where sas.RefSaskit = 779 ;</v>
      </c>
      <c r="V328" t="str">
        <f t="shared" si="65"/>
        <v>INSERT INTO TSaskitMajProduits (RefSaskitMaj, Reference,PrixMaj) values (3,'DP-SPR2200V100',2749.6);</v>
      </c>
    </row>
    <row r="329" spans="1:22" x14ac:dyDescent="0.25">
      <c r="A329">
        <v>1955</v>
      </c>
      <c r="B329">
        <v>780</v>
      </c>
      <c r="C329">
        <v>662</v>
      </c>
      <c r="D329">
        <v>2749</v>
      </c>
      <c r="F329" t="s">
        <v>2283</v>
      </c>
      <c r="G329">
        <v>1955</v>
      </c>
      <c r="H329">
        <v>2189.6000000000004</v>
      </c>
      <c r="I329">
        <v>1850</v>
      </c>
      <c r="J329">
        <v>2072</v>
      </c>
      <c r="K329" t="str">
        <f t="shared" si="55"/>
        <v>2189.6</v>
      </c>
      <c r="L329">
        <f t="shared" si="56"/>
        <v>117.6</v>
      </c>
      <c r="M329" t="str">
        <f t="shared" si="57"/>
        <v>117.6</v>
      </c>
      <c r="N329">
        <f t="shared" si="58"/>
        <v>1</v>
      </c>
      <c r="P329" s="107" t="str">
        <f t="shared" si="59"/>
        <v/>
      </c>
      <c r="Q329" s="107" t="str">
        <f t="shared" si="60"/>
        <v/>
      </c>
      <c r="R329" s="107" t="str">
        <f t="shared" si="61"/>
        <v>UPDATE saskitps_product_attribute pa set pa.price = 117.6 where pa.id_product = 662 and pa.id_product_attribute = 2749 ;</v>
      </c>
      <c r="S329" s="107" t="str">
        <f t="shared" si="62"/>
        <v>UPDATE saskitps_product_attribute_shop pa set pa.price = 117.6 where pa.id_product = 662 and pa.id_product_attribute = 2749 ;</v>
      </c>
      <c r="T329" s="107" t="str">
        <f t="shared" si="63"/>
        <v>INSERT INTO TSaskitArchivePrix (RefSaskit,Prix,DATE_MODIF) Select RefSaskit, OldPrix, DateModification From TSaskit Where RefSaskit = 780;</v>
      </c>
      <c r="U329" t="str">
        <f t="shared" si="64"/>
        <v>UPDATE TSaskit sas set sas.OldPrix = sas.PrixMagasin, sas.PrixMagasin = 2189.6, sas.DateModification = NOW() where sas.RefSaskit = 780 ;</v>
      </c>
      <c r="V329" t="str">
        <f t="shared" si="65"/>
        <v>INSERT INTO TSaskitMajProduits (RefSaskitMaj, Reference,PrixMaj) values (3,'DSPR1200V100ALT',2189.6);</v>
      </c>
    </row>
    <row r="330" spans="1:22" x14ac:dyDescent="0.25">
      <c r="A330">
        <v>2105</v>
      </c>
      <c r="B330">
        <v>781</v>
      </c>
      <c r="C330">
        <v>662</v>
      </c>
      <c r="D330">
        <v>2750</v>
      </c>
      <c r="F330" t="s">
        <v>2285</v>
      </c>
      <c r="G330">
        <v>2105</v>
      </c>
      <c r="H330">
        <v>2357.6000000000004</v>
      </c>
      <c r="I330">
        <v>1850</v>
      </c>
      <c r="J330">
        <v>2072</v>
      </c>
      <c r="K330" t="str">
        <f t="shared" si="55"/>
        <v>2357.6</v>
      </c>
      <c r="L330">
        <f t="shared" si="56"/>
        <v>285.60000000000002</v>
      </c>
      <c r="M330" t="str">
        <f t="shared" si="57"/>
        <v>285.6</v>
      </c>
      <c r="N330">
        <f t="shared" si="58"/>
        <v>1</v>
      </c>
      <c r="P330" s="107" t="str">
        <f t="shared" si="59"/>
        <v/>
      </c>
      <c r="Q330" s="107" t="str">
        <f t="shared" si="60"/>
        <v/>
      </c>
      <c r="R330" s="107" t="str">
        <f t="shared" si="61"/>
        <v>UPDATE saskitps_product_attribute pa set pa.price = 285.6 where pa.id_product = 662 and pa.id_product_attribute = 2750 ;</v>
      </c>
      <c r="S330" s="107" t="str">
        <f t="shared" si="62"/>
        <v>UPDATE saskitps_product_attribute_shop pa set pa.price = 285.6 where pa.id_product = 662 and pa.id_product_attribute = 2750 ;</v>
      </c>
      <c r="T330" s="107" t="str">
        <f t="shared" si="63"/>
        <v>INSERT INTO TSaskitArchivePrix (RefSaskit,Prix,DATE_MODIF) Select RefSaskit, OldPrix, DateModification From TSaskit Where RefSaskit = 781;</v>
      </c>
      <c r="U330" t="str">
        <f t="shared" si="64"/>
        <v>UPDATE TSaskit sas set sas.OldPrix = sas.PrixMagasin, sas.PrixMagasin = 2357.6, sas.DateModification = NOW() where sas.RefSaskit = 781 ;</v>
      </c>
      <c r="V330" t="str">
        <f t="shared" si="65"/>
        <v>INSERT INTO TSaskitMajProduits (RefSaskitMaj, Reference,PrixMaj) values (3,'DSPR1500V100ALT',2357.6);</v>
      </c>
    </row>
    <row r="331" spans="1:22" x14ac:dyDescent="0.25">
      <c r="A331">
        <v>2205</v>
      </c>
      <c r="B331">
        <v>782</v>
      </c>
      <c r="C331">
        <v>662</v>
      </c>
      <c r="D331">
        <v>2751</v>
      </c>
      <c r="F331" t="s">
        <v>2287</v>
      </c>
      <c r="G331">
        <v>2205</v>
      </c>
      <c r="H331">
        <v>2469.6000000000004</v>
      </c>
      <c r="I331">
        <v>1850</v>
      </c>
      <c r="J331">
        <v>2072</v>
      </c>
      <c r="K331" t="str">
        <f t="shared" si="55"/>
        <v>2469.6</v>
      </c>
      <c r="L331">
        <f t="shared" si="56"/>
        <v>397.6</v>
      </c>
      <c r="M331" t="str">
        <f t="shared" si="57"/>
        <v>397.6</v>
      </c>
      <c r="N331">
        <f t="shared" si="58"/>
        <v>1</v>
      </c>
      <c r="P331" s="107" t="str">
        <f t="shared" si="59"/>
        <v/>
      </c>
      <c r="Q331" s="107" t="str">
        <f t="shared" si="60"/>
        <v/>
      </c>
      <c r="R331" s="107" t="str">
        <f t="shared" si="61"/>
        <v>UPDATE saskitps_product_attribute pa set pa.price = 397.6 where pa.id_product = 662 and pa.id_product_attribute = 2751 ;</v>
      </c>
      <c r="S331" s="107" t="str">
        <f t="shared" si="62"/>
        <v>UPDATE saskitps_product_attribute_shop pa set pa.price = 397.6 where pa.id_product = 662 and pa.id_product_attribute = 2751 ;</v>
      </c>
      <c r="T331" s="107" t="str">
        <f t="shared" si="63"/>
        <v>INSERT INTO TSaskitArchivePrix (RefSaskit,Prix,DATE_MODIF) Select RefSaskit, OldPrix, DateModification From TSaskit Where RefSaskit = 782;</v>
      </c>
      <c r="U331" t="str">
        <f t="shared" si="64"/>
        <v>UPDATE TSaskit sas set sas.OldPrix = sas.PrixMagasin, sas.PrixMagasin = 2469.6, sas.DateModification = NOW() where sas.RefSaskit = 782 ;</v>
      </c>
      <c r="V331" t="str">
        <f t="shared" si="65"/>
        <v>INSERT INTO TSaskitMajProduits (RefSaskitMaj, Reference,PrixMaj) values (3,'DSPR1900V100ALT',2469.6);</v>
      </c>
    </row>
    <row r="332" spans="1:22" x14ac:dyDescent="0.25">
      <c r="A332">
        <v>2305</v>
      </c>
      <c r="B332">
        <v>783</v>
      </c>
      <c r="C332">
        <v>662</v>
      </c>
      <c r="D332">
        <v>2752</v>
      </c>
      <c r="F332" t="s">
        <v>2289</v>
      </c>
      <c r="G332">
        <v>2305</v>
      </c>
      <c r="H332">
        <v>2581.6000000000004</v>
      </c>
      <c r="I332">
        <v>1850</v>
      </c>
      <c r="J332">
        <v>2072</v>
      </c>
      <c r="K332" t="str">
        <f t="shared" si="55"/>
        <v>2581.6</v>
      </c>
      <c r="L332">
        <f t="shared" si="56"/>
        <v>509.6</v>
      </c>
      <c r="M332" t="str">
        <f t="shared" si="57"/>
        <v>509.6</v>
      </c>
      <c r="N332">
        <f t="shared" si="58"/>
        <v>1</v>
      </c>
      <c r="P332" s="107" t="str">
        <f t="shared" si="59"/>
        <v/>
      </c>
      <c r="Q332" s="107" t="str">
        <f t="shared" si="60"/>
        <v/>
      </c>
      <c r="R332" s="107" t="str">
        <f t="shared" si="61"/>
        <v>UPDATE saskitps_product_attribute pa set pa.price = 509.6 where pa.id_product = 662 and pa.id_product_attribute = 2752 ;</v>
      </c>
      <c r="S332" s="107" t="str">
        <f t="shared" si="62"/>
        <v>UPDATE saskitps_product_attribute_shop pa set pa.price = 509.6 where pa.id_product = 662 and pa.id_product_attribute = 2752 ;</v>
      </c>
      <c r="T332" s="107" t="str">
        <f t="shared" si="63"/>
        <v>INSERT INTO TSaskitArchivePrix (RefSaskit,Prix,DATE_MODIF) Select RefSaskit, OldPrix, DateModification From TSaskit Where RefSaskit = 783;</v>
      </c>
      <c r="U332" t="str">
        <f t="shared" si="64"/>
        <v>UPDATE TSaskit sas set sas.OldPrix = sas.PrixMagasin, sas.PrixMagasin = 2581.6, sas.DateModification = NOW() where sas.RefSaskit = 783 ;</v>
      </c>
      <c r="V332" t="str">
        <f t="shared" si="65"/>
        <v>INSERT INTO TSaskitMajProduits (RefSaskitMaj, Reference,PrixMaj) values (3,'DSPR2200V100ALT',2581.6);</v>
      </c>
    </row>
    <row r="333" spans="1:22" x14ac:dyDescent="0.25">
      <c r="A333">
        <v>2105</v>
      </c>
      <c r="B333">
        <v>784</v>
      </c>
      <c r="C333">
        <v>662</v>
      </c>
      <c r="D333">
        <v>2753</v>
      </c>
      <c r="F333" t="s">
        <v>2291</v>
      </c>
      <c r="G333">
        <v>2105</v>
      </c>
      <c r="H333">
        <v>2357.6000000000004</v>
      </c>
      <c r="I333">
        <v>1850</v>
      </c>
      <c r="J333">
        <v>2072</v>
      </c>
      <c r="K333" t="str">
        <f t="shared" si="55"/>
        <v>2357.6</v>
      </c>
      <c r="L333">
        <f t="shared" si="56"/>
        <v>285.60000000000002</v>
      </c>
      <c r="M333" t="str">
        <f t="shared" si="57"/>
        <v>285.6</v>
      </c>
      <c r="N333">
        <f t="shared" si="58"/>
        <v>1</v>
      </c>
      <c r="P333" s="107" t="str">
        <f t="shared" si="59"/>
        <v/>
      </c>
      <c r="Q333" s="107" t="str">
        <f t="shared" si="60"/>
        <v/>
      </c>
      <c r="R333" s="107" t="str">
        <f t="shared" si="61"/>
        <v>UPDATE saskitps_product_attribute pa set pa.price = 285.6 where pa.id_product = 662 and pa.id_product_attribute = 2753 ;</v>
      </c>
      <c r="S333" s="107" t="str">
        <f t="shared" si="62"/>
        <v>UPDATE saskitps_product_attribute_shop pa set pa.price = 285.6 where pa.id_product = 662 and pa.id_product_attribute = 2753 ;</v>
      </c>
      <c r="T333" s="107" t="str">
        <f t="shared" si="63"/>
        <v>INSERT INTO TSaskitArchivePrix (RefSaskit,Prix,DATE_MODIF) Select RefSaskit, OldPrix, DateModification From TSaskit Where RefSaskit = 784;</v>
      </c>
      <c r="U333" t="str">
        <f t="shared" si="64"/>
        <v>UPDATE TSaskit sas set sas.OldPrix = sas.PrixMagasin, sas.PrixMagasin = 2357.6, sas.DateModification = NOW() where sas.RefSaskit = 784 ;</v>
      </c>
      <c r="V333" t="str">
        <f t="shared" si="65"/>
        <v>INSERT INTO TSaskitMajProduits (RefSaskitMaj, Reference,PrixMaj) values (3,'DP-SPR1200V100ALT',2357.6);</v>
      </c>
    </row>
    <row r="334" spans="1:22" x14ac:dyDescent="0.25">
      <c r="A334">
        <v>2255</v>
      </c>
      <c r="B334">
        <v>785</v>
      </c>
      <c r="C334">
        <v>662</v>
      </c>
      <c r="D334">
        <v>2754</v>
      </c>
      <c r="F334" t="s">
        <v>2293</v>
      </c>
      <c r="G334">
        <v>2255</v>
      </c>
      <c r="H334">
        <v>2525.6000000000004</v>
      </c>
      <c r="I334">
        <v>1850</v>
      </c>
      <c r="J334">
        <v>2072</v>
      </c>
      <c r="K334" t="str">
        <f t="shared" si="55"/>
        <v>2525.6</v>
      </c>
      <c r="L334">
        <f t="shared" si="56"/>
        <v>453.6</v>
      </c>
      <c r="M334" t="str">
        <f t="shared" si="57"/>
        <v>453.6</v>
      </c>
      <c r="N334">
        <f t="shared" si="58"/>
        <v>1</v>
      </c>
      <c r="P334" s="107" t="str">
        <f t="shared" si="59"/>
        <v/>
      </c>
      <c r="Q334" s="107" t="str">
        <f t="shared" si="60"/>
        <v/>
      </c>
      <c r="R334" s="107" t="str">
        <f t="shared" si="61"/>
        <v>UPDATE saskitps_product_attribute pa set pa.price = 453.6 where pa.id_product = 662 and pa.id_product_attribute = 2754 ;</v>
      </c>
      <c r="S334" s="107" t="str">
        <f t="shared" si="62"/>
        <v>UPDATE saskitps_product_attribute_shop pa set pa.price = 453.6 where pa.id_product = 662 and pa.id_product_attribute = 2754 ;</v>
      </c>
      <c r="T334" s="107" t="str">
        <f t="shared" si="63"/>
        <v>INSERT INTO TSaskitArchivePrix (RefSaskit,Prix,DATE_MODIF) Select RefSaskit, OldPrix, DateModification From TSaskit Where RefSaskit = 785;</v>
      </c>
      <c r="U334" t="str">
        <f t="shared" si="64"/>
        <v>UPDATE TSaskit sas set sas.OldPrix = sas.PrixMagasin, sas.PrixMagasin = 2525.6, sas.DateModification = NOW() where sas.RefSaskit = 785 ;</v>
      </c>
      <c r="V334" t="str">
        <f t="shared" si="65"/>
        <v>INSERT INTO TSaskitMajProduits (RefSaskitMaj, Reference,PrixMaj) values (3,'DP-SPR1500V100ALT',2525.6);</v>
      </c>
    </row>
    <row r="335" spans="1:22" x14ac:dyDescent="0.25">
      <c r="A335">
        <v>2355</v>
      </c>
      <c r="B335">
        <v>786</v>
      </c>
      <c r="C335">
        <v>662</v>
      </c>
      <c r="D335">
        <v>2755</v>
      </c>
      <c r="F335" t="s">
        <v>2295</v>
      </c>
      <c r="G335">
        <v>2355</v>
      </c>
      <c r="H335">
        <v>2637.6000000000004</v>
      </c>
      <c r="I335">
        <v>1850</v>
      </c>
      <c r="J335">
        <v>2072</v>
      </c>
      <c r="K335" t="str">
        <f t="shared" si="55"/>
        <v>2637.6</v>
      </c>
      <c r="L335">
        <f t="shared" si="56"/>
        <v>565.6</v>
      </c>
      <c r="M335" t="str">
        <f t="shared" si="57"/>
        <v>565.6</v>
      </c>
      <c r="N335">
        <f t="shared" si="58"/>
        <v>1</v>
      </c>
      <c r="P335" s="107" t="str">
        <f t="shared" si="59"/>
        <v/>
      </c>
      <c r="Q335" s="107" t="str">
        <f t="shared" si="60"/>
        <v/>
      </c>
      <c r="R335" s="107" t="str">
        <f t="shared" si="61"/>
        <v>UPDATE saskitps_product_attribute pa set pa.price = 565.6 where pa.id_product = 662 and pa.id_product_attribute = 2755 ;</v>
      </c>
      <c r="S335" s="107" t="str">
        <f t="shared" si="62"/>
        <v>UPDATE saskitps_product_attribute_shop pa set pa.price = 565.6 where pa.id_product = 662 and pa.id_product_attribute = 2755 ;</v>
      </c>
      <c r="T335" s="107" t="str">
        <f t="shared" si="63"/>
        <v>INSERT INTO TSaskitArchivePrix (RefSaskit,Prix,DATE_MODIF) Select RefSaskit, OldPrix, DateModification From TSaskit Where RefSaskit = 786;</v>
      </c>
      <c r="U335" t="str">
        <f t="shared" si="64"/>
        <v>UPDATE TSaskit sas set sas.OldPrix = sas.PrixMagasin, sas.PrixMagasin = 2637.6, sas.DateModification = NOW() where sas.RefSaskit = 786 ;</v>
      </c>
      <c r="V335" t="str">
        <f t="shared" si="65"/>
        <v>INSERT INTO TSaskitMajProduits (RefSaskitMaj, Reference,PrixMaj) values (3,'DP-SPR1900V100ALT',2637.6);</v>
      </c>
    </row>
    <row r="336" spans="1:22" x14ac:dyDescent="0.25">
      <c r="A336">
        <v>2455</v>
      </c>
      <c r="B336">
        <v>787</v>
      </c>
      <c r="C336">
        <v>662</v>
      </c>
      <c r="D336">
        <v>2756</v>
      </c>
      <c r="F336" t="s">
        <v>2175</v>
      </c>
      <c r="G336">
        <v>2455</v>
      </c>
      <c r="H336">
        <v>2749.6000000000004</v>
      </c>
      <c r="I336">
        <v>1850</v>
      </c>
      <c r="J336">
        <v>2072</v>
      </c>
      <c r="K336" t="str">
        <f t="shared" si="55"/>
        <v>2749.6</v>
      </c>
      <c r="L336">
        <f t="shared" si="56"/>
        <v>677.6</v>
      </c>
      <c r="M336" t="str">
        <f t="shared" si="57"/>
        <v>677.6</v>
      </c>
      <c r="N336">
        <f t="shared" si="58"/>
        <v>1</v>
      </c>
      <c r="P336" s="107" t="str">
        <f t="shared" si="59"/>
        <v/>
      </c>
      <c r="Q336" s="107" t="str">
        <f t="shared" si="60"/>
        <v/>
      </c>
      <c r="R336" s="107" t="str">
        <f t="shared" si="61"/>
        <v>UPDATE saskitps_product_attribute pa set pa.price = 677.6 where pa.id_product = 662 and pa.id_product_attribute = 2756 ;</v>
      </c>
      <c r="S336" s="107" t="str">
        <f t="shared" si="62"/>
        <v>UPDATE saskitps_product_attribute_shop pa set pa.price = 677.6 where pa.id_product = 662 and pa.id_product_attribute = 2756 ;</v>
      </c>
      <c r="T336" s="107" t="str">
        <f t="shared" si="63"/>
        <v>INSERT INTO TSaskitArchivePrix (RefSaskit,Prix,DATE_MODIF) Select RefSaskit, OldPrix, DateModification From TSaskit Where RefSaskit = 787;</v>
      </c>
      <c r="U336" t="str">
        <f t="shared" si="64"/>
        <v>UPDATE TSaskit sas set sas.OldPrix = sas.PrixMagasin, sas.PrixMagasin = 2749.6, sas.DateModification = NOW() where sas.RefSaskit = 787 ;</v>
      </c>
      <c r="V336" t="str">
        <f t="shared" si="65"/>
        <v>INSERT INTO TSaskitMajProduits (RefSaskitMaj, Reference,PrixMaj) values (3,'DP-SPR2200V100ALT',2749.6);</v>
      </c>
    </row>
    <row r="337" spans="1:22" x14ac:dyDescent="0.25">
      <c r="A337">
        <v>2015</v>
      </c>
      <c r="B337">
        <v>788</v>
      </c>
      <c r="C337">
        <v>662</v>
      </c>
      <c r="D337">
        <v>2757</v>
      </c>
      <c r="F337" t="s">
        <v>2297</v>
      </c>
      <c r="G337">
        <v>2015</v>
      </c>
      <c r="H337">
        <v>2256.8000000000002</v>
      </c>
      <c r="I337">
        <v>1850</v>
      </c>
      <c r="J337">
        <v>2072</v>
      </c>
      <c r="K337" t="str">
        <f t="shared" si="55"/>
        <v>2256.8</v>
      </c>
      <c r="L337">
        <f t="shared" si="56"/>
        <v>184.8</v>
      </c>
      <c r="M337" t="str">
        <f t="shared" si="57"/>
        <v>184.8</v>
      </c>
      <c r="N337">
        <f t="shared" si="58"/>
        <v>1</v>
      </c>
      <c r="P337" s="107" t="str">
        <f t="shared" si="59"/>
        <v/>
      </c>
      <c r="Q337" s="107" t="str">
        <f t="shared" si="60"/>
        <v/>
      </c>
      <c r="R337" s="107" t="str">
        <f t="shared" si="61"/>
        <v>UPDATE saskitps_product_attribute pa set pa.price = 184.8 where pa.id_product = 662 and pa.id_product_attribute = 2757 ;</v>
      </c>
      <c r="S337" s="107" t="str">
        <f t="shared" si="62"/>
        <v>UPDATE saskitps_product_attribute_shop pa set pa.price = 184.8 where pa.id_product = 662 and pa.id_product_attribute = 2757 ;</v>
      </c>
      <c r="T337" s="107" t="str">
        <f t="shared" si="63"/>
        <v>INSERT INTO TSaskitArchivePrix (RefSaskit,Prix,DATE_MODIF) Select RefSaskit, OldPrix, DateModification From TSaskit Where RefSaskit = 788;</v>
      </c>
      <c r="U337" t="str">
        <f t="shared" si="64"/>
        <v>UPDATE TSaskit sas set sas.OldPrix = sas.PrixMagasin, sas.PrixMagasin = 2256.8, sas.DateModification = NOW() where sas.RefSaskit = 788 ;</v>
      </c>
      <c r="V337" t="str">
        <f t="shared" si="65"/>
        <v>INSERT INTO TSaskitMajProduits (RefSaskitMaj, Reference,PrixMaj) values (3,'DSPR1200V150',2256.8);</v>
      </c>
    </row>
    <row r="338" spans="1:22" x14ac:dyDescent="0.25">
      <c r="A338">
        <v>2165</v>
      </c>
      <c r="B338">
        <v>789</v>
      </c>
      <c r="C338">
        <v>662</v>
      </c>
      <c r="D338">
        <v>2758</v>
      </c>
      <c r="F338" t="s">
        <v>2299</v>
      </c>
      <c r="G338">
        <v>2165</v>
      </c>
      <c r="H338">
        <v>2424.8000000000002</v>
      </c>
      <c r="I338">
        <v>1850</v>
      </c>
      <c r="J338">
        <v>2072</v>
      </c>
      <c r="K338" t="str">
        <f t="shared" si="55"/>
        <v>2424.8</v>
      </c>
      <c r="L338">
        <f t="shared" si="56"/>
        <v>352.8</v>
      </c>
      <c r="M338" t="str">
        <f t="shared" si="57"/>
        <v>352.8</v>
      </c>
      <c r="N338">
        <f t="shared" si="58"/>
        <v>1</v>
      </c>
      <c r="P338" s="107" t="str">
        <f t="shared" si="59"/>
        <v/>
      </c>
      <c r="Q338" s="107" t="str">
        <f t="shared" si="60"/>
        <v/>
      </c>
      <c r="R338" s="107" t="str">
        <f t="shared" si="61"/>
        <v>UPDATE saskitps_product_attribute pa set pa.price = 352.8 where pa.id_product = 662 and pa.id_product_attribute = 2758 ;</v>
      </c>
      <c r="S338" s="107" t="str">
        <f t="shared" si="62"/>
        <v>UPDATE saskitps_product_attribute_shop pa set pa.price = 352.8 where pa.id_product = 662 and pa.id_product_attribute = 2758 ;</v>
      </c>
      <c r="T338" s="107" t="str">
        <f t="shared" si="63"/>
        <v>INSERT INTO TSaskitArchivePrix (RefSaskit,Prix,DATE_MODIF) Select RefSaskit, OldPrix, DateModification From TSaskit Where RefSaskit = 789;</v>
      </c>
      <c r="U338" t="str">
        <f t="shared" si="64"/>
        <v>UPDATE TSaskit sas set sas.OldPrix = sas.PrixMagasin, sas.PrixMagasin = 2424.8, sas.DateModification = NOW() where sas.RefSaskit = 789 ;</v>
      </c>
      <c r="V338" t="str">
        <f t="shared" si="65"/>
        <v>INSERT INTO TSaskitMajProduits (RefSaskitMaj, Reference,PrixMaj) values (3,'DSPR1500V150',2424.8);</v>
      </c>
    </row>
    <row r="339" spans="1:22" x14ac:dyDescent="0.25">
      <c r="A339">
        <v>2265</v>
      </c>
      <c r="B339">
        <v>790</v>
      </c>
      <c r="C339">
        <v>662</v>
      </c>
      <c r="D339">
        <v>2759</v>
      </c>
      <c r="F339" t="s">
        <v>2301</v>
      </c>
      <c r="G339">
        <v>2265</v>
      </c>
      <c r="H339">
        <v>2536.8000000000002</v>
      </c>
      <c r="I339">
        <v>1850</v>
      </c>
      <c r="J339">
        <v>2072</v>
      </c>
      <c r="K339" t="str">
        <f t="shared" si="55"/>
        <v>2536.8</v>
      </c>
      <c r="L339">
        <f t="shared" si="56"/>
        <v>464.8</v>
      </c>
      <c r="M339" t="str">
        <f t="shared" si="57"/>
        <v>464.8</v>
      </c>
      <c r="N339">
        <f t="shared" si="58"/>
        <v>1</v>
      </c>
      <c r="P339" s="107" t="str">
        <f t="shared" si="59"/>
        <v/>
      </c>
      <c r="Q339" s="107" t="str">
        <f t="shared" si="60"/>
        <v/>
      </c>
      <c r="R339" s="107" t="str">
        <f t="shared" si="61"/>
        <v>UPDATE saskitps_product_attribute pa set pa.price = 464.8 where pa.id_product = 662 and pa.id_product_attribute = 2759 ;</v>
      </c>
      <c r="S339" s="107" t="str">
        <f t="shared" si="62"/>
        <v>UPDATE saskitps_product_attribute_shop pa set pa.price = 464.8 where pa.id_product = 662 and pa.id_product_attribute = 2759 ;</v>
      </c>
      <c r="T339" s="107" t="str">
        <f t="shared" si="63"/>
        <v>INSERT INTO TSaskitArchivePrix (RefSaskit,Prix,DATE_MODIF) Select RefSaskit, OldPrix, DateModification From TSaskit Where RefSaskit = 790;</v>
      </c>
      <c r="U339" t="str">
        <f t="shared" si="64"/>
        <v>UPDATE TSaskit sas set sas.OldPrix = sas.PrixMagasin, sas.PrixMagasin = 2536.8, sas.DateModification = NOW() where sas.RefSaskit = 790 ;</v>
      </c>
      <c r="V339" t="str">
        <f t="shared" si="65"/>
        <v>INSERT INTO TSaskitMajProduits (RefSaskitMaj, Reference,PrixMaj) values (3,'DSPR1900V150',2536.8);</v>
      </c>
    </row>
    <row r="340" spans="1:22" x14ac:dyDescent="0.25">
      <c r="A340">
        <v>2365</v>
      </c>
      <c r="B340">
        <v>791</v>
      </c>
      <c r="C340">
        <v>662</v>
      </c>
      <c r="D340">
        <v>2760</v>
      </c>
      <c r="F340" t="s">
        <v>2303</v>
      </c>
      <c r="G340">
        <v>2365</v>
      </c>
      <c r="H340">
        <v>2648.8</v>
      </c>
      <c r="I340">
        <v>1850</v>
      </c>
      <c r="J340">
        <v>2072</v>
      </c>
      <c r="K340" t="str">
        <f t="shared" si="55"/>
        <v>2648.8</v>
      </c>
      <c r="L340">
        <f t="shared" si="56"/>
        <v>576.79999999999995</v>
      </c>
      <c r="M340" t="str">
        <f t="shared" si="57"/>
        <v>576.8</v>
      </c>
      <c r="N340">
        <f t="shared" si="58"/>
        <v>1</v>
      </c>
      <c r="P340" s="107" t="str">
        <f t="shared" si="59"/>
        <v/>
      </c>
      <c r="Q340" s="107" t="str">
        <f t="shared" si="60"/>
        <v/>
      </c>
      <c r="R340" s="107" t="str">
        <f t="shared" si="61"/>
        <v>UPDATE saskitps_product_attribute pa set pa.price = 576.8 where pa.id_product = 662 and pa.id_product_attribute = 2760 ;</v>
      </c>
      <c r="S340" s="107" t="str">
        <f t="shared" si="62"/>
        <v>UPDATE saskitps_product_attribute_shop pa set pa.price = 576.8 where pa.id_product = 662 and pa.id_product_attribute = 2760 ;</v>
      </c>
      <c r="T340" s="107" t="str">
        <f t="shared" si="63"/>
        <v>INSERT INTO TSaskitArchivePrix (RefSaskit,Prix,DATE_MODIF) Select RefSaskit, OldPrix, DateModification From TSaskit Where RefSaskit = 791;</v>
      </c>
      <c r="U340" t="str">
        <f t="shared" si="64"/>
        <v>UPDATE TSaskit sas set sas.OldPrix = sas.PrixMagasin, sas.PrixMagasin = 2648.8, sas.DateModification = NOW() where sas.RefSaskit = 791 ;</v>
      </c>
      <c r="V340" t="str">
        <f t="shared" si="65"/>
        <v>INSERT INTO TSaskitMajProduits (RefSaskitMaj, Reference,PrixMaj) values (3,'DSPR2200V150',2648.8);</v>
      </c>
    </row>
    <row r="341" spans="1:22" x14ac:dyDescent="0.25">
      <c r="A341">
        <v>2165</v>
      </c>
      <c r="B341">
        <v>792</v>
      </c>
      <c r="C341">
        <v>662</v>
      </c>
      <c r="D341">
        <v>2761</v>
      </c>
      <c r="F341" t="s">
        <v>2305</v>
      </c>
      <c r="G341">
        <v>2165</v>
      </c>
      <c r="H341">
        <v>2424.8000000000002</v>
      </c>
      <c r="I341">
        <v>1850</v>
      </c>
      <c r="J341">
        <v>2072</v>
      </c>
      <c r="K341" t="str">
        <f t="shared" si="55"/>
        <v>2424.8</v>
      </c>
      <c r="L341">
        <f t="shared" si="56"/>
        <v>352.8</v>
      </c>
      <c r="M341" t="str">
        <f t="shared" si="57"/>
        <v>352.8</v>
      </c>
      <c r="N341">
        <f t="shared" si="58"/>
        <v>1</v>
      </c>
      <c r="P341" s="107" t="str">
        <f t="shared" si="59"/>
        <v/>
      </c>
      <c r="Q341" s="107" t="str">
        <f t="shared" si="60"/>
        <v/>
      </c>
      <c r="R341" s="107" t="str">
        <f t="shared" si="61"/>
        <v>UPDATE saskitps_product_attribute pa set pa.price = 352.8 where pa.id_product = 662 and pa.id_product_attribute = 2761 ;</v>
      </c>
      <c r="S341" s="107" t="str">
        <f t="shared" si="62"/>
        <v>UPDATE saskitps_product_attribute_shop pa set pa.price = 352.8 where pa.id_product = 662 and pa.id_product_attribute = 2761 ;</v>
      </c>
      <c r="T341" s="107" t="str">
        <f t="shared" si="63"/>
        <v>INSERT INTO TSaskitArchivePrix (RefSaskit,Prix,DATE_MODIF) Select RefSaskit, OldPrix, DateModification From TSaskit Where RefSaskit = 792;</v>
      </c>
      <c r="U341" t="str">
        <f t="shared" si="64"/>
        <v>UPDATE TSaskit sas set sas.OldPrix = sas.PrixMagasin, sas.PrixMagasin = 2424.8, sas.DateModification = NOW() where sas.RefSaskit = 792 ;</v>
      </c>
      <c r="V341" t="str">
        <f t="shared" si="65"/>
        <v>INSERT INTO TSaskitMajProduits (RefSaskitMaj, Reference,PrixMaj) values (3,'DP-SPR1200V150',2424.8);</v>
      </c>
    </row>
    <row r="342" spans="1:22" x14ac:dyDescent="0.25">
      <c r="A342">
        <v>2315</v>
      </c>
      <c r="B342">
        <v>793</v>
      </c>
      <c r="C342">
        <v>662</v>
      </c>
      <c r="D342">
        <v>2762</v>
      </c>
      <c r="F342" t="s">
        <v>2307</v>
      </c>
      <c r="G342">
        <v>2315</v>
      </c>
      <c r="H342">
        <v>2592.8000000000002</v>
      </c>
      <c r="I342">
        <v>1850</v>
      </c>
      <c r="J342">
        <v>2072</v>
      </c>
      <c r="K342" t="str">
        <f t="shared" si="55"/>
        <v>2592.8</v>
      </c>
      <c r="L342">
        <f t="shared" si="56"/>
        <v>520.79999999999995</v>
      </c>
      <c r="M342" t="str">
        <f t="shared" si="57"/>
        <v>520.8</v>
      </c>
      <c r="N342">
        <f t="shared" si="58"/>
        <v>1</v>
      </c>
      <c r="P342" s="107" t="str">
        <f t="shared" si="59"/>
        <v/>
      </c>
      <c r="Q342" s="107" t="str">
        <f t="shared" si="60"/>
        <v/>
      </c>
      <c r="R342" s="107" t="str">
        <f t="shared" si="61"/>
        <v>UPDATE saskitps_product_attribute pa set pa.price = 520.8 where pa.id_product = 662 and pa.id_product_attribute = 2762 ;</v>
      </c>
      <c r="S342" s="107" t="str">
        <f t="shared" si="62"/>
        <v>UPDATE saskitps_product_attribute_shop pa set pa.price = 520.8 where pa.id_product = 662 and pa.id_product_attribute = 2762 ;</v>
      </c>
      <c r="T342" s="107" t="str">
        <f t="shared" si="63"/>
        <v>INSERT INTO TSaskitArchivePrix (RefSaskit,Prix,DATE_MODIF) Select RefSaskit, OldPrix, DateModification From TSaskit Where RefSaskit = 793;</v>
      </c>
      <c r="U342" t="str">
        <f t="shared" si="64"/>
        <v>UPDATE TSaskit sas set sas.OldPrix = sas.PrixMagasin, sas.PrixMagasin = 2592.8, sas.DateModification = NOW() where sas.RefSaskit = 793 ;</v>
      </c>
      <c r="V342" t="str">
        <f t="shared" si="65"/>
        <v>INSERT INTO TSaskitMajProduits (RefSaskitMaj, Reference,PrixMaj) values (3,'DP-SPR1500V150',2592.8);</v>
      </c>
    </row>
    <row r="343" spans="1:22" x14ac:dyDescent="0.25">
      <c r="A343">
        <v>2415</v>
      </c>
      <c r="B343">
        <v>794</v>
      </c>
      <c r="C343">
        <v>662</v>
      </c>
      <c r="D343">
        <v>2763</v>
      </c>
      <c r="F343" t="s">
        <v>2243</v>
      </c>
      <c r="G343">
        <v>2415</v>
      </c>
      <c r="H343">
        <v>2704.8</v>
      </c>
      <c r="I343">
        <v>1850</v>
      </c>
      <c r="J343">
        <v>2072</v>
      </c>
      <c r="K343" t="str">
        <f t="shared" si="55"/>
        <v>2704.8</v>
      </c>
      <c r="L343">
        <f t="shared" si="56"/>
        <v>632.79999999999995</v>
      </c>
      <c r="M343" t="str">
        <f t="shared" si="57"/>
        <v>632.8</v>
      </c>
      <c r="N343">
        <f t="shared" si="58"/>
        <v>1</v>
      </c>
      <c r="P343" s="107" t="str">
        <f t="shared" si="59"/>
        <v/>
      </c>
      <c r="Q343" s="107" t="str">
        <f t="shared" si="60"/>
        <v/>
      </c>
      <c r="R343" s="107" t="str">
        <f t="shared" si="61"/>
        <v>UPDATE saskitps_product_attribute pa set pa.price = 632.8 where pa.id_product = 662 and pa.id_product_attribute = 2763 ;</v>
      </c>
      <c r="S343" s="107" t="str">
        <f t="shared" si="62"/>
        <v>UPDATE saskitps_product_attribute_shop pa set pa.price = 632.8 where pa.id_product = 662 and pa.id_product_attribute = 2763 ;</v>
      </c>
      <c r="T343" s="107" t="str">
        <f t="shared" si="63"/>
        <v>INSERT INTO TSaskitArchivePrix (RefSaskit,Prix,DATE_MODIF) Select RefSaskit, OldPrix, DateModification From TSaskit Where RefSaskit = 794;</v>
      </c>
      <c r="U343" t="str">
        <f t="shared" si="64"/>
        <v>UPDATE TSaskit sas set sas.OldPrix = sas.PrixMagasin, sas.PrixMagasin = 2704.8, sas.DateModification = NOW() where sas.RefSaskit = 794 ;</v>
      </c>
      <c r="V343" t="str">
        <f t="shared" si="65"/>
        <v>INSERT INTO TSaskitMajProduits (RefSaskitMaj, Reference,PrixMaj) values (3,'DP-SPR1900V150',2704.8);</v>
      </c>
    </row>
    <row r="344" spans="1:22" x14ac:dyDescent="0.25">
      <c r="A344">
        <v>2515</v>
      </c>
      <c r="B344">
        <v>795</v>
      </c>
      <c r="C344">
        <v>662</v>
      </c>
      <c r="D344">
        <v>2764</v>
      </c>
      <c r="F344" t="s">
        <v>2309</v>
      </c>
      <c r="G344">
        <v>2515</v>
      </c>
      <c r="H344">
        <v>2816.8</v>
      </c>
      <c r="I344">
        <v>1850</v>
      </c>
      <c r="J344">
        <v>2072</v>
      </c>
      <c r="K344" t="str">
        <f t="shared" si="55"/>
        <v>2816.8</v>
      </c>
      <c r="L344">
        <f t="shared" si="56"/>
        <v>744.8</v>
      </c>
      <c r="M344" t="str">
        <f t="shared" si="57"/>
        <v>744.8</v>
      </c>
      <c r="N344">
        <f t="shared" si="58"/>
        <v>1</v>
      </c>
      <c r="P344" s="107" t="str">
        <f t="shared" si="59"/>
        <v/>
      </c>
      <c r="Q344" s="107" t="str">
        <f t="shared" si="60"/>
        <v/>
      </c>
      <c r="R344" s="107" t="str">
        <f t="shared" si="61"/>
        <v>UPDATE saskitps_product_attribute pa set pa.price = 744.8 where pa.id_product = 662 and pa.id_product_attribute = 2764 ;</v>
      </c>
      <c r="S344" s="107" t="str">
        <f t="shared" si="62"/>
        <v>UPDATE saskitps_product_attribute_shop pa set pa.price = 744.8 where pa.id_product = 662 and pa.id_product_attribute = 2764 ;</v>
      </c>
      <c r="T344" s="107" t="str">
        <f t="shared" si="63"/>
        <v>INSERT INTO TSaskitArchivePrix (RefSaskit,Prix,DATE_MODIF) Select RefSaskit, OldPrix, DateModification From TSaskit Where RefSaskit = 795;</v>
      </c>
      <c r="U344" t="str">
        <f t="shared" si="64"/>
        <v>UPDATE TSaskit sas set sas.OldPrix = sas.PrixMagasin, sas.PrixMagasin = 2816.8, sas.DateModification = NOW() where sas.RefSaskit = 795 ;</v>
      </c>
      <c r="V344" t="str">
        <f t="shared" si="65"/>
        <v>INSERT INTO TSaskitMajProduits (RefSaskitMaj, Reference,PrixMaj) values (3,'DP-SPR2200V150',2816.8);</v>
      </c>
    </row>
    <row r="345" spans="1:22" x14ac:dyDescent="0.25">
      <c r="A345">
        <v>2015</v>
      </c>
      <c r="B345">
        <v>796</v>
      </c>
      <c r="C345">
        <v>662</v>
      </c>
      <c r="D345">
        <v>2765</v>
      </c>
      <c r="F345" t="s">
        <v>2311</v>
      </c>
      <c r="G345">
        <v>2015</v>
      </c>
      <c r="H345">
        <v>2256.8000000000002</v>
      </c>
      <c r="I345">
        <v>1850</v>
      </c>
      <c r="J345">
        <v>2072</v>
      </c>
      <c r="K345" t="str">
        <f t="shared" si="55"/>
        <v>2256.8</v>
      </c>
      <c r="L345">
        <f t="shared" si="56"/>
        <v>184.8</v>
      </c>
      <c r="M345" t="str">
        <f t="shared" si="57"/>
        <v>184.8</v>
      </c>
      <c r="N345">
        <f t="shared" si="58"/>
        <v>1</v>
      </c>
      <c r="P345" s="107" t="str">
        <f t="shared" si="59"/>
        <v/>
      </c>
      <c r="Q345" s="107" t="str">
        <f t="shared" si="60"/>
        <v/>
      </c>
      <c r="R345" s="107" t="str">
        <f t="shared" si="61"/>
        <v>UPDATE saskitps_product_attribute pa set pa.price = 184.8 where pa.id_product = 662 and pa.id_product_attribute = 2765 ;</v>
      </c>
      <c r="S345" s="107" t="str">
        <f t="shared" si="62"/>
        <v>UPDATE saskitps_product_attribute_shop pa set pa.price = 184.8 where pa.id_product = 662 and pa.id_product_attribute = 2765 ;</v>
      </c>
      <c r="T345" s="107" t="str">
        <f t="shared" si="63"/>
        <v>INSERT INTO TSaskitArchivePrix (RefSaskit,Prix,DATE_MODIF) Select RefSaskit, OldPrix, DateModification From TSaskit Where RefSaskit = 796;</v>
      </c>
      <c r="U345" t="str">
        <f t="shared" si="64"/>
        <v>UPDATE TSaskit sas set sas.OldPrix = sas.PrixMagasin, sas.PrixMagasin = 2256.8, sas.DateModification = NOW() where sas.RefSaskit = 796 ;</v>
      </c>
      <c r="V345" t="str">
        <f t="shared" si="65"/>
        <v>INSERT INTO TSaskitMajProduits (RefSaskitMaj, Reference,PrixMaj) values (3,'DSPR1200V150ALT',2256.8);</v>
      </c>
    </row>
    <row r="346" spans="1:22" x14ac:dyDescent="0.25">
      <c r="A346">
        <v>2165</v>
      </c>
      <c r="B346">
        <v>797</v>
      </c>
      <c r="C346">
        <v>662</v>
      </c>
      <c r="D346">
        <v>2766</v>
      </c>
      <c r="F346" t="s">
        <v>2313</v>
      </c>
      <c r="G346">
        <v>2165</v>
      </c>
      <c r="H346">
        <v>2424.8000000000002</v>
      </c>
      <c r="I346">
        <v>1850</v>
      </c>
      <c r="J346">
        <v>2072</v>
      </c>
      <c r="K346" t="str">
        <f t="shared" si="55"/>
        <v>2424.8</v>
      </c>
      <c r="L346">
        <f t="shared" si="56"/>
        <v>352.8</v>
      </c>
      <c r="M346" t="str">
        <f t="shared" si="57"/>
        <v>352.8</v>
      </c>
      <c r="N346">
        <f t="shared" si="58"/>
        <v>1</v>
      </c>
      <c r="P346" s="107" t="str">
        <f t="shared" si="59"/>
        <v/>
      </c>
      <c r="Q346" s="107" t="str">
        <f t="shared" si="60"/>
        <v/>
      </c>
      <c r="R346" s="107" t="str">
        <f t="shared" si="61"/>
        <v>UPDATE saskitps_product_attribute pa set pa.price = 352.8 where pa.id_product = 662 and pa.id_product_attribute = 2766 ;</v>
      </c>
      <c r="S346" s="107" t="str">
        <f t="shared" si="62"/>
        <v>UPDATE saskitps_product_attribute_shop pa set pa.price = 352.8 where pa.id_product = 662 and pa.id_product_attribute = 2766 ;</v>
      </c>
      <c r="T346" s="107" t="str">
        <f t="shared" si="63"/>
        <v>INSERT INTO TSaskitArchivePrix (RefSaskit,Prix,DATE_MODIF) Select RefSaskit, OldPrix, DateModification From TSaskit Where RefSaskit = 797;</v>
      </c>
      <c r="U346" t="str">
        <f t="shared" si="64"/>
        <v>UPDATE TSaskit sas set sas.OldPrix = sas.PrixMagasin, sas.PrixMagasin = 2424.8, sas.DateModification = NOW() where sas.RefSaskit = 797 ;</v>
      </c>
      <c r="V346" t="str">
        <f t="shared" si="65"/>
        <v>INSERT INTO TSaskitMajProduits (RefSaskitMaj, Reference,PrixMaj) values (3,'DSPR1500V150ALT',2424.8);</v>
      </c>
    </row>
    <row r="347" spans="1:22" x14ac:dyDescent="0.25">
      <c r="A347">
        <v>2265</v>
      </c>
      <c r="B347">
        <v>798</v>
      </c>
      <c r="C347">
        <v>662</v>
      </c>
      <c r="D347">
        <v>2767</v>
      </c>
      <c r="F347" t="s">
        <v>2315</v>
      </c>
      <c r="G347">
        <v>2265</v>
      </c>
      <c r="H347">
        <v>2536.8000000000002</v>
      </c>
      <c r="I347">
        <v>1850</v>
      </c>
      <c r="J347">
        <v>2072</v>
      </c>
      <c r="K347" t="str">
        <f t="shared" si="55"/>
        <v>2536.8</v>
      </c>
      <c r="L347">
        <f t="shared" si="56"/>
        <v>464.8</v>
      </c>
      <c r="M347" t="str">
        <f t="shared" si="57"/>
        <v>464.8</v>
      </c>
      <c r="N347">
        <f t="shared" si="58"/>
        <v>1</v>
      </c>
      <c r="P347" s="107" t="str">
        <f t="shared" si="59"/>
        <v/>
      </c>
      <c r="Q347" s="107" t="str">
        <f t="shared" si="60"/>
        <v/>
      </c>
      <c r="R347" s="107" t="str">
        <f t="shared" si="61"/>
        <v>UPDATE saskitps_product_attribute pa set pa.price = 464.8 where pa.id_product = 662 and pa.id_product_attribute = 2767 ;</v>
      </c>
      <c r="S347" s="107" t="str">
        <f t="shared" si="62"/>
        <v>UPDATE saskitps_product_attribute_shop pa set pa.price = 464.8 where pa.id_product = 662 and pa.id_product_attribute = 2767 ;</v>
      </c>
      <c r="T347" s="107" t="str">
        <f t="shared" si="63"/>
        <v>INSERT INTO TSaskitArchivePrix (RefSaskit,Prix,DATE_MODIF) Select RefSaskit, OldPrix, DateModification From TSaskit Where RefSaskit = 798;</v>
      </c>
      <c r="U347" t="str">
        <f t="shared" si="64"/>
        <v>UPDATE TSaskit sas set sas.OldPrix = sas.PrixMagasin, sas.PrixMagasin = 2536.8, sas.DateModification = NOW() where sas.RefSaskit = 798 ;</v>
      </c>
      <c r="V347" t="str">
        <f t="shared" si="65"/>
        <v>INSERT INTO TSaskitMajProduits (RefSaskitMaj, Reference,PrixMaj) values (3,'DSPR1900V150ALT',2536.8);</v>
      </c>
    </row>
    <row r="348" spans="1:22" x14ac:dyDescent="0.25">
      <c r="A348">
        <v>2365</v>
      </c>
      <c r="B348">
        <v>799</v>
      </c>
      <c r="C348">
        <v>662</v>
      </c>
      <c r="D348">
        <v>2768</v>
      </c>
      <c r="F348" t="s">
        <v>2317</v>
      </c>
      <c r="G348">
        <v>2365</v>
      </c>
      <c r="H348">
        <v>2648.8</v>
      </c>
      <c r="I348">
        <v>1850</v>
      </c>
      <c r="J348">
        <v>2072</v>
      </c>
      <c r="K348" t="str">
        <f t="shared" si="55"/>
        <v>2648.8</v>
      </c>
      <c r="L348">
        <f t="shared" si="56"/>
        <v>576.79999999999995</v>
      </c>
      <c r="M348" t="str">
        <f t="shared" si="57"/>
        <v>576.8</v>
      </c>
      <c r="N348">
        <f t="shared" si="58"/>
        <v>1</v>
      </c>
      <c r="P348" s="107" t="str">
        <f t="shared" si="59"/>
        <v/>
      </c>
      <c r="Q348" s="107" t="str">
        <f t="shared" si="60"/>
        <v/>
      </c>
      <c r="R348" s="107" t="str">
        <f t="shared" si="61"/>
        <v>UPDATE saskitps_product_attribute pa set pa.price = 576.8 where pa.id_product = 662 and pa.id_product_attribute = 2768 ;</v>
      </c>
      <c r="S348" s="107" t="str">
        <f t="shared" si="62"/>
        <v>UPDATE saskitps_product_attribute_shop pa set pa.price = 576.8 where pa.id_product = 662 and pa.id_product_attribute = 2768 ;</v>
      </c>
      <c r="T348" s="107" t="str">
        <f t="shared" si="63"/>
        <v>INSERT INTO TSaskitArchivePrix (RefSaskit,Prix,DATE_MODIF) Select RefSaskit, OldPrix, DateModification From TSaskit Where RefSaskit = 799;</v>
      </c>
      <c r="U348" t="str">
        <f t="shared" si="64"/>
        <v>UPDATE TSaskit sas set sas.OldPrix = sas.PrixMagasin, sas.PrixMagasin = 2648.8, sas.DateModification = NOW() where sas.RefSaskit = 799 ;</v>
      </c>
      <c r="V348" t="str">
        <f t="shared" si="65"/>
        <v>INSERT INTO TSaskitMajProduits (RefSaskitMaj, Reference,PrixMaj) values (3,'DSPR2200V150ALT',2648.8);</v>
      </c>
    </row>
    <row r="349" spans="1:22" x14ac:dyDescent="0.25">
      <c r="A349">
        <v>2165</v>
      </c>
      <c r="B349">
        <v>800</v>
      </c>
      <c r="C349">
        <v>662</v>
      </c>
      <c r="D349">
        <v>2769</v>
      </c>
      <c r="F349" t="s">
        <v>2319</v>
      </c>
      <c r="G349">
        <v>2165</v>
      </c>
      <c r="H349">
        <v>2424.8000000000002</v>
      </c>
      <c r="I349">
        <v>1850</v>
      </c>
      <c r="J349">
        <v>2072</v>
      </c>
      <c r="K349" t="str">
        <f t="shared" si="55"/>
        <v>2424.8</v>
      </c>
      <c r="L349">
        <f t="shared" si="56"/>
        <v>352.8</v>
      </c>
      <c r="M349" t="str">
        <f t="shared" si="57"/>
        <v>352.8</v>
      </c>
      <c r="N349">
        <f t="shared" si="58"/>
        <v>1</v>
      </c>
      <c r="P349" s="107" t="str">
        <f t="shared" si="59"/>
        <v/>
      </c>
      <c r="Q349" s="107" t="str">
        <f t="shared" si="60"/>
        <v/>
      </c>
      <c r="R349" s="107" t="str">
        <f t="shared" si="61"/>
        <v>UPDATE saskitps_product_attribute pa set pa.price = 352.8 where pa.id_product = 662 and pa.id_product_attribute = 2769 ;</v>
      </c>
      <c r="S349" s="107" t="str">
        <f t="shared" si="62"/>
        <v>UPDATE saskitps_product_attribute_shop pa set pa.price = 352.8 where pa.id_product = 662 and pa.id_product_attribute = 2769 ;</v>
      </c>
      <c r="T349" s="107" t="str">
        <f t="shared" si="63"/>
        <v>INSERT INTO TSaskitArchivePrix (RefSaskit,Prix,DATE_MODIF) Select RefSaskit, OldPrix, DateModification From TSaskit Where RefSaskit = 800;</v>
      </c>
      <c r="U349" t="str">
        <f t="shared" si="64"/>
        <v>UPDATE TSaskit sas set sas.OldPrix = sas.PrixMagasin, sas.PrixMagasin = 2424.8, sas.DateModification = NOW() where sas.RefSaskit = 800 ;</v>
      </c>
      <c r="V349" t="str">
        <f t="shared" si="65"/>
        <v>INSERT INTO TSaskitMajProduits (RefSaskitMaj, Reference,PrixMaj) values (3,'DP-SPR1200V150ALT',2424.8);</v>
      </c>
    </row>
    <row r="350" spans="1:22" x14ac:dyDescent="0.25">
      <c r="A350">
        <v>2315</v>
      </c>
      <c r="B350">
        <v>801</v>
      </c>
      <c r="C350">
        <v>662</v>
      </c>
      <c r="D350">
        <v>2770</v>
      </c>
      <c r="F350" t="s">
        <v>2321</v>
      </c>
      <c r="G350">
        <v>2315</v>
      </c>
      <c r="H350">
        <v>2592.8000000000002</v>
      </c>
      <c r="I350">
        <v>1850</v>
      </c>
      <c r="J350">
        <v>2072</v>
      </c>
      <c r="K350" t="str">
        <f t="shared" si="55"/>
        <v>2592.8</v>
      </c>
      <c r="L350">
        <f t="shared" si="56"/>
        <v>520.79999999999995</v>
      </c>
      <c r="M350" t="str">
        <f t="shared" si="57"/>
        <v>520.8</v>
      </c>
      <c r="N350">
        <f t="shared" si="58"/>
        <v>1</v>
      </c>
      <c r="P350" s="107" t="str">
        <f t="shared" si="59"/>
        <v/>
      </c>
      <c r="Q350" s="107" t="str">
        <f t="shared" si="60"/>
        <v/>
      </c>
      <c r="R350" s="107" t="str">
        <f t="shared" si="61"/>
        <v>UPDATE saskitps_product_attribute pa set pa.price = 520.8 where pa.id_product = 662 and pa.id_product_attribute = 2770 ;</v>
      </c>
      <c r="S350" s="107" t="str">
        <f t="shared" si="62"/>
        <v>UPDATE saskitps_product_attribute_shop pa set pa.price = 520.8 where pa.id_product = 662 and pa.id_product_attribute = 2770 ;</v>
      </c>
      <c r="T350" s="107" t="str">
        <f t="shared" si="63"/>
        <v>INSERT INTO TSaskitArchivePrix (RefSaskit,Prix,DATE_MODIF) Select RefSaskit, OldPrix, DateModification From TSaskit Where RefSaskit = 801;</v>
      </c>
      <c r="U350" t="str">
        <f t="shared" si="64"/>
        <v>UPDATE TSaskit sas set sas.OldPrix = sas.PrixMagasin, sas.PrixMagasin = 2592.8, sas.DateModification = NOW() where sas.RefSaskit = 801 ;</v>
      </c>
      <c r="V350" t="str">
        <f t="shared" si="65"/>
        <v>INSERT INTO TSaskitMajProduits (RefSaskitMaj, Reference,PrixMaj) values (3,'DP-SPR1500V150ALT',2592.8);</v>
      </c>
    </row>
    <row r="351" spans="1:22" x14ac:dyDescent="0.25">
      <c r="A351">
        <v>2415</v>
      </c>
      <c r="B351">
        <v>802</v>
      </c>
      <c r="C351">
        <v>662</v>
      </c>
      <c r="D351">
        <v>2771</v>
      </c>
      <c r="F351" t="s">
        <v>2323</v>
      </c>
      <c r="G351">
        <v>2415</v>
      </c>
      <c r="H351">
        <v>2704.8</v>
      </c>
      <c r="I351">
        <v>1850</v>
      </c>
      <c r="J351">
        <v>2072</v>
      </c>
      <c r="K351" t="str">
        <f t="shared" si="55"/>
        <v>2704.8</v>
      </c>
      <c r="L351">
        <f t="shared" si="56"/>
        <v>632.79999999999995</v>
      </c>
      <c r="M351" t="str">
        <f t="shared" si="57"/>
        <v>632.8</v>
      </c>
      <c r="N351">
        <f t="shared" si="58"/>
        <v>1</v>
      </c>
      <c r="P351" s="107" t="str">
        <f t="shared" si="59"/>
        <v/>
      </c>
      <c r="Q351" s="107" t="str">
        <f t="shared" si="60"/>
        <v/>
      </c>
      <c r="R351" s="107" t="str">
        <f t="shared" si="61"/>
        <v>UPDATE saskitps_product_attribute pa set pa.price = 632.8 where pa.id_product = 662 and pa.id_product_attribute = 2771 ;</v>
      </c>
      <c r="S351" s="107" t="str">
        <f t="shared" si="62"/>
        <v>UPDATE saskitps_product_attribute_shop pa set pa.price = 632.8 where pa.id_product = 662 and pa.id_product_attribute = 2771 ;</v>
      </c>
      <c r="T351" s="107" t="str">
        <f t="shared" si="63"/>
        <v>INSERT INTO TSaskitArchivePrix (RefSaskit,Prix,DATE_MODIF) Select RefSaskit, OldPrix, DateModification From TSaskit Where RefSaskit = 802;</v>
      </c>
      <c r="U351" t="str">
        <f t="shared" si="64"/>
        <v>UPDATE TSaskit sas set sas.OldPrix = sas.PrixMagasin, sas.PrixMagasin = 2704.8, sas.DateModification = NOW() where sas.RefSaskit = 802 ;</v>
      </c>
      <c r="V351" t="str">
        <f t="shared" si="65"/>
        <v>INSERT INTO TSaskitMajProduits (RefSaskitMaj, Reference,PrixMaj) values (3,'DP-SPR1900V150ALT',2704.8);</v>
      </c>
    </row>
    <row r="352" spans="1:22" x14ac:dyDescent="0.25">
      <c r="A352">
        <v>2515</v>
      </c>
      <c r="B352">
        <v>803</v>
      </c>
      <c r="C352">
        <v>662</v>
      </c>
      <c r="D352">
        <v>2772</v>
      </c>
      <c r="F352" t="s">
        <v>2325</v>
      </c>
      <c r="G352">
        <v>2515</v>
      </c>
      <c r="H352">
        <v>2816.8</v>
      </c>
      <c r="I352">
        <v>1850</v>
      </c>
      <c r="J352">
        <v>2072</v>
      </c>
      <c r="K352" t="str">
        <f t="shared" si="55"/>
        <v>2816.8</v>
      </c>
      <c r="L352">
        <f t="shared" si="56"/>
        <v>744.8</v>
      </c>
      <c r="M352" t="str">
        <f t="shared" si="57"/>
        <v>744.8</v>
      </c>
      <c r="N352">
        <f t="shared" si="58"/>
        <v>1</v>
      </c>
      <c r="P352" s="107" t="str">
        <f t="shared" si="59"/>
        <v/>
      </c>
      <c r="Q352" s="107" t="str">
        <f t="shared" si="60"/>
        <v/>
      </c>
      <c r="R352" s="107" t="str">
        <f t="shared" si="61"/>
        <v>UPDATE saskitps_product_attribute pa set pa.price = 744.8 where pa.id_product = 662 and pa.id_product_attribute = 2772 ;</v>
      </c>
      <c r="S352" s="107" t="str">
        <f t="shared" si="62"/>
        <v>UPDATE saskitps_product_attribute_shop pa set pa.price = 744.8 where pa.id_product = 662 and pa.id_product_attribute = 2772 ;</v>
      </c>
      <c r="T352" s="107" t="str">
        <f t="shared" si="63"/>
        <v>INSERT INTO TSaskitArchivePrix (RefSaskit,Prix,DATE_MODIF) Select RefSaskit, OldPrix, DateModification From TSaskit Where RefSaskit = 803;</v>
      </c>
      <c r="U352" t="str">
        <f t="shared" si="64"/>
        <v>UPDATE TSaskit sas set sas.OldPrix = sas.PrixMagasin, sas.PrixMagasin = 2816.8, sas.DateModification = NOW() where sas.RefSaskit = 803 ;</v>
      </c>
      <c r="V352" t="str">
        <f t="shared" si="65"/>
        <v>INSERT INTO TSaskitMajProduits (RefSaskitMaj, Reference,PrixMaj) values (3,'DP-SPR2200V150ALT',2816.8);</v>
      </c>
    </row>
    <row r="353" spans="1:22" x14ac:dyDescent="0.25">
      <c r="A353">
        <v>1850</v>
      </c>
      <c r="B353">
        <v>756</v>
      </c>
      <c r="C353">
        <v>662</v>
      </c>
      <c r="D353">
        <v>2725</v>
      </c>
      <c r="E353" t="s">
        <v>5687</v>
      </c>
      <c r="F353" t="s">
        <v>2257</v>
      </c>
      <c r="G353">
        <v>1850</v>
      </c>
      <c r="H353">
        <v>2072</v>
      </c>
      <c r="I353">
        <v>1850</v>
      </c>
      <c r="J353">
        <v>2072</v>
      </c>
      <c r="K353" t="str">
        <f t="shared" si="55"/>
        <v>2072</v>
      </c>
      <c r="L353">
        <f t="shared" si="56"/>
        <v>0</v>
      </c>
      <c r="M353" t="str">
        <f t="shared" si="57"/>
        <v>0</v>
      </c>
      <c r="N353">
        <f t="shared" si="58"/>
        <v>1</v>
      </c>
      <c r="P353" s="107" t="str">
        <f t="shared" si="59"/>
        <v>UPDATE saskitps_product p set p.price = 2072, p.date_upd=now() where p.id_product = 662 ;</v>
      </c>
      <c r="Q353" s="107" t="str">
        <f t="shared" si="60"/>
        <v>UPDATE saskitps_product_shop p set p.price = 2072, p.date_upd=now() where p.id_product = 662 ;</v>
      </c>
      <c r="R353" s="107" t="str">
        <f t="shared" si="61"/>
        <v>UPDATE saskitps_product_attribute pa set pa.price = 0 where pa.id_product = 662 and pa.id_product_attribute = 2725 ;</v>
      </c>
      <c r="S353" s="107" t="str">
        <f t="shared" si="62"/>
        <v>UPDATE saskitps_product_attribute_shop pa set pa.price = 0 where pa.id_product = 662 and pa.id_product_attribute = 2725 ;</v>
      </c>
      <c r="T353" s="107" t="str">
        <f t="shared" si="63"/>
        <v>INSERT INTO TSaskitArchivePrix (RefSaskit,Prix,DATE_MODIF) Select RefSaskit, OldPrix, DateModification From TSaskit Where RefSaskit = 756;</v>
      </c>
      <c r="U353" t="str">
        <f t="shared" si="64"/>
        <v>UPDATE TSaskit sas set sas.OldPrix = sas.PrixMagasin, sas.PrixMagasin = 2072, sas.DateModification = NOW() where sas.RefSaskit = 756 ;</v>
      </c>
      <c r="V353" t="str">
        <f t="shared" si="65"/>
        <v>INSERT INTO TSaskitMajProduits (RefSaskitMaj, Reference,PrixMaj) values (3,'DSPR1200V75',2072);</v>
      </c>
    </row>
    <row r="354" spans="1:22" x14ac:dyDescent="0.25">
      <c r="A354">
        <v>2000</v>
      </c>
      <c r="B354">
        <v>757</v>
      </c>
      <c r="C354">
        <v>662</v>
      </c>
      <c r="D354">
        <v>2726</v>
      </c>
      <c r="F354" t="s">
        <v>2259</v>
      </c>
      <c r="G354">
        <v>2000</v>
      </c>
      <c r="H354">
        <v>2240</v>
      </c>
      <c r="I354">
        <v>1850</v>
      </c>
      <c r="J354">
        <v>2072</v>
      </c>
      <c r="K354" t="str">
        <f t="shared" si="55"/>
        <v>2240</v>
      </c>
      <c r="L354">
        <f t="shared" si="56"/>
        <v>168</v>
      </c>
      <c r="M354" t="str">
        <f t="shared" si="57"/>
        <v>168</v>
      </c>
      <c r="N354">
        <f t="shared" si="58"/>
        <v>1</v>
      </c>
      <c r="P354" s="107" t="str">
        <f t="shared" si="59"/>
        <v/>
      </c>
      <c r="Q354" s="107" t="str">
        <f t="shared" si="60"/>
        <v/>
      </c>
      <c r="R354" s="107" t="str">
        <f t="shared" si="61"/>
        <v>UPDATE saskitps_product_attribute pa set pa.price = 168 where pa.id_product = 662 and pa.id_product_attribute = 2726 ;</v>
      </c>
      <c r="S354" s="107" t="str">
        <f t="shared" si="62"/>
        <v>UPDATE saskitps_product_attribute_shop pa set pa.price = 168 where pa.id_product = 662 and pa.id_product_attribute = 2726 ;</v>
      </c>
      <c r="T354" s="107" t="str">
        <f t="shared" si="63"/>
        <v>INSERT INTO TSaskitArchivePrix (RefSaskit,Prix,DATE_MODIF) Select RefSaskit, OldPrix, DateModification From TSaskit Where RefSaskit = 757;</v>
      </c>
      <c r="U354" t="str">
        <f t="shared" si="64"/>
        <v>UPDATE TSaskit sas set sas.OldPrix = sas.PrixMagasin, sas.PrixMagasin = 2240, sas.DateModification = NOW() where sas.RefSaskit = 757 ;</v>
      </c>
      <c r="V354" t="str">
        <f t="shared" si="65"/>
        <v>INSERT INTO TSaskitMajProduits (RefSaskitMaj, Reference,PrixMaj) values (3,'DSPR1500V75',2240);</v>
      </c>
    </row>
    <row r="355" spans="1:22" x14ac:dyDescent="0.25">
      <c r="A355">
        <v>2100</v>
      </c>
      <c r="B355">
        <v>758</v>
      </c>
      <c r="C355">
        <v>662</v>
      </c>
      <c r="D355">
        <v>2727</v>
      </c>
      <c r="F355" t="s">
        <v>2261</v>
      </c>
      <c r="G355">
        <v>2100</v>
      </c>
      <c r="H355">
        <v>2352</v>
      </c>
      <c r="I355">
        <v>1850</v>
      </c>
      <c r="J355">
        <v>2072</v>
      </c>
      <c r="K355" t="str">
        <f t="shared" si="55"/>
        <v>2352</v>
      </c>
      <c r="L355">
        <f t="shared" si="56"/>
        <v>280</v>
      </c>
      <c r="M355" t="str">
        <f t="shared" si="57"/>
        <v>280</v>
      </c>
      <c r="N355">
        <f t="shared" si="58"/>
        <v>1</v>
      </c>
      <c r="P355" s="107" t="str">
        <f t="shared" si="59"/>
        <v/>
      </c>
      <c r="Q355" s="107" t="str">
        <f t="shared" si="60"/>
        <v/>
      </c>
      <c r="R355" s="107" t="str">
        <f t="shared" si="61"/>
        <v>UPDATE saskitps_product_attribute pa set pa.price = 280 where pa.id_product = 662 and pa.id_product_attribute = 2727 ;</v>
      </c>
      <c r="S355" s="107" t="str">
        <f t="shared" si="62"/>
        <v>UPDATE saskitps_product_attribute_shop pa set pa.price = 280 where pa.id_product = 662 and pa.id_product_attribute = 2727 ;</v>
      </c>
      <c r="T355" s="107" t="str">
        <f t="shared" si="63"/>
        <v>INSERT INTO TSaskitArchivePrix (RefSaskit,Prix,DATE_MODIF) Select RefSaskit, OldPrix, DateModification From TSaskit Where RefSaskit = 758;</v>
      </c>
      <c r="U355" t="str">
        <f t="shared" si="64"/>
        <v>UPDATE TSaskit sas set sas.OldPrix = sas.PrixMagasin, sas.PrixMagasin = 2352, sas.DateModification = NOW() where sas.RefSaskit = 758 ;</v>
      </c>
      <c r="V355" t="str">
        <f t="shared" si="65"/>
        <v>INSERT INTO TSaskitMajProduits (RefSaskitMaj, Reference,PrixMaj) values (3,'DSPR1900V75',2352);</v>
      </c>
    </row>
    <row r="356" spans="1:22" x14ac:dyDescent="0.25">
      <c r="A356">
        <v>2200</v>
      </c>
      <c r="B356">
        <v>759</v>
      </c>
      <c r="C356">
        <v>662</v>
      </c>
      <c r="D356">
        <v>2728</v>
      </c>
      <c r="F356" t="s">
        <v>2263</v>
      </c>
      <c r="G356">
        <v>2200</v>
      </c>
      <c r="H356">
        <v>2464.0000000000005</v>
      </c>
      <c r="I356">
        <v>1850</v>
      </c>
      <c r="J356">
        <v>2072</v>
      </c>
      <c r="K356" t="str">
        <f t="shared" si="55"/>
        <v>2464</v>
      </c>
      <c r="L356">
        <f t="shared" si="56"/>
        <v>392</v>
      </c>
      <c r="M356" t="str">
        <f t="shared" si="57"/>
        <v>392</v>
      </c>
      <c r="N356">
        <f t="shared" si="58"/>
        <v>1</v>
      </c>
      <c r="P356" s="107" t="str">
        <f t="shared" si="59"/>
        <v/>
      </c>
      <c r="Q356" s="107" t="str">
        <f t="shared" si="60"/>
        <v/>
      </c>
      <c r="R356" s="107" t="str">
        <f t="shared" si="61"/>
        <v>UPDATE saskitps_product_attribute pa set pa.price = 392 where pa.id_product = 662 and pa.id_product_attribute = 2728 ;</v>
      </c>
      <c r="S356" s="107" t="str">
        <f t="shared" si="62"/>
        <v>UPDATE saskitps_product_attribute_shop pa set pa.price = 392 where pa.id_product = 662 and pa.id_product_attribute = 2728 ;</v>
      </c>
      <c r="T356" s="107" t="str">
        <f t="shared" si="63"/>
        <v>INSERT INTO TSaskitArchivePrix (RefSaskit,Prix,DATE_MODIF) Select RefSaskit, OldPrix, DateModification From TSaskit Where RefSaskit = 759;</v>
      </c>
      <c r="U356" t="str">
        <f t="shared" si="64"/>
        <v>UPDATE TSaskit sas set sas.OldPrix = sas.PrixMagasin, sas.PrixMagasin = 2464, sas.DateModification = NOW() where sas.RefSaskit = 759 ;</v>
      </c>
      <c r="V356" t="str">
        <f t="shared" si="65"/>
        <v>INSERT INTO TSaskitMajProduits (RefSaskitMaj, Reference,PrixMaj) values (3,'DSPR2200V75',2464);</v>
      </c>
    </row>
    <row r="357" spans="1:22" x14ac:dyDescent="0.25">
      <c r="A357">
        <v>2000</v>
      </c>
      <c r="B357">
        <v>760</v>
      </c>
      <c r="C357">
        <v>662</v>
      </c>
      <c r="D357">
        <v>2729</v>
      </c>
      <c r="F357" t="s">
        <v>585</v>
      </c>
      <c r="G357">
        <v>2000</v>
      </c>
      <c r="H357">
        <v>2240</v>
      </c>
      <c r="I357">
        <v>1850</v>
      </c>
      <c r="J357">
        <v>2072</v>
      </c>
      <c r="K357" t="str">
        <f t="shared" si="55"/>
        <v>2240</v>
      </c>
      <c r="L357">
        <f t="shared" si="56"/>
        <v>168</v>
      </c>
      <c r="M357" t="str">
        <f t="shared" si="57"/>
        <v>168</v>
      </c>
      <c r="N357">
        <f t="shared" si="58"/>
        <v>1</v>
      </c>
      <c r="P357" s="107" t="str">
        <f t="shared" si="59"/>
        <v/>
      </c>
      <c r="Q357" s="107" t="str">
        <f t="shared" si="60"/>
        <v/>
      </c>
      <c r="R357" s="107" t="str">
        <f t="shared" si="61"/>
        <v>UPDATE saskitps_product_attribute pa set pa.price = 168 where pa.id_product = 662 and pa.id_product_attribute = 2729 ;</v>
      </c>
      <c r="S357" s="107" t="str">
        <f t="shared" si="62"/>
        <v>UPDATE saskitps_product_attribute_shop pa set pa.price = 168 where pa.id_product = 662 and pa.id_product_attribute = 2729 ;</v>
      </c>
      <c r="T357" s="107" t="str">
        <f t="shared" si="63"/>
        <v>INSERT INTO TSaskitArchivePrix (RefSaskit,Prix,DATE_MODIF) Select RefSaskit, OldPrix, DateModification From TSaskit Where RefSaskit = 760;</v>
      </c>
      <c r="U357" t="str">
        <f t="shared" si="64"/>
        <v>UPDATE TSaskit sas set sas.OldPrix = sas.PrixMagasin, sas.PrixMagasin = 2240, sas.DateModification = NOW() where sas.RefSaskit = 760 ;</v>
      </c>
      <c r="V357" t="str">
        <f t="shared" si="65"/>
        <v>INSERT INTO TSaskitMajProduits (RefSaskitMaj, Reference,PrixMaj) values (3,'DP-SPR1200V75',2240);</v>
      </c>
    </row>
    <row r="358" spans="1:22" x14ac:dyDescent="0.25">
      <c r="A358">
        <v>2150</v>
      </c>
      <c r="B358">
        <v>761</v>
      </c>
      <c r="C358">
        <v>662</v>
      </c>
      <c r="D358">
        <v>2730</v>
      </c>
      <c r="F358" t="s">
        <v>2132</v>
      </c>
      <c r="G358">
        <v>2150</v>
      </c>
      <c r="H358">
        <v>2408.0000000000005</v>
      </c>
      <c r="I358">
        <v>1850</v>
      </c>
      <c r="J358">
        <v>2072</v>
      </c>
      <c r="K358" t="str">
        <f t="shared" si="55"/>
        <v>2408</v>
      </c>
      <c r="L358">
        <f t="shared" si="56"/>
        <v>336</v>
      </c>
      <c r="M358" t="str">
        <f t="shared" si="57"/>
        <v>336</v>
      </c>
      <c r="N358">
        <f t="shared" si="58"/>
        <v>1</v>
      </c>
      <c r="P358" s="107" t="str">
        <f t="shared" si="59"/>
        <v/>
      </c>
      <c r="Q358" s="107" t="str">
        <f t="shared" si="60"/>
        <v/>
      </c>
      <c r="R358" s="107" t="str">
        <f t="shared" si="61"/>
        <v>UPDATE saskitps_product_attribute pa set pa.price = 336 where pa.id_product = 662 and pa.id_product_attribute = 2730 ;</v>
      </c>
      <c r="S358" s="107" t="str">
        <f t="shared" si="62"/>
        <v>UPDATE saskitps_product_attribute_shop pa set pa.price = 336 where pa.id_product = 662 and pa.id_product_attribute = 2730 ;</v>
      </c>
      <c r="T358" s="107" t="str">
        <f t="shared" si="63"/>
        <v>INSERT INTO TSaskitArchivePrix (RefSaskit,Prix,DATE_MODIF) Select RefSaskit, OldPrix, DateModification From TSaskit Where RefSaskit = 761;</v>
      </c>
      <c r="U358" t="str">
        <f t="shared" si="64"/>
        <v>UPDATE TSaskit sas set sas.OldPrix = sas.PrixMagasin, sas.PrixMagasin = 2408, sas.DateModification = NOW() where sas.RefSaskit = 761 ;</v>
      </c>
      <c r="V358" t="str">
        <f t="shared" si="65"/>
        <v>INSERT INTO TSaskitMajProduits (RefSaskitMaj, Reference,PrixMaj) values (3,'DP-SPR1500V75',2408);</v>
      </c>
    </row>
    <row r="359" spans="1:22" x14ac:dyDescent="0.25">
      <c r="A359">
        <v>2250</v>
      </c>
      <c r="B359">
        <v>762</v>
      </c>
      <c r="C359">
        <v>662</v>
      </c>
      <c r="D359">
        <v>2731</v>
      </c>
      <c r="F359" t="s">
        <v>2134</v>
      </c>
      <c r="G359">
        <v>2250</v>
      </c>
      <c r="H359">
        <v>2520.0000000000005</v>
      </c>
      <c r="I359">
        <v>1850</v>
      </c>
      <c r="J359">
        <v>2072</v>
      </c>
      <c r="K359" t="str">
        <f t="shared" si="55"/>
        <v>2520</v>
      </c>
      <c r="L359">
        <f t="shared" si="56"/>
        <v>448</v>
      </c>
      <c r="M359" t="str">
        <f t="shared" si="57"/>
        <v>448</v>
      </c>
      <c r="N359">
        <f t="shared" si="58"/>
        <v>1</v>
      </c>
      <c r="P359" s="107" t="str">
        <f t="shared" si="59"/>
        <v/>
      </c>
      <c r="Q359" s="107" t="str">
        <f t="shared" si="60"/>
        <v/>
      </c>
      <c r="R359" s="107" t="str">
        <f t="shared" si="61"/>
        <v>UPDATE saskitps_product_attribute pa set pa.price = 448 where pa.id_product = 662 and pa.id_product_attribute = 2731 ;</v>
      </c>
      <c r="S359" s="107" t="str">
        <f t="shared" si="62"/>
        <v>UPDATE saskitps_product_attribute_shop pa set pa.price = 448 where pa.id_product = 662 and pa.id_product_attribute = 2731 ;</v>
      </c>
      <c r="T359" s="107" t="str">
        <f t="shared" si="63"/>
        <v>INSERT INTO TSaskitArchivePrix (RefSaskit,Prix,DATE_MODIF) Select RefSaskit, OldPrix, DateModification From TSaskit Where RefSaskit = 762;</v>
      </c>
      <c r="U359" t="str">
        <f t="shared" si="64"/>
        <v>UPDATE TSaskit sas set sas.OldPrix = sas.PrixMagasin, sas.PrixMagasin = 2520, sas.DateModification = NOW() where sas.RefSaskit = 762 ;</v>
      </c>
      <c r="V359" t="str">
        <f t="shared" si="65"/>
        <v>INSERT INTO TSaskitMajProduits (RefSaskitMaj, Reference,PrixMaj) values (3,'DP-SPR1900V75',2520);</v>
      </c>
    </row>
    <row r="360" spans="1:22" x14ac:dyDescent="0.25">
      <c r="A360">
        <v>2350</v>
      </c>
      <c r="B360">
        <v>763</v>
      </c>
      <c r="C360">
        <v>662</v>
      </c>
      <c r="D360">
        <v>2732</v>
      </c>
      <c r="F360" t="s">
        <v>2173</v>
      </c>
      <c r="G360">
        <v>2350</v>
      </c>
      <c r="H360">
        <v>2632.0000000000005</v>
      </c>
      <c r="I360">
        <v>1850</v>
      </c>
      <c r="J360">
        <v>2072</v>
      </c>
      <c r="K360" t="str">
        <f t="shared" si="55"/>
        <v>2632</v>
      </c>
      <c r="L360">
        <f t="shared" si="56"/>
        <v>560</v>
      </c>
      <c r="M360" t="str">
        <f t="shared" si="57"/>
        <v>560</v>
      </c>
      <c r="N360">
        <f t="shared" si="58"/>
        <v>1</v>
      </c>
      <c r="P360" s="107" t="str">
        <f t="shared" si="59"/>
        <v/>
      </c>
      <c r="Q360" s="107" t="str">
        <f t="shared" si="60"/>
        <v/>
      </c>
      <c r="R360" s="107" t="str">
        <f t="shared" si="61"/>
        <v>UPDATE saskitps_product_attribute pa set pa.price = 560 where pa.id_product = 662 and pa.id_product_attribute = 2732 ;</v>
      </c>
      <c r="S360" s="107" t="str">
        <f t="shared" si="62"/>
        <v>UPDATE saskitps_product_attribute_shop pa set pa.price = 560 where pa.id_product = 662 and pa.id_product_attribute = 2732 ;</v>
      </c>
      <c r="T360" s="107" t="str">
        <f t="shared" si="63"/>
        <v>INSERT INTO TSaskitArchivePrix (RefSaskit,Prix,DATE_MODIF) Select RefSaskit, OldPrix, DateModification From TSaskit Where RefSaskit = 763;</v>
      </c>
      <c r="U360" t="str">
        <f t="shared" si="64"/>
        <v>UPDATE TSaskit sas set sas.OldPrix = sas.PrixMagasin, sas.PrixMagasin = 2632, sas.DateModification = NOW() where sas.RefSaskit = 763 ;</v>
      </c>
      <c r="V360" t="str">
        <f t="shared" si="65"/>
        <v>INSERT INTO TSaskitMajProduits (RefSaskitMaj, Reference,PrixMaj) values (3,'DP-SPR2200V75',2632);</v>
      </c>
    </row>
    <row r="361" spans="1:22" x14ac:dyDescent="0.25">
      <c r="A361">
        <v>1850</v>
      </c>
      <c r="B361">
        <v>764</v>
      </c>
      <c r="C361">
        <v>662</v>
      </c>
      <c r="D361">
        <v>2733</v>
      </c>
      <c r="F361" t="s">
        <v>1792</v>
      </c>
      <c r="G361">
        <v>1850</v>
      </c>
      <c r="H361">
        <v>2072</v>
      </c>
      <c r="I361">
        <v>1850</v>
      </c>
      <c r="J361">
        <v>2072</v>
      </c>
      <c r="K361" t="str">
        <f t="shared" si="55"/>
        <v>2072</v>
      </c>
      <c r="L361">
        <f t="shared" si="56"/>
        <v>0</v>
      </c>
      <c r="M361" t="str">
        <f t="shared" si="57"/>
        <v>0</v>
      </c>
      <c r="N361">
        <f t="shared" si="58"/>
        <v>1</v>
      </c>
      <c r="P361" s="107" t="str">
        <f t="shared" si="59"/>
        <v/>
      </c>
      <c r="Q361" s="107" t="str">
        <f t="shared" si="60"/>
        <v/>
      </c>
      <c r="R361" s="107" t="str">
        <f t="shared" si="61"/>
        <v>UPDATE saskitps_product_attribute pa set pa.price = 0 where pa.id_product = 662 and pa.id_product_attribute = 2733 ;</v>
      </c>
      <c r="S361" s="107" t="str">
        <f t="shared" si="62"/>
        <v>UPDATE saskitps_product_attribute_shop pa set pa.price = 0 where pa.id_product = 662 and pa.id_product_attribute = 2733 ;</v>
      </c>
      <c r="T361" s="107" t="str">
        <f t="shared" si="63"/>
        <v>INSERT INTO TSaskitArchivePrix (RefSaskit,Prix,DATE_MODIF) Select RefSaskit, OldPrix, DateModification From TSaskit Where RefSaskit = 764;</v>
      </c>
      <c r="U361" t="str">
        <f t="shared" si="64"/>
        <v>UPDATE TSaskit sas set sas.OldPrix = sas.PrixMagasin, sas.PrixMagasin = 2072, sas.DateModification = NOW() where sas.RefSaskit = 764 ;</v>
      </c>
      <c r="V361" t="str">
        <f t="shared" si="65"/>
        <v>INSERT INTO TSaskitMajProduits (RefSaskitMaj, Reference,PrixMaj) values (3,'DSPR1200V75ALT',2072);</v>
      </c>
    </row>
    <row r="362" spans="1:22" x14ac:dyDescent="0.25">
      <c r="A362">
        <v>2000</v>
      </c>
      <c r="B362">
        <v>765</v>
      </c>
      <c r="C362">
        <v>662</v>
      </c>
      <c r="D362">
        <v>2734</v>
      </c>
      <c r="F362" t="s">
        <v>2078</v>
      </c>
      <c r="G362">
        <v>2000</v>
      </c>
      <c r="H362">
        <v>2240</v>
      </c>
      <c r="I362">
        <v>1850</v>
      </c>
      <c r="J362">
        <v>2072</v>
      </c>
      <c r="K362" t="str">
        <f t="shared" si="55"/>
        <v>2240</v>
      </c>
      <c r="L362">
        <f t="shared" si="56"/>
        <v>168</v>
      </c>
      <c r="M362" t="str">
        <f t="shared" si="57"/>
        <v>168</v>
      </c>
      <c r="N362">
        <f t="shared" si="58"/>
        <v>1</v>
      </c>
      <c r="P362" s="107" t="str">
        <f t="shared" si="59"/>
        <v/>
      </c>
      <c r="Q362" s="107" t="str">
        <f t="shared" si="60"/>
        <v/>
      </c>
      <c r="R362" s="107" t="str">
        <f t="shared" si="61"/>
        <v>UPDATE saskitps_product_attribute pa set pa.price = 168 where pa.id_product = 662 and pa.id_product_attribute = 2734 ;</v>
      </c>
      <c r="S362" s="107" t="str">
        <f t="shared" si="62"/>
        <v>UPDATE saskitps_product_attribute_shop pa set pa.price = 168 where pa.id_product = 662 and pa.id_product_attribute = 2734 ;</v>
      </c>
      <c r="T362" s="107" t="str">
        <f t="shared" si="63"/>
        <v>INSERT INTO TSaskitArchivePrix (RefSaskit,Prix,DATE_MODIF) Select RefSaskit, OldPrix, DateModification From TSaskit Where RefSaskit = 765;</v>
      </c>
      <c r="U362" t="str">
        <f t="shared" si="64"/>
        <v>UPDATE TSaskit sas set sas.OldPrix = sas.PrixMagasin, sas.PrixMagasin = 2240, sas.DateModification = NOW() where sas.RefSaskit = 765 ;</v>
      </c>
      <c r="V362" t="str">
        <f t="shared" si="65"/>
        <v>INSERT INTO TSaskitMajProduits (RefSaskitMaj, Reference,PrixMaj) values (3,'DSPR1500V75ALT',2240);</v>
      </c>
    </row>
    <row r="363" spans="1:22" x14ac:dyDescent="0.25">
      <c r="A363">
        <v>2100</v>
      </c>
      <c r="B363">
        <v>766</v>
      </c>
      <c r="C363">
        <v>662</v>
      </c>
      <c r="D363">
        <v>2735</v>
      </c>
      <c r="F363" t="s">
        <v>2080</v>
      </c>
      <c r="G363">
        <v>2100</v>
      </c>
      <c r="H363">
        <v>2352</v>
      </c>
      <c r="I363">
        <v>1850</v>
      </c>
      <c r="J363">
        <v>2072</v>
      </c>
      <c r="K363" t="str">
        <f t="shared" si="55"/>
        <v>2352</v>
      </c>
      <c r="L363">
        <f t="shared" si="56"/>
        <v>280</v>
      </c>
      <c r="M363" t="str">
        <f t="shared" si="57"/>
        <v>280</v>
      </c>
      <c r="N363">
        <f t="shared" si="58"/>
        <v>1</v>
      </c>
      <c r="P363" s="107" t="str">
        <f t="shared" si="59"/>
        <v/>
      </c>
      <c r="Q363" s="107" t="str">
        <f t="shared" si="60"/>
        <v/>
      </c>
      <c r="R363" s="107" t="str">
        <f t="shared" si="61"/>
        <v>UPDATE saskitps_product_attribute pa set pa.price = 280 where pa.id_product = 662 and pa.id_product_attribute = 2735 ;</v>
      </c>
      <c r="S363" s="107" t="str">
        <f t="shared" si="62"/>
        <v>UPDATE saskitps_product_attribute_shop pa set pa.price = 280 where pa.id_product = 662 and pa.id_product_attribute = 2735 ;</v>
      </c>
      <c r="T363" s="107" t="str">
        <f t="shared" si="63"/>
        <v>INSERT INTO TSaskitArchivePrix (RefSaskit,Prix,DATE_MODIF) Select RefSaskit, OldPrix, DateModification From TSaskit Where RefSaskit = 766;</v>
      </c>
      <c r="U363" t="str">
        <f t="shared" si="64"/>
        <v>UPDATE TSaskit sas set sas.OldPrix = sas.PrixMagasin, sas.PrixMagasin = 2352, sas.DateModification = NOW() where sas.RefSaskit = 766 ;</v>
      </c>
      <c r="V363" t="str">
        <f t="shared" si="65"/>
        <v>INSERT INTO TSaskitMajProduits (RefSaskitMaj, Reference,PrixMaj) values (3,'DSPR1900V75ALT',2352);</v>
      </c>
    </row>
    <row r="364" spans="1:22" x14ac:dyDescent="0.25">
      <c r="A364">
        <v>2200</v>
      </c>
      <c r="B364">
        <v>767</v>
      </c>
      <c r="C364">
        <v>662</v>
      </c>
      <c r="D364">
        <v>2736</v>
      </c>
      <c r="F364" t="s">
        <v>2082</v>
      </c>
      <c r="G364">
        <v>2200</v>
      </c>
      <c r="H364">
        <v>2464.0000000000005</v>
      </c>
      <c r="I364">
        <v>1850</v>
      </c>
      <c r="J364">
        <v>2072</v>
      </c>
      <c r="K364" t="str">
        <f t="shared" si="55"/>
        <v>2464</v>
      </c>
      <c r="L364">
        <f t="shared" si="56"/>
        <v>392</v>
      </c>
      <c r="M364" t="str">
        <f t="shared" si="57"/>
        <v>392</v>
      </c>
      <c r="N364">
        <f t="shared" si="58"/>
        <v>1</v>
      </c>
      <c r="P364" s="107" t="str">
        <f t="shared" si="59"/>
        <v/>
      </c>
      <c r="Q364" s="107" t="str">
        <f t="shared" si="60"/>
        <v/>
      </c>
      <c r="R364" s="107" t="str">
        <f t="shared" si="61"/>
        <v>UPDATE saskitps_product_attribute pa set pa.price = 392 where pa.id_product = 662 and pa.id_product_attribute = 2736 ;</v>
      </c>
      <c r="S364" s="107" t="str">
        <f t="shared" si="62"/>
        <v>UPDATE saskitps_product_attribute_shop pa set pa.price = 392 where pa.id_product = 662 and pa.id_product_attribute = 2736 ;</v>
      </c>
      <c r="T364" s="107" t="str">
        <f t="shared" si="63"/>
        <v>INSERT INTO TSaskitArchivePrix (RefSaskit,Prix,DATE_MODIF) Select RefSaskit, OldPrix, DateModification From TSaskit Where RefSaskit = 767;</v>
      </c>
      <c r="U364" t="str">
        <f t="shared" si="64"/>
        <v>UPDATE TSaskit sas set sas.OldPrix = sas.PrixMagasin, sas.PrixMagasin = 2464, sas.DateModification = NOW() where sas.RefSaskit = 767 ;</v>
      </c>
      <c r="V364" t="str">
        <f t="shared" si="65"/>
        <v>INSERT INTO TSaskitMajProduits (RefSaskitMaj, Reference,PrixMaj) values (3,'DSPR2200V75ALT',2464);</v>
      </c>
    </row>
    <row r="365" spans="1:22" x14ac:dyDescent="0.25">
      <c r="A365" t="s">
        <v>4872</v>
      </c>
      <c r="B365">
        <v>810</v>
      </c>
      <c r="C365">
        <v>663</v>
      </c>
      <c r="D365">
        <v>2773</v>
      </c>
      <c r="E365" t="s">
        <v>5687</v>
      </c>
      <c r="F365" t="s">
        <v>2111</v>
      </c>
      <c r="G365" t="s">
        <v>4872</v>
      </c>
      <c r="H365">
        <v>38.745199999999997</v>
      </c>
      <c r="I365" t="s">
        <v>4872</v>
      </c>
      <c r="J365">
        <v>38.745199999999997</v>
      </c>
      <c r="K365" t="str">
        <f t="shared" si="55"/>
        <v>38.75</v>
      </c>
      <c r="L365">
        <f t="shared" si="56"/>
        <v>0</v>
      </c>
      <c r="M365" t="str">
        <f t="shared" si="57"/>
        <v>0</v>
      </c>
      <c r="N365">
        <f t="shared" si="58"/>
        <v>0</v>
      </c>
      <c r="P365" s="107" t="str">
        <f t="shared" si="59"/>
        <v/>
      </c>
      <c r="Q365" s="107" t="str">
        <f t="shared" si="60"/>
        <v/>
      </c>
      <c r="R365" s="107" t="str">
        <f t="shared" si="61"/>
        <v/>
      </c>
      <c r="S365" s="107" t="str">
        <f t="shared" si="62"/>
        <v/>
      </c>
      <c r="T365" s="107" t="str">
        <f t="shared" si="63"/>
        <v/>
      </c>
      <c r="U365" t="str">
        <f t="shared" si="64"/>
        <v/>
      </c>
      <c r="V365" t="str">
        <f t="shared" si="65"/>
        <v/>
      </c>
    </row>
    <row r="366" spans="1:22" x14ac:dyDescent="0.25">
      <c r="A366" t="s">
        <v>4872</v>
      </c>
      <c r="B366">
        <v>811</v>
      </c>
      <c r="C366">
        <v>663</v>
      </c>
      <c r="D366">
        <v>2774</v>
      </c>
      <c r="F366" t="s">
        <v>2107</v>
      </c>
      <c r="G366" t="s">
        <v>4872</v>
      </c>
      <c r="H366">
        <v>38.745199999999997</v>
      </c>
      <c r="I366" t="s">
        <v>4872</v>
      </c>
      <c r="J366">
        <v>38.745199999999997</v>
      </c>
      <c r="K366" t="str">
        <f t="shared" si="55"/>
        <v>38.75</v>
      </c>
      <c r="L366">
        <f t="shared" si="56"/>
        <v>0</v>
      </c>
      <c r="M366" t="str">
        <f t="shared" si="57"/>
        <v>0</v>
      </c>
      <c r="N366">
        <f t="shared" si="58"/>
        <v>0</v>
      </c>
      <c r="P366" s="107" t="str">
        <f t="shared" si="59"/>
        <v/>
      </c>
      <c r="Q366" s="107" t="str">
        <f t="shared" si="60"/>
        <v/>
      </c>
      <c r="R366" s="107" t="str">
        <f t="shared" si="61"/>
        <v/>
      </c>
      <c r="S366" s="107" t="str">
        <f t="shared" si="62"/>
        <v/>
      </c>
      <c r="T366" s="107" t="str">
        <f t="shared" si="63"/>
        <v/>
      </c>
      <c r="U366" t="str">
        <f t="shared" si="64"/>
        <v/>
      </c>
      <c r="V366" t="str">
        <f t="shared" si="65"/>
        <v/>
      </c>
    </row>
    <row r="367" spans="1:22" x14ac:dyDescent="0.25">
      <c r="A367" t="s">
        <v>4872</v>
      </c>
      <c r="B367">
        <v>812</v>
      </c>
      <c r="C367">
        <v>663</v>
      </c>
      <c r="D367">
        <v>2775</v>
      </c>
      <c r="F367" t="s">
        <v>2109</v>
      </c>
      <c r="G367" t="s">
        <v>4872</v>
      </c>
      <c r="H367">
        <v>38.745199999999997</v>
      </c>
      <c r="I367" t="s">
        <v>4872</v>
      </c>
      <c r="J367">
        <v>38.745199999999997</v>
      </c>
      <c r="K367" t="str">
        <f t="shared" si="55"/>
        <v>38.75</v>
      </c>
      <c r="L367">
        <f t="shared" si="56"/>
        <v>0</v>
      </c>
      <c r="M367" t="str">
        <f t="shared" si="57"/>
        <v>0</v>
      </c>
      <c r="N367">
        <f t="shared" si="58"/>
        <v>0</v>
      </c>
      <c r="P367" s="107" t="str">
        <f t="shared" si="59"/>
        <v/>
      </c>
      <c r="Q367" s="107" t="str">
        <f t="shared" si="60"/>
        <v/>
      </c>
      <c r="R367" s="107" t="str">
        <f t="shared" si="61"/>
        <v/>
      </c>
      <c r="S367" s="107" t="str">
        <f t="shared" si="62"/>
        <v/>
      </c>
      <c r="T367" s="107" t="str">
        <f t="shared" si="63"/>
        <v/>
      </c>
      <c r="U367" t="str">
        <f t="shared" si="64"/>
        <v/>
      </c>
      <c r="V367" t="str">
        <f t="shared" si="65"/>
        <v/>
      </c>
    </row>
    <row r="368" spans="1:22" x14ac:dyDescent="0.25">
      <c r="A368" t="s">
        <v>4872</v>
      </c>
      <c r="B368">
        <v>813</v>
      </c>
      <c r="C368">
        <v>663</v>
      </c>
      <c r="D368">
        <v>2776</v>
      </c>
      <c r="F368" t="s">
        <v>2113</v>
      </c>
      <c r="G368" t="s">
        <v>4872</v>
      </c>
      <c r="H368">
        <v>38.745199999999997</v>
      </c>
      <c r="I368" t="s">
        <v>4872</v>
      </c>
      <c r="J368">
        <v>38.745199999999997</v>
      </c>
      <c r="K368" t="str">
        <f t="shared" si="55"/>
        <v>38.75</v>
      </c>
      <c r="L368">
        <f t="shared" si="56"/>
        <v>0</v>
      </c>
      <c r="M368" t="str">
        <f t="shared" si="57"/>
        <v>0</v>
      </c>
      <c r="N368">
        <f t="shared" si="58"/>
        <v>0</v>
      </c>
      <c r="P368" s="107" t="str">
        <f t="shared" si="59"/>
        <v/>
      </c>
      <c r="Q368" s="107" t="str">
        <f t="shared" si="60"/>
        <v/>
      </c>
      <c r="R368" s="107" t="str">
        <f t="shared" si="61"/>
        <v/>
      </c>
      <c r="S368" s="107" t="str">
        <f t="shared" si="62"/>
        <v/>
      </c>
      <c r="T368" s="107" t="str">
        <f t="shared" si="63"/>
        <v/>
      </c>
      <c r="U368" t="str">
        <f t="shared" si="64"/>
        <v/>
      </c>
      <c r="V368" t="str">
        <f t="shared" si="65"/>
        <v/>
      </c>
    </row>
    <row r="369" spans="1:22" x14ac:dyDescent="0.25">
      <c r="A369" t="s">
        <v>4872</v>
      </c>
      <c r="B369">
        <v>814</v>
      </c>
      <c r="C369">
        <v>663</v>
      </c>
      <c r="D369">
        <v>2777</v>
      </c>
      <c r="F369" t="s">
        <v>2115</v>
      </c>
      <c r="G369" t="s">
        <v>4872</v>
      </c>
      <c r="H369">
        <v>38.745199999999997</v>
      </c>
      <c r="I369" t="s">
        <v>4872</v>
      </c>
      <c r="J369">
        <v>38.745199999999997</v>
      </c>
      <c r="K369" t="str">
        <f t="shared" si="55"/>
        <v>38.75</v>
      </c>
      <c r="L369">
        <f t="shared" si="56"/>
        <v>0</v>
      </c>
      <c r="M369" t="str">
        <f t="shared" si="57"/>
        <v>0</v>
      </c>
      <c r="N369">
        <f t="shared" si="58"/>
        <v>0</v>
      </c>
      <c r="P369" s="107" t="str">
        <f t="shared" si="59"/>
        <v/>
      </c>
      <c r="Q369" s="107" t="str">
        <f t="shared" si="60"/>
        <v/>
      </c>
      <c r="R369" s="107" t="str">
        <f t="shared" si="61"/>
        <v/>
      </c>
      <c r="S369" s="107" t="str">
        <f t="shared" si="62"/>
        <v/>
      </c>
      <c r="T369" s="107" t="str">
        <f t="shared" si="63"/>
        <v/>
      </c>
      <c r="U369" t="str">
        <f t="shared" si="64"/>
        <v/>
      </c>
      <c r="V369" t="str">
        <f t="shared" si="65"/>
        <v/>
      </c>
    </row>
    <row r="370" spans="1:22" x14ac:dyDescent="0.25">
      <c r="A370" t="s">
        <v>4872</v>
      </c>
      <c r="B370">
        <v>815</v>
      </c>
      <c r="C370">
        <v>663</v>
      </c>
      <c r="D370">
        <v>2778</v>
      </c>
      <c r="F370" t="s">
        <v>2117</v>
      </c>
      <c r="G370" t="s">
        <v>4872</v>
      </c>
      <c r="H370">
        <v>38.745199999999997</v>
      </c>
      <c r="I370" t="s">
        <v>4872</v>
      </c>
      <c r="J370">
        <v>38.745199999999997</v>
      </c>
      <c r="K370" t="str">
        <f t="shared" si="55"/>
        <v>38.75</v>
      </c>
      <c r="L370">
        <f t="shared" si="56"/>
        <v>0</v>
      </c>
      <c r="M370" t="str">
        <f t="shared" si="57"/>
        <v>0</v>
      </c>
      <c r="N370">
        <f t="shared" si="58"/>
        <v>0</v>
      </c>
      <c r="P370" s="107" t="str">
        <f t="shared" si="59"/>
        <v/>
      </c>
      <c r="Q370" s="107" t="str">
        <f t="shared" si="60"/>
        <v/>
      </c>
      <c r="R370" s="107" t="str">
        <f t="shared" si="61"/>
        <v/>
      </c>
      <c r="S370" s="107" t="str">
        <f t="shared" si="62"/>
        <v/>
      </c>
      <c r="T370" s="107" t="str">
        <f t="shared" si="63"/>
        <v/>
      </c>
      <c r="U370" t="str">
        <f t="shared" si="64"/>
        <v/>
      </c>
      <c r="V370" t="str">
        <f t="shared" si="65"/>
        <v/>
      </c>
    </row>
    <row r="371" spans="1:22" x14ac:dyDescent="0.25">
      <c r="A371" t="s">
        <v>4872</v>
      </c>
      <c r="B371">
        <v>816</v>
      </c>
      <c r="C371">
        <v>664</v>
      </c>
      <c r="D371">
        <v>2779</v>
      </c>
      <c r="E371" t="s">
        <v>5687</v>
      </c>
      <c r="F371" t="s">
        <v>2099</v>
      </c>
      <c r="G371" t="s">
        <v>4872</v>
      </c>
      <c r="H371">
        <v>38.745199999999997</v>
      </c>
      <c r="I371" t="s">
        <v>4872</v>
      </c>
      <c r="J371">
        <v>38.745199999999997</v>
      </c>
      <c r="K371" t="str">
        <f t="shared" si="55"/>
        <v>38.75</v>
      </c>
      <c r="L371">
        <f t="shared" si="56"/>
        <v>0</v>
      </c>
      <c r="M371" t="str">
        <f t="shared" si="57"/>
        <v>0</v>
      </c>
      <c r="N371">
        <f t="shared" si="58"/>
        <v>0</v>
      </c>
      <c r="P371" s="107" t="str">
        <f t="shared" si="59"/>
        <v/>
      </c>
      <c r="Q371" s="107" t="str">
        <f t="shared" si="60"/>
        <v/>
      </c>
      <c r="R371" s="107" t="str">
        <f t="shared" si="61"/>
        <v/>
      </c>
      <c r="S371" s="107" t="str">
        <f t="shared" si="62"/>
        <v/>
      </c>
      <c r="T371" s="107" t="str">
        <f t="shared" si="63"/>
        <v/>
      </c>
      <c r="U371" t="str">
        <f t="shared" si="64"/>
        <v/>
      </c>
      <c r="V371" t="str">
        <f t="shared" si="65"/>
        <v/>
      </c>
    </row>
    <row r="372" spans="1:22" x14ac:dyDescent="0.25">
      <c r="A372" t="s">
        <v>4872</v>
      </c>
      <c r="B372">
        <v>817</v>
      </c>
      <c r="C372">
        <v>664</v>
      </c>
      <c r="D372">
        <v>2780</v>
      </c>
      <c r="F372" t="s">
        <v>2101</v>
      </c>
      <c r="G372" t="s">
        <v>4872</v>
      </c>
      <c r="H372">
        <v>38.745199999999997</v>
      </c>
      <c r="I372" t="s">
        <v>4872</v>
      </c>
      <c r="J372">
        <v>38.745199999999997</v>
      </c>
      <c r="K372" t="str">
        <f t="shared" si="55"/>
        <v>38.75</v>
      </c>
      <c r="L372">
        <f t="shared" si="56"/>
        <v>0</v>
      </c>
      <c r="M372" t="str">
        <f t="shared" si="57"/>
        <v>0</v>
      </c>
      <c r="N372">
        <f t="shared" si="58"/>
        <v>0</v>
      </c>
      <c r="P372" s="107" t="str">
        <f t="shared" si="59"/>
        <v/>
      </c>
      <c r="Q372" s="107" t="str">
        <f t="shared" si="60"/>
        <v/>
      </c>
      <c r="R372" s="107" t="str">
        <f t="shared" si="61"/>
        <v/>
      </c>
      <c r="S372" s="107" t="str">
        <f t="shared" si="62"/>
        <v/>
      </c>
      <c r="T372" s="107" t="str">
        <f t="shared" si="63"/>
        <v/>
      </c>
      <c r="U372" t="str">
        <f t="shared" si="64"/>
        <v/>
      </c>
      <c r="V372" t="str">
        <f t="shared" si="65"/>
        <v/>
      </c>
    </row>
    <row r="373" spans="1:22" x14ac:dyDescent="0.25">
      <c r="A373" t="s">
        <v>4872</v>
      </c>
      <c r="B373">
        <v>818</v>
      </c>
      <c r="C373">
        <v>664</v>
      </c>
      <c r="D373">
        <v>2781</v>
      </c>
      <c r="F373" t="s">
        <v>2105</v>
      </c>
      <c r="G373" t="s">
        <v>4872</v>
      </c>
      <c r="H373">
        <v>38.745199999999997</v>
      </c>
      <c r="I373" t="s">
        <v>4872</v>
      </c>
      <c r="J373">
        <v>38.745199999999997</v>
      </c>
      <c r="K373" t="str">
        <f t="shared" si="55"/>
        <v>38.75</v>
      </c>
      <c r="L373">
        <f t="shared" si="56"/>
        <v>0</v>
      </c>
      <c r="M373" t="str">
        <f t="shared" si="57"/>
        <v>0</v>
      </c>
      <c r="N373">
        <f t="shared" si="58"/>
        <v>0</v>
      </c>
      <c r="P373" s="107" t="str">
        <f t="shared" si="59"/>
        <v/>
      </c>
      <c r="Q373" s="107" t="str">
        <f t="shared" si="60"/>
        <v/>
      </c>
      <c r="R373" s="107" t="str">
        <f t="shared" si="61"/>
        <v/>
      </c>
      <c r="S373" s="107" t="str">
        <f t="shared" si="62"/>
        <v/>
      </c>
      <c r="T373" s="107" t="str">
        <f t="shared" si="63"/>
        <v/>
      </c>
      <c r="U373" t="str">
        <f t="shared" si="64"/>
        <v/>
      </c>
      <c r="V373" t="str">
        <f t="shared" si="65"/>
        <v/>
      </c>
    </row>
    <row r="374" spans="1:22" x14ac:dyDescent="0.25">
      <c r="A374" t="s">
        <v>4872</v>
      </c>
      <c r="B374">
        <v>819</v>
      </c>
      <c r="C374">
        <v>664</v>
      </c>
      <c r="D374">
        <v>2782</v>
      </c>
      <c r="F374" t="s">
        <v>2119</v>
      </c>
      <c r="G374" t="s">
        <v>4872</v>
      </c>
      <c r="H374">
        <v>38.745199999999997</v>
      </c>
      <c r="I374" t="s">
        <v>4872</v>
      </c>
      <c r="J374">
        <v>38.745199999999997</v>
      </c>
      <c r="K374" t="str">
        <f t="shared" si="55"/>
        <v>38.75</v>
      </c>
      <c r="L374">
        <f t="shared" si="56"/>
        <v>0</v>
      </c>
      <c r="M374" t="str">
        <f t="shared" si="57"/>
        <v>0</v>
      </c>
      <c r="N374">
        <f t="shared" si="58"/>
        <v>0</v>
      </c>
      <c r="P374" s="107" t="str">
        <f t="shared" si="59"/>
        <v/>
      </c>
      <c r="Q374" s="107" t="str">
        <f t="shared" si="60"/>
        <v/>
      </c>
      <c r="R374" s="107" t="str">
        <f t="shared" si="61"/>
        <v/>
      </c>
      <c r="S374" s="107" t="str">
        <f t="shared" si="62"/>
        <v/>
      </c>
      <c r="T374" s="107" t="str">
        <f t="shared" si="63"/>
        <v/>
      </c>
      <c r="U374" t="str">
        <f t="shared" si="64"/>
        <v/>
      </c>
      <c r="V374" t="str">
        <f t="shared" si="65"/>
        <v/>
      </c>
    </row>
  </sheetData>
  <autoFilter ref="B1:J374" xr:uid="{00000000-0009-0000-0000-000001000000}"/>
  <phoneticPr fontId="4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576"/>
  <sheetViews>
    <sheetView topLeftCell="A59" zoomScale="90" zoomScaleNormal="90" workbookViewId="0">
      <selection activeCell="L21" sqref="L21"/>
    </sheetView>
  </sheetViews>
  <sheetFormatPr baseColWidth="10" defaultRowHeight="15" x14ac:dyDescent="0.25"/>
  <cols>
    <col min="1" max="1" width="18.7109375" customWidth="1"/>
    <col min="2" max="2" width="61.28515625" customWidth="1"/>
    <col min="3" max="3" width="10" style="89" bestFit="1" customWidth="1"/>
    <col min="4" max="4" width="5.140625" style="89" bestFit="1" customWidth="1"/>
    <col min="5" max="5" width="4.7109375" customWidth="1"/>
    <col min="6" max="6" width="5.28515625" customWidth="1"/>
    <col min="9" max="9" width="7.28515625" bestFit="1" customWidth="1"/>
    <col min="11" max="11" width="6.140625" bestFit="1" customWidth="1"/>
    <col min="13" max="13" width="6.140625" bestFit="1" customWidth="1"/>
    <col min="14" max="14" width="11.5703125" style="67" customWidth="1"/>
    <col min="15" max="15" width="6.28515625" customWidth="1"/>
    <col min="16" max="16" width="11.5703125" style="6" customWidth="1"/>
    <col min="17" max="17" width="11.140625" style="34" bestFit="1" customWidth="1"/>
    <col min="18" max="18" width="11" style="75" customWidth="1"/>
    <col min="19" max="19" width="11.5703125" style="67" customWidth="1"/>
  </cols>
  <sheetData>
    <row r="1" spans="1:19" x14ac:dyDescent="0.25">
      <c r="A1" s="86" t="s">
        <v>3670</v>
      </c>
      <c r="I1" s="33"/>
      <c r="J1" s="34"/>
      <c r="K1" s="33"/>
      <c r="L1" s="35"/>
      <c r="M1" s="33"/>
      <c r="N1" s="36"/>
      <c r="P1" s="34"/>
    </row>
    <row r="2" spans="1:19" ht="15.75" thickBot="1" x14ac:dyDescent="0.3">
      <c r="I2" s="33"/>
      <c r="J2" s="34"/>
      <c r="K2" s="33"/>
      <c r="L2" s="35"/>
      <c r="M2" s="33"/>
      <c r="N2" s="36"/>
      <c r="P2" s="34"/>
    </row>
    <row r="3" spans="1:19" x14ac:dyDescent="0.25">
      <c r="A3" s="128" t="s">
        <v>3671</v>
      </c>
      <c r="B3" s="128" t="s">
        <v>3672</v>
      </c>
      <c r="C3" s="126" t="s">
        <v>5667</v>
      </c>
      <c r="D3" s="126" t="s">
        <v>5668</v>
      </c>
      <c r="E3" s="118" t="s">
        <v>5663</v>
      </c>
      <c r="F3" s="118" t="s">
        <v>5661</v>
      </c>
      <c r="G3" s="134" t="s">
        <v>3673</v>
      </c>
      <c r="H3" s="132" t="s">
        <v>3674</v>
      </c>
      <c r="I3" s="33"/>
      <c r="J3" s="114" t="s">
        <v>3675</v>
      </c>
      <c r="K3" s="33"/>
      <c r="L3" s="116" t="s">
        <v>3676</v>
      </c>
      <c r="M3" s="33"/>
      <c r="N3" s="120" t="s">
        <v>4395</v>
      </c>
      <c r="P3" s="137" t="s">
        <v>4395</v>
      </c>
      <c r="R3" s="136" t="s">
        <v>4330</v>
      </c>
    </row>
    <row r="4" spans="1:19" ht="25.9" customHeight="1" thickBot="1" x14ac:dyDescent="0.3">
      <c r="A4" s="129"/>
      <c r="B4" s="129"/>
      <c r="C4" s="127"/>
      <c r="D4" s="127"/>
      <c r="E4" s="119"/>
      <c r="F4" s="119"/>
      <c r="G4" s="135"/>
      <c r="H4" s="133"/>
      <c r="I4" t="s">
        <v>4393</v>
      </c>
      <c r="J4" s="115"/>
      <c r="K4" t="s">
        <v>4393</v>
      </c>
      <c r="L4" s="117"/>
      <c r="M4" t="s">
        <v>4393</v>
      </c>
      <c r="N4" s="121"/>
      <c r="O4" t="s">
        <v>4393</v>
      </c>
      <c r="P4" s="138"/>
      <c r="Q4" s="34" t="s">
        <v>5662</v>
      </c>
      <c r="R4" s="136"/>
    </row>
    <row r="5" spans="1:19" ht="15.75" thickBot="1" x14ac:dyDescent="0.3">
      <c r="A5" s="37" t="s">
        <v>1152</v>
      </c>
      <c r="B5" s="38" t="s">
        <v>1153</v>
      </c>
      <c r="C5" s="90"/>
      <c r="D5" s="90" t="e">
        <f>VLOOKUP(A5,'Avec déclinaison'!$F$12:$I$374,6,FALSE)</f>
        <v>#REF!</v>
      </c>
      <c r="E5" s="38" t="str">
        <f>VLOOKUP(A5,ARTICLES!$A$1:$BE$1292,57,FALSE)</f>
        <v>AF</v>
      </c>
      <c r="F5" s="38">
        <f>VLOOKUP(A5,ARTICLES!$A$1:$AZ$1292,52,FALSE)</f>
        <v>532</v>
      </c>
      <c r="G5" s="39">
        <v>885</v>
      </c>
      <c r="H5" s="40">
        <v>899.21741499999985</v>
      </c>
      <c r="I5" s="41">
        <v>1.6064875706214517E-2</v>
      </c>
      <c r="J5" s="42">
        <v>1031.7507800000003</v>
      </c>
      <c r="K5" s="41">
        <v>0.14738745356705585</v>
      </c>
      <c r="L5" s="43">
        <v>1031.75</v>
      </c>
      <c r="M5" s="41">
        <v>-7.5599652108276171E-7</v>
      </c>
      <c r="N5" s="44">
        <f>VLOOKUP(A5,'BASE ARTICLE SAMUEL 25012023 v1'!$A$1:$K$1287,11,FALSE)</f>
        <v>1056.8569100069997</v>
      </c>
      <c r="O5" s="69">
        <f t="shared" ref="O5:O68" si="0">IF(N5-L5=0,"",(N5-L5)/L5)</f>
        <v>2.4334296105645428E-2</v>
      </c>
      <c r="P5" s="48">
        <f>VLOOKUP(A5,'BASE ARTICLE SAMUEL 25012023 v2'!$A$1:$K$1287,11,FALSE)</f>
        <v>1031.75</v>
      </c>
      <c r="Q5" s="85">
        <f t="shared" ref="Q5:Q68" si="1">(P5-L5)/L5</f>
        <v>0</v>
      </c>
      <c r="R5" s="36">
        <f>VLOOKUP(A5,'Synthèse des ventes 2022'!$A$3:$C$535,3,FALSE)</f>
        <v>50</v>
      </c>
      <c r="S5" s="67" t="s">
        <v>4412</v>
      </c>
    </row>
    <row r="6" spans="1:19" ht="15.75" thickBot="1" x14ac:dyDescent="0.3">
      <c r="A6" s="37" t="s">
        <v>1156</v>
      </c>
      <c r="B6" s="38" t="s">
        <v>1157</v>
      </c>
      <c r="C6" s="90"/>
      <c r="D6" s="90" t="e">
        <f>VLOOKUP(A6,'Avec déclinaison'!$F$12:$I$374,6,FALSE)</f>
        <v>#REF!</v>
      </c>
      <c r="E6" s="38" t="str">
        <f>VLOOKUP(A6,ARTICLES!$A$1:$BE$1292,57,FALSE)</f>
        <v>AF</v>
      </c>
      <c r="F6" s="38">
        <f>VLOOKUP(A6,ARTICLES!$A$1:$AZ$1292,52,FALSE)</f>
        <v>0</v>
      </c>
      <c r="G6" s="39">
        <v>979</v>
      </c>
      <c r="H6" s="40">
        <v>983.518415</v>
      </c>
      <c r="I6" s="41">
        <v>4.6153370786516899E-3</v>
      </c>
      <c r="J6" s="42">
        <v>1165.0450315000001</v>
      </c>
      <c r="K6" s="41">
        <v>0.18456859956201233</v>
      </c>
      <c r="L6" s="43">
        <v>1165.05</v>
      </c>
      <c r="M6" s="41">
        <v>4.2646420228988823E-6</v>
      </c>
      <c r="N6" s="44">
        <f>VLOOKUP(A6,'BASE ARTICLE SAMUEL 25012023 v1'!$A$1:$K$1287,11,FALSE)</f>
        <v>1209.8451599949399</v>
      </c>
      <c r="O6" s="69">
        <f t="shared" si="0"/>
        <v>3.8449130934243098E-2</v>
      </c>
      <c r="P6" s="48">
        <f>VLOOKUP(A6,'BASE ARTICLE SAMUEL 25012023 v2'!$A$1:$K$1287,11,FALSE)</f>
        <v>1165.05</v>
      </c>
      <c r="Q6" s="85">
        <f t="shared" si="1"/>
        <v>0</v>
      </c>
      <c r="R6" s="36">
        <f>VLOOKUP(A6,'Synthèse des ventes 2022'!$A$3:$C$535,3,FALSE)</f>
        <v>82</v>
      </c>
      <c r="S6" s="67" t="s">
        <v>4412</v>
      </c>
    </row>
    <row r="7" spans="1:19" ht="15.75" thickBot="1" x14ac:dyDescent="0.3">
      <c r="A7" s="37" t="s">
        <v>1210</v>
      </c>
      <c r="B7" s="38" t="s">
        <v>1211</v>
      </c>
      <c r="C7" s="90"/>
      <c r="D7" s="90" t="e">
        <f>VLOOKUP(A7,'Avec déclinaison'!$F$12:$I$374,6,FALSE)</f>
        <v>#REF!</v>
      </c>
      <c r="E7" s="38" t="str">
        <f>VLOOKUP(A7,ARTICLES!$A$1:$BE$1292,57,FALSE)</f>
        <v>AF</v>
      </c>
      <c r="F7" s="38">
        <f>VLOOKUP(A7,ARTICLES!$A$1:$AZ$1292,52,FALSE)</f>
        <v>0</v>
      </c>
      <c r="G7" s="39">
        <v>967</v>
      </c>
      <c r="H7" s="40">
        <v>980.22131500000023</v>
      </c>
      <c r="I7" s="41">
        <v>1.3672507755946466E-2</v>
      </c>
      <c r="J7" s="42">
        <v>1060.8471315000004</v>
      </c>
      <c r="K7" s="41">
        <v>8.225266607266149E-2</v>
      </c>
      <c r="L7" s="43">
        <v>1060.8499999999999</v>
      </c>
      <c r="M7" s="41">
        <v>2.70397111360064E-6</v>
      </c>
      <c r="N7" s="44">
        <f>VLOOKUP(A7,'BASE ARTICLE SAMUEL 25012023 v1'!$A$1:$K$1287,11,FALSE)</f>
        <v>1098.8569100069997</v>
      </c>
      <c r="O7" s="69">
        <f t="shared" si="0"/>
        <v>3.5826846403355574E-2</v>
      </c>
      <c r="P7" s="48">
        <f>VLOOKUP(A7,'BASE ARTICLE SAMUEL 25012023 v2'!$A$1:$K$1287,11,FALSE)</f>
        <v>1060.8499999999999</v>
      </c>
      <c r="Q7" s="85">
        <f t="shared" si="1"/>
        <v>0</v>
      </c>
      <c r="R7" s="36">
        <f>VLOOKUP(A7,'Synthèse des ventes 2022'!$A$3:$C$535,3,FALSE)</f>
        <v>1</v>
      </c>
      <c r="S7" s="67" t="s">
        <v>4412</v>
      </c>
    </row>
    <row r="8" spans="1:19" ht="15.75" thickBot="1" x14ac:dyDescent="0.3">
      <c r="A8" s="37" t="s">
        <v>1397</v>
      </c>
      <c r="B8" s="38" t="s">
        <v>1398</v>
      </c>
      <c r="C8" s="90"/>
      <c r="D8" s="90" t="e">
        <f>VLOOKUP(A8,'Avec déclinaison'!$F$12:$I$374,6,FALSE)</f>
        <v>#REF!</v>
      </c>
      <c r="E8" s="38" t="str">
        <f>VLOOKUP(A8,ARTICLES!$A$1:$BE$1292,57,FALSE)</f>
        <v>AF</v>
      </c>
      <c r="F8" s="38">
        <f>VLOOKUP(A8,ARTICLES!$A$1:$AZ$1292,52,FALSE)</f>
        <v>0</v>
      </c>
      <c r="G8" s="39">
        <v>1088</v>
      </c>
      <c r="H8" s="40">
        <v>1092.4384149999998</v>
      </c>
      <c r="I8" s="41">
        <v>4.0794255514704503E-3</v>
      </c>
      <c r="J8" s="42">
        <v>1205.5237815000005</v>
      </c>
      <c r="K8" s="41">
        <v>0.10351646824869359</v>
      </c>
      <c r="L8" s="43">
        <v>1205.52</v>
      </c>
      <c r="M8" s="41">
        <v>-3.1368107859379579E-6</v>
      </c>
      <c r="N8" s="44">
        <f>VLOOKUP(A8,'BASE ARTICLE SAMUEL 25012023 v1'!$A$1:$K$1287,11,FALSE)</f>
        <v>1251.8451599949399</v>
      </c>
      <c r="O8" s="69">
        <f t="shared" si="0"/>
        <v>3.8427533342408171E-2</v>
      </c>
      <c r="P8" s="48">
        <f>VLOOKUP(A8,'BASE ARTICLE SAMUEL 25012023 v2'!$A$1:$K$1287,11,FALSE)</f>
        <v>1205.52</v>
      </c>
      <c r="Q8" s="85">
        <f t="shared" si="1"/>
        <v>0</v>
      </c>
      <c r="R8" s="36">
        <f>VLOOKUP(A8,'Synthèse des ventes 2022'!$A$3:$C$535,3,FALSE)</f>
        <v>4</v>
      </c>
      <c r="S8" s="67" t="s">
        <v>4412</v>
      </c>
    </row>
    <row r="9" spans="1:19" ht="15.75" thickBot="1" x14ac:dyDescent="0.3">
      <c r="A9" s="37" t="s">
        <v>1212</v>
      </c>
      <c r="B9" s="38" t="s">
        <v>1213</v>
      </c>
      <c r="C9" s="90"/>
      <c r="D9" s="90" t="e">
        <f>VLOOKUP(A9,'Avec déclinaison'!$F$12:$I$374,6,FALSE)</f>
        <v>#REF!</v>
      </c>
      <c r="E9" s="38" t="str">
        <f>VLOOKUP(A9,ARTICLES!$A$1:$BE$1292,57,FALSE)</f>
        <v>AF</v>
      </c>
      <c r="F9" s="38">
        <f>VLOOKUP(A9,ARTICLES!$A$1:$AZ$1292,52,FALSE)</f>
        <v>0</v>
      </c>
      <c r="G9" s="39">
        <v>980</v>
      </c>
      <c r="H9" s="40">
        <v>993.30131500000027</v>
      </c>
      <c r="I9" s="41">
        <v>1.3572770408163543E-2</v>
      </c>
      <c r="J9" s="42">
        <v>1090.8471315000004</v>
      </c>
      <c r="K9" s="41">
        <v>9.8203651829455285E-2</v>
      </c>
      <c r="L9" s="43">
        <v>1090.8499999999999</v>
      </c>
      <c r="M9" s="41">
        <v>2.6296076844220034E-6</v>
      </c>
      <c r="N9" s="44">
        <f>VLOOKUP(A9,'BASE ARTICLE SAMUEL 25012023 v1'!$A$1:$K$1287,11,FALSE)</f>
        <v>1128.8569100069999</v>
      </c>
      <c r="O9" s="69">
        <f t="shared" si="0"/>
        <v>3.4841554757299345E-2</v>
      </c>
      <c r="P9" s="48">
        <f>VLOOKUP(A9,'BASE ARTICLE SAMUEL 25012023 v2'!$A$1:$K$1287,11,FALSE)</f>
        <v>1090.8499999999999</v>
      </c>
      <c r="Q9" s="85">
        <f t="shared" si="1"/>
        <v>0</v>
      </c>
      <c r="R9" s="36">
        <f>VLOOKUP(A9,'Synthèse des ventes 2022'!$A$3:$C$535,3,FALSE)</f>
        <v>4</v>
      </c>
      <c r="S9" s="67" t="s">
        <v>4412</v>
      </c>
    </row>
    <row r="10" spans="1:19" ht="15.75" thickBot="1" x14ac:dyDescent="0.3">
      <c r="A10" s="37" t="s">
        <v>1443</v>
      </c>
      <c r="B10" s="38" t="s">
        <v>1444</v>
      </c>
      <c r="C10" s="90"/>
      <c r="D10" s="90" t="e">
        <f>VLOOKUP(A10,'Avec déclinaison'!$F$12:$I$374,6,FALSE)</f>
        <v>#REF!</v>
      </c>
      <c r="E10" s="38" t="str">
        <f>VLOOKUP(A10,ARTICLES!$A$1:$BE$1292,57,FALSE)</f>
        <v>AF</v>
      </c>
      <c r="F10" s="38">
        <f>VLOOKUP(A10,ARTICLES!$A$1:$AZ$1292,52,FALSE)</f>
        <v>0</v>
      </c>
      <c r="G10" s="39">
        <v>1094</v>
      </c>
      <c r="H10" s="40">
        <v>1098.018415</v>
      </c>
      <c r="I10" s="41">
        <v>3.673139853747719E-3</v>
      </c>
      <c r="J10" s="42">
        <v>1235.5237815000005</v>
      </c>
      <c r="K10" s="41">
        <v>0.12523047393517575</v>
      </c>
      <c r="L10" s="43">
        <v>1235.52</v>
      </c>
      <c r="M10" s="41">
        <v>-3.0606452559925201E-6</v>
      </c>
      <c r="N10" s="44">
        <f>VLOOKUP(A10,'BASE ARTICLE SAMUEL 25012023 v1'!$A$1:$K$1287,11,FALSE)</f>
        <v>1281.8451599949399</v>
      </c>
      <c r="O10" s="69">
        <f t="shared" si="0"/>
        <v>3.7494463865368345E-2</v>
      </c>
      <c r="P10" s="48">
        <f>VLOOKUP(A10,'BASE ARTICLE SAMUEL 25012023 v2'!$A$1:$K$1287,11,FALSE)</f>
        <v>1235.52</v>
      </c>
      <c r="Q10" s="85">
        <f t="shared" si="1"/>
        <v>0</v>
      </c>
      <c r="R10" s="36">
        <f>VLOOKUP(A10,'Synthèse des ventes 2022'!$A$3:$C$535,3,FALSE)</f>
        <v>4</v>
      </c>
      <c r="S10" s="67" t="s">
        <v>4412</v>
      </c>
    </row>
    <row r="11" spans="1:19" ht="15.75" thickBot="1" x14ac:dyDescent="0.3">
      <c r="A11" s="37" t="s">
        <v>1130</v>
      </c>
      <c r="B11" s="38" t="s">
        <v>1131</v>
      </c>
      <c r="C11" s="90"/>
      <c r="D11" s="90" t="e">
        <f>VLOOKUP(A11,'Avec déclinaison'!$F$12:$I$374,6,FALSE)</f>
        <v>#REF!</v>
      </c>
      <c r="E11" s="38" t="str">
        <f>VLOOKUP(A11,ARTICLES!$A$1:$BE$1292,57,FALSE)</f>
        <v>AF</v>
      </c>
      <c r="F11" s="38">
        <f>VLOOKUP(A11,ARTICLES!$A$1:$AZ$1292,52,FALSE)</f>
        <v>0</v>
      </c>
      <c r="G11" s="39">
        <v>890</v>
      </c>
      <c r="H11" s="40">
        <v>903.11991500000011</v>
      </c>
      <c r="I11" s="41">
        <v>1.4741477528090007E-2</v>
      </c>
      <c r="J11" s="42">
        <v>1040.5971315000004</v>
      </c>
      <c r="K11" s="41">
        <v>0.15222476463715259</v>
      </c>
      <c r="L11" s="43">
        <v>1040.5999999999999</v>
      </c>
      <c r="M11" s="41">
        <v>2.7565903390366009E-6</v>
      </c>
      <c r="N11" s="44">
        <f>VLOOKUP(A11,'BASE ARTICLE SAMUEL 25012023 v1'!$A$1:$K$1287,11,FALSE)</f>
        <v>1082.0232100069998</v>
      </c>
      <c r="O11" s="69">
        <f t="shared" si="0"/>
        <v>3.980704401979613E-2</v>
      </c>
      <c r="P11" s="48">
        <f>VLOOKUP(A11,'BASE ARTICLE SAMUEL 25012023 v2'!$A$1:$K$1287,11,FALSE)</f>
        <v>1040.5999999999999</v>
      </c>
      <c r="Q11" s="85">
        <f t="shared" si="1"/>
        <v>0</v>
      </c>
      <c r="R11" s="36">
        <f>VLOOKUP(A11,'Synthèse des ventes 2022'!$A$3:$C$535,3,FALSE)</f>
        <v>226</v>
      </c>
      <c r="S11" s="67" t="s">
        <v>4412</v>
      </c>
    </row>
    <row r="12" spans="1:19" ht="15.75" thickBot="1" x14ac:dyDescent="0.3">
      <c r="A12" s="37" t="s">
        <v>1158</v>
      </c>
      <c r="B12" s="38" t="s">
        <v>1159</v>
      </c>
      <c r="C12" s="90"/>
      <c r="D12" s="90" t="e">
        <f>VLOOKUP(A12,'Avec déclinaison'!$F$12:$I$374,6,FALSE)</f>
        <v>#REF!</v>
      </c>
      <c r="E12" s="38" t="str">
        <f>VLOOKUP(A12,ARTICLES!$A$1:$BE$1292,57,FALSE)</f>
        <v>AF</v>
      </c>
      <c r="F12" s="38">
        <f>VLOOKUP(A12,ARTICLES!$A$1:$AZ$1292,52,FALSE)</f>
        <v>0</v>
      </c>
      <c r="G12" s="39">
        <v>998</v>
      </c>
      <c r="H12" s="40">
        <v>1011.6234150000001</v>
      </c>
      <c r="I12" s="41">
        <v>1.3650716432865868E-2</v>
      </c>
      <c r="J12" s="42">
        <v>1170.0547315000001</v>
      </c>
      <c r="K12" s="41">
        <v>0.1566109622917338</v>
      </c>
      <c r="L12" s="43">
        <v>1170.05</v>
      </c>
      <c r="M12" s="41">
        <v>-4.0438279276867814E-6</v>
      </c>
      <c r="N12" s="44">
        <f>VLOOKUP(A12,'BASE ARTICLE SAMUEL 25012023 v1'!$A$1:$K$1287,11,FALSE)</f>
        <v>1222.3022599949402</v>
      </c>
      <c r="O12" s="69">
        <f t="shared" si="0"/>
        <v>4.465814281008524E-2</v>
      </c>
      <c r="P12" s="48">
        <f>VLOOKUP(A12,'BASE ARTICLE SAMUEL 25012023 v2'!$A$1:$K$1287,11,FALSE)</f>
        <v>1170.05</v>
      </c>
      <c r="Q12" s="85">
        <f t="shared" si="1"/>
        <v>0</v>
      </c>
      <c r="R12" s="36">
        <f>VLOOKUP(A12,'Synthèse des ventes 2022'!$A$3:$C$535,3,FALSE)</f>
        <v>292</v>
      </c>
      <c r="S12" s="67" t="s">
        <v>4412</v>
      </c>
    </row>
    <row r="13" spans="1:19" ht="15.75" thickBot="1" x14ac:dyDescent="0.3">
      <c r="A13" s="37" t="s">
        <v>1198</v>
      </c>
      <c r="B13" s="38" t="s">
        <v>1199</v>
      </c>
      <c r="C13" s="90"/>
      <c r="D13" s="90" t="e">
        <f>VLOOKUP(A13,'Avec déclinaison'!$F$12:$I$374,6,FALSE)</f>
        <v>#REF!</v>
      </c>
      <c r="E13" s="38" t="str">
        <f>VLOOKUP(A13,ARTICLES!$A$1:$BE$1292,57,FALSE)</f>
        <v>AF</v>
      </c>
      <c r="F13" s="38">
        <f>VLOOKUP(A13,ARTICLES!$A$1:$AZ$1292,52,FALSE)</f>
        <v>0</v>
      </c>
      <c r="G13" s="39">
        <v>965</v>
      </c>
      <c r="H13" s="40">
        <v>978.07181500000013</v>
      </c>
      <c r="I13" s="41">
        <v>1.354592227979288E-2</v>
      </c>
      <c r="J13" s="42">
        <v>1078.8471314999999</v>
      </c>
      <c r="K13" s="41">
        <v>0.10303468002500388</v>
      </c>
      <c r="L13" s="43">
        <v>1078.8499999999999</v>
      </c>
      <c r="M13" s="41">
        <v>2.6588567705496542E-6</v>
      </c>
      <c r="N13" s="44">
        <f>VLOOKUP(A13,'BASE ARTICLE SAMUEL 25012023 v1'!$A$1:$K$1287,11,FALSE)</f>
        <v>1120.2732100069998</v>
      </c>
      <c r="O13" s="69">
        <f t="shared" si="0"/>
        <v>3.8395708399684716E-2</v>
      </c>
      <c r="P13" s="48">
        <f>VLOOKUP(A13,'BASE ARTICLE SAMUEL 25012023 v2'!$A$1:$K$1287,11,FALSE)</f>
        <v>1078.8499999999999</v>
      </c>
      <c r="Q13" s="85">
        <f t="shared" si="1"/>
        <v>0</v>
      </c>
      <c r="R13" s="36">
        <f>VLOOKUP(A13,'Synthèse des ventes 2022'!$A$3:$C$535,3,FALSE)</f>
        <v>9</v>
      </c>
      <c r="S13" s="67" t="s">
        <v>4412</v>
      </c>
    </row>
    <row r="14" spans="1:19" ht="15.75" thickBot="1" x14ac:dyDescent="0.3">
      <c r="A14" s="37" t="s">
        <v>1200</v>
      </c>
      <c r="B14" s="38" t="s">
        <v>1201</v>
      </c>
      <c r="C14" s="90"/>
      <c r="D14" s="90" t="e">
        <f>VLOOKUP(A14,'Avec déclinaison'!$F$12:$I$374,6,FALSE)</f>
        <v>#REF!</v>
      </c>
      <c r="E14" s="38" t="str">
        <f>VLOOKUP(A14,ARTICLES!$A$1:$BE$1292,57,FALSE)</f>
        <v>AF</v>
      </c>
      <c r="F14" s="38">
        <f>VLOOKUP(A14,ARTICLES!$A$1:$AZ$1292,52,FALSE)</f>
        <v>0</v>
      </c>
      <c r="G14" s="39">
        <v>1096</v>
      </c>
      <c r="H14" s="40">
        <v>1109.6913150000005</v>
      </c>
      <c r="I14" s="41">
        <v>1.249207572992745E-2</v>
      </c>
      <c r="J14" s="42">
        <v>1210.9747315</v>
      </c>
      <c r="K14" s="41">
        <v>9.1271703338508536E-2</v>
      </c>
      <c r="L14" s="43">
        <v>1210.97</v>
      </c>
      <c r="M14" s="41">
        <v>-3.9071830954503986E-6</v>
      </c>
      <c r="N14" s="44">
        <f>VLOOKUP(A14,'BASE ARTICLE SAMUEL 25012023 v1'!$A$1:$K$1287,11,FALSE)</f>
        <v>1264.0322599949402</v>
      </c>
      <c r="O14" s="69">
        <f t="shared" si="0"/>
        <v>4.3817980622922269E-2</v>
      </c>
      <c r="P14" s="48">
        <f>VLOOKUP(A14,'BASE ARTICLE SAMUEL 25012023 v2'!$A$1:$K$1287,11,FALSE)</f>
        <v>1210.97</v>
      </c>
      <c r="Q14" s="85">
        <f t="shared" si="1"/>
        <v>0</v>
      </c>
      <c r="R14" s="36">
        <f>VLOOKUP(A14,'Synthèse des ventes 2022'!$A$3:$C$535,3,FALSE)</f>
        <v>11</v>
      </c>
      <c r="S14" s="67" t="s">
        <v>4412</v>
      </c>
    </row>
    <row r="15" spans="1:19" ht="15.75" thickBot="1" x14ac:dyDescent="0.3">
      <c r="A15" s="37" t="s">
        <v>1214</v>
      </c>
      <c r="B15" s="38" t="s">
        <v>1215</v>
      </c>
      <c r="C15" s="90"/>
      <c r="D15" s="90" t="e">
        <f>VLOOKUP(A15,'Avec déclinaison'!$F$12:$I$374,6,FALSE)</f>
        <v>#REF!</v>
      </c>
      <c r="E15" s="38" t="str">
        <f>VLOOKUP(A15,ARTICLES!$A$1:$BE$1292,57,FALSE)</f>
        <v>AF</v>
      </c>
      <c r="F15" s="38">
        <f>VLOOKUP(A15,ARTICLES!$A$1:$AZ$1292,52,FALSE)</f>
        <v>0</v>
      </c>
      <c r="G15" s="39">
        <v>995</v>
      </c>
      <c r="H15" s="40">
        <v>1008.5513150000003</v>
      </c>
      <c r="I15" s="41">
        <v>1.3619412060301782E-2</v>
      </c>
      <c r="J15" s="42">
        <v>1108.8471315000004</v>
      </c>
      <c r="K15" s="41">
        <v>9.9445427325629027E-2</v>
      </c>
      <c r="L15" s="43">
        <v>1108.8499999999999</v>
      </c>
      <c r="M15" s="41">
        <v>2.5869210624567499E-6</v>
      </c>
      <c r="N15" s="44">
        <f>VLOOKUP(A15,'BASE ARTICLE SAMUEL 25012023 v1'!$A$1:$K$1287,11,FALSE)</f>
        <v>1150.2732100069998</v>
      </c>
      <c r="O15" s="69">
        <f t="shared" si="0"/>
        <v>3.7356910318798627E-2</v>
      </c>
      <c r="P15" s="48">
        <f>VLOOKUP(A15,'BASE ARTICLE SAMUEL 25012023 v2'!$A$1:$K$1287,11,FALSE)</f>
        <v>1108.8499999999999</v>
      </c>
      <c r="Q15" s="85">
        <f t="shared" si="1"/>
        <v>0</v>
      </c>
      <c r="R15" s="36">
        <f>VLOOKUP(A15,'Synthèse des ventes 2022'!$A$3:$C$535,3,FALSE)</f>
        <v>2</v>
      </c>
      <c r="S15" s="67" t="s">
        <v>4412</v>
      </c>
    </row>
    <row r="16" spans="1:19" ht="15.75" thickBot="1" x14ac:dyDescent="0.3">
      <c r="A16" s="37" t="s">
        <v>1196</v>
      </c>
      <c r="B16" s="38" t="s">
        <v>1197</v>
      </c>
      <c r="C16" s="90"/>
      <c r="D16" s="90" t="e">
        <f>VLOOKUP(A16,'Avec déclinaison'!$F$12:$I$374,6,FALSE)</f>
        <v>#REF!</v>
      </c>
      <c r="E16" s="38" t="str">
        <f>VLOOKUP(A16,ARTICLES!$A$1:$BE$1292,57,FALSE)</f>
        <v>AF</v>
      </c>
      <c r="F16" s="38">
        <f>VLOOKUP(A16,ARTICLES!$A$1:$AZ$1292,52,FALSE)</f>
        <v>0</v>
      </c>
      <c r="G16" s="39">
        <v>1107</v>
      </c>
      <c r="H16" s="40">
        <v>1120.5359150000006</v>
      </c>
      <c r="I16" s="41">
        <v>1.2227565492322144E-2</v>
      </c>
      <c r="J16" s="42">
        <v>1240.2172315000005</v>
      </c>
      <c r="K16" s="41">
        <v>0.10680721152967221</v>
      </c>
      <c r="L16" s="43">
        <v>1240.22</v>
      </c>
      <c r="M16" s="41">
        <v>2.2322702259174355E-6</v>
      </c>
      <c r="N16" s="44">
        <f>VLOOKUP(A16,'BASE ARTICLE SAMUEL 25012023 v1'!$A$1:$K$1287,11,FALSE)</f>
        <v>1293.5522599949402</v>
      </c>
      <c r="O16" s="69">
        <f t="shared" si="0"/>
        <v>4.3002257659883053E-2</v>
      </c>
      <c r="P16" s="48">
        <f>VLOOKUP(A16,'BASE ARTICLE SAMUEL 25012023 v2'!$A$1:$K$1287,11,FALSE)</f>
        <v>1240.22</v>
      </c>
      <c r="Q16" s="85">
        <f t="shared" si="1"/>
        <v>0</v>
      </c>
      <c r="R16" s="36">
        <f>VLOOKUP(A16,'Synthèse des ventes 2022'!$A$3:$C$535,3,FALSE)</f>
        <v>5</v>
      </c>
      <c r="S16" s="67" t="s">
        <v>4412</v>
      </c>
    </row>
    <row r="17" spans="1:19" ht="15.75" thickBot="1" x14ac:dyDescent="0.3">
      <c r="A17" s="37" t="s">
        <v>1154</v>
      </c>
      <c r="B17" s="38" t="s">
        <v>1155</v>
      </c>
      <c r="C17" s="90"/>
      <c r="D17" s="90" t="e">
        <f>VLOOKUP(A17,'Avec déclinaison'!$F$12:$I$374,6,FALSE)</f>
        <v>#REF!</v>
      </c>
      <c r="E17" s="38" t="str">
        <f>VLOOKUP(A17,ARTICLES!$A$1:$BE$1292,57,FALSE)</f>
        <v>AF</v>
      </c>
      <c r="F17" s="38">
        <f>VLOOKUP(A17,ARTICLES!$A$1:$AZ$1292,52,FALSE)</f>
        <v>0</v>
      </c>
      <c r="G17" s="39">
        <v>938</v>
      </c>
      <c r="H17" s="40">
        <v>953.64467500000012</v>
      </c>
      <c r="I17" s="41">
        <v>1.6678757995735736E-2</v>
      </c>
      <c r="J17" s="42">
        <v>1089.1942951000005</v>
      </c>
      <c r="K17" s="41">
        <v>0.14213849629056063</v>
      </c>
      <c r="L17" s="43">
        <v>1089.19</v>
      </c>
      <c r="M17" s="41">
        <v>-3.9433735742218086E-6</v>
      </c>
      <c r="N17" s="44">
        <f>VLOOKUP(A17,'BASE ARTICLE SAMUEL 25012023 v1'!$A$1:$K$1287,11,FALSE)</f>
        <v>1136.765810007</v>
      </c>
      <c r="O17" s="69">
        <f t="shared" si="0"/>
        <v>4.367999155978293E-2</v>
      </c>
      <c r="P17" s="48">
        <f>VLOOKUP(A17,'BASE ARTICLE SAMUEL 25012023 v2'!$A$1:$K$1287,11,FALSE)</f>
        <v>1089.19</v>
      </c>
      <c r="Q17" s="85">
        <f t="shared" si="1"/>
        <v>0</v>
      </c>
      <c r="R17" s="36">
        <f>VLOOKUP(A17,'Synthèse des ventes 2022'!$A$3:$C$535,3,FALSE)</f>
        <v>78</v>
      </c>
      <c r="S17" s="67" t="s">
        <v>4412</v>
      </c>
    </row>
    <row r="18" spans="1:19" ht="15.75" thickBot="1" x14ac:dyDescent="0.3">
      <c r="A18" s="37" t="s">
        <v>1164</v>
      </c>
      <c r="B18" s="38" t="s">
        <v>1165</v>
      </c>
      <c r="C18" s="90"/>
      <c r="D18" s="90" t="e">
        <f>VLOOKUP(A18,'Avec déclinaison'!$F$12:$I$374,6,FALSE)</f>
        <v>#REF!</v>
      </c>
      <c r="E18" s="38" t="str">
        <f>VLOOKUP(A18,ARTICLES!$A$1:$BE$1292,57,FALSE)</f>
        <v>AF</v>
      </c>
      <c r="F18" s="38">
        <f>VLOOKUP(A18,ARTICLES!$A$1:$AZ$1292,52,FALSE)</f>
        <v>0</v>
      </c>
      <c r="G18" s="39">
        <v>1044</v>
      </c>
      <c r="H18" s="40">
        <v>1057.5108149999999</v>
      </c>
      <c r="I18" s="41">
        <v>1.294139367816079E-2</v>
      </c>
      <c r="J18" s="42">
        <v>1216.5472315000004</v>
      </c>
      <c r="K18" s="41">
        <v>0.1503875083301163</v>
      </c>
      <c r="L18" s="43">
        <v>1216.55</v>
      </c>
      <c r="M18" s="41">
        <v>2.2757028480790238E-6</v>
      </c>
      <c r="N18" s="44">
        <f>VLOOKUP(A18,'BASE ARTICLE SAMUEL 25012023 v1'!$A$1:$K$1287,11,FALSE)</f>
        <v>1283.7712599949398</v>
      </c>
      <c r="O18" s="69">
        <f t="shared" si="0"/>
        <v>5.5255649167678951E-2</v>
      </c>
      <c r="P18" s="48">
        <f>VLOOKUP(A18,'BASE ARTICLE SAMUEL 25012023 v2'!$A$1:$K$1287,11,FALSE)</f>
        <v>1216.55</v>
      </c>
      <c r="Q18" s="85">
        <f t="shared" si="1"/>
        <v>0</v>
      </c>
      <c r="R18" s="36">
        <f>VLOOKUP(A18,'Synthèse des ventes 2022'!$A$3:$C$535,3,FALSE)</f>
        <v>257</v>
      </c>
      <c r="S18" s="67" t="s">
        <v>4412</v>
      </c>
    </row>
    <row r="19" spans="1:19" ht="15.75" thickBot="1" x14ac:dyDescent="0.3">
      <c r="A19" s="37" t="s">
        <v>1216</v>
      </c>
      <c r="B19" s="38" t="s">
        <v>1217</v>
      </c>
      <c r="C19" s="90"/>
      <c r="D19" s="90" t="e">
        <f>VLOOKUP(A19,'Avec déclinaison'!$F$12:$I$374,6,FALSE)</f>
        <v>#REF!</v>
      </c>
      <c r="E19" s="38" t="str">
        <f>VLOOKUP(A19,ARTICLES!$A$1:$BE$1292,57,FALSE)</f>
        <v>AF</v>
      </c>
      <c r="F19" s="38">
        <f>VLOOKUP(A19,ARTICLES!$A$1:$AZ$1292,52,FALSE)</f>
        <v>0</v>
      </c>
      <c r="G19" s="39">
        <v>1039</v>
      </c>
      <c r="H19" s="40">
        <v>1053.496075</v>
      </c>
      <c r="I19" s="41">
        <v>1.3951948989412915E-2</v>
      </c>
      <c r="J19" s="42">
        <v>1131.9442951000005</v>
      </c>
      <c r="K19" s="41">
        <v>7.4464653416008719E-2</v>
      </c>
      <c r="L19" s="43">
        <v>1131.94</v>
      </c>
      <c r="M19" s="41">
        <v>-3.7944446728370552E-6</v>
      </c>
      <c r="N19" s="44">
        <f>VLOOKUP(A19,'BASE ARTICLE SAMUEL 25012023 v1'!$A$1:$K$1287,11,FALSE)</f>
        <v>1179.515810007</v>
      </c>
      <c r="O19" s="69">
        <f t="shared" si="0"/>
        <v>4.2030328468823409E-2</v>
      </c>
      <c r="P19" s="48">
        <f>VLOOKUP(A19,'BASE ARTICLE SAMUEL 25012023 v2'!$A$1:$K$1287,11,FALSE)</f>
        <v>1131.94</v>
      </c>
      <c r="Q19" s="85">
        <f t="shared" si="1"/>
        <v>0</v>
      </c>
      <c r="R19" s="36">
        <f>VLOOKUP(A19,'Synthèse des ventes 2022'!$A$3:$C$535,3,FALSE)</f>
        <v>5</v>
      </c>
      <c r="S19" s="67" t="s">
        <v>4412</v>
      </c>
    </row>
    <row r="20" spans="1:19" ht="15.75" thickBot="1" x14ac:dyDescent="0.3">
      <c r="A20" s="37" t="s">
        <v>1202</v>
      </c>
      <c r="B20" s="38" t="s">
        <v>1203</v>
      </c>
      <c r="C20" s="90"/>
      <c r="D20" s="90" t="e">
        <f>VLOOKUP(A20,'Avec déclinaison'!$F$12:$I$374,6,FALSE)</f>
        <v>#REF!</v>
      </c>
      <c r="E20" s="38" t="str">
        <f>VLOOKUP(A20,ARTICLES!$A$1:$BE$1292,57,FALSE)</f>
        <v>AF</v>
      </c>
      <c r="F20" s="38">
        <f>VLOOKUP(A20,ARTICLES!$A$1:$AZ$1292,52,FALSE)</f>
        <v>0</v>
      </c>
      <c r="G20" s="39">
        <v>1144</v>
      </c>
      <c r="H20" s="40">
        <v>1158.1808150000004</v>
      </c>
      <c r="I20" s="41">
        <v>1.2395817307692651E-2</v>
      </c>
      <c r="J20" s="42">
        <v>1249.5622315000001</v>
      </c>
      <c r="K20" s="41">
        <v>7.890082042155018E-2</v>
      </c>
      <c r="L20" s="43">
        <v>1249.56</v>
      </c>
      <c r="M20" s="41">
        <v>-1.7858254225789549E-6</v>
      </c>
      <c r="N20" s="44">
        <f>VLOOKUP(A20,'BASE ARTICLE SAMUEL 25012023 v1'!$A$1:$K$1287,11,FALSE)</f>
        <v>1312.9732599949398</v>
      </c>
      <c r="O20" s="69">
        <f t="shared" si="0"/>
        <v>5.0748471457905051E-2</v>
      </c>
      <c r="P20" s="48">
        <f>VLOOKUP(A20,'BASE ARTICLE SAMUEL 25012023 v2'!$A$1:$K$1287,11,FALSE)</f>
        <v>1249.56</v>
      </c>
      <c r="Q20" s="85">
        <f t="shared" si="1"/>
        <v>0</v>
      </c>
      <c r="R20" s="36">
        <f>VLOOKUP(A20,'Synthèse des ventes 2022'!$A$3:$C$535,3,FALSE)</f>
        <v>18</v>
      </c>
      <c r="S20" s="67" t="s">
        <v>4412</v>
      </c>
    </row>
    <row r="21" spans="1:19" ht="15.75" thickBot="1" x14ac:dyDescent="0.3">
      <c r="A21" s="37" t="s">
        <v>1218</v>
      </c>
      <c r="B21" s="38" t="s">
        <v>1219</v>
      </c>
      <c r="C21" s="90"/>
      <c r="D21" s="90" t="e">
        <f>VLOOKUP(A21,'Avec déclinaison'!$F$12:$I$374,6,FALSE)</f>
        <v>#REF!</v>
      </c>
      <c r="E21" s="38" t="str">
        <f>VLOOKUP(A21,ARTICLES!$A$1:$BE$1292,57,FALSE)</f>
        <v>AF</v>
      </c>
      <c r="F21" s="38">
        <f>VLOOKUP(A21,ARTICLES!$A$1:$AZ$1292,52,FALSE)</f>
        <v>0</v>
      </c>
      <c r="G21" s="39">
        <v>1049</v>
      </c>
      <c r="H21" s="40">
        <v>1063.5760750000002</v>
      </c>
      <c r="I21" s="41">
        <v>1.38952097235464E-2</v>
      </c>
      <c r="J21" s="42">
        <v>1161.9442951000005</v>
      </c>
      <c r="K21" s="41">
        <v>9.2488184354843031E-2</v>
      </c>
      <c r="L21" s="43">
        <v>1161.94</v>
      </c>
      <c r="M21" s="41">
        <v>-3.6964766887734862E-6</v>
      </c>
      <c r="N21" s="44">
        <f>VLOOKUP(A21,'BASE ARTICLE SAMUEL 25012023 v1'!$A$1:$K$1287,11,FALSE)</f>
        <v>1209.5158100070003</v>
      </c>
      <c r="O21" s="69">
        <f t="shared" si="0"/>
        <v>4.0945152079281372E-2</v>
      </c>
      <c r="P21" s="48">
        <f>VLOOKUP(A21,'BASE ARTICLE SAMUEL 25012023 v2'!$A$1:$K$1287,11,FALSE)</f>
        <v>1161.94</v>
      </c>
      <c r="Q21" s="85">
        <f t="shared" si="1"/>
        <v>0</v>
      </c>
      <c r="R21" s="36">
        <f>VLOOKUP(A21,'Synthèse des ventes 2022'!$A$3:$C$535,3,FALSE)</f>
        <v>1</v>
      </c>
      <c r="S21" s="67" t="s">
        <v>4412</v>
      </c>
    </row>
    <row r="22" spans="1:19" ht="15.75" thickBot="1" x14ac:dyDescent="0.3">
      <c r="A22" s="37" t="s">
        <v>1204</v>
      </c>
      <c r="B22" s="38" t="s">
        <v>1205</v>
      </c>
      <c r="C22" s="90"/>
      <c r="D22" s="90" t="e">
        <f>VLOOKUP(A22,'Avec déclinaison'!$F$12:$I$374,6,FALSE)</f>
        <v>#REF!</v>
      </c>
      <c r="E22" s="38" t="str">
        <f>VLOOKUP(A22,ARTICLES!$A$1:$BE$1292,57,FALSE)</f>
        <v>AF</v>
      </c>
      <c r="F22" s="38">
        <f>VLOOKUP(A22,ARTICLES!$A$1:$AZ$1292,52,FALSE)</f>
        <v>0</v>
      </c>
      <c r="G22" s="39">
        <v>1146</v>
      </c>
      <c r="H22" s="40">
        <v>1159.3688150000005</v>
      </c>
      <c r="I22" s="41">
        <v>1.1665632635253486E-2</v>
      </c>
      <c r="J22" s="42">
        <v>1279.5622315000003</v>
      </c>
      <c r="K22" s="41">
        <v>0.10367142443796</v>
      </c>
      <c r="L22" s="43">
        <v>1279.56</v>
      </c>
      <c r="M22" s="41">
        <v>-1.7439558197326823E-6</v>
      </c>
      <c r="N22" s="44">
        <f>VLOOKUP(A22,'BASE ARTICLE SAMUEL 25012023 v1'!$A$1:$K$1287,11,FALSE)</f>
        <v>1342.9732599949402</v>
      </c>
      <c r="O22" s="69">
        <f t="shared" si="0"/>
        <v>4.9558645155319242E-2</v>
      </c>
      <c r="P22" s="48">
        <f>VLOOKUP(A22,'BASE ARTICLE SAMUEL 25012023 v2'!$A$1:$K$1287,11,FALSE)</f>
        <v>1279.56</v>
      </c>
      <c r="Q22" s="85">
        <f t="shared" si="1"/>
        <v>0</v>
      </c>
      <c r="R22" s="36">
        <f>VLOOKUP(A22,'Synthèse des ventes 2022'!$A$3:$C$535,3,FALSE)</f>
        <v>9</v>
      </c>
      <c r="S22" s="67" t="s">
        <v>4412</v>
      </c>
    </row>
    <row r="23" spans="1:19" ht="15.75" thickBot="1" x14ac:dyDescent="0.3">
      <c r="A23" s="37" t="s">
        <v>1206</v>
      </c>
      <c r="B23" s="38" t="s">
        <v>1207</v>
      </c>
      <c r="C23" s="90"/>
      <c r="D23" s="90" t="e">
        <f>VLOOKUP(A23,'Avec déclinaison'!$F$12:$I$374,6,FALSE)</f>
        <v>#REF!</v>
      </c>
      <c r="E23" s="38" t="str">
        <f>VLOOKUP(A23,ARTICLES!$A$1:$BE$1292,57,FALSE)</f>
        <v>AF</v>
      </c>
      <c r="F23" s="38">
        <f>VLOOKUP(A23,ARTICLES!$A$1:$AZ$1292,52,FALSE)</f>
        <v>0</v>
      </c>
      <c r="G23" s="39">
        <v>1349</v>
      </c>
      <c r="H23" s="40">
        <v>1362.3788150000005</v>
      </c>
      <c r="I23" s="41">
        <v>9.9175796886586259E-3</v>
      </c>
      <c r="J23" s="42">
        <v>1453.4833315000001</v>
      </c>
      <c r="K23" s="41">
        <v>6.6871647956445623E-2</v>
      </c>
      <c r="L23" s="43">
        <v>1453.48</v>
      </c>
      <c r="M23" s="41">
        <v>-2.2920799488084397E-6</v>
      </c>
      <c r="N23" s="44">
        <f>VLOOKUP(A23,'BASE ARTICLE SAMUEL 25012023 v1'!$A$1:$K$1287,11,FALSE)</f>
        <v>1551.2881900589703</v>
      </c>
      <c r="O23" s="69">
        <f t="shared" si="0"/>
        <v>6.7292422364924345E-2</v>
      </c>
      <c r="P23" s="48">
        <f>VLOOKUP(A23,'BASE ARTICLE SAMUEL 25012023 v2'!$A$1:$K$1287,11,FALSE)</f>
        <v>1453.48</v>
      </c>
      <c r="Q23" s="85">
        <f t="shared" si="1"/>
        <v>0</v>
      </c>
      <c r="R23" s="36">
        <f>VLOOKUP(A23,'Synthèse des ventes 2022'!$A$3:$C$535,3,FALSE)</f>
        <v>8</v>
      </c>
      <c r="S23" s="67" t="s">
        <v>4412</v>
      </c>
    </row>
    <row r="24" spans="1:19" ht="15.75" thickBot="1" x14ac:dyDescent="0.3">
      <c r="A24" s="37" t="s">
        <v>1208</v>
      </c>
      <c r="B24" s="38" t="s">
        <v>1209</v>
      </c>
      <c r="C24" s="90"/>
      <c r="D24" s="90" t="e">
        <f>VLOOKUP(A24,'Avec déclinaison'!$F$12:$I$374,6,FALSE)</f>
        <v>#REF!</v>
      </c>
      <c r="E24" s="38" t="str">
        <f>VLOOKUP(A24,ARTICLES!$A$1:$BE$1292,57,FALSE)</f>
        <v>AF</v>
      </c>
      <c r="F24" s="38">
        <f>VLOOKUP(A24,ARTICLES!$A$1:$AZ$1292,52,FALSE)</f>
        <v>0</v>
      </c>
      <c r="G24" s="39">
        <v>1344</v>
      </c>
      <c r="H24" s="40">
        <v>1357.6388150000007</v>
      </c>
      <c r="I24" s="41">
        <v>1.0147927827381477E-2</v>
      </c>
      <c r="J24" s="42">
        <v>1468.5083315000002</v>
      </c>
      <c r="K24" s="41">
        <v>8.1663484628641383E-2</v>
      </c>
      <c r="L24" s="43">
        <v>1468.51</v>
      </c>
      <c r="M24" s="41">
        <v>1.1361869483702859E-6</v>
      </c>
      <c r="N24" s="44">
        <f>VLOOKUP(A24,'BASE ARTICLE SAMUEL 25012023 v1'!$A$1:$K$1287,11,FALSE)</f>
        <v>1551.9181900589701</v>
      </c>
      <c r="O24" s="69">
        <f t="shared" si="0"/>
        <v>5.6797835941852726E-2</v>
      </c>
      <c r="P24" s="48">
        <f>VLOOKUP(A24,'BASE ARTICLE SAMUEL 25012023 v2'!$A$1:$K$1287,11,FALSE)</f>
        <v>1468.51</v>
      </c>
      <c r="Q24" s="85">
        <f t="shared" si="1"/>
        <v>0</v>
      </c>
      <c r="R24" s="36">
        <f>VLOOKUP(A24,'Synthèse des ventes 2022'!$A$3:$C$535,3,FALSE)</f>
        <v>3</v>
      </c>
      <c r="S24" s="67" t="s">
        <v>4412</v>
      </c>
    </row>
    <row r="25" spans="1:19" ht="15.75" thickBot="1" x14ac:dyDescent="0.3">
      <c r="A25" s="37" t="s">
        <v>1166</v>
      </c>
      <c r="B25" s="38" t="s">
        <v>1167</v>
      </c>
      <c r="C25" s="90"/>
      <c r="D25" s="90" t="e">
        <f>VLOOKUP(A25,'Avec déclinaison'!$F$12:$I$374,6,FALSE)</f>
        <v>#REF!</v>
      </c>
      <c r="E25" s="38" t="str">
        <f>VLOOKUP(A25,ARTICLES!$A$1:$BE$1292,57,FALSE)</f>
        <v>AF</v>
      </c>
      <c r="F25" s="38">
        <f>VLOOKUP(A25,ARTICLES!$A$1:$AZ$1292,52,FALSE)</f>
        <v>0</v>
      </c>
      <c r="G25" s="39">
        <v>1249</v>
      </c>
      <c r="H25" s="40">
        <v>1263.1250900000005</v>
      </c>
      <c r="I25" s="41">
        <v>1.1309119295436713E-2</v>
      </c>
      <c r="J25" s="42">
        <v>1413.6583315000005</v>
      </c>
      <c r="K25" s="41">
        <v>0.11917524455159068</v>
      </c>
      <c r="L25" s="43">
        <v>1413.66</v>
      </c>
      <c r="M25" s="41">
        <v>1.1802710474075758E-6</v>
      </c>
      <c r="N25" s="44">
        <f>VLOOKUP(A25,'BASE ARTICLE SAMUEL 25012023 v1'!$A$1:$K$1287,11,FALSE)</f>
        <v>1509.2881900589703</v>
      </c>
      <c r="O25" s="69">
        <f t="shared" si="0"/>
        <v>6.7645820111604041E-2</v>
      </c>
      <c r="P25" s="48">
        <f>VLOOKUP(A25,'BASE ARTICLE SAMUEL 25012023 v2'!$A$1:$K$1287,11,FALSE)</f>
        <v>1413.66</v>
      </c>
      <c r="Q25" s="85">
        <f t="shared" si="1"/>
        <v>0</v>
      </c>
      <c r="R25" s="36">
        <f>VLOOKUP(A25,'Synthèse des ventes 2022'!$A$3:$C$535,3,FALSE)</f>
        <v>56</v>
      </c>
      <c r="S25" s="67" t="s">
        <v>4412</v>
      </c>
    </row>
    <row r="26" spans="1:19" ht="15.75" thickBot="1" x14ac:dyDescent="0.3">
      <c r="A26" s="37" t="s">
        <v>615</v>
      </c>
      <c r="B26" s="38" t="s">
        <v>616</v>
      </c>
      <c r="C26" s="90"/>
      <c r="D26" s="90" t="e">
        <f>VLOOKUP(A26,'Avec déclinaison'!$F$12:$I$374,6,FALSE)</f>
        <v>#REF!</v>
      </c>
      <c r="E26" s="38" t="str">
        <f>VLOOKUP(A26,ARTICLES!$A$1:$BE$1292,57,FALSE)</f>
        <v>AF</v>
      </c>
      <c r="F26" s="38">
        <f>VLOOKUP(A26,ARTICLES!$A$1:$AZ$1292,52,FALSE)</f>
        <v>220</v>
      </c>
      <c r="G26" s="39">
        <v>384</v>
      </c>
      <c r="H26" s="40">
        <v>389.70929000000001</v>
      </c>
      <c r="I26" s="41">
        <v>1.4867942708333359E-2</v>
      </c>
      <c r="J26" s="42">
        <v>401.40056870000001</v>
      </c>
      <c r="K26" s="41">
        <v>2.9999999999999995E-2</v>
      </c>
      <c r="L26" s="43">
        <v>432.93498200000005</v>
      </c>
      <c r="M26" s="41">
        <v>7.8560958202249898E-2</v>
      </c>
      <c r="N26" s="44">
        <f>VLOOKUP(A26,'BASE ARTICLE SAMUEL 25012023 v1'!$A$1:$K$1287,11,FALSE)</f>
        <v>476.09801799999997</v>
      </c>
      <c r="O26" s="69">
        <f t="shared" si="0"/>
        <v>9.9698656367758973E-2</v>
      </c>
      <c r="P26" s="48">
        <f>VLOOKUP(A26,'BASE ARTICLE SAMUEL 25012023 v2'!$A$1:$K$1287,11,FALSE)</f>
        <v>476.09801799999997</v>
      </c>
      <c r="Q26" s="85">
        <f t="shared" si="1"/>
        <v>9.9698656367758973E-2</v>
      </c>
      <c r="R26" s="36">
        <f>VLOOKUP(A26,'Synthèse des ventes 2022'!$A$3:$C$535,3,FALSE)</f>
        <v>14</v>
      </c>
      <c r="S26" s="67" t="s">
        <v>4398</v>
      </c>
    </row>
    <row r="27" spans="1:19" ht="15.75" thickBot="1" x14ac:dyDescent="0.3">
      <c r="A27" s="37" t="s">
        <v>2085</v>
      </c>
      <c r="B27" s="38" t="s">
        <v>4643</v>
      </c>
      <c r="C27" s="90"/>
      <c r="D27" s="90" t="e">
        <f>VLOOKUP(A27,'Avec déclinaison'!$F$12:$I$374,6,FALSE)</f>
        <v>#REF!</v>
      </c>
      <c r="E27" s="38" t="str">
        <f>VLOOKUP(A27,ARTICLES!$A$1:$BE$1292,57,FALSE)</f>
        <v>AF</v>
      </c>
      <c r="F27" s="38">
        <f>VLOOKUP(A27,ARTICLES!$A$1:$AZ$1292,52,FALSE)</f>
        <v>0</v>
      </c>
      <c r="G27" s="39"/>
      <c r="H27" s="40"/>
      <c r="I27" s="41"/>
      <c r="J27" s="42"/>
      <c r="K27" s="41"/>
      <c r="L27" s="43">
        <v>609</v>
      </c>
      <c r="M27" s="41"/>
      <c r="N27" s="44">
        <f>VLOOKUP(A27,'BASE ARTICLE SAMUEL 25012023 v1'!$A$1:$K$1287,11,FALSE)</f>
        <v>618.82676800000013</v>
      </c>
      <c r="O27" s="69">
        <f t="shared" si="0"/>
        <v>1.6135908045977223E-2</v>
      </c>
      <c r="P27" s="48">
        <f>VLOOKUP(A27,'BASE ARTICLE SAMUEL 25012023 v2'!$A$1:$K$1287,11,FALSE)</f>
        <v>618.82676800000013</v>
      </c>
      <c r="Q27" s="85">
        <f t="shared" si="1"/>
        <v>1.6135908045977223E-2</v>
      </c>
      <c r="R27" s="36"/>
    </row>
    <row r="28" spans="1:19" ht="15.75" thickBot="1" x14ac:dyDescent="0.3">
      <c r="A28" s="37" t="s">
        <v>617</v>
      </c>
      <c r="B28" s="38" t="s">
        <v>618</v>
      </c>
      <c r="C28" s="90"/>
      <c r="D28" s="90" t="e">
        <f>VLOOKUP(A28,'Avec déclinaison'!$F$12:$I$374,6,FALSE)</f>
        <v>#REF!</v>
      </c>
      <c r="E28" s="38" t="str">
        <f>VLOOKUP(A28,ARTICLES!$A$1:$BE$1292,57,FALSE)</f>
        <v>AF</v>
      </c>
      <c r="F28" s="38">
        <f>VLOOKUP(A28,ARTICLES!$A$1:$AZ$1292,52,FALSE)</f>
        <v>221</v>
      </c>
      <c r="G28" s="39">
        <v>414</v>
      </c>
      <c r="H28" s="40">
        <v>422.23219999999998</v>
      </c>
      <c r="I28" s="41">
        <v>1.9884541062801877E-2</v>
      </c>
      <c r="J28" s="42">
        <v>433.89893999999998</v>
      </c>
      <c r="K28" s="41">
        <v>2.7631099665065821E-2</v>
      </c>
      <c r="L28" s="43">
        <v>466.9910240000001</v>
      </c>
      <c r="M28" s="41">
        <v>7.6266800743970742E-2</v>
      </c>
      <c r="N28" s="44">
        <f>VLOOKUP(A28,'BASE ARTICLE SAMUEL 25012023 v1'!$A$1:$K$1287,11,FALSE)</f>
        <v>485.03269</v>
      </c>
      <c r="O28" s="69">
        <f t="shared" si="0"/>
        <v>3.8633860337323966E-2</v>
      </c>
      <c r="P28" s="48">
        <f>VLOOKUP(A28,'BASE ARTICLE SAMUEL 25012023 v2'!$A$1:$K$1287,11,FALSE)</f>
        <v>485.03269</v>
      </c>
      <c r="Q28" s="85">
        <f t="shared" si="1"/>
        <v>3.8633860337323966E-2</v>
      </c>
      <c r="R28" s="36">
        <f>VLOOKUP(A28,'Synthèse des ventes 2022'!$A$3:$C$535,3,FALSE)</f>
        <v>13</v>
      </c>
      <c r="S28" s="67" t="s">
        <v>4398</v>
      </c>
    </row>
    <row r="29" spans="1:19" ht="15.75" thickBot="1" x14ac:dyDescent="0.3">
      <c r="A29" s="37" t="s">
        <v>2332</v>
      </c>
      <c r="B29" s="38" t="s">
        <v>4645</v>
      </c>
      <c r="C29" s="90"/>
      <c r="D29" s="90" t="e">
        <f>VLOOKUP(A29,'Avec déclinaison'!$F$12:$I$374,6,FALSE)</f>
        <v>#REF!</v>
      </c>
      <c r="E29" s="38" t="str">
        <f>VLOOKUP(A29,ARTICLES!$A$1:$BE$1292,57,FALSE)</f>
        <v>AF</v>
      </c>
      <c r="F29" s="38">
        <f>VLOOKUP(A29,ARTICLES!$A$1:$AZ$1292,52,FALSE)</f>
        <v>0</v>
      </c>
      <c r="G29" s="39"/>
      <c r="H29" s="40"/>
      <c r="I29" s="41"/>
      <c r="J29" s="42"/>
      <c r="K29" s="41"/>
      <c r="L29" s="43">
        <v>656.69</v>
      </c>
      <c r="M29" s="41"/>
      <c r="N29" s="44">
        <f>VLOOKUP(A29,'BASE ARTICLE SAMUEL 25012023 v1'!$A$1:$K$1287,11,FALSE)</f>
        <v>628.77343999999994</v>
      </c>
      <c r="O29" s="69">
        <f t="shared" si="0"/>
        <v>-4.2511017375017307E-2</v>
      </c>
      <c r="P29" s="48">
        <f>VLOOKUP(A29,'BASE ARTICLE SAMUEL 25012023 v2'!$A$1:$K$1287,11,FALSE)</f>
        <v>628.77343999999994</v>
      </c>
      <c r="Q29" s="85">
        <f t="shared" si="1"/>
        <v>-4.2511017375017307E-2</v>
      </c>
      <c r="R29" s="36">
        <f>VLOOKUP(A29,'Synthèse des ventes 2022'!$A$3:$C$535,3,FALSE)</f>
        <v>2</v>
      </c>
    </row>
    <row r="30" spans="1:19" ht="15.75" thickBot="1" x14ac:dyDescent="0.3">
      <c r="A30" s="37" t="s">
        <v>619</v>
      </c>
      <c r="B30" s="38" t="s">
        <v>620</v>
      </c>
      <c r="C30" s="90"/>
      <c r="D30" s="90" t="e">
        <f>VLOOKUP(A30,'Avec déclinaison'!$F$12:$I$374,6,FALSE)</f>
        <v>#REF!</v>
      </c>
      <c r="E30" s="38" t="str">
        <f>VLOOKUP(A30,ARTICLES!$A$1:$BE$1292,57,FALSE)</f>
        <v>AF</v>
      </c>
      <c r="F30" s="38">
        <f>VLOOKUP(A30,ARTICLES!$A$1:$AZ$1292,52,FALSE)</f>
        <v>222</v>
      </c>
      <c r="G30" s="39">
        <v>477</v>
      </c>
      <c r="H30" s="40">
        <v>485.06856400000004</v>
      </c>
      <c r="I30" s="41">
        <v>1.6915228511530479E-2</v>
      </c>
      <c r="J30" s="42">
        <v>499.62062092000008</v>
      </c>
      <c r="K30" s="41">
        <v>3.0000000000000082E-2</v>
      </c>
      <c r="L30" s="43">
        <v>525.60206600000004</v>
      </c>
      <c r="M30" s="41">
        <v>5.200234736540256E-2</v>
      </c>
      <c r="N30" s="44">
        <f>VLOOKUP(A30,'BASE ARTICLE SAMUEL 25012023 v1'!$A$1:$K$1287,11,FALSE)</f>
        <v>546.75236200000006</v>
      </c>
      <c r="O30" s="69">
        <f t="shared" si="0"/>
        <v>4.0240131019576367E-2</v>
      </c>
      <c r="P30" s="48">
        <f>VLOOKUP(A30,'BASE ARTICLE SAMUEL 25012023 v2'!$A$1:$K$1287,11,FALSE)</f>
        <v>546.75236200000006</v>
      </c>
      <c r="Q30" s="85">
        <f t="shared" si="1"/>
        <v>4.0240131019576367E-2</v>
      </c>
      <c r="R30" s="36">
        <f>VLOOKUP(A30,'Synthèse des ventes 2022'!$A$3:$C$535,3,FALSE)</f>
        <v>27</v>
      </c>
      <c r="S30" s="67" t="s">
        <v>4398</v>
      </c>
    </row>
    <row r="31" spans="1:19" ht="15.75" thickBot="1" x14ac:dyDescent="0.3">
      <c r="A31" s="37" t="s">
        <v>2334</v>
      </c>
      <c r="B31" s="38" t="s">
        <v>4647</v>
      </c>
      <c r="C31" s="90"/>
      <c r="D31" s="90" t="e">
        <f>VLOOKUP(A31,'Avec déclinaison'!$F$12:$I$374,6,FALSE)</f>
        <v>#REF!</v>
      </c>
      <c r="E31" s="38" t="str">
        <f>VLOOKUP(A31,ARTICLES!$A$1:$BE$1292,57,FALSE)</f>
        <v>AF</v>
      </c>
      <c r="F31" s="38">
        <f>VLOOKUP(A31,ARTICLES!$A$1:$AZ$1292,52,FALSE)</f>
        <v>0</v>
      </c>
      <c r="G31" s="39"/>
      <c r="H31" s="40"/>
      <c r="I31" s="41"/>
      <c r="J31" s="42"/>
      <c r="K31" s="41"/>
      <c r="L31" s="43">
        <v>715.3</v>
      </c>
      <c r="M31" s="41"/>
      <c r="N31" s="44">
        <f>VLOOKUP(A31,'BASE ARTICLE SAMUEL 25012023 v1'!$A$1:$K$1287,11,FALSE)</f>
        <v>638.79611200000011</v>
      </c>
      <c r="O31" s="69">
        <f t="shared" si="0"/>
        <v>-0.10695356913183258</v>
      </c>
      <c r="P31" s="48">
        <f>VLOOKUP(A31,'BASE ARTICLE SAMUEL 25012023 v2'!$A$1:$K$1287,11,FALSE)</f>
        <v>638.79611200000011</v>
      </c>
      <c r="Q31" s="85">
        <f t="shared" si="1"/>
        <v>-0.10695356913183258</v>
      </c>
      <c r="R31" s="36">
        <f>VLOOKUP(A31,'Synthèse des ventes 2022'!$A$3:$C$535,3,FALSE)</f>
        <v>3</v>
      </c>
    </row>
    <row r="32" spans="1:19" ht="15.75" thickBot="1" x14ac:dyDescent="0.3">
      <c r="A32" s="37" t="s">
        <v>2041</v>
      </c>
      <c r="B32" s="38" t="s">
        <v>3677</v>
      </c>
      <c r="C32" s="90"/>
      <c r="D32" s="90" t="e">
        <f>VLOOKUP(A32,'Avec déclinaison'!$F$12:$I$374,6,FALSE)</f>
        <v>#REF!</v>
      </c>
      <c r="E32" s="38" t="str">
        <f>VLOOKUP(A32,ARTICLES!$A$1:$BE$1292,57,FALSE)</f>
        <v>AF</v>
      </c>
      <c r="F32" s="38">
        <f>VLOOKUP(A32,ARTICLES!$A$1:$AZ$1292,52,FALSE)</f>
        <v>0</v>
      </c>
      <c r="G32" s="39"/>
      <c r="H32" s="40"/>
      <c r="I32" s="41"/>
      <c r="J32" s="42"/>
      <c r="K32" s="41"/>
      <c r="L32" s="43">
        <v>568.79999999999995</v>
      </c>
      <c r="M32" s="41"/>
      <c r="N32" s="44">
        <f>VLOOKUP(A32,'BASE ARTICLE SAMUEL 25012023 v1'!$A$1:$K$1287,11,FALSE)</f>
        <v>624.160258</v>
      </c>
      <c r="O32" s="69">
        <f t="shared" si="0"/>
        <v>9.7328161040787703E-2</v>
      </c>
      <c r="P32" s="48">
        <f>VLOOKUP(A32,'BASE ARTICLE SAMUEL 25012023 v2'!$A$1:$K$1287,11,FALSE)</f>
        <v>624.160258</v>
      </c>
      <c r="Q32" s="85">
        <f t="shared" si="1"/>
        <v>9.7328161040787703E-2</v>
      </c>
      <c r="R32" s="36">
        <f>VLOOKUP(A32,'Synthèse des ventes 2022'!$A$3:$C$535,3,FALSE)</f>
        <v>4</v>
      </c>
      <c r="S32" s="67" t="s">
        <v>4398</v>
      </c>
    </row>
    <row r="33" spans="1:19" ht="15.75" thickBot="1" x14ac:dyDescent="0.3">
      <c r="A33" s="37" t="s">
        <v>2336</v>
      </c>
      <c r="B33" s="38" t="s">
        <v>4649</v>
      </c>
      <c r="C33" s="90"/>
      <c r="D33" s="90" t="e">
        <f>VLOOKUP(A33,'Avec déclinaison'!$F$12:$I$374,6,FALSE)</f>
        <v>#REF!</v>
      </c>
      <c r="E33" s="38" t="str">
        <f>VLOOKUP(A33,ARTICLES!$A$1:$BE$1292,57,FALSE)</f>
        <v>AF</v>
      </c>
      <c r="F33" s="38">
        <f>VLOOKUP(A33,ARTICLES!$A$1:$AZ$1292,52,FALSE)</f>
        <v>0</v>
      </c>
      <c r="G33" s="39"/>
      <c r="H33" s="40"/>
      <c r="I33" s="41"/>
      <c r="J33" s="42"/>
      <c r="K33" s="41"/>
      <c r="L33" s="43">
        <v>758.8</v>
      </c>
      <c r="M33" s="41"/>
      <c r="N33" s="44">
        <f>VLOOKUP(A33,'BASE ARTICLE SAMUEL 25012023 v1'!$A$1:$K$1287,11,FALSE)</f>
        <v>716.20400800000004</v>
      </c>
      <c r="O33" s="69">
        <f t="shared" si="0"/>
        <v>-5.613599367422234E-2</v>
      </c>
      <c r="P33" s="48">
        <f>VLOOKUP(A33,'BASE ARTICLE SAMUEL 25012023 v2'!$A$1:$K$1287,11,FALSE)</f>
        <v>716.20400800000004</v>
      </c>
      <c r="Q33" s="85">
        <f t="shared" si="1"/>
        <v>-5.613599367422234E-2</v>
      </c>
      <c r="R33" s="36"/>
    </row>
    <row r="34" spans="1:19" ht="15.75" thickBot="1" x14ac:dyDescent="0.3">
      <c r="A34" s="37" t="s">
        <v>2043</v>
      </c>
      <c r="B34" s="38" t="s">
        <v>3678</v>
      </c>
      <c r="C34" s="90"/>
      <c r="D34" s="90" t="e">
        <f>VLOOKUP(A34,'Avec déclinaison'!$F$12:$I$374,6,FALSE)</f>
        <v>#REF!</v>
      </c>
      <c r="E34" s="38" t="str">
        <f>VLOOKUP(A34,ARTICLES!$A$1:$BE$1292,57,FALSE)</f>
        <v>AF</v>
      </c>
      <c r="F34" s="38">
        <f>VLOOKUP(A34,ARTICLES!$A$1:$AZ$1292,52,FALSE)</f>
        <v>0</v>
      </c>
      <c r="G34" s="39"/>
      <c r="H34" s="40"/>
      <c r="I34" s="41"/>
      <c r="J34" s="42"/>
      <c r="K34" s="41"/>
      <c r="L34" s="43">
        <v>568.80116399999986</v>
      </c>
      <c r="M34" s="41"/>
      <c r="N34" s="44">
        <f>VLOOKUP(A34,'BASE ARTICLE SAMUEL 25012023 v1'!$A$1:$K$1287,11,FALSE)</f>
        <v>627.72492999999997</v>
      </c>
      <c r="O34" s="69">
        <f t="shared" si="0"/>
        <v>0.10359290685277171</v>
      </c>
      <c r="P34" s="48">
        <f>VLOOKUP(A34,'BASE ARTICLE SAMUEL 25012023 v2'!$A$1:$K$1287,11,FALSE)</f>
        <v>627.72492999999997</v>
      </c>
      <c r="Q34" s="85">
        <f t="shared" si="1"/>
        <v>0.10359290685277171</v>
      </c>
      <c r="R34" s="36">
        <f>VLOOKUP(A34,'Synthèse des ventes 2022'!$A$3:$C$535,3,FALSE)</f>
        <v>11</v>
      </c>
      <c r="S34" s="67" t="s">
        <v>4398</v>
      </c>
    </row>
    <row r="35" spans="1:19" ht="15.75" thickBot="1" x14ac:dyDescent="0.3">
      <c r="A35" s="37" t="s">
        <v>2338</v>
      </c>
      <c r="B35" s="38" t="s">
        <v>4652</v>
      </c>
      <c r="C35" s="90"/>
      <c r="D35" s="90" t="e">
        <f>VLOOKUP(A35,'Avec déclinaison'!$F$12:$I$374,6,FALSE)</f>
        <v>#REF!</v>
      </c>
      <c r="E35" s="38" t="str">
        <f>VLOOKUP(A35,ARTICLES!$A$1:$BE$1292,57,FALSE)</f>
        <v>AF</v>
      </c>
      <c r="F35" s="38">
        <f>VLOOKUP(A35,ARTICLES!$A$1:$AZ$1292,52,FALSE)</f>
        <v>0</v>
      </c>
      <c r="G35" s="39"/>
      <c r="H35" s="40"/>
      <c r="I35" s="41"/>
      <c r="J35" s="42"/>
      <c r="K35" s="41"/>
      <c r="L35" s="43">
        <v>568.79999999999995</v>
      </c>
      <c r="M35" s="41"/>
      <c r="N35" s="44">
        <f>VLOOKUP(A35,'BASE ARTICLE SAMUEL 25012023 v1'!$A$1:$K$1287,11,FALSE)</f>
        <v>587.40067999999997</v>
      </c>
      <c r="O35" s="69">
        <f t="shared" si="0"/>
        <v>3.270161744022506E-2</v>
      </c>
      <c r="P35" s="48">
        <f>VLOOKUP(A35,'BASE ARTICLE SAMUEL 25012023 v2'!$A$1:$K$1287,11,FALSE)</f>
        <v>587.40067999999997</v>
      </c>
      <c r="Q35" s="85">
        <f t="shared" si="1"/>
        <v>3.270161744022506E-2</v>
      </c>
      <c r="R35" s="36">
        <f>VLOOKUP(A35,'Synthèse des ventes 2022'!$A$3:$C$535,3,FALSE)</f>
        <v>5</v>
      </c>
    </row>
    <row r="36" spans="1:19" ht="15.75" thickBot="1" x14ac:dyDescent="0.3">
      <c r="A36" s="37" t="s">
        <v>649</v>
      </c>
      <c r="B36" s="38" t="s">
        <v>650</v>
      </c>
      <c r="C36" s="90">
        <f>VLOOKUP(A36,'Sans déclinaison'!$D$1:$J$187,7,FALSE)</f>
        <v>0</v>
      </c>
      <c r="D36" s="90"/>
      <c r="E36" s="38" t="str">
        <f>VLOOKUP(A36,ARTICLES!$A$1:$BE$1292,57,FALSE)</f>
        <v>AA</v>
      </c>
      <c r="F36" s="38">
        <f>VLOOKUP(A36,ARTICLES!$A$1:$AZ$1292,52,FALSE)</f>
        <v>141</v>
      </c>
      <c r="G36" s="39"/>
      <c r="H36" s="40">
        <v>3811.14</v>
      </c>
      <c r="I36" s="41" t="e">
        <v>#DIV/0!</v>
      </c>
      <c r="J36" s="42">
        <v>4515.5</v>
      </c>
      <c r="K36" s="41">
        <v>0.18481609177306532</v>
      </c>
      <c r="L36" s="43">
        <v>4515.5</v>
      </c>
      <c r="M36" s="41">
        <v>0</v>
      </c>
      <c r="N36" s="44">
        <f>VLOOKUP(A36,'BASE ARTICLE SAMUEL 25012023 v1'!$A$1:$K$1287,11,FALSE)</f>
        <v>4515.5</v>
      </c>
      <c r="O36" s="69" t="str">
        <f t="shared" si="0"/>
        <v/>
      </c>
      <c r="P36" s="48">
        <f>VLOOKUP(A36,'BASE ARTICLE SAMUEL 25012023 v2'!$A$1:$K$1287,11,FALSE)</f>
        <v>4515.5</v>
      </c>
      <c r="Q36" s="85">
        <f t="shared" si="1"/>
        <v>0</v>
      </c>
      <c r="R36" s="36">
        <f>VLOOKUP(A36,'Synthèse des ventes 2022'!$A$3:$C$535,3,FALSE)</f>
        <v>1</v>
      </c>
      <c r="S36" s="67" t="s">
        <v>4399</v>
      </c>
    </row>
    <row r="37" spans="1:19" ht="15.75" thickBot="1" x14ac:dyDescent="0.3">
      <c r="A37" s="37" t="s">
        <v>1463</v>
      </c>
      <c r="B37" s="38" t="s">
        <v>3679</v>
      </c>
      <c r="C37" s="90">
        <f>VLOOKUP(A37,'Sans déclinaison'!$D$1:$J$187,7,FALSE)</f>
        <v>1</v>
      </c>
      <c r="D37" s="90"/>
      <c r="E37" s="38" t="str">
        <f>VLOOKUP(A37,ARTICLES!$A$1:$BE$1292,57,FALSE)</f>
        <v>AS</v>
      </c>
      <c r="F37" s="38">
        <f>VLOOKUP(A37,ARTICLES!$A$1:$AZ$1292,52,FALSE)</f>
        <v>0</v>
      </c>
      <c r="G37" s="39"/>
      <c r="H37" s="40">
        <v>16.760000000000002</v>
      </c>
      <c r="I37" s="41" t="e">
        <v>#DIV/0!</v>
      </c>
      <c r="J37" s="42">
        <v>19.059999999999999</v>
      </c>
      <c r="K37" s="41"/>
      <c r="L37" s="43">
        <v>19.059840000000001</v>
      </c>
      <c r="M37" s="41">
        <v>-8.3945435465632473E-6</v>
      </c>
      <c r="N37" s="44">
        <f>VLOOKUP(A37,'BASE ARTICLE SAMUEL 25012023 v1'!$A$1:$K$1287,11,FALSE)</f>
        <v>19.284480000000002</v>
      </c>
      <c r="O37" s="69">
        <f t="shared" si="0"/>
        <v>1.1786038077969218E-2</v>
      </c>
      <c r="P37" s="48">
        <f>VLOOKUP(A37,'BASE ARTICLE SAMUEL 25012023 v2'!$A$1:$K$1287,11,FALSE)</f>
        <v>19.284480000000002</v>
      </c>
      <c r="Q37" s="85">
        <f t="shared" si="1"/>
        <v>1.1786038077969218E-2</v>
      </c>
      <c r="R37" s="36">
        <f>VLOOKUP(A37,'Synthèse des ventes 2022'!$A$3:$C$535,3,FALSE)</f>
        <v>164</v>
      </c>
      <c r="S37" s="67" t="s">
        <v>4399</v>
      </c>
    </row>
    <row r="38" spans="1:19" ht="15.75" thickBot="1" x14ac:dyDescent="0.3">
      <c r="A38" s="37" t="s">
        <v>1118</v>
      </c>
      <c r="B38" s="38" t="s">
        <v>1119</v>
      </c>
      <c r="C38" s="90">
        <f>VLOOKUP(A38,'Sans déclinaison'!$D$1:$J$187,7,FALSE)</f>
        <v>1</v>
      </c>
      <c r="D38" s="90"/>
      <c r="E38" s="38" t="str">
        <f>VLOOKUP(A38,ARTICLES!$A$1:$BE$1292,57,FALSE)</f>
        <v>AF</v>
      </c>
      <c r="F38" s="38">
        <f>VLOOKUP(A38,ARTICLES!$A$1:$AZ$1292,52,FALSE)</f>
        <v>548</v>
      </c>
      <c r="G38" s="39">
        <v>159</v>
      </c>
      <c r="H38" s="40">
        <v>160.20416499999999</v>
      </c>
      <c r="I38" s="41">
        <v>7.5733647798741453E-3</v>
      </c>
      <c r="J38" s="42">
        <v>160.20416499999999</v>
      </c>
      <c r="K38" s="41">
        <v>0</v>
      </c>
      <c r="L38" s="43">
        <v>135.749225</v>
      </c>
      <c r="M38" s="41">
        <v>-0.15264859062809008</v>
      </c>
      <c r="N38" s="44">
        <f>VLOOKUP(A38,'BASE ARTICLE SAMUEL 25012023 v1'!$A$1:$K$1287,11,FALSE)</f>
        <v>142.03600000000003</v>
      </c>
      <c r="O38" s="69">
        <f t="shared" si="0"/>
        <v>4.6311682442386204E-2</v>
      </c>
      <c r="P38" s="48">
        <f>VLOOKUP(A38,'BASE ARTICLE SAMUEL 25012023 v2'!$A$1:$K$1287,11,FALSE)</f>
        <v>142.03600000000003</v>
      </c>
      <c r="Q38" s="85">
        <f t="shared" si="1"/>
        <v>4.6311682442386204E-2</v>
      </c>
      <c r="R38" s="36">
        <f>VLOOKUP(A38,'Synthèse des ventes 2022'!$A$3:$C$535,3,FALSE)</f>
        <v>28</v>
      </c>
      <c r="S38" s="67" t="s">
        <v>4399</v>
      </c>
    </row>
    <row r="39" spans="1:19" ht="15.75" thickBot="1" x14ac:dyDescent="0.3">
      <c r="A39" s="37" t="s">
        <v>2247</v>
      </c>
      <c r="B39" s="38" t="s">
        <v>4866</v>
      </c>
      <c r="C39" s="90"/>
      <c r="D39" s="90" t="e">
        <f>VLOOKUP(A39,'Avec déclinaison'!$F$12:$I$374,6,FALSE)</f>
        <v>#REF!</v>
      </c>
      <c r="E39" s="38" t="str">
        <f>VLOOKUP(A39,ARTICLES!$A$1:$BE$1292,57,FALSE)</f>
        <v>AF</v>
      </c>
      <c r="F39" s="38">
        <f>VLOOKUP(A39,ARTICLES!$A$1:$AZ$1292,52,FALSE)</f>
        <v>0</v>
      </c>
      <c r="G39" s="39"/>
      <c r="H39" s="40"/>
      <c r="I39" s="41"/>
      <c r="J39" s="42"/>
      <c r="K39" s="41"/>
      <c r="L39" s="43">
        <v>2000</v>
      </c>
      <c r="M39" s="41"/>
      <c r="N39" s="44">
        <f>VLOOKUP(A39,'BASE ARTICLE SAMUEL 25012023 v1'!$A$1:$K$1287,11,FALSE)</f>
        <v>2154.6206200360007</v>
      </c>
      <c r="O39" s="69">
        <f t="shared" si="0"/>
        <v>7.7310310018000331E-2</v>
      </c>
      <c r="P39" s="48">
        <f>VLOOKUP(A39,'BASE ARTICLE SAMUEL 25012023 v2'!$A$1:$K$1287,11,FALSE)</f>
        <v>2240</v>
      </c>
      <c r="Q39" s="85">
        <f t="shared" si="1"/>
        <v>0.12</v>
      </c>
      <c r="R39" s="36"/>
    </row>
    <row r="40" spans="1:19" ht="15.75" thickBot="1" x14ac:dyDescent="0.3">
      <c r="A40" s="37" t="s">
        <v>2245</v>
      </c>
      <c r="B40" s="38" t="s">
        <v>4867</v>
      </c>
      <c r="C40" s="90"/>
      <c r="D40" s="90" t="e">
        <f>VLOOKUP(A40,'Avec déclinaison'!$F$12:$I$374,6,FALSE)</f>
        <v>#REF!</v>
      </c>
      <c r="E40" s="38" t="str">
        <f>VLOOKUP(A40,ARTICLES!$A$1:$BE$1292,57,FALSE)</f>
        <v>AF</v>
      </c>
      <c r="F40" s="38">
        <f>VLOOKUP(A40,ARTICLES!$A$1:$AZ$1292,52,FALSE)</f>
        <v>0</v>
      </c>
      <c r="G40" s="39"/>
      <c r="H40" s="40"/>
      <c r="I40" s="41"/>
      <c r="J40" s="42"/>
      <c r="K40" s="41"/>
      <c r="L40" s="43">
        <v>2150</v>
      </c>
      <c r="M40" s="41"/>
      <c r="N40" s="44">
        <f>VLOOKUP(A40,'BASE ARTICLE SAMUEL 25012023 v1'!$A$1:$K$1287,11,FALSE)</f>
        <v>2359.7183200360005</v>
      </c>
      <c r="O40" s="69">
        <f t="shared" si="0"/>
        <v>9.7543404667907202E-2</v>
      </c>
      <c r="P40" s="48">
        <f>VLOOKUP(A40,'BASE ARTICLE SAMUEL 25012023 v2'!$A$1:$K$1287,11,FALSE)</f>
        <v>2408.0000000000005</v>
      </c>
      <c r="Q40" s="85">
        <f t="shared" si="1"/>
        <v>0.12000000000000022</v>
      </c>
      <c r="R40" s="36">
        <f>VLOOKUP(A40,'Synthèse des ventes 2022'!$A$3:$C$535,3,FALSE)</f>
        <v>1</v>
      </c>
    </row>
    <row r="41" spans="1:19" ht="15.75" thickBot="1" x14ac:dyDescent="0.3">
      <c r="A41" s="37" t="s">
        <v>2265</v>
      </c>
      <c r="B41" s="38" t="s">
        <v>4868</v>
      </c>
      <c r="C41" s="90"/>
      <c r="D41" s="90" t="e">
        <f>VLOOKUP(A41,'Avec déclinaison'!$F$12:$I$374,6,FALSE)</f>
        <v>#REF!</v>
      </c>
      <c r="E41" s="38" t="str">
        <f>VLOOKUP(A41,ARTICLES!$A$1:$BE$1292,57,FALSE)</f>
        <v>AF</v>
      </c>
      <c r="F41" s="38">
        <f>VLOOKUP(A41,ARTICLES!$A$1:$AZ$1292,52,FALSE)</f>
        <v>0</v>
      </c>
      <c r="G41" s="39"/>
      <c r="H41" s="40"/>
      <c r="I41" s="41"/>
      <c r="J41" s="42"/>
      <c r="K41" s="41"/>
      <c r="L41" s="43">
        <v>2250</v>
      </c>
      <c r="M41" s="41"/>
      <c r="N41" s="44">
        <f>VLOOKUP(A41,'BASE ARTICLE SAMUEL 25012023 v1'!$A$1:$K$1287,11,FALSE)</f>
        <v>2364.5183200360002</v>
      </c>
      <c r="O41" s="69">
        <f t="shared" si="0"/>
        <v>5.0897031127111199E-2</v>
      </c>
      <c r="P41" s="48">
        <f>VLOOKUP(A41,'BASE ARTICLE SAMUEL 25012023 v2'!$A$1:$K$1287,11,FALSE)</f>
        <v>2520.0000000000005</v>
      </c>
      <c r="Q41" s="85">
        <f t="shared" si="1"/>
        <v>0.1200000000000002</v>
      </c>
      <c r="R41" s="36"/>
    </row>
    <row r="42" spans="1:19" ht="15.75" thickBot="1" x14ac:dyDescent="0.3">
      <c r="A42" s="37" t="s">
        <v>2267</v>
      </c>
      <c r="B42" s="38" t="s">
        <v>4869</v>
      </c>
      <c r="C42" s="90"/>
      <c r="D42" s="90" t="e">
        <f>VLOOKUP(A42,'Avec déclinaison'!$F$12:$I$374,6,FALSE)</f>
        <v>#REF!</v>
      </c>
      <c r="E42" s="38" t="str">
        <f>VLOOKUP(A42,ARTICLES!$A$1:$BE$1292,57,FALSE)</f>
        <v>AF</v>
      </c>
      <c r="F42" s="38">
        <f>VLOOKUP(A42,ARTICLES!$A$1:$AZ$1292,52,FALSE)</f>
        <v>0</v>
      </c>
      <c r="G42" s="39"/>
      <c r="H42" s="40"/>
      <c r="I42" s="41"/>
      <c r="J42" s="42"/>
      <c r="K42" s="41"/>
      <c r="L42" s="43">
        <v>2350</v>
      </c>
      <c r="M42" s="41"/>
      <c r="N42" s="44">
        <f>VLOOKUP(A42,'BASE ARTICLE SAMUEL 25012023 v1'!$A$1:$K$1287,11,FALSE)</f>
        <v>2380.7496700359998</v>
      </c>
      <c r="O42" s="69">
        <f t="shared" si="0"/>
        <v>1.308496597276586E-2</v>
      </c>
      <c r="P42" s="48">
        <f>VLOOKUP(A42,'BASE ARTICLE SAMUEL 25012023 v2'!$A$1:$K$1287,11,FALSE)</f>
        <v>2632.0000000000005</v>
      </c>
      <c r="Q42" s="85">
        <f t="shared" si="1"/>
        <v>0.12000000000000019</v>
      </c>
      <c r="R42" s="36"/>
    </row>
    <row r="43" spans="1:19" ht="15.75" thickBot="1" x14ac:dyDescent="0.3">
      <c r="A43" s="37" t="s">
        <v>2269</v>
      </c>
      <c r="B43" s="38" t="s">
        <v>4866</v>
      </c>
      <c r="C43" s="90"/>
      <c r="D43" s="90" t="e">
        <f>VLOOKUP(A43,'Avec déclinaison'!$F$12:$I$374,6,FALSE)</f>
        <v>#REF!</v>
      </c>
      <c r="E43" s="38" t="str">
        <f>VLOOKUP(A43,ARTICLES!$A$1:$BE$1292,57,FALSE)</f>
        <v>AF</v>
      </c>
      <c r="F43" s="38">
        <f>VLOOKUP(A43,ARTICLES!$A$1:$AZ$1292,52,FALSE)</f>
        <v>0</v>
      </c>
      <c r="G43" s="39"/>
      <c r="H43" s="40"/>
      <c r="I43" s="41"/>
      <c r="J43" s="42"/>
      <c r="K43" s="41"/>
      <c r="L43" s="43">
        <v>1955</v>
      </c>
      <c r="M43" s="41"/>
      <c r="N43" s="44">
        <f>VLOOKUP(A43,'BASE ARTICLE SAMUEL 25012023 v1'!$A$1:$K$1287,11,FALSE)</f>
        <v>2308.6786000359998</v>
      </c>
      <c r="O43" s="69">
        <f t="shared" si="0"/>
        <v>0.18090976983938609</v>
      </c>
      <c r="P43" s="48">
        <f>VLOOKUP(A43,'BASE ARTICLE SAMUEL 25012023 v2'!$A$1:$K$1287,11,FALSE)</f>
        <v>2189.6000000000004</v>
      </c>
      <c r="Q43" s="85">
        <f t="shared" si="1"/>
        <v>0.12000000000000019</v>
      </c>
      <c r="R43" s="36"/>
    </row>
    <row r="44" spans="1:19" ht="15.75" thickBot="1" x14ac:dyDescent="0.3">
      <c r="A44" s="37" t="s">
        <v>2271</v>
      </c>
      <c r="B44" s="38" t="s">
        <v>4867</v>
      </c>
      <c r="C44" s="90"/>
      <c r="D44" s="90" t="e">
        <f>VLOOKUP(A44,'Avec déclinaison'!$F$12:$I$374,6,FALSE)</f>
        <v>#REF!</v>
      </c>
      <c r="E44" s="38" t="str">
        <f>VLOOKUP(A44,ARTICLES!$A$1:$BE$1292,57,FALSE)</f>
        <v>AF</v>
      </c>
      <c r="F44" s="38">
        <f>VLOOKUP(A44,ARTICLES!$A$1:$AZ$1292,52,FALSE)</f>
        <v>0</v>
      </c>
      <c r="G44" s="39"/>
      <c r="H44" s="40"/>
      <c r="I44" s="41"/>
      <c r="J44" s="42"/>
      <c r="K44" s="41"/>
      <c r="L44" s="43">
        <v>2105</v>
      </c>
      <c r="M44" s="41"/>
      <c r="N44" s="44">
        <f>VLOOKUP(A44,'BASE ARTICLE SAMUEL 25012023 v1'!$A$1:$K$1287,11,FALSE)</f>
        <v>2513.7763000360001</v>
      </c>
      <c r="O44" s="69">
        <f t="shared" si="0"/>
        <v>0.19419301664418057</v>
      </c>
      <c r="P44" s="48">
        <f>VLOOKUP(A44,'BASE ARTICLE SAMUEL 25012023 v2'!$A$1:$K$1287,11,FALSE)</f>
        <v>2357.6000000000004</v>
      </c>
      <c r="Q44" s="85">
        <f t="shared" si="1"/>
        <v>0.12000000000000018</v>
      </c>
      <c r="R44" s="36"/>
    </row>
    <row r="45" spans="1:19" ht="15.75" thickBot="1" x14ac:dyDescent="0.3">
      <c r="A45" s="37" t="s">
        <v>2273</v>
      </c>
      <c r="B45" s="38" t="s">
        <v>4870</v>
      </c>
      <c r="C45" s="90"/>
      <c r="D45" s="90" t="e">
        <f>VLOOKUP(A45,'Avec déclinaison'!$F$12:$I$374,6,FALSE)</f>
        <v>#REF!</v>
      </c>
      <c r="E45" s="38" t="str">
        <f>VLOOKUP(A45,ARTICLES!$A$1:$BE$1292,57,FALSE)</f>
        <v>AF</v>
      </c>
      <c r="F45" s="38">
        <f>VLOOKUP(A45,ARTICLES!$A$1:$AZ$1292,52,FALSE)</f>
        <v>0</v>
      </c>
      <c r="G45" s="39"/>
      <c r="H45" s="40"/>
      <c r="I45" s="41"/>
      <c r="J45" s="42"/>
      <c r="K45" s="41"/>
      <c r="L45" s="43">
        <v>2205</v>
      </c>
      <c r="M45" s="41"/>
      <c r="N45" s="44">
        <f>VLOOKUP(A45,'BASE ARTICLE SAMUEL 25012023 v1'!$A$1:$K$1287,11,FALSE)</f>
        <v>2518.5763000359998</v>
      </c>
      <c r="O45" s="69">
        <f t="shared" si="0"/>
        <v>0.14221147393922892</v>
      </c>
      <c r="P45" s="48">
        <f>VLOOKUP(A45,'BASE ARTICLE SAMUEL 25012023 v2'!$A$1:$K$1287,11,FALSE)</f>
        <v>2469.6000000000004</v>
      </c>
      <c r="Q45" s="85">
        <f t="shared" si="1"/>
        <v>0.12000000000000016</v>
      </c>
      <c r="R45" s="36"/>
    </row>
    <row r="46" spans="1:19" ht="15.75" thickBot="1" x14ac:dyDescent="0.3">
      <c r="A46" s="37" t="s">
        <v>2275</v>
      </c>
      <c r="B46" s="38" t="s">
        <v>4869</v>
      </c>
      <c r="C46" s="90"/>
      <c r="D46" s="90" t="e">
        <f>VLOOKUP(A46,'Avec déclinaison'!$F$12:$I$374,6,FALSE)</f>
        <v>#REF!</v>
      </c>
      <c r="E46" s="38" t="str">
        <f>VLOOKUP(A46,ARTICLES!$A$1:$BE$1292,57,FALSE)</f>
        <v>AF</v>
      </c>
      <c r="F46" s="38">
        <f>VLOOKUP(A46,ARTICLES!$A$1:$AZ$1292,52,FALSE)</f>
        <v>0</v>
      </c>
      <c r="G46" s="39"/>
      <c r="H46" s="40"/>
      <c r="I46" s="41"/>
      <c r="J46" s="42"/>
      <c r="K46" s="41"/>
      <c r="L46" s="43">
        <v>2305</v>
      </c>
      <c r="M46" s="41"/>
      <c r="N46" s="44">
        <f>VLOOKUP(A46,'BASE ARTICLE SAMUEL 25012023 v1'!$A$1:$K$1287,11,FALSE)</f>
        <v>2534.8076500360003</v>
      </c>
      <c r="O46" s="69">
        <f t="shared" si="0"/>
        <v>9.9699631252060855E-2</v>
      </c>
      <c r="P46" s="48">
        <f>VLOOKUP(A46,'BASE ARTICLE SAMUEL 25012023 v2'!$A$1:$K$1287,11,FALSE)</f>
        <v>2581.6000000000004</v>
      </c>
      <c r="Q46" s="85">
        <f t="shared" si="1"/>
        <v>0.12000000000000016</v>
      </c>
      <c r="R46" s="36"/>
    </row>
    <row r="47" spans="1:19" ht="15.75" thickBot="1" x14ac:dyDescent="0.3">
      <c r="A47" s="37" t="s">
        <v>2277</v>
      </c>
      <c r="B47" s="38" t="s">
        <v>4866</v>
      </c>
      <c r="C47" s="90"/>
      <c r="D47" s="90" t="e">
        <f>VLOOKUP(A47,'Avec déclinaison'!$F$12:$I$374,6,FALSE)</f>
        <v>#REF!</v>
      </c>
      <c r="E47" s="38" t="str">
        <f>VLOOKUP(A47,ARTICLES!$A$1:$BE$1292,57,FALSE)</f>
        <v>AF</v>
      </c>
      <c r="F47" s="38">
        <f>VLOOKUP(A47,ARTICLES!$A$1:$AZ$1292,52,FALSE)</f>
        <v>0</v>
      </c>
      <c r="G47" s="39"/>
      <c r="H47" s="40"/>
      <c r="I47" s="41"/>
      <c r="J47" s="42"/>
      <c r="K47" s="41"/>
      <c r="L47" s="43">
        <v>2105</v>
      </c>
      <c r="M47" s="41"/>
      <c r="N47" s="44">
        <f>VLOOKUP(A47,'BASE ARTICLE SAMUEL 25012023 v1'!$A$1:$K$1287,11,FALSE)</f>
        <v>2258.5513000360002</v>
      </c>
      <c r="O47" s="69">
        <f t="shared" si="0"/>
        <v>7.2945985765320742E-2</v>
      </c>
      <c r="P47" s="48">
        <f>VLOOKUP(A47,'BASE ARTICLE SAMUEL 25012023 v2'!$A$1:$K$1287,11,FALSE)</f>
        <v>2357.6000000000004</v>
      </c>
      <c r="Q47" s="85">
        <f t="shared" si="1"/>
        <v>0.12000000000000018</v>
      </c>
      <c r="R47" s="36">
        <f>VLOOKUP(A47,'Synthèse des ventes 2022'!$A$3:$C$535,3,FALSE)</f>
        <v>1</v>
      </c>
    </row>
    <row r="48" spans="1:19" ht="15.75" thickBot="1" x14ac:dyDescent="0.3">
      <c r="A48" s="37" t="s">
        <v>2279</v>
      </c>
      <c r="B48" s="38" t="s">
        <v>4867</v>
      </c>
      <c r="C48" s="90"/>
      <c r="D48" s="90" t="e">
        <f>VLOOKUP(A48,'Avec déclinaison'!$F$12:$I$374,6,FALSE)</f>
        <v>#REF!</v>
      </c>
      <c r="E48" s="38" t="str">
        <f>VLOOKUP(A48,ARTICLES!$A$1:$BE$1292,57,FALSE)</f>
        <v>AF</v>
      </c>
      <c r="F48" s="38">
        <f>VLOOKUP(A48,ARTICLES!$A$1:$AZ$1292,52,FALSE)</f>
        <v>0</v>
      </c>
      <c r="G48" s="39"/>
      <c r="H48" s="40"/>
      <c r="I48" s="41"/>
      <c r="J48" s="42"/>
      <c r="K48" s="41"/>
      <c r="L48" s="43">
        <v>2255</v>
      </c>
      <c r="M48" s="41"/>
      <c r="N48" s="44">
        <f>VLOOKUP(A48,'BASE ARTICLE SAMUEL 25012023 v1'!$A$1:$K$1287,11,FALSE)</f>
        <v>2463.6490000360004</v>
      </c>
      <c r="O48" s="69">
        <f t="shared" si="0"/>
        <v>9.2527272743237438E-2</v>
      </c>
      <c r="P48" s="48">
        <f>VLOOKUP(A48,'BASE ARTICLE SAMUEL 25012023 v2'!$A$1:$K$1287,11,FALSE)</f>
        <v>2525.6000000000004</v>
      </c>
      <c r="Q48" s="85">
        <f t="shared" si="1"/>
        <v>0.12000000000000016</v>
      </c>
      <c r="R48" s="36"/>
    </row>
    <row r="49" spans="1:18" ht="15.75" thickBot="1" x14ac:dyDescent="0.3">
      <c r="A49" s="37" t="s">
        <v>2281</v>
      </c>
      <c r="B49" s="38" t="s">
        <v>4870</v>
      </c>
      <c r="C49" s="90"/>
      <c r="D49" s="90" t="e">
        <f>VLOOKUP(A49,'Avec déclinaison'!$F$12:$I$374,6,FALSE)</f>
        <v>#REF!</v>
      </c>
      <c r="E49" s="38" t="str">
        <f>VLOOKUP(A49,ARTICLES!$A$1:$BE$1292,57,FALSE)</f>
        <v>AF</v>
      </c>
      <c r="F49" s="38">
        <f>VLOOKUP(A49,ARTICLES!$A$1:$AZ$1292,52,FALSE)</f>
        <v>0</v>
      </c>
      <c r="G49" s="39"/>
      <c r="H49" s="40"/>
      <c r="I49" s="41"/>
      <c r="J49" s="42"/>
      <c r="K49" s="41"/>
      <c r="L49" s="43">
        <v>2355</v>
      </c>
      <c r="M49" s="41"/>
      <c r="N49" s="44">
        <f>VLOOKUP(A49,'BASE ARTICLE SAMUEL 25012023 v1'!$A$1:$K$1287,11,FALSE)</f>
        <v>2468.4490000360001</v>
      </c>
      <c r="O49" s="69">
        <f t="shared" si="0"/>
        <v>4.8173673051380102E-2</v>
      </c>
      <c r="P49" s="48">
        <f>VLOOKUP(A49,'BASE ARTICLE SAMUEL 25012023 v2'!$A$1:$K$1287,11,FALSE)</f>
        <v>2637.6000000000004</v>
      </c>
      <c r="Q49" s="85">
        <f t="shared" si="1"/>
        <v>0.12000000000000015</v>
      </c>
      <c r="R49" s="36"/>
    </row>
    <row r="50" spans="1:18" ht="15.75" thickBot="1" x14ac:dyDescent="0.3">
      <c r="A50" s="37" t="s">
        <v>2249</v>
      </c>
      <c r="B50" s="38" t="s">
        <v>4869</v>
      </c>
      <c r="C50" s="90"/>
      <c r="D50" s="90" t="e">
        <f>VLOOKUP(A50,'Avec déclinaison'!$F$12:$I$374,6,FALSE)</f>
        <v>#REF!</v>
      </c>
      <c r="E50" s="38" t="str">
        <f>VLOOKUP(A50,ARTICLES!$A$1:$BE$1292,57,FALSE)</f>
        <v>AF</v>
      </c>
      <c r="F50" s="38">
        <f>VLOOKUP(A50,ARTICLES!$A$1:$AZ$1292,52,FALSE)</f>
        <v>0</v>
      </c>
      <c r="G50" s="39"/>
      <c r="H50" s="40"/>
      <c r="I50" s="41"/>
      <c r="J50" s="42"/>
      <c r="K50" s="41"/>
      <c r="L50" s="43">
        <v>2455</v>
      </c>
      <c r="M50" s="41"/>
      <c r="N50" s="44">
        <f>VLOOKUP(A50,'BASE ARTICLE SAMUEL 25012023 v1'!$A$1:$K$1287,11,FALSE)</f>
        <v>2484.6803500360002</v>
      </c>
      <c r="O50" s="69">
        <f t="shared" si="0"/>
        <v>1.2089755615478683E-2</v>
      </c>
      <c r="P50" s="48">
        <f>VLOOKUP(A50,'BASE ARTICLE SAMUEL 25012023 v2'!$A$1:$K$1287,11,FALSE)</f>
        <v>2749.6000000000004</v>
      </c>
      <c r="Q50" s="85">
        <f t="shared" si="1"/>
        <v>0.12000000000000015</v>
      </c>
      <c r="R50" s="36"/>
    </row>
    <row r="51" spans="1:18" ht="15.75" thickBot="1" x14ac:dyDescent="0.3">
      <c r="A51" s="37" t="s">
        <v>2283</v>
      </c>
      <c r="B51" s="38" t="s">
        <v>4866</v>
      </c>
      <c r="C51" s="90"/>
      <c r="D51" s="90" t="e">
        <f>VLOOKUP(A51,'Avec déclinaison'!$F$12:$I$374,6,FALSE)</f>
        <v>#REF!</v>
      </c>
      <c r="E51" s="38" t="str">
        <f>VLOOKUP(A51,ARTICLES!$A$1:$BE$1292,57,FALSE)</f>
        <v>AF</v>
      </c>
      <c r="F51" s="38">
        <f>VLOOKUP(A51,ARTICLES!$A$1:$AZ$1292,52,FALSE)</f>
        <v>0</v>
      </c>
      <c r="G51" s="39"/>
      <c r="H51" s="40"/>
      <c r="I51" s="41"/>
      <c r="J51" s="42"/>
      <c r="K51" s="41"/>
      <c r="L51" s="43">
        <v>1955</v>
      </c>
      <c r="M51" s="41"/>
      <c r="N51" s="44">
        <f>VLOOKUP(A51,'BASE ARTICLE SAMUEL 25012023 v1'!$A$1:$K$1287,11,FALSE)</f>
        <v>2309.7479200359999</v>
      </c>
      <c r="O51" s="69">
        <f t="shared" si="0"/>
        <v>0.18145673659130429</v>
      </c>
      <c r="P51" s="48">
        <f>VLOOKUP(A51,'BASE ARTICLE SAMUEL 25012023 v2'!$A$1:$K$1287,11,FALSE)</f>
        <v>2189.6000000000004</v>
      </c>
      <c r="Q51" s="85">
        <f t="shared" si="1"/>
        <v>0.12000000000000019</v>
      </c>
      <c r="R51" s="36"/>
    </row>
    <row r="52" spans="1:18" ht="15.75" thickBot="1" x14ac:dyDescent="0.3">
      <c r="A52" s="37" t="s">
        <v>2285</v>
      </c>
      <c r="B52" s="38" t="s">
        <v>4867</v>
      </c>
      <c r="C52" s="90"/>
      <c r="D52" s="90" t="e">
        <f>VLOOKUP(A52,'Avec déclinaison'!$F$12:$I$374,6,FALSE)</f>
        <v>#REF!</v>
      </c>
      <c r="E52" s="38" t="str">
        <f>VLOOKUP(A52,ARTICLES!$A$1:$BE$1292,57,FALSE)</f>
        <v>AF</v>
      </c>
      <c r="F52" s="38">
        <f>VLOOKUP(A52,ARTICLES!$A$1:$AZ$1292,52,FALSE)</f>
        <v>0</v>
      </c>
      <c r="G52" s="39"/>
      <c r="H52" s="40"/>
      <c r="I52" s="41"/>
      <c r="J52" s="42"/>
      <c r="K52" s="41"/>
      <c r="L52" s="43">
        <v>2105</v>
      </c>
      <c r="M52" s="41"/>
      <c r="N52" s="44">
        <f>VLOOKUP(A52,'BASE ARTICLE SAMUEL 25012023 v1'!$A$1:$K$1287,11,FALSE)</f>
        <v>2514.8456200360001</v>
      </c>
      <c r="O52" s="69">
        <f t="shared" si="0"/>
        <v>0.19470100714299293</v>
      </c>
      <c r="P52" s="48">
        <f>VLOOKUP(A52,'BASE ARTICLE SAMUEL 25012023 v2'!$A$1:$K$1287,11,FALSE)</f>
        <v>2357.6000000000004</v>
      </c>
      <c r="Q52" s="85">
        <f t="shared" si="1"/>
        <v>0.12000000000000018</v>
      </c>
      <c r="R52" s="36"/>
    </row>
    <row r="53" spans="1:18" ht="15.75" thickBot="1" x14ac:dyDescent="0.3">
      <c r="A53" s="37" t="s">
        <v>2287</v>
      </c>
      <c r="B53" s="38" t="s">
        <v>4870</v>
      </c>
      <c r="C53" s="90"/>
      <c r="D53" s="90" t="e">
        <f>VLOOKUP(A53,'Avec déclinaison'!$F$12:$I$374,6,FALSE)</f>
        <v>#REF!</v>
      </c>
      <c r="E53" s="38" t="str">
        <f>VLOOKUP(A53,ARTICLES!$A$1:$BE$1292,57,FALSE)</f>
        <v>AF</v>
      </c>
      <c r="F53" s="38">
        <f>VLOOKUP(A53,ARTICLES!$A$1:$AZ$1292,52,FALSE)</f>
        <v>0</v>
      </c>
      <c r="G53" s="39"/>
      <c r="H53" s="40"/>
      <c r="I53" s="41"/>
      <c r="J53" s="42"/>
      <c r="K53" s="41"/>
      <c r="L53" s="43">
        <v>2205</v>
      </c>
      <c r="M53" s="41"/>
      <c r="N53" s="44">
        <f>VLOOKUP(A53,'BASE ARTICLE SAMUEL 25012023 v1'!$A$1:$K$1287,11,FALSE)</f>
        <v>2519.6456200359999</v>
      </c>
      <c r="O53" s="69">
        <f t="shared" si="0"/>
        <v>0.14269642632018134</v>
      </c>
      <c r="P53" s="48">
        <f>VLOOKUP(A53,'BASE ARTICLE SAMUEL 25012023 v2'!$A$1:$K$1287,11,FALSE)</f>
        <v>2469.6000000000004</v>
      </c>
      <c r="Q53" s="85">
        <f t="shared" si="1"/>
        <v>0.12000000000000016</v>
      </c>
      <c r="R53" s="36"/>
    </row>
    <row r="54" spans="1:18" ht="15.75" thickBot="1" x14ac:dyDescent="0.3">
      <c r="A54" s="37" t="s">
        <v>2289</v>
      </c>
      <c r="B54" s="38" t="s">
        <v>4869</v>
      </c>
      <c r="C54" s="90"/>
      <c r="D54" s="90" t="e">
        <f>VLOOKUP(A54,'Avec déclinaison'!$F$12:$I$374,6,FALSE)</f>
        <v>#REF!</v>
      </c>
      <c r="E54" s="38" t="str">
        <f>VLOOKUP(A54,ARTICLES!$A$1:$BE$1292,57,FALSE)</f>
        <v>AF</v>
      </c>
      <c r="F54" s="38">
        <f>VLOOKUP(A54,ARTICLES!$A$1:$AZ$1292,52,FALSE)</f>
        <v>0</v>
      </c>
      <c r="G54" s="39"/>
      <c r="H54" s="40"/>
      <c r="I54" s="41"/>
      <c r="J54" s="42"/>
      <c r="K54" s="41"/>
      <c r="L54" s="43">
        <v>2305</v>
      </c>
      <c r="M54" s="41"/>
      <c r="N54" s="44">
        <f>VLOOKUP(A54,'BASE ARTICLE SAMUEL 25012023 v1'!$A$1:$K$1287,11,FALSE)</f>
        <v>2535.8769700359999</v>
      </c>
      <c r="O54" s="69">
        <f t="shared" si="0"/>
        <v>0.1001635444841648</v>
      </c>
      <c r="P54" s="48">
        <f>VLOOKUP(A54,'BASE ARTICLE SAMUEL 25012023 v2'!$A$1:$K$1287,11,FALSE)</f>
        <v>2581.6000000000004</v>
      </c>
      <c r="Q54" s="85">
        <f t="shared" si="1"/>
        <v>0.12000000000000016</v>
      </c>
      <c r="R54" s="36"/>
    </row>
    <row r="55" spans="1:18" ht="15.75" thickBot="1" x14ac:dyDescent="0.3">
      <c r="A55" s="37" t="s">
        <v>2291</v>
      </c>
      <c r="B55" s="38" t="s">
        <v>4866</v>
      </c>
      <c r="C55" s="90"/>
      <c r="D55" s="90" t="e">
        <f>VLOOKUP(A55,'Avec déclinaison'!$F$12:$I$374,6,FALSE)</f>
        <v>#REF!</v>
      </c>
      <c r="E55" s="38" t="str">
        <f>VLOOKUP(A55,ARTICLES!$A$1:$BE$1292,57,FALSE)</f>
        <v>AF</v>
      </c>
      <c r="F55" s="38">
        <f>VLOOKUP(A55,ARTICLES!$A$1:$AZ$1292,52,FALSE)</f>
        <v>0</v>
      </c>
      <c r="G55" s="39"/>
      <c r="H55" s="40"/>
      <c r="I55" s="41"/>
      <c r="J55" s="42"/>
      <c r="K55" s="41"/>
      <c r="L55" s="43">
        <v>2105</v>
      </c>
      <c r="M55" s="41"/>
      <c r="N55" s="44">
        <f>VLOOKUP(A55,'BASE ARTICLE SAMUEL 25012023 v1'!$A$1:$K$1287,11,FALSE)</f>
        <v>2259.6206200360002</v>
      </c>
      <c r="O55" s="69">
        <f t="shared" si="0"/>
        <v>7.3453976264133122E-2</v>
      </c>
      <c r="P55" s="48">
        <f>VLOOKUP(A55,'BASE ARTICLE SAMUEL 25012023 v2'!$A$1:$K$1287,11,FALSE)</f>
        <v>2357.6000000000004</v>
      </c>
      <c r="Q55" s="85">
        <f t="shared" si="1"/>
        <v>0.12000000000000018</v>
      </c>
      <c r="R55" s="36"/>
    </row>
    <row r="56" spans="1:18" ht="15.75" thickBot="1" x14ac:dyDescent="0.3">
      <c r="A56" s="37" t="s">
        <v>2293</v>
      </c>
      <c r="B56" s="38" t="s">
        <v>4867</v>
      </c>
      <c r="C56" s="90"/>
      <c r="D56" s="90" t="e">
        <f>VLOOKUP(A56,'Avec déclinaison'!$F$12:$I$374,6,FALSE)</f>
        <v>#REF!</v>
      </c>
      <c r="E56" s="38" t="str">
        <f>VLOOKUP(A56,ARTICLES!$A$1:$BE$1292,57,FALSE)</f>
        <v>AF</v>
      </c>
      <c r="F56" s="38">
        <f>VLOOKUP(A56,ARTICLES!$A$1:$AZ$1292,52,FALSE)</f>
        <v>0</v>
      </c>
      <c r="G56" s="39"/>
      <c r="H56" s="40"/>
      <c r="I56" s="41"/>
      <c r="J56" s="42"/>
      <c r="K56" s="41"/>
      <c r="L56" s="43">
        <v>2255</v>
      </c>
      <c r="M56" s="41"/>
      <c r="N56" s="44">
        <f>VLOOKUP(A56,'BASE ARTICLE SAMUEL 25012023 v1'!$A$1:$K$1287,11,FALSE)</f>
        <v>2464.7183200360005</v>
      </c>
      <c r="O56" s="69">
        <f t="shared" si="0"/>
        <v>9.3001472299778482E-2</v>
      </c>
      <c r="P56" s="48">
        <f>VLOOKUP(A56,'BASE ARTICLE SAMUEL 25012023 v2'!$A$1:$K$1287,11,FALSE)</f>
        <v>2525.6000000000004</v>
      </c>
      <c r="Q56" s="85">
        <f t="shared" si="1"/>
        <v>0.12000000000000016</v>
      </c>
      <c r="R56" s="36"/>
    </row>
    <row r="57" spans="1:18" ht="15.75" thickBot="1" x14ac:dyDescent="0.3">
      <c r="A57" s="37" t="s">
        <v>2295</v>
      </c>
      <c r="B57" s="38" t="s">
        <v>4870</v>
      </c>
      <c r="C57" s="90"/>
      <c r="D57" s="90" t="e">
        <f>VLOOKUP(A57,'Avec déclinaison'!$F$12:$I$374,6,FALSE)</f>
        <v>#REF!</v>
      </c>
      <c r="E57" s="38" t="str">
        <f>VLOOKUP(A57,ARTICLES!$A$1:$BE$1292,57,FALSE)</f>
        <v>AF</v>
      </c>
      <c r="F57" s="38">
        <f>VLOOKUP(A57,ARTICLES!$A$1:$AZ$1292,52,FALSE)</f>
        <v>0</v>
      </c>
      <c r="G57" s="39"/>
      <c r="H57" s="40"/>
      <c r="I57" s="41"/>
      <c r="J57" s="42"/>
      <c r="K57" s="41"/>
      <c r="L57" s="43">
        <v>2355</v>
      </c>
      <c r="M57" s="41"/>
      <c r="N57" s="44">
        <f>VLOOKUP(A57,'BASE ARTICLE SAMUEL 25012023 v1'!$A$1:$K$1287,11,FALSE)</f>
        <v>2469.5183200360002</v>
      </c>
      <c r="O57" s="69">
        <f t="shared" si="0"/>
        <v>4.8627736745647646E-2</v>
      </c>
      <c r="P57" s="48">
        <f>VLOOKUP(A57,'BASE ARTICLE SAMUEL 25012023 v2'!$A$1:$K$1287,11,FALSE)</f>
        <v>2637.6000000000004</v>
      </c>
      <c r="Q57" s="85">
        <f t="shared" si="1"/>
        <v>0.12000000000000015</v>
      </c>
      <c r="R57" s="36"/>
    </row>
    <row r="58" spans="1:18" ht="15.75" thickBot="1" x14ac:dyDescent="0.3">
      <c r="A58" s="37" t="s">
        <v>2175</v>
      </c>
      <c r="B58" s="38" t="s">
        <v>4869</v>
      </c>
      <c r="C58" s="90"/>
      <c r="D58" s="90" t="e">
        <f>VLOOKUP(A58,'Avec déclinaison'!$F$12:$I$374,6,FALSE)</f>
        <v>#REF!</v>
      </c>
      <c r="E58" s="38" t="str">
        <f>VLOOKUP(A58,ARTICLES!$A$1:$BE$1292,57,FALSE)</f>
        <v>AF</v>
      </c>
      <c r="F58" s="38">
        <f>VLOOKUP(A58,ARTICLES!$A$1:$AZ$1292,52,FALSE)</f>
        <v>0</v>
      </c>
      <c r="G58" s="39"/>
      <c r="H58" s="40"/>
      <c r="I58" s="41"/>
      <c r="J58" s="42"/>
      <c r="K58" s="41"/>
      <c r="L58" s="43">
        <v>2455</v>
      </c>
      <c r="M58" s="41"/>
      <c r="N58" s="44">
        <f>VLOOKUP(A58,'BASE ARTICLE SAMUEL 25012023 v1'!$A$1:$K$1287,11,FALSE)</f>
        <v>2485.7496700360007</v>
      </c>
      <c r="O58" s="69">
        <f t="shared" si="0"/>
        <v>1.2525323843584799E-2</v>
      </c>
      <c r="P58" s="48">
        <f>VLOOKUP(A58,'BASE ARTICLE SAMUEL 25012023 v2'!$A$1:$K$1287,11,FALSE)</f>
        <v>2749.6000000000004</v>
      </c>
      <c r="Q58" s="85">
        <f t="shared" si="1"/>
        <v>0.12000000000000015</v>
      </c>
      <c r="R58" s="36"/>
    </row>
    <row r="59" spans="1:18" ht="15.75" thickBot="1" x14ac:dyDescent="0.3">
      <c r="A59" s="37" t="s">
        <v>2297</v>
      </c>
      <c r="B59" s="38" t="s">
        <v>4866</v>
      </c>
      <c r="C59" s="90"/>
      <c r="D59" s="90" t="e">
        <f>VLOOKUP(A59,'Avec déclinaison'!$F$12:$I$374,6,FALSE)</f>
        <v>#REF!</v>
      </c>
      <c r="E59" s="38" t="str">
        <f>VLOOKUP(A59,ARTICLES!$A$1:$BE$1292,57,FALSE)</f>
        <v>AF</v>
      </c>
      <c r="F59" s="38">
        <f>VLOOKUP(A59,ARTICLES!$A$1:$AZ$1292,52,FALSE)</f>
        <v>0</v>
      </c>
      <c r="G59" s="39"/>
      <c r="H59" s="40"/>
      <c r="I59" s="41"/>
      <c r="J59" s="42"/>
      <c r="K59" s="41"/>
      <c r="L59" s="43">
        <v>2015</v>
      </c>
      <c r="M59" s="41"/>
      <c r="N59" s="44">
        <f>VLOOKUP(A59,'BASE ARTICLE SAMUEL 25012023 v1'!$A$1:$K$1287,11,FALSE)</f>
        <v>2368.6786000360003</v>
      </c>
      <c r="O59" s="69">
        <f t="shared" si="0"/>
        <v>0.17552287842977682</v>
      </c>
      <c r="P59" s="48">
        <f>VLOOKUP(A59,'BASE ARTICLE SAMUEL 25012023 v2'!$A$1:$K$1287,11,FALSE)</f>
        <v>2256.8000000000002</v>
      </c>
      <c r="Q59" s="85">
        <f t="shared" si="1"/>
        <v>0.12000000000000009</v>
      </c>
      <c r="R59" s="36"/>
    </row>
    <row r="60" spans="1:18" ht="15.75" thickBot="1" x14ac:dyDescent="0.3">
      <c r="A60" s="37" t="s">
        <v>2299</v>
      </c>
      <c r="B60" s="38" t="s">
        <v>4867</v>
      </c>
      <c r="C60" s="90"/>
      <c r="D60" s="90" t="e">
        <f>VLOOKUP(A60,'Avec déclinaison'!$F$12:$I$374,6,FALSE)</f>
        <v>#REF!</v>
      </c>
      <c r="E60" s="38" t="str">
        <f>VLOOKUP(A60,ARTICLES!$A$1:$BE$1292,57,FALSE)</f>
        <v>AF</v>
      </c>
      <c r="F60" s="38">
        <f>VLOOKUP(A60,ARTICLES!$A$1:$AZ$1292,52,FALSE)</f>
        <v>0</v>
      </c>
      <c r="G60" s="39"/>
      <c r="H60" s="40"/>
      <c r="I60" s="41"/>
      <c r="J60" s="42"/>
      <c r="K60" s="41"/>
      <c r="L60" s="43">
        <v>2165</v>
      </c>
      <c r="M60" s="41"/>
      <c r="N60" s="44">
        <f>VLOOKUP(A60,'BASE ARTICLE SAMUEL 25012023 v1'!$A$1:$K$1287,11,FALSE)</f>
        <v>2573.7763000360001</v>
      </c>
      <c r="O60" s="69">
        <f t="shared" si="0"/>
        <v>0.18881122403510395</v>
      </c>
      <c r="P60" s="48">
        <f>VLOOKUP(A60,'BASE ARTICLE SAMUEL 25012023 v2'!$A$1:$K$1287,11,FALSE)</f>
        <v>2424.8000000000002</v>
      </c>
      <c r="Q60" s="85">
        <f t="shared" si="1"/>
        <v>0.12000000000000008</v>
      </c>
      <c r="R60" s="36"/>
    </row>
    <row r="61" spans="1:18" ht="15.75" thickBot="1" x14ac:dyDescent="0.3">
      <c r="A61" s="37" t="s">
        <v>2301</v>
      </c>
      <c r="B61" s="38" t="s">
        <v>4871</v>
      </c>
      <c r="C61" s="90"/>
      <c r="D61" s="90" t="e">
        <f>VLOOKUP(A61,'Avec déclinaison'!$F$12:$I$374,6,FALSE)</f>
        <v>#REF!</v>
      </c>
      <c r="E61" s="38" t="str">
        <f>VLOOKUP(A61,ARTICLES!$A$1:$BE$1292,57,FALSE)</f>
        <v>AF</v>
      </c>
      <c r="F61" s="38">
        <f>VLOOKUP(A61,ARTICLES!$A$1:$AZ$1292,52,FALSE)</f>
        <v>0</v>
      </c>
      <c r="G61" s="39"/>
      <c r="H61" s="40"/>
      <c r="I61" s="41"/>
      <c r="J61" s="42"/>
      <c r="K61" s="41"/>
      <c r="L61" s="43">
        <v>2265</v>
      </c>
      <c r="M61" s="41"/>
      <c r="N61" s="44">
        <f>VLOOKUP(A61,'BASE ARTICLE SAMUEL 25012023 v1'!$A$1:$K$1287,11,FALSE)</f>
        <v>2578.5763000360002</v>
      </c>
      <c r="O61" s="69">
        <f t="shared" si="0"/>
        <v>0.13844428257660055</v>
      </c>
      <c r="P61" s="48">
        <f>VLOOKUP(A61,'BASE ARTICLE SAMUEL 25012023 v2'!$A$1:$K$1287,11,FALSE)</f>
        <v>2536.8000000000002</v>
      </c>
      <c r="Q61" s="85">
        <f t="shared" si="1"/>
        <v>0.12000000000000008</v>
      </c>
      <c r="R61" s="36"/>
    </row>
    <row r="62" spans="1:18" ht="15.75" thickBot="1" x14ac:dyDescent="0.3">
      <c r="A62" s="37" t="s">
        <v>2303</v>
      </c>
      <c r="B62" s="38" t="s">
        <v>4869</v>
      </c>
      <c r="C62" s="90"/>
      <c r="D62" s="90" t="e">
        <f>VLOOKUP(A62,'Avec déclinaison'!$F$12:$I$374,6,FALSE)</f>
        <v>#REF!</v>
      </c>
      <c r="E62" s="38" t="str">
        <f>VLOOKUP(A62,ARTICLES!$A$1:$BE$1292,57,FALSE)</f>
        <v>AF</v>
      </c>
      <c r="F62" s="38">
        <f>VLOOKUP(A62,ARTICLES!$A$1:$AZ$1292,52,FALSE)</f>
        <v>0</v>
      </c>
      <c r="G62" s="39"/>
      <c r="H62" s="40"/>
      <c r="I62" s="41"/>
      <c r="J62" s="42"/>
      <c r="K62" s="41"/>
      <c r="L62" s="43">
        <v>2365</v>
      </c>
      <c r="M62" s="41"/>
      <c r="N62" s="44">
        <f>VLOOKUP(A62,'BASE ARTICLE SAMUEL 25012023 v1'!$A$1:$K$1287,11,FALSE)</f>
        <v>2594.8076500360003</v>
      </c>
      <c r="O62" s="69">
        <f t="shared" si="0"/>
        <v>9.7170253715010688E-2</v>
      </c>
      <c r="P62" s="48">
        <f>VLOOKUP(A62,'BASE ARTICLE SAMUEL 25012023 v2'!$A$1:$K$1287,11,FALSE)</f>
        <v>2648.8</v>
      </c>
      <c r="Q62" s="85">
        <f t="shared" si="1"/>
        <v>0.12000000000000008</v>
      </c>
      <c r="R62" s="36"/>
    </row>
    <row r="63" spans="1:18" ht="15.75" thickBot="1" x14ac:dyDescent="0.3">
      <c r="A63" s="37" t="s">
        <v>2305</v>
      </c>
      <c r="B63" s="38" t="s">
        <v>4866</v>
      </c>
      <c r="C63" s="90"/>
      <c r="D63" s="90" t="e">
        <f>VLOOKUP(A63,'Avec déclinaison'!$F$12:$I$374,6,FALSE)</f>
        <v>#REF!</v>
      </c>
      <c r="E63" s="38" t="str">
        <f>VLOOKUP(A63,ARTICLES!$A$1:$BE$1292,57,FALSE)</f>
        <v>AF</v>
      </c>
      <c r="F63" s="38">
        <f>VLOOKUP(A63,ARTICLES!$A$1:$AZ$1292,52,FALSE)</f>
        <v>0</v>
      </c>
      <c r="G63" s="39"/>
      <c r="H63" s="40"/>
      <c r="I63" s="41"/>
      <c r="J63" s="42"/>
      <c r="K63" s="41"/>
      <c r="L63" s="43">
        <v>2165</v>
      </c>
      <c r="M63" s="41"/>
      <c r="N63" s="44">
        <f>VLOOKUP(A63,'BASE ARTICLE SAMUEL 25012023 v1'!$A$1:$K$1287,11,FALSE)</f>
        <v>2318.5513000360002</v>
      </c>
      <c r="O63" s="69">
        <f t="shared" si="0"/>
        <v>7.0924388007390371E-2</v>
      </c>
      <c r="P63" s="48">
        <f>VLOOKUP(A63,'BASE ARTICLE SAMUEL 25012023 v2'!$A$1:$K$1287,11,FALSE)</f>
        <v>2424.8000000000002</v>
      </c>
      <c r="Q63" s="85">
        <f t="shared" si="1"/>
        <v>0.12000000000000008</v>
      </c>
      <c r="R63" s="36"/>
    </row>
    <row r="64" spans="1:18" ht="15.75" thickBot="1" x14ac:dyDescent="0.3">
      <c r="A64" s="37" t="s">
        <v>2307</v>
      </c>
      <c r="B64" s="38" t="s">
        <v>4867</v>
      </c>
      <c r="C64" s="90"/>
      <c r="D64" s="90" t="e">
        <f>VLOOKUP(A64,'Avec déclinaison'!$F$12:$I$374,6,FALSE)</f>
        <v>#REF!</v>
      </c>
      <c r="E64" s="38" t="str">
        <f>VLOOKUP(A64,ARTICLES!$A$1:$BE$1292,57,FALSE)</f>
        <v>AF</v>
      </c>
      <c r="F64" s="38">
        <f>VLOOKUP(A64,ARTICLES!$A$1:$AZ$1292,52,FALSE)</f>
        <v>0</v>
      </c>
      <c r="G64" s="39"/>
      <c r="H64" s="40"/>
      <c r="I64" s="41"/>
      <c r="J64" s="42"/>
      <c r="K64" s="41"/>
      <c r="L64" s="43">
        <v>2315</v>
      </c>
      <c r="M64" s="41"/>
      <c r="N64" s="44">
        <f>VLOOKUP(A64,'BASE ARTICLE SAMUEL 25012023 v1'!$A$1:$K$1287,11,FALSE)</f>
        <v>2523.6490000360004</v>
      </c>
      <c r="O64" s="69">
        <f t="shared" si="0"/>
        <v>9.0129157682937541E-2</v>
      </c>
      <c r="P64" s="48">
        <f>VLOOKUP(A64,'BASE ARTICLE SAMUEL 25012023 v2'!$A$1:$K$1287,11,FALSE)</f>
        <v>2592.8000000000002</v>
      </c>
      <c r="Q64" s="85">
        <f t="shared" si="1"/>
        <v>0.12000000000000008</v>
      </c>
      <c r="R64" s="36"/>
    </row>
    <row r="65" spans="1:19" ht="15.75" thickBot="1" x14ac:dyDescent="0.3">
      <c r="A65" s="37" t="s">
        <v>2243</v>
      </c>
      <c r="B65" s="38" t="s">
        <v>4871</v>
      </c>
      <c r="C65" s="90"/>
      <c r="D65" s="90" t="e">
        <f>VLOOKUP(A65,'Avec déclinaison'!$F$12:$I$374,6,FALSE)</f>
        <v>#REF!</v>
      </c>
      <c r="E65" s="38" t="str">
        <f>VLOOKUP(A65,ARTICLES!$A$1:$BE$1292,57,FALSE)</f>
        <v>AF</v>
      </c>
      <c r="F65" s="38">
        <f>VLOOKUP(A65,ARTICLES!$A$1:$AZ$1292,52,FALSE)</f>
        <v>0</v>
      </c>
      <c r="G65" s="39"/>
      <c r="H65" s="40"/>
      <c r="I65" s="41"/>
      <c r="J65" s="42"/>
      <c r="K65" s="41"/>
      <c r="L65" s="43">
        <v>2415</v>
      </c>
      <c r="M65" s="41"/>
      <c r="N65" s="44">
        <f>VLOOKUP(A65,'BASE ARTICLE SAMUEL 25012023 v1'!$A$1:$K$1287,11,FALSE)</f>
        <v>2528.4490000360006</v>
      </c>
      <c r="O65" s="69">
        <f t="shared" si="0"/>
        <v>4.6976811609109978E-2</v>
      </c>
      <c r="P65" s="48">
        <f>VLOOKUP(A65,'BASE ARTICLE SAMUEL 25012023 v2'!$A$1:$K$1287,11,FALSE)</f>
        <v>2704.8</v>
      </c>
      <c r="Q65" s="85">
        <f t="shared" si="1"/>
        <v>0.12000000000000008</v>
      </c>
      <c r="R65" s="36">
        <f>VLOOKUP(A65,'Synthèse des ventes 2022'!$A$3:$C$535,3,FALSE)</f>
        <v>1</v>
      </c>
    </row>
    <row r="66" spans="1:19" ht="15.75" thickBot="1" x14ac:dyDescent="0.3">
      <c r="A66" s="37" t="s">
        <v>2309</v>
      </c>
      <c r="B66" s="38" t="s">
        <v>4869</v>
      </c>
      <c r="C66" s="90"/>
      <c r="D66" s="90" t="e">
        <f>VLOOKUP(A66,'Avec déclinaison'!$F$12:$I$374,6,FALSE)</f>
        <v>#REF!</v>
      </c>
      <c r="E66" s="38" t="str">
        <f>VLOOKUP(A66,ARTICLES!$A$1:$BE$1292,57,FALSE)</f>
        <v>AF</v>
      </c>
      <c r="F66" s="38">
        <f>VLOOKUP(A66,ARTICLES!$A$1:$AZ$1292,52,FALSE)</f>
        <v>0</v>
      </c>
      <c r="G66" s="39"/>
      <c r="H66" s="40"/>
      <c r="I66" s="41"/>
      <c r="J66" s="42"/>
      <c r="K66" s="41"/>
      <c r="L66" s="43">
        <v>2515</v>
      </c>
      <c r="M66" s="41"/>
      <c r="N66" s="44">
        <f>VLOOKUP(A66,'BASE ARTICLE SAMUEL 25012023 v1'!$A$1:$K$1287,11,FALSE)</f>
        <v>2544.6803500360002</v>
      </c>
      <c r="O66" s="69">
        <f t="shared" si="0"/>
        <v>1.1801332022266466E-2</v>
      </c>
      <c r="P66" s="48">
        <f>VLOOKUP(A66,'BASE ARTICLE SAMUEL 25012023 v2'!$A$1:$K$1287,11,FALSE)</f>
        <v>2816.8</v>
      </c>
      <c r="Q66" s="85">
        <f t="shared" si="1"/>
        <v>0.12000000000000008</v>
      </c>
      <c r="R66" s="36">
        <f>VLOOKUP(A66,'Synthèse des ventes 2022'!$A$3:$C$535,3,FALSE)</f>
        <v>1</v>
      </c>
    </row>
    <row r="67" spans="1:19" ht="15.75" thickBot="1" x14ac:dyDescent="0.3">
      <c r="A67" s="37" t="s">
        <v>2311</v>
      </c>
      <c r="B67" s="38" t="s">
        <v>4866</v>
      </c>
      <c r="C67" s="90"/>
      <c r="D67" s="90" t="e">
        <f>VLOOKUP(A67,'Avec déclinaison'!$F$12:$I$374,6,FALSE)</f>
        <v>#REF!</v>
      </c>
      <c r="E67" s="38" t="str">
        <f>VLOOKUP(A67,ARTICLES!$A$1:$BE$1292,57,FALSE)</f>
        <v>AF</v>
      </c>
      <c r="F67" s="38">
        <f>VLOOKUP(A67,ARTICLES!$A$1:$AZ$1292,52,FALSE)</f>
        <v>0</v>
      </c>
      <c r="G67" s="39"/>
      <c r="H67" s="40"/>
      <c r="I67" s="41"/>
      <c r="J67" s="42"/>
      <c r="K67" s="41"/>
      <c r="L67" s="43">
        <v>2015</v>
      </c>
      <c r="M67" s="41"/>
      <c r="N67" s="44">
        <f>VLOOKUP(A67,'BASE ARTICLE SAMUEL 25012023 v1'!$A$1:$K$1287,11,FALSE)</f>
        <v>2369.7479200360003</v>
      </c>
      <c r="O67" s="69">
        <f t="shared" si="0"/>
        <v>0.17605355833052125</v>
      </c>
      <c r="P67" s="48">
        <f>VLOOKUP(A67,'BASE ARTICLE SAMUEL 25012023 v2'!$A$1:$K$1287,11,FALSE)</f>
        <v>2256.8000000000002</v>
      </c>
      <c r="Q67" s="85">
        <f t="shared" si="1"/>
        <v>0.12000000000000009</v>
      </c>
      <c r="R67" s="36"/>
    </row>
    <row r="68" spans="1:19" ht="15.75" thickBot="1" x14ac:dyDescent="0.3">
      <c r="A68" s="37" t="s">
        <v>2313</v>
      </c>
      <c r="B68" s="38" t="s">
        <v>4867</v>
      </c>
      <c r="C68" s="90"/>
      <c r="D68" s="90" t="e">
        <f>VLOOKUP(A68,'Avec déclinaison'!$F$12:$I$374,6,FALSE)</f>
        <v>#REF!</v>
      </c>
      <c r="E68" s="38" t="str">
        <f>VLOOKUP(A68,ARTICLES!$A$1:$BE$1292,57,FALSE)</f>
        <v>AF</v>
      </c>
      <c r="F68" s="38">
        <f>VLOOKUP(A68,ARTICLES!$A$1:$AZ$1292,52,FALSE)</f>
        <v>0</v>
      </c>
      <c r="G68" s="39"/>
      <c r="H68" s="40"/>
      <c r="I68" s="41"/>
      <c r="J68" s="42"/>
      <c r="K68" s="41"/>
      <c r="L68" s="43">
        <v>2165</v>
      </c>
      <c r="M68" s="41"/>
      <c r="N68" s="44">
        <f>VLOOKUP(A68,'BASE ARTICLE SAMUEL 25012023 v1'!$A$1:$K$1287,11,FALSE)</f>
        <v>2574.8456200360006</v>
      </c>
      <c r="O68" s="69">
        <f t="shared" si="0"/>
        <v>0.18930513627528894</v>
      </c>
      <c r="P68" s="48">
        <f>VLOOKUP(A68,'BASE ARTICLE SAMUEL 25012023 v2'!$A$1:$K$1287,11,FALSE)</f>
        <v>2424.8000000000002</v>
      </c>
      <c r="Q68" s="85">
        <f t="shared" si="1"/>
        <v>0.12000000000000008</v>
      </c>
      <c r="R68" s="36">
        <f>VLOOKUP(A68,'Synthèse des ventes 2022'!$A$3:$C$535,3,FALSE)</f>
        <v>2</v>
      </c>
    </row>
    <row r="69" spans="1:19" ht="15.75" thickBot="1" x14ac:dyDescent="0.3">
      <c r="A69" s="37" t="s">
        <v>2315</v>
      </c>
      <c r="B69" s="38" t="s">
        <v>4871</v>
      </c>
      <c r="C69" s="90"/>
      <c r="D69" s="90" t="e">
        <f>VLOOKUP(A69,'Avec déclinaison'!$F$12:$I$374,6,FALSE)</f>
        <v>#REF!</v>
      </c>
      <c r="E69" s="38" t="str">
        <f>VLOOKUP(A69,ARTICLES!$A$1:$BE$1292,57,FALSE)</f>
        <v>AF</v>
      </c>
      <c r="F69" s="38">
        <f>VLOOKUP(A69,ARTICLES!$A$1:$AZ$1292,52,FALSE)</f>
        <v>0</v>
      </c>
      <c r="G69" s="39"/>
      <c r="H69" s="40"/>
      <c r="I69" s="41"/>
      <c r="J69" s="42"/>
      <c r="K69" s="41"/>
      <c r="L69" s="43">
        <v>2265</v>
      </c>
      <c r="M69" s="41"/>
      <c r="N69" s="44" t="e">
        <f>VLOOKUP(A69,'BASE ARTICLE SAMUEL 25012023 v1'!$A$1:$K$1287,11,FALSE)</f>
        <v>#N/A</v>
      </c>
      <c r="O69" s="69" t="e">
        <f t="shared" ref="O69:O86" si="2">IF(N69-L69=0,"",(N69-L69)/L69)</f>
        <v>#N/A</v>
      </c>
      <c r="P69" s="48">
        <f>VLOOKUP(A69,'BASE ARTICLE SAMUEL 25012023 v2'!$A$1:$K$1287,11,FALSE)</f>
        <v>2536.8000000000002</v>
      </c>
      <c r="Q69" s="85">
        <f t="shared" ref="Q69:Q86" si="3">(P69-L69)/L69</f>
        <v>0.12000000000000008</v>
      </c>
      <c r="R69" s="36"/>
      <c r="S69" s="67" t="s">
        <v>5675</v>
      </c>
    </row>
    <row r="70" spans="1:19" ht="15.75" thickBot="1" x14ac:dyDescent="0.3">
      <c r="A70" s="37" t="s">
        <v>2317</v>
      </c>
      <c r="B70" s="38" t="s">
        <v>4869</v>
      </c>
      <c r="C70" s="90"/>
      <c r="D70" s="90" t="e">
        <f>VLOOKUP(A70,'Avec déclinaison'!$F$12:$I$374,6,FALSE)</f>
        <v>#REF!</v>
      </c>
      <c r="E70" s="38" t="str">
        <f>VLOOKUP(A70,ARTICLES!$A$1:$BE$1292,57,FALSE)</f>
        <v>AF</v>
      </c>
      <c r="F70" s="38">
        <f>VLOOKUP(A70,ARTICLES!$A$1:$AZ$1292,52,FALSE)</f>
        <v>0</v>
      </c>
      <c r="G70" s="39"/>
      <c r="H70" s="40"/>
      <c r="I70" s="41"/>
      <c r="J70" s="42"/>
      <c r="K70" s="41"/>
      <c r="L70" s="43">
        <v>2365</v>
      </c>
      <c r="M70" s="41"/>
      <c r="N70" s="44" t="e">
        <f>VLOOKUP(A70,'BASE ARTICLE SAMUEL 25012023 v1'!$A$1:$K$1287,11,FALSE)</f>
        <v>#N/A</v>
      </c>
      <c r="O70" s="69" t="e">
        <f t="shared" si="2"/>
        <v>#N/A</v>
      </c>
      <c r="P70" s="48">
        <f>VLOOKUP(A70,'BASE ARTICLE SAMUEL 25012023 v2'!$A$1:$K$1287,11,FALSE)</f>
        <v>2648.8</v>
      </c>
      <c r="Q70" s="85">
        <f t="shared" si="3"/>
        <v>0.12000000000000008</v>
      </c>
      <c r="R70" s="36"/>
      <c r="S70" s="67" t="s">
        <v>5676</v>
      </c>
    </row>
    <row r="71" spans="1:19" ht="15.75" thickBot="1" x14ac:dyDescent="0.3">
      <c r="A71" s="37" t="s">
        <v>2319</v>
      </c>
      <c r="B71" s="38" t="s">
        <v>4866</v>
      </c>
      <c r="C71" s="90"/>
      <c r="D71" s="90" t="e">
        <f>VLOOKUP(A71,'Avec déclinaison'!$F$12:$I$374,6,FALSE)</f>
        <v>#REF!</v>
      </c>
      <c r="E71" s="38" t="str">
        <f>VLOOKUP(A71,ARTICLES!$A$1:$BE$1292,57,FALSE)</f>
        <v>AF</v>
      </c>
      <c r="F71" s="38">
        <f>VLOOKUP(A71,ARTICLES!$A$1:$AZ$1292,52,FALSE)</f>
        <v>0</v>
      </c>
      <c r="G71" s="39"/>
      <c r="H71" s="40"/>
      <c r="I71" s="41"/>
      <c r="J71" s="42"/>
      <c r="K71" s="41"/>
      <c r="L71" s="43">
        <v>2165</v>
      </c>
      <c r="M71" s="41"/>
      <c r="N71" s="44">
        <f>VLOOKUP(A71,'BASE ARTICLE SAMUEL 25012023 v1'!$A$1:$K$1287,11,FALSE)</f>
        <v>2319.6206200360007</v>
      </c>
      <c r="O71" s="69">
        <f t="shared" si="2"/>
        <v>7.1418300247575367E-2</v>
      </c>
      <c r="P71" s="48">
        <f>VLOOKUP(A71,'BASE ARTICLE SAMUEL 25012023 v2'!$A$1:$K$1287,11,FALSE)</f>
        <v>2424.8000000000002</v>
      </c>
      <c r="Q71" s="85">
        <f t="shared" si="3"/>
        <v>0.12000000000000008</v>
      </c>
      <c r="R71" s="36"/>
    </row>
    <row r="72" spans="1:19" ht="15.75" thickBot="1" x14ac:dyDescent="0.3">
      <c r="A72" s="37" t="s">
        <v>2321</v>
      </c>
      <c r="B72" s="38" t="s">
        <v>4867</v>
      </c>
      <c r="C72" s="90"/>
      <c r="D72" s="90" t="e">
        <f>VLOOKUP(A72,'Avec déclinaison'!$F$12:$I$374,6,FALSE)</f>
        <v>#REF!</v>
      </c>
      <c r="E72" s="38" t="str">
        <f>VLOOKUP(A72,ARTICLES!$A$1:$BE$1292,57,FALSE)</f>
        <v>AF</v>
      </c>
      <c r="F72" s="38">
        <f>VLOOKUP(A72,ARTICLES!$A$1:$AZ$1292,52,FALSE)</f>
        <v>0</v>
      </c>
      <c r="G72" s="39"/>
      <c r="H72" s="40"/>
      <c r="I72" s="41"/>
      <c r="J72" s="42"/>
      <c r="K72" s="41"/>
      <c r="L72" s="43">
        <v>2315</v>
      </c>
      <c r="M72" s="41"/>
      <c r="N72" s="44">
        <f>VLOOKUP(A72,'BASE ARTICLE SAMUEL 25012023 v1'!$A$1:$K$1287,11,FALSE)</f>
        <v>2524.7183200360005</v>
      </c>
      <c r="O72" s="69">
        <f t="shared" si="2"/>
        <v>9.0591066970194589E-2</v>
      </c>
      <c r="P72" s="48">
        <f>VLOOKUP(A72,'BASE ARTICLE SAMUEL 25012023 v2'!$A$1:$K$1287,11,FALSE)</f>
        <v>2592.8000000000002</v>
      </c>
      <c r="Q72" s="85">
        <f t="shared" si="3"/>
        <v>0.12000000000000008</v>
      </c>
      <c r="R72" s="36"/>
    </row>
    <row r="73" spans="1:19" ht="15.75" thickBot="1" x14ac:dyDescent="0.3">
      <c r="A73" s="37" t="s">
        <v>2323</v>
      </c>
      <c r="B73" s="38" t="s">
        <v>4871</v>
      </c>
      <c r="C73" s="90"/>
      <c r="D73" s="90" t="e">
        <f>VLOOKUP(A73,'Avec déclinaison'!$F$12:$I$374,6,FALSE)</f>
        <v>#REF!</v>
      </c>
      <c r="E73" s="38" t="str">
        <f>VLOOKUP(A73,ARTICLES!$A$1:$BE$1292,57,FALSE)</f>
        <v>AF</v>
      </c>
      <c r="F73" s="38">
        <f>VLOOKUP(A73,ARTICLES!$A$1:$AZ$1292,52,FALSE)</f>
        <v>0</v>
      </c>
      <c r="G73" s="39"/>
      <c r="H73" s="40"/>
      <c r="I73" s="41"/>
      <c r="J73" s="42"/>
      <c r="K73" s="41"/>
      <c r="L73" s="43">
        <v>2415</v>
      </c>
      <c r="M73" s="41"/>
      <c r="N73" s="44">
        <f>VLOOKUP(A73,'BASE ARTICLE SAMUEL 25012023 v1'!$A$1:$K$1287,11,FALSE)</f>
        <v>2529.5183200360002</v>
      </c>
      <c r="O73" s="69">
        <f t="shared" si="2"/>
        <v>4.7419594217805471E-2</v>
      </c>
      <c r="P73" s="48">
        <f>VLOOKUP(A73,'BASE ARTICLE SAMUEL 25012023 v2'!$A$1:$K$1287,11,FALSE)</f>
        <v>2704.8</v>
      </c>
      <c r="Q73" s="85">
        <f t="shared" si="3"/>
        <v>0.12000000000000008</v>
      </c>
      <c r="R73" s="36"/>
    </row>
    <row r="74" spans="1:19" ht="15.75" thickBot="1" x14ac:dyDescent="0.3">
      <c r="A74" s="37" t="s">
        <v>2325</v>
      </c>
      <c r="B74" s="38" t="s">
        <v>4869</v>
      </c>
      <c r="C74" s="90"/>
      <c r="D74" s="90" t="e">
        <f>VLOOKUP(A74,'Avec déclinaison'!$F$12:$I$374,6,FALSE)</f>
        <v>#REF!</v>
      </c>
      <c r="E74" s="38" t="str">
        <f>VLOOKUP(A74,ARTICLES!$A$1:$BE$1292,57,FALSE)</f>
        <v>AF</v>
      </c>
      <c r="F74" s="38">
        <f>VLOOKUP(A74,ARTICLES!$A$1:$AZ$1292,52,FALSE)</f>
        <v>0</v>
      </c>
      <c r="G74" s="39"/>
      <c r="H74" s="40"/>
      <c r="I74" s="41"/>
      <c r="J74" s="42"/>
      <c r="K74" s="41"/>
      <c r="L74" s="43">
        <v>2515</v>
      </c>
      <c r="M74" s="41"/>
      <c r="N74" s="44">
        <f>VLOOKUP(A74,'BASE ARTICLE SAMUEL 25012023 v1'!$A$1:$K$1287,11,FALSE)</f>
        <v>2545.7496700360007</v>
      </c>
      <c r="O74" s="69">
        <f t="shared" si="2"/>
        <v>1.2226508960636453E-2</v>
      </c>
      <c r="P74" s="48">
        <f>VLOOKUP(A74,'BASE ARTICLE SAMUEL 25012023 v2'!$A$1:$K$1287,11,FALSE)</f>
        <v>2816.8</v>
      </c>
      <c r="Q74" s="85">
        <f t="shared" si="3"/>
        <v>0.12000000000000008</v>
      </c>
      <c r="R74" s="36"/>
    </row>
    <row r="75" spans="1:19" ht="15.75" thickBot="1" x14ac:dyDescent="0.3">
      <c r="A75" s="37" t="s">
        <v>2257</v>
      </c>
      <c r="B75" s="38" t="s">
        <v>4866</v>
      </c>
      <c r="C75" s="90"/>
      <c r="D75" s="90" t="e">
        <f>VLOOKUP(A75,'Avec déclinaison'!$F$12:$I$374,6,FALSE)</f>
        <v>#REF!</v>
      </c>
      <c r="E75" s="38" t="str">
        <f>VLOOKUP(A75,ARTICLES!$A$1:$BE$1292,57,FALSE)</f>
        <v>AF</v>
      </c>
      <c r="F75" s="38">
        <f>VLOOKUP(A75,ARTICLES!$A$1:$AZ$1292,52,FALSE)</f>
        <v>0</v>
      </c>
      <c r="G75" s="39"/>
      <c r="H75" s="40"/>
      <c r="I75" s="41"/>
      <c r="J75" s="42"/>
      <c r="K75" s="41"/>
      <c r="L75" s="43">
        <v>1850</v>
      </c>
      <c r="M75" s="41"/>
      <c r="N75" s="44">
        <f>VLOOKUP(A75,'BASE ARTICLE SAMUEL 25012023 v1'!$A$1:$K$1287,11,FALSE)</f>
        <v>2203.6786000359998</v>
      </c>
      <c r="O75" s="69">
        <f t="shared" si="2"/>
        <v>0.19117762164108099</v>
      </c>
      <c r="P75" s="48">
        <f>VLOOKUP(A75,'BASE ARTICLE SAMUEL 25012023 v2'!$A$1:$K$1287,11,FALSE)</f>
        <v>2072</v>
      </c>
      <c r="Q75" s="85">
        <f t="shared" si="3"/>
        <v>0.12</v>
      </c>
      <c r="R75" s="36"/>
    </row>
    <row r="76" spans="1:19" ht="15.75" thickBot="1" x14ac:dyDescent="0.3">
      <c r="A76" s="37" t="s">
        <v>2259</v>
      </c>
      <c r="B76" s="38" t="s">
        <v>4867</v>
      </c>
      <c r="C76" s="90"/>
      <c r="D76" s="90" t="e">
        <f>VLOOKUP(A76,'Avec déclinaison'!$F$12:$I$374,6,FALSE)</f>
        <v>#REF!</v>
      </c>
      <c r="E76" s="38" t="str">
        <f>VLOOKUP(A76,ARTICLES!$A$1:$BE$1292,57,FALSE)</f>
        <v>AF</v>
      </c>
      <c r="F76" s="38">
        <f>VLOOKUP(A76,ARTICLES!$A$1:$AZ$1292,52,FALSE)</f>
        <v>0</v>
      </c>
      <c r="G76" s="39"/>
      <c r="H76" s="40"/>
      <c r="I76" s="41"/>
      <c r="J76" s="42"/>
      <c r="K76" s="41"/>
      <c r="L76" s="43">
        <v>2000</v>
      </c>
      <c r="M76" s="41"/>
      <c r="N76" s="44">
        <f>VLOOKUP(A76,'BASE ARTICLE SAMUEL 25012023 v1'!$A$1:$K$1287,11,FALSE)</f>
        <v>2408.7763000360001</v>
      </c>
      <c r="O76" s="69">
        <f t="shared" si="2"/>
        <v>0.20438815001800004</v>
      </c>
      <c r="P76" s="48">
        <f>VLOOKUP(A76,'BASE ARTICLE SAMUEL 25012023 v2'!$A$1:$K$1287,11,FALSE)</f>
        <v>2240</v>
      </c>
      <c r="Q76" s="85">
        <f t="shared" si="3"/>
        <v>0.12</v>
      </c>
      <c r="R76" s="36"/>
    </row>
    <row r="77" spans="1:19" ht="15.75" thickBot="1" x14ac:dyDescent="0.3">
      <c r="A77" s="37" t="s">
        <v>2261</v>
      </c>
      <c r="B77" s="38" t="s">
        <v>4868</v>
      </c>
      <c r="C77" s="90"/>
      <c r="D77" s="90" t="e">
        <f>VLOOKUP(A77,'Avec déclinaison'!$F$12:$I$374,6,FALSE)</f>
        <v>#REF!</v>
      </c>
      <c r="E77" s="38" t="str">
        <f>VLOOKUP(A77,ARTICLES!$A$1:$BE$1292,57,FALSE)</f>
        <v>AF</v>
      </c>
      <c r="F77" s="38">
        <f>VLOOKUP(A77,ARTICLES!$A$1:$AZ$1292,52,FALSE)</f>
        <v>0</v>
      </c>
      <c r="G77" s="39"/>
      <c r="H77" s="40"/>
      <c r="I77" s="41"/>
      <c r="J77" s="42"/>
      <c r="K77" s="41"/>
      <c r="L77" s="43">
        <v>2100</v>
      </c>
      <c r="M77" s="41"/>
      <c r="N77" s="44">
        <f>VLOOKUP(A77,'BASE ARTICLE SAMUEL 25012023 v1'!$A$1:$K$1287,11,FALSE)</f>
        <v>2413.5763000359998</v>
      </c>
      <c r="O77" s="69">
        <f t="shared" si="2"/>
        <v>0.14932204763619039</v>
      </c>
      <c r="P77" s="48">
        <f>VLOOKUP(A77,'BASE ARTICLE SAMUEL 25012023 v2'!$A$1:$K$1287,11,FALSE)</f>
        <v>2352</v>
      </c>
      <c r="Q77" s="85">
        <f t="shared" si="3"/>
        <v>0.12</v>
      </c>
      <c r="R77" s="36"/>
    </row>
    <row r="78" spans="1:19" ht="15.75" thickBot="1" x14ac:dyDescent="0.3">
      <c r="A78" s="37" t="s">
        <v>2263</v>
      </c>
      <c r="B78" s="38" t="s">
        <v>4869</v>
      </c>
      <c r="C78" s="90"/>
      <c r="D78" s="90" t="e">
        <f>VLOOKUP(A78,'Avec déclinaison'!$F$12:$I$374,6,FALSE)</f>
        <v>#REF!</v>
      </c>
      <c r="E78" s="38" t="str">
        <f>VLOOKUP(A78,ARTICLES!$A$1:$BE$1292,57,FALSE)</f>
        <v>AF</v>
      </c>
      <c r="F78" s="38">
        <f>VLOOKUP(A78,ARTICLES!$A$1:$AZ$1292,52,FALSE)</f>
        <v>0</v>
      </c>
      <c r="G78" s="39"/>
      <c r="H78" s="40"/>
      <c r="I78" s="41"/>
      <c r="J78" s="42"/>
      <c r="K78" s="41"/>
      <c r="L78" s="43">
        <v>2200</v>
      </c>
      <c r="M78" s="41"/>
      <c r="N78" s="44">
        <f>VLOOKUP(A78,'BASE ARTICLE SAMUEL 25012023 v1'!$A$1:$K$1287,11,FALSE)</f>
        <v>2429.8076500360003</v>
      </c>
      <c r="O78" s="69">
        <f t="shared" si="2"/>
        <v>0.10445802274363648</v>
      </c>
      <c r="P78" s="48">
        <f>VLOOKUP(A78,'BASE ARTICLE SAMUEL 25012023 v2'!$A$1:$K$1287,11,FALSE)</f>
        <v>2464.0000000000005</v>
      </c>
      <c r="Q78" s="85">
        <f t="shared" si="3"/>
        <v>0.1200000000000002</v>
      </c>
      <c r="R78" s="36"/>
    </row>
    <row r="79" spans="1:19" ht="15.75" thickBot="1" x14ac:dyDescent="0.3">
      <c r="A79" s="37" t="s">
        <v>585</v>
      </c>
      <c r="B79" s="38" t="s">
        <v>4866</v>
      </c>
      <c r="C79" s="90"/>
      <c r="D79" s="90" t="e">
        <f>VLOOKUP(A79,'Avec déclinaison'!$F$12:$I$374,6,FALSE)</f>
        <v>#REF!</v>
      </c>
      <c r="E79" s="38" t="str">
        <f>VLOOKUP(A79,ARTICLES!$A$1:$BE$1292,57,FALSE)</f>
        <v>AF</v>
      </c>
      <c r="F79" s="38">
        <f>VLOOKUP(A79,ARTICLES!$A$1:$AZ$1292,52,FALSE)</f>
        <v>0</v>
      </c>
      <c r="G79" s="39"/>
      <c r="H79" s="40"/>
      <c r="I79" s="41"/>
      <c r="J79" s="42"/>
      <c r="K79" s="41"/>
      <c r="L79" s="43">
        <v>2000</v>
      </c>
      <c r="M79" s="41"/>
      <c r="N79" s="44">
        <f>VLOOKUP(A79,'BASE ARTICLE SAMUEL 25012023 v1'!$A$1:$K$1287,11,FALSE)</f>
        <v>2153.5513000360002</v>
      </c>
      <c r="O79" s="69">
        <f t="shared" si="2"/>
        <v>7.6775650018000074E-2</v>
      </c>
      <c r="P79" s="48">
        <f>VLOOKUP(A79,'BASE ARTICLE SAMUEL 25012023 v2'!$A$1:$K$1287,11,FALSE)</f>
        <v>2240</v>
      </c>
      <c r="Q79" s="85">
        <f t="shared" si="3"/>
        <v>0.12</v>
      </c>
      <c r="R79" s="36"/>
    </row>
    <row r="80" spans="1:19" ht="15.75" thickBot="1" x14ac:dyDescent="0.3">
      <c r="A80" s="37" t="s">
        <v>2132</v>
      </c>
      <c r="B80" s="38" t="s">
        <v>4867</v>
      </c>
      <c r="C80" s="90"/>
      <c r="D80" s="90" t="e">
        <f>VLOOKUP(A80,'Avec déclinaison'!$F$12:$I$374,6,FALSE)</f>
        <v>#REF!</v>
      </c>
      <c r="E80" s="38" t="str">
        <f>VLOOKUP(A80,ARTICLES!$A$1:$BE$1292,57,FALSE)</f>
        <v>AF</v>
      </c>
      <c r="F80" s="38">
        <f>VLOOKUP(A80,ARTICLES!$A$1:$AZ$1292,52,FALSE)</f>
        <v>0</v>
      </c>
      <c r="G80" s="39"/>
      <c r="H80" s="40"/>
      <c r="I80" s="41"/>
      <c r="J80" s="42"/>
      <c r="K80" s="41"/>
      <c r="L80" s="43">
        <v>2150</v>
      </c>
      <c r="M80" s="41"/>
      <c r="N80" s="44">
        <f>VLOOKUP(A80,'BASE ARTICLE SAMUEL 25012023 v1'!$A$1:$K$1287,11,FALSE)</f>
        <v>2358.6490000360004</v>
      </c>
      <c r="O80" s="69">
        <f t="shared" si="2"/>
        <v>9.7046046528372287E-2</v>
      </c>
      <c r="P80" s="48">
        <f>VLOOKUP(A80,'BASE ARTICLE SAMUEL 25012023 v2'!$A$1:$K$1287,11,FALSE)</f>
        <v>2408.0000000000005</v>
      </c>
      <c r="Q80" s="85">
        <f t="shared" si="3"/>
        <v>0.12000000000000022</v>
      </c>
      <c r="R80" s="36"/>
    </row>
    <row r="81" spans="1:19" ht="15.75" thickBot="1" x14ac:dyDescent="0.3">
      <c r="A81" s="37" t="s">
        <v>2134</v>
      </c>
      <c r="B81" s="38" t="s">
        <v>4868</v>
      </c>
      <c r="C81" s="90"/>
      <c r="D81" s="90" t="e">
        <f>VLOOKUP(A81,'Avec déclinaison'!$F$12:$I$374,6,FALSE)</f>
        <v>#REF!</v>
      </c>
      <c r="E81" s="38" t="str">
        <f>VLOOKUP(A81,ARTICLES!$A$1:$BE$1292,57,FALSE)</f>
        <v>AF</v>
      </c>
      <c r="F81" s="38">
        <f>VLOOKUP(A81,ARTICLES!$A$1:$AZ$1292,52,FALSE)</f>
        <v>0</v>
      </c>
      <c r="G81" s="39"/>
      <c r="H81" s="40"/>
      <c r="I81" s="41"/>
      <c r="J81" s="42"/>
      <c r="K81" s="41"/>
      <c r="L81" s="43">
        <v>2250</v>
      </c>
      <c r="M81" s="41"/>
      <c r="N81" s="44">
        <f>VLOOKUP(A81,'BASE ARTICLE SAMUEL 25012023 v1'!$A$1:$K$1287,11,FALSE)</f>
        <v>2363.4490000360006</v>
      </c>
      <c r="O81" s="69">
        <f t="shared" si="2"/>
        <v>5.0421777793778044E-2</v>
      </c>
      <c r="P81" s="48">
        <f>VLOOKUP(A81,'BASE ARTICLE SAMUEL 25012023 v2'!$A$1:$K$1287,11,FALSE)</f>
        <v>2520.0000000000005</v>
      </c>
      <c r="Q81" s="85">
        <f t="shared" si="3"/>
        <v>0.1200000000000002</v>
      </c>
      <c r="R81" s="36"/>
    </row>
    <row r="82" spans="1:19" ht="15.75" thickBot="1" x14ac:dyDescent="0.3">
      <c r="A82" s="37" t="s">
        <v>2173</v>
      </c>
      <c r="B82" s="38" t="s">
        <v>4869</v>
      </c>
      <c r="C82" s="90"/>
      <c r="D82" s="90" t="e">
        <f>VLOOKUP(A82,'Avec déclinaison'!$F$12:$I$374,6,FALSE)</f>
        <v>#REF!</v>
      </c>
      <c r="E82" s="38" t="str">
        <f>VLOOKUP(A82,ARTICLES!$A$1:$BE$1292,57,FALSE)</f>
        <v>AF</v>
      </c>
      <c r="F82" s="38">
        <f>VLOOKUP(A82,ARTICLES!$A$1:$AZ$1292,52,FALSE)</f>
        <v>0</v>
      </c>
      <c r="G82" s="39"/>
      <c r="H82" s="40"/>
      <c r="I82" s="41"/>
      <c r="J82" s="42"/>
      <c r="K82" s="41"/>
      <c r="L82" s="43">
        <v>2350</v>
      </c>
      <c r="M82" s="41"/>
      <c r="N82" s="44">
        <f>VLOOKUP(A82,'BASE ARTICLE SAMUEL 25012023 v1'!$A$1:$K$1287,11,FALSE)</f>
        <v>2379.6803500360002</v>
      </c>
      <c r="O82" s="69">
        <f t="shared" si="2"/>
        <v>1.2629936185531985E-2</v>
      </c>
      <c r="P82" s="48">
        <f>VLOOKUP(A82,'BASE ARTICLE SAMUEL 25012023 v2'!$A$1:$K$1287,11,FALSE)</f>
        <v>2632.0000000000005</v>
      </c>
      <c r="Q82" s="85">
        <f t="shared" si="3"/>
        <v>0.12000000000000019</v>
      </c>
      <c r="R82" s="36"/>
    </row>
    <row r="83" spans="1:19" ht="15.75" thickBot="1" x14ac:dyDescent="0.3">
      <c r="A83" s="37" t="s">
        <v>1792</v>
      </c>
      <c r="B83" s="38" t="s">
        <v>4866</v>
      </c>
      <c r="C83" s="90"/>
      <c r="D83" s="90" t="e">
        <f>VLOOKUP(A83,'Avec déclinaison'!$F$12:$I$374,6,FALSE)</f>
        <v>#REF!</v>
      </c>
      <c r="E83" s="38" t="str">
        <f>VLOOKUP(A83,ARTICLES!$A$1:$BE$1292,57,FALSE)</f>
        <v>AF</v>
      </c>
      <c r="F83" s="38">
        <f>VLOOKUP(A83,ARTICLES!$A$1:$AZ$1292,52,FALSE)</f>
        <v>0</v>
      </c>
      <c r="G83" s="39"/>
      <c r="H83" s="40"/>
      <c r="I83" s="41"/>
      <c r="J83" s="42"/>
      <c r="K83" s="41"/>
      <c r="L83" s="43">
        <v>1850</v>
      </c>
      <c r="M83" s="41"/>
      <c r="N83" s="44">
        <f>VLOOKUP(A83,'BASE ARTICLE SAMUEL 25012023 v1'!$A$1:$K$1287,11,FALSE)</f>
        <v>2204.7479200360008</v>
      </c>
      <c r="O83" s="69">
        <f t="shared" si="2"/>
        <v>0.19175563245189231</v>
      </c>
      <c r="P83" s="48">
        <f>VLOOKUP(A83,'BASE ARTICLE SAMUEL 25012023 v2'!$A$1:$K$1287,11,FALSE)</f>
        <v>2072</v>
      </c>
      <c r="Q83" s="85">
        <f t="shared" si="3"/>
        <v>0.12</v>
      </c>
      <c r="R83" s="36"/>
    </row>
    <row r="84" spans="1:19" ht="15.75" thickBot="1" x14ac:dyDescent="0.3">
      <c r="A84" s="37" t="s">
        <v>2078</v>
      </c>
      <c r="B84" s="38" t="s">
        <v>4867</v>
      </c>
      <c r="C84" s="90"/>
      <c r="D84" s="90" t="e">
        <f>VLOOKUP(A84,'Avec déclinaison'!$F$12:$I$374,6,FALSE)</f>
        <v>#REF!</v>
      </c>
      <c r="E84" s="38" t="str">
        <f>VLOOKUP(A84,ARTICLES!$A$1:$BE$1292,57,FALSE)</f>
        <v>AF</v>
      </c>
      <c r="F84" s="38">
        <f>VLOOKUP(A84,ARTICLES!$A$1:$AZ$1292,52,FALSE)</f>
        <v>0</v>
      </c>
      <c r="G84" s="39"/>
      <c r="H84" s="40"/>
      <c r="I84" s="41"/>
      <c r="J84" s="42"/>
      <c r="K84" s="41"/>
      <c r="L84" s="43">
        <v>2000</v>
      </c>
      <c r="M84" s="41"/>
      <c r="N84" s="44">
        <f>VLOOKUP(A84,'BASE ARTICLE SAMUEL 25012023 v1'!$A$1:$K$1287,11,FALSE)</f>
        <v>2409.8456200360001</v>
      </c>
      <c r="O84" s="69">
        <f t="shared" si="2"/>
        <v>0.20492281001800006</v>
      </c>
      <c r="P84" s="48">
        <f>VLOOKUP(A84,'BASE ARTICLE SAMUEL 25012023 v2'!$A$1:$K$1287,11,FALSE)</f>
        <v>2240</v>
      </c>
      <c r="Q84" s="85">
        <f t="shared" si="3"/>
        <v>0.12</v>
      </c>
      <c r="R84" s="36">
        <f>VLOOKUP(A84,'Synthèse des ventes 2022'!$A$3:$C$535,3,FALSE)</f>
        <v>20</v>
      </c>
    </row>
    <row r="85" spans="1:19" ht="15.75" thickBot="1" x14ac:dyDescent="0.3">
      <c r="A85" s="37" t="s">
        <v>2080</v>
      </c>
      <c r="B85" s="38" t="s">
        <v>4868</v>
      </c>
      <c r="C85" s="90"/>
      <c r="D85" s="90" t="e">
        <f>VLOOKUP(A85,'Avec déclinaison'!$F$12:$I$374,6,FALSE)</f>
        <v>#REF!</v>
      </c>
      <c r="E85" s="38" t="str">
        <f>VLOOKUP(A85,ARTICLES!$A$1:$BE$1292,57,FALSE)</f>
        <v>AF</v>
      </c>
      <c r="F85" s="38">
        <f>VLOOKUP(A85,ARTICLES!$A$1:$AZ$1292,52,FALSE)</f>
        <v>0</v>
      </c>
      <c r="G85" s="39"/>
      <c r="H85" s="40"/>
      <c r="I85" s="41"/>
      <c r="J85" s="42"/>
      <c r="K85" s="41"/>
      <c r="L85" s="43">
        <v>2100</v>
      </c>
      <c r="M85" s="41"/>
      <c r="N85" s="44">
        <f>VLOOKUP(A85,'BASE ARTICLE SAMUEL 25012023 v1'!$A$1:$K$1287,11,FALSE)</f>
        <v>2414.6456200360003</v>
      </c>
      <c r="O85" s="69">
        <f t="shared" si="2"/>
        <v>0.14983124763619063</v>
      </c>
      <c r="P85" s="48">
        <f>VLOOKUP(A85,'BASE ARTICLE SAMUEL 25012023 v2'!$A$1:$K$1287,11,FALSE)</f>
        <v>2352</v>
      </c>
      <c r="Q85" s="85">
        <f t="shared" si="3"/>
        <v>0.12</v>
      </c>
      <c r="R85" s="36">
        <f>VLOOKUP(A85,'Synthèse des ventes 2022'!$A$3:$C$535,3,FALSE)</f>
        <v>7</v>
      </c>
    </row>
    <row r="86" spans="1:19" ht="15.75" thickBot="1" x14ac:dyDescent="0.3">
      <c r="A86" s="37" t="s">
        <v>2082</v>
      </c>
      <c r="B86" s="38" t="s">
        <v>4869</v>
      </c>
      <c r="C86" s="90"/>
      <c r="D86" s="90" t="e">
        <f>VLOOKUP(A86,'Avec déclinaison'!$F$12:$I$374,6,FALSE)</f>
        <v>#REF!</v>
      </c>
      <c r="E86" s="38" t="str">
        <f>VLOOKUP(A86,ARTICLES!$A$1:$BE$1292,57,FALSE)</f>
        <v>AF</v>
      </c>
      <c r="F86" s="38">
        <f>VLOOKUP(A86,ARTICLES!$A$1:$AZ$1292,52,FALSE)</f>
        <v>0</v>
      </c>
      <c r="G86" s="39"/>
      <c r="H86" s="40"/>
      <c r="I86" s="41"/>
      <c r="J86" s="42"/>
      <c r="K86" s="41"/>
      <c r="L86" s="43">
        <v>2200</v>
      </c>
      <c r="M86" s="41"/>
      <c r="N86" s="44">
        <f>VLOOKUP(A86,'BASE ARTICLE SAMUEL 25012023 v1'!$A$1:$K$1287,11,FALSE)</f>
        <v>2430.8769700360008</v>
      </c>
      <c r="O86" s="69">
        <f t="shared" si="2"/>
        <v>0.10494407728909126</v>
      </c>
      <c r="P86" s="48">
        <f>VLOOKUP(A86,'BASE ARTICLE SAMUEL 25012023 v2'!$A$1:$K$1287,11,FALSE)</f>
        <v>2464.0000000000005</v>
      </c>
      <c r="Q86" s="85">
        <f t="shared" si="3"/>
        <v>0.1200000000000002</v>
      </c>
      <c r="R86" s="36"/>
    </row>
    <row r="87" spans="1:19" x14ac:dyDescent="0.25">
      <c r="I87" s="41"/>
      <c r="J87" s="34"/>
      <c r="K87" s="41"/>
      <c r="L87" s="35"/>
      <c r="M87" s="41"/>
      <c r="N87" s="36"/>
      <c r="P87" s="34"/>
      <c r="R87" s="36"/>
    </row>
    <row r="88" spans="1:19" x14ac:dyDescent="0.25">
      <c r="A88" s="86" t="s">
        <v>3680</v>
      </c>
      <c r="I88" s="41"/>
      <c r="J88" s="34"/>
      <c r="K88" s="41"/>
      <c r="L88" s="35"/>
      <c r="M88" s="41"/>
      <c r="N88" s="36"/>
      <c r="P88" s="34"/>
      <c r="R88" s="36"/>
    </row>
    <row r="89" spans="1:19" ht="15.75" thickBot="1" x14ac:dyDescent="0.3">
      <c r="I89" s="41"/>
      <c r="J89" s="34"/>
      <c r="K89" s="41"/>
      <c r="L89" s="35"/>
      <c r="M89" s="41"/>
      <c r="N89" s="36"/>
      <c r="P89" s="34"/>
      <c r="R89" s="36"/>
    </row>
    <row r="90" spans="1:19" ht="14.45" customHeight="1" x14ac:dyDescent="0.25">
      <c r="A90" s="128" t="s">
        <v>3671</v>
      </c>
      <c r="B90" s="128" t="s">
        <v>3672</v>
      </c>
      <c r="C90" s="126" t="s">
        <v>5667</v>
      </c>
      <c r="D90" s="126" t="s">
        <v>5668</v>
      </c>
      <c r="E90" s="118" t="s">
        <v>5663</v>
      </c>
      <c r="F90" s="118" t="s">
        <v>5661</v>
      </c>
      <c r="G90" s="134" t="s">
        <v>3673</v>
      </c>
      <c r="H90" s="132" t="s">
        <v>3674</v>
      </c>
      <c r="I90" s="41"/>
      <c r="J90" s="114" t="s">
        <v>3681</v>
      </c>
      <c r="K90" s="41"/>
      <c r="L90" s="116" t="s">
        <v>3676</v>
      </c>
      <c r="M90" s="41"/>
      <c r="N90" s="120" t="s">
        <v>4395</v>
      </c>
      <c r="P90" s="137" t="s">
        <v>4395</v>
      </c>
      <c r="R90" s="136" t="s">
        <v>4330</v>
      </c>
    </row>
    <row r="91" spans="1:19" ht="25.9" customHeight="1" thickBot="1" x14ac:dyDescent="0.3">
      <c r="A91" s="129"/>
      <c r="B91" s="129"/>
      <c r="C91" s="127"/>
      <c r="D91" s="127"/>
      <c r="E91" s="119"/>
      <c r="F91" s="119"/>
      <c r="G91" s="135"/>
      <c r="H91" s="133"/>
      <c r="I91" s="41"/>
      <c r="J91" s="115"/>
      <c r="K91" s="41"/>
      <c r="L91" s="117"/>
      <c r="M91" s="41"/>
      <c r="N91" s="121"/>
      <c r="P91" s="138"/>
      <c r="R91" s="136"/>
    </row>
    <row r="92" spans="1:19" ht="15.75" thickBot="1" x14ac:dyDescent="0.3">
      <c r="A92" s="37" t="s">
        <v>2360</v>
      </c>
      <c r="B92" s="38" t="s">
        <v>4778</v>
      </c>
      <c r="C92" s="90"/>
      <c r="D92" s="90" t="e">
        <f>VLOOKUP(A92,'Avec déclinaison'!$F$12:$I$374,6,FALSE)</f>
        <v>#REF!</v>
      </c>
      <c r="E92" s="38" t="str">
        <f>VLOOKUP(A92,ARTICLES!$A$1:$BE$1292,57,FALSE)</f>
        <v>AS</v>
      </c>
      <c r="F92" s="38">
        <f>VLOOKUP(A92,ARTICLES!$A$1:$AZ$1292,52,FALSE)</f>
        <v>0</v>
      </c>
      <c r="G92" s="45"/>
      <c r="H92" s="40"/>
      <c r="I92" s="41"/>
      <c r="J92" s="42"/>
      <c r="K92" s="41"/>
      <c r="L92" s="43">
        <v>34</v>
      </c>
      <c r="M92" s="41"/>
      <c r="N92" s="44">
        <f>VLOOKUP(A92,'BASE ARTICLE SAMUEL 25012023 v1'!$A$1:$K$1287,11,FALSE)</f>
        <v>41.985300000000002</v>
      </c>
      <c r="O92" s="69">
        <f t="shared" ref="O92:O109" si="4">IF(N92-L92=0,"",(N92-L92)/L92)</f>
        <v>0.23486176470588241</v>
      </c>
      <c r="P92" s="48">
        <f>VLOOKUP(A92,'BASE ARTICLE SAMUEL 25012023 v2'!$A$1:$K$1287,11,FALSE)</f>
        <v>41.985300000000002</v>
      </c>
      <c r="Q92" s="85">
        <f t="shared" ref="Q92:Q109" si="5">(P92-L92)/L92</f>
        <v>0.23486176470588241</v>
      </c>
      <c r="R92" s="36">
        <f>VLOOKUP(A92,'Synthèse des ventes 2022'!$A$3:$C$535,3,FALSE)</f>
        <v>3</v>
      </c>
    </row>
    <row r="93" spans="1:19" ht="15.75" thickBot="1" x14ac:dyDescent="0.3">
      <c r="A93" s="37" t="s">
        <v>1314</v>
      </c>
      <c r="B93" s="38" t="s">
        <v>1315</v>
      </c>
      <c r="C93" s="90"/>
      <c r="D93" s="90" t="e">
        <f>VLOOKUP(A93,'Avec déclinaison'!$F$12:$I$374,6,FALSE)</f>
        <v>#REF!</v>
      </c>
      <c r="E93" s="38" t="str">
        <f>VLOOKUP(A93,ARTICLES!$A$1:$BE$1292,57,FALSE)</f>
        <v>AS</v>
      </c>
      <c r="F93" s="38">
        <f>VLOOKUP(A93,ARTICLES!$A$1:$AZ$1292,52,FALSE)</f>
        <v>0</v>
      </c>
      <c r="G93" s="45">
        <v>35</v>
      </c>
      <c r="H93" s="40">
        <v>36.667999999999999</v>
      </c>
      <c r="I93" s="41">
        <v>4.7657142857142835E-2</v>
      </c>
      <c r="J93" s="42">
        <v>36.667999999999999</v>
      </c>
      <c r="K93" s="41">
        <v>0</v>
      </c>
      <c r="L93" s="43">
        <v>36.67</v>
      </c>
      <c r="M93" s="41">
        <v>5.4543471146570423E-5</v>
      </c>
      <c r="N93" s="44">
        <f>VLOOKUP(A93,'BASE ARTICLE SAMUEL 25012023 v1'!$A$1:$K$1287,11,FALSE)</f>
        <v>48.817800000000005</v>
      </c>
      <c r="O93" s="69">
        <f t="shared" si="4"/>
        <v>0.33127352058903747</v>
      </c>
      <c r="P93" s="48">
        <f>VLOOKUP(A93,'BASE ARTICLE SAMUEL 25012023 v2'!$A$1:$K$1287,11,FALSE)</f>
        <v>48.817800000000005</v>
      </c>
      <c r="Q93" s="85">
        <f t="shared" si="5"/>
        <v>0.33127352058903747</v>
      </c>
      <c r="R93" s="36">
        <f>VLOOKUP(A93,'Synthèse des ventes 2022'!$A$3:$C$535,3,FALSE)</f>
        <v>115</v>
      </c>
      <c r="S93" s="67" t="s">
        <v>4400</v>
      </c>
    </row>
    <row r="94" spans="1:19" ht="15.75" thickBot="1" x14ac:dyDescent="0.3">
      <c r="A94" s="37" t="s">
        <v>1316</v>
      </c>
      <c r="B94" s="38" t="s">
        <v>1317</v>
      </c>
      <c r="C94" s="90"/>
      <c r="D94" s="90" t="e">
        <f>VLOOKUP(A94,'Avec déclinaison'!$F$12:$I$374,6,FALSE)</f>
        <v>#REF!</v>
      </c>
      <c r="E94" s="38" t="str">
        <f>VLOOKUP(A94,ARTICLES!$A$1:$BE$1292,57,FALSE)</f>
        <v>AS</v>
      </c>
      <c r="F94" s="38">
        <f>VLOOKUP(A94,ARTICLES!$A$1:$AZ$1292,52,FALSE)</f>
        <v>0</v>
      </c>
      <c r="G94" s="45">
        <v>35</v>
      </c>
      <c r="H94" s="40">
        <v>36.667999999999999</v>
      </c>
      <c r="I94" s="41">
        <v>4.7657142857142835E-2</v>
      </c>
      <c r="J94" s="42">
        <v>36.667999999999999</v>
      </c>
      <c r="K94" s="41">
        <v>0</v>
      </c>
      <c r="L94" s="43">
        <v>36.67</v>
      </c>
      <c r="M94" s="41">
        <v>5.4543471146570423E-5</v>
      </c>
      <c r="N94" s="44">
        <f>VLOOKUP(A94,'BASE ARTICLE SAMUEL 25012023 v1'!$A$1:$K$1287,11,FALSE)</f>
        <v>48.817800000000005</v>
      </c>
      <c r="O94" s="69">
        <f t="shared" si="4"/>
        <v>0.33127352058903747</v>
      </c>
      <c r="P94" s="48">
        <f>VLOOKUP(A94,'BASE ARTICLE SAMUEL 25012023 v2'!$A$1:$K$1287,11,FALSE)</f>
        <v>48.817800000000005</v>
      </c>
      <c r="Q94" s="85">
        <f t="shared" si="5"/>
        <v>0.33127352058903747</v>
      </c>
      <c r="R94" s="36">
        <f>VLOOKUP(A94,'Synthèse des ventes 2022'!$A$3:$C$535,3,FALSE)</f>
        <v>170</v>
      </c>
      <c r="S94" s="67" t="s">
        <v>4400</v>
      </c>
    </row>
    <row r="95" spans="1:19" ht="15.75" thickBot="1" x14ac:dyDescent="0.3">
      <c r="A95" s="37" t="s">
        <v>1318</v>
      </c>
      <c r="B95" s="38" t="s">
        <v>1319</v>
      </c>
      <c r="C95" s="90"/>
      <c r="D95" s="90" t="e">
        <f>VLOOKUP(A95,'Avec déclinaison'!$F$12:$I$374,6,FALSE)</f>
        <v>#REF!</v>
      </c>
      <c r="E95" s="38" t="str">
        <f>VLOOKUP(A95,ARTICLES!$A$1:$BE$1292,57,FALSE)</f>
        <v>AS</v>
      </c>
      <c r="F95" s="38">
        <f>VLOOKUP(A95,ARTICLES!$A$1:$AZ$1292,52,FALSE)</f>
        <v>0</v>
      </c>
      <c r="G95" s="45">
        <v>40</v>
      </c>
      <c r="H95" s="40">
        <v>41.363</v>
      </c>
      <c r="I95" s="41">
        <v>3.4074999999999987E-2</v>
      </c>
      <c r="J95" s="42">
        <v>41.363</v>
      </c>
      <c r="K95" s="41">
        <v>0</v>
      </c>
      <c r="L95" s="43">
        <v>41.36</v>
      </c>
      <c r="M95" s="41">
        <v>-7.2528588351911455E-5</v>
      </c>
      <c r="N95" s="44">
        <f>VLOOKUP(A95,'BASE ARTICLE SAMUEL 25012023 v1'!$A$1:$K$1287,11,FALSE)</f>
        <v>55.222999999999999</v>
      </c>
      <c r="O95" s="69">
        <f t="shared" si="4"/>
        <v>0.335178916827853</v>
      </c>
      <c r="P95" s="48">
        <f>VLOOKUP(A95,'BASE ARTICLE SAMUEL 25012023 v2'!$A$1:$K$1287,11,FALSE)</f>
        <v>55.222999999999999</v>
      </c>
      <c r="Q95" s="85">
        <f t="shared" si="5"/>
        <v>0.335178916827853</v>
      </c>
      <c r="R95" s="36">
        <f>VLOOKUP(A95,'Synthèse des ventes 2022'!$A$3:$C$535,3,FALSE)</f>
        <v>235</v>
      </c>
      <c r="S95" s="67" t="s">
        <v>4400</v>
      </c>
    </row>
    <row r="96" spans="1:19" ht="15.75" thickBot="1" x14ac:dyDescent="0.3">
      <c r="A96" s="37" t="s">
        <v>1320</v>
      </c>
      <c r="B96" s="38" t="s">
        <v>1321</v>
      </c>
      <c r="C96" s="90"/>
      <c r="D96" s="90" t="e">
        <f>VLOOKUP(A96,'Avec déclinaison'!$F$12:$I$374,6,FALSE)</f>
        <v>#REF!</v>
      </c>
      <c r="E96" s="38" t="str">
        <f>VLOOKUP(A96,ARTICLES!$A$1:$BE$1292,57,FALSE)</f>
        <v>AS</v>
      </c>
      <c r="F96" s="38">
        <f>VLOOKUP(A96,ARTICLES!$A$1:$AZ$1292,52,FALSE)</f>
        <v>0</v>
      </c>
      <c r="G96" s="45">
        <v>51</v>
      </c>
      <c r="H96" s="40">
        <v>54.521499999999996</v>
      </c>
      <c r="I96" s="41">
        <v>6.9049019607843057E-2</v>
      </c>
      <c r="J96" s="42">
        <v>54.6387</v>
      </c>
      <c r="K96" s="41">
        <v>2.1496107040342612E-3</v>
      </c>
      <c r="L96" s="43">
        <v>54.64</v>
      </c>
      <c r="M96" s="41">
        <v>2.3792659781446537E-5</v>
      </c>
      <c r="N96" s="44">
        <f>VLOOKUP(A96,'BASE ARTICLE SAMUEL 25012023 v1'!$A$1:$K$1287,11,FALSE)</f>
        <v>67.653000000000006</v>
      </c>
      <c r="O96" s="69">
        <f t="shared" si="4"/>
        <v>0.23815885797950229</v>
      </c>
      <c r="P96" s="48">
        <f>VLOOKUP(A96,'BASE ARTICLE SAMUEL 25012023 v2'!$A$1:$K$1287,11,FALSE)</f>
        <v>67.653000000000006</v>
      </c>
      <c r="Q96" s="85">
        <f t="shared" si="5"/>
        <v>0.23815885797950229</v>
      </c>
      <c r="R96" s="36">
        <f>VLOOKUP(A96,'Synthèse des ventes 2022'!$A$3:$C$535,3,FALSE)</f>
        <v>142</v>
      </c>
      <c r="S96" s="67" t="s">
        <v>4400</v>
      </c>
    </row>
    <row r="97" spans="1:19" ht="15.75" thickBot="1" x14ac:dyDescent="0.3">
      <c r="A97" s="37" t="s">
        <v>1322</v>
      </c>
      <c r="B97" s="38" t="s">
        <v>1323</v>
      </c>
      <c r="C97" s="90"/>
      <c r="D97" s="90" t="e">
        <f>VLOOKUP(A97,'Avec déclinaison'!$F$12:$I$374,6,FALSE)</f>
        <v>#REF!</v>
      </c>
      <c r="E97" s="38" t="str">
        <f>VLOOKUP(A97,ARTICLES!$A$1:$BE$1292,57,FALSE)</f>
        <v>AS</v>
      </c>
      <c r="F97" s="38">
        <f>VLOOKUP(A97,ARTICLES!$A$1:$AZ$1292,52,FALSE)</f>
        <v>0</v>
      </c>
      <c r="G97" s="45">
        <v>40</v>
      </c>
      <c r="H97" s="40">
        <v>41.084000000000003</v>
      </c>
      <c r="I97" s="41">
        <v>2.7100000000000079E-2</v>
      </c>
      <c r="J97" s="42">
        <v>41.084000000000003</v>
      </c>
      <c r="K97" s="41">
        <v>0</v>
      </c>
      <c r="L97" s="43">
        <v>41.08</v>
      </c>
      <c r="M97" s="41">
        <v>-9.7361503261729346E-5</v>
      </c>
      <c r="N97" s="44">
        <f>VLOOKUP(A97,'BASE ARTICLE SAMUEL 25012023 v1'!$A$1:$K$1287,11,FALSE)</f>
        <v>43.075900000000004</v>
      </c>
      <c r="O97" s="69">
        <f t="shared" si="4"/>
        <v>4.8585686465433452E-2</v>
      </c>
      <c r="P97" s="48">
        <f>VLOOKUP(A97,'BASE ARTICLE SAMUEL 25012023 v2'!$A$1:$K$1287,11,FALSE)</f>
        <v>43.075900000000004</v>
      </c>
      <c r="Q97" s="85">
        <f t="shared" si="5"/>
        <v>4.8585686465433452E-2</v>
      </c>
      <c r="R97" s="36">
        <f>VLOOKUP(A97,'Synthèse des ventes 2022'!$A$3:$C$535,3,FALSE)</f>
        <v>10</v>
      </c>
      <c r="S97" s="67" t="s">
        <v>4400</v>
      </c>
    </row>
    <row r="98" spans="1:19" ht="15.75" thickBot="1" x14ac:dyDescent="0.3">
      <c r="A98" s="37" t="s">
        <v>1324</v>
      </c>
      <c r="B98" s="38" t="s">
        <v>1325</v>
      </c>
      <c r="C98" s="90"/>
      <c r="D98" s="90" t="e">
        <f>VLOOKUP(A98,'Avec déclinaison'!$F$12:$I$374,6,FALSE)</f>
        <v>#REF!</v>
      </c>
      <c r="E98" s="38" t="str">
        <f>VLOOKUP(A98,ARTICLES!$A$1:$BE$1292,57,FALSE)</f>
        <v>AS</v>
      </c>
      <c r="F98" s="38">
        <f>VLOOKUP(A98,ARTICLES!$A$1:$AZ$1292,52,FALSE)</f>
        <v>0</v>
      </c>
      <c r="G98" s="45">
        <v>61</v>
      </c>
      <c r="H98" s="40">
        <v>64.427499999999995</v>
      </c>
      <c r="I98" s="41">
        <v>5.6188524590163852E-2</v>
      </c>
      <c r="J98" s="42">
        <v>64.427499999999995</v>
      </c>
      <c r="K98" s="41">
        <v>0</v>
      </c>
      <c r="L98" s="43">
        <v>64.430000000000007</v>
      </c>
      <c r="M98" s="41">
        <v>3.8803306041860034E-5</v>
      </c>
      <c r="N98" s="44">
        <f>VLOOKUP(A98,'BASE ARTICLE SAMUEL 25012023 v1'!$A$1:$K$1287,11,FALSE)</f>
        <v>75.987600000000015</v>
      </c>
      <c r="O98" s="69">
        <f t="shared" si="4"/>
        <v>0.17938227533757575</v>
      </c>
      <c r="P98" s="48">
        <f>VLOOKUP(A98,'BASE ARTICLE SAMUEL 25012023 v2'!$A$1:$K$1287,11,FALSE)</f>
        <v>75.987600000000015</v>
      </c>
      <c r="Q98" s="85">
        <f t="shared" si="5"/>
        <v>0.17938227533757575</v>
      </c>
      <c r="R98" s="36">
        <f>VLOOKUP(A98,'Synthèse des ventes 2022'!$A$3:$C$535,3,FALSE)</f>
        <v>64</v>
      </c>
      <c r="S98" s="67" t="s">
        <v>4400</v>
      </c>
    </row>
    <row r="99" spans="1:19" ht="15.75" thickBot="1" x14ac:dyDescent="0.3">
      <c r="A99" s="37" t="s">
        <v>1497</v>
      </c>
      <c r="B99" s="38" t="s">
        <v>1327</v>
      </c>
      <c r="C99" s="90"/>
      <c r="D99" s="90" t="e">
        <f>VLOOKUP(A99,'Avec déclinaison'!$F$12:$I$374,6,FALSE)</f>
        <v>#REF!</v>
      </c>
      <c r="E99" s="38" t="str">
        <f>VLOOKUP(A99,ARTICLES!$A$1:$BE$1292,57,FALSE)</f>
        <v>AS</v>
      </c>
      <c r="F99" s="38">
        <f>VLOOKUP(A99,ARTICLES!$A$1:$AZ$1292,52,FALSE)</f>
        <v>0</v>
      </c>
      <c r="G99" s="45">
        <v>70</v>
      </c>
      <c r="H99" s="40">
        <v>73.667500000000004</v>
      </c>
      <c r="I99" s="41">
        <v>5.2392857142857199E-2</v>
      </c>
      <c r="J99" s="42">
        <v>73.67</v>
      </c>
      <c r="K99" s="41">
        <v>3.3936267689248665E-5</v>
      </c>
      <c r="L99" s="43">
        <v>73.67</v>
      </c>
      <c r="M99" s="41">
        <v>0</v>
      </c>
      <c r="N99" s="44">
        <f>VLOOKUP(A99,'BASE ARTICLE SAMUEL 25012023 v1'!$A$1:$K$1287,11,FALSE)</f>
        <v>93.81410000000001</v>
      </c>
      <c r="O99" s="69">
        <f t="shared" si="4"/>
        <v>0.27343694855436418</v>
      </c>
      <c r="P99" s="48">
        <f>VLOOKUP(A99,'BASE ARTICLE SAMUEL 25012023 v2'!$A$1:$K$1287,11,FALSE)</f>
        <v>93.81410000000001</v>
      </c>
      <c r="Q99" s="85">
        <f t="shared" si="5"/>
        <v>0.27343694855436418</v>
      </c>
      <c r="R99" s="36"/>
      <c r="S99" s="67" t="s">
        <v>4400</v>
      </c>
    </row>
    <row r="100" spans="1:19" ht="15.75" thickBot="1" x14ac:dyDescent="0.3">
      <c r="A100" s="37" t="s">
        <v>1330</v>
      </c>
      <c r="B100" s="38" t="s">
        <v>1331</v>
      </c>
      <c r="C100" s="90"/>
      <c r="D100" s="90" t="e">
        <f>VLOOKUP(A100,'Avec déclinaison'!$F$12:$I$374,6,FALSE)</f>
        <v>#REF!</v>
      </c>
      <c r="E100" s="38" t="str">
        <f>VLOOKUP(A100,ARTICLES!$A$1:$BE$1292,57,FALSE)</f>
        <v>AS</v>
      </c>
      <c r="F100" s="38">
        <f>VLOOKUP(A100,ARTICLES!$A$1:$AZ$1292,52,FALSE)</f>
        <v>0</v>
      </c>
      <c r="G100" s="45">
        <v>71</v>
      </c>
      <c r="H100" s="40">
        <v>75.362499999999997</v>
      </c>
      <c r="I100" s="41">
        <v>6.1443661971830946E-2</v>
      </c>
      <c r="J100" s="42">
        <v>75.931200000000004</v>
      </c>
      <c r="K100" s="41">
        <v>7.5461933985736529E-3</v>
      </c>
      <c r="L100" s="43">
        <v>75.930000000000007</v>
      </c>
      <c r="M100" s="41">
        <v>-1.5803780264202375E-5</v>
      </c>
      <c r="N100" s="44">
        <f>VLOOKUP(A100,'BASE ARTICLE SAMUEL 25012023 v1'!$A$1:$K$1287,11,FALSE)</f>
        <v>96.031100000000009</v>
      </c>
      <c r="O100" s="69">
        <f t="shared" si="4"/>
        <v>0.26473198999078101</v>
      </c>
      <c r="P100" s="48">
        <f>VLOOKUP(A100,'BASE ARTICLE SAMUEL 25012023 v2'!$A$1:$K$1287,11,FALSE)</f>
        <v>96.031100000000009</v>
      </c>
      <c r="Q100" s="85">
        <f t="shared" si="5"/>
        <v>0.26473198999078101</v>
      </c>
      <c r="R100" s="36">
        <f>VLOOKUP(A100,'Synthèse des ventes 2022'!$A$3:$C$535,3,FALSE)</f>
        <v>20</v>
      </c>
      <c r="S100" s="67" t="s">
        <v>4400</v>
      </c>
    </row>
    <row r="101" spans="1:19" ht="15.75" thickBot="1" x14ac:dyDescent="0.3">
      <c r="A101" s="37" t="s">
        <v>1499</v>
      </c>
      <c r="B101" s="38" t="s">
        <v>1333</v>
      </c>
      <c r="C101" s="90"/>
      <c r="D101" s="90" t="e">
        <f>VLOOKUP(A101,'Avec déclinaison'!$F$12:$I$374,6,FALSE)</f>
        <v>#REF!</v>
      </c>
      <c r="E101" s="38" t="str">
        <f>VLOOKUP(A101,ARTICLES!$A$1:$BE$1292,57,FALSE)</f>
        <v>AS</v>
      </c>
      <c r="F101" s="38">
        <f>VLOOKUP(A101,ARTICLES!$A$1:$AZ$1292,52,FALSE)</f>
        <v>0</v>
      </c>
      <c r="G101" s="45">
        <v>86</v>
      </c>
      <c r="H101" s="40">
        <v>90.473500000000001</v>
      </c>
      <c r="I101" s="41">
        <v>5.2017441860465134E-2</v>
      </c>
      <c r="J101" s="42">
        <v>90.473500000000001</v>
      </c>
      <c r="K101" s="41">
        <v>0</v>
      </c>
      <c r="L101" s="43">
        <v>90.47</v>
      </c>
      <c r="M101" s="41">
        <v>-3.8685360906812505E-5</v>
      </c>
      <c r="N101" s="44">
        <f>VLOOKUP(A101,'BASE ARTICLE SAMUEL 25012023 v1'!$A$1:$K$1287,11,FALSE)</f>
        <v>115.1712</v>
      </c>
      <c r="O101" s="69">
        <f t="shared" si="4"/>
        <v>0.2730319442909252</v>
      </c>
      <c r="P101" s="48">
        <f>VLOOKUP(A101,'BASE ARTICLE SAMUEL 25012023 v2'!$A$1:$K$1287,11,FALSE)</f>
        <v>115.1712</v>
      </c>
      <c r="Q101" s="85">
        <f t="shared" si="5"/>
        <v>0.2730319442909252</v>
      </c>
      <c r="R101" s="36"/>
      <c r="S101" s="67" t="s">
        <v>4400</v>
      </c>
    </row>
    <row r="102" spans="1:19" ht="15.75" thickBot="1" x14ac:dyDescent="0.3">
      <c r="A102" s="37" t="s">
        <v>1336</v>
      </c>
      <c r="B102" s="38" t="s">
        <v>1337</v>
      </c>
      <c r="C102" s="90"/>
      <c r="D102" s="90" t="e">
        <f>VLOOKUP(A102,'Avec déclinaison'!$F$12:$I$374,6,FALSE)</f>
        <v>#REF!</v>
      </c>
      <c r="E102" s="38" t="str">
        <f>VLOOKUP(A102,ARTICLES!$A$1:$BE$1292,57,FALSE)</f>
        <v>AS</v>
      </c>
      <c r="F102" s="38">
        <f>VLOOKUP(A102,ARTICLES!$A$1:$AZ$1292,52,FALSE)</f>
        <v>0</v>
      </c>
      <c r="G102" s="45">
        <v>100</v>
      </c>
      <c r="H102" s="40">
        <v>103.33750000000001</v>
      </c>
      <c r="I102" s="41">
        <v>3.3375000000000057E-2</v>
      </c>
      <c r="J102" s="42">
        <v>103.33750000000001</v>
      </c>
      <c r="K102" s="41">
        <v>0</v>
      </c>
      <c r="L102" s="43">
        <v>103.34</v>
      </c>
      <c r="M102" s="41">
        <v>2.4192572880103796E-5</v>
      </c>
      <c r="N102" s="44">
        <f>VLOOKUP(A102,'BASE ARTICLE SAMUEL 25012023 v1'!$A$1:$K$1287,11,FALSE)</f>
        <v>95.31410000000001</v>
      </c>
      <c r="O102" s="69">
        <f t="shared" si="4"/>
        <v>-7.7664989355525377E-2</v>
      </c>
      <c r="P102" s="48">
        <f>VLOOKUP(A102,'BASE ARTICLE SAMUEL 25012023 v2'!$A$1:$K$1287,11,FALSE)</f>
        <v>95.31410000000001</v>
      </c>
      <c r="Q102" s="85">
        <f t="shared" si="5"/>
        <v>-7.7664989355525377E-2</v>
      </c>
      <c r="R102" s="36">
        <f>VLOOKUP(A102,'Synthèse des ventes 2022'!$A$3:$C$535,3,FALSE)</f>
        <v>15</v>
      </c>
      <c r="S102" s="67" t="s">
        <v>4400</v>
      </c>
    </row>
    <row r="103" spans="1:19" ht="15.75" thickBot="1" x14ac:dyDescent="0.3">
      <c r="A103" s="37" t="s">
        <v>1338</v>
      </c>
      <c r="B103" s="38" t="s">
        <v>1339</v>
      </c>
      <c r="C103" s="90"/>
      <c r="D103" s="90" t="e">
        <f>VLOOKUP(A103,'Avec déclinaison'!$F$12:$I$374,6,FALSE)</f>
        <v>#REF!</v>
      </c>
      <c r="E103" s="38" t="str">
        <f>VLOOKUP(A103,ARTICLES!$A$1:$BE$1292,57,FALSE)</f>
        <v>AS</v>
      </c>
      <c r="F103" s="38">
        <f>VLOOKUP(A103,ARTICLES!$A$1:$AZ$1292,52,FALSE)</f>
        <v>0</v>
      </c>
      <c r="G103" s="45">
        <v>51</v>
      </c>
      <c r="H103" s="40">
        <v>54.521499999999996</v>
      </c>
      <c r="I103" s="41">
        <v>6.9049019607843057E-2</v>
      </c>
      <c r="J103" s="42">
        <v>54.6387</v>
      </c>
      <c r="K103" s="41">
        <v>2.1496107040342612E-3</v>
      </c>
      <c r="L103" s="43">
        <v>54.64</v>
      </c>
      <c r="M103" s="41">
        <v>2.3792659781446537E-5</v>
      </c>
      <c r="N103" s="44">
        <f>VLOOKUP(A103,'BASE ARTICLE SAMUEL 25012023 v1'!$A$1:$K$1287,11,FALSE)</f>
        <v>67.653000000000006</v>
      </c>
      <c r="O103" s="69">
        <f t="shared" si="4"/>
        <v>0.23815885797950229</v>
      </c>
      <c r="P103" s="48">
        <f>VLOOKUP(A103,'BASE ARTICLE SAMUEL 25012023 v2'!$A$1:$K$1287,11,FALSE)</f>
        <v>67.653000000000006</v>
      </c>
      <c r="Q103" s="85">
        <f t="shared" si="5"/>
        <v>0.23815885797950229</v>
      </c>
      <c r="R103" s="36">
        <f>VLOOKUP(A103,'Synthèse des ventes 2022'!$A$3:$C$535,3,FALSE)</f>
        <v>6</v>
      </c>
      <c r="S103" s="67" t="s">
        <v>4400</v>
      </c>
    </row>
    <row r="104" spans="1:19" ht="15.75" thickBot="1" x14ac:dyDescent="0.3">
      <c r="A104" s="37" t="s">
        <v>1340</v>
      </c>
      <c r="B104" s="38" t="s">
        <v>1341</v>
      </c>
      <c r="C104" s="90"/>
      <c r="D104" s="90" t="e">
        <f>VLOOKUP(A104,'Avec déclinaison'!$F$12:$I$374,6,FALSE)</f>
        <v>#REF!</v>
      </c>
      <c r="E104" s="38" t="str">
        <f>VLOOKUP(A104,ARTICLES!$A$1:$BE$1292,57,FALSE)</f>
        <v>AS</v>
      </c>
      <c r="F104" s="38">
        <f>VLOOKUP(A104,ARTICLES!$A$1:$AZ$1292,52,FALSE)</f>
        <v>0</v>
      </c>
      <c r="G104" s="45">
        <v>94</v>
      </c>
      <c r="H104" s="40">
        <v>96.849500000000006</v>
      </c>
      <c r="I104" s="41">
        <v>3.0313829787234108E-2</v>
      </c>
      <c r="J104" s="42">
        <v>96.849500000000006</v>
      </c>
      <c r="K104" s="41">
        <v>0</v>
      </c>
      <c r="L104" s="43">
        <v>96.85</v>
      </c>
      <c r="M104" s="41">
        <v>5.1626492649747963E-6</v>
      </c>
      <c r="N104" s="44">
        <f>VLOOKUP(A104,'BASE ARTICLE SAMUEL 25012023 v1'!$A$1:$K$1287,11,FALSE)</f>
        <v>78.987600000000015</v>
      </c>
      <c r="O104" s="69">
        <f t="shared" si="4"/>
        <v>-0.18443366029943192</v>
      </c>
      <c r="P104" s="48">
        <f>VLOOKUP(A104,'BASE ARTICLE SAMUEL 25012023 v2'!$A$1:$K$1287,11,FALSE)</f>
        <v>78.987600000000015</v>
      </c>
      <c r="Q104" s="85">
        <f t="shared" si="5"/>
        <v>-0.18443366029943192</v>
      </c>
      <c r="R104" s="36">
        <f>VLOOKUP(A104,'Synthèse des ventes 2022'!$A$3:$C$535,3,FALSE)</f>
        <v>6</v>
      </c>
      <c r="S104" s="67" t="s">
        <v>4400</v>
      </c>
    </row>
    <row r="105" spans="1:19" ht="15.75" thickBot="1" x14ac:dyDescent="0.3">
      <c r="A105" s="37" t="s">
        <v>1342</v>
      </c>
      <c r="B105" s="38" t="s">
        <v>1343</v>
      </c>
      <c r="C105" s="90"/>
      <c r="D105" s="90" t="e">
        <f>VLOOKUP(A105,'Avec déclinaison'!$F$12:$I$374,6,FALSE)</f>
        <v>#REF!</v>
      </c>
      <c r="E105" s="38" t="str">
        <f>VLOOKUP(A105,ARTICLES!$A$1:$BE$1292,57,FALSE)</f>
        <v>AS</v>
      </c>
      <c r="F105" s="38">
        <f>VLOOKUP(A105,ARTICLES!$A$1:$AZ$1292,52,FALSE)</f>
        <v>0</v>
      </c>
      <c r="G105" s="45">
        <v>100</v>
      </c>
      <c r="H105" s="40">
        <v>103.8395</v>
      </c>
      <c r="I105" s="41">
        <v>3.8395000000000012E-2</v>
      </c>
      <c r="J105" s="42">
        <v>103.8395</v>
      </c>
      <c r="K105" s="41">
        <v>0</v>
      </c>
      <c r="L105" s="43">
        <v>103.84</v>
      </c>
      <c r="M105" s="41">
        <v>4.8151233394073296E-6</v>
      </c>
      <c r="N105" s="44">
        <f>VLOOKUP(A105,'BASE ARTICLE SAMUEL 25012023 v1'!$A$1:$K$1287,11,FALSE)</f>
        <v>93.080500000000015</v>
      </c>
      <c r="O105" s="69">
        <f t="shared" si="4"/>
        <v>-0.10361614021571637</v>
      </c>
      <c r="P105" s="48">
        <f>VLOOKUP(A105,'BASE ARTICLE SAMUEL 25012023 v2'!$A$1:$K$1287,11,FALSE)</f>
        <v>93.080500000000015</v>
      </c>
      <c r="Q105" s="85">
        <f t="shared" si="5"/>
        <v>-0.10361614021571637</v>
      </c>
      <c r="R105" s="36">
        <f>VLOOKUP(A105,'Synthèse des ventes 2022'!$A$3:$C$535,3,FALSE)</f>
        <v>7</v>
      </c>
      <c r="S105" s="67" t="s">
        <v>4400</v>
      </c>
    </row>
    <row r="106" spans="1:19" ht="15.75" thickBot="1" x14ac:dyDescent="0.3">
      <c r="A106" s="37" t="s">
        <v>1344</v>
      </c>
      <c r="B106" s="38" t="s">
        <v>1345</v>
      </c>
      <c r="C106" s="90"/>
      <c r="D106" s="90" t="e">
        <f>VLOOKUP(A106,'Avec déclinaison'!$F$12:$I$374,6,FALSE)</f>
        <v>#REF!</v>
      </c>
      <c r="E106" s="38" t="str">
        <f>VLOOKUP(A106,ARTICLES!$A$1:$BE$1292,57,FALSE)</f>
        <v>AS</v>
      </c>
      <c r="F106" s="38">
        <f>VLOOKUP(A106,ARTICLES!$A$1:$AZ$1292,52,FALSE)</f>
        <v>0</v>
      </c>
      <c r="G106" s="45">
        <v>100</v>
      </c>
      <c r="H106" s="40">
        <v>103.8395</v>
      </c>
      <c r="I106" s="41">
        <v>3.8395000000000012E-2</v>
      </c>
      <c r="J106" s="42">
        <v>103.8395</v>
      </c>
      <c r="K106" s="41">
        <v>0</v>
      </c>
      <c r="L106" s="43">
        <v>103.84</v>
      </c>
      <c r="M106" s="41">
        <v>4.8151233394073296E-6</v>
      </c>
      <c r="N106" s="44">
        <f>VLOOKUP(A106,'BASE ARTICLE SAMUEL 25012023 v1'!$A$1:$K$1287,11,FALSE)</f>
        <v>94.56410000000001</v>
      </c>
      <c r="O106" s="69">
        <f t="shared" si="4"/>
        <v>-8.9328775038520727E-2</v>
      </c>
      <c r="P106" s="48">
        <f>VLOOKUP(A106,'BASE ARTICLE SAMUEL 25012023 v2'!$A$1:$K$1287,11,FALSE)</f>
        <v>94.56410000000001</v>
      </c>
      <c r="Q106" s="85">
        <f t="shared" si="5"/>
        <v>-8.9328775038520727E-2</v>
      </c>
      <c r="R106" s="36">
        <f>VLOOKUP(A106,'Synthèse des ventes 2022'!$A$3:$C$535,3,FALSE)</f>
        <v>8</v>
      </c>
      <c r="S106" s="67" t="s">
        <v>4400</v>
      </c>
    </row>
    <row r="107" spans="1:19" ht="15.75" thickBot="1" x14ac:dyDescent="0.3">
      <c r="A107" s="37" t="s">
        <v>1346</v>
      </c>
      <c r="B107" s="38" t="s">
        <v>1347</v>
      </c>
      <c r="C107" s="90"/>
      <c r="D107" s="90" t="e">
        <f>VLOOKUP(A107,'Avec déclinaison'!$F$12:$I$374,6,FALSE)</f>
        <v>#REF!</v>
      </c>
      <c r="E107" s="38" t="str">
        <f>VLOOKUP(A107,ARTICLES!$A$1:$BE$1292,57,FALSE)</f>
        <v>AS</v>
      </c>
      <c r="F107" s="38">
        <f>VLOOKUP(A107,ARTICLES!$A$1:$AZ$1292,52,FALSE)</f>
        <v>0</v>
      </c>
      <c r="G107" s="45">
        <v>105</v>
      </c>
      <c r="H107" s="40">
        <v>109.28450000000001</v>
      </c>
      <c r="I107" s="41">
        <v>4.0804761904761983E-2</v>
      </c>
      <c r="J107" s="42">
        <v>109.28450000000001</v>
      </c>
      <c r="K107" s="41">
        <v>0</v>
      </c>
      <c r="L107" s="43">
        <v>109.28</v>
      </c>
      <c r="M107" s="41">
        <v>-4.1176928109725311E-5</v>
      </c>
      <c r="N107" s="44">
        <f>VLOOKUP(A107,'BASE ARTICLE SAMUEL 25012023 v1'!$A$1:$K$1287,11,FALSE)</f>
        <v>100.53110000000001</v>
      </c>
      <c r="O107" s="69">
        <f t="shared" si="4"/>
        <v>-8.0059480234260544E-2</v>
      </c>
      <c r="P107" s="48">
        <f>VLOOKUP(A107,'BASE ARTICLE SAMUEL 25012023 v2'!$A$1:$K$1287,11,FALSE)</f>
        <v>100.53110000000001</v>
      </c>
      <c r="Q107" s="85">
        <f t="shared" si="5"/>
        <v>-8.0059480234260544E-2</v>
      </c>
      <c r="R107" s="36">
        <f>VLOOKUP(A107,'Synthèse des ventes 2022'!$A$3:$C$535,3,FALSE)</f>
        <v>3</v>
      </c>
      <c r="S107" s="67" t="s">
        <v>4400</v>
      </c>
    </row>
    <row r="108" spans="1:19" ht="15.75" thickBot="1" x14ac:dyDescent="0.3">
      <c r="A108" s="37" t="s">
        <v>1350</v>
      </c>
      <c r="B108" s="38" t="s">
        <v>1351</v>
      </c>
      <c r="C108" s="90"/>
      <c r="D108" s="90" t="e">
        <f>VLOOKUP(A108,'Avec déclinaison'!$F$12:$I$374,6,FALSE)</f>
        <v>#REF!</v>
      </c>
      <c r="E108" s="38" t="str">
        <f>VLOOKUP(A108,ARTICLES!$A$1:$BE$1292,57,FALSE)</f>
        <v>AS</v>
      </c>
      <c r="F108" s="38">
        <f>VLOOKUP(A108,ARTICLES!$A$1:$AZ$1292,52,FALSE)</f>
        <v>0</v>
      </c>
      <c r="G108" s="45">
        <v>115</v>
      </c>
      <c r="H108" s="40">
        <v>119.7715</v>
      </c>
      <c r="I108" s="41">
        <v>4.1491304347826115E-2</v>
      </c>
      <c r="J108" s="42">
        <v>119.7715</v>
      </c>
      <c r="K108" s="41">
        <v>0</v>
      </c>
      <c r="L108" s="43">
        <v>119.77</v>
      </c>
      <c r="M108" s="41">
        <v>-1.2523847492994262E-5</v>
      </c>
      <c r="N108" s="44">
        <f>VLOOKUP(A108,'BASE ARTICLE SAMUEL 25012023 v1'!$A$1:$K$1287,11,FALSE)</f>
        <v>111.93</v>
      </c>
      <c r="O108" s="69">
        <f t="shared" si="4"/>
        <v>-6.5458796025715874E-2</v>
      </c>
      <c r="P108" s="48">
        <f>VLOOKUP(A108,'BASE ARTICLE SAMUEL 25012023 v2'!$A$1:$K$1287,11,FALSE)</f>
        <v>111.93</v>
      </c>
      <c r="Q108" s="85">
        <f t="shared" si="5"/>
        <v>-6.5458796025715874E-2</v>
      </c>
      <c r="R108" s="36"/>
      <c r="S108" s="67" t="s">
        <v>4331</v>
      </c>
    </row>
    <row r="109" spans="1:19" ht="15.75" thickBot="1" x14ac:dyDescent="0.3">
      <c r="A109" s="37" t="s">
        <v>2525</v>
      </c>
      <c r="B109" s="38" t="s">
        <v>1355</v>
      </c>
      <c r="C109" s="104" t="e">
        <f>VLOOKUP(A109,'Sans déclinaison'!$E$1:$J$187,6,FALSE)</f>
        <v>#N/A</v>
      </c>
      <c r="D109" s="104"/>
      <c r="E109" s="38" t="str">
        <f>VLOOKUP(A109,ARTICLES!$A$1:$BE$1292,57,FALSE)</f>
        <v>AF</v>
      </c>
      <c r="F109" s="38">
        <f>VLOOKUP(A109,ARTICLES!$A$1:$AZ$1292,52,FALSE)</f>
        <v>0</v>
      </c>
      <c r="G109" s="45">
        <v>35</v>
      </c>
      <c r="H109" s="40">
        <v>36.313000000000002</v>
      </c>
      <c r="I109" s="41">
        <v>3.7514285714285785E-2</v>
      </c>
      <c r="J109" s="42">
        <v>37.169899999999998</v>
      </c>
      <c r="K109" s="41">
        <v>2.3597609671467408E-2</v>
      </c>
      <c r="L109" s="43">
        <v>37.17</v>
      </c>
      <c r="M109" s="41">
        <v>2.6903489114396236E-6</v>
      </c>
      <c r="N109" s="44">
        <f>VLOOKUP(A109,'BASE ARTICLE SAMUEL 25012023 v1'!$A$1:$K$1287,11,FALSE)</f>
        <v>33.572000000000003</v>
      </c>
      <c r="O109" s="69">
        <f t="shared" si="4"/>
        <v>-9.6798493408662867E-2</v>
      </c>
      <c r="P109" s="48">
        <f>VLOOKUP(A109,'BASE ARTICLE SAMUEL 25012023 v2'!$A$1:$K$1287,11,FALSE)</f>
        <v>33.572000000000003</v>
      </c>
      <c r="Q109" s="85">
        <f t="shared" si="5"/>
        <v>-9.6798493408662867E-2</v>
      </c>
      <c r="R109" s="36"/>
      <c r="S109" s="67" t="s">
        <v>4400</v>
      </c>
    </row>
    <row r="110" spans="1:19" x14ac:dyDescent="0.25">
      <c r="I110" s="41"/>
      <c r="J110" s="34"/>
      <c r="K110" s="41"/>
      <c r="L110" s="35"/>
      <c r="M110" s="41"/>
      <c r="N110" s="36"/>
      <c r="P110" s="34"/>
      <c r="R110" s="36"/>
    </row>
    <row r="111" spans="1:19" x14ac:dyDescent="0.25">
      <c r="A111" s="86" t="s">
        <v>3682</v>
      </c>
      <c r="I111" s="41"/>
      <c r="J111" s="34"/>
      <c r="K111" s="41"/>
      <c r="L111" s="35"/>
      <c r="M111" s="41"/>
      <c r="N111" s="36"/>
      <c r="P111" s="34"/>
      <c r="R111" s="36"/>
    </row>
    <row r="112" spans="1:19" ht="15.75" thickBot="1" x14ac:dyDescent="0.3">
      <c r="I112" s="41"/>
      <c r="J112" s="34"/>
      <c r="K112" s="41"/>
      <c r="L112" s="35"/>
      <c r="M112" s="41"/>
      <c r="N112" s="36"/>
      <c r="P112" s="34"/>
      <c r="R112" s="36"/>
    </row>
    <row r="113" spans="1:19" ht="14.45" customHeight="1" x14ac:dyDescent="0.25">
      <c r="A113" s="128" t="s">
        <v>3671</v>
      </c>
      <c r="B113" s="128" t="s">
        <v>3672</v>
      </c>
      <c r="C113" s="126" t="s">
        <v>5667</v>
      </c>
      <c r="D113" s="126" t="s">
        <v>5668</v>
      </c>
      <c r="E113" s="118" t="s">
        <v>5663</v>
      </c>
      <c r="F113" s="118" t="s">
        <v>5661</v>
      </c>
      <c r="G113" s="130" t="s">
        <v>3673</v>
      </c>
      <c r="H113" s="132" t="s">
        <v>3674</v>
      </c>
      <c r="I113" s="41"/>
      <c r="J113" s="114" t="s">
        <v>3681</v>
      </c>
      <c r="K113" s="41"/>
      <c r="L113" s="116" t="s">
        <v>3676</v>
      </c>
      <c r="M113" s="41"/>
      <c r="N113" s="120" t="s">
        <v>4395</v>
      </c>
      <c r="P113" s="137" t="s">
        <v>4395</v>
      </c>
      <c r="R113" s="136" t="s">
        <v>4330</v>
      </c>
    </row>
    <row r="114" spans="1:19" ht="24.6" customHeight="1" thickBot="1" x14ac:dyDescent="0.3">
      <c r="A114" s="129"/>
      <c r="B114" s="129"/>
      <c r="C114" s="127"/>
      <c r="D114" s="127"/>
      <c r="E114" s="119"/>
      <c r="F114" s="119"/>
      <c r="G114" s="131"/>
      <c r="H114" s="133"/>
      <c r="I114" s="41"/>
      <c r="J114" s="115"/>
      <c r="K114" s="41"/>
      <c r="L114" s="117"/>
      <c r="M114" s="41"/>
      <c r="N114" s="121"/>
      <c r="P114" s="138"/>
      <c r="R114" s="136"/>
    </row>
    <row r="115" spans="1:19" ht="15.75" thickBot="1" x14ac:dyDescent="0.3">
      <c r="A115" s="37" t="s">
        <v>2358</v>
      </c>
      <c r="B115" s="38" t="s">
        <v>2359</v>
      </c>
      <c r="C115" s="90"/>
      <c r="D115" s="90" t="e">
        <f>VLOOKUP(A115,'Avec déclinaison'!$F$12:$I$374,6,FALSE)</f>
        <v>#REF!</v>
      </c>
      <c r="E115" s="38" t="str">
        <f>VLOOKUP(A115,ARTICLES!$A$1:$BE$1292,57,FALSE)</f>
        <v>AF</v>
      </c>
      <c r="F115" s="38">
        <f>VLOOKUP(A115,ARTICLES!$A$1:$AZ$1292,52,FALSE)</f>
        <v>0</v>
      </c>
      <c r="G115" s="46"/>
      <c r="H115" s="47"/>
      <c r="I115" s="41"/>
      <c r="J115" s="42"/>
      <c r="K115" s="41"/>
      <c r="L115" s="43">
        <v>847.14</v>
      </c>
      <c r="M115" s="41"/>
      <c r="N115" s="44">
        <f>VLOOKUP(A115,'BASE ARTICLE SAMUEL 25012023 v1'!$A$1:$K$4927,11,FALSE)</f>
        <v>748.54889971200009</v>
      </c>
      <c r="O115" s="69">
        <f t="shared" ref="O115:O151" si="6">IF(N115-L115=0,"",(N115-L115)/L115)</f>
        <v>-0.11638111798285986</v>
      </c>
      <c r="P115" s="48">
        <f>VLOOKUP(A115,'BASE ARTICLE SAMUEL 25012023 v2'!$A$1:$K$4927,11,FALSE)</f>
        <v>847.14</v>
      </c>
      <c r="Q115" s="85">
        <f t="shared" ref="Q115:Q151" si="7">(P115-L115)/L115</f>
        <v>0</v>
      </c>
      <c r="R115" s="36"/>
    </row>
    <row r="116" spans="1:19" ht="15.75" thickBot="1" x14ac:dyDescent="0.3">
      <c r="A116" s="37" t="s">
        <v>1274</v>
      </c>
      <c r="B116" s="38" t="s">
        <v>3683</v>
      </c>
      <c r="C116" s="90"/>
      <c r="D116" s="90" t="e">
        <f>VLOOKUP(A116,'Avec déclinaison'!$F$12:$I$374,6,FALSE)</f>
        <v>#REF!</v>
      </c>
      <c r="E116" s="38" t="str">
        <f>VLOOKUP(A116,ARTICLES!$A$1:$BE$1292,57,FALSE)</f>
        <v>AF</v>
      </c>
      <c r="F116" s="38">
        <f>VLOOKUP(A116,ARTICLES!$A$1:$AZ$1292,52,FALSE)</f>
        <v>558</v>
      </c>
      <c r="G116" s="46" t="s">
        <v>2359</v>
      </c>
      <c r="H116" s="47">
        <v>863.14</v>
      </c>
      <c r="I116" s="41"/>
      <c r="J116" s="42">
        <v>910.25</v>
      </c>
      <c r="K116" s="41">
        <v>5.4579790068818516E-2</v>
      </c>
      <c r="L116" s="43">
        <v>933.22619999999995</v>
      </c>
      <c r="M116" s="41">
        <v>2.524163691293595E-2</v>
      </c>
      <c r="N116" s="44">
        <f>VLOOKUP(A116,'BASE ARTICLE SAMUEL 25012023 v1'!$A$1:$K$4927,11,FALSE)</f>
        <v>912.49919971199995</v>
      </c>
      <c r="O116" s="69">
        <f t="shared" si="6"/>
        <v>-2.2210049704991137E-2</v>
      </c>
      <c r="P116" s="48">
        <f>VLOOKUP(A116,'BASE ARTICLE SAMUEL 25012023 v2'!$A$1:$K$4927,11,FALSE)</f>
        <v>933.23</v>
      </c>
      <c r="Q116" s="85">
        <f t="shared" si="7"/>
        <v>4.0718959669898934E-6</v>
      </c>
      <c r="R116" s="36">
        <f>VLOOKUP(A116,'Synthèse des ventes 2022'!$A$3:$C$535,3,FALSE)</f>
        <v>12</v>
      </c>
      <c r="S116" s="67" t="s">
        <v>4401</v>
      </c>
    </row>
    <row r="117" spans="1:19" ht="15.75" thickBot="1" x14ac:dyDescent="0.3">
      <c r="A117" s="37" t="s">
        <v>1276</v>
      </c>
      <c r="B117" s="38" t="s">
        <v>3684</v>
      </c>
      <c r="C117" s="90"/>
      <c r="D117" s="90" t="e">
        <f>VLOOKUP(A117,'Avec déclinaison'!$F$12:$I$374,6,FALSE)</f>
        <v>#REF!</v>
      </c>
      <c r="E117" s="38" t="str">
        <f>VLOOKUP(A117,ARTICLES!$A$1:$BE$1292,57,FALSE)</f>
        <v>AF</v>
      </c>
      <c r="F117" s="38">
        <f>VLOOKUP(A117,ARTICLES!$A$1:$AZ$1292,52,FALSE)</f>
        <v>0</v>
      </c>
      <c r="G117" s="46"/>
      <c r="H117" s="47">
        <v>864.45</v>
      </c>
      <c r="I117" s="41"/>
      <c r="J117" s="42">
        <v>1060.18</v>
      </c>
      <c r="K117" s="41">
        <v>0.22642142402683788</v>
      </c>
      <c r="L117" s="43">
        <v>1077.7997399999999</v>
      </c>
      <c r="M117" s="41">
        <v>1.6619574034597771E-2</v>
      </c>
      <c r="N117" s="44">
        <f>VLOOKUP(A117,'BASE ARTICLE SAMUEL 25012023 v1'!$A$1:$K$1287,11,FALSE)</f>
        <v>1142.1608497119998</v>
      </c>
      <c r="O117" s="69">
        <f t="shared" si="6"/>
        <v>5.971527670993864E-2</v>
      </c>
      <c r="P117" s="48">
        <f>VLOOKUP(A117,'BASE ARTICLE SAMUEL 25012023 v2'!$A$1:$K$4927,11,FALSE)</f>
        <v>1077.8</v>
      </c>
      <c r="Q117" s="85">
        <f t="shared" si="7"/>
        <v>2.4123219776030395E-7</v>
      </c>
      <c r="R117" s="36">
        <f>VLOOKUP(A117,'Synthèse des ventes 2022'!$A$3:$C$535,3,FALSE)</f>
        <v>15</v>
      </c>
      <c r="S117" s="67" t="s">
        <v>4401</v>
      </c>
    </row>
    <row r="118" spans="1:19" ht="15.75" thickBot="1" x14ac:dyDescent="0.3">
      <c r="A118" s="37" t="s">
        <v>1278</v>
      </c>
      <c r="B118" s="38" t="s">
        <v>1279</v>
      </c>
      <c r="C118" s="90"/>
      <c r="D118" s="90" t="e">
        <f>VLOOKUP(A118,'Avec déclinaison'!$F$12:$I$374,6,FALSE)</f>
        <v>#REF!</v>
      </c>
      <c r="E118" s="38" t="str">
        <f>VLOOKUP(A118,ARTICLES!$A$1:$BE$1292,57,FALSE)</f>
        <v>AF</v>
      </c>
      <c r="F118" s="38">
        <f>VLOOKUP(A118,ARTICLES!$A$1:$AZ$1292,52,FALSE)</f>
        <v>0</v>
      </c>
      <c r="G118" s="46">
        <v>1064</v>
      </c>
      <c r="H118" s="47">
        <v>1089.2471405333333</v>
      </c>
      <c r="I118" s="41">
        <v>2.3728515538847108E-2</v>
      </c>
      <c r="J118" s="42">
        <v>1105.32005</v>
      </c>
      <c r="K118" s="41">
        <v>1.4755980409365004E-2</v>
      </c>
      <c r="L118" s="43">
        <v>1014.3821187999999</v>
      </c>
      <c r="M118" s="41">
        <v>-8.2272940945927922E-2</v>
      </c>
      <c r="N118" s="44">
        <f>VLOOKUP(A118,'BASE ARTICLE SAMUEL 25012023 v1'!$A$1:$K$1287,11,FALSE)</f>
        <v>1174.2515000000003</v>
      </c>
      <c r="O118" s="69">
        <f t="shared" si="6"/>
        <v>0.15760272015552051</v>
      </c>
      <c r="P118" s="48">
        <f>VLOOKUP(A118,'BASE ARTICLE SAMUEL 25012023 v2'!$A$1:$K$4927,11,FALSE)</f>
        <v>1014.38</v>
      </c>
      <c r="Q118" s="85">
        <f t="shared" si="7"/>
        <v>-2.0887592167484795E-6</v>
      </c>
      <c r="R118" s="36">
        <f>VLOOKUP(A118,'Synthèse des ventes 2022'!$A$3:$C$535,3,FALSE)</f>
        <v>31</v>
      </c>
      <c r="S118" s="67" t="s">
        <v>4401</v>
      </c>
    </row>
    <row r="119" spans="1:19" ht="15.75" thickBot="1" x14ac:dyDescent="0.3">
      <c r="A119" s="37" t="s">
        <v>1280</v>
      </c>
      <c r="B119" s="38" t="s">
        <v>1281</v>
      </c>
      <c r="C119" s="90"/>
      <c r="D119" s="90" t="e">
        <f>VLOOKUP(A119,'Avec déclinaison'!$F$12:$I$374,6,FALSE)</f>
        <v>#REF!</v>
      </c>
      <c r="E119" s="38" t="str">
        <f>VLOOKUP(A119,ARTICLES!$A$1:$BE$1292,57,FALSE)</f>
        <v>AF</v>
      </c>
      <c r="F119" s="38">
        <f>VLOOKUP(A119,ARTICLES!$A$1:$AZ$1292,52,FALSE)</f>
        <v>0</v>
      </c>
      <c r="G119" s="46">
        <v>1182</v>
      </c>
      <c r="H119" s="47">
        <v>1227.6336026666665</v>
      </c>
      <c r="I119" s="41">
        <v>3.8607108855047839E-2</v>
      </c>
      <c r="J119" s="42">
        <v>1249.8002999999999</v>
      </c>
      <c r="K119" s="41">
        <v>1.8056443946453418E-2</v>
      </c>
      <c r="L119" s="43">
        <v>1261.7660300000002</v>
      </c>
      <c r="M119" s="41">
        <v>9.5741135603826868E-3</v>
      </c>
      <c r="N119" s="44">
        <f>VLOOKUP(A119,'BASE ARTICLE SAMUEL 25012023 v1'!$A$1:$K$1287,11,FALSE)</f>
        <v>1334.661449768</v>
      </c>
      <c r="O119" s="69">
        <f t="shared" si="6"/>
        <v>5.7772533128031489E-2</v>
      </c>
      <c r="P119" s="48">
        <f>VLOOKUP(A119,'BASE ARTICLE SAMUEL 25012023 v2'!$A$1:$K$4927,11,FALSE)</f>
        <v>1261.77</v>
      </c>
      <c r="Q119" s="85">
        <f t="shared" si="7"/>
        <v>3.1463836443225379E-6</v>
      </c>
      <c r="R119" s="36">
        <f>VLOOKUP(A119,'Synthèse des ventes 2022'!$A$3:$C$535,3,FALSE)</f>
        <v>14</v>
      </c>
      <c r="S119" s="67" t="s">
        <v>4401</v>
      </c>
    </row>
    <row r="120" spans="1:19" ht="15.75" thickBot="1" x14ac:dyDescent="0.3">
      <c r="A120" s="37" t="s">
        <v>1282</v>
      </c>
      <c r="B120" s="38" t="s">
        <v>1283</v>
      </c>
      <c r="C120" s="90"/>
      <c r="D120" s="90" t="e">
        <f>VLOOKUP(A120,'Avec déclinaison'!$F$12:$I$374,6,FALSE)</f>
        <v>#REF!</v>
      </c>
      <c r="E120" s="38" t="str">
        <f>VLOOKUP(A120,ARTICLES!$A$1:$BE$1292,57,FALSE)</f>
        <v>AF</v>
      </c>
      <c r="F120" s="38">
        <f>VLOOKUP(A120,ARTICLES!$A$1:$AZ$1292,52,FALSE)</f>
        <v>0</v>
      </c>
      <c r="G120" s="46">
        <v>1297</v>
      </c>
      <c r="H120" s="47">
        <v>1341.6464293333333</v>
      </c>
      <c r="I120" s="41">
        <v>3.4422844512978674E-2</v>
      </c>
      <c r="J120" s="42">
        <v>1372.7489000000003</v>
      </c>
      <c r="K120" s="41">
        <v>2.3182315389995715E-2</v>
      </c>
      <c r="L120" s="43">
        <v>1530.6248200000002</v>
      </c>
      <c r="M120" s="41">
        <v>0.11500713641074484</v>
      </c>
      <c r="N120" s="44">
        <f>VLOOKUP(A120,'BASE ARTICLE SAMUEL 25012023 v1'!$A$1:$K$1287,11,FALSE)</f>
        <v>1047.8829995999997</v>
      </c>
      <c r="O120" s="69">
        <f t="shared" si="6"/>
        <v>-0.31538873151161917</v>
      </c>
      <c r="P120" s="48">
        <f>VLOOKUP(A120,'BASE ARTICLE SAMUEL 25012023 v2'!$A$1:$K$4927,11,FALSE)</f>
        <v>1530.62</v>
      </c>
      <c r="Q120" s="85">
        <f t="shared" si="7"/>
        <v>-3.1490407952069019E-6</v>
      </c>
      <c r="R120" s="36">
        <f>VLOOKUP(A120,'Synthèse des ventes 2022'!$A$3:$C$535,3,FALSE)</f>
        <v>1</v>
      </c>
      <c r="S120" s="67" t="s">
        <v>4401</v>
      </c>
    </row>
    <row r="121" spans="1:19" ht="15.75" thickBot="1" x14ac:dyDescent="0.3">
      <c r="A121" s="37" t="s">
        <v>1284</v>
      </c>
      <c r="B121" s="38" t="s">
        <v>1285</v>
      </c>
      <c r="C121" s="90"/>
      <c r="D121" s="90" t="e">
        <f>VLOOKUP(A121,'Avec déclinaison'!$F$12:$I$374,6,FALSE)</f>
        <v>#REF!</v>
      </c>
      <c r="E121" s="38" t="str">
        <f>VLOOKUP(A121,ARTICLES!$A$1:$BE$1292,57,FALSE)</f>
        <v>AF</v>
      </c>
      <c r="F121" s="38">
        <f>VLOOKUP(A121,ARTICLES!$A$1:$AZ$1292,52,FALSE)</f>
        <v>0</v>
      </c>
      <c r="G121" s="46">
        <v>1328</v>
      </c>
      <c r="H121" s="47">
        <v>1372.424352</v>
      </c>
      <c r="I121" s="41">
        <v>3.3452072289156629E-2</v>
      </c>
      <c r="J121" s="42">
        <v>1406.2743</v>
      </c>
      <c r="K121" s="41">
        <v>2.4664345215582448E-2</v>
      </c>
      <c r="L121" s="43">
        <v>1457.2663</v>
      </c>
      <c r="M121" s="41">
        <v>3.6260351198909031E-2</v>
      </c>
      <c r="N121" s="44">
        <f>VLOOKUP(A121,'BASE ARTICLE SAMUEL 25012023 v1'!$A$1:$K$1287,11,FALSE)</f>
        <v>1514.0261997519999</v>
      </c>
      <c r="O121" s="69">
        <f t="shared" si="6"/>
        <v>3.8949572739038783E-2</v>
      </c>
      <c r="P121" s="48">
        <f>VLOOKUP(A121,'BASE ARTICLE SAMUEL 25012023 v2'!$A$1:$K$4927,11,FALSE)</f>
        <v>1457.27</v>
      </c>
      <c r="Q121" s="85">
        <f t="shared" si="7"/>
        <v>2.5390005930835832E-6</v>
      </c>
      <c r="R121" s="36">
        <f>VLOOKUP(A121,'Synthèse des ventes 2022'!$A$3:$C$535,3,FALSE)</f>
        <v>13</v>
      </c>
      <c r="S121" s="67" t="s">
        <v>4401</v>
      </c>
    </row>
    <row r="122" spans="1:19" ht="15.75" thickBot="1" x14ac:dyDescent="0.3">
      <c r="A122" s="37" t="s">
        <v>1568</v>
      </c>
      <c r="B122" s="38" t="s">
        <v>1287</v>
      </c>
      <c r="C122" s="90"/>
      <c r="D122" s="90" t="e">
        <f>VLOOKUP(A122,'Avec déclinaison'!$F$12:$I$374,6,FALSE)</f>
        <v>#REF!</v>
      </c>
      <c r="E122" s="38" t="str">
        <f>VLOOKUP(A122,ARTICLES!$A$1:$BE$1292,57,FALSE)</f>
        <v>AF</v>
      </c>
      <c r="F122" s="38">
        <f>VLOOKUP(A122,ARTICLES!$A$1:$AZ$1292,52,FALSE)</f>
        <v>0</v>
      </c>
      <c r="G122" s="46">
        <v>1412</v>
      </c>
      <c r="H122" s="47">
        <v>1457.4709493333335</v>
      </c>
      <c r="I122" s="41">
        <v>3.2203221907459958E-2</v>
      </c>
      <c r="J122" s="42">
        <v>1490.9880499999997</v>
      </c>
      <c r="K122" s="41">
        <v>2.2996753850906878E-2</v>
      </c>
      <c r="L122" s="43">
        <v>1547.0943199999999</v>
      </c>
      <c r="M122" s="41">
        <v>3.7630261355884265E-2</v>
      </c>
      <c r="N122" s="44">
        <f>VLOOKUP(A122,'BASE ARTICLE SAMUEL 25012023 v1'!$A$1:$K$1287,11,FALSE)</f>
        <v>1601.1079997280001</v>
      </c>
      <c r="O122" s="69">
        <f t="shared" si="6"/>
        <v>3.4912984315009422E-2</v>
      </c>
      <c r="P122" s="48">
        <f>VLOOKUP(A122,'BASE ARTICLE SAMUEL 25012023 v2'!$A$1:$K$4927,11,FALSE)</f>
        <v>1547.09</v>
      </c>
      <c r="Q122" s="85">
        <f t="shared" si="7"/>
        <v>-2.7923313686569446E-6</v>
      </c>
      <c r="R122" s="36">
        <f>VLOOKUP(A122,'Synthèse des ventes 2022'!$A$3:$C$535,3,FALSE)</f>
        <v>7</v>
      </c>
      <c r="S122" s="67" t="s">
        <v>4401</v>
      </c>
    </row>
    <row r="123" spans="1:19" ht="15.75" thickBot="1" x14ac:dyDescent="0.3">
      <c r="A123" s="37" t="s">
        <v>1290</v>
      </c>
      <c r="B123" s="38" t="s">
        <v>1291</v>
      </c>
      <c r="C123" s="90"/>
      <c r="D123" s="90" t="e">
        <f>VLOOKUP(A123,'Avec déclinaison'!$F$12:$I$374,6,FALSE)</f>
        <v>#REF!</v>
      </c>
      <c r="E123" s="38" t="str">
        <f>VLOOKUP(A123,ARTICLES!$A$1:$BE$1292,57,FALSE)</f>
        <v>AF</v>
      </c>
      <c r="F123" s="38">
        <f>VLOOKUP(A123,ARTICLES!$A$1:$AZ$1292,52,FALSE)</f>
        <v>0</v>
      </c>
      <c r="G123" s="46">
        <v>1475</v>
      </c>
      <c r="H123" s="47">
        <v>1522.3346986666668</v>
      </c>
      <c r="I123" s="41">
        <v>3.2091321129943583E-2</v>
      </c>
      <c r="J123" s="42">
        <v>1555.4078499999998</v>
      </c>
      <c r="K123" s="41">
        <v>2.1725282464033754E-2</v>
      </c>
      <c r="L123" s="43">
        <v>1635.8318400000001</v>
      </c>
      <c r="M123" s="41">
        <v>5.1706046102313448E-2</v>
      </c>
      <c r="N123" s="44">
        <f>VLOOKUP(A123,'BASE ARTICLE SAMUEL 25012023 v1'!$A$1:$K$1287,11,FALSE)</f>
        <v>1657.2897997120001</v>
      </c>
      <c r="O123" s="69">
        <f t="shared" si="6"/>
        <v>1.3117460601573844E-2</v>
      </c>
      <c r="P123" s="48">
        <f>VLOOKUP(A123,'BASE ARTICLE SAMUEL 25012023 v2'!$A$1:$K$4927,11,FALSE)</f>
        <v>1635.83</v>
      </c>
      <c r="Q123" s="85">
        <f t="shared" si="7"/>
        <v>-1.124809992773642E-6</v>
      </c>
      <c r="R123" s="36">
        <f>VLOOKUP(A123,'Synthèse des ventes 2022'!$A$3:$C$535,3,FALSE)</f>
        <v>2</v>
      </c>
      <c r="S123" s="67" t="s">
        <v>4401</v>
      </c>
    </row>
    <row r="124" spans="1:19" ht="15.75" thickBot="1" x14ac:dyDescent="0.3">
      <c r="A124" s="37" t="s">
        <v>1498</v>
      </c>
      <c r="B124" s="38" t="s">
        <v>1293</v>
      </c>
      <c r="C124" s="90"/>
      <c r="D124" s="90" t="e">
        <f>VLOOKUP(A124,'Avec déclinaison'!$F$12:$I$374,6,FALSE)</f>
        <v>#REF!</v>
      </c>
      <c r="E124" s="38" t="str">
        <f>VLOOKUP(A124,ARTICLES!$A$1:$BE$1292,57,FALSE)</f>
        <v>AF</v>
      </c>
      <c r="F124" s="38">
        <f>VLOOKUP(A124,ARTICLES!$A$1:$AZ$1292,52,FALSE)</f>
        <v>0</v>
      </c>
      <c r="G124" s="46">
        <v>1622</v>
      </c>
      <c r="H124" s="47">
        <v>1669.976296</v>
      </c>
      <c r="I124" s="41">
        <v>2.9578480887792878E-2</v>
      </c>
      <c r="J124" s="42">
        <v>1702.3336999999999</v>
      </c>
      <c r="K124" s="41">
        <v>1.9375966040658017E-2</v>
      </c>
      <c r="L124" s="43">
        <v>1697.07536</v>
      </c>
      <c r="M124" s="41">
        <v>-3.0889008424140707E-3</v>
      </c>
      <c r="N124" s="44">
        <f>VLOOKUP(A124,'BASE ARTICLE SAMUEL 25012023 v1'!$A$1:$K$1287,11,FALSE)</f>
        <v>1808.9850496879999</v>
      </c>
      <c r="O124" s="69">
        <f t="shared" si="6"/>
        <v>6.5942675455496466E-2</v>
      </c>
      <c r="P124" s="48">
        <f>VLOOKUP(A124,'BASE ARTICLE SAMUEL 25012023 v2'!$A$1:$K$4927,11,FALSE)</f>
        <v>1697.08</v>
      </c>
      <c r="Q124" s="85">
        <f t="shared" si="7"/>
        <v>2.7341154725628585E-6</v>
      </c>
      <c r="R124" s="36">
        <f>VLOOKUP(A124,'Synthèse des ventes 2022'!$A$3:$C$535,3,FALSE)</f>
        <v>3</v>
      </c>
      <c r="S124" s="67" t="s">
        <v>4401</v>
      </c>
    </row>
    <row r="125" spans="1:19" ht="15.75" thickBot="1" x14ac:dyDescent="0.3">
      <c r="A125" s="37" t="s">
        <v>1296</v>
      </c>
      <c r="B125" s="38" t="s">
        <v>1297</v>
      </c>
      <c r="C125" s="90"/>
      <c r="D125" s="90" t="e">
        <f>VLOOKUP(A125,'Avec déclinaison'!$F$12:$I$374,6,FALSE)</f>
        <v>#REF!</v>
      </c>
      <c r="E125" s="38" t="str">
        <f>VLOOKUP(A125,ARTICLES!$A$1:$BE$1292,57,FALSE)</f>
        <v>AF</v>
      </c>
      <c r="F125" s="38">
        <f>VLOOKUP(A125,ARTICLES!$A$1:$AZ$1292,52,FALSE)</f>
        <v>0</v>
      </c>
      <c r="G125" s="46">
        <v>1814</v>
      </c>
      <c r="H125" s="47">
        <v>1875.3894986666667</v>
      </c>
      <c r="I125" s="41">
        <v>3.3842061006982727E-2</v>
      </c>
      <c r="J125" s="42">
        <v>1910.8139499999997</v>
      </c>
      <c r="K125" s="41">
        <v>1.8889116825341386E-2</v>
      </c>
      <c r="L125" s="43">
        <v>1965.4230699999998</v>
      </c>
      <c r="M125" s="41">
        <v>2.8578983317554325E-2</v>
      </c>
      <c r="N125" s="44">
        <f>VLOOKUP(A125,'BASE ARTICLE SAMUEL 25012023 v1'!$A$1:$K$1287,11,FALSE)</f>
        <v>2056.6794997760003</v>
      </c>
      <c r="O125" s="69">
        <f t="shared" si="6"/>
        <v>4.6430934473563737E-2</v>
      </c>
      <c r="P125" s="48">
        <f>VLOOKUP(A125,'BASE ARTICLE SAMUEL 25012023 v2'!$A$1:$K$4927,11,FALSE)</f>
        <v>1965.42</v>
      </c>
      <c r="Q125" s="85">
        <f t="shared" si="7"/>
        <v>-1.5620046628191491E-6</v>
      </c>
      <c r="R125" s="36"/>
      <c r="S125" s="67" t="s">
        <v>4401</v>
      </c>
    </row>
    <row r="126" spans="1:19" ht="15.75" thickBot="1" x14ac:dyDescent="0.3">
      <c r="A126" s="37" t="s">
        <v>1298</v>
      </c>
      <c r="B126" s="38" t="s">
        <v>1299</v>
      </c>
      <c r="C126" s="90"/>
      <c r="D126" s="90" t="e">
        <f>VLOOKUP(A126,'Avec déclinaison'!$F$12:$I$374,6,FALSE)</f>
        <v>#REF!</v>
      </c>
      <c r="E126" s="38" t="str">
        <f>VLOOKUP(A126,ARTICLES!$A$1:$BE$1292,57,FALSE)</f>
        <v>AF</v>
      </c>
      <c r="F126" s="38">
        <f>VLOOKUP(A126,ARTICLES!$A$1:$AZ$1292,52,FALSE)</f>
        <v>0</v>
      </c>
      <c r="G126" s="46">
        <v>1933</v>
      </c>
      <c r="H126" s="47">
        <v>2010.9963413333332</v>
      </c>
      <c r="I126" s="41">
        <v>4.0349892050353463E-2</v>
      </c>
      <c r="J126" s="42">
        <v>2068.8045999999999</v>
      </c>
      <c r="K126" s="41">
        <v>2.8746078487809971E-2</v>
      </c>
      <c r="L126" s="43">
        <v>2163.6289400000001</v>
      </c>
      <c r="M126" s="41">
        <v>4.5835329252458215E-2</v>
      </c>
      <c r="N126" s="44">
        <f>VLOOKUP(A126,'BASE ARTICLE SAMUEL 25012023 v1'!$A$1:$K$1287,11,FALSE)</f>
        <v>2209.7401997360002</v>
      </c>
      <c r="O126" s="69">
        <f t="shared" si="6"/>
        <v>2.131199989218123E-2</v>
      </c>
      <c r="P126" s="48">
        <f>VLOOKUP(A126,'BASE ARTICLE SAMUEL 25012023 v2'!$A$1:$K$4927,11,FALSE)</f>
        <v>2163.63</v>
      </c>
      <c r="Q126" s="85">
        <f t="shared" si="7"/>
        <v>4.8991764736343444E-7</v>
      </c>
      <c r="R126" s="36"/>
      <c r="S126" s="67" t="s">
        <v>4401</v>
      </c>
    </row>
    <row r="127" spans="1:19" ht="15.75" thickBot="1" x14ac:dyDescent="0.3">
      <c r="A127" s="37" t="s">
        <v>1300</v>
      </c>
      <c r="B127" s="38" t="s">
        <v>1301</v>
      </c>
      <c r="C127" s="90"/>
      <c r="D127" s="90" t="e">
        <f>VLOOKUP(A127,'Avec déclinaison'!$F$12:$I$374,6,FALSE)</f>
        <v>#REF!</v>
      </c>
      <c r="E127" s="38" t="str">
        <f>VLOOKUP(A127,ARTICLES!$A$1:$BE$1292,57,FALSE)</f>
        <v>AF</v>
      </c>
      <c r="F127" s="38">
        <f>VLOOKUP(A127,ARTICLES!$A$1:$AZ$1292,52,FALSE)</f>
        <v>0</v>
      </c>
      <c r="G127" s="46">
        <v>2066</v>
      </c>
      <c r="H127" s="47">
        <v>2137.4526506666666</v>
      </c>
      <c r="I127" s="41">
        <v>3.4585019683768932E-2</v>
      </c>
      <c r="J127" s="42">
        <v>2338.16</v>
      </c>
      <c r="K127" s="41">
        <v>9.3900255180264736E-2</v>
      </c>
      <c r="L127" s="43">
        <v>2443.55996</v>
      </c>
      <c r="M127" s="41">
        <v>4.5078164026414014E-2</v>
      </c>
      <c r="N127" s="44">
        <f>VLOOKUP(A127,'BASE ARTICLE SAMUEL 25012023 v1'!$A$1:$K$1287,11,FALSE)</f>
        <v>2510.4008497840005</v>
      </c>
      <c r="O127" s="69">
        <f t="shared" si="6"/>
        <v>2.7353897951413644E-2</v>
      </c>
      <c r="P127" s="48">
        <f>VLOOKUP(A127,'BASE ARTICLE SAMUEL 25012023 v2'!$A$1:$K$4927,11,FALSE)</f>
        <v>2443.56</v>
      </c>
      <c r="Q127" s="85">
        <f t="shared" si="7"/>
        <v>1.6369559394404919E-8</v>
      </c>
      <c r="R127" s="36"/>
      <c r="S127" s="67" t="s">
        <v>4401</v>
      </c>
    </row>
    <row r="128" spans="1:19" ht="15.75" thickBot="1" x14ac:dyDescent="0.3">
      <c r="A128" s="37" t="s">
        <v>1302</v>
      </c>
      <c r="B128" s="38" t="s">
        <v>1303</v>
      </c>
      <c r="C128" s="90"/>
      <c r="D128" s="90" t="e">
        <f>VLOOKUP(A128,'Avec déclinaison'!$F$12:$I$374,6,FALSE)</f>
        <v>#REF!</v>
      </c>
      <c r="E128" s="38" t="str">
        <f>VLOOKUP(A128,ARTICLES!$A$1:$BE$1292,57,FALSE)</f>
        <v>AF</v>
      </c>
      <c r="F128" s="38">
        <f>VLOOKUP(A128,ARTICLES!$A$1:$AZ$1292,52,FALSE)</f>
        <v>0</v>
      </c>
      <c r="G128" s="46">
        <v>1947</v>
      </c>
      <c r="H128" s="47">
        <v>2011.1537053333334</v>
      </c>
      <c r="I128" s="41">
        <v>3.2950028419791159E-2</v>
      </c>
      <c r="J128" s="42">
        <v>2067.4751000000001</v>
      </c>
      <c r="K128" s="41">
        <v>2.8004520249898988E-2</v>
      </c>
      <c r="L128" s="43">
        <v>2255.6504199999999</v>
      </c>
      <c r="M128" s="41">
        <v>9.1016970409945844E-2</v>
      </c>
      <c r="N128" s="44">
        <f>VLOOKUP(A128,'BASE ARTICLE SAMUEL 25012023 v1'!$A$1:$K$1287,11,FALSE)</f>
        <v>2220.9840497040004</v>
      </c>
      <c r="O128" s="69">
        <f t="shared" si="6"/>
        <v>-1.5368680354289791E-2</v>
      </c>
      <c r="P128" s="48">
        <f>VLOOKUP(A128,'BASE ARTICLE SAMUEL 25012023 v2'!$A$1:$K$4927,11,FALSE)</f>
        <v>2255.65</v>
      </c>
      <c r="Q128" s="85">
        <f t="shared" si="7"/>
        <v>-1.8619906530068461E-7</v>
      </c>
      <c r="R128" s="36">
        <f>VLOOKUP(A128,'Synthèse des ventes 2022'!$A$3:$C$535,3,FALSE)</f>
        <v>1</v>
      </c>
      <c r="S128" s="67" t="s">
        <v>4401</v>
      </c>
    </row>
    <row r="129" spans="1:19" ht="15.75" thickBot="1" x14ac:dyDescent="0.3">
      <c r="A129" s="37" t="s">
        <v>1304</v>
      </c>
      <c r="B129" s="38" t="s">
        <v>1305</v>
      </c>
      <c r="C129" s="90"/>
      <c r="D129" s="90" t="e">
        <f>VLOOKUP(A129,'Avec déclinaison'!$F$12:$I$374,6,FALSE)</f>
        <v>#REF!</v>
      </c>
      <c r="E129" s="38" t="str">
        <f>VLOOKUP(A129,ARTICLES!$A$1:$BE$1292,57,FALSE)</f>
        <v>AF</v>
      </c>
      <c r="F129" s="38">
        <f>VLOOKUP(A129,ARTICLES!$A$1:$AZ$1292,52,FALSE)</f>
        <v>0</v>
      </c>
      <c r="G129" s="46">
        <v>2342</v>
      </c>
      <c r="H129" s="47">
        <v>2422.5003280000001</v>
      </c>
      <c r="I129" s="41">
        <v>3.4372471391972706E-2</v>
      </c>
      <c r="J129" s="42">
        <v>2480.7879499999999</v>
      </c>
      <c r="K129" s="41">
        <v>2.4060934616310949E-2</v>
      </c>
      <c r="L129" s="43">
        <v>2505.3149799999992</v>
      </c>
      <c r="M129" s="41">
        <v>9.8867902030882106E-3</v>
      </c>
      <c r="N129" s="44">
        <f>VLOOKUP(A129,'BASE ARTICLE SAMUEL 25012023 v1'!$A$1:$K$1287,11,FALSE)</f>
        <v>2622.7110997600007</v>
      </c>
      <c r="O129" s="69">
        <f t="shared" si="6"/>
        <v>4.6858826413915249E-2</v>
      </c>
      <c r="P129" s="48">
        <f>VLOOKUP(A129,'BASE ARTICLE SAMUEL 25012023 v2'!$A$1:$K$4927,11,FALSE)</f>
        <v>2505.31</v>
      </c>
      <c r="Q129" s="85">
        <f t="shared" si="7"/>
        <v>-1.9877740080611109E-6</v>
      </c>
      <c r="R129" s="36">
        <f>VLOOKUP(A129,'Synthèse des ventes 2022'!$A$3:$C$535,3,FALSE)</f>
        <v>1</v>
      </c>
      <c r="S129" s="67" t="s">
        <v>4401</v>
      </c>
    </row>
    <row r="130" spans="1:19" ht="15.75" thickBot="1" x14ac:dyDescent="0.3">
      <c r="A130" s="37" t="s">
        <v>1306</v>
      </c>
      <c r="B130" s="38" t="s">
        <v>1307</v>
      </c>
      <c r="C130" s="90"/>
      <c r="D130" s="90" t="e">
        <f>VLOOKUP(A130,'Avec déclinaison'!$F$12:$I$374,6,FALSE)</f>
        <v>#REF!</v>
      </c>
      <c r="E130" s="38" t="str">
        <f>VLOOKUP(A130,ARTICLES!$A$1:$BE$1292,57,FALSE)</f>
        <v>AF</v>
      </c>
      <c r="F130" s="38">
        <f>VLOOKUP(A130,ARTICLES!$A$1:$AZ$1292,52,FALSE)</f>
        <v>0</v>
      </c>
      <c r="G130" s="46">
        <v>2430</v>
      </c>
      <c r="H130" s="47">
        <v>2511.3800773333332</v>
      </c>
      <c r="I130" s="41">
        <v>3.3489743758573352E-2</v>
      </c>
      <c r="J130" s="42">
        <v>2557.68885</v>
      </c>
      <c r="K130" s="41">
        <v>1.8439571566498586E-2</v>
      </c>
      <c r="L130" s="43">
        <v>2591.7980000000002</v>
      </c>
      <c r="M130" s="41">
        <v>1.3335926299244814E-2</v>
      </c>
      <c r="N130" s="44">
        <f>VLOOKUP(A130,'BASE ARTICLE SAMUEL 25012023 v1'!$A$1:$K$1287,11,FALSE)</f>
        <v>2677.6598996960001</v>
      </c>
      <c r="O130" s="69">
        <f t="shared" si="6"/>
        <v>3.3128314666497891E-2</v>
      </c>
      <c r="P130" s="48">
        <v>2591.8000000000002</v>
      </c>
      <c r="Q130" s="85">
        <f t="shared" si="7"/>
        <v>7.7166507573225459E-7</v>
      </c>
      <c r="R130" s="36">
        <f>VLOOKUP(A130,'Synthèse des ventes 2022'!$A$3:$C$535,3,FALSE)</f>
        <v>1</v>
      </c>
      <c r="S130" s="67" t="s">
        <v>4401</v>
      </c>
    </row>
    <row r="131" spans="1:19" ht="15.75" thickBot="1" x14ac:dyDescent="0.3">
      <c r="A131" s="37" t="s">
        <v>1310</v>
      </c>
      <c r="B131" s="38" t="s">
        <v>1311</v>
      </c>
      <c r="C131" s="90"/>
      <c r="D131" s="90" t="e">
        <f>VLOOKUP(A131,'Avec déclinaison'!$F$12:$I$374,6,FALSE)</f>
        <v>#REF!</v>
      </c>
      <c r="E131" s="38" t="str">
        <f>VLOOKUP(A131,ARTICLES!$A$1:$BE$1292,57,FALSE)</f>
        <v>AF</v>
      </c>
      <c r="F131" s="38">
        <f>VLOOKUP(A131,ARTICLES!$A$1:$AZ$1292,52,FALSE)</f>
        <v>0</v>
      </c>
      <c r="G131" s="46">
        <v>2543</v>
      </c>
      <c r="H131" s="47">
        <v>2626.5323146666665</v>
      </c>
      <c r="I131" s="41">
        <v>3.2847941276707225E-2</v>
      </c>
      <c r="J131" s="42">
        <v>2685.2375999999995</v>
      </c>
      <c r="K131" s="41">
        <v>2.2350871148822431E-2</v>
      </c>
      <c r="L131" s="43">
        <v>2737.2650199999998</v>
      </c>
      <c r="M131" s="41">
        <v>1.9375350620742225E-2</v>
      </c>
      <c r="N131" s="44">
        <f>VLOOKUP(A131,'BASE ARTICLE SAMUEL 25012023 v1'!$A$1:$K$1287,11,FALSE)</f>
        <v>2824.6889496880003</v>
      </c>
      <c r="O131" s="69">
        <f t="shared" si="6"/>
        <v>3.193842359042038E-2</v>
      </c>
      <c r="P131" s="48">
        <f>VLOOKUP(A131,'BASE ARTICLE SAMUEL 25012023 v2'!$A$1:$K$4927,11,FALSE)</f>
        <v>2737.27</v>
      </c>
      <c r="Q131" s="85">
        <f t="shared" si="7"/>
        <v>1.8193342492498717E-6</v>
      </c>
      <c r="R131" s="36"/>
      <c r="S131" s="67" t="s">
        <v>4401</v>
      </c>
    </row>
    <row r="132" spans="1:19" ht="15.75" thickBot="1" x14ac:dyDescent="0.3">
      <c r="A132" s="37" t="s">
        <v>1232</v>
      </c>
      <c r="B132" s="38" t="s">
        <v>1233</v>
      </c>
      <c r="C132" s="90"/>
      <c r="D132" s="90" t="e">
        <f>VLOOKUP(A132,'Avec déclinaison'!$F$12:$I$374,6,FALSE)</f>
        <v>#REF!</v>
      </c>
      <c r="E132" s="38" t="str">
        <f>VLOOKUP(A132,ARTICLES!$A$1:$BE$1292,57,FALSE)</f>
        <v>AF</v>
      </c>
      <c r="F132" s="38">
        <f>VLOOKUP(A132,ARTICLES!$A$1:$AZ$1292,52,FALSE)</f>
        <v>563</v>
      </c>
      <c r="G132" s="46"/>
      <c r="H132" s="47">
        <v>717.74</v>
      </c>
      <c r="I132" s="41"/>
      <c r="J132" s="42">
        <v>733.24250000000006</v>
      </c>
      <c r="K132" s="41">
        <v>2.1599047008666168E-2</v>
      </c>
      <c r="L132" s="43">
        <v>753.16769999999997</v>
      </c>
      <c r="M132" s="41">
        <v>2.7174093154720167E-2</v>
      </c>
      <c r="N132" s="44">
        <f>VLOOKUP(A132,'BASE ARTICLE SAMUEL 25012023 v1'!$A$1:$K$1287,11,FALSE)</f>
        <v>804.11619971200003</v>
      </c>
      <c r="O132" s="69">
        <f t="shared" si="6"/>
        <v>6.7645624888056213E-2</v>
      </c>
      <c r="P132" s="48">
        <f>VLOOKUP(A132,'BASE ARTICLE SAMUEL 25012023 v2'!$A$1:$K$4927,11,FALSE)</f>
        <v>804.11619971200003</v>
      </c>
      <c r="Q132" s="85">
        <f t="shared" si="7"/>
        <v>6.7645624888056213E-2</v>
      </c>
      <c r="R132" s="36">
        <f>VLOOKUP(A132,'Synthèse des ventes 2022'!$A$3:$C$535,3,FALSE)</f>
        <v>4</v>
      </c>
      <c r="S132" s="67" t="s">
        <v>4402</v>
      </c>
    </row>
    <row r="133" spans="1:19" ht="15.75" thickBot="1" x14ac:dyDescent="0.3">
      <c r="A133" s="37" t="s">
        <v>1236</v>
      </c>
      <c r="B133" s="38" t="s">
        <v>1237</v>
      </c>
      <c r="C133" s="90"/>
      <c r="D133" s="90" t="e">
        <f>VLOOKUP(A133,'Avec déclinaison'!$F$12:$I$374,6,FALSE)</f>
        <v>#REF!</v>
      </c>
      <c r="E133" s="38" t="str">
        <f>VLOOKUP(A133,ARTICLES!$A$1:$BE$1292,57,FALSE)</f>
        <v>AF</v>
      </c>
      <c r="F133" s="38">
        <f>VLOOKUP(A133,ARTICLES!$A$1:$AZ$1292,52,FALSE)</f>
        <v>0</v>
      </c>
      <c r="G133" s="46"/>
      <c r="H133" s="47">
        <v>915.38</v>
      </c>
      <c r="I133" s="41"/>
      <c r="J133" s="42">
        <v>935.12</v>
      </c>
      <c r="K133" s="41">
        <v>2.1564814612510662E-2</v>
      </c>
      <c r="L133" s="43">
        <v>875.77299000000005</v>
      </c>
      <c r="M133" s="41">
        <v>-6.3464592779536269E-2</v>
      </c>
      <c r="N133" s="44">
        <f>VLOOKUP(A133,'BASE ARTICLE SAMUEL 25012023 v1'!$A$1:$K$1287,11,FALSE)</f>
        <v>929.40314969600001</v>
      </c>
      <c r="O133" s="69">
        <f t="shared" si="6"/>
        <v>6.1237512812538281E-2</v>
      </c>
      <c r="P133" s="48">
        <f>VLOOKUP(A133,'BASE ARTICLE SAMUEL 25012023 v2'!$A$1:$K$4927,11,FALSE)</f>
        <v>929.40314969600001</v>
      </c>
      <c r="Q133" s="85">
        <f t="shared" si="7"/>
        <v>6.1237512812538281E-2</v>
      </c>
      <c r="R133" s="36">
        <f>VLOOKUP(A133,'Synthèse des ventes 2022'!$A$3:$C$535,3,FALSE)</f>
        <v>28</v>
      </c>
      <c r="S133" s="67" t="s">
        <v>4402</v>
      </c>
    </row>
    <row r="134" spans="1:19" ht="15.75" thickBot="1" x14ac:dyDescent="0.3">
      <c r="A134" s="37" t="s">
        <v>1238</v>
      </c>
      <c r="B134" s="38" t="s">
        <v>1239</v>
      </c>
      <c r="C134" s="90"/>
      <c r="D134" s="90" t="e">
        <f>VLOOKUP(A134,'Avec déclinaison'!$F$12:$I$374,6,FALSE)</f>
        <v>#REF!</v>
      </c>
      <c r="E134" s="38" t="str">
        <f>VLOOKUP(A134,ARTICLES!$A$1:$BE$1292,57,FALSE)</f>
        <v>AF</v>
      </c>
      <c r="F134" s="38">
        <f>VLOOKUP(A134,ARTICLES!$A$1:$AZ$1292,52,FALSE)</f>
        <v>0</v>
      </c>
      <c r="G134" s="46">
        <v>959</v>
      </c>
      <c r="H134" s="47">
        <v>982.77159733333337</v>
      </c>
      <c r="I134" s="41">
        <v>2.4787901286061915E-2</v>
      </c>
      <c r="J134" s="42">
        <v>1000.1696000000001</v>
      </c>
      <c r="K134" s="41">
        <v>1.7702997027869625E-2</v>
      </c>
      <c r="L134" s="43">
        <v>943.41826000000003</v>
      </c>
      <c r="M134" s="41">
        <v>-5.6741716604863837E-2</v>
      </c>
      <c r="N134" s="44">
        <f>VLOOKUP(A134,'BASE ARTICLE SAMUEL 25012023 v1'!$A$1:$K$1287,11,FALSE)</f>
        <v>993.60444973599999</v>
      </c>
      <c r="O134" s="69">
        <f t="shared" si="6"/>
        <v>5.3196118692890211E-2</v>
      </c>
      <c r="P134" s="48">
        <f>VLOOKUP(A134,'BASE ARTICLE SAMUEL 25012023 v2'!$A$1:$K$4927,11,FALSE)</f>
        <v>993.60444973599999</v>
      </c>
      <c r="Q134" s="85">
        <f t="shared" si="7"/>
        <v>5.3196118692890211E-2</v>
      </c>
      <c r="R134" s="36">
        <f>VLOOKUP(A134,'Synthèse des ventes 2022'!$A$3:$C$535,3,FALSE)</f>
        <v>39</v>
      </c>
      <c r="S134" s="67" t="s">
        <v>4402</v>
      </c>
    </row>
    <row r="135" spans="1:19" ht="15.75" thickBot="1" x14ac:dyDescent="0.3">
      <c r="A135" s="37" t="s">
        <v>1240</v>
      </c>
      <c r="B135" s="38" t="s">
        <v>1241</v>
      </c>
      <c r="C135" s="90"/>
      <c r="D135" s="90" t="e">
        <f>VLOOKUP(A135,'Avec déclinaison'!$F$12:$I$374,6,FALSE)</f>
        <v>#REF!</v>
      </c>
      <c r="E135" s="38" t="str">
        <f>VLOOKUP(A135,ARTICLES!$A$1:$BE$1292,57,FALSE)</f>
        <v>AF</v>
      </c>
      <c r="F135" s="38">
        <f>VLOOKUP(A135,ARTICLES!$A$1:$AZ$1292,52,FALSE)</f>
        <v>0</v>
      </c>
      <c r="G135" s="46">
        <v>1107</v>
      </c>
      <c r="H135" s="47">
        <v>1143.2988906666667</v>
      </c>
      <c r="I135" s="41">
        <v>3.2790325805480303E-2</v>
      </c>
      <c r="J135" s="42">
        <v>1157.9351499999998</v>
      </c>
      <c r="K135" s="41">
        <v>1.2801778653697969E-2</v>
      </c>
      <c r="L135" s="43">
        <v>1013.9705300000001</v>
      </c>
      <c r="M135" s="41">
        <v>-0.12432874155344517</v>
      </c>
      <c r="N135" s="44">
        <f>VLOOKUP(A135,'BASE ARTICLE SAMUEL 25012023 v1'!$A$1:$K$1287,11,FALSE)</f>
        <v>1077.0389996959998</v>
      </c>
      <c r="O135" s="69">
        <f t="shared" si="6"/>
        <v>6.2199509581407394E-2</v>
      </c>
      <c r="P135" s="48">
        <f>VLOOKUP(A135,'BASE ARTICLE SAMUEL 25012023 v2'!$A$1:$K$4927,11,FALSE)</f>
        <v>1077.0389996959998</v>
      </c>
      <c r="Q135" s="85">
        <f t="shared" si="7"/>
        <v>6.2199509581407394E-2</v>
      </c>
      <c r="R135" s="36">
        <f>VLOOKUP(A135,'Synthèse des ventes 2022'!$A$3:$C$535,3,FALSE)</f>
        <v>20</v>
      </c>
      <c r="S135" s="67" t="s">
        <v>4402</v>
      </c>
    </row>
    <row r="136" spans="1:19" ht="15.75" thickBot="1" x14ac:dyDescent="0.3">
      <c r="A136" s="37" t="s">
        <v>1242</v>
      </c>
      <c r="B136" s="38" t="s">
        <v>1243</v>
      </c>
      <c r="C136" s="90"/>
      <c r="D136" s="90" t="e">
        <f>VLOOKUP(A136,'Avec déclinaison'!$F$12:$I$374,6,FALSE)</f>
        <v>#REF!</v>
      </c>
      <c r="E136" s="38" t="str">
        <f>VLOOKUP(A136,ARTICLES!$A$1:$BE$1292,57,FALSE)</f>
        <v>AF</v>
      </c>
      <c r="F136" s="38">
        <f>VLOOKUP(A136,ARTICLES!$A$1:$AZ$1292,52,FALSE)</f>
        <v>0</v>
      </c>
      <c r="G136" s="46">
        <v>1202</v>
      </c>
      <c r="H136" s="47">
        <v>1240.5107333333333</v>
      </c>
      <c r="I136" s="41">
        <v>3.2038879645036017E-2</v>
      </c>
      <c r="J136" s="42">
        <v>1257.18995</v>
      </c>
      <c r="K136" s="41">
        <v>1.3445443250497735E-2</v>
      </c>
      <c r="L136" s="43">
        <v>1243.9455700000001</v>
      </c>
      <c r="M136" s="41">
        <v>-1.0534907632692948E-2</v>
      </c>
      <c r="N136" s="44">
        <f>VLOOKUP(A136,'BASE ARTICLE SAMUEL 25012023 v1'!$A$1:$K$1287,11,FALSE)</f>
        <v>1285.23964968</v>
      </c>
      <c r="O136" s="69">
        <f t="shared" si="6"/>
        <v>3.3196050274128849E-2</v>
      </c>
      <c r="P136" s="48">
        <f>VLOOKUP(A136,'BASE ARTICLE SAMUEL 25012023 v2'!$A$1:$K$4927,11,FALSE)</f>
        <v>1285.23964968</v>
      </c>
      <c r="Q136" s="85">
        <f t="shared" si="7"/>
        <v>3.3196050274128849E-2</v>
      </c>
      <c r="R136" s="36"/>
      <c r="S136" s="67" t="s">
        <v>4402</v>
      </c>
    </row>
    <row r="137" spans="1:19" ht="15.75" thickBot="1" x14ac:dyDescent="0.3">
      <c r="A137" s="37" t="s">
        <v>1244</v>
      </c>
      <c r="B137" s="38" t="s">
        <v>1245</v>
      </c>
      <c r="C137" s="90"/>
      <c r="D137" s="90" t="e">
        <f>VLOOKUP(A137,'Avec déclinaison'!$F$12:$I$374,6,FALSE)</f>
        <v>#REF!</v>
      </c>
      <c r="E137" s="38" t="str">
        <f>VLOOKUP(A137,ARTICLES!$A$1:$BE$1292,57,FALSE)</f>
        <v>AF</v>
      </c>
      <c r="F137" s="38">
        <f>VLOOKUP(A137,ARTICLES!$A$1:$AZ$1292,52,FALSE)</f>
        <v>0</v>
      </c>
      <c r="G137" s="46">
        <v>1240</v>
      </c>
      <c r="H137" s="47">
        <v>1278.3431840000001</v>
      </c>
      <c r="I137" s="41">
        <v>3.0921922580645213E-2</v>
      </c>
      <c r="J137" s="42">
        <v>1302.8609999999999</v>
      </c>
      <c r="K137" s="41">
        <v>1.9179369285861354E-2</v>
      </c>
      <c r="L137" s="43">
        <v>1197.4633000000001</v>
      </c>
      <c r="M137" s="41">
        <v>-8.0897117958093581E-2</v>
      </c>
      <c r="N137" s="44">
        <f>VLOOKUP(A137,'BASE ARTICLE SAMUEL 25012023 v1'!$A$1:$K$1287,11,FALSE)</f>
        <v>1265.4262996559999</v>
      </c>
      <c r="O137" s="69">
        <f t="shared" si="6"/>
        <v>5.6755810099566081E-2</v>
      </c>
      <c r="P137" s="48">
        <f>VLOOKUP(A137,'BASE ARTICLE SAMUEL 25012023 v2'!$A$1:$K$4927,11,FALSE)</f>
        <v>1265.4262996559999</v>
      </c>
      <c r="Q137" s="85">
        <f t="shared" si="7"/>
        <v>5.6755810099566081E-2</v>
      </c>
      <c r="R137" s="36">
        <f>VLOOKUP(A137,'Synthèse des ventes 2022'!$A$3:$C$535,3,FALSE)</f>
        <v>18</v>
      </c>
      <c r="S137" s="67" t="s">
        <v>4402</v>
      </c>
    </row>
    <row r="138" spans="1:19" ht="15.75" thickBot="1" x14ac:dyDescent="0.3">
      <c r="A138" s="37" t="s">
        <v>1475</v>
      </c>
      <c r="B138" s="38" t="s">
        <v>1247</v>
      </c>
      <c r="C138" s="90"/>
      <c r="D138" s="90" t="e">
        <f>VLOOKUP(A138,'Avec déclinaison'!$F$12:$I$374,6,FALSE)</f>
        <v>#REF!</v>
      </c>
      <c r="E138" s="38" t="str">
        <f>VLOOKUP(A138,ARTICLES!$A$1:$BE$1292,57,FALSE)</f>
        <v>AF</v>
      </c>
      <c r="F138" s="38">
        <f>VLOOKUP(A138,ARTICLES!$A$1:$AZ$1292,52,FALSE)</f>
        <v>0</v>
      </c>
      <c r="G138" s="46">
        <v>1312</v>
      </c>
      <c r="H138" s="47">
        <v>1350.7769973333334</v>
      </c>
      <c r="I138" s="41">
        <v>2.9555638211382153E-2</v>
      </c>
      <c r="J138" s="42">
        <v>1372.7091499999997</v>
      </c>
      <c r="K138" s="41">
        <v>1.6236693925025483E-2</v>
      </c>
      <c r="L138" s="43">
        <v>1278.8410699999999</v>
      </c>
      <c r="M138" s="41">
        <v>-6.8381623303086281E-2</v>
      </c>
      <c r="N138" s="44">
        <f>VLOOKUP(A138,'BASE ARTICLE SAMUEL 25012023 v1'!$A$1:$K$1287,11,FALSE)</f>
        <v>1348.1414496959999</v>
      </c>
      <c r="O138" s="69">
        <f t="shared" si="6"/>
        <v>5.4189986012882697E-2</v>
      </c>
      <c r="P138" s="48">
        <f>VLOOKUP(A138,'BASE ARTICLE SAMUEL 25012023 v2'!$A$1:$K$4927,11,FALSE)</f>
        <v>1348.1414496959999</v>
      </c>
      <c r="Q138" s="85">
        <f t="shared" si="7"/>
        <v>5.4189986012882697E-2</v>
      </c>
      <c r="R138" s="36">
        <f>VLOOKUP(A138,'Synthèse des ventes 2022'!$A$3:$C$535,3,FALSE)</f>
        <v>15</v>
      </c>
      <c r="S138" s="67" t="s">
        <v>4402</v>
      </c>
    </row>
    <row r="139" spans="1:19" ht="15.75" thickBot="1" x14ac:dyDescent="0.3">
      <c r="A139" s="37" t="s">
        <v>1250</v>
      </c>
      <c r="B139" s="38" t="s">
        <v>1251</v>
      </c>
      <c r="C139" s="90"/>
      <c r="D139" s="90" t="e">
        <f>VLOOKUP(A139,'Avec déclinaison'!$F$12:$I$374,6,FALSE)</f>
        <v>#REF!</v>
      </c>
      <c r="E139" s="38" t="str">
        <f>VLOOKUP(A139,ARTICLES!$A$1:$BE$1292,57,FALSE)</f>
        <v>AF</v>
      </c>
      <c r="F139" s="38">
        <f>VLOOKUP(A139,ARTICLES!$A$1:$AZ$1292,52,FALSE)</f>
        <v>0</v>
      </c>
      <c r="G139" s="46">
        <v>1375</v>
      </c>
      <c r="H139" s="47">
        <v>1415.1007466666667</v>
      </c>
      <c r="I139" s="41">
        <v>2.9164179393939445E-2</v>
      </c>
      <c r="J139" s="42">
        <v>1435.5718499999998</v>
      </c>
      <c r="K139" s="41">
        <v>1.4466180857831979E-2</v>
      </c>
      <c r="L139" s="43">
        <v>1357.7145899999998</v>
      </c>
      <c r="M139" s="41">
        <v>-5.4234317843443368E-2</v>
      </c>
      <c r="N139" s="44">
        <f>VLOOKUP(A139,'BASE ARTICLE SAMUEL 25012023 v1'!$A$1:$K$1287,11,FALSE)</f>
        <v>1416.2066996799999</v>
      </c>
      <c r="O139" s="69">
        <f t="shared" si="6"/>
        <v>4.3081300083841714E-2</v>
      </c>
      <c r="P139" s="48">
        <f>VLOOKUP(A139,'BASE ARTICLE SAMUEL 25012023 v2'!$A$1:$K$4927,11,FALSE)</f>
        <v>1416.2066996799999</v>
      </c>
      <c r="Q139" s="85">
        <f t="shared" si="7"/>
        <v>4.3081300083841714E-2</v>
      </c>
      <c r="R139" s="36">
        <f>VLOOKUP(A139,'Synthèse des ventes 2022'!$A$3:$C$535,3,FALSE)</f>
        <v>15</v>
      </c>
      <c r="S139" s="67" t="s">
        <v>4402</v>
      </c>
    </row>
    <row r="140" spans="1:19" ht="15.75" thickBot="1" x14ac:dyDescent="0.3">
      <c r="A140" s="37" t="s">
        <v>1615</v>
      </c>
      <c r="B140" s="38" t="s">
        <v>1616</v>
      </c>
      <c r="C140" s="90"/>
      <c r="D140" s="90" t="e">
        <f>VLOOKUP(A140,'Avec déclinaison'!$F$12:$I$374,6,FALSE)</f>
        <v>#REF!</v>
      </c>
      <c r="E140" s="38" t="str">
        <f>VLOOKUP(A140,ARTICLES!$A$1:$BE$1292,57,FALSE)</f>
        <v>AF</v>
      </c>
      <c r="F140" s="38">
        <f>VLOOKUP(A140,ARTICLES!$A$1:$AZ$1292,52,FALSE)</f>
        <v>0</v>
      </c>
      <c r="G140" s="46">
        <v>1508</v>
      </c>
      <c r="H140" s="47">
        <v>1553.24</v>
      </c>
      <c r="I140" s="41">
        <v>3.0000000000000006E-2</v>
      </c>
      <c r="J140" s="42">
        <v>1553.24</v>
      </c>
      <c r="K140" s="41">
        <v>0</v>
      </c>
      <c r="L140" s="43">
        <v>1370.1458600000001</v>
      </c>
      <c r="M140" s="41">
        <v>-0.11787884679766161</v>
      </c>
      <c r="N140" s="44">
        <f>VLOOKUP(A140,'BASE ARTICLE SAMUEL 25012023 v1'!$A$1:$K$1287,11,FALSE)</f>
        <v>1426.462199624</v>
      </c>
      <c r="O140" s="69">
        <f t="shared" si="6"/>
        <v>4.1102441183889692E-2</v>
      </c>
      <c r="P140" s="48">
        <f>VLOOKUP(A140,'BASE ARTICLE SAMUEL 25012023 v2'!$A$1:$K$4927,11,FALSE)</f>
        <v>1426.462199624</v>
      </c>
      <c r="Q140" s="85">
        <f t="shared" si="7"/>
        <v>4.1102441183889692E-2</v>
      </c>
      <c r="R140" s="36">
        <f>VLOOKUP(A140,'Synthèse des ventes 2022'!$A$3:$C$535,3,FALSE)</f>
        <v>9</v>
      </c>
      <c r="S140" s="67" t="s">
        <v>4402</v>
      </c>
    </row>
    <row r="141" spans="1:19" ht="15.75" thickBot="1" x14ac:dyDescent="0.3">
      <c r="A141" s="37" t="s">
        <v>1256</v>
      </c>
      <c r="B141" s="38" t="s">
        <v>1257</v>
      </c>
      <c r="C141" s="90"/>
      <c r="D141" s="90" t="e">
        <f>VLOOKUP(A141,'Avec déclinaison'!$F$12:$I$374,6,FALSE)</f>
        <v>#REF!</v>
      </c>
      <c r="E141" s="38" t="str">
        <f>VLOOKUP(A141,ARTICLES!$A$1:$BE$1292,57,FALSE)</f>
        <v>AF</v>
      </c>
      <c r="F141" s="38">
        <f>VLOOKUP(A141,ARTICLES!$A$1:$AZ$1292,52,FALSE)</f>
        <v>0</v>
      </c>
      <c r="G141" s="46">
        <v>1716</v>
      </c>
      <c r="H141" s="47">
        <v>1767.6179866666666</v>
      </c>
      <c r="I141" s="41">
        <v>3.0080411810411795E-2</v>
      </c>
      <c r="J141" s="42">
        <v>1790.8537000000001</v>
      </c>
      <c r="K141" s="41">
        <v>1.3145212092546564E-2</v>
      </c>
      <c r="L141" s="43">
        <v>1589.41057</v>
      </c>
      <c r="M141" s="41">
        <v>-0.11248441455602995</v>
      </c>
      <c r="N141" s="44">
        <f>VLOOKUP(A141,'BASE ARTICLE SAMUEL 25012023 v1'!$A$1:$K$1287,11,FALSE)</f>
        <v>1673.0984496799999</v>
      </c>
      <c r="O141" s="69">
        <f t="shared" si="6"/>
        <v>5.2653405771675425E-2</v>
      </c>
      <c r="P141" s="48">
        <f>VLOOKUP(A141,'BASE ARTICLE SAMUEL 25012023 v2'!$A$1:$K$4927,11,FALSE)</f>
        <v>1673.0984496799999</v>
      </c>
      <c r="Q141" s="85">
        <f t="shared" si="7"/>
        <v>5.2653405771675425E-2</v>
      </c>
      <c r="R141" s="36">
        <f>VLOOKUP(A141,'Synthèse des ventes 2022'!$A$3:$C$535,3,FALSE)</f>
        <v>1</v>
      </c>
      <c r="S141" s="67" t="s">
        <v>4402</v>
      </c>
    </row>
    <row r="142" spans="1:19" ht="15.75" thickBot="1" x14ac:dyDescent="0.3">
      <c r="A142" s="37" t="s">
        <v>1258</v>
      </c>
      <c r="B142" s="38" t="s">
        <v>1259</v>
      </c>
      <c r="C142" s="90"/>
      <c r="D142" s="90" t="e">
        <f>VLOOKUP(A142,'Avec déclinaison'!$F$12:$I$374,6,FALSE)</f>
        <v>#REF!</v>
      </c>
      <c r="E142" s="38" t="str">
        <f>VLOOKUP(A142,ARTICLES!$A$1:$BE$1292,57,FALSE)</f>
        <v>AF</v>
      </c>
      <c r="F142" s="38">
        <f>VLOOKUP(A142,ARTICLES!$A$1:$AZ$1292,52,FALSE)</f>
        <v>0</v>
      </c>
      <c r="G142" s="46">
        <v>1860</v>
      </c>
      <c r="H142" s="47">
        <v>1925.7623893333332</v>
      </c>
      <c r="I142" s="41">
        <v>3.5356123297490973E-2</v>
      </c>
      <c r="J142" s="42">
        <v>1966.6992999999998</v>
      </c>
      <c r="K142" s="41">
        <v>2.1257508659122914E-2</v>
      </c>
      <c r="L142" s="43">
        <v>1732.98044</v>
      </c>
      <c r="M142" s="41">
        <v>-0.11883812639786863</v>
      </c>
      <c r="N142" s="44">
        <f>VLOOKUP(A142,'BASE ARTICLE SAMUEL 25012023 v1'!$A$1:$K$1287,11,FALSE)</f>
        <v>1824.179099704</v>
      </c>
      <c r="O142" s="69">
        <f t="shared" si="6"/>
        <v>5.2625325479149644E-2</v>
      </c>
      <c r="P142" s="48">
        <f>VLOOKUP(A142,'BASE ARTICLE SAMUEL 25012023 v2'!$A$1:$K$4927,11,FALSE)</f>
        <v>1824.179099704</v>
      </c>
      <c r="Q142" s="85">
        <f t="shared" si="7"/>
        <v>5.2625325479149644E-2</v>
      </c>
      <c r="R142" s="36">
        <f>VLOOKUP(A142,'Synthèse des ventes 2022'!$A$3:$C$535,3,FALSE)</f>
        <v>5</v>
      </c>
      <c r="S142" s="67" t="s">
        <v>4402</v>
      </c>
    </row>
    <row r="143" spans="1:19" ht="15.75" thickBot="1" x14ac:dyDescent="0.3">
      <c r="A143" s="37" t="s">
        <v>1260</v>
      </c>
      <c r="B143" s="38" t="s">
        <v>1261</v>
      </c>
      <c r="C143" s="90"/>
      <c r="D143" s="90" t="e">
        <f>VLOOKUP(A143,'Avec déclinaison'!$F$12:$I$374,6,FALSE)</f>
        <v>#REF!</v>
      </c>
      <c r="E143" s="38" t="str">
        <f>VLOOKUP(A143,ARTICLES!$A$1:$BE$1292,57,FALSE)</f>
        <v>AF</v>
      </c>
      <c r="F143" s="38">
        <f>VLOOKUP(A143,ARTICLES!$A$1:$AZ$1292,52,FALSE)</f>
        <v>0</v>
      </c>
      <c r="G143" s="46">
        <v>1976</v>
      </c>
      <c r="H143" s="47">
        <v>2037.3361386666668</v>
      </c>
      <c r="I143" s="41">
        <v>3.1040556005398168E-2</v>
      </c>
      <c r="J143" s="42">
        <v>2180.4499999999998</v>
      </c>
      <c r="K143" s="41">
        <v>7.0245581284880065E-2</v>
      </c>
      <c r="L143" s="43">
        <v>2020.04321</v>
      </c>
      <c r="M143" s="41">
        <v>-7.3565910706505436E-2</v>
      </c>
      <c r="N143" s="44">
        <f>VLOOKUP(A143,'BASE ARTICLE SAMUEL 25012023 v1'!$A$1:$K$1287,11,FALSE)</f>
        <v>2118.5600996880003</v>
      </c>
      <c r="O143" s="69">
        <f t="shared" si="6"/>
        <v>4.8769694232431895E-2</v>
      </c>
      <c r="P143" s="48">
        <f>VLOOKUP(A143,'BASE ARTICLE SAMUEL 25012023 v2'!$A$1:$K$4927,11,FALSE)</f>
        <v>2118.5600996880003</v>
      </c>
      <c r="Q143" s="85">
        <f t="shared" si="7"/>
        <v>4.8769694232431895E-2</v>
      </c>
      <c r="R143" s="36">
        <f>VLOOKUP(A143,'Synthèse des ventes 2022'!$A$3:$C$535,3,FALSE)</f>
        <v>1</v>
      </c>
      <c r="S143" s="67" t="s">
        <v>4402</v>
      </c>
    </row>
    <row r="144" spans="1:19" ht="15.75" thickBot="1" x14ac:dyDescent="0.3">
      <c r="A144" s="37" t="s">
        <v>1262</v>
      </c>
      <c r="B144" s="38" t="s">
        <v>1263</v>
      </c>
      <c r="C144" s="90"/>
      <c r="D144" s="90" t="e">
        <f>VLOOKUP(A144,'Avec déclinaison'!$F$12:$I$374,6,FALSE)</f>
        <v>#REF!</v>
      </c>
      <c r="E144" s="38" t="str">
        <f>VLOOKUP(A144,ARTICLES!$A$1:$BE$1292,57,FALSE)</f>
        <v>AF</v>
      </c>
      <c r="F144" s="38">
        <f>VLOOKUP(A144,ARTICLES!$A$1:$AZ$1292,52,FALSE)</f>
        <v>0</v>
      </c>
      <c r="G144" s="46">
        <v>1840</v>
      </c>
      <c r="H144" s="47">
        <v>1894.7034733333332</v>
      </c>
      <c r="I144" s="41">
        <v>2.9730148550724592E-2</v>
      </c>
      <c r="J144" s="42">
        <v>1933.1118500000002</v>
      </c>
      <c r="K144" s="41">
        <v>2.0271444691604169E-2</v>
      </c>
      <c r="L144" s="43">
        <v>1816.3409200000001</v>
      </c>
      <c r="M144" s="41">
        <v>-6.0405676991737503E-2</v>
      </c>
      <c r="N144" s="44">
        <f>VLOOKUP(A144,'BASE ARTICLE SAMUEL 25012023 v1'!$A$1:$K$1287,11,FALSE)</f>
        <v>1890.3769996400003</v>
      </c>
      <c r="O144" s="69">
        <f t="shared" si="6"/>
        <v>4.0761114185546315E-2</v>
      </c>
      <c r="P144" s="48">
        <f>VLOOKUP(A144,'BASE ARTICLE SAMUEL 25012023 v2'!$A$1:$K$4927,11,FALSE)</f>
        <v>1890.3769996400003</v>
      </c>
      <c r="Q144" s="85">
        <f t="shared" si="7"/>
        <v>4.0761114185546315E-2</v>
      </c>
      <c r="R144" s="36">
        <f>VLOOKUP(A144,'Synthèse des ventes 2022'!$A$3:$C$535,3,FALSE)</f>
        <v>3</v>
      </c>
      <c r="S144" s="67" t="s">
        <v>4402</v>
      </c>
    </row>
    <row r="145" spans="1:19" ht="15.75" thickBot="1" x14ac:dyDescent="0.3">
      <c r="A145" s="37" t="s">
        <v>1264</v>
      </c>
      <c r="B145" s="38" t="s">
        <v>1265</v>
      </c>
      <c r="C145" s="90"/>
      <c r="D145" s="90" t="e">
        <f>VLOOKUP(A145,'Avec déclinaison'!$F$12:$I$374,6,FALSE)</f>
        <v>#REF!</v>
      </c>
      <c r="E145" s="38" t="str">
        <f>VLOOKUP(A145,ARTICLES!$A$1:$BE$1292,57,FALSE)</f>
        <v>AF</v>
      </c>
      <c r="F145" s="38">
        <f>VLOOKUP(A145,ARTICLES!$A$1:$AZ$1292,52,FALSE)</f>
        <v>0</v>
      </c>
      <c r="G145" s="46">
        <v>2251</v>
      </c>
      <c r="H145" s="47">
        <v>2318.7538159999999</v>
      </c>
      <c r="I145" s="41">
        <v>3.0099429586850249E-2</v>
      </c>
      <c r="J145" s="42">
        <v>2359.1480000000001</v>
      </c>
      <c r="K145" s="41">
        <v>1.742064367561141E-2</v>
      </c>
      <c r="L145" s="43">
        <v>2028.9682300000002</v>
      </c>
      <c r="M145" s="41">
        <v>-0.1399572091280411</v>
      </c>
      <c r="N145" s="44">
        <f>VLOOKUP(A145,'BASE ARTICLE SAMUEL 25012023 v1'!$A$1:$K$1287,11,FALSE)</f>
        <v>2123.7915496640003</v>
      </c>
      <c r="O145" s="69">
        <f t="shared" si="6"/>
        <v>4.6734748362225513E-2</v>
      </c>
      <c r="P145" s="48">
        <f>VLOOKUP(A145,'BASE ARTICLE SAMUEL 25012023 v2'!$A$1:$K$4927,11,FALSE)</f>
        <v>2123.7915496640003</v>
      </c>
      <c r="Q145" s="85">
        <f t="shared" si="7"/>
        <v>4.6734748362225513E-2</v>
      </c>
      <c r="R145" s="36">
        <f>VLOOKUP(A145,'Synthèse des ventes 2022'!$A$3:$C$535,3,FALSE)</f>
        <v>3</v>
      </c>
      <c r="S145" s="67" t="s">
        <v>4402</v>
      </c>
    </row>
    <row r="146" spans="1:19" ht="15.75" thickBot="1" x14ac:dyDescent="0.3">
      <c r="A146" s="37" t="s">
        <v>1266</v>
      </c>
      <c r="B146" s="38" t="s">
        <v>1267</v>
      </c>
      <c r="C146" s="90"/>
      <c r="D146" s="90" t="e">
        <f>VLOOKUP(A146,'Avec déclinaison'!$F$12:$I$374,6,FALSE)</f>
        <v>#REF!</v>
      </c>
      <c r="E146" s="38" t="str">
        <f>VLOOKUP(A146,ARTICLES!$A$1:$BE$1292,57,FALSE)</f>
        <v>AF</v>
      </c>
      <c r="F146" s="38">
        <f>VLOOKUP(A146,ARTICLES!$A$1:$AZ$1292,52,FALSE)</f>
        <v>0</v>
      </c>
      <c r="G146" s="46">
        <v>2328</v>
      </c>
      <c r="H146" s="47">
        <v>2397.1054853333335</v>
      </c>
      <c r="I146" s="41">
        <v>2.9684486827033285E-2</v>
      </c>
      <c r="J146" s="42">
        <v>2425.6451999999999</v>
      </c>
      <c r="K146" s="41">
        <v>1.1905906870301039E-2</v>
      </c>
      <c r="L146" s="43">
        <v>2111.9255000000003</v>
      </c>
      <c r="M146" s="41">
        <v>-0.12933453746656751</v>
      </c>
      <c r="N146" s="44">
        <f>VLOOKUP(A146,'BASE ARTICLE SAMUEL 25012023 v1'!$A$1:$K$1287,11,FALSE)</f>
        <v>2199.1862496479998</v>
      </c>
      <c r="O146" s="69">
        <f t="shared" si="6"/>
        <v>4.1318100306094854E-2</v>
      </c>
      <c r="P146" s="48">
        <f>VLOOKUP(A146,'BASE ARTICLE SAMUEL 25012023 v2'!$A$1:$K$4927,11,FALSE)</f>
        <v>2199.1862496479998</v>
      </c>
      <c r="Q146" s="85">
        <f t="shared" si="7"/>
        <v>4.1318100306094854E-2</v>
      </c>
      <c r="R146" s="36">
        <f>VLOOKUP(A146,'Synthèse des ventes 2022'!$A$3:$C$535,3,FALSE)</f>
        <v>1</v>
      </c>
      <c r="S146" s="67" t="s">
        <v>4402</v>
      </c>
    </row>
    <row r="147" spans="1:19" ht="15.75" thickBot="1" x14ac:dyDescent="0.3">
      <c r="A147" s="37" t="s">
        <v>1270</v>
      </c>
      <c r="B147" s="38" t="s">
        <v>1271</v>
      </c>
      <c r="C147" s="90"/>
      <c r="D147" s="90" t="e">
        <f>VLOOKUP(A147,'Avec déclinaison'!$F$12:$I$374,6,FALSE)</f>
        <v>#REF!</v>
      </c>
      <c r="E147" s="38" t="str">
        <f>VLOOKUP(A147,ARTICLES!$A$1:$BE$1292,57,FALSE)</f>
        <v>AF</v>
      </c>
      <c r="F147" s="38">
        <f>VLOOKUP(A147,ARTICLES!$A$1:$AZ$1292,52,FALSE)</f>
        <v>0</v>
      </c>
      <c r="G147" s="46">
        <v>2425</v>
      </c>
      <c r="H147" s="47">
        <v>2495.6670826666668</v>
      </c>
      <c r="I147" s="41">
        <v>2.9141065017182197E-2</v>
      </c>
      <c r="J147" s="42">
        <v>2532.2342999999996</v>
      </c>
      <c r="K147" s="41">
        <v>1.4652281783618366E-2</v>
      </c>
      <c r="L147" s="43">
        <v>2244.3552700000005</v>
      </c>
      <c r="M147" s="41">
        <v>-0.11368577939253062</v>
      </c>
      <c r="N147" s="44">
        <f>VLOOKUP(A147,'BASE ARTICLE SAMUEL 25012023 v1'!$A$1:$K$1287,11,FALSE)</f>
        <v>2332.8717996239998</v>
      </c>
      <c r="O147" s="69">
        <f t="shared" si="6"/>
        <v>3.9439624736416747E-2</v>
      </c>
      <c r="P147" s="48">
        <f>VLOOKUP(A147,'BASE ARTICLE SAMUEL 25012023 v2'!$A$1:$K$4927,11,FALSE)</f>
        <v>2332.8717996239998</v>
      </c>
      <c r="Q147" s="85">
        <f t="shared" si="7"/>
        <v>3.9439624736416747E-2</v>
      </c>
      <c r="R147" s="36">
        <f>VLOOKUP(A147,'Synthèse des ventes 2022'!$A$3:$C$535,3,FALSE)</f>
        <v>1</v>
      </c>
      <c r="S147" s="67" t="s">
        <v>4402</v>
      </c>
    </row>
    <row r="148" spans="1:19" ht="15.75" thickBot="1" x14ac:dyDescent="0.3">
      <c r="A148" s="37" t="s">
        <v>1540</v>
      </c>
      <c r="B148" s="38" t="s">
        <v>1541</v>
      </c>
      <c r="C148" s="90"/>
      <c r="D148" s="90" t="e">
        <f>VLOOKUP(A148,'Avec déclinaison'!$F$12:$I$374,6,FALSE)</f>
        <v>#REF!</v>
      </c>
      <c r="E148" s="38" t="str">
        <f>VLOOKUP(A148,ARTICLES!$A$1:$BE$1292,57,FALSE)</f>
        <v>AF</v>
      </c>
      <c r="F148" s="38">
        <f>VLOOKUP(A148,ARTICLES!$A$1:$AZ$1292,52,FALSE)</f>
        <v>0</v>
      </c>
      <c r="G148" s="46"/>
      <c r="H148" s="47"/>
      <c r="I148" s="41"/>
      <c r="J148" s="42">
        <v>200</v>
      </c>
      <c r="K148" s="41"/>
      <c r="L148" s="43">
        <v>200</v>
      </c>
      <c r="M148" s="41">
        <v>0</v>
      </c>
      <c r="N148" s="44">
        <f>VLOOKUP(A148,'BASE ARTICLE SAMUEL 25012023 v1'!$A$1:$K$1287,11,FALSE)</f>
        <v>193.82499964000002</v>
      </c>
      <c r="O148" s="69">
        <f t="shared" si="6"/>
        <v>-3.0875001799999923E-2</v>
      </c>
      <c r="P148" s="48">
        <f>VLOOKUP(A148,'BASE ARTICLE SAMUEL 25012023 v2'!$A$1:$K$4927,11,FALSE)</f>
        <v>200</v>
      </c>
      <c r="Q148" s="85">
        <f t="shared" si="7"/>
        <v>0</v>
      </c>
      <c r="R148" s="36">
        <f>VLOOKUP(A148,'Synthèse des ventes 2022'!$A$3:$C$535,3,FALSE)</f>
        <v>4</v>
      </c>
      <c r="S148" s="67" t="s">
        <v>4403</v>
      </c>
    </row>
    <row r="149" spans="1:19" ht="15.75" thickBot="1" x14ac:dyDescent="0.3">
      <c r="A149" s="37" t="s">
        <v>1542</v>
      </c>
      <c r="B149" s="38" t="s">
        <v>1543</v>
      </c>
      <c r="C149" s="90"/>
      <c r="D149" s="90" t="e">
        <f>VLOOKUP(A149,'Avec déclinaison'!$F$12:$I$374,6,FALSE)</f>
        <v>#REF!</v>
      </c>
      <c r="E149" s="38" t="str">
        <f>VLOOKUP(A149,ARTICLES!$A$1:$BE$1292,57,FALSE)</f>
        <v>AF</v>
      </c>
      <c r="F149" s="38">
        <f>VLOOKUP(A149,ARTICLES!$A$1:$AZ$1292,52,FALSE)</f>
        <v>0</v>
      </c>
      <c r="G149" s="46"/>
      <c r="H149" s="47"/>
      <c r="I149" s="41"/>
      <c r="J149" s="42">
        <v>225</v>
      </c>
      <c r="K149" s="41"/>
      <c r="L149" s="43">
        <v>225</v>
      </c>
      <c r="M149" s="41">
        <v>0</v>
      </c>
      <c r="N149" s="44">
        <f>VLOOKUP(A149,'BASE ARTICLE SAMUEL 25012023 v1'!$A$1:$K$1287,11,FALSE)</f>
        <v>254.93999959999999</v>
      </c>
      <c r="O149" s="69">
        <f t="shared" si="6"/>
        <v>0.13306666488888885</v>
      </c>
      <c r="P149" s="48">
        <f>VLOOKUP(A149,'BASE ARTICLE SAMUEL 25012023 v2'!$A$1:$K$4927,11,FALSE)</f>
        <v>225</v>
      </c>
      <c r="Q149" s="85">
        <f t="shared" si="7"/>
        <v>0</v>
      </c>
      <c r="R149" s="36">
        <f>VLOOKUP(A149,'Synthèse des ventes 2022'!$A$3:$C$535,3,FALSE)</f>
        <v>4</v>
      </c>
      <c r="S149" s="67" t="s">
        <v>4403</v>
      </c>
    </row>
    <row r="150" spans="1:19" ht="15.75" thickBot="1" x14ac:dyDescent="0.3">
      <c r="A150" s="37" t="s">
        <v>1915</v>
      </c>
      <c r="B150" s="38" t="s">
        <v>1916</v>
      </c>
      <c r="C150" s="90"/>
      <c r="D150" s="90" t="e">
        <f>VLOOKUP(A150,'Avec déclinaison'!$F$12:$I$374,6,FALSE)</f>
        <v>#REF!</v>
      </c>
      <c r="E150" s="38" t="str">
        <f>VLOOKUP(A150,ARTICLES!$A$1:$BE$1292,57,FALSE)</f>
        <v>AF</v>
      </c>
      <c r="F150" s="38">
        <f>VLOOKUP(A150,ARTICLES!$A$1:$AZ$1292,52,FALSE)</f>
        <v>0</v>
      </c>
      <c r="G150" s="46"/>
      <c r="H150" s="47"/>
      <c r="I150" s="41"/>
      <c r="J150" s="42">
        <v>375.18</v>
      </c>
      <c r="K150" s="41"/>
      <c r="L150" s="43">
        <v>437.39850000000001</v>
      </c>
      <c r="M150" s="41">
        <v>0.16583639852870624</v>
      </c>
      <c r="N150" s="44">
        <f>VLOOKUP(A150,'BASE ARTICLE SAMUEL 25012023 v1'!$A$1:$K$1287,11,FALSE)</f>
        <v>453.28199932000007</v>
      </c>
      <c r="O150" s="69">
        <f t="shared" si="6"/>
        <v>3.6313566050180913E-2</v>
      </c>
      <c r="P150" s="48">
        <f>VLOOKUP(A150,'BASE ARTICLE SAMUEL 25012023 v2'!$A$1:$K$4927,11,FALSE)</f>
        <v>437.4</v>
      </c>
      <c r="Q150" s="85">
        <f t="shared" si="7"/>
        <v>3.4293670416440147E-6</v>
      </c>
      <c r="R150" s="36">
        <f>VLOOKUP(A150,'Synthèse des ventes 2022'!$A$3:$C$535,3,FALSE)</f>
        <v>4</v>
      </c>
      <c r="S150" s="67" t="s">
        <v>4403</v>
      </c>
    </row>
    <row r="151" spans="1:19" ht="15.75" thickBot="1" x14ac:dyDescent="0.3">
      <c r="A151" s="37" t="s">
        <v>1802</v>
      </c>
      <c r="B151" s="38" t="s">
        <v>1803</v>
      </c>
      <c r="C151" s="90"/>
      <c r="D151" s="90" t="e">
        <f>VLOOKUP(A151,'Avec déclinaison'!$F$12:$I$374,6,FALSE)</f>
        <v>#REF!</v>
      </c>
      <c r="E151" s="38" t="str">
        <f>VLOOKUP(A151,ARTICLES!$A$1:$BE$1292,57,FALSE)</f>
        <v>AF</v>
      </c>
      <c r="F151" s="38">
        <f>VLOOKUP(A151,ARTICLES!$A$1:$AZ$1292,52,FALSE)</f>
        <v>0</v>
      </c>
      <c r="G151" s="46"/>
      <c r="H151" s="47">
        <v>400</v>
      </c>
      <c r="I151" s="41"/>
      <c r="J151" s="42">
        <v>432.10500000000002</v>
      </c>
      <c r="K151" s="41">
        <v>8.0262500000000042E-2</v>
      </c>
      <c r="L151" s="43">
        <v>487.44299999999998</v>
      </c>
      <c r="M151" s="41">
        <v>0.12806609504634281</v>
      </c>
      <c r="N151" s="44">
        <f>VLOOKUP(A151,'BASE ARTICLE SAMUEL 25012023 v1'!$A$1:$K$1287,11,FALSE)</f>
        <v>472.05999919999999</v>
      </c>
      <c r="O151" s="69">
        <f t="shared" si="6"/>
        <v>-3.1558563360228768E-2</v>
      </c>
      <c r="P151" s="48">
        <f>VLOOKUP(A151,'BASE ARTICLE SAMUEL 25012023 v2'!$A$1:$K$4927,11,FALSE)</f>
        <v>487.44</v>
      </c>
      <c r="Q151" s="85">
        <f t="shared" si="7"/>
        <v>-6.1545657645835577E-6</v>
      </c>
      <c r="R151" s="36">
        <f>VLOOKUP(A151,'Synthèse des ventes 2022'!$A$3:$C$535,3,FALSE)</f>
        <v>4</v>
      </c>
      <c r="S151" s="67" t="s">
        <v>4403</v>
      </c>
    </row>
    <row r="152" spans="1:19" x14ac:dyDescent="0.25">
      <c r="I152" s="41"/>
      <c r="J152" s="34"/>
      <c r="K152" s="41"/>
      <c r="L152" s="35"/>
      <c r="M152" s="41"/>
      <c r="N152" s="36"/>
      <c r="P152" s="34"/>
      <c r="R152" s="36"/>
    </row>
    <row r="153" spans="1:19" x14ac:dyDescent="0.25">
      <c r="A153" s="86" t="s">
        <v>3685</v>
      </c>
      <c r="I153" s="41"/>
      <c r="J153" s="34"/>
      <c r="K153" s="41"/>
      <c r="L153" s="35"/>
      <c r="M153" s="41"/>
      <c r="N153" s="36"/>
      <c r="P153" s="34"/>
      <c r="R153" s="36"/>
    </row>
    <row r="154" spans="1:19" ht="15.75" thickBot="1" x14ac:dyDescent="0.3">
      <c r="I154" s="41"/>
      <c r="J154" s="34"/>
      <c r="K154" s="41"/>
      <c r="L154" s="35"/>
      <c r="M154" s="41"/>
      <c r="N154" s="36"/>
      <c r="P154" s="34"/>
      <c r="R154" s="36"/>
    </row>
    <row r="155" spans="1:19" ht="14.45" customHeight="1" x14ac:dyDescent="0.25">
      <c r="A155" s="128" t="s">
        <v>3671</v>
      </c>
      <c r="B155" s="128" t="s">
        <v>3672</v>
      </c>
      <c r="C155" s="126" t="s">
        <v>5667</v>
      </c>
      <c r="D155" s="126" t="s">
        <v>5668</v>
      </c>
      <c r="E155" s="118" t="s">
        <v>5663</v>
      </c>
      <c r="F155" s="118" t="s">
        <v>5661</v>
      </c>
      <c r="G155" s="130" t="s">
        <v>3673</v>
      </c>
      <c r="H155" s="132" t="s">
        <v>3674</v>
      </c>
      <c r="I155" s="41"/>
      <c r="J155" s="114" t="s">
        <v>3681</v>
      </c>
      <c r="K155" s="41"/>
      <c r="L155" s="116" t="s">
        <v>3676</v>
      </c>
      <c r="M155" s="41"/>
      <c r="N155" s="120" t="s">
        <v>4395</v>
      </c>
      <c r="P155" s="137" t="s">
        <v>4395</v>
      </c>
      <c r="R155" s="136" t="s">
        <v>4330</v>
      </c>
    </row>
    <row r="156" spans="1:19" ht="24.6" customHeight="1" thickBot="1" x14ac:dyDescent="0.3">
      <c r="A156" s="129"/>
      <c r="B156" s="129"/>
      <c r="C156" s="127"/>
      <c r="D156" s="127"/>
      <c r="E156" s="119"/>
      <c r="F156" s="119"/>
      <c r="G156" s="131"/>
      <c r="H156" s="133"/>
      <c r="I156" s="41"/>
      <c r="J156" s="115"/>
      <c r="K156" s="41"/>
      <c r="L156" s="117"/>
      <c r="M156" s="41"/>
      <c r="N156" s="121"/>
      <c r="P156" s="138"/>
      <c r="R156" s="136"/>
    </row>
    <row r="157" spans="1:19" ht="15.75" thickBot="1" x14ac:dyDescent="0.3">
      <c r="A157" s="37" t="s">
        <v>653</v>
      </c>
      <c r="B157" s="38" t="s">
        <v>3686</v>
      </c>
      <c r="C157" s="90"/>
      <c r="D157" s="90" t="e">
        <f>VLOOKUP(A157,'Avec déclinaison'!$F$12:$I$374,6,FALSE)</f>
        <v>#REF!</v>
      </c>
      <c r="E157" s="38" t="str">
        <f>VLOOKUP(A157,ARTICLES!$A$1:$BE$1292,57,FALSE)</f>
        <v>AA</v>
      </c>
      <c r="F157" s="38">
        <f>VLOOKUP(A157,ARTICLES!$A$1:$AZ$1292,52,FALSE)</f>
        <v>154</v>
      </c>
      <c r="G157" s="46">
        <v>1018</v>
      </c>
      <c r="H157" s="47">
        <v>1112.7655999999999</v>
      </c>
      <c r="I157" s="41">
        <v>9.3089980353634527E-2</v>
      </c>
      <c r="J157" s="42">
        <v>1185.13012</v>
      </c>
      <c r="K157" s="41">
        <v>6.5031233891486295E-2</v>
      </c>
      <c r="L157" s="43">
        <v>1250.6338600000001</v>
      </c>
      <c r="M157" s="41">
        <v>5.5271348600945278E-2</v>
      </c>
      <c r="N157" s="44">
        <f>VLOOKUP(A157,'BASE ARTICLE SAMUEL 25012023 v1'!$A$1:$K$1287,11,FALSE)</f>
        <v>1256.65520004</v>
      </c>
      <c r="O157" s="69">
        <f t="shared" ref="O157:O162" si="8">IF(N157-L157=0,"",(N157-L157)/L157)</f>
        <v>4.8146305906029228E-3</v>
      </c>
      <c r="P157" s="48">
        <f>VLOOKUP(A157,'BASE ARTICLE SAMUEL 25012023 v2'!$A$1:$K$4927,11,FALSE)</f>
        <v>1250.6300000000001</v>
      </c>
      <c r="Q157" s="85">
        <f t="shared" ref="Q157:Q163" si="9">(P157-L157)/L157</f>
        <v>-3.0864349059216295E-6</v>
      </c>
      <c r="R157" s="36">
        <f>VLOOKUP(A157,'Synthèse des ventes 2022'!$A$3:$C$535,3,FALSE)</f>
        <v>4</v>
      </c>
      <c r="S157" s="67" t="s">
        <v>4405</v>
      </c>
    </row>
    <row r="158" spans="1:19" ht="15.75" thickBot="1" x14ac:dyDescent="0.3">
      <c r="A158" s="37" t="s">
        <v>484</v>
      </c>
      <c r="B158" s="38" t="s">
        <v>3687</v>
      </c>
      <c r="C158" s="90"/>
      <c r="D158" s="90" t="e">
        <f>VLOOKUP(A158,'Avec déclinaison'!$F$12:$I$374,6,FALSE)</f>
        <v>#REF!</v>
      </c>
      <c r="E158" s="38" t="str">
        <f>VLOOKUP(A158,ARTICLES!$A$1:$BE$1292,57,FALSE)</f>
        <v>AA</v>
      </c>
      <c r="F158" s="38">
        <f>VLOOKUP(A158,ARTICLES!$A$1:$AZ$1292,52,FALSE)</f>
        <v>132</v>
      </c>
      <c r="G158" s="46">
        <v>1192</v>
      </c>
      <c r="H158" s="47">
        <v>1331.2636</v>
      </c>
      <c r="I158" s="41">
        <v>0.11683187919463087</v>
      </c>
      <c r="J158" s="42">
        <v>1447.9000200000003</v>
      </c>
      <c r="K158" s="41">
        <v>8.7613317152215583E-2</v>
      </c>
      <c r="L158" s="43">
        <v>1468.1938600000001</v>
      </c>
      <c r="M158" s="41">
        <v>1.4016050638634437E-2</v>
      </c>
      <c r="N158" s="44">
        <f>VLOOKUP(A158,'BASE ARTICLE SAMUEL 25012023 v1'!$A$1:$K$1287,11,FALSE)</f>
        <v>1574.9460000399999</v>
      </c>
      <c r="O158" s="69">
        <f t="shared" si="8"/>
        <v>7.2709839584807867E-2</v>
      </c>
      <c r="P158" s="48">
        <f>VLOOKUP(A158,'BASE ARTICLE SAMUEL 25012023 v2'!$A$1:$K$4927,11,FALSE)</f>
        <v>1468.19</v>
      </c>
      <c r="Q158" s="85">
        <f t="shared" si="9"/>
        <v>-2.629080603859428E-6</v>
      </c>
      <c r="R158" s="36">
        <f>VLOOKUP(A158,'Synthèse des ventes 2022'!$A$3:$C$535,3,FALSE)</f>
        <v>121</v>
      </c>
      <c r="S158" s="67" t="s">
        <v>4406</v>
      </c>
    </row>
    <row r="159" spans="1:19" ht="15.75" thickBot="1" x14ac:dyDescent="0.3">
      <c r="A159" s="37" t="s">
        <v>423</v>
      </c>
      <c r="B159" s="38" t="s">
        <v>3688</v>
      </c>
      <c r="C159" s="90"/>
      <c r="D159" s="90" t="e">
        <f>VLOOKUP(A159,'Avec déclinaison'!$F$12:$I$374,6,FALSE)</f>
        <v>#REF!</v>
      </c>
      <c r="E159" s="38" t="str">
        <f>VLOOKUP(A159,ARTICLES!$A$1:$BE$1292,57,FALSE)</f>
        <v>AA</v>
      </c>
      <c r="F159" s="38">
        <f>VLOOKUP(A159,ARTICLES!$A$1:$AZ$1292,52,FALSE)</f>
        <v>19</v>
      </c>
      <c r="G159" s="46">
        <v>2036</v>
      </c>
      <c r="H159" s="47">
        <v>2225.5311999999999</v>
      </c>
      <c r="I159" s="41">
        <v>9.3089980353634527E-2</v>
      </c>
      <c r="J159" s="42">
        <v>2370.2602400000001</v>
      </c>
      <c r="K159" s="41">
        <v>6.5031233891486295E-2</v>
      </c>
      <c r="L159" s="43">
        <v>2498.4477200000001</v>
      </c>
      <c r="M159" s="41">
        <v>5.4081605824008609E-2</v>
      </c>
      <c r="N159" s="44">
        <f>VLOOKUP(A159,'BASE ARTICLE SAMUEL 25012023 v1'!$A$1:$K$1287,11,FALSE)</f>
        <v>2485.05840008</v>
      </c>
      <c r="O159" s="69">
        <f t="shared" si="8"/>
        <v>-5.3590554698499599E-3</v>
      </c>
      <c r="P159" s="48">
        <f>VLOOKUP(A159,'BASE ARTICLE SAMUEL 25012023 v2'!$A$1:$K$4927,11,FALSE)</f>
        <v>2498.0500000000002</v>
      </c>
      <c r="Q159" s="85">
        <f t="shared" si="9"/>
        <v>-1.5918684101980555E-4</v>
      </c>
      <c r="R159" s="36">
        <f>VLOOKUP(A159,'Synthèse des ventes 2022'!$A$3:$C$535,3,FALSE)</f>
        <v>246</v>
      </c>
      <c r="S159" s="67" t="s">
        <v>4404</v>
      </c>
    </row>
    <row r="160" spans="1:19" ht="15.75" thickBot="1" x14ac:dyDescent="0.3">
      <c r="A160" s="37" t="s">
        <v>480</v>
      </c>
      <c r="B160" s="38" t="s">
        <v>3689</v>
      </c>
      <c r="C160" s="90"/>
      <c r="D160" s="90" t="e">
        <f>VLOOKUP(A160,'Avec déclinaison'!$F$12:$I$374,6,FALSE)</f>
        <v>#REF!</v>
      </c>
      <c r="E160" s="38" t="str">
        <f>VLOOKUP(A160,ARTICLES!$A$1:$BE$1292,57,FALSE)</f>
        <v>AA</v>
      </c>
      <c r="F160" s="38">
        <f>VLOOKUP(A160,ARTICLES!$A$1:$AZ$1292,52,FALSE)</f>
        <v>133</v>
      </c>
      <c r="G160" s="46">
        <v>2383</v>
      </c>
      <c r="H160" s="47">
        <v>2662.5272</v>
      </c>
      <c r="I160" s="41">
        <v>0.11730054553084347</v>
      </c>
      <c r="J160" s="42">
        <v>2821.4602400000003</v>
      </c>
      <c r="K160" s="41">
        <v>5.9692550746523958E-2</v>
      </c>
      <c r="L160" s="43">
        <v>2862.0477200000005</v>
      </c>
      <c r="M160" s="41">
        <v>1.4385274484676112E-2</v>
      </c>
      <c r="N160" s="44">
        <f>VLOOKUP(A160,'BASE ARTICLE SAMUEL 25012023 v1'!$A$1:$K$1287,11,FALSE)</f>
        <v>3053.6860000800002</v>
      </c>
      <c r="O160" s="69">
        <f t="shared" si="8"/>
        <v>6.6958450322414501E-2</v>
      </c>
      <c r="P160" s="48">
        <f>VLOOKUP(A160,'BASE ARTICLE SAMUEL 25012023 v2'!$A$1:$K$4927,11,FALSE)</f>
        <v>2862.05</v>
      </c>
      <c r="Q160" s="85">
        <f t="shared" si="9"/>
        <v>7.9663241942748641E-7</v>
      </c>
      <c r="R160" s="36">
        <f>VLOOKUP(A160,'Synthèse des ventes 2022'!$A$3:$C$535,3,FALSE)</f>
        <v>113</v>
      </c>
      <c r="S160" s="67" t="s">
        <v>4406</v>
      </c>
    </row>
    <row r="161" spans="1:19" ht="15.75" thickBot="1" x14ac:dyDescent="0.3">
      <c r="A161" s="37" t="s">
        <v>655</v>
      </c>
      <c r="B161" s="38" t="s">
        <v>3690</v>
      </c>
      <c r="C161" s="90"/>
      <c r="D161" s="90" t="e">
        <f>VLOOKUP(A161,'Avec déclinaison'!$F$12:$I$374,6,FALSE)</f>
        <v>#REF!</v>
      </c>
      <c r="E161" s="38" t="str">
        <f>VLOOKUP(A161,ARTICLES!$A$1:$BE$1292,57,FALSE)</f>
        <v>AA</v>
      </c>
      <c r="F161" s="38">
        <f>VLOOKUP(A161,ARTICLES!$A$1:$AZ$1292,52,FALSE)</f>
        <v>155</v>
      </c>
      <c r="G161" s="46">
        <v>4072</v>
      </c>
      <c r="H161" s="47">
        <v>4451.0623999999998</v>
      </c>
      <c r="I161" s="41">
        <v>9.3089980353634527E-2</v>
      </c>
      <c r="J161" s="42">
        <v>4740.5204800000001</v>
      </c>
      <c r="K161" s="41">
        <v>6.5031233891486295E-2</v>
      </c>
      <c r="L161" s="43">
        <v>4996.8954400000002</v>
      </c>
      <c r="M161" s="41">
        <v>5.4081605824008609E-2</v>
      </c>
      <c r="N161" s="44">
        <f>VLOOKUP(A161,'BASE ARTICLE SAMUEL 25012023 v1'!$A$1:$K$1287,11,FALSE)</f>
        <v>4947.5668001599997</v>
      </c>
      <c r="O161" s="69"/>
      <c r="P161" s="48">
        <f>VLOOKUP(A161,'BASE ARTICLE SAMUEL 25012023 v2'!$A$1:$K$4927,11,FALSE)</f>
        <v>4996.8999999999996</v>
      </c>
      <c r="Q161" s="85">
        <f t="shared" si="9"/>
        <v>9.1256662344750667E-7</v>
      </c>
      <c r="R161" s="36">
        <f>VLOOKUP(A161,'Synthèse des ventes 2022'!$A$3:$C$535,3,FALSE)</f>
        <v>6</v>
      </c>
      <c r="S161" s="67" t="s">
        <v>4404</v>
      </c>
    </row>
    <row r="162" spans="1:19" ht="15.75" thickBot="1" x14ac:dyDescent="0.3">
      <c r="A162" s="37" t="s">
        <v>657</v>
      </c>
      <c r="B162" s="38" t="s">
        <v>3691</v>
      </c>
      <c r="C162" s="90"/>
      <c r="D162" s="90" t="e">
        <f>VLOOKUP(A162,'Avec déclinaison'!$F$12:$I$374,6,FALSE)</f>
        <v>#REF!</v>
      </c>
      <c r="E162" s="38" t="str">
        <f>VLOOKUP(A162,ARTICLES!$A$1:$BE$1292,57,FALSE)</f>
        <v>AA</v>
      </c>
      <c r="F162" s="38">
        <f>VLOOKUP(A162,ARTICLES!$A$1:$AZ$1292,52,FALSE)</f>
        <v>156</v>
      </c>
      <c r="G162" s="46">
        <v>4766</v>
      </c>
      <c r="H162" s="47">
        <v>5325.0544</v>
      </c>
      <c r="I162" s="41">
        <v>0.11730054553084347</v>
      </c>
      <c r="J162" s="42">
        <v>5642.9204800000007</v>
      </c>
      <c r="K162" s="41">
        <v>5.9692550746523958E-2</v>
      </c>
      <c r="L162" s="43">
        <v>5724.095440000001</v>
      </c>
      <c r="M162" s="41">
        <v>1.4385274484676112E-2</v>
      </c>
      <c r="N162" s="44">
        <f>VLOOKUP(A162,'BASE ARTICLE SAMUEL 25012023 v1'!$A$1:$K$1287,11,FALSE)</f>
        <v>6084.8220001600012</v>
      </c>
      <c r="O162" s="69">
        <f t="shared" si="8"/>
        <v>6.3018963247754675E-2</v>
      </c>
      <c r="P162" s="48">
        <f>VLOOKUP(A162,'BASE ARTICLE SAMUEL 25012023 v2'!$A$1:$K$4927,11,FALSE)</f>
        <v>5724.1</v>
      </c>
      <c r="Q162" s="85">
        <f t="shared" si="9"/>
        <v>7.9663241942748641E-7</v>
      </c>
      <c r="R162" s="36">
        <f>VLOOKUP(A162,'Synthèse des ventes 2022'!$A$3:$C$535,3,FALSE)</f>
        <v>1</v>
      </c>
      <c r="S162" s="67" t="s">
        <v>4406</v>
      </c>
    </row>
    <row r="163" spans="1:19" ht="15.75" thickBot="1" x14ac:dyDescent="0.3">
      <c r="A163" s="37" t="s">
        <v>659</v>
      </c>
      <c r="B163" s="38" t="s">
        <v>3692</v>
      </c>
      <c r="C163" s="90"/>
      <c r="D163" s="90" t="e">
        <f>VLOOKUP(A163,'Avec déclinaison'!$F$12:$I$374,6,FALSE)</f>
        <v>#REF!</v>
      </c>
      <c r="E163" s="38" t="str">
        <f>VLOOKUP(A163,ARTICLES!$A$1:$BE$1292,57,FALSE)</f>
        <v>AA</v>
      </c>
      <c r="F163" s="38">
        <f>VLOOKUP(A163,ARTICLES!$A$1:$AZ$1292,52,FALSE)</f>
        <v>157</v>
      </c>
      <c r="G163" s="46">
        <v>8144</v>
      </c>
      <c r="H163" s="47">
        <v>8902.1247999999996</v>
      </c>
      <c r="I163" s="41">
        <v>9.3089980353634527E-2</v>
      </c>
      <c r="J163" s="42">
        <v>9481.0409600000003</v>
      </c>
      <c r="K163" s="41">
        <v>6.5031233891486295E-2</v>
      </c>
      <c r="L163" s="43">
        <v>9993.7908800000005</v>
      </c>
      <c r="M163" s="41">
        <v>5.4081605824008609E-2</v>
      </c>
      <c r="N163" s="44">
        <f>VLOOKUP(A163,'BASE ARTICLE SAMUEL 25012023 v1'!$A$1:$K$1287,11,FALSE)</f>
        <v>9895.1336003199995</v>
      </c>
      <c r="O163" s="69"/>
      <c r="P163" s="48">
        <f>VLOOKUP(A163,'BASE ARTICLE SAMUEL 25012023 v2'!$A$1:$K$4927,11,FALSE)</f>
        <v>9993.7900000000009</v>
      </c>
      <c r="Q163" s="85">
        <f t="shared" si="9"/>
        <v>-8.8054674163564536E-8</v>
      </c>
      <c r="R163" s="36"/>
      <c r="S163" s="67" t="s">
        <v>4404</v>
      </c>
    </row>
    <row r="164" spans="1:19" x14ac:dyDescent="0.25">
      <c r="A164" s="49"/>
      <c r="B164" s="49"/>
      <c r="C164" s="91"/>
      <c r="D164" s="91"/>
      <c r="E164" s="49"/>
      <c r="F164" s="49"/>
      <c r="G164" s="50"/>
      <c r="H164" s="51"/>
      <c r="I164" s="41"/>
      <c r="J164" s="52"/>
      <c r="K164" s="41"/>
      <c r="L164" s="53"/>
      <c r="M164" s="41"/>
      <c r="N164" s="54"/>
      <c r="P164" s="52"/>
      <c r="R164" s="36"/>
    </row>
    <row r="165" spans="1:19" x14ac:dyDescent="0.25">
      <c r="A165" s="87" t="s">
        <v>3693</v>
      </c>
      <c r="I165" s="41"/>
      <c r="J165" s="34"/>
      <c r="K165" s="41"/>
      <c r="L165" s="35"/>
      <c r="M165" s="41"/>
      <c r="N165" s="36"/>
      <c r="P165" s="34"/>
      <c r="R165" s="36"/>
    </row>
    <row r="166" spans="1:19" ht="15.75" thickBot="1" x14ac:dyDescent="0.3">
      <c r="A166" s="49"/>
      <c r="B166" s="49"/>
      <c r="C166" s="91"/>
      <c r="D166" s="91"/>
      <c r="E166" s="49"/>
      <c r="F166" s="49"/>
      <c r="G166" s="50"/>
      <c r="H166" s="51"/>
      <c r="I166" s="41"/>
      <c r="J166" s="52"/>
      <c r="K166" s="41"/>
      <c r="L166" s="53"/>
      <c r="M166" s="41"/>
      <c r="N166" s="54"/>
      <c r="P166" s="52"/>
      <c r="R166" s="36"/>
    </row>
    <row r="167" spans="1:19" ht="14.45" customHeight="1" x14ac:dyDescent="0.25">
      <c r="A167" s="128" t="s">
        <v>3671</v>
      </c>
      <c r="B167" s="128" t="s">
        <v>3672</v>
      </c>
      <c r="C167" s="126" t="s">
        <v>5667</v>
      </c>
      <c r="D167" s="126" t="s">
        <v>5668</v>
      </c>
      <c r="E167" s="118" t="s">
        <v>5663</v>
      </c>
      <c r="F167" s="118" t="s">
        <v>5661</v>
      </c>
      <c r="G167" s="130" t="s">
        <v>3673</v>
      </c>
      <c r="H167" s="132" t="s">
        <v>3674</v>
      </c>
      <c r="I167" s="41"/>
      <c r="J167" s="114" t="s">
        <v>3681</v>
      </c>
      <c r="K167" s="41"/>
      <c r="L167" s="116" t="s">
        <v>3676</v>
      </c>
      <c r="M167" s="41"/>
      <c r="N167" s="120" t="s">
        <v>4395</v>
      </c>
      <c r="P167" s="137" t="s">
        <v>4395</v>
      </c>
      <c r="R167" s="136" t="s">
        <v>4330</v>
      </c>
    </row>
    <row r="168" spans="1:19" ht="27" customHeight="1" thickBot="1" x14ac:dyDescent="0.3">
      <c r="A168" s="129"/>
      <c r="B168" s="129"/>
      <c r="C168" s="127"/>
      <c r="D168" s="127"/>
      <c r="E168" s="119"/>
      <c r="F168" s="119"/>
      <c r="G168" s="131"/>
      <c r="H168" s="133"/>
      <c r="I168" s="41"/>
      <c r="J168" s="115"/>
      <c r="K168" s="41" t="s">
        <v>3694</v>
      </c>
      <c r="L168" s="117"/>
      <c r="M168" s="41"/>
      <c r="N168" s="121"/>
      <c r="P168" s="138"/>
      <c r="R168" s="136"/>
    </row>
    <row r="169" spans="1:19" ht="15.75" thickBot="1" x14ac:dyDescent="0.3">
      <c r="A169" s="37" t="s">
        <v>1917</v>
      </c>
      <c r="B169" s="38" t="s">
        <v>1918</v>
      </c>
      <c r="C169" s="90"/>
      <c r="D169" s="90" t="e">
        <f>VLOOKUP(A169,'Avec déclinaison'!$F$12:$I$374,6,FALSE)</f>
        <v>#REF!</v>
      </c>
      <c r="E169" s="38" t="str">
        <f>VLOOKUP(A169,ARTICLES!$A$1:$BE$1292,57,FALSE)</f>
        <v>AA</v>
      </c>
      <c r="F169" s="38">
        <f>VLOOKUP(A169,ARTICLES!$A$1:$AZ$1292,52,FALSE)</f>
        <v>0</v>
      </c>
      <c r="G169" s="46"/>
      <c r="H169" s="47"/>
      <c r="I169" s="41"/>
      <c r="J169" s="42">
        <v>2325</v>
      </c>
      <c r="K169" s="41"/>
      <c r="L169" s="43">
        <v>2325</v>
      </c>
      <c r="M169" s="41">
        <v>0</v>
      </c>
      <c r="N169" s="44">
        <f>VLOOKUP(A169,'BASE ARTICLE SAMUEL 25012023 v1'!$A$1:$K$1287,11,FALSE)</f>
        <v>2014.10086</v>
      </c>
      <c r="O169" s="69">
        <f>IF(N169-L169=0,"",(N169-L169)/L169)</f>
        <v>-0.13372006021505375</v>
      </c>
      <c r="P169" s="48">
        <f>VLOOKUP(A169,'BASE ARTICLE SAMUEL 25012023 v2'!$A$1:$K$4927,11,FALSE)</f>
        <v>2325</v>
      </c>
      <c r="Q169" s="85">
        <f>(P169-L169)/L169</f>
        <v>0</v>
      </c>
      <c r="R169" s="36">
        <f>VLOOKUP(A169,'Synthèse des ventes 2022'!$A$3:$C$535,3,FALSE)</f>
        <v>12</v>
      </c>
      <c r="S169" s="67" t="s">
        <v>4407</v>
      </c>
    </row>
    <row r="170" spans="1:19" ht="15.75" thickBot="1" x14ac:dyDescent="0.3">
      <c r="A170" s="37" t="s">
        <v>1808</v>
      </c>
      <c r="B170" s="38" t="s">
        <v>1774</v>
      </c>
      <c r="C170" s="90"/>
      <c r="D170" s="90" t="e">
        <f>VLOOKUP(A170,'Avec déclinaison'!$F$12:$I$374,6,FALSE)</f>
        <v>#REF!</v>
      </c>
      <c r="E170" s="38" t="str">
        <f>VLOOKUP(A170,ARTICLES!$A$1:$BE$1292,57,FALSE)</f>
        <v>AA</v>
      </c>
      <c r="F170" s="38">
        <f>VLOOKUP(A170,ARTICLES!$A$1:$AZ$1292,52,FALSE)</f>
        <v>0</v>
      </c>
      <c r="G170" s="46"/>
      <c r="H170" s="47">
        <v>2425</v>
      </c>
      <c r="I170" s="41"/>
      <c r="J170" s="42">
        <v>2425</v>
      </c>
      <c r="K170" s="41">
        <v>0</v>
      </c>
      <c r="L170" s="43">
        <v>2425</v>
      </c>
      <c r="M170" s="41">
        <v>0</v>
      </c>
      <c r="N170" s="44">
        <f>VLOOKUP(A170,'BASE ARTICLE SAMUEL 25012023 v1'!$A$1:$K$1287,11,FALSE)</f>
        <v>2014.10086</v>
      </c>
      <c r="O170" s="69">
        <f>IF(N170-L170=0,"",(N170-L170)/L170)</f>
        <v>-0.1694429443298969</v>
      </c>
      <c r="P170" s="48">
        <f>VLOOKUP(A170,'BASE ARTICLE SAMUEL 25012023 v2'!$A$1:$K$4927,11,FALSE)</f>
        <v>2425</v>
      </c>
      <c r="Q170" s="85">
        <f>(P170-L170)/L170</f>
        <v>0</v>
      </c>
      <c r="R170" s="36">
        <f>VLOOKUP(A170,'Synthèse des ventes 2022'!$A$3:$C$535,3,FALSE)</f>
        <v>18</v>
      </c>
      <c r="S170" s="67" t="s">
        <v>4407</v>
      </c>
    </row>
    <row r="171" spans="1:19" ht="15.75" thickBot="1" x14ac:dyDescent="0.3">
      <c r="A171" s="37" t="s">
        <v>1804</v>
      </c>
      <c r="B171" s="38" t="s">
        <v>1805</v>
      </c>
      <c r="C171" s="104" t="e">
        <f>VLOOKUP(A171,'Sans déclinaison'!$E$1:$J$187,6,FALSE)</f>
        <v>#N/A</v>
      </c>
      <c r="D171" s="104"/>
      <c r="E171" s="38" t="str">
        <f>VLOOKUP(A171,ARTICLES!$A$1:$BE$1292,57,FALSE)</f>
        <v>Z</v>
      </c>
      <c r="F171" s="38">
        <f>VLOOKUP(A171,ARTICLES!$A$1:$AZ$1292,52,FALSE)</f>
        <v>0</v>
      </c>
      <c r="G171" s="46"/>
      <c r="H171" s="47">
        <v>2675</v>
      </c>
      <c r="I171" s="41"/>
      <c r="J171" s="42">
        <v>2675</v>
      </c>
      <c r="K171" s="41">
        <v>0</v>
      </c>
      <c r="L171" s="43">
        <v>2675</v>
      </c>
      <c r="M171" s="41">
        <v>0</v>
      </c>
      <c r="N171" s="44">
        <f>VLOOKUP(A171,'BASE ARTICLE SAMUEL 25012023 v1'!$A$1:$K$1287,11,FALSE)</f>
        <v>2356.5448600000004</v>
      </c>
      <c r="O171" s="69">
        <f>IF(N171-L171=0,"",(N171-L171)/L171)</f>
        <v>-0.11904865046728956</v>
      </c>
      <c r="P171" s="48">
        <f>VLOOKUP(A171,'BASE ARTICLE SAMUEL 25012023 v2'!$A$1:$K$4927,11,FALSE)</f>
        <v>2675</v>
      </c>
      <c r="Q171" s="85">
        <f>(P171-L171)/L171</f>
        <v>0</v>
      </c>
      <c r="R171" s="36"/>
      <c r="S171" s="67" t="s">
        <v>4407</v>
      </c>
    </row>
    <row r="172" spans="1:19" ht="15.75" thickBot="1" x14ac:dyDescent="0.3">
      <c r="A172" s="37" t="s">
        <v>1919</v>
      </c>
      <c r="B172" s="38" t="s">
        <v>1920</v>
      </c>
      <c r="C172" s="90">
        <f>VLOOKUP(A172,'Sans déclinaison'!$D$1:$J$187,7,FALSE)</f>
        <v>0</v>
      </c>
      <c r="D172" s="90"/>
      <c r="E172" s="38" t="str">
        <f>VLOOKUP(A172,ARTICLES!$A$1:$BE$1292,57,FALSE)</f>
        <v>AA</v>
      </c>
      <c r="F172" s="38"/>
      <c r="G172" s="46"/>
      <c r="H172" s="47"/>
      <c r="I172" s="41"/>
      <c r="J172" s="42"/>
      <c r="K172" s="41"/>
      <c r="L172" s="43">
        <v>6950</v>
      </c>
      <c r="M172" s="41"/>
      <c r="N172" s="44">
        <f>VLOOKUP(A172,'BASE ARTICLE SAMUEL 25012023 v1'!$A$1:$K$1287,11,FALSE)</f>
        <v>2779.8025799999996</v>
      </c>
      <c r="O172" s="69">
        <f>IF(N172-L172=0,"",(N172-L172)/L172)</f>
        <v>-0.60002840575539573</v>
      </c>
      <c r="P172" s="48">
        <f>VLOOKUP(A172,'BASE ARTICLE SAMUEL 25012023 v2'!$A$1:$K$4927,11,FALSE)</f>
        <v>6950</v>
      </c>
      <c r="Q172" s="85">
        <f>(P172-L172)/L172</f>
        <v>0</v>
      </c>
      <c r="R172" s="36">
        <f>VLOOKUP(A172,'Synthèse des ventes 2022'!$A$3:$C$535,3,FALSE)</f>
        <v>8</v>
      </c>
    </row>
    <row r="173" spans="1:19" x14ac:dyDescent="0.25">
      <c r="I173" s="41"/>
      <c r="J173" s="34"/>
      <c r="K173" s="41" t="s">
        <v>3694</v>
      </c>
      <c r="L173" s="35"/>
      <c r="M173" s="41"/>
      <c r="N173" s="36"/>
      <c r="P173" s="34"/>
      <c r="R173" s="36"/>
    </row>
    <row r="174" spans="1:19" x14ac:dyDescent="0.25">
      <c r="A174" s="87" t="s">
        <v>3695</v>
      </c>
      <c r="I174" s="41"/>
      <c r="J174" s="34"/>
      <c r="K174" s="41" t="s">
        <v>3694</v>
      </c>
      <c r="L174" s="35"/>
      <c r="M174" s="41"/>
      <c r="N174" s="36"/>
      <c r="P174" s="34"/>
      <c r="R174" s="36"/>
    </row>
    <row r="175" spans="1:19" ht="15.75" thickBot="1" x14ac:dyDescent="0.3">
      <c r="I175" s="41"/>
      <c r="J175" s="34"/>
      <c r="K175" s="41" t="s">
        <v>3694</v>
      </c>
      <c r="L175" s="35"/>
      <c r="M175" s="41"/>
      <c r="N175" s="36"/>
      <c r="P175" s="34"/>
      <c r="R175" s="36"/>
    </row>
    <row r="176" spans="1:19" ht="14.45" customHeight="1" x14ac:dyDescent="0.25">
      <c r="A176" s="128" t="s">
        <v>3671</v>
      </c>
      <c r="B176" s="128" t="s">
        <v>3672</v>
      </c>
      <c r="C176" s="126" t="s">
        <v>5667</v>
      </c>
      <c r="D176" s="126" t="s">
        <v>5668</v>
      </c>
      <c r="E176" s="118" t="s">
        <v>5663</v>
      </c>
      <c r="F176" s="118" t="s">
        <v>5661</v>
      </c>
      <c r="G176" s="130" t="s">
        <v>3673</v>
      </c>
      <c r="H176" s="132" t="s">
        <v>3674</v>
      </c>
      <c r="I176" s="41"/>
      <c r="J176" s="114" t="s">
        <v>3681</v>
      </c>
      <c r="K176" s="41"/>
      <c r="L176" s="116" t="s">
        <v>3676</v>
      </c>
      <c r="M176" s="41"/>
      <c r="N176" s="120" t="s">
        <v>4395</v>
      </c>
      <c r="P176" s="137" t="s">
        <v>4395</v>
      </c>
      <c r="R176" s="136" t="s">
        <v>4330</v>
      </c>
    </row>
    <row r="177" spans="1:19" ht="23.45" customHeight="1" thickBot="1" x14ac:dyDescent="0.3">
      <c r="A177" s="129"/>
      <c r="B177" s="129"/>
      <c r="C177" s="127"/>
      <c r="D177" s="127"/>
      <c r="E177" s="119"/>
      <c r="F177" s="119"/>
      <c r="G177" s="131"/>
      <c r="H177" s="133"/>
      <c r="I177" s="41"/>
      <c r="J177" s="115"/>
      <c r="K177" s="41" t="s">
        <v>3694</v>
      </c>
      <c r="L177" s="117"/>
      <c r="M177" s="41"/>
      <c r="N177" s="121"/>
      <c r="P177" s="138"/>
      <c r="R177" s="136"/>
    </row>
    <row r="178" spans="1:19" ht="15.75" thickBot="1" x14ac:dyDescent="0.3">
      <c r="A178" s="37" t="s">
        <v>669</v>
      </c>
      <c r="B178" s="38" t="s">
        <v>3696</v>
      </c>
      <c r="C178" s="90"/>
      <c r="D178" s="90" t="e">
        <f>VLOOKUP(A178,'Avec déclinaison'!$F$12:$I$374,6,FALSE)</f>
        <v>#REF!</v>
      </c>
      <c r="E178" s="38" t="str">
        <f>VLOOKUP(A178,ARTICLES!$A$1:$BE$1292,57,FALSE)</f>
        <v>AA</v>
      </c>
      <c r="F178" s="38">
        <f>VLOOKUP(A178,ARTICLES!$A$1:$AZ$1292,52,FALSE)</f>
        <v>158</v>
      </c>
      <c r="G178" s="46">
        <v>247</v>
      </c>
      <c r="H178" s="47">
        <v>307.75919999999996</v>
      </c>
      <c r="I178" s="41">
        <v>0.24598866396761118</v>
      </c>
      <c r="J178" s="42">
        <v>327.29999999999995</v>
      </c>
      <c r="K178" s="41">
        <v>6.3493796448652037E-2</v>
      </c>
      <c r="L178" s="48">
        <v>362.40000000000003</v>
      </c>
      <c r="M178" s="41">
        <v>0.10724106324472986</v>
      </c>
      <c r="N178" s="44">
        <f>VLOOKUP(A178,'BASE ARTICLE SAMUEL 25012023 v1'!$A$1:$K$1287,11,FALSE)</f>
        <v>351.59999999999997</v>
      </c>
      <c r="O178" s="69">
        <f t="shared" ref="O178:O196" si="10">IF(N178-L178=0,"",(N178-L178)/L178)</f>
        <v>-2.9801324503311445E-2</v>
      </c>
      <c r="P178" s="48">
        <f>VLOOKUP(A178,'BASE ARTICLE SAMUEL 25012023 v2'!$A$1:$K$4927,11,FALSE)</f>
        <v>351.59999999999997</v>
      </c>
      <c r="Q178" s="85">
        <f t="shared" ref="Q178:Q197" si="11">(P178-L178)/L178</f>
        <v>-2.9801324503311445E-2</v>
      </c>
      <c r="R178" s="36">
        <f>VLOOKUP(A178,'Synthèse des ventes 2022'!$A$3:$C$535,3,FALSE)</f>
        <v>4</v>
      </c>
      <c r="S178" s="67" t="s">
        <v>4413</v>
      </c>
    </row>
    <row r="179" spans="1:19" ht="15.75" thickBot="1" x14ac:dyDescent="0.3">
      <c r="A179" s="37" t="s">
        <v>114</v>
      </c>
      <c r="B179" s="38" t="s">
        <v>3697</v>
      </c>
      <c r="C179" s="90"/>
      <c r="D179" s="90" t="e">
        <f>VLOOKUP(A179,'Avec déclinaison'!$F$12:$I$374,6,FALSE)</f>
        <v>#REF!</v>
      </c>
      <c r="E179" s="38" t="str">
        <f>VLOOKUP(A179,ARTICLES!$A$1:$BE$1292,57,FALSE)</f>
        <v>AA</v>
      </c>
      <c r="F179" s="38">
        <f>VLOOKUP(A179,ARTICLES!$A$1:$AZ$1292,52,FALSE)</f>
        <v>323</v>
      </c>
      <c r="G179" s="46">
        <v>317</v>
      </c>
      <c r="H179" s="47">
        <v>392.33600000000001</v>
      </c>
      <c r="I179" s="41">
        <v>0.2376529968454259</v>
      </c>
      <c r="J179" s="42">
        <v>439.2</v>
      </c>
      <c r="K179" s="41">
        <v>0.11944863586313766</v>
      </c>
      <c r="L179" s="48">
        <v>486.00000000000006</v>
      </c>
      <c r="M179" s="41">
        <v>0.10655737704918049</v>
      </c>
      <c r="N179" s="44">
        <f>VLOOKUP(A179,'BASE ARTICLE SAMUEL 25012023 v1'!$A$1:$K$1287,11,FALSE)</f>
        <v>469.86999999999995</v>
      </c>
      <c r="O179" s="69">
        <f t="shared" si="10"/>
        <v>-3.3189300411522855E-2</v>
      </c>
      <c r="P179" s="48">
        <f>VLOOKUP(A179,'BASE ARTICLE SAMUEL 25012023 v2'!$A$1:$K$4927,11,FALSE)</f>
        <v>469.86999999999995</v>
      </c>
      <c r="Q179" s="85">
        <f t="shared" si="11"/>
        <v>-3.3189300411522855E-2</v>
      </c>
      <c r="R179" s="36">
        <f>VLOOKUP(A179,'Synthèse des ventes 2022'!$A$3:$C$535,3,FALSE)</f>
        <v>7</v>
      </c>
      <c r="S179" s="67" t="s">
        <v>4413</v>
      </c>
    </row>
    <row r="180" spans="1:19" ht="15.75" thickBot="1" x14ac:dyDescent="0.3">
      <c r="A180" s="37" t="s">
        <v>675</v>
      </c>
      <c r="B180" s="38" t="s">
        <v>3698</v>
      </c>
      <c r="C180" s="90"/>
      <c r="D180" s="90" t="e">
        <f>VLOOKUP(A180,'Avec déclinaison'!$F$12:$I$374,6,FALSE)</f>
        <v>#REF!</v>
      </c>
      <c r="E180" s="38" t="str">
        <f>VLOOKUP(A180,ARTICLES!$A$1:$BE$1292,57,FALSE)</f>
        <v>AA</v>
      </c>
      <c r="F180" s="38">
        <f>VLOOKUP(A180,ARTICLES!$A$1:$AZ$1292,52,FALSE)</f>
        <v>324</v>
      </c>
      <c r="G180" s="46">
        <v>374</v>
      </c>
      <c r="H180" s="47">
        <v>466.78399999999999</v>
      </c>
      <c r="I180" s="41">
        <v>0.24808556149732619</v>
      </c>
      <c r="J180" s="42">
        <v>518.4</v>
      </c>
      <c r="K180" s="41">
        <v>0.11057791183930894</v>
      </c>
      <c r="L180" s="48">
        <v>574.79999999999995</v>
      </c>
      <c r="M180" s="41">
        <v>0.10879629629629625</v>
      </c>
      <c r="N180" s="44">
        <f>VLOOKUP(A180,'BASE ARTICLE SAMUEL 25012023 v1'!$A$1:$K$1287,11,FALSE)</f>
        <v>553.87</v>
      </c>
      <c r="O180" s="69">
        <f t="shared" si="10"/>
        <v>-3.6412665274878131E-2</v>
      </c>
      <c r="P180" s="48">
        <f>VLOOKUP(A180,'BASE ARTICLE SAMUEL 25012023 v2'!$A$1:$K$4927,11,FALSE)</f>
        <v>553.87</v>
      </c>
      <c r="Q180" s="85">
        <f t="shared" si="11"/>
        <v>-3.6412665274878131E-2</v>
      </c>
      <c r="R180" s="36">
        <f>VLOOKUP(A180,'Synthèse des ventes 2022'!$A$3:$C$535,3,FALSE)</f>
        <v>36</v>
      </c>
      <c r="S180" s="67" t="s">
        <v>4413</v>
      </c>
    </row>
    <row r="181" spans="1:19" ht="15.75" thickBot="1" x14ac:dyDescent="0.3">
      <c r="A181" s="37" t="s">
        <v>673</v>
      </c>
      <c r="B181" s="38" t="s">
        <v>3699</v>
      </c>
      <c r="C181" s="90"/>
      <c r="D181" s="90" t="e">
        <f>VLOOKUP(A181,'Avec déclinaison'!$F$12:$I$374,6,FALSE)</f>
        <v>#REF!</v>
      </c>
      <c r="E181" s="38" t="str">
        <f>VLOOKUP(A181,ARTICLES!$A$1:$BE$1292,57,FALSE)</f>
        <v>AA</v>
      </c>
      <c r="F181" s="38">
        <f>VLOOKUP(A181,ARTICLES!$A$1:$AZ$1292,52,FALSE)</f>
        <v>325</v>
      </c>
      <c r="G181" s="46">
        <v>504</v>
      </c>
      <c r="H181" s="47">
        <v>622.80399999999997</v>
      </c>
      <c r="I181" s="41">
        <v>0.23572222222222217</v>
      </c>
      <c r="J181" s="42">
        <v>706.2</v>
      </c>
      <c r="K181" s="41">
        <v>0.13390408539444204</v>
      </c>
      <c r="L181" s="48">
        <v>776.40000000000009</v>
      </c>
      <c r="M181" s="41">
        <v>9.9405267629566751E-2</v>
      </c>
      <c r="N181" s="44">
        <f>VLOOKUP(A181,'BASE ARTICLE SAMUEL 25012023 v1'!$A$1:$K$1287,11,FALSE)</f>
        <v>757.33999999999992</v>
      </c>
      <c r="O181" s="69">
        <f t="shared" si="10"/>
        <v>-2.4549201442555603E-2</v>
      </c>
      <c r="P181" s="48">
        <f>VLOOKUP(A181,'BASE ARTICLE SAMUEL 25012023 v2'!$A$1:$K$4927,11,FALSE)</f>
        <v>757.33999999999992</v>
      </c>
      <c r="Q181" s="85">
        <f t="shared" si="11"/>
        <v>-2.4549201442555603E-2</v>
      </c>
      <c r="R181" s="36">
        <f>VLOOKUP(A181,'Synthèse des ventes 2022'!$A$3:$C$535,3,FALSE)</f>
        <v>17</v>
      </c>
      <c r="S181" s="67" t="s">
        <v>4413</v>
      </c>
    </row>
    <row r="182" spans="1:19" ht="15.75" thickBot="1" x14ac:dyDescent="0.3">
      <c r="A182" s="37" t="s">
        <v>703</v>
      </c>
      <c r="B182" s="38" t="s">
        <v>3700</v>
      </c>
      <c r="C182" s="90"/>
      <c r="D182" s="90" t="e">
        <f>VLOOKUP(A182,'Avec déclinaison'!$F$12:$I$374,6,FALSE)</f>
        <v>#REF!</v>
      </c>
      <c r="E182" s="38" t="str">
        <f>VLOOKUP(A182,ARTICLES!$A$1:$BE$1292,57,FALSE)</f>
        <v>AA</v>
      </c>
      <c r="F182" s="38">
        <f>VLOOKUP(A182,ARTICLES!$A$1:$AZ$1292,52,FALSE)</f>
        <v>326</v>
      </c>
      <c r="G182" s="46">
        <v>644</v>
      </c>
      <c r="H182" s="47">
        <v>762.10400000000004</v>
      </c>
      <c r="I182" s="41">
        <v>0.18339130434782616</v>
      </c>
      <c r="J182" s="42">
        <v>812.84999999999991</v>
      </c>
      <c r="K182" s="41">
        <v>6.6586712574661547E-2</v>
      </c>
      <c r="L182" s="48">
        <v>883.05000000000007</v>
      </c>
      <c r="M182" s="41">
        <v>8.6362797564126431E-2</v>
      </c>
      <c r="N182" s="44">
        <f>VLOOKUP(A182,'BASE ARTICLE SAMUEL 25012023 v1'!$A$1:$K$1287,11,FALSE)</f>
        <v>843.44999999999993</v>
      </c>
      <c r="O182" s="69"/>
      <c r="P182" s="48">
        <f>VLOOKUP(A182,'BASE ARTICLE SAMUEL 25012023 v2'!$A$1:$K$4927,11,FALSE)</f>
        <v>843.44999999999993</v>
      </c>
      <c r="Q182" s="85">
        <f t="shared" si="11"/>
        <v>-4.4844572787498024E-2</v>
      </c>
      <c r="R182" s="36"/>
      <c r="S182" s="67" t="s">
        <v>4413</v>
      </c>
    </row>
    <row r="183" spans="1:19" ht="15.75" thickBot="1" x14ac:dyDescent="0.3">
      <c r="A183" s="37" t="s">
        <v>677</v>
      </c>
      <c r="B183" s="38" t="s">
        <v>3701</v>
      </c>
      <c r="C183" s="90"/>
      <c r="D183" s="90" t="e">
        <f>VLOOKUP(A183,'Avec déclinaison'!$F$12:$I$374,6,FALSE)</f>
        <v>#REF!</v>
      </c>
      <c r="E183" s="38" t="str">
        <f>VLOOKUP(A183,ARTICLES!$A$1:$BE$1292,57,FALSE)</f>
        <v>AA</v>
      </c>
      <c r="F183" s="38">
        <f>VLOOKUP(A183,ARTICLES!$A$1:$AZ$1292,52,FALSE)</f>
        <v>327</v>
      </c>
      <c r="G183" s="46">
        <v>562</v>
      </c>
      <c r="H183" s="47">
        <v>697.25199999999995</v>
      </c>
      <c r="I183" s="41">
        <v>0.24066192170818496</v>
      </c>
      <c r="J183" s="42">
        <v>785.4</v>
      </c>
      <c r="K183" s="41">
        <v>0.12642201098024822</v>
      </c>
      <c r="L183" s="48">
        <v>865.2</v>
      </c>
      <c r="M183" s="41">
        <v>0.1016042780748664</v>
      </c>
      <c r="N183" s="44">
        <f>VLOOKUP(A183,'BASE ARTICLE SAMUEL 25012023 v1'!$A$1:$K$1287,11,FALSE)</f>
        <v>841.33999999999992</v>
      </c>
      <c r="O183" s="69">
        <f t="shared" si="10"/>
        <v>-2.7577438742487432E-2</v>
      </c>
      <c r="P183" s="48">
        <f>VLOOKUP(A183,'BASE ARTICLE SAMUEL 25012023 v2'!$A$1:$K$4927,11,FALSE)</f>
        <v>841.33999999999992</v>
      </c>
      <c r="Q183" s="85">
        <f t="shared" si="11"/>
        <v>-2.7577438742487432E-2</v>
      </c>
      <c r="R183" s="36">
        <f>VLOOKUP(A183,'Synthèse des ventes 2022'!$A$3:$C$535,3,FALSE)</f>
        <v>8</v>
      </c>
      <c r="S183" s="67" t="s">
        <v>4413</v>
      </c>
    </row>
    <row r="184" spans="1:19" ht="15.75" thickBot="1" x14ac:dyDescent="0.3">
      <c r="A184" s="37" t="s">
        <v>679</v>
      </c>
      <c r="B184" s="38" t="s">
        <v>3702</v>
      </c>
      <c r="C184" s="90"/>
      <c r="D184" s="90" t="e">
        <f>VLOOKUP(A184,'Avec déclinaison'!$F$12:$I$374,6,FALSE)</f>
        <v>#REF!</v>
      </c>
      <c r="E184" s="38" t="str">
        <f>VLOOKUP(A184,ARTICLES!$A$1:$BE$1292,57,FALSE)</f>
        <v>AA</v>
      </c>
      <c r="F184" s="38">
        <f>VLOOKUP(A184,ARTICLES!$A$1:$AZ$1292,52,FALSE)</f>
        <v>328</v>
      </c>
      <c r="G184" s="46">
        <v>692</v>
      </c>
      <c r="H184" s="47">
        <v>853.27199999999993</v>
      </c>
      <c r="I184" s="41">
        <v>0.23305202312138718</v>
      </c>
      <c r="J184" s="42">
        <v>973.2</v>
      </c>
      <c r="K184" s="41">
        <v>0.14055072708350927</v>
      </c>
      <c r="L184" s="48">
        <v>1066.8000000000002</v>
      </c>
      <c r="M184" s="41">
        <v>9.6177558569667213E-2</v>
      </c>
      <c r="N184" s="44">
        <f>VLOOKUP(A184,'BASE ARTICLE SAMUEL 25012023 v1'!$A$1:$K$1287,11,FALSE)</f>
        <v>1044.81</v>
      </c>
      <c r="O184" s="69">
        <f t="shared" si="10"/>
        <v>-2.0613048368954098E-2</v>
      </c>
      <c r="P184" s="48">
        <f>VLOOKUP(A184,'BASE ARTICLE SAMUEL 25012023 v2'!$A$1:$K$4927,11,FALSE)</f>
        <v>1044.81</v>
      </c>
      <c r="Q184" s="85">
        <f t="shared" si="11"/>
        <v>-2.0613048368954098E-2</v>
      </c>
      <c r="R184" s="36">
        <f>VLOOKUP(A184,'Synthèse des ventes 2022'!$A$3:$C$535,3,FALSE)</f>
        <v>3</v>
      </c>
      <c r="S184" s="67" t="s">
        <v>4413</v>
      </c>
    </row>
    <row r="185" spans="1:19" ht="15.75" thickBot="1" x14ac:dyDescent="0.3">
      <c r="A185" s="37" t="s">
        <v>1220</v>
      </c>
      <c r="B185" s="38" t="s">
        <v>3703</v>
      </c>
      <c r="C185" s="90"/>
      <c r="D185" s="90" t="e">
        <f>VLOOKUP(A185,'Avec déclinaison'!$F$12:$I$374,6,FALSE)</f>
        <v>#REF!</v>
      </c>
      <c r="E185" s="38" t="str">
        <f>VLOOKUP(A185,ARTICLES!$A$1:$BE$1292,57,FALSE)</f>
        <v>AA</v>
      </c>
      <c r="F185" s="38">
        <f>VLOOKUP(A185,ARTICLES!$A$1:$AZ$1292,52,FALSE)</f>
        <v>0</v>
      </c>
      <c r="G185" s="46">
        <v>876</v>
      </c>
      <c r="H185" s="47">
        <v>1034.5719999999999</v>
      </c>
      <c r="I185" s="41">
        <v>0.18101826484018252</v>
      </c>
      <c r="J185" s="42">
        <v>1103.55</v>
      </c>
      <c r="K185" s="41">
        <v>6.6672981677447368E-2</v>
      </c>
      <c r="L185" s="48">
        <v>1197.1500000000001</v>
      </c>
      <c r="M185" s="41">
        <v>8.4817180916134424E-2</v>
      </c>
      <c r="N185" s="44">
        <f>VLOOKUP(A185,'BASE ARTICLE SAMUEL 25012023 v1'!$A$1:$K$1287,11,FALSE)</f>
        <v>1144.3499999999999</v>
      </c>
      <c r="O185" s="69"/>
      <c r="P185" s="48">
        <f>VLOOKUP(A185,'BASE ARTICLE SAMUEL 25012023 v2'!$A$1:$K$4927,11,FALSE)</f>
        <v>1144.3499999999999</v>
      </c>
      <c r="Q185" s="85">
        <f t="shared" si="11"/>
        <v>-4.4104748778348725E-2</v>
      </c>
      <c r="R185" s="36">
        <f>VLOOKUP(A185,'Synthèse des ventes 2022'!$A$3:$C$535,3,FALSE)</f>
        <v>2</v>
      </c>
      <c r="S185" s="67" t="s">
        <v>4413</v>
      </c>
    </row>
    <row r="186" spans="1:19" ht="15.75" thickBot="1" x14ac:dyDescent="0.3">
      <c r="A186" s="37" t="s">
        <v>681</v>
      </c>
      <c r="B186" s="38" t="s">
        <v>3704</v>
      </c>
      <c r="C186" s="90"/>
      <c r="D186" s="90" t="e">
        <f>VLOOKUP(A186,'Avec déclinaison'!$F$12:$I$374,6,FALSE)</f>
        <v>#REF!</v>
      </c>
      <c r="E186" s="38" t="str">
        <f>VLOOKUP(A186,ARTICLES!$A$1:$BE$1292,57,FALSE)</f>
        <v>AA</v>
      </c>
      <c r="F186" s="38">
        <f>VLOOKUP(A186,ARTICLES!$A$1:$AZ$1292,52,FALSE)</f>
        <v>330</v>
      </c>
      <c r="G186" s="46">
        <v>750</v>
      </c>
      <c r="H186" s="47">
        <v>927.71999999999991</v>
      </c>
      <c r="I186" s="41">
        <v>0.23695999999999989</v>
      </c>
      <c r="J186" s="42">
        <v>1052.4000000000001</v>
      </c>
      <c r="K186" s="41">
        <v>0.13439399818910899</v>
      </c>
      <c r="L186" s="48">
        <v>1155.5999999999999</v>
      </c>
      <c r="M186" s="41">
        <v>9.8061573546179975E-2</v>
      </c>
      <c r="N186" s="44">
        <f>VLOOKUP(A186,'BASE ARTICLE SAMUEL 25012023 v1'!$A$1:$K$1287,11,FALSE)</f>
        <v>1128.81</v>
      </c>
      <c r="O186" s="69">
        <f t="shared" si="10"/>
        <v>-2.3182762201453759E-2</v>
      </c>
      <c r="P186" s="48">
        <f>VLOOKUP(A186,'BASE ARTICLE SAMUEL 25012023 v2'!$A$1:$K$4927,11,FALSE)</f>
        <v>1128.81</v>
      </c>
      <c r="Q186" s="85">
        <f t="shared" si="11"/>
        <v>-2.3182762201453759E-2</v>
      </c>
      <c r="R186" s="36">
        <f>VLOOKUP(A186,'Synthèse des ventes 2022'!$A$3:$C$535,3,FALSE)</f>
        <v>2</v>
      </c>
      <c r="S186" s="67" t="s">
        <v>4413</v>
      </c>
    </row>
    <row r="187" spans="1:19" ht="15.75" thickBot="1" x14ac:dyDescent="0.3">
      <c r="A187" s="37" t="s">
        <v>683</v>
      </c>
      <c r="B187" s="38" t="s">
        <v>3705</v>
      </c>
      <c r="C187" s="90"/>
      <c r="D187" s="90" t="e">
        <f>VLOOKUP(A187,'Avec déclinaison'!$F$12:$I$374,6,FALSE)</f>
        <v>#REF!</v>
      </c>
      <c r="E187" s="38" t="str">
        <f>VLOOKUP(A187,ARTICLES!$A$1:$BE$1292,57,FALSE)</f>
        <v>AA</v>
      </c>
      <c r="F187" s="38">
        <f>VLOOKUP(A187,ARTICLES!$A$1:$AZ$1292,52,FALSE)</f>
        <v>332</v>
      </c>
      <c r="G187" s="46">
        <v>880</v>
      </c>
      <c r="H187" s="47">
        <v>1083.7399999999998</v>
      </c>
      <c r="I187" s="41">
        <v>0.23152272727272702</v>
      </c>
      <c r="J187" s="42">
        <v>1240.2</v>
      </c>
      <c r="K187" s="41">
        <v>0.14437042094967456</v>
      </c>
      <c r="L187" s="48">
        <v>1357.2</v>
      </c>
      <c r="M187" s="41">
        <v>9.4339622641509427E-2</v>
      </c>
      <c r="N187" s="44">
        <f>VLOOKUP(A187,'BASE ARTICLE SAMUEL 25012023 v1'!$A$1:$K$1287,11,FALSE)</f>
        <v>1332.28</v>
      </c>
      <c r="O187" s="69">
        <f t="shared" si="10"/>
        <v>-1.8361332154435656E-2</v>
      </c>
      <c r="P187" s="48">
        <f>VLOOKUP(A187,'BASE ARTICLE SAMUEL 25012023 v2'!$A$1:$K$4927,11,FALSE)</f>
        <v>1332.28</v>
      </c>
      <c r="Q187" s="85">
        <f t="shared" si="11"/>
        <v>-1.8361332154435656E-2</v>
      </c>
      <c r="R187" s="36"/>
      <c r="S187" s="67" t="s">
        <v>4413</v>
      </c>
    </row>
    <row r="188" spans="1:19" ht="15.75" thickBot="1" x14ac:dyDescent="0.3">
      <c r="A188" s="37" t="s">
        <v>1222</v>
      </c>
      <c r="B188" s="38" t="s">
        <v>3706</v>
      </c>
      <c r="C188" s="90"/>
      <c r="D188" s="90" t="e">
        <f>VLOOKUP(A188,'Avec déclinaison'!$F$12:$I$374,6,FALSE)</f>
        <v>#REF!</v>
      </c>
      <c r="E188" s="38" t="str">
        <f>VLOOKUP(A188,ARTICLES!$A$1:$BE$1292,57,FALSE)</f>
        <v>AA</v>
      </c>
      <c r="F188" s="38">
        <f>VLOOKUP(A188,ARTICLES!$A$1:$AZ$1292,52,FALSE)</f>
        <v>0</v>
      </c>
      <c r="G188" s="46">
        <v>748</v>
      </c>
      <c r="H188" s="47">
        <v>933.56799999999998</v>
      </c>
      <c r="I188" s="41">
        <v>0.24808556149732619</v>
      </c>
      <c r="J188" s="42">
        <v>1036.8</v>
      </c>
      <c r="K188" s="41">
        <v>0.11057791183930894</v>
      </c>
      <c r="L188" s="48">
        <v>1149.5999999999999</v>
      </c>
      <c r="M188" s="41">
        <v>0.10879629629629625</v>
      </c>
      <c r="N188" s="44">
        <f>VLOOKUP(A188,'BASE ARTICLE SAMUEL 25012023 v1'!$A$1:$K$1287,11,FALSE)</f>
        <v>1107.74</v>
      </c>
      <c r="O188" s="69">
        <f t="shared" si="10"/>
        <v>-3.6412665274878131E-2</v>
      </c>
      <c r="P188" s="48">
        <f>VLOOKUP(A188,'BASE ARTICLE SAMUEL 25012023 v2'!$A$1:$K$4927,11,FALSE)</f>
        <v>1107.74</v>
      </c>
      <c r="Q188" s="85">
        <f t="shared" si="11"/>
        <v>-3.6412665274878131E-2</v>
      </c>
      <c r="R188" s="36"/>
      <c r="S188" s="67" t="s">
        <v>4413</v>
      </c>
    </row>
    <row r="189" spans="1:19" ht="15.75" thickBot="1" x14ac:dyDescent="0.3">
      <c r="A189" s="37" t="s">
        <v>691</v>
      </c>
      <c r="B189" s="38" t="s">
        <v>3707</v>
      </c>
      <c r="C189" s="90"/>
      <c r="D189" s="90" t="e">
        <f>VLOOKUP(A189,'Avec déclinaison'!$F$12:$I$374,6,FALSE)</f>
        <v>#REF!</v>
      </c>
      <c r="E189" s="38" t="str">
        <f>VLOOKUP(A189,ARTICLES!$A$1:$BE$1292,57,FALSE)</f>
        <v>AA</v>
      </c>
      <c r="F189" s="38">
        <f>VLOOKUP(A189,ARTICLES!$A$1:$AZ$1292,52,FALSE)</f>
        <v>334</v>
      </c>
      <c r="G189" s="46">
        <v>1116</v>
      </c>
      <c r="H189" s="47">
        <v>1383.4871999999998</v>
      </c>
      <c r="I189" s="41">
        <v>0.23968387096774177</v>
      </c>
      <c r="J189" s="42">
        <v>1479.6</v>
      </c>
      <c r="K189" s="41">
        <v>6.9471405301039374E-2</v>
      </c>
      <c r="L189" s="48">
        <v>1651.95</v>
      </c>
      <c r="M189" s="41">
        <v>0.11648418491484194</v>
      </c>
      <c r="N189" s="44">
        <f>VLOOKUP(A189,'BASE ARTICLE SAMUEL 25012023 v1'!$A$1:$K$1287,11,FALSE)</f>
        <v>1603.395</v>
      </c>
      <c r="O189" s="69">
        <f t="shared" si="10"/>
        <v>-2.9392536093707473E-2</v>
      </c>
      <c r="P189" s="48">
        <f>VLOOKUP(A189,'BASE ARTICLE SAMUEL 25012023 v2'!$A$1:$K$4927,11,FALSE)</f>
        <v>1603.395</v>
      </c>
      <c r="Q189" s="85">
        <f t="shared" si="11"/>
        <v>-2.9392536093707473E-2</v>
      </c>
      <c r="R189" s="36">
        <f>VLOOKUP(A189,'Synthèse des ventes 2022'!$A$3:$C$535,3,FALSE)</f>
        <v>2</v>
      </c>
      <c r="S189" s="67" t="s">
        <v>4413</v>
      </c>
    </row>
    <row r="190" spans="1:19" ht="15.75" thickBot="1" x14ac:dyDescent="0.3">
      <c r="A190" s="37" t="s">
        <v>1074</v>
      </c>
      <c r="B190" s="38" t="s">
        <v>3708</v>
      </c>
      <c r="C190" s="90"/>
      <c r="D190" s="90" t="e">
        <f>VLOOKUP(A190,'Avec déclinaison'!$F$12:$I$374,6,FALSE)</f>
        <v>#REF!</v>
      </c>
      <c r="E190" s="38" t="str">
        <f>VLOOKUP(A190,ARTICLES!$A$1:$BE$1292,57,FALSE)</f>
        <v>AA</v>
      </c>
      <c r="F190" s="38">
        <f>VLOOKUP(A190,ARTICLES!$A$1:$AZ$1292,52,FALSE)</f>
        <v>0</v>
      </c>
      <c r="G190" s="46">
        <v>1068</v>
      </c>
      <c r="H190" s="47">
        <v>1327.1376</v>
      </c>
      <c r="I190" s="41">
        <v>0.24263820224719104</v>
      </c>
      <c r="J190" s="42">
        <v>1420.08</v>
      </c>
      <c r="K190" s="41">
        <v>7.003222574659923E-2</v>
      </c>
      <c r="L190" s="48">
        <v>1571.5600000000002</v>
      </c>
      <c r="M190" s="41">
        <v>0.10667004675792931</v>
      </c>
      <c r="N190" s="44">
        <f>VLOOKUP(A190,'BASE ARTICLE SAMUEL 25012023 v1'!$A$1:$K$1287,11,FALSE)</f>
        <v>1492.9299999999998</v>
      </c>
      <c r="O190" s="69"/>
      <c r="P190" s="48">
        <f>VLOOKUP(A190,'BASE ARTICLE SAMUEL 25012023 v2'!$A$1:$K$4927,11,FALSE)</f>
        <v>1492.9299999999998</v>
      </c>
      <c r="Q190" s="85">
        <f t="shared" si="11"/>
        <v>-5.0033088141719265E-2</v>
      </c>
      <c r="R190" s="36">
        <f>VLOOKUP(A190,'Synthèse des ventes 2022'!$A$3:$C$535,3,FALSE)</f>
        <v>1</v>
      </c>
      <c r="S190" s="67" t="s">
        <v>4413</v>
      </c>
    </row>
    <row r="191" spans="1:19" ht="15.75" thickBot="1" x14ac:dyDescent="0.3">
      <c r="A191" s="37" t="s">
        <v>693</v>
      </c>
      <c r="B191" s="38" t="s">
        <v>3709</v>
      </c>
      <c r="C191" s="90"/>
      <c r="D191" s="90" t="e">
        <f>VLOOKUP(A191,'Avec déclinaison'!$F$12:$I$374,6,FALSE)</f>
        <v>#REF!</v>
      </c>
      <c r="E191" s="38" t="str">
        <f>VLOOKUP(A191,ARTICLES!$A$1:$BE$1292,57,FALSE)</f>
        <v>AA</v>
      </c>
      <c r="F191" s="38">
        <f>VLOOKUP(A191,ARTICLES!$A$1:$AZ$1292,52,FALSE)</f>
        <v>336</v>
      </c>
      <c r="G191" s="46">
        <v>1272</v>
      </c>
      <c r="H191" s="47">
        <v>1579.8119999999999</v>
      </c>
      <c r="I191" s="41">
        <v>0.24199056603773578</v>
      </c>
      <c r="J191" s="42">
        <v>1692.2999999999997</v>
      </c>
      <c r="K191" s="41">
        <v>7.120340901322425E-2</v>
      </c>
      <c r="L191" s="48">
        <v>1863.8400000000001</v>
      </c>
      <c r="M191" s="41">
        <v>0.10136500620457392</v>
      </c>
      <c r="N191" s="44">
        <f>VLOOKUP(A191,'BASE ARTICLE SAMUEL 25012023 v1'!$A$1:$K$1287,11,FALSE)</f>
        <v>1772.2949999999996</v>
      </c>
      <c r="O191" s="69"/>
      <c r="P191" s="48">
        <f>VLOOKUP(A191,'BASE ARTICLE SAMUEL 25012023 v2'!$A$1:$K$4927,11,FALSE)</f>
        <v>1772.2949999999996</v>
      </c>
      <c r="Q191" s="85">
        <f t="shared" si="11"/>
        <v>-4.9116340458408729E-2</v>
      </c>
      <c r="R191" s="36">
        <f>VLOOKUP(A191,'Synthèse des ventes 2022'!$A$3:$C$535,3,FALSE)</f>
        <v>1</v>
      </c>
      <c r="S191" s="67" t="s">
        <v>4413</v>
      </c>
    </row>
    <row r="192" spans="1:19" ht="15.75" thickBot="1" x14ac:dyDescent="0.3">
      <c r="A192" s="37" t="s">
        <v>695</v>
      </c>
      <c r="B192" s="38" t="s">
        <v>3710</v>
      </c>
      <c r="C192" s="90"/>
      <c r="D192" s="90" t="e">
        <f>VLOOKUP(A192,'Avec déclinaison'!$F$12:$I$374,6,FALSE)</f>
        <v>#REF!</v>
      </c>
      <c r="E192" s="38" t="str">
        <f>VLOOKUP(A192,ARTICLES!$A$1:$BE$1292,57,FALSE)</f>
        <v>AA</v>
      </c>
      <c r="F192" s="38">
        <f>VLOOKUP(A192,ARTICLES!$A$1:$AZ$1292,52,FALSE)</f>
        <v>337</v>
      </c>
      <c r="G192" s="46">
        <v>1183</v>
      </c>
      <c r="H192" s="47">
        <v>1476.0335999999998</v>
      </c>
      <c r="I192" s="41">
        <v>0.24770380388841906</v>
      </c>
      <c r="J192" s="42">
        <v>1578.48</v>
      </c>
      <c r="K192" s="41">
        <v>6.9406550094794781E-2</v>
      </c>
      <c r="L192" s="48">
        <v>1749.16</v>
      </c>
      <c r="M192" s="41">
        <v>0.10812933961786025</v>
      </c>
      <c r="N192" s="44">
        <f>VLOOKUP(A192,'BASE ARTICLE SAMUEL 25012023 v1'!$A$1:$K$1287,11,FALSE)</f>
        <v>1660.9299999999998</v>
      </c>
      <c r="O192" s="69"/>
      <c r="P192" s="48">
        <f>VLOOKUP(A192,'BASE ARTICLE SAMUEL 25012023 v2'!$A$1:$K$4927,11,FALSE)</f>
        <v>1660.9299999999998</v>
      </c>
      <c r="Q192" s="85">
        <f t="shared" si="11"/>
        <v>-5.0441354707402547E-2</v>
      </c>
      <c r="R192" s="36">
        <f>VLOOKUP(A192,'Synthèse des ventes 2022'!$A$3:$C$535,3,FALSE)</f>
        <v>5</v>
      </c>
      <c r="S192" s="67" t="s">
        <v>4413</v>
      </c>
    </row>
    <row r="193" spans="1:19" ht="15.75" thickBot="1" x14ac:dyDescent="0.3">
      <c r="A193" s="37" t="s">
        <v>697</v>
      </c>
      <c r="B193" s="38" t="s">
        <v>3711</v>
      </c>
      <c r="C193" s="90"/>
      <c r="D193" s="90" t="e">
        <f>VLOOKUP(A193,'Avec déclinaison'!$F$12:$I$374,6,FALSE)</f>
        <v>#REF!</v>
      </c>
      <c r="E193" s="38" t="str">
        <f>VLOOKUP(A193,ARTICLES!$A$1:$BE$1292,57,FALSE)</f>
        <v>AA</v>
      </c>
      <c r="F193" s="38">
        <f>VLOOKUP(A193,ARTICLES!$A$1:$AZ$1292,52,FALSE)</f>
        <v>338</v>
      </c>
      <c r="G193" s="46">
        <v>1473</v>
      </c>
      <c r="H193" s="47">
        <v>1828.8383999999999</v>
      </c>
      <c r="I193" s="41">
        <v>0.24157393075356406</v>
      </c>
      <c r="J193" s="42">
        <v>1957.92</v>
      </c>
      <c r="K193" s="41">
        <v>7.0581195145508868E-2</v>
      </c>
      <c r="L193" s="48">
        <v>2161.7400000000002</v>
      </c>
      <c r="M193" s="41">
        <v>0.10410026967393977</v>
      </c>
      <c r="N193" s="44">
        <f>VLOOKUP(A193,'BASE ARTICLE SAMUEL 25012023 v1'!$A$1:$K$1287,11,FALSE)</f>
        <v>2056.9949999999999</v>
      </c>
      <c r="O193" s="69"/>
      <c r="P193" s="48">
        <f>VLOOKUP(A193,'BASE ARTICLE SAMUEL 25012023 v2'!$A$1:$K$4927,11,FALSE)</f>
        <v>2056.9949999999999</v>
      </c>
      <c r="Q193" s="85">
        <f t="shared" si="11"/>
        <v>-4.8454023148019804E-2</v>
      </c>
      <c r="R193" s="36">
        <f>VLOOKUP(A193,'Synthèse des ventes 2022'!$A$3:$C$535,3,FALSE)</f>
        <v>1</v>
      </c>
      <c r="S193" s="67" t="s">
        <v>4413</v>
      </c>
    </row>
    <row r="194" spans="1:19" ht="15.75" thickBot="1" x14ac:dyDescent="0.3">
      <c r="A194" s="37" t="s">
        <v>699</v>
      </c>
      <c r="B194" s="38" t="s">
        <v>3712</v>
      </c>
      <c r="C194" s="90"/>
      <c r="D194" s="90" t="e">
        <f>VLOOKUP(A194,'Avec déclinaison'!$F$12:$I$374,6,FALSE)</f>
        <v>#REF!</v>
      </c>
      <c r="E194" s="38" t="str">
        <f>VLOOKUP(A194,ARTICLES!$A$1:$BE$1292,57,FALSE)</f>
        <v>AA</v>
      </c>
      <c r="F194" s="38">
        <f>VLOOKUP(A194,ARTICLES!$A$1:$AZ$1292,52,FALSE)</f>
        <v>339</v>
      </c>
      <c r="G194" s="46">
        <v>1588</v>
      </c>
      <c r="H194" s="47">
        <v>1977.7343999999998</v>
      </c>
      <c r="I194" s="41">
        <v>0.24542468513853893</v>
      </c>
      <c r="J194" s="42">
        <v>2116.3199999999997</v>
      </c>
      <c r="K194" s="41">
        <v>7.0072907666469217E-2</v>
      </c>
      <c r="L194" s="48">
        <v>2339.34</v>
      </c>
      <c r="M194" s="41">
        <v>0.10538103878430505</v>
      </c>
      <c r="N194" s="44">
        <f>VLOOKUP(A194,'BASE ARTICLE SAMUEL 25012023 v1'!$A$1:$K$1287,11,FALSE)</f>
        <v>2224.9949999999999</v>
      </c>
      <c r="O194" s="69"/>
      <c r="P194" s="48">
        <f>VLOOKUP(A194,'BASE ARTICLE SAMUEL 25012023 v2'!$A$1:$K$4927,11,FALSE)</f>
        <v>2224.9949999999999</v>
      </c>
      <c r="Q194" s="85">
        <f t="shared" si="11"/>
        <v>-4.8879171048244484E-2</v>
      </c>
      <c r="R194" s="36"/>
      <c r="S194" s="67" t="s">
        <v>4413</v>
      </c>
    </row>
    <row r="195" spans="1:19" ht="15.75" thickBot="1" x14ac:dyDescent="0.3">
      <c r="A195" s="37" t="s">
        <v>1224</v>
      </c>
      <c r="B195" s="38" t="s">
        <v>3713</v>
      </c>
      <c r="C195" s="90"/>
      <c r="D195" s="90" t="e">
        <f>VLOOKUP(A195,'Avec déclinaison'!$F$12:$I$374,6,FALSE)</f>
        <v>#REF!</v>
      </c>
      <c r="E195" s="38" t="str">
        <f>VLOOKUP(A195,ARTICLES!$A$1:$BE$1292,57,FALSE)</f>
        <v>AA</v>
      </c>
      <c r="F195" s="38">
        <f>VLOOKUP(A195,ARTICLES!$A$1:$AZ$1292,52,FALSE)</f>
        <v>0</v>
      </c>
      <c r="G195" s="46">
        <v>1690</v>
      </c>
      <c r="H195" s="47">
        <v>2035.6599999999999</v>
      </c>
      <c r="I195" s="41">
        <v>0.20453254437869814</v>
      </c>
      <c r="J195" s="42">
        <v>2351.4</v>
      </c>
      <c r="K195" s="41">
        <v>0.15510448699684637</v>
      </c>
      <c r="L195" s="48">
        <v>2572.3200000000002</v>
      </c>
      <c r="M195" s="41">
        <v>9.3952538912988035E-2</v>
      </c>
      <c r="N195" s="44">
        <f>VLOOKUP(A195,'BASE ARTICLE SAMUEL 25012023 v1'!$A$1:$K$1287,11,FALSE)</f>
        <v>2536.8199999999997</v>
      </c>
      <c r="O195" s="69">
        <f t="shared" si="10"/>
        <v>-1.380077128817583E-2</v>
      </c>
      <c r="P195" s="48">
        <f>VLOOKUP(A195,'BASE ARTICLE SAMUEL 25012023 v2'!$A$1:$K$4927,11,FALSE)</f>
        <v>2536.8199999999997</v>
      </c>
      <c r="Q195" s="85">
        <f t="shared" si="11"/>
        <v>-1.380077128817583E-2</v>
      </c>
      <c r="R195" s="36"/>
      <c r="S195" s="67" t="s">
        <v>4413</v>
      </c>
    </row>
    <row r="196" spans="1:19" ht="15.75" thickBot="1" x14ac:dyDescent="0.3">
      <c r="A196" s="37" t="s">
        <v>1226</v>
      </c>
      <c r="B196" s="38" t="s">
        <v>3714</v>
      </c>
      <c r="C196" s="90"/>
      <c r="D196" s="90" t="e">
        <f>VLOOKUP(A196,'Avec déclinaison'!$F$12:$I$374,6,FALSE)</f>
        <v>#REF!</v>
      </c>
      <c r="E196" s="38" t="str">
        <f>VLOOKUP(A196,ARTICLES!$A$1:$BE$1292,57,FALSE)</f>
        <v>AA</v>
      </c>
      <c r="F196" s="38">
        <f>VLOOKUP(A196,ARTICLES!$A$1:$AZ$1292,52,FALSE)</f>
        <v>0</v>
      </c>
      <c r="G196" s="46">
        <v>1886</v>
      </c>
      <c r="H196" s="47">
        <v>2099.2280000000001</v>
      </c>
      <c r="I196" s="41">
        <v>0.11305832449628847</v>
      </c>
      <c r="J196" s="42">
        <v>2395.8000000000002</v>
      </c>
      <c r="K196" s="41">
        <v>0.14127669790989836</v>
      </c>
      <c r="L196" s="48">
        <v>2630.4300000000003</v>
      </c>
      <c r="M196" s="41">
        <v>9.7933884297520701E-2</v>
      </c>
      <c r="N196" s="44">
        <f>VLOOKUP(A196,'BASE ARTICLE SAMUEL 25012023 v1'!$A$1:$K$1287,11,FALSE)</f>
        <v>2578.5174999999999</v>
      </c>
      <c r="O196" s="69">
        <f t="shared" si="10"/>
        <v>-1.9735366460997009E-2</v>
      </c>
      <c r="P196" s="48">
        <f>VLOOKUP(A196,'BASE ARTICLE SAMUEL 25012023 v2'!$A$1:$K$4927,11,FALSE)</f>
        <v>2578.5174999999999</v>
      </c>
      <c r="Q196" s="85">
        <f t="shared" si="11"/>
        <v>-1.9735366460997009E-2</v>
      </c>
      <c r="R196" s="36">
        <f>VLOOKUP(A196,'Synthèse des ventes 2022'!$A$3:$C$535,3,FALSE)</f>
        <v>1</v>
      </c>
      <c r="S196" s="67" t="s">
        <v>4413</v>
      </c>
    </row>
    <row r="197" spans="1:19" ht="15.75" thickBot="1" x14ac:dyDescent="0.3">
      <c r="A197" s="37" t="s">
        <v>701</v>
      </c>
      <c r="B197" s="38" t="s">
        <v>3715</v>
      </c>
      <c r="C197" s="90"/>
      <c r="D197" s="90" t="e">
        <f>VLOOKUP(A197,'Avec déclinaison'!$F$12:$I$374,6,FALSE)</f>
        <v>#REF!</v>
      </c>
      <c r="E197" s="38" t="str">
        <f>VLOOKUP(A197,ARTICLES!$A$1:$BE$1292,57,FALSE)</f>
        <v>AA</v>
      </c>
      <c r="F197" s="38">
        <f>VLOOKUP(A197,ARTICLES!$A$1:$AZ$1292,52,FALSE)</f>
        <v>342</v>
      </c>
      <c r="G197" s="46">
        <v>1796</v>
      </c>
      <c r="H197" s="47">
        <v>2145.4103999999998</v>
      </c>
      <c r="I197" s="41">
        <v>0.19454922048997758</v>
      </c>
      <c r="J197" s="42">
        <v>2274.7199999999998</v>
      </c>
      <c r="K197" s="41">
        <v>6.0272663915491444E-2</v>
      </c>
      <c r="L197" s="48">
        <v>2516.94</v>
      </c>
      <c r="M197" s="41">
        <v>0.10648343532390812</v>
      </c>
      <c r="N197" s="44">
        <f>VLOOKUP(A197,'BASE ARTICLE SAMUEL 25012023 v1'!$A$1:$K$1287,11,FALSE)</f>
        <v>2392.9949999999999</v>
      </c>
      <c r="O197" s="69"/>
      <c r="P197" s="48">
        <f>VLOOKUP(A197,'BASE ARTICLE SAMUEL 25012023 v2'!$A$1:$K$4927,11,FALSE)</f>
        <v>2392.9949999999999</v>
      </c>
      <c r="Q197" s="85">
        <f t="shared" si="11"/>
        <v>-4.9244320484397787E-2</v>
      </c>
      <c r="R197" s="36">
        <f>VLOOKUP(A197,'Synthèse des ventes 2022'!$A$3:$C$535,3,FALSE)</f>
        <v>2</v>
      </c>
      <c r="S197" s="67" t="s">
        <v>4413</v>
      </c>
    </row>
    <row r="198" spans="1:19" x14ac:dyDescent="0.25">
      <c r="I198" s="41"/>
      <c r="J198" s="34"/>
      <c r="K198" s="41"/>
      <c r="L198" s="35"/>
      <c r="M198" s="41"/>
      <c r="N198" s="36"/>
      <c r="P198" s="34"/>
      <c r="R198" s="36"/>
    </row>
    <row r="199" spans="1:19" x14ac:dyDescent="0.25">
      <c r="A199" s="86" t="s">
        <v>3716</v>
      </c>
      <c r="I199" s="41"/>
      <c r="J199" s="34"/>
      <c r="K199" s="41"/>
      <c r="L199" s="35"/>
      <c r="M199" s="41"/>
      <c r="N199" s="36"/>
      <c r="P199" s="34"/>
      <c r="R199" s="36"/>
    </row>
    <row r="200" spans="1:19" ht="15.75" thickBot="1" x14ac:dyDescent="0.3">
      <c r="I200" s="41"/>
      <c r="J200" s="34"/>
      <c r="K200" s="41"/>
      <c r="L200" s="35"/>
      <c r="M200" s="41"/>
      <c r="N200" s="36"/>
      <c r="P200" s="34"/>
      <c r="R200" s="36"/>
    </row>
    <row r="201" spans="1:19" ht="14.45" customHeight="1" x14ac:dyDescent="0.25">
      <c r="A201" s="128" t="s">
        <v>3671</v>
      </c>
      <c r="B201" s="128" t="s">
        <v>3672</v>
      </c>
      <c r="C201" s="126" t="s">
        <v>5667</v>
      </c>
      <c r="D201" s="126" t="s">
        <v>5668</v>
      </c>
      <c r="E201" s="118" t="s">
        <v>5663</v>
      </c>
      <c r="F201" s="118" t="s">
        <v>5661</v>
      </c>
      <c r="G201" s="134" t="s">
        <v>3673</v>
      </c>
      <c r="H201" s="132" t="s">
        <v>3674</v>
      </c>
      <c r="I201" s="41"/>
      <c r="J201" s="114" t="s">
        <v>3681</v>
      </c>
      <c r="K201" s="41"/>
      <c r="L201" s="116" t="s">
        <v>3676</v>
      </c>
      <c r="M201" s="41"/>
      <c r="N201" s="120" t="s">
        <v>4395</v>
      </c>
      <c r="P201" s="137" t="s">
        <v>4395</v>
      </c>
      <c r="R201" s="136" t="s">
        <v>4330</v>
      </c>
    </row>
    <row r="202" spans="1:19" ht="24" customHeight="1" thickBot="1" x14ac:dyDescent="0.3">
      <c r="A202" s="129"/>
      <c r="B202" s="129"/>
      <c r="C202" s="127"/>
      <c r="D202" s="127"/>
      <c r="E202" s="119"/>
      <c r="F202" s="119"/>
      <c r="G202" s="135"/>
      <c r="H202" s="133"/>
      <c r="I202" s="41"/>
      <c r="J202" s="115"/>
      <c r="K202" s="41"/>
      <c r="L202" s="117"/>
      <c r="M202" s="41"/>
      <c r="N202" s="121"/>
      <c r="P202" s="138"/>
      <c r="R202" s="136"/>
    </row>
    <row r="203" spans="1:19" ht="15.75" thickBot="1" x14ac:dyDescent="0.3">
      <c r="A203" s="37" t="s">
        <v>743</v>
      </c>
      <c r="B203" s="38" t="s">
        <v>744</v>
      </c>
      <c r="C203" s="90">
        <f>VLOOKUP(A203,'Sans déclinaison'!$D$1:$J$187,7,FALSE)</f>
        <v>1</v>
      </c>
      <c r="D203" s="90"/>
      <c r="E203" s="38" t="str">
        <f>VLOOKUP(A203,ARTICLES!$A$1:$BE$1292,57,FALSE)</f>
        <v>AF</v>
      </c>
      <c r="F203" s="38">
        <f>VLOOKUP(A203,ARTICLES!$A$1:$AZ$1292,52,FALSE)</f>
        <v>459</v>
      </c>
      <c r="G203" s="45">
        <v>524.71</v>
      </c>
      <c r="H203" s="40">
        <v>526.40700000000004</v>
      </c>
      <c r="I203" s="41">
        <v>3.2341674448743167E-3</v>
      </c>
      <c r="J203" s="42">
        <v>556.35453999999993</v>
      </c>
      <c r="K203" s="41">
        <v>5.6890466882089118E-2</v>
      </c>
      <c r="L203" s="43">
        <v>573.51603999999998</v>
      </c>
      <c r="M203" s="41">
        <v>3.0846337660873673E-2</v>
      </c>
      <c r="N203" s="44">
        <f>VLOOKUP(A203,'BASE ARTICLE SAMUEL 25012023 v1'!$A$1:$K$1287,11,FALSE)</f>
        <v>576.69375842780005</v>
      </c>
      <c r="O203" s="69">
        <f t="shared" ref="O203:O219" si="12">IF(N203-L203=0,"",(N203-L203)/L203)</f>
        <v>5.5407664409875502E-3</v>
      </c>
      <c r="P203" s="48">
        <f>VLOOKUP(A203,'BASE ARTICLE SAMUEL 25012023 v2'!$A$1:$K$4927,11,FALSE)</f>
        <v>576.69375842780005</v>
      </c>
      <c r="Q203" s="85">
        <f t="shared" ref="Q203:Q219" si="13">(P203-L203)/L203</f>
        <v>5.5407664409875502E-3</v>
      </c>
      <c r="R203" s="36">
        <f>VLOOKUP(A203,'Synthèse des ventes 2022'!$A$3:$C$535,3,FALSE)</f>
        <v>152</v>
      </c>
      <c r="S203" s="67" t="s">
        <v>4408</v>
      </c>
    </row>
    <row r="204" spans="1:19" ht="15.75" thickBot="1" x14ac:dyDescent="0.3">
      <c r="A204" s="37" t="s">
        <v>938</v>
      </c>
      <c r="B204" s="38" t="s">
        <v>939</v>
      </c>
      <c r="C204" s="90">
        <f>VLOOKUP(A204,'Sans déclinaison'!$D$1:$J$187,7,FALSE)</f>
        <v>1</v>
      </c>
      <c r="D204" s="90"/>
      <c r="E204" s="38" t="str">
        <f>VLOOKUP(A204,ARTICLES!$A$1:$BE$1292,57,FALSE)</f>
        <v>AF</v>
      </c>
      <c r="F204" s="38">
        <f>VLOOKUP(A204,ARTICLES!$A$1:$AZ$1292,52,FALSE)</f>
        <v>546</v>
      </c>
      <c r="G204" s="45">
        <v>530</v>
      </c>
      <c r="H204" s="40">
        <v>530.42000000000007</v>
      </c>
      <c r="I204" s="41">
        <v>7.9245283018881648E-4</v>
      </c>
      <c r="J204" s="42">
        <v>530.42000000000007</v>
      </c>
      <c r="K204" s="41">
        <v>0</v>
      </c>
      <c r="L204" s="43">
        <v>547.57000000000005</v>
      </c>
      <c r="M204" s="41">
        <v>3.2332868293050744E-2</v>
      </c>
      <c r="N204" s="44">
        <f>VLOOKUP(A204,'BASE ARTICLE SAMUEL 25012023 v1'!$A$1:$K$1287,11,FALSE)</f>
        <v>550.95500000000004</v>
      </c>
      <c r="O204" s="69">
        <f t="shared" si="12"/>
        <v>6.1818580272841655E-3</v>
      </c>
      <c r="P204" s="48">
        <f>VLOOKUP(A204,'BASE ARTICLE SAMUEL 25012023 v2'!$A$1:$K$4927,11,FALSE)</f>
        <v>550.95500000000004</v>
      </c>
      <c r="Q204" s="85">
        <f t="shared" si="13"/>
        <v>6.1818580272841655E-3</v>
      </c>
      <c r="R204" s="36">
        <f>VLOOKUP(A204,'Synthèse des ventes 2022'!$A$3:$C$535,3,FALSE)</f>
        <v>274</v>
      </c>
      <c r="S204" s="67" t="s">
        <v>4408</v>
      </c>
    </row>
    <row r="205" spans="1:19" ht="15.75" thickBot="1" x14ac:dyDescent="0.3">
      <c r="A205" s="37" t="s">
        <v>1150</v>
      </c>
      <c r="B205" s="38" t="s">
        <v>3717</v>
      </c>
      <c r="C205" s="90">
        <f>VLOOKUP(A205,'Sans déclinaison'!$D$1:$J$187,7,FALSE)</f>
        <v>1</v>
      </c>
      <c r="D205" s="90"/>
      <c r="E205" s="38" t="str">
        <f>VLOOKUP(A205,ARTICLES!$A$1:$BE$1292,57,FALSE)</f>
        <v>AF</v>
      </c>
      <c r="F205" s="38">
        <f>VLOOKUP(A205,ARTICLES!$A$1:$AZ$1292,52,FALSE)</f>
        <v>554</v>
      </c>
      <c r="G205" s="45">
        <v>920</v>
      </c>
      <c r="H205" s="40">
        <v>923.64975000000004</v>
      </c>
      <c r="I205" s="41">
        <v>3.9671195652174352E-3</v>
      </c>
      <c r="J205" s="42">
        <v>977.89289500000007</v>
      </c>
      <c r="K205" s="41">
        <v>5.872696333215055E-2</v>
      </c>
      <c r="L205" s="43">
        <v>999.42027500000006</v>
      </c>
      <c r="M205" s="41">
        <v>2.2014046845079075E-2</v>
      </c>
      <c r="N205" s="44">
        <f>VLOOKUP(A205,'BASE ARTICLE SAMUEL 25012023 v1'!$A$1:$K$1287,11,FALSE)</f>
        <v>1003.32525</v>
      </c>
      <c r="O205" s="69">
        <f t="shared" si="12"/>
        <v>3.907240124781261E-3</v>
      </c>
      <c r="P205" s="48">
        <f>VLOOKUP(A205,'BASE ARTICLE SAMUEL 25012023 v2'!$A$1:$K$4927,11,FALSE)</f>
        <v>1003.32525</v>
      </c>
      <c r="Q205" s="85">
        <f t="shared" si="13"/>
        <v>3.907240124781261E-3</v>
      </c>
      <c r="R205" s="36">
        <f>VLOOKUP(A205,'Synthèse des ventes 2022'!$A$3:$C$535,3,FALSE)</f>
        <v>51</v>
      </c>
      <c r="S205" s="67" t="s">
        <v>4408</v>
      </c>
    </row>
    <row r="206" spans="1:19" ht="15.75" thickBot="1" x14ac:dyDescent="0.3">
      <c r="A206" s="37" t="s">
        <v>1897</v>
      </c>
      <c r="B206" s="38" t="s">
        <v>1898</v>
      </c>
      <c r="C206" s="90"/>
      <c r="D206" s="90" t="e">
        <f>VLOOKUP(A206,'Avec déclinaison'!$F$12:$I$374,6,FALSE)</f>
        <v>#REF!</v>
      </c>
      <c r="E206" s="38" t="str">
        <f>VLOOKUP(A206,ARTICLES!$A$1:$BE$1292,57,FALSE)</f>
        <v>AF</v>
      </c>
      <c r="F206" s="38">
        <f>VLOOKUP(A206,ARTICLES!$A$1:$AZ$1292,52,FALSE)</f>
        <v>0</v>
      </c>
      <c r="G206" s="45"/>
      <c r="H206" s="40"/>
      <c r="I206" s="41"/>
      <c r="J206" s="42">
        <v>1108.3800000000001</v>
      </c>
      <c r="K206" s="41"/>
      <c r="L206" s="43">
        <v>1136.4652750000002</v>
      </c>
      <c r="M206" s="41">
        <v>2.5339030837799432E-2</v>
      </c>
      <c r="N206" s="44">
        <f>VLOOKUP(A206,'BASE ARTICLE SAMUEL 25012023 v1'!$A$1:$K$1287,11,FALSE)</f>
        <v>1341.8392532800001</v>
      </c>
      <c r="O206" s="69">
        <f t="shared" si="12"/>
        <v>0.18071293755983861</v>
      </c>
      <c r="P206" s="48">
        <f>VLOOKUP(A206,'BASE ARTICLE SAMUEL 25012023 v2'!$A$1:$K$4927,11,FALSE)</f>
        <v>1341.8392532800001</v>
      </c>
      <c r="Q206" s="85">
        <f t="shared" si="13"/>
        <v>0.18071293755983861</v>
      </c>
      <c r="R206" s="36">
        <f>VLOOKUP(A206,'Synthèse des ventes 2022'!$A$3:$C$535,3,FALSE)</f>
        <v>8</v>
      </c>
      <c r="S206" s="67" t="s">
        <v>4408</v>
      </c>
    </row>
    <row r="207" spans="1:19" ht="15.75" thickBot="1" x14ac:dyDescent="0.3">
      <c r="A207" s="37" t="s">
        <v>1903</v>
      </c>
      <c r="B207" s="38" t="s">
        <v>1904</v>
      </c>
      <c r="C207" s="90"/>
      <c r="D207" s="90" t="e">
        <f>VLOOKUP(A207,'Avec déclinaison'!$F$12:$I$374,6,FALSE)</f>
        <v>#REF!</v>
      </c>
      <c r="E207" s="38" t="str">
        <f>VLOOKUP(A207,ARTICLES!$A$1:$BE$1292,57,FALSE)</f>
        <v>AF</v>
      </c>
      <c r="F207" s="38">
        <f>VLOOKUP(A207,ARTICLES!$A$1:$AZ$1292,52,FALSE)</f>
        <v>0</v>
      </c>
      <c r="G207" s="45"/>
      <c r="H207" s="40"/>
      <c r="I207" s="41"/>
      <c r="J207" s="42">
        <v>1380</v>
      </c>
      <c r="K207" s="41"/>
      <c r="L207" s="43">
        <v>1288.0972749999999</v>
      </c>
      <c r="M207" s="41">
        <v>-6.6596177536231996E-2</v>
      </c>
      <c r="N207" s="44">
        <f>VLOOKUP(A207,'BASE ARTICLE SAMUEL 25012023 v1'!$A$1:$K$1287,11,FALSE)</f>
        <v>1600.0852417800002</v>
      </c>
      <c r="O207" s="69"/>
      <c r="P207" s="48">
        <f>VLOOKUP(A207,'BASE ARTICLE SAMUEL 25012023 v2'!$A$1:$K$4927,11,FALSE)</f>
        <v>1600.0852417800002</v>
      </c>
      <c r="Q207" s="85">
        <f t="shared" si="13"/>
        <v>0.24220838971963538</v>
      </c>
      <c r="R207" s="36"/>
      <c r="S207" s="67" t="s">
        <v>4408</v>
      </c>
    </row>
    <row r="208" spans="1:19" ht="15.75" thickBot="1" x14ac:dyDescent="0.3">
      <c r="A208" s="37" t="s">
        <v>396</v>
      </c>
      <c r="B208" s="38" t="s">
        <v>3718</v>
      </c>
      <c r="C208" s="90">
        <f>VLOOKUP(A208,'Sans déclinaison'!$D$1:$J$187,7,FALSE)</f>
        <v>1</v>
      </c>
      <c r="D208" s="90"/>
      <c r="E208" s="38" t="str">
        <f>VLOOKUP(A208,ARTICLES!$A$1:$BE$1292,57,FALSE)</f>
        <v>AA</v>
      </c>
      <c r="F208" s="38">
        <f>VLOOKUP(A208,ARTICLES!$A$1:$AZ$1292,52,FALSE)</f>
        <v>120</v>
      </c>
      <c r="G208" s="45"/>
      <c r="H208" s="40">
        <v>200.61</v>
      </c>
      <c r="I208" s="41"/>
      <c r="J208" s="42">
        <v>222.72</v>
      </c>
      <c r="K208" s="41">
        <v>0.11021384776431875</v>
      </c>
      <c r="L208" s="43">
        <v>235.04410000000001</v>
      </c>
      <c r="M208" s="41">
        <v>5.5334500718390876E-2</v>
      </c>
      <c r="N208" s="44">
        <f>VLOOKUP(A208,'BASE ARTICLE SAMUEL 25012023 v1'!$A$1:$K$1287,11,FALSE)</f>
        <v>244.21129999999999</v>
      </c>
      <c r="O208" s="69">
        <f t="shared" si="12"/>
        <v>3.9002042595410728E-2</v>
      </c>
      <c r="P208" s="48">
        <f>VLOOKUP(A208,'BASE ARTICLE SAMUEL 25012023 v2'!$A$1:$K$4927,11,FALSE)</f>
        <v>244.21129999999999</v>
      </c>
      <c r="Q208" s="85">
        <f t="shared" si="13"/>
        <v>3.9002042595410728E-2</v>
      </c>
      <c r="R208" s="36">
        <f>VLOOKUP(A208,'Synthèse des ventes 2022'!$A$3:$C$535,3,FALSE)</f>
        <v>235</v>
      </c>
      <c r="S208" s="67" t="s">
        <v>4408</v>
      </c>
    </row>
    <row r="209" spans="1:19" ht="15.75" thickBot="1" x14ac:dyDescent="0.3">
      <c r="A209" s="37" t="s">
        <v>1392</v>
      </c>
      <c r="B209" s="38" t="s">
        <v>3719</v>
      </c>
      <c r="C209" s="90">
        <f>VLOOKUP(A209,'Sans déclinaison'!$D$1:$J$187,7,FALSE)</f>
        <v>1</v>
      </c>
      <c r="D209" s="90"/>
      <c r="E209" s="38" t="str">
        <f>VLOOKUP(A209,ARTICLES!$A$1:$BE$1292,57,FALSE)</f>
        <v>AA</v>
      </c>
      <c r="F209" s="38">
        <f>VLOOKUP(A209,ARTICLES!$A$1:$AZ$1292,52,FALSE)</f>
        <v>573</v>
      </c>
      <c r="G209" s="45"/>
      <c r="H209" s="40">
        <v>234.81</v>
      </c>
      <c r="I209" s="41"/>
      <c r="J209" s="42">
        <v>264.59280000000001</v>
      </c>
      <c r="K209" s="41">
        <v>0.12683786891529325</v>
      </c>
      <c r="L209" s="43">
        <v>279.40809999999999</v>
      </c>
      <c r="M209" s="41">
        <v>5.5992831248620444E-2</v>
      </c>
      <c r="N209" s="44">
        <f>VLOOKUP(A209,'BASE ARTICLE SAMUEL 25012023 v1'!$A$1:$K$1287,11,FALSE)</f>
        <v>289.37130000000002</v>
      </c>
      <c r="O209" s="69">
        <f t="shared" si="12"/>
        <v>3.5658236106970519E-2</v>
      </c>
      <c r="P209" s="48">
        <f>VLOOKUP(A209,'BASE ARTICLE SAMUEL 25012023 v2'!$A$1:$K$4927,11,FALSE)</f>
        <v>289.37130000000002</v>
      </c>
      <c r="Q209" s="85">
        <f t="shared" si="13"/>
        <v>3.5658236106970519E-2</v>
      </c>
      <c r="R209" s="36">
        <f>VLOOKUP(A209,'Synthèse des ventes 2022'!$A$3:$C$535,3,FALSE)</f>
        <v>456</v>
      </c>
      <c r="S209" s="67" t="s">
        <v>4408</v>
      </c>
    </row>
    <row r="210" spans="1:19" ht="15.75" thickBot="1" x14ac:dyDescent="0.3">
      <c r="A210" s="37" t="s">
        <v>398</v>
      </c>
      <c r="B210" s="38" t="s">
        <v>3720</v>
      </c>
      <c r="C210" s="90">
        <f>VLOOKUP(A210,'Sans déclinaison'!$D$1:$J$187,7,FALSE)</f>
        <v>1</v>
      </c>
      <c r="D210" s="90"/>
      <c r="E210" s="38" t="str">
        <f>VLOOKUP(A210,ARTICLES!$A$1:$BE$1292,57,FALSE)</f>
        <v>AA</v>
      </c>
      <c r="F210" s="38">
        <f>VLOOKUP(A210,ARTICLES!$A$1:$AZ$1292,52,FALSE)</f>
        <v>121</v>
      </c>
      <c r="G210" s="45">
        <v>715</v>
      </c>
      <c r="H210" s="40">
        <v>759.15000000000009</v>
      </c>
      <c r="I210" s="41">
        <v>6.1748251748251874E-2</v>
      </c>
      <c r="J210" s="42">
        <v>883.36</v>
      </c>
      <c r="K210" s="41">
        <v>0.16361720345122824</v>
      </c>
      <c r="L210" s="43">
        <v>935.31090000000006</v>
      </c>
      <c r="M210" s="41">
        <v>5.881056420938241E-2</v>
      </c>
      <c r="N210" s="44">
        <f>VLOOKUP(A210,'BASE ARTICLE SAMUEL 25012023 v1'!$A$1:$K$1287,11,FALSE)</f>
        <v>978.05859999999996</v>
      </c>
      <c r="O210" s="69">
        <f t="shared" si="12"/>
        <v>4.5704267960525097E-2</v>
      </c>
      <c r="P210" s="48">
        <f>VLOOKUP(A210,'BASE ARTICLE SAMUEL 25012023 v2'!$A$1:$K$4927,11,FALSE)</f>
        <v>978.05859999999996</v>
      </c>
      <c r="Q210" s="85">
        <f t="shared" si="13"/>
        <v>4.5704267960525097E-2</v>
      </c>
      <c r="R210" s="36"/>
      <c r="S210" s="67" t="s">
        <v>4408</v>
      </c>
    </row>
    <row r="211" spans="1:19" ht="15.75" thickBot="1" x14ac:dyDescent="0.3">
      <c r="A211" s="37" t="s">
        <v>1750</v>
      </c>
      <c r="B211" s="38" t="s">
        <v>1751</v>
      </c>
      <c r="C211" s="90">
        <f>VLOOKUP(A211,'Sans déclinaison'!$D$1:$J$187,7,FALSE)</f>
        <v>1</v>
      </c>
      <c r="D211" s="90"/>
      <c r="E211" s="38" t="str">
        <f>VLOOKUP(A211,ARTICLES!$A$1:$BE$1292,57,FALSE)</f>
        <v>AF</v>
      </c>
      <c r="F211" s="38">
        <f>VLOOKUP(A211,ARTICLES!$A$1:$AZ$1292,52,FALSE)</f>
        <v>0</v>
      </c>
      <c r="G211" s="45"/>
      <c r="H211" s="40"/>
      <c r="I211" s="41"/>
      <c r="J211" s="42">
        <v>961.06</v>
      </c>
      <c r="K211" s="41"/>
      <c r="L211" s="43">
        <v>1062.1295200000002</v>
      </c>
      <c r="M211" s="41">
        <v>0.10516463072024665</v>
      </c>
      <c r="N211" s="44">
        <f>VLOOKUP(A211,'BASE ARTICLE SAMUEL 25012023 v1'!$A$1:$K$1287,11,FALSE)</f>
        <v>1063.10232</v>
      </c>
      <c r="O211" s="69">
        <f t="shared" si="12"/>
        <v>9.1589583161174075E-4</v>
      </c>
      <c r="P211" s="48">
        <f>VLOOKUP(A211,'BASE ARTICLE SAMUEL 25012023 v2'!$A$1:$K$4927,11,FALSE)</f>
        <v>1063.10232</v>
      </c>
      <c r="Q211" s="85">
        <f t="shared" si="13"/>
        <v>9.1589583161174075E-4</v>
      </c>
      <c r="R211" s="36">
        <f>VLOOKUP(A211,'Synthèse des ventes 2022'!$A$3:$C$535,3,FALSE)</f>
        <v>53</v>
      </c>
      <c r="S211" s="67" t="s">
        <v>4408</v>
      </c>
    </row>
    <row r="212" spans="1:19" ht="15.75" thickBot="1" x14ac:dyDescent="0.3">
      <c r="A212" s="37" t="s">
        <v>388</v>
      </c>
      <c r="B212" s="38" t="s">
        <v>389</v>
      </c>
      <c r="C212" s="90">
        <f>VLOOKUP(A212,'Sans déclinaison'!$D$1:$J$187,7,FALSE)</f>
        <v>1</v>
      </c>
      <c r="D212" s="90"/>
      <c r="E212" s="38" t="str">
        <f>VLOOKUP(A212,ARTICLES!$A$1:$BE$1292,57,FALSE)</f>
        <v>AA</v>
      </c>
      <c r="F212" s="38">
        <f>VLOOKUP(A212,ARTICLES!$A$1:$AZ$1292,52,FALSE)</f>
        <v>123</v>
      </c>
      <c r="G212" s="45"/>
      <c r="H212" s="40">
        <v>136.32</v>
      </c>
      <c r="I212" s="41"/>
      <c r="J212" s="42">
        <v>136.32</v>
      </c>
      <c r="K212" s="41">
        <v>0</v>
      </c>
      <c r="L212" s="43">
        <v>141.78433999999999</v>
      </c>
      <c r="M212" s="41">
        <v>4.0084653755868498E-2</v>
      </c>
      <c r="N212" s="44">
        <f>VLOOKUP(A212,'BASE ARTICLE SAMUEL 25012023 v1'!$A$1:$K$1287,11,FALSE)</f>
        <v>145.24522999999999</v>
      </c>
      <c r="O212" s="69">
        <f t="shared" si="12"/>
        <v>2.440953634230696E-2</v>
      </c>
      <c r="P212" s="48">
        <f>VLOOKUP(A212,'BASE ARTICLE SAMUEL 25012023 v2'!$A$1:$K$4927,11,FALSE)</f>
        <v>145.24522999999999</v>
      </c>
      <c r="Q212" s="85">
        <f t="shared" si="13"/>
        <v>2.440953634230696E-2</v>
      </c>
      <c r="R212" s="36">
        <f>VLOOKUP(A212,'Synthèse des ventes 2022'!$A$3:$C$535,3,FALSE)</f>
        <v>132</v>
      </c>
      <c r="S212" s="67" t="s">
        <v>4408</v>
      </c>
    </row>
    <row r="213" spans="1:19" ht="15.75" thickBot="1" x14ac:dyDescent="0.3">
      <c r="A213" s="37" t="s">
        <v>170</v>
      </c>
      <c r="B213" s="38" t="s">
        <v>171</v>
      </c>
      <c r="C213" s="90">
        <f>VLOOKUP(A213,'Sans déclinaison'!$D$1:$J$187,7,FALSE)</f>
        <v>1</v>
      </c>
      <c r="D213" s="90"/>
      <c r="E213" s="38" t="str">
        <f>VLOOKUP(A213,ARTICLES!$A$1:$BE$1292,57,FALSE)</f>
        <v>AA</v>
      </c>
      <c r="F213" s="38">
        <f>VLOOKUP(A213,ARTICLES!$A$1:$AZ$1292,52,FALSE)</f>
        <v>124</v>
      </c>
      <c r="G213" s="45">
        <v>187</v>
      </c>
      <c r="H213" s="40">
        <v>187.75800000000001</v>
      </c>
      <c r="I213" s="41">
        <v>4.0534759358289291E-3</v>
      </c>
      <c r="J213" s="42">
        <v>187.90723000000003</v>
      </c>
      <c r="K213" s="41">
        <v>7.9479968896141342E-4</v>
      </c>
      <c r="L213" s="43">
        <v>206.66323000000003</v>
      </c>
      <c r="M213" s="41">
        <v>9.981521200647786E-2</v>
      </c>
      <c r="N213" s="44">
        <f>VLOOKUP(A213,'BASE ARTICLE SAMUEL 25012023 v1'!$A$1:$K$1287,11,FALSE)</f>
        <v>207.68491</v>
      </c>
      <c r="O213" s="69">
        <f t="shared" si="12"/>
        <v>4.943695112091178E-3</v>
      </c>
      <c r="P213" s="48">
        <f>VLOOKUP(A213,'BASE ARTICLE SAMUEL 25012023 v2'!$A$1:$K$4927,11,FALSE)</f>
        <v>207.68491</v>
      </c>
      <c r="Q213" s="85">
        <f t="shared" si="13"/>
        <v>4.943695112091178E-3</v>
      </c>
      <c r="R213" s="36">
        <f>VLOOKUP(A213,'Synthèse des ventes 2022'!$A$3:$C$535,3,FALSE)</f>
        <v>268</v>
      </c>
      <c r="S213" s="67" t="s">
        <v>4408</v>
      </c>
    </row>
    <row r="214" spans="1:19" ht="15.75" thickBot="1" x14ac:dyDescent="0.3">
      <c r="A214" s="37" t="s">
        <v>2121</v>
      </c>
      <c r="B214" s="38" t="s">
        <v>3721</v>
      </c>
      <c r="C214" s="104">
        <f>VLOOKUP(A214,'Sans déclinaison'!$D$1:$J$187,7,FALSE)</f>
        <v>1</v>
      </c>
      <c r="D214" s="104"/>
      <c r="E214" s="38" t="str">
        <f>VLOOKUP(A214,ARTICLES!$A$1:$BE$1292,57,FALSE)</f>
        <v>AF</v>
      </c>
      <c r="F214" s="38">
        <f>VLOOKUP(A214,ARTICLES!$A$1:$AZ$1292,52,FALSE)</f>
        <v>0</v>
      </c>
      <c r="G214" s="45">
        <v>200</v>
      </c>
      <c r="H214" s="40">
        <v>200.70600000000002</v>
      </c>
      <c r="I214" s="41">
        <v>3.5300000000000865E-3</v>
      </c>
      <c r="J214" s="42">
        <v>212.01999999999998</v>
      </c>
      <c r="K214" s="41">
        <v>5.6371010333522487E-2</v>
      </c>
      <c r="L214" s="43">
        <v>170</v>
      </c>
      <c r="M214" s="41">
        <v>-0.19818885010848025</v>
      </c>
      <c r="N214" s="44">
        <f>VLOOKUP(A214,'BASE ARTICLE SAMUEL 25012023 v1'!$A$1:$K$1287,11,FALSE)</f>
        <v>172.20650000000001</v>
      </c>
      <c r="O214" s="69">
        <f t="shared" si="12"/>
        <v>1.2979411764705915E-2</v>
      </c>
      <c r="P214" s="48">
        <f>VLOOKUP(A214,'BASE ARTICLE SAMUEL 25012023 v2'!$A$1:$K$4927,11,FALSE)</f>
        <v>172.20650000000001</v>
      </c>
      <c r="Q214" s="85">
        <f t="shared" si="13"/>
        <v>1.2979411764705915E-2</v>
      </c>
      <c r="R214" s="36">
        <f>VLOOKUP(A214,'Synthèse des ventes 2022'!$A$3:$C$535,3,FALSE)</f>
        <v>186</v>
      </c>
      <c r="S214" s="67" t="s">
        <v>4408</v>
      </c>
    </row>
    <row r="215" spans="1:19" ht="15.75" thickBot="1" x14ac:dyDescent="0.3">
      <c r="A215" s="37" t="s">
        <v>414</v>
      </c>
      <c r="B215" s="38" t="s">
        <v>3722</v>
      </c>
      <c r="C215" s="90">
        <f>VLOOKUP(A215,'Sans déclinaison'!$D$1:$J$187,7,FALSE)</f>
        <v>1</v>
      </c>
      <c r="D215" s="90"/>
      <c r="E215" s="38" t="str">
        <f>VLOOKUP(A215,ARTICLES!$A$1:$BE$1292,57,FALSE)</f>
        <v>AF</v>
      </c>
      <c r="F215" s="38">
        <f>VLOOKUP(A215,ARTICLES!$A$1:$AZ$1292,52,FALSE)</f>
        <v>114</v>
      </c>
      <c r="G215" s="45">
        <v>182.76</v>
      </c>
      <c r="H215" s="40">
        <v>185.05432999999999</v>
      </c>
      <c r="I215" s="41">
        <v>1.255378638651785E-2</v>
      </c>
      <c r="J215" s="42">
        <v>210.66</v>
      </c>
      <c r="K215" s="41">
        <v>0.1383683915961329</v>
      </c>
      <c r="L215" s="43">
        <v>222.53819999999999</v>
      </c>
      <c r="M215" s="41">
        <v>5.6385645115351719E-2</v>
      </c>
      <c r="N215" s="44">
        <f>VLOOKUP(A215,'BASE ARTICLE SAMUEL 25012023 v1'!$A$1:$K$1287,11,FALSE)</f>
        <v>227.54744999999997</v>
      </c>
      <c r="O215" s="69">
        <f t="shared" si="12"/>
        <v>2.2509618573350466E-2</v>
      </c>
      <c r="P215" s="48">
        <f>VLOOKUP(A215,'BASE ARTICLE SAMUEL 25012023 v2'!$A$1:$K$4927,11,FALSE)</f>
        <v>227.54744999999997</v>
      </c>
      <c r="Q215" s="85">
        <f t="shared" si="13"/>
        <v>2.2509618573350466E-2</v>
      </c>
      <c r="R215" s="36">
        <f>VLOOKUP(A215,'Synthèse des ventes 2022'!$A$3:$C$535,3,FALSE)</f>
        <v>1061</v>
      </c>
      <c r="S215" s="67" t="s">
        <v>4408</v>
      </c>
    </row>
    <row r="216" spans="1:19" ht="15.75" thickBot="1" x14ac:dyDescent="0.3">
      <c r="A216" s="37" t="s">
        <v>386</v>
      </c>
      <c r="B216" s="38" t="s">
        <v>3723</v>
      </c>
      <c r="C216" s="90">
        <f>VLOOKUP(A216,'Sans déclinaison'!$D$1:$J$187,7,FALSE)</f>
        <v>1</v>
      </c>
      <c r="D216" s="90"/>
      <c r="E216" s="38" t="str">
        <f>VLOOKUP(A216,ARTICLES!$A$1:$BE$1292,57,FALSE)</f>
        <v>AA</v>
      </c>
      <c r="F216" s="38">
        <f>VLOOKUP(A216,ARTICLES!$A$1:$AZ$1292,52,FALSE)</f>
        <v>116</v>
      </c>
      <c r="G216" s="45">
        <v>168</v>
      </c>
      <c r="H216" s="40">
        <v>168</v>
      </c>
      <c r="I216" s="41">
        <v>0</v>
      </c>
      <c r="J216" s="42">
        <v>176.87398024999999</v>
      </c>
      <c r="K216" s="41">
        <v>5.2821311011904695E-2</v>
      </c>
      <c r="L216" s="43">
        <v>194.59324999999998</v>
      </c>
      <c r="M216" s="41">
        <v>0.10018019453712156</v>
      </c>
      <c r="N216" s="44">
        <f>VLOOKUP(A216,'BASE ARTICLE SAMUEL 25012023 v1'!$A$1:$K$1287,11,FALSE)</f>
        <v>190.84944999999999</v>
      </c>
      <c r="O216" s="69"/>
      <c r="P216" s="48">
        <f>VLOOKUP(A216,'BASE ARTICLE SAMUEL 25012023 v2'!$A$1:$K$4927,11,FALSE)</f>
        <v>190.84944999999999</v>
      </c>
      <c r="Q216" s="85">
        <f t="shared" si="13"/>
        <v>-1.9239105159094643E-2</v>
      </c>
      <c r="R216" s="36">
        <f>VLOOKUP(A216,'Synthèse des ventes 2022'!$A$3:$C$535,3,FALSE)</f>
        <v>267</v>
      </c>
      <c r="S216" s="67" t="s">
        <v>4408</v>
      </c>
    </row>
    <row r="217" spans="1:19" ht="15.75" thickBot="1" x14ac:dyDescent="0.3">
      <c r="A217" s="37" t="s">
        <v>717</v>
      </c>
      <c r="B217" s="38" t="s">
        <v>718</v>
      </c>
      <c r="C217" s="90">
        <f>VLOOKUP(A217,'Sans déclinaison'!$D$1:$J$187,7,FALSE)</f>
        <v>1</v>
      </c>
      <c r="D217" s="90"/>
      <c r="E217" s="38" t="str">
        <f>VLOOKUP(A217,ARTICLES!$A$1:$BE$1292,57,FALSE)</f>
        <v>AA</v>
      </c>
      <c r="F217" s="38">
        <f>VLOOKUP(A217,ARTICLES!$A$1:$AZ$1292,52,FALSE)</f>
        <v>450</v>
      </c>
      <c r="G217" s="45">
        <v>120</v>
      </c>
      <c r="H217" s="40">
        <v>120.54</v>
      </c>
      <c r="I217" s="41">
        <v>4.5000000000000517E-3</v>
      </c>
      <c r="J217" s="42">
        <v>127.97</v>
      </c>
      <c r="K217" s="41">
        <v>6.1639289862286312E-2</v>
      </c>
      <c r="L217" s="43">
        <v>138.334</v>
      </c>
      <c r="M217" s="41">
        <v>8.098773149957024E-2</v>
      </c>
      <c r="N217" s="44">
        <f>VLOOKUP(A217,'BASE ARTICLE SAMUEL 25012023 v1'!$A$1:$K$1287,11,FALSE)</f>
        <v>140.215</v>
      </c>
      <c r="O217" s="69">
        <f t="shared" si="12"/>
        <v>1.3597524831205634E-2</v>
      </c>
      <c r="P217" s="48">
        <f>VLOOKUP(A217,'BASE ARTICLE SAMUEL 25012023 v2'!$A$1:$K$4927,11,FALSE)</f>
        <v>140.215</v>
      </c>
      <c r="Q217" s="85">
        <f t="shared" si="13"/>
        <v>1.3597524831205634E-2</v>
      </c>
      <c r="R217" s="36">
        <f>VLOOKUP(A217,'Synthèse des ventes 2022'!$A$3:$C$535,3,FALSE)</f>
        <v>164</v>
      </c>
      <c r="S217" s="67" t="s">
        <v>4408</v>
      </c>
    </row>
    <row r="218" spans="1:19" ht="15.75" thickBot="1" x14ac:dyDescent="0.3">
      <c r="A218" s="37" t="s">
        <v>417</v>
      </c>
      <c r="B218" s="38" t="s">
        <v>418</v>
      </c>
      <c r="C218" s="90">
        <f>VLOOKUP(A218,'Sans déclinaison'!$D$1:$J$187,7,FALSE)</f>
        <v>1</v>
      </c>
      <c r="D218" s="90"/>
      <c r="E218" s="38" t="str">
        <f>VLOOKUP(A218,ARTICLES!$A$1:$BE$1292,57,FALSE)</f>
        <v>AA</v>
      </c>
      <c r="F218" s="38">
        <f>VLOOKUP(A218,ARTICLES!$A$1:$AZ$1292,52,FALSE)</f>
        <v>118</v>
      </c>
      <c r="G218" s="45">
        <v>54</v>
      </c>
      <c r="H218" s="40">
        <v>53.8</v>
      </c>
      <c r="I218" s="41">
        <v>-3.7037037037037563E-3</v>
      </c>
      <c r="J218" s="42">
        <v>53.8</v>
      </c>
      <c r="K218" s="41">
        <v>0</v>
      </c>
      <c r="L218" s="43">
        <v>56.56</v>
      </c>
      <c r="M218" s="41">
        <v>5.1301115241635782E-2</v>
      </c>
      <c r="N218" s="44">
        <f>VLOOKUP(A218,'BASE ARTICLE SAMUEL 25012023 v1'!$A$1:$K$1287,11,FALSE)</f>
        <v>58.300000000000004</v>
      </c>
      <c r="O218" s="69">
        <f t="shared" si="12"/>
        <v>3.0763790664780799E-2</v>
      </c>
      <c r="P218" s="48">
        <f>VLOOKUP(A218,'BASE ARTICLE SAMUEL 25012023 v2'!$A$1:$K$4927,11,FALSE)</f>
        <v>58.300000000000004</v>
      </c>
      <c r="Q218" s="85">
        <f t="shared" si="13"/>
        <v>3.0763790664780799E-2</v>
      </c>
      <c r="R218" s="36">
        <f>VLOOKUP(A218,'Synthèse des ventes 2022'!$A$3:$C$535,3,FALSE)</f>
        <v>590</v>
      </c>
      <c r="S218" s="67" t="s">
        <v>4408</v>
      </c>
    </row>
    <row r="219" spans="1:19" ht="15.75" thickBot="1" x14ac:dyDescent="0.3">
      <c r="A219" s="37" t="s">
        <v>25</v>
      </c>
      <c r="B219" s="38" t="s">
        <v>26</v>
      </c>
      <c r="C219" s="90">
        <f>VLOOKUP(A219,'Sans déclinaison'!$D$1:$J$187,7,FALSE)</f>
        <v>0</v>
      </c>
      <c r="D219" s="90"/>
      <c r="E219" s="38" t="str">
        <f>VLOOKUP(A219,ARTICLES!$A$1:$BE$1292,57,FALSE)</f>
        <v>AA</v>
      </c>
      <c r="F219" s="38">
        <f>VLOOKUP(A219,ARTICLES!$A$1:$AZ$1292,52,FALSE)</f>
        <v>115</v>
      </c>
      <c r="G219" s="45">
        <v>124</v>
      </c>
      <c r="H219" s="40">
        <v>124</v>
      </c>
      <c r="I219" s="41">
        <v>0</v>
      </c>
      <c r="J219" s="42">
        <v>77.760000000000005</v>
      </c>
      <c r="K219" s="41">
        <v>-0.37290322580645158</v>
      </c>
      <c r="L219" s="43">
        <v>80.92</v>
      </c>
      <c r="M219" s="41">
        <v>4.0637860082304481E-2</v>
      </c>
      <c r="N219" s="44">
        <f>VLOOKUP(A219,'BASE ARTICLE SAMUEL 25012023 v1'!$A$1:$K$1287,11,FALSE)</f>
        <v>80.92</v>
      </c>
      <c r="O219" s="69" t="str">
        <f t="shared" si="12"/>
        <v/>
      </c>
      <c r="P219" s="48">
        <f>VLOOKUP(A219,'BASE ARTICLE SAMUEL 25012023 v2'!$A$1:$K$4927,11,FALSE)</f>
        <v>80.92</v>
      </c>
      <c r="Q219" s="85">
        <f t="shared" si="13"/>
        <v>0</v>
      </c>
      <c r="R219" s="36">
        <f>VLOOKUP(A219,'Synthèse des ventes 2022'!$A$3:$C$535,3,FALSE)</f>
        <v>1110</v>
      </c>
      <c r="S219" s="67" t="s">
        <v>4408</v>
      </c>
    </row>
    <row r="220" spans="1:19" x14ac:dyDescent="0.25">
      <c r="I220" s="41"/>
      <c r="J220" s="34"/>
      <c r="K220" s="41"/>
      <c r="L220" s="35"/>
      <c r="M220" s="41"/>
      <c r="N220" s="36"/>
      <c r="P220" s="34"/>
      <c r="R220" s="36"/>
    </row>
    <row r="221" spans="1:19" x14ac:dyDescent="0.25">
      <c r="A221" s="87" t="s">
        <v>3724</v>
      </c>
      <c r="B221" s="87"/>
      <c r="C221" s="92"/>
      <c r="D221" s="92"/>
      <c r="E221" s="76"/>
      <c r="F221" s="76"/>
      <c r="I221" s="41"/>
      <c r="J221" s="34"/>
      <c r="K221" s="41"/>
      <c r="L221" s="35"/>
      <c r="M221" s="41"/>
      <c r="N221" s="36"/>
      <c r="P221" s="34"/>
      <c r="R221" s="36"/>
    </row>
    <row r="222" spans="1:19" ht="15.75" thickBot="1" x14ac:dyDescent="0.3">
      <c r="I222" s="41"/>
      <c r="J222" s="34"/>
      <c r="K222" s="41"/>
      <c r="L222" s="35"/>
      <c r="M222" s="41"/>
      <c r="N222" s="36"/>
      <c r="P222" s="34"/>
      <c r="R222" s="36"/>
    </row>
    <row r="223" spans="1:19" ht="14.45" customHeight="1" x14ac:dyDescent="0.25">
      <c r="A223" s="108" t="s">
        <v>3671</v>
      </c>
      <c r="B223" s="108" t="s">
        <v>3672</v>
      </c>
      <c r="C223" s="126" t="s">
        <v>5667</v>
      </c>
      <c r="D223" s="126" t="s">
        <v>5668</v>
      </c>
      <c r="E223" s="118" t="s">
        <v>5663</v>
      </c>
      <c r="F223" s="118" t="s">
        <v>5661</v>
      </c>
      <c r="G223" s="110" t="s">
        <v>3673</v>
      </c>
      <c r="H223" s="122" t="s">
        <v>3674</v>
      </c>
      <c r="I223" s="41"/>
      <c r="J223" s="114" t="s">
        <v>3681</v>
      </c>
      <c r="K223" s="41"/>
      <c r="L223" s="116" t="s">
        <v>3676</v>
      </c>
      <c r="M223" s="41"/>
      <c r="N223" s="120" t="s">
        <v>4395</v>
      </c>
      <c r="P223" s="137" t="s">
        <v>4395</v>
      </c>
      <c r="R223" s="136" t="s">
        <v>4330</v>
      </c>
    </row>
    <row r="224" spans="1:19" ht="27.6" customHeight="1" thickBot="1" x14ac:dyDescent="0.3">
      <c r="A224" s="109"/>
      <c r="B224" s="109"/>
      <c r="C224" s="127"/>
      <c r="D224" s="127"/>
      <c r="E224" s="119"/>
      <c r="F224" s="119"/>
      <c r="G224" s="111"/>
      <c r="H224" s="123"/>
      <c r="I224" s="41"/>
      <c r="J224" s="115"/>
      <c r="K224" s="41"/>
      <c r="L224" s="117"/>
      <c r="M224" s="41"/>
      <c r="N224" s="121"/>
      <c r="P224" s="138"/>
      <c r="R224" s="136"/>
    </row>
    <row r="225" spans="1:19" ht="15.75" thickBot="1" x14ac:dyDescent="0.3">
      <c r="A225" s="55" t="s">
        <v>520</v>
      </c>
      <c r="B225" s="56" t="s">
        <v>3725</v>
      </c>
      <c r="C225" s="93"/>
      <c r="D225" s="93" t="e">
        <f>VLOOKUP(A225,'Avec déclinaison'!$F$12:$I$374,6,FALSE)</f>
        <v>#REF!</v>
      </c>
      <c r="E225" s="56" t="str">
        <f>VLOOKUP(A225,ARTICLES!$A$1:$BE$1292,57,FALSE)</f>
        <v>AA</v>
      </c>
      <c r="F225" s="56">
        <f>VLOOKUP(A225,ARTICLES!$A$1:$AZ$1292,52,FALSE)</f>
        <v>29</v>
      </c>
      <c r="G225" s="57">
        <v>204</v>
      </c>
      <c r="H225" s="58">
        <v>236.37546</v>
      </c>
      <c r="I225" s="41">
        <v>0.15870323529411767</v>
      </c>
      <c r="J225" s="42">
        <v>274.42275000000001</v>
      </c>
      <c r="K225" s="41">
        <v>0.16096125206905998</v>
      </c>
      <c r="L225" s="43">
        <v>283.05900000000003</v>
      </c>
      <c r="M225" s="41">
        <v>3.1470605115647365E-2</v>
      </c>
      <c r="N225" s="44">
        <f>VLOOKUP(A225,'BASE ARTICLE SAMUEL 25012023 v1'!$A$1:$K$1287,11,FALSE)</f>
        <v>265.65300000000002</v>
      </c>
      <c r="O225" s="69">
        <f t="shared" ref="O225:O238" si="14">IF(N225-L225=0,"",(N225-L225)/L225)</f>
        <v>-6.1492480366284075E-2</v>
      </c>
      <c r="P225" s="48">
        <f>VLOOKUP(A225,'BASE ARTICLE SAMUEL 25012023 v2'!$A$1:$K$4927,11,FALSE)</f>
        <v>265.65300000000002</v>
      </c>
      <c r="Q225" s="85">
        <f>(P225-L225)/L225</f>
        <v>-6.1492480366284075E-2</v>
      </c>
      <c r="R225" s="36">
        <f>VLOOKUP(A225,'Synthèse des ventes 2022'!$A$3:$C$535,3,FALSE)</f>
        <v>6</v>
      </c>
      <c r="S225" s="67" t="s">
        <v>4408</v>
      </c>
    </row>
    <row r="226" spans="1:19" ht="15.75" thickBot="1" x14ac:dyDescent="0.3">
      <c r="A226" s="55" t="s">
        <v>364</v>
      </c>
      <c r="B226" s="56" t="s">
        <v>3726</v>
      </c>
      <c r="C226" s="93"/>
      <c r="D226" s="93" t="e">
        <f>VLOOKUP(A226,'Avec déclinaison'!$F$12:$I$374,6,FALSE)</f>
        <v>#REF!</v>
      </c>
      <c r="E226" s="56" t="str">
        <f>VLOOKUP(A226,ARTICLES!$A$1:$BE$1292,57,FALSE)</f>
        <v>AA</v>
      </c>
      <c r="F226" s="56">
        <f>VLOOKUP(A226,ARTICLES!$A$1:$AZ$1292,52,FALSE)</f>
        <v>195</v>
      </c>
      <c r="G226" s="57">
        <v>254</v>
      </c>
      <c r="H226" s="58">
        <v>288.24551999999994</v>
      </c>
      <c r="I226" s="41">
        <v>0.13482488188976355</v>
      </c>
      <c r="J226" s="42">
        <v>350.93</v>
      </c>
      <c r="K226" s="41">
        <v>0.2174690520775486</v>
      </c>
      <c r="L226" s="43">
        <v>361.73899999999998</v>
      </c>
      <c r="M226" s="41">
        <v>3.0801014447325588E-2</v>
      </c>
      <c r="N226" s="44">
        <f>VLOOKUP(A226,'BASE ARTICLE SAMUEL 25012023 v1'!$A$1:$K$1287,11,FALSE)</f>
        <v>340.20000000000005</v>
      </c>
      <c r="O226" s="69">
        <f t="shared" si="14"/>
        <v>-5.9542930123652499E-2</v>
      </c>
      <c r="P226" s="48">
        <f>VLOOKUP(A226,'BASE ARTICLE SAMUEL 25012023 v2'!$A$1:$K$4927,11,FALSE)</f>
        <v>340.20000000000005</v>
      </c>
      <c r="Q226" s="85">
        <f t="shared" ref="Q226:Q238" si="15">(P226-L226)/L226</f>
        <v>-5.9542930123652499E-2</v>
      </c>
      <c r="R226" s="36">
        <f>VLOOKUP(A226,'Synthèse des ventes 2022'!$A$3:$C$535,3,FALSE)</f>
        <v>9</v>
      </c>
      <c r="S226" s="67" t="s">
        <v>4408</v>
      </c>
    </row>
    <row r="227" spans="1:19" ht="15.75" thickBot="1" x14ac:dyDescent="0.3">
      <c r="A227" s="55" t="s">
        <v>366</v>
      </c>
      <c r="B227" s="56" t="s">
        <v>3727</v>
      </c>
      <c r="C227" s="93"/>
      <c r="D227" s="93" t="e">
        <f>VLOOKUP(A227,'Avec déclinaison'!$F$12:$I$374,6,FALSE)</f>
        <v>#REF!</v>
      </c>
      <c r="E227" s="56" t="str">
        <f>VLOOKUP(A227,ARTICLES!$A$1:$BE$1292,57,FALSE)</f>
        <v>AA</v>
      </c>
      <c r="F227" s="56">
        <f>VLOOKUP(A227,ARTICLES!$A$1:$AZ$1292,52,FALSE)</f>
        <v>196</v>
      </c>
      <c r="G227" s="57">
        <v>257</v>
      </c>
      <c r="H227" s="58">
        <v>293.07275999999996</v>
      </c>
      <c r="I227" s="41">
        <v>0.14036093385213991</v>
      </c>
      <c r="J227" s="42">
        <v>391.63</v>
      </c>
      <c r="K227" s="41">
        <v>0.33628932282891133</v>
      </c>
      <c r="L227" s="43">
        <v>404.46699999999993</v>
      </c>
      <c r="M227" s="41">
        <v>3.2778387763960706E-2</v>
      </c>
      <c r="N227" s="44">
        <f>VLOOKUP(A227,'BASE ARTICLE SAMUEL 25012023 v1'!$A$1:$K$1287,11,FALSE)</f>
        <v>380.24100000000004</v>
      </c>
      <c r="O227" s="69">
        <f t="shared" si="14"/>
        <v>-5.9896110189458944E-2</v>
      </c>
      <c r="P227" s="48">
        <f>VLOOKUP(A227,'BASE ARTICLE SAMUEL 25012023 v2'!$A$1:$K$4927,11,FALSE)</f>
        <v>380.24100000000004</v>
      </c>
      <c r="Q227" s="85">
        <f t="shared" si="15"/>
        <v>-5.9896110189458944E-2</v>
      </c>
      <c r="R227" s="36">
        <f>VLOOKUP(A227,'Synthèse des ventes 2022'!$A$3:$C$535,3,FALSE)</f>
        <v>23</v>
      </c>
      <c r="S227" s="67" t="s">
        <v>4408</v>
      </c>
    </row>
    <row r="228" spans="1:19" ht="15.75" thickBot="1" x14ac:dyDescent="0.3">
      <c r="A228" s="55" t="s">
        <v>368</v>
      </c>
      <c r="B228" s="56" t="s">
        <v>3728</v>
      </c>
      <c r="C228" s="93"/>
      <c r="D228" s="93" t="e">
        <f>VLOOKUP(A228,'Avec déclinaison'!$F$12:$I$374,6,FALSE)</f>
        <v>#REF!</v>
      </c>
      <c r="E228" s="56" t="str">
        <f>VLOOKUP(A228,ARTICLES!$A$1:$BE$1292,57,FALSE)</f>
        <v>AA</v>
      </c>
      <c r="F228" s="56">
        <f>VLOOKUP(A228,ARTICLES!$A$1:$AZ$1292,52,FALSE)</f>
        <v>197</v>
      </c>
      <c r="G228" s="57">
        <v>305</v>
      </c>
      <c r="H228" s="58">
        <v>344.86691999999999</v>
      </c>
      <c r="I228" s="41">
        <v>0.13071121311475409</v>
      </c>
      <c r="J228" s="42">
        <v>460.42</v>
      </c>
      <c r="K228" s="41">
        <v>0.33506571172439509</v>
      </c>
      <c r="L228" s="43">
        <v>475.37700000000001</v>
      </c>
      <c r="M228" s="41">
        <v>3.2485556665653087E-2</v>
      </c>
      <c r="N228" s="44">
        <f>VLOOKUP(A228,'BASE ARTICLE SAMUEL 25012023 v1'!$A$1:$K$1287,11,FALSE)</f>
        <v>447.20100000000002</v>
      </c>
      <c r="O228" s="69">
        <f t="shared" si="14"/>
        <v>-5.9270852397150027E-2</v>
      </c>
      <c r="P228" s="48">
        <f>VLOOKUP(A228,'BASE ARTICLE SAMUEL 25012023 v2'!$A$1:$K$4927,11,FALSE)</f>
        <v>447.20100000000002</v>
      </c>
      <c r="Q228" s="85">
        <f t="shared" si="15"/>
        <v>-5.9270852397150027E-2</v>
      </c>
      <c r="R228" s="36">
        <f>VLOOKUP(A228,'Synthèse des ventes 2022'!$A$3:$C$535,3,FALSE)</f>
        <v>41</v>
      </c>
      <c r="S228" s="67" t="s">
        <v>4408</v>
      </c>
    </row>
    <row r="229" spans="1:19" ht="15.75" thickBot="1" x14ac:dyDescent="0.3">
      <c r="A229" s="55" t="s">
        <v>370</v>
      </c>
      <c r="B229" s="56" t="s">
        <v>3729</v>
      </c>
      <c r="C229" s="93"/>
      <c r="D229" s="93" t="e">
        <f>VLOOKUP(A229,'Avec déclinaison'!$F$12:$I$374,6,FALSE)</f>
        <v>#REF!</v>
      </c>
      <c r="E229" s="56" t="str">
        <f>VLOOKUP(A229,ARTICLES!$A$1:$BE$1292,57,FALSE)</f>
        <v>AA</v>
      </c>
      <c r="F229" s="56">
        <f>VLOOKUP(A229,ARTICLES!$A$1:$AZ$1292,52,FALSE)</f>
        <v>198</v>
      </c>
      <c r="G229" s="57">
        <v>416</v>
      </c>
      <c r="H229" s="58">
        <v>466.15511999999995</v>
      </c>
      <c r="I229" s="41">
        <v>0.12056519230769219</v>
      </c>
      <c r="J229" s="42">
        <v>542.00212499999998</v>
      </c>
      <c r="K229" s="41">
        <v>0.16270765190780279</v>
      </c>
      <c r="L229" s="43">
        <v>559.6149999999999</v>
      </c>
      <c r="M229" s="41">
        <v>3.2495951930077614E-2</v>
      </c>
      <c r="N229" s="44">
        <f>VLOOKUP(A229,'BASE ARTICLE SAMUEL 25012023 v1'!$A$1:$K$1287,11,FALSE)</f>
        <v>526.72950000000003</v>
      </c>
      <c r="O229" s="69">
        <f t="shared" si="14"/>
        <v>-5.8764507741929491E-2</v>
      </c>
      <c r="P229" s="48">
        <f>VLOOKUP(A229,'BASE ARTICLE SAMUEL 25012023 v2'!$A$1:$K$4927,11,FALSE)</f>
        <v>526.72950000000003</v>
      </c>
      <c r="Q229" s="85">
        <f t="shared" si="15"/>
        <v>-5.8764507741929491E-2</v>
      </c>
      <c r="R229" s="36">
        <f>VLOOKUP(A229,'Synthèse des ventes 2022'!$A$3:$C$535,3,FALSE)</f>
        <v>28</v>
      </c>
      <c r="S229" s="67" t="s">
        <v>4408</v>
      </c>
    </row>
    <row r="230" spans="1:19" ht="15.75" thickBot="1" x14ac:dyDescent="0.3">
      <c r="A230" s="55" t="s">
        <v>510</v>
      </c>
      <c r="B230" s="56" t="s">
        <v>3730</v>
      </c>
      <c r="C230" s="93"/>
      <c r="D230" s="93" t="e">
        <f>VLOOKUP(A230,'Avec déclinaison'!$F$12:$I$374,6,FALSE)</f>
        <v>#REF!</v>
      </c>
      <c r="E230" s="56" t="str">
        <f>VLOOKUP(A230,ARTICLES!$A$1:$BE$1292,57,FALSE)</f>
        <v>AA</v>
      </c>
      <c r="F230" s="56">
        <f>VLOOKUP(A230,ARTICLES!$A$1:$AZ$1292,52,FALSE)</f>
        <v>199</v>
      </c>
      <c r="G230" s="57">
        <v>455</v>
      </c>
      <c r="H230" s="58">
        <v>524.21861999999999</v>
      </c>
      <c r="I230" s="41">
        <v>0.15212883516483514</v>
      </c>
      <c r="J230" s="42">
        <v>610.81299999999999</v>
      </c>
      <c r="K230" s="41">
        <v>0.16518753187362936</v>
      </c>
      <c r="L230" s="43">
        <v>630.51099999999997</v>
      </c>
      <c r="M230" s="41">
        <v>3.2248822471034472E-2</v>
      </c>
      <c r="N230" s="44">
        <f>VLOOKUP(A230,'BASE ARTICLE SAMUEL 25012023 v1'!$A$1:$K$1287,11,FALSE)</f>
        <v>593.68950000000007</v>
      </c>
      <c r="O230" s="69">
        <f t="shared" si="14"/>
        <v>-5.8399456948411532E-2</v>
      </c>
      <c r="P230" s="48">
        <f>VLOOKUP(A230,'BASE ARTICLE SAMUEL 25012023 v2'!$A$1:$K$4927,11,FALSE)</f>
        <v>593.68950000000007</v>
      </c>
      <c r="Q230" s="85">
        <f t="shared" si="15"/>
        <v>-5.8399456948411532E-2</v>
      </c>
      <c r="R230" s="36">
        <f>VLOOKUP(A230,'Synthèse des ventes 2022'!$A$3:$C$535,3,FALSE)</f>
        <v>8</v>
      </c>
      <c r="S230" s="67" t="s">
        <v>4408</v>
      </c>
    </row>
    <row r="231" spans="1:19" ht="15.75" thickBot="1" x14ac:dyDescent="0.3">
      <c r="A231" s="55" t="s">
        <v>372</v>
      </c>
      <c r="B231" s="56" t="s">
        <v>3731</v>
      </c>
      <c r="C231" s="93"/>
      <c r="D231" s="93" t="e">
        <f>VLOOKUP(A231,'Avec déclinaison'!$F$12:$I$374,6,FALSE)</f>
        <v>#REF!</v>
      </c>
      <c r="E231" s="56" t="str">
        <f>VLOOKUP(A231,ARTICLES!$A$1:$BE$1292,57,FALSE)</f>
        <v>AA</v>
      </c>
      <c r="F231" s="56">
        <f>VLOOKUP(A231,ARTICLES!$A$1:$AZ$1292,52,FALSE)</f>
        <v>200</v>
      </c>
      <c r="G231" s="57">
        <v>520</v>
      </c>
      <c r="H231" s="58">
        <v>588.35411999999997</v>
      </c>
      <c r="I231" s="41">
        <v>0.13145023076923071</v>
      </c>
      <c r="J231" s="42">
        <v>679.60725000000002</v>
      </c>
      <c r="K231" s="41">
        <v>0.15509899038354666</v>
      </c>
      <c r="L231" s="43">
        <v>701.42099999999994</v>
      </c>
      <c r="M231" s="41">
        <v>3.2097582831848707E-2</v>
      </c>
      <c r="N231" s="44">
        <f>VLOOKUP(A231,'BASE ARTICLE SAMUEL 25012023 v1'!$A$1:$K$1287,11,FALSE)</f>
        <v>660.6495000000001</v>
      </c>
      <c r="O231" s="69">
        <f t="shared" si="14"/>
        <v>-5.8127002185563076E-2</v>
      </c>
      <c r="P231" s="48">
        <f>VLOOKUP(A231,'BASE ARTICLE SAMUEL 25012023 v2'!$A$1:$K$4927,11,FALSE)</f>
        <v>660.6495000000001</v>
      </c>
      <c r="Q231" s="85">
        <f t="shared" si="15"/>
        <v>-5.8127002185563076E-2</v>
      </c>
      <c r="R231" s="36">
        <f>VLOOKUP(A231,'Synthèse des ventes 2022'!$A$3:$C$535,3,FALSE)</f>
        <v>13</v>
      </c>
      <c r="S231" s="67" t="s">
        <v>4408</v>
      </c>
    </row>
    <row r="232" spans="1:19" ht="15.75" thickBot="1" x14ac:dyDescent="0.3">
      <c r="A232" s="55" t="s">
        <v>532</v>
      </c>
      <c r="B232" s="56" t="s">
        <v>3732</v>
      </c>
      <c r="C232" s="93"/>
      <c r="D232" s="93" t="e">
        <f>VLOOKUP(A232,'Avec déclinaison'!$F$12:$I$374,6,FALSE)</f>
        <v>#REF!</v>
      </c>
      <c r="E232" s="56" t="str">
        <f>VLOOKUP(A232,ARTICLES!$A$1:$BE$1292,57,FALSE)</f>
        <v>AA</v>
      </c>
      <c r="F232" s="56">
        <f>VLOOKUP(A232,ARTICLES!$A$1:$AZ$1292,52,FALSE)</f>
        <v>201</v>
      </c>
      <c r="G232" s="57">
        <v>548</v>
      </c>
      <c r="H232" s="58">
        <v>613.76</v>
      </c>
      <c r="I232" s="41">
        <v>0.11999999999999998</v>
      </c>
      <c r="J232" s="42">
        <v>726.95524999999998</v>
      </c>
      <c r="K232" s="41">
        <v>0.18442917427007297</v>
      </c>
      <c r="L232" s="43">
        <v>748.37699999999984</v>
      </c>
      <c r="M232" s="41">
        <v>2.9467769852408194E-2</v>
      </c>
      <c r="N232" s="44">
        <f>VLOOKUP(A232,'BASE ARTICLE SAMUEL 25012023 v1'!$A$1:$K$1287,11,FALSE)</f>
        <v>705.18600000000004</v>
      </c>
      <c r="O232" s="69">
        <f t="shared" si="14"/>
        <v>-5.7712890695464737E-2</v>
      </c>
      <c r="P232" s="48">
        <f>VLOOKUP(A232,'BASE ARTICLE SAMUEL 25012023 v2'!$A$1:$K$4927,11,FALSE)</f>
        <v>705.18600000000004</v>
      </c>
      <c r="Q232" s="85">
        <f t="shared" si="15"/>
        <v>-5.7712890695464737E-2</v>
      </c>
      <c r="R232" s="36">
        <f>VLOOKUP(A232,'Synthèse des ventes 2022'!$A$3:$C$535,3,FALSE)</f>
        <v>5</v>
      </c>
      <c r="S232" s="67" t="s">
        <v>4408</v>
      </c>
    </row>
    <row r="233" spans="1:19" ht="15.75" thickBot="1" x14ac:dyDescent="0.3">
      <c r="A233" s="55" t="s">
        <v>552</v>
      </c>
      <c r="B233" s="56" t="s">
        <v>3733</v>
      </c>
      <c r="C233" s="93"/>
      <c r="D233" s="93" t="e">
        <f>VLOOKUP(A233,'Avec déclinaison'!$F$12:$I$374,6,FALSE)</f>
        <v>#REF!</v>
      </c>
      <c r="E233" s="56" t="str">
        <f>VLOOKUP(A233,ARTICLES!$A$1:$BE$1292,57,FALSE)</f>
        <v>AA</v>
      </c>
      <c r="F233" s="56">
        <f>VLOOKUP(A233,ARTICLES!$A$1:$AZ$1292,52,FALSE)</f>
        <v>202</v>
      </c>
      <c r="G233" s="57">
        <v>622</v>
      </c>
      <c r="H233" s="58">
        <v>695.78297999999995</v>
      </c>
      <c r="I233" s="41">
        <v>0.11862215434083594</v>
      </c>
      <c r="J233" s="42">
        <v>824.09512499999994</v>
      </c>
      <c r="K233" s="41">
        <v>0.18441403237543982</v>
      </c>
      <c r="L233" s="43">
        <v>848.673</v>
      </c>
      <c r="M233" s="41">
        <v>2.9824075224325668E-2</v>
      </c>
      <c r="N233" s="44">
        <f>VLOOKUP(A233,'BASE ARTICLE SAMUEL 25012023 v1'!$A$1:$K$1287,11,FALSE)</f>
        <v>799.875</v>
      </c>
      <c r="O233" s="69">
        <f t="shared" si="14"/>
        <v>-5.7499178128678538E-2</v>
      </c>
      <c r="P233" s="48">
        <f>VLOOKUP(A233,'BASE ARTICLE SAMUEL 25012023 v2'!$A$1:$K$4927,11,FALSE)</f>
        <v>799.875</v>
      </c>
      <c r="Q233" s="85">
        <f t="shared" si="15"/>
        <v>-5.7499178128678538E-2</v>
      </c>
      <c r="R233" s="36">
        <f>VLOOKUP(A233,'Synthèse des ventes 2022'!$A$3:$C$535,3,FALSE)</f>
        <v>5</v>
      </c>
      <c r="S233" s="67" t="s">
        <v>4408</v>
      </c>
    </row>
    <row r="234" spans="1:19" ht="15.75" thickBot="1" x14ac:dyDescent="0.3">
      <c r="A234" s="55" t="s">
        <v>376</v>
      </c>
      <c r="B234" s="56" t="s">
        <v>3734</v>
      </c>
      <c r="C234" s="93"/>
      <c r="D234" s="93" t="e">
        <f>VLOOKUP(A234,'Avec déclinaison'!$F$12:$I$374,6,FALSE)</f>
        <v>#REF!</v>
      </c>
      <c r="E234" s="56" t="str">
        <f>VLOOKUP(A234,ARTICLES!$A$1:$BE$1292,57,FALSE)</f>
        <v>AA</v>
      </c>
      <c r="F234" s="56">
        <f>VLOOKUP(A234,ARTICLES!$A$1:$AZ$1292,52,FALSE)</f>
        <v>203</v>
      </c>
      <c r="G234" s="57">
        <v>727</v>
      </c>
      <c r="H234" s="58">
        <v>814.24</v>
      </c>
      <c r="I234" s="41">
        <v>0.12000000000000001</v>
      </c>
      <c r="J234" s="42">
        <v>964.55974999999989</v>
      </c>
      <c r="K234" s="41">
        <v>0.18461356602475915</v>
      </c>
      <c r="L234" s="43">
        <v>993.11099999999988</v>
      </c>
      <c r="M234" s="41">
        <v>2.9600291739314215E-2</v>
      </c>
      <c r="N234" s="44">
        <f>VLOOKUP(A234,'BASE ARTICLE SAMUEL 25012023 v1'!$A$1:$K$1287,11,FALSE)</f>
        <v>936.30600000000004</v>
      </c>
      <c r="O234" s="69">
        <f t="shared" si="14"/>
        <v>-5.7199044215601118E-2</v>
      </c>
      <c r="P234" s="48">
        <f>VLOOKUP(A234,'BASE ARTICLE SAMUEL 25012023 v2'!$A$1:$K$4927,11,FALSE)</f>
        <v>936.30600000000004</v>
      </c>
      <c r="Q234" s="85">
        <f t="shared" si="15"/>
        <v>-5.7199044215601118E-2</v>
      </c>
      <c r="R234" s="36">
        <f>VLOOKUP(A234,'Synthèse des ventes 2022'!$A$3:$C$535,3,FALSE)</f>
        <v>2</v>
      </c>
      <c r="S234" s="67" t="s">
        <v>4408</v>
      </c>
    </row>
    <row r="235" spans="1:19" ht="15.75" thickBot="1" x14ac:dyDescent="0.3">
      <c r="A235" s="55" t="s">
        <v>635</v>
      </c>
      <c r="B235" s="56" t="s">
        <v>3735</v>
      </c>
      <c r="C235" s="93"/>
      <c r="D235" s="93" t="e">
        <f>VLOOKUP(A235,'Avec déclinaison'!$F$12:$I$374,6,FALSE)</f>
        <v>#REF!</v>
      </c>
      <c r="E235" s="56" t="str">
        <f>VLOOKUP(A235,ARTICLES!$A$1:$BE$1292,57,FALSE)</f>
        <v>AA</v>
      </c>
      <c r="F235" s="56">
        <f>VLOOKUP(A235,ARTICLES!$A$1:$AZ$1292,52,FALSE)</f>
        <v>204</v>
      </c>
      <c r="G235" s="57">
        <v>765</v>
      </c>
      <c r="H235" s="58">
        <v>856.8</v>
      </c>
      <c r="I235" s="41">
        <v>0.11999999999999994</v>
      </c>
      <c r="J235" s="42">
        <v>1028.881875</v>
      </c>
      <c r="K235" s="41">
        <v>0.20084252450980403</v>
      </c>
      <c r="L235" s="43">
        <v>1059.6949999999999</v>
      </c>
      <c r="M235" s="41">
        <v>2.99481658183549E-2</v>
      </c>
      <c r="N235" s="44">
        <f>VLOOKUP(A235,'BASE ARTICLE SAMUEL 25012023 v1'!$A$1:$K$1287,11,FALSE)</f>
        <v>999.16200000000003</v>
      </c>
      <c r="O235" s="69">
        <f t="shared" si="14"/>
        <v>-5.7123040120034448E-2</v>
      </c>
      <c r="P235" s="48">
        <f>VLOOKUP(A235,'BASE ARTICLE SAMUEL 25012023 v2'!$A$1:$K$4927,11,FALSE)</f>
        <v>999.16200000000003</v>
      </c>
      <c r="Q235" s="85">
        <f t="shared" si="15"/>
        <v>-5.7123040120034448E-2</v>
      </c>
      <c r="R235" s="36">
        <f>VLOOKUP(A235,'Synthèse des ventes 2022'!$A$3:$C$535,3,FALSE)</f>
        <v>2</v>
      </c>
      <c r="S235" s="67" t="s">
        <v>4408</v>
      </c>
    </row>
    <row r="236" spans="1:19" ht="15.75" thickBot="1" x14ac:dyDescent="0.3">
      <c r="A236" s="55" t="s">
        <v>378</v>
      </c>
      <c r="B236" s="56" t="s">
        <v>3736</v>
      </c>
      <c r="C236" s="93"/>
      <c r="D236" s="93" t="e">
        <f>VLOOKUP(A236,'Avec déclinaison'!$F$12:$I$374,6,FALSE)</f>
        <v>#REF!</v>
      </c>
      <c r="E236" s="56" t="str">
        <f>VLOOKUP(A236,ARTICLES!$A$1:$BE$1292,57,FALSE)</f>
        <v>AA</v>
      </c>
      <c r="F236" s="56">
        <f>VLOOKUP(A236,ARTICLES!$A$1:$AZ$1292,52,FALSE)</f>
        <v>205</v>
      </c>
      <c r="G236" s="57">
        <v>877</v>
      </c>
      <c r="H236" s="58">
        <v>980.9848199999999</v>
      </c>
      <c r="I236" s="41">
        <v>0.11856877993158484</v>
      </c>
      <c r="J236" s="42">
        <v>1157.8087499999999</v>
      </c>
      <c r="K236" s="41">
        <v>0.18025144364619225</v>
      </c>
      <c r="L236" s="43">
        <v>1193.2829999999999</v>
      </c>
      <c r="M236" s="41">
        <v>3.0639127576121691E-2</v>
      </c>
      <c r="N236" s="44">
        <f>VLOOKUP(A236,'BASE ARTICLE SAMUEL 25012023 v1'!$A$1:$K$1287,11,FALSE)</f>
        <v>1125.2385000000002</v>
      </c>
      <c r="O236" s="69">
        <f t="shared" si="14"/>
        <v>-5.7022935883608288E-2</v>
      </c>
      <c r="P236" s="48">
        <f>VLOOKUP(A236,'BASE ARTICLE SAMUEL 25012023 v2'!$A$1:$K$4927,11,FALSE)</f>
        <v>1125.2385000000002</v>
      </c>
      <c r="Q236" s="85">
        <f t="shared" si="15"/>
        <v>-5.7022935883608288E-2</v>
      </c>
      <c r="R236" s="36">
        <f>VLOOKUP(A236,'Synthèse des ventes 2022'!$A$3:$C$535,3,FALSE)</f>
        <v>1</v>
      </c>
      <c r="S236" s="67" t="s">
        <v>4408</v>
      </c>
    </row>
    <row r="237" spans="1:19" ht="15.75" thickBot="1" x14ac:dyDescent="0.3">
      <c r="A237" s="55" t="s">
        <v>637</v>
      </c>
      <c r="B237" s="56" t="s">
        <v>3737</v>
      </c>
      <c r="C237" s="93"/>
      <c r="D237" s="93" t="e">
        <f>VLOOKUP(A237,'Avec déclinaison'!$F$12:$I$374,6,FALSE)</f>
        <v>#REF!</v>
      </c>
      <c r="E237" s="56" t="str">
        <f>VLOOKUP(A237,ARTICLES!$A$1:$BE$1292,57,FALSE)</f>
        <v>AA</v>
      </c>
      <c r="F237" s="56">
        <f>VLOOKUP(A237,ARTICLES!$A$1:$AZ$1292,52,FALSE)</f>
        <v>206</v>
      </c>
      <c r="G237" s="59">
        <v>1101</v>
      </c>
      <c r="H237" s="58">
        <v>1233.1199999999999</v>
      </c>
      <c r="I237" s="41">
        <v>0.1199999999999999</v>
      </c>
      <c r="J237" s="42">
        <v>1278.1199999999999</v>
      </c>
      <c r="K237" s="41">
        <v>3.6492798754379142E-2</v>
      </c>
      <c r="L237" s="43">
        <v>1317.0989999999999</v>
      </c>
      <c r="M237" s="41">
        <v>3.0497136419115611E-2</v>
      </c>
      <c r="N237" s="44">
        <f>VLOOKUP(A237,'BASE ARTICLE SAMUEL 25012023 v1'!$A$1:$K$1287,11,FALSE)</f>
        <v>1242.1755000000001</v>
      </c>
      <c r="O237" s="69">
        <f t="shared" si="14"/>
        <v>-5.6885245528240383E-2</v>
      </c>
      <c r="P237" s="48">
        <f>VLOOKUP(A237,'BASE ARTICLE SAMUEL 25012023 v2'!$A$1:$K$4927,11,FALSE)</f>
        <v>1242.1755000000001</v>
      </c>
      <c r="Q237" s="85">
        <f t="shared" si="15"/>
        <v>-5.6885245528240383E-2</v>
      </c>
      <c r="R237" s="36"/>
      <c r="S237" s="67" t="s">
        <v>4408</v>
      </c>
    </row>
    <row r="238" spans="1:19" ht="15.75" thickBot="1" x14ac:dyDescent="0.3">
      <c r="A238" s="55" t="s">
        <v>380</v>
      </c>
      <c r="B238" s="56" t="s">
        <v>3738</v>
      </c>
      <c r="C238" s="93"/>
      <c r="D238" s="93" t="e">
        <f>VLOOKUP(A238,'Avec déclinaison'!$F$12:$I$374,6,FALSE)</f>
        <v>#REF!</v>
      </c>
      <c r="E238" s="56" t="str">
        <f>VLOOKUP(A238,ARTICLES!$A$1:$BE$1292,57,FALSE)</f>
        <v>AA</v>
      </c>
      <c r="F238" s="56">
        <f>VLOOKUP(A238,ARTICLES!$A$1:$AZ$1292,52,FALSE)</f>
        <v>207</v>
      </c>
      <c r="G238" s="59">
        <v>1141</v>
      </c>
      <c r="H238" s="58">
        <v>1277.92</v>
      </c>
      <c r="I238" s="41">
        <v>0.12000000000000006</v>
      </c>
      <c r="J238" s="42">
        <v>1324.39</v>
      </c>
      <c r="K238" s="41">
        <v>3.6363778640290494E-2</v>
      </c>
      <c r="L238" s="43">
        <v>1365.0069999999998</v>
      </c>
      <c r="M238" s="41">
        <v>3.0668458686640438E-2</v>
      </c>
      <c r="N238" s="44">
        <f>VLOOKUP(A238,'BASE ARTICLE SAMUEL 25012023 v1'!$A$1:$K$1287,11,FALSE)</f>
        <v>1287.1575000000003</v>
      </c>
      <c r="O238" s="69">
        <f t="shared" si="14"/>
        <v>-5.7032308259224743E-2</v>
      </c>
      <c r="P238" s="48">
        <f>VLOOKUP(A238,'BASE ARTICLE SAMUEL 25012023 v2'!$A$1:$K$4927,11,FALSE)</f>
        <v>1287.1575000000003</v>
      </c>
      <c r="Q238" s="85">
        <f t="shared" si="15"/>
        <v>-5.7032308259224743E-2</v>
      </c>
      <c r="R238" s="36">
        <f>VLOOKUP(A238,'Synthèse des ventes 2022'!$A$3:$C$535,3,FALSE)</f>
        <v>1</v>
      </c>
      <c r="S238" s="67" t="s">
        <v>4408</v>
      </c>
    </row>
    <row r="239" spans="1:19" x14ac:dyDescent="0.25">
      <c r="I239" s="41"/>
      <c r="J239" s="34"/>
      <c r="K239" s="41"/>
      <c r="L239" s="35"/>
      <c r="M239" s="41"/>
      <c r="N239" s="36"/>
      <c r="P239" s="34"/>
      <c r="R239" s="36"/>
    </row>
    <row r="240" spans="1:19" x14ac:dyDescent="0.25">
      <c r="A240" s="87" t="s">
        <v>3739</v>
      </c>
      <c r="B240" s="87"/>
      <c r="C240" s="92"/>
      <c r="D240" s="92"/>
      <c r="E240" s="87"/>
      <c r="F240" s="87"/>
      <c r="G240" s="87"/>
      <c r="I240" s="41"/>
      <c r="J240" s="34"/>
      <c r="K240" s="41"/>
      <c r="L240" s="35"/>
      <c r="M240" s="41"/>
      <c r="N240" s="36"/>
      <c r="P240" s="34"/>
      <c r="R240" s="36"/>
    </row>
    <row r="241" spans="1:19" ht="15.75" thickBot="1" x14ac:dyDescent="0.3">
      <c r="I241" s="41"/>
      <c r="J241" s="34"/>
      <c r="K241" s="41"/>
      <c r="L241" s="35"/>
      <c r="M241" s="41"/>
      <c r="N241" s="36"/>
      <c r="P241" s="34"/>
      <c r="R241" s="36"/>
    </row>
    <row r="242" spans="1:19" ht="14.45" customHeight="1" x14ac:dyDescent="0.25">
      <c r="A242" s="124" t="s">
        <v>3671</v>
      </c>
      <c r="B242" s="108" t="s">
        <v>3672</v>
      </c>
      <c r="C242" s="126" t="s">
        <v>5667</v>
      </c>
      <c r="D242" s="126" t="s">
        <v>5668</v>
      </c>
      <c r="E242" s="118" t="s">
        <v>5663</v>
      </c>
      <c r="F242" s="118" t="s">
        <v>5661</v>
      </c>
      <c r="G242" s="110" t="s">
        <v>3673</v>
      </c>
      <c r="H242" s="122" t="s">
        <v>3674</v>
      </c>
      <c r="I242" s="41"/>
      <c r="J242" s="114" t="s">
        <v>3681</v>
      </c>
      <c r="K242" s="41"/>
      <c r="L242" s="116" t="s">
        <v>3676</v>
      </c>
      <c r="M242" s="41"/>
      <c r="N242" s="120" t="s">
        <v>4395</v>
      </c>
      <c r="P242" s="137" t="s">
        <v>4395</v>
      </c>
      <c r="R242" s="136" t="s">
        <v>4330</v>
      </c>
    </row>
    <row r="243" spans="1:19" ht="26.45" customHeight="1" thickBot="1" x14ac:dyDescent="0.3">
      <c r="A243" s="125"/>
      <c r="B243" s="109"/>
      <c r="C243" s="127"/>
      <c r="D243" s="127"/>
      <c r="E243" s="119"/>
      <c r="F243" s="119"/>
      <c r="G243" s="111"/>
      <c r="H243" s="123"/>
      <c r="I243" s="41"/>
      <c r="J243" s="115"/>
      <c r="K243" s="41"/>
      <c r="L243" s="117"/>
      <c r="M243" s="41"/>
      <c r="N243" s="121"/>
      <c r="P243" s="138"/>
      <c r="R243" s="136"/>
    </row>
    <row r="244" spans="1:19" ht="15.75" thickBot="1" x14ac:dyDescent="0.3">
      <c r="A244" s="60" t="s">
        <v>518</v>
      </c>
      <c r="B244" s="56" t="s">
        <v>3740</v>
      </c>
      <c r="C244" s="100"/>
      <c r="D244" s="100" t="e">
        <f>VLOOKUP(A244,'Avec déclinaison'!$F$12:$I$374,6,FALSE)</f>
        <v>#N/A</v>
      </c>
      <c r="E244" s="56" t="str">
        <f>VLOOKUP(A244,ARTICLES!$A$1:$BE$1292,57,FALSE)</f>
        <v>AA</v>
      </c>
      <c r="F244" s="56">
        <f>VLOOKUP(A244,ARTICLES!$A$1:$AZ$1292,52,FALSE)</f>
        <v>18</v>
      </c>
      <c r="G244" s="57">
        <v>320</v>
      </c>
      <c r="H244" s="58">
        <v>339.99419999999998</v>
      </c>
      <c r="I244" s="41">
        <v>6.248187499999993E-2</v>
      </c>
      <c r="J244" s="42">
        <v>421.43387499999994</v>
      </c>
      <c r="K244" s="41">
        <v>0.23953254202571683</v>
      </c>
      <c r="L244" s="43">
        <v>484.84299999999996</v>
      </c>
      <c r="M244" s="41">
        <v>0.15046043700212761</v>
      </c>
      <c r="N244" s="44">
        <f>VLOOKUP(A244,'BASE ARTICLE SAMUEL 25012023 v1'!$A$1:$K$1287,11,FALSE)</f>
        <v>455.66200000000003</v>
      </c>
      <c r="O244" s="69">
        <f t="shared" ref="O244:O265" si="16">IF(N244-L244=0,"",(N244-L244)/L244)</f>
        <v>-6.0186493359705988E-2</v>
      </c>
      <c r="P244" s="48">
        <f>VLOOKUP(A244,'BASE ARTICLE SAMUEL 25012023 v2'!$A$1:$K$4927,11,FALSE)</f>
        <v>455.66200000000003</v>
      </c>
      <c r="Q244" s="85">
        <f t="shared" ref="Q244:Q265" si="17">(P244-L244)/L244</f>
        <v>-6.0186493359705988E-2</v>
      </c>
      <c r="R244" s="36">
        <f>VLOOKUP(A244,'Synthèse des ventes 2022'!$A$3:$C$535,3,FALSE)</f>
        <v>31</v>
      </c>
      <c r="S244" s="67" t="s">
        <v>4408</v>
      </c>
    </row>
    <row r="245" spans="1:19" ht="15.75" thickBot="1" x14ac:dyDescent="0.3">
      <c r="A245" s="60" t="s">
        <v>3741</v>
      </c>
      <c r="B245" s="56" t="s">
        <v>3742</v>
      </c>
      <c r="C245" s="100"/>
      <c r="D245" s="100" t="e">
        <f>VLOOKUP(A245,'Avec déclinaison'!$F$1:$I$374,6,FALSE)</f>
        <v>#REF!</v>
      </c>
      <c r="E245" s="56" t="str">
        <f>VLOOKUP(A245,ARTICLES!$A$1:$BE$1292,57,FALSE)</f>
        <v>AA</v>
      </c>
      <c r="F245" s="56">
        <f>VLOOKUP(A245,ARTICLES!$A$1:$AZ$1292,52,FALSE)</f>
        <v>415</v>
      </c>
      <c r="G245" s="57">
        <v>387</v>
      </c>
      <c r="H245" s="58">
        <v>410.29300000000006</v>
      </c>
      <c r="I245" s="41">
        <v>6.0188630490956234E-2</v>
      </c>
      <c r="J245" s="42">
        <v>509.95651375</v>
      </c>
      <c r="K245" s="41">
        <v>0.24290815039496147</v>
      </c>
      <c r="L245" s="43">
        <v>587.37899999999991</v>
      </c>
      <c r="M245" s="41">
        <v>0.15182174197691559</v>
      </c>
      <c r="N245" s="44">
        <f>VLOOKUP(A245,'BASE ARTICLE SAMUEL 25012023 v1'!$A$1:$K$1287,11,FALSE)</f>
        <v>552.36249999999995</v>
      </c>
      <c r="O245" s="69">
        <f t="shared" si="16"/>
        <v>-5.9614831309937805E-2</v>
      </c>
      <c r="P245" s="48">
        <f>VLOOKUP(A245,'BASE ARTICLE SAMUEL 25012023 v2'!$A$1:$K$4927,11,FALSE)</f>
        <v>552.36249999999995</v>
      </c>
      <c r="Q245" s="85">
        <f t="shared" si="17"/>
        <v>-5.9614831309937805E-2</v>
      </c>
      <c r="R245" s="36">
        <f>VLOOKUP(A245,'Synthèse des ventes 2022'!$A$3:$C$535,3,FALSE)</f>
        <v>14</v>
      </c>
      <c r="S245" s="67" t="s">
        <v>4408</v>
      </c>
    </row>
    <row r="246" spans="1:19" ht="15.75" thickBot="1" x14ac:dyDescent="0.3">
      <c r="A246" s="60" t="s">
        <v>3743</v>
      </c>
      <c r="B246" s="56" t="s">
        <v>3744</v>
      </c>
      <c r="C246" s="100"/>
      <c r="D246" s="100" t="e">
        <f>VLOOKUP(A246,'Avec déclinaison'!$F$1:$I$374,6,FALSE)</f>
        <v>#REF!</v>
      </c>
      <c r="E246" s="56" t="str">
        <f>VLOOKUP(A246,ARTICLES!$A$1:$BE$1292,57,FALSE)</f>
        <v>AA</v>
      </c>
      <c r="F246" s="56">
        <f>VLOOKUP(A246,ARTICLES!$A$1:$AZ$1292,52,FALSE)</f>
        <v>416</v>
      </c>
      <c r="G246" s="57">
        <v>467</v>
      </c>
      <c r="H246" s="58">
        <v>495.96980000000002</v>
      </c>
      <c r="I246" s="41">
        <v>6.2033832976445442E-2</v>
      </c>
      <c r="J246" s="42">
        <v>617.86390249999999</v>
      </c>
      <c r="K246" s="41">
        <v>0.24576920308454259</v>
      </c>
      <c r="L246" s="43">
        <v>711.7829999999999</v>
      </c>
      <c r="M246" s="41">
        <v>0.15200612484397388</v>
      </c>
      <c r="N246" s="44">
        <f>VLOOKUP(A246,'BASE ARTICLE SAMUEL 25012023 v1'!$A$1:$K$1287,11,FALSE)</f>
        <v>669.70449999999994</v>
      </c>
      <c r="O246" s="69">
        <f t="shared" si="16"/>
        <v>-5.9117034264656462E-2</v>
      </c>
      <c r="P246" s="48">
        <f>VLOOKUP(A246,'BASE ARTICLE SAMUEL 25012023 v2'!$A$1:$K$4927,11,FALSE)</f>
        <v>669.70449999999994</v>
      </c>
      <c r="Q246" s="85">
        <f t="shared" si="17"/>
        <v>-5.9117034264656462E-2</v>
      </c>
      <c r="R246" s="36">
        <f>VLOOKUP(A246,'Synthèse des ventes 2022'!$A$3:$C$535,3,FALSE)</f>
        <v>25</v>
      </c>
      <c r="S246" s="67" t="s">
        <v>4408</v>
      </c>
    </row>
    <row r="247" spans="1:19" ht="15.75" thickBot="1" x14ac:dyDescent="0.3">
      <c r="A247" s="60" t="s">
        <v>3745</v>
      </c>
      <c r="B247" s="56" t="s">
        <v>3746</v>
      </c>
      <c r="C247" s="100"/>
      <c r="D247" s="100" t="e">
        <f>VLOOKUP(A247,'Avec déclinaison'!$F$1:$I$374,6,FALSE)</f>
        <v>#REF!</v>
      </c>
      <c r="E247" s="56" t="str">
        <f>VLOOKUP(A247,ARTICLES!$A$1:$BE$1292,57,FALSE)</f>
        <v>AA</v>
      </c>
      <c r="F247" s="56">
        <f>VLOOKUP(A247,ARTICLES!$A$1:$AZ$1292,52,FALSE)</f>
        <v>417</v>
      </c>
      <c r="G247" s="57">
        <v>517</v>
      </c>
      <c r="H247" s="58">
        <v>550.09640000000002</v>
      </c>
      <c r="I247" s="41">
        <v>6.401624758220506E-2</v>
      </c>
      <c r="J247" s="42">
        <v>686.03471499999989</v>
      </c>
      <c r="K247" s="41">
        <v>0.24711725981118923</v>
      </c>
      <c r="L247" s="43">
        <v>789.81899999999996</v>
      </c>
      <c r="M247" s="41">
        <v>0.15128138960139953</v>
      </c>
      <c r="N247" s="44">
        <f>VLOOKUP(A247,'BASE ARTICLE SAMUEL 25012023 v1'!$A$1:$K$1287,11,FALSE)</f>
        <v>743.3605</v>
      </c>
      <c r="O247" s="69">
        <f t="shared" si="16"/>
        <v>-5.8821704719688894E-2</v>
      </c>
      <c r="P247" s="48">
        <f>VLOOKUP(A247,'BASE ARTICLE SAMUEL 25012023 v2'!$A$1:$K$4927,11,FALSE)</f>
        <v>743.3605</v>
      </c>
      <c r="Q247" s="85">
        <f t="shared" si="17"/>
        <v>-5.8821704719688894E-2</v>
      </c>
      <c r="R247" s="36">
        <f>VLOOKUP(A247,'Synthèse des ventes 2022'!$A$3:$C$535,3,FALSE)</f>
        <v>58</v>
      </c>
      <c r="S247" s="67" t="s">
        <v>4408</v>
      </c>
    </row>
    <row r="248" spans="1:19" ht="15.75" thickBot="1" x14ac:dyDescent="0.3">
      <c r="A248" s="60" t="s">
        <v>3747</v>
      </c>
      <c r="B248" s="56" t="s">
        <v>3748</v>
      </c>
      <c r="C248" s="100"/>
      <c r="D248" s="100" t="e">
        <f>VLOOKUP(A248,'Avec déclinaison'!$F$1:$I$374,6,FALSE)</f>
        <v>#REF!</v>
      </c>
      <c r="E248" s="56" t="str">
        <f>VLOOKUP(A248,ARTICLES!$A$1:$BE$1292,57,FALSE)</f>
        <v>AA</v>
      </c>
      <c r="F248" s="56">
        <f>VLOOKUP(A248,ARTICLES!$A$1:$AZ$1292,52,FALSE)</f>
        <v>418</v>
      </c>
      <c r="G248" s="57">
        <v>616</v>
      </c>
      <c r="H248" s="58">
        <v>654.46220000000005</v>
      </c>
      <c r="I248" s="41">
        <v>6.2438636363636446E-2</v>
      </c>
      <c r="J248" s="42">
        <v>817.47462499999995</v>
      </c>
      <c r="K248" s="41">
        <v>0.24907844181069569</v>
      </c>
      <c r="L248" s="43">
        <v>941.67699999999991</v>
      </c>
      <c r="M248" s="41">
        <v>0.15193422670459034</v>
      </c>
      <c r="N248" s="44">
        <f>VLOOKUP(A248,'BASE ARTICLE SAMUEL 25012023 v1'!$A$1:$K$1287,11,FALSE)</f>
        <v>886.58199999999988</v>
      </c>
      <c r="O248" s="69">
        <f t="shared" si="16"/>
        <v>-5.8507322574513375E-2</v>
      </c>
      <c r="P248" s="48">
        <f>VLOOKUP(A248,'BASE ARTICLE SAMUEL 25012023 v2'!$A$1:$K$4927,11,FALSE)</f>
        <v>886.58199999999988</v>
      </c>
      <c r="Q248" s="85">
        <f t="shared" si="17"/>
        <v>-5.8507322574513375E-2</v>
      </c>
      <c r="R248" s="36">
        <f>VLOOKUP(A248,'Synthèse des ventes 2022'!$A$3:$C$535,3,FALSE)</f>
        <v>31</v>
      </c>
      <c r="S248" s="67" t="s">
        <v>4408</v>
      </c>
    </row>
    <row r="249" spans="1:19" ht="15.75" thickBot="1" x14ac:dyDescent="0.3">
      <c r="A249" s="60" t="s">
        <v>3749</v>
      </c>
      <c r="B249" s="56" t="s">
        <v>3750</v>
      </c>
      <c r="C249" s="100"/>
      <c r="D249" s="100" t="e">
        <f>VLOOKUP(A249,'Avec déclinaison'!$F$1:$I$374,6,FALSE)</f>
        <v>#REF!</v>
      </c>
      <c r="E249" s="56" t="str">
        <f>VLOOKUP(A249,ARTICLES!$A$1:$BE$1292,57,FALSE)</f>
        <v>AA</v>
      </c>
      <c r="F249" s="56">
        <f>VLOOKUP(A249,ARTICLES!$A$1:$AZ$1292,52,FALSE)</f>
        <v>419</v>
      </c>
      <c r="G249" s="57">
        <v>595</v>
      </c>
      <c r="H249" s="58">
        <v>632.7482</v>
      </c>
      <c r="I249" s="41">
        <v>6.3442352941176464E-2</v>
      </c>
      <c r="J249" s="42">
        <v>790.12649999999996</v>
      </c>
      <c r="K249" s="41">
        <v>0.24872184543551443</v>
      </c>
      <c r="L249" s="43">
        <v>909.77099999999996</v>
      </c>
      <c r="M249" s="41">
        <v>0.15142448709162393</v>
      </c>
      <c r="N249" s="44">
        <f>VLOOKUP(A249,'BASE ARTICLE SAMUEL 25012023 v1'!$A$1:$K$1287,11,FALSE)</f>
        <v>856.50400000000002</v>
      </c>
      <c r="O249" s="69">
        <f t="shared" si="16"/>
        <v>-5.8549898820692177E-2</v>
      </c>
      <c r="P249" s="48">
        <f>VLOOKUP(A249,'BASE ARTICLE SAMUEL 25012023 v2'!$A$1:$K$4927,11,FALSE)</f>
        <v>856.50400000000002</v>
      </c>
      <c r="Q249" s="85">
        <f t="shared" si="17"/>
        <v>-5.8549898820692177E-2</v>
      </c>
      <c r="R249" s="36">
        <f>VLOOKUP(A249,'Synthèse des ventes 2022'!$A$3:$C$535,3,FALSE)</f>
        <v>2</v>
      </c>
      <c r="S249" s="67" t="s">
        <v>4408</v>
      </c>
    </row>
    <row r="250" spans="1:19" ht="15.75" thickBot="1" x14ac:dyDescent="0.3">
      <c r="A250" s="60" t="s">
        <v>3751</v>
      </c>
      <c r="B250" s="56" t="s">
        <v>3752</v>
      </c>
      <c r="C250" s="100"/>
      <c r="D250" s="100" t="e">
        <f>VLOOKUP(A250,'Avec déclinaison'!$F$1:$I$374,6,FALSE)</f>
        <v>#REF!</v>
      </c>
      <c r="E250" s="56" t="str">
        <f>VLOOKUP(A250,ARTICLES!$A$1:$BE$1292,57,FALSE)</f>
        <v>AA</v>
      </c>
      <c r="F250" s="56">
        <f>VLOOKUP(A250,ARTICLES!$A$1:$AZ$1292,52,FALSE)</f>
        <v>420</v>
      </c>
      <c r="G250" s="57">
        <v>616</v>
      </c>
      <c r="H250" s="58">
        <v>658.34960000000001</v>
      </c>
      <c r="I250" s="41">
        <v>6.8749350649350671E-2</v>
      </c>
      <c r="J250" s="42">
        <v>822.37899999999991</v>
      </c>
      <c r="K250" s="41">
        <v>0.24915242600587878</v>
      </c>
      <c r="L250" s="43">
        <v>945.90499999999986</v>
      </c>
      <c r="M250" s="41">
        <v>0.15020568375408413</v>
      </c>
      <c r="N250" s="44">
        <f>VLOOKUP(A250,'BASE ARTICLE SAMUEL 25012023 v1'!$A$1:$K$1287,11,FALSE)</f>
        <v>890.65899999999988</v>
      </c>
      <c r="O250" s="69">
        <f t="shared" si="16"/>
        <v>-5.8405442407007034E-2</v>
      </c>
      <c r="P250" s="48">
        <f>VLOOKUP(A250,'BASE ARTICLE SAMUEL 25012023 v2'!$A$1:$K$4927,11,FALSE)</f>
        <v>890.65899999999988</v>
      </c>
      <c r="Q250" s="85">
        <f t="shared" si="17"/>
        <v>-5.8405442407007034E-2</v>
      </c>
      <c r="R250" s="36">
        <f>VLOOKUP(A250,'Synthèse des ventes 2022'!$A$3:$C$535,3,FALSE)</f>
        <v>13</v>
      </c>
      <c r="S250" s="67" t="s">
        <v>4408</v>
      </c>
    </row>
    <row r="251" spans="1:19" ht="15.75" thickBot="1" x14ac:dyDescent="0.3">
      <c r="A251" s="60" t="s">
        <v>3753</v>
      </c>
      <c r="B251" s="56" t="s">
        <v>3754</v>
      </c>
      <c r="C251" s="100"/>
      <c r="D251" s="100" t="e">
        <f>VLOOKUP(A251,'Avec déclinaison'!$F$1:$I$374,6,FALSE)</f>
        <v>#REF!</v>
      </c>
      <c r="E251" s="56" t="str">
        <f>VLOOKUP(A251,ARTICLES!$A$1:$BE$1292,57,FALSE)</f>
        <v>AA</v>
      </c>
      <c r="F251" s="56">
        <f>VLOOKUP(A251,ARTICLES!$A$1:$AZ$1292,52,FALSE)</f>
        <v>423</v>
      </c>
      <c r="G251" s="57">
        <v>763</v>
      </c>
      <c r="H251" s="58">
        <v>811.96900000000005</v>
      </c>
      <c r="I251" s="41">
        <v>6.4179554390563637E-2</v>
      </c>
      <c r="J251" s="42">
        <v>1015.8607500000002</v>
      </c>
      <c r="K251" s="41">
        <v>0.25110780091358181</v>
      </c>
      <c r="L251" s="43">
        <v>1170.115</v>
      </c>
      <c r="M251" s="41">
        <v>0.15184586076388898</v>
      </c>
      <c r="N251" s="44">
        <f>VLOOKUP(A251,'BASE ARTICLE SAMUEL 25012023 v1'!$A$1:$K$1287,11,FALSE)</f>
        <v>1102.0825</v>
      </c>
      <c r="O251" s="69">
        <f t="shared" si="16"/>
        <v>-5.8141721112882093E-2</v>
      </c>
      <c r="P251" s="48">
        <f>VLOOKUP(A251,'BASE ARTICLE SAMUEL 25012023 v2'!$A$1:$K$4927,11,FALSE)</f>
        <v>1102.0825</v>
      </c>
      <c r="Q251" s="85">
        <f t="shared" si="17"/>
        <v>-5.8141721112882093E-2</v>
      </c>
      <c r="R251" s="36">
        <f>VLOOKUP(A251,'Synthèse des ventes 2022'!$A$3:$C$535,3,FALSE)</f>
        <v>21</v>
      </c>
      <c r="S251" s="67" t="s">
        <v>4408</v>
      </c>
    </row>
    <row r="252" spans="1:19" ht="15.75" thickBot="1" x14ac:dyDescent="0.3">
      <c r="A252" s="60" t="s">
        <v>3755</v>
      </c>
      <c r="B252" s="56" t="s">
        <v>3756</v>
      </c>
      <c r="C252" s="100"/>
      <c r="D252" s="100" t="e">
        <f>VLOOKUP(A252,'Avec déclinaison'!$F$1:$I$374,6,FALSE)</f>
        <v>#REF!</v>
      </c>
      <c r="E252" s="56" t="str">
        <f>VLOOKUP(A252,ARTICLES!$A$1:$BE$1292,57,FALSE)</f>
        <v>AA</v>
      </c>
      <c r="F252" s="56">
        <f>VLOOKUP(A252,ARTICLES!$A$1:$AZ$1292,52,FALSE)</f>
        <v>424</v>
      </c>
      <c r="G252" s="57">
        <v>744</v>
      </c>
      <c r="H252" s="58">
        <v>792.80040000000008</v>
      </c>
      <c r="I252" s="41">
        <v>6.5591935483871072E-2</v>
      </c>
      <c r="J252" s="42">
        <v>991.72125000000005</v>
      </c>
      <c r="K252" s="41">
        <v>0.25090911911749786</v>
      </c>
      <c r="L252" s="43">
        <v>1141.9470000000001</v>
      </c>
      <c r="M252" s="41">
        <v>0.15147981350606338</v>
      </c>
      <c r="N252" s="44">
        <f>VLOOKUP(A252,'BASE ARTICLE SAMUEL 25012023 v1'!$A$1:$K$1287,11,FALSE)</f>
        <v>1075.5415</v>
      </c>
      <c r="O252" s="69">
        <f t="shared" si="16"/>
        <v>-5.8151122600260841E-2</v>
      </c>
      <c r="P252" s="48">
        <f>VLOOKUP(A252,'BASE ARTICLE SAMUEL 25012023 v2'!$A$1:$K$4927,11,FALSE)</f>
        <v>1075.5415</v>
      </c>
      <c r="Q252" s="85">
        <f t="shared" si="17"/>
        <v>-5.8151122600260841E-2</v>
      </c>
      <c r="R252" s="36">
        <f>VLOOKUP(A252,'Synthèse des ventes 2022'!$A$3:$C$535,3,FALSE)</f>
        <v>4</v>
      </c>
      <c r="S252" s="67" t="s">
        <v>4408</v>
      </c>
    </row>
    <row r="253" spans="1:19" ht="15.75" thickBot="1" x14ac:dyDescent="0.3">
      <c r="A253" s="60" t="s">
        <v>3757</v>
      </c>
      <c r="B253" s="56" t="s">
        <v>3758</v>
      </c>
      <c r="C253" s="100"/>
      <c r="D253" s="100" t="e">
        <f>VLOOKUP(A253,'Avec déclinaison'!$F$1:$I$374,6,FALSE)</f>
        <v>#REF!</v>
      </c>
      <c r="E253" s="56" t="str">
        <f>VLOOKUP(A253,ARTICLES!$A$1:$BE$1292,57,FALSE)</f>
        <v>AA</v>
      </c>
      <c r="F253" s="56">
        <f>VLOOKUP(A253,ARTICLES!$A$1:$AZ$1292,52,FALSE)</f>
        <v>422</v>
      </c>
      <c r="G253" s="57">
        <v>763</v>
      </c>
      <c r="H253" s="58">
        <v>815.85639999999989</v>
      </c>
      <c r="I253" s="41">
        <v>6.9274442988204316E-2</v>
      </c>
      <c r="J253" s="42">
        <v>1020.7484999999999</v>
      </c>
      <c r="K253" s="41">
        <v>0.25113745507175045</v>
      </c>
      <c r="L253" s="43">
        <v>1174.3430000000001</v>
      </c>
      <c r="M253" s="41">
        <v>0.1504724229327794</v>
      </c>
      <c r="N253" s="44">
        <f>VLOOKUP(A253,'BASE ARTICLE SAMUEL 25012023 v1'!$A$1:$K$1287,11,FALSE)</f>
        <v>1106.1595</v>
      </c>
      <c r="O253" s="69">
        <f t="shared" si="16"/>
        <v>-5.8060975370909595E-2</v>
      </c>
      <c r="P253" s="48">
        <f>VLOOKUP(A253,'BASE ARTICLE SAMUEL 25012023 v2'!$A$1:$K$4927,11,FALSE)</f>
        <v>1106.1595</v>
      </c>
      <c r="Q253" s="85">
        <f t="shared" si="17"/>
        <v>-5.8060975370909595E-2</v>
      </c>
      <c r="R253" s="36">
        <f>VLOOKUP(A253,'Synthèse des ventes 2022'!$A$3:$C$535,3,FALSE)</f>
        <v>11</v>
      </c>
      <c r="S253" s="67" t="s">
        <v>4408</v>
      </c>
    </row>
    <row r="254" spans="1:19" ht="15.75" thickBot="1" x14ac:dyDescent="0.3">
      <c r="A254" s="60" t="s">
        <v>3759</v>
      </c>
      <c r="B254" s="56" t="s">
        <v>3760</v>
      </c>
      <c r="C254" s="100"/>
      <c r="D254" s="100" t="e">
        <f>VLOOKUP(A254,'Avec déclinaison'!$F$1:$I$374,6,FALSE)</f>
        <v>#REF!</v>
      </c>
      <c r="E254" s="56" t="str">
        <f>VLOOKUP(A254,ARTICLES!$A$1:$BE$1292,57,FALSE)</f>
        <v>AA</v>
      </c>
      <c r="F254" s="56">
        <f>VLOOKUP(A254,ARTICLES!$A$1:$AZ$1292,52,FALSE)</f>
        <v>430</v>
      </c>
      <c r="G254" s="57">
        <v>862</v>
      </c>
      <c r="H254" s="58">
        <v>920.26949999999999</v>
      </c>
      <c r="I254" s="41">
        <v>6.7598027842227376E-2</v>
      </c>
      <c r="J254" s="42">
        <v>1152.2522500000002</v>
      </c>
      <c r="K254" s="41">
        <v>0.25208131965690511</v>
      </c>
      <c r="L254" s="43">
        <v>1326.2570000000001</v>
      </c>
      <c r="M254" s="41">
        <v>0.15101272312551337</v>
      </c>
      <c r="N254" s="44">
        <f>VLOOKUP(A254,'BASE ARTICLE SAMUEL 25012023 v1'!$A$1:$K$1287,11,FALSE)</f>
        <v>1249.4485</v>
      </c>
      <c r="O254" s="69">
        <f t="shared" si="16"/>
        <v>-5.7913737684325201E-2</v>
      </c>
      <c r="P254" s="48">
        <f>VLOOKUP(A254,'BASE ARTICLE SAMUEL 25012023 v2'!$A$1:$K$4927,11,FALSE)</f>
        <v>1249.4485</v>
      </c>
      <c r="Q254" s="85">
        <f t="shared" si="17"/>
        <v>-5.7913737684325201E-2</v>
      </c>
      <c r="R254" s="36"/>
      <c r="S254" s="67" t="s">
        <v>4408</v>
      </c>
    </row>
    <row r="255" spans="1:19" ht="15.75" thickBot="1" x14ac:dyDescent="0.3">
      <c r="A255" s="60" t="s">
        <v>3761</v>
      </c>
      <c r="B255" s="56" t="s">
        <v>3762</v>
      </c>
      <c r="C255" s="100"/>
      <c r="D255" s="100" t="e">
        <f>VLOOKUP(A255,'Avec déclinaison'!$F$1:$I$374,6,FALSE)</f>
        <v>#REF!</v>
      </c>
      <c r="E255" s="56" t="str">
        <f>VLOOKUP(A255,ARTICLES!$A$1:$BE$1292,57,FALSE)</f>
        <v>AA</v>
      </c>
      <c r="F255" s="56">
        <f>VLOOKUP(A255,ARTICLES!$A$1:$AZ$1292,52,FALSE)</f>
        <v>425</v>
      </c>
      <c r="G255" s="57">
        <v>770</v>
      </c>
      <c r="H255" s="58">
        <v>819.74489999999992</v>
      </c>
      <c r="I255" s="41">
        <v>6.4603766233766124E-2</v>
      </c>
      <c r="J255" s="42">
        <v>1025.6528750000002</v>
      </c>
      <c r="K255" s="41">
        <v>0.2511854297599172</v>
      </c>
      <c r="L255" s="43">
        <v>1178.5710000000001</v>
      </c>
      <c r="M255" s="41">
        <v>0.14909344937974253</v>
      </c>
      <c r="N255" s="44">
        <f>VLOOKUP(A255,'BASE ARTICLE SAMUEL 25012023 v1'!$A$1:$K$1287,11,FALSE)</f>
        <v>1110.2365000000002</v>
      </c>
      <c r="O255" s="69">
        <f t="shared" si="16"/>
        <v>-5.7980808962718351E-2</v>
      </c>
      <c r="P255" s="48">
        <f>VLOOKUP(A255,'BASE ARTICLE SAMUEL 25012023 v2'!$A$1:$K$4927,11,FALSE)</f>
        <v>1110.2365000000002</v>
      </c>
      <c r="Q255" s="85">
        <f t="shared" si="17"/>
        <v>-5.7980808962718351E-2</v>
      </c>
      <c r="R255" s="36">
        <f>VLOOKUP(A255,'Synthèse des ventes 2022'!$A$3:$C$535,3,FALSE)</f>
        <v>21</v>
      </c>
      <c r="S255" s="67" t="s">
        <v>4408</v>
      </c>
    </row>
    <row r="256" spans="1:19" ht="15.75" thickBot="1" x14ac:dyDescent="0.3">
      <c r="A256" s="60" t="s">
        <v>3763</v>
      </c>
      <c r="B256" s="56" t="s">
        <v>3764</v>
      </c>
      <c r="C256" s="100"/>
      <c r="D256" s="100" t="e">
        <f>VLOOKUP(A256,'Avec déclinaison'!$F$1:$I$374,6,FALSE)</f>
        <v>#REF!</v>
      </c>
      <c r="E256" s="56" t="str">
        <f>VLOOKUP(A256,ARTICLES!$A$1:$BE$1292,57,FALSE)</f>
        <v>AA</v>
      </c>
      <c r="F256" s="56">
        <f>VLOOKUP(A256,ARTICLES!$A$1:$AZ$1292,52,FALSE)</f>
        <v>426</v>
      </c>
      <c r="G256" s="57">
        <v>826</v>
      </c>
      <c r="H256" s="58">
        <v>875.01003299999991</v>
      </c>
      <c r="I256" s="41">
        <v>5.9334180387409091E-2</v>
      </c>
      <c r="J256" s="42">
        <v>1095.2617500000001</v>
      </c>
      <c r="K256" s="41">
        <v>0.25171336178267595</v>
      </c>
      <c r="L256" s="43">
        <v>1270.3410000000001</v>
      </c>
      <c r="M256" s="41">
        <v>0.15985151494608479</v>
      </c>
      <c r="N256" s="44">
        <f>VLOOKUP(A256,'BASE ARTICLE SAMUEL 25012023 v1'!$A$1:$K$1287,11,FALSE)</f>
        <v>1196.731</v>
      </c>
      <c r="O256" s="69">
        <f t="shared" si="16"/>
        <v>-5.7945071441447706E-2</v>
      </c>
      <c r="P256" s="48">
        <f>VLOOKUP(A256,'BASE ARTICLE SAMUEL 25012023 v2'!$A$1:$K$4927,11,FALSE)</f>
        <v>1196.731</v>
      </c>
      <c r="Q256" s="85">
        <f t="shared" si="17"/>
        <v>-5.7945071441447706E-2</v>
      </c>
      <c r="R256" s="36">
        <f>VLOOKUP(A256,'Synthèse des ventes 2022'!$A$3:$C$535,3,FALSE)</f>
        <v>1</v>
      </c>
      <c r="S256" s="67" t="s">
        <v>4408</v>
      </c>
    </row>
    <row r="257" spans="1:19" ht="15.75" thickBot="1" x14ac:dyDescent="0.3">
      <c r="A257" s="60" t="s">
        <v>3765</v>
      </c>
      <c r="B257" s="56" t="s">
        <v>3766</v>
      </c>
      <c r="C257" s="100"/>
      <c r="D257" s="100" t="e">
        <f>VLOOKUP(A257,'Avec déclinaison'!$F$1:$I$374,6,FALSE)</f>
        <v>#REF!</v>
      </c>
      <c r="E257" s="56" t="str">
        <f>VLOOKUP(A257,ARTICLES!$A$1:$BE$1292,57,FALSE)</f>
        <v>AA</v>
      </c>
      <c r="F257" s="56">
        <f>VLOOKUP(A257,ARTICLES!$A$1:$AZ$1292,52,FALSE)</f>
        <v>427</v>
      </c>
      <c r="G257" s="57">
        <v>912</v>
      </c>
      <c r="H257" s="58">
        <v>966.72</v>
      </c>
      <c r="I257" s="41">
        <v>6.0000000000000032E-2</v>
      </c>
      <c r="J257" s="42">
        <v>1162.0443750000002</v>
      </c>
      <c r="K257" s="41">
        <v>0.20204855076961287</v>
      </c>
      <c r="L257" s="43">
        <v>1408.451</v>
      </c>
      <c r="M257" s="41">
        <v>0.21204579644387489</v>
      </c>
      <c r="N257" s="44">
        <f>VLOOKUP(A257,'BASE ARTICLE SAMUEL 25012023 v1'!$A$1:$K$1287,11,FALSE)</f>
        <v>1327.1005000000002</v>
      </c>
      <c r="O257" s="69">
        <f t="shared" si="16"/>
        <v>-5.775884287064284E-2</v>
      </c>
      <c r="P257" s="48">
        <f>VLOOKUP(A257,'BASE ARTICLE SAMUEL 25012023 v2'!$A$1:$K$4927,11,FALSE)</f>
        <v>1327.1005000000002</v>
      </c>
      <c r="Q257" s="85">
        <f t="shared" si="17"/>
        <v>-5.775884287064284E-2</v>
      </c>
      <c r="R257" s="36">
        <f>VLOOKUP(A257,'Synthèse des ventes 2022'!$A$3:$C$535,3,FALSE)</f>
        <v>18</v>
      </c>
      <c r="S257" s="67" t="s">
        <v>4408</v>
      </c>
    </row>
    <row r="258" spans="1:19" ht="15.75" thickBot="1" x14ac:dyDescent="0.3">
      <c r="A258" s="60" t="s">
        <v>3767</v>
      </c>
      <c r="B258" s="56" t="s">
        <v>3768</v>
      </c>
      <c r="C258" s="100"/>
      <c r="D258" s="100" t="e">
        <f>VLOOKUP(A258,'Avec déclinaison'!$F$1:$I$374,6,FALSE)</f>
        <v>#REF!</v>
      </c>
      <c r="E258" s="56" t="str">
        <f>VLOOKUP(A258,ARTICLES!$A$1:$BE$1292,57,FALSE)</f>
        <v>AA</v>
      </c>
      <c r="F258" s="56">
        <f>VLOOKUP(A258,ARTICLES!$A$1:$AZ$1292,52,FALSE)</f>
        <v>428</v>
      </c>
      <c r="G258" s="57">
        <v>986</v>
      </c>
      <c r="H258" s="58">
        <v>1053.2364000000002</v>
      </c>
      <c r="I258" s="41">
        <v>6.8191075050710176E-2</v>
      </c>
      <c r="J258" s="42">
        <v>1319.7325000000001</v>
      </c>
      <c r="K258" s="41">
        <v>0.25302591137184377</v>
      </c>
      <c r="L258" s="43">
        <v>1518.6589999999999</v>
      </c>
      <c r="M258" s="41">
        <v>0.15073244009676187</v>
      </c>
      <c r="N258" s="44">
        <f>VLOOKUP(A258,'BASE ARTICLE SAMUEL 25012023 v1'!$A$1:$K$1287,11,FALSE)</f>
        <v>1430.9695000000002</v>
      </c>
      <c r="O258" s="69">
        <f t="shared" si="16"/>
        <v>-5.7741402118579442E-2</v>
      </c>
      <c r="P258" s="48">
        <f>VLOOKUP(A258,'BASE ARTICLE SAMUEL 25012023 v2'!$A$1:$K$4927,11,FALSE)</f>
        <v>1430.9695000000002</v>
      </c>
      <c r="Q258" s="85">
        <f t="shared" si="17"/>
        <v>-5.7741402118579442E-2</v>
      </c>
      <c r="R258" s="36">
        <f>VLOOKUP(A258,'Synthèse des ventes 2022'!$A$3:$C$535,3,FALSE)</f>
        <v>5</v>
      </c>
      <c r="S258" s="67" t="s">
        <v>4408</v>
      </c>
    </row>
    <row r="259" spans="1:19" ht="15.75" thickBot="1" x14ac:dyDescent="0.3">
      <c r="A259" s="60" t="s">
        <v>3769</v>
      </c>
      <c r="B259" s="56" t="s">
        <v>3770</v>
      </c>
      <c r="C259" s="100"/>
      <c r="D259" s="100" t="e">
        <f>VLOOKUP(A259,'Avec déclinaison'!$F$1:$I$374,6,FALSE)</f>
        <v>#REF!</v>
      </c>
      <c r="E259" s="56" t="str">
        <f>VLOOKUP(A259,ARTICLES!$A$1:$BE$1292,57,FALSE)</f>
        <v>AA</v>
      </c>
      <c r="F259" s="56">
        <f>VLOOKUP(A259,ARTICLES!$A$1:$AZ$1292,52,FALSE)</f>
        <v>431</v>
      </c>
      <c r="G259" s="57">
        <v>1117</v>
      </c>
      <c r="H259" s="58">
        <v>1185.6456000000001</v>
      </c>
      <c r="I259" s="41">
        <v>6.1455326768128968E-2</v>
      </c>
      <c r="J259" s="42">
        <v>1486.497875</v>
      </c>
      <c r="K259" s="41">
        <v>0.25374553323522642</v>
      </c>
      <c r="L259" s="43">
        <v>1713.1890000000001</v>
      </c>
      <c r="M259" s="41">
        <v>0.15250013391374681</v>
      </c>
      <c r="N259" s="44">
        <f>VLOOKUP(A259,'BASE ARTICLE SAMUEL 25012023 v1'!$A$1:$K$1287,11,FALSE)</f>
        <v>1614.34</v>
      </c>
      <c r="O259" s="69">
        <f t="shared" si="16"/>
        <v>-5.7698829492834801E-2</v>
      </c>
      <c r="P259" s="48">
        <f>VLOOKUP(A259,'BASE ARTICLE SAMUEL 25012023 v2'!$A$1:$K$4927,11,FALSE)</f>
        <v>1614.34</v>
      </c>
      <c r="Q259" s="85">
        <f t="shared" si="17"/>
        <v>-5.7698829492834801E-2</v>
      </c>
      <c r="R259" s="36">
        <f>VLOOKUP(A259,'Synthèse des ventes 2022'!$A$3:$C$535,3,FALSE)</f>
        <v>10</v>
      </c>
      <c r="S259" s="67" t="s">
        <v>4408</v>
      </c>
    </row>
    <row r="260" spans="1:19" ht="15.75" thickBot="1" x14ac:dyDescent="0.3">
      <c r="A260" s="60" t="s">
        <v>3771</v>
      </c>
      <c r="B260" s="56" t="s">
        <v>3772</v>
      </c>
      <c r="C260" s="100"/>
      <c r="D260" s="100" t="e">
        <f>VLOOKUP(A260,'Avec déclinaison'!$F$1:$I$374,6,FALSE)</f>
        <v>#REF!</v>
      </c>
      <c r="E260" s="56" t="str">
        <f>VLOOKUP(A260,ARTICLES!$A$1:$BE$1292,57,FALSE)</f>
        <v>AA</v>
      </c>
      <c r="F260" s="56">
        <f>VLOOKUP(A260,ARTICLES!$A$1:$AZ$1292,52,FALSE)</f>
        <v>429</v>
      </c>
      <c r="G260" s="57">
        <v>986</v>
      </c>
      <c r="H260" s="58">
        <v>1061.0145000000002</v>
      </c>
      <c r="I260" s="41">
        <v>7.6079614604462706E-2</v>
      </c>
      <c r="J260" s="42">
        <v>1329.524625</v>
      </c>
      <c r="K260" s="41">
        <v>0.25306923232434592</v>
      </c>
      <c r="L260" s="43">
        <v>1527.1150000000002</v>
      </c>
      <c r="M260" s="41">
        <v>0.14861731124385921</v>
      </c>
      <c r="N260" s="44">
        <f>VLOOKUP(A260,'BASE ARTICLE SAMUEL 25012023 v1'!$A$1:$K$1287,11,FALSE)</f>
        <v>1439.1235000000001</v>
      </c>
      <c r="O260" s="69">
        <f t="shared" si="16"/>
        <v>-5.7619432721176908E-2</v>
      </c>
      <c r="P260" s="48">
        <f>VLOOKUP(A260,'BASE ARTICLE SAMUEL 25012023 v2'!$A$1:$K$4927,11,FALSE)</f>
        <v>1439.1235000000001</v>
      </c>
      <c r="Q260" s="85">
        <f t="shared" si="17"/>
        <v>-5.7619432721176908E-2</v>
      </c>
      <c r="R260" s="36">
        <f>VLOOKUP(A260,'Synthèse des ventes 2022'!$A$3:$C$535,3,FALSE)</f>
        <v>7</v>
      </c>
      <c r="S260" s="67" t="s">
        <v>4408</v>
      </c>
    </row>
    <row r="261" spans="1:19" ht="15.75" thickBot="1" x14ac:dyDescent="0.3">
      <c r="A261" s="60" t="s">
        <v>3773</v>
      </c>
      <c r="B261" s="56" t="s">
        <v>3774</v>
      </c>
      <c r="C261" s="100"/>
      <c r="D261" s="100" t="e">
        <f>VLOOKUP(A261,'Avec déclinaison'!$F$1:$I$374,6,FALSE)</f>
        <v>#REF!</v>
      </c>
      <c r="E261" s="56" t="str">
        <f>VLOOKUP(A261,ARTICLES!$A$1:$BE$1292,57,FALSE)</f>
        <v>AA</v>
      </c>
      <c r="F261" s="56">
        <f>VLOOKUP(A261,ARTICLES!$A$1:$AZ$1292,52,FALSE)</f>
        <v>432</v>
      </c>
      <c r="G261" s="57">
        <v>1225</v>
      </c>
      <c r="H261" s="58">
        <v>1312.0752000000002</v>
      </c>
      <c r="I261" s="41">
        <v>7.1081795918367524E-2</v>
      </c>
      <c r="J261" s="42">
        <v>1645.732125</v>
      </c>
      <c r="K261" s="41">
        <v>0.25429710507446501</v>
      </c>
      <c r="L261" s="43">
        <v>1893.0050000000001</v>
      </c>
      <c r="M261" s="41">
        <v>0.15025098632014619</v>
      </c>
      <c r="N261" s="44">
        <f>VLOOKUP(A261,'BASE ARTICLE SAMUEL 25012023 v1'!$A$1:$K$1287,11,FALSE)</f>
        <v>1784.1970000000003</v>
      </c>
      <c r="O261" s="69">
        <f t="shared" si="16"/>
        <v>-5.7478981830475756E-2</v>
      </c>
      <c r="P261" s="48">
        <f>VLOOKUP(A261,'BASE ARTICLE SAMUEL 25012023 v2'!$A$1:$K$4927,11,FALSE)</f>
        <v>1784.1970000000003</v>
      </c>
      <c r="Q261" s="85">
        <f t="shared" si="17"/>
        <v>-5.7478981830475756E-2</v>
      </c>
      <c r="R261" s="36">
        <f>VLOOKUP(A261,'Synthèse des ventes 2022'!$A$3:$C$535,3,FALSE)</f>
        <v>10</v>
      </c>
      <c r="S261" s="67" t="s">
        <v>4408</v>
      </c>
    </row>
    <row r="262" spans="1:19" ht="15.75" thickBot="1" x14ac:dyDescent="0.3">
      <c r="A262" s="60" t="s">
        <v>3775</v>
      </c>
      <c r="B262" s="56" t="s">
        <v>3776</v>
      </c>
      <c r="C262" s="100"/>
      <c r="D262" s="100" t="e">
        <f>VLOOKUP(A262,'Avec déclinaison'!$F$1:$I$374,6,FALSE)</f>
        <v>#REF!</v>
      </c>
      <c r="E262" s="56" t="str">
        <f>VLOOKUP(A262,ARTICLES!$A$1:$BE$1292,57,FALSE)</f>
        <v>AA</v>
      </c>
      <c r="F262" s="56">
        <f>VLOOKUP(A262,ARTICLES!$A$1:$AZ$1292,52,FALSE)</f>
        <v>433</v>
      </c>
      <c r="G262" s="57">
        <v>1375</v>
      </c>
      <c r="H262" s="58">
        <v>1471.25</v>
      </c>
      <c r="I262" s="41">
        <v>7.0000000000000007E-2</v>
      </c>
      <c r="J262" s="42">
        <v>1655.5242499999999</v>
      </c>
      <c r="K262" s="41">
        <v>0.12525012744265077</v>
      </c>
      <c r="L262" s="43">
        <v>1901.461</v>
      </c>
      <c r="M262" s="41">
        <v>0.14855520841811895</v>
      </c>
      <c r="N262" s="44">
        <f>VLOOKUP(A262,'BASE ARTICLE SAMUEL 25012023 v1'!$A$1:$K$1287,11,FALSE)</f>
        <v>1767.6460000000002</v>
      </c>
      <c r="O262" s="69">
        <f t="shared" si="16"/>
        <v>-7.0374832825916403E-2</v>
      </c>
      <c r="P262" s="48">
        <f>VLOOKUP(A262,'BASE ARTICLE SAMUEL 25012023 v2'!$A$1:$K$4927,11,FALSE)</f>
        <v>1767.6460000000002</v>
      </c>
      <c r="Q262" s="85">
        <f t="shared" si="17"/>
        <v>-7.0374832825916403E-2</v>
      </c>
      <c r="R262" s="36">
        <f>VLOOKUP(A262,'Synthèse des ventes 2022'!$A$3:$C$535,3,FALSE)</f>
        <v>1</v>
      </c>
      <c r="S262" s="67" t="s">
        <v>4408</v>
      </c>
    </row>
    <row r="263" spans="1:19" ht="15.75" thickBot="1" x14ac:dyDescent="0.3">
      <c r="A263" s="60" t="s">
        <v>3777</v>
      </c>
      <c r="B263" s="56" t="s">
        <v>3778</v>
      </c>
      <c r="C263" s="93"/>
      <c r="D263" s="93" t="e">
        <f>VLOOKUP(A263,'Avec déclinaison'!$F$12:$I$374,6,FALSE)</f>
        <v>#REF!</v>
      </c>
      <c r="E263" s="56" t="str">
        <f>VLOOKUP(A263,ARTICLES!$A$1:$BE$1292,57,FALSE)</f>
        <v>AA</v>
      </c>
      <c r="F263" s="56">
        <f>VLOOKUP(A263,ARTICLES!$A$1:$AZ$1292,52,FALSE)</f>
        <v>434</v>
      </c>
      <c r="G263" s="57">
        <v>1408</v>
      </c>
      <c r="H263" s="58">
        <v>1506.5600000000002</v>
      </c>
      <c r="I263" s="41">
        <v>7.0000000000000118E-2</v>
      </c>
      <c r="J263" s="42">
        <v>1702.4128000000001</v>
      </c>
      <c r="K263" s="41">
        <v>0.12999999999999992</v>
      </c>
      <c r="L263" s="43">
        <v>1875.2529999999999</v>
      </c>
      <c r="M263" s="41">
        <v>0.10152660976233253</v>
      </c>
      <c r="N263" s="44">
        <f>VLOOKUP(A263,'BASE ARTICLE SAMUEL 25012023 v1'!$A$1:$K$1287,11,FALSE)</f>
        <v>1767.6460000000002</v>
      </c>
      <c r="O263" s="69">
        <f t="shared" si="16"/>
        <v>-5.7382657166792826E-2</v>
      </c>
      <c r="P263" s="48">
        <f>VLOOKUP(A263,'BASE ARTICLE SAMUEL 25012023 v2'!$A$1:$K$4927,11,FALSE)</f>
        <v>1767.6460000000002</v>
      </c>
      <c r="Q263" s="85">
        <f t="shared" si="17"/>
        <v>-5.7382657166792826E-2</v>
      </c>
      <c r="R263" s="36">
        <f>VLOOKUP(A263,'Synthèse des ventes 2022'!$A$3:$C$535,3,FALSE)</f>
        <v>1</v>
      </c>
      <c r="S263" s="67" t="s">
        <v>4408</v>
      </c>
    </row>
    <row r="264" spans="1:19" ht="15.75" thickBot="1" x14ac:dyDescent="0.3">
      <c r="A264" s="60" t="s">
        <v>3779</v>
      </c>
      <c r="B264" s="56" t="s">
        <v>3780</v>
      </c>
      <c r="C264" s="93"/>
      <c r="D264" s="93" t="e">
        <f>VLOOKUP(A264,'Avec déclinaison'!$F$12:$I$374,6,FALSE)</f>
        <v>#REF!</v>
      </c>
      <c r="E264" s="56" t="str">
        <f>VLOOKUP(A264,ARTICLES!$A$1:$BE$1292,57,FALSE)</f>
        <v>AA</v>
      </c>
      <c r="F264" s="56">
        <f>VLOOKUP(A264,ARTICLES!$A$1:$AZ$1292,52,FALSE)</f>
        <v>436</v>
      </c>
      <c r="G264" s="57">
        <v>1520</v>
      </c>
      <c r="H264" s="58">
        <v>1626.4</v>
      </c>
      <c r="I264" s="41">
        <v>7.0000000000000062E-2</v>
      </c>
      <c r="J264" s="42">
        <v>1916.66975</v>
      </c>
      <c r="K264" s="41">
        <v>0.17847377643876039</v>
      </c>
      <c r="L264" s="43">
        <v>2203.1329999999998</v>
      </c>
      <c r="M264" s="41">
        <v>0.14945884652272504</v>
      </c>
      <c r="N264" s="44">
        <f>VLOOKUP(A264,'BASE ARTICLE SAMUEL 25012023 v1'!$A$1:$K$1287,11,FALSE)</f>
        <v>2076.8770000000004</v>
      </c>
      <c r="O264" s="69">
        <f t="shared" si="16"/>
        <v>-5.7307479848016173E-2</v>
      </c>
      <c r="P264" s="48">
        <f>VLOOKUP(A264,'BASE ARTICLE SAMUEL 25012023 v2'!$A$1:$K$4927,11,FALSE)</f>
        <v>2076.8770000000004</v>
      </c>
      <c r="Q264" s="85">
        <f t="shared" si="17"/>
        <v>-5.7307479848016173E-2</v>
      </c>
      <c r="R264" s="36">
        <f>VLOOKUP(A264,'Synthèse des ventes 2022'!$A$3:$C$535,3,FALSE)</f>
        <v>5</v>
      </c>
      <c r="S264" s="67" t="s">
        <v>4408</v>
      </c>
    </row>
    <row r="265" spans="1:19" ht="15.75" thickBot="1" x14ac:dyDescent="0.3">
      <c r="A265" s="60" t="s">
        <v>3781</v>
      </c>
      <c r="B265" s="56" t="s">
        <v>3782</v>
      </c>
      <c r="C265" s="93"/>
      <c r="D265" s="93" t="e">
        <f>VLOOKUP(A265,'Avec déclinaison'!$F$12:$I$374,6,FALSE)</f>
        <v>#REF!</v>
      </c>
      <c r="E265" s="56" t="str">
        <f>VLOOKUP(A265,ARTICLES!$A$1:$BE$1292,57,FALSE)</f>
        <v>AA</v>
      </c>
      <c r="F265" s="56">
        <f>VLOOKUP(A265,ARTICLES!$A$1:$AZ$1292,52,FALSE)</f>
        <v>435</v>
      </c>
      <c r="G265" s="57">
        <v>1525</v>
      </c>
      <c r="H265" s="58">
        <v>1631.75</v>
      </c>
      <c r="I265" s="41">
        <v>7.0000000000000007E-2</v>
      </c>
      <c r="J265" s="42">
        <v>1925.47</v>
      </c>
      <c r="K265" s="41">
        <v>0.18000306419488282</v>
      </c>
      <c r="L265" s="43">
        <v>1893.0050000000001</v>
      </c>
      <c r="M265" s="41">
        <v>-1.6860818397586002E-2</v>
      </c>
      <c r="N265" s="44">
        <f>VLOOKUP(A265,'BASE ARTICLE SAMUEL 25012023 v1'!$A$1:$K$1287,11,FALSE)</f>
        <v>1784.1970000000003</v>
      </c>
      <c r="O265" s="69">
        <f t="shared" si="16"/>
        <v>-5.7478981830475756E-2</v>
      </c>
      <c r="P265" s="48">
        <f>VLOOKUP(A265,'BASE ARTICLE SAMUEL 25012023 v2'!$A$1:$K$4927,11,FALSE)</f>
        <v>1784.1970000000003</v>
      </c>
      <c r="Q265" s="85">
        <f t="shared" si="17"/>
        <v>-5.7478981830475756E-2</v>
      </c>
      <c r="R265" s="36">
        <f>VLOOKUP(A265,'Synthèse des ventes 2022'!$A$3:$C$535,3,FALSE)</f>
        <v>7</v>
      </c>
      <c r="S265" s="67" t="s">
        <v>4408</v>
      </c>
    </row>
    <row r="266" spans="1:19" x14ac:dyDescent="0.25">
      <c r="I266" s="41"/>
      <c r="J266" s="34"/>
      <c r="K266" s="41"/>
      <c r="L266" s="35"/>
      <c r="M266" s="41"/>
      <c r="N266" s="36"/>
      <c r="P266" s="34"/>
      <c r="R266" s="36"/>
    </row>
    <row r="267" spans="1:19" x14ac:dyDescent="0.25">
      <c r="A267" s="87" t="s">
        <v>3783</v>
      </c>
      <c r="B267" s="87"/>
      <c r="C267" s="92"/>
      <c r="D267" s="92"/>
      <c r="E267" s="87"/>
      <c r="F267" s="87"/>
      <c r="G267" s="87"/>
      <c r="I267" s="41"/>
      <c r="J267" s="34"/>
      <c r="K267" s="41"/>
      <c r="L267" s="35"/>
      <c r="M267" s="41"/>
      <c r="N267" s="36"/>
      <c r="P267" s="34"/>
      <c r="R267" s="36"/>
    </row>
    <row r="268" spans="1:19" ht="15.75" thickBot="1" x14ac:dyDescent="0.3">
      <c r="I268" s="41"/>
      <c r="J268" s="34"/>
      <c r="K268" s="41"/>
      <c r="L268" s="35"/>
      <c r="M268" s="41"/>
      <c r="N268" s="36"/>
      <c r="P268" s="34"/>
      <c r="R268" s="36"/>
    </row>
    <row r="269" spans="1:19" ht="14.45" customHeight="1" x14ac:dyDescent="0.25">
      <c r="A269" s="108" t="s">
        <v>3671</v>
      </c>
      <c r="B269" s="108" t="s">
        <v>3672</v>
      </c>
      <c r="C269" s="126" t="s">
        <v>5667</v>
      </c>
      <c r="D269" s="126" t="s">
        <v>5668</v>
      </c>
      <c r="E269" s="118" t="s">
        <v>5663</v>
      </c>
      <c r="F269" s="118" t="s">
        <v>5661</v>
      </c>
      <c r="G269" s="110" t="s">
        <v>3673</v>
      </c>
      <c r="H269" s="122" t="s">
        <v>3674</v>
      </c>
      <c r="I269" s="41"/>
      <c r="J269" s="114" t="s">
        <v>3681</v>
      </c>
      <c r="K269" s="41"/>
      <c r="L269" s="116" t="s">
        <v>3676</v>
      </c>
      <c r="M269" s="41"/>
      <c r="N269" s="120" t="s">
        <v>4395</v>
      </c>
      <c r="P269" s="137" t="s">
        <v>4395</v>
      </c>
      <c r="R269" s="136" t="s">
        <v>4330</v>
      </c>
    </row>
    <row r="270" spans="1:19" ht="26.45" customHeight="1" thickBot="1" x14ac:dyDescent="0.3">
      <c r="A270" s="109"/>
      <c r="B270" s="109"/>
      <c r="C270" s="127"/>
      <c r="D270" s="127"/>
      <c r="E270" s="119"/>
      <c r="F270" s="119"/>
      <c r="G270" s="111"/>
      <c r="H270" s="123"/>
      <c r="I270" s="41"/>
      <c r="J270" s="115"/>
      <c r="K270" s="41"/>
      <c r="L270" s="117"/>
      <c r="M270" s="41"/>
      <c r="N270" s="121"/>
      <c r="P270" s="138"/>
      <c r="R270" s="136"/>
    </row>
    <row r="271" spans="1:19" ht="15.75" thickBot="1" x14ac:dyDescent="0.3">
      <c r="A271" s="55" t="s">
        <v>984</v>
      </c>
      <c r="B271" s="56" t="s">
        <v>3784</v>
      </c>
      <c r="C271" s="93"/>
      <c r="D271" s="93" t="e">
        <f>VLOOKUP(A271,'Avec déclinaison'!$F$12:$I$374,6,FALSE)</f>
        <v>#REF!</v>
      </c>
      <c r="E271" s="56" t="str">
        <f>VLOOKUP(A271,ARTICLES!$A$1:$BE$1292,57,FALSE)</f>
        <v>AA</v>
      </c>
      <c r="F271" s="56">
        <f>VLOOKUP(A271,ARTICLES!$A$1:$AZ$1292,52,FALSE)</f>
        <v>0</v>
      </c>
      <c r="G271" s="57">
        <v>635</v>
      </c>
      <c r="H271" s="58">
        <v>718.05219999999997</v>
      </c>
      <c r="I271" s="41">
        <v>0.13079086614173224</v>
      </c>
      <c r="J271" s="42">
        <v>837.25651374999995</v>
      </c>
      <c r="K271" s="41">
        <v>0.16601065180219488</v>
      </c>
      <c r="L271" s="48">
        <v>949.77899999999988</v>
      </c>
      <c r="M271" s="41">
        <v>0.13439427989162053</v>
      </c>
      <c r="N271" s="44">
        <f>VLOOKUP(A271,'BASE ARTICLE SAMUEL 25012023 v1'!$A$1:$K$1287,11,FALSE)</f>
        <v>909.68249999999989</v>
      </c>
      <c r="O271" s="69">
        <f>IF(N271-L271=0,"",(N271-L271)/L271)</f>
        <v>-4.22166630342427E-2</v>
      </c>
      <c r="P271" s="48">
        <f>VLOOKUP(A271,'BASE ARTICLE SAMUEL 25012023 v2'!$A$1:$K$4927,11,FALSE)</f>
        <v>909.68249999999989</v>
      </c>
      <c r="Q271" s="85">
        <f>(P271-L271)/L271</f>
        <v>-4.22166630342427E-2</v>
      </c>
      <c r="R271" s="36">
        <f>VLOOKUP(A271,'Synthèse des ventes 2022'!$A$3:$C$535,3,FALSE)</f>
        <v>170</v>
      </c>
      <c r="S271" s="67" t="s">
        <v>4408</v>
      </c>
    </row>
    <row r="272" spans="1:19" ht="15.75" thickBot="1" x14ac:dyDescent="0.3">
      <c r="A272" s="55" t="s">
        <v>986</v>
      </c>
      <c r="B272" s="56" t="s">
        <v>3785</v>
      </c>
      <c r="C272" s="93"/>
      <c r="D272" s="93" t="e">
        <f>VLOOKUP(A272,'Avec déclinaison'!$F$12:$I$374,6,FALSE)</f>
        <v>#REF!</v>
      </c>
      <c r="E272" s="56" t="str">
        <f>VLOOKUP(A272,ARTICLES!$A$1:$BE$1292,57,FALSE)</f>
        <v>AA</v>
      </c>
      <c r="F272" s="56">
        <f>VLOOKUP(A272,ARTICLES!$A$1:$AZ$1292,52,FALSE)</f>
        <v>0</v>
      </c>
      <c r="G272" s="57">
        <v>785</v>
      </c>
      <c r="H272" s="58">
        <v>888.30579999999998</v>
      </c>
      <c r="I272" s="41">
        <v>0.13159974522292991</v>
      </c>
      <c r="J272" s="42">
        <v>1057.0639025</v>
      </c>
      <c r="K272" s="41">
        <v>0.18997748579374363</v>
      </c>
      <c r="L272" s="48">
        <v>1197.7830000000001</v>
      </c>
      <c r="M272" s="41">
        <v>0.13312260230170908</v>
      </c>
      <c r="N272" s="44">
        <f>VLOOKUP(A272,'BASE ARTICLE SAMUEL 25012023 v1'!$A$1:$K$1287,11,FALSE)</f>
        <v>1145.2945</v>
      </c>
      <c r="O272" s="69">
        <f>IF(N272-L272=0,"",(N272-L272)/L272)</f>
        <v>-4.3821376660046228E-2</v>
      </c>
      <c r="P272" s="48">
        <f>VLOOKUP(A272,'BASE ARTICLE SAMUEL 25012023 v2'!$A$1:$K$4927,11,FALSE)</f>
        <v>1145.2945</v>
      </c>
      <c r="Q272" s="85">
        <f t="shared" ref="Q272:Q291" si="18">(P272-L272)/L272</f>
        <v>-4.3821376660046228E-2</v>
      </c>
      <c r="R272" s="36">
        <f>VLOOKUP(A272,'Synthèse des ventes 2022'!$A$3:$C$535,3,FALSE)</f>
        <v>379</v>
      </c>
      <c r="S272" s="67" t="s">
        <v>4408</v>
      </c>
    </row>
    <row r="273" spans="1:19" ht="15.75" thickBot="1" x14ac:dyDescent="0.3">
      <c r="A273" s="55" t="s">
        <v>988</v>
      </c>
      <c r="B273" s="56" t="s">
        <v>3786</v>
      </c>
      <c r="C273" s="93"/>
      <c r="D273" s="93" t="e">
        <f>VLOOKUP(A273,'Avec déclinaison'!$F$12:$I$374,6,FALSE)</f>
        <v>#REF!</v>
      </c>
      <c r="E273" s="56" t="str">
        <f>VLOOKUP(A273,ARTICLES!$A$1:$BE$1292,57,FALSE)</f>
        <v>AA</v>
      </c>
      <c r="F273" s="56">
        <f>VLOOKUP(A273,ARTICLES!$A$1:$AZ$1292,52,FALSE)</f>
        <v>0</v>
      </c>
      <c r="G273" s="57">
        <v>892</v>
      </c>
      <c r="H273" s="58">
        <v>1016.8803999999999</v>
      </c>
      <c r="I273" s="41">
        <v>0.14000044843049317</v>
      </c>
      <c r="J273" s="42">
        <v>1204.4347149999999</v>
      </c>
      <c r="K273" s="41">
        <v>0.18444087918303864</v>
      </c>
      <c r="L273" s="48">
        <v>1364.6190000000001</v>
      </c>
      <c r="M273" s="41">
        <v>0.13299540689509293</v>
      </c>
      <c r="N273" s="44">
        <f>VLOOKUP(A273,'BASE ARTICLE SAMUEL 25012023 v1'!$A$1:$K$1287,11,FALSE)</f>
        <v>1302.9504999999999</v>
      </c>
      <c r="O273" s="69">
        <f>IF(N273-L273=0,"",(N273-L273)/L273)</f>
        <v>-4.5191002030603569E-2</v>
      </c>
      <c r="P273" s="48">
        <f>VLOOKUP(A273,'BASE ARTICLE SAMUEL 25012023 v2'!$A$1:$K$4927,11,FALSE)</f>
        <v>1302.9504999999999</v>
      </c>
      <c r="Q273" s="85">
        <f t="shared" si="18"/>
        <v>-4.5191002030603569E-2</v>
      </c>
      <c r="R273" s="36">
        <f>VLOOKUP(A273,'Synthèse des ventes 2022'!$A$3:$C$535,3,FALSE)</f>
        <v>491</v>
      </c>
      <c r="S273" s="67" t="s">
        <v>4408</v>
      </c>
    </row>
    <row r="274" spans="1:19" ht="15.75" thickBot="1" x14ac:dyDescent="0.3">
      <c r="A274" s="55" t="s">
        <v>990</v>
      </c>
      <c r="B274" s="56" t="s">
        <v>3787</v>
      </c>
      <c r="C274" s="93"/>
      <c r="D274" s="93" t="e">
        <f>VLOOKUP(A274,'Avec déclinaison'!$F$12:$I$374,6,FALSE)</f>
        <v>#REF!</v>
      </c>
      <c r="E274" s="56" t="str">
        <f>VLOOKUP(A274,ARTICLES!$A$1:$BE$1292,57,FALSE)</f>
        <v>AA</v>
      </c>
      <c r="F274" s="56">
        <f>VLOOKUP(A274,ARTICLES!$A$1:$AZ$1292,52,FALSE)</f>
        <v>0</v>
      </c>
      <c r="G274" s="57">
        <v>1121</v>
      </c>
      <c r="H274" s="58">
        <v>1277.2662000000003</v>
      </c>
      <c r="I274" s="41">
        <v>0.13939892952720809</v>
      </c>
      <c r="J274" s="42">
        <v>1523.6746249999999</v>
      </c>
      <c r="K274" s="41">
        <v>0.19291861398978505</v>
      </c>
      <c r="L274" s="48">
        <v>1718.077</v>
      </c>
      <c r="M274" s="41">
        <v>0.12758785360752473</v>
      </c>
      <c r="N274" s="44">
        <f>VLOOKUP(A274,'BASE ARTICLE SAMUEL 25012023 v1'!$A$1:$K$1287,11,FALSE)</f>
        <v>1649.6420000000001</v>
      </c>
      <c r="O274" s="69">
        <f t="shared" ref="O274:O291" si="19">IF(N274-L274=0,"",(N274-L274)/L274)</f>
        <v>-3.9832324162421093E-2</v>
      </c>
      <c r="P274" s="48">
        <f>VLOOKUP(A274,'BASE ARTICLE SAMUEL 25012023 v2'!$A$1:$K$4927,11,FALSE)</f>
        <v>1649.6420000000001</v>
      </c>
      <c r="Q274" s="85">
        <f t="shared" si="18"/>
        <v>-3.9832324162421093E-2</v>
      </c>
      <c r="R274" s="36">
        <f>VLOOKUP(A274,'Synthèse des ventes 2022'!$A$3:$C$535,3,FALSE)</f>
        <v>307</v>
      </c>
      <c r="S274" s="67" t="s">
        <v>4408</v>
      </c>
    </row>
    <row r="275" spans="1:19" ht="15.75" thickBot="1" x14ac:dyDescent="0.3">
      <c r="A275" s="55" t="s">
        <v>1046</v>
      </c>
      <c r="B275" s="56" t="s">
        <v>3788</v>
      </c>
      <c r="C275" s="93"/>
      <c r="D275" s="93" t="e">
        <f>VLOOKUP(A275,'Avec déclinaison'!$F$12:$I$374,6,FALSE)</f>
        <v>#REF!</v>
      </c>
      <c r="E275" s="56" t="str">
        <f>VLOOKUP(A275,ARTICLES!$A$1:$BE$1292,57,FALSE)</f>
        <v>AA</v>
      </c>
      <c r="F275" s="56">
        <f>VLOOKUP(A275,ARTICLES!$A$1:$AZ$1292,52,FALSE)</f>
        <v>0</v>
      </c>
      <c r="G275" s="57">
        <v>1239</v>
      </c>
      <c r="H275" s="58">
        <v>1394.8522</v>
      </c>
      <c r="I275" s="41">
        <v>0.12578870056497179</v>
      </c>
      <c r="J275" s="42">
        <v>1602.9764999999998</v>
      </c>
      <c r="K275" s="41">
        <v>0.1492088552464553</v>
      </c>
      <c r="L275" s="48">
        <v>1792.8209999999999</v>
      </c>
      <c r="M275" s="41">
        <v>0.1184324910564816</v>
      </c>
      <c r="N275" s="44">
        <f>VLOOKUP(A275,'BASE ARTICLE SAMUEL 25012023 v1'!$A$1:$K$1287,11,FALSE)</f>
        <v>1705.6739999999998</v>
      </c>
      <c r="O275" s="69">
        <f t="shared" si="19"/>
        <v>-4.8608868370015837E-2</v>
      </c>
      <c r="P275" s="48">
        <f>VLOOKUP(A275,'BASE ARTICLE SAMUEL 25012023 v2'!$A$1:$K$4927,11,FALSE)</f>
        <v>1705.6739999999998</v>
      </c>
      <c r="Q275" s="85">
        <f t="shared" si="18"/>
        <v>-4.8608868370015837E-2</v>
      </c>
      <c r="R275" s="36">
        <f>VLOOKUP(A275,'Synthèse des ventes 2022'!$A$3:$C$535,3,FALSE)</f>
        <v>16</v>
      </c>
      <c r="S275" s="67" t="s">
        <v>4408</v>
      </c>
    </row>
    <row r="276" spans="1:19" ht="15.75" thickBot="1" x14ac:dyDescent="0.3">
      <c r="A276" s="55" t="s">
        <v>992</v>
      </c>
      <c r="B276" s="56" t="s">
        <v>3789</v>
      </c>
      <c r="C276" s="93"/>
      <c r="D276" s="93" t="e">
        <f>VLOOKUP(A276,'Avec déclinaison'!$F$12:$I$374,6,FALSE)</f>
        <v>#REF!</v>
      </c>
      <c r="E276" s="56" t="str">
        <f>VLOOKUP(A276,ARTICLES!$A$1:$BE$1292,57,FALSE)</f>
        <v>AA</v>
      </c>
      <c r="F276" s="56">
        <f>VLOOKUP(A276,ARTICLES!$A$1:$AZ$1292,52,FALSE)</f>
        <v>0</v>
      </c>
      <c r="G276" s="57">
        <v>1178</v>
      </c>
      <c r="H276" s="58">
        <v>1355.6016000000002</v>
      </c>
      <c r="I276" s="41">
        <v>0.15076536502546706</v>
      </c>
      <c r="J276" s="42">
        <v>1607.779</v>
      </c>
      <c r="K276" s="41">
        <v>0.18602618940550067</v>
      </c>
      <c r="L276" s="48">
        <v>1811.1050000000002</v>
      </c>
      <c r="M276" s="41">
        <v>0.12646389833428615</v>
      </c>
      <c r="N276" s="44">
        <f>VLOOKUP(A276,'BASE ARTICLE SAMUEL 25012023 v1'!$A$1:$K$1287,11,FALSE)</f>
        <v>1737.7190000000001</v>
      </c>
      <c r="O276" s="69">
        <f t="shared" si="19"/>
        <v>-4.0520014024587304E-2</v>
      </c>
      <c r="P276" s="48">
        <f>VLOOKUP(A276,'BASE ARTICLE SAMUEL 25012023 v2'!$A$1:$K$4927,11,FALSE)</f>
        <v>1737.7190000000001</v>
      </c>
      <c r="Q276" s="85">
        <f t="shared" si="18"/>
        <v>-4.0520014024587304E-2</v>
      </c>
      <c r="R276" s="36">
        <f>VLOOKUP(A276,'Synthèse des ventes 2022'!$A$3:$C$535,3,FALSE)</f>
        <v>144</v>
      </c>
      <c r="S276" s="67" t="s">
        <v>4408</v>
      </c>
    </row>
    <row r="277" spans="1:19" ht="15.75" thickBot="1" x14ac:dyDescent="0.3">
      <c r="A277" s="55" t="s">
        <v>994</v>
      </c>
      <c r="B277" s="56" t="s">
        <v>3790</v>
      </c>
      <c r="C277" s="93"/>
      <c r="D277" s="93" t="e">
        <f>VLOOKUP(A277,'Avec déclinaison'!$F$12:$I$374,6,FALSE)</f>
        <v>#REF!</v>
      </c>
      <c r="E277" s="56" t="str">
        <f>VLOOKUP(A277,ARTICLES!$A$1:$BE$1292,57,FALSE)</f>
        <v>AA</v>
      </c>
      <c r="F277" s="56">
        <f>VLOOKUP(A277,ARTICLES!$A$1:$AZ$1292,52,FALSE)</f>
        <v>0</v>
      </c>
      <c r="G277" s="57">
        <v>1456</v>
      </c>
      <c r="H277" s="58">
        <v>1665.2410000000002</v>
      </c>
      <c r="I277" s="41">
        <v>0.14370947802197817</v>
      </c>
      <c r="J277" s="42">
        <v>1989.0607500000003</v>
      </c>
      <c r="K277" s="41">
        <v>0.19445818953532856</v>
      </c>
      <c r="L277" s="48">
        <v>2236.915</v>
      </c>
      <c r="M277" s="41">
        <v>0.12460868779397492</v>
      </c>
      <c r="N277" s="44">
        <f>VLOOKUP(A277,'BASE ARTICLE SAMUEL 25012023 v1'!$A$1:$K$1287,11,FALSE)</f>
        <v>2152.6124999999997</v>
      </c>
      <c r="O277" s="69">
        <f t="shared" si="19"/>
        <v>-3.7686948319448993E-2</v>
      </c>
      <c r="P277" s="48">
        <f>VLOOKUP(A277,'BASE ARTICLE SAMUEL 25012023 v2'!$A$1:$K$4927,11,FALSE)</f>
        <v>2152.6124999999997</v>
      </c>
      <c r="Q277" s="85">
        <f t="shared" si="18"/>
        <v>-3.7686948319448993E-2</v>
      </c>
      <c r="R277" s="36">
        <f>VLOOKUP(A277,'Synthèse des ventes 2022'!$A$3:$C$535,3,FALSE)</f>
        <v>110</v>
      </c>
      <c r="S277" s="67" t="s">
        <v>4408</v>
      </c>
    </row>
    <row r="278" spans="1:19" ht="15.75" thickBot="1" x14ac:dyDescent="0.3">
      <c r="A278" s="55" t="s">
        <v>1453</v>
      </c>
      <c r="B278" s="56" t="s">
        <v>3791</v>
      </c>
      <c r="C278" s="93"/>
      <c r="D278" s="93" t="e">
        <f>VLOOKUP(A278,'Avec déclinaison'!$F$12:$I$374,6,FALSE)</f>
        <v>#REF!</v>
      </c>
      <c r="E278" s="56" t="str">
        <f>VLOOKUP(A278,ARTICLES!$A$1:$BE$1292,57,FALSE)</f>
        <v>AA</v>
      </c>
      <c r="F278" s="56">
        <f>VLOOKUP(A278,ARTICLES!$A$1:$AZ$1292,52,FALSE)</f>
        <v>0</v>
      </c>
      <c r="G278" s="57">
        <v>1621</v>
      </c>
      <c r="H278" s="58">
        <v>1827.3724000000002</v>
      </c>
      <c r="I278" s="41">
        <v>0.12731178285009265</v>
      </c>
      <c r="J278" s="42">
        <v>2095.2712500000002</v>
      </c>
      <c r="K278" s="41">
        <v>0.14660331413564087</v>
      </c>
      <c r="L278" s="48">
        <v>2339.0970000000002</v>
      </c>
      <c r="M278" s="41">
        <v>0.11636953926609739</v>
      </c>
      <c r="N278" s="44">
        <f>VLOOKUP(A278,'BASE ARTICLE SAMUEL 25012023 v1'!$A$1:$K$1287,11,FALSE)</f>
        <v>2225.6114999999995</v>
      </c>
      <c r="O278" s="69">
        <f t="shared" si="19"/>
        <v>-4.8516799431575809E-2</v>
      </c>
      <c r="P278" s="48">
        <f>VLOOKUP(A278,'BASE ARTICLE SAMUEL 25012023 v2'!$A$1:$K$4927,11,FALSE)</f>
        <v>2225.6114999999995</v>
      </c>
      <c r="Q278" s="85">
        <f t="shared" si="18"/>
        <v>-4.8516799431575809E-2</v>
      </c>
      <c r="R278" s="36">
        <f>VLOOKUP(A278,'Synthèse des ventes 2022'!$A$3:$C$535,3,FALSE)</f>
        <v>6</v>
      </c>
      <c r="S278" s="67" t="s">
        <v>4408</v>
      </c>
    </row>
    <row r="279" spans="1:19" ht="15.75" thickBot="1" x14ac:dyDescent="0.3">
      <c r="A279" s="55" t="s">
        <v>996</v>
      </c>
      <c r="B279" s="56" t="s">
        <v>3792</v>
      </c>
      <c r="C279" s="93"/>
      <c r="D279" s="93" t="e">
        <f>VLOOKUP(A279,'Avec déclinaison'!$F$12:$I$374,6,FALSE)</f>
        <v>#REF!</v>
      </c>
      <c r="E279" s="56" t="str">
        <f>VLOOKUP(A279,ARTICLES!$A$1:$BE$1292,57,FALSE)</f>
        <v>AA</v>
      </c>
      <c r="F279" s="56">
        <f>VLOOKUP(A279,ARTICLES!$A$1:$AZ$1292,52,FALSE)</f>
        <v>0</v>
      </c>
      <c r="G279" s="57">
        <v>1513</v>
      </c>
      <c r="H279" s="58">
        <v>1743.5764000000001</v>
      </c>
      <c r="I279" s="41">
        <v>0.15239682749504305</v>
      </c>
      <c r="J279" s="42">
        <v>2073.1484999999998</v>
      </c>
      <c r="K279" s="41">
        <v>0.18902073921165691</v>
      </c>
      <c r="L279" s="48">
        <v>2329.9430000000002</v>
      </c>
      <c r="M279" s="41">
        <v>0.12386691064340083</v>
      </c>
      <c r="N279" s="44">
        <f>VLOOKUP(A279,'BASE ARTICLE SAMUEL 25012023 v1'!$A$1:$K$1287,11,FALSE)</f>
        <v>2240.6895</v>
      </c>
      <c r="O279" s="69">
        <f t="shared" si="19"/>
        <v>-3.8307160303921707E-2</v>
      </c>
      <c r="P279" s="48">
        <f>VLOOKUP(A279,'BASE ARTICLE SAMUEL 25012023 v2'!$A$1:$K$4927,11,FALSE)</f>
        <v>2240.6895</v>
      </c>
      <c r="Q279" s="85">
        <f t="shared" si="18"/>
        <v>-3.8307160303921707E-2</v>
      </c>
      <c r="R279" s="36">
        <f>VLOOKUP(A279,'Synthèse des ventes 2022'!$A$3:$C$535,3,FALSE)</f>
        <v>50</v>
      </c>
      <c r="S279" s="67" t="s">
        <v>4408</v>
      </c>
    </row>
    <row r="280" spans="1:19" ht="15.75" thickBot="1" x14ac:dyDescent="0.3">
      <c r="A280" s="55" t="s">
        <v>998</v>
      </c>
      <c r="B280" s="56" t="s">
        <v>3793</v>
      </c>
      <c r="C280" s="93"/>
      <c r="D280" s="93" t="e">
        <f>VLOOKUP(A280,'Avec déclinaison'!$F$12:$I$374,6,FALSE)</f>
        <v>#REF!</v>
      </c>
      <c r="E280" s="56" t="str">
        <f>VLOOKUP(A280,ARTICLES!$A$1:$BE$1292,57,FALSE)</f>
        <v>AA</v>
      </c>
      <c r="F280" s="56">
        <f>VLOOKUP(A280,ARTICLES!$A$1:$AZ$1292,52,FALSE)</f>
        <v>0</v>
      </c>
      <c r="G280" s="57">
        <v>1643</v>
      </c>
      <c r="H280" s="58">
        <v>1903.4848999999999</v>
      </c>
      <c r="I280" s="41">
        <v>0.15854223980523427</v>
      </c>
      <c r="J280" s="42">
        <v>2265.852875</v>
      </c>
      <c r="K280" s="41">
        <v>0.19037081670571704</v>
      </c>
      <c r="L280" s="48">
        <v>2535.7710000000002</v>
      </c>
      <c r="M280" s="41">
        <v>0.11912429442269068</v>
      </c>
      <c r="N280" s="44">
        <f>VLOOKUP(A280,'BASE ARTICLE SAMUEL 25012023 v1'!$A$1:$K$1287,11,FALSE)</f>
        <v>2448.2365</v>
      </c>
      <c r="O280" s="69">
        <f t="shared" si="19"/>
        <v>-3.4519875808974941E-2</v>
      </c>
      <c r="P280" s="48">
        <f>VLOOKUP(A280,'BASE ARTICLE SAMUEL 25012023 v2'!$A$1:$K$4927,11,FALSE)</f>
        <v>2448.2365</v>
      </c>
      <c r="Q280" s="85">
        <f t="shared" si="18"/>
        <v>-3.4519875808974941E-2</v>
      </c>
      <c r="R280" s="36">
        <f>VLOOKUP(A280,'Synthèse des ventes 2022'!$A$3:$C$535,3,FALSE)</f>
        <v>73</v>
      </c>
      <c r="S280" s="67" t="s">
        <v>4408</v>
      </c>
    </row>
    <row r="281" spans="1:19" ht="15.75" thickBot="1" x14ac:dyDescent="0.3">
      <c r="A281" s="55" t="s">
        <v>1455</v>
      </c>
      <c r="B281" s="56" t="s">
        <v>3794</v>
      </c>
      <c r="C281" s="93"/>
      <c r="D281" s="93" t="e">
        <f>VLOOKUP(A281,'Avec déclinaison'!$F$12:$I$374,6,FALSE)</f>
        <v>#REF!</v>
      </c>
      <c r="E281" s="56" t="str">
        <f>VLOOKUP(A281,ARTICLES!$A$1:$BE$1292,57,FALSE)</f>
        <v>AA</v>
      </c>
      <c r="F281" s="56">
        <f>VLOOKUP(A281,ARTICLES!$A$1:$AZ$1292,52,FALSE)</f>
        <v>0</v>
      </c>
      <c r="G281" s="57">
        <v>1573</v>
      </c>
      <c r="H281" s="58">
        <v>1808.578033</v>
      </c>
      <c r="I281" s="41">
        <v>0.14976353019707567</v>
      </c>
      <c r="J281" s="42">
        <v>2132.0617500000003</v>
      </c>
      <c r="K281" s="41">
        <v>0.17886080174457161</v>
      </c>
      <c r="L281" s="48">
        <v>2419.9409999999998</v>
      </c>
      <c r="M281" s="41">
        <v>0.13502388005413046</v>
      </c>
      <c r="N281" s="44">
        <f>VLOOKUP(A281,'BASE ARTICLE SAMUEL 25012023 v1'!$A$1:$K$1287,11,FALSE)</f>
        <v>2310.1909999999998</v>
      </c>
      <c r="O281" s="69">
        <f t="shared" si="19"/>
        <v>-4.5352345367097799E-2</v>
      </c>
      <c r="P281" s="48">
        <f>VLOOKUP(A281,'BASE ARTICLE SAMUEL 25012023 v2'!$A$1:$K$4927,11,FALSE)</f>
        <v>2310.1909999999998</v>
      </c>
      <c r="Q281" s="85">
        <f t="shared" si="18"/>
        <v>-4.5352345367097799E-2</v>
      </c>
      <c r="R281" s="36">
        <f>VLOOKUP(A281,'Synthèse des ventes 2022'!$A$3:$C$535,3,FALSE)</f>
        <v>6</v>
      </c>
      <c r="S281" s="67" t="s">
        <v>4408</v>
      </c>
    </row>
    <row r="282" spans="1:19" ht="15.75" thickBot="1" x14ac:dyDescent="0.3">
      <c r="A282" s="55" t="s">
        <v>1000</v>
      </c>
      <c r="B282" s="56" t="s">
        <v>3795</v>
      </c>
      <c r="C282" s="93"/>
      <c r="D282" s="93" t="e">
        <f>VLOOKUP(A282,'Avec déclinaison'!$F$12:$I$374,6,FALSE)</f>
        <v>#REF!</v>
      </c>
      <c r="E282" s="56" t="str">
        <f>VLOOKUP(A282,ARTICLES!$A$1:$BE$1292,57,FALSE)</f>
        <v>AA</v>
      </c>
      <c r="F282" s="56">
        <f>VLOOKUP(A282,ARTICLES!$A$1:$AZ$1292,52,FALSE)</f>
        <v>0</v>
      </c>
      <c r="G282" s="57">
        <v>2028</v>
      </c>
      <c r="H282" s="58">
        <v>2311.5315000000001</v>
      </c>
      <c r="I282" s="41">
        <v>0.13980843195266274</v>
      </c>
      <c r="J282" s="42">
        <v>2641.6443749999999</v>
      </c>
      <c r="K282" s="41">
        <v>0.14281132444009514</v>
      </c>
      <c r="L282" s="48">
        <v>3060.4010000000003</v>
      </c>
      <c r="M282" s="41">
        <v>0.15852119572302403</v>
      </c>
      <c r="N282" s="44">
        <f>VLOOKUP(A282,'BASE ARTICLE SAMUEL 25012023 v1'!$A$1:$K$1287,11,FALSE)</f>
        <v>2936.2154999999998</v>
      </c>
      <c r="O282" s="69">
        <f t="shared" si="19"/>
        <v>-4.0578179134041742E-2</v>
      </c>
      <c r="P282" s="48">
        <f>VLOOKUP(A282,'BASE ARTICLE SAMUEL 25012023 v2'!$A$1:$K$4927,11,FALSE)</f>
        <v>2936.2154999999998</v>
      </c>
      <c r="Q282" s="85">
        <f t="shared" si="18"/>
        <v>-4.0578179134041742E-2</v>
      </c>
      <c r="R282" s="36">
        <f>VLOOKUP(A282,'Synthèse des ventes 2022'!$A$3:$C$535,3,FALSE)</f>
        <v>31</v>
      </c>
      <c r="S282" s="67" t="s">
        <v>4408</v>
      </c>
    </row>
    <row r="283" spans="1:19" ht="15.75" thickBot="1" x14ac:dyDescent="0.3">
      <c r="A283" s="55" t="s">
        <v>1072</v>
      </c>
      <c r="B283" s="56" t="s">
        <v>3796</v>
      </c>
      <c r="C283" s="93"/>
      <c r="D283" s="93" t="e">
        <f>VLOOKUP(A283,'Avec déclinaison'!$F$12:$I$374,6,FALSE)</f>
        <v>#REF!</v>
      </c>
      <c r="E283" s="56" t="str">
        <f>VLOOKUP(A283,ARTICLES!$A$1:$BE$1292,57,FALSE)</f>
        <v>AA</v>
      </c>
      <c r="F283" s="56">
        <f>VLOOKUP(A283,ARTICLES!$A$1:$AZ$1292,52,FALSE)</f>
        <v>0</v>
      </c>
      <c r="G283" s="57">
        <v>2054</v>
      </c>
      <c r="H283" s="58">
        <v>2380.3740000000003</v>
      </c>
      <c r="I283" s="41">
        <v>0.15889678675754637</v>
      </c>
      <c r="J283" s="42">
        <v>2739.8125</v>
      </c>
      <c r="K283" s="41">
        <v>0.1510008511267556</v>
      </c>
      <c r="L283" s="48">
        <v>3090.2190000000001</v>
      </c>
      <c r="M283" s="41">
        <v>0.12789433583502521</v>
      </c>
      <c r="N283" s="44">
        <f>VLOOKUP(A283,'BASE ARTICLE SAMUEL 25012023 v1'!$A$1:$K$1287,11,FALSE)</f>
        <v>2929.6194999999998</v>
      </c>
      <c r="O283" s="69">
        <f t="shared" si="19"/>
        <v>-5.1970264890611399E-2</v>
      </c>
      <c r="P283" s="48">
        <f>VLOOKUP(A283,'BASE ARTICLE SAMUEL 25012023 v2'!$A$1:$K$4927,11,FALSE)</f>
        <v>2929.6194999999998</v>
      </c>
      <c r="Q283" s="85">
        <f t="shared" si="18"/>
        <v>-5.1970264890611399E-2</v>
      </c>
      <c r="R283" s="36">
        <f>VLOOKUP(A283,'Synthèse des ventes 2022'!$A$3:$C$535,3,FALSE)</f>
        <v>11</v>
      </c>
      <c r="S283" s="67" t="s">
        <v>4408</v>
      </c>
    </row>
    <row r="284" spans="1:19" ht="15.75" thickBot="1" x14ac:dyDescent="0.3">
      <c r="A284" s="55" t="s">
        <v>1002</v>
      </c>
      <c r="B284" s="56" t="s">
        <v>3797</v>
      </c>
      <c r="C284" s="93"/>
      <c r="D284" s="93" t="e">
        <f>VLOOKUP(A284,'Avec déclinaison'!$F$12:$I$374,6,FALSE)</f>
        <v>#REF!</v>
      </c>
      <c r="E284" s="56" t="str">
        <f>VLOOKUP(A284,ARTICLES!$A$1:$BE$1292,57,FALSE)</f>
        <v>AA</v>
      </c>
      <c r="F284" s="56">
        <f>VLOOKUP(A284,ARTICLES!$A$1:$AZ$1292,52,FALSE)</f>
        <v>0</v>
      </c>
      <c r="G284" s="57">
        <v>2388</v>
      </c>
      <c r="H284" s="58">
        <v>2765.4576000000002</v>
      </c>
      <c r="I284" s="41">
        <v>0.15806432160804026</v>
      </c>
      <c r="J284" s="42">
        <v>3178.7978750000002</v>
      </c>
      <c r="K284" s="41">
        <v>0.14946541758586354</v>
      </c>
      <c r="L284" s="48">
        <v>3577.0290000000005</v>
      </c>
      <c r="M284" s="41">
        <v>0.12527727167931374</v>
      </c>
      <c r="N284" s="44">
        <f>VLOOKUP(A284,'BASE ARTICLE SAMUEL 25012023 v1'!$A$1:$K$1287,11,FALSE)</f>
        <v>3392.3549999999996</v>
      </c>
      <c r="O284" s="69">
        <f t="shared" si="19"/>
        <v>-5.162776147467657E-2</v>
      </c>
      <c r="P284" s="48">
        <f>VLOOKUP(A284,'BASE ARTICLE SAMUEL 25012023 v2'!$A$1:$K$4927,11,FALSE)</f>
        <v>3392.3549999999996</v>
      </c>
      <c r="Q284" s="85">
        <f t="shared" si="18"/>
        <v>-5.162776147467657E-2</v>
      </c>
      <c r="R284" s="36">
        <f>VLOOKUP(A284,'Synthèse des ventes 2022'!$A$3:$C$535,3,FALSE)</f>
        <v>12</v>
      </c>
      <c r="S284" s="67" t="s">
        <v>4408</v>
      </c>
    </row>
    <row r="285" spans="1:19" ht="15.75" thickBot="1" x14ac:dyDescent="0.3">
      <c r="A285" s="55" t="s">
        <v>1457</v>
      </c>
      <c r="B285" s="56" t="s">
        <v>3798</v>
      </c>
      <c r="C285" s="93"/>
      <c r="D285" s="93" t="e">
        <f>VLOOKUP(A285,'Avec déclinaison'!$F$12:$I$374,6,FALSE)</f>
        <v>#REF!</v>
      </c>
      <c r="E285" s="56" t="str">
        <f>VLOOKUP(A285,ARTICLES!$A$1:$BE$1292,57,FALSE)</f>
        <v>AA</v>
      </c>
      <c r="F285" s="56">
        <f>VLOOKUP(A285,ARTICLES!$A$1:$AZ$1292,52,FALSE)</f>
        <v>0</v>
      </c>
      <c r="G285" s="57">
        <v>2169</v>
      </c>
      <c r="H285" s="58">
        <v>2537.0481</v>
      </c>
      <c r="I285" s="41">
        <v>0.16968561549100966</v>
      </c>
      <c r="J285" s="42">
        <v>2908.004625</v>
      </c>
      <c r="K285" s="41">
        <v>0.14621580292466668</v>
      </c>
      <c r="L285" s="48">
        <v>3276.2750000000001</v>
      </c>
      <c r="M285" s="41">
        <v>0.1266402301543795</v>
      </c>
      <c r="N285" s="44">
        <f>VLOOKUP(A285,'BASE ARTICLE SAMUEL 25012023 v1'!$A$1:$K$1287,11,FALSE)</f>
        <v>3105.7734999999998</v>
      </c>
      <c r="O285" s="69">
        <f t="shared" si="19"/>
        <v>-5.2041266377212014E-2</v>
      </c>
      <c r="P285" s="48">
        <f>VLOOKUP(A285,'BASE ARTICLE SAMUEL 25012023 v2'!$A$1:$K$4927,11,FALSE)</f>
        <v>3105.7734999999998</v>
      </c>
      <c r="Q285" s="85">
        <f t="shared" si="18"/>
        <v>-5.2041266377212014E-2</v>
      </c>
      <c r="R285" s="36">
        <f>VLOOKUP(A285,'Synthèse des ventes 2022'!$A$3:$C$535,3,FALSE)</f>
        <v>7</v>
      </c>
      <c r="S285" s="67" t="s">
        <v>4408</v>
      </c>
    </row>
    <row r="286" spans="1:19" ht="15.75" thickBot="1" x14ac:dyDescent="0.3">
      <c r="A286" s="55" t="s">
        <v>1004</v>
      </c>
      <c r="B286" s="56" t="s">
        <v>3799</v>
      </c>
      <c r="C286" s="93"/>
      <c r="D286" s="93" t="e">
        <f>VLOOKUP(A286,'Avec déclinaison'!$F$12:$I$374,6,FALSE)</f>
        <v>#REF!</v>
      </c>
      <c r="E286" s="56" t="str">
        <f>VLOOKUP(A286,ARTICLES!$A$1:$BE$1292,57,FALSE)</f>
        <v>AA</v>
      </c>
      <c r="F286" s="56">
        <f>VLOOKUP(A286,ARTICLES!$A$1:$AZ$1292,52,FALSE)</f>
        <v>0</v>
      </c>
      <c r="G286" s="57">
        <v>2698</v>
      </c>
      <c r="H286" s="58">
        <v>3140.9135999999999</v>
      </c>
      <c r="I286" s="41">
        <v>0.16416367679762783</v>
      </c>
      <c r="J286" s="42">
        <v>3603.6521250000001</v>
      </c>
      <c r="K286" s="41">
        <v>0.14732609168236918</v>
      </c>
      <c r="L286" s="48">
        <v>4054.7450000000003</v>
      </c>
      <c r="M286" s="41">
        <v>0.12517658734886911</v>
      </c>
      <c r="N286" s="44">
        <f>VLOOKUP(A286,'BASE ARTICLE SAMUEL 25012023 v1'!$A$1:$K$1287,11,FALSE)</f>
        <v>3846.9120000000003</v>
      </c>
      <c r="O286" s="69">
        <f t="shared" si="19"/>
        <v>-5.1256737476709405E-2</v>
      </c>
      <c r="P286" s="48">
        <f>VLOOKUP(A286,'BASE ARTICLE SAMUEL 25012023 v2'!$A$1:$K$4927,11,FALSE)</f>
        <v>3846.9120000000003</v>
      </c>
      <c r="Q286" s="85">
        <f t="shared" si="18"/>
        <v>-5.1256737476709405E-2</v>
      </c>
      <c r="R286" s="36">
        <f>VLOOKUP(A286,'Synthèse des ventes 2022'!$A$3:$C$535,3,FALSE)</f>
        <v>13</v>
      </c>
      <c r="S286" s="67" t="s">
        <v>4408</v>
      </c>
    </row>
    <row r="287" spans="1:19" ht="15.75" thickBot="1" x14ac:dyDescent="0.3">
      <c r="A287" s="55" t="s">
        <v>1006</v>
      </c>
      <c r="B287" s="56" t="s">
        <v>3800</v>
      </c>
      <c r="C287" s="93"/>
      <c r="D287" s="93" t="e">
        <f>VLOOKUP(A287,'Avec déclinaison'!$F$12:$I$374,6,FALSE)</f>
        <v>#REF!</v>
      </c>
      <c r="E287" s="56" t="str">
        <f>VLOOKUP(A287,ARTICLES!$A$1:$BE$1292,57,FALSE)</f>
        <v>AA</v>
      </c>
      <c r="F287" s="56">
        <f>VLOOKUP(A287,ARTICLES!$A$1:$AZ$1292,52,FALSE)</f>
        <v>0</v>
      </c>
      <c r="G287" s="57">
        <v>2813</v>
      </c>
      <c r="H287" s="58">
        <v>3297.5844000000002</v>
      </c>
      <c r="I287" s="41">
        <v>0.17226605047991475</v>
      </c>
      <c r="J287" s="42">
        <v>3771.8442500000001</v>
      </c>
      <c r="K287" s="41">
        <v>0.14382038258065508</v>
      </c>
      <c r="L287" s="48">
        <v>4240.8010000000004</v>
      </c>
      <c r="M287" s="41">
        <v>0.12433088932556011</v>
      </c>
      <c r="N287" s="44">
        <f>VLOOKUP(A287,'BASE ARTICLE SAMUEL 25012023 v1'!$A$1:$K$1287,11,FALSE)</f>
        <v>3998.3609999999999</v>
      </c>
      <c r="O287" s="69">
        <f t="shared" si="19"/>
        <v>-5.7168445300781738E-2</v>
      </c>
      <c r="P287" s="48">
        <f>VLOOKUP(A287,'BASE ARTICLE SAMUEL 25012023 v2'!$A$1:$K$4927,11,FALSE)</f>
        <v>3998.3609999999999</v>
      </c>
      <c r="Q287" s="85">
        <f t="shared" si="18"/>
        <v>-5.7168445300781738E-2</v>
      </c>
      <c r="R287" s="36">
        <f>VLOOKUP(A287,'Synthèse des ventes 2022'!$A$3:$C$535,3,FALSE)</f>
        <v>1</v>
      </c>
      <c r="S287" s="67" t="s">
        <v>4408</v>
      </c>
    </row>
    <row r="288" spans="1:19" ht="15.75" thickBot="1" x14ac:dyDescent="0.3">
      <c r="A288" s="55" t="s">
        <v>1459</v>
      </c>
      <c r="B288" s="56" t="s">
        <v>3801</v>
      </c>
      <c r="C288" s="93"/>
      <c r="D288" s="93" t="e">
        <f>VLOOKUP(A288,'Avec déclinaison'!$F$12:$I$374,6,FALSE)</f>
        <v>#REF!</v>
      </c>
      <c r="E288" s="56" t="str">
        <f>VLOOKUP(A288,ARTICLES!$A$1:$BE$1292,57,FALSE)</f>
        <v>AA</v>
      </c>
      <c r="F288" s="56">
        <f>VLOOKUP(A288,ARTICLES!$A$1:$AZ$1292,52,FALSE)</f>
        <v>0</v>
      </c>
      <c r="G288" s="57">
        <v>2898</v>
      </c>
      <c r="H288" s="58">
        <v>3337.6701999999996</v>
      </c>
      <c r="I288" s="41">
        <v>0.15171504485852297</v>
      </c>
      <c r="J288" s="42">
        <v>3984.4472500000006</v>
      </c>
      <c r="K288" s="41">
        <v>0.19378099429955695</v>
      </c>
      <c r="L288" s="48">
        <v>4447.5730000000003</v>
      </c>
      <c r="M288" s="41">
        <v>0.11623337465441401</v>
      </c>
      <c r="N288" s="44">
        <f>VLOOKUP(A288,'BASE ARTICLE SAMUEL 25012023 v1'!$A$1:$K$1287,11,FALSE)</f>
        <v>4310.1860000000006</v>
      </c>
      <c r="O288" s="69">
        <f t="shared" si="19"/>
        <v>-3.0890330524085768E-2</v>
      </c>
      <c r="P288" s="48">
        <f>VLOOKUP(A288,'BASE ARTICLE SAMUEL 25012023 v2'!$A$1:$K$4927,11,FALSE)</f>
        <v>4310.1860000000006</v>
      </c>
      <c r="Q288" s="85">
        <f t="shared" si="18"/>
        <v>-3.0890330524085768E-2</v>
      </c>
      <c r="R288" s="36"/>
      <c r="S288" s="67" t="s">
        <v>4408</v>
      </c>
    </row>
    <row r="289" spans="1:19" ht="15.75" thickBot="1" x14ac:dyDescent="0.3">
      <c r="A289" s="55" t="s">
        <v>1008</v>
      </c>
      <c r="B289" s="56" t="s">
        <v>3802</v>
      </c>
      <c r="C289" s="93"/>
      <c r="D289" s="93" t="e">
        <f>VLOOKUP(A289,'Avec déclinaison'!$F$12:$I$374,6,FALSE)</f>
        <v>#REF!</v>
      </c>
      <c r="E289" s="56" t="str">
        <f>VLOOKUP(A289,ARTICLES!$A$1:$BE$1292,57,FALSE)</f>
        <v>AA</v>
      </c>
      <c r="F289" s="56">
        <f>VLOOKUP(A289,ARTICLES!$A$1:$AZ$1292,52,FALSE)</f>
        <v>0</v>
      </c>
      <c r="G289" s="57">
        <v>3035</v>
      </c>
      <c r="H289" s="58">
        <v>3442.4615999999996</v>
      </c>
      <c r="I289" s="41">
        <v>0.13425423393739691</v>
      </c>
      <c r="J289" s="42">
        <v>3920.4521249999998</v>
      </c>
      <c r="K289" s="41">
        <v>0.13885137455128047</v>
      </c>
      <c r="L289" s="48">
        <v>4409.9449999999997</v>
      </c>
      <c r="M289" s="41">
        <v>0.12485623070833952</v>
      </c>
      <c r="N289" s="44">
        <f>VLOOKUP(A289,'BASE ARTICLE SAMUEL 25012023 v1'!$A$1:$K$1287,11,FALSE)</f>
        <v>4182.9120000000003</v>
      </c>
      <c r="O289" s="69">
        <f t="shared" si="19"/>
        <v>-5.148204796204929E-2</v>
      </c>
      <c r="P289" s="48">
        <f>VLOOKUP(A289,'BASE ARTICLE SAMUEL 25012023 v2'!$A$1:$K$4927,11,FALSE)</f>
        <v>4182.9120000000003</v>
      </c>
      <c r="Q289" s="85">
        <f t="shared" si="18"/>
        <v>-5.148204796204929E-2</v>
      </c>
      <c r="R289" s="36">
        <f>VLOOKUP(A289,'Synthèse des ventes 2022'!$A$3:$C$535,3,FALSE)</f>
        <v>3</v>
      </c>
      <c r="S289" s="67" t="s">
        <v>4408</v>
      </c>
    </row>
    <row r="290" spans="1:19" ht="15.75" thickBot="1" x14ac:dyDescent="0.3">
      <c r="A290" s="55" t="s">
        <v>1461</v>
      </c>
      <c r="B290" s="56" t="s">
        <v>3803</v>
      </c>
      <c r="C290" s="93"/>
      <c r="D290" s="93" t="e">
        <f>VLOOKUP(A290,'Avec déclinaison'!$F$12:$I$374,6,FALSE)</f>
        <v>#REF!</v>
      </c>
      <c r="E290" s="56" t="str">
        <f>VLOOKUP(A290,ARTICLES!$A$1:$BE$1292,57,FALSE)</f>
        <v>AA</v>
      </c>
      <c r="F290" s="56">
        <f>VLOOKUP(A290,ARTICLES!$A$1:$AZ$1292,52,FALSE)</f>
        <v>0</v>
      </c>
      <c r="G290" s="57">
        <v>3307</v>
      </c>
      <c r="H290" s="58">
        <v>3626.4301999999998</v>
      </c>
      <c r="I290" s="41">
        <v>9.6592137889325608E-2</v>
      </c>
      <c r="J290" s="42">
        <v>4312.4697500000002</v>
      </c>
      <c r="K290" s="41">
        <v>0.18917765189579561</v>
      </c>
      <c r="L290" s="48">
        <v>4833.5630000000001</v>
      </c>
      <c r="M290" s="41">
        <v>0.12083406498097751</v>
      </c>
      <c r="N290" s="44">
        <f>VLOOKUP(A290,'BASE ARTICLE SAMUEL 25012023 v1'!$A$1:$K$1287,11,FALSE)</f>
        <v>4661.1145000000006</v>
      </c>
      <c r="O290" s="69">
        <f t="shared" si="19"/>
        <v>-3.5677304712900093E-2</v>
      </c>
      <c r="P290" s="48">
        <f>VLOOKUP(A290,'BASE ARTICLE SAMUEL 25012023 v2'!$A$1:$K$4927,11,FALSE)</f>
        <v>4661.1145000000006</v>
      </c>
      <c r="Q290" s="85">
        <f t="shared" si="18"/>
        <v>-3.5677304712900093E-2</v>
      </c>
      <c r="R290" s="36"/>
      <c r="S290" s="67" t="s">
        <v>4408</v>
      </c>
    </row>
    <row r="291" spans="1:19" ht="15.75" thickBot="1" x14ac:dyDescent="0.3">
      <c r="A291" s="55" t="s">
        <v>1706</v>
      </c>
      <c r="B291" s="56" t="s">
        <v>3804</v>
      </c>
      <c r="C291" s="93">
        <f>VLOOKUP(A291,'Sans déclinaison'!$D$1:$J$187,7,FALSE)</f>
        <v>1</v>
      </c>
      <c r="D291" s="93"/>
      <c r="E291" s="56" t="str">
        <f>VLOOKUP(A291,ARTICLES!$A$1:$BE$1292,57,FALSE)</f>
        <v>AA</v>
      </c>
      <c r="F291" s="56">
        <f>VLOOKUP(A291,ARTICLES!$A$1:$AZ$1292,52,FALSE)</f>
        <v>0</v>
      </c>
      <c r="G291" s="57"/>
      <c r="H291" s="58">
        <v>554.02</v>
      </c>
      <c r="I291" s="41"/>
      <c r="J291" s="42">
        <v>651.23387500000001</v>
      </c>
      <c r="K291" s="41">
        <v>0.17546997400815861</v>
      </c>
      <c r="L291" s="48">
        <v>756.64299999999992</v>
      </c>
      <c r="M291" s="41">
        <v>0.16186062956261282</v>
      </c>
      <c r="N291" s="44">
        <f>VLOOKUP(A291,'BASE ARTICLE SAMUEL 25012023 v1'!$A$1:$K$1287,11,FALSE)</f>
        <v>775.96699999999998</v>
      </c>
      <c r="O291" s="69">
        <f t="shared" si="19"/>
        <v>2.5539124792009007E-2</v>
      </c>
      <c r="P291" s="48">
        <f>VLOOKUP(A291,'BASE ARTICLE SAMUEL 25012023 v2'!$A$1:$K$4927,11,FALSE)</f>
        <v>775.96699999999998</v>
      </c>
      <c r="Q291" s="85">
        <f t="shared" si="18"/>
        <v>2.5539124792009007E-2</v>
      </c>
      <c r="R291" s="36">
        <f>VLOOKUP(A291,'Synthèse des ventes 2022'!$A$3:$C$535,3,FALSE)</f>
        <v>60</v>
      </c>
      <c r="S291" s="67" t="s">
        <v>4408</v>
      </c>
    </row>
    <row r="292" spans="1:19" x14ac:dyDescent="0.25">
      <c r="I292" s="41"/>
      <c r="J292" s="34"/>
      <c r="K292" s="41"/>
      <c r="L292" s="35"/>
      <c r="M292" s="41"/>
      <c r="N292" s="36"/>
      <c r="P292" s="34"/>
      <c r="R292" s="36"/>
    </row>
    <row r="293" spans="1:19" x14ac:dyDescent="0.25">
      <c r="A293" s="87" t="s">
        <v>3805</v>
      </c>
      <c r="I293" s="41"/>
      <c r="J293" s="34"/>
      <c r="K293" s="41"/>
      <c r="L293" s="35"/>
      <c r="M293" s="41"/>
      <c r="N293" s="36"/>
      <c r="P293" s="34"/>
      <c r="R293" s="36"/>
    </row>
    <row r="294" spans="1:19" ht="15.75" thickBot="1" x14ac:dyDescent="0.3">
      <c r="I294" s="41"/>
      <c r="J294" s="34"/>
      <c r="K294" s="41"/>
      <c r="L294" s="35"/>
      <c r="M294" s="41"/>
      <c r="N294" s="36"/>
      <c r="P294" s="34"/>
      <c r="R294" s="36"/>
    </row>
    <row r="295" spans="1:19" ht="14.45" customHeight="1" x14ac:dyDescent="0.25">
      <c r="A295" s="108" t="s">
        <v>3671</v>
      </c>
      <c r="B295" s="108" t="s">
        <v>3672</v>
      </c>
      <c r="C295" s="126" t="s">
        <v>5667</v>
      </c>
      <c r="D295" s="126" t="s">
        <v>5668</v>
      </c>
      <c r="E295" s="118" t="s">
        <v>5663</v>
      </c>
      <c r="F295" s="118" t="s">
        <v>5661</v>
      </c>
      <c r="G295" s="110" t="s">
        <v>3673</v>
      </c>
      <c r="H295" s="122" t="s">
        <v>3674</v>
      </c>
      <c r="I295" s="41"/>
      <c r="J295" s="114" t="s">
        <v>3681</v>
      </c>
      <c r="K295" s="41"/>
      <c r="L295" s="116" t="s">
        <v>3676</v>
      </c>
      <c r="M295" s="41"/>
      <c r="N295" s="120" t="s">
        <v>4395</v>
      </c>
      <c r="P295" s="137" t="s">
        <v>4395</v>
      </c>
      <c r="R295" s="136" t="s">
        <v>4330</v>
      </c>
    </row>
    <row r="296" spans="1:19" ht="26.45" customHeight="1" thickBot="1" x14ac:dyDescent="0.3">
      <c r="A296" s="109"/>
      <c r="B296" s="109"/>
      <c r="C296" s="127"/>
      <c r="D296" s="127"/>
      <c r="E296" s="119"/>
      <c r="F296" s="119"/>
      <c r="G296" s="111"/>
      <c r="H296" s="123"/>
      <c r="I296" s="41"/>
      <c r="J296" s="115"/>
      <c r="K296" s="41"/>
      <c r="L296" s="117"/>
      <c r="M296" s="41"/>
      <c r="N296" s="121"/>
      <c r="P296" s="138"/>
      <c r="R296" s="136"/>
    </row>
    <row r="297" spans="1:19" ht="15.75" thickBot="1" x14ac:dyDescent="0.3">
      <c r="A297" s="55" t="s">
        <v>1054</v>
      </c>
      <c r="B297" s="56" t="s">
        <v>1055</v>
      </c>
      <c r="C297" s="93"/>
      <c r="D297" s="93" t="e">
        <f>VLOOKUP(A297,'Avec déclinaison'!$F$12:$I$374,6,FALSE)</f>
        <v>#REF!</v>
      </c>
      <c r="E297" s="56" t="str">
        <f>VLOOKUP(A297,ARTICLES!$A$1:$BE$1292,57,FALSE)</f>
        <v>AF</v>
      </c>
      <c r="F297" s="56">
        <f>VLOOKUP(A297,ARTICLES!$A$1:$AZ$1292,52,FALSE)</f>
        <v>0</v>
      </c>
      <c r="G297" s="57">
        <v>8.18</v>
      </c>
      <c r="H297" s="58">
        <v>8.5145300000000006</v>
      </c>
      <c r="I297" s="41">
        <v>4.089608801956001E-2</v>
      </c>
      <c r="J297" s="42">
        <v>9.31142</v>
      </c>
      <c r="K297" s="41">
        <v>9.3591777819797384E-2</v>
      </c>
      <c r="L297" s="43">
        <v>9.31142</v>
      </c>
      <c r="M297" s="41">
        <v>0</v>
      </c>
      <c r="N297" s="44">
        <f>VLOOKUP(A297,'BASE ARTICLE SAMUEL 25012023 v1'!$A$1:$K$1287,11,FALSE)</f>
        <v>9.6559000000000008</v>
      </c>
      <c r="O297" s="69">
        <f t="shared" ref="O297:O359" si="20">IF(N297-L297=0,"",(N297-L297)/L297)</f>
        <v>3.6995431416475766E-2</v>
      </c>
      <c r="P297" s="48">
        <f>VLOOKUP(A297,'BASE ARTICLE SAMUEL 25012023 v2'!$A$1:$K$4927,11,FALSE)</f>
        <v>9.6559000000000008</v>
      </c>
      <c r="Q297" s="85">
        <f t="shared" ref="Q297:Q358" si="21">(P297-L297)/L297</f>
        <v>3.6995431416475766E-2</v>
      </c>
      <c r="R297" s="36">
        <f>VLOOKUP(A297,'Synthèse des ventes 2022'!$A$3:$C$535,3,FALSE)</f>
        <v>78</v>
      </c>
      <c r="S297" s="67" t="s">
        <v>4408</v>
      </c>
    </row>
    <row r="298" spans="1:19" ht="15.75" thickBot="1" x14ac:dyDescent="0.3">
      <c r="A298" s="55" t="s">
        <v>1052</v>
      </c>
      <c r="B298" s="56" t="s">
        <v>1053</v>
      </c>
      <c r="C298" s="93"/>
      <c r="D298" s="93" t="e">
        <f>VLOOKUP(A298,'Avec déclinaison'!$F$12:$I$374,6,FALSE)</f>
        <v>#REF!</v>
      </c>
      <c r="E298" s="56" t="str">
        <f>VLOOKUP(A298,ARTICLES!$A$1:$BE$1292,57,FALSE)</f>
        <v>AF</v>
      </c>
      <c r="F298" s="56">
        <f>VLOOKUP(A298,ARTICLES!$A$1:$AZ$1292,52,FALSE)</f>
        <v>0</v>
      </c>
      <c r="G298" s="57">
        <v>10.28</v>
      </c>
      <c r="H298" s="58">
        <v>10.74925</v>
      </c>
      <c r="I298" s="41">
        <v>4.5646887159533134E-2</v>
      </c>
      <c r="J298" s="42">
        <v>11.923249999999999</v>
      </c>
      <c r="K298" s="41">
        <v>0.1092169221108449</v>
      </c>
      <c r="L298" s="43">
        <v>12.14288</v>
      </c>
      <c r="M298" s="41">
        <v>1.8420313253517326E-2</v>
      </c>
      <c r="N298" s="44">
        <f>VLOOKUP(A298,'BASE ARTICLE SAMUEL 25012023 v1'!$A$1:$K$1287,11,FALSE)</f>
        <v>12.498419999999999</v>
      </c>
      <c r="O298" s="69">
        <f t="shared" si="20"/>
        <v>2.9279709591134847E-2</v>
      </c>
      <c r="P298" s="48">
        <f>VLOOKUP(A298,'BASE ARTICLE SAMUEL 25012023 v2'!$A$1:$K$4927,11,FALSE)</f>
        <v>12.498419999999999</v>
      </c>
      <c r="Q298" s="85">
        <f t="shared" si="21"/>
        <v>2.9279709591134847E-2</v>
      </c>
      <c r="R298" s="36">
        <f>VLOOKUP(A298,'Synthèse des ventes 2022'!$A$3:$C$535,3,FALSE)</f>
        <v>208</v>
      </c>
      <c r="S298" s="67" t="s">
        <v>4408</v>
      </c>
    </row>
    <row r="299" spans="1:19" ht="15.75" thickBot="1" x14ac:dyDescent="0.3">
      <c r="A299" s="55" t="s">
        <v>651</v>
      </c>
      <c r="B299" s="56" t="s">
        <v>3806</v>
      </c>
      <c r="C299" s="93"/>
      <c r="D299" s="93" t="e">
        <f>VLOOKUP(A299,'Avec déclinaison'!$F$12:$I$374,6,FALSE)</f>
        <v>#REF!</v>
      </c>
      <c r="E299" s="56" t="str">
        <f>VLOOKUP(A299,ARTICLES!$A$1:$BE$1292,57,FALSE)</f>
        <v>AF</v>
      </c>
      <c r="F299" s="56">
        <f>VLOOKUP(A299,ARTICLES!$A$1:$AZ$1292,52,FALSE)</f>
        <v>149</v>
      </c>
      <c r="G299" s="57">
        <v>15.96</v>
      </c>
      <c r="H299" s="58">
        <v>18.461264999999997</v>
      </c>
      <c r="I299" s="41">
        <v>0.15672086466165391</v>
      </c>
      <c r="J299" s="42">
        <v>21.18</v>
      </c>
      <c r="K299" s="41">
        <v>0.14726699389234718</v>
      </c>
      <c r="L299" s="43">
        <v>21.18</v>
      </c>
      <c r="M299" s="41">
        <v>0</v>
      </c>
      <c r="N299" s="44">
        <f>VLOOKUP(A299,'BASE ARTICLE SAMUEL 25012023 v1'!$A$1:$K$1287,11,FALSE)</f>
        <v>27.676641932199999</v>
      </c>
      <c r="O299" s="69">
        <f t="shared" si="20"/>
        <v>0.30673474656279504</v>
      </c>
      <c r="P299" s="48">
        <f>VLOOKUP(A299,'BASE ARTICLE SAMUEL 25012023 v2'!$A$1:$K$4927,11,FALSE)</f>
        <v>21.18</v>
      </c>
      <c r="Q299" s="85">
        <f t="shared" si="21"/>
        <v>0</v>
      </c>
      <c r="R299" s="36">
        <f>VLOOKUP(A299,'Synthèse des ventes 2022'!$A$3:$C$535,3,FALSE)</f>
        <v>40</v>
      </c>
      <c r="S299" s="67" t="s">
        <v>4409</v>
      </c>
    </row>
    <row r="300" spans="1:19" ht="15.75" thickBot="1" x14ac:dyDescent="0.3">
      <c r="A300" s="55" t="s">
        <v>707</v>
      </c>
      <c r="B300" s="56" t="s">
        <v>3807</v>
      </c>
      <c r="C300" s="93"/>
      <c r="D300" s="93" t="e">
        <f>VLOOKUP(A300,'Avec déclinaison'!$F$12:$I$374,6,FALSE)</f>
        <v>#REF!</v>
      </c>
      <c r="E300" s="56" t="str">
        <f>VLOOKUP(A300,ARTICLES!$A$1:$BE$1292,57,FALSE)</f>
        <v>AF</v>
      </c>
      <c r="F300" s="56">
        <f>VLOOKUP(A300,ARTICLES!$A$1:$AZ$1292,52,FALSE)</f>
        <v>219</v>
      </c>
      <c r="G300" s="57">
        <v>17.260000000000002</v>
      </c>
      <c r="H300" s="58">
        <v>21.441749999999999</v>
      </c>
      <c r="I300" s="41">
        <v>0.24227983777520262</v>
      </c>
      <c r="J300" s="42">
        <v>25.15</v>
      </c>
      <c r="K300" s="41">
        <v>0.17294530530390476</v>
      </c>
      <c r="L300" s="43">
        <v>25.15</v>
      </c>
      <c r="M300" s="41">
        <v>0</v>
      </c>
      <c r="N300" s="44">
        <f>VLOOKUP(A300,'BASE ARTICLE SAMUEL 25012023 v1'!$A$1:$K$1287,11,FALSE)</f>
        <v>30.401260000000001</v>
      </c>
      <c r="O300" s="69">
        <f t="shared" si="20"/>
        <v>0.20879761431411539</v>
      </c>
      <c r="P300" s="48">
        <f>VLOOKUP(A300,'BASE ARTICLE SAMUEL 25012023 v2'!$A$1:$K$4927,11,FALSE)</f>
        <v>25.15</v>
      </c>
      <c r="Q300" s="85">
        <f t="shared" si="21"/>
        <v>0</v>
      </c>
      <c r="R300" s="36">
        <f>VLOOKUP(A300,'Synthèse des ventes 2022'!$A$3:$C$535,3,FALSE)</f>
        <v>94</v>
      </c>
      <c r="S300" s="67" t="s">
        <v>4409</v>
      </c>
    </row>
    <row r="301" spans="1:19" ht="15.75" thickBot="1" x14ac:dyDescent="0.3">
      <c r="A301" s="55" t="s">
        <v>37</v>
      </c>
      <c r="B301" s="56" t="s">
        <v>3808</v>
      </c>
      <c r="C301" s="93">
        <f>VLOOKUP(A301,'Sans déclinaison'!$D$1:$J$187,7,FALSE)</f>
        <v>1</v>
      </c>
      <c r="D301" s="93"/>
      <c r="E301" s="56" t="str">
        <f>VLOOKUP(A301,ARTICLES!$A$1:$BE$1292,57,FALSE)</f>
        <v>AS</v>
      </c>
      <c r="F301" s="56">
        <f>VLOOKUP(A301,ARTICLES!$A$1:$AZ$1292,52,FALSE)</f>
        <v>99</v>
      </c>
      <c r="G301" s="57"/>
      <c r="H301" s="58">
        <v>98.54</v>
      </c>
      <c r="I301" s="41"/>
      <c r="J301" s="42">
        <v>117.99</v>
      </c>
      <c r="K301" s="41">
        <v>0.19738177389892417</v>
      </c>
      <c r="L301" s="43">
        <v>125.07320000000001</v>
      </c>
      <c r="M301" s="41">
        <v>6.0032206119162809E-2</v>
      </c>
      <c r="N301" s="44">
        <f>VLOOKUP(A301,'BASE ARTICLE SAMUEL 25012023 v1'!$A$1:$K$1287,11,FALSE)</f>
        <v>131.32419999999999</v>
      </c>
      <c r="O301" s="69">
        <f t="shared" si="20"/>
        <v>4.9978732454274581E-2</v>
      </c>
      <c r="P301" s="48">
        <f>VLOOKUP(A301,'BASE ARTICLE SAMUEL 25012023 v2'!$A$1:$K$4927,11,FALSE)</f>
        <v>131.32419999999999</v>
      </c>
      <c r="Q301" s="85">
        <f t="shared" si="21"/>
        <v>4.9978732454274581E-2</v>
      </c>
      <c r="R301" s="36">
        <f>VLOOKUP(A301,'Synthèse des ventes 2022'!$A$3:$C$535,3,FALSE)</f>
        <v>31</v>
      </c>
      <c r="S301" s="67" t="s">
        <v>4408</v>
      </c>
    </row>
    <row r="302" spans="1:19" ht="15.75" thickBot="1" x14ac:dyDescent="0.3">
      <c r="A302" s="55" t="s">
        <v>296</v>
      </c>
      <c r="B302" s="56" t="s">
        <v>3809</v>
      </c>
      <c r="C302" s="93">
        <f>VLOOKUP(A302,'Sans déclinaison'!$D$1:$J$187,7,FALSE)</f>
        <v>1</v>
      </c>
      <c r="D302" s="93"/>
      <c r="E302" s="56" t="str">
        <f>VLOOKUP(A302,ARTICLES!$A$1:$BE$1292,57,FALSE)</f>
        <v>AS</v>
      </c>
      <c r="F302" s="56">
        <f>VLOOKUP(A302,ARTICLES!$A$1:$AZ$1292,52,FALSE)</f>
        <v>100</v>
      </c>
      <c r="G302" s="57">
        <v>111.83</v>
      </c>
      <c r="H302" s="58">
        <v>114.73650000000001</v>
      </c>
      <c r="I302" s="41">
        <v>2.5990342484127769E-2</v>
      </c>
      <c r="J302" s="42">
        <v>146.51</v>
      </c>
      <c r="K302" s="41">
        <v>0.27692582569626911</v>
      </c>
      <c r="L302" s="43">
        <v>155.30410000000001</v>
      </c>
      <c r="M302" s="41">
        <v>6.0023889154324037E-2</v>
      </c>
      <c r="N302" s="44">
        <f>VLOOKUP(A302,'BASE ARTICLE SAMUEL 25012023 v1'!$A$1:$K$1287,11,FALSE)</f>
        <v>163.07130000000001</v>
      </c>
      <c r="O302" s="69">
        <f t="shared" si="20"/>
        <v>5.0012845765179427E-2</v>
      </c>
      <c r="P302" s="48">
        <f>VLOOKUP(A302,'BASE ARTICLE SAMUEL 25012023 v2'!$A$1:$K$4927,11,FALSE)</f>
        <v>163.07130000000001</v>
      </c>
      <c r="Q302" s="85">
        <f t="shared" si="21"/>
        <v>5.0012845765179427E-2</v>
      </c>
      <c r="R302" s="36">
        <f>VLOOKUP(A302,'Synthèse des ventes 2022'!$A$3:$C$535,3,FALSE)</f>
        <v>29</v>
      </c>
      <c r="S302" s="67" t="s">
        <v>4408</v>
      </c>
    </row>
    <row r="303" spans="1:19" ht="15.75" thickBot="1" x14ac:dyDescent="0.3">
      <c r="A303" s="55" t="s">
        <v>486</v>
      </c>
      <c r="B303" s="56" t="s">
        <v>487</v>
      </c>
      <c r="C303" s="93">
        <f>VLOOKUP(A303,'Sans déclinaison'!$D$1:$J$187,7,FALSE)</f>
        <v>1</v>
      </c>
      <c r="D303" s="93"/>
      <c r="E303" s="56" t="str">
        <f>VLOOKUP(A303,ARTICLES!$A$1:$BE$1292,57,FALSE)</f>
        <v>AS</v>
      </c>
      <c r="F303" s="56">
        <f>VLOOKUP(A303,ARTICLES!$A$1:$AZ$1292,52,FALSE)</f>
        <v>138</v>
      </c>
      <c r="G303" s="57"/>
      <c r="H303" s="58">
        <v>639.08000000000004</v>
      </c>
      <c r="I303" s="41"/>
      <c r="J303" s="42">
        <v>765.28</v>
      </c>
      <c r="K303" s="41">
        <v>0.19747136508731289</v>
      </c>
      <c r="L303" s="43">
        <v>811.20690000000002</v>
      </c>
      <c r="M303" s="41">
        <v>6.0013197783817751E-2</v>
      </c>
      <c r="N303" s="44">
        <f>VLOOKUP(A303,'BASE ARTICLE SAMUEL 25012023 v1'!$A$1:$K$1287,11,FALSE)</f>
        <v>851.7586</v>
      </c>
      <c r="O303" s="69">
        <f t="shared" si="20"/>
        <v>4.9989343039365149E-2</v>
      </c>
      <c r="P303" s="48">
        <f>VLOOKUP(A303,'BASE ARTICLE SAMUEL 25012023 v2'!$A$1:$K$4927,11,FALSE)</f>
        <v>851.7586</v>
      </c>
      <c r="Q303" s="85">
        <f t="shared" si="21"/>
        <v>4.9989343039365149E-2</v>
      </c>
      <c r="R303" s="36">
        <f>VLOOKUP(A303,'Synthèse des ventes 2022'!$A$3:$C$535,3,FALSE)</f>
        <v>12</v>
      </c>
      <c r="S303" s="67" t="s">
        <v>4408</v>
      </c>
    </row>
    <row r="304" spans="1:19" ht="15.75" thickBot="1" x14ac:dyDescent="0.3">
      <c r="A304" s="55" t="s">
        <v>488</v>
      </c>
      <c r="B304" s="56" t="s">
        <v>3810</v>
      </c>
      <c r="C304" s="93">
        <f>VLOOKUP(A304,'Sans déclinaison'!$D$1:$J$187,7,FALSE)</f>
        <v>1</v>
      </c>
      <c r="D304" s="93"/>
      <c r="E304" s="56" t="str">
        <f>VLOOKUP(A304,ARTICLES!$A$1:$BE$1292,57,FALSE)</f>
        <v>AS</v>
      </c>
      <c r="F304" s="56">
        <f>VLOOKUP(A304,ARTICLES!$A$1:$AZ$1292,52,FALSE)</f>
        <v>139</v>
      </c>
      <c r="G304" s="57"/>
      <c r="H304" s="58">
        <v>681.45</v>
      </c>
      <c r="I304" s="41"/>
      <c r="J304" s="42">
        <v>784.63</v>
      </c>
      <c r="K304" s="41">
        <v>0.151412429378531</v>
      </c>
      <c r="L304" s="43">
        <v>831.70220000000006</v>
      </c>
      <c r="M304" s="41">
        <v>5.9992862878044513E-2</v>
      </c>
      <c r="N304" s="44">
        <f>VLOOKUP(A304,'BASE ARTICLE SAMUEL 25012023 v1'!$A$1:$K$1287,11,FALSE)</f>
        <v>873.29130000000009</v>
      </c>
      <c r="O304" s="69">
        <f t="shared" si="20"/>
        <v>5.0004797390219756E-2</v>
      </c>
      <c r="P304" s="48">
        <f>VLOOKUP(A304,'BASE ARTICLE SAMUEL 25012023 v2'!$A$1:$K$4927,11,FALSE)</f>
        <v>873.29130000000009</v>
      </c>
      <c r="Q304" s="85">
        <f t="shared" si="21"/>
        <v>5.0004797390219756E-2</v>
      </c>
      <c r="R304" s="36">
        <f>VLOOKUP(A304,'Synthèse des ventes 2022'!$A$3:$C$535,3,FALSE)</f>
        <v>13</v>
      </c>
      <c r="S304" s="67" t="s">
        <v>4408</v>
      </c>
    </row>
    <row r="305" spans="1:19" ht="15.75" thickBot="1" x14ac:dyDescent="0.3">
      <c r="A305" s="55" t="s">
        <v>82</v>
      </c>
      <c r="B305" s="56" t="s">
        <v>83</v>
      </c>
      <c r="C305" s="93">
        <f>VLOOKUP(A305,'Sans déclinaison'!$D$1:$J$187,7,FALSE)</f>
        <v>1</v>
      </c>
      <c r="D305" s="93"/>
      <c r="E305" s="56" t="str">
        <f>VLOOKUP(A305,ARTICLES!$A$1:$BE$1292,57,FALSE)</f>
        <v>AS</v>
      </c>
      <c r="F305" s="56">
        <f>VLOOKUP(A305,ARTICLES!$A$1:$AZ$1292,52,FALSE)</f>
        <v>190</v>
      </c>
      <c r="G305" s="57">
        <v>9.9</v>
      </c>
      <c r="H305" s="58">
        <v>13.274999999999999</v>
      </c>
      <c r="I305" s="41">
        <v>0.34090909090909072</v>
      </c>
      <c r="J305" s="42">
        <v>14.18</v>
      </c>
      <c r="K305" s="41">
        <v>6.8173258003766571E-2</v>
      </c>
      <c r="L305" s="43">
        <v>14.174999999999999</v>
      </c>
      <c r="M305" s="41">
        <v>-3.5260930888580971E-4</v>
      </c>
      <c r="N305" s="44">
        <f>VLOOKUP(A305,'BASE ARTICLE SAMUEL 25012023 v1'!$A$1:$K$1287,11,FALSE)</f>
        <v>11.8125</v>
      </c>
      <c r="O305" s="69">
        <f t="shared" si="20"/>
        <v>-0.1666666666666666</v>
      </c>
      <c r="P305" s="48">
        <f>VLOOKUP(A305,'BASE ARTICLE SAMUEL 25012023 v2'!$A$1:$K$4927,11,FALSE)</f>
        <v>11.8125</v>
      </c>
      <c r="Q305" s="85">
        <f t="shared" si="21"/>
        <v>-0.1666666666666666</v>
      </c>
      <c r="R305" s="36">
        <f>VLOOKUP(A305,'Synthèse des ventes 2022'!$A$3:$C$535,3,FALSE)</f>
        <v>97</v>
      </c>
      <c r="S305" s="67" t="s">
        <v>4408</v>
      </c>
    </row>
    <row r="306" spans="1:19" ht="15.75" thickBot="1" x14ac:dyDescent="0.3">
      <c r="A306" s="55" t="s">
        <v>428</v>
      </c>
      <c r="B306" s="56" t="s">
        <v>429</v>
      </c>
      <c r="C306" s="93">
        <f>VLOOKUP(A306,'Sans déclinaison'!$D$1:$J$187,7,FALSE)</f>
        <v>1</v>
      </c>
      <c r="D306" s="93"/>
      <c r="E306" s="56" t="str">
        <f>VLOOKUP(A306,ARTICLES!$A$1:$BE$1292,57,FALSE)</f>
        <v>AS</v>
      </c>
      <c r="F306" s="56">
        <f>VLOOKUP(A306,ARTICLES!$A$1:$AZ$1292,52,FALSE)</f>
        <v>189</v>
      </c>
      <c r="G306" s="57">
        <v>12.1</v>
      </c>
      <c r="H306" s="58">
        <v>16.725000000000001</v>
      </c>
      <c r="I306" s="41">
        <v>0.38223140495867786</v>
      </c>
      <c r="J306" s="42">
        <v>17.475000000000001</v>
      </c>
      <c r="K306" s="41">
        <v>4.4843049327354258E-2</v>
      </c>
      <c r="L306" s="43">
        <v>17.475000000000001</v>
      </c>
      <c r="M306" s="41">
        <v>0</v>
      </c>
      <c r="N306" s="44">
        <f>VLOOKUP(A306,'BASE ARTICLE SAMUEL 25012023 v1'!$A$1:$K$1287,11,FALSE)</f>
        <v>14.752500000000001</v>
      </c>
      <c r="O306" s="69">
        <f t="shared" si="20"/>
        <v>-0.15579399141630901</v>
      </c>
      <c r="P306" s="48">
        <f>VLOOKUP(A306,'BASE ARTICLE SAMUEL 25012023 v2'!$A$1:$K$4927,11,FALSE)</f>
        <v>14.752500000000001</v>
      </c>
      <c r="Q306" s="85">
        <f t="shared" si="21"/>
        <v>-0.15579399141630901</v>
      </c>
      <c r="R306" s="36">
        <f>VLOOKUP(A306,'Synthèse des ventes 2022'!$A$3:$C$535,3,FALSE)</f>
        <v>220</v>
      </c>
      <c r="S306" s="67" t="s">
        <v>4408</v>
      </c>
    </row>
    <row r="307" spans="1:19" ht="15.75" thickBot="1" x14ac:dyDescent="0.3">
      <c r="A307" s="55" t="s">
        <v>84</v>
      </c>
      <c r="B307" s="56" t="s">
        <v>85</v>
      </c>
      <c r="C307" s="93">
        <f>VLOOKUP(A307,'Sans déclinaison'!$D$1:$J$187,7,FALSE)</f>
        <v>1</v>
      </c>
      <c r="D307" s="93"/>
      <c r="E307" s="56" t="str">
        <f>VLOOKUP(A307,ARTICLES!$A$1:$BE$1292,57,FALSE)</f>
        <v>AS</v>
      </c>
      <c r="F307" s="56">
        <f>VLOOKUP(A307,ARTICLES!$A$1:$AZ$1292,52,FALSE)</f>
        <v>188</v>
      </c>
      <c r="G307" s="57">
        <v>16.5</v>
      </c>
      <c r="H307" s="58">
        <v>20.774999999999999</v>
      </c>
      <c r="I307" s="41">
        <v>0.25909090909090898</v>
      </c>
      <c r="J307" s="42">
        <v>20.78</v>
      </c>
      <c r="K307" s="41">
        <v>2.4067388688339632E-4</v>
      </c>
      <c r="L307" s="43">
        <v>20.774999999999999</v>
      </c>
      <c r="M307" s="41">
        <v>-2.4061597690098931E-4</v>
      </c>
      <c r="N307" s="44">
        <f>VLOOKUP(A307,'BASE ARTICLE SAMUEL 25012023 v1'!$A$1:$K$1287,11,FALSE)</f>
        <v>18.059999999999999</v>
      </c>
      <c r="O307" s="69">
        <f t="shared" si="20"/>
        <v>-0.13068592057761733</v>
      </c>
      <c r="P307" s="48">
        <f>VLOOKUP(A307,'BASE ARTICLE SAMUEL 25012023 v2'!$A$1:$K$4927,11,FALSE)</f>
        <v>18.059999999999999</v>
      </c>
      <c r="Q307" s="85">
        <f t="shared" si="21"/>
        <v>-0.13068592057761733</v>
      </c>
      <c r="R307" s="36">
        <f>VLOOKUP(A307,'Synthèse des ventes 2022'!$A$3:$C$535,3,FALSE)</f>
        <v>280</v>
      </c>
      <c r="S307" s="67" t="s">
        <v>4408</v>
      </c>
    </row>
    <row r="308" spans="1:19" ht="15.75" thickBot="1" x14ac:dyDescent="0.3">
      <c r="A308" s="55" t="s">
        <v>2162</v>
      </c>
      <c r="B308" t="s">
        <v>4587</v>
      </c>
      <c r="C308" s="93">
        <f>VLOOKUP(A308,'Sans déclinaison'!$D$1:$J$187,7,FALSE)</f>
        <v>1</v>
      </c>
      <c r="D308" s="93"/>
      <c r="E308" s="56" t="str">
        <f>VLOOKUP(A308,ARTICLES!$A$1:$BE$1292,57,FALSE)</f>
        <v>AS</v>
      </c>
      <c r="F308" s="56">
        <f>VLOOKUP(A308,ARTICLES!$A$1:$AZ$1292,52,FALSE)</f>
        <v>0</v>
      </c>
      <c r="G308" s="57"/>
      <c r="H308" s="58"/>
      <c r="I308" s="41">
        <v>0</v>
      </c>
      <c r="J308" s="42"/>
      <c r="K308" s="41">
        <v>2.5641025641025508E-2</v>
      </c>
      <c r="L308" s="43">
        <v>14.16</v>
      </c>
      <c r="M308" s="41">
        <v>1.794299837778031E-16</v>
      </c>
      <c r="N308" s="44">
        <f>VLOOKUP(A308,'BASE ARTICLE SAMUEL 25012023 v1'!$A$1:$K$1287,11,FALSE)</f>
        <v>14.16</v>
      </c>
      <c r="O308" s="69" t="str">
        <f t="shared" si="20"/>
        <v/>
      </c>
      <c r="P308" s="48">
        <f>VLOOKUP(A308,'BASE ARTICLE SAMUEL 25012023 v2'!$A$1:$K$4927,11,FALSE)</f>
        <v>14.16</v>
      </c>
      <c r="Q308" s="85">
        <f t="shared" si="21"/>
        <v>0</v>
      </c>
      <c r="R308" s="36">
        <f>VLOOKUP(A308,'Synthèse des ventes 2022'!$A$3:$C$535,3,FALSE)</f>
        <v>16</v>
      </c>
      <c r="S308" s="67" t="s">
        <v>4409</v>
      </c>
    </row>
    <row r="309" spans="1:19" ht="15.75" thickBot="1" x14ac:dyDescent="0.3">
      <c r="A309" s="55" t="s">
        <v>1061</v>
      </c>
      <c r="B309" s="56" t="s">
        <v>1062</v>
      </c>
      <c r="C309" s="93">
        <f>VLOOKUP(A309,'Sans déclinaison'!$D$1:$J$187,7,FALSE)</f>
        <v>0</v>
      </c>
      <c r="D309" s="93"/>
      <c r="E309" s="56" t="str">
        <f>VLOOKUP(A309,ARTICLES!$A$1:$BE$1292,57,FALSE)</f>
        <v>AS</v>
      </c>
      <c r="F309" s="56">
        <f>VLOOKUP(A309,ARTICLES!$A$1:$AZ$1292,52,FALSE)</f>
        <v>529</v>
      </c>
      <c r="G309" s="57">
        <v>5.72</v>
      </c>
      <c r="H309" s="58">
        <v>5.72</v>
      </c>
      <c r="I309" s="41">
        <v>0</v>
      </c>
      <c r="J309" s="42">
        <v>5.8875000000000002</v>
      </c>
      <c r="K309" s="41">
        <v>2.928321678321686E-2</v>
      </c>
      <c r="L309" s="43">
        <v>5.8875000000000002</v>
      </c>
      <c r="M309" s="41">
        <v>0</v>
      </c>
      <c r="N309" s="44">
        <f>VLOOKUP(A309,'BASE ARTICLE SAMUEL 25012023 v1'!$A$1:$K$1287,11,FALSE)</f>
        <v>5.8875000000000002</v>
      </c>
      <c r="O309" s="69"/>
      <c r="P309" s="48">
        <f>VLOOKUP(A309,'BASE ARTICLE SAMUEL 25012023 v2'!$A$1:$K$4927,11,FALSE)</f>
        <v>5.8875000000000002</v>
      </c>
      <c r="Q309" s="85">
        <f t="shared" si="21"/>
        <v>0</v>
      </c>
      <c r="R309" s="36">
        <f>VLOOKUP(A309,'Synthèse des ventes 2022'!$A$3:$C$535,3,FALSE)</f>
        <v>32</v>
      </c>
      <c r="S309" s="67" t="s">
        <v>4408</v>
      </c>
    </row>
    <row r="310" spans="1:19" ht="15.75" thickBot="1" x14ac:dyDescent="0.3">
      <c r="A310" s="55" t="s">
        <v>1058</v>
      </c>
      <c r="B310" s="56" t="s">
        <v>3811</v>
      </c>
      <c r="C310" s="93">
        <f>VLOOKUP(A310,'Sans déclinaison'!$D$1:$J$187,7,FALSE)</f>
        <v>1</v>
      </c>
      <c r="D310" s="93"/>
      <c r="E310" s="56" t="str">
        <f>VLOOKUP(A310,ARTICLES!$A$1:$BE$1292,57,FALSE)</f>
        <v>AS</v>
      </c>
      <c r="F310" s="56">
        <f>VLOOKUP(A310,ARTICLES!$A$1:$AZ$1292,52,FALSE)</f>
        <v>530</v>
      </c>
      <c r="G310" s="57">
        <v>3.35</v>
      </c>
      <c r="H310" s="58">
        <v>7.1549999999999994</v>
      </c>
      <c r="I310" s="41">
        <v>1.1358208955223879</v>
      </c>
      <c r="J310" s="42">
        <v>7.16</v>
      </c>
      <c r="K310" s="41">
        <v>6.988120195668458E-4</v>
      </c>
      <c r="L310" s="43">
        <v>7.1470500000000001</v>
      </c>
      <c r="M310" s="41">
        <v>-1.8086592178770972E-3</v>
      </c>
      <c r="N310" s="44">
        <f>VLOOKUP(A310,'BASE ARTICLE SAMUEL 25012023 v1'!$A$1:$K$1287,11,FALSE)</f>
        <v>6.9150000000000009</v>
      </c>
      <c r="O310" s="69"/>
      <c r="P310" s="48">
        <f>VLOOKUP(A310,'BASE ARTICLE SAMUEL 25012023 v2'!$A$1:$K$4927,11,FALSE)</f>
        <v>6.9150000000000009</v>
      </c>
      <c r="Q310" s="85">
        <f t="shared" si="21"/>
        <v>-3.2467941318445957E-2</v>
      </c>
      <c r="R310" s="36">
        <f>VLOOKUP(A310,'Synthèse des ventes 2022'!$A$3:$C$535,3,FALSE)</f>
        <v>642</v>
      </c>
      <c r="S310" s="67" t="s">
        <v>4408</v>
      </c>
    </row>
    <row r="311" spans="1:19" ht="15.75" thickBot="1" x14ac:dyDescent="0.3">
      <c r="A311" s="55" t="s">
        <v>1066</v>
      </c>
      <c r="B311" s="56" t="s">
        <v>1067</v>
      </c>
      <c r="C311" s="93">
        <f>VLOOKUP(A311,'Sans déclinaison'!$D$1:$J$187,7,FALSE)</f>
        <v>1</v>
      </c>
      <c r="D311" s="93"/>
      <c r="E311" s="56" t="str">
        <f>VLOOKUP(A311,ARTICLES!$A$1:$BE$1292,57,FALSE)</f>
        <v>AS</v>
      </c>
      <c r="F311" s="56">
        <f>VLOOKUP(A311,ARTICLES!$A$1:$AZ$1292,52,FALSE)</f>
        <v>527</v>
      </c>
      <c r="G311" s="57">
        <v>1.18</v>
      </c>
      <c r="H311" s="58">
        <v>1.3117500000000002</v>
      </c>
      <c r="I311" s="41">
        <v>0.11165254237288158</v>
      </c>
      <c r="J311" s="42">
        <v>1.4575</v>
      </c>
      <c r="K311" s="41">
        <v>0.11111111111111097</v>
      </c>
      <c r="L311" s="43">
        <v>1.4575</v>
      </c>
      <c r="M311" s="41">
        <v>0</v>
      </c>
      <c r="N311" s="44">
        <f>VLOOKUP(A311,'BASE ARTICLE SAMUEL 25012023 v1'!$A$1:$K$1287,11,FALSE)</f>
        <v>1.46</v>
      </c>
      <c r="O311" s="69"/>
      <c r="P311" s="48">
        <f>VLOOKUP(A311,'BASE ARTICLE SAMUEL 25012023 v2'!$A$1:$K$4927,11,FALSE)</f>
        <v>1.46</v>
      </c>
      <c r="Q311" s="85">
        <f t="shared" si="21"/>
        <v>1.7152658662092258E-3</v>
      </c>
      <c r="R311" s="36">
        <f>VLOOKUP(A311,'Synthèse des ventes 2022'!$A$3:$C$535,3,FALSE)</f>
        <v>179</v>
      </c>
      <c r="S311" s="67" t="s">
        <v>4408</v>
      </c>
    </row>
    <row r="312" spans="1:19" ht="15.75" thickBot="1" x14ac:dyDescent="0.3">
      <c r="A312" s="55" t="s">
        <v>1063</v>
      </c>
      <c r="B312" s="56" t="s">
        <v>1064</v>
      </c>
      <c r="C312" s="93">
        <f>VLOOKUP(A312,'Sans déclinaison'!$D$1:$J$187,7,FALSE)</f>
        <v>1</v>
      </c>
      <c r="D312" s="93"/>
      <c r="E312" s="56" t="str">
        <f>VLOOKUP(A312,ARTICLES!$A$1:$BE$1292,57,FALSE)</f>
        <v>AS</v>
      </c>
      <c r="F312" s="56">
        <f>VLOOKUP(A312,ARTICLES!$A$1:$AZ$1292,52,FALSE)</f>
        <v>528</v>
      </c>
      <c r="G312" s="57">
        <v>20.53</v>
      </c>
      <c r="H312" s="58">
        <v>20.625</v>
      </c>
      <c r="I312" s="41">
        <v>4.6273745737943914E-3</v>
      </c>
      <c r="J312" s="42">
        <v>21.875</v>
      </c>
      <c r="K312" s="41">
        <v>6.0606060606060608E-2</v>
      </c>
      <c r="L312" s="43">
        <v>21.875</v>
      </c>
      <c r="M312" s="41">
        <v>0</v>
      </c>
      <c r="N312" s="44">
        <f>VLOOKUP(A312,'BASE ARTICLE SAMUEL 25012023 v1'!$A$1:$K$1287,11,FALSE)</f>
        <v>27.125</v>
      </c>
      <c r="O312" s="69">
        <f t="shared" si="20"/>
        <v>0.24</v>
      </c>
      <c r="P312" s="48">
        <f>VLOOKUP(A312,'BASE ARTICLE SAMUEL 25012023 v2'!$A$1:$K$4927,11,FALSE)</f>
        <v>27.125</v>
      </c>
      <c r="Q312" s="85">
        <f t="shared" si="21"/>
        <v>0.24</v>
      </c>
      <c r="R312" s="36">
        <f>VLOOKUP(A312,'Synthèse des ventes 2022'!$A$3:$C$535,3,FALSE)</f>
        <v>220</v>
      </c>
      <c r="S312" s="67" t="s">
        <v>4408</v>
      </c>
    </row>
    <row r="313" spans="1:19" ht="15.75" thickBot="1" x14ac:dyDescent="0.3">
      <c r="A313" s="55" t="s">
        <v>92</v>
      </c>
      <c r="B313" s="56" t="s">
        <v>3812</v>
      </c>
      <c r="C313" s="93">
        <f>VLOOKUP(A313,'Sans déclinaison'!$D$1:$J$187,7,FALSE)</f>
        <v>1</v>
      </c>
      <c r="D313" s="93"/>
      <c r="E313" s="56" t="str">
        <f>VLOOKUP(A313,ARTICLES!$A$1:$BE$1292,57,FALSE)</f>
        <v>AS</v>
      </c>
      <c r="F313" s="56">
        <f>VLOOKUP(A313,ARTICLES!$A$1:$AZ$1292,52,FALSE)</f>
        <v>103</v>
      </c>
      <c r="G313" s="57">
        <v>90</v>
      </c>
      <c r="H313" s="58">
        <v>90.885000000000005</v>
      </c>
      <c r="I313" s="41">
        <v>9.8333333333333901E-3</v>
      </c>
      <c r="J313" s="42">
        <v>95.49</v>
      </c>
      <c r="K313" s="41">
        <v>5.0668427133190183E-2</v>
      </c>
      <c r="L313" s="43">
        <v>48.224999999999994</v>
      </c>
      <c r="M313" s="41">
        <v>-0.49497329563305059</v>
      </c>
      <c r="N313" s="44">
        <f>VLOOKUP(A313,'BASE ARTICLE SAMUEL 25012023 v1'!$A$1:$K$1287,11,FALSE)</f>
        <v>50.16</v>
      </c>
      <c r="O313" s="69">
        <f t="shared" si="20"/>
        <v>4.0124416796267548E-2</v>
      </c>
      <c r="P313" s="48">
        <f>VLOOKUP(A313,'BASE ARTICLE SAMUEL 25012023 v2'!$A$1:$K$4927,11,FALSE)</f>
        <v>50.16</v>
      </c>
      <c r="Q313" s="85">
        <f t="shared" si="21"/>
        <v>4.0124416796267548E-2</v>
      </c>
      <c r="R313" s="36">
        <f>VLOOKUP(A313,'Synthèse des ventes 2022'!$A$3:$C$535,3,FALSE)</f>
        <v>151</v>
      </c>
      <c r="S313" s="67" t="s">
        <v>4408</v>
      </c>
    </row>
    <row r="314" spans="1:19" ht="15.75" thickBot="1" x14ac:dyDescent="0.3">
      <c r="A314" s="55" t="s">
        <v>99</v>
      </c>
      <c r="B314" s="56" t="s">
        <v>3813</v>
      </c>
      <c r="C314" s="93">
        <f>VLOOKUP(A314,'Sans déclinaison'!$D$1:$J$187,7,FALSE)</f>
        <v>1</v>
      </c>
      <c r="D314" s="93"/>
      <c r="E314" s="56" t="str">
        <f>VLOOKUP(A314,ARTICLES!$A$1:$BE$1292,57,FALSE)</f>
        <v>AS</v>
      </c>
      <c r="F314" s="56">
        <f>VLOOKUP(A314,ARTICLES!$A$1:$AZ$1292,52,FALSE)</f>
        <v>62</v>
      </c>
      <c r="G314" s="57">
        <v>24</v>
      </c>
      <c r="H314" s="58">
        <v>24.825000000000003</v>
      </c>
      <c r="I314" s="41">
        <v>3.4375000000000121E-2</v>
      </c>
      <c r="J314" s="42">
        <v>26.085000000000001</v>
      </c>
      <c r="K314" s="41">
        <v>5.0755287009063357E-2</v>
      </c>
      <c r="L314" s="43">
        <v>30.558</v>
      </c>
      <c r="M314" s="41">
        <v>0.17147786083956293</v>
      </c>
      <c r="N314" s="44">
        <f>VLOOKUP(A314,'BASE ARTICLE SAMUEL 25012023 v1'!$A$1:$K$1287,11,FALSE)</f>
        <v>31.5</v>
      </c>
      <c r="O314" s="69">
        <f t="shared" si="20"/>
        <v>3.0826624779108587E-2</v>
      </c>
      <c r="P314" s="48">
        <f>VLOOKUP(A314,'BASE ARTICLE SAMUEL 25012023 v2'!$A$1:$K$4927,11,FALSE)</f>
        <v>31.5</v>
      </c>
      <c r="Q314" s="85">
        <f t="shared" si="21"/>
        <v>3.0826624779108587E-2</v>
      </c>
      <c r="R314" s="36">
        <f>VLOOKUP(A314,'Synthèse des ventes 2022'!$A$3:$C$535,3,FALSE)</f>
        <v>62</v>
      </c>
      <c r="S314" s="67" t="s">
        <v>4408</v>
      </c>
    </row>
    <row r="315" spans="1:19" ht="15.75" thickBot="1" x14ac:dyDescent="0.3">
      <c r="A315" s="55" t="s">
        <v>203</v>
      </c>
      <c r="B315" s="56" t="s">
        <v>3814</v>
      </c>
      <c r="C315" s="93">
        <f>VLOOKUP(A315,'Sans déclinaison'!$D$1:$J$187,7,FALSE)</f>
        <v>1</v>
      </c>
      <c r="D315" s="93"/>
      <c r="E315" s="56" t="str">
        <f>VLOOKUP(A315,ARTICLES!$A$1:$BE$1292,57,FALSE)</f>
        <v>AS</v>
      </c>
      <c r="F315" s="56">
        <f>VLOOKUP(A315,ARTICLES!$A$1:$AZ$1292,52,FALSE)</f>
        <v>104</v>
      </c>
      <c r="G315" s="57">
        <v>35</v>
      </c>
      <c r="H315" s="58">
        <v>35.664000000000001</v>
      </c>
      <c r="I315" s="41">
        <v>1.8971428571428615E-2</v>
      </c>
      <c r="J315" s="42">
        <v>35.664000000000001</v>
      </c>
      <c r="K315" s="41">
        <v>0</v>
      </c>
      <c r="L315" s="43">
        <v>41.15100000000001</v>
      </c>
      <c r="M315" s="41">
        <v>0.15385262449528961</v>
      </c>
      <c r="N315" s="44">
        <f>VLOOKUP(A315,'BASE ARTICLE SAMUEL 25012023 v1'!$A$1:$K$1287,11,FALSE)</f>
        <v>40.5</v>
      </c>
      <c r="O315" s="69">
        <f t="shared" si="20"/>
        <v>-1.581978566742024E-2</v>
      </c>
      <c r="P315" s="48">
        <f>VLOOKUP(A315,'BASE ARTICLE SAMUEL 25012023 v2'!$A$1:$K$4927,11,FALSE)</f>
        <v>40.5</v>
      </c>
      <c r="Q315" s="85">
        <f t="shared" si="21"/>
        <v>-1.581978566742024E-2</v>
      </c>
      <c r="R315" s="36">
        <f>VLOOKUP(A315,'Synthèse des ventes 2022'!$A$3:$C$535,3,FALSE)</f>
        <v>72</v>
      </c>
      <c r="S315" s="67" t="s">
        <v>4408</v>
      </c>
    </row>
    <row r="316" spans="1:19" ht="15.75" thickBot="1" x14ac:dyDescent="0.3">
      <c r="A316" s="55" t="s">
        <v>759</v>
      </c>
      <c r="B316" s="56" t="s">
        <v>760</v>
      </c>
      <c r="C316" s="93">
        <f>VLOOKUP(A316,'Sans déclinaison'!$D$1:$J$187,7,FALSE)</f>
        <v>0</v>
      </c>
      <c r="D316" s="93"/>
      <c r="E316" s="56" t="str">
        <f>VLOOKUP(A316,ARTICLES!$A$1:$BE$1292,57,FALSE)</f>
        <v>AS</v>
      </c>
      <c r="F316" s="56">
        <f>VLOOKUP(A316,ARTICLES!$A$1:$AZ$1292,52,FALSE)</f>
        <v>454</v>
      </c>
      <c r="G316" s="57">
        <v>27</v>
      </c>
      <c r="H316" s="58">
        <v>27</v>
      </c>
      <c r="I316" s="41">
        <v>0</v>
      </c>
      <c r="J316" s="42">
        <v>28.815000000000001</v>
      </c>
      <c r="K316" s="41">
        <v>6.7222222222222267E-2</v>
      </c>
      <c r="L316" s="43">
        <v>28.815000000000001</v>
      </c>
      <c r="M316" s="41">
        <v>0</v>
      </c>
      <c r="N316" s="44">
        <f>VLOOKUP(A316,'BASE ARTICLE SAMUEL 25012023 v1'!$A$1:$K$1287,11,FALSE)</f>
        <v>28.815000000000001</v>
      </c>
      <c r="O316" s="69"/>
      <c r="P316" s="48">
        <f>VLOOKUP(A316,'BASE ARTICLE SAMUEL 25012023 v2'!$A$1:$K$4927,11,FALSE)</f>
        <v>28.815000000000001</v>
      </c>
      <c r="Q316" s="85">
        <f t="shared" si="21"/>
        <v>0</v>
      </c>
      <c r="R316" s="36">
        <f>VLOOKUP(A316,'Synthèse des ventes 2022'!$A$3:$C$535,3,FALSE)</f>
        <v>4</v>
      </c>
      <c r="S316" s="67" t="s">
        <v>4408</v>
      </c>
    </row>
    <row r="317" spans="1:19" ht="15.75" thickBot="1" x14ac:dyDescent="0.3">
      <c r="A317" s="55" t="s">
        <v>762</v>
      </c>
      <c r="B317" s="56" t="s">
        <v>763</v>
      </c>
      <c r="C317" s="93">
        <f>VLOOKUP(A317,'Sans déclinaison'!$D$1:$J$187,7,FALSE)</f>
        <v>0</v>
      </c>
      <c r="D317" s="93"/>
      <c r="E317" s="56" t="str">
        <f>VLOOKUP(A317,ARTICLES!$A$1:$BE$1292,57,FALSE)</f>
        <v>AS</v>
      </c>
      <c r="F317" s="56">
        <f>VLOOKUP(A317,ARTICLES!$A$1:$AZ$1292,52,FALSE)</f>
        <v>455</v>
      </c>
      <c r="G317" s="57">
        <v>27</v>
      </c>
      <c r="H317" s="58">
        <v>27</v>
      </c>
      <c r="I317" s="41">
        <v>0</v>
      </c>
      <c r="J317" s="42">
        <v>28.08</v>
      </c>
      <c r="K317" s="41">
        <v>3.9999999999999938E-2</v>
      </c>
      <c r="L317" s="43">
        <v>28.08</v>
      </c>
      <c r="M317" s="41">
        <v>0</v>
      </c>
      <c r="N317" s="44">
        <f>VLOOKUP(A317,'BASE ARTICLE SAMUEL 25012023 v1'!$A$1:$K$1287,11,FALSE)</f>
        <v>28.08</v>
      </c>
      <c r="O317" s="69" t="str">
        <f t="shared" si="20"/>
        <v/>
      </c>
      <c r="P317" s="48">
        <f>VLOOKUP(A317,'BASE ARTICLE SAMUEL 25012023 v2'!$A$1:$K$4927,11,FALSE)</f>
        <v>28.08</v>
      </c>
      <c r="Q317" s="85">
        <f t="shared" si="21"/>
        <v>0</v>
      </c>
      <c r="R317" s="36">
        <f>VLOOKUP(A317,'Synthèse des ventes 2022'!$A$3:$C$535,3,FALSE)</f>
        <v>13</v>
      </c>
      <c r="S317" s="67" t="s">
        <v>4408</v>
      </c>
    </row>
    <row r="318" spans="1:19" ht="15.75" thickBot="1" x14ac:dyDescent="0.3">
      <c r="A318" s="55" t="s">
        <v>764</v>
      </c>
      <c r="B318" s="56" t="s">
        <v>765</v>
      </c>
      <c r="C318" s="93">
        <f>VLOOKUP(A318,'Sans déclinaison'!$D$1:$J$187,7,FALSE)</f>
        <v>0</v>
      </c>
      <c r="D318" s="93"/>
      <c r="E318" s="56" t="str">
        <f>VLOOKUP(A318,ARTICLES!$A$1:$BE$1292,57,FALSE)</f>
        <v>AS</v>
      </c>
      <c r="F318" s="56">
        <f>VLOOKUP(A318,ARTICLES!$A$1:$AZ$1292,52,FALSE)</f>
        <v>456</v>
      </c>
      <c r="G318" s="57">
        <v>31</v>
      </c>
      <c r="H318" s="58">
        <v>31</v>
      </c>
      <c r="I318" s="41">
        <v>0</v>
      </c>
      <c r="J318" s="42">
        <v>34.200000000000003</v>
      </c>
      <c r="K318" s="41">
        <v>0.103225806451613</v>
      </c>
      <c r="L318" s="43">
        <v>34.200000000000003</v>
      </c>
      <c r="M318" s="41">
        <v>0</v>
      </c>
      <c r="N318" s="44">
        <f>VLOOKUP(A318,'BASE ARTICLE SAMUEL 25012023 v1'!$A$1:$K$1287,11,FALSE)</f>
        <v>34.200000000000003</v>
      </c>
      <c r="O318" s="69" t="str">
        <f t="shared" si="20"/>
        <v/>
      </c>
      <c r="P318" s="48">
        <f>VLOOKUP(A318,'BASE ARTICLE SAMUEL 25012023 v2'!$A$1:$K$4927,11,FALSE)</f>
        <v>34.200000000000003</v>
      </c>
      <c r="Q318" s="85">
        <f t="shared" si="21"/>
        <v>0</v>
      </c>
      <c r="R318" s="36"/>
      <c r="S318" s="67" t="s">
        <v>4408</v>
      </c>
    </row>
    <row r="319" spans="1:19" ht="15.75" thickBot="1" x14ac:dyDescent="0.3">
      <c r="A319" s="55" t="s">
        <v>472</v>
      </c>
      <c r="B319" s="56" t="s">
        <v>473</v>
      </c>
      <c r="C319" s="93">
        <f>VLOOKUP(A319,'Sans déclinaison'!$D$1:$J$187,7,FALSE)</f>
        <v>0</v>
      </c>
      <c r="D319" s="93"/>
      <c r="E319" s="56" t="str">
        <f>VLOOKUP(A319,ARTICLES!$A$1:$BE$1292,57,FALSE)</f>
        <v>AS</v>
      </c>
      <c r="F319" s="56">
        <f>VLOOKUP(A319,ARTICLES!$A$1:$AZ$1292,52,FALSE)</f>
        <v>143</v>
      </c>
      <c r="G319" s="57">
        <v>138.13</v>
      </c>
      <c r="H319" s="58">
        <v>138.13</v>
      </c>
      <c r="I319" s="41">
        <v>0</v>
      </c>
      <c r="J319" s="42">
        <v>157.5</v>
      </c>
      <c r="K319" s="41">
        <v>0.1402302179106639</v>
      </c>
      <c r="L319" s="43">
        <v>157.5</v>
      </c>
      <c r="M319" s="41">
        <v>0</v>
      </c>
      <c r="N319" s="44">
        <f>VLOOKUP(A319,'BASE ARTICLE SAMUEL 25012023 v1'!$A$1:$K$1287,11,FALSE)</f>
        <v>157.5</v>
      </c>
      <c r="O319" s="69" t="str">
        <f t="shared" si="20"/>
        <v/>
      </c>
      <c r="P319" s="48">
        <f>VLOOKUP(A319,'BASE ARTICLE SAMUEL 25012023 v2'!$A$1:$K$4927,11,FALSE)</f>
        <v>157.5</v>
      </c>
      <c r="Q319" s="85">
        <f t="shared" si="21"/>
        <v>0</v>
      </c>
      <c r="R319" s="36"/>
      <c r="S319" s="67" t="s">
        <v>4408</v>
      </c>
    </row>
    <row r="320" spans="1:19" ht="15.75" thickBot="1" x14ac:dyDescent="0.3">
      <c r="A320" s="55" t="s">
        <v>434</v>
      </c>
      <c r="B320" s="56" t="s">
        <v>435</v>
      </c>
      <c r="C320" s="100">
        <f>VLOOKUP(A320,'Sans déclinaison'!$D$1:$J$193,7,FALSE)</f>
        <v>1</v>
      </c>
      <c r="D320" s="100"/>
      <c r="E320" s="56" t="str">
        <f>VLOOKUP(A320,ARTICLES!$A$1:$BE$1292,57,FALSE)</f>
        <v>AS</v>
      </c>
      <c r="F320" s="56">
        <f>VLOOKUP(A320,ARTICLES!$A$1:$AZ$1292,52,FALSE)</f>
        <v>13</v>
      </c>
      <c r="G320" s="57">
        <v>11.25</v>
      </c>
      <c r="H320" s="58">
        <v>11.25</v>
      </c>
      <c r="I320" s="41">
        <v>0</v>
      </c>
      <c r="J320" s="42">
        <v>11.25</v>
      </c>
      <c r="K320" s="41">
        <v>0</v>
      </c>
      <c r="L320" s="43">
        <v>11.47</v>
      </c>
      <c r="M320" s="41">
        <v>1.9555555555555611E-2</v>
      </c>
      <c r="N320" s="44">
        <f>VLOOKUP(A320,'BASE ARTICLE SAMUEL 25012023 v1'!$A$1:$K$1287,11,FALSE)</f>
        <v>9.7999999999999989</v>
      </c>
      <c r="O320" s="69">
        <f t="shared" si="20"/>
        <v>-0.14559721011333929</v>
      </c>
      <c r="P320" s="48">
        <f>VLOOKUP(A320,'BASE ARTICLE SAMUEL 25012023 v2'!$A$1:$K$4927,11,FALSE)</f>
        <v>9.7999999999999989</v>
      </c>
      <c r="Q320" s="85">
        <f t="shared" si="21"/>
        <v>-0.14559721011333929</v>
      </c>
      <c r="R320" s="36">
        <f>VLOOKUP(A320,'Synthèse des ventes 2022'!$A$3:$C$535,3,FALSE)</f>
        <v>102</v>
      </c>
      <c r="S320" s="67" t="s">
        <v>4408</v>
      </c>
    </row>
    <row r="321" spans="1:19" ht="15.75" thickBot="1" x14ac:dyDescent="0.3">
      <c r="A321" s="55" t="s">
        <v>539</v>
      </c>
      <c r="B321" s="56" t="s">
        <v>3815</v>
      </c>
      <c r="C321" s="93">
        <f>VLOOKUP(A321,'Sans déclinaison'!$D$1:$J$187,7,FALSE)</f>
        <v>0</v>
      </c>
      <c r="D321" s="93"/>
      <c r="E321" s="56" t="str">
        <f>VLOOKUP(A321,ARTICLES!$A$1:$BE$1292,57,FALSE)</f>
        <v>AS</v>
      </c>
      <c r="F321" s="56">
        <f>VLOOKUP(A321,ARTICLES!$A$1:$AZ$1292,52,FALSE)</f>
        <v>147</v>
      </c>
      <c r="G321" s="57">
        <v>431.65</v>
      </c>
      <c r="H321" s="58">
        <v>431.65</v>
      </c>
      <c r="I321" s="41">
        <v>0</v>
      </c>
      <c r="J321" s="42">
        <v>469.5</v>
      </c>
      <c r="K321" s="41">
        <v>8.7686783273485516E-2</v>
      </c>
      <c r="L321" s="43">
        <v>469.5</v>
      </c>
      <c r="M321" s="41">
        <v>0</v>
      </c>
      <c r="N321" s="44">
        <f>VLOOKUP(A321,'BASE ARTICLE SAMUEL 25012023 v1'!$A$1:$K$1287,11,FALSE)</f>
        <v>469.5</v>
      </c>
      <c r="O321" s="69" t="str">
        <f t="shared" si="20"/>
        <v/>
      </c>
      <c r="P321" s="48">
        <f>VLOOKUP(A321,'BASE ARTICLE SAMUEL 25012023 v2'!$A$1:$K$4927,11,FALSE)</f>
        <v>469.5</v>
      </c>
      <c r="Q321" s="85">
        <f t="shared" si="21"/>
        <v>0</v>
      </c>
      <c r="R321" s="36">
        <f>VLOOKUP(A321,'Synthèse des ventes 2022'!$A$3:$C$535,3,FALSE)</f>
        <v>4</v>
      </c>
      <c r="S321" s="67" t="s">
        <v>4408</v>
      </c>
    </row>
    <row r="322" spans="1:19" ht="15.75" thickBot="1" x14ac:dyDescent="0.3">
      <c r="A322" s="55" t="s">
        <v>541</v>
      </c>
      <c r="B322" s="56" t="s">
        <v>3816</v>
      </c>
      <c r="C322" s="93">
        <f>VLOOKUP(A322,'Sans déclinaison'!$D$1:$J$187,7,FALSE)</f>
        <v>0</v>
      </c>
      <c r="D322" s="93"/>
      <c r="E322" s="56" t="str">
        <f>VLOOKUP(A322,ARTICLES!$A$1:$BE$1292,57,FALSE)</f>
        <v>AS</v>
      </c>
      <c r="F322" s="56">
        <f>VLOOKUP(A322,ARTICLES!$A$1:$AZ$1292,52,FALSE)</f>
        <v>148</v>
      </c>
      <c r="G322" s="57">
        <v>441.73</v>
      </c>
      <c r="H322" s="58">
        <v>441.73</v>
      </c>
      <c r="I322" s="41">
        <v>0</v>
      </c>
      <c r="J322" s="42">
        <v>499.5</v>
      </c>
      <c r="K322" s="41">
        <v>0.13078124646277134</v>
      </c>
      <c r="L322" s="43">
        <v>499.5</v>
      </c>
      <c r="M322" s="41">
        <v>0</v>
      </c>
      <c r="N322" s="44">
        <f>VLOOKUP(A322,'BASE ARTICLE SAMUEL 25012023 v1'!$A$1:$K$1287,11,FALSE)</f>
        <v>499.5</v>
      </c>
      <c r="O322" s="69" t="str">
        <f t="shared" si="20"/>
        <v/>
      </c>
      <c r="P322" s="48">
        <f>VLOOKUP(A322,'BASE ARTICLE SAMUEL 25012023 v2'!$A$1:$K$4927,11,FALSE)</f>
        <v>499.5</v>
      </c>
      <c r="Q322" s="85">
        <f t="shared" si="21"/>
        <v>0</v>
      </c>
      <c r="R322" s="36">
        <f>VLOOKUP(A322,'Synthèse des ventes 2022'!$A$3:$C$535,3,FALSE)</f>
        <v>4</v>
      </c>
      <c r="S322" s="67" t="s">
        <v>4408</v>
      </c>
    </row>
    <row r="323" spans="1:19" ht="15.75" thickBot="1" x14ac:dyDescent="0.3">
      <c r="A323" s="55" t="s">
        <v>430</v>
      </c>
      <c r="B323" s="56" t="s">
        <v>3817</v>
      </c>
      <c r="C323" s="93">
        <f>VLOOKUP(A323,'Sans déclinaison'!$D$1:$J$187,7,FALSE)</f>
        <v>0</v>
      </c>
      <c r="D323" s="93"/>
      <c r="E323" s="56" t="str">
        <f>VLOOKUP(A323,ARTICLES!$A$1:$BE$1292,57,FALSE)</f>
        <v>AS</v>
      </c>
      <c r="F323" s="56">
        <f>VLOOKUP(A323,ARTICLES!$A$1:$AZ$1292,52,FALSE)</f>
        <v>146</v>
      </c>
      <c r="G323" s="57">
        <v>315.06</v>
      </c>
      <c r="H323" s="58">
        <v>315.06</v>
      </c>
      <c r="I323" s="41">
        <v>0</v>
      </c>
      <c r="J323" s="42">
        <v>360.43</v>
      </c>
      <c r="K323" s="41">
        <v>0.1440043166381007</v>
      </c>
      <c r="L323" s="43">
        <v>360.43</v>
      </c>
      <c r="M323" s="41">
        <v>0</v>
      </c>
      <c r="N323" s="44">
        <f>VLOOKUP(A323,'BASE ARTICLE SAMUEL 25012023 v1'!$A$1:$K$1287,11,FALSE)</f>
        <v>360.43</v>
      </c>
      <c r="O323" s="69" t="str">
        <f t="shared" si="20"/>
        <v/>
      </c>
      <c r="P323" s="48">
        <f>VLOOKUP(A323,'BASE ARTICLE SAMUEL 25012023 v2'!$A$1:$K$4927,11,FALSE)</f>
        <v>360.43</v>
      </c>
      <c r="Q323" s="85">
        <f t="shared" si="21"/>
        <v>0</v>
      </c>
      <c r="R323" s="36">
        <f>VLOOKUP(A323,'Synthèse des ventes 2022'!$A$3:$C$535,3,FALSE)</f>
        <v>69</v>
      </c>
      <c r="S323" s="67" t="s">
        <v>4408</v>
      </c>
    </row>
    <row r="324" spans="1:19" ht="15.75" thickBot="1" x14ac:dyDescent="0.3">
      <c r="A324" s="55" t="s">
        <v>474</v>
      </c>
      <c r="B324" s="56" t="s">
        <v>475</v>
      </c>
      <c r="C324" s="93">
        <f>VLOOKUP(A324,'Sans déclinaison'!$D$1:$J$187,7,FALSE)</f>
        <v>0</v>
      </c>
      <c r="D324" s="93"/>
      <c r="E324" s="56" t="str">
        <f>VLOOKUP(A324,ARTICLES!$A$1:$BE$1292,57,FALSE)</f>
        <v>AS</v>
      </c>
      <c r="F324" s="56">
        <f>VLOOKUP(A324,ARTICLES!$A$1:$AZ$1292,52,FALSE)</f>
        <v>142</v>
      </c>
      <c r="G324" s="57">
        <v>119.89</v>
      </c>
      <c r="H324" s="58">
        <v>119.89</v>
      </c>
      <c r="I324" s="41">
        <v>0</v>
      </c>
      <c r="J324" s="42">
        <v>132</v>
      </c>
      <c r="K324" s="41">
        <v>0.10100925848694636</v>
      </c>
      <c r="L324" s="43">
        <v>132</v>
      </c>
      <c r="M324" s="41">
        <v>0</v>
      </c>
      <c r="N324" s="44">
        <f>VLOOKUP(A324,'BASE ARTICLE SAMUEL 25012023 v1'!$A$1:$K$1287,11,FALSE)</f>
        <v>132</v>
      </c>
      <c r="O324" s="69" t="str">
        <f t="shared" si="20"/>
        <v/>
      </c>
      <c r="P324" s="48">
        <f>VLOOKUP(A324,'BASE ARTICLE SAMUEL 25012023 v2'!$A$1:$K$4927,11,FALSE)</f>
        <v>132</v>
      </c>
      <c r="Q324" s="85">
        <f t="shared" si="21"/>
        <v>0</v>
      </c>
      <c r="R324" s="36">
        <f>VLOOKUP(A324,'Synthèse des ventes 2022'!$A$3:$C$535,3,FALSE)</f>
        <v>5</v>
      </c>
      <c r="S324" s="67" t="s">
        <v>4408</v>
      </c>
    </row>
    <row r="325" spans="1:19" ht="15.75" thickBot="1" x14ac:dyDescent="0.3">
      <c r="A325" s="55" t="s">
        <v>543</v>
      </c>
      <c r="B325" s="56" t="s">
        <v>3818</v>
      </c>
      <c r="C325" s="93">
        <f>VLOOKUP(A325,'Sans déclinaison'!$D$1:$J$187,7,FALSE)</f>
        <v>0</v>
      </c>
      <c r="D325" s="93"/>
      <c r="E325" s="56" t="str">
        <f>VLOOKUP(A325,ARTICLES!$A$1:$BE$1292,57,FALSE)</f>
        <v>AS</v>
      </c>
      <c r="F325" s="56">
        <f>VLOOKUP(A325,ARTICLES!$A$1:$AZ$1292,52,FALSE)</f>
        <v>145</v>
      </c>
      <c r="G325" s="57">
        <v>237.1</v>
      </c>
      <c r="H325" s="58">
        <v>237.1</v>
      </c>
      <c r="I325" s="41">
        <v>0</v>
      </c>
      <c r="J325" s="42">
        <v>267</v>
      </c>
      <c r="K325" s="41">
        <v>0.12610712779417971</v>
      </c>
      <c r="L325" s="43">
        <v>267</v>
      </c>
      <c r="M325" s="41">
        <v>0</v>
      </c>
      <c r="N325" s="44">
        <f>VLOOKUP(A325,'BASE ARTICLE SAMUEL 25012023 v1'!$A$1:$K$1287,11,FALSE)</f>
        <v>267</v>
      </c>
      <c r="O325" s="69" t="str">
        <f t="shared" si="20"/>
        <v/>
      </c>
      <c r="P325" s="48">
        <f>VLOOKUP(A325,'BASE ARTICLE SAMUEL 25012023 v2'!$A$1:$K$4927,11,FALSE)</f>
        <v>267</v>
      </c>
      <c r="Q325" s="85">
        <f t="shared" si="21"/>
        <v>0</v>
      </c>
      <c r="R325" s="36"/>
      <c r="S325" s="67" t="s">
        <v>4408</v>
      </c>
    </row>
    <row r="326" spans="1:19" ht="15.75" thickBot="1" x14ac:dyDescent="0.3">
      <c r="A326" s="55" t="s">
        <v>432</v>
      </c>
      <c r="B326" s="56" t="s">
        <v>3819</v>
      </c>
      <c r="C326" s="93">
        <f>VLOOKUP(A326,'Sans déclinaison'!$D$1:$J$187,7,FALSE)</f>
        <v>0</v>
      </c>
      <c r="D326" s="93"/>
      <c r="E326" s="56" t="str">
        <f>VLOOKUP(A326,ARTICLES!$A$1:$BE$1292,57,FALSE)</f>
        <v>AS</v>
      </c>
      <c r="F326" s="56">
        <f>VLOOKUP(A326,ARTICLES!$A$1:$AZ$1292,52,FALSE)</f>
        <v>144</v>
      </c>
      <c r="G326" s="57">
        <v>191.42</v>
      </c>
      <c r="H326" s="58">
        <v>191.42</v>
      </c>
      <c r="I326" s="41">
        <v>0</v>
      </c>
      <c r="J326" s="42">
        <v>223.5</v>
      </c>
      <c r="K326" s="41">
        <v>0.167589593563891</v>
      </c>
      <c r="L326" s="43">
        <v>223.5</v>
      </c>
      <c r="M326" s="41">
        <v>0</v>
      </c>
      <c r="N326" s="44">
        <f>VLOOKUP(A326,'BASE ARTICLE SAMUEL 25012023 v1'!$A$1:$K$1287,11,FALSE)</f>
        <v>223.5</v>
      </c>
      <c r="O326" s="69" t="str">
        <f t="shared" si="20"/>
        <v/>
      </c>
      <c r="P326" s="48">
        <f>VLOOKUP(A326,'BASE ARTICLE SAMUEL 25012023 v2'!$A$1:$K$4927,11,FALSE)</f>
        <v>223.5</v>
      </c>
      <c r="Q326" s="85">
        <f t="shared" si="21"/>
        <v>0</v>
      </c>
      <c r="R326" s="36">
        <f>VLOOKUP(A326,'Synthèse des ventes 2022'!$A$3:$C$535,3,FALSE)</f>
        <v>41</v>
      </c>
      <c r="S326" s="67" t="s">
        <v>4408</v>
      </c>
    </row>
    <row r="327" spans="1:19" ht="15.75" thickBot="1" x14ac:dyDescent="0.3">
      <c r="A327" s="55" t="s">
        <v>130</v>
      </c>
      <c r="B327" s="56" t="s">
        <v>131</v>
      </c>
      <c r="C327" s="93">
        <f>VLOOKUP(A327,'Sans déclinaison'!$D$1:$J$187,7,FALSE)</f>
        <v>1</v>
      </c>
      <c r="D327" s="93"/>
      <c r="E327" s="56" t="str">
        <f>VLOOKUP(A327,ARTICLES!$A$1:$BE$1292,57,FALSE)</f>
        <v>AS</v>
      </c>
      <c r="F327" s="56">
        <f>VLOOKUP(A327,ARTICLES!$A$1:$AZ$1292,52,FALSE)</f>
        <v>125</v>
      </c>
      <c r="G327" s="57">
        <v>107.62</v>
      </c>
      <c r="H327" s="58">
        <v>107.62</v>
      </c>
      <c r="I327" s="41">
        <v>0</v>
      </c>
      <c r="J327" s="42">
        <v>117.8</v>
      </c>
      <c r="K327" s="41">
        <v>9.4592083255900322E-2</v>
      </c>
      <c r="L327" s="43">
        <v>127.224</v>
      </c>
      <c r="M327" s="41">
        <v>8.0000000000000057E-2</v>
      </c>
      <c r="N327" s="44">
        <f>VLOOKUP(A327,'BASE ARTICLE SAMUEL 25012023 v1'!$A$1:$K$1287,11,FALSE)</f>
        <v>129.58000000000001</v>
      </c>
      <c r="O327" s="69">
        <f t="shared" si="20"/>
        <v>1.8518518518518587E-2</v>
      </c>
      <c r="P327" s="48">
        <f>VLOOKUP(A327,'BASE ARTICLE SAMUEL 25012023 v2'!$A$1:$K$4927,11,FALSE)</f>
        <v>129.58000000000001</v>
      </c>
      <c r="Q327" s="85">
        <f t="shared" si="21"/>
        <v>1.8518518518518587E-2</v>
      </c>
      <c r="R327" s="36">
        <f>VLOOKUP(A327,'Synthèse des ventes 2022'!$A$3:$C$535,3,FALSE)</f>
        <v>28</v>
      </c>
      <c r="S327" s="67" t="s">
        <v>4408</v>
      </c>
    </row>
    <row r="328" spans="1:19" ht="15.75" thickBot="1" x14ac:dyDescent="0.3">
      <c r="A328" s="55" t="s">
        <v>384</v>
      </c>
      <c r="B328" s="56" t="s">
        <v>385</v>
      </c>
      <c r="C328" s="93">
        <f>VLOOKUP(A328,'Sans déclinaison'!$D$1:$J$187,7,FALSE)</f>
        <v>1</v>
      </c>
      <c r="D328" s="93"/>
      <c r="E328" s="56" t="str">
        <f>VLOOKUP(A328,ARTICLES!$A$1:$BE$1292,57,FALSE)</f>
        <v>AS</v>
      </c>
      <c r="F328" s="56">
        <f>VLOOKUP(A328,ARTICLES!$A$1:$AZ$1292,52,FALSE)</f>
        <v>126</v>
      </c>
      <c r="G328" s="57">
        <v>71.05</v>
      </c>
      <c r="H328" s="58">
        <v>71.05</v>
      </c>
      <c r="I328" s="41">
        <v>0</v>
      </c>
      <c r="J328" s="42">
        <v>71.05</v>
      </c>
      <c r="K328" s="41">
        <v>0</v>
      </c>
      <c r="L328" s="43">
        <v>75.600000000000009</v>
      </c>
      <c r="M328" s="41">
        <v>6.4039408866995232E-2</v>
      </c>
      <c r="N328" s="44">
        <f>VLOOKUP(A328,'BASE ARTICLE SAMUEL 25012023 v1'!$A$1:$K$1287,11,FALSE)</f>
        <v>77</v>
      </c>
      <c r="O328" s="69">
        <f t="shared" si="20"/>
        <v>1.8518518518518403E-2</v>
      </c>
      <c r="P328" s="48">
        <f>VLOOKUP(A328,'BASE ARTICLE SAMUEL 25012023 v2'!$A$1:$K$4927,11,FALSE)</f>
        <v>77</v>
      </c>
      <c r="Q328" s="85">
        <f t="shared" si="21"/>
        <v>1.8518518518518403E-2</v>
      </c>
      <c r="R328" s="36">
        <f>VLOOKUP(A328,'Synthèse des ventes 2022'!$A$3:$C$535,3,FALSE)</f>
        <v>25</v>
      </c>
      <c r="S328" s="67" t="s">
        <v>4408</v>
      </c>
    </row>
    <row r="329" spans="1:19" ht="15.75" thickBot="1" x14ac:dyDescent="0.3">
      <c r="A329" s="55" t="s">
        <v>382</v>
      </c>
      <c r="B329" s="56" t="s">
        <v>383</v>
      </c>
      <c r="C329" s="93">
        <f>VLOOKUP(A329,'Sans déclinaison'!$D$1:$J$187,7,FALSE)</f>
        <v>1</v>
      </c>
      <c r="D329" s="93"/>
      <c r="E329" s="56" t="str">
        <f>VLOOKUP(A329,ARTICLES!$A$1:$BE$1292,57,FALSE)</f>
        <v>AS</v>
      </c>
      <c r="F329" s="56">
        <f>VLOOKUP(A329,ARTICLES!$A$1:$AZ$1292,52,FALSE)</f>
        <v>127</v>
      </c>
      <c r="G329" s="57">
        <v>100.31</v>
      </c>
      <c r="H329" s="58">
        <v>100.31</v>
      </c>
      <c r="I329" s="41">
        <v>0</v>
      </c>
      <c r="J329" s="42">
        <v>109.8</v>
      </c>
      <c r="K329" s="41">
        <v>9.4606719170571174E-2</v>
      </c>
      <c r="L329" s="43">
        <v>118.584</v>
      </c>
      <c r="M329" s="41">
        <v>8.0000000000000057E-2</v>
      </c>
      <c r="N329" s="44">
        <f>VLOOKUP(A329,'BASE ARTICLE SAMUEL 25012023 v1'!$A$1:$K$1287,11,FALSE)</f>
        <v>120.78</v>
      </c>
      <c r="O329" s="69">
        <f t="shared" si="20"/>
        <v>1.85185185185185E-2</v>
      </c>
      <c r="P329" s="48">
        <f>VLOOKUP(A329,'BASE ARTICLE SAMUEL 25012023 v2'!$A$1:$K$4927,11,FALSE)</f>
        <v>120.78</v>
      </c>
      <c r="Q329" s="85">
        <f t="shared" si="21"/>
        <v>1.85185185185185E-2</v>
      </c>
      <c r="R329" s="36">
        <f>VLOOKUP(A329,'Synthèse des ventes 2022'!$A$3:$C$535,3,FALSE)</f>
        <v>132</v>
      </c>
      <c r="S329" s="67" t="s">
        <v>4408</v>
      </c>
    </row>
    <row r="330" spans="1:19" ht="15.75" thickBot="1" x14ac:dyDescent="0.3">
      <c r="A330" s="55" t="s">
        <v>663</v>
      </c>
      <c r="B330" s="56" t="s">
        <v>664</v>
      </c>
      <c r="C330" s="93">
        <f>VLOOKUP(A330,'Sans déclinaison'!$D$1:$J$187,7,FALSE)</f>
        <v>0</v>
      </c>
      <c r="D330" s="93"/>
      <c r="E330" s="56" t="str">
        <f>VLOOKUP(A330,ARTICLES!$A$1:$BE$1292,57,FALSE)</f>
        <v>Z</v>
      </c>
      <c r="F330" s="56">
        <f>VLOOKUP(A330,ARTICLES!$A$1:$AZ$1292,52,FALSE)</f>
        <v>508</v>
      </c>
      <c r="G330" s="57">
        <v>25.14</v>
      </c>
      <c r="H330" s="58">
        <v>27.147539999999999</v>
      </c>
      <c r="I330" s="41">
        <v>7.985441527446295E-2</v>
      </c>
      <c r="J330" s="42">
        <v>29.085000000000001</v>
      </c>
      <c r="K330" s="41">
        <v>7.1367792440862096E-2</v>
      </c>
      <c r="L330" s="43">
        <v>29.085000000000001</v>
      </c>
      <c r="M330" s="41">
        <v>0</v>
      </c>
      <c r="N330" s="44">
        <f>VLOOKUP(A330,'BASE ARTICLE SAMUEL 25012023 v1'!$A$1:$K$1287,11,FALSE)</f>
        <v>29.085000000000001</v>
      </c>
      <c r="O330" s="69" t="str">
        <f t="shared" si="20"/>
        <v/>
      </c>
      <c r="P330" s="48">
        <f>VLOOKUP(A330,'BASE ARTICLE SAMUEL 25012023 v2'!$A$1:$K$4927,11,FALSE)</f>
        <v>29.085000000000001</v>
      </c>
      <c r="Q330" s="85">
        <f t="shared" si="21"/>
        <v>0</v>
      </c>
      <c r="R330" s="36">
        <f>VLOOKUP(A330,'Synthèse des ventes 2022'!$A$3:$C$535,3,FALSE)</f>
        <v>1</v>
      </c>
      <c r="S330" s="67" t="s">
        <v>4408</v>
      </c>
    </row>
    <row r="331" spans="1:19" ht="15.75" thickBot="1" x14ac:dyDescent="0.3">
      <c r="A331" s="55" t="s">
        <v>421</v>
      </c>
      <c r="B331" s="56" t="s">
        <v>422</v>
      </c>
      <c r="C331" s="93">
        <f>VLOOKUP(A331,'Sans déclinaison'!$D$1:$J$187,7,FALSE)</f>
        <v>0</v>
      </c>
      <c r="D331" s="93"/>
      <c r="E331" s="56" t="str">
        <f>VLOOKUP(A331,ARTICLES!$A$1:$BE$1292,57,FALSE)</f>
        <v>AS</v>
      </c>
      <c r="F331" s="56">
        <f>VLOOKUP(A331,ARTICLES!$A$1:$AZ$1292,52,FALSE)</f>
        <v>12</v>
      </c>
      <c r="G331" s="57">
        <v>38.799999999999997</v>
      </c>
      <c r="H331" s="58">
        <v>49</v>
      </c>
      <c r="I331" s="41">
        <v>0.2628865979381444</v>
      </c>
      <c r="J331" s="42">
        <v>52.5</v>
      </c>
      <c r="K331" s="41">
        <v>7.1428571428571425E-2</v>
      </c>
      <c r="L331" s="43">
        <v>52.5</v>
      </c>
      <c r="M331" s="41">
        <v>0</v>
      </c>
      <c r="N331" s="44">
        <f>VLOOKUP(A331,'BASE ARTICLE SAMUEL 25012023 v1'!$A$1:$K$1287,11,FALSE)</f>
        <v>52.5</v>
      </c>
      <c r="O331" s="69" t="str">
        <f t="shared" si="20"/>
        <v/>
      </c>
      <c r="P331" s="48">
        <f>VLOOKUP(A331,'BASE ARTICLE SAMUEL 25012023 v2'!$A$1:$K$4927,11,FALSE)</f>
        <v>52.5</v>
      </c>
      <c r="Q331" s="85">
        <f t="shared" si="21"/>
        <v>0</v>
      </c>
      <c r="R331" s="36">
        <f>VLOOKUP(A331,'Synthèse des ventes 2022'!$A$3:$C$535,3,FALSE)</f>
        <v>16</v>
      </c>
      <c r="S331" s="67" t="s">
        <v>4408</v>
      </c>
    </row>
    <row r="332" spans="1:19" ht="15.75" thickBot="1" x14ac:dyDescent="0.3">
      <c r="A332" s="55" t="s">
        <v>482</v>
      </c>
      <c r="B332" s="56" t="s">
        <v>483</v>
      </c>
      <c r="C332" s="93">
        <f>VLOOKUP(A332,'Sans déclinaison'!$D$1:$J$187,7,FALSE)</f>
        <v>0</v>
      </c>
      <c r="D332" s="93"/>
      <c r="E332" s="56" t="str">
        <f>VLOOKUP(A332,ARTICLES!$A$1:$BE$1292,57,FALSE)</f>
        <v>AS</v>
      </c>
      <c r="F332" s="56">
        <f>VLOOKUP(A332,ARTICLES!$A$1:$AZ$1292,52,FALSE)</f>
        <v>137</v>
      </c>
      <c r="G332" s="57">
        <v>47.94</v>
      </c>
      <c r="H332" s="58">
        <v>56.699999999999996</v>
      </c>
      <c r="I332" s="41">
        <v>0.1827284105131414</v>
      </c>
      <c r="J332" s="42">
        <v>60.75</v>
      </c>
      <c r="K332" s="41">
        <v>7.1428571428571508E-2</v>
      </c>
      <c r="L332" s="43">
        <v>60.75</v>
      </c>
      <c r="M332" s="41">
        <v>0</v>
      </c>
      <c r="N332" s="44">
        <f>VLOOKUP(A332,'BASE ARTICLE SAMUEL 25012023 v1'!$A$1:$K$1287,11,FALSE)</f>
        <v>60.75</v>
      </c>
      <c r="O332" s="69" t="str">
        <f t="shared" si="20"/>
        <v/>
      </c>
      <c r="P332" s="48">
        <f>VLOOKUP(A332,'BASE ARTICLE SAMUEL 25012023 v2'!$A$1:$K$4927,11,FALSE)</f>
        <v>60.75</v>
      </c>
      <c r="Q332" s="85">
        <f t="shared" si="21"/>
        <v>0</v>
      </c>
      <c r="R332" s="36">
        <f>VLOOKUP(A332,'Synthèse des ventes 2022'!$A$3:$C$535,3,FALSE)</f>
        <v>57</v>
      </c>
      <c r="S332" s="67" t="s">
        <v>4408</v>
      </c>
    </row>
    <row r="333" spans="1:19" ht="15.75" thickBot="1" x14ac:dyDescent="0.3">
      <c r="A333" s="55" t="s">
        <v>410</v>
      </c>
      <c r="B333" s="56" t="s">
        <v>411</v>
      </c>
      <c r="C333" s="93">
        <f>VLOOKUP(A333,'Sans déclinaison'!$D$1:$J$187,7,FALSE)</f>
        <v>0</v>
      </c>
      <c r="D333" s="93"/>
      <c r="E333" s="56" t="str">
        <f>VLOOKUP(A333,ARTICLES!$A$1:$BE$1292,57,FALSE)</f>
        <v>AS</v>
      </c>
      <c r="F333" s="56">
        <f>VLOOKUP(A333,ARTICLES!$A$1:$AZ$1292,52,FALSE)</f>
        <v>15</v>
      </c>
      <c r="G333" s="57">
        <v>38.369999999999997</v>
      </c>
      <c r="H333" s="58">
        <v>38.369999999999997</v>
      </c>
      <c r="I333" s="41">
        <v>0</v>
      </c>
      <c r="J333" s="42">
        <v>42</v>
      </c>
      <c r="K333" s="41">
        <v>9.4605160281469966E-2</v>
      </c>
      <c r="L333" s="43">
        <v>45.36</v>
      </c>
      <c r="M333" s="41">
        <v>7.9999999999999988E-2</v>
      </c>
      <c r="N333" s="44">
        <f>VLOOKUP(A333,'BASE ARTICLE SAMUEL 25012023 v1'!$A$1:$K$1287,11,FALSE)</f>
        <v>45.36</v>
      </c>
      <c r="O333" s="69" t="str">
        <f t="shared" si="20"/>
        <v/>
      </c>
      <c r="P333" s="48">
        <f>VLOOKUP(A333,'BASE ARTICLE SAMUEL 25012023 v2'!$A$1:$K$4927,11,FALSE)</f>
        <v>45.36</v>
      </c>
      <c r="Q333" s="85">
        <f t="shared" si="21"/>
        <v>0</v>
      </c>
      <c r="R333" s="36">
        <f>VLOOKUP(A333,'Synthèse des ventes 2022'!$A$3:$C$535,3,FALSE)</f>
        <v>4</v>
      </c>
      <c r="S333" s="67" t="s">
        <v>4408</v>
      </c>
    </row>
    <row r="334" spans="1:19" ht="15.75" thickBot="1" x14ac:dyDescent="0.3">
      <c r="A334" s="61" t="s">
        <v>33</v>
      </c>
      <c r="B334" s="56" t="s">
        <v>3820</v>
      </c>
      <c r="C334" s="93">
        <f>VLOOKUP(A334,'Sans déclinaison'!$D$1:$J$187,7,FALSE)</f>
        <v>1</v>
      </c>
      <c r="D334" s="93"/>
      <c r="E334" s="56" t="str">
        <f>VLOOKUP(A334,ARTICLES!$A$1:$BE$1292,57,FALSE)</f>
        <v>AS</v>
      </c>
      <c r="F334" s="56">
        <f>VLOOKUP(A334,ARTICLES!$A$1:$AZ$1292,52,FALSE)</f>
        <v>14</v>
      </c>
      <c r="G334" s="57"/>
      <c r="H334" s="58">
        <v>21.32</v>
      </c>
      <c r="I334" s="41"/>
      <c r="J334" s="42">
        <v>21.32</v>
      </c>
      <c r="K334" s="41">
        <v>0</v>
      </c>
      <c r="L334" s="43">
        <v>22</v>
      </c>
      <c r="M334" s="41">
        <v>3.1894934333958708E-2</v>
      </c>
      <c r="N334" s="44">
        <f>VLOOKUP(A334,'BASE ARTICLE SAMUEL 25012023 v1'!$A$1:$K$1287,11,FALSE)</f>
        <v>23.1</v>
      </c>
      <c r="O334" s="69">
        <f t="shared" si="20"/>
        <v>5.0000000000000065E-2</v>
      </c>
      <c r="P334" s="48">
        <f>VLOOKUP(A334,'BASE ARTICLE SAMUEL 25012023 v2'!$A$1:$K$4927,11,FALSE)</f>
        <v>23.1</v>
      </c>
      <c r="Q334" s="85">
        <f t="shared" si="21"/>
        <v>5.0000000000000065E-2</v>
      </c>
      <c r="R334" s="36">
        <f>VLOOKUP(A334,'Synthèse des ventes 2022'!$A$3:$C$535,3,FALSE)</f>
        <v>7</v>
      </c>
      <c r="S334" s="67" t="s">
        <v>4408</v>
      </c>
    </row>
    <row r="335" spans="1:19" ht="15.75" thickBot="1" x14ac:dyDescent="0.3">
      <c r="A335" s="61" t="s">
        <v>290</v>
      </c>
      <c r="B335" s="56" t="s">
        <v>291</v>
      </c>
      <c r="C335" s="93">
        <f>VLOOKUP(A335,'Sans déclinaison'!$D$1:$J$187,7,FALSE)</f>
        <v>1</v>
      </c>
      <c r="D335" s="93"/>
      <c r="E335" s="56" t="str">
        <f>VLOOKUP(A335,ARTICLES!$A$1:$BE$1292,57,FALSE)</f>
        <v>AS</v>
      </c>
      <c r="F335" s="56">
        <f>VLOOKUP(A335,ARTICLES!$A$1:$AZ$1292,52,FALSE)</f>
        <v>16</v>
      </c>
      <c r="G335" s="57">
        <v>34.53</v>
      </c>
      <c r="H335" s="58">
        <v>34.53</v>
      </c>
      <c r="I335" s="41">
        <v>0</v>
      </c>
      <c r="J335" s="42">
        <v>37.799999999999997</v>
      </c>
      <c r="K335" s="41">
        <v>9.4700260642919087E-2</v>
      </c>
      <c r="L335" s="43">
        <v>40.823999999999998</v>
      </c>
      <c r="M335" s="41">
        <v>8.0000000000000029E-2</v>
      </c>
      <c r="N335" s="44">
        <f>VLOOKUP(A335,'BASE ARTICLE SAMUEL 25012023 v1'!$A$1:$K$1287,11,FALSE)</f>
        <v>41.58</v>
      </c>
      <c r="O335" s="69">
        <f t="shared" si="20"/>
        <v>1.8518518518518524E-2</v>
      </c>
      <c r="P335" s="48">
        <f>VLOOKUP(A335,'BASE ARTICLE SAMUEL 25012023 v2'!$A$1:$K$4927,11,FALSE)</f>
        <v>41.58</v>
      </c>
      <c r="Q335" s="85">
        <f t="shared" si="21"/>
        <v>1.8518518518518524E-2</v>
      </c>
      <c r="R335" s="36">
        <f>VLOOKUP(A335,'Synthèse des ventes 2022'!$A$3:$C$535,3,FALSE)</f>
        <v>36</v>
      </c>
      <c r="S335" s="67" t="s">
        <v>4408</v>
      </c>
    </row>
    <row r="336" spans="1:19" ht="15.75" thickBot="1" x14ac:dyDescent="0.3">
      <c r="A336" s="55" t="s">
        <v>68</v>
      </c>
      <c r="B336" s="56" t="s">
        <v>3821</v>
      </c>
      <c r="C336" s="93">
        <f>VLOOKUP(A336,'Sans déclinaison'!$D$1:$J$187,7,FALSE)</f>
        <v>0</v>
      </c>
      <c r="D336" s="93"/>
      <c r="E336" s="56" t="str">
        <f>VLOOKUP(A336,ARTICLES!$A$1:$BE$1292,57,FALSE)</f>
        <v>AS</v>
      </c>
      <c r="F336" s="56">
        <f>VLOOKUP(A336,ARTICLES!$A$1:$AZ$1292,52,FALSE)</f>
        <v>97</v>
      </c>
      <c r="G336" s="57">
        <v>4.87</v>
      </c>
      <c r="H336" s="58">
        <v>4.87</v>
      </c>
      <c r="I336" s="41">
        <v>0</v>
      </c>
      <c r="J336" s="42">
        <v>2.1149999999999998</v>
      </c>
      <c r="K336" s="41">
        <v>-0.56570841889117052</v>
      </c>
      <c r="L336" s="43">
        <v>1.41</v>
      </c>
      <c r="M336" s="41">
        <v>-0.33333333333333331</v>
      </c>
      <c r="N336" s="44">
        <f>VLOOKUP(A336,'BASE ARTICLE SAMUEL 25012023 v1'!$A$1:$K$1287,11,FALSE)</f>
        <v>1.41</v>
      </c>
      <c r="O336" s="69" t="str">
        <f t="shared" si="20"/>
        <v/>
      </c>
      <c r="P336" s="48">
        <f>VLOOKUP(A336,'BASE ARTICLE SAMUEL 25012023 v2'!$A$1:$K$4927,11,FALSE)</f>
        <v>1.41</v>
      </c>
      <c r="Q336" s="85">
        <f t="shared" si="21"/>
        <v>0</v>
      </c>
      <c r="R336" s="36">
        <f>VLOOKUP(A336,'Synthèse des ventes 2022'!$A$3:$C$535,3,FALSE)</f>
        <v>685</v>
      </c>
      <c r="S336" s="67" t="s">
        <v>4408</v>
      </c>
    </row>
    <row r="337" spans="1:19" ht="15.75" thickBot="1" x14ac:dyDescent="0.3">
      <c r="A337" s="55" t="s">
        <v>44</v>
      </c>
      <c r="B337" s="56" t="s">
        <v>3822</v>
      </c>
      <c r="C337" s="93">
        <f>VLOOKUP(A337,'Sans déclinaison'!$D$1:$J$187,7,FALSE)</f>
        <v>0</v>
      </c>
      <c r="D337" s="93"/>
      <c r="E337" s="56" t="str">
        <f>VLOOKUP(A337,ARTICLES!$A$1:$BE$1292,57,FALSE)</f>
        <v>AS</v>
      </c>
      <c r="F337" s="56">
        <f>VLOOKUP(A337,ARTICLES!$A$1:$AZ$1292,52,FALSE)</f>
        <v>56</v>
      </c>
      <c r="G337" s="57">
        <v>4.9400000000000004</v>
      </c>
      <c r="H337" s="58">
        <v>4.9400000000000004</v>
      </c>
      <c r="I337" s="41">
        <v>0</v>
      </c>
      <c r="J337" s="42">
        <v>2.0700000000000003</v>
      </c>
      <c r="K337" s="41">
        <v>-0.58097165991902833</v>
      </c>
      <c r="L337" s="43">
        <v>1.3800000000000001</v>
      </c>
      <c r="M337" s="41">
        <v>-0.33333333333333337</v>
      </c>
      <c r="N337" s="44">
        <f>VLOOKUP(A337,'BASE ARTICLE SAMUEL 25012023 v1'!$A$1:$K$1287,11,FALSE)</f>
        <v>1.3800000000000001</v>
      </c>
      <c r="O337" s="69"/>
      <c r="P337" s="48">
        <f>VLOOKUP(A337,'BASE ARTICLE SAMUEL 25012023 v2'!$A$1:$K$4927,11,FALSE)</f>
        <v>1.3800000000000001</v>
      </c>
      <c r="Q337" s="85">
        <f t="shared" si="21"/>
        <v>0</v>
      </c>
      <c r="R337" s="36">
        <f>VLOOKUP(A337,'Synthèse des ventes 2022'!$A$3:$C$535,3,FALSE)</f>
        <v>340</v>
      </c>
      <c r="S337" s="67" t="s">
        <v>4408</v>
      </c>
    </row>
    <row r="338" spans="1:19" ht="15.75" thickBot="1" x14ac:dyDescent="0.3">
      <c r="A338" s="55" t="s">
        <v>90</v>
      </c>
      <c r="B338" s="56" t="s">
        <v>3823</v>
      </c>
      <c r="C338" s="93">
        <f>VLOOKUP(A338,'Sans déclinaison'!$D$1:$J$187,7,FALSE)</f>
        <v>0</v>
      </c>
      <c r="D338" s="93"/>
      <c r="E338" s="56" t="str">
        <f>VLOOKUP(A338,ARTICLES!$A$1:$BE$1292,57,FALSE)</f>
        <v>AS</v>
      </c>
      <c r="F338" s="56">
        <f>VLOOKUP(A338,ARTICLES!$A$1:$AZ$1292,52,FALSE)</f>
        <v>98</v>
      </c>
      <c r="G338" s="57">
        <v>4.9400000000000004</v>
      </c>
      <c r="H338" s="58">
        <v>4.9400000000000004</v>
      </c>
      <c r="I338" s="41">
        <v>0</v>
      </c>
      <c r="J338" s="42">
        <v>2.0700000000000003</v>
      </c>
      <c r="K338" s="41">
        <v>-0.58097165991902833</v>
      </c>
      <c r="L338" s="43">
        <v>1.3800000000000001</v>
      </c>
      <c r="M338" s="41">
        <v>-0.33333333333333337</v>
      </c>
      <c r="N338" s="44">
        <f>VLOOKUP(A338,'BASE ARTICLE SAMUEL 25012023 v1'!$A$1:$K$1287,11,FALSE)</f>
        <v>1.3800000000000001</v>
      </c>
      <c r="O338" s="69"/>
      <c r="P338" s="48">
        <f>VLOOKUP(A338,'BASE ARTICLE SAMUEL 25012023 v2'!$A$1:$K$4927,11,FALSE)</f>
        <v>1.3800000000000001</v>
      </c>
      <c r="Q338" s="85">
        <f t="shared" si="21"/>
        <v>0</v>
      </c>
      <c r="R338" s="36">
        <f>VLOOKUP(A338,'Synthèse des ventes 2022'!$A$3:$C$535,3,FALSE)</f>
        <v>460</v>
      </c>
      <c r="S338" s="67" t="s">
        <v>4408</v>
      </c>
    </row>
    <row r="339" spans="1:19" ht="15.75" thickBot="1" x14ac:dyDescent="0.3">
      <c r="A339" s="55" t="s">
        <v>78</v>
      </c>
      <c r="B339" s="56" t="s">
        <v>79</v>
      </c>
      <c r="C339" s="93">
        <f>VLOOKUP(A339,'Sans déclinaison'!$D$1:$J$187,7,FALSE)</f>
        <v>1</v>
      </c>
      <c r="D339" s="93"/>
      <c r="E339" s="56" t="str">
        <f>VLOOKUP(A339,ARTICLES!$A$1:$BE$1292,57,FALSE)</f>
        <v>AS</v>
      </c>
      <c r="F339" s="56">
        <f>VLOOKUP(A339,ARTICLES!$A$1:$AZ$1292,52,FALSE)</f>
        <v>63</v>
      </c>
      <c r="G339" s="57">
        <v>32.479999999999997</v>
      </c>
      <c r="H339" s="58">
        <v>32.479999999999997</v>
      </c>
      <c r="I339" s="41">
        <v>0</v>
      </c>
      <c r="J339" s="42">
        <v>32.479999999999997</v>
      </c>
      <c r="K339" s="41">
        <v>0</v>
      </c>
      <c r="L339" s="43">
        <v>34.56</v>
      </c>
      <c r="M339" s="41">
        <v>6.4039408866995245E-2</v>
      </c>
      <c r="N339" s="44">
        <f>VLOOKUP(A339,'BASE ARTICLE SAMUEL 25012023 v1'!$A$1:$K$1287,11,FALSE)</f>
        <v>35.200000000000003</v>
      </c>
      <c r="O339" s="69">
        <f t="shared" si="20"/>
        <v>1.8518518518518535E-2</v>
      </c>
      <c r="P339" s="48">
        <f>VLOOKUP(A339,'BASE ARTICLE SAMUEL 25012023 v2'!$A$1:$K$4927,11,FALSE)</f>
        <v>35.200000000000003</v>
      </c>
      <c r="Q339" s="85">
        <f t="shared" si="21"/>
        <v>1.8518518518518535E-2</v>
      </c>
      <c r="R339" s="36">
        <f>VLOOKUP(A339,'Synthèse des ventes 2022'!$A$3:$C$535,3,FALSE)</f>
        <v>37</v>
      </c>
      <c r="S339" s="67" t="s">
        <v>4408</v>
      </c>
    </row>
    <row r="340" spans="1:19" ht="15.75" thickBot="1" x14ac:dyDescent="0.3">
      <c r="A340" s="55" t="s">
        <v>530</v>
      </c>
      <c r="B340" s="56" t="s">
        <v>531</v>
      </c>
      <c r="C340" s="93">
        <f>VLOOKUP(A340,'Sans déclinaison'!$D$1:$J$187,7,FALSE)</f>
        <v>1</v>
      </c>
      <c r="D340" s="93"/>
      <c r="E340" s="56" t="str">
        <f>VLOOKUP(A340,ARTICLES!$A$1:$BE$1292,57,FALSE)</f>
        <v>AS</v>
      </c>
      <c r="F340" s="56">
        <f>VLOOKUP(A340,ARTICLES!$A$1:$AZ$1292,52,FALSE)</f>
        <v>140</v>
      </c>
      <c r="G340" s="57">
        <v>41.1</v>
      </c>
      <c r="H340" s="58">
        <v>41.1</v>
      </c>
      <c r="I340" s="41">
        <v>0</v>
      </c>
      <c r="J340" s="42">
        <v>41.1</v>
      </c>
      <c r="K340" s="41">
        <v>0</v>
      </c>
      <c r="L340" s="43">
        <v>43.740000000000009</v>
      </c>
      <c r="M340" s="41">
        <v>6.4233576642335949E-2</v>
      </c>
      <c r="N340" s="44">
        <f>VLOOKUP(A340,'BASE ARTICLE SAMUEL 25012023 v1'!$A$1:$K$1287,11,FALSE)</f>
        <v>44.64</v>
      </c>
      <c r="O340" s="69">
        <f t="shared" si="20"/>
        <v>2.0576131687242601E-2</v>
      </c>
      <c r="P340" s="48">
        <f>VLOOKUP(A340,'BASE ARTICLE SAMUEL 25012023 v2'!$A$1:$K$4927,11,FALSE)</f>
        <v>44.64</v>
      </c>
      <c r="Q340" s="85">
        <f t="shared" si="21"/>
        <v>2.0576131687242601E-2</v>
      </c>
      <c r="R340" s="36">
        <f>VLOOKUP(A340,'Synthèse des ventes 2022'!$A$3:$C$535,3,FALSE)</f>
        <v>228</v>
      </c>
      <c r="S340" s="67" t="s">
        <v>4408</v>
      </c>
    </row>
    <row r="341" spans="1:19" ht="15.75" thickBot="1" x14ac:dyDescent="0.3">
      <c r="A341" s="55" t="s">
        <v>1111</v>
      </c>
      <c r="B341" s="56" t="s">
        <v>1112</v>
      </c>
      <c r="C341" s="93">
        <f>VLOOKUP(A341,'Sans déclinaison'!$D$1:$J$187,7,FALSE)</f>
        <v>1</v>
      </c>
      <c r="D341" s="93"/>
      <c r="E341" s="56" t="str">
        <f>VLOOKUP(A341,ARTICLES!$A$1:$BE$1292,57,FALSE)</f>
        <v>AS</v>
      </c>
      <c r="F341" s="56">
        <f>VLOOKUP(A341,ARTICLES!$A$1:$AZ$1292,52,FALSE)</f>
        <v>559</v>
      </c>
      <c r="G341" s="57">
        <v>90.27</v>
      </c>
      <c r="H341" s="58">
        <v>90.27</v>
      </c>
      <c r="I341" s="41">
        <v>0</v>
      </c>
      <c r="J341" s="42">
        <v>90.27</v>
      </c>
      <c r="K341" s="41">
        <v>0</v>
      </c>
      <c r="L341" s="43">
        <v>98.766000000000005</v>
      </c>
      <c r="M341" s="41">
        <v>9.4117647058823639E-2</v>
      </c>
      <c r="N341" s="44">
        <f>VLOOKUP(A341,'BASE ARTICLE SAMUEL 25012023 v1'!$A$1:$K$1287,11,FALSE)</f>
        <v>100.59500000000001</v>
      </c>
      <c r="O341" s="69">
        <f t="shared" si="20"/>
        <v>1.8518518518518597E-2</v>
      </c>
      <c r="P341" s="48">
        <f>VLOOKUP(A341,'BASE ARTICLE SAMUEL 25012023 v2'!$A$1:$K$4927,11,FALSE)</f>
        <v>100.59500000000001</v>
      </c>
      <c r="Q341" s="85">
        <f t="shared" si="21"/>
        <v>1.8518518518518597E-2</v>
      </c>
      <c r="R341" s="36">
        <f>VLOOKUP(A341,'Synthèse des ventes 2022'!$A$3:$C$535,3,FALSE)</f>
        <v>140</v>
      </c>
      <c r="S341" s="67" t="s">
        <v>4408</v>
      </c>
    </row>
    <row r="342" spans="1:19" ht="15.75" thickBot="1" x14ac:dyDescent="0.3">
      <c r="A342" s="55" t="s">
        <v>15</v>
      </c>
      <c r="B342" s="56" t="s">
        <v>16</v>
      </c>
      <c r="C342" s="93">
        <f>VLOOKUP(A342,'Sans déclinaison'!$D$1:$J$187,7,FALSE)</f>
        <v>0</v>
      </c>
      <c r="D342" s="93"/>
      <c r="E342" s="56" t="str">
        <f>VLOOKUP(A342,ARTICLES!$A$1:$BE$1292,57,FALSE)</f>
        <v>AS</v>
      </c>
      <c r="F342" s="56">
        <f>VLOOKUP(A342,ARTICLES!$A$1:$AZ$1292,52,FALSE)</f>
        <v>64</v>
      </c>
      <c r="G342" s="57">
        <v>55.83</v>
      </c>
      <c r="H342" s="58">
        <v>55.83</v>
      </c>
      <c r="I342" s="41">
        <v>0</v>
      </c>
      <c r="J342" s="42">
        <v>32.71</v>
      </c>
      <c r="K342" s="41">
        <v>-0.41411427547913304</v>
      </c>
      <c r="L342" s="43">
        <v>34.1</v>
      </c>
      <c r="M342" s="41">
        <v>4.2494649954142483E-2</v>
      </c>
      <c r="N342" s="44">
        <f>VLOOKUP(A342,'BASE ARTICLE SAMUEL 25012023 v1'!$A$1:$K$1287,11,FALSE)</f>
        <v>34.1</v>
      </c>
      <c r="O342" s="69" t="str">
        <f t="shared" si="20"/>
        <v/>
      </c>
      <c r="P342" s="48">
        <f>VLOOKUP(A342,'BASE ARTICLE SAMUEL 25012023 v2'!$A$1:$K$4927,11,FALSE)</f>
        <v>34.1</v>
      </c>
      <c r="Q342" s="85">
        <f t="shared" si="21"/>
        <v>0</v>
      </c>
      <c r="R342" s="36">
        <f>VLOOKUP(A342,'Synthèse des ventes 2022'!$A$3:$C$535,3,FALSE)</f>
        <v>2338</v>
      </c>
      <c r="S342" s="67" t="s">
        <v>4408</v>
      </c>
    </row>
    <row r="343" spans="1:19" ht="15.75" thickBot="1" x14ac:dyDescent="0.3">
      <c r="A343" s="55" t="s">
        <v>1394</v>
      </c>
      <c r="B343" s="56" t="s">
        <v>1395</v>
      </c>
      <c r="C343" s="93"/>
      <c r="D343" s="93" t="e">
        <f>VLOOKUP(A343,'Avec déclinaison'!$F$12:$I$374,6,FALSE)</f>
        <v>#REF!</v>
      </c>
      <c r="E343" s="56" t="str">
        <f>VLOOKUP(A343,ARTICLES!$A$1:$BE$1292,57,FALSE)</f>
        <v>AS</v>
      </c>
      <c r="F343" s="56">
        <f>VLOOKUP(A343,ARTICLES!$A$1:$AZ$1292,52,FALSE)</f>
        <v>574</v>
      </c>
      <c r="G343" s="57">
        <v>82.5</v>
      </c>
      <c r="H343" s="58">
        <v>82.5</v>
      </c>
      <c r="I343" s="41">
        <v>0</v>
      </c>
      <c r="J343" s="42">
        <v>90.765000000000001</v>
      </c>
      <c r="K343" s="41">
        <v>0.10018181818181819</v>
      </c>
      <c r="L343" s="43">
        <v>90.76724999999999</v>
      </c>
      <c r="M343" s="41">
        <v>2.4789291026160161E-5</v>
      </c>
      <c r="N343" s="44">
        <f>VLOOKUP(A343,'BASE ARTICLE SAMUEL 25012023 v1'!$A$1:$K$1287,11,FALSE)</f>
        <v>110.25</v>
      </c>
      <c r="O343" s="69">
        <f t="shared" si="20"/>
        <v>0.21464515009543653</v>
      </c>
      <c r="P343" s="48">
        <f>VLOOKUP(A343,'BASE ARTICLE SAMUEL 25012023 v2'!$A$1:$K$4927,11,FALSE)</f>
        <v>110.25</v>
      </c>
      <c r="Q343" s="85">
        <f t="shared" si="21"/>
        <v>0.21464515009543653</v>
      </c>
      <c r="R343" s="36">
        <f>VLOOKUP(A343,'Synthèse des ventes 2022'!$A$3:$C$535,3,FALSE)</f>
        <v>82</v>
      </c>
      <c r="S343" s="67" t="s">
        <v>4408</v>
      </c>
    </row>
    <row r="344" spans="1:19" ht="15.75" thickBot="1" x14ac:dyDescent="0.3">
      <c r="A344" s="55" t="s">
        <v>57</v>
      </c>
      <c r="B344" s="56" t="s">
        <v>58</v>
      </c>
      <c r="C344" s="93"/>
      <c r="D344" s="93" t="e">
        <f>VLOOKUP(A344,'Avec déclinaison'!$F$12:$I$374,6,FALSE)</f>
        <v>#REF!</v>
      </c>
      <c r="E344" s="56" t="str">
        <f>VLOOKUP(A344,ARTICLES!$A$1:$BE$1292,57,FALSE)</f>
        <v>AS</v>
      </c>
      <c r="F344" s="56">
        <f>VLOOKUP(A344,ARTICLES!$A$1:$AZ$1292,52,FALSE)</f>
        <v>96</v>
      </c>
      <c r="G344" s="57">
        <v>165</v>
      </c>
      <c r="H344" s="58">
        <v>165</v>
      </c>
      <c r="I344" s="41">
        <v>0</v>
      </c>
      <c r="J344" s="42">
        <v>179.31</v>
      </c>
      <c r="K344" s="41">
        <v>8.6727272727272736E-2</v>
      </c>
      <c r="L344" s="43">
        <v>179.30324999999999</v>
      </c>
      <c r="M344" s="41">
        <v>-3.764430316218233E-5</v>
      </c>
      <c r="N344" s="44">
        <f>VLOOKUP(A344,'BASE ARTICLE SAMUEL 25012023 v1'!$A$1:$K$1287,11,FALSE)</f>
        <v>220.5</v>
      </c>
      <c r="O344" s="69">
        <f t="shared" si="20"/>
        <v>0.22976019676163154</v>
      </c>
      <c r="P344" s="48">
        <f>VLOOKUP(A344,'BASE ARTICLE SAMUEL 25012023 v2'!$A$1:$K$4927,11,FALSE)</f>
        <v>220.5</v>
      </c>
      <c r="Q344" s="85">
        <f t="shared" si="21"/>
        <v>0.22976019676163154</v>
      </c>
      <c r="R344" s="36">
        <f>VLOOKUP(A344,'Synthèse des ventes 2022'!$A$3:$C$535,3,FALSE)</f>
        <v>29</v>
      </c>
      <c r="S344" s="67" t="s">
        <v>4408</v>
      </c>
    </row>
    <row r="345" spans="1:19" ht="15.75" thickBot="1" x14ac:dyDescent="0.3">
      <c r="A345" s="55" t="s">
        <v>745</v>
      </c>
      <c r="B345" s="56" t="s">
        <v>746</v>
      </c>
      <c r="C345" s="93">
        <f>VLOOKUP(A345,'Sans déclinaison'!$D$1:$J$187,7,FALSE)</f>
        <v>0</v>
      </c>
      <c r="D345" s="93"/>
      <c r="E345" s="56" t="str">
        <f>VLOOKUP(A345,ARTICLES!$A$1:$BE$1292,57,FALSE)</f>
        <v>AS</v>
      </c>
      <c r="F345" s="56">
        <f>VLOOKUP(A345,ARTICLES!$A$1:$AZ$1292,52,FALSE)</f>
        <v>458</v>
      </c>
      <c r="G345" s="57">
        <v>16.489999999999998</v>
      </c>
      <c r="H345" s="58">
        <v>16.489999999999998</v>
      </c>
      <c r="I345" s="41">
        <v>0</v>
      </c>
      <c r="J345" s="42">
        <v>16.625</v>
      </c>
      <c r="K345" s="41">
        <v>8.1867798665859054E-3</v>
      </c>
      <c r="L345" s="43">
        <v>17.399999999999999</v>
      </c>
      <c r="M345" s="41">
        <v>4.6616541353383376E-2</v>
      </c>
      <c r="N345" s="44">
        <f>VLOOKUP(A345,'BASE ARTICLE SAMUEL 25012023 v1'!$A$1:$K$1287,11,FALSE)</f>
        <v>17.399999999999999</v>
      </c>
      <c r="O345" s="69" t="str">
        <f t="shared" si="20"/>
        <v/>
      </c>
      <c r="P345" s="48">
        <f>VLOOKUP(A345,'BASE ARTICLE SAMUEL 25012023 v2'!$A$1:$K$4927,11,FALSE)</f>
        <v>17.399999999999999</v>
      </c>
      <c r="Q345" s="85">
        <f t="shared" si="21"/>
        <v>0</v>
      </c>
      <c r="R345" s="36">
        <f>VLOOKUP(A345,'Synthèse des ventes 2022'!$A$3:$C$535,3,FALSE)</f>
        <v>88</v>
      </c>
      <c r="S345" s="67" t="s">
        <v>4408</v>
      </c>
    </row>
    <row r="346" spans="1:19" ht="15.75" thickBot="1" x14ac:dyDescent="0.3">
      <c r="A346" s="55" t="s">
        <v>556</v>
      </c>
      <c r="B346" s="56" t="s">
        <v>557</v>
      </c>
      <c r="C346" s="93">
        <f>VLOOKUP(A346,'Sans déclinaison'!$D$1:$J$187,7,FALSE)</f>
        <v>1</v>
      </c>
      <c r="D346" s="93"/>
      <c r="E346" s="56" t="str">
        <f>VLOOKUP(A346,ARTICLES!$A$1:$BE$1292,57,FALSE)</f>
        <v>AS</v>
      </c>
      <c r="F346" s="56">
        <f>VLOOKUP(A346,ARTICLES!$A$1:$AZ$1292,52,FALSE)</f>
        <v>449</v>
      </c>
      <c r="G346" s="57">
        <v>19.32</v>
      </c>
      <c r="H346" s="58">
        <v>19.32</v>
      </c>
      <c r="I346" s="41">
        <v>0</v>
      </c>
      <c r="J346" s="42">
        <v>19.32</v>
      </c>
      <c r="K346" s="41">
        <v>0</v>
      </c>
      <c r="L346" s="43">
        <v>22.71</v>
      </c>
      <c r="M346" s="41">
        <v>0.1754658385093168</v>
      </c>
      <c r="N346" s="44">
        <f>VLOOKUP(A346,'BASE ARTICLE SAMUEL 25012023 v1'!$A$1:$K$1287,11,FALSE)</f>
        <v>23.955000000000002</v>
      </c>
      <c r="O346" s="69">
        <f t="shared" si="20"/>
        <v>5.4821664464993439E-2</v>
      </c>
      <c r="P346" s="48">
        <f>VLOOKUP(A346,'BASE ARTICLE SAMUEL 25012023 v2'!$A$1:$K$4927,11,FALSE)</f>
        <v>23.955000000000002</v>
      </c>
      <c r="Q346" s="85">
        <f t="shared" si="21"/>
        <v>5.4821664464993439E-2</v>
      </c>
      <c r="R346" s="36">
        <f>VLOOKUP(A346,'Synthèse des ventes 2022'!$A$3:$C$535,3,FALSE)</f>
        <v>29</v>
      </c>
      <c r="S346" s="67" t="s">
        <v>4408</v>
      </c>
    </row>
    <row r="347" spans="1:19" ht="15.75" thickBot="1" x14ac:dyDescent="0.3">
      <c r="A347" s="55" t="s">
        <v>1038</v>
      </c>
      <c r="B347" s="56" t="s">
        <v>3824</v>
      </c>
      <c r="C347" s="93">
        <f>VLOOKUP(A347,'Sans déclinaison'!$D$1:$J$187,7,FALSE)</f>
        <v>1</v>
      </c>
      <c r="D347" s="93"/>
      <c r="E347" s="56" t="str">
        <f>VLOOKUP(A347,ARTICLES!$A$1:$BE$1292,57,FALSE)</f>
        <v>AS</v>
      </c>
      <c r="F347" s="56">
        <f>VLOOKUP(A347,ARTICLES!$A$1:$AZ$1292,52,FALSE)</f>
        <v>524</v>
      </c>
      <c r="G347" s="57">
        <v>24.03</v>
      </c>
      <c r="H347" s="58">
        <v>24.03</v>
      </c>
      <c r="I347" s="41">
        <v>0</v>
      </c>
      <c r="J347" s="42">
        <v>24.03</v>
      </c>
      <c r="K347" s="41">
        <v>0</v>
      </c>
      <c r="L347" s="43">
        <v>27.645</v>
      </c>
      <c r="M347" s="41">
        <v>0.15043695380774025</v>
      </c>
      <c r="N347" s="44">
        <f>VLOOKUP(A347,'BASE ARTICLE SAMUEL 25012023 v1'!$A$1:$K$1287,11,FALSE)</f>
        <v>25.71</v>
      </c>
      <c r="O347" s="69">
        <f t="shared" si="20"/>
        <v>-6.9994574064025997E-2</v>
      </c>
      <c r="P347" s="48">
        <f>VLOOKUP(A347,'BASE ARTICLE SAMUEL 25012023 v2'!$A$1:$K$4927,11,FALSE)</f>
        <v>25.71</v>
      </c>
      <c r="Q347" s="85">
        <f t="shared" si="21"/>
        <v>-6.9994574064025997E-2</v>
      </c>
      <c r="R347" s="36">
        <f>VLOOKUP(A347,'Synthèse des ventes 2022'!$A$3:$C$535,3,FALSE)</f>
        <v>1087</v>
      </c>
      <c r="S347" s="67" t="s">
        <v>4408</v>
      </c>
    </row>
    <row r="348" spans="1:19" ht="15.75" thickBot="1" x14ac:dyDescent="0.3">
      <c r="A348" s="55" t="s">
        <v>719</v>
      </c>
      <c r="B348" s="56" t="s">
        <v>720</v>
      </c>
      <c r="C348" s="93">
        <f>VLOOKUP(A348,'Sans déclinaison'!$D$1:$J$187,7,FALSE)</f>
        <v>1</v>
      </c>
      <c r="D348" s="93"/>
      <c r="E348" s="56" t="str">
        <f>VLOOKUP(A348,ARTICLES!$A$1:$BE$1292,57,FALSE)</f>
        <v>AS</v>
      </c>
      <c r="F348" s="56">
        <f>VLOOKUP(A348,ARTICLES!$A$1:$AZ$1292,52,FALSE)</f>
        <v>447</v>
      </c>
      <c r="G348" s="57">
        <v>10.26</v>
      </c>
      <c r="H348" s="58">
        <v>11.565</v>
      </c>
      <c r="I348" s="41">
        <v>0.12719298245614033</v>
      </c>
      <c r="J348" s="42">
        <v>11.565</v>
      </c>
      <c r="K348" s="41">
        <v>0</v>
      </c>
      <c r="L348" s="43">
        <v>13.86</v>
      </c>
      <c r="M348" s="41">
        <v>0.19844357976653695</v>
      </c>
      <c r="N348" s="44">
        <f>VLOOKUP(A348,'BASE ARTICLE SAMUEL 25012023 v1'!$A$1:$K$1287,11,FALSE)</f>
        <v>14.625</v>
      </c>
      <c r="O348" s="69">
        <f t="shared" si="20"/>
        <v>5.5194805194805241E-2</v>
      </c>
      <c r="P348" s="48">
        <f>VLOOKUP(A348,'BASE ARTICLE SAMUEL 25012023 v2'!$A$1:$K$4927,11,FALSE)</f>
        <v>14.625</v>
      </c>
      <c r="Q348" s="85">
        <f t="shared" si="21"/>
        <v>5.5194805194805241E-2</v>
      </c>
      <c r="R348" s="36">
        <f>VLOOKUP(A348,'Synthèse des ventes 2022'!$A$3:$C$535,3,FALSE)</f>
        <v>6</v>
      </c>
      <c r="S348" s="67" t="s">
        <v>4408</v>
      </c>
    </row>
    <row r="349" spans="1:19" ht="15.75" thickBot="1" x14ac:dyDescent="0.3">
      <c r="A349" s="55" t="s">
        <v>950</v>
      </c>
      <c r="B349" s="56" t="s">
        <v>951</v>
      </c>
      <c r="C349" s="93">
        <f>VLOOKUP(A349,'Sans déclinaison'!$D$1:$J$187,7,FALSE)</f>
        <v>1</v>
      </c>
      <c r="D349" s="93"/>
      <c r="E349" s="56" t="str">
        <f>VLOOKUP(A349,ARTICLES!$A$1:$BE$1292,57,FALSE)</f>
        <v>AS</v>
      </c>
      <c r="F349" s="56">
        <f>VLOOKUP(A349,ARTICLES!$A$1:$AZ$1292,52,FALSE)</f>
        <v>521</v>
      </c>
      <c r="G349" s="57">
        <v>7</v>
      </c>
      <c r="H349" s="58">
        <v>8.0500000000000007</v>
      </c>
      <c r="I349" s="41">
        <v>0.15000000000000011</v>
      </c>
      <c r="J349" s="42">
        <v>8.0500000000000007</v>
      </c>
      <c r="K349" s="41">
        <v>0</v>
      </c>
      <c r="L349" s="43">
        <v>9.6999999999999993</v>
      </c>
      <c r="M349" s="41">
        <v>0.20496894409937869</v>
      </c>
      <c r="N349" s="44">
        <f>VLOOKUP(A349,'BASE ARTICLE SAMUEL 25012023 v1'!$A$1:$K$1287,11,FALSE)</f>
        <v>9.2249999999999996</v>
      </c>
      <c r="O349" s="69">
        <f t="shared" si="20"/>
        <v>-4.8969072164948418E-2</v>
      </c>
      <c r="P349" s="48">
        <f>VLOOKUP(A349,'BASE ARTICLE SAMUEL 25012023 v2'!$A$1:$K$4927,11,FALSE)</f>
        <v>9.2249999999999996</v>
      </c>
      <c r="Q349" s="85">
        <f t="shared" si="21"/>
        <v>-4.8969072164948418E-2</v>
      </c>
      <c r="R349" s="36">
        <f>VLOOKUP(A349,'Synthèse des ventes 2022'!$A$3:$C$535,3,FALSE)</f>
        <v>18</v>
      </c>
      <c r="S349" s="67" t="s">
        <v>4408</v>
      </c>
    </row>
    <row r="350" spans="1:19" ht="15.75" thickBot="1" x14ac:dyDescent="0.3">
      <c r="A350" s="55" t="s">
        <v>73</v>
      </c>
      <c r="B350" s="56" t="s">
        <v>74</v>
      </c>
      <c r="C350" s="100">
        <f>VLOOKUP(A350,'Sans déclinaison'!$D$1:$J$193,7,FALSE)</f>
        <v>1</v>
      </c>
      <c r="D350" s="100"/>
      <c r="E350" s="56" t="str">
        <f>VLOOKUP(A350,ARTICLES!$A$1:$BE$1292,57,FALSE)</f>
        <v>AS</v>
      </c>
      <c r="F350" s="56">
        <f>VLOOKUP(A350,ARTICLES!$A$1:$AZ$1292,52,FALSE)</f>
        <v>57</v>
      </c>
      <c r="G350" s="57">
        <v>5.1100000000000003</v>
      </c>
      <c r="H350" s="58">
        <v>5.2779999999999996</v>
      </c>
      <c r="I350" s="41">
        <v>3.2876712328766974E-2</v>
      </c>
      <c r="J350" s="42">
        <v>5.3997999999999999</v>
      </c>
      <c r="K350" s="41">
        <v>2.3076923076923144E-2</v>
      </c>
      <c r="L350" s="43">
        <v>6.5170000000000012</v>
      </c>
      <c r="M350" s="41">
        <v>0.20689655172413818</v>
      </c>
      <c r="N350" s="44">
        <f>VLOOKUP(A350,'BASE ARTICLE SAMUEL 25012023 v1'!$A$1:$K$1287,11,FALSE)</f>
        <v>6.7697000000000003</v>
      </c>
      <c r="O350" s="69">
        <f t="shared" si="20"/>
        <v>3.877551020408148E-2</v>
      </c>
      <c r="P350" s="48">
        <f>VLOOKUP(A350,'BASE ARTICLE SAMUEL 25012023 v2'!$A$1:$K$4927,11,FALSE)</f>
        <v>6.7697000000000003</v>
      </c>
      <c r="Q350" s="85">
        <f t="shared" si="21"/>
        <v>3.877551020408148E-2</v>
      </c>
      <c r="R350" s="36"/>
      <c r="S350" s="67" t="s">
        <v>4408</v>
      </c>
    </row>
    <row r="351" spans="1:19" ht="15.75" thickBot="1" x14ac:dyDescent="0.3">
      <c r="A351" s="55" t="s">
        <v>1080</v>
      </c>
      <c r="B351" s="56" t="s">
        <v>3825</v>
      </c>
      <c r="C351" s="93">
        <f>VLOOKUP(A351,'Sans déclinaison'!$D$1:$J$187,7,FALSE)</f>
        <v>0</v>
      </c>
      <c r="D351" s="93"/>
      <c r="E351" s="56" t="str">
        <f>VLOOKUP(A351,ARTICLES!$A$1:$BE$1292,57,FALSE)</f>
        <v>AS</v>
      </c>
      <c r="F351" s="56">
        <f>VLOOKUP(A351,ARTICLES!$A$1:$AZ$1292,52,FALSE)</f>
        <v>537</v>
      </c>
      <c r="G351" s="57">
        <v>31</v>
      </c>
      <c r="H351" s="58">
        <v>31.738500000000005</v>
      </c>
      <c r="I351" s="41">
        <v>2.3822580645161469E-2</v>
      </c>
      <c r="J351" s="42">
        <v>35.265000000000001</v>
      </c>
      <c r="K351" s="41">
        <v>0.11111111111111094</v>
      </c>
      <c r="L351" s="43">
        <v>42.525000000000006</v>
      </c>
      <c r="M351" s="41">
        <v>0.20586984262016178</v>
      </c>
      <c r="N351" s="44">
        <f>VLOOKUP(A351,'BASE ARTICLE SAMUEL 25012023 v1'!$A$1:$K$1287,11,FALSE)</f>
        <v>42.525000000000006</v>
      </c>
      <c r="O351" s="69" t="str">
        <f t="shared" si="20"/>
        <v/>
      </c>
      <c r="P351" s="48">
        <f>VLOOKUP(A351,'BASE ARTICLE SAMUEL 25012023 v2'!$A$1:$K$4927,11,FALSE)</f>
        <v>42.525000000000006</v>
      </c>
      <c r="Q351" s="85">
        <f t="shared" si="21"/>
        <v>0</v>
      </c>
      <c r="R351" s="36">
        <f>VLOOKUP(A351,'Synthèse des ventes 2022'!$A$3:$C$535,3,FALSE)</f>
        <v>119</v>
      </c>
      <c r="S351" s="67" t="s">
        <v>4408</v>
      </c>
    </row>
    <row r="352" spans="1:19" ht="15.75" thickBot="1" x14ac:dyDescent="0.3">
      <c r="A352" s="55" t="s">
        <v>76</v>
      </c>
      <c r="B352" s="56" t="s">
        <v>3826</v>
      </c>
      <c r="C352" s="93">
        <f>VLOOKUP(A352,'Sans déclinaison'!$D$1:$J$187,7,FALSE)</f>
        <v>1</v>
      </c>
      <c r="D352" s="93"/>
      <c r="E352" s="56" t="str">
        <f>VLOOKUP(A352,ARTICLES!$A$1:$BE$1292,57,FALSE)</f>
        <v>AS</v>
      </c>
      <c r="F352" s="56">
        <f>VLOOKUP(A352,ARTICLES!$A$1:$AZ$1292,52,FALSE)</f>
        <v>58</v>
      </c>
      <c r="G352" s="57">
        <v>4.18</v>
      </c>
      <c r="H352" s="58">
        <v>4.2640000000000002</v>
      </c>
      <c r="I352" s="41">
        <v>2.0095693779904431E-2</v>
      </c>
      <c r="J352" s="42">
        <v>4.92</v>
      </c>
      <c r="K352" s="41">
        <v>0.15384615384615377</v>
      </c>
      <c r="L352" s="43">
        <v>5.0250000000000004</v>
      </c>
      <c r="M352" s="41">
        <v>2.1341463414634235E-2</v>
      </c>
      <c r="N352" s="44">
        <f>VLOOKUP(A352,'BASE ARTICLE SAMUEL 25012023 v1'!$A$1:$K$1287,11,FALSE)</f>
        <v>2.3181900000000004</v>
      </c>
      <c r="O352" s="69">
        <f t="shared" si="20"/>
        <v>-0.53866865671641784</v>
      </c>
      <c r="P352" s="48">
        <f>VLOOKUP(A352,'BASE ARTICLE SAMUEL 25012023 v2'!$A$1:$K$4927,11,FALSE)</f>
        <v>2.3181900000000004</v>
      </c>
      <c r="Q352" s="85">
        <f t="shared" si="21"/>
        <v>-0.53866865671641784</v>
      </c>
      <c r="R352" s="36">
        <f>VLOOKUP(A352,'Synthèse des ventes 2022'!$A$3:$C$535,3,FALSE)</f>
        <v>15</v>
      </c>
      <c r="S352" s="67" t="s">
        <v>4408</v>
      </c>
    </row>
    <row r="353" spans="1:19" ht="15.75" thickBot="1" x14ac:dyDescent="0.3">
      <c r="A353" s="55" t="s">
        <v>80</v>
      </c>
      <c r="B353" s="56" t="s">
        <v>3827</v>
      </c>
      <c r="C353" s="93">
        <f>VLOOKUP(A353,'Sans déclinaison'!$D$1:$J$187,7,FALSE)</f>
        <v>1</v>
      </c>
      <c r="D353" s="93"/>
      <c r="E353" s="56" t="str">
        <f>VLOOKUP(A353,ARTICLES!$A$1:$BE$1292,57,FALSE)</f>
        <v>AS</v>
      </c>
      <c r="F353" s="56">
        <f>VLOOKUP(A353,ARTICLES!$A$1:$AZ$1292,52,FALSE)</f>
        <v>131</v>
      </c>
      <c r="G353" s="57">
        <v>6.34</v>
      </c>
      <c r="H353" s="58">
        <v>6.370000000000001</v>
      </c>
      <c r="I353" s="41">
        <v>4.73186119873835E-3</v>
      </c>
      <c r="J353" s="42">
        <v>7.3500000000000005</v>
      </c>
      <c r="K353" s="41">
        <v>0.15384615384615374</v>
      </c>
      <c r="L353" s="43">
        <v>8.8500000000000014</v>
      </c>
      <c r="M353" s="41">
        <v>0.20408163265306134</v>
      </c>
      <c r="N353" s="44">
        <f>VLOOKUP(A353,'BASE ARTICLE SAMUEL 25012023 v1'!$A$1:$K$1287,11,FALSE)</f>
        <v>9.18</v>
      </c>
      <c r="O353" s="69">
        <f t="shared" si="20"/>
        <v>3.728813559322014E-2</v>
      </c>
      <c r="P353" s="48">
        <f>VLOOKUP(A353,'BASE ARTICLE SAMUEL 25012023 v2'!$A$1:$K$4927,11,FALSE)</f>
        <v>9.18</v>
      </c>
      <c r="Q353" s="85">
        <f t="shared" si="21"/>
        <v>3.728813559322014E-2</v>
      </c>
      <c r="R353" s="36">
        <f>VLOOKUP(A353,'Synthèse des ventes 2022'!$A$3:$C$535,3,FALSE)</f>
        <v>7</v>
      </c>
      <c r="S353" s="67" t="s">
        <v>4408</v>
      </c>
    </row>
    <row r="354" spans="1:19" ht="15.75" thickBot="1" x14ac:dyDescent="0.3">
      <c r="A354" s="55" t="s">
        <v>88</v>
      </c>
      <c r="B354" s="56" t="s">
        <v>3828</v>
      </c>
      <c r="C354" s="93">
        <f>VLOOKUP(A354,'Sans déclinaison'!$D$1:$J$187,7,FALSE)</f>
        <v>1</v>
      </c>
      <c r="D354" s="93"/>
      <c r="E354" s="56" t="str">
        <f>VLOOKUP(A354,ARTICLES!$A$1:$BE$1292,57,FALSE)</f>
        <v>AS</v>
      </c>
      <c r="F354" s="56">
        <f>VLOOKUP(A354,ARTICLES!$A$1:$AZ$1292,52,FALSE)</f>
        <v>59</v>
      </c>
      <c r="G354" s="57">
        <v>4.63</v>
      </c>
      <c r="H354" s="58">
        <v>4.734</v>
      </c>
      <c r="I354" s="41">
        <v>2.2462203023758121E-2</v>
      </c>
      <c r="J354" s="42">
        <v>5.26</v>
      </c>
      <c r="K354" s="41">
        <v>0.11111111111111106</v>
      </c>
      <c r="L354" s="43">
        <v>6.34</v>
      </c>
      <c r="M354" s="41">
        <v>0.20532319391634984</v>
      </c>
      <c r="N354" s="44">
        <f>VLOOKUP(A354,'BASE ARTICLE SAMUEL 25012023 v1'!$A$1:$K$1287,11,FALSE)</f>
        <v>5.96</v>
      </c>
      <c r="O354" s="69">
        <f t="shared" si="20"/>
        <v>-5.9936908517350139E-2</v>
      </c>
      <c r="P354" s="48">
        <f>VLOOKUP(A354,'BASE ARTICLE SAMUEL 25012023 v2'!$A$1:$K$4927,11,FALSE)</f>
        <v>5.96</v>
      </c>
      <c r="Q354" s="85">
        <f t="shared" si="21"/>
        <v>-5.9936908517350139E-2</v>
      </c>
      <c r="R354" s="36">
        <f>VLOOKUP(A354,'Synthèse des ventes 2022'!$A$3:$C$535,3,FALSE)</f>
        <v>298</v>
      </c>
      <c r="S354" s="67" t="s">
        <v>4408</v>
      </c>
    </row>
    <row r="355" spans="1:19" ht="15.75" thickBot="1" x14ac:dyDescent="0.3">
      <c r="A355" s="55" t="s">
        <v>768</v>
      </c>
      <c r="B355" s="56" t="s">
        <v>769</v>
      </c>
      <c r="C355" s="93" t="e">
        <f>VLOOKUP(A355,'Sans déclinaison'!$E$1:$J$187,6,FALSE)</f>
        <v>#N/A</v>
      </c>
      <c r="D355" s="100"/>
      <c r="E355" s="56" t="str">
        <f>VLOOKUP(A355,ARTICLES!$A$1:$BE$1292,57,FALSE)</f>
        <v>AS</v>
      </c>
      <c r="F355" s="56">
        <f>VLOOKUP(A355,ARTICLES!$A$1:$AZ$1292,52,FALSE)</f>
        <v>444</v>
      </c>
      <c r="G355" s="57"/>
      <c r="H355" s="58"/>
      <c r="I355" s="41"/>
      <c r="J355" s="42"/>
      <c r="K355" s="41"/>
      <c r="L355" s="43">
        <v>36.33</v>
      </c>
      <c r="M355" s="41"/>
      <c r="N355" s="44">
        <f>VLOOKUP(A355,'BASE ARTICLE SAMUEL 25012023 v1'!$A$1:$K$1287,11,FALSE)</f>
        <v>36.33</v>
      </c>
      <c r="O355" s="69" t="str">
        <f t="shared" si="20"/>
        <v/>
      </c>
      <c r="P355" s="48">
        <f>VLOOKUP(A355,'BASE ARTICLE SAMUEL 25012023 v2'!$A$1:$K$4927,11,FALSE)</f>
        <v>36.33</v>
      </c>
      <c r="Q355" s="85">
        <f t="shared" si="21"/>
        <v>0</v>
      </c>
      <c r="R355" s="36"/>
      <c r="S355" s="67" t="s">
        <v>4408</v>
      </c>
    </row>
    <row r="356" spans="1:19" ht="15.75" thickBot="1" x14ac:dyDescent="0.3">
      <c r="A356" s="55" t="s">
        <v>536</v>
      </c>
      <c r="B356" s="56" t="s">
        <v>537</v>
      </c>
      <c r="C356" s="100">
        <f>VLOOKUP(A356,'Sans déclinaison'!$D$1:$J$193,7,FALSE)</f>
        <v>1</v>
      </c>
      <c r="D356" s="100"/>
      <c r="E356" s="56" t="str">
        <f>VLOOKUP(A356,ARTICLES!$A$1:$BE$1292,57,FALSE)</f>
        <v>AS</v>
      </c>
      <c r="F356" s="56">
        <f>VLOOKUP(A356,ARTICLES!$A$1:$AZ$1292,52,FALSE)</f>
        <v>160</v>
      </c>
      <c r="G356" s="57">
        <v>1.22</v>
      </c>
      <c r="H356" s="58">
        <v>1.5174500000000002</v>
      </c>
      <c r="I356" s="41">
        <v>0.24381147540983625</v>
      </c>
      <c r="J356" s="42">
        <v>1.556975</v>
      </c>
      <c r="K356" s="41">
        <v>2.6046986721143896E-2</v>
      </c>
      <c r="L356" s="43">
        <v>1.5575000000000001</v>
      </c>
      <c r="M356" s="41">
        <v>3.3719231201535587E-4</v>
      </c>
      <c r="N356" s="44">
        <f>VLOOKUP(A356,'BASE ARTICLE SAMUEL 25012023 v1'!$A$1:$K$1287,11,FALSE)</f>
        <v>1.5575000000000001</v>
      </c>
      <c r="O356" s="69"/>
      <c r="P356" s="48">
        <f>VLOOKUP(A356,'BASE ARTICLE SAMUEL 25012023 v2'!$A$1:$K$4927,11,FALSE)</f>
        <v>1.5575000000000001</v>
      </c>
      <c r="Q356" s="85">
        <f t="shared" si="21"/>
        <v>0</v>
      </c>
      <c r="R356" s="36"/>
      <c r="S356" s="67" t="s">
        <v>4408</v>
      </c>
    </row>
    <row r="357" spans="1:19" ht="15.75" thickBot="1" x14ac:dyDescent="0.3">
      <c r="A357" s="55" t="s">
        <v>782</v>
      </c>
      <c r="B357" s="56" t="s">
        <v>783</v>
      </c>
      <c r="C357" s="93">
        <f>VLOOKUP(A357,'Sans déclinaison'!$D$1:$J$187,7,FALSE)</f>
        <v>1</v>
      </c>
      <c r="D357" s="93"/>
      <c r="E357" s="56" t="str">
        <f>VLOOKUP(A357,ARTICLES!$A$1:$BE$1292,57,FALSE)</f>
        <v>AS</v>
      </c>
      <c r="F357" s="56">
        <f>VLOOKUP(A357,ARTICLES!$A$1:$AZ$1292,52,FALSE)</f>
        <v>463</v>
      </c>
      <c r="G357" s="57">
        <v>59.85</v>
      </c>
      <c r="H357" s="58">
        <v>59.85</v>
      </c>
      <c r="I357" s="41">
        <v>0</v>
      </c>
      <c r="J357" s="42">
        <v>59.849999999999994</v>
      </c>
      <c r="K357" s="41">
        <v>-1.1872059077027571E-16</v>
      </c>
      <c r="L357" s="43">
        <v>61.89</v>
      </c>
      <c r="M357" s="41">
        <v>3.4085213032581559E-2</v>
      </c>
      <c r="N357" s="44">
        <f>VLOOKUP(A357,'BASE ARTICLE SAMUEL 25012023 v1'!$A$1:$K$1287,11,FALSE)</f>
        <v>71.010000000000005</v>
      </c>
      <c r="O357" s="69">
        <f t="shared" si="20"/>
        <v>0.1473582161900146</v>
      </c>
      <c r="P357" s="48">
        <f>VLOOKUP(A357,'BASE ARTICLE SAMUEL 25012023 v2'!$A$1:$K$4927,11,FALSE)</f>
        <v>71.010000000000005</v>
      </c>
      <c r="Q357" s="85">
        <f t="shared" si="21"/>
        <v>0.1473582161900146</v>
      </c>
      <c r="R357" s="36">
        <f>VLOOKUP(A357,'Synthèse des ventes 2022'!$A$3:$C$535,3,FALSE)</f>
        <v>26</v>
      </c>
      <c r="S357" s="67" t="s">
        <v>4408</v>
      </c>
    </row>
    <row r="358" spans="1:19" ht="15.75" thickBot="1" x14ac:dyDescent="0.3">
      <c r="A358" s="55" t="s">
        <v>784</v>
      </c>
      <c r="B358" s="56" t="s">
        <v>785</v>
      </c>
      <c r="C358" s="93">
        <f>VLOOKUP(A358,'Sans déclinaison'!$D$1:$J$187,7,FALSE)</f>
        <v>1</v>
      </c>
      <c r="D358" s="93"/>
      <c r="E358" s="56" t="str">
        <f>VLOOKUP(A358,ARTICLES!$A$1:$BE$1292,57,FALSE)</f>
        <v>AS</v>
      </c>
      <c r="F358" s="56">
        <f>VLOOKUP(A358,ARTICLES!$A$1:$AZ$1292,52,FALSE)</f>
        <v>462</v>
      </c>
      <c r="G358" s="57">
        <v>95.85</v>
      </c>
      <c r="H358" s="58">
        <v>95.85</v>
      </c>
      <c r="I358" s="41">
        <v>0</v>
      </c>
      <c r="J358" s="42">
        <v>95.85</v>
      </c>
      <c r="K358" s="41">
        <v>0</v>
      </c>
      <c r="L358" s="43">
        <v>100.27499999999999</v>
      </c>
      <c r="M358" s="41">
        <v>4.6165884194053181E-2</v>
      </c>
      <c r="N358" s="44">
        <f>VLOOKUP(A358,'BASE ARTICLE SAMUEL 25012023 v1'!$A$1:$K$1287,11,FALSE)</f>
        <v>118.14000000000001</v>
      </c>
      <c r="O358" s="69">
        <f t="shared" si="20"/>
        <v>0.17816005983545274</v>
      </c>
      <c r="P358" s="48">
        <f>VLOOKUP(A358,'BASE ARTICLE SAMUEL 25012023 v2'!$A$1:$K$4927,11,FALSE)</f>
        <v>118.14000000000001</v>
      </c>
      <c r="Q358" s="85">
        <f t="shared" si="21"/>
        <v>0.17816005983545274</v>
      </c>
      <c r="R358" s="36">
        <f>VLOOKUP(A358,'Synthèse des ventes 2022'!$A$3:$C$535,3,FALSE)</f>
        <v>10</v>
      </c>
      <c r="S358" s="67" t="s">
        <v>4408</v>
      </c>
    </row>
    <row r="359" spans="1:19" ht="15.75" thickBot="1" x14ac:dyDescent="0.3">
      <c r="A359" s="61" t="s">
        <v>260</v>
      </c>
      <c r="B359" s="62" t="s">
        <v>3829</v>
      </c>
      <c r="C359" s="94"/>
      <c r="D359" s="94" t="e">
        <f>VLOOKUP(A359,'Avec déclinaison'!$F$12:$I$374,6,FALSE)</f>
        <v>#REF!</v>
      </c>
      <c r="E359" s="62" t="str">
        <f>VLOOKUP(A359,ARTICLES!$A$1:$BE$1292,57,FALSE)</f>
        <v>AS</v>
      </c>
      <c r="F359" s="62">
        <f>VLOOKUP(A359,ARTICLES!$A$1:$AZ$1292,52,FALSE)</f>
        <v>234</v>
      </c>
      <c r="G359" s="63">
        <v>1.1200000000000001</v>
      </c>
      <c r="H359" s="64">
        <v>1.288</v>
      </c>
      <c r="I359" s="41">
        <v>0.14999999999999991</v>
      </c>
      <c r="J359" s="42">
        <v>1.9724999999999999</v>
      </c>
      <c r="K359" s="41">
        <v>0.53144409937888193</v>
      </c>
      <c r="L359" s="43">
        <v>1.8773999999999997</v>
      </c>
      <c r="M359" s="41">
        <v>-4.8212927756654089E-2</v>
      </c>
      <c r="N359" s="44">
        <f>VLOOKUP(A359,'BASE ARTICLE SAMUEL 25012023 v1'!$A$1:$K$1287,11,FALSE)</f>
        <v>1.8311999999999999</v>
      </c>
      <c r="O359" s="69">
        <f t="shared" si="20"/>
        <v>-2.4608501118568129E-2</v>
      </c>
      <c r="P359" s="48">
        <f>VLOOKUP(A359,'BASE ARTICLE SAMUEL 25012023 v2'!$A$1:$K$4927,11,FALSE)</f>
        <v>1.8311999999999999</v>
      </c>
      <c r="Q359" s="85">
        <f t="shared" ref="Q359:Q417" si="22">(P359-L359)/L359</f>
        <v>-2.4608501118568129E-2</v>
      </c>
      <c r="R359" s="36">
        <f>VLOOKUP(A359,'Synthèse des ventes 2022'!$A$3:$C$535,3,FALSE)</f>
        <v>14610</v>
      </c>
      <c r="S359" s="67" t="s">
        <v>4408</v>
      </c>
    </row>
    <row r="360" spans="1:19" ht="15.75" thickBot="1" x14ac:dyDescent="0.3">
      <c r="A360" s="55" t="s">
        <v>268</v>
      </c>
      <c r="B360" s="56" t="s">
        <v>3830</v>
      </c>
      <c r="C360" s="93"/>
      <c r="D360" s="93" t="e">
        <f>VLOOKUP(A360,'Avec déclinaison'!$F$12:$I$374,6,FALSE)</f>
        <v>#REF!</v>
      </c>
      <c r="E360" s="56" t="str">
        <f>VLOOKUP(A360,ARTICLES!$A$1:$BE$1292,57,FALSE)</f>
        <v>AS</v>
      </c>
      <c r="F360" s="56">
        <f>VLOOKUP(A360,ARTICLES!$A$1:$AZ$1292,52,FALSE)</f>
        <v>238</v>
      </c>
      <c r="G360" s="57">
        <v>1.32</v>
      </c>
      <c r="H360" s="58">
        <v>1.518</v>
      </c>
      <c r="I360" s="41">
        <v>0.14999999999999997</v>
      </c>
      <c r="J360" s="42">
        <v>2.1937499999999996</v>
      </c>
      <c r="K360" s="41">
        <v>0.44515810276679818</v>
      </c>
      <c r="L360" s="43">
        <v>2.3506</v>
      </c>
      <c r="M360" s="41">
        <v>7.1498575498575689E-2</v>
      </c>
      <c r="N360" s="44">
        <f>VLOOKUP(A360,'BASE ARTICLE SAMUEL 25012023 v1'!$A$1:$K$1287,11,FALSE)</f>
        <v>2.2917999999999998</v>
      </c>
      <c r="O360" s="69">
        <f t="shared" ref="O360:O416" si="23">IF(N360-L360=0,"",(N360-L360)/L360)</f>
        <v>-2.5014889815366367E-2</v>
      </c>
      <c r="P360" s="48">
        <f>VLOOKUP(A360,'BASE ARTICLE SAMUEL 25012023 v2'!$A$1:$K$4927,11,FALSE)</f>
        <v>2.2917999999999998</v>
      </c>
      <c r="Q360" s="85">
        <f t="shared" si="22"/>
        <v>-2.5014889815366367E-2</v>
      </c>
      <c r="R360" s="36">
        <f>VLOOKUP(A360,'Synthèse des ventes 2022'!$A$3:$C$535,3,FALSE)</f>
        <v>4060</v>
      </c>
      <c r="S360" s="67" t="s">
        <v>4408</v>
      </c>
    </row>
    <row r="361" spans="1:19" ht="15.75" thickBot="1" x14ac:dyDescent="0.3">
      <c r="A361" s="55" t="s">
        <v>258</v>
      </c>
      <c r="B361" s="56" t="s">
        <v>3831</v>
      </c>
      <c r="C361" s="93"/>
      <c r="D361" s="93" t="e">
        <f>VLOOKUP(A361,'Avec déclinaison'!$F$12:$I$374,6,FALSE)</f>
        <v>#REF!</v>
      </c>
      <c r="E361" s="56" t="str">
        <f>VLOOKUP(A361,ARTICLES!$A$1:$BE$1292,57,FALSE)</f>
        <v>AS</v>
      </c>
      <c r="F361" s="56">
        <f>VLOOKUP(A361,ARTICLES!$A$1:$AZ$1292,52,FALSE)</f>
        <v>233</v>
      </c>
      <c r="G361" s="57">
        <v>1.4</v>
      </c>
      <c r="H361" s="58">
        <v>1.6099999999999999</v>
      </c>
      <c r="I361" s="41">
        <v>0.15</v>
      </c>
      <c r="J361" s="42">
        <v>2.4656249999999997</v>
      </c>
      <c r="K361" s="41">
        <v>0.53144409937888193</v>
      </c>
      <c r="L361" s="43">
        <v>2.3463999999999996</v>
      </c>
      <c r="M361" s="41">
        <v>-4.8354879594423382E-2</v>
      </c>
      <c r="N361" s="44">
        <f>VLOOKUP(A361,'BASE ARTICLE SAMUEL 25012023 v1'!$A$1:$K$1287,11,FALSE)</f>
        <v>2.2889999999999997</v>
      </c>
      <c r="O361" s="69">
        <f t="shared" si="23"/>
        <v>-2.4463007159904494E-2</v>
      </c>
      <c r="P361" s="48">
        <f>VLOOKUP(A361,'BASE ARTICLE SAMUEL 25012023 v2'!$A$1:$K$4927,11,FALSE)</f>
        <v>2.2889999999999997</v>
      </c>
      <c r="Q361" s="85">
        <f t="shared" si="22"/>
        <v>-2.4463007159904494E-2</v>
      </c>
      <c r="R361" s="36">
        <f>VLOOKUP(A361,'Synthèse des ventes 2022'!$A$3:$C$535,3,FALSE)</f>
        <v>3260</v>
      </c>
      <c r="S361" s="67" t="s">
        <v>4408</v>
      </c>
    </row>
    <row r="362" spans="1:19" ht="15.75" thickBot="1" x14ac:dyDescent="0.3">
      <c r="A362" s="55" t="s">
        <v>270</v>
      </c>
      <c r="B362" s="56" t="s">
        <v>3832</v>
      </c>
      <c r="C362" s="93"/>
      <c r="D362" s="93" t="e">
        <f>VLOOKUP(A362,'Avec déclinaison'!$F$12:$I$374,6,FALSE)</f>
        <v>#REF!</v>
      </c>
      <c r="E362" s="56" t="str">
        <f>VLOOKUP(A362,ARTICLES!$A$1:$BE$1292,57,FALSE)</f>
        <v>AS</v>
      </c>
      <c r="F362" s="56">
        <f>VLOOKUP(A362,ARTICLES!$A$1:$AZ$1292,52,FALSE)</f>
        <v>239</v>
      </c>
      <c r="G362" s="57">
        <v>1.65</v>
      </c>
      <c r="H362" s="58">
        <v>1.8974999999999997</v>
      </c>
      <c r="I362" s="41">
        <v>0.14999999999999991</v>
      </c>
      <c r="J362" s="42">
        <v>2.7374999999999998</v>
      </c>
      <c r="K362" s="41">
        <v>0.44268774703557323</v>
      </c>
      <c r="L362" s="43">
        <v>2.9371999999999998</v>
      </c>
      <c r="M362" s="41">
        <v>7.2949771689497719E-2</v>
      </c>
      <c r="N362" s="44">
        <f>VLOOKUP(A362,'BASE ARTICLE SAMUEL 25012023 v1'!$A$1:$K$1287,11,FALSE)</f>
        <v>2.8658000000000001</v>
      </c>
      <c r="O362" s="69">
        <f t="shared" si="23"/>
        <v>-2.4308865586272536E-2</v>
      </c>
      <c r="P362" s="48">
        <f>VLOOKUP(A362,'BASE ARTICLE SAMUEL 25012023 v2'!$A$1:$K$4927,11,FALSE)</f>
        <v>2.8658000000000001</v>
      </c>
      <c r="Q362" s="85">
        <f t="shared" si="22"/>
        <v>-2.4308865586272536E-2</v>
      </c>
      <c r="R362" s="36" t="e">
        <f>VLOOKUP(A362,'Synthèse des ventes 2022'!$A$3:$C$535,3,FALSE)</f>
        <v>#N/A</v>
      </c>
      <c r="S362" s="67" t="s">
        <v>4408</v>
      </c>
    </row>
    <row r="363" spans="1:19" ht="15.75" thickBot="1" x14ac:dyDescent="0.3">
      <c r="A363" s="55" t="s">
        <v>255</v>
      </c>
      <c r="B363" s="56" t="s">
        <v>3833</v>
      </c>
      <c r="C363" s="93"/>
      <c r="D363" s="93" t="e">
        <f>VLOOKUP(A363,'Avec déclinaison'!$F$12:$I$374,6,FALSE)</f>
        <v>#REF!</v>
      </c>
      <c r="E363" s="56" t="str">
        <f>VLOOKUP(A363,ARTICLES!$A$1:$BE$1292,57,FALSE)</f>
        <v>AS</v>
      </c>
      <c r="F363" s="56">
        <f>VLOOKUP(A363,ARTICLES!$A$1:$AZ$1292,52,FALSE)</f>
        <v>232</v>
      </c>
      <c r="G363" s="57">
        <v>0.56000000000000005</v>
      </c>
      <c r="H363" s="58">
        <v>0.64400000000000002</v>
      </c>
      <c r="I363" s="41">
        <v>0.14999999999999991</v>
      </c>
      <c r="J363" s="42">
        <v>0.98624999999999996</v>
      </c>
      <c r="K363" s="41">
        <v>0.53144409937888193</v>
      </c>
      <c r="L363" s="43">
        <v>0.93799999999999994</v>
      </c>
      <c r="M363" s="41">
        <v>-4.892268694550065E-2</v>
      </c>
      <c r="N363" s="44">
        <f>VLOOKUP(A363,'BASE ARTICLE SAMUEL 25012023 v1'!$A$1:$K$1287,11,FALSE)</f>
        <v>0.91559999999999997</v>
      </c>
      <c r="O363" s="69">
        <f t="shared" si="23"/>
        <v>-2.3880597014925349E-2</v>
      </c>
      <c r="P363" s="48">
        <f>VLOOKUP(A363,'BASE ARTICLE SAMUEL 25012023 v2'!$A$1:$K$4927,11,FALSE)</f>
        <v>0.91559999999999997</v>
      </c>
      <c r="Q363" s="85">
        <f t="shared" si="22"/>
        <v>-2.3880597014925349E-2</v>
      </c>
      <c r="R363" s="36">
        <f>VLOOKUP(A363,'Synthèse des ventes 2022'!$A$3:$C$535,3,FALSE)</f>
        <v>6924</v>
      </c>
      <c r="S363" s="67" t="s">
        <v>4408</v>
      </c>
    </row>
    <row r="364" spans="1:19" ht="15.75" thickBot="1" x14ac:dyDescent="0.3">
      <c r="A364" s="55" t="s">
        <v>251</v>
      </c>
      <c r="B364" s="56" t="s">
        <v>3834</v>
      </c>
      <c r="C364" s="93"/>
      <c r="D364" s="93" t="e">
        <f>VLOOKUP(A364,'Avec déclinaison'!$F$12:$I$374,6,FALSE)</f>
        <v>#REF!</v>
      </c>
      <c r="E364" s="56" t="str">
        <f>VLOOKUP(A364,ARTICLES!$A$1:$BE$1292,57,FALSE)</f>
        <v>AS</v>
      </c>
      <c r="F364" s="56">
        <f>VLOOKUP(A364,ARTICLES!$A$1:$AZ$1292,52,FALSE)</f>
        <v>230</v>
      </c>
      <c r="G364" s="57">
        <v>0.66</v>
      </c>
      <c r="H364" s="58">
        <v>0.75900000000000001</v>
      </c>
      <c r="I364" s="41">
        <v>0.14999999999999997</v>
      </c>
      <c r="J364" s="42">
        <v>1.0874999999999999</v>
      </c>
      <c r="K364" s="41">
        <v>0.43280632411067183</v>
      </c>
      <c r="L364" s="43">
        <v>1.1745999999999999</v>
      </c>
      <c r="M364" s="41">
        <v>8.0091954022988465E-2</v>
      </c>
      <c r="N364" s="44">
        <f>VLOOKUP(A364,'BASE ARTICLE SAMUEL 25012023 v1'!$A$1:$K$1287,11,FALSE)</f>
        <v>1.1465999999999998</v>
      </c>
      <c r="O364" s="69">
        <f t="shared" si="23"/>
        <v>-2.3837902264600738E-2</v>
      </c>
      <c r="P364" s="48">
        <f>VLOOKUP(A364,'BASE ARTICLE SAMUEL 25012023 v2'!$A$1:$K$4927,11,FALSE)</f>
        <v>1.1465999999999998</v>
      </c>
      <c r="Q364" s="85">
        <f t="shared" si="22"/>
        <v>-2.3837902264600738E-2</v>
      </c>
      <c r="R364" s="36">
        <f>VLOOKUP(A364,'Synthèse des ventes 2022'!$A$3:$C$535,3,FALSE)</f>
        <v>11805</v>
      </c>
      <c r="S364" s="67" t="s">
        <v>4408</v>
      </c>
    </row>
    <row r="365" spans="1:19" ht="15.75" thickBot="1" x14ac:dyDescent="0.3">
      <c r="A365" s="55" t="s">
        <v>262</v>
      </c>
      <c r="B365" s="56" t="s">
        <v>3835</v>
      </c>
      <c r="C365" s="93"/>
      <c r="D365" s="93" t="e">
        <f>VLOOKUP(A365,'Avec déclinaison'!$F$12:$I$374,6,FALSE)</f>
        <v>#REF!</v>
      </c>
      <c r="E365" s="56" t="str">
        <f>VLOOKUP(A365,ARTICLES!$A$1:$BE$1292,57,FALSE)</f>
        <v>AS</v>
      </c>
      <c r="F365" s="56">
        <f>VLOOKUP(A365,ARTICLES!$A$1:$AZ$1292,52,FALSE)</f>
        <v>235</v>
      </c>
      <c r="G365" s="57">
        <v>0.84</v>
      </c>
      <c r="H365" s="58">
        <v>0.96599999999999986</v>
      </c>
      <c r="I365" s="41">
        <v>0.14999999999999988</v>
      </c>
      <c r="J365" s="42">
        <v>1.4812500000000002</v>
      </c>
      <c r="K365" s="41">
        <v>0.53338509316770222</v>
      </c>
      <c r="L365" s="43">
        <v>1.4083999999999999</v>
      </c>
      <c r="M365" s="41">
        <v>-4.9181434599156318E-2</v>
      </c>
      <c r="N365" s="44">
        <f>VLOOKUP(A365,'BASE ARTICLE SAMUEL 25012023 v1'!$A$1:$K$1287,11,FALSE)</f>
        <v>1.3734</v>
      </c>
      <c r="O365" s="69">
        <f t="shared" si="23"/>
        <v>-2.4850894632206705E-2</v>
      </c>
      <c r="P365" s="48">
        <f>VLOOKUP(A365,'BASE ARTICLE SAMUEL 25012023 v2'!$A$1:$K$4927,11,FALSE)</f>
        <v>1.3734</v>
      </c>
      <c r="Q365" s="85">
        <f t="shared" si="22"/>
        <v>-2.4850894632206705E-2</v>
      </c>
      <c r="R365" s="36">
        <f>VLOOKUP(A365,'Synthèse des ventes 2022'!$A$3:$C$535,3,FALSE)</f>
        <v>8281</v>
      </c>
      <c r="S365" s="67" t="s">
        <v>4408</v>
      </c>
    </row>
    <row r="366" spans="1:19" ht="15.75" thickBot="1" x14ac:dyDescent="0.3">
      <c r="A366" s="55" t="s">
        <v>264</v>
      </c>
      <c r="B366" s="56" t="s">
        <v>3836</v>
      </c>
      <c r="C366" s="93"/>
      <c r="D366" s="93" t="e">
        <f>VLOOKUP(A366,'Avec déclinaison'!$F$12:$I$374,6,FALSE)</f>
        <v>#REF!</v>
      </c>
      <c r="E366" s="56" t="str">
        <f>VLOOKUP(A366,ARTICLES!$A$1:$BE$1292,57,FALSE)</f>
        <v>AS</v>
      </c>
      <c r="F366" s="56">
        <f>VLOOKUP(A366,ARTICLES!$A$1:$AZ$1292,52,FALSE)</f>
        <v>236</v>
      </c>
      <c r="G366" s="57">
        <v>0.99</v>
      </c>
      <c r="H366" s="58">
        <v>1.1384999999999998</v>
      </c>
      <c r="I366" s="41">
        <v>0.14999999999999986</v>
      </c>
      <c r="J366" s="42">
        <v>1.6312499999999999</v>
      </c>
      <c r="K366" s="41">
        <v>0.43280632411067199</v>
      </c>
      <c r="L366" s="43">
        <v>1.7625999999999997</v>
      </c>
      <c r="M366" s="41">
        <v>8.0521072796934781E-2</v>
      </c>
      <c r="N366" s="44">
        <f>VLOOKUP(A366,'BASE ARTICLE SAMUEL 25012023 v1'!$A$1:$K$1287,11,FALSE)</f>
        <v>1.7191999999999998</v>
      </c>
      <c r="O366" s="69">
        <f t="shared" si="23"/>
        <v>-2.4622716441620271E-2</v>
      </c>
      <c r="P366" s="48">
        <f>VLOOKUP(A366,'BASE ARTICLE SAMUEL 25012023 v2'!$A$1:$K$4927,11,FALSE)</f>
        <v>1.7191999999999998</v>
      </c>
      <c r="Q366" s="85">
        <f t="shared" si="22"/>
        <v>-2.4622716441620271E-2</v>
      </c>
      <c r="R366" s="36">
        <f>VLOOKUP(A366,'Synthèse des ventes 2022'!$A$3:$C$535,3,FALSE)</f>
        <v>6900</v>
      </c>
      <c r="S366" s="67" t="s">
        <v>4408</v>
      </c>
    </row>
    <row r="367" spans="1:19" ht="15.75" thickBot="1" x14ac:dyDescent="0.3">
      <c r="A367" s="55" t="s">
        <v>208</v>
      </c>
      <c r="B367" s="56" t="s">
        <v>209</v>
      </c>
      <c r="C367" s="93"/>
      <c r="D367" s="93" t="e">
        <f>VLOOKUP(A367,'Avec déclinaison'!$F$12:$I$374,6,FALSE)</f>
        <v>#REF!</v>
      </c>
      <c r="E367" s="56" t="str">
        <f>VLOOKUP(A367,ARTICLES!$A$1:$BE$1292,57,FALSE)</f>
        <v>AS</v>
      </c>
      <c r="F367" s="56">
        <f>VLOOKUP(A367,ARTICLES!$A$1:$AZ$1292,52,FALSE)</f>
        <v>240</v>
      </c>
      <c r="G367" s="57">
        <v>0.06</v>
      </c>
      <c r="H367" s="58">
        <v>6.6000000000000003E-2</v>
      </c>
      <c r="I367" s="41">
        <v>0.10000000000000009</v>
      </c>
      <c r="J367" s="42">
        <v>6.4000000000000001E-2</v>
      </c>
      <c r="K367" s="41">
        <v>-3.0303030303030328E-2</v>
      </c>
      <c r="L367" s="43">
        <v>6.9000000000000006E-2</v>
      </c>
      <c r="M367" s="41">
        <v>7.8125000000000069E-2</v>
      </c>
      <c r="N367" s="44">
        <f>VLOOKUP(A367,'BASE ARTICLE SAMUEL 25012023 v1'!$A$1:$K$1287,11,FALSE)</f>
        <v>6.4399999999999999E-2</v>
      </c>
      <c r="O367" s="69">
        <f t="shared" si="23"/>
        <v>-6.6666666666666763E-2</v>
      </c>
      <c r="P367" s="48">
        <f>VLOOKUP(A367,'BASE ARTICLE SAMUEL 25012023 v2'!$A$1:$K$4927,11,FALSE)</f>
        <v>6.4399999999999999E-2</v>
      </c>
      <c r="Q367" s="85">
        <f t="shared" si="22"/>
        <v>-6.6666666666666763E-2</v>
      </c>
      <c r="R367" s="36">
        <f>VLOOKUP(A367,'Synthèse des ventes 2022'!$A$3:$C$535,3,FALSE)</f>
        <v>1090</v>
      </c>
      <c r="S367" s="67" t="s">
        <v>4408</v>
      </c>
    </row>
    <row r="368" spans="1:19" ht="15.75" thickBot="1" x14ac:dyDescent="0.3">
      <c r="A368" s="55" t="s">
        <v>213</v>
      </c>
      <c r="B368" s="56" t="s">
        <v>214</v>
      </c>
      <c r="C368" s="93"/>
      <c r="D368" s="93" t="e">
        <f>VLOOKUP(A368,'Avec déclinaison'!$F$12:$I$374,6,FALSE)</f>
        <v>#REF!</v>
      </c>
      <c r="E368" s="56" t="str">
        <f>VLOOKUP(A368,ARTICLES!$A$1:$BE$1292,57,FALSE)</f>
        <v>AS</v>
      </c>
      <c r="F368" s="56">
        <f>VLOOKUP(A368,ARTICLES!$A$1:$AZ$1292,52,FALSE)</f>
        <v>242</v>
      </c>
      <c r="G368" s="57">
        <v>0.08</v>
      </c>
      <c r="H368" s="58">
        <v>8.8000000000000009E-2</v>
      </c>
      <c r="I368" s="41">
        <v>0.10000000000000009</v>
      </c>
      <c r="J368" s="42">
        <v>0.09</v>
      </c>
      <c r="K368" s="41">
        <v>2.2727272727272589E-2</v>
      </c>
      <c r="L368" s="43">
        <v>9.6000000000000002E-2</v>
      </c>
      <c r="M368" s="41">
        <v>6.6666666666666735E-2</v>
      </c>
      <c r="N368" s="44">
        <f>VLOOKUP(A368,'BASE ARTICLE SAMUEL 25012023 v1'!$A$1:$K$1287,11,FALSE)</f>
        <v>8.9599999999999999E-2</v>
      </c>
      <c r="O368" s="69">
        <f t="shared" si="23"/>
        <v>-6.6666666666666693E-2</v>
      </c>
      <c r="P368" s="48">
        <f>VLOOKUP(A368,'BASE ARTICLE SAMUEL 25012023 v2'!$A$1:$K$4927,11,FALSE)</f>
        <v>8.9599999999999999E-2</v>
      </c>
      <c r="Q368" s="85">
        <f t="shared" si="22"/>
        <v>-6.6666666666666693E-2</v>
      </c>
      <c r="R368" s="36">
        <f>VLOOKUP(A368,'Synthèse des ventes 2022'!$A$3:$C$535,3,FALSE)</f>
        <v>4253</v>
      </c>
      <c r="S368" s="67" t="s">
        <v>4408</v>
      </c>
    </row>
    <row r="369" spans="1:19" ht="15.75" thickBot="1" x14ac:dyDescent="0.3">
      <c r="A369" s="55" t="s">
        <v>219</v>
      </c>
      <c r="B369" s="56" t="s">
        <v>220</v>
      </c>
      <c r="C369" s="93"/>
      <c r="D369" s="93" t="e">
        <f>VLOOKUP(A369,'Avec déclinaison'!$F$12:$I$374,6,FALSE)</f>
        <v>#REF!</v>
      </c>
      <c r="E369" s="56" t="str">
        <f>VLOOKUP(A369,ARTICLES!$A$1:$BE$1292,57,FALSE)</f>
        <v>AS</v>
      </c>
      <c r="F369" s="56">
        <f>VLOOKUP(A369,ARTICLES!$A$1:$AZ$1292,52,FALSE)</f>
        <v>245</v>
      </c>
      <c r="G369" s="57">
        <v>0.11</v>
      </c>
      <c r="H369" s="58">
        <v>0.12100000000000001</v>
      </c>
      <c r="I369" s="41">
        <v>0.10000000000000009</v>
      </c>
      <c r="J369" s="42">
        <v>0.129</v>
      </c>
      <c r="K369" s="41">
        <v>6.6115702479338775E-2</v>
      </c>
      <c r="L369" s="43">
        <v>0.13800000000000001</v>
      </c>
      <c r="M369" s="41">
        <v>6.9767441860465171E-2</v>
      </c>
      <c r="N369" s="44">
        <f>VLOOKUP(A369,'BASE ARTICLE SAMUEL 25012023 v1'!$A$1:$K$1287,11,FALSE)</f>
        <v>0.1288</v>
      </c>
      <c r="O369" s="69">
        <f t="shared" si="23"/>
        <v>-6.6666666666666763E-2</v>
      </c>
      <c r="P369" s="48">
        <f>VLOOKUP(A369,'BASE ARTICLE SAMUEL 25012023 v2'!$A$1:$K$4927,11,FALSE)</f>
        <v>0.1288</v>
      </c>
      <c r="Q369" s="85">
        <f t="shared" si="22"/>
        <v>-6.6666666666666763E-2</v>
      </c>
      <c r="R369" s="36">
        <f>VLOOKUP(A369,'Synthèse des ventes 2022'!$A$3:$C$535,3,FALSE)</f>
        <v>14209</v>
      </c>
      <c r="S369" s="67" t="s">
        <v>4408</v>
      </c>
    </row>
    <row r="370" spans="1:19" ht="15.75" thickBot="1" x14ac:dyDescent="0.3">
      <c r="A370" s="55" t="s">
        <v>225</v>
      </c>
      <c r="B370" s="56" t="s">
        <v>226</v>
      </c>
      <c r="C370" s="93"/>
      <c r="D370" s="93" t="e">
        <f>VLOOKUP(A370,'Avec déclinaison'!$F$12:$I$374,6,FALSE)</f>
        <v>#REF!</v>
      </c>
      <c r="E370" s="56" t="str">
        <f>VLOOKUP(A370,ARTICLES!$A$1:$BE$1292,57,FALSE)</f>
        <v>AS</v>
      </c>
      <c r="F370" s="56">
        <f>VLOOKUP(A370,ARTICLES!$A$1:$AZ$1292,52,FALSE)</f>
        <v>248</v>
      </c>
      <c r="G370" s="57">
        <v>0.14000000000000001</v>
      </c>
      <c r="H370" s="58">
        <v>0.15400000000000003</v>
      </c>
      <c r="I370" s="41">
        <v>0.10000000000000007</v>
      </c>
      <c r="J370" s="42">
        <v>0.161</v>
      </c>
      <c r="K370" s="41">
        <v>4.545454545454531E-2</v>
      </c>
      <c r="L370" s="43">
        <v>0.17250000000000001</v>
      </c>
      <c r="M370" s="41">
        <v>7.1428571428571494E-2</v>
      </c>
      <c r="N370" s="44">
        <f>VLOOKUP(A370,'BASE ARTICLE SAMUEL 25012023 v1'!$A$1:$K$1287,11,FALSE)</f>
        <v>0.161</v>
      </c>
      <c r="O370" s="69">
        <f t="shared" si="23"/>
        <v>-6.6666666666666721E-2</v>
      </c>
      <c r="P370" s="48">
        <f>VLOOKUP(A370,'BASE ARTICLE SAMUEL 25012023 v2'!$A$1:$K$4927,11,FALSE)</f>
        <v>0.161</v>
      </c>
      <c r="Q370" s="85">
        <f t="shared" si="22"/>
        <v>-6.6666666666666721E-2</v>
      </c>
      <c r="R370" s="36">
        <f>VLOOKUP(A370,'Synthèse des ventes 2022'!$A$3:$C$535,3,FALSE)</f>
        <v>19260</v>
      </c>
      <c r="S370" s="67" t="s">
        <v>4408</v>
      </c>
    </row>
    <row r="371" spans="1:19" ht="15.75" thickBot="1" x14ac:dyDescent="0.3">
      <c r="A371" s="55" t="s">
        <v>231</v>
      </c>
      <c r="B371" s="56" t="s">
        <v>232</v>
      </c>
      <c r="C371" s="93"/>
      <c r="D371" s="93" t="e">
        <f>VLOOKUP(A371,'Avec déclinaison'!$F$12:$I$374,6,FALSE)</f>
        <v>#REF!</v>
      </c>
      <c r="E371" s="56" t="str">
        <f>VLOOKUP(A371,ARTICLES!$A$1:$BE$1292,57,FALSE)</f>
        <v>AS</v>
      </c>
      <c r="F371" s="56">
        <f>VLOOKUP(A371,ARTICLES!$A$1:$AZ$1292,52,FALSE)</f>
        <v>251</v>
      </c>
      <c r="G371" s="57">
        <v>0.17</v>
      </c>
      <c r="H371" s="58">
        <v>0.18700000000000003</v>
      </c>
      <c r="I371" s="41">
        <v>0.10000000000000007</v>
      </c>
      <c r="J371" s="42">
        <v>0.193</v>
      </c>
      <c r="K371" s="41">
        <v>3.2085561497326082E-2</v>
      </c>
      <c r="L371" s="43">
        <v>0.20700000000000002</v>
      </c>
      <c r="M371" s="41">
        <v>7.2538860103627006E-2</v>
      </c>
      <c r="N371" s="44">
        <f>VLOOKUP(A371,'BASE ARTICLE SAMUEL 25012023 v1'!$A$1:$K$1287,11,FALSE)</f>
        <v>0.20700000000000002</v>
      </c>
      <c r="O371" s="69" t="str">
        <f t="shared" si="23"/>
        <v/>
      </c>
      <c r="P371" s="48">
        <f>VLOOKUP(A371,'BASE ARTICLE SAMUEL 25012023 v2'!$A$1:$K$4927,11,FALSE)</f>
        <v>0.20700000000000002</v>
      </c>
      <c r="Q371" s="85">
        <f t="shared" si="22"/>
        <v>0</v>
      </c>
      <c r="R371" s="36">
        <f>VLOOKUP(A371,'Synthèse des ventes 2022'!$A$3:$C$535,3,FALSE)</f>
        <v>23550</v>
      </c>
      <c r="S371" s="67" t="s">
        <v>4408</v>
      </c>
    </row>
    <row r="372" spans="1:19" ht="15.75" thickBot="1" x14ac:dyDescent="0.3">
      <c r="A372" s="55" t="s">
        <v>233</v>
      </c>
      <c r="B372" s="56" t="s">
        <v>234</v>
      </c>
      <c r="C372" s="93"/>
      <c r="D372" s="93" t="e">
        <f>VLOOKUP(A372,'Avec déclinaison'!$F$12:$I$374,6,FALSE)</f>
        <v>#REF!</v>
      </c>
      <c r="E372" s="56" t="str">
        <f>VLOOKUP(A372,ARTICLES!$A$1:$BE$1292,57,FALSE)</f>
        <v>AS</v>
      </c>
      <c r="F372" s="56">
        <f>VLOOKUP(A372,ARTICLES!$A$1:$AZ$1292,52,FALSE)</f>
        <v>252</v>
      </c>
      <c r="G372" s="57">
        <v>0.2</v>
      </c>
      <c r="H372" s="58">
        <v>0.22000000000000003</v>
      </c>
      <c r="I372" s="41">
        <v>0.10000000000000009</v>
      </c>
      <c r="J372" s="42">
        <v>0.23200000000000001</v>
      </c>
      <c r="K372" s="41">
        <v>5.454545454545446E-2</v>
      </c>
      <c r="L372" s="43">
        <v>0.249</v>
      </c>
      <c r="M372" s="41">
        <v>7.3275862068965456E-2</v>
      </c>
      <c r="N372" s="44">
        <f>VLOOKUP(A372,'BASE ARTICLE SAMUEL 25012023 v1'!$A$1:$K$1287,11,FALSE)</f>
        <v>0.249</v>
      </c>
      <c r="O372" s="69" t="str">
        <f t="shared" si="23"/>
        <v/>
      </c>
      <c r="P372" s="48">
        <f>VLOOKUP(A372,'BASE ARTICLE SAMUEL 25012023 v2'!$A$1:$K$4927,11,FALSE)</f>
        <v>0.249</v>
      </c>
      <c r="Q372" s="85">
        <f t="shared" si="22"/>
        <v>0</v>
      </c>
      <c r="R372" s="36">
        <f>VLOOKUP(A372,'Synthèse des ventes 2022'!$A$3:$C$535,3,FALSE)</f>
        <v>2270</v>
      </c>
      <c r="S372" s="67" t="s">
        <v>4408</v>
      </c>
    </row>
    <row r="373" spans="1:19" ht="15.75" thickBot="1" x14ac:dyDescent="0.3">
      <c r="A373" s="55" t="s">
        <v>235</v>
      </c>
      <c r="B373" s="56" t="s">
        <v>236</v>
      </c>
      <c r="C373" s="93"/>
      <c r="D373" s="93" t="e">
        <f>VLOOKUP(A373,'Avec déclinaison'!$F$12:$I$374,6,FALSE)</f>
        <v>#REF!</v>
      </c>
      <c r="E373" s="56" t="str">
        <f>VLOOKUP(A373,ARTICLES!$A$1:$BE$1292,57,FALSE)</f>
        <v>AS</v>
      </c>
      <c r="F373" s="56">
        <f>VLOOKUP(A373,ARTICLES!$A$1:$AZ$1292,52,FALSE)</f>
        <v>253</v>
      </c>
      <c r="G373" s="57">
        <v>0.22</v>
      </c>
      <c r="H373" s="58">
        <v>0.24200000000000002</v>
      </c>
      <c r="I373" s="41">
        <v>0.10000000000000009</v>
      </c>
      <c r="J373" s="42">
        <v>0.25800000000000001</v>
      </c>
      <c r="K373" s="41">
        <v>6.6115702479338775E-2</v>
      </c>
      <c r="L373" s="43">
        <v>0.27600000000000002</v>
      </c>
      <c r="M373" s="41">
        <v>6.9767441860465171E-2</v>
      </c>
      <c r="N373" s="44">
        <f>VLOOKUP(A373,'BASE ARTICLE SAMUEL 25012023 v1'!$A$1:$K$1287,11,FALSE)</f>
        <v>0.27600000000000002</v>
      </c>
      <c r="O373" s="69" t="str">
        <f t="shared" si="23"/>
        <v/>
      </c>
      <c r="P373" s="48">
        <f>VLOOKUP(A373,'BASE ARTICLE SAMUEL 25012023 v2'!$A$1:$K$4927,11,FALSE)</f>
        <v>0.27600000000000002</v>
      </c>
      <c r="Q373" s="85">
        <f t="shared" si="22"/>
        <v>0</v>
      </c>
      <c r="R373" s="36">
        <f>VLOOKUP(A373,'Synthèse des ventes 2022'!$A$3:$C$535,3,FALSE)</f>
        <v>12080</v>
      </c>
      <c r="S373" s="67" t="s">
        <v>4408</v>
      </c>
    </row>
    <row r="374" spans="1:19" ht="15.75" thickBot="1" x14ac:dyDescent="0.3">
      <c r="A374" s="55" t="s">
        <v>237</v>
      </c>
      <c r="B374" s="56" t="s">
        <v>238</v>
      </c>
      <c r="C374" s="93"/>
      <c r="D374" s="93" t="e">
        <f>VLOOKUP(A374,'Avec déclinaison'!$F$12:$I$374,6,FALSE)</f>
        <v>#REF!</v>
      </c>
      <c r="E374" s="56" t="str">
        <f>VLOOKUP(A374,ARTICLES!$A$1:$BE$1292,57,FALSE)</f>
        <v>AS</v>
      </c>
      <c r="F374" s="56">
        <f>VLOOKUP(A374,ARTICLES!$A$1:$AZ$1292,52,FALSE)</f>
        <v>254</v>
      </c>
      <c r="G374" s="57">
        <v>0.28000000000000003</v>
      </c>
      <c r="H374" s="58">
        <v>0.30800000000000005</v>
      </c>
      <c r="I374" s="41">
        <v>0.10000000000000007</v>
      </c>
      <c r="J374" s="42">
        <v>0.32200000000000001</v>
      </c>
      <c r="K374" s="41">
        <v>4.545454545454531E-2</v>
      </c>
      <c r="L374" s="43">
        <v>0.34500000000000003</v>
      </c>
      <c r="M374" s="41">
        <v>7.1428571428571494E-2</v>
      </c>
      <c r="N374" s="44">
        <f>VLOOKUP(A374,'BASE ARTICLE SAMUEL 25012023 v1'!$A$1:$K$1287,11,FALSE)</f>
        <v>0.34500000000000003</v>
      </c>
      <c r="O374" s="69" t="str">
        <f t="shared" si="23"/>
        <v/>
      </c>
      <c r="P374" s="48">
        <f>VLOOKUP(A374,'BASE ARTICLE SAMUEL 25012023 v2'!$A$1:$K$4927,11,FALSE)</f>
        <v>0.34500000000000003</v>
      </c>
      <c r="Q374" s="85">
        <f t="shared" si="22"/>
        <v>0</v>
      </c>
      <c r="R374" s="36">
        <f>VLOOKUP(A374,'Synthèse des ventes 2022'!$A$3:$C$535,3,FALSE)</f>
        <v>1950</v>
      </c>
      <c r="S374" s="67" t="s">
        <v>4408</v>
      </c>
    </row>
    <row r="375" spans="1:19" ht="15.75" thickBot="1" x14ac:dyDescent="0.3">
      <c r="A375" s="61" t="s">
        <v>1076</v>
      </c>
      <c r="B375" s="62" t="s">
        <v>1077</v>
      </c>
      <c r="C375" s="94">
        <f>VLOOKUP(A375,'Sans déclinaison'!$D$1:$J$187,7,FALSE)</f>
        <v>0</v>
      </c>
      <c r="D375" s="94"/>
      <c r="E375" s="62" t="str">
        <f>VLOOKUP(A375,ARTICLES!$A$1:$BE$1292,57,FALSE)</f>
        <v>AS</v>
      </c>
      <c r="F375" s="62">
        <f>VLOOKUP(A375,ARTICLES!$A$1:$AZ$1292,52,FALSE)</f>
        <v>533</v>
      </c>
      <c r="G375" s="63">
        <v>71.62</v>
      </c>
      <c r="H375" s="64">
        <v>76.631687999999997</v>
      </c>
      <c r="I375" s="41">
        <v>6.9976096062552243E-2</v>
      </c>
      <c r="J375" s="42">
        <v>84.450600000000009</v>
      </c>
      <c r="K375" s="41">
        <v>0.10203236029460831</v>
      </c>
      <c r="L375" s="43">
        <v>86.457450000000009</v>
      </c>
      <c r="M375" s="41">
        <v>2.3763596706240096E-2</v>
      </c>
      <c r="N375" s="44">
        <f>VLOOKUP(A375,'BASE ARTICLE SAMUEL 25012023 v1'!$A$1:$K$1287,11,FALSE)</f>
        <v>86.459000000000003</v>
      </c>
      <c r="O375" s="69"/>
      <c r="P375" s="48">
        <f>VLOOKUP(A375,'BASE ARTICLE SAMUEL 25012023 v2'!$A$1:$K$4927,11,FALSE)</f>
        <v>86.459000000000003</v>
      </c>
      <c r="Q375" s="85">
        <f t="shared" si="22"/>
        <v>1.792789401022828E-5</v>
      </c>
      <c r="R375" s="36">
        <f>VLOOKUP(A375,'Synthèse des ventes 2022'!$A$3:$C$535,3,FALSE)</f>
        <v>22</v>
      </c>
      <c r="S375" s="67" t="s">
        <v>4408</v>
      </c>
    </row>
    <row r="376" spans="1:19" ht="15.75" thickBot="1" x14ac:dyDescent="0.3">
      <c r="A376" s="55" t="s">
        <v>86</v>
      </c>
      <c r="B376" s="56" t="s">
        <v>87</v>
      </c>
      <c r="C376" s="93">
        <f>VLOOKUP(A376,'Sans déclinaison'!$D$1:$J$187,7,FALSE)</f>
        <v>0</v>
      </c>
      <c r="D376" s="93"/>
      <c r="E376" s="56" t="str">
        <f>VLOOKUP(A376,ARTICLES!$A$1:$BE$1292,57,FALSE)</f>
        <v>AS</v>
      </c>
      <c r="F376" s="56">
        <f>VLOOKUP(A376,ARTICLES!$A$1:$AZ$1292,52,FALSE)</f>
        <v>534</v>
      </c>
      <c r="G376" s="57">
        <v>91.2</v>
      </c>
      <c r="H376" s="58">
        <v>97.582716000000005</v>
      </c>
      <c r="I376" s="41">
        <v>6.99859210526316E-2</v>
      </c>
      <c r="J376" s="42">
        <v>107.53559999999999</v>
      </c>
      <c r="K376" s="41">
        <v>0.10199433268489866</v>
      </c>
      <c r="L376" s="43">
        <v>109.04249999999999</v>
      </c>
      <c r="M376" s="41">
        <v>1.4013033823217631E-2</v>
      </c>
      <c r="N376" s="44">
        <f>VLOOKUP(A376,'BASE ARTICLE SAMUEL 25012023 v1'!$A$1:$K$1287,11,FALSE)</f>
        <v>109.04249999999999</v>
      </c>
      <c r="O376" s="69"/>
      <c r="P376" s="48">
        <f>VLOOKUP(A376,'BASE ARTICLE SAMUEL 25012023 v2'!$A$1:$K$4927,11,FALSE)</f>
        <v>109.04249999999999</v>
      </c>
      <c r="Q376" s="85">
        <f t="shared" si="22"/>
        <v>0</v>
      </c>
      <c r="R376" s="36">
        <f>VLOOKUP(A376,'Synthèse des ventes 2022'!$A$3:$C$535,3,FALSE)</f>
        <v>4</v>
      </c>
      <c r="S376" s="67" t="s">
        <v>4408</v>
      </c>
    </row>
    <row r="377" spans="1:19" ht="15.75" thickBot="1" x14ac:dyDescent="0.3">
      <c r="A377" s="55" t="s">
        <v>200</v>
      </c>
      <c r="B377" s="56" t="s">
        <v>201</v>
      </c>
      <c r="C377" s="93">
        <f>VLOOKUP(A377,'Sans déclinaison'!$D$1:$J$187,7,FALSE)</f>
        <v>1</v>
      </c>
      <c r="D377" s="93"/>
      <c r="E377" s="56" t="str">
        <f>VLOOKUP(A377,ARTICLES!$A$1:$BE$1292,57,FALSE)</f>
        <v>AS</v>
      </c>
      <c r="F377" s="56">
        <f>VLOOKUP(A377,ARTICLES!$A$1:$AZ$1292,52,FALSE)</f>
        <v>541</v>
      </c>
      <c r="G377" s="57">
        <v>20.91</v>
      </c>
      <c r="H377" s="58">
        <v>21.96</v>
      </c>
      <c r="I377" s="41">
        <v>5.0215208034433322E-2</v>
      </c>
      <c r="J377" s="42">
        <v>23.716800000000003</v>
      </c>
      <c r="K377" s="41">
        <v>8.0000000000000085E-2</v>
      </c>
      <c r="L377" s="43">
        <v>23.953999999999997</v>
      </c>
      <c r="M377" s="41">
        <v>1.0001349254536628E-2</v>
      </c>
      <c r="N377" s="44">
        <f>VLOOKUP(A377,'BASE ARTICLE SAMUEL 25012023 v1'!$A$1:$K$1287,11,FALSE)</f>
        <v>23.855000000000004</v>
      </c>
      <c r="O377" s="69"/>
      <c r="P377" s="48">
        <f>VLOOKUP(A377,'BASE ARTICLE SAMUEL 25012023 v2'!$A$1:$K$4927,11,FALSE)</f>
        <v>23.855000000000004</v>
      </c>
      <c r="Q377" s="85">
        <f t="shared" si="22"/>
        <v>-4.1329214327458091E-3</v>
      </c>
      <c r="R377" s="36">
        <f>VLOOKUP(A377,'Synthèse des ventes 2022'!$A$3:$C$535,3,FALSE)</f>
        <v>344</v>
      </c>
      <c r="S377" s="67" t="s">
        <v>4408</v>
      </c>
    </row>
    <row r="378" spans="1:19" ht="15.75" thickBot="1" x14ac:dyDescent="0.3">
      <c r="A378" s="55" t="s">
        <v>1113</v>
      </c>
      <c r="B378" s="56" t="s">
        <v>1114</v>
      </c>
      <c r="C378" s="93">
        <f>VLOOKUP(A378,'Sans déclinaison'!$D$1:$J$187,7,FALSE)</f>
        <v>1</v>
      </c>
      <c r="D378" s="93"/>
      <c r="E378" s="56" t="str">
        <f>VLOOKUP(A378,ARTICLES!$A$1:$BE$1292,57,FALSE)</f>
        <v>AS</v>
      </c>
      <c r="F378" s="56">
        <f>VLOOKUP(A378,ARTICLES!$A$1:$AZ$1292,52,FALSE)</f>
        <v>542</v>
      </c>
      <c r="G378" s="57">
        <v>26.09</v>
      </c>
      <c r="H378" s="58">
        <v>27.405000000000001</v>
      </c>
      <c r="I378" s="41">
        <v>5.0402453047144552E-2</v>
      </c>
      <c r="J378" s="42">
        <v>29.5974</v>
      </c>
      <c r="K378" s="41">
        <v>7.9999999999999974E-2</v>
      </c>
      <c r="L378" s="43">
        <v>29.597999999999999</v>
      </c>
      <c r="M378" s="41">
        <v>2.0272050923344675E-5</v>
      </c>
      <c r="N378" s="44">
        <f>VLOOKUP(A378,'BASE ARTICLE SAMUEL 25012023 v1'!$A$1:$K$1287,11,FALSE)</f>
        <v>29.822000000000003</v>
      </c>
      <c r="O378" s="69"/>
      <c r="P378" s="48">
        <f>VLOOKUP(A378,'BASE ARTICLE SAMUEL 25012023 v2'!$A$1:$K$4927,11,FALSE)</f>
        <v>29.822000000000003</v>
      </c>
      <c r="Q378" s="85">
        <f t="shared" si="22"/>
        <v>7.5680789242517661E-3</v>
      </c>
      <c r="R378" s="36">
        <f>VLOOKUP(A378,'Synthèse des ventes 2022'!$A$3:$C$535,3,FALSE)</f>
        <v>108</v>
      </c>
      <c r="S378" s="67" t="s">
        <v>4408</v>
      </c>
    </row>
    <row r="379" spans="1:19" ht="15.75" thickBot="1" x14ac:dyDescent="0.3">
      <c r="A379" s="55" t="s">
        <v>751</v>
      </c>
      <c r="B379" s="56" t="s">
        <v>752</v>
      </c>
      <c r="C379" s="93">
        <f>VLOOKUP(A379,'Sans déclinaison'!$D$1:$J$187,7,FALSE)</f>
        <v>0</v>
      </c>
      <c r="D379" s="93"/>
      <c r="E379" s="56" t="str">
        <f>VLOOKUP(A379,ARTICLES!$A$1:$BE$1292,57,FALSE)</f>
        <v>AS</v>
      </c>
      <c r="F379" s="56">
        <f>VLOOKUP(A379,ARTICLES!$A$1:$AZ$1292,52,FALSE)</f>
        <v>535</v>
      </c>
      <c r="G379" s="57">
        <v>2.12</v>
      </c>
      <c r="H379" s="58">
        <v>2.3320000000000003</v>
      </c>
      <c r="I379" s="41">
        <v>0.10000000000000009</v>
      </c>
      <c r="J379" s="42">
        <v>2.5272000000000001</v>
      </c>
      <c r="K379" s="41">
        <v>8.3704974271011923E-2</v>
      </c>
      <c r="L379" s="43">
        <v>2.6999999999999997</v>
      </c>
      <c r="M379" s="41">
        <v>6.8376068376068216E-2</v>
      </c>
      <c r="N379" s="44">
        <f>VLOOKUP(A379,'BASE ARTICLE SAMUEL 25012023 v1'!$A$1:$K$1287,11,FALSE)</f>
        <v>2.6999999999999997</v>
      </c>
      <c r="O379" s="69"/>
      <c r="P379" s="48">
        <f>VLOOKUP(A379,'BASE ARTICLE SAMUEL 25012023 v2'!$A$1:$K$4927,11,FALSE)</f>
        <v>2.6999999999999997</v>
      </c>
      <c r="Q379" s="85">
        <f t="shared" si="22"/>
        <v>0</v>
      </c>
      <c r="R379" s="36">
        <f>VLOOKUP(A379,'Synthèse des ventes 2022'!$A$3:$C$535,3,FALSE)</f>
        <v>280</v>
      </c>
      <c r="S379" s="67" t="s">
        <v>4408</v>
      </c>
    </row>
    <row r="380" spans="1:19" ht="15.75" thickBot="1" x14ac:dyDescent="0.3">
      <c r="A380" s="55" t="s">
        <v>404</v>
      </c>
      <c r="B380" s="56" t="s">
        <v>3837</v>
      </c>
      <c r="C380" s="93">
        <f>VLOOKUP(A380,'Sans déclinaison'!$D$1:$J$187,7,FALSE)</f>
        <v>0</v>
      </c>
      <c r="D380" s="93"/>
      <c r="E380" s="56" t="str">
        <f>VLOOKUP(A380,ARTICLES!$A$1:$BE$1292,57,FALSE)</f>
        <v>AS</v>
      </c>
      <c r="F380" s="56">
        <f>VLOOKUP(A380,ARTICLES!$A$1:$AZ$1292,52,FALSE)</f>
        <v>194</v>
      </c>
      <c r="G380" s="57">
        <v>14.9</v>
      </c>
      <c r="H380" s="58">
        <v>16.6617</v>
      </c>
      <c r="I380" s="41">
        <v>0.11823489932885901</v>
      </c>
      <c r="J380" s="42">
        <v>19.028880000000001</v>
      </c>
      <c r="K380" s="41">
        <v>0.142073137795063</v>
      </c>
      <c r="L380" s="43">
        <v>19.024000000000001</v>
      </c>
      <c r="M380" s="41">
        <v>-2.564522977705464E-4</v>
      </c>
      <c r="N380" s="44">
        <f>VLOOKUP(A380,'BASE ARTICLE SAMUEL 25012023 v1'!$A$1:$K$1287,11,FALSE)</f>
        <v>19.02</v>
      </c>
      <c r="O380" s="69"/>
      <c r="P380" s="48">
        <f>VLOOKUP(A380,'BASE ARTICLE SAMUEL 25012023 v2'!$A$1:$K$4927,11,FALSE)</f>
        <v>19.02</v>
      </c>
      <c r="Q380" s="85">
        <f t="shared" si="22"/>
        <v>-2.1026072329695836E-4</v>
      </c>
      <c r="R380" s="36">
        <f>VLOOKUP(A380,'Synthèse des ventes 2022'!$A$3:$C$535,3,FALSE)</f>
        <v>46</v>
      </c>
      <c r="S380" s="67" t="s">
        <v>4408</v>
      </c>
    </row>
    <row r="381" spans="1:19" ht="15.75" thickBot="1" x14ac:dyDescent="0.3">
      <c r="A381" s="55" t="s">
        <v>71</v>
      </c>
      <c r="B381" s="56" t="s">
        <v>72</v>
      </c>
      <c r="C381" s="93">
        <f>VLOOKUP(A381,'Sans déclinaison'!$D$1:$J$187,7,FALSE)</f>
        <v>1</v>
      </c>
      <c r="D381" s="93"/>
      <c r="E381" s="56" t="str">
        <f>VLOOKUP(A381,ARTICLES!$A$1:$BE$1292,57,FALSE)</f>
        <v>AS</v>
      </c>
      <c r="F381" s="56">
        <f>VLOOKUP(A381,ARTICLES!$A$1:$AZ$1292,52,FALSE)</f>
        <v>193</v>
      </c>
      <c r="G381" s="57">
        <v>22.82</v>
      </c>
      <c r="H381" s="58">
        <v>25.039300000000004</v>
      </c>
      <c r="I381" s="41">
        <v>9.7252410166520767E-2</v>
      </c>
      <c r="J381" s="42">
        <v>27.665064000000005</v>
      </c>
      <c r="K381" s="41">
        <v>0.10486571110214742</v>
      </c>
      <c r="L381" s="43">
        <v>30.911999999999999</v>
      </c>
      <c r="M381" s="41">
        <v>0.11736593126984973</v>
      </c>
      <c r="N381" s="44">
        <f>VLOOKUP(A381,'BASE ARTICLE SAMUEL 25012023 v1'!$A$1:$K$1287,11,FALSE)</f>
        <v>30.914999999999999</v>
      </c>
      <c r="O381" s="69"/>
      <c r="P381" s="48">
        <f>VLOOKUP(A381,'BASE ARTICLE SAMUEL 25012023 v2'!$A$1:$K$4927,11,FALSE)</f>
        <v>30.914999999999999</v>
      </c>
      <c r="Q381" s="85">
        <f t="shared" si="22"/>
        <v>9.7049689440997469E-5</v>
      </c>
      <c r="R381" s="36">
        <f>VLOOKUP(A381,'Synthèse des ventes 2022'!$A$3:$C$535,3,FALSE)</f>
        <v>34</v>
      </c>
      <c r="S381" s="67" t="s">
        <v>4408</v>
      </c>
    </row>
    <row r="382" spans="1:19" ht="15.75" thickBot="1" x14ac:dyDescent="0.3">
      <c r="A382" s="55" t="s">
        <v>715</v>
      </c>
      <c r="B382" s="56" t="s">
        <v>3838</v>
      </c>
      <c r="C382" s="93"/>
      <c r="D382" s="93" t="e">
        <f>VLOOKUP(A382,'Avec déclinaison'!$F$12:$I$374,6,FALSE)</f>
        <v>#REF!</v>
      </c>
      <c r="E382" s="56" t="str">
        <f>VLOOKUP(A382,ARTICLES!$A$1:$BE$1292,57,FALSE)</f>
        <v>AS</v>
      </c>
      <c r="F382" s="56">
        <f>VLOOKUP(A382,ARTICLES!$A$1:$AZ$1292,52,FALSE)</f>
        <v>0</v>
      </c>
      <c r="G382" s="57">
        <v>0.64</v>
      </c>
      <c r="H382" s="58">
        <v>0.63700000000000001</v>
      </c>
      <c r="I382" s="41">
        <v>-4.6875000000000042E-3</v>
      </c>
      <c r="J382" s="42">
        <v>0.76</v>
      </c>
      <c r="K382" s="41">
        <v>0.19309262166405022</v>
      </c>
      <c r="L382" s="43">
        <v>0.76</v>
      </c>
      <c r="M382" s="41">
        <v>0</v>
      </c>
      <c r="N382" s="44">
        <f>VLOOKUP(A382,'BASE ARTICLE SAMUEL 25012023 v1'!$A$1:$K$1287,11,FALSE)</f>
        <v>0.83625000000000005</v>
      </c>
      <c r="O382" s="69">
        <f t="shared" si="23"/>
        <v>0.1003289473684211</v>
      </c>
      <c r="P382" s="48">
        <f>VLOOKUP(A382,'BASE ARTICLE SAMUEL 25012023 v2'!$A$1:$K$4927,11,FALSE)</f>
        <v>0.83625000000000005</v>
      </c>
      <c r="Q382" s="85">
        <f t="shared" si="22"/>
        <v>0.1003289473684211</v>
      </c>
      <c r="R382" s="36">
        <f>VLOOKUP(A382,'Synthèse des ventes 2022'!$A$3:$C$535,3,FALSE)</f>
        <v>57</v>
      </c>
      <c r="S382" s="67" t="s">
        <v>4408</v>
      </c>
    </row>
    <row r="383" spans="1:19" ht="15.75" thickBot="1" x14ac:dyDescent="0.3">
      <c r="A383" s="55" t="s">
        <v>587</v>
      </c>
      <c r="B383" s="56" t="s">
        <v>3839</v>
      </c>
      <c r="C383" s="93"/>
      <c r="D383" s="93" t="e">
        <f>VLOOKUP(A383,'Avec déclinaison'!$F$12:$I$374,6,FALSE)</f>
        <v>#REF!</v>
      </c>
      <c r="E383" s="56" t="str">
        <f>VLOOKUP(A383,ARTICLES!$A$1:$BE$1292,57,FALSE)</f>
        <v>AS</v>
      </c>
      <c r="F383" s="56">
        <f>VLOOKUP(A383,ARTICLES!$A$1:$AZ$1292,52,FALSE)</f>
        <v>0</v>
      </c>
      <c r="G383" s="57">
        <v>0.91</v>
      </c>
      <c r="H383" s="58">
        <v>1.0660000000000001</v>
      </c>
      <c r="I383" s="41">
        <v>0.17142857142857146</v>
      </c>
      <c r="J383" s="42">
        <v>1.2562499999999999</v>
      </c>
      <c r="K383" s="41">
        <v>0.17847091932457768</v>
      </c>
      <c r="L383" s="43">
        <v>1.3366499999999999</v>
      </c>
      <c r="M383" s="41">
        <v>6.4000000000000029E-2</v>
      </c>
      <c r="N383" s="44">
        <f>VLOOKUP(A383,'BASE ARTICLE SAMUEL 25012023 v1'!$A$1:$K$1287,11,FALSE)</f>
        <v>1.4403900000000001</v>
      </c>
      <c r="O383" s="69">
        <f t="shared" si="23"/>
        <v>7.7611940298507598E-2</v>
      </c>
      <c r="P383" s="48">
        <f>VLOOKUP(A383,'BASE ARTICLE SAMUEL 25012023 v2'!$A$1:$K$4927,11,FALSE)</f>
        <v>1.4403900000000001</v>
      </c>
      <c r="Q383" s="85">
        <f t="shared" si="22"/>
        <v>7.7611940298507598E-2</v>
      </c>
      <c r="R383" s="36">
        <f>VLOOKUP(A383,'Synthèse des ventes 2022'!$A$3:$C$535,3,FALSE)</f>
        <v>463</v>
      </c>
      <c r="S383" s="67" t="s">
        <v>4408</v>
      </c>
    </row>
    <row r="384" spans="1:19" ht="15.75" thickBot="1" x14ac:dyDescent="0.3">
      <c r="A384" s="55" t="s">
        <v>713</v>
      </c>
      <c r="B384" s="56" t="s">
        <v>3840</v>
      </c>
      <c r="C384" s="93"/>
      <c r="D384" s="93" t="e">
        <f>VLOOKUP(A384,'Avec déclinaison'!$F$12:$I$374,6,FALSE)</f>
        <v>#REF!</v>
      </c>
      <c r="E384" s="56" t="str">
        <f>VLOOKUP(A384,ARTICLES!$A$1:$BE$1292,57,FALSE)</f>
        <v>AS</v>
      </c>
      <c r="F384" s="56">
        <f>VLOOKUP(A384,ARTICLES!$A$1:$AZ$1292,52,FALSE)</f>
        <v>0</v>
      </c>
      <c r="G384" s="57">
        <v>0.46</v>
      </c>
      <c r="H384" s="58">
        <v>0.46799999999999997</v>
      </c>
      <c r="I384" s="41">
        <v>1.739130434782598E-2</v>
      </c>
      <c r="J384" s="42">
        <v>0.54625000000000001</v>
      </c>
      <c r="K384" s="41">
        <v>0.1672008547008548</v>
      </c>
      <c r="L384" s="43">
        <v>0.58121</v>
      </c>
      <c r="M384" s="41">
        <v>6.3999999999999987E-2</v>
      </c>
      <c r="N384" s="44">
        <f>VLOOKUP(A384,'BASE ARTICLE SAMUEL 25012023 v1'!$A$1:$K$1287,11,FALSE)</f>
        <v>0.65625</v>
      </c>
      <c r="O384" s="69">
        <f t="shared" si="23"/>
        <v>0.12910996025532939</v>
      </c>
      <c r="P384" s="48">
        <f>VLOOKUP(A384,'BASE ARTICLE SAMUEL 25012023 v2'!$A$1:$K$4927,11,FALSE)</f>
        <v>0.65625</v>
      </c>
      <c r="Q384" s="85">
        <f t="shared" si="22"/>
        <v>0.12910996025532939</v>
      </c>
      <c r="R384" s="36">
        <f>VLOOKUP(A384,'Synthèse des ventes 2022'!$A$3:$C$535,3,FALSE)</f>
        <v>205</v>
      </c>
      <c r="S384" s="67" t="s">
        <v>4408</v>
      </c>
    </row>
    <row r="385" spans="1:19" ht="15.75" thickBot="1" x14ac:dyDescent="0.3">
      <c r="A385" s="55" t="s">
        <v>558</v>
      </c>
      <c r="B385" s="56" t="s">
        <v>3841</v>
      </c>
      <c r="C385" s="93"/>
      <c r="D385" s="93" t="e">
        <f>VLOOKUP(A385,'Avec déclinaison'!$F$12:$I$374,6,FALSE)</f>
        <v>#REF!</v>
      </c>
      <c r="E385" s="56" t="str">
        <f>VLOOKUP(A385,ARTICLES!$A$1:$BE$1292,57,FALSE)</f>
        <v>AS</v>
      </c>
      <c r="F385" s="56">
        <f>VLOOKUP(A385,ARTICLES!$A$1:$AZ$1292,52,FALSE)</f>
        <v>0</v>
      </c>
      <c r="G385" s="57">
        <v>0.92</v>
      </c>
      <c r="H385" s="58">
        <v>0.96199999999999997</v>
      </c>
      <c r="I385" s="41">
        <v>4.5652173913043395E-2</v>
      </c>
      <c r="J385" s="42">
        <v>1.0574999999999999</v>
      </c>
      <c r="K385" s="41">
        <v>9.9272349272349195E-2</v>
      </c>
      <c r="L385" s="43">
        <v>1.1251800000000001</v>
      </c>
      <c r="M385" s="41">
        <v>6.4000000000000182E-2</v>
      </c>
      <c r="N385" s="44">
        <f>VLOOKUP(A385,'BASE ARTICLE SAMUEL 25012023 v1'!$A$1:$K$1287,11,FALSE)</f>
        <v>1.2116300000000002</v>
      </c>
      <c r="O385" s="69">
        <f t="shared" si="23"/>
        <v>7.6832151300236518E-2</v>
      </c>
      <c r="P385" s="48">
        <f>VLOOKUP(A385,'BASE ARTICLE SAMUEL 25012023 v2'!$A$1:$K$4927,11,FALSE)</f>
        <v>1.2116300000000002</v>
      </c>
      <c r="Q385" s="85">
        <f t="shared" si="22"/>
        <v>7.6832151300236518E-2</v>
      </c>
      <c r="R385" s="36">
        <f>VLOOKUP(A385,'Synthèse des ventes 2022'!$A$3:$C$535,3,FALSE)</f>
        <v>1612</v>
      </c>
      <c r="S385" s="67" t="s">
        <v>4408</v>
      </c>
    </row>
    <row r="386" spans="1:19" ht="15.75" thickBot="1" x14ac:dyDescent="0.3">
      <c r="A386" s="55" t="s">
        <v>276</v>
      </c>
      <c r="B386" s="56" t="s">
        <v>277</v>
      </c>
      <c r="C386" s="93">
        <f>VLOOKUP(A386,'Sans déclinaison'!$D$1:$J$187,7,FALSE)</f>
        <v>1</v>
      </c>
      <c r="D386" s="93"/>
      <c r="E386" s="56" t="str">
        <f>VLOOKUP(A386,ARTICLES!$A$1:$BE$1292,57,FALSE)</f>
        <v>AS</v>
      </c>
      <c r="F386" s="56">
        <f>VLOOKUP(A386,ARTICLES!$A$1:$AZ$1292,52,FALSE)</f>
        <v>538</v>
      </c>
      <c r="G386" s="57">
        <v>8.23</v>
      </c>
      <c r="H386" s="58">
        <v>8.2279999999999998</v>
      </c>
      <c r="I386" s="41">
        <v>-2.4301336573519656E-4</v>
      </c>
      <c r="J386" s="42">
        <v>10.74</v>
      </c>
      <c r="K386" s="41">
        <v>0.30529897909577058</v>
      </c>
      <c r="L386" s="43">
        <v>10.7415</v>
      </c>
      <c r="M386" s="41">
        <v>1.3966480446927904E-4</v>
      </c>
      <c r="N386" s="44">
        <f>VLOOKUP(A386,'BASE ARTICLE SAMUEL 25012023 v1'!$A$1:$K$1287,11,FALSE)</f>
        <v>11.170249999999999</v>
      </c>
      <c r="O386" s="69">
        <f t="shared" si="23"/>
        <v>3.9915281850765635E-2</v>
      </c>
      <c r="P386" s="48">
        <f>VLOOKUP(A386,'BASE ARTICLE SAMUEL 25012023 v2'!$A$1:$K$4927,11,FALSE)</f>
        <v>11.170249999999999</v>
      </c>
      <c r="Q386" s="85">
        <f t="shared" si="22"/>
        <v>3.9915281850765635E-2</v>
      </c>
      <c r="R386" s="36">
        <f>VLOOKUP(A386,'Synthèse des ventes 2022'!$A$3:$C$535,3,FALSE)</f>
        <v>7</v>
      </c>
      <c r="S386" s="67" t="s">
        <v>4408</v>
      </c>
    </row>
    <row r="387" spans="1:19" ht="15.75" thickBot="1" x14ac:dyDescent="0.3">
      <c r="A387" s="55" t="s">
        <v>952</v>
      </c>
      <c r="B387" s="56" t="s">
        <v>953</v>
      </c>
      <c r="C387" s="93">
        <f>VLOOKUP(A387,'Sans déclinaison'!$D$1:$J$187,7,FALSE)</f>
        <v>1</v>
      </c>
      <c r="D387" s="93"/>
      <c r="E387" s="56" t="str">
        <f>VLOOKUP(A387,ARTICLES!$A$1:$BE$1292,57,FALSE)</f>
        <v>AS</v>
      </c>
      <c r="F387" s="56">
        <f>VLOOKUP(A387,ARTICLES!$A$1:$AZ$1292,52,FALSE)</f>
        <v>518</v>
      </c>
      <c r="G387" s="57">
        <v>11.02</v>
      </c>
      <c r="H387" s="58">
        <v>11.22</v>
      </c>
      <c r="I387" s="41">
        <v>1.8148820326678864E-2</v>
      </c>
      <c r="J387" s="42">
        <v>14.38</v>
      </c>
      <c r="K387" s="41">
        <v>0.28163992869875221</v>
      </c>
      <c r="L387" s="43">
        <v>14.38</v>
      </c>
      <c r="M387" s="41">
        <v>0</v>
      </c>
      <c r="N387" s="44">
        <f>VLOOKUP(A387,'BASE ARTICLE SAMUEL 25012023 v1'!$A$1:$K$1287,11,FALSE)</f>
        <v>15.706</v>
      </c>
      <c r="O387" s="69">
        <f t="shared" si="23"/>
        <v>9.2211404728789886E-2</v>
      </c>
      <c r="P387" s="48">
        <f>VLOOKUP(A387,'BASE ARTICLE SAMUEL 25012023 v2'!$A$1:$K$4927,11,FALSE)</f>
        <v>15.706</v>
      </c>
      <c r="Q387" s="85">
        <f t="shared" si="22"/>
        <v>9.2211404728789886E-2</v>
      </c>
      <c r="R387" s="36">
        <f>VLOOKUP(A387,'Synthèse des ventes 2022'!$A$3:$C$535,3,FALSE)</f>
        <v>12</v>
      </c>
      <c r="S387" s="67" t="s">
        <v>4408</v>
      </c>
    </row>
    <row r="388" spans="1:19" ht="15.75" thickBot="1" x14ac:dyDescent="0.3">
      <c r="A388" s="55" t="s">
        <v>954</v>
      </c>
      <c r="B388" s="56" t="s">
        <v>955</v>
      </c>
      <c r="C388" s="93">
        <f>VLOOKUP(A388,'Sans déclinaison'!$D$1:$J$187,7,FALSE)</f>
        <v>1</v>
      </c>
      <c r="D388" s="93"/>
      <c r="E388" s="56" t="str">
        <f>VLOOKUP(A388,ARTICLES!$A$1:$BE$1292,57,FALSE)</f>
        <v>AS</v>
      </c>
      <c r="F388" s="56">
        <f>VLOOKUP(A388,ARTICLES!$A$1:$AZ$1292,52,FALSE)</f>
        <v>519</v>
      </c>
      <c r="G388" s="57">
        <v>11.03</v>
      </c>
      <c r="H388" s="58">
        <v>11.214</v>
      </c>
      <c r="I388" s="41">
        <v>1.6681776971894928E-2</v>
      </c>
      <c r="J388" s="42">
        <v>11.326000000000001</v>
      </c>
      <c r="K388" s="41">
        <v>9.9875156054931424E-3</v>
      </c>
      <c r="L388" s="43">
        <v>11.326000000000001</v>
      </c>
      <c r="M388" s="41">
        <v>0</v>
      </c>
      <c r="N388" s="44">
        <f>VLOOKUP(A388,'BASE ARTICLE SAMUEL 25012023 v1'!$A$1:$K$1287,11,FALSE)</f>
        <v>11.32</v>
      </c>
      <c r="O388" s="69"/>
      <c r="P388" s="48">
        <f>VLOOKUP(A388,'BASE ARTICLE SAMUEL 25012023 v2'!$A$1:$K$4927,11,FALSE)</f>
        <v>11.32</v>
      </c>
      <c r="Q388" s="85">
        <f t="shared" si="22"/>
        <v>-5.2975454705988232E-4</v>
      </c>
      <c r="R388" s="36">
        <f>VLOOKUP(A388,'Synthèse des ventes 2022'!$A$3:$C$535,3,FALSE)</f>
        <v>58</v>
      </c>
      <c r="S388" s="67" t="s">
        <v>4408</v>
      </c>
    </row>
    <row r="389" spans="1:19" ht="15.75" thickBot="1" x14ac:dyDescent="0.3">
      <c r="A389" s="55" t="s">
        <v>944</v>
      </c>
      <c r="B389" s="56" t="s">
        <v>3842</v>
      </c>
      <c r="C389" s="93">
        <f>VLOOKUP(A389,'Sans déclinaison'!$D$1:$J$187,7,FALSE)</f>
        <v>1</v>
      </c>
      <c r="D389" s="93"/>
      <c r="E389" s="56" t="str">
        <f>VLOOKUP(A389,ARTICLES!$A$1:$BE$1292,57,FALSE)</f>
        <v>AS</v>
      </c>
      <c r="F389" s="56">
        <f>VLOOKUP(A389,ARTICLES!$A$1:$AZ$1292,52,FALSE)</f>
        <v>516</v>
      </c>
      <c r="G389" s="57">
        <v>3.54</v>
      </c>
      <c r="H389" s="58">
        <v>3.54</v>
      </c>
      <c r="I389" s="41">
        <v>0</v>
      </c>
      <c r="J389" s="42">
        <v>3.7949999999999999</v>
      </c>
      <c r="K389" s="41">
        <v>7.203389830508472E-2</v>
      </c>
      <c r="L389" s="43">
        <v>3.7949999999999999</v>
      </c>
      <c r="M389" s="41">
        <v>0</v>
      </c>
      <c r="N389" s="44">
        <f>VLOOKUP(A389,'BASE ARTICLE SAMUEL 25012023 v1'!$A$1:$K$1287,11,FALSE)</f>
        <v>4.2475000000000005</v>
      </c>
      <c r="O389" s="69">
        <f t="shared" si="23"/>
        <v>0.11923583662714113</v>
      </c>
      <c r="P389" s="48">
        <f>VLOOKUP(A389,'BASE ARTICLE SAMUEL 25012023 v2'!$A$1:$K$4927,11,FALSE)</f>
        <v>4.2475000000000005</v>
      </c>
      <c r="Q389" s="85">
        <f t="shared" si="22"/>
        <v>0.11923583662714113</v>
      </c>
      <c r="R389" s="36">
        <f>VLOOKUP(A389,'Synthèse des ventes 2022'!$A$3:$C$535,3,FALSE)</f>
        <v>78</v>
      </c>
      <c r="S389" s="67" t="s">
        <v>4408</v>
      </c>
    </row>
    <row r="390" spans="1:19" ht="15.75" thickBot="1" x14ac:dyDescent="0.3">
      <c r="A390" s="55" t="s">
        <v>946</v>
      </c>
      <c r="B390" s="56" t="s">
        <v>3843</v>
      </c>
      <c r="C390" s="93">
        <f>VLOOKUP(A390,'Sans déclinaison'!$D$1:$J$187,7,FALSE)</f>
        <v>1</v>
      </c>
      <c r="D390" s="93"/>
      <c r="E390" s="56" t="str">
        <f>VLOOKUP(A390,ARTICLES!$A$1:$BE$1292,57,FALSE)</f>
        <v>AS</v>
      </c>
      <c r="F390" s="56">
        <f>VLOOKUP(A390,ARTICLES!$A$1:$AZ$1292,52,FALSE)</f>
        <v>517</v>
      </c>
      <c r="G390" s="57">
        <v>2.85</v>
      </c>
      <c r="H390" s="58">
        <v>2.85</v>
      </c>
      <c r="I390" s="41">
        <v>0</v>
      </c>
      <c r="J390" s="42">
        <v>2.85</v>
      </c>
      <c r="K390" s="41">
        <v>0</v>
      </c>
      <c r="L390" s="43">
        <v>1.6695</v>
      </c>
      <c r="M390" s="41">
        <v>-0.41421052631578947</v>
      </c>
      <c r="N390" s="44">
        <f>VLOOKUP(A390,'BASE ARTICLE SAMUEL 25012023 v1'!$A$1:$K$1287,11,FALSE)</f>
        <v>1.8705000000000003</v>
      </c>
      <c r="O390" s="69">
        <f t="shared" si="23"/>
        <v>0.12039532794249792</v>
      </c>
      <c r="P390" s="48">
        <f>VLOOKUP(A390,'BASE ARTICLE SAMUEL 25012023 v2'!$A$1:$K$4927,11,FALSE)</f>
        <v>1.8705000000000003</v>
      </c>
      <c r="Q390" s="85">
        <f t="shared" si="22"/>
        <v>0.12039532794249792</v>
      </c>
      <c r="R390" s="36">
        <f>VLOOKUP(A390,'Synthèse des ventes 2022'!$A$3:$C$535,3,FALSE)</f>
        <v>236</v>
      </c>
      <c r="S390" s="67" t="s">
        <v>4408</v>
      </c>
    </row>
    <row r="391" spans="1:19" ht="15.75" thickBot="1" x14ac:dyDescent="0.3">
      <c r="A391" s="55" t="s">
        <v>940</v>
      </c>
      <c r="B391" s="56" t="s">
        <v>3844</v>
      </c>
      <c r="C391" s="93">
        <f>VLOOKUP(A391,'Sans déclinaison'!$D$1:$J$187,7,FALSE)</f>
        <v>1</v>
      </c>
      <c r="D391" s="93"/>
      <c r="E391" s="56" t="str">
        <f>VLOOKUP(A391,ARTICLES!$A$1:$BE$1292,57,FALSE)</f>
        <v>AS</v>
      </c>
      <c r="F391" s="56">
        <f>VLOOKUP(A391,ARTICLES!$A$1:$AZ$1292,52,FALSE)</f>
        <v>514</v>
      </c>
      <c r="G391" s="57">
        <v>2.31</v>
      </c>
      <c r="H391" s="58">
        <v>2.31</v>
      </c>
      <c r="I391" s="41">
        <v>0</v>
      </c>
      <c r="J391" s="42">
        <v>2.34612</v>
      </c>
      <c r="K391" s="41">
        <v>1.5636363636363605E-2</v>
      </c>
      <c r="L391" s="43">
        <v>2.6459999999999999</v>
      </c>
      <c r="M391" s="41">
        <v>0.12781954887218042</v>
      </c>
      <c r="N391" s="44">
        <f>VLOOKUP(A391,'BASE ARTICLE SAMUEL 25012023 v1'!$A$1:$K$1287,11,FALSE)</f>
        <v>2.9655</v>
      </c>
      <c r="O391" s="69">
        <f t="shared" si="23"/>
        <v>0.12074829931972794</v>
      </c>
      <c r="P391" s="48">
        <f>VLOOKUP(A391,'BASE ARTICLE SAMUEL 25012023 v2'!$A$1:$K$4927,11,FALSE)</f>
        <v>2.9655</v>
      </c>
      <c r="Q391" s="85">
        <f t="shared" si="22"/>
        <v>0.12074829931972794</v>
      </c>
      <c r="R391" s="36">
        <f>VLOOKUP(A391,'Synthèse des ventes 2022'!$A$3:$C$535,3,FALSE)</f>
        <v>147</v>
      </c>
      <c r="S391" s="67" t="s">
        <v>4408</v>
      </c>
    </row>
    <row r="392" spans="1:19" ht="15.75" thickBot="1" x14ac:dyDescent="0.3">
      <c r="A392" s="55" t="s">
        <v>942</v>
      </c>
      <c r="B392" s="56" t="s">
        <v>3845</v>
      </c>
      <c r="C392" s="93">
        <f>VLOOKUP(A392,'Sans déclinaison'!$D$1:$J$187,7,FALSE)</f>
        <v>1</v>
      </c>
      <c r="D392" s="93"/>
      <c r="E392" s="56" t="str">
        <f>VLOOKUP(A392,ARTICLES!$A$1:$BE$1292,57,FALSE)</f>
        <v>AS</v>
      </c>
      <c r="F392" s="56">
        <f>VLOOKUP(A392,ARTICLES!$A$1:$AZ$1292,52,FALSE)</f>
        <v>515</v>
      </c>
      <c r="G392" s="57">
        <v>2.31</v>
      </c>
      <c r="H392" s="58">
        <v>2.31</v>
      </c>
      <c r="I392" s="41">
        <v>0</v>
      </c>
      <c r="J392" s="42">
        <v>2.4525000000000001</v>
      </c>
      <c r="K392" s="41">
        <v>6.1688311688311716E-2</v>
      </c>
      <c r="L392" s="43">
        <v>2.4525000000000001</v>
      </c>
      <c r="M392" s="41">
        <v>0</v>
      </c>
      <c r="N392" s="44">
        <f>VLOOKUP(A392,'BASE ARTICLE SAMUEL 25012023 v1'!$A$1:$K$1287,11,FALSE)</f>
        <v>2.7450000000000001</v>
      </c>
      <c r="O392" s="69">
        <f t="shared" si="23"/>
        <v>0.11926605504587155</v>
      </c>
      <c r="P392" s="48">
        <f>VLOOKUP(A392,'BASE ARTICLE SAMUEL 25012023 v2'!$A$1:$K$4927,11,FALSE)</f>
        <v>2.7450000000000001</v>
      </c>
      <c r="Q392" s="85">
        <f t="shared" si="22"/>
        <v>0.11926605504587155</v>
      </c>
      <c r="R392" s="36">
        <f>VLOOKUP(A392,'Synthèse des ventes 2022'!$A$3:$C$535,3,FALSE)</f>
        <v>176</v>
      </c>
      <c r="S392" s="67" t="s">
        <v>4408</v>
      </c>
    </row>
    <row r="393" spans="1:19" ht="15.75" thickBot="1" x14ac:dyDescent="0.3">
      <c r="A393" s="55" t="s">
        <v>1010</v>
      </c>
      <c r="B393" s="56" t="s">
        <v>3846</v>
      </c>
      <c r="C393" s="93">
        <f>VLOOKUP(A393,'Sans déclinaison'!$D$1:$J$187,7,FALSE)</f>
        <v>1</v>
      </c>
      <c r="D393" s="93"/>
      <c r="E393" s="56" t="str">
        <f>VLOOKUP(A393,ARTICLES!$A$1:$BE$1292,57,FALSE)</f>
        <v>AS</v>
      </c>
      <c r="F393" s="56">
        <f>VLOOKUP(A393,ARTICLES!$A$1:$AZ$1292,52,FALSE)</f>
        <v>467</v>
      </c>
      <c r="G393" s="57">
        <v>1.87</v>
      </c>
      <c r="H393" s="58">
        <v>2.0100000000000002</v>
      </c>
      <c r="I393" s="41">
        <v>7.4866310160427871E-2</v>
      </c>
      <c r="J393" s="42">
        <v>2.238</v>
      </c>
      <c r="K393" s="41">
        <v>0.11343283582089539</v>
      </c>
      <c r="L393" s="43">
        <v>2.238</v>
      </c>
      <c r="M393" s="41">
        <v>0</v>
      </c>
      <c r="N393" s="44">
        <f>VLOOKUP(A393,'BASE ARTICLE SAMUEL 25012023 v1'!$A$1:$K$1287,11,FALSE)</f>
        <v>2.5049999999999999</v>
      </c>
      <c r="O393" s="69">
        <f t="shared" si="23"/>
        <v>0.11930294906166215</v>
      </c>
      <c r="P393" s="48">
        <f>VLOOKUP(A393,'BASE ARTICLE SAMUEL 25012023 v2'!$A$1:$K$4927,11,FALSE)</f>
        <v>2.5049999999999999</v>
      </c>
      <c r="Q393" s="85">
        <f t="shared" si="22"/>
        <v>0.11930294906166215</v>
      </c>
      <c r="R393" s="36">
        <f>VLOOKUP(A393,'Synthèse des ventes 2022'!$A$3:$C$535,3,FALSE)</f>
        <v>319</v>
      </c>
      <c r="S393" s="67" t="s">
        <v>4408</v>
      </c>
    </row>
    <row r="394" spans="1:19" ht="15.75" thickBot="1" x14ac:dyDescent="0.3">
      <c r="A394" s="55" t="s">
        <v>1016</v>
      </c>
      <c r="B394" s="56" t="s">
        <v>3847</v>
      </c>
      <c r="C394" s="93">
        <f>VLOOKUP(A394,'Sans déclinaison'!$D$1:$J$187,7,FALSE)</f>
        <v>1</v>
      </c>
      <c r="D394" s="93"/>
      <c r="E394" s="56" t="str">
        <f>VLOOKUP(A394,ARTICLES!$A$1:$BE$1292,57,FALSE)</f>
        <v>AS</v>
      </c>
      <c r="F394" s="56">
        <f>VLOOKUP(A394,ARTICLES!$A$1:$AZ$1292,52,FALSE)</f>
        <v>513</v>
      </c>
      <c r="G394" s="57">
        <v>1.87</v>
      </c>
      <c r="H394" s="58">
        <v>2.0619999999999998</v>
      </c>
      <c r="I394" s="41">
        <v>0.1026737967914437</v>
      </c>
      <c r="J394" s="42">
        <v>2.282</v>
      </c>
      <c r="K394" s="41">
        <v>0.10669253152279351</v>
      </c>
      <c r="L394" s="43">
        <v>1.7115</v>
      </c>
      <c r="M394" s="41">
        <v>-0.25</v>
      </c>
      <c r="N394" s="44">
        <f>VLOOKUP(A394,'BASE ARTICLE SAMUEL 25012023 v1'!$A$1:$K$1287,11,FALSE)</f>
        <v>1.917</v>
      </c>
      <c r="O394" s="69">
        <f t="shared" si="23"/>
        <v>0.12007011393514462</v>
      </c>
      <c r="P394" s="48">
        <f>VLOOKUP(A394,'BASE ARTICLE SAMUEL 25012023 v2'!$A$1:$K$4927,11,FALSE)</f>
        <v>1.917</v>
      </c>
      <c r="Q394" s="85">
        <f t="shared" si="22"/>
        <v>0.12007011393514462</v>
      </c>
      <c r="R394" s="36">
        <f>VLOOKUP(A394,'Synthèse des ventes 2022'!$A$3:$C$535,3,FALSE)</f>
        <v>880</v>
      </c>
      <c r="S394" s="67" t="s">
        <v>4408</v>
      </c>
    </row>
    <row r="395" spans="1:19" ht="15.75" thickBot="1" x14ac:dyDescent="0.3">
      <c r="A395" s="55" t="s">
        <v>1018</v>
      </c>
      <c r="B395" s="56" t="s">
        <v>3848</v>
      </c>
      <c r="C395" s="93">
        <f>VLOOKUP(A395,'Sans déclinaison'!$D$1:$J$187,7,FALSE)</f>
        <v>1</v>
      </c>
      <c r="D395" s="93"/>
      <c r="E395" s="56" t="str">
        <f>VLOOKUP(A395,ARTICLES!$A$1:$BE$1292,57,FALSE)</f>
        <v>AS</v>
      </c>
      <c r="F395" s="56">
        <f>VLOOKUP(A395,ARTICLES!$A$1:$AZ$1292,52,FALSE)</f>
        <v>512</v>
      </c>
      <c r="G395" s="57">
        <v>2.25</v>
      </c>
      <c r="H395" s="58">
        <v>2.39785</v>
      </c>
      <c r="I395" s="41">
        <v>6.5711111111111123E-2</v>
      </c>
      <c r="J395" s="42">
        <v>2.39785</v>
      </c>
      <c r="K395" s="41">
        <v>0</v>
      </c>
      <c r="L395" s="43">
        <v>2.3460000000000001</v>
      </c>
      <c r="M395" s="41">
        <v>-2.1623537752569991E-2</v>
      </c>
      <c r="N395" s="44">
        <f>VLOOKUP(A395,'BASE ARTICLE SAMUEL 25012023 v1'!$A$1:$K$1287,11,FALSE)</f>
        <v>2.6280000000000001</v>
      </c>
      <c r="O395" s="69">
        <f t="shared" si="23"/>
        <v>0.12020460358056267</v>
      </c>
      <c r="P395" s="48">
        <f>VLOOKUP(A395,'BASE ARTICLE SAMUEL 25012023 v2'!$A$1:$K$4927,11,FALSE)</f>
        <v>2.6280000000000001</v>
      </c>
      <c r="Q395" s="85">
        <f t="shared" si="22"/>
        <v>0.12020460358056267</v>
      </c>
      <c r="R395" s="36">
        <f>VLOOKUP(A395,'Synthèse des ventes 2022'!$A$3:$C$535,3,FALSE)</f>
        <v>296</v>
      </c>
      <c r="S395" s="67" t="s">
        <v>4408</v>
      </c>
    </row>
    <row r="396" spans="1:19" ht="15.75" thickBot="1" x14ac:dyDescent="0.3">
      <c r="A396" s="55" t="s">
        <v>1020</v>
      </c>
      <c r="B396" s="56" t="s">
        <v>3849</v>
      </c>
      <c r="C396" s="93">
        <f>VLOOKUP(A396,'Sans déclinaison'!$D$1:$J$187,7,FALSE)</f>
        <v>1</v>
      </c>
      <c r="D396" s="93"/>
      <c r="E396" s="56" t="str">
        <f>VLOOKUP(A396,ARTICLES!$A$1:$BE$1292,57,FALSE)</f>
        <v>AS</v>
      </c>
      <c r="F396" s="56">
        <f>VLOOKUP(A396,ARTICLES!$A$1:$AZ$1292,52,FALSE)</f>
        <v>466</v>
      </c>
      <c r="G396" s="57">
        <v>2.25</v>
      </c>
      <c r="H396" s="58">
        <v>2.5680000000000001</v>
      </c>
      <c r="I396" s="41">
        <v>0.14133333333333337</v>
      </c>
      <c r="J396" s="42">
        <v>2.8260000000000001</v>
      </c>
      <c r="K396" s="41">
        <v>0.10046728971962617</v>
      </c>
      <c r="L396" s="43">
        <v>2.1194999999999999</v>
      </c>
      <c r="M396" s="41">
        <v>-0.25000000000000006</v>
      </c>
      <c r="N396" s="44">
        <f>VLOOKUP(A396,'BASE ARTICLE SAMUEL 25012023 v1'!$A$1:$K$1287,11,FALSE)</f>
        <v>2.3730000000000002</v>
      </c>
      <c r="O396" s="69">
        <f t="shared" si="23"/>
        <v>0.11960368011323438</v>
      </c>
      <c r="P396" s="48">
        <f>VLOOKUP(A396,'BASE ARTICLE SAMUEL 25012023 v2'!$A$1:$K$4927,11,FALSE)</f>
        <v>2.3730000000000002</v>
      </c>
      <c r="Q396" s="85">
        <f t="shared" si="22"/>
        <v>0.11960368011323438</v>
      </c>
      <c r="R396" s="36">
        <f>VLOOKUP(A396,'Synthèse des ventes 2022'!$A$3:$C$535,3,FALSE)</f>
        <v>25</v>
      </c>
      <c r="S396" s="67" t="s">
        <v>4408</v>
      </c>
    </row>
    <row r="397" spans="1:19" ht="15.75" thickBot="1" x14ac:dyDescent="0.3">
      <c r="A397" s="55" t="s">
        <v>1012</v>
      </c>
      <c r="B397" s="56" t="s">
        <v>3850</v>
      </c>
      <c r="C397" s="93">
        <f>VLOOKUP(A397,'Sans déclinaison'!$D$1:$J$187,7,FALSE)</f>
        <v>1</v>
      </c>
      <c r="D397" s="93"/>
      <c r="E397" s="56" t="str">
        <f>VLOOKUP(A397,ARTICLES!$A$1:$BE$1292,57,FALSE)</f>
        <v>AS</v>
      </c>
      <c r="F397" s="56">
        <f>VLOOKUP(A397,ARTICLES!$A$1:$AZ$1292,52,FALSE)</f>
        <v>468</v>
      </c>
      <c r="G397" s="57">
        <v>2.91</v>
      </c>
      <c r="H397" s="58">
        <v>3.1260000000000003</v>
      </c>
      <c r="I397" s="41">
        <v>7.4226804123711396E-2</v>
      </c>
      <c r="J397" s="42">
        <v>3.1260000000000003</v>
      </c>
      <c r="K397" s="41">
        <v>0</v>
      </c>
      <c r="L397" s="43">
        <v>3.4259999999999997</v>
      </c>
      <c r="M397" s="41">
        <v>9.5969289827255069E-2</v>
      </c>
      <c r="N397" s="44">
        <f>VLOOKUP(A397,'BASE ARTICLE SAMUEL 25012023 v1'!$A$1:$K$1287,11,FALSE)</f>
        <v>3.8369999999999997</v>
      </c>
      <c r="O397" s="69">
        <f t="shared" si="23"/>
        <v>0.11996497373029774</v>
      </c>
      <c r="P397" s="48">
        <f>VLOOKUP(A397,'BASE ARTICLE SAMUEL 25012023 v2'!$A$1:$K$4927,11,FALSE)</f>
        <v>3.8369999999999997</v>
      </c>
      <c r="Q397" s="85">
        <f t="shared" si="22"/>
        <v>0.11996497373029774</v>
      </c>
      <c r="R397" s="36">
        <f>VLOOKUP(A397,'Synthèse des ventes 2022'!$A$3:$C$535,3,FALSE)</f>
        <v>205</v>
      </c>
      <c r="S397" s="67" t="s">
        <v>4408</v>
      </c>
    </row>
    <row r="398" spans="1:19" ht="15.75" thickBot="1" x14ac:dyDescent="0.3">
      <c r="A398" s="55" t="s">
        <v>1024</v>
      </c>
      <c r="B398" s="56" t="s">
        <v>3851</v>
      </c>
      <c r="C398" s="93">
        <f>VLOOKUP(A398,'Sans déclinaison'!$D$1:$J$187,7,FALSE)</f>
        <v>1</v>
      </c>
      <c r="D398" s="93"/>
      <c r="E398" s="56" t="str">
        <f>VLOOKUP(A398,ARTICLES!$A$1:$BE$1292,57,FALSE)</f>
        <v>AS</v>
      </c>
      <c r="F398" s="56">
        <f>VLOOKUP(A398,ARTICLES!$A$1:$AZ$1292,52,FALSE)</f>
        <v>523</v>
      </c>
      <c r="G398" s="57">
        <v>3.22</v>
      </c>
      <c r="H398" s="58">
        <v>3.2249999999999996</v>
      </c>
      <c r="I398" s="41">
        <v>1.5527950310557294E-3</v>
      </c>
      <c r="J398" s="42">
        <v>3.6059999999999999</v>
      </c>
      <c r="K398" s="41">
        <v>0.11813953488372102</v>
      </c>
      <c r="L398" s="43">
        <v>3.6059999999999999</v>
      </c>
      <c r="M398" s="41">
        <v>0</v>
      </c>
      <c r="N398" s="44">
        <f>VLOOKUP(A398,'BASE ARTICLE SAMUEL 25012023 v1'!$A$1:$K$1287,11,FALSE)</f>
        <v>4.0380000000000003</v>
      </c>
      <c r="O398" s="69">
        <f t="shared" si="23"/>
        <v>0.11980033277870228</v>
      </c>
      <c r="P398" s="48">
        <f>VLOOKUP(A398,'BASE ARTICLE SAMUEL 25012023 v2'!$A$1:$K$4927,11,FALSE)</f>
        <v>4.0380000000000003</v>
      </c>
      <c r="Q398" s="85">
        <f t="shared" si="22"/>
        <v>0.11980033277870228</v>
      </c>
      <c r="R398" s="36">
        <f>VLOOKUP(A398,'Synthèse des ventes 2022'!$A$3:$C$535,3,FALSE)</f>
        <v>147</v>
      </c>
      <c r="S398" s="67" t="s">
        <v>4408</v>
      </c>
    </row>
    <row r="399" spans="1:19" ht="15.75" thickBot="1" x14ac:dyDescent="0.3">
      <c r="A399" s="55" t="s">
        <v>1014</v>
      </c>
      <c r="B399" s="56" t="s">
        <v>3852</v>
      </c>
      <c r="C399" s="93">
        <f>VLOOKUP(A399,'Sans déclinaison'!$D$1:$J$187,7,FALSE)</f>
        <v>1</v>
      </c>
      <c r="D399" s="93"/>
      <c r="E399" s="56" t="str">
        <f>VLOOKUP(A399,ARTICLES!$A$1:$BE$1292,57,FALSE)</f>
        <v>AS</v>
      </c>
      <c r="F399" s="56">
        <f>VLOOKUP(A399,ARTICLES!$A$1:$AZ$1292,52,FALSE)</f>
        <v>469</v>
      </c>
      <c r="G399" s="57">
        <v>2.56</v>
      </c>
      <c r="H399" s="58">
        <v>2.7494999999999998</v>
      </c>
      <c r="I399" s="41">
        <v>7.4023437499999914E-2</v>
      </c>
      <c r="J399" s="42">
        <v>2.895</v>
      </c>
      <c r="K399" s="41">
        <v>5.2918712493180649E-2</v>
      </c>
      <c r="L399" s="43">
        <v>2.895</v>
      </c>
      <c r="M399" s="41">
        <v>0</v>
      </c>
      <c r="N399" s="44">
        <f>VLOOKUP(A399,'BASE ARTICLE SAMUEL 25012023 v1'!$A$1:$K$1287,11,FALSE)</f>
        <v>3.3315000000000001</v>
      </c>
      <c r="O399" s="69">
        <f t="shared" si="23"/>
        <v>0.15077720207253889</v>
      </c>
      <c r="P399" s="48">
        <f>VLOOKUP(A399,'BASE ARTICLE SAMUEL 25012023 v2'!$A$1:$K$4927,11,FALSE)</f>
        <v>3.3315000000000001</v>
      </c>
      <c r="Q399" s="85">
        <f t="shared" si="22"/>
        <v>0.15077720207253889</v>
      </c>
      <c r="R399" s="36">
        <f>VLOOKUP(A399,'Synthèse des ventes 2022'!$A$3:$C$535,3,FALSE)</f>
        <v>167</v>
      </c>
      <c r="S399" s="67" t="s">
        <v>4408</v>
      </c>
    </row>
    <row r="400" spans="1:19" ht="15.75" thickBot="1" x14ac:dyDescent="0.3">
      <c r="A400" s="55" t="s">
        <v>1022</v>
      </c>
      <c r="B400" s="56" t="s">
        <v>3853</v>
      </c>
      <c r="C400" s="93">
        <f>VLOOKUP(A400,'Sans déclinaison'!$D$1:$J$187,7,FALSE)</f>
        <v>1</v>
      </c>
      <c r="D400" s="93"/>
      <c r="E400" s="56" t="str">
        <f>VLOOKUP(A400,ARTICLES!$A$1:$BE$1292,57,FALSE)</f>
        <v>AS</v>
      </c>
      <c r="F400" s="56">
        <f>VLOOKUP(A400,ARTICLES!$A$1:$AZ$1292,52,FALSE)</f>
        <v>522</v>
      </c>
      <c r="G400" s="57">
        <v>3.44</v>
      </c>
      <c r="H400" s="58">
        <v>3.6914999999999996</v>
      </c>
      <c r="I400" s="41">
        <v>7.3110465116278958E-2</v>
      </c>
      <c r="J400" s="42">
        <v>3.6914999999999996</v>
      </c>
      <c r="K400" s="41">
        <v>0</v>
      </c>
      <c r="L400" s="43">
        <v>3.0255000000000001</v>
      </c>
      <c r="M400" s="41">
        <v>-0.18041446566436395</v>
      </c>
      <c r="N400" s="44">
        <f>VLOOKUP(A400,'BASE ARTICLE SAMUEL 25012023 v1'!$A$1:$K$1287,11,FALSE)</f>
        <v>3.387</v>
      </c>
      <c r="O400" s="69">
        <f t="shared" si="23"/>
        <v>0.11948438274665342</v>
      </c>
      <c r="P400" s="48">
        <f>VLOOKUP(A400,'BASE ARTICLE SAMUEL 25012023 v2'!$A$1:$K$4927,11,FALSE)</f>
        <v>3.387</v>
      </c>
      <c r="Q400" s="85">
        <f t="shared" si="22"/>
        <v>0.11948438274665342</v>
      </c>
      <c r="R400" s="36">
        <f>VLOOKUP(A400,'Synthèse des ventes 2022'!$A$3:$C$535,3,FALSE)</f>
        <v>75</v>
      </c>
      <c r="S400" s="67" t="s">
        <v>4408</v>
      </c>
    </row>
    <row r="401" spans="1:19" ht="15.75" thickBot="1" x14ac:dyDescent="0.3">
      <c r="A401" s="61" t="s">
        <v>948</v>
      </c>
      <c r="B401" s="62" t="s">
        <v>949</v>
      </c>
      <c r="C401" s="94">
        <f>VLOOKUP(A401,'Sans déclinaison'!$D$1:$J$187,7,FALSE)</f>
        <v>1</v>
      </c>
      <c r="D401" s="94"/>
      <c r="E401" s="62" t="str">
        <f>VLOOKUP(A401,ARTICLES!$A$1:$BE$1292,57,FALSE)</f>
        <v>AS</v>
      </c>
      <c r="F401" s="62">
        <f>VLOOKUP(A401,ARTICLES!$A$1:$AZ$1292,52,FALSE)</f>
        <v>520</v>
      </c>
      <c r="G401" s="63">
        <v>1.34</v>
      </c>
      <c r="H401" s="64">
        <v>1.4338000000000002</v>
      </c>
      <c r="I401" s="41">
        <v>7.0000000000000076E-2</v>
      </c>
      <c r="J401" s="42">
        <v>1.4338000000000002</v>
      </c>
      <c r="K401" s="41">
        <v>0</v>
      </c>
      <c r="L401" s="43">
        <v>1.4332500000000001</v>
      </c>
      <c r="M401" s="41">
        <v>-3.8359603849912846E-4</v>
      </c>
      <c r="N401" s="44">
        <f>VLOOKUP(A401,'BASE ARTICLE SAMUEL 25012023 v1'!$A$1:$K$1287,11,FALSE)</f>
        <v>1.4279999999999999</v>
      </c>
      <c r="O401" s="69"/>
      <c r="P401" s="48">
        <f>VLOOKUP(A401,'BASE ARTICLE SAMUEL 25012023 v2'!$A$1:$K$4927,11,FALSE)</f>
        <v>1.4279999999999999</v>
      </c>
      <c r="Q401" s="85">
        <f t="shared" si="22"/>
        <v>-3.6630036630038013E-3</v>
      </c>
      <c r="R401" s="36">
        <f>VLOOKUP(A401,'Synthèse des ventes 2022'!$A$3:$C$535,3,FALSE)</f>
        <v>40</v>
      </c>
      <c r="S401" s="67" t="s">
        <v>4408</v>
      </c>
    </row>
    <row r="402" spans="1:19" ht="15.75" thickBot="1" x14ac:dyDescent="0.3">
      <c r="A402" s="55" t="s">
        <v>757</v>
      </c>
      <c r="B402" s="56" t="s">
        <v>758</v>
      </c>
      <c r="C402" s="93">
        <f>VLOOKUP(A402,'Sans déclinaison'!$D$1:$J$187,7,FALSE)</f>
        <v>1</v>
      </c>
      <c r="D402" s="93"/>
      <c r="E402" s="56" t="str">
        <f>VLOOKUP(A402,ARTICLES!$A$1:$BE$1292,57,FALSE)</f>
        <v>AS</v>
      </c>
      <c r="F402" s="56">
        <f>VLOOKUP(A402,ARTICLES!$A$1:$AZ$1292,52,FALSE)</f>
        <v>453</v>
      </c>
      <c r="G402" s="57">
        <v>1.1000000000000001</v>
      </c>
      <c r="H402" s="58">
        <v>1.2687999999999999</v>
      </c>
      <c r="I402" s="41">
        <v>0.15345454545454529</v>
      </c>
      <c r="J402" s="42">
        <v>1.52</v>
      </c>
      <c r="K402" s="41">
        <v>0.19798234552332922</v>
      </c>
      <c r="L402" s="43">
        <v>1.6186100000000001</v>
      </c>
      <c r="M402" s="41">
        <v>6.4875000000000058E-2</v>
      </c>
      <c r="N402" s="44">
        <f>VLOOKUP(A402,'BASE ARTICLE SAMUEL 25012023 v1'!$A$1:$K$1287,11,FALSE)</f>
        <v>1.6226</v>
      </c>
      <c r="O402" s="69"/>
      <c r="P402" s="48">
        <f>VLOOKUP(A402,'BASE ARTICLE SAMUEL 25012023 v2'!$A$1:$K$4927,11,FALSE)</f>
        <v>1.6226</v>
      </c>
      <c r="Q402" s="85">
        <f t="shared" si="22"/>
        <v>2.4650780608052206E-3</v>
      </c>
      <c r="R402" s="36">
        <f>VLOOKUP(A402,'Synthèse des ventes 2022'!$A$3:$C$535,3,FALSE)</f>
        <v>28</v>
      </c>
      <c r="S402" s="67" t="s">
        <v>4408</v>
      </c>
    </row>
    <row r="403" spans="1:19" ht="15.75" thickBot="1" x14ac:dyDescent="0.3">
      <c r="A403" s="55" t="s">
        <v>770</v>
      </c>
      <c r="B403" s="56" t="s">
        <v>771</v>
      </c>
      <c r="C403" s="93">
        <f>VLOOKUP(A403,'Sans déclinaison'!$D$1:$J$187,7,FALSE)</f>
        <v>1</v>
      </c>
      <c r="D403" s="93"/>
      <c r="E403" s="56" t="str">
        <f>VLOOKUP(A403,ARTICLES!$A$1:$BE$1292,57,FALSE)</f>
        <v>AS</v>
      </c>
      <c r="F403" s="56">
        <f>VLOOKUP(A403,ARTICLES!$A$1:$AZ$1292,52,FALSE)</f>
        <v>448</v>
      </c>
      <c r="G403" s="57">
        <v>7.44</v>
      </c>
      <c r="H403" s="58">
        <v>7.44</v>
      </c>
      <c r="I403" s="41">
        <v>0</v>
      </c>
      <c r="J403" s="42">
        <v>7.6059999999999999</v>
      </c>
      <c r="K403" s="41">
        <v>2.2311827956989175E-2</v>
      </c>
      <c r="L403" s="43">
        <v>7.6059999999999999</v>
      </c>
      <c r="M403" s="41">
        <v>0</v>
      </c>
      <c r="N403" s="44">
        <f>VLOOKUP(A403,'BASE ARTICLE SAMUEL 25012023 v1'!$A$1:$K$1287,11,FALSE)</f>
        <v>7.6</v>
      </c>
      <c r="O403" s="69"/>
      <c r="P403" s="48">
        <f>VLOOKUP(A403,'BASE ARTICLE SAMUEL 25012023 v2'!$A$1:$K$4927,11,FALSE)</f>
        <v>7.6</v>
      </c>
      <c r="Q403" s="85">
        <f t="shared" si="22"/>
        <v>-7.8885090717857316E-4</v>
      </c>
      <c r="R403" s="36">
        <f>VLOOKUP(A403,'Synthèse des ventes 2022'!$A$3:$C$535,3,FALSE)</f>
        <v>4</v>
      </c>
      <c r="S403" s="67" t="s">
        <v>4408</v>
      </c>
    </row>
    <row r="404" spans="1:19" ht="15.75" thickBot="1" x14ac:dyDescent="0.3">
      <c r="A404" s="55" t="s">
        <v>792</v>
      </c>
      <c r="B404" s="56" t="s">
        <v>793</v>
      </c>
      <c r="C404" s="93"/>
      <c r="D404" s="93" t="e">
        <f>VLOOKUP(A404,'Avec déclinaison'!$F$12:$I$374,6,FALSE)</f>
        <v>#REF!</v>
      </c>
      <c r="E404" s="56" t="str">
        <f>VLOOKUP(A404,ARTICLES!$A$1:$BE$1292,57,FALSE)</f>
        <v>AS</v>
      </c>
      <c r="F404" s="56">
        <f>VLOOKUP(A404,ARTICLES!$A$1:$AZ$1292,52,FALSE)</f>
        <v>0</v>
      </c>
      <c r="G404" s="57">
        <v>2.61</v>
      </c>
      <c r="H404" s="58">
        <v>7.83</v>
      </c>
      <c r="I404" s="41">
        <v>2.0000000000000004</v>
      </c>
      <c r="J404" s="42">
        <v>12.09</v>
      </c>
      <c r="K404" s="41">
        <v>0.54406130268199226</v>
      </c>
      <c r="L404" s="43">
        <v>12.238800000000001</v>
      </c>
      <c r="M404" s="41">
        <v>1.2307692307692422E-2</v>
      </c>
      <c r="N404" s="44">
        <f>VLOOKUP(A404,'BASE ARTICLE SAMUEL 25012023 v1'!$A$1:$K$1287,11,FALSE)</f>
        <v>13.091399999999998</v>
      </c>
      <c r="O404" s="69">
        <f t="shared" si="23"/>
        <v>6.9663692518874165E-2</v>
      </c>
      <c r="P404" s="48">
        <f>VLOOKUP(A404,'BASE ARTICLE SAMUEL 25012023 v2'!$A$1:$K$4927,11,FALSE)</f>
        <v>13.091399999999998</v>
      </c>
      <c r="Q404" s="85">
        <f t="shared" si="22"/>
        <v>6.9663692518874165E-2</v>
      </c>
      <c r="R404" s="36">
        <f>VLOOKUP(A404,'Synthèse des ventes 2022'!$A$3:$C$535,3,FALSE)</f>
        <v>7</v>
      </c>
      <c r="S404" s="67" t="s">
        <v>4408</v>
      </c>
    </row>
    <row r="405" spans="1:19" ht="15.75" thickBot="1" x14ac:dyDescent="0.3">
      <c r="A405" s="55" t="s">
        <v>560</v>
      </c>
      <c r="B405" s="56" t="s">
        <v>3854</v>
      </c>
      <c r="C405" s="93"/>
      <c r="D405" s="93" t="e">
        <f>VLOOKUP(A405,'Avec déclinaison'!$F$12:$I$374,6,FALSE)</f>
        <v>#REF!</v>
      </c>
      <c r="E405" s="56" t="str">
        <f>VLOOKUP(A405,ARTICLES!$A$1:$BE$1292,57,FALSE)</f>
        <v>AS</v>
      </c>
      <c r="F405" s="56">
        <f>VLOOKUP(A405,ARTICLES!$A$1:$AZ$1292,52,FALSE)</f>
        <v>0</v>
      </c>
      <c r="G405" s="57">
        <v>3.45</v>
      </c>
      <c r="H405" s="58">
        <v>12.909000000000001</v>
      </c>
      <c r="I405" s="41">
        <v>2.7417391304347825</v>
      </c>
      <c r="J405" s="42">
        <v>19.059999999999999</v>
      </c>
      <c r="K405" s="41">
        <v>0.47648927105120442</v>
      </c>
      <c r="L405" s="43">
        <v>19.064219999999999</v>
      </c>
      <c r="M405" s="41">
        <v>2.2140608604407727E-4</v>
      </c>
      <c r="N405" s="44">
        <f>VLOOKUP(A405,'BASE ARTICLE SAMUEL 25012023 v1'!$A$1:$K$1287,11,FALSE)</f>
        <v>22.862700000000004</v>
      </c>
      <c r="O405" s="69">
        <f t="shared" si="23"/>
        <v>0.19924654667224809</v>
      </c>
      <c r="P405" s="48">
        <f>VLOOKUP(A405,'BASE ARTICLE SAMUEL 25012023 v2'!$A$1:$K$4927,11,FALSE)</f>
        <v>22.862700000000004</v>
      </c>
      <c r="Q405" s="85">
        <f t="shared" si="22"/>
        <v>0.19924654667224809</v>
      </c>
      <c r="R405" s="36">
        <f>VLOOKUP(A405,'Synthèse des ventes 2022'!$A$3:$C$535,3,FALSE)</f>
        <v>254</v>
      </c>
      <c r="S405" s="67" t="s">
        <v>4408</v>
      </c>
    </row>
    <row r="406" spans="1:19" ht="15.75" thickBot="1" x14ac:dyDescent="0.3">
      <c r="A406" s="55" t="s">
        <v>390</v>
      </c>
      <c r="B406" s="56" t="s">
        <v>391</v>
      </c>
      <c r="C406" s="93"/>
      <c r="D406" s="93" t="e">
        <f>VLOOKUP(A406,'Avec déclinaison'!$F$12:$I$374,6,FALSE)</f>
        <v>#REF!</v>
      </c>
      <c r="E406" s="56" t="str">
        <f>VLOOKUP(A406,ARTICLES!$A$1:$BE$1292,57,FALSE)</f>
        <v>AS</v>
      </c>
      <c r="F406" s="56">
        <f>VLOOKUP(A406,ARTICLES!$A$1:$AZ$1292,52,FALSE)</f>
        <v>27</v>
      </c>
      <c r="G406" s="57">
        <v>0.8</v>
      </c>
      <c r="H406" s="58">
        <v>0.8</v>
      </c>
      <c r="I406" s="41">
        <v>0</v>
      </c>
      <c r="J406" s="42">
        <v>0.87249999999999994</v>
      </c>
      <c r="K406" s="41">
        <v>9.0624999999999872E-2</v>
      </c>
      <c r="L406" s="43">
        <v>0.92833999999999994</v>
      </c>
      <c r="M406" s="41">
        <v>6.4000000000000001E-2</v>
      </c>
      <c r="N406" s="44">
        <f>VLOOKUP(A406,'BASE ARTICLE SAMUEL 25012023 v1'!$A$1:$K$1287,11,FALSE)</f>
        <v>1.1052299999999999</v>
      </c>
      <c r="O406" s="69">
        <f t="shared" si="23"/>
        <v>0.19054441260744986</v>
      </c>
      <c r="P406" s="48">
        <f>VLOOKUP(A406,'BASE ARTICLE SAMUEL 25012023 v2'!$A$1:$K$4927,11,FALSE)</f>
        <v>1.1052299999999999</v>
      </c>
      <c r="Q406" s="85">
        <f t="shared" si="22"/>
        <v>0.19054441260744986</v>
      </c>
      <c r="R406" s="36">
        <f>VLOOKUP(A406,'Synthèse des ventes 2022'!$A$3:$C$535,3,FALSE)</f>
        <v>53</v>
      </c>
      <c r="S406" s="67" t="s">
        <v>4408</v>
      </c>
    </row>
    <row r="407" spans="1:19" ht="15.75" thickBot="1" x14ac:dyDescent="0.3">
      <c r="A407" s="55" t="s">
        <v>274</v>
      </c>
      <c r="B407" s="56" t="s">
        <v>275</v>
      </c>
      <c r="C407" s="93"/>
      <c r="D407" s="93" t="e">
        <f>VLOOKUP(A407,'Avec déclinaison'!$F$12:$I$374,6,FALSE)</f>
        <v>#REF!</v>
      </c>
      <c r="E407" s="56" t="str">
        <f>VLOOKUP(A407,ARTICLES!$A$1:$BE$1292,57,FALSE)</f>
        <v>AS</v>
      </c>
      <c r="F407" s="56">
        <f>VLOOKUP(A407,ARTICLES!$A$1:$AZ$1292,52,FALSE)</f>
        <v>28</v>
      </c>
      <c r="G407" s="57">
        <v>1.29</v>
      </c>
      <c r="H407" s="58">
        <v>1.3</v>
      </c>
      <c r="I407" s="41">
        <v>7.7519379844961309E-3</v>
      </c>
      <c r="J407" s="42">
        <v>1.64</v>
      </c>
      <c r="K407" s="41">
        <v>0.26153846153846144</v>
      </c>
      <c r="L407" s="43">
        <v>1.6372300000000002</v>
      </c>
      <c r="M407" s="41">
        <v>-1.68902439024373E-3</v>
      </c>
      <c r="N407" s="44">
        <f>VLOOKUP(A407,'BASE ARTICLE SAMUEL 25012023 v1'!$A$1:$K$1287,11,FALSE)</f>
        <v>1.76491</v>
      </c>
      <c r="O407" s="69">
        <f t="shared" si="23"/>
        <v>7.7985377741673301E-2</v>
      </c>
      <c r="P407" s="48">
        <f>VLOOKUP(A407,'BASE ARTICLE SAMUEL 25012023 v2'!$A$1:$K$4927,11,FALSE)</f>
        <v>1.76491</v>
      </c>
      <c r="Q407" s="85">
        <f t="shared" si="22"/>
        <v>7.7985377741673301E-2</v>
      </c>
      <c r="R407" s="36">
        <f>VLOOKUP(A407,'Synthèse des ventes 2022'!$A$3:$C$535,3,FALSE)</f>
        <v>104</v>
      </c>
      <c r="S407" s="67" t="s">
        <v>4408</v>
      </c>
    </row>
    <row r="408" spans="1:19" ht="15.75" thickBot="1" x14ac:dyDescent="0.3">
      <c r="A408" s="55" t="s">
        <v>796</v>
      </c>
      <c r="B408" s="56" t="s">
        <v>795</v>
      </c>
      <c r="C408" s="93"/>
      <c r="D408" s="93" t="e">
        <f>VLOOKUP(A408,'Avec déclinaison'!$F$12:$I$374,6,FALSE)</f>
        <v>#REF!</v>
      </c>
      <c r="E408" s="56" t="str">
        <f>VLOOKUP(A408,ARTICLES!$A$1:$BE$1292,57,FALSE)</f>
        <v>AS</v>
      </c>
      <c r="F408" s="56">
        <f>VLOOKUP(A408,ARTICLES!$A$1:$AZ$1292,52,FALSE)</f>
        <v>0</v>
      </c>
      <c r="G408" s="57">
        <v>8.3800000000000008</v>
      </c>
      <c r="H408" s="58">
        <v>9.0762750000000008</v>
      </c>
      <c r="I408" s="41">
        <v>8.3087708830548918E-2</v>
      </c>
      <c r="J408" s="42">
        <v>9.8680000000000003</v>
      </c>
      <c r="K408" s="41">
        <v>8.7230168764168059E-2</v>
      </c>
      <c r="L408" s="43">
        <v>9.8680000000000003</v>
      </c>
      <c r="M408" s="41">
        <v>0</v>
      </c>
      <c r="N408" s="44">
        <f>VLOOKUP(A408,'BASE ARTICLE SAMUEL 25012023 v1'!$A$1:$K$1287,11,FALSE)</f>
        <v>10.263999999999999</v>
      </c>
      <c r="O408" s="69">
        <f t="shared" si="23"/>
        <v>4.012971220105381E-2</v>
      </c>
      <c r="P408" s="48">
        <f>VLOOKUP(A408,'BASE ARTICLE SAMUEL 25012023 v2'!$A$1:$K$4927,11,FALSE)</f>
        <v>10.263999999999999</v>
      </c>
      <c r="Q408" s="85">
        <f t="shared" si="22"/>
        <v>4.012971220105381E-2</v>
      </c>
      <c r="R408" s="36">
        <f>VLOOKUP(A408,'Synthèse des ventes 2022'!$A$3:$C$535,3,FALSE)</f>
        <v>2</v>
      </c>
      <c r="S408" s="67" t="s">
        <v>4408</v>
      </c>
    </row>
    <row r="409" spans="1:19" ht="15.75" thickBot="1" x14ac:dyDescent="0.3">
      <c r="A409" s="55" t="s">
        <v>797</v>
      </c>
      <c r="B409" s="56" t="s">
        <v>795</v>
      </c>
      <c r="C409" s="93"/>
      <c r="D409" s="93" t="e">
        <f>VLOOKUP(A409,'Avec déclinaison'!$F$12:$I$374,6,FALSE)</f>
        <v>#REF!</v>
      </c>
      <c r="E409" s="56" t="str">
        <f>VLOOKUP(A409,ARTICLES!$A$1:$BE$1292,57,FALSE)</f>
        <v>AS</v>
      </c>
      <c r="F409" s="56">
        <f>VLOOKUP(A409,ARTICLES!$A$1:$AZ$1292,52,FALSE)</f>
        <v>0</v>
      </c>
      <c r="G409" s="57">
        <v>10.77</v>
      </c>
      <c r="H409" s="58">
        <v>12.037500000000001</v>
      </c>
      <c r="I409" s="41">
        <v>0.11768802228412274</v>
      </c>
      <c r="J409" s="42">
        <v>11.22</v>
      </c>
      <c r="K409" s="41">
        <v>-6.7912772585669842E-2</v>
      </c>
      <c r="L409" s="43">
        <v>11.22</v>
      </c>
      <c r="M409" s="41">
        <v>0</v>
      </c>
      <c r="N409" s="44">
        <f>VLOOKUP(A409,'BASE ARTICLE SAMUEL 25012023 v1'!$A$1:$K$1287,11,FALSE)</f>
        <v>12.045999999999999</v>
      </c>
      <c r="O409" s="69">
        <f t="shared" si="23"/>
        <v>7.3618538324420557E-2</v>
      </c>
      <c r="P409" s="48">
        <f>VLOOKUP(A409,'BASE ARTICLE SAMUEL 25012023 v2'!$A$1:$K$4927,11,FALSE)</f>
        <v>12.045999999999999</v>
      </c>
      <c r="Q409" s="85">
        <f t="shared" si="22"/>
        <v>7.3618538324420557E-2</v>
      </c>
      <c r="R409" s="36">
        <f>VLOOKUP(A409,'Synthèse des ventes 2022'!$A$3:$C$535,3,FALSE)</f>
        <v>17</v>
      </c>
      <c r="S409" s="67" t="s">
        <v>4408</v>
      </c>
    </row>
    <row r="410" spans="1:19" ht="15.75" thickBot="1" x14ac:dyDescent="0.3">
      <c r="A410" s="55" t="s">
        <v>1176</v>
      </c>
      <c r="B410" s="56" t="s">
        <v>1177</v>
      </c>
      <c r="C410" s="93">
        <f>VLOOKUP(A410,'Sans déclinaison'!$D$1:$J$187,7,FALSE)</f>
        <v>1</v>
      </c>
      <c r="D410" s="93"/>
      <c r="E410" s="56" t="str">
        <f>VLOOKUP(A410,ARTICLES!$A$1:$BE$1292,57,FALSE)</f>
        <v>AS</v>
      </c>
      <c r="F410" s="56">
        <f>VLOOKUP(A410,ARTICLES!$A$1:$AZ$1292,52,FALSE)</f>
        <v>552</v>
      </c>
      <c r="G410" s="57">
        <v>29.78</v>
      </c>
      <c r="H410" s="58">
        <v>29.78</v>
      </c>
      <c r="I410" s="41">
        <v>0</v>
      </c>
      <c r="J410" s="42">
        <v>31.259999999999998</v>
      </c>
      <c r="K410" s="41">
        <v>4.9697783747481426E-2</v>
      </c>
      <c r="L410" s="43">
        <v>30.36</v>
      </c>
      <c r="M410" s="41">
        <v>-2.879078694817654E-2</v>
      </c>
      <c r="N410" s="44">
        <f>VLOOKUP(A410,'BASE ARTICLE SAMUEL 25012023 v1'!$A$1:$K$1287,11,FALSE)</f>
        <v>32.82</v>
      </c>
      <c r="O410" s="69">
        <f t="shared" si="23"/>
        <v>8.1027667984189755E-2</v>
      </c>
      <c r="P410" s="48">
        <f>VLOOKUP(A410,'BASE ARTICLE SAMUEL 25012023 v2'!$A$1:$K$4927,11,FALSE)</f>
        <v>32.82</v>
      </c>
      <c r="Q410" s="85">
        <f t="shared" si="22"/>
        <v>8.1027667984189755E-2</v>
      </c>
      <c r="R410" s="36">
        <f>VLOOKUP(A410,'Synthèse des ventes 2022'!$A$3:$C$535,3,FALSE)</f>
        <v>361</v>
      </c>
      <c r="S410" s="67" t="s">
        <v>4408</v>
      </c>
    </row>
    <row r="411" spans="1:19" ht="15.75" thickBot="1" x14ac:dyDescent="0.3">
      <c r="A411" s="55" t="s">
        <v>1172</v>
      </c>
      <c r="B411" s="56" t="s">
        <v>1173</v>
      </c>
      <c r="C411" s="93">
        <f>VLOOKUP(A411,'Sans déclinaison'!$D$1:$J$187,7,FALSE)</f>
        <v>1</v>
      </c>
      <c r="D411" s="93"/>
      <c r="E411" s="56" t="str">
        <f>VLOOKUP(A411,ARTICLES!$A$1:$BE$1292,57,FALSE)</f>
        <v>AS</v>
      </c>
      <c r="F411" s="56">
        <f>VLOOKUP(A411,ARTICLES!$A$1:$AZ$1292,52,FALSE)</f>
        <v>550</v>
      </c>
      <c r="G411" s="57">
        <v>13.19</v>
      </c>
      <c r="H411" s="58">
        <v>13.19</v>
      </c>
      <c r="I411" s="41">
        <v>0</v>
      </c>
      <c r="J411" s="42">
        <v>13.86</v>
      </c>
      <c r="K411" s="41">
        <v>5.0796057619408641E-2</v>
      </c>
      <c r="L411" s="43">
        <v>14.032</v>
      </c>
      <c r="M411" s="41">
        <v>1.2409812409812454E-2</v>
      </c>
      <c r="N411" s="44">
        <f>VLOOKUP(A411,'BASE ARTICLE SAMUEL 25012023 v1'!$A$1:$K$1287,11,FALSE)</f>
        <v>14.549999999999999</v>
      </c>
      <c r="O411" s="69">
        <f t="shared" si="23"/>
        <v>3.6915621436715999E-2</v>
      </c>
      <c r="P411" s="48">
        <f>VLOOKUP(A411,'BASE ARTICLE SAMUEL 25012023 v2'!$A$1:$K$4927,11,FALSE)</f>
        <v>14.549999999999999</v>
      </c>
      <c r="Q411" s="85">
        <f t="shared" si="22"/>
        <v>3.6915621436715999E-2</v>
      </c>
      <c r="R411" s="36">
        <f>VLOOKUP(A411,'Synthèse des ventes 2022'!$A$3:$C$535,3,FALSE)</f>
        <v>393</v>
      </c>
      <c r="S411" s="67" t="s">
        <v>4408</v>
      </c>
    </row>
    <row r="412" spans="1:19" ht="15.75" thickBot="1" x14ac:dyDescent="0.3">
      <c r="A412" s="96" t="s">
        <v>1168</v>
      </c>
      <c r="B412" s="97" t="s">
        <v>3855</v>
      </c>
      <c r="C412" s="98">
        <f>VLOOKUP(A412,'Sans déclinaison'!$D$1:$J$187,7,FALSE)</f>
        <v>1</v>
      </c>
      <c r="D412" s="98"/>
      <c r="E412" s="97" t="str">
        <f>VLOOKUP(A412,ARTICLES!$A$1:$BE$1292,57,FALSE)</f>
        <v>AS</v>
      </c>
      <c r="F412" s="97">
        <f>VLOOKUP(A412,ARTICLES!$A$1:$AZ$1292,52,FALSE)</f>
        <v>549</v>
      </c>
      <c r="G412" s="57">
        <v>6.26</v>
      </c>
      <c r="H412" s="58">
        <v>6.26</v>
      </c>
      <c r="I412" s="41">
        <v>0</v>
      </c>
      <c r="J412" s="42">
        <v>9.25</v>
      </c>
      <c r="K412" s="41">
        <v>0.47763578274760388</v>
      </c>
      <c r="L412" s="43">
        <v>11.100000000000001</v>
      </c>
      <c r="M412" s="41">
        <v>0.20000000000000015</v>
      </c>
      <c r="N412" s="44">
        <f>VLOOKUP(A412,'BASE ARTICLE SAMUEL 25012023 v1'!$A$1:$K$1287,11,FALSE)</f>
        <v>11.654999999999999</v>
      </c>
      <c r="O412" s="69">
        <f t="shared" si="23"/>
        <v>4.9999999999999808E-2</v>
      </c>
      <c r="P412" s="48">
        <f>VLOOKUP(A412,'BASE ARTICLE SAMUEL 25012023 v2'!$A$1:$K$4927,11,FALSE)</f>
        <v>11.654999999999999</v>
      </c>
      <c r="Q412" s="85">
        <f t="shared" si="22"/>
        <v>4.9999999999999808E-2</v>
      </c>
      <c r="R412" s="36">
        <f>VLOOKUP(A412,'Synthèse des ventes 2022'!$A$3:$C$535,3,FALSE)</f>
        <v>477.8</v>
      </c>
      <c r="S412" s="67" t="s">
        <v>4408</v>
      </c>
    </row>
    <row r="413" spans="1:19" ht="15.75" thickBot="1" x14ac:dyDescent="0.3">
      <c r="A413" s="55" t="s">
        <v>1088</v>
      </c>
      <c r="B413" s="56" t="s">
        <v>1089</v>
      </c>
      <c r="C413" s="93">
        <f>VLOOKUP(A413,'Sans déclinaison'!$D$1:$J$187,7,FALSE)</f>
        <v>0</v>
      </c>
      <c r="D413" s="93"/>
      <c r="E413" s="56" t="str">
        <f>VLOOKUP(A413,ARTICLES!$A$1:$BE$1292,57,FALSE)</f>
        <v>AS</v>
      </c>
      <c r="F413" s="56">
        <f>VLOOKUP(A413,ARTICLES!$A$1:$AZ$1292,52,FALSE)</f>
        <v>0</v>
      </c>
      <c r="G413" s="57"/>
      <c r="H413" s="58">
        <v>20.81</v>
      </c>
      <c r="I413" s="41"/>
      <c r="J413" s="42">
        <v>21.42</v>
      </c>
      <c r="K413" s="41">
        <v>2.9312830370014562E-2</v>
      </c>
      <c r="L413" s="43">
        <v>21.6</v>
      </c>
      <c r="M413" s="41">
        <v>8.4033613445378009E-3</v>
      </c>
      <c r="N413" s="44">
        <f>VLOOKUP(A413,'BASE ARTICLE SAMUEL 25012023 v1'!$A$1:$K$1287,11,FALSE)</f>
        <v>21.6</v>
      </c>
      <c r="O413" s="69" t="str">
        <f t="shared" si="23"/>
        <v/>
      </c>
      <c r="P413" s="48">
        <f>VLOOKUP(A413,'BASE ARTICLE SAMUEL 25012023 v2'!$A$1:$K$4927,11,FALSE)</f>
        <v>21.6</v>
      </c>
      <c r="Q413" s="85">
        <f t="shared" si="22"/>
        <v>0</v>
      </c>
      <c r="R413" s="36">
        <f>VLOOKUP(A413,'Synthèse des ventes 2022'!$A$3:$C$535,3,FALSE)</f>
        <v>201</v>
      </c>
      <c r="S413" s="67" t="s">
        <v>4408</v>
      </c>
    </row>
    <row r="414" spans="1:19" ht="15.75" thickBot="1" x14ac:dyDescent="0.3">
      <c r="A414" s="55" t="s">
        <v>21</v>
      </c>
      <c r="B414" s="56" t="s">
        <v>22</v>
      </c>
      <c r="C414" s="93">
        <f>VLOOKUP(A414,'Sans déclinaison'!$D$1:$J$187,7,FALSE)</f>
        <v>0</v>
      </c>
      <c r="D414" s="93"/>
      <c r="E414" s="56" t="str">
        <f>VLOOKUP(A414,ARTICLES!$A$1:$BE$1292,57,FALSE)</f>
        <v>AS</v>
      </c>
      <c r="F414" s="56">
        <f>VLOOKUP(A414,ARTICLES!$A$1:$AZ$1292,52,FALSE)</f>
        <v>61</v>
      </c>
      <c r="G414" s="57">
        <v>6.17</v>
      </c>
      <c r="H414" s="58">
        <v>6.17</v>
      </c>
      <c r="I414" s="41">
        <v>0</v>
      </c>
      <c r="J414" s="42">
        <v>6.17</v>
      </c>
      <c r="K414" s="41">
        <v>0</v>
      </c>
      <c r="L414" s="43">
        <v>6.36</v>
      </c>
      <c r="M414" s="41">
        <v>3.0794165316045445E-2</v>
      </c>
      <c r="N414" s="44">
        <f>VLOOKUP(A414,'BASE ARTICLE SAMUEL 25012023 v1'!$A$1:$K$1287,11,FALSE)</f>
        <v>6.36</v>
      </c>
      <c r="O414" s="69" t="str">
        <f t="shared" si="23"/>
        <v/>
      </c>
      <c r="P414" s="48">
        <f>VLOOKUP(A414,'BASE ARTICLE SAMUEL 25012023 v2'!$A$1:$K$4927,11,FALSE)</f>
        <v>6.36</v>
      </c>
      <c r="Q414" s="85">
        <f t="shared" si="22"/>
        <v>0</v>
      </c>
      <c r="R414" s="36">
        <f>VLOOKUP(A414,'Synthèse des ventes 2022'!$A$3:$C$535,3,FALSE)</f>
        <v>135</v>
      </c>
      <c r="S414" s="67" t="s">
        <v>4408</v>
      </c>
    </row>
    <row r="415" spans="1:19" ht="15.75" thickBot="1" x14ac:dyDescent="0.3">
      <c r="A415" s="55" t="s">
        <v>1492</v>
      </c>
      <c r="B415" s="56" t="s">
        <v>3856</v>
      </c>
      <c r="C415" s="93">
        <f>VLOOKUP(A415,'Sans déclinaison'!$D$1:$J$187,7,FALSE)</f>
        <v>1</v>
      </c>
      <c r="D415" s="93"/>
      <c r="E415" s="56" t="str">
        <f>VLOOKUP(A415,ARTICLES!$A$1:$BE$1292,57,FALSE)</f>
        <v>AF</v>
      </c>
      <c r="F415" s="56">
        <f>VLOOKUP(A415,ARTICLES!$A$1:$AZ$1292,52,FALSE)</f>
        <v>0</v>
      </c>
      <c r="G415" s="57"/>
      <c r="H415" s="58">
        <v>625</v>
      </c>
      <c r="I415" s="41"/>
      <c r="J415" s="42">
        <v>625</v>
      </c>
      <c r="K415" s="41">
        <v>0</v>
      </c>
      <c r="L415" s="43">
        <v>702.75450000000001</v>
      </c>
      <c r="M415" s="41">
        <v>0.12440720000000001</v>
      </c>
      <c r="N415" s="44">
        <f>VLOOKUP(A415,'BASE ARTICLE SAMUEL 25012023 v1'!$A$1:$K$1287,11,FALSE)</f>
        <v>717.25149999999985</v>
      </c>
      <c r="O415" s="69">
        <f t="shared" si="23"/>
        <v>2.0628825571376411E-2</v>
      </c>
      <c r="P415" s="48">
        <f>VLOOKUP(A415,'BASE ARTICLE SAMUEL 25012023 v2'!$A$1:$K$4927,11,FALSE)</f>
        <v>717.25149999999985</v>
      </c>
      <c r="Q415" s="85">
        <f t="shared" si="22"/>
        <v>2.0628825571376411E-2</v>
      </c>
      <c r="R415" s="36">
        <f>VLOOKUP(A415,'Synthèse des ventes 2022'!$A$3:$C$535,3,FALSE)</f>
        <v>16</v>
      </c>
      <c r="S415" s="67" t="s">
        <v>4408</v>
      </c>
    </row>
    <row r="416" spans="1:19" ht="15.75" thickBot="1" x14ac:dyDescent="0.3">
      <c r="A416" s="55" t="s">
        <v>1490</v>
      </c>
      <c r="B416" s="56" t="s">
        <v>3857</v>
      </c>
      <c r="C416" s="93">
        <f>VLOOKUP(A416,'Sans déclinaison'!$D$1:$J$187,7,FALSE)</f>
        <v>1</v>
      </c>
      <c r="D416" s="93"/>
      <c r="E416" s="56" t="str">
        <f>VLOOKUP(A416,ARTICLES!$A$1:$BE$1292,57,FALSE)</f>
        <v>AA</v>
      </c>
      <c r="F416" s="56">
        <f>VLOOKUP(A416,ARTICLES!$A$1:$AZ$1292,52,FALSE)</f>
        <v>0</v>
      </c>
      <c r="G416" s="57"/>
      <c r="H416" s="58">
        <v>86.35</v>
      </c>
      <c r="I416" s="41"/>
      <c r="J416" s="42">
        <v>101.09800000000001</v>
      </c>
      <c r="K416" s="41">
        <v>0.17079328314997128</v>
      </c>
      <c r="L416" s="43">
        <v>102.17800000000001</v>
      </c>
      <c r="M416" s="41">
        <v>1.0682703911056581E-2</v>
      </c>
      <c r="N416" s="44">
        <f>VLOOKUP(A416,'BASE ARTICLE SAMUEL 25012023 v1'!$A$1:$K$1287,11,FALSE)</f>
        <v>105.9395</v>
      </c>
      <c r="O416" s="69">
        <f t="shared" si="23"/>
        <v>3.6813208322730759E-2</v>
      </c>
      <c r="P416" s="48">
        <f>VLOOKUP(A416,'BASE ARTICLE SAMUEL 25012023 v2'!$A$1:$K$4927,11,FALSE)</f>
        <v>105.9395</v>
      </c>
      <c r="Q416" s="85">
        <f t="shared" si="22"/>
        <v>3.6813208322730759E-2</v>
      </c>
      <c r="R416" s="36">
        <f>VLOOKUP(A416,'Synthèse des ventes 2022'!$A$3:$C$535,3,FALSE)</f>
        <v>1</v>
      </c>
      <c r="S416" s="67" t="s">
        <v>4408</v>
      </c>
    </row>
    <row r="417" spans="1:19" ht="15.75" thickBot="1" x14ac:dyDescent="0.3">
      <c r="A417" s="55" t="s">
        <v>1688</v>
      </c>
      <c r="B417" s="56" t="s">
        <v>1689</v>
      </c>
      <c r="C417" s="93">
        <f>VLOOKUP(A417,'Sans déclinaison'!$D$1:$J$187,7,FALSE)</f>
        <v>0</v>
      </c>
      <c r="D417" s="93"/>
      <c r="E417" s="56" t="str">
        <f>VLOOKUP(A417,ARTICLES!$A$1:$BE$1292,57,FALSE)</f>
        <v>AS</v>
      </c>
      <c r="F417" s="56">
        <f>VLOOKUP(A417,ARTICLES!$A$1:$AZ$1292,52,FALSE)</f>
        <v>0</v>
      </c>
      <c r="G417" s="57"/>
      <c r="H417" s="58">
        <v>9.27</v>
      </c>
      <c r="I417" s="41"/>
      <c r="J417" s="42">
        <v>9.9472695000000009</v>
      </c>
      <c r="K417" s="41">
        <v>7.3060355987055153E-2</v>
      </c>
      <c r="L417" s="43">
        <v>9.9484000000000012</v>
      </c>
      <c r="M417" s="41">
        <v>1.1364927832711954E-4</v>
      </c>
      <c r="N417" s="44">
        <f>VLOOKUP(A417,'BASE ARTICLE SAMUEL 25012023 v1'!$A$1:$K$1287,11,FALSE)</f>
        <v>9.9484000000000012</v>
      </c>
      <c r="O417" s="69"/>
      <c r="P417" s="48">
        <f>VLOOKUP(A417,'BASE ARTICLE SAMUEL 25012023 v2'!$A$1:$K$4927,11,FALSE)</f>
        <v>9.9484000000000012</v>
      </c>
      <c r="Q417" s="85">
        <f t="shared" si="22"/>
        <v>0</v>
      </c>
      <c r="R417" s="36">
        <f>VLOOKUP(A417,'Synthèse des ventes 2022'!$A$3:$C$535,3,FALSE)</f>
        <v>28</v>
      </c>
      <c r="S417" s="67" t="s">
        <v>4408</v>
      </c>
    </row>
    <row r="418" spans="1:19" ht="15.75" thickBot="1" x14ac:dyDescent="0.3">
      <c r="A418" s="55" t="s">
        <v>1591</v>
      </c>
      <c r="B418" s="56" t="s">
        <v>3858</v>
      </c>
      <c r="C418" s="93">
        <f>VLOOKUP(A418,'Sans déclinaison'!$D$1:$J$187,7,FALSE)</f>
        <v>0</v>
      </c>
      <c r="D418" s="93"/>
      <c r="E418" s="56" t="str">
        <f>VLOOKUP(A418,ARTICLES!$A$1:$BE$1292,57,FALSE)</f>
        <v>AS</v>
      </c>
      <c r="F418" s="56">
        <f>VLOOKUP(A418,ARTICLES!$A$1:$AZ$1292,52,FALSE)</f>
        <v>0</v>
      </c>
      <c r="G418" s="57"/>
      <c r="H418" s="58">
        <v>3.03</v>
      </c>
      <c r="I418" s="41"/>
      <c r="J418" s="42">
        <v>3.03</v>
      </c>
      <c r="K418" s="41">
        <v>0</v>
      </c>
      <c r="L418" s="43">
        <v>3.0029999999999997</v>
      </c>
      <c r="M418" s="41">
        <v>-8.9108910891089552E-3</v>
      </c>
      <c r="N418" s="44">
        <f>VLOOKUP(A418,'BASE ARTICLE SAMUEL 25012023 v1'!$A$1:$K$1287,11,FALSE)</f>
        <v>3</v>
      </c>
      <c r="O418" s="69"/>
      <c r="P418" s="48">
        <f>VLOOKUP(A418,'BASE ARTICLE SAMUEL 25012023 v2'!$A$1:$K$4927,11,FALSE)</f>
        <v>3</v>
      </c>
      <c r="Q418" s="85">
        <f t="shared" ref="Q418:Q481" si="24">(P418-L418)/L418</f>
        <v>-9.9900099900088906E-4</v>
      </c>
      <c r="R418" s="36">
        <f>VLOOKUP(A418,'Synthèse des ventes 2022'!$A$3:$C$535,3,FALSE)</f>
        <v>18</v>
      </c>
      <c r="S418" s="67" t="s">
        <v>4408</v>
      </c>
    </row>
    <row r="419" spans="1:19" ht="15.75" thickBot="1" x14ac:dyDescent="0.3">
      <c r="A419" s="55" t="s">
        <v>1698</v>
      </c>
      <c r="B419" s="56" t="s">
        <v>3859</v>
      </c>
      <c r="C419" s="93">
        <f>VLOOKUP(A419,'Sans déclinaison'!$D$1:$J$187,7,FALSE)</f>
        <v>1</v>
      </c>
      <c r="D419" s="93"/>
      <c r="E419" s="56" t="str">
        <f>VLOOKUP(A419,ARTICLES!$A$1:$BE$1292,57,FALSE)</f>
        <v>AA</v>
      </c>
      <c r="F419" s="56">
        <f>VLOOKUP(A419,ARTICLES!$A$1:$AZ$1292,52,FALSE)</f>
        <v>0</v>
      </c>
      <c r="G419" s="57"/>
      <c r="H419" s="58">
        <v>17</v>
      </c>
      <c r="I419" s="41"/>
      <c r="J419" s="42">
        <v>18.648</v>
      </c>
      <c r="K419" s="41">
        <v>9.6941176470588211E-2</v>
      </c>
      <c r="L419" s="43">
        <v>19.548000000000002</v>
      </c>
      <c r="M419" s="41">
        <v>4.8262548262548374E-2</v>
      </c>
      <c r="N419" s="44">
        <f>VLOOKUP(A419,'BASE ARTICLE SAMUEL 25012023 v1'!$A$1:$K$1287,11,FALSE)</f>
        <v>19.440000000000001</v>
      </c>
      <c r="O419" s="69">
        <f t="shared" ref="O419:O482" si="25">IF(N419-L419=0,"",(N419-L419)/L419)</f>
        <v>-5.5248618784530662E-3</v>
      </c>
      <c r="P419" s="48">
        <f>VLOOKUP(A419,'BASE ARTICLE SAMUEL 25012023 v2'!$A$1:$K$4927,11,FALSE)</f>
        <v>19.440000000000001</v>
      </c>
      <c r="Q419" s="85">
        <f t="shared" si="24"/>
        <v>-5.5248618784530662E-3</v>
      </c>
      <c r="R419" s="36">
        <f>VLOOKUP(A419,'Synthèse des ventes 2022'!$A$3:$C$535,3,FALSE)</f>
        <v>10</v>
      </c>
      <c r="S419" s="67" t="s">
        <v>4408</v>
      </c>
    </row>
    <row r="420" spans="1:19" ht="15.75" thickBot="1" x14ac:dyDescent="0.3">
      <c r="A420" s="55" t="s">
        <v>1717</v>
      </c>
      <c r="B420" s="56" t="s">
        <v>1718</v>
      </c>
      <c r="C420" s="93">
        <f>VLOOKUP(A420,'Sans déclinaison'!$D$1:$J$187,7,FALSE)</f>
        <v>1</v>
      </c>
      <c r="D420" s="93"/>
      <c r="E420" s="56" t="str">
        <f>VLOOKUP(A420,ARTICLES!$A$1:$BE$1292,57,FALSE)</f>
        <v>AS</v>
      </c>
      <c r="F420" s="56">
        <f>VLOOKUP(A420,ARTICLES!$A$1:$AZ$1292,52,FALSE)</f>
        <v>0</v>
      </c>
      <c r="G420" s="57"/>
      <c r="H420" s="58">
        <v>7.5</v>
      </c>
      <c r="I420" s="41"/>
      <c r="J420" s="42">
        <v>5.0199999999999996</v>
      </c>
      <c r="K420" s="41">
        <v>-0.33066666666666672</v>
      </c>
      <c r="L420" s="43">
        <v>5.0235000000000003</v>
      </c>
      <c r="M420" s="41">
        <v>6.9721115537863052E-4</v>
      </c>
      <c r="N420" s="44">
        <f>VLOOKUP(A420,'BASE ARTICLE SAMUEL 25012023 v1'!$A$1:$K$1287,11,FALSE)</f>
        <v>6.963000000000001</v>
      </c>
      <c r="O420" s="69">
        <f t="shared" si="25"/>
        <v>0.38608539862645574</v>
      </c>
      <c r="P420" s="48">
        <f>VLOOKUP(A420,'BASE ARTICLE SAMUEL 25012023 v2'!$A$1:$K$4927,11,FALSE)</f>
        <v>6.963000000000001</v>
      </c>
      <c r="Q420" s="85">
        <f t="shared" si="24"/>
        <v>0.38608539862645574</v>
      </c>
      <c r="R420" s="36">
        <f>VLOOKUP(A420,'Synthèse des ventes 2022'!$A$3:$C$535,3,FALSE)</f>
        <v>29</v>
      </c>
      <c r="S420" s="67" t="s">
        <v>4408</v>
      </c>
    </row>
    <row r="421" spans="1:19" ht="15.75" thickBot="1" x14ac:dyDescent="0.3">
      <c r="A421" s="55" t="s">
        <v>1671</v>
      </c>
      <c r="B421" s="56" t="s">
        <v>3860</v>
      </c>
      <c r="C421" s="93">
        <f>VLOOKUP(A421,'Sans déclinaison'!$D$1:$J$187,7,FALSE)</f>
        <v>1</v>
      </c>
      <c r="D421" s="93"/>
      <c r="E421" s="56" t="str">
        <f>VLOOKUP(A421,ARTICLES!$A$1:$BE$1292,57,FALSE)</f>
        <v>AS</v>
      </c>
      <c r="F421" s="56">
        <f>VLOOKUP(A421,ARTICLES!$A$1:$AZ$1292,52,FALSE)</f>
        <v>0</v>
      </c>
      <c r="G421" s="57"/>
      <c r="H421" s="58">
        <v>4.5</v>
      </c>
      <c r="I421" s="41"/>
      <c r="J421" s="42">
        <v>4.6550000000000002</v>
      </c>
      <c r="K421" s="41">
        <v>3.44444444444445E-2</v>
      </c>
      <c r="L421" s="43">
        <v>4.6550000000000002</v>
      </c>
      <c r="M421" s="41">
        <v>0</v>
      </c>
      <c r="N421" s="44">
        <f>VLOOKUP(A421,'BASE ARTICLE SAMUEL 25012023 v1'!$A$1:$K$1287,11,FALSE)</f>
        <v>4.6500000000000004</v>
      </c>
      <c r="O421" s="69"/>
      <c r="P421" s="48">
        <f>VLOOKUP(A421,'BASE ARTICLE SAMUEL 25012023 v2'!$A$1:$K$4927,11,FALSE)</f>
        <v>4.6500000000000004</v>
      </c>
      <c r="Q421" s="85">
        <f t="shared" si="24"/>
        <v>-1.0741138560687203E-3</v>
      </c>
      <c r="R421" s="36">
        <f>VLOOKUP(A421,'Synthèse des ventes 2022'!$A$3:$C$535,3,FALSE)</f>
        <v>179</v>
      </c>
      <c r="S421" s="67" t="s">
        <v>4408</v>
      </c>
    </row>
    <row r="422" spans="1:19" ht="15.75" thickBot="1" x14ac:dyDescent="0.3">
      <c r="A422" s="55" t="s">
        <v>1673</v>
      </c>
      <c r="B422" s="56" t="s">
        <v>3861</v>
      </c>
      <c r="C422" s="93">
        <f>VLOOKUP(A422,'Sans déclinaison'!$D$1:$J$187,7,FALSE)</f>
        <v>0</v>
      </c>
      <c r="D422" s="93"/>
      <c r="E422" s="56" t="str">
        <f>VLOOKUP(A422,ARTICLES!$A$1:$BE$1292,57,FALSE)</f>
        <v>AS</v>
      </c>
      <c r="F422" s="56">
        <f>VLOOKUP(A422,ARTICLES!$A$1:$AZ$1292,52,FALSE)</f>
        <v>0</v>
      </c>
      <c r="G422" s="57"/>
      <c r="H422" s="58">
        <v>9</v>
      </c>
      <c r="I422" s="41"/>
      <c r="J422" s="42">
        <v>9</v>
      </c>
      <c r="K422" s="41">
        <v>0</v>
      </c>
      <c r="L422" s="43">
        <v>9</v>
      </c>
      <c r="M422" s="41">
        <v>0</v>
      </c>
      <c r="N422" s="44">
        <f>VLOOKUP(A422,'BASE ARTICLE SAMUEL 25012023 v1'!$A$1:$K$1287,11,FALSE)</f>
        <v>9</v>
      </c>
      <c r="O422" s="69" t="str">
        <f t="shared" si="25"/>
        <v/>
      </c>
      <c r="P422" s="48">
        <f>VLOOKUP(A422,'BASE ARTICLE SAMUEL 25012023 v2'!$A$1:$K$4927,11,FALSE)</f>
        <v>9</v>
      </c>
      <c r="Q422" s="85">
        <f t="shared" si="24"/>
        <v>0</v>
      </c>
      <c r="R422" s="36">
        <f>VLOOKUP(A422,'Synthèse des ventes 2022'!$A$3:$C$535,3,FALSE)</f>
        <v>1</v>
      </c>
      <c r="S422" s="67" t="s">
        <v>4408</v>
      </c>
    </row>
    <row r="423" spans="1:19" ht="15.75" thickBot="1" x14ac:dyDescent="0.3">
      <c r="A423" s="55" t="s">
        <v>1096</v>
      </c>
      <c r="B423" s="56" t="s">
        <v>3862</v>
      </c>
      <c r="C423" s="93">
        <f>VLOOKUP(A423,'Sans déclinaison'!$D$1:$J$187,7,FALSE)</f>
        <v>0</v>
      </c>
      <c r="D423" s="93"/>
      <c r="E423" s="56" t="str">
        <f>VLOOKUP(A423,ARTICLES!$A$1:$BE$1292,57,FALSE)</f>
        <v>AF</v>
      </c>
      <c r="F423" s="56">
        <f>VLOOKUP(A423,ARTICLES!$A$1:$AZ$1292,52,FALSE)</f>
        <v>0</v>
      </c>
      <c r="G423" s="57"/>
      <c r="H423" s="58">
        <v>425</v>
      </c>
      <c r="I423" s="41"/>
      <c r="J423" s="42">
        <v>425</v>
      </c>
      <c r="K423" s="41">
        <v>0</v>
      </c>
      <c r="L423" s="43">
        <v>425</v>
      </c>
      <c r="M423" s="41">
        <v>0</v>
      </c>
      <c r="N423" s="44">
        <f>VLOOKUP(A423,'BASE ARTICLE SAMUEL 25012023 v1'!$A$1:$K$1287,11,FALSE)</f>
        <v>242.26049999999998</v>
      </c>
      <c r="O423" s="69">
        <f t="shared" si="25"/>
        <v>-0.42997529411764712</v>
      </c>
      <c r="P423" s="48">
        <f>VLOOKUP(A423,'BASE ARTICLE SAMUEL 25012023 v2'!$A$1:$K$4927,11,FALSE)</f>
        <v>425</v>
      </c>
      <c r="Q423" s="85">
        <f t="shared" si="24"/>
        <v>0</v>
      </c>
      <c r="R423" s="36">
        <f>VLOOKUP(A423,'Synthèse des ventes 2022'!$A$3:$C$535,3,FALSE)</f>
        <v>7</v>
      </c>
      <c r="S423" s="67" t="s">
        <v>4414</v>
      </c>
    </row>
    <row r="424" spans="1:19" ht="15.75" thickBot="1" x14ac:dyDescent="0.3">
      <c r="A424" s="55" t="s">
        <v>1742</v>
      </c>
      <c r="B424" s="56" t="s">
        <v>3863</v>
      </c>
      <c r="C424" s="93">
        <f>VLOOKUP(A424,'Sans déclinaison'!$D$1:$J$187,7,FALSE)</f>
        <v>1</v>
      </c>
      <c r="D424" s="93"/>
      <c r="E424" s="56" t="str">
        <f>VLOOKUP(A424,ARTICLES!$A$1:$BE$1292,57,FALSE)</f>
        <v>AS</v>
      </c>
      <c r="F424" s="56">
        <f>VLOOKUP(A424,ARTICLES!$A$1:$AZ$1292,52,FALSE)</f>
        <v>0</v>
      </c>
      <c r="G424" s="57"/>
      <c r="H424" s="58">
        <v>27.5</v>
      </c>
      <c r="I424" s="41"/>
      <c r="J424" s="42">
        <v>27.5</v>
      </c>
      <c r="K424" s="41">
        <v>0</v>
      </c>
      <c r="L424" s="43">
        <v>52.462500000000006</v>
      </c>
      <c r="M424" s="41">
        <v>0.90772727272727294</v>
      </c>
      <c r="N424" s="44">
        <f>VLOOKUP(A424,'BASE ARTICLE SAMUEL 25012023 v1'!$A$1:$K$1287,11,FALSE)</f>
        <v>52.46</v>
      </c>
      <c r="O424" s="69"/>
      <c r="P424" s="48">
        <f>VLOOKUP(A424,'BASE ARTICLE SAMUEL 25012023 v2'!$A$1:$K$4927,11,FALSE)</f>
        <v>27.5</v>
      </c>
      <c r="Q424" s="85">
        <f t="shared" si="24"/>
        <v>-0.4758160590898261</v>
      </c>
      <c r="R424" s="36">
        <f>VLOOKUP(A424,'Synthèse des ventes 2022'!$A$3:$C$535,3,FALSE)</f>
        <v>18</v>
      </c>
      <c r="S424" s="67" t="s">
        <v>4408</v>
      </c>
    </row>
    <row r="425" spans="1:19" ht="15.75" thickBot="1" x14ac:dyDescent="0.3">
      <c r="A425" s="55" t="s">
        <v>1762</v>
      </c>
      <c r="B425" s="56" t="s">
        <v>3864</v>
      </c>
      <c r="C425" s="93">
        <f>VLOOKUP(A425,'Sans déclinaison'!$D$1:$J$187,7,FALSE)</f>
        <v>1</v>
      </c>
      <c r="D425" s="93"/>
      <c r="E425" s="56" t="str">
        <f>VLOOKUP(A425,ARTICLES!$A$1:$BE$1292,57,FALSE)</f>
        <v>AS</v>
      </c>
      <c r="F425" s="56">
        <f>VLOOKUP(A425,ARTICLES!$A$1:$AZ$1292,52,FALSE)</f>
        <v>0</v>
      </c>
      <c r="G425" s="57"/>
      <c r="H425" s="58">
        <v>39</v>
      </c>
      <c r="I425" s="41"/>
      <c r="J425" s="42">
        <v>78.75</v>
      </c>
      <c r="K425" s="41">
        <v>1.0192307692307692</v>
      </c>
      <c r="L425" s="43">
        <v>71.902500000000003</v>
      </c>
      <c r="M425" s="41">
        <v>-8.6952380952380906E-2</v>
      </c>
      <c r="N425" s="44">
        <f>VLOOKUP(A425,'BASE ARTICLE SAMUEL 25012023 v1'!$A$1:$K$1287,11,FALSE)</f>
        <v>71.900000000000006</v>
      </c>
      <c r="O425" s="69"/>
      <c r="P425" s="48">
        <f>VLOOKUP(A425,'BASE ARTICLE SAMUEL 25012023 v2'!$A$1:$K$4927,11,FALSE)</f>
        <v>78.75</v>
      </c>
      <c r="Q425" s="85">
        <f t="shared" si="24"/>
        <v>9.5233128194429903E-2</v>
      </c>
      <c r="R425" s="36">
        <f>VLOOKUP(A425,'Synthèse des ventes 2022'!$A$3:$C$535,3,FALSE)</f>
        <v>2</v>
      </c>
      <c r="S425" s="67" t="s">
        <v>4408</v>
      </c>
    </row>
    <row r="426" spans="1:19" ht="15.75" thickBot="1" x14ac:dyDescent="0.3">
      <c r="A426" s="55" t="s">
        <v>1744</v>
      </c>
      <c r="B426" s="56" t="s">
        <v>3865</v>
      </c>
      <c r="C426" s="93">
        <f>VLOOKUP(A426,'Sans déclinaison'!$D$1:$J$187,7,FALSE)</f>
        <v>1</v>
      </c>
      <c r="D426" s="93"/>
      <c r="E426" s="56" t="str">
        <f>VLOOKUP(A426,ARTICLES!$A$1:$BE$1292,57,FALSE)</f>
        <v>AA</v>
      </c>
      <c r="F426" s="56">
        <f>VLOOKUP(A426,ARTICLES!$A$1:$AZ$1292,52,FALSE)</f>
        <v>0</v>
      </c>
      <c r="G426" s="57"/>
      <c r="H426" s="58">
        <v>12.29</v>
      </c>
      <c r="I426" s="41"/>
      <c r="J426" s="42">
        <v>15.84</v>
      </c>
      <c r="K426" s="41">
        <v>0.28885272579332799</v>
      </c>
      <c r="L426" s="43">
        <v>35.25</v>
      </c>
      <c r="M426" s="41">
        <v>1.2253787878787878</v>
      </c>
      <c r="N426" s="44">
        <f>VLOOKUP(A426,'BASE ARTICLE SAMUEL 25012023 v1'!$A$1:$K$1287,11,FALSE)</f>
        <v>34.999999199999998</v>
      </c>
      <c r="O426" s="69">
        <f t="shared" si="25"/>
        <v>-7.092221276595808E-3</v>
      </c>
      <c r="P426" s="48">
        <f>VLOOKUP(A426,'BASE ARTICLE SAMUEL 25012023 v2'!$A$1:$K$4927,11,FALSE)</f>
        <v>34.999999199999998</v>
      </c>
      <c r="Q426" s="85">
        <f t="shared" si="24"/>
        <v>-7.092221276595808E-3</v>
      </c>
      <c r="R426" s="36">
        <f>VLOOKUP(A426,'Synthèse des ventes 2022'!$A$3:$C$535,3,FALSE)</f>
        <v>22</v>
      </c>
      <c r="S426" s="67" t="s">
        <v>4408</v>
      </c>
    </row>
    <row r="427" spans="1:19" ht="15.75" thickBot="1" x14ac:dyDescent="0.3">
      <c r="A427" s="55" t="s">
        <v>1746</v>
      </c>
      <c r="B427" s="56" t="s">
        <v>3866</v>
      </c>
      <c r="C427" s="93">
        <f>VLOOKUP(A427,'Sans déclinaison'!$D$1:$J$187,7,FALSE)</f>
        <v>1</v>
      </c>
      <c r="D427" s="93"/>
      <c r="E427" s="56" t="str">
        <f>VLOOKUP(A427,ARTICLES!$A$1:$BE$1292,57,FALSE)</f>
        <v>AA</v>
      </c>
      <c r="F427" s="56">
        <f>VLOOKUP(A427,ARTICLES!$A$1:$AZ$1292,52,FALSE)</f>
        <v>0</v>
      </c>
      <c r="G427" s="57"/>
      <c r="H427" s="58">
        <v>6.8</v>
      </c>
      <c r="I427" s="41"/>
      <c r="J427" s="42">
        <v>16.2</v>
      </c>
      <c r="K427" s="41">
        <v>1.3823529411764703</v>
      </c>
      <c r="L427" s="43">
        <v>13.950000000000001</v>
      </c>
      <c r="M427" s="41">
        <v>-0.13888888888888878</v>
      </c>
      <c r="N427" s="44">
        <f>VLOOKUP(A427,'BASE ARTICLE SAMUEL 25012023 v1'!$A$1:$K$1287,11,FALSE)</f>
        <v>14.000000399999998</v>
      </c>
      <c r="O427" s="69"/>
      <c r="P427" s="48">
        <f>VLOOKUP(A427,'BASE ARTICLE SAMUEL 25012023 v2'!$A$1:$K$4927,11,FALSE)</f>
        <v>14.000000399999998</v>
      </c>
      <c r="Q427" s="85">
        <f t="shared" si="24"/>
        <v>3.5842580645158782E-3</v>
      </c>
      <c r="R427" s="36">
        <f>VLOOKUP(A427,'Synthèse des ventes 2022'!$A$3:$C$535,3,FALSE)</f>
        <v>27</v>
      </c>
      <c r="S427" s="67" t="s">
        <v>4408</v>
      </c>
    </row>
    <row r="428" spans="1:19" ht="15.75" thickBot="1" x14ac:dyDescent="0.3">
      <c r="A428" s="55" t="s">
        <v>1748</v>
      </c>
      <c r="B428" s="56" t="s">
        <v>3867</v>
      </c>
      <c r="C428" s="93">
        <f>VLOOKUP(A428,'Sans déclinaison'!$D$1:$J$187,7,FALSE)</f>
        <v>1</v>
      </c>
      <c r="D428" s="93"/>
      <c r="E428" s="56" t="str">
        <f>VLOOKUP(A428,ARTICLES!$A$1:$BE$1292,57,FALSE)</f>
        <v>AS</v>
      </c>
      <c r="F428" s="56">
        <f>VLOOKUP(A428,ARTICLES!$A$1:$AZ$1292,52,FALSE)</f>
        <v>0</v>
      </c>
      <c r="G428" s="57"/>
      <c r="H428" s="58">
        <v>33</v>
      </c>
      <c r="I428" s="41"/>
      <c r="J428" s="42">
        <v>33</v>
      </c>
      <c r="K428" s="41">
        <v>0</v>
      </c>
      <c r="L428" s="43">
        <v>33</v>
      </c>
      <c r="M428" s="41">
        <v>0</v>
      </c>
      <c r="N428" s="44">
        <f>VLOOKUP(A428,'BASE ARTICLE SAMUEL 25012023 v1'!$A$1:$K$1287,11,FALSE)</f>
        <v>33</v>
      </c>
      <c r="O428" s="69" t="str">
        <f t="shared" si="25"/>
        <v/>
      </c>
      <c r="P428" s="48">
        <f>VLOOKUP(A428,'BASE ARTICLE SAMUEL 25012023 v2'!$A$1:$K$4927,11,FALSE)</f>
        <v>54.53</v>
      </c>
      <c r="Q428" s="85">
        <f t="shared" si="24"/>
        <v>0.65242424242424246</v>
      </c>
      <c r="R428" s="36">
        <f>VLOOKUP(A428,'Synthèse des ventes 2022'!$A$3:$C$535,3,FALSE)</f>
        <v>18</v>
      </c>
      <c r="S428" s="67" t="s">
        <v>4408</v>
      </c>
    </row>
    <row r="429" spans="1:19" ht="15.75" thickBot="1" x14ac:dyDescent="0.3">
      <c r="A429" s="55" t="s">
        <v>1790</v>
      </c>
      <c r="B429" s="56" t="s">
        <v>3868</v>
      </c>
      <c r="C429" s="93">
        <f>VLOOKUP(A429,'Sans déclinaison'!$D$1:$J$187,7,FALSE)</f>
        <v>1</v>
      </c>
      <c r="D429" s="93"/>
      <c r="E429" s="56" t="str">
        <f>VLOOKUP(A429,ARTICLES!$A$1:$BE$1292,57,FALSE)</f>
        <v>AA</v>
      </c>
      <c r="F429" s="56">
        <f>VLOOKUP(A429,ARTICLES!$A$1:$AZ$1292,52,FALSE)</f>
        <v>0</v>
      </c>
      <c r="G429" s="57"/>
      <c r="H429" s="58">
        <v>60</v>
      </c>
      <c r="I429" s="41"/>
      <c r="J429" s="42">
        <v>60.111800000000009</v>
      </c>
      <c r="K429" s="41">
        <v>1.8633333333334908E-3</v>
      </c>
      <c r="L429" s="43">
        <v>68.434249999999992</v>
      </c>
      <c r="M429" s="41">
        <v>0.1384495223899464</v>
      </c>
      <c r="N429" s="44">
        <f>VLOOKUP(A429,'BASE ARTICLE SAMUEL 25012023 v1'!$A$1:$K$1287,11,FALSE)</f>
        <v>60.372890000000005</v>
      </c>
      <c r="O429" s="69">
        <f t="shared" si="25"/>
        <v>-0.11779715566401308</v>
      </c>
      <c r="P429" s="48">
        <f>VLOOKUP(A429,'BASE ARTICLE SAMUEL 25012023 v2'!$A$1:$K$4927,11,FALSE)</f>
        <v>60.372890000000005</v>
      </c>
      <c r="Q429" s="85">
        <f t="shared" si="24"/>
        <v>-0.11779715566401308</v>
      </c>
      <c r="R429" s="36">
        <f>VLOOKUP(A429,'Synthèse des ventes 2022'!$A$3:$C$535,3,FALSE)</f>
        <v>40</v>
      </c>
      <c r="S429" s="67" t="s">
        <v>4408</v>
      </c>
    </row>
    <row r="430" spans="1:19" ht="15.75" thickBot="1" x14ac:dyDescent="0.3">
      <c r="A430" s="55" t="s">
        <v>778</v>
      </c>
      <c r="B430" s="56" t="s">
        <v>3869</v>
      </c>
      <c r="C430" s="93"/>
      <c r="D430" s="93" t="e">
        <f>VLOOKUP(A430,'Avec déclinaison'!$F$12:$I$374,6,FALSE)</f>
        <v>#REF!</v>
      </c>
      <c r="E430" s="56" t="str">
        <f>VLOOKUP(A430,ARTICLES!$A$1:$BE$1292,57,FALSE)</f>
        <v>AS</v>
      </c>
      <c r="F430" s="56">
        <f>VLOOKUP(A430,ARTICLES!$A$1:$AZ$1292,52,FALSE)</f>
        <v>0</v>
      </c>
      <c r="G430" s="57"/>
      <c r="H430" s="58">
        <v>0.44</v>
      </c>
      <c r="I430" s="41"/>
      <c r="J430" s="42">
        <v>0.56125999999999998</v>
      </c>
      <c r="K430" s="41">
        <v>0.27559090909090905</v>
      </c>
      <c r="L430" s="43">
        <v>0.56125999999999998</v>
      </c>
      <c r="M430" s="41">
        <v>0</v>
      </c>
      <c r="N430" s="44">
        <f>VLOOKUP(A430,'BASE ARTICLE SAMUEL 25012023 v1'!$A$1:$K$1287,11,FALSE)</f>
        <v>0.60116000000000003</v>
      </c>
      <c r="O430" s="69">
        <f t="shared" si="25"/>
        <v>7.1090047393365011E-2</v>
      </c>
      <c r="P430" s="48">
        <f>VLOOKUP(A430,'BASE ARTICLE SAMUEL 25012023 v2'!$A$1:$K$4927,11,FALSE)</f>
        <v>0.60116000000000003</v>
      </c>
      <c r="Q430" s="85">
        <f t="shared" si="24"/>
        <v>7.1090047393365011E-2</v>
      </c>
      <c r="R430" s="36">
        <f>VLOOKUP(A430,'Synthèse des ventes 2022'!$A$3:$C$535,3,FALSE)</f>
        <v>42</v>
      </c>
      <c r="S430" s="67" t="s">
        <v>4408</v>
      </c>
    </row>
    <row r="431" spans="1:19" ht="15.75" thickBot="1" x14ac:dyDescent="0.3">
      <c r="A431" s="55" t="s">
        <v>780</v>
      </c>
      <c r="B431" s="56" t="s">
        <v>3870</v>
      </c>
      <c r="C431" s="93"/>
      <c r="D431" s="93" t="e">
        <f>VLOOKUP(A431,'Avec déclinaison'!$F$12:$I$374,6,FALSE)</f>
        <v>#REF!</v>
      </c>
      <c r="E431" s="56" t="str">
        <f>VLOOKUP(A431,ARTICLES!$A$1:$BE$1292,57,FALSE)</f>
        <v>AN</v>
      </c>
      <c r="F431" s="56">
        <f>VLOOKUP(A431,ARTICLES!$A$1:$AZ$1292,52,FALSE)</f>
        <v>0</v>
      </c>
      <c r="G431" s="57"/>
      <c r="H431" s="58">
        <v>0.85</v>
      </c>
      <c r="I431" s="41"/>
      <c r="J431" s="42">
        <v>0.94</v>
      </c>
      <c r="K431" s="41">
        <v>0.10588235294117644</v>
      </c>
      <c r="L431" s="43">
        <v>1.0001600000000002</v>
      </c>
      <c r="M431" s="41">
        <v>6.4000000000000237E-2</v>
      </c>
      <c r="N431" s="44">
        <f>VLOOKUP(A431,'BASE ARTICLE SAMUEL 25012023 v1'!$A$1:$K$1287,11,FALSE)</f>
        <v>1.07996</v>
      </c>
      <c r="O431" s="69">
        <f t="shared" si="25"/>
        <v>7.9787234042553043E-2</v>
      </c>
      <c r="P431" s="48">
        <f>VLOOKUP(A431,'BASE ARTICLE SAMUEL 25012023 v2'!$A$1:$K$4927,11,FALSE)</f>
        <v>1.07996</v>
      </c>
      <c r="Q431" s="85">
        <f t="shared" si="24"/>
        <v>7.9787234042553043E-2</v>
      </c>
      <c r="R431" s="36">
        <f>VLOOKUP(A431,'Synthèse des ventes 2022'!$A$3:$C$535,3,FALSE)</f>
        <v>204</v>
      </c>
      <c r="S431" s="67" t="s">
        <v>4408</v>
      </c>
    </row>
    <row r="432" spans="1:19" ht="15.75" thickBot="1" x14ac:dyDescent="0.3">
      <c r="A432" s="55" t="s">
        <v>182</v>
      </c>
      <c r="B432" s="56" t="s">
        <v>183</v>
      </c>
      <c r="C432" s="93"/>
      <c r="D432" s="93" t="e">
        <f>VLOOKUP(A432,'Avec déclinaison'!$F$12:$I$374,6,FALSE)</f>
        <v>#REF!</v>
      </c>
      <c r="E432" s="56" t="str">
        <f>VLOOKUP(A432,ARTICLES!$A$1:$BE$1292,57,FALSE)</f>
        <v>AS</v>
      </c>
      <c r="F432" s="56">
        <f>VLOOKUP(A432,ARTICLES!$A$1:$AZ$1292,52,FALSE)</f>
        <v>0</v>
      </c>
      <c r="G432" s="57"/>
      <c r="H432" s="58">
        <v>2603.44</v>
      </c>
      <c r="I432" s="41"/>
      <c r="J432" s="42">
        <v>3509.8</v>
      </c>
      <c r="K432" s="41">
        <v>0.34813938481393852</v>
      </c>
      <c r="L432" s="43">
        <v>3778.1170000000002</v>
      </c>
      <c r="M432" s="41">
        <v>7.6447945751894689E-2</v>
      </c>
      <c r="N432" s="44">
        <f>VLOOKUP(A432,'BASE ARTICLE SAMUEL 25012023 v1'!$A$1:$K$1287,11,FALSE)</f>
        <v>3684.3379999999997</v>
      </c>
      <c r="O432" s="69">
        <f t="shared" si="25"/>
        <v>-2.4821624105341483E-2</v>
      </c>
      <c r="P432" s="48">
        <f>VLOOKUP(A432,'BASE ARTICLE SAMUEL 25012023 v2'!$A$1:$K$4927,11,FALSE)</f>
        <v>3684.3379999999997</v>
      </c>
      <c r="Q432" s="85">
        <f t="shared" si="24"/>
        <v>-2.4821624105341483E-2</v>
      </c>
      <c r="R432" s="36"/>
      <c r="S432" s="67" t="s">
        <v>4408</v>
      </c>
    </row>
    <row r="433" spans="1:19" ht="15.75" thickBot="1" x14ac:dyDescent="0.3">
      <c r="A433" s="55" t="s">
        <v>1469</v>
      </c>
      <c r="B433" s="56" t="s">
        <v>1470</v>
      </c>
      <c r="C433" s="93"/>
      <c r="D433" s="93" t="e">
        <f>VLOOKUP(A433,'Avec déclinaison'!$F$12:$I$374,6,FALSE)</f>
        <v>#REF!</v>
      </c>
      <c r="E433" s="56" t="str">
        <f>VLOOKUP(A433,ARTICLES!$A$1:$BE$1292,57,FALSE)</f>
        <v>AS</v>
      </c>
      <c r="F433" s="56">
        <f>VLOOKUP(A433,ARTICLES!$A$1:$AZ$1292,52,FALSE)</f>
        <v>0</v>
      </c>
      <c r="G433" s="57"/>
      <c r="H433" s="58">
        <v>3216.75</v>
      </c>
      <c r="I433" s="41"/>
      <c r="J433" s="42">
        <v>4336.82</v>
      </c>
      <c r="K433" s="41">
        <v>0.34819926944897789</v>
      </c>
      <c r="L433" s="43">
        <v>4747.0653999999995</v>
      </c>
      <c r="M433" s="41">
        <v>9.4595902066491072E-2</v>
      </c>
      <c r="N433" s="44">
        <f>VLOOKUP(A433,'BASE ARTICLE SAMUEL 25012023 v1'!$A$1:$K$1287,11,FALSE)</f>
        <v>4629.8559999999998</v>
      </c>
      <c r="O433" s="69">
        <f t="shared" si="25"/>
        <v>-2.4690917466609948E-2</v>
      </c>
      <c r="P433" s="48">
        <f>VLOOKUP(A433,'BASE ARTICLE SAMUEL 25012023 v2'!$A$1:$K$4927,11,FALSE)</f>
        <v>4629.8559999999998</v>
      </c>
      <c r="Q433" s="85">
        <f t="shared" si="24"/>
        <v>-2.4690917466609948E-2</v>
      </c>
      <c r="R433" s="36"/>
      <c r="S433" s="67" t="s">
        <v>4408</v>
      </c>
    </row>
    <row r="434" spans="1:19" ht="15.75" thickBot="1" x14ac:dyDescent="0.3">
      <c r="A434" s="55" t="s">
        <v>253</v>
      </c>
      <c r="B434" s="56" t="s">
        <v>254</v>
      </c>
      <c r="C434" s="93"/>
      <c r="D434" s="93" t="e">
        <f>VLOOKUP(A434,'Avec déclinaison'!$F$12:$I$374,6,FALSE)</f>
        <v>#REF!</v>
      </c>
      <c r="E434" s="56" t="str">
        <f>VLOOKUP(A434,ARTICLES!$A$1:$BE$1292,57,FALSE)</f>
        <v>AS</v>
      </c>
      <c r="F434" s="56">
        <f>VLOOKUP(A434,ARTICLES!$A$1:$AZ$1292,52,FALSE)</f>
        <v>231</v>
      </c>
      <c r="G434" s="57"/>
      <c r="H434" s="58">
        <v>3471.25</v>
      </c>
      <c r="I434" s="41"/>
      <c r="J434" s="42">
        <v>4678.04</v>
      </c>
      <c r="K434" s="41">
        <v>0.34765286280158442</v>
      </c>
      <c r="L434" s="43">
        <v>5037.4897999999994</v>
      </c>
      <c r="M434" s="41">
        <v>7.683769270891215E-2</v>
      </c>
      <c r="N434" s="44">
        <f>VLOOKUP(A434,'BASE ARTICLE SAMUEL 25012023 v1'!$A$1:$K$1287,11,FALSE)</f>
        <v>4912.46</v>
      </c>
      <c r="O434" s="69">
        <f t="shared" si="25"/>
        <v>-2.4819861669992734E-2</v>
      </c>
      <c r="P434" s="48">
        <f>VLOOKUP(A434,'BASE ARTICLE SAMUEL 25012023 v2'!$A$1:$K$4927,11,FALSE)</f>
        <v>4912.46</v>
      </c>
      <c r="Q434" s="85">
        <f t="shared" si="24"/>
        <v>-2.4819861669992734E-2</v>
      </c>
      <c r="R434" s="36"/>
      <c r="S434" s="67" t="s">
        <v>4408</v>
      </c>
    </row>
    <row r="435" spans="1:19" ht="15.75" thickBot="1" x14ac:dyDescent="0.3">
      <c r="A435" s="55" t="s">
        <v>1611</v>
      </c>
      <c r="B435" s="56" t="s">
        <v>1472</v>
      </c>
      <c r="C435" s="93"/>
      <c r="D435" s="93" t="e">
        <f>VLOOKUP(A435,'Avec déclinaison'!$F$12:$I$374,6,FALSE)</f>
        <v>#REF!</v>
      </c>
      <c r="E435" s="56" t="str">
        <f>VLOOKUP(A435,ARTICLES!$A$1:$BE$1292,57,FALSE)</f>
        <v>AS</v>
      </c>
      <c r="F435" s="56">
        <f>VLOOKUP(A435,ARTICLES!$A$1:$AZ$1292,52,FALSE)</f>
        <v>0</v>
      </c>
      <c r="G435" s="57"/>
      <c r="H435" s="58">
        <v>4288.99</v>
      </c>
      <c r="I435" s="41"/>
      <c r="J435" s="42">
        <v>6195.34</v>
      </c>
      <c r="K435" s="41">
        <v>0.44447527273320769</v>
      </c>
      <c r="L435" s="43">
        <v>6329.4210000000003</v>
      </c>
      <c r="M435" s="41">
        <v>2.1642234324508441E-2</v>
      </c>
      <c r="N435" s="44">
        <f>VLOOKUP(A435,'BASE ARTICLE SAMUEL 25012023 v1'!$A$1:$K$1287,11,FALSE)</f>
        <v>6173.1459999999997</v>
      </c>
      <c r="O435" s="69">
        <f t="shared" si="25"/>
        <v>-2.4690252078349746E-2</v>
      </c>
      <c r="P435" s="48">
        <f>VLOOKUP(A435,'BASE ARTICLE SAMUEL 25012023 v2'!$A$1:$K$4927,11,FALSE)</f>
        <v>6173.1459999999997</v>
      </c>
      <c r="Q435" s="85">
        <f t="shared" si="24"/>
        <v>-2.4690252078349746E-2</v>
      </c>
      <c r="R435" s="36"/>
      <c r="S435" s="67" t="s">
        <v>4408</v>
      </c>
    </row>
    <row r="436" spans="1:19" ht="15.75" thickBot="1" x14ac:dyDescent="0.3">
      <c r="A436" s="55" t="s">
        <v>266</v>
      </c>
      <c r="B436" s="56" t="s">
        <v>267</v>
      </c>
      <c r="C436" s="93"/>
      <c r="D436" s="93" t="e">
        <f>VLOOKUP(A436,'Avec déclinaison'!$F$12:$I$374,6,FALSE)</f>
        <v>#REF!</v>
      </c>
      <c r="E436" s="56" t="str">
        <f>VLOOKUP(A436,ARTICLES!$A$1:$BE$1292,57,FALSE)</f>
        <v>AS</v>
      </c>
      <c r="F436" s="56">
        <f>VLOOKUP(A436,ARTICLES!$A$1:$AZ$1292,52,FALSE)</f>
        <v>237</v>
      </c>
      <c r="G436" s="57"/>
      <c r="H436" s="58">
        <v>4339.05</v>
      </c>
      <c r="I436" s="41"/>
      <c r="J436" s="42">
        <v>5847.5479999999998</v>
      </c>
      <c r="K436" s="41">
        <v>0.34765628420967715</v>
      </c>
      <c r="L436" s="43">
        <v>6296.8611999999994</v>
      </c>
      <c r="M436" s="41">
        <v>7.6837881450481399E-2</v>
      </c>
      <c r="N436" s="44">
        <f>VLOOKUP(A436,'BASE ARTICLE SAMUEL 25012023 v1'!$A$1:$K$1287,11,FALSE)</f>
        <v>6140.5819999999994</v>
      </c>
      <c r="O436" s="69">
        <f t="shared" si="25"/>
        <v>-2.4818587393986066E-2</v>
      </c>
      <c r="P436" s="48">
        <f>VLOOKUP(A436,'BASE ARTICLE SAMUEL 25012023 v2'!$A$1:$K$4927,11,FALSE)</f>
        <v>6140.5819999999994</v>
      </c>
      <c r="Q436" s="85">
        <f t="shared" si="24"/>
        <v>-2.4818587393986066E-2</v>
      </c>
      <c r="R436" s="36"/>
      <c r="S436" s="67" t="s">
        <v>4408</v>
      </c>
    </row>
    <row r="437" spans="1:19" ht="15.75" thickBot="1" x14ac:dyDescent="0.3">
      <c r="A437" s="55" t="s">
        <v>239</v>
      </c>
      <c r="B437" s="56" t="s">
        <v>240</v>
      </c>
      <c r="C437" s="93"/>
      <c r="D437" s="93" t="e">
        <f>VLOOKUP(A437,'Avec déclinaison'!$F$12:$I$374,6,FALSE)</f>
        <v>#REF!</v>
      </c>
      <c r="E437" s="56" t="str">
        <f>VLOOKUP(A437,ARTICLES!$A$1:$BE$1292,57,FALSE)</f>
        <v>AS</v>
      </c>
      <c r="F437" s="56">
        <f>VLOOKUP(A437,ARTICLES!$A$1:$AZ$1292,52,FALSE)</f>
        <v>152</v>
      </c>
      <c r="G437" s="57"/>
      <c r="H437" s="58">
        <v>5206.87</v>
      </c>
      <c r="I437" s="41"/>
      <c r="J437" s="42">
        <v>7521.02</v>
      </c>
      <c r="K437" s="41">
        <v>0.44444167033169651</v>
      </c>
      <c r="L437" s="43">
        <v>7556.2340000000004</v>
      </c>
      <c r="M437" s="41">
        <v>4.6820776969081239E-3</v>
      </c>
      <c r="N437" s="44">
        <f>VLOOKUP(A437,'BASE ARTICLE SAMUEL 25012023 v1'!$A$1:$K$1287,11,FALSE)</f>
        <v>7368.69</v>
      </c>
      <c r="O437" s="69">
        <f t="shared" si="25"/>
        <v>-2.4819771330533275E-2</v>
      </c>
      <c r="P437" s="48">
        <f>VLOOKUP(A437,'BASE ARTICLE SAMUEL 25012023 v2'!$A$1:$K$4927,11,FALSE)</f>
        <v>7368.69</v>
      </c>
      <c r="Q437" s="85">
        <f t="shared" si="24"/>
        <v>-2.4819771330533275E-2</v>
      </c>
      <c r="R437" s="36"/>
      <c r="S437" s="67" t="s">
        <v>4408</v>
      </c>
    </row>
    <row r="438" spans="1:19" ht="15.75" thickBot="1" x14ac:dyDescent="0.3">
      <c r="A438" s="55" t="s">
        <v>1473</v>
      </c>
      <c r="B438" s="56" t="s">
        <v>1474</v>
      </c>
      <c r="C438" s="93"/>
      <c r="D438" s="93" t="e">
        <f>VLOOKUP(A438,'Avec déclinaison'!$F$12:$I$374,6,FALSE)</f>
        <v>#REF!</v>
      </c>
      <c r="E438" s="56" t="str">
        <f>VLOOKUP(A438,ARTICLES!$A$1:$BE$1292,57,FALSE)</f>
        <v>AS</v>
      </c>
      <c r="F438" s="56">
        <f>VLOOKUP(A438,ARTICLES!$A$1:$AZ$1292,52,FALSE)</f>
        <v>0</v>
      </c>
      <c r="G438" s="57"/>
      <c r="H438" s="58">
        <v>5361.24</v>
      </c>
      <c r="I438" s="41"/>
      <c r="J438" s="42">
        <v>7228.05</v>
      </c>
      <c r="K438" s="41">
        <v>0.34820489289791179</v>
      </c>
      <c r="L438" s="43">
        <v>7911.7751999999991</v>
      </c>
      <c r="M438" s="41">
        <v>9.4593313549297384E-2</v>
      </c>
      <c r="N438" s="44">
        <f>VLOOKUP(A438,'BASE ARTICLE SAMUEL 25012023 v1'!$A$1:$K$1287,11,FALSE)</f>
        <v>7716.4219999999987</v>
      </c>
      <c r="O438" s="69">
        <f t="shared" si="25"/>
        <v>-2.469144977728898E-2</v>
      </c>
      <c r="P438" s="48">
        <f>VLOOKUP(A438,'BASE ARTICLE SAMUEL 25012023 v2'!$A$1:$K$4927,11,FALSE)</f>
        <v>7716.4219999999987</v>
      </c>
      <c r="Q438" s="85">
        <f t="shared" si="24"/>
        <v>-2.469144977728898E-2</v>
      </c>
      <c r="R438" s="36"/>
      <c r="S438" s="67" t="s">
        <v>4408</v>
      </c>
    </row>
    <row r="439" spans="1:19" ht="15.75" thickBot="1" x14ac:dyDescent="0.3">
      <c r="A439" s="55" t="s">
        <v>245</v>
      </c>
      <c r="B439" s="56" t="s">
        <v>246</v>
      </c>
      <c r="C439" s="93"/>
      <c r="D439" s="93" t="e">
        <f>VLOOKUP(A439,'Avec déclinaison'!$F$12:$I$374,6,FALSE)</f>
        <v>#REF!</v>
      </c>
      <c r="E439" s="56" t="str">
        <f>VLOOKUP(A439,ARTICLES!$A$1:$BE$1292,57,FALSE)</f>
        <v>AS</v>
      </c>
      <c r="F439" s="56">
        <f>VLOOKUP(A439,ARTICLES!$A$1:$AZ$1292,52,FALSE)</f>
        <v>227</v>
      </c>
      <c r="G439" s="57"/>
      <c r="H439" s="58">
        <v>6433.49</v>
      </c>
      <c r="I439" s="41"/>
      <c r="J439" s="42">
        <v>8673.6440000000002</v>
      </c>
      <c r="K439" s="41">
        <v>0.34820198679099534</v>
      </c>
      <c r="L439" s="43">
        <v>9494.130799999999</v>
      </c>
      <c r="M439" s="41">
        <v>9.4595397274778489E-2</v>
      </c>
      <c r="N439" s="44">
        <f>VLOOKUP(A439,'BASE ARTICLE SAMUEL 25012023 v1'!$A$1:$K$1287,11,FALSE)</f>
        <v>9259.7119999999995</v>
      </c>
      <c r="O439" s="69">
        <f t="shared" si="25"/>
        <v>-2.4690917466609948E-2</v>
      </c>
      <c r="P439" s="48">
        <f>VLOOKUP(A439,'BASE ARTICLE SAMUEL 25012023 v2'!$A$1:$K$4927,11,FALSE)</f>
        <v>9259.7119999999995</v>
      </c>
      <c r="Q439" s="85">
        <f t="shared" si="24"/>
        <v>-2.4690917466609948E-2</v>
      </c>
      <c r="R439" s="36"/>
      <c r="S439" s="67" t="s">
        <v>4408</v>
      </c>
    </row>
    <row r="440" spans="1:19" ht="15.75" thickBot="1" x14ac:dyDescent="0.3">
      <c r="A440" s="55" t="s">
        <v>241</v>
      </c>
      <c r="B440" s="56" t="s">
        <v>242</v>
      </c>
      <c r="C440" s="93"/>
      <c r="D440" s="93" t="e">
        <f>VLOOKUP(A440,'Avec déclinaison'!$F$12:$I$374,6,FALSE)</f>
        <v>#REF!</v>
      </c>
      <c r="E440" s="56" t="str">
        <f>VLOOKUP(A440,ARTICLES!$A$1:$BE$1292,57,FALSE)</f>
        <v>AS</v>
      </c>
      <c r="F440" s="56">
        <f>VLOOKUP(A440,ARTICLES!$A$1:$AZ$1292,52,FALSE)</f>
        <v>225</v>
      </c>
      <c r="G440" s="57"/>
      <c r="H440" s="58">
        <v>6942.49</v>
      </c>
      <c r="I440" s="41"/>
      <c r="J440" s="42">
        <v>9356.0879999999997</v>
      </c>
      <c r="K440" s="41">
        <v>0.34765595629233892</v>
      </c>
      <c r="L440" s="43">
        <v>10074.979599999999</v>
      </c>
      <c r="M440" s="41">
        <v>7.6836771949985838E-2</v>
      </c>
      <c r="N440" s="44">
        <f>VLOOKUP(A440,'BASE ARTICLE SAMUEL 25012023 v1'!$A$1:$K$1287,11,FALSE)</f>
        <v>9824.92</v>
      </c>
      <c r="O440" s="69">
        <f t="shared" si="25"/>
        <v>-2.4819861669992734E-2</v>
      </c>
      <c r="P440" s="48">
        <f>VLOOKUP(A440,'BASE ARTICLE SAMUEL 25012023 v2'!$A$1:$K$4927,11,FALSE)</f>
        <v>9824.92</v>
      </c>
      <c r="Q440" s="85">
        <f t="shared" si="24"/>
        <v>-2.4819861669992734E-2</v>
      </c>
      <c r="R440" s="36"/>
      <c r="S440" s="67" t="s">
        <v>4408</v>
      </c>
    </row>
    <row r="441" spans="1:19" ht="15.75" thickBot="1" x14ac:dyDescent="0.3">
      <c r="A441" s="55" t="s">
        <v>249</v>
      </c>
      <c r="B441" s="56" t="s">
        <v>250</v>
      </c>
      <c r="C441" s="93"/>
      <c r="D441" s="93" t="e">
        <f>VLOOKUP(A441,'Avec déclinaison'!$F$12:$I$374,6,FALSE)</f>
        <v>#REF!</v>
      </c>
      <c r="E441" s="56" t="str">
        <f>VLOOKUP(A441,ARTICLES!$A$1:$BE$1292,57,FALSE)</f>
        <v>AS</v>
      </c>
      <c r="F441" s="56">
        <f>VLOOKUP(A441,ARTICLES!$A$1:$AZ$1292,52,FALSE)</f>
        <v>229</v>
      </c>
      <c r="G441" s="57"/>
      <c r="H441" s="58">
        <v>8577.99</v>
      </c>
      <c r="I441" s="41"/>
      <c r="J441" s="42">
        <v>11564.868</v>
      </c>
      <c r="K441" s="41">
        <v>0.34820255094724994</v>
      </c>
      <c r="L441" s="43">
        <v>12658.842000000001</v>
      </c>
      <c r="M441" s="41">
        <v>9.45945945945946E-2</v>
      </c>
      <c r="N441" s="44">
        <f>VLOOKUP(A441,'BASE ARTICLE SAMUEL 25012023 v1'!$A$1:$K$1287,11,FALSE)</f>
        <v>12346.278</v>
      </c>
      <c r="O441" s="69">
        <f t="shared" si="25"/>
        <v>-2.4691358024691381E-2</v>
      </c>
      <c r="P441" s="48">
        <f>VLOOKUP(A441,'BASE ARTICLE SAMUEL 25012023 v2'!$A$1:$K$4927,11,FALSE)</f>
        <v>12346.278</v>
      </c>
      <c r="Q441" s="85">
        <f t="shared" si="24"/>
        <v>-2.4691358024691381E-2</v>
      </c>
      <c r="R441" s="36"/>
      <c r="S441" s="67" t="s">
        <v>4408</v>
      </c>
    </row>
    <row r="442" spans="1:19" ht="15.75" thickBot="1" x14ac:dyDescent="0.3">
      <c r="A442" s="55" t="s">
        <v>243</v>
      </c>
      <c r="B442" s="56" t="s">
        <v>244</v>
      </c>
      <c r="C442" s="93"/>
      <c r="D442" s="93" t="e">
        <f>VLOOKUP(A442,'Avec déclinaison'!$F$12:$I$374,6,FALSE)</f>
        <v>#REF!</v>
      </c>
      <c r="E442" s="56" t="str">
        <f>VLOOKUP(A442,ARTICLES!$A$1:$BE$1292,57,FALSE)</f>
        <v>AS</v>
      </c>
      <c r="F442" s="56">
        <f>VLOOKUP(A442,ARTICLES!$A$1:$AZ$1292,52,FALSE)</f>
        <v>226</v>
      </c>
      <c r="G442" s="57"/>
      <c r="H442" s="58">
        <v>8678.1200000000008</v>
      </c>
      <c r="I442" s="41"/>
      <c r="J442" s="42">
        <v>11695.096</v>
      </c>
      <c r="K442" s="41">
        <v>0.34765317833816523</v>
      </c>
      <c r="L442" s="43">
        <v>12593.7238</v>
      </c>
      <c r="M442" s="41">
        <v>7.6838001158776315E-2</v>
      </c>
      <c r="N442" s="44">
        <f>VLOOKUP(A442,'BASE ARTICLE SAMUEL 25012023 v1'!$A$1:$K$1287,11,FALSE)</f>
        <v>12281.163999999999</v>
      </c>
      <c r="O442" s="69">
        <f t="shared" si="25"/>
        <v>-2.4818695801475409E-2</v>
      </c>
      <c r="P442" s="48">
        <f>VLOOKUP(A442,'BASE ARTICLE SAMUEL 25012023 v2'!$A$1:$K$4927,11,FALSE)</f>
        <v>12281.163999999999</v>
      </c>
      <c r="Q442" s="85">
        <f t="shared" si="24"/>
        <v>-2.4818695801475409E-2</v>
      </c>
      <c r="R442" s="36"/>
      <c r="S442" s="67" t="s">
        <v>4408</v>
      </c>
    </row>
    <row r="443" spans="1:19" ht="15.75" thickBot="1" x14ac:dyDescent="0.3">
      <c r="A443" s="55" t="s">
        <v>247</v>
      </c>
      <c r="B443" s="56" t="s">
        <v>248</v>
      </c>
      <c r="C443" s="93"/>
      <c r="D443" s="93" t="e">
        <f>VLOOKUP(A443,'Avec déclinaison'!$F$12:$I$374,6,FALSE)</f>
        <v>#REF!</v>
      </c>
      <c r="E443" s="56" t="str">
        <f>VLOOKUP(A443,ARTICLES!$A$1:$BE$1292,57,FALSE)</f>
        <v>AS</v>
      </c>
      <c r="F443" s="56">
        <f>VLOOKUP(A443,ARTICLES!$A$1:$AZ$1292,52,FALSE)</f>
        <v>228</v>
      </c>
      <c r="G443" s="57"/>
      <c r="H443" s="58">
        <v>10722.49</v>
      </c>
      <c r="I443" s="41"/>
      <c r="J443" s="42">
        <v>14456.078</v>
      </c>
      <c r="K443" s="41">
        <v>0.34820158377391819</v>
      </c>
      <c r="L443" s="43">
        <v>15823.551799999999</v>
      </c>
      <c r="M443" s="41">
        <v>9.4595076202549533E-2</v>
      </c>
      <c r="N443" s="44">
        <f>VLOOKUP(A443,'BASE ARTICLE SAMUEL 25012023 v1'!$A$1:$K$1287,11,FALSE)</f>
        <v>15432.843999999997</v>
      </c>
      <c r="O443" s="69">
        <f t="shared" si="25"/>
        <v>-2.4691536068406714E-2</v>
      </c>
      <c r="P443" s="48">
        <f>VLOOKUP(A443,'BASE ARTICLE SAMUEL 25012023 v2'!$A$1:$K$4927,11,FALSE)</f>
        <v>15432.843999999997</v>
      </c>
      <c r="Q443" s="85">
        <f t="shared" si="24"/>
        <v>-2.4691536068406714E-2</v>
      </c>
      <c r="R443" s="36"/>
      <c r="S443" s="67" t="s">
        <v>4408</v>
      </c>
    </row>
    <row r="444" spans="1:19" ht="15.75" thickBot="1" x14ac:dyDescent="0.3">
      <c r="A444" s="55" t="s">
        <v>2015</v>
      </c>
      <c r="B444" s="56" t="s">
        <v>2016</v>
      </c>
      <c r="C444" s="93"/>
      <c r="D444" s="93" t="e">
        <f>VLOOKUP(A444,'Avec déclinaison'!$F$12:$I$374,6,FALSE)</f>
        <v>#REF!</v>
      </c>
      <c r="E444" s="56" t="str">
        <f>VLOOKUP(A444,ARTICLES!$A$1:$BE$1292,57,FALSE)</f>
        <v>AS</v>
      </c>
      <c r="F444" s="56">
        <f>VLOOKUP(A444,ARTICLES!$A$1:$AZ$1292,52,FALSE)</f>
        <v>0</v>
      </c>
      <c r="G444" s="57"/>
      <c r="H444" s="58"/>
      <c r="I444" s="41"/>
      <c r="J444" s="42">
        <v>2339.02</v>
      </c>
      <c r="K444" s="41"/>
      <c r="L444" s="43">
        <v>2518.7442000000001</v>
      </c>
      <c r="M444" s="41">
        <v>7.6837393438277612E-2</v>
      </c>
      <c r="N444" s="44">
        <f>VLOOKUP(A444,'BASE ARTICLE SAMUEL 25012023 v1'!$A$1:$K$1287,11,FALSE)</f>
        <v>2456.23</v>
      </c>
      <c r="O444" s="69">
        <f t="shared" si="25"/>
        <v>-2.4819590651563615E-2</v>
      </c>
      <c r="P444" s="48">
        <f>VLOOKUP(A444,'BASE ARTICLE SAMUEL 25012023 v2'!$A$1:$K$4927,11,FALSE)</f>
        <v>2456.23</v>
      </c>
      <c r="Q444" s="85">
        <f t="shared" si="24"/>
        <v>-2.4819590651563615E-2</v>
      </c>
      <c r="R444" s="36"/>
      <c r="S444" s="67" t="s">
        <v>4408</v>
      </c>
    </row>
    <row r="445" spans="1:19" ht="15.75" thickBot="1" x14ac:dyDescent="0.3">
      <c r="A445" s="55" t="s">
        <v>2017</v>
      </c>
      <c r="B445" s="56" t="s">
        <v>2018</v>
      </c>
      <c r="C445" s="93"/>
      <c r="D445" s="93" t="e">
        <f>VLOOKUP(A445,'Avec déclinaison'!$F$12:$I$374,6,FALSE)</f>
        <v>#REF!</v>
      </c>
      <c r="E445" s="56" t="str">
        <f>VLOOKUP(A445,ARTICLES!$A$1:$BE$1292,57,FALSE)</f>
        <v>AS</v>
      </c>
      <c r="F445" s="56">
        <f>VLOOKUP(A445,ARTICLES!$A$1:$AZ$1292,52,FALSE)</f>
        <v>0</v>
      </c>
      <c r="G445" s="57"/>
      <c r="H445" s="58"/>
      <c r="I445" s="41"/>
      <c r="J445" s="42">
        <v>4678.04</v>
      </c>
      <c r="K445" s="41"/>
      <c r="L445" s="43">
        <v>5037.4897999999994</v>
      </c>
      <c r="M445" s="41">
        <v>7.683769270891215E-2</v>
      </c>
      <c r="N445" s="44">
        <f>VLOOKUP(A445,'BASE ARTICLE SAMUEL 25012023 v1'!$A$1:$K$1287,11,FALSE)</f>
        <v>4912.46</v>
      </c>
      <c r="O445" s="69">
        <f t="shared" si="25"/>
        <v>-2.4819861669992734E-2</v>
      </c>
      <c r="P445" s="48">
        <f>VLOOKUP(A445,'BASE ARTICLE SAMUEL 25012023 v2'!$A$1:$K$4927,11,FALSE)</f>
        <v>4912.46</v>
      </c>
      <c r="Q445" s="85">
        <f t="shared" si="24"/>
        <v>-2.4819861669992734E-2</v>
      </c>
      <c r="R445" s="36">
        <f>VLOOKUP(A445,'Synthèse des ventes 2022'!$A$3:$C$535,3,FALSE)</f>
        <v>2</v>
      </c>
      <c r="S445" s="67" t="s">
        <v>4408</v>
      </c>
    </row>
    <row r="446" spans="1:19" ht="15.75" thickBot="1" x14ac:dyDescent="0.3">
      <c r="A446" s="55" t="s">
        <v>2035</v>
      </c>
      <c r="B446" s="56" t="s">
        <v>2036</v>
      </c>
      <c r="C446" s="93"/>
      <c r="D446" s="93" t="e">
        <f>VLOOKUP(A446,'Avec déclinaison'!$F$12:$I$374,6,FALSE)</f>
        <v>#REF!</v>
      </c>
      <c r="E446" s="56" t="str">
        <f>VLOOKUP(A446,ARTICLES!$A$1:$BE$1292,57,FALSE)</f>
        <v>AS</v>
      </c>
      <c r="F446" s="56">
        <f>VLOOKUP(A446,ARTICLES!$A$1:$AZ$1292,52,FALSE)</f>
        <v>0</v>
      </c>
      <c r="G446" s="57"/>
      <c r="H446" s="58"/>
      <c r="I446" s="41"/>
      <c r="J446" s="42">
        <v>2891.21</v>
      </c>
      <c r="K446" s="41"/>
      <c r="L446" s="43">
        <v>3164.7098000000001</v>
      </c>
      <c r="M446" s="41">
        <v>9.4597002639033506E-2</v>
      </c>
      <c r="N446" s="44">
        <f>VLOOKUP(A446,'BASE ARTICLE SAMUEL 25012023 v1'!$A$1:$K$1287,11,FALSE)</f>
        <v>3086.5659999999998</v>
      </c>
      <c r="O446" s="69">
        <f t="shared" si="25"/>
        <v>-2.4692248243425127E-2</v>
      </c>
      <c r="P446" s="48">
        <f>VLOOKUP(A446,'BASE ARTICLE SAMUEL 25012023 v2'!$A$1:$K$4927,11,FALSE)</f>
        <v>3086.5659999999998</v>
      </c>
      <c r="Q446" s="85">
        <f t="shared" si="24"/>
        <v>-2.4692248243425127E-2</v>
      </c>
      <c r="R446" s="36">
        <f>VLOOKUP(A446,'Synthèse des ventes 2022'!$A$3:$C$535,3,FALSE)</f>
        <v>70.42</v>
      </c>
      <c r="S446" s="67" t="s">
        <v>4408</v>
      </c>
    </row>
    <row r="447" spans="1:19" ht="15.75" thickBot="1" x14ac:dyDescent="0.3">
      <c r="A447" s="55" t="s">
        <v>2037</v>
      </c>
      <c r="B447" s="56" t="s">
        <v>2038</v>
      </c>
      <c r="C447" s="93"/>
      <c r="D447" s="93" t="e">
        <f>VLOOKUP(A447,'Avec déclinaison'!$F$12:$I$374,6,FALSE)</f>
        <v>#REF!</v>
      </c>
      <c r="E447" s="56" t="str">
        <f>VLOOKUP(A447,ARTICLES!$A$1:$BE$1292,57,FALSE)</f>
        <v>AS</v>
      </c>
      <c r="F447" s="56">
        <f>VLOOKUP(A447,ARTICLES!$A$1:$AZ$1292,52,FALSE)</f>
        <v>0</v>
      </c>
      <c r="G447" s="57"/>
      <c r="H447" s="58"/>
      <c r="I447" s="41"/>
      <c r="J447" s="42">
        <v>5782.43</v>
      </c>
      <c r="K447" s="41"/>
      <c r="L447" s="43">
        <v>6329.4210000000003</v>
      </c>
      <c r="M447" s="41">
        <v>9.459535178117158E-2</v>
      </c>
      <c r="N447" s="44">
        <f>VLOOKUP(A447,'BASE ARTICLE SAMUEL 25012023 v1'!$A$1:$K$1287,11,FALSE)</f>
        <v>6173.1319999999996</v>
      </c>
      <c r="O447" s="69">
        <f t="shared" si="25"/>
        <v>-2.4692463971033158E-2</v>
      </c>
      <c r="P447" s="48">
        <f>VLOOKUP(A447,'BASE ARTICLE SAMUEL 25012023 v2'!$A$1:$K$4927,11,FALSE)</f>
        <v>6173.1319999999996</v>
      </c>
      <c r="Q447" s="85">
        <f t="shared" si="24"/>
        <v>-2.4692463971033158E-2</v>
      </c>
      <c r="R447" s="36"/>
      <c r="S447" s="67" t="s">
        <v>4408</v>
      </c>
    </row>
    <row r="448" spans="1:19" ht="15.75" thickBot="1" x14ac:dyDescent="0.3">
      <c r="A448" s="55" t="s">
        <v>1639</v>
      </c>
      <c r="B448" s="56" t="s">
        <v>1640</v>
      </c>
      <c r="C448" s="93"/>
      <c r="D448" s="93" t="e">
        <f>VLOOKUP(A448,'Avec déclinaison'!$F$12:$I$374,6,FALSE)</f>
        <v>#REF!</v>
      </c>
      <c r="E448" s="56" t="str">
        <f>VLOOKUP(A448,ARTICLES!$A$1:$BE$1292,57,FALSE)</f>
        <v>AF</v>
      </c>
      <c r="F448" s="56">
        <f>VLOOKUP(A448,ARTICLES!$A$1:$AZ$1292,52,FALSE)</f>
        <v>0</v>
      </c>
      <c r="G448" s="57"/>
      <c r="H448" s="58">
        <v>11.1</v>
      </c>
      <c r="I448" s="41"/>
      <c r="J448" s="42">
        <v>12.337499999999999</v>
      </c>
      <c r="K448" s="41">
        <v>0.11148648648648639</v>
      </c>
      <c r="L448" s="43">
        <v>11.51853</v>
      </c>
      <c r="M448" s="41">
        <v>-6.6380547112461885E-2</v>
      </c>
      <c r="N448" s="44">
        <f>VLOOKUP(A448,'BASE ARTICLE SAMUEL 25012023 v1'!$A$1:$K$1287,11,FALSE)</f>
        <v>8.1675000000000004</v>
      </c>
      <c r="O448" s="69">
        <f t="shared" si="25"/>
        <v>-0.29092514409390779</v>
      </c>
      <c r="P448" s="48">
        <f>VLOOKUP(A448,'BASE ARTICLE SAMUEL 25012023 v2'!$A$1:$K$4927,11,FALSE)</f>
        <v>8.1675000000000004</v>
      </c>
      <c r="Q448" s="85">
        <f t="shared" si="24"/>
        <v>-0.29092514409390779</v>
      </c>
      <c r="R448" s="36">
        <f>VLOOKUP(A448,'Synthèse des ventes 2022'!$A$3:$C$535,3,FALSE)</f>
        <v>8</v>
      </c>
      <c r="S448" s="67" t="s">
        <v>4408</v>
      </c>
    </row>
    <row r="449" spans="1:19" ht="15.75" thickBot="1" x14ac:dyDescent="0.3">
      <c r="A449" s="55" t="s">
        <v>1637</v>
      </c>
      <c r="B449" s="56" t="s">
        <v>1638</v>
      </c>
      <c r="C449" s="93"/>
      <c r="D449" s="93" t="e">
        <f>VLOOKUP(A449,'Avec déclinaison'!$F$12:$I$374,6,FALSE)</f>
        <v>#REF!</v>
      </c>
      <c r="E449" s="56" t="str">
        <f>VLOOKUP(A449,ARTICLES!$A$1:$BE$1292,57,FALSE)</f>
        <v>AF</v>
      </c>
      <c r="F449" s="56">
        <f>VLOOKUP(A449,ARTICLES!$A$1:$AZ$1292,52,FALSE)</f>
        <v>0</v>
      </c>
      <c r="G449" s="57"/>
      <c r="H449" s="58">
        <v>14.8</v>
      </c>
      <c r="I449" s="41"/>
      <c r="J449" s="42">
        <v>16.45</v>
      </c>
      <c r="K449" s="41">
        <v>0.11148648648648639</v>
      </c>
      <c r="L449" s="43">
        <v>14.108040000000001</v>
      </c>
      <c r="M449" s="41">
        <v>-0.14236838905775068</v>
      </c>
      <c r="N449" s="44">
        <f>VLOOKUP(A449,'BASE ARTICLE SAMUEL 25012023 v1'!$A$1:$K$1287,11,FALSE)</f>
        <v>10.89</v>
      </c>
      <c r="O449" s="69">
        <f t="shared" si="25"/>
        <v>-0.22809972186072622</v>
      </c>
      <c r="P449" s="48">
        <f>VLOOKUP(A449,'BASE ARTICLE SAMUEL 25012023 v2'!$A$1:$K$4927,11,FALSE)</f>
        <v>10.89</v>
      </c>
      <c r="Q449" s="85">
        <f t="shared" si="24"/>
        <v>-0.22809972186072622</v>
      </c>
      <c r="R449" s="36">
        <f>VLOOKUP(A449,'Synthèse des ventes 2022'!$A$3:$C$535,3,FALSE)</f>
        <v>65</v>
      </c>
      <c r="S449" s="67" t="s">
        <v>4408</v>
      </c>
    </row>
    <row r="450" spans="1:19" ht="15.75" thickBot="1" x14ac:dyDescent="0.3">
      <c r="A450" s="55" t="s">
        <v>1641</v>
      </c>
      <c r="B450" s="56" t="s">
        <v>1642</v>
      </c>
      <c r="C450" s="93"/>
      <c r="D450" s="93" t="e">
        <f>VLOOKUP(A450,'Avec déclinaison'!$F$12:$I$374,6,FALSE)</f>
        <v>#REF!</v>
      </c>
      <c r="E450" s="56" t="str">
        <f>VLOOKUP(A450,ARTICLES!$A$1:$BE$1292,57,FALSE)</f>
        <v>AF</v>
      </c>
      <c r="F450" s="56">
        <f>VLOOKUP(A450,ARTICLES!$A$1:$AZ$1292,52,FALSE)</f>
        <v>0</v>
      </c>
      <c r="G450" s="57"/>
      <c r="H450" s="58">
        <v>10.55</v>
      </c>
      <c r="I450" s="41"/>
      <c r="J450" s="42">
        <v>11.219999999999999</v>
      </c>
      <c r="K450" s="41">
        <v>6.350710900473916E-2</v>
      </c>
      <c r="L450" s="43">
        <v>11.51853</v>
      </c>
      <c r="M450" s="41">
        <v>2.6606951871657871E-2</v>
      </c>
      <c r="N450" s="44">
        <f>VLOOKUP(A450,'BASE ARTICLE SAMUEL 25012023 v1'!$A$1:$K$1287,11,FALSE)</f>
        <v>11.5275</v>
      </c>
      <c r="O450" s="69"/>
      <c r="P450" s="48">
        <f>VLOOKUP(A450,'BASE ARTICLE SAMUEL 25012023 v2'!$A$1:$K$4927,11,FALSE)</f>
        <v>11.5275</v>
      </c>
      <c r="Q450" s="85">
        <f t="shared" si="24"/>
        <v>7.7874520446616889E-4</v>
      </c>
      <c r="R450" s="36">
        <f>VLOOKUP(A450,'Synthèse des ventes 2022'!$A$3:$C$535,3,FALSE)</f>
        <v>16</v>
      </c>
      <c r="S450" s="67" t="s">
        <v>4408</v>
      </c>
    </row>
    <row r="451" spans="1:19" ht="15.75" thickBot="1" x14ac:dyDescent="0.3">
      <c r="A451" s="55" t="s">
        <v>1643</v>
      </c>
      <c r="B451" s="56" t="s">
        <v>1644</v>
      </c>
      <c r="C451" s="93"/>
      <c r="D451" s="93" t="e">
        <f>VLOOKUP(A451,'Avec déclinaison'!$F$12:$I$374,6,FALSE)</f>
        <v>#REF!</v>
      </c>
      <c r="E451" s="56" t="str">
        <f>VLOOKUP(A451,ARTICLES!$A$1:$BE$1292,57,FALSE)</f>
        <v>AF</v>
      </c>
      <c r="F451" s="56">
        <f>VLOOKUP(A451,ARTICLES!$A$1:$AZ$1292,52,FALSE)</f>
        <v>0</v>
      </c>
      <c r="G451" s="57"/>
      <c r="H451" s="58">
        <v>14.06</v>
      </c>
      <c r="I451" s="41"/>
      <c r="J451" s="42">
        <v>14.06</v>
      </c>
      <c r="K451" s="41">
        <v>0</v>
      </c>
      <c r="L451" s="43">
        <v>14.108040000000001</v>
      </c>
      <c r="M451" s="41">
        <v>3.4167852062589122E-3</v>
      </c>
      <c r="N451" s="44">
        <f>VLOOKUP(A451,'BASE ARTICLE SAMUEL 25012023 v1'!$A$1:$K$1287,11,FALSE)</f>
        <v>14.120000000000001</v>
      </c>
      <c r="O451" s="69"/>
      <c r="P451" s="48">
        <f>VLOOKUP(A451,'BASE ARTICLE SAMUEL 25012023 v2'!$A$1:$K$4927,11,FALSE)</f>
        <v>14.120000000000001</v>
      </c>
      <c r="Q451" s="85">
        <f t="shared" si="24"/>
        <v>8.4774355615664491E-4</v>
      </c>
      <c r="R451" s="36">
        <f>VLOOKUP(A451,'Synthèse des ventes 2022'!$A$3:$C$535,3,FALSE)</f>
        <v>103</v>
      </c>
      <c r="S451" s="67" t="s">
        <v>4408</v>
      </c>
    </row>
    <row r="452" spans="1:19" ht="15.75" thickBot="1" x14ac:dyDescent="0.3">
      <c r="A452" s="55" t="s">
        <v>1631</v>
      </c>
      <c r="B452" s="56" t="s">
        <v>3871</v>
      </c>
      <c r="C452" s="93"/>
      <c r="D452" s="93" t="e">
        <f>VLOOKUP(A452,'Avec déclinaison'!$F$12:$I$374,6,FALSE)</f>
        <v>#REF!</v>
      </c>
      <c r="E452" s="56" t="str">
        <f>VLOOKUP(A452,ARTICLES!$A$1:$BE$1292,57,FALSE)</f>
        <v>Z</v>
      </c>
      <c r="F452" s="56">
        <f>VLOOKUP(A452,ARTICLES!$A$1:$AZ$1292,52,FALSE)</f>
        <v>0</v>
      </c>
      <c r="G452" s="57"/>
      <c r="H452" s="58">
        <v>197.44</v>
      </c>
      <c r="I452" s="41"/>
      <c r="J452" s="42">
        <v>205.27500000000001</v>
      </c>
      <c r="K452" s="41">
        <v>3.9682941653160497E-2</v>
      </c>
      <c r="L452" s="43">
        <v>219.9375</v>
      </c>
      <c r="M452" s="41">
        <v>7.1428571428571397E-2</v>
      </c>
      <c r="N452" s="44">
        <f>VLOOKUP(A452,'BASE ARTICLE SAMUEL 25012023 v1'!$A$1:$K$1287,11,FALSE)</f>
        <v>219.94000695000003</v>
      </c>
      <c r="O452" s="69"/>
      <c r="P452" s="48">
        <f>VLOOKUP(A452,'BASE ARTICLE SAMUEL 25012023 v2'!$A$1:$K$4927,11,FALSE)</f>
        <v>219.94000695000003</v>
      </c>
      <c r="Q452" s="85">
        <f t="shared" si="24"/>
        <v>1.1398465473262422E-5</v>
      </c>
      <c r="R452" s="36">
        <f>VLOOKUP(A452,'Synthèse des ventes 2022'!$A$3:$C$535,3,FALSE)</f>
        <v>7</v>
      </c>
      <c r="S452" s="67" t="s">
        <v>4408</v>
      </c>
    </row>
    <row r="453" spans="1:19" ht="15.75" thickBot="1" x14ac:dyDescent="0.3">
      <c r="A453" s="55" t="s">
        <v>1633</v>
      </c>
      <c r="B453" s="56" t="s">
        <v>3872</v>
      </c>
      <c r="C453" s="93"/>
      <c r="D453" s="93" t="e">
        <f>VLOOKUP(A453,'Avec déclinaison'!$F$12:$I$374,6,FALSE)</f>
        <v>#REF!</v>
      </c>
      <c r="E453" s="56" t="str">
        <f>VLOOKUP(A453,ARTICLES!$A$1:$BE$1292,57,FALSE)</f>
        <v>Z</v>
      </c>
      <c r="F453" s="56">
        <f>VLOOKUP(A453,ARTICLES!$A$1:$AZ$1292,52,FALSE)</f>
        <v>0</v>
      </c>
      <c r="G453" s="57"/>
      <c r="H453" s="58">
        <v>395.89</v>
      </c>
      <c r="I453" s="41"/>
      <c r="J453" s="42">
        <v>410.55</v>
      </c>
      <c r="K453" s="41">
        <v>3.7030488266942906E-2</v>
      </c>
      <c r="L453" s="43">
        <v>439.875</v>
      </c>
      <c r="M453" s="41">
        <v>7.1428571428571397E-2</v>
      </c>
      <c r="N453" s="44">
        <f>VLOOKUP(A453,'BASE ARTICLE SAMUEL 25012023 v1'!$A$1:$K$1287,11,FALSE)</f>
        <v>439.88001390000005</v>
      </c>
      <c r="O453" s="69"/>
      <c r="P453" s="48">
        <f>VLOOKUP(A453,'BASE ARTICLE SAMUEL 25012023 v2'!$A$1:$K$4927,11,FALSE)</f>
        <v>439.88001390000005</v>
      </c>
      <c r="Q453" s="85">
        <f t="shared" si="24"/>
        <v>1.1398465473262422E-5</v>
      </c>
      <c r="R453" s="36"/>
      <c r="S453" s="67" t="s">
        <v>4408</v>
      </c>
    </row>
    <row r="454" spans="1:19" ht="15.75" thickBot="1" x14ac:dyDescent="0.3">
      <c r="A454" s="96" t="s">
        <v>1514</v>
      </c>
      <c r="B454" s="97" t="s">
        <v>3873</v>
      </c>
      <c r="C454" s="98"/>
      <c r="D454" s="98" t="e">
        <f>VLOOKUP(A454,'Avec déclinaison'!$F$12:$I$374,6,FALSE)</f>
        <v>#REF!</v>
      </c>
      <c r="E454" s="97" t="str">
        <f>VLOOKUP(A454,ARTICLES!$A$1:$BE$1292,57,FALSE)</f>
        <v>AF</v>
      </c>
      <c r="F454" s="97">
        <f>VLOOKUP(A454,ARTICLES!$A$1:$AZ$1292,52,FALSE)</f>
        <v>0</v>
      </c>
      <c r="G454" s="99"/>
      <c r="H454" s="58">
        <v>80</v>
      </c>
      <c r="I454" s="41"/>
      <c r="J454" s="42">
        <v>81.211469999999991</v>
      </c>
      <c r="K454" s="41">
        <v>1.5143374999999893E-2</v>
      </c>
      <c r="L454" s="43">
        <v>88.5</v>
      </c>
      <c r="M454" s="41">
        <v>8.9747544281614522E-2</v>
      </c>
      <c r="N454" s="44">
        <f>VLOOKUP(A454,'BASE ARTICLE SAMUEL 25012023 v1'!$A$1:$K$1287,11,FALSE)</f>
        <v>94.485000000000014</v>
      </c>
      <c r="O454" s="69">
        <f t="shared" si="25"/>
        <v>6.7627118644067952E-2</v>
      </c>
      <c r="P454" s="48">
        <f>VLOOKUP(A454,'BASE ARTICLE SAMUEL 25012023 v2'!$A$1:$K$4927,11,FALSE)</f>
        <v>94.485000000000014</v>
      </c>
      <c r="Q454" s="85">
        <f t="shared" si="24"/>
        <v>6.7627118644067952E-2</v>
      </c>
      <c r="R454" s="36">
        <f>VLOOKUP(A454,'Synthèse des ventes 2022'!$A$3:$C$535,3,FALSE)</f>
        <v>32</v>
      </c>
      <c r="S454" s="67" t="s">
        <v>4408</v>
      </c>
    </row>
    <row r="455" spans="1:19" ht="15.75" thickBot="1" x14ac:dyDescent="0.3">
      <c r="A455" s="96" t="s">
        <v>1516</v>
      </c>
      <c r="B455" s="97" t="s">
        <v>3874</v>
      </c>
      <c r="C455" s="98"/>
      <c r="D455" s="98" t="e">
        <f>VLOOKUP(A455,'Avec déclinaison'!$F$12:$I$374,6,FALSE)</f>
        <v>#REF!</v>
      </c>
      <c r="E455" s="97" t="str">
        <f>VLOOKUP(A455,ARTICLES!$A$1:$BE$1292,57,FALSE)</f>
        <v>AF</v>
      </c>
      <c r="F455" s="97">
        <f>VLOOKUP(A455,ARTICLES!$A$1:$AZ$1292,52,FALSE)</f>
        <v>0</v>
      </c>
      <c r="G455" s="99"/>
      <c r="H455" s="58">
        <v>80</v>
      </c>
      <c r="I455" s="41"/>
      <c r="J455" s="42">
        <v>83.539999999999978</v>
      </c>
      <c r="K455" s="41">
        <v>4.424999999999972E-2</v>
      </c>
      <c r="L455" s="43">
        <v>87.24</v>
      </c>
      <c r="M455" s="41">
        <v>4.4290160402202752E-2</v>
      </c>
      <c r="N455" s="44">
        <f>VLOOKUP(A455,'BASE ARTICLE SAMUEL 25012023 v1'!$A$1:$K$1287,11,FALSE)</f>
        <v>96.041499999999999</v>
      </c>
      <c r="O455" s="69">
        <f t="shared" si="25"/>
        <v>0.10088835396607067</v>
      </c>
      <c r="P455" s="48">
        <f>VLOOKUP(A455,'BASE ARTICLE SAMUEL 25012023 v2'!$A$1:$K$4927,11,FALSE)</f>
        <v>96.041499999999999</v>
      </c>
      <c r="Q455" s="85">
        <f t="shared" si="24"/>
        <v>0.10088835396607067</v>
      </c>
      <c r="R455" s="36">
        <f>VLOOKUP(A455,'Synthèse des ventes 2022'!$A$3:$C$535,3,FALSE)</f>
        <v>34</v>
      </c>
      <c r="S455" s="67" t="s">
        <v>4408</v>
      </c>
    </row>
    <row r="456" spans="1:19" ht="15.75" thickBot="1" x14ac:dyDescent="0.3">
      <c r="A456" s="55" t="s">
        <v>465</v>
      </c>
      <c r="B456" s="56" t="s">
        <v>3875</v>
      </c>
      <c r="C456" s="93"/>
      <c r="D456" s="93" t="e">
        <f>VLOOKUP(A456,'Avec déclinaison'!$F$12:$I$374,6,FALSE)</f>
        <v>#REF!</v>
      </c>
      <c r="E456" s="56" t="str">
        <f>VLOOKUP(A456,ARTICLES!$A$1:$BE$1292,57,FALSE)</f>
        <v>AS</v>
      </c>
      <c r="F456" s="56">
        <f>VLOOKUP(A456,ARTICLES!$A$1:$AZ$1292,52,FALSE)</f>
        <v>0</v>
      </c>
      <c r="G456" s="57"/>
      <c r="H456" s="58">
        <v>47.61</v>
      </c>
      <c r="I456" s="41"/>
      <c r="J456" s="42">
        <v>49.250250000000001</v>
      </c>
      <c r="K456" s="41">
        <v>3.4451795841209866E-2</v>
      </c>
      <c r="L456" s="43">
        <v>50.731499999999997</v>
      </c>
      <c r="M456" s="41">
        <v>3.0075989461982339E-2</v>
      </c>
      <c r="N456" s="44">
        <f>VLOOKUP(A456,'BASE ARTICLE SAMUEL 25012023 v1'!$A$1:$K$1287,11,FALSE)</f>
        <v>50.731499999999997</v>
      </c>
      <c r="O456" s="69"/>
      <c r="P456" s="48">
        <f>VLOOKUP(A456,'BASE ARTICLE SAMUEL 25012023 v2'!$A$1:$K$4927,11,FALSE)</f>
        <v>50.731499999999997</v>
      </c>
      <c r="Q456" s="85">
        <f t="shared" si="24"/>
        <v>0</v>
      </c>
      <c r="R456" s="36">
        <f>VLOOKUP(A456,'Synthèse des ventes 2022'!$A$3:$C$535,3,FALSE)</f>
        <v>7</v>
      </c>
      <c r="S456" s="67" t="s">
        <v>4408</v>
      </c>
    </row>
    <row r="457" spans="1:19" ht="15.75" thickBot="1" x14ac:dyDescent="0.3">
      <c r="A457" s="55" t="s">
        <v>469</v>
      </c>
      <c r="B457" s="56" t="s">
        <v>3876</v>
      </c>
      <c r="C457" s="93"/>
      <c r="D457" s="93" t="e">
        <f>VLOOKUP(A457,'Avec déclinaison'!$F$12:$I$374,6,FALSE)</f>
        <v>#REF!</v>
      </c>
      <c r="E457" s="56" t="str">
        <f>VLOOKUP(A457,ARTICLES!$A$1:$BE$1292,57,FALSE)</f>
        <v>AS</v>
      </c>
      <c r="F457" s="56">
        <f>VLOOKUP(A457,ARTICLES!$A$1:$AZ$1292,52,FALSE)</f>
        <v>0</v>
      </c>
      <c r="G457" s="57"/>
      <c r="H457" s="58">
        <v>49.1</v>
      </c>
      <c r="I457" s="41"/>
      <c r="J457" s="42">
        <v>51.549749999999989</v>
      </c>
      <c r="K457" s="41">
        <v>4.9893075356415219E-2</v>
      </c>
      <c r="L457" s="43">
        <v>51.54</v>
      </c>
      <c r="M457" s="41">
        <v>-1.8913767768009959E-4</v>
      </c>
      <c r="N457" s="44">
        <f>VLOOKUP(A457,'BASE ARTICLE SAMUEL 25012023 v1'!$A$1:$K$1287,11,FALSE)</f>
        <v>51.54</v>
      </c>
      <c r="O457" s="69" t="str">
        <f t="shared" si="25"/>
        <v/>
      </c>
      <c r="P457" s="48">
        <f>VLOOKUP(A457,'BASE ARTICLE SAMUEL 25012023 v2'!$A$1:$K$4927,11,FALSE)</f>
        <v>51.54</v>
      </c>
      <c r="Q457" s="85">
        <f t="shared" si="24"/>
        <v>0</v>
      </c>
      <c r="R457" s="36">
        <f>VLOOKUP(A457,'Synthèse des ventes 2022'!$A$3:$C$535,3,FALSE)</f>
        <v>18</v>
      </c>
      <c r="S457" s="67" t="s">
        <v>4408</v>
      </c>
    </row>
    <row r="458" spans="1:19" ht="15.75" thickBot="1" x14ac:dyDescent="0.3">
      <c r="A458" s="55" t="s">
        <v>1036</v>
      </c>
      <c r="B458" s="56" t="s">
        <v>3877</v>
      </c>
      <c r="C458" s="93"/>
      <c r="D458" s="93" t="e">
        <f>VLOOKUP(A458,'Avec déclinaison'!$F$12:$I$374,6,FALSE)</f>
        <v>#REF!</v>
      </c>
      <c r="E458" s="56" t="str">
        <f>VLOOKUP(A458,ARTICLES!$A$1:$BE$1292,57,FALSE)</f>
        <v>Z</v>
      </c>
      <c r="F458" s="56">
        <f>VLOOKUP(A458,ARTICLES!$A$1:$AZ$1292,52,FALSE)</f>
        <v>0</v>
      </c>
      <c r="G458" s="57"/>
      <c r="H458" s="58">
        <v>25.26</v>
      </c>
      <c r="I458" s="41"/>
      <c r="J458" s="42">
        <v>26.523000000000003</v>
      </c>
      <c r="K458" s="41">
        <v>5.0000000000000065E-2</v>
      </c>
      <c r="L458" s="43">
        <v>26.52</v>
      </c>
      <c r="M458" s="41">
        <v>-1.1310937676747223E-4</v>
      </c>
      <c r="N458" s="44">
        <f>VLOOKUP(A458,'BASE ARTICLE SAMUEL 25012023 v1'!$A$1:$K$1287,11,FALSE)</f>
        <v>26.52</v>
      </c>
      <c r="O458" s="69" t="str">
        <f t="shared" si="25"/>
        <v/>
      </c>
      <c r="P458" s="48">
        <f>VLOOKUP(A458,'BASE ARTICLE SAMUEL 25012023 v2'!$A$1:$K$4927,11,FALSE)</f>
        <v>26.52</v>
      </c>
      <c r="Q458" s="85">
        <f t="shared" si="24"/>
        <v>0</v>
      </c>
      <c r="R458" s="36">
        <f>VLOOKUP(A458,'Synthèse des ventes 2022'!$A$3:$C$535,3,FALSE)</f>
        <v>1</v>
      </c>
      <c r="S458" s="67" t="s">
        <v>4408</v>
      </c>
    </row>
    <row r="459" spans="1:19" ht="15.75" thickBot="1" x14ac:dyDescent="0.3">
      <c r="A459" s="55" t="s">
        <v>1681</v>
      </c>
      <c r="B459" s="56" t="s">
        <v>3878</v>
      </c>
      <c r="C459" s="93"/>
      <c r="D459" s="93" t="e">
        <f>VLOOKUP(A459,'Avec déclinaison'!$F$12:$I$374,6,FALSE)</f>
        <v>#REF!</v>
      </c>
      <c r="E459" s="56" t="str">
        <f>VLOOKUP(A459,ARTICLES!$A$1:$BE$1292,57,FALSE)</f>
        <v>AS</v>
      </c>
      <c r="F459" s="56">
        <f>VLOOKUP(A459,ARTICLES!$A$1:$AZ$1292,52,FALSE)</f>
        <v>0</v>
      </c>
      <c r="G459" s="57"/>
      <c r="H459" s="58">
        <v>32.64</v>
      </c>
      <c r="I459" s="41"/>
      <c r="J459" s="42">
        <v>34.272000000000006</v>
      </c>
      <c r="K459" s="41">
        <v>5.0000000000000155E-2</v>
      </c>
      <c r="L459" s="43">
        <v>34.26</v>
      </c>
      <c r="M459" s="41">
        <v>-3.5014005602262949E-4</v>
      </c>
      <c r="N459" s="44">
        <f>VLOOKUP(A459,'BASE ARTICLE SAMUEL 25012023 v1'!$A$1:$K$1287,11,FALSE)</f>
        <v>34.26</v>
      </c>
      <c r="O459" s="69" t="str">
        <f t="shared" si="25"/>
        <v/>
      </c>
      <c r="P459" s="48">
        <f>VLOOKUP(A459,'BASE ARTICLE SAMUEL 25012023 v2'!$A$1:$K$4927,11,FALSE)</f>
        <v>34.26</v>
      </c>
      <c r="Q459" s="85">
        <f t="shared" si="24"/>
        <v>0</v>
      </c>
      <c r="R459" s="36">
        <f>VLOOKUP(A459,'Synthèse des ventes 2022'!$A$3:$C$535,3,FALSE)</f>
        <v>1</v>
      </c>
      <c r="S459" s="67" t="s">
        <v>4408</v>
      </c>
    </row>
    <row r="460" spans="1:19" ht="15.75" thickBot="1" x14ac:dyDescent="0.3">
      <c r="A460" s="55" t="s">
        <v>1683</v>
      </c>
      <c r="B460" s="56" t="s">
        <v>3879</v>
      </c>
      <c r="C460" s="93"/>
      <c r="D460" s="93" t="e">
        <f>VLOOKUP(A460,'Avec déclinaison'!$F$12:$I$374,6,FALSE)</f>
        <v>#REF!</v>
      </c>
      <c r="E460" s="56" t="str">
        <f>VLOOKUP(A460,ARTICLES!$A$1:$BE$1292,57,FALSE)</f>
        <v>AS</v>
      </c>
      <c r="F460" s="56">
        <f>VLOOKUP(A460,ARTICLES!$A$1:$AZ$1292,52,FALSE)</f>
        <v>0</v>
      </c>
      <c r="G460" s="57"/>
      <c r="H460" s="58">
        <v>72.38</v>
      </c>
      <c r="I460" s="41"/>
      <c r="J460" s="42">
        <v>75.993750000000006</v>
      </c>
      <c r="K460" s="41">
        <v>4.9927466150870549E-2</v>
      </c>
      <c r="L460" s="43">
        <v>75.989999999999995</v>
      </c>
      <c r="M460" s="41">
        <v>-4.9346163335942758E-5</v>
      </c>
      <c r="N460" s="44">
        <f>VLOOKUP(A460,'BASE ARTICLE SAMUEL 25012023 v1'!$A$1:$K$1287,11,FALSE)</f>
        <v>75.989999999999995</v>
      </c>
      <c r="O460" s="69" t="str">
        <f t="shared" si="25"/>
        <v/>
      </c>
      <c r="P460" s="48">
        <f>VLOOKUP(A460,'BASE ARTICLE SAMUEL 25012023 v2'!$A$1:$K$4927,11,FALSE)</f>
        <v>75.989999999999995</v>
      </c>
      <c r="Q460" s="85">
        <f t="shared" si="24"/>
        <v>0</v>
      </c>
      <c r="R460" s="36">
        <f>VLOOKUP(A460,'Synthèse des ventes 2022'!$A$3:$C$535,3,FALSE)</f>
        <v>4</v>
      </c>
      <c r="S460" s="67" t="s">
        <v>4408</v>
      </c>
    </row>
    <row r="461" spans="1:19" ht="15.75" thickBot="1" x14ac:dyDescent="0.3">
      <c r="A461" s="55" t="s">
        <v>1679</v>
      </c>
      <c r="B461" s="56" t="s">
        <v>3880</v>
      </c>
      <c r="C461" s="93"/>
      <c r="D461" s="93" t="e">
        <f>VLOOKUP(A461,'Avec déclinaison'!$F$12:$I$374,6,FALSE)</f>
        <v>#REF!</v>
      </c>
      <c r="E461" s="56" t="str">
        <f>VLOOKUP(A461,ARTICLES!$A$1:$BE$1292,57,FALSE)</f>
        <v>AS</v>
      </c>
      <c r="F461" s="56">
        <f>VLOOKUP(A461,ARTICLES!$A$1:$AZ$1292,52,FALSE)</f>
        <v>0</v>
      </c>
      <c r="G461" s="57"/>
      <c r="H461" s="58">
        <v>23.34</v>
      </c>
      <c r="I461" s="41"/>
      <c r="J461" s="42">
        <v>24.494399999999999</v>
      </c>
      <c r="K461" s="41">
        <v>4.9460154241645203E-2</v>
      </c>
      <c r="L461" s="43">
        <v>24.494999999999997</v>
      </c>
      <c r="M461" s="41">
        <v>2.449539486570815E-5</v>
      </c>
      <c r="N461" s="44">
        <f>VLOOKUP(A461,'BASE ARTICLE SAMUEL 25012023 v1'!$A$1:$K$1287,11,FALSE)</f>
        <v>24.494999999999997</v>
      </c>
      <c r="O461" s="69"/>
      <c r="P461" s="48">
        <f>VLOOKUP(A461,'BASE ARTICLE SAMUEL 25012023 v2'!$A$1:$K$4927,11,FALSE)</f>
        <v>24.494999999999997</v>
      </c>
      <c r="Q461" s="85">
        <f t="shared" si="24"/>
        <v>0</v>
      </c>
      <c r="R461" s="36">
        <f>VLOOKUP(A461,'Synthèse des ventes 2022'!$A$3:$C$535,3,FALSE)</f>
        <v>7</v>
      </c>
      <c r="S461" s="67" t="s">
        <v>4408</v>
      </c>
    </row>
    <row r="462" spans="1:19" ht="15.75" thickBot="1" x14ac:dyDescent="0.3">
      <c r="A462" s="55" t="s">
        <v>1677</v>
      </c>
      <c r="B462" s="56" t="s">
        <v>3881</v>
      </c>
      <c r="C462" s="93"/>
      <c r="D462" s="93" t="e">
        <f>VLOOKUP(A462,'Avec déclinaison'!$F$12:$I$374,6,FALSE)</f>
        <v>#REF!</v>
      </c>
      <c r="E462" s="56" t="str">
        <f>VLOOKUP(A462,ARTICLES!$A$1:$BE$1292,57,FALSE)</f>
        <v>AS</v>
      </c>
      <c r="F462" s="56">
        <f>VLOOKUP(A462,ARTICLES!$A$1:$AZ$1292,52,FALSE)</f>
        <v>0</v>
      </c>
      <c r="G462" s="57"/>
      <c r="H462" s="58">
        <v>26.04</v>
      </c>
      <c r="I462" s="41"/>
      <c r="J462" s="42">
        <v>27.3294</v>
      </c>
      <c r="K462" s="41">
        <v>4.9516129032258084E-2</v>
      </c>
      <c r="L462" s="43">
        <v>27.33</v>
      </c>
      <c r="M462" s="41">
        <v>2.1954378800800663E-5</v>
      </c>
      <c r="N462" s="44">
        <f>VLOOKUP(A462,'BASE ARTICLE SAMUEL 25012023 v1'!$A$1:$K$1287,11,FALSE)</f>
        <v>27.33</v>
      </c>
      <c r="O462" s="69" t="str">
        <f t="shared" si="25"/>
        <v/>
      </c>
      <c r="P462" s="48">
        <f>VLOOKUP(A462,'BASE ARTICLE SAMUEL 25012023 v2'!$A$1:$K$4927,11,FALSE)</f>
        <v>27.33</v>
      </c>
      <c r="Q462" s="85">
        <f t="shared" si="24"/>
        <v>0</v>
      </c>
      <c r="R462" s="36">
        <f>VLOOKUP(A462,'Synthèse des ventes 2022'!$A$3:$C$535,3,FALSE)</f>
        <v>16</v>
      </c>
      <c r="S462" s="67" t="s">
        <v>4408</v>
      </c>
    </row>
    <row r="463" spans="1:19" ht="15.75" thickBot="1" x14ac:dyDescent="0.3">
      <c r="A463" s="55">
        <v>1510064</v>
      </c>
      <c r="B463" s="56" t="s">
        <v>3882</v>
      </c>
      <c r="C463" s="93"/>
      <c r="D463" s="93" t="e">
        <f>VLOOKUP(A463,'Avec déclinaison'!$F$12:$I$374,6,FALSE)</f>
        <v>#REF!</v>
      </c>
      <c r="E463" s="56" t="str">
        <f>VLOOKUP(A463,ARTICLES!$A$1:$BE$1292,57,FALSE)</f>
        <v>AN</v>
      </c>
      <c r="F463" s="56">
        <f>VLOOKUP(A463,ARTICLES!$A$1:$AZ$1292,52,FALSE)</f>
        <v>0</v>
      </c>
      <c r="G463" s="57"/>
      <c r="H463" s="58">
        <v>39.22</v>
      </c>
      <c r="I463" s="41"/>
      <c r="J463" s="42">
        <v>39.22</v>
      </c>
      <c r="K463" s="41">
        <v>0</v>
      </c>
      <c r="L463" s="43">
        <v>44.414400000000001</v>
      </c>
      <c r="M463" s="41">
        <v>0.13244263131055589</v>
      </c>
      <c r="N463" s="44">
        <f>VLOOKUP(A463,'BASE ARTICLE SAMUEL 25012023 v1'!$A$1:$K$1287,11,FALSE)</f>
        <v>44.416000000000004</v>
      </c>
      <c r="O463" s="69"/>
      <c r="P463" s="48">
        <f>VLOOKUP(A463,'BASE ARTICLE SAMUEL 25012023 v2'!$A$1:$K$4927,11,FALSE)</f>
        <v>44.416000000000004</v>
      </c>
      <c r="Q463" s="85">
        <f t="shared" si="24"/>
        <v>3.6024352462340516E-5</v>
      </c>
      <c r="R463" s="36">
        <f>VLOOKUP(A463,'Synthèse des ventes 2022'!$A$3:$C$535,3,FALSE)</f>
        <v>13</v>
      </c>
      <c r="S463" s="67" t="s">
        <v>4408</v>
      </c>
    </row>
    <row r="464" spans="1:19" ht="15.75" thickBot="1" x14ac:dyDescent="0.3">
      <c r="A464" s="55">
        <v>1510041</v>
      </c>
      <c r="B464" s="56" t="s">
        <v>3883</v>
      </c>
      <c r="C464" s="93"/>
      <c r="D464" s="93" t="e">
        <f>VLOOKUP(A464,'Avec déclinaison'!$F$12:$I$374,6,FALSE)</f>
        <v>#REF!</v>
      </c>
      <c r="E464" s="56" t="str">
        <f>VLOOKUP(A464,ARTICLES!$A$1:$BE$1292,57,FALSE)</f>
        <v>AS</v>
      </c>
      <c r="F464" s="56">
        <f>VLOOKUP(A464,ARTICLES!$A$1:$AZ$1292,52,FALSE)</f>
        <v>0</v>
      </c>
      <c r="G464" s="57"/>
      <c r="H464" s="58">
        <v>20.309999999999999</v>
      </c>
      <c r="I464" s="41"/>
      <c r="J464" s="42">
        <v>20.309999999999999</v>
      </c>
      <c r="K464" s="41">
        <v>0</v>
      </c>
      <c r="L464" s="43">
        <v>21.567</v>
      </c>
      <c r="M464" s="41">
        <v>6.1890694239291062E-2</v>
      </c>
      <c r="N464" s="44">
        <f>VLOOKUP(A464,'BASE ARTICLE SAMUEL 25012023 v1'!$A$1:$K$1287,11,FALSE)</f>
        <v>21.57</v>
      </c>
      <c r="O464" s="69"/>
      <c r="P464" s="48">
        <f>VLOOKUP(A464,'BASE ARTICLE SAMUEL 25012023 v2'!$A$1:$K$4927,11,FALSE)</f>
        <v>21.57</v>
      </c>
      <c r="Q464" s="85">
        <f t="shared" si="24"/>
        <v>1.3910140492419501E-4</v>
      </c>
      <c r="R464" s="36"/>
      <c r="S464" s="67" t="s">
        <v>4408</v>
      </c>
    </row>
    <row r="465" spans="1:19" ht="15.75" thickBot="1" x14ac:dyDescent="0.3">
      <c r="A465" s="65" t="s">
        <v>1388</v>
      </c>
      <c r="B465" s="66" t="s">
        <v>3884</v>
      </c>
      <c r="C465" s="95"/>
      <c r="D465" s="95" t="e">
        <f>VLOOKUP(A465,'Avec déclinaison'!$F$12:$I$374,6,FALSE)</f>
        <v>#REF!</v>
      </c>
      <c r="E465" s="66" t="str">
        <f>VLOOKUP(A465,ARTICLES!$A$1:$BE$1292,57,FALSE)</f>
        <v>AS</v>
      </c>
      <c r="F465" s="66">
        <f>VLOOKUP(A465,ARTICLES!$A$1:$AZ$1292,52,FALSE)</f>
        <v>0</v>
      </c>
      <c r="G465" s="57"/>
      <c r="H465" s="58"/>
      <c r="I465" s="41"/>
      <c r="J465" s="42">
        <v>949.2</v>
      </c>
      <c r="K465" s="41"/>
      <c r="L465" s="43">
        <v>949.19999999999993</v>
      </c>
      <c r="M465" s="41">
        <v>-1.1977121546735781E-16</v>
      </c>
      <c r="N465" s="44">
        <f>VLOOKUP(A465,'BASE ARTICLE SAMUEL 25012023 v1'!$A$1:$K$1287,11,FALSE)</f>
        <v>949.19999999999993</v>
      </c>
      <c r="O465" s="69" t="str">
        <f t="shared" si="25"/>
        <v/>
      </c>
      <c r="P465" s="48">
        <f>VLOOKUP(A465,'BASE ARTICLE SAMUEL 25012023 v2'!$A$1:$K$4927,11,FALSE)</f>
        <v>949.19999999999993</v>
      </c>
      <c r="Q465" s="85">
        <f t="shared" si="24"/>
        <v>0</v>
      </c>
      <c r="R465" s="36"/>
      <c r="S465" s="67" t="s">
        <v>4408</v>
      </c>
    </row>
    <row r="466" spans="1:19" ht="15.75" thickBot="1" x14ac:dyDescent="0.3">
      <c r="A466" s="65" t="s">
        <v>1390</v>
      </c>
      <c r="B466" s="66" t="s">
        <v>3885</v>
      </c>
      <c r="C466" s="95"/>
      <c r="D466" s="95" t="e">
        <f>VLOOKUP(A466,'Avec déclinaison'!$F$12:$I$374,6,FALSE)</f>
        <v>#REF!</v>
      </c>
      <c r="E466" s="66" t="str">
        <f>VLOOKUP(A466,ARTICLES!$A$1:$BE$1292,57,FALSE)</f>
        <v>AS</v>
      </c>
      <c r="F466" s="66">
        <f>VLOOKUP(A466,ARTICLES!$A$1:$AZ$1292,52,FALSE)</f>
        <v>0</v>
      </c>
      <c r="G466" s="57"/>
      <c r="H466" s="58"/>
      <c r="I466" s="41"/>
      <c r="J466" s="42">
        <v>1898.4</v>
      </c>
      <c r="K466" s="41"/>
      <c r="L466" s="43">
        <v>1898.3999999999999</v>
      </c>
      <c r="M466" s="41">
        <v>-1.1977121546735781E-16</v>
      </c>
      <c r="N466" s="44">
        <f>VLOOKUP(A466,'BASE ARTICLE SAMUEL 25012023 v1'!$A$1:$K$1287,11,FALSE)</f>
        <v>1898.3999999999999</v>
      </c>
      <c r="O466" s="69" t="str">
        <f t="shared" si="25"/>
        <v/>
      </c>
      <c r="P466" s="48">
        <f>VLOOKUP(A466,'BASE ARTICLE SAMUEL 25012023 v2'!$A$1:$K$4927,11,FALSE)</f>
        <v>1898.3999999999999</v>
      </c>
      <c r="Q466" s="85">
        <f t="shared" si="24"/>
        <v>0</v>
      </c>
      <c r="R466" s="36">
        <f>VLOOKUP(A466,'Synthèse des ventes 2022'!$A$3:$C$535,3,FALSE)</f>
        <v>1</v>
      </c>
      <c r="S466" s="67" t="s">
        <v>4408</v>
      </c>
    </row>
    <row r="467" spans="1:19" ht="15.75" thickBot="1" x14ac:dyDescent="0.3">
      <c r="A467" s="65" t="s">
        <v>1573</v>
      </c>
      <c r="B467" s="66" t="s">
        <v>3886</v>
      </c>
      <c r="C467" s="95"/>
      <c r="D467" s="95" t="e">
        <f>VLOOKUP(A467,'Avec déclinaison'!$F$12:$I$374,6,FALSE)</f>
        <v>#REF!</v>
      </c>
      <c r="E467" s="66" t="str">
        <f>VLOOKUP(A467,ARTICLES!$A$1:$BE$1292,57,FALSE)</f>
        <v>AS</v>
      </c>
      <c r="F467" s="66">
        <f>VLOOKUP(A467,ARTICLES!$A$1:$AZ$1292,52,FALSE)</f>
        <v>0</v>
      </c>
      <c r="G467" s="57"/>
      <c r="H467" s="58"/>
      <c r="I467" s="41"/>
      <c r="J467" s="42">
        <v>54.68</v>
      </c>
      <c r="K467" s="41"/>
      <c r="L467" s="43">
        <v>58.650000000000006</v>
      </c>
      <c r="M467" s="41">
        <v>7.2604242867593385E-2</v>
      </c>
      <c r="N467" s="44">
        <f>VLOOKUP(A467,'BASE ARTICLE SAMUEL 25012023 v1'!$A$1:$K$1287,11,FALSE)*50</f>
        <v>47.452500000000001</v>
      </c>
      <c r="O467" s="69">
        <f t="shared" si="25"/>
        <v>-0.19092071611253203</v>
      </c>
      <c r="P467" s="48">
        <f>VLOOKUP(A467,'BASE ARTICLE SAMUEL 25012023 v2'!$A$1:$K$4927,11,FALSE)*50</f>
        <v>47.452500000000001</v>
      </c>
      <c r="Q467" s="85">
        <f t="shared" si="24"/>
        <v>-0.19092071611253203</v>
      </c>
      <c r="R467" s="36">
        <f>VLOOKUP(A467,'Synthèse des ventes 2022'!$A$3:$C$535,3,FALSE)</f>
        <v>16</v>
      </c>
      <c r="S467" s="67" t="s">
        <v>4410</v>
      </c>
    </row>
    <row r="468" spans="1:19" ht="15.75" thickBot="1" x14ac:dyDescent="0.3">
      <c r="A468" s="65" t="s">
        <v>1566</v>
      </c>
      <c r="B468" s="66" t="s">
        <v>3887</v>
      </c>
      <c r="C468" s="95"/>
      <c r="D468" s="95" t="e">
        <f>VLOOKUP(A468,'Avec déclinaison'!$F$12:$I$374,6,FALSE)</f>
        <v>#REF!</v>
      </c>
      <c r="E468" s="66" t="str">
        <f>VLOOKUP(A468,ARTICLES!$A$1:$BE$1292,57,FALSE)</f>
        <v>AS</v>
      </c>
      <c r="F468" s="66">
        <f>VLOOKUP(A468,ARTICLES!$A$1:$AZ$1292,52,FALSE)</f>
        <v>0</v>
      </c>
      <c r="G468" s="57"/>
      <c r="H468" s="58"/>
      <c r="I468" s="41"/>
      <c r="J468" s="42">
        <v>144</v>
      </c>
      <c r="K468" s="41"/>
      <c r="L468" s="43">
        <v>156.4</v>
      </c>
      <c r="M468" s="41">
        <v>8.6111111111111152E-2</v>
      </c>
      <c r="N468" s="44">
        <f>VLOOKUP(A468,'BASE ARTICLE SAMUEL 25012023 v1'!$A$1:$K$1287,11,FALSE)*100</f>
        <v>94.905000000000001</v>
      </c>
      <c r="O468" s="69">
        <f t="shared" si="25"/>
        <v>-0.39319053708439899</v>
      </c>
      <c r="P468" s="48">
        <f>VLOOKUP(A468,'BASE ARTICLE SAMUEL 25012023 v2'!$A$1:$K$4927,11,FALSE)*100</f>
        <v>94.905000000000001</v>
      </c>
      <c r="Q468" s="85">
        <f t="shared" si="24"/>
        <v>-0.39319053708439899</v>
      </c>
      <c r="R468" s="36">
        <f>VLOOKUP(A468,'Synthèse des ventes 2022'!$A$3:$C$535,3,FALSE)</f>
        <v>3</v>
      </c>
      <c r="S468" s="67" t="s">
        <v>4410</v>
      </c>
    </row>
    <row r="469" spans="1:19" ht="15.75" thickBot="1" x14ac:dyDescent="0.3">
      <c r="A469" s="65" t="s">
        <v>2064</v>
      </c>
      <c r="B469" s="66" t="s">
        <v>3888</v>
      </c>
      <c r="C469" s="95"/>
      <c r="D469" s="95" t="e">
        <f>VLOOKUP(A469,'Avec déclinaison'!$F$12:$I$374,6,FALSE)</f>
        <v>#REF!</v>
      </c>
      <c r="E469" s="66" t="str">
        <f>VLOOKUP(A469,ARTICLES!$A$1:$BE$1292,57,FALSE)</f>
        <v>AS</v>
      </c>
      <c r="F469" s="66">
        <f>VLOOKUP(A469,ARTICLES!$A$1:$AZ$1292,52,FALSE)</f>
        <v>0</v>
      </c>
      <c r="G469" s="57"/>
      <c r="H469" s="58"/>
      <c r="I469" s="41"/>
      <c r="J469" s="42">
        <v>502.25</v>
      </c>
      <c r="K469" s="41"/>
      <c r="L469" s="43">
        <v>586.5</v>
      </c>
      <c r="M469" s="41">
        <v>0.16774514683922351</v>
      </c>
      <c r="N469" s="44">
        <f>VLOOKUP(A469,'BASE ARTICLE SAMUEL 25012023 v1'!$A$1:$K$1287,11,FALSE)*500</f>
        <v>474.52500000000003</v>
      </c>
      <c r="O469" s="69">
        <f t="shared" si="25"/>
        <v>-0.19092071611253192</v>
      </c>
      <c r="P469" s="48">
        <f>VLOOKUP(A469,'BASE ARTICLE SAMUEL 25012023 v2'!$A$1:$K$4927,11,FALSE)*500</f>
        <v>474.52500000000003</v>
      </c>
      <c r="Q469" s="85">
        <f t="shared" si="24"/>
        <v>-0.19092071611253192</v>
      </c>
      <c r="R469" s="36">
        <f>VLOOKUP(A469,'Synthèse des ventes 2022'!$A$3:$C$535,3,FALSE)</f>
        <v>3</v>
      </c>
      <c r="S469" s="67" t="s">
        <v>4410</v>
      </c>
    </row>
    <row r="470" spans="1:19" ht="15.75" thickBot="1" x14ac:dyDescent="0.3">
      <c r="A470" s="65" t="s">
        <v>1501</v>
      </c>
      <c r="B470" s="66" t="s">
        <v>3889</v>
      </c>
      <c r="C470" s="95"/>
      <c r="D470" s="95" t="e">
        <f>VLOOKUP(A470,'Avec déclinaison'!$F$12:$I$374,6,FALSE)</f>
        <v>#REF!</v>
      </c>
      <c r="E470" s="66" t="str">
        <f>VLOOKUP(A470,ARTICLES!$A$1:$BE$1292,57,FALSE)</f>
        <v>AS</v>
      </c>
      <c r="F470" s="66">
        <f>VLOOKUP(A470,ARTICLES!$A$1:$AZ$1292,52,FALSE)</f>
        <v>0</v>
      </c>
      <c r="G470" s="57"/>
      <c r="H470" s="58"/>
      <c r="I470" s="41"/>
      <c r="J470" s="42">
        <v>38.4</v>
      </c>
      <c r="K470" s="41"/>
      <c r="L470" s="43">
        <v>39.1</v>
      </c>
      <c r="M470" s="41">
        <v>1.8229166666666741E-2</v>
      </c>
      <c r="N470" s="44">
        <f>VLOOKUP(A470,'BASE ARTICLE SAMUEL 25012023 v1'!$A$1:$K$1287,11,FALSE)*25</f>
        <v>23.72625</v>
      </c>
      <c r="O470" s="69">
        <f t="shared" si="25"/>
        <v>-0.39319053708439899</v>
      </c>
      <c r="P470" s="48">
        <f>VLOOKUP(A470,'BASE ARTICLE SAMUEL 25012023 v2'!$A$1:$K$4927,11,FALSE)*25</f>
        <v>23.72625</v>
      </c>
      <c r="Q470" s="85">
        <f t="shared" si="24"/>
        <v>-0.39319053708439899</v>
      </c>
      <c r="R470" s="36">
        <f>VLOOKUP(A470,'Synthèse des ventes 2022'!$A$3:$C$535,3,FALSE)</f>
        <v>2</v>
      </c>
      <c r="S470" s="67" t="s">
        <v>4410</v>
      </c>
    </row>
    <row r="471" spans="1:19" ht="15.75" thickBot="1" x14ac:dyDescent="0.3">
      <c r="A471" s="65" t="s">
        <v>2028</v>
      </c>
      <c r="B471" s="66" t="s">
        <v>1517</v>
      </c>
      <c r="C471" s="95"/>
      <c r="D471" s="95" t="e">
        <f>VLOOKUP(A471,'Avec déclinaison'!$F$12:$I$374,6,FALSE)</f>
        <v>#REF!</v>
      </c>
      <c r="E471" s="66" t="str">
        <f>VLOOKUP(A471,ARTICLES!$A$1:$BE$1292,57,FALSE)</f>
        <v>AF</v>
      </c>
      <c r="F471" s="66">
        <f>VLOOKUP(A471,ARTICLES!$A$1:$AZ$1292,52,FALSE)</f>
        <v>0</v>
      </c>
      <c r="G471" s="57"/>
      <c r="H471" s="58"/>
      <c r="I471" s="41"/>
      <c r="J471" s="42">
        <v>39.4</v>
      </c>
      <c r="K471" s="41"/>
      <c r="L471" s="43">
        <v>72.709999999999994</v>
      </c>
      <c r="M471" s="41">
        <v>0.84543147208121816</v>
      </c>
      <c r="N471" s="44">
        <f>VLOOKUP(A471,'BASE ARTICLE SAMUEL 25012023 v1'!$A$1:$K$1287,11,FALSE)</f>
        <v>76.857500000000002</v>
      </c>
      <c r="O471" s="69">
        <f t="shared" si="25"/>
        <v>5.7041672397194446E-2</v>
      </c>
      <c r="P471" s="48">
        <f>VLOOKUP(A471,'BASE ARTICLE SAMUEL 25012023 v2'!$A$1:$K$4927,11,FALSE)</f>
        <v>76.857500000000002</v>
      </c>
      <c r="Q471" s="85">
        <f t="shared" si="24"/>
        <v>5.7041672397194446E-2</v>
      </c>
      <c r="R471" s="36">
        <f>VLOOKUP(A471,'Synthèse des ventes 2022'!$A$3:$C$535,3,FALSE)</f>
        <v>20</v>
      </c>
      <c r="S471" s="67" t="s">
        <v>4408</v>
      </c>
    </row>
    <row r="472" spans="1:19" ht="15.75" thickBot="1" x14ac:dyDescent="0.3">
      <c r="A472" s="65" t="s">
        <v>2029</v>
      </c>
      <c r="B472" s="66" t="s">
        <v>2030</v>
      </c>
      <c r="C472" s="95"/>
      <c r="D472" s="95" t="e">
        <f>VLOOKUP(A472,'Avec déclinaison'!$F$12:$I$374,6,FALSE)</f>
        <v>#REF!</v>
      </c>
      <c r="E472" s="66" t="str">
        <f>VLOOKUP(A472,ARTICLES!$A$1:$BE$1292,57,FALSE)</f>
        <v>AF</v>
      </c>
      <c r="F472" s="66">
        <f>VLOOKUP(A472,ARTICLES!$A$1:$AZ$1292,52,FALSE)</f>
        <v>0</v>
      </c>
      <c r="G472" s="57"/>
      <c r="H472" s="58"/>
      <c r="I472" s="41"/>
      <c r="J472" s="42">
        <v>40.4</v>
      </c>
      <c r="K472" s="41"/>
      <c r="L472" s="43">
        <v>70</v>
      </c>
      <c r="M472" s="41">
        <v>0.73267326732673277</v>
      </c>
      <c r="N472" s="44">
        <f>VLOOKUP(A472,'BASE ARTICLE SAMUEL 25012023 v1'!$A$1:$K$1287,11,FALSE)</f>
        <v>75.301000000000016</v>
      </c>
      <c r="O472" s="69">
        <f t="shared" si="25"/>
        <v>7.5728571428571659E-2</v>
      </c>
      <c r="P472" s="48">
        <f>VLOOKUP(A472,'BASE ARTICLE SAMUEL 25012023 v2'!$A$1:$K$4927,11,FALSE)</f>
        <v>75.301000000000016</v>
      </c>
      <c r="Q472" s="85">
        <f t="shared" si="24"/>
        <v>7.5728571428571659E-2</v>
      </c>
      <c r="R472" s="36">
        <f>VLOOKUP(A472,'Synthèse des ventes 2022'!$A$3:$C$535,3,FALSE)</f>
        <v>31</v>
      </c>
      <c r="S472" s="67" t="s">
        <v>4408</v>
      </c>
    </row>
    <row r="473" spans="1:19" ht="15.75" thickBot="1" x14ac:dyDescent="0.3">
      <c r="A473" s="65" t="s">
        <v>1663</v>
      </c>
      <c r="B473" s="66" t="s">
        <v>1664</v>
      </c>
      <c r="C473" s="95">
        <f>VLOOKUP(A473,'Sans déclinaison'!$D$1:$J$187,7,FALSE)</f>
        <v>0</v>
      </c>
      <c r="D473" s="95"/>
      <c r="E473" s="66" t="str">
        <f>VLOOKUP(A473,ARTICLES!$A$1:$BE$1292,57,FALSE)</f>
        <v>AS</v>
      </c>
      <c r="F473" s="66">
        <f>VLOOKUP(A473,ARTICLES!$A$1:$AZ$1292,52,FALSE)</f>
        <v>0</v>
      </c>
      <c r="G473" s="57"/>
      <c r="H473" s="58"/>
      <c r="I473" s="41"/>
      <c r="J473" s="42">
        <v>75</v>
      </c>
      <c r="K473" s="41"/>
      <c r="L473" s="43">
        <v>75</v>
      </c>
      <c r="M473" s="41">
        <v>0</v>
      </c>
      <c r="N473" s="44">
        <f>VLOOKUP(A473,'BASE ARTICLE SAMUEL 25012023 v1'!$A$1:$K$1287,11,FALSE)</f>
        <v>75</v>
      </c>
      <c r="O473" s="69" t="str">
        <f t="shared" si="25"/>
        <v/>
      </c>
      <c r="P473" s="48">
        <f>VLOOKUP(A473,'BASE ARTICLE SAMUEL 25012023 v2'!$A$1:$K$4927,11,FALSE)</f>
        <v>75</v>
      </c>
      <c r="Q473" s="85">
        <f t="shared" si="24"/>
        <v>0</v>
      </c>
      <c r="R473" s="36">
        <f>VLOOKUP(A473,'Synthèse des ventes 2022'!$A$3:$C$535,3,FALSE)</f>
        <v>1</v>
      </c>
      <c r="S473" s="67" t="s">
        <v>4408</v>
      </c>
    </row>
    <row r="474" spans="1:19" ht="15.75" thickBot="1" x14ac:dyDescent="0.3">
      <c r="A474" s="65" t="s">
        <v>1535</v>
      </c>
      <c r="B474" s="66" t="s">
        <v>1536</v>
      </c>
      <c r="C474" s="95">
        <f>VLOOKUP(A474,'Sans déclinaison'!$D$1:$J$187,7,FALSE)</f>
        <v>1</v>
      </c>
      <c r="D474" s="95"/>
      <c r="E474" s="66" t="str">
        <f>VLOOKUP(A474,ARTICLES!$A$1:$BE$1292,57,FALSE)</f>
        <v>AS</v>
      </c>
      <c r="F474" s="66">
        <f>VLOOKUP(A474,ARTICLES!$A$1:$AZ$1292,52,FALSE)</f>
        <v>0</v>
      </c>
      <c r="G474" s="57"/>
      <c r="H474" s="58"/>
      <c r="I474" s="41"/>
      <c r="J474" s="42">
        <v>18.62</v>
      </c>
      <c r="K474" s="41"/>
      <c r="L474" s="43">
        <v>18.615000000000002</v>
      </c>
      <c r="M474" s="41">
        <v>-2.6852846401713236E-4</v>
      </c>
      <c r="N474" s="44">
        <f>VLOOKUP(A474,'BASE ARTICLE SAMUEL 25012023 v1'!$A$1:$K$1287,11,FALSE)</f>
        <v>19.544999999999998</v>
      </c>
      <c r="O474" s="69">
        <f t="shared" si="25"/>
        <v>4.9959709911361595E-2</v>
      </c>
      <c r="P474" s="48">
        <f>VLOOKUP(A474,'BASE ARTICLE SAMUEL 25012023 v2'!$A$1:$K$4927,11,FALSE)</f>
        <v>19.544999999999998</v>
      </c>
      <c r="Q474" s="85">
        <f t="shared" si="24"/>
        <v>4.9959709911361595E-2</v>
      </c>
      <c r="R474" s="36">
        <f>VLOOKUP(A474,'Synthèse des ventes 2022'!$A$3:$C$535,3,FALSE)</f>
        <v>25</v>
      </c>
      <c r="S474" s="67" t="s">
        <v>4408</v>
      </c>
    </row>
    <row r="475" spans="1:19" ht="15.75" thickBot="1" x14ac:dyDescent="0.3">
      <c r="A475" s="65" t="s">
        <v>2373</v>
      </c>
      <c r="B475" s="66" t="s">
        <v>2374</v>
      </c>
      <c r="C475" s="95">
        <f>VLOOKUP(A475,'Sans déclinaison'!$D$1:$J$187,7,FALSE)</f>
        <v>0</v>
      </c>
      <c r="D475" s="95"/>
      <c r="E475" s="66" t="str">
        <f>VLOOKUP(A475,ARTICLES!$A$1:$BE$1292,57,FALSE)</f>
        <v>AS</v>
      </c>
      <c r="F475" s="66">
        <f>VLOOKUP(A475,ARTICLES!$A$1:$AZ$1292,52,FALSE)</f>
        <v>0</v>
      </c>
      <c r="G475" s="57"/>
      <c r="H475" s="58"/>
      <c r="I475" s="41"/>
      <c r="J475" s="42"/>
      <c r="K475" s="41"/>
      <c r="L475" s="43">
        <v>114</v>
      </c>
      <c r="M475" s="41"/>
      <c r="N475" s="44">
        <f>VLOOKUP(A475,'BASE ARTICLE SAMUEL 25012023 v1'!$A$1:$K$1287,11,FALSE)</f>
        <v>114</v>
      </c>
      <c r="O475" s="69" t="str">
        <f t="shared" si="25"/>
        <v/>
      </c>
      <c r="P475" s="48">
        <f>VLOOKUP(A475,'BASE ARTICLE SAMUEL 25012023 v2'!$A$1:$K$4927,11,FALSE)</f>
        <v>114</v>
      </c>
      <c r="Q475" s="85">
        <f t="shared" si="24"/>
        <v>0</v>
      </c>
      <c r="R475" s="36">
        <f>VLOOKUP(A475,'Synthèse des ventes 2022'!$A$3:$C$535,3,FALSE)</f>
        <v>2</v>
      </c>
    </row>
    <row r="476" spans="1:19" ht="15.75" thickBot="1" x14ac:dyDescent="0.3">
      <c r="A476" s="65" t="s">
        <v>2375</v>
      </c>
      <c r="B476" s="66" t="s">
        <v>2376</v>
      </c>
      <c r="C476" s="95">
        <f>VLOOKUP(A476,'Sans déclinaison'!$D$1:$J$187,7,FALSE)</f>
        <v>0</v>
      </c>
      <c r="D476" s="95"/>
      <c r="E476" s="66" t="str">
        <f>VLOOKUP(A476,ARTICLES!$A$1:$BE$1292,57,FALSE)</f>
        <v>AS</v>
      </c>
      <c r="F476" s="66">
        <f>VLOOKUP(A476,ARTICLES!$A$1:$AZ$1292,52,FALSE)</f>
        <v>0</v>
      </c>
      <c r="G476" s="57"/>
      <c r="H476" s="58"/>
      <c r="I476" s="41"/>
      <c r="J476" s="42"/>
      <c r="K476" s="41"/>
      <c r="L476" s="43">
        <v>187.5</v>
      </c>
      <c r="M476" s="41"/>
      <c r="N476" s="44">
        <f>VLOOKUP(A476,'BASE ARTICLE SAMUEL 25012023 v1'!$A$1:$K$1287,11,FALSE)</f>
        <v>187.5</v>
      </c>
      <c r="O476" s="69" t="str">
        <f t="shared" si="25"/>
        <v/>
      </c>
      <c r="P476" s="48">
        <f>VLOOKUP(A476,'BASE ARTICLE SAMUEL 25012023 v2'!$A$1:$K$4927,11,FALSE)</f>
        <v>187.5</v>
      </c>
      <c r="Q476" s="85">
        <f t="shared" si="24"/>
        <v>0</v>
      </c>
      <c r="R476" s="36">
        <f>VLOOKUP(A476,'Synthèse des ventes 2022'!$A$3:$C$535,3,FALSE)</f>
        <v>2</v>
      </c>
    </row>
    <row r="477" spans="1:19" ht="15.75" thickBot="1" x14ac:dyDescent="0.3">
      <c r="A477" s="65" t="s">
        <v>1967</v>
      </c>
      <c r="B477" s="66" t="s">
        <v>4564</v>
      </c>
      <c r="C477" s="95">
        <f>VLOOKUP(A477,'Sans déclinaison'!$D$1:$J$187,7,FALSE)</f>
        <v>1</v>
      </c>
      <c r="D477" s="95"/>
      <c r="E477" s="66" t="str">
        <f>VLOOKUP(A477,ARTICLES!$A$1:$BE$1292,57,FALSE)</f>
        <v>AS</v>
      </c>
      <c r="F477" s="66">
        <f>VLOOKUP(A477,ARTICLES!$A$1:$AZ$1292,52,FALSE)</f>
        <v>0</v>
      </c>
      <c r="G477" s="57"/>
      <c r="H477" s="58"/>
      <c r="I477" s="41"/>
      <c r="J477" s="42"/>
      <c r="K477" s="41"/>
      <c r="L477" s="43">
        <v>265.44</v>
      </c>
      <c r="M477" s="41"/>
      <c r="N477" s="44">
        <f>VLOOKUP(A477,'BASE ARTICLE SAMUEL 25012023 v1'!$A$1:$K$1287,11,FALSE)</f>
        <v>284.39999999999998</v>
      </c>
      <c r="O477" s="69">
        <f t="shared" si="25"/>
        <v>7.1428571428571355E-2</v>
      </c>
      <c r="P477" s="48">
        <f>VLOOKUP(A477,'BASE ARTICLE SAMUEL 25012023 v2'!$A$1:$K$4927,11,FALSE)</f>
        <v>284.39999999999998</v>
      </c>
      <c r="Q477" s="85">
        <f t="shared" si="24"/>
        <v>7.1428571428571355E-2</v>
      </c>
      <c r="R477" s="36">
        <f>VLOOKUP(A477,'Synthèse des ventes 2022'!$A$3:$C$535,3,FALSE)</f>
        <v>9</v>
      </c>
    </row>
    <row r="478" spans="1:19" ht="15.75" thickBot="1" x14ac:dyDescent="0.3">
      <c r="A478" s="65" t="s">
        <v>1981</v>
      </c>
      <c r="B478" s="66" t="s">
        <v>4566</v>
      </c>
      <c r="C478" s="95">
        <f>VLOOKUP(A478,'Sans déclinaison'!$D$1:$J$187,7,FALSE)</f>
        <v>1</v>
      </c>
      <c r="D478" s="95"/>
      <c r="E478" s="66" t="str">
        <f>VLOOKUP(A478,ARTICLES!$A$1:$BE$1292,57,FALSE)</f>
        <v>AA</v>
      </c>
      <c r="F478" s="66">
        <f>VLOOKUP(A478,ARTICLES!$A$1:$AZ$1292,52,FALSE)</f>
        <v>0</v>
      </c>
      <c r="G478" s="57"/>
      <c r="H478" s="58"/>
      <c r="I478" s="41"/>
      <c r="J478" s="42"/>
      <c r="K478" s="41"/>
      <c r="L478" s="43">
        <v>1436</v>
      </c>
      <c r="M478" s="41"/>
      <c r="N478" s="44">
        <f>VLOOKUP(A478,'BASE ARTICLE SAMUEL 25012023 v1'!$A$1:$K$1287,11,FALSE)</f>
        <v>1639.1808000000001</v>
      </c>
      <c r="O478" s="69">
        <f t="shared" si="25"/>
        <v>0.14149080779944295</v>
      </c>
      <c r="P478" s="48">
        <f>VLOOKUP(A478,'BASE ARTICLE SAMUEL 25012023 v2'!$A$1:$K$4927,11,FALSE)</f>
        <v>1639.1808000000001</v>
      </c>
      <c r="Q478" s="85">
        <f t="shared" si="24"/>
        <v>0.14149080779944295</v>
      </c>
      <c r="R478" s="36">
        <f>VLOOKUP(A478,'Synthèse des ventes 2022'!$A$3:$C$535,3,FALSE)</f>
        <v>5</v>
      </c>
    </row>
    <row r="479" spans="1:19" ht="15.75" thickBot="1" x14ac:dyDescent="0.3">
      <c r="A479" s="65" t="s">
        <v>1999</v>
      </c>
      <c r="B479" s="66" t="s">
        <v>4567</v>
      </c>
      <c r="C479" s="95">
        <f>VLOOKUP(A479,'Sans déclinaison'!$D$1:$J$187,7,FALSE)</f>
        <v>0</v>
      </c>
      <c r="D479" s="95"/>
      <c r="E479" s="66" t="str">
        <f>VLOOKUP(A479,ARTICLES!$A$1:$BE$1292,57,FALSE)</f>
        <v>AS</v>
      </c>
      <c r="F479" s="66">
        <f>VLOOKUP(A479,ARTICLES!$A$1:$AZ$1292,52,FALSE)</f>
        <v>0</v>
      </c>
      <c r="G479" s="57"/>
      <c r="H479" s="58"/>
      <c r="I479" s="41"/>
      <c r="J479" s="42"/>
      <c r="K479" s="41"/>
      <c r="L479" s="43">
        <v>1035</v>
      </c>
      <c r="M479" s="41"/>
      <c r="N479" s="44">
        <f>VLOOKUP(A479,'BASE ARTICLE SAMUEL 25012023 v1'!$A$1:$K$1287,11,FALSE)</f>
        <v>1035</v>
      </c>
      <c r="O479" s="69" t="str">
        <f t="shared" si="25"/>
        <v/>
      </c>
      <c r="P479" s="48">
        <f>VLOOKUP(A479,'BASE ARTICLE SAMUEL 25012023 v2'!$A$1:$K$4927,11,FALSE)</f>
        <v>1035</v>
      </c>
      <c r="Q479" s="85">
        <f t="shared" si="24"/>
        <v>0</v>
      </c>
      <c r="R479" s="36"/>
    </row>
    <row r="480" spans="1:19" ht="15.75" thickBot="1" x14ac:dyDescent="0.3">
      <c r="A480" s="65" t="s">
        <v>1983</v>
      </c>
      <c r="B480" s="66" t="s">
        <v>4568</v>
      </c>
      <c r="C480" s="95">
        <f>VLOOKUP(A480,'Sans déclinaison'!$D$1:$J$187,7,FALSE)</f>
        <v>1</v>
      </c>
      <c r="D480" s="95"/>
      <c r="E480" s="66" t="str">
        <f>VLOOKUP(A480,ARTICLES!$A$1:$BE$1292,57,FALSE)</f>
        <v>AS</v>
      </c>
      <c r="F480" s="66">
        <f>VLOOKUP(A480,ARTICLES!$A$1:$AZ$1292,52,FALSE)</f>
        <v>0</v>
      </c>
      <c r="G480" s="57"/>
      <c r="H480" s="58"/>
      <c r="I480" s="41"/>
      <c r="J480" s="42"/>
      <c r="K480" s="41"/>
      <c r="L480" s="43">
        <v>1510.8</v>
      </c>
      <c r="M480" s="41"/>
      <c r="N480" s="44">
        <f>VLOOKUP(A480,'BASE ARTICLE SAMUEL 25012023 v1'!$A$1:$K$1287,11,FALSE)</f>
        <v>1641</v>
      </c>
      <c r="O480" s="69">
        <f t="shared" si="25"/>
        <v>8.6179507545671205E-2</v>
      </c>
      <c r="P480" s="48">
        <f>VLOOKUP(A480,'BASE ARTICLE SAMUEL 25012023 v2'!$A$1:$K$4927,11,FALSE)</f>
        <v>1641</v>
      </c>
      <c r="Q480" s="85">
        <f t="shared" si="24"/>
        <v>8.6179507545671205E-2</v>
      </c>
      <c r="R480" s="36">
        <f>VLOOKUP(A480,'Synthèse des ventes 2022'!$A$3:$C$535,3,FALSE)</f>
        <v>5</v>
      </c>
    </row>
    <row r="481" spans="1:18" ht="15.75" thickBot="1" x14ac:dyDescent="0.3">
      <c r="A481" s="65" t="s">
        <v>2009</v>
      </c>
      <c r="B481" s="66" t="s">
        <v>4571</v>
      </c>
      <c r="C481" s="95">
        <f>VLOOKUP(A481,'Sans déclinaison'!$D$1:$J$187,7,FALSE)</f>
        <v>1</v>
      </c>
      <c r="D481" s="95"/>
      <c r="E481" s="66" t="str">
        <f>VLOOKUP(A481,ARTICLES!$A$1:$BE$1292,57,FALSE)</f>
        <v>AS</v>
      </c>
      <c r="F481" s="66">
        <f>VLOOKUP(A481,ARTICLES!$A$1:$AZ$1292,52,FALSE)</f>
        <v>0</v>
      </c>
      <c r="G481" s="57"/>
      <c r="H481" s="58"/>
      <c r="I481" s="41"/>
      <c r="J481" s="42"/>
      <c r="K481" s="41"/>
      <c r="L481" s="43">
        <v>1260</v>
      </c>
      <c r="M481" s="41"/>
      <c r="N481" s="44">
        <f>VLOOKUP(A481,'BASE ARTICLE SAMUEL 25012023 v1'!$A$1:$K$1287,11,FALSE)</f>
        <v>1414.14</v>
      </c>
      <c r="O481" s="69">
        <f t="shared" si="25"/>
        <v>0.12233333333333342</v>
      </c>
      <c r="P481" s="48">
        <f>VLOOKUP(A481,'BASE ARTICLE SAMUEL 25012023 v2'!$A$1:$K$4927,11,FALSE)</f>
        <v>1414.14</v>
      </c>
      <c r="Q481" s="85">
        <f t="shared" si="24"/>
        <v>0.12233333333333342</v>
      </c>
      <c r="R481" s="36">
        <f>VLOOKUP(A481,'Synthèse des ventes 2022'!$A$3:$C$535,3,FALSE)</f>
        <v>5</v>
      </c>
    </row>
    <row r="482" spans="1:18" ht="15.75" thickBot="1" x14ac:dyDescent="0.3">
      <c r="A482" s="65" t="s">
        <v>2011</v>
      </c>
      <c r="B482" s="66" t="s">
        <v>2012</v>
      </c>
      <c r="C482" s="95">
        <f>VLOOKUP(A482,'Sans déclinaison'!$D$1:$J$187,7,FALSE)</f>
        <v>1</v>
      </c>
      <c r="D482" s="95"/>
      <c r="E482" s="66" t="str">
        <f>VLOOKUP(A482,ARTICLES!$A$1:$BE$1292,57,FALSE)</f>
        <v>Z</v>
      </c>
      <c r="F482" s="66">
        <f>VLOOKUP(A482,ARTICLES!$A$1:$AZ$1292,52,FALSE)</f>
        <v>0</v>
      </c>
      <c r="G482" s="57"/>
      <c r="H482" s="58"/>
      <c r="I482" s="41"/>
      <c r="J482" s="42"/>
      <c r="K482" s="41"/>
      <c r="L482" s="43">
        <v>2055.3000000000002</v>
      </c>
      <c r="M482" s="41"/>
      <c r="N482" s="44">
        <f>VLOOKUP(A482,'BASE ARTICLE SAMUEL 25012023 v1'!$A$1:$K$1287,11,FALSE)</f>
        <v>2385.5000000000005</v>
      </c>
      <c r="O482" s="69">
        <f t="shared" si="25"/>
        <v>0.16065781151170158</v>
      </c>
      <c r="P482" s="48">
        <f>VLOOKUP(A482,'BASE ARTICLE SAMUEL 25012023 v2'!$A$1:$K$4927,11,FALSE)</f>
        <v>2385.5000000000005</v>
      </c>
      <c r="Q482" s="85">
        <f t="shared" ref="Q482:Q502" si="26">(P482-L482)/L482</f>
        <v>0.16065781151170158</v>
      </c>
      <c r="R482" s="36">
        <f>VLOOKUP(A482,'Synthèse des ventes 2022'!$A$3:$C$535,3,FALSE)</f>
        <v>1</v>
      </c>
    </row>
    <row r="483" spans="1:18" ht="15.75" thickBot="1" x14ac:dyDescent="0.3">
      <c r="A483" s="65" t="s">
        <v>2013</v>
      </c>
      <c r="B483" s="66" t="s">
        <v>2014</v>
      </c>
      <c r="C483" s="95">
        <f>VLOOKUP(A483,'Sans déclinaison'!$D$1:$J$187,7,FALSE)</f>
        <v>1</v>
      </c>
      <c r="D483" s="95"/>
      <c r="E483" s="66" t="str">
        <f>VLOOKUP(A483,ARTICLES!$A$1:$BE$1292,57,FALSE)</f>
        <v>Z</v>
      </c>
      <c r="F483" s="66">
        <f>VLOOKUP(A483,ARTICLES!$A$1:$AZ$1292,52,FALSE)</f>
        <v>0</v>
      </c>
      <c r="G483" s="57"/>
      <c r="H483" s="58"/>
      <c r="I483" s="41"/>
      <c r="J483" s="42"/>
      <c r="K483" s="41"/>
      <c r="L483" s="43">
        <v>2570</v>
      </c>
      <c r="M483" s="41"/>
      <c r="N483" s="44">
        <f>VLOOKUP(A483,'BASE ARTICLE SAMUEL 25012023 v1'!$A$1:$K$1287,11,FALSE)</f>
        <v>2982.2000000000003</v>
      </c>
      <c r="O483" s="69">
        <f t="shared" ref="O483:O502" si="27">IF(N483-L483=0,"",(N483-L483)/L483)</f>
        <v>0.16038910505836587</v>
      </c>
      <c r="P483" s="48">
        <f>VLOOKUP(A483,'BASE ARTICLE SAMUEL 25012023 v2'!$A$1:$K$4927,11,FALSE)</f>
        <v>2982.2000000000003</v>
      </c>
      <c r="Q483" s="85">
        <f t="shared" si="26"/>
        <v>0.16038910505836587</v>
      </c>
      <c r="R483" s="36">
        <f>VLOOKUP(A483,'Synthèse des ventes 2022'!$A$3:$C$535,3,FALSE)</f>
        <v>1</v>
      </c>
    </row>
    <row r="484" spans="1:18" ht="15.75" thickBot="1" x14ac:dyDescent="0.3">
      <c r="A484" s="65" t="s">
        <v>1730</v>
      </c>
      <c r="B484" s="66" t="s">
        <v>1731</v>
      </c>
      <c r="C484" s="95">
        <f>VLOOKUP(A484,'Sans déclinaison'!$D$1:$J$187,7,FALSE)</f>
        <v>0</v>
      </c>
      <c r="D484" s="95"/>
      <c r="E484" s="66" t="str">
        <f>VLOOKUP(A484,ARTICLES!$A$1:$BE$1292,57,FALSE)</f>
        <v>AF</v>
      </c>
      <c r="F484" s="66">
        <f>VLOOKUP(A484,ARTICLES!$A$1:$AZ$1292,52,FALSE)</f>
        <v>0</v>
      </c>
      <c r="G484" s="57"/>
      <c r="H484" s="58"/>
      <c r="I484" s="41"/>
      <c r="J484" s="42"/>
      <c r="K484" s="41"/>
      <c r="L484" s="43">
        <v>1050</v>
      </c>
      <c r="M484" s="41"/>
      <c r="N484" s="44">
        <f>VLOOKUP(A484,'BASE ARTICLE SAMUEL 25012023 v1'!$A$1:$K$1287,11,FALSE)</f>
        <v>913.26004999999998</v>
      </c>
      <c r="O484" s="69">
        <f t="shared" si="27"/>
        <v>-0.13022852380952382</v>
      </c>
      <c r="P484" s="48">
        <f>VLOOKUP(A484,'BASE ARTICLE SAMUEL 25012023 v2'!$A$1:$K$4927,11,FALSE)</f>
        <v>1050</v>
      </c>
      <c r="Q484" s="85">
        <f t="shared" si="26"/>
        <v>0</v>
      </c>
      <c r="R484" s="36">
        <f>VLOOKUP(A484,'Synthèse des ventes 2022'!$A$3:$C$535,3,FALSE)</f>
        <v>8</v>
      </c>
    </row>
    <row r="485" spans="1:18" ht="15.75" thickBot="1" x14ac:dyDescent="0.3">
      <c r="A485" s="65" t="s">
        <v>1979</v>
      </c>
      <c r="B485" s="66" t="s">
        <v>4573</v>
      </c>
      <c r="C485" s="95">
        <f>VLOOKUP(A485,'Sans déclinaison'!$D$1:$J$187,7,FALSE)</f>
        <v>1</v>
      </c>
      <c r="D485" s="95"/>
      <c r="E485" s="66" t="str">
        <f>VLOOKUP(A485,ARTICLES!$A$1:$BE$1292,57,FALSE)</f>
        <v>AA</v>
      </c>
      <c r="F485" s="66">
        <f>VLOOKUP(A485,ARTICLES!$A$1:$AZ$1292,52,FALSE)</f>
        <v>0</v>
      </c>
      <c r="G485" s="57"/>
      <c r="H485" s="58"/>
      <c r="I485" s="41"/>
      <c r="J485" s="42"/>
      <c r="K485" s="41"/>
      <c r="L485" s="43">
        <v>625</v>
      </c>
      <c r="M485" s="41"/>
      <c r="N485" s="44">
        <f>VLOOKUP(A485,'BASE ARTICLE SAMUEL 25012023 v1'!$A$1:$K$1287,11,FALSE)</f>
        <v>711.86649999999986</v>
      </c>
      <c r="O485" s="69">
        <f t="shared" si="27"/>
        <v>0.13898639999999979</v>
      </c>
      <c r="P485" s="48">
        <f>VLOOKUP(A485,'BASE ARTICLE SAMUEL 25012023 v2'!$A$1:$K$4927,11,FALSE)</f>
        <v>711.86649999999986</v>
      </c>
      <c r="Q485" s="85">
        <f t="shared" si="26"/>
        <v>0.13898639999999979</v>
      </c>
      <c r="R485" s="36">
        <f>VLOOKUP(A485,'Synthèse des ventes 2022'!$A$3:$C$535,3,FALSE)</f>
        <v>8</v>
      </c>
    </row>
    <row r="486" spans="1:18" ht="15.75" thickBot="1" x14ac:dyDescent="0.3">
      <c r="A486" s="65" t="s">
        <v>2121</v>
      </c>
      <c r="B486" s="66" t="s">
        <v>4574</v>
      </c>
      <c r="C486" s="95">
        <f>VLOOKUP(A486,'Sans déclinaison'!$D$1:$J$187,7,FALSE)</f>
        <v>1</v>
      </c>
      <c r="D486" s="95"/>
      <c r="E486" s="66" t="str">
        <f>VLOOKUP(A486,ARTICLES!$A$1:$BE$1292,57,FALSE)</f>
        <v>AF</v>
      </c>
      <c r="F486" s="66">
        <f>VLOOKUP(A486,ARTICLES!$A$1:$AZ$1292,52,FALSE)</f>
        <v>0</v>
      </c>
      <c r="G486" s="57"/>
      <c r="H486" s="58"/>
      <c r="I486" s="41"/>
      <c r="J486" s="42"/>
      <c r="K486" s="41"/>
      <c r="L486" s="43">
        <v>170</v>
      </c>
      <c r="M486" s="41"/>
      <c r="N486" s="44">
        <f>VLOOKUP(A486,'BASE ARTICLE SAMUEL 25012023 v1'!$A$1:$K$1287,11,FALSE)</f>
        <v>172.20650000000001</v>
      </c>
      <c r="O486" s="69">
        <f t="shared" si="27"/>
        <v>1.2979411764705915E-2</v>
      </c>
      <c r="P486" s="48">
        <f>VLOOKUP(A486,'BASE ARTICLE SAMUEL 25012023 v2'!$A$1:$K$4927,11,FALSE)</f>
        <v>172.20650000000001</v>
      </c>
      <c r="Q486" s="85">
        <f t="shared" si="26"/>
        <v>1.2979411764705915E-2</v>
      </c>
      <c r="R486" s="36">
        <f>VLOOKUP(A486,'Synthèse des ventes 2022'!$A$3:$C$535,3,FALSE)</f>
        <v>186</v>
      </c>
    </row>
    <row r="487" spans="1:18" ht="15.75" thickBot="1" x14ac:dyDescent="0.3">
      <c r="A487" s="65" t="s">
        <v>2049</v>
      </c>
      <c r="B487" s="66" t="s">
        <v>4575</v>
      </c>
      <c r="C487" s="95">
        <f>VLOOKUP(A487,'Sans déclinaison'!$D$1:$J$187,7,FALSE)</f>
        <v>1</v>
      </c>
      <c r="D487" s="95"/>
      <c r="E487" s="66" t="str">
        <f>VLOOKUP(A487,ARTICLES!$A$1:$BE$1292,57,FALSE)</f>
        <v>AF</v>
      </c>
      <c r="F487" s="66">
        <f>VLOOKUP(A487,ARTICLES!$A$1:$AZ$1292,52,FALSE)</f>
        <v>0</v>
      </c>
      <c r="G487" s="57"/>
      <c r="H487" s="58"/>
      <c r="I487" s="41"/>
      <c r="J487" s="42"/>
      <c r="K487" s="41"/>
      <c r="L487" s="43">
        <v>5.5</v>
      </c>
      <c r="M487" s="41"/>
      <c r="N487" s="44">
        <f>VLOOKUP(A487,'BASE ARTICLE SAMUEL 25012023 v1'!$A$1:$K$1287,11,FALSE)</f>
        <v>5.5212000000000003</v>
      </c>
      <c r="O487" s="69">
        <f t="shared" si="27"/>
        <v>3.8545454545455145E-3</v>
      </c>
      <c r="P487" s="48">
        <f>VLOOKUP(A487,'BASE ARTICLE SAMUEL 25012023 v2'!$A$1:$K$4927,11,FALSE)</f>
        <v>5.5212000000000003</v>
      </c>
      <c r="Q487" s="85">
        <f t="shared" si="26"/>
        <v>3.8545454545455145E-3</v>
      </c>
      <c r="R487" s="36">
        <f>VLOOKUP(A487,'Synthèse des ventes 2022'!$A$3:$C$535,3,FALSE)</f>
        <v>189</v>
      </c>
    </row>
    <row r="488" spans="1:18" ht="15.75" thickBot="1" x14ac:dyDescent="0.3">
      <c r="A488" s="65" t="s">
        <v>2125</v>
      </c>
      <c r="B488" s="66" t="s">
        <v>4577</v>
      </c>
      <c r="C488" s="95">
        <f>VLOOKUP(A488,'Sans déclinaison'!$D$1:$J$187,7,FALSE)</f>
        <v>0</v>
      </c>
      <c r="D488" s="95"/>
      <c r="E488" s="66" t="str">
        <f>VLOOKUP(A488,ARTICLES!$A$1:$BE$1292,57,FALSE)</f>
        <v>AS</v>
      </c>
      <c r="F488" s="66">
        <f>VLOOKUP(A488,ARTICLES!$A$1:$AZ$1292,52,FALSE)</f>
        <v>0</v>
      </c>
      <c r="G488" s="57"/>
      <c r="H488" s="58"/>
      <c r="I488" s="41"/>
      <c r="J488" s="42"/>
      <c r="K488" s="41"/>
      <c r="L488" s="43">
        <v>27</v>
      </c>
      <c r="M488" s="41"/>
      <c r="N488" s="44">
        <f>VLOOKUP(A488,'BASE ARTICLE SAMUEL 25012023 v1'!$A$1:$K$1287,11,FALSE)</f>
        <v>27</v>
      </c>
      <c r="O488" s="69" t="str">
        <f t="shared" si="27"/>
        <v/>
      </c>
      <c r="P488" s="48">
        <f>VLOOKUP(A488,'BASE ARTICLE SAMUEL 25012023 v2'!$A$1:$K$4927,11,FALSE)</f>
        <v>27</v>
      </c>
      <c r="Q488" s="85">
        <f t="shared" si="26"/>
        <v>0</v>
      </c>
      <c r="R488" s="36">
        <f>VLOOKUP(A488,'Synthèse des ventes 2022'!$A$3:$C$535,3,FALSE)</f>
        <v>3</v>
      </c>
    </row>
    <row r="489" spans="1:18" ht="15.75" thickBot="1" x14ac:dyDescent="0.3">
      <c r="A489" s="65" t="s">
        <v>2127</v>
      </c>
      <c r="B489" s="66" t="s">
        <v>2128</v>
      </c>
      <c r="C489" s="95">
        <f>VLOOKUP(A489,'Sans déclinaison'!$D$1:$J$187,7,FALSE)</f>
        <v>1</v>
      </c>
      <c r="D489" s="95"/>
      <c r="E489" s="66" t="str">
        <f>VLOOKUP(A489,ARTICLES!$A$1:$BE$1292,57,FALSE)</f>
        <v>AF</v>
      </c>
      <c r="F489" s="66">
        <f>VLOOKUP(A489,ARTICLES!$A$1:$AZ$1292,52,FALSE)</f>
        <v>0</v>
      </c>
      <c r="G489" s="57"/>
      <c r="H489" s="58"/>
      <c r="I489" s="41"/>
      <c r="J489" s="42"/>
      <c r="K489" s="41"/>
      <c r="L489" s="43">
        <v>615.41999999999996</v>
      </c>
      <c r="M489" s="41"/>
      <c r="N489" s="44">
        <f>VLOOKUP(A489,'BASE ARTICLE SAMUEL 25012023 v1'!$A$1:$K$1287,11,FALSE)</f>
        <v>602.55987842779996</v>
      </c>
      <c r="O489" s="69">
        <f t="shared" si="27"/>
        <v>-2.0896496006304641E-2</v>
      </c>
      <c r="P489" s="48">
        <f>VLOOKUP(A489,'BASE ARTICLE SAMUEL 25012023 v2'!$A$1:$K$4927,11,FALSE)</f>
        <v>602.55987842779996</v>
      </c>
      <c r="Q489" s="85">
        <f t="shared" si="26"/>
        <v>-2.0896496006304641E-2</v>
      </c>
      <c r="R489" s="36">
        <f>VLOOKUP(A489,'Synthèse des ventes 2022'!$A$3:$C$535,3,FALSE)</f>
        <v>14</v>
      </c>
    </row>
    <row r="490" spans="1:18" ht="15.75" thickBot="1" x14ac:dyDescent="0.3">
      <c r="A490" s="65" t="s">
        <v>2162</v>
      </c>
      <c r="B490" s="66" t="s">
        <v>4587</v>
      </c>
      <c r="C490" s="95">
        <f>VLOOKUP(A490,'Sans déclinaison'!$D$1:$J$187,7,FALSE)</f>
        <v>1</v>
      </c>
      <c r="D490" s="95"/>
      <c r="E490" s="66" t="str">
        <f>VLOOKUP(A490,ARTICLES!$A$1:$BE$1292,57,FALSE)</f>
        <v>AS</v>
      </c>
      <c r="F490" s="66">
        <f>VLOOKUP(A490,ARTICLES!$A$1:$AZ$1292,52,FALSE)</f>
        <v>0</v>
      </c>
      <c r="G490" s="57"/>
      <c r="H490" s="58"/>
      <c r="I490" s="41"/>
      <c r="J490" s="42"/>
      <c r="K490" s="41"/>
      <c r="L490" s="43">
        <v>15</v>
      </c>
      <c r="M490" s="41"/>
      <c r="N490" s="44">
        <f>VLOOKUP(A490,'BASE ARTICLE SAMUEL 25012023 v1'!$A$1:$K$1287,11,FALSE)</f>
        <v>14.16</v>
      </c>
      <c r="O490" s="69">
        <f t="shared" si="27"/>
        <v>-5.5999999999999987E-2</v>
      </c>
      <c r="P490" s="48">
        <f>VLOOKUP(A490,'BASE ARTICLE SAMUEL 25012023 v2'!$A$1:$K$4927,11,FALSE)</f>
        <v>14.16</v>
      </c>
      <c r="Q490" s="85">
        <f t="shared" si="26"/>
        <v>-5.5999999999999987E-2</v>
      </c>
      <c r="R490" s="36">
        <f>VLOOKUP(A490,'Synthèse des ventes 2022'!$A$3:$C$535,3,FALSE)</f>
        <v>16</v>
      </c>
    </row>
    <row r="491" spans="1:18" ht="15.75" thickBot="1" x14ac:dyDescent="0.3">
      <c r="A491" s="65" t="s">
        <v>2207</v>
      </c>
      <c r="B491" s="66" t="s">
        <v>4588</v>
      </c>
      <c r="C491" s="95">
        <f>VLOOKUP(A491,'Sans déclinaison'!$D$1:$J$187,7,FALSE)</f>
        <v>1</v>
      </c>
      <c r="D491" s="95"/>
      <c r="E491" s="66" t="str">
        <f>VLOOKUP(A491,ARTICLES!$A$1:$BE$1292,57,FALSE)</f>
        <v>AF</v>
      </c>
      <c r="F491" s="66">
        <f>VLOOKUP(A491,ARTICLES!$A$1:$AZ$1292,52,FALSE)</f>
        <v>0</v>
      </c>
      <c r="G491" s="57"/>
      <c r="H491" s="58"/>
      <c r="I491" s="41"/>
      <c r="J491" s="42"/>
      <c r="K491" s="41"/>
      <c r="L491" s="43">
        <v>25.28</v>
      </c>
      <c r="M491" s="41"/>
      <c r="N491" s="44">
        <f>VLOOKUP(A491,'BASE ARTICLE SAMUEL 25012023 v1'!$A$1:$K$1287,11,FALSE)</f>
        <v>26.785</v>
      </c>
      <c r="O491" s="69">
        <f t="shared" si="27"/>
        <v>5.9533227848101222E-2</v>
      </c>
      <c r="P491" s="48">
        <f>VLOOKUP(A491,'BASE ARTICLE SAMUEL 25012023 v2'!$A$1:$K$4927,11,FALSE)</f>
        <v>26.785</v>
      </c>
      <c r="Q491" s="85">
        <f t="shared" si="26"/>
        <v>5.9533227848101222E-2</v>
      </c>
      <c r="R491" s="36">
        <f>VLOOKUP(A491,'Synthèse des ventes 2022'!$A$3:$C$535,3,FALSE)</f>
        <v>25</v>
      </c>
    </row>
    <row r="492" spans="1:18" ht="15.75" thickBot="1" x14ac:dyDescent="0.3">
      <c r="A492" s="65" t="s">
        <v>2196</v>
      </c>
      <c r="B492" s="66" t="s">
        <v>4590</v>
      </c>
      <c r="C492" s="95">
        <f>VLOOKUP(A492,'Sans déclinaison'!$D$1:$J$187,7,FALSE)</f>
        <v>1</v>
      </c>
      <c r="D492" s="95"/>
      <c r="E492" s="66" t="str">
        <f>VLOOKUP(A492,ARTICLES!$A$1:$BE$1292,57,FALSE)</f>
        <v>AS</v>
      </c>
      <c r="F492" s="66">
        <f>VLOOKUP(A492,ARTICLES!$A$1:$AZ$1292,52,FALSE)</f>
        <v>0</v>
      </c>
      <c r="G492" s="57"/>
      <c r="H492" s="58"/>
      <c r="I492" s="41"/>
      <c r="J492" s="42"/>
      <c r="K492" s="41"/>
      <c r="L492" s="43">
        <v>40</v>
      </c>
      <c r="M492" s="41"/>
      <c r="N492" s="44">
        <f>VLOOKUP(A492,'BASE ARTICLE SAMUEL 25012023 v1'!$A$1:$K$1287,11,FALSE)</f>
        <v>51.300000000000004</v>
      </c>
      <c r="O492" s="69">
        <f t="shared" si="27"/>
        <v>0.28250000000000008</v>
      </c>
      <c r="P492" s="48">
        <f>VLOOKUP(A492,'BASE ARTICLE SAMUEL 25012023 v2'!$A$1:$K$4927,11,FALSE)</f>
        <v>51.300000000000004</v>
      </c>
      <c r="Q492" s="85">
        <f t="shared" si="26"/>
        <v>0.28250000000000008</v>
      </c>
      <c r="R492" s="36">
        <f>VLOOKUP(A492,'Synthèse des ventes 2022'!$A$3:$C$535,3,FALSE)</f>
        <v>17</v>
      </c>
    </row>
    <row r="493" spans="1:18" ht="15.75" thickBot="1" x14ac:dyDescent="0.3">
      <c r="A493" s="65" t="s">
        <v>1522</v>
      </c>
      <c r="B493" s="66" t="s">
        <v>1523</v>
      </c>
      <c r="C493" s="95">
        <f>VLOOKUP(A493,'Sans déclinaison'!$D$1:$J$187,7,FALSE)</f>
        <v>1</v>
      </c>
      <c r="D493" s="95"/>
      <c r="E493" s="66" t="str">
        <f>VLOOKUP(A493,ARTICLES!$A$1:$BE$1292,57,FALSE)</f>
        <v>AS</v>
      </c>
      <c r="F493" s="66">
        <f>VLOOKUP(A493,ARTICLES!$A$1:$AZ$1292,52,FALSE)</f>
        <v>0</v>
      </c>
      <c r="G493" s="57"/>
      <c r="H493" s="58"/>
      <c r="I493" s="41"/>
      <c r="J493" s="42"/>
      <c r="K493" s="41"/>
      <c r="L493" s="43">
        <v>20.7</v>
      </c>
      <c r="M493" s="41"/>
      <c r="N493" s="44">
        <f>VLOOKUP(A493,'BASE ARTICLE SAMUEL 25012023 v1'!$A$1:$K$1287,11,FALSE)</f>
        <v>19.245000000000001</v>
      </c>
      <c r="O493" s="69">
        <f t="shared" si="27"/>
        <v>-7.0289855072463686E-2</v>
      </c>
      <c r="P493" s="48">
        <f>VLOOKUP(A493,'BASE ARTICLE SAMUEL 25012023 v2'!$A$1:$K$4927,11,FALSE)</f>
        <v>19.245000000000001</v>
      </c>
      <c r="Q493" s="85">
        <f t="shared" si="26"/>
        <v>-7.0289855072463686E-2</v>
      </c>
      <c r="R493" s="36">
        <f>VLOOKUP(A493,'Synthèse des ventes 2022'!$A$3:$C$535,3,FALSE)</f>
        <v>10</v>
      </c>
    </row>
    <row r="494" spans="1:18" ht="15.75" thickBot="1" x14ac:dyDescent="0.3">
      <c r="A494" s="65" t="s">
        <v>545</v>
      </c>
      <c r="B494" s="66" t="s">
        <v>546</v>
      </c>
      <c r="C494" s="95">
        <f>VLOOKUP(A494,'Sans déclinaison'!$D$1:$J$187,7,FALSE)</f>
        <v>0</v>
      </c>
      <c r="D494" s="95"/>
      <c r="E494" s="66" t="str">
        <f>VLOOKUP(A494,ARTICLES!$A$1:$BE$1292,57,FALSE)</f>
        <v>AN</v>
      </c>
      <c r="F494" s="66">
        <f>VLOOKUP(A494,ARTICLES!$A$1:$AZ$1292,52,FALSE)</f>
        <v>0</v>
      </c>
      <c r="G494" s="57"/>
      <c r="H494" s="58"/>
      <c r="I494" s="41"/>
      <c r="J494" s="42"/>
      <c r="K494" s="41"/>
      <c r="L494" s="43">
        <v>94.43</v>
      </c>
      <c r="M494" s="41"/>
      <c r="N494" s="44">
        <f>VLOOKUP(A494,'BASE ARTICLE SAMUEL 25012023 v1'!$A$1:$K$1287,11,FALSE)</f>
        <v>94.43</v>
      </c>
      <c r="O494" s="69" t="str">
        <f t="shared" si="27"/>
        <v/>
      </c>
      <c r="P494" s="48">
        <f>VLOOKUP(A494,'BASE ARTICLE SAMUEL 25012023 v2'!$A$1:$K$4927,11,FALSE)</f>
        <v>94.43</v>
      </c>
      <c r="Q494" s="85">
        <f t="shared" si="26"/>
        <v>0</v>
      </c>
      <c r="R494" s="36">
        <f>VLOOKUP(A494,'Synthèse des ventes 2022'!$A$3:$C$535,3,FALSE)</f>
        <v>1</v>
      </c>
    </row>
    <row r="495" spans="1:18" ht="15.75" thickBot="1" x14ac:dyDescent="0.3">
      <c r="A495" s="65" t="s">
        <v>1969</v>
      </c>
      <c r="B495" s="66" t="s">
        <v>4593</v>
      </c>
      <c r="C495" s="95">
        <f>VLOOKUP(A495,'Sans déclinaison'!$D$1:$J$187,7,FALSE)</f>
        <v>0</v>
      </c>
      <c r="D495" s="95"/>
      <c r="E495" s="66" t="str">
        <f>VLOOKUP(A495,ARTICLES!$A$1:$BE$1292,57,FALSE)</f>
        <v>AS</v>
      </c>
      <c r="F495" s="66">
        <f>VLOOKUP(A495,ARTICLES!$A$1:$AZ$1292,52,FALSE)</f>
        <v>0</v>
      </c>
      <c r="G495" s="57"/>
      <c r="H495" s="58"/>
      <c r="I495" s="41"/>
      <c r="J495" s="42"/>
      <c r="K495" s="41"/>
      <c r="L495" s="43">
        <v>4.8099999999999996</v>
      </c>
      <c r="M495" s="41"/>
      <c r="N495" s="44">
        <f>VLOOKUP(A495,'BASE ARTICLE SAMUEL 25012023 v1'!$A$1:$K$1287,11,FALSE)</f>
        <v>4.8050000000000006</v>
      </c>
      <c r="O495" s="69">
        <f t="shared" si="27"/>
        <v>-1.0395010395008327E-3</v>
      </c>
      <c r="P495" s="48">
        <f>VLOOKUP(A495,'BASE ARTICLE SAMUEL 25012023 v2'!$A$1:$K$4927,11,FALSE)</f>
        <v>4.8050000000000006</v>
      </c>
      <c r="Q495" s="85">
        <f t="shared" si="26"/>
        <v>-1.0395010395008327E-3</v>
      </c>
      <c r="R495" s="36">
        <f>VLOOKUP(A495,'Synthèse des ventes 2022'!$A$3:$C$535,3,FALSE)</f>
        <v>1</v>
      </c>
    </row>
    <row r="496" spans="1:18" ht="15.75" thickBot="1" x14ac:dyDescent="0.3">
      <c r="A496" s="65" t="s">
        <v>1971</v>
      </c>
      <c r="B496" s="66" t="s">
        <v>4595</v>
      </c>
      <c r="C496" s="95">
        <f>VLOOKUP(A496,'Sans déclinaison'!$D$1:$J$187,7,FALSE)</f>
        <v>0</v>
      </c>
      <c r="D496" s="95"/>
      <c r="E496" s="66" t="str">
        <f>VLOOKUP(A496,ARTICLES!$A$1:$BE$1292,57,FALSE)</f>
        <v>AS</v>
      </c>
      <c r="F496" s="66">
        <f>VLOOKUP(A496,ARTICLES!$A$1:$AZ$1292,52,FALSE)</f>
        <v>0</v>
      </c>
      <c r="G496" s="57"/>
      <c r="H496" s="58"/>
      <c r="I496" s="41"/>
      <c r="J496" s="42"/>
      <c r="K496" s="41"/>
      <c r="L496" s="43">
        <v>6.73</v>
      </c>
      <c r="M496" s="41"/>
      <c r="N496" s="44">
        <f>VLOOKUP(A496,'BASE ARTICLE SAMUEL 25012023 v1'!$A$1:$K$1287,11,FALSE)</f>
        <v>6.7270000000000003</v>
      </c>
      <c r="O496" s="69">
        <f t="shared" si="27"/>
        <v>-4.4576523031205251E-4</v>
      </c>
      <c r="P496" s="48">
        <f>VLOOKUP(A496,'BASE ARTICLE SAMUEL 25012023 v2'!$A$1:$K$4927,11,FALSE)</f>
        <v>6.7270000000000003</v>
      </c>
      <c r="Q496" s="85">
        <f t="shared" si="26"/>
        <v>-4.4576523031205251E-4</v>
      </c>
      <c r="R496" s="36"/>
    </row>
    <row r="497" spans="1:18" ht="15.75" thickBot="1" x14ac:dyDescent="0.3">
      <c r="A497" s="65" t="s">
        <v>2497</v>
      </c>
      <c r="B497" s="66" t="s">
        <v>2498</v>
      </c>
      <c r="C497" s="95">
        <f>VLOOKUP(A497,'Sans déclinaison'!$D$1:$J$187,7,FALSE)</f>
        <v>0</v>
      </c>
      <c r="D497" s="95"/>
      <c r="E497" s="66" t="str">
        <f>VLOOKUP(A497,ARTICLES!$A$1:$BE$1292,57,FALSE)</f>
        <v>AS</v>
      </c>
      <c r="F497" s="66">
        <f>VLOOKUP(A497,ARTICLES!$A$1:$AZ$1292,52,FALSE)</f>
        <v>0</v>
      </c>
      <c r="G497" s="57"/>
      <c r="H497" s="58"/>
      <c r="I497" s="41"/>
      <c r="J497" s="42"/>
      <c r="K497" s="41"/>
      <c r="L497" s="43">
        <v>85.5</v>
      </c>
      <c r="M497" s="41"/>
      <c r="N497" s="44">
        <f>VLOOKUP(A497,'BASE ARTICLE SAMUEL 25012023 v1'!$A$1:$K$1287,11,FALSE)</f>
        <v>85.5</v>
      </c>
      <c r="O497" s="69" t="str">
        <f t="shared" si="27"/>
        <v/>
      </c>
      <c r="P497" s="48">
        <f>VLOOKUP(A497,'BASE ARTICLE SAMUEL 25012023 v2'!$A$1:$K$4927,11,FALSE)</f>
        <v>85.5</v>
      </c>
      <c r="Q497" s="85">
        <f t="shared" si="26"/>
        <v>0</v>
      </c>
      <c r="R497" s="36">
        <f>VLOOKUP(A497,'Synthèse des ventes 2022'!$A$3:$C$535,3,FALSE)</f>
        <v>2</v>
      </c>
    </row>
    <row r="498" spans="1:18" ht="15.75" thickBot="1" x14ac:dyDescent="0.3">
      <c r="A498" s="65" t="s">
        <v>2499</v>
      </c>
      <c r="B498" s="66" t="s">
        <v>2500</v>
      </c>
      <c r="C498" s="95">
        <f>VLOOKUP(A498,'Sans déclinaison'!$D$1:$J$187,7,FALSE)</f>
        <v>0</v>
      </c>
      <c r="D498" s="95"/>
      <c r="E498" s="66" t="str">
        <f>VLOOKUP(A498,ARTICLES!$A$1:$BE$1292,57,FALSE)</f>
        <v>AS</v>
      </c>
      <c r="F498" s="66">
        <f>VLOOKUP(A498,ARTICLES!$A$1:$AZ$1292,52,FALSE)</f>
        <v>0</v>
      </c>
      <c r="G498" s="57"/>
      <c r="H498" s="58"/>
      <c r="I498" s="41"/>
      <c r="J498" s="42"/>
      <c r="K498" s="41"/>
      <c r="L498" s="43">
        <v>103.5</v>
      </c>
      <c r="M498" s="41"/>
      <c r="N498" s="44">
        <f>VLOOKUP(A498,'BASE ARTICLE SAMUEL 25012023 v1'!$A$1:$K$1287,11,FALSE)</f>
        <v>103.5</v>
      </c>
      <c r="O498" s="69" t="str">
        <f t="shared" si="27"/>
        <v/>
      </c>
      <c r="P498" s="48">
        <f>VLOOKUP(A498,'BASE ARTICLE SAMUEL 25012023 v2'!$A$1:$K$4927,11,FALSE)</f>
        <v>103.5</v>
      </c>
      <c r="Q498" s="85">
        <f t="shared" si="26"/>
        <v>0</v>
      </c>
      <c r="R498" s="36">
        <f>VLOOKUP(A498,'Synthèse des ventes 2022'!$A$3:$C$535,3,FALSE)</f>
        <v>4</v>
      </c>
    </row>
    <row r="499" spans="1:18" ht="15.75" thickBot="1" x14ac:dyDescent="0.3">
      <c r="A499" s="65" t="s">
        <v>2505</v>
      </c>
      <c r="B499" s="66" t="s">
        <v>4697</v>
      </c>
      <c r="C499" s="95"/>
      <c r="D499" s="95" t="e">
        <f>VLOOKUP(A499,'Avec déclinaison'!$F$12:$I$374,6,FALSE)</f>
        <v>#REF!</v>
      </c>
      <c r="E499" s="66" t="str">
        <f>VLOOKUP(A499,ARTICLES!$A$1:$BE$1292,57,FALSE)</f>
        <v>AF</v>
      </c>
      <c r="F499" s="66">
        <f>VLOOKUP(A499,ARTICLES!$A$1:$AZ$1292,52,FALSE)</f>
        <v>0</v>
      </c>
      <c r="G499" s="57"/>
      <c r="H499" s="58"/>
      <c r="I499" s="41"/>
      <c r="J499" s="42"/>
      <c r="K499" s="41"/>
      <c r="L499" s="43">
        <v>42.9</v>
      </c>
      <c r="M499" s="41"/>
      <c r="N499" s="44">
        <f>VLOOKUP(A499,'BASE ARTICLE SAMUEL 25012023 v1'!$A$1:$K$1287,11,FALSE)</f>
        <v>42.467499999999994</v>
      </c>
      <c r="O499" s="69">
        <f t="shared" si="27"/>
        <v>-1.0081585081585187E-2</v>
      </c>
      <c r="P499" s="48">
        <f>VLOOKUP(A499,'BASE ARTICLE SAMUEL 25012023 v2'!$A$1:$K$4927,11,FALSE)</f>
        <v>42.467499999999994</v>
      </c>
      <c r="Q499" s="85">
        <f t="shared" si="26"/>
        <v>-1.0081585081585187E-2</v>
      </c>
      <c r="R499" s="36"/>
    </row>
    <row r="500" spans="1:18" ht="15.75" thickBot="1" x14ac:dyDescent="0.3">
      <c r="A500" s="65" t="s">
        <v>2521</v>
      </c>
      <c r="B500" s="66" t="s">
        <v>4697</v>
      </c>
      <c r="C500" s="95"/>
      <c r="D500" s="95" t="e">
        <f>VLOOKUP(A500,'Avec déclinaison'!$F$12:$I$374,6,FALSE)</f>
        <v>#REF!</v>
      </c>
      <c r="E500" s="66" t="str">
        <f>VLOOKUP(A500,ARTICLES!$A$1:$BE$1292,57,FALSE)</f>
        <v>AF</v>
      </c>
      <c r="F500" s="66">
        <f>VLOOKUP(A500,ARTICLES!$A$1:$AZ$1292,52,FALSE)</f>
        <v>0</v>
      </c>
      <c r="G500" s="57"/>
      <c r="H500" s="58"/>
      <c r="I500" s="41"/>
      <c r="J500" s="42"/>
      <c r="K500" s="41"/>
      <c r="L500" s="43">
        <v>46.9</v>
      </c>
      <c r="M500" s="41"/>
      <c r="N500" s="44">
        <f>VLOOKUP(A500,'BASE ARTICLE SAMUEL 25012023 v1'!$A$1:$K$1287,11,FALSE)</f>
        <v>46.681499999999993</v>
      </c>
      <c r="O500" s="69">
        <f t="shared" si="27"/>
        <v>-4.658848614072621E-3</v>
      </c>
      <c r="P500" s="48">
        <f>VLOOKUP(A500,'BASE ARTICLE SAMUEL 25012023 v2'!$A$1:$K$4927,11,FALSE)</f>
        <v>46.681499999999993</v>
      </c>
      <c r="Q500" s="85">
        <f t="shared" si="26"/>
        <v>-4.658848614072621E-3</v>
      </c>
      <c r="R500" s="36"/>
    </row>
    <row r="501" spans="1:18" ht="15.75" thickBot="1" x14ac:dyDescent="0.3">
      <c r="A501" s="65" t="s">
        <v>2160</v>
      </c>
      <c r="B501" s="66" t="s">
        <v>4864</v>
      </c>
      <c r="C501" s="95"/>
      <c r="D501" s="95" t="e">
        <f>VLOOKUP(A501,'Avec déclinaison'!$F$12:$I$374,6,FALSE)</f>
        <v>#REF!</v>
      </c>
      <c r="E501" s="66" t="str">
        <f>VLOOKUP(A501,ARTICLES!$A$1:$BE$1292,57,FALSE)</f>
        <v>AF</v>
      </c>
      <c r="F501" s="66">
        <f>VLOOKUP(A501,ARTICLES!$A$1:$AZ$1292,52,FALSE)</f>
        <v>0</v>
      </c>
      <c r="G501" s="57"/>
      <c r="H501" s="58"/>
      <c r="I501" s="41"/>
      <c r="J501" s="42"/>
      <c r="K501" s="41"/>
      <c r="L501" s="43">
        <v>1250</v>
      </c>
      <c r="M501" s="41"/>
      <c r="N501" s="44">
        <f>VLOOKUP(A501,'BASE ARTICLE SAMUEL 25012023 v1'!$A$1:$K$1287,11,FALSE)</f>
        <v>1396.8393684667999</v>
      </c>
      <c r="O501" s="69">
        <f t="shared" si="27"/>
        <v>0.11747149477343992</v>
      </c>
      <c r="P501" s="48">
        <f>VLOOKUP(A501,'BASE ARTICLE SAMUEL 25012023 v2'!$A$1:$K$4927,11,FALSE)</f>
        <v>1396.8393684667999</v>
      </c>
      <c r="Q501" s="85">
        <f t="shared" si="26"/>
        <v>0.11747149477343992</v>
      </c>
      <c r="R501" s="36">
        <f>VLOOKUP(A501,'Synthèse des ventes 2022'!$A$3:$C$535,3,FALSE)</f>
        <v>9</v>
      </c>
    </row>
    <row r="502" spans="1:18" ht="15.75" thickBot="1" x14ac:dyDescent="0.3">
      <c r="A502" s="65" t="s">
        <v>1947</v>
      </c>
      <c r="B502" s="66" t="s">
        <v>4865</v>
      </c>
      <c r="C502" s="95"/>
      <c r="D502" s="95" t="e">
        <f>VLOOKUP(A502,'Avec déclinaison'!$F$12:$I$374,6,FALSE)</f>
        <v>#REF!</v>
      </c>
      <c r="E502" s="66" t="str">
        <f>VLOOKUP(A502,ARTICLES!$A$1:$BE$1292,57,FALSE)</f>
        <v>AF</v>
      </c>
      <c r="F502" s="66">
        <f>VLOOKUP(A502,ARTICLES!$A$1:$AZ$1292,52,FALSE)</f>
        <v>0</v>
      </c>
      <c r="G502" s="57"/>
      <c r="H502" s="58"/>
      <c r="I502" s="41"/>
      <c r="J502" s="42"/>
      <c r="K502" s="41"/>
      <c r="L502" s="43">
        <v>1350</v>
      </c>
      <c r="M502" s="41"/>
      <c r="N502" s="44">
        <f>VLOOKUP(A502,'BASE ARTICLE SAMUEL 25012023 v1'!$A$1:$K$1287,11,FALSE)</f>
        <v>1339.4943684667999</v>
      </c>
      <c r="O502" s="69">
        <f t="shared" si="27"/>
        <v>-7.7819492838519487E-3</v>
      </c>
      <c r="P502" s="48">
        <f>VLOOKUP(A502,'BASE ARTICLE SAMUEL 25012023 v2'!$A$1:$K$4927,11,FALSE)</f>
        <v>1339.4943684667999</v>
      </c>
      <c r="Q502" s="85">
        <f t="shared" si="26"/>
        <v>-7.7819492838519487E-3</v>
      </c>
      <c r="R502" s="36">
        <f>VLOOKUP(A502,'Synthèse des ventes 2022'!$A$3:$C$535,3,FALSE)</f>
        <v>3</v>
      </c>
    </row>
    <row r="503" spans="1:18" x14ac:dyDescent="0.25">
      <c r="I503" s="41"/>
      <c r="J503" s="34"/>
      <c r="K503" s="41"/>
      <c r="L503" s="35"/>
      <c r="M503" s="41"/>
      <c r="N503" s="36"/>
      <c r="P503" s="34"/>
      <c r="R503" s="36"/>
    </row>
    <row r="504" spans="1:18" x14ac:dyDescent="0.25">
      <c r="A504" s="87" t="s">
        <v>3890</v>
      </c>
      <c r="I504" s="41"/>
      <c r="J504" s="34"/>
      <c r="K504" s="41"/>
      <c r="L504" s="35"/>
      <c r="M504" s="41"/>
      <c r="N504" s="36"/>
      <c r="P504" s="34"/>
      <c r="R504" s="36"/>
    </row>
    <row r="505" spans="1:18" ht="15.75" thickBot="1" x14ac:dyDescent="0.3">
      <c r="I505" s="41"/>
      <c r="J505" s="34"/>
      <c r="K505" s="41"/>
      <c r="L505" s="35"/>
      <c r="M505" s="41"/>
      <c r="N505" s="36"/>
      <c r="P505" s="34"/>
      <c r="R505" s="36"/>
    </row>
    <row r="506" spans="1:18" ht="14.45" customHeight="1" x14ac:dyDescent="0.25">
      <c r="A506" s="108" t="s">
        <v>3671</v>
      </c>
      <c r="B506" s="108" t="s">
        <v>3672</v>
      </c>
      <c r="C506" s="126" t="s">
        <v>5667</v>
      </c>
      <c r="D506" s="126" t="s">
        <v>5668</v>
      </c>
      <c r="E506" s="118" t="s">
        <v>5663</v>
      </c>
      <c r="F506" s="118" t="s">
        <v>5661</v>
      </c>
      <c r="G506" s="110" t="s">
        <v>3673</v>
      </c>
      <c r="H506" s="112" t="s">
        <v>3674</v>
      </c>
      <c r="I506" s="41"/>
      <c r="J506" s="114" t="s">
        <v>3681</v>
      </c>
      <c r="K506" s="41"/>
      <c r="L506" s="116" t="s">
        <v>3676</v>
      </c>
      <c r="M506" s="41"/>
      <c r="N506" s="120" t="s">
        <v>4395</v>
      </c>
      <c r="P506" s="137" t="s">
        <v>4395</v>
      </c>
      <c r="R506" s="136" t="s">
        <v>4330</v>
      </c>
    </row>
    <row r="507" spans="1:18" ht="24.6" customHeight="1" thickBot="1" x14ac:dyDescent="0.3">
      <c r="A507" s="109"/>
      <c r="B507" s="109"/>
      <c r="C507" s="127"/>
      <c r="D507" s="127"/>
      <c r="E507" s="119"/>
      <c r="F507" s="119"/>
      <c r="G507" s="111"/>
      <c r="H507" s="113"/>
      <c r="I507" s="41"/>
      <c r="J507" s="115"/>
      <c r="K507" s="41"/>
      <c r="L507" s="117"/>
      <c r="M507" s="41"/>
      <c r="N507" s="121"/>
      <c r="P507" s="138"/>
      <c r="R507" s="136"/>
    </row>
    <row r="508" spans="1:18" ht="15.75" thickBot="1" x14ac:dyDescent="0.3">
      <c r="A508" s="55" t="s">
        <v>834</v>
      </c>
      <c r="B508" s="56" t="s">
        <v>835</v>
      </c>
      <c r="C508" s="93"/>
      <c r="D508" s="93" t="e">
        <f>VLOOKUP(A508,'Avec déclinaison'!$F$12:$I$374,6,FALSE)</f>
        <v>#REF!</v>
      </c>
      <c r="E508" s="56" t="str">
        <f>VLOOKUP(A508,ARTICLES!$A$1:$BE$1292,57,FALSE)</f>
        <v>AS</v>
      </c>
      <c r="F508" s="56">
        <f>VLOOKUP(A508,ARTICLES!$A$1:$AZ$1292,52,FALSE)</f>
        <v>486</v>
      </c>
      <c r="G508" s="57">
        <v>7.99</v>
      </c>
      <c r="H508" s="58">
        <v>7.99</v>
      </c>
      <c r="I508" s="41"/>
      <c r="J508" s="42">
        <v>8.25</v>
      </c>
      <c r="K508" s="41">
        <v>3.254067584480598E-2</v>
      </c>
      <c r="L508" s="43">
        <v>8.25</v>
      </c>
      <c r="M508" s="41">
        <v>0</v>
      </c>
      <c r="N508" s="44">
        <f>VLOOKUP(A508,'BASE ARTICLE SAMUEL 25012023 v1'!$A$1:$K$1287,11,FALSE)</f>
        <v>8.25</v>
      </c>
      <c r="O508" s="69" t="str">
        <f>IF(N508-L508=0,"",(N508-L508)/L508)</f>
        <v/>
      </c>
      <c r="P508" s="48">
        <f>VLOOKUP(A508,'BASE ARTICLE SAMUEL 25012023 v2'!$A$1:$K$4927,11,FALSE)</f>
        <v>8.25</v>
      </c>
      <c r="Q508" s="85">
        <f t="shared" ref="Q508:Q571" si="28">(P508-L508)/L508</f>
        <v>0</v>
      </c>
      <c r="R508" s="36">
        <f>VLOOKUP(A508,'Synthèse des ventes 2022'!$A$3:$C$535,3,FALSE)</f>
        <v>5</v>
      </c>
    </row>
    <row r="509" spans="1:18" ht="15.75" thickBot="1" x14ac:dyDescent="0.3">
      <c r="A509" s="55" t="s">
        <v>839</v>
      </c>
      <c r="B509" s="56" t="s">
        <v>840</v>
      </c>
      <c r="C509" s="93">
        <f>VLOOKUP(A509,'Sans déclinaison'!$D$1:$J$187,7,FALSE)</f>
        <v>0</v>
      </c>
      <c r="D509" s="93"/>
      <c r="E509" s="56" t="str">
        <f>VLOOKUP(A509,ARTICLES!$A$1:$BE$1292,57,FALSE)</f>
        <v>AS</v>
      </c>
      <c r="F509" s="56">
        <f>VLOOKUP(A509,ARTICLES!$A$1:$AZ$1292,52,FALSE)</f>
        <v>488</v>
      </c>
      <c r="G509" s="57">
        <v>38.96</v>
      </c>
      <c r="H509" s="58">
        <v>38.96</v>
      </c>
      <c r="I509" s="41"/>
      <c r="J509" s="42">
        <v>39.860100000000003</v>
      </c>
      <c r="K509" s="41">
        <v>2.310318275154009E-2</v>
      </c>
      <c r="L509" s="43">
        <v>39.860100000000003</v>
      </c>
      <c r="M509" s="41">
        <v>0</v>
      </c>
      <c r="N509" s="44">
        <f>VLOOKUP(A509,'BASE ARTICLE SAMUEL 25012023 v1'!$A$1:$K$1287,11,FALSE)</f>
        <v>39.860100000000003</v>
      </c>
      <c r="O509" s="69"/>
      <c r="P509" s="48">
        <f>VLOOKUP(A509,'BASE ARTICLE SAMUEL 25012023 v2'!$A$1:$K$4927,11,FALSE)</f>
        <v>39.860100000000003</v>
      </c>
      <c r="Q509" s="85">
        <f t="shared" si="28"/>
        <v>0</v>
      </c>
      <c r="R509" s="36">
        <f>VLOOKUP(A509,'Synthèse des ventes 2022'!$A$3:$C$535,3,FALSE)</f>
        <v>4</v>
      </c>
    </row>
    <row r="510" spans="1:18" ht="15.75" thickBot="1" x14ac:dyDescent="0.3">
      <c r="A510" s="55" t="s">
        <v>816</v>
      </c>
      <c r="B510" s="56" t="s">
        <v>3891</v>
      </c>
      <c r="C510" s="93"/>
      <c r="D510" s="93" t="e">
        <f>VLOOKUP(A510,'Avec déclinaison'!$F$12:$I$374,6,FALSE)</f>
        <v>#REF!</v>
      </c>
      <c r="E510" s="56" t="str">
        <f>VLOOKUP(A510,ARTICLES!$A$1:$BE$1292,57,FALSE)</f>
        <v>AS</v>
      </c>
      <c r="F510" s="56">
        <f>VLOOKUP(A510,ARTICLES!$A$1:$AZ$1292,52,FALSE)</f>
        <v>0</v>
      </c>
      <c r="G510" s="57">
        <v>13.24</v>
      </c>
      <c r="H510" s="58">
        <v>13.24</v>
      </c>
      <c r="I510" s="41"/>
      <c r="J510" s="42">
        <v>13.5527</v>
      </c>
      <c r="K510" s="41">
        <v>2.3617824773413863E-2</v>
      </c>
      <c r="L510" s="43">
        <v>13.5527</v>
      </c>
      <c r="M510" s="41">
        <v>0</v>
      </c>
      <c r="N510" s="44">
        <f>VLOOKUP(A510,'BASE ARTICLE SAMUEL 25012023 v1'!$A$1:$K$1287,11,FALSE)</f>
        <v>13.5527</v>
      </c>
      <c r="O510" s="69"/>
      <c r="P510" s="48">
        <f>VLOOKUP(A510,'BASE ARTICLE SAMUEL 25012023 v2'!$A$1:$K$4927,11,FALSE)</f>
        <v>13.5527</v>
      </c>
      <c r="Q510" s="85">
        <f t="shared" si="28"/>
        <v>0</v>
      </c>
      <c r="R510" s="36">
        <f>VLOOKUP(A510,'Synthèse des ventes 2022'!$A$3:$C$535,3,FALSE)</f>
        <v>123</v>
      </c>
    </row>
    <row r="511" spans="1:18" ht="15.75" thickBot="1" x14ac:dyDescent="0.3">
      <c r="A511" s="55" t="s">
        <v>814</v>
      </c>
      <c r="B511" s="56" t="s">
        <v>3892</v>
      </c>
      <c r="C511" s="93"/>
      <c r="D511" s="93" t="e">
        <f>VLOOKUP(A511,'Avec déclinaison'!$F$12:$I$374,6,FALSE)</f>
        <v>#REF!</v>
      </c>
      <c r="E511" s="56" t="str">
        <f>VLOOKUP(A511,ARTICLES!$A$1:$BE$1292,57,FALSE)</f>
        <v>AS</v>
      </c>
      <c r="F511" s="56">
        <f>VLOOKUP(A511,ARTICLES!$A$1:$AZ$1292,52,FALSE)</f>
        <v>474</v>
      </c>
      <c r="G511" s="57">
        <v>11.72</v>
      </c>
      <c r="H511" s="58">
        <v>11.72</v>
      </c>
      <c r="I511" s="41"/>
      <c r="J511" s="42">
        <v>11.9833</v>
      </c>
      <c r="K511" s="41">
        <v>2.2465870307167166E-2</v>
      </c>
      <c r="L511" s="43">
        <v>11.9833</v>
      </c>
      <c r="M511" s="41">
        <v>0</v>
      </c>
      <c r="N511" s="44">
        <f>VLOOKUP(A511,'BASE ARTICLE SAMUEL 25012023 v1'!$A$1:$K$1287,11,FALSE)</f>
        <v>11.9833</v>
      </c>
      <c r="O511" s="69"/>
      <c r="P511" s="48">
        <f>VLOOKUP(A511,'BASE ARTICLE SAMUEL 25012023 v2'!$A$1:$K$4927,11,FALSE)</f>
        <v>11.9833</v>
      </c>
      <c r="Q511" s="85">
        <f t="shared" si="28"/>
        <v>0</v>
      </c>
      <c r="R511" s="36">
        <f>VLOOKUP(A511,'Synthèse des ventes 2022'!$A$3:$C$535,3,FALSE)</f>
        <v>14</v>
      </c>
    </row>
    <row r="512" spans="1:18" ht="15.75" thickBot="1" x14ac:dyDescent="0.3">
      <c r="A512" s="55" t="s">
        <v>881</v>
      </c>
      <c r="B512" s="56" t="s">
        <v>882</v>
      </c>
      <c r="C512" s="93">
        <f>VLOOKUP(A512,'Sans déclinaison'!$D$1:$J$187,7,FALSE)</f>
        <v>1</v>
      </c>
      <c r="D512" s="93"/>
      <c r="E512" s="56" t="str">
        <f>VLOOKUP(A512,ARTICLES!$A$1:$BE$1292,57,FALSE)</f>
        <v>AS</v>
      </c>
      <c r="F512" s="56">
        <f>VLOOKUP(A512,ARTICLES!$A$1:$AZ$1292,52,FALSE)</f>
        <v>505</v>
      </c>
      <c r="G512" s="57">
        <v>69.05</v>
      </c>
      <c r="H512" s="58">
        <v>69.05</v>
      </c>
      <c r="I512" s="41"/>
      <c r="J512" s="42">
        <v>84.45</v>
      </c>
      <c r="K512" s="41">
        <v>0.2230267921795801</v>
      </c>
      <c r="L512" s="43">
        <v>84.447999999999993</v>
      </c>
      <c r="M512" s="41">
        <v>-2.3682652457188274E-5</v>
      </c>
      <c r="N512" s="44">
        <f>VLOOKUP(A512,'BASE ARTICLE SAMUEL 25012023 v1'!$A$1:$K$1287,11,FALSE)</f>
        <v>84.447999999999993</v>
      </c>
      <c r="O512" s="69"/>
      <c r="P512" s="48">
        <f>VLOOKUP(A512,'BASE ARTICLE SAMUEL 25012023 v2'!$A$1:$K$4927,11,FALSE)</f>
        <v>84.447999999999993</v>
      </c>
      <c r="Q512" s="85">
        <f t="shared" si="28"/>
        <v>0</v>
      </c>
      <c r="R512" s="36">
        <f>VLOOKUP(A512,'Synthèse des ventes 2022'!$A$3:$C$535,3,FALSE)</f>
        <v>8</v>
      </c>
    </row>
    <row r="513" spans="1:18" ht="15.75" thickBot="1" x14ac:dyDescent="0.3">
      <c r="A513" s="55" t="s">
        <v>841</v>
      </c>
      <c r="B513" s="56" t="s">
        <v>842</v>
      </c>
      <c r="C513" s="93"/>
      <c r="D513" s="93" t="e">
        <f>VLOOKUP(A513,'Avec déclinaison'!$F$12:$I$374,6,FALSE)</f>
        <v>#REF!</v>
      </c>
      <c r="E513" s="56" t="str">
        <f>VLOOKUP(A513,ARTICLES!$A$1:$BE$1292,57,FALSE)</f>
        <v>AS</v>
      </c>
      <c r="F513" s="56">
        <f>VLOOKUP(A513,ARTICLES!$A$1:$AZ$1292,52,FALSE)</f>
        <v>490</v>
      </c>
      <c r="G513" s="57">
        <v>16.260000000000002</v>
      </c>
      <c r="H513" s="58">
        <v>16.260000000000002</v>
      </c>
      <c r="I513" s="41"/>
      <c r="J513" s="42">
        <v>24.87</v>
      </c>
      <c r="K513" s="41">
        <v>0.52952029520295196</v>
      </c>
      <c r="L513" s="43">
        <v>24.870999999999999</v>
      </c>
      <c r="M513" s="41">
        <v>4.0209087253625631E-5</v>
      </c>
      <c r="N513" s="44">
        <f>VLOOKUP(A513,'BASE ARTICLE SAMUEL 25012023 v1'!$A$1:$K$1287,11,FALSE)</f>
        <v>24.870999999999999</v>
      </c>
      <c r="O513" s="69"/>
      <c r="P513" s="48">
        <f>VLOOKUP(A513,'BASE ARTICLE SAMUEL 25012023 v2'!$A$1:$K$4927,11,FALSE)</f>
        <v>24.870999999999999</v>
      </c>
      <c r="Q513" s="85">
        <f t="shared" si="28"/>
        <v>0</v>
      </c>
      <c r="R513" s="36">
        <f>VLOOKUP(A513,'Synthèse des ventes 2022'!$A$3:$C$535,3,FALSE)</f>
        <v>10</v>
      </c>
    </row>
    <row r="514" spans="1:18" ht="15.75" thickBot="1" x14ac:dyDescent="0.3">
      <c r="A514" s="55" t="s">
        <v>837</v>
      </c>
      <c r="B514" s="56" t="s">
        <v>3893</v>
      </c>
      <c r="C514" s="93">
        <f>VLOOKUP(A514,'Sans déclinaison'!$D$1:$J$187,7,FALSE)</f>
        <v>1</v>
      </c>
      <c r="D514" s="93"/>
      <c r="E514" s="56" t="str">
        <f>VLOOKUP(A514,ARTICLES!$A$1:$BE$1292,57,FALSE)</f>
        <v>AS</v>
      </c>
      <c r="F514" s="56">
        <f>VLOOKUP(A514,ARTICLES!$A$1:$AZ$1292,52,FALSE)</f>
        <v>487</v>
      </c>
      <c r="G514" s="57">
        <v>9.43</v>
      </c>
      <c r="H514" s="58">
        <v>9.43</v>
      </c>
      <c r="I514" s="41"/>
      <c r="J514" s="42">
        <v>9.43</v>
      </c>
      <c r="K514" s="41">
        <v>0</v>
      </c>
      <c r="L514" s="43">
        <v>9.5494000000000003</v>
      </c>
      <c r="M514" s="41">
        <v>1.2661717921527108E-2</v>
      </c>
      <c r="N514" s="44">
        <f>VLOOKUP(A514,'BASE ARTICLE SAMUEL 25012023 v1'!$A$1:$K$1287,11,FALSE)</f>
        <v>5.9410000000000007</v>
      </c>
      <c r="O514" s="69">
        <f>IF(N514-L514=0,"",(N514-L514)/L514)</f>
        <v>-0.37786667225165976</v>
      </c>
      <c r="P514" s="48">
        <f>VLOOKUP(A514,'BASE ARTICLE SAMUEL 25012023 v2'!$A$1:$K$4927,11,FALSE)</f>
        <v>5.9410000000000007</v>
      </c>
      <c r="Q514" s="85">
        <f t="shared" si="28"/>
        <v>-0.37786667225165976</v>
      </c>
      <c r="R514" s="36">
        <f>VLOOKUP(A514,'Synthèse des ventes 2022'!$A$3:$C$535,3,FALSE)</f>
        <v>5</v>
      </c>
    </row>
    <row r="515" spans="1:18" ht="15.75" thickBot="1" x14ac:dyDescent="0.3">
      <c r="A515" s="55" t="s">
        <v>1366</v>
      </c>
      <c r="B515" s="56" t="s">
        <v>3894</v>
      </c>
      <c r="C515" s="93">
        <f>VLOOKUP(A515,'Sans déclinaison'!$D$1:$J$187,7,FALSE)</f>
        <v>0</v>
      </c>
      <c r="D515" s="93"/>
      <c r="E515" s="56" t="str">
        <f>VLOOKUP(A515,ARTICLES!$A$1:$BE$1292,57,FALSE)</f>
        <v>AS</v>
      </c>
      <c r="F515" s="56">
        <f>VLOOKUP(A515,ARTICLES!$A$1:$AZ$1292,52,FALSE)</f>
        <v>565</v>
      </c>
      <c r="G515" s="57">
        <v>5.85</v>
      </c>
      <c r="H515" s="58">
        <v>5.85</v>
      </c>
      <c r="I515" s="41"/>
      <c r="J515" s="42">
        <v>5.9850000000000003</v>
      </c>
      <c r="K515" s="41">
        <v>2.3076923076923193E-2</v>
      </c>
      <c r="L515" s="43">
        <v>5.9850000000000003</v>
      </c>
      <c r="M515" s="41">
        <v>0</v>
      </c>
      <c r="N515" s="44">
        <f>VLOOKUP(A515,'BASE ARTICLE SAMUEL 25012023 v1'!$A$1:$K$1287,11,FALSE)</f>
        <v>5.9850000000000003</v>
      </c>
      <c r="O515" s="69"/>
      <c r="P515" s="48">
        <f>VLOOKUP(A515,'BASE ARTICLE SAMUEL 25012023 v2'!$A$1:$K$4927,11,FALSE)</f>
        <v>5.9850000000000003</v>
      </c>
      <c r="Q515" s="85">
        <f t="shared" si="28"/>
        <v>0</v>
      </c>
      <c r="R515" s="36">
        <f>VLOOKUP(A515,'Synthèse des ventes 2022'!$A$3:$C$535,3,FALSE)</f>
        <v>41</v>
      </c>
    </row>
    <row r="516" spans="1:18" ht="15.75" thickBot="1" x14ac:dyDescent="0.3">
      <c r="A516" s="55" t="s">
        <v>812</v>
      </c>
      <c r="B516" s="56" t="s">
        <v>3895</v>
      </c>
      <c r="C516" s="93"/>
      <c r="D516" s="93" t="e">
        <f>VLOOKUP(A516,'Avec déclinaison'!$F$12:$I$374,6,FALSE)</f>
        <v>#REF!</v>
      </c>
      <c r="E516" s="56" t="str">
        <f>VLOOKUP(A516,ARTICLES!$A$1:$BE$1292,57,FALSE)</f>
        <v>AS</v>
      </c>
      <c r="F516" s="56">
        <f>VLOOKUP(A516,ARTICLES!$A$1:$AZ$1292,52,FALSE)</f>
        <v>0</v>
      </c>
      <c r="G516" s="57">
        <v>38.130000000000003</v>
      </c>
      <c r="H516" s="58">
        <v>38.130000000000003</v>
      </c>
      <c r="I516" s="41"/>
      <c r="J516" s="42">
        <v>39.500999999999998</v>
      </c>
      <c r="K516" s="41">
        <v>3.5955940204563205E-2</v>
      </c>
      <c r="L516" s="43">
        <v>39.500999999999998</v>
      </c>
      <c r="M516" s="41">
        <v>0</v>
      </c>
      <c r="N516" s="44">
        <f>VLOOKUP(A516,'BASE ARTICLE SAMUEL 25012023 v1'!$A$1:$K$1287,11,FALSE)</f>
        <v>39.500999999999998</v>
      </c>
      <c r="O516" s="69"/>
      <c r="P516" s="48">
        <f>VLOOKUP(A516,'BASE ARTICLE SAMUEL 25012023 v2'!$A$1:$K$4927,11,FALSE)</f>
        <v>39.500999999999998</v>
      </c>
      <c r="Q516" s="85">
        <f t="shared" si="28"/>
        <v>0</v>
      </c>
      <c r="R516" s="36">
        <f>VLOOKUP(A516,'Synthèse des ventes 2022'!$A$3:$C$535,3,FALSE)</f>
        <v>21</v>
      </c>
    </row>
    <row r="517" spans="1:18" ht="15.75" thickBot="1" x14ac:dyDescent="0.3">
      <c r="A517" s="55" t="s">
        <v>810</v>
      </c>
      <c r="B517" s="56" t="s">
        <v>3896</v>
      </c>
      <c r="C517" s="93"/>
      <c r="D517" s="93" t="e">
        <f>VLOOKUP(A517,'Avec déclinaison'!$F$12:$I$374,6,FALSE)</f>
        <v>#REF!</v>
      </c>
      <c r="E517" s="56" t="str">
        <f>VLOOKUP(A517,ARTICLES!$A$1:$BE$1292,57,FALSE)</f>
        <v>AS</v>
      </c>
      <c r="F517" s="56">
        <f>VLOOKUP(A517,ARTICLES!$A$1:$AZ$1292,52,FALSE)</f>
        <v>473</v>
      </c>
      <c r="G517" s="57">
        <v>38.61</v>
      </c>
      <c r="H517" s="58">
        <v>38.61</v>
      </c>
      <c r="I517" s="41"/>
      <c r="J517" s="42">
        <v>38.61</v>
      </c>
      <c r="K517" s="41">
        <v>0</v>
      </c>
      <c r="L517" s="43">
        <v>38.61</v>
      </c>
      <c r="M517" s="41">
        <v>0</v>
      </c>
      <c r="N517" s="44">
        <f>VLOOKUP(A517,'BASE ARTICLE SAMUEL 25012023 v1'!$A$1:$K$1287,11,FALSE)</f>
        <v>38.61</v>
      </c>
      <c r="O517" s="69" t="str">
        <f>IF(N517-L517=0,"",(N517-L517)/L517)</f>
        <v/>
      </c>
      <c r="P517" s="48">
        <f>VLOOKUP(A517,'BASE ARTICLE SAMUEL 25012023 v2'!$A$1:$K$4927,11,FALSE)</f>
        <v>38.61</v>
      </c>
      <c r="Q517" s="85">
        <f t="shared" si="28"/>
        <v>0</v>
      </c>
      <c r="R517" s="36">
        <f>VLOOKUP(A517,'Synthèse des ventes 2022'!$A$3:$C$535,3,FALSE)</f>
        <v>1</v>
      </c>
    </row>
    <row r="518" spans="1:18" ht="15.75" thickBot="1" x14ac:dyDescent="0.3">
      <c r="A518" s="55" t="s">
        <v>1042</v>
      </c>
      <c r="B518" s="56" t="s">
        <v>3897</v>
      </c>
      <c r="C518" s="93"/>
      <c r="D518" s="93" t="e">
        <f>VLOOKUP(A518,'Avec déclinaison'!$F$12:$I$374,6,FALSE)</f>
        <v>#REF!</v>
      </c>
      <c r="E518" s="56" t="str">
        <f>VLOOKUP(A518,ARTICLES!$A$1:$BE$1292,57,FALSE)</f>
        <v>AS</v>
      </c>
      <c r="F518" s="56">
        <f>VLOOKUP(A518,ARTICLES!$A$1:$AZ$1292,52,FALSE)</f>
        <v>0</v>
      </c>
      <c r="G518" s="57">
        <v>56.5</v>
      </c>
      <c r="H518" s="58">
        <v>56.5</v>
      </c>
      <c r="I518" s="41"/>
      <c r="J518" s="42">
        <v>57.815100000000001</v>
      </c>
      <c r="K518" s="41">
        <v>2.3276106194690283E-2</v>
      </c>
      <c r="L518" s="43">
        <v>57.815100000000001</v>
      </c>
      <c r="M518" s="41">
        <v>0</v>
      </c>
      <c r="N518" s="44">
        <f>VLOOKUP(A518,'BASE ARTICLE SAMUEL 25012023 v1'!$A$1:$K$1287,11,FALSE)</f>
        <v>57.815100000000001</v>
      </c>
      <c r="O518" s="69"/>
      <c r="P518" s="48">
        <f>VLOOKUP(A518,'BASE ARTICLE SAMUEL 25012023 v2'!$A$1:$K$4927,11,FALSE)</f>
        <v>57.815100000000001</v>
      </c>
      <c r="Q518" s="85">
        <f t="shared" si="28"/>
        <v>0</v>
      </c>
      <c r="R518" s="36">
        <f>VLOOKUP(A518,'Synthèse des ventes 2022'!$A$3:$C$535,3,FALSE)</f>
        <v>5</v>
      </c>
    </row>
    <row r="519" spans="1:18" ht="15.75" thickBot="1" x14ac:dyDescent="0.3">
      <c r="A519" s="55" t="s">
        <v>1040</v>
      </c>
      <c r="B519" s="56" t="s">
        <v>3898</v>
      </c>
      <c r="C519" s="93"/>
      <c r="D519" s="93" t="e">
        <f>VLOOKUP(A519,'Avec déclinaison'!$F$12:$I$374,6,FALSE)</f>
        <v>#REF!</v>
      </c>
      <c r="E519" s="56" t="str">
        <f>VLOOKUP(A519,ARTICLES!$A$1:$BE$1292,57,FALSE)</f>
        <v>AS</v>
      </c>
      <c r="F519" s="56">
        <f>VLOOKUP(A519,ARTICLES!$A$1:$AZ$1292,52,FALSE)</f>
        <v>0</v>
      </c>
      <c r="G519" s="57">
        <v>38.61</v>
      </c>
      <c r="H519" s="58">
        <v>38.61</v>
      </c>
      <c r="I519" s="41"/>
      <c r="J519" s="42">
        <v>41.685000000000002</v>
      </c>
      <c r="K519" s="41">
        <v>7.9642579642579717E-2</v>
      </c>
      <c r="L519" s="43">
        <v>41.685000000000002</v>
      </c>
      <c r="M519" s="41">
        <v>0</v>
      </c>
      <c r="N519" s="44">
        <f>VLOOKUP(A519,'BASE ARTICLE SAMUEL 25012023 v1'!$A$1:$K$1287,11,FALSE)</f>
        <v>55.653000000000006</v>
      </c>
      <c r="O519" s="69">
        <f>IF(N519-L519=0,"",(N519-L519)/L519)</f>
        <v>0.33508456279237142</v>
      </c>
      <c r="P519" s="48">
        <f>VLOOKUP(A519,'BASE ARTICLE SAMUEL 25012023 v2'!$A$1:$K$4927,11,FALSE)</f>
        <v>55.653000000000006</v>
      </c>
      <c r="Q519" s="85">
        <f t="shared" si="28"/>
        <v>0.33508456279237142</v>
      </c>
      <c r="R519" s="36">
        <f>VLOOKUP(A519,'Synthèse des ventes 2022'!$A$3:$C$535,3,FALSE)</f>
        <v>81</v>
      </c>
    </row>
    <row r="520" spans="1:18" ht="15.75" thickBot="1" x14ac:dyDescent="0.3">
      <c r="A520" s="55" t="s">
        <v>877</v>
      </c>
      <c r="B520" s="56" t="s">
        <v>878</v>
      </c>
      <c r="C520" s="93">
        <f>VLOOKUP(A520,'Sans déclinaison'!$D$1:$J$187,7,FALSE)</f>
        <v>0</v>
      </c>
      <c r="D520" s="93"/>
      <c r="E520" s="56" t="str">
        <f>VLOOKUP(A520,ARTICLES!$A$1:$BE$1292,57,FALSE)</f>
        <v>Z</v>
      </c>
      <c r="F520" s="56">
        <f>VLOOKUP(A520,ARTICLES!$A$1:$AZ$1292,52,FALSE)</f>
        <v>495</v>
      </c>
      <c r="G520" s="57">
        <v>33.090000000000003</v>
      </c>
      <c r="H520" s="58">
        <v>33.090000000000003</v>
      </c>
      <c r="I520" s="41"/>
      <c r="J520" s="42">
        <v>33.383000000000003</v>
      </c>
      <c r="K520" s="41">
        <v>8.8546388637050239E-3</v>
      </c>
      <c r="L520" s="43">
        <v>33.383000000000003</v>
      </c>
      <c r="M520" s="41">
        <v>0</v>
      </c>
      <c r="N520" s="44">
        <f>VLOOKUP(A520,'BASE ARTICLE SAMUEL 25012023 v1'!$A$1:$K$1287,11,FALSE)</f>
        <v>33.383000000000003</v>
      </c>
      <c r="O520" s="69" t="str">
        <f>IF(N520-L520=0,"",(N520-L520)/L520)</f>
        <v/>
      </c>
      <c r="P520" s="48">
        <f>VLOOKUP(A520,'BASE ARTICLE SAMUEL 25012023 v2'!$A$1:$K$4927,11,FALSE)</f>
        <v>33.383000000000003</v>
      </c>
      <c r="Q520" s="85">
        <f t="shared" si="28"/>
        <v>0</v>
      </c>
      <c r="R520" s="36">
        <f>VLOOKUP(A520,'Synthèse des ventes 2022'!$A$3:$C$535,3,FALSE)</f>
        <v>6</v>
      </c>
    </row>
    <row r="521" spans="1:18" ht="15.75" thickBot="1" x14ac:dyDescent="0.3">
      <c r="A521" s="55" t="s">
        <v>1812</v>
      </c>
      <c r="B521" s="56" t="s">
        <v>3899</v>
      </c>
      <c r="C521" s="93">
        <f>VLOOKUP(A521,'Sans déclinaison'!$D$1:$J$187,7,FALSE)</f>
        <v>0</v>
      </c>
      <c r="D521" s="93"/>
      <c r="E521" s="56" t="str">
        <f>VLOOKUP(A521,ARTICLES!$A$1:$BE$1292,57,FALSE)</f>
        <v>AS</v>
      </c>
      <c r="F521" s="56">
        <f>VLOOKUP(A521,ARTICLES!$A$1:$AZ$1292,52,FALSE)</f>
        <v>621</v>
      </c>
      <c r="G521" s="57"/>
      <c r="H521" s="58">
        <v>28.52</v>
      </c>
      <c r="I521" s="41"/>
      <c r="J521" s="42">
        <v>28.52</v>
      </c>
      <c r="K521" s="41">
        <v>0</v>
      </c>
      <c r="L521" s="43">
        <v>29.126999999999999</v>
      </c>
      <c r="M521" s="41">
        <v>2.128330995792424E-2</v>
      </c>
      <c r="N521" s="44">
        <f>VLOOKUP(A521,'BASE ARTICLE SAMUEL 25012023 v1'!$A$1:$K$1287,11,FALSE)</f>
        <v>29.126999999999999</v>
      </c>
      <c r="O521" s="69"/>
      <c r="P521" s="48">
        <f>VLOOKUP(A521,'BASE ARTICLE SAMUEL 25012023 v2'!$A$1:$K$4927,11,FALSE)</f>
        <v>29.126999999999999</v>
      </c>
      <c r="Q521" s="85">
        <f t="shared" si="28"/>
        <v>0</v>
      </c>
      <c r="R521" s="36">
        <f>VLOOKUP(A521,'Synthèse des ventes 2022'!$A$3:$C$535,3,FALSE)</f>
        <v>24</v>
      </c>
    </row>
    <row r="522" spans="1:18" ht="15.75" thickBot="1" x14ac:dyDescent="0.3">
      <c r="A522" s="55" t="s">
        <v>873</v>
      </c>
      <c r="B522" s="56" t="s">
        <v>874</v>
      </c>
      <c r="C522" s="93">
        <f>VLOOKUP(A522,'Sans déclinaison'!$D$1:$J$187,7,FALSE)</f>
        <v>0</v>
      </c>
      <c r="D522" s="93"/>
      <c r="E522" s="56" t="str">
        <f>VLOOKUP(A522,ARTICLES!$A$1:$BE$1292,57,FALSE)</f>
        <v>AS</v>
      </c>
      <c r="F522" s="56">
        <f>VLOOKUP(A522,ARTICLES!$A$1:$AZ$1292,52,FALSE)</f>
        <v>493</v>
      </c>
      <c r="G522" s="57">
        <v>14.26</v>
      </c>
      <c r="H522" s="58">
        <v>14.26</v>
      </c>
      <c r="I522" s="41"/>
      <c r="J522" s="42">
        <v>14.675000000000001</v>
      </c>
      <c r="K522" s="41">
        <v>2.910238429172517E-2</v>
      </c>
      <c r="L522" s="43">
        <v>14.675000000000001</v>
      </c>
      <c r="M522" s="41">
        <v>0</v>
      </c>
      <c r="N522" s="44">
        <f>VLOOKUP(A522,'BASE ARTICLE SAMUEL 25012023 v1'!$A$1:$K$1287,11,FALSE)</f>
        <v>14.675000000000001</v>
      </c>
      <c r="O522" s="69"/>
      <c r="P522" s="48">
        <f>VLOOKUP(A522,'BASE ARTICLE SAMUEL 25012023 v2'!$A$1:$K$4927,11,FALSE)</f>
        <v>14.675000000000001</v>
      </c>
      <c r="Q522" s="85">
        <f t="shared" si="28"/>
        <v>0</v>
      </c>
      <c r="R522" s="36"/>
    </row>
    <row r="523" spans="1:18" ht="15.75" thickBot="1" x14ac:dyDescent="0.3">
      <c r="A523" s="55" t="s">
        <v>875</v>
      </c>
      <c r="B523" s="56" t="s">
        <v>876</v>
      </c>
      <c r="C523" s="93">
        <f>VLOOKUP(A523,'Sans déclinaison'!$D$1:$J$187,7,FALSE)</f>
        <v>0</v>
      </c>
      <c r="D523" s="93"/>
      <c r="E523" s="56" t="str">
        <f>VLOOKUP(A523,ARTICLES!$A$1:$BE$1292,57,FALSE)</f>
        <v>Z</v>
      </c>
      <c r="F523" s="56">
        <f>VLOOKUP(A523,ARTICLES!$A$1:$AZ$1292,52,FALSE)</f>
        <v>494</v>
      </c>
      <c r="G523" s="57">
        <v>3.88</v>
      </c>
      <c r="H523" s="58">
        <v>3.88</v>
      </c>
      <c r="I523" s="41"/>
      <c r="J523" s="42">
        <v>3.9874999999999998</v>
      </c>
      <c r="K523" s="41">
        <v>2.7706185567010291E-2</v>
      </c>
      <c r="L523" s="43">
        <v>3.9874999999999998</v>
      </c>
      <c r="M523" s="41">
        <v>0</v>
      </c>
      <c r="N523" s="44">
        <f>VLOOKUP(A523,'BASE ARTICLE SAMUEL 25012023 v1'!$A$1:$K$1287,11,FALSE)</f>
        <v>3.9874999999999998</v>
      </c>
      <c r="O523" s="69" t="str">
        <f>IF(N523-L523=0,"",(N523-L523)/L523)</f>
        <v/>
      </c>
      <c r="P523" s="48">
        <f>VLOOKUP(A523,'BASE ARTICLE SAMUEL 25012023 v2'!$A$1:$K$4927,11,FALSE)</f>
        <v>3.9874999999999998</v>
      </c>
      <c r="Q523" s="85">
        <f t="shared" si="28"/>
        <v>0</v>
      </c>
      <c r="R523" s="36">
        <f>VLOOKUP(A523,'Synthèse des ventes 2022'!$A$3:$C$535,3,FALSE)</f>
        <v>2</v>
      </c>
    </row>
    <row r="524" spans="1:18" ht="15.75" thickBot="1" x14ac:dyDescent="0.3">
      <c r="A524" s="55" t="s">
        <v>1358</v>
      </c>
      <c r="B524" s="56" t="s">
        <v>3900</v>
      </c>
      <c r="C524" s="100">
        <f>VLOOKUP(A524,'Sans déclinaison'!$D$1:$J$193,7,FALSE)</f>
        <v>0</v>
      </c>
      <c r="D524" s="100"/>
      <c r="E524" s="56" t="str">
        <f>VLOOKUP(A524,ARTICLES!$A$1:$BE$1292,57,FALSE)</f>
        <v>Z</v>
      </c>
      <c r="F524" s="56">
        <f>VLOOKUP(A524,ARTICLES!$A$1:$AZ$1292,52,FALSE)</f>
        <v>564</v>
      </c>
      <c r="G524" s="57">
        <v>4.3099999999999996</v>
      </c>
      <c r="H524" s="58">
        <v>4.3029999999999999</v>
      </c>
      <c r="I524" s="41"/>
      <c r="J524" s="42">
        <v>4.4023000000000003</v>
      </c>
      <c r="K524" s="41">
        <v>2.3076923076923168E-2</v>
      </c>
      <c r="L524" s="43">
        <v>4.4023000000000003</v>
      </c>
      <c r="M524" s="41">
        <v>0</v>
      </c>
      <c r="N524" s="44">
        <f>VLOOKUP(A524,'BASE ARTICLE SAMUEL 25012023 v1'!$A$1:$K$1287,11,FALSE)</f>
        <v>4.4023000000000003</v>
      </c>
      <c r="O524" s="69" t="str">
        <f>IF(N524-L524=0,"",(N524-L524)/L524)</f>
        <v/>
      </c>
      <c r="P524" s="48">
        <f>VLOOKUP(A524,'BASE ARTICLE SAMUEL 25012023 v2'!$A$1:$K$4927,11,FALSE)</f>
        <v>4.4023000000000003</v>
      </c>
      <c r="Q524" s="85">
        <f t="shared" si="28"/>
        <v>0</v>
      </c>
      <c r="R524" s="36">
        <f>VLOOKUP(A524,'Synthèse des ventes 2022'!$A$3:$C$535,3,FALSE)</f>
        <v>14</v>
      </c>
    </row>
    <row r="525" spans="1:18" ht="15.75" thickBot="1" x14ac:dyDescent="0.3">
      <c r="A525" s="55" t="s">
        <v>818</v>
      </c>
      <c r="B525" s="56" t="s">
        <v>3901</v>
      </c>
      <c r="C525" s="93">
        <f>VLOOKUP(A525,'Sans déclinaison'!$D$1:$J$187,7,FALSE)</f>
        <v>0</v>
      </c>
      <c r="D525" s="93"/>
      <c r="E525" s="56" t="str">
        <f>VLOOKUP(A525,ARTICLES!$A$1:$BE$1292,57,FALSE)</f>
        <v>AS</v>
      </c>
      <c r="F525" s="56">
        <f>VLOOKUP(A525,ARTICLES!$A$1:$AZ$1292,52,FALSE)</f>
        <v>475</v>
      </c>
      <c r="G525" s="57">
        <v>119.44</v>
      </c>
      <c r="H525" s="58">
        <v>119.44</v>
      </c>
      <c r="I525" s="41"/>
      <c r="J525" s="42">
        <v>122.2625</v>
      </c>
      <c r="K525" s="41">
        <v>2.3631111855324894E-2</v>
      </c>
      <c r="L525" s="43">
        <v>130.0873</v>
      </c>
      <c r="M525" s="41">
        <v>6.3999999999999974E-2</v>
      </c>
      <c r="N525" s="44">
        <f>VLOOKUP(A525,'BASE ARTICLE SAMUEL 25012023 v1'!$A$1:$K$1287,11,FALSE)</f>
        <v>130.0873</v>
      </c>
      <c r="O525" s="69"/>
      <c r="P525" s="48">
        <f>VLOOKUP(A525,'BASE ARTICLE SAMUEL 25012023 v2'!$A$1:$K$4927,11,FALSE)</f>
        <v>130.0873</v>
      </c>
      <c r="Q525" s="85">
        <f t="shared" si="28"/>
        <v>0</v>
      </c>
      <c r="R525" s="36">
        <f>VLOOKUP(A525,'Synthèse des ventes 2022'!$A$3:$C$535,3,FALSE)</f>
        <v>1</v>
      </c>
    </row>
    <row r="526" spans="1:18" ht="15.75" thickBot="1" x14ac:dyDescent="0.3">
      <c r="A526" s="55" t="s">
        <v>935</v>
      </c>
      <c r="B526" s="56" t="s">
        <v>936</v>
      </c>
      <c r="C526" s="93">
        <f>VLOOKUP(A526,'Sans déclinaison'!$D$1:$J$187,7,FALSE)</f>
        <v>0</v>
      </c>
      <c r="D526" s="93"/>
      <c r="E526" s="56" t="str">
        <f>VLOOKUP(A526,ARTICLES!$A$1:$BE$1292,57,FALSE)</f>
        <v>AS</v>
      </c>
      <c r="F526" s="56">
        <f>VLOOKUP(A526,ARTICLES!$A$1:$AZ$1292,52,FALSE)</f>
        <v>509</v>
      </c>
      <c r="G526" s="57">
        <v>14.8</v>
      </c>
      <c r="H526" s="58">
        <v>14.8</v>
      </c>
      <c r="I526" s="41"/>
      <c r="J526" s="42">
        <v>14.9625</v>
      </c>
      <c r="K526" s="41">
        <v>1.0979729729729706E-2</v>
      </c>
      <c r="L526" s="43">
        <v>14.9625</v>
      </c>
      <c r="M526" s="41">
        <v>0</v>
      </c>
      <c r="N526" s="44">
        <f>VLOOKUP(A526,'BASE ARTICLE SAMUEL 25012023 v1'!$A$1:$K$1287,11,FALSE)</f>
        <v>14.9625</v>
      </c>
      <c r="O526" s="69"/>
      <c r="P526" s="48">
        <f>VLOOKUP(A526,'BASE ARTICLE SAMUEL 25012023 v2'!$A$1:$K$4927,11,FALSE)</f>
        <v>14.9625</v>
      </c>
      <c r="Q526" s="85">
        <f t="shared" si="28"/>
        <v>0</v>
      </c>
      <c r="R526" s="36">
        <f>VLOOKUP(A526,'Synthèse des ventes 2022'!$A$3:$C$535,3,FALSE)</f>
        <v>57</v>
      </c>
    </row>
    <row r="527" spans="1:18" ht="15.75" thickBot="1" x14ac:dyDescent="0.3">
      <c r="A527" s="55" t="s">
        <v>1184</v>
      </c>
      <c r="B527" s="56" t="s">
        <v>3902</v>
      </c>
      <c r="C527" s="93">
        <f>VLOOKUP(A527,'Sans déclinaison'!$D$1:$J$187,7,FALSE)</f>
        <v>0</v>
      </c>
      <c r="D527" s="93"/>
      <c r="E527" s="56" t="str">
        <f>VLOOKUP(A527,ARTICLES!$A$1:$BE$1292,57,FALSE)</f>
        <v>AS</v>
      </c>
      <c r="F527" s="56">
        <f>VLOOKUP(A527,ARTICLES!$A$1:$AZ$1292,52,FALSE)</f>
        <v>553</v>
      </c>
      <c r="G527" s="57">
        <v>63.03</v>
      </c>
      <c r="H527" s="58">
        <v>63.03</v>
      </c>
      <c r="I527" s="41"/>
      <c r="J527" s="42">
        <v>64.491700000000009</v>
      </c>
      <c r="K527" s="41">
        <v>2.3190544185308703E-2</v>
      </c>
      <c r="L527" s="43">
        <v>64.491700000000009</v>
      </c>
      <c r="M527" s="41">
        <v>0</v>
      </c>
      <c r="N527" s="44">
        <f>VLOOKUP(A527,'BASE ARTICLE SAMUEL 25012023 v1'!$A$1:$K$1287,11,FALSE)</f>
        <v>64.491700000000009</v>
      </c>
      <c r="O527" s="69"/>
      <c r="P527" s="48">
        <f>VLOOKUP(A527,'BASE ARTICLE SAMUEL 25012023 v2'!$A$1:$K$4927,11,FALSE)</f>
        <v>64.491700000000009</v>
      </c>
      <c r="Q527" s="85">
        <f t="shared" si="28"/>
        <v>0</v>
      </c>
      <c r="R527" s="36">
        <f>VLOOKUP(A527,'Synthèse des ventes 2022'!$A$3:$C$535,3,FALSE)</f>
        <v>3</v>
      </c>
    </row>
    <row r="528" spans="1:18" ht="15.75" thickBot="1" x14ac:dyDescent="0.3">
      <c r="A528" s="55" t="s">
        <v>933</v>
      </c>
      <c r="B528" s="56" t="s">
        <v>934</v>
      </c>
      <c r="C528" s="100" t="e">
        <f>VLOOKUP(A528,'Sans déclinaison'!$E$1:$J$187,6,FALSE)</f>
        <v>#N/A</v>
      </c>
      <c r="D528" s="100"/>
      <c r="E528" s="56" t="str">
        <f>VLOOKUP(A528,ARTICLES!$A$1:$BE$1292,57,FALSE)</f>
        <v>AS</v>
      </c>
      <c r="F528" s="56">
        <f>VLOOKUP(A528,ARTICLES!$A$1:$AZ$1292,52,FALSE)</f>
        <v>0</v>
      </c>
      <c r="G528" s="57">
        <v>148.19999999999999</v>
      </c>
      <c r="H528" s="58">
        <v>148.19999999999999</v>
      </c>
      <c r="I528" s="41"/>
      <c r="J528" s="42">
        <v>151.62</v>
      </c>
      <c r="K528" s="41">
        <v>2.3076923076923186E-2</v>
      </c>
      <c r="L528" s="43">
        <v>151.62</v>
      </c>
      <c r="M528" s="41">
        <v>0</v>
      </c>
      <c r="N528" s="44">
        <f>VLOOKUP(A528,'BASE ARTICLE SAMUEL 25012023 v1'!$A$1:$K$1287,11,FALSE)</f>
        <v>175.89000000000001</v>
      </c>
      <c r="O528" s="69">
        <f t="shared" ref="O528:O537" si="29">IF(N528-L528=0,"",(N528-L528)/L528)</f>
        <v>0.16007123070834989</v>
      </c>
      <c r="P528" s="48">
        <f>VLOOKUP(A528,'BASE ARTICLE SAMUEL 25012023 v2'!$A$1:$K$4927,11,FALSE)</f>
        <v>175.89000000000001</v>
      </c>
      <c r="Q528" s="85">
        <f t="shared" si="28"/>
        <v>0.16007123070834989</v>
      </c>
      <c r="R528" s="36">
        <f>VLOOKUP(A528,'Synthèse des ventes 2022'!$A$3:$C$535,3,FALSE)</f>
        <v>8</v>
      </c>
    </row>
    <row r="529" spans="1:18" ht="15.75" thickBot="1" x14ac:dyDescent="0.3">
      <c r="A529" s="55" t="s">
        <v>723</v>
      </c>
      <c r="B529" s="56" t="s">
        <v>724</v>
      </c>
      <c r="C529" s="93">
        <f>VLOOKUP(A529,'Sans déclinaison'!$D$1:$J$187,7,FALSE)</f>
        <v>0</v>
      </c>
      <c r="D529" s="93"/>
      <c r="E529" s="56" t="str">
        <f>VLOOKUP(A529,ARTICLES!$A$1:$BE$1292,57,FALSE)</f>
        <v>AS</v>
      </c>
      <c r="F529" s="56">
        <f>VLOOKUP(A529,ARTICLES!$A$1:$AZ$1292,52,FALSE)</f>
        <v>452</v>
      </c>
      <c r="G529" s="57"/>
      <c r="H529" s="58">
        <v>0</v>
      </c>
      <c r="I529" s="41"/>
      <c r="J529" s="42">
        <v>0</v>
      </c>
      <c r="K529" s="41"/>
      <c r="L529" s="43">
        <v>0</v>
      </c>
      <c r="M529" s="41"/>
      <c r="N529" s="44">
        <f>VLOOKUP(A529,'BASE ARTICLE SAMUEL 25012023 v1'!$A$1:$K$1287,11,FALSE)</f>
        <v>0</v>
      </c>
      <c r="O529" s="69" t="str">
        <f t="shared" si="29"/>
        <v/>
      </c>
      <c r="P529" s="48">
        <f>VLOOKUP(A529,'BASE ARTICLE SAMUEL 25012023 v2'!$A$1:$K$4927,11,FALSE)</f>
        <v>0</v>
      </c>
      <c r="Q529" s="85">
        <v>0</v>
      </c>
      <c r="R529" s="36">
        <f>VLOOKUP(A529,'Synthèse des ventes 2022'!$A$3:$C$535,3,FALSE)</f>
        <v>395</v>
      </c>
    </row>
    <row r="530" spans="1:18" ht="15.75" thickBot="1" x14ac:dyDescent="0.3">
      <c r="A530" s="55" t="s">
        <v>823</v>
      </c>
      <c r="B530" s="56" t="s">
        <v>824</v>
      </c>
      <c r="C530" s="93">
        <f>VLOOKUP(A530,'Sans déclinaison'!$D$1:$J$187,7,FALSE)</f>
        <v>0</v>
      </c>
      <c r="D530" s="93"/>
      <c r="E530" s="56" t="str">
        <f>VLOOKUP(A530,ARTICLES!$A$1:$BE$1292,57,FALSE)</f>
        <v>AS</v>
      </c>
      <c r="F530" s="56">
        <f>VLOOKUP(A530,ARTICLES!$A$1:$AZ$1292,52,FALSE)</f>
        <v>479</v>
      </c>
      <c r="G530" s="57"/>
      <c r="H530" s="58">
        <v>86.26</v>
      </c>
      <c r="I530" s="41"/>
      <c r="J530" s="42">
        <v>86.26</v>
      </c>
      <c r="K530" s="41">
        <v>0</v>
      </c>
      <c r="L530" s="43">
        <v>90</v>
      </c>
      <c r="M530" s="41">
        <v>4.3357291908184499E-2</v>
      </c>
      <c r="N530" s="44">
        <f>VLOOKUP(A530,'BASE ARTICLE SAMUEL 25012023 v1'!$A$1:$K$1287,11,FALSE)</f>
        <v>90</v>
      </c>
      <c r="O530" s="69" t="str">
        <f t="shared" si="29"/>
        <v/>
      </c>
      <c r="P530" s="48">
        <f>VLOOKUP(A530,'BASE ARTICLE SAMUEL 25012023 v2'!$A$1:$K$4927,11,FALSE)</f>
        <v>90</v>
      </c>
      <c r="Q530" s="85">
        <f t="shared" si="28"/>
        <v>0</v>
      </c>
      <c r="R530" s="36">
        <f>VLOOKUP(A530,'Synthèse des ventes 2022'!$A$3:$C$535,3,FALSE)</f>
        <v>2</v>
      </c>
    </row>
    <row r="531" spans="1:18" ht="15.75" thickBot="1" x14ac:dyDescent="0.3">
      <c r="A531" s="55" t="s">
        <v>826</v>
      </c>
      <c r="B531" s="56" t="s">
        <v>826</v>
      </c>
      <c r="C531" s="93">
        <f>VLOOKUP(A531,'Sans déclinaison'!$D$1:$J$187,7,FALSE)</f>
        <v>0</v>
      </c>
      <c r="D531" s="93"/>
      <c r="E531" s="56" t="str">
        <f>VLOOKUP(A531,ARTICLES!$A$1:$BE$1292,57,FALSE)</f>
        <v>AS</v>
      </c>
      <c r="F531" s="56">
        <f>VLOOKUP(A531,ARTICLES!$A$1:$AZ$1292,52,FALSE)</f>
        <v>481</v>
      </c>
      <c r="G531" s="57"/>
      <c r="H531" s="58">
        <v>389.65</v>
      </c>
      <c r="I531" s="41"/>
      <c r="J531" s="42">
        <v>436.25</v>
      </c>
      <c r="K531" s="41">
        <v>0.11959450789169775</v>
      </c>
      <c r="L531" s="43">
        <v>436.25</v>
      </c>
      <c r="M531" s="41">
        <v>0</v>
      </c>
      <c r="N531" s="44">
        <f>VLOOKUP(A531,'BASE ARTICLE SAMUEL 25012023 v1'!$A$1:$K$1287,11,FALSE)</f>
        <v>436.25</v>
      </c>
      <c r="O531" s="69" t="str">
        <f t="shared" si="29"/>
        <v/>
      </c>
      <c r="P531" s="48">
        <f>VLOOKUP(A531,'BASE ARTICLE SAMUEL 25012023 v2'!$A$1:$K$4927,11,FALSE)</f>
        <v>436.25</v>
      </c>
      <c r="Q531" s="85">
        <f t="shared" si="28"/>
        <v>0</v>
      </c>
      <c r="R531" s="36"/>
    </row>
    <row r="532" spans="1:18" ht="15.75" thickBot="1" x14ac:dyDescent="0.3">
      <c r="A532" s="55" t="s">
        <v>802</v>
      </c>
      <c r="B532" s="56" t="s">
        <v>3903</v>
      </c>
      <c r="C532" s="100">
        <f>VLOOKUP(A532,'Sans déclinaison'!$D$1:$J$193,7,FALSE)</f>
        <v>0</v>
      </c>
      <c r="D532" s="100"/>
      <c r="E532" s="56" t="str">
        <f>VLOOKUP(A532,ARTICLES!$A$1:$BE$1292,57,FALSE)</f>
        <v>Z</v>
      </c>
      <c r="F532" s="56">
        <f>VLOOKUP(A532,ARTICLES!$A$1:$AZ$1292,52,FALSE)</f>
        <v>470</v>
      </c>
      <c r="G532" s="57">
        <v>8.5399999999999991</v>
      </c>
      <c r="H532" s="58">
        <v>8.5399999999999991</v>
      </c>
      <c r="I532" s="41"/>
      <c r="J532" s="42">
        <v>8.7913000000000014</v>
      </c>
      <c r="K532" s="41">
        <v>2.9426229508196993E-2</v>
      </c>
      <c r="L532" s="43">
        <v>8.7913000000000014</v>
      </c>
      <c r="M532" s="41">
        <v>0</v>
      </c>
      <c r="N532" s="44">
        <f>VLOOKUP(A532,'BASE ARTICLE SAMUEL 25012023 v1'!$A$1:$K$1287,11,FALSE)</f>
        <v>8.7913000000000014</v>
      </c>
      <c r="O532" s="69" t="str">
        <f t="shared" si="29"/>
        <v/>
      </c>
      <c r="P532" s="48">
        <f>VLOOKUP(A532,'BASE ARTICLE SAMUEL 25012023 v2'!$A$1:$K$4927,11,FALSE)</f>
        <v>8.7913000000000014</v>
      </c>
      <c r="Q532" s="85">
        <f t="shared" si="28"/>
        <v>0</v>
      </c>
      <c r="R532" s="36">
        <f>VLOOKUP(A532,'Synthèse des ventes 2022'!$A$3:$C$535,3,FALSE)</f>
        <v>86</v>
      </c>
    </row>
    <row r="533" spans="1:18" ht="15.75" thickBot="1" x14ac:dyDescent="0.3">
      <c r="A533" s="55" t="s">
        <v>122</v>
      </c>
      <c r="B533" s="56" t="s">
        <v>123</v>
      </c>
      <c r="C533" s="93">
        <f>VLOOKUP(A533,'Sans déclinaison'!$D$1:$J$187,7,FALSE)</f>
        <v>0</v>
      </c>
      <c r="D533" s="93"/>
      <c r="E533" s="56" t="str">
        <f>VLOOKUP(A533,ARTICLES!$A$1:$BE$1292,57,FALSE)</f>
        <v>AS</v>
      </c>
      <c r="F533" s="56">
        <f>VLOOKUP(A533,ARTICLES!$A$1:$AZ$1292,52,FALSE)</f>
        <v>544</v>
      </c>
      <c r="G533" s="57">
        <v>10.15</v>
      </c>
      <c r="H533" s="58">
        <v>10.15</v>
      </c>
      <c r="I533" s="41"/>
      <c r="J533" s="42">
        <v>10.15</v>
      </c>
      <c r="K533" s="41">
        <v>0</v>
      </c>
      <c r="L533" s="43">
        <v>10.16</v>
      </c>
      <c r="M533" s="41">
        <v>9.8522167487682618E-4</v>
      </c>
      <c r="N533" s="44">
        <f>VLOOKUP(A533,'BASE ARTICLE SAMUEL 25012023 v1'!$A$1:$K$1287,11,FALSE)</f>
        <v>10.16</v>
      </c>
      <c r="O533" s="69" t="str">
        <f t="shared" si="29"/>
        <v/>
      </c>
      <c r="P533" s="48">
        <f>VLOOKUP(A533,'BASE ARTICLE SAMUEL 25012023 v2'!$A$1:$K$4927,11,FALSE)</f>
        <v>10.16</v>
      </c>
      <c r="Q533" s="85">
        <f t="shared" si="28"/>
        <v>0</v>
      </c>
      <c r="R533" s="36">
        <f>VLOOKUP(A533,'Synthèse des ventes 2022'!$A$3:$C$535,3,FALSE)</f>
        <v>2</v>
      </c>
    </row>
    <row r="534" spans="1:18" ht="15.75" thickBot="1" x14ac:dyDescent="0.3">
      <c r="A534" s="55" t="s">
        <v>109</v>
      </c>
      <c r="B534" s="56" t="s">
        <v>110</v>
      </c>
      <c r="C534" s="93">
        <f>VLOOKUP(A534,'Sans déclinaison'!$D$1:$J$187,7,FALSE)</f>
        <v>0</v>
      </c>
      <c r="D534" s="93"/>
      <c r="E534" s="56" t="str">
        <f>VLOOKUP(A534,ARTICLES!$A$1:$BE$1292,57,FALSE)</f>
        <v>AS</v>
      </c>
      <c r="F534" s="56">
        <f>VLOOKUP(A534,ARTICLES!$A$1:$AZ$1292,52,FALSE)</f>
        <v>543</v>
      </c>
      <c r="G534" s="57">
        <v>10.15</v>
      </c>
      <c r="H534" s="58">
        <v>10.15</v>
      </c>
      <c r="I534" s="41"/>
      <c r="J534" s="42">
        <v>10.15</v>
      </c>
      <c r="K534" s="41">
        <v>0</v>
      </c>
      <c r="L534" s="43">
        <v>10.16</v>
      </c>
      <c r="M534" s="41">
        <v>9.8522167487682618E-4</v>
      </c>
      <c r="N534" s="44">
        <f>VLOOKUP(A534,'BASE ARTICLE SAMUEL 25012023 v1'!$A$1:$K$1287,11,FALSE)</f>
        <v>10.16</v>
      </c>
      <c r="O534" s="69" t="str">
        <f t="shared" si="29"/>
        <v/>
      </c>
      <c r="P534" s="48">
        <f>VLOOKUP(A534,'BASE ARTICLE SAMUEL 25012023 v2'!$A$1:$K$4927,11,FALSE)</f>
        <v>10.16</v>
      </c>
      <c r="Q534" s="85">
        <f t="shared" si="28"/>
        <v>0</v>
      </c>
      <c r="R534" s="36">
        <f>VLOOKUP(A534,'Synthèse des ventes 2022'!$A$3:$C$535,3,FALSE)</f>
        <v>13</v>
      </c>
    </row>
    <row r="535" spans="1:18" ht="15.75" thickBot="1" x14ac:dyDescent="0.3">
      <c r="A535" s="55" t="s">
        <v>1364</v>
      </c>
      <c r="B535" s="56" t="s">
        <v>3904</v>
      </c>
      <c r="C535" s="93">
        <f>VLOOKUP(A535,'Sans déclinaison'!$D$1:$J$187,7,FALSE)</f>
        <v>0</v>
      </c>
      <c r="D535" s="93"/>
      <c r="E535" s="56" t="str">
        <f>VLOOKUP(A535,ARTICLES!$A$1:$BE$1292,57,FALSE)</f>
        <v>AS</v>
      </c>
      <c r="F535" s="56">
        <f>VLOOKUP(A535,ARTICLES!$A$1:$AZ$1292,52,FALSE)</f>
        <v>570</v>
      </c>
      <c r="G535" s="57">
        <v>9.31</v>
      </c>
      <c r="H535" s="58">
        <v>9.31</v>
      </c>
      <c r="I535" s="41"/>
      <c r="J535" s="42">
        <v>9.31</v>
      </c>
      <c r="K535" s="41">
        <v>0</v>
      </c>
      <c r="L535" s="43">
        <v>10.25</v>
      </c>
      <c r="M535" s="41">
        <v>0.10096670247046181</v>
      </c>
      <c r="N535" s="44">
        <f>VLOOKUP(A535,'BASE ARTICLE SAMUEL 25012023 v1'!$A$1:$K$1287,11,FALSE)</f>
        <v>10.25</v>
      </c>
      <c r="O535" s="69" t="str">
        <f t="shared" si="29"/>
        <v/>
      </c>
      <c r="P535" s="48">
        <f>VLOOKUP(A535,'BASE ARTICLE SAMUEL 25012023 v2'!$A$1:$K$4927,11,FALSE)</f>
        <v>10.25</v>
      </c>
      <c r="Q535" s="85">
        <f t="shared" si="28"/>
        <v>0</v>
      </c>
      <c r="R535" s="36">
        <f>VLOOKUP(A535,'Synthèse des ventes 2022'!$A$3:$C$535,3,FALSE)</f>
        <v>78</v>
      </c>
    </row>
    <row r="536" spans="1:18" ht="15.75" thickBot="1" x14ac:dyDescent="0.3">
      <c r="A536" s="55" t="s">
        <v>1814</v>
      </c>
      <c r="B536" s="56" t="s">
        <v>3905</v>
      </c>
      <c r="C536" s="93">
        <f>VLOOKUP(A536,'Sans déclinaison'!$D$1:$J$187,7,FALSE)</f>
        <v>1</v>
      </c>
      <c r="D536" s="93"/>
      <c r="E536" s="56" t="str">
        <f>VLOOKUP(A536,ARTICLES!$A$1:$BE$1292,57,FALSE)</f>
        <v>AS</v>
      </c>
      <c r="F536" s="56">
        <f>VLOOKUP(A536,ARTICLES!$A$1:$AZ$1292,52,FALSE)</f>
        <v>0</v>
      </c>
      <c r="G536" s="57"/>
      <c r="H536" s="58">
        <v>7.33</v>
      </c>
      <c r="I536" s="41"/>
      <c r="J536" s="42">
        <v>7.91</v>
      </c>
      <c r="K536" s="41">
        <v>7.9126875852660303E-2</v>
      </c>
      <c r="L536" s="43">
        <v>8.82</v>
      </c>
      <c r="M536" s="41">
        <v>0.11504424778761063</v>
      </c>
      <c r="N536" s="44">
        <f>VLOOKUP(A536,'BASE ARTICLE SAMUEL 25012023 v1'!$A$1:$K$1287,11,FALSE)</f>
        <v>22.919</v>
      </c>
      <c r="O536" s="69">
        <f t="shared" si="29"/>
        <v>1.5985260770975056</v>
      </c>
      <c r="P536" s="48">
        <f>VLOOKUP(A536,'BASE ARTICLE SAMUEL 25012023 v2'!$A$1:$K$4927,11,FALSE)</f>
        <v>22.919</v>
      </c>
      <c r="Q536" s="85">
        <f t="shared" si="28"/>
        <v>1.5985260770975056</v>
      </c>
      <c r="R536" s="36">
        <f>VLOOKUP(A536,'Synthèse des ventes 2022'!$A$3:$C$535,3,FALSE)</f>
        <v>45</v>
      </c>
    </row>
    <row r="537" spans="1:18" ht="15.75" thickBot="1" x14ac:dyDescent="0.3">
      <c r="A537" s="55" t="s">
        <v>1132</v>
      </c>
      <c r="B537" s="56" t="s">
        <v>1133</v>
      </c>
      <c r="C537" s="93">
        <f>VLOOKUP(A537,'Sans déclinaison'!$D$1:$J$187,7,FALSE)</f>
        <v>0</v>
      </c>
      <c r="D537" s="93"/>
      <c r="E537" s="56" t="str">
        <f>VLOOKUP(A537,ARTICLES!$A$1:$BE$1292,57,FALSE)</f>
        <v>AS</v>
      </c>
      <c r="F537" s="56">
        <f>VLOOKUP(A537,ARTICLES!$A$1:$AZ$1292,52,FALSE)</f>
        <v>545</v>
      </c>
      <c r="G537" s="57">
        <v>10.15</v>
      </c>
      <c r="H537" s="58">
        <v>10.15</v>
      </c>
      <c r="I537" s="41"/>
      <c r="J537" s="42">
        <v>10.15</v>
      </c>
      <c r="K537" s="41">
        <v>0</v>
      </c>
      <c r="L537" s="43">
        <v>10.16</v>
      </c>
      <c r="M537" s="41">
        <v>9.8522167487682618E-4</v>
      </c>
      <c r="N537" s="44">
        <f>VLOOKUP(A537,'BASE ARTICLE SAMUEL 25012023 v1'!$A$1:$K$1287,11,FALSE)</f>
        <v>10.16</v>
      </c>
      <c r="O537" s="69" t="str">
        <f t="shared" si="29"/>
        <v/>
      </c>
      <c r="P537" s="48">
        <f>VLOOKUP(A537,'BASE ARTICLE SAMUEL 25012023 v2'!$A$1:$K$4927,11,FALSE)</f>
        <v>10.16</v>
      </c>
      <c r="Q537" s="85">
        <f t="shared" si="28"/>
        <v>0</v>
      </c>
      <c r="R537" s="36">
        <f>VLOOKUP(A537,'Synthèse des ventes 2022'!$A$3:$C$535,3,FALSE)</f>
        <v>11</v>
      </c>
    </row>
    <row r="538" spans="1:18" ht="15.75" thickBot="1" x14ac:dyDescent="0.3">
      <c r="A538" s="55" t="s">
        <v>851</v>
      </c>
      <c r="B538" s="56" t="s">
        <v>3906</v>
      </c>
      <c r="C538" s="93">
        <f>VLOOKUP(A538,'Sans déclinaison'!$D$1:$J$187,7,FALSE)</f>
        <v>0</v>
      </c>
      <c r="D538" s="93"/>
      <c r="E538" s="56" t="str">
        <f>VLOOKUP(A538,ARTICLES!$A$1:$BE$1292,57,FALSE)</f>
        <v>AS</v>
      </c>
      <c r="F538" s="56">
        <f>VLOOKUP(A538,ARTICLES!$A$1:$AZ$1292,52,FALSE)</f>
        <v>489</v>
      </c>
      <c r="G538" s="57">
        <v>55.19</v>
      </c>
      <c r="H538" s="58">
        <v>55.19</v>
      </c>
      <c r="I538" s="41"/>
      <c r="J538" s="42">
        <v>56.458500000000008</v>
      </c>
      <c r="K538" s="41">
        <v>2.2984236274687628E-2</v>
      </c>
      <c r="L538" s="43">
        <v>56.458500000000008</v>
      </c>
      <c r="M538" s="41">
        <v>0</v>
      </c>
      <c r="N538" s="44">
        <f>VLOOKUP(A538,'BASE ARTICLE SAMUEL 25012023 v1'!$A$1:$K$1287,11,FALSE)</f>
        <v>56.458500000000008</v>
      </c>
      <c r="O538" s="69"/>
      <c r="P538" s="48">
        <f>VLOOKUP(A538,'BASE ARTICLE SAMUEL 25012023 v2'!$A$1:$K$4927,11,FALSE)</f>
        <v>56.458500000000008</v>
      </c>
      <c r="Q538" s="85">
        <f t="shared" si="28"/>
        <v>0</v>
      </c>
      <c r="R538" s="36">
        <f>VLOOKUP(A538,'Synthèse des ventes 2022'!$A$3:$C$535,3,FALSE)</f>
        <v>3</v>
      </c>
    </row>
    <row r="539" spans="1:18" ht="15.75" thickBot="1" x14ac:dyDescent="0.3">
      <c r="A539" s="55" t="s">
        <v>1161</v>
      </c>
      <c r="B539" s="56" t="s">
        <v>3907</v>
      </c>
      <c r="C539" s="93">
        <f>VLOOKUP(A539,'Sans déclinaison'!$D$1:$J$187,7,FALSE)</f>
        <v>1</v>
      </c>
      <c r="D539" s="93"/>
      <c r="E539" s="56" t="str">
        <f>VLOOKUP(A539,ARTICLES!$A$1:$BE$1292,57,FALSE)</f>
        <v>AS</v>
      </c>
      <c r="F539" s="56">
        <f>VLOOKUP(A539,ARTICLES!$A$1:$AZ$1292,52,FALSE)</f>
        <v>0</v>
      </c>
      <c r="G539" s="57"/>
      <c r="H539" s="58">
        <v>4.5999999999999996</v>
      </c>
      <c r="I539" s="41"/>
      <c r="J539" s="42">
        <v>4.5999999999999996</v>
      </c>
      <c r="K539" s="41">
        <v>0</v>
      </c>
      <c r="L539" s="43">
        <v>4.8000000000000007</v>
      </c>
      <c r="M539" s="41">
        <v>4.3478260869565452E-2</v>
      </c>
      <c r="N539" s="44">
        <f>VLOOKUP(A539,'BASE ARTICLE SAMUEL 25012023 v1'!$A$1:$K$1287,11,FALSE)</f>
        <v>4.641</v>
      </c>
      <c r="O539" s="69">
        <f>IF(N539-L539=0,"",(N539-L539)/L539)</f>
        <v>-3.312500000000014E-2</v>
      </c>
      <c r="P539" s="48">
        <f>VLOOKUP(A539,'BASE ARTICLE SAMUEL 25012023 v2'!$A$1:$K$4927,11,FALSE)</f>
        <v>4.641</v>
      </c>
      <c r="Q539" s="85">
        <f t="shared" si="28"/>
        <v>-3.312500000000014E-2</v>
      </c>
      <c r="R539" s="36">
        <f>VLOOKUP(A539,'Synthèse des ventes 2022'!$A$3:$C$535,3,FALSE)</f>
        <v>19</v>
      </c>
    </row>
    <row r="540" spans="1:18" ht="15.75" thickBot="1" x14ac:dyDescent="0.3">
      <c r="A540" s="55" t="s">
        <v>832</v>
      </c>
      <c r="B540" s="56" t="s">
        <v>833</v>
      </c>
      <c r="C540" s="93">
        <f>VLOOKUP(A540,'Sans déclinaison'!$D$1:$J$187,7,FALSE)</f>
        <v>0</v>
      </c>
      <c r="D540" s="93"/>
      <c r="E540" s="56" t="str">
        <f>VLOOKUP(A540,ARTICLES!$A$1:$BE$1292,57,FALSE)</f>
        <v>AS</v>
      </c>
      <c r="F540" s="56">
        <f>VLOOKUP(A540,ARTICLES!$A$1:$AZ$1292,52,FALSE)</f>
        <v>485</v>
      </c>
      <c r="G540" s="57">
        <v>1.02</v>
      </c>
      <c r="H540" s="58">
        <v>1.02</v>
      </c>
      <c r="I540" s="41"/>
      <c r="J540" s="42">
        <v>1.0374999999999999</v>
      </c>
      <c r="K540" s="41">
        <v>1.7156862745097892E-2</v>
      </c>
      <c r="L540" s="43">
        <v>1.0374999999999999</v>
      </c>
      <c r="M540" s="41">
        <v>0</v>
      </c>
      <c r="N540" s="44">
        <f>VLOOKUP(A540,'BASE ARTICLE SAMUEL 25012023 v1'!$A$1:$K$1287,11,FALSE)</f>
        <v>1.0374999999999999</v>
      </c>
      <c r="O540" s="69"/>
      <c r="P540" s="48">
        <f>VLOOKUP(A540,'BASE ARTICLE SAMUEL 25012023 v2'!$A$1:$K$4927,11,FALSE)</f>
        <v>1.0374999999999999</v>
      </c>
      <c r="Q540" s="85">
        <f t="shared" si="28"/>
        <v>0</v>
      </c>
      <c r="R540" s="36">
        <f>VLOOKUP(A540,'Synthèse des ventes 2022'!$A$3:$C$535,3,FALSE)</f>
        <v>6</v>
      </c>
    </row>
    <row r="541" spans="1:18" ht="15.75" thickBot="1" x14ac:dyDescent="0.3">
      <c r="A541" s="55" t="s">
        <v>1447</v>
      </c>
      <c r="B541" s="56" t="s">
        <v>1448</v>
      </c>
      <c r="C541" s="93">
        <f>VLOOKUP(A541,'Sans déclinaison'!$D$1:$J$187,7,FALSE)</f>
        <v>0</v>
      </c>
      <c r="D541" s="93"/>
      <c r="E541" s="56" t="str">
        <f>VLOOKUP(A541,ARTICLES!$A$1:$BE$1292,57,FALSE)</f>
        <v>AS</v>
      </c>
      <c r="F541" s="56">
        <f>VLOOKUP(A541,ARTICLES!$A$1:$AZ$1292,52,FALSE)</f>
        <v>0</v>
      </c>
      <c r="G541" s="57"/>
      <c r="H541" s="58">
        <v>4.88</v>
      </c>
      <c r="I541" s="41"/>
      <c r="J541" s="42">
        <v>4.9875000000000007</v>
      </c>
      <c r="K541" s="41">
        <v>2.2028688524590331E-2</v>
      </c>
      <c r="L541" s="43">
        <v>4.9875000000000007</v>
      </c>
      <c r="M541" s="41">
        <v>0</v>
      </c>
      <c r="N541" s="44">
        <f>VLOOKUP(A541,'BASE ARTICLE SAMUEL 25012023 v1'!$A$1:$K$1287,11,FALSE)</f>
        <v>4.9875000000000007</v>
      </c>
      <c r="O541" s="69"/>
      <c r="P541" s="48">
        <f>VLOOKUP(A541,'BASE ARTICLE SAMUEL 25012023 v2'!$A$1:$K$4927,11,FALSE)</f>
        <v>4.9875000000000007</v>
      </c>
      <c r="Q541" s="85">
        <f t="shared" si="28"/>
        <v>0</v>
      </c>
      <c r="R541" s="36">
        <f>VLOOKUP(A541,'Synthèse des ventes 2022'!$A$3:$C$535,3,FALSE)</f>
        <v>40</v>
      </c>
    </row>
    <row r="542" spans="1:18" ht="15.75" thickBot="1" x14ac:dyDescent="0.3">
      <c r="A542" s="55" t="s">
        <v>1445</v>
      </c>
      <c r="B542" s="56" t="s">
        <v>1446</v>
      </c>
      <c r="C542" s="93">
        <f>VLOOKUP(A542,'Sans déclinaison'!$D$1:$J$187,7,FALSE)</f>
        <v>0</v>
      </c>
      <c r="D542" s="93"/>
      <c r="E542" s="56" t="str">
        <f>VLOOKUP(A542,ARTICLES!$A$1:$BE$1292,57,FALSE)</f>
        <v>AS</v>
      </c>
      <c r="F542" s="56">
        <f>VLOOKUP(A542,ARTICLES!$A$1:$AZ$1292,52,FALSE)</f>
        <v>0</v>
      </c>
      <c r="G542" s="57"/>
      <c r="H542" s="58">
        <v>15.51</v>
      </c>
      <c r="I542" s="41"/>
      <c r="J542" s="42">
        <v>15.866900000000001</v>
      </c>
      <c r="K542" s="41">
        <v>2.3010960670535225E-2</v>
      </c>
      <c r="L542" s="43">
        <v>15.866900000000001</v>
      </c>
      <c r="M542" s="41">
        <v>0</v>
      </c>
      <c r="N542" s="44">
        <f>VLOOKUP(A542,'BASE ARTICLE SAMUEL 25012023 v1'!$A$1:$K$1287,11,FALSE)</f>
        <v>15.866900000000001</v>
      </c>
      <c r="O542" s="69"/>
      <c r="P542" s="48">
        <f>VLOOKUP(A542,'BASE ARTICLE SAMUEL 25012023 v2'!$A$1:$K$4927,11,FALSE)</f>
        <v>15.866900000000001</v>
      </c>
      <c r="Q542" s="85">
        <f t="shared" si="28"/>
        <v>0</v>
      </c>
      <c r="R542" s="36">
        <f>VLOOKUP(A542,'Synthèse des ventes 2022'!$A$3:$C$535,3,FALSE)</f>
        <v>8</v>
      </c>
    </row>
    <row r="543" spans="1:18" ht="15.75" thickBot="1" x14ac:dyDescent="0.3">
      <c r="A543" s="55" t="s">
        <v>1780</v>
      </c>
      <c r="B543" s="56" t="s">
        <v>3908</v>
      </c>
      <c r="C543" s="93">
        <f>VLOOKUP(A543,'Sans déclinaison'!$D$1:$J$187,7,FALSE)</f>
        <v>0</v>
      </c>
      <c r="D543" s="93"/>
      <c r="E543" s="56" t="str">
        <f>VLOOKUP(A543,ARTICLES!$A$1:$BE$1292,57,FALSE)</f>
        <v>AS</v>
      </c>
      <c r="F543" s="56">
        <f>VLOOKUP(A543,ARTICLES!$A$1:$AZ$1292,52,FALSE)</f>
        <v>0</v>
      </c>
      <c r="G543" s="57"/>
      <c r="H543" s="58">
        <v>2.67</v>
      </c>
      <c r="I543" s="41"/>
      <c r="J543" s="42">
        <v>2.67</v>
      </c>
      <c r="K543" s="41">
        <v>0</v>
      </c>
      <c r="L543" s="43">
        <v>2.7264999999999997</v>
      </c>
      <c r="M543" s="41">
        <v>2.1161048689138491E-2</v>
      </c>
      <c r="N543" s="44">
        <f>VLOOKUP(A543,'BASE ARTICLE SAMUEL 25012023 v1'!$A$1:$K$1287,11,FALSE)</f>
        <v>2.7264999999999997</v>
      </c>
      <c r="O543" s="69"/>
      <c r="P543" s="48">
        <f>VLOOKUP(A543,'BASE ARTICLE SAMUEL 25012023 v2'!$A$1:$K$4927,11,FALSE)</f>
        <v>2.7264999999999997</v>
      </c>
      <c r="Q543" s="85">
        <f t="shared" si="28"/>
        <v>0</v>
      </c>
      <c r="R543" s="36">
        <f>VLOOKUP(A543,'Synthèse des ventes 2022'!$A$3:$C$535,3,FALSE)</f>
        <v>28</v>
      </c>
    </row>
    <row r="544" spans="1:18" ht="15.75" thickBot="1" x14ac:dyDescent="0.3">
      <c r="A544" s="55" t="s">
        <v>1708</v>
      </c>
      <c r="B544" s="56" t="s">
        <v>3909</v>
      </c>
      <c r="C544" s="93">
        <f>VLOOKUP(A544,'Sans déclinaison'!$D$1:$J$187,7,FALSE)</f>
        <v>0</v>
      </c>
      <c r="D544" s="93"/>
      <c r="E544" s="56" t="str">
        <f>VLOOKUP(A544,ARTICLES!$A$1:$BE$1292,57,FALSE)</f>
        <v>AS</v>
      </c>
      <c r="F544" s="56">
        <f>VLOOKUP(A544,ARTICLES!$A$1:$AZ$1292,52,FALSE)</f>
        <v>0</v>
      </c>
      <c r="G544" s="57"/>
      <c r="H544" s="58">
        <v>10</v>
      </c>
      <c r="I544" s="41"/>
      <c r="J544" s="42">
        <v>10</v>
      </c>
      <c r="K544" s="41">
        <v>0</v>
      </c>
      <c r="L544" s="43">
        <v>10.01</v>
      </c>
      <c r="M544" s="41">
        <v>9.9999999999997877E-4</v>
      </c>
      <c r="N544" s="44">
        <f>VLOOKUP(A544,'BASE ARTICLE SAMUEL 25012023 v1'!$A$1:$K$1287,11,FALSE)</f>
        <v>10.01</v>
      </c>
      <c r="O544" s="69" t="str">
        <f>IF(N544-L544=0,"",(N544-L544)/L544)</f>
        <v/>
      </c>
      <c r="P544" s="48">
        <f>VLOOKUP(A544,'BASE ARTICLE SAMUEL 25012023 v2'!$A$1:$K$4927,11,FALSE)</f>
        <v>10.01</v>
      </c>
      <c r="Q544" s="85">
        <f t="shared" si="28"/>
        <v>0</v>
      </c>
      <c r="R544" s="36">
        <f>VLOOKUP(A544,'Synthèse des ventes 2022'!$A$3:$C$535,3,FALSE)</f>
        <v>48</v>
      </c>
    </row>
    <row r="545" spans="1:19" ht="15.75" thickBot="1" x14ac:dyDescent="0.3">
      <c r="A545" s="55" t="s">
        <v>1811</v>
      </c>
      <c r="B545" s="56" t="s">
        <v>1811</v>
      </c>
      <c r="C545" s="93">
        <f>VLOOKUP(A545,'Sans déclinaison'!$D$1:$J$187,7,FALSE)</f>
        <v>0</v>
      </c>
      <c r="D545" s="93"/>
      <c r="E545" s="56" t="str">
        <f>VLOOKUP(A545,ARTICLES!$A$1:$BE$1292,57,FALSE)</f>
        <v>AS</v>
      </c>
      <c r="F545" s="56">
        <f>VLOOKUP(A545,ARTICLES!$A$1:$AZ$1292,52,FALSE)</f>
        <v>620</v>
      </c>
      <c r="G545" s="57"/>
      <c r="H545" s="58">
        <v>17.43</v>
      </c>
      <c r="I545" s="41"/>
      <c r="J545" s="42">
        <v>17.43</v>
      </c>
      <c r="K545" s="41">
        <v>0</v>
      </c>
      <c r="L545" s="43">
        <v>17.8353</v>
      </c>
      <c r="M545" s="41">
        <v>2.3253012048192797E-2</v>
      </c>
      <c r="N545" s="44">
        <f>VLOOKUP(A545,'BASE ARTICLE SAMUEL 25012023 v1'!$A$1:$K$1287,11,FALSE)</f>
        <v>17.8353</v>
      </c>
      <c r="O545" s="69"/>
      <c r="P545" s="48">
        <f>VLOOKUP(A545,'BASE ARTICLE SAMUEL 25012023 v2'!$A$1:$K$4927,11,FALSE)</f>
        <v>17.8353</v>
      </c>
      <c r="Q545" s="85">
        <f t="shared" si="28"/>
        <v>0</v>
      </c>
      <c r="R545" s="36">
        <f>VLOOKUP(A545,'Synthèse des ventes 2022'!$A$3:$C$535,3,FALSE)</f>
        <v>21</v>
      </c>
    </row>
    <row r="546" spans="1:19" ht="15.75" thickBot="1" x14ac:dyDescent="0.3">
      <c r="A546" s="55" t="s">
        <v>1816</v>
      </c>
      <c r="B546" s="56" t="s">
        <v>3910</v>
      </c>
      <c r="C546" s="93">
        <f>VLOOKUP(A546,'Sans déclinaison'!$D$1:$J$187,7,FALSE)</f>
        <v>0</v>
      </c>
      <c r="D546" s="93"/>
      <c r="E546" s="56" t="str">
        <f>VLOOKUP(A546,ARTICLES!$A$1:$BE$1292,57,FALSE)</f>
        <v>AS</v>
      </c>
      <c r="F546" s="56">
        <f>VLOOKUP(A546,ARTICLES!$A$1:$AZ$1292,52,FALSE)</f>
        <v>623</v>
      </c>
      <c r="G546" s="57"/>
      <c r="H546" s="58">
        <v>3.14</v>
      </c>
      <c r="I546" s="41"/>
      <c r="J546" s="42">
        <v>3.14</v>
      </c>
      <c r="K546" s="41">
        <v>0</v>
      </c>
      <c r="L546" s="43">
        <v>3.2053000000000003</v>
      </c>
      <c r="M546" s="41">
        <v>2.0796178343949086E-2</v>
      </c>
      <c r="N546" s="44">
        <f>VLOOKUP(A546,'BASE ARTICLE SAMUEL 25012023 v1'!$A$1:$K$1287,11,FALSE)</f>
        <v>3.2053000000000003</v>
      </c>
      <c r="O546" s="69"/>
      <c r="P546" s="48">
        <f>VLOOKUP(A546,'BASE ARTICLE SAMUEL 25012023 v2'!$A$1:$K$4927,11,FALSE)</f>
        <v>3.2053000000000003</v>
      </c>
      <c r="Q546" s="85">
        <f t="shared" si="28"/>
        <v>0</v>
      </c>
      <c r="R546" s="36">
        <f>VLOOKUP(A546,'Synthèse des ventes 2022'!$A$3:$C$535,3,FALSE)</f>
        <v>21</v>
      </c>
    </row>
    <row r="547" spans="1:19" ht="15.75" thickBot="1" x14ac:dyDescent="0.3">
      <c r="A547" s="55" t="s">
        <v>827</v>
      </c>
      <c r="B547" s="56" t="s">
        <v>828</v>
      </c>
      <c r="C547" s="93">
        <f>VLOOKUP(A547,'Sans déclinaison'!$D$1:$J$187,7,FALSE)</f>
        <v>0</v>
      </c>
      <c r="D547" s="93"/>
      <c r="E547" s="56" t="str">
        <f>VLOOKUP(A547,ARTICLES!$A$1:$BE$1292,57,FALSE)</f>
        <v>AS</v>
      </c>
      <c r="F547" s="56">
        <f>VLOOKUP(A547,ARTICLES!$A$1:$AZ$1292,52,FALSE)</f>
        <v>483</v>
      </c>
      <c r="G547" s="57"/>
      <c r="H547" s="58"/>
      <c r="I547" s="41"/>
      <c r="J547" s="42"/>
      <c r="K547" s="41"/>
      <c r="L547" s="43">
        <v>0.97</v>
      </c>
      <c r="M547" s="41"/>
      <c r="N547" s="44">
        <f>VLOOKUP(A547,'BASE ARTICLE SAMUEL 25012023 v1'!$A$1:$K$1287,11,FALSE)</f>
        <v>0.97</v>
      </c>
      <c r="O547" s="69"/>
      <c r="P547" s="48">
        <f>VLOOKUP(A547,'BASE ARTICLE SAMUEL 25012023 v2'!$A$1:$K$4927,11,FALSE)</f>
        <v>0.97</v>
      </c>
      <c r="Q547" s="85">
        <f t="shared" si="28"/>
        <v>0</v>
      </c>
      <c r="R547" s="36">
        <f>VLOOKUP(A547,'Synthèse des ventes 2022'!$A$3:$C$535,3,FALSE)</f>
        <v>8</v>
      </c>
    </row>
    <row r="548" spans="1:19" ht="15.75" thickBot="1" x14ac:dyDescent="0.3">
      <c r="A548" s="55" t="s">
        <v>1370</v>
      </c>
      <c r="B548" s="56" t="s">
        <v>1371</v>
      </c>
      <c r="C548" s="93"/>
      <c r="D548" s="93" t="s">
        <v>5669</v>
      </c>
      <c r="E548" s="56" t="str">
        <f>VLOOKUP(A548,ARTICLES!$A$1:$BE$1292,57,FALSE)</f>
        <v>AS</v>
      </c>
      <c r="F548" s="56">
        <f>VLOOKUP(A548,ARTICLES!$A$1:$AZ$1292,52,FALSE)</f>
        <v>0</v>
      </c>
      <c r="G548" s="57"/>
      <c r="H548" s="58">
        <v>14</v>
      </c>
      <c r="I548" s="41"/>
      <c r="J548" s="42">
        <v>14</v>
      </c>
      <c r="K548" s="41">
        <v>0</v>
      </c>
      <c r="L548" s="43">
        <v>14.234999999999999</v>
      </c>
      <c r="M548" s="41">
        <v>1.6785714285714244E-2</v>
      </c>
      <c r="N548" s="44">
        <f>VLOOKUP(A548,'BASE ARTICLE SAMUEL 25012023 v1'!$A$1:$K$1287,11,FALSE)</f>
        <v>19.350000000000001</v>
      </c>
      <c r="O548" s="69">
        <f>IF(N548-L548=0,"",(N548-L548)/L548)</f>
        <v>0.35932560590094853</v>
      </c>
      <c r="P548" s="48">
        <f>VLOOKUP(A548,'BASE ARTICLE SAMUEL 25012023 v2'!$A$1:$K$4927,11,FALSE)</f>
        <v>19.350000000000001</v>
      </c>
      <c r="Q548" s="85">
        <f t="shared" si="28"/>
        <v>0.35932560590094853</v>
      </c>
      <c r="R548" s="36"/>
      <c r="S548" s="67" t="s">
        <v>4392</v>
      </c>
    </row>
    <row r="549" spans="1:19" ht="15.75" thickBot="1" x14ac:dyDescent="0.3">
      <c r="A549" s="55" t="s">
        <v>1368</v>
      </c>
      <c r="B549" s="56" t="s">
        <v>1369</v>
      </c>
      <c r="C549" s="93"/>
      <c r="D549" s="93" t="s">
        <v>5669</v>
      </c>
      <c r="E549" s="56" t="str">
        <f>VLOOKUP(A549,ARTICLES!$A$1:$BE$1292,57,FALSE)</f>
        <v>AS</v>
      </c>
      <c r="F549" s="56">
        <f>VLOOKUP(A549,ARTICLES!$A$1:$AZ$1292,52,FALSE)</f>
        <v>566</v>
      </c>
      <c r="G549" s="57"/>
      <c r="H549" s="58">
        <v>14</v>
      </c>
      <c r="I549" s="41"/>
      <c r="J549" s="42">
        <v>14</v>
      </c>
      <c r="K549" s="41">
        <v>0</v>
      </c>
      <c r="L549" s="43">
        <v>16.455000000000002</v>
      </c>
      <c r="M549" s="41">
        <v>0.17535714285714299</v>
      </c>
      <c r="N549" s="44">
        <f>VLOOKUP(A549,'BASE ARTICLE SAMUEL 25012023 v1'!$A$1:$K$1287,11,FALSE)</f>
        <v>20.85</v>
      </c>
      <c r="O549" s="69">
        <f>IF(N549-L549=0,"",(N549-L549)/L549)</f>
        <v>0.26709206927985407</v>
      </c>
      <c r="P549" s="48">
        <f>VLOOKUP(A549,'BASE ARTICLE SAMUEL 25012023 v2'!$A$1:$K$4927,11,FALSE)</f>
        <v>20.85</v>
      </c>
      <c r="Q549" s="85">
        <f t="shared" si="28"/>
        <v>0.26709206927985407</v>
      </c>
      <c r="R549" s="36"/>
      <c r="S549" s="67" t="s">
        <v>4392</v>
      </c>
    </row>
    <row r="550" spans="1:19" ht="15.75" thickBot="1" x14ac:dyDescent="0.3">
      <c r="A550" s="55" t="s">
        <v>1374</v>
      </c>
      <c r="B550" s="56" t="s">
        <v>1375</v>
      </c>
      <c r="C550" s="93"/>
      <c r="D550" s="93" t="s">
        <v>5669</v>
      </c>
      <c r="E550" s="56" t="str">
        <f>VLOOKUP(A550,ARTICLES!$A$1:$BE$1292,57,FALSE)</f>
        <v>Z</v>
      </c>
      <c r="F550" s="56">
        <f>VLOOKUP(A550,ARTICLES!$A$1:$AZ$1292,52,FALSE)</f>
        <v>0</v>
      </c>
      <c r="G550" s="57"/>
      <c r="H550" s="58">
        <v>60</v>
      </c>
      <c r="I550" s="41"/>
      <c r="J550" s="42">
        <v>60.820900000000002</v>
      </c>
      <c r="K550" s="41">
        <v>1.3681666666666696E-2</v>
      </c>
      <c r="L550" s="43">
        <v>60.820900000000002</v>
      </c>
      <c r="M550" s="41">
        <v>0</v>
      </c>
      <c r="N550" s="44">
        <v>60.82</v>
      </c>
      <c r="O550" s="69"/>
      <c r="P550" s="48">
        <v>60.82</v>
      </c>
      <c r="Q550" s="85">
        <f t="shared" si="28"/>
        <v>-1.4797544922904054E-5</v>
      </c>
      <c r="R550" s="36"/>
    </row>
    <row r="551" spans="1:19" ht="15.75" thickBot="1" x14ac:dyDescent="0.3">
      <c r="A551" s="55" t="s">
        <v>1372</v>
      </c>
      <c r="B551" s="56" t="s">
        <v>1373</v>
      </c>
      <c r="C551" s="93"/>
      <c r="D551" s="93" t="s">
        <v>5669</v>
      </c>
      <c r="E551" s="56" t="str">
        <f>VLOOKUP(A551,ARTICLES!$A$1:$BE$1292,57,FALSE)</f>
        <v>Z</v>
      </c>
      <c r="F551" s="56">
        <f>VLOOKUP(A551,ARTICLES!$A$1:$AZ$1292,52,FALSE)</f>
        <v>567</v>
      </c>
      <c r="G551" s="57"/>
      <c r="H551" s="58">
        <v>60</v>
      </c>
      <c r="I551" s="41"/>
      <c r="J551" s="42">
        <v>60.820900000000002</v>
      </c>
      <c r="K551" s="41">
        <v>1.3681666666666696E-2</v>
      </c>
      <c r="L551" s="43">
        <v>60.820900000000002</v>
      </c>
      <c r="M551" s="41">
        <v>0</v>
      </c>
      <c r="N551" s="44">
        <v>60.82</v>
      </c>
      <c r="O551" s="69"/>
      <c r="P551" s="48">
        <v>60.82</v>
      </c>
      <c r="Q551" s="85">
        <f t="shared" si="28"/>
        <v>-1.4797544922904054E-5</v>
      </c>
      <c r="R551" s="36"/>
    </row>
    <row r="552" spans="1:19" ht="15.75" thickBot="1" x14ac:dyDescent="0.3">
      <c r="A552" s="55" t="s">
        <v>1378</v>
      </c>
      <c r="B552" s="56" t="s">
        <v>1379</v>
      </c>
      <c r="C552" s="93"/>
      <c r="D552" s="93" t="s">
        <v>5669</v>
      </c>
      <c r="E552" s="56" t="str">
        <f>VLOOKUP(A552,ARTICLES!$A$1:$BE$1292,57,FALSE)</f>
        <v>Z</v>
      </c>
      <c r="F552" s="56">
        <f>VLOOKUP(A552,ARTICLES!$A$1:$AZ$1292,52,FALSE)</f>
        <v>0</v>
      </c>
      <c r="G552" s="57"/>
      <c r="H552" s="58">
        <v>35</v>
      </c>
      <c r="I552" s="41"/>
      <c r="J552" s="42">
        <v>35</v>
      </c>
      <c r="K552" s="41">
        <v>0</v>
      </c>
      <c r="L552" s="43">
        <v>36.869999999999997</v>
      </c>
      <c r="M552" s="41">
        <v>5.3428571428571353E-2</v>
      </c>
      <c r="N552" s="44">
        <v>36.869999999999997</v>
      </c>
      <c r="O552" s="69" t="str">
        <f t="shared" ref="O552:O558" si="30">IF(N552-L552=0,"",(N552-L552)/L552)</f>
        <v/>
      </c>
      <c r="P552" s="48">
        <v>36.869999999999997</v>
      </c>
      <c r="Q552" s="85">
        <f t="shared" si="28"/>
        <v>0</v>
      </c>
      <c r="R552" s="36"/>
    </row>
    <row r="553" spans="1:19" ht="15.75" thickBot="1" x14ac:dyDescent="0.3">
      <c r="A553" s="55" t="s">
        <v>1376</v>
      </c>
      <c r="B553" s="56" t="s">
        <v>1377</v>
      </c>
      <c r="C553" s="93"/>
      <c r="D553" s="93" t="s">
        <v>5669</v>
      </c>
      <c r="E553" s="56" t="str">
        <f>VLOOKUP(A553,ARTICLES!$A$1:$BE$1292,57,FALSE)</f>
        <v>Z</v>
      </c>
      <c r="F553" s="56">
        <f>VLOOKUP(A553,ARTICLES!$A$1:$AZ$1292,52,FALSE)</f>
        <v>568</v>
      </c>
      <c r="G553" s="57"/>
      <c r="H553" s="58">
        <v>35</v>
      </c>
      <c r="I553" s="41"/>
      <c r="J553" s="42">
        <v>35</v>
      </c>
      <c r="K553" s="41">
        <v>0</v>
      </c>
      <c r="L553" s="43">
        <v>36.869999999999997</v>
      </c>
      <c r="M553" s="41">
        <v>5.3428571428571353E-2</v>
      </c>
      <c r="N553" s="44">
        <v>36.869999999999997</v>
      </c>
      <c r="O553" s="69" t="str">
        <f t="shared" si="30"/>
        <v/>
      </c>
      <c r="P553" s="48">
        <f>VLOOKUP(A553,'BASE ARTICLE SAMUEL 25012023 v2'!$A$1:$K$4927,11,FALSE)</f>
        <v>36.869999999999997</v>
      </c>
      <c r="Q553" s="85">
        <f t="shared" si="28"/>
        <v>0</v>
      </c>
      <c r="R553" s="36"/>
    </row>
    <row r="554" spans="1:19" ht="15.75" thickBot="1" x14ac:dyDescent="0.3">
      <c r="A554" s="55" t="s">
        <v>1380</v>
      </c>
      <c r="B554" s="56" t="s">
        <v>1381</v>
      </c>
      <c r="C554" s="93"/>
      <c r="D554" s="93" t="s">
        <v>5669</v>
      </c>
      <c r="E554" s="56" t="str">
        <f>VLOOKUP(A554,ARTICLES!$A$1:$BE$1292,57,FALSE)</f>
        <v>Z</v>
      </c>
      <c r="F554" s="56">
        <f>VLOOKUP(A554,ARTICLES!$A$1:$AZ$1292,52,FALSE)</f>
        <v>569</v>
      </c>
      <c r="G554" s="57"/>
      <c r="H554" s="58">
        <v>60</v>
      </c>
      <c r="I554" s="41"/>
      <c r="J554" s="42">
        <v>64.5</v>
      </c>
      <c r="K554" s="41">
        <v>7.4999999999999997E-2</v>
      </c>
      <c r="L554" s="43">
        <v>64.5</v>
      </c>
      <c r="M554" s="41">
        <v>0</v>
      </c>
      <c r="N554" s="44">
        <v>64.5</v>
      </c>
      <c r="O554" s="69" t="str">
        <f t="shared" si="30"/>
        <v/>
      </c>
      <c r="P554" s="48">
        <v>64.5</v>
      </c>
      <c r="Q554" s="85">
        <f t="shared" si="28"/>
        <v>0</v>
      </c>
      <c r="R554" s="36"/>
    </row>
    <row r="555" spans="1:19" ht="15.75" thickBot="1" x14ac:dyDescent="0.3">
      <c r="A555" s="55" t="s">
        <v>867</v>
      </c>
      <c r="B555" s="56" t="s">
        <v>3911</v>
      </c>
      <c r="C555" s="93"/>
      <c r="D555" s="93" t="s">
        <v>5669</v>
      </c>
      <c r="E555" s="56" t="str">
        <f>VLOOKUP(A555,ARTICLES!$A$1:$BE$1292,57,FALSE)</f>
        <v>Z</v>
      </c>
      <c r="F555" s="56">
        <f>VLOOKUP(A555,ARTICLES!$A$1:$AZ$1292,52,FALSE)</f>
        <v>0</v>
      </c>
      <c r="G555" s="57"/>
      <c r="H555" s="58">
        <v>40.6</v>
      </c>
      <c r="I555" s="41"/>
      <c r="J555" s="42">
        <v>44.31</v>
      </c>
      <c r="K555" s="41">
        <v>9.1379310344827602E-2</v>
      </c>
      <c r="L555" s="43">
        <v>44.31</v>
      </c>
      <c r="M555" s="41">
        <v>0</v>
      </c>
      <c r="N555" s="44">
        <v>47.22</v>
      </c>
      <c r="O555" s="69">
        <f t="shared" si="30"/>
        <v>6.5673662830060847E-2</v>
      </c>
      <c r="P555" s="48">
        <v>44.31</v>
      </c>
      <c r="Q555" s="85">
        <f t="shared" si="28"/>
        <v>0</v>
      </c>
      <c r="R555" s="36"/>
    </row>
    <row r="556" spans="1:19" ht="15.75" thickBot="1" x14ac:dyDescent="0.3">
      <c r="A556" s="55" t="s">
        <v>859</v>
      </c>
      <c r="B556" s="56" t="s">
        <v>3912</v>
      </c>
      <c r="C556" s="93"/>
      <c r="D556" s="93" t="s">
        <v>5669</v>
      </c>
      <c r="E556" s="56" t="str">
        <f>VLOOKUP(A556,ARTICLES!$A$1:$BE$1292,57,FALSE)</f>
        <v>Z</v>
      </c>
      <c r="F556" s="56">
        <f>VLOOKUP(A556,ARTICLES!$A$1:$AZ$1292,52,FALSE)</f>
        <v>0</v>
      </c>
      <c r="G556" s="57"/>
      <c r="H556" s="58">
        <v>40.6</v>
      </c>
      <c r="I556" s="41"/>
      <c r="J556" s="42">
        <v>44.31</v>
      </c>
      <c r="K556" s="41">
        <v>9.1379310344827602E-2</v>
      </c>
      <c r="L556" s="43">
        <v>44.31</v>
      </c>
      <c r="M556" s="41">
        <v>0</v>
      </c>
      <c r="N556" s="44">
        <v>47.22</v>
      </c>
      <c r="O556" s="69">
        <f t="shared" si="30"/>
        <v>6.5673662830060847E-2</v>
      </c>
      <c r="P556" s="48">
        <v>44.31</v>
      </c>
      <c r="Q556" s="85">
        <f t="shared" si="28"/>
        <v>0</v>
      </c>
      <c r="R556" s="36"/>
    </row>
    <row r="557" spans="1:19" ht="15.75" thickBot="1" x14ac:dyDescent="0.3">
      <c r="A557" s="55" t="s">
        <v>3915</v>
      </c>
      <c r="B557" s="56" t="s">
        <v>3913</v>
      </c>
      <c r="C557" s="93"/>
      <c r="D557" s="93" t="s">
        <v>5669</v>
      </c>
      <c r="E557" s="56" t="e">
        <f>VLOOKUP(A557,ARTICLES!$A$1:$BE$1292,57,FALSE)</f>
        <v>#N/A</v>
      </c>
      <c r="F557" s="56" t="e">
        <f>VLOOKUP(A557,ARTICLES!$A$1:$AZ$1292,52,FALSE)</f>
        <v>#N/A</v>
      </c>
      <c r="G557" s="57"/>
      <c r="H557" s="58">
        <v>30.5</v>
      </c>
      <c r="I557" s="41"/>
      <c r="J557" s="42">
        <v>30.5</v>
      </c>
      <c r="K557" s="41">
        <v>0</v>
      </c>
      <c r="L557" s="43">
        <v>38.04</v>
      </c>
      <c r="M557" s="41">
        <v>0.24721311475409832</v>
      </c>
      <c r="N557" s="44">
        <v>38.04</v>
      </c>
      <c r="O557" s="69" t="str">
        <f t="shared" si="30"/>
        <v/>
      </c>
      <c r="P557" s="48">
        <v>38.04</v>
      </c>
      <c r="Q557" s="85">
        <f t="shared" si="28"/>
        <v>0</v>
      </c>
      <c r="R557" s="36"/>
    </row>
    <row r="558" spans="1:19" ht="15.75" thickBot="1" x14ac:dyDescent="0.3">
      <c r="A558" s="55" t="s">
        <v>3916</v>
      </c>
      <c r="B558" s="56" t="s">
        <v>3914</v>
      </c>
      <c r="C558" s="93"/>
      <c r="D558" s="93" t="s">
        <v>5669</v>
      </c>
      <c r="E558" s="56" t="e">
        <f>VLOOKUP(A558,ARTICLES!$A$1:$BE$1292,57,FALSE)</f>
        <v>#N/A</v>
      </c>
      <c r="F558" s="56" t="e">
        <f>VLOOKUP(A558,ARTICLES!$A$1:$AZ$1292,52,FALSE)</f>
        <v>#N/A</v>
      </c>
      <c r="G558" s="57"/>
      <c r="H558" s="58">
        <v>30.5</v>
      </c>
      <c r="I558" s="41"/>
      <c r="J558" s="42">
        <v>30.5</v>
      </c>
      <c r="K558" s="41">
        <v>0</v>
      </c>
      <c r="L558" s="43">
        <v>30.72</v>
      </c>
      <c r="M558" s="41">
        <v>7.2131147540983234E-3</v>
      </c>
      <c r="N558" s="44">
        <v>30.72</v>
      </c>
      <c r="O558" s="69" t="str">
        <f t="shared" si="30"/>
        <v/>
      </c>
      <c r="P558" s="48">
        <v>30.72</v>
      </c>
      <c r="Q558" s="85">
        <f t="shared" si="28"/>
        <v>0</v>
      </c>
      <c r="R558" s="36"/>
    </row>
    <row r="559" spans="1:19" ht="15.75" thickBot="1" x14ac:dyDescent="0.3">
      <c r="A559" s="55" t="s">
        <v>5670</v>
      </c>
      <c r="B559" s="56" t="s">
        <v>5672</v>
      </c>
      <c r="C559" s="93"/>
      <c r="D559" s="93" t="s">
        <v>5669</v>
      </c>
      <c r="E559" s="56"/>
      <c r="F559" s="56"/>
      <c r="G559" s="57"/>
      <c r="H559" s="58"/>
      <c r="I559" s="41"/>
      <c r="J559" s="42"/>
      <c r="K559" s="41"/>
      <c r="L559" s="43">
        <v>38.75</v>
      </c>
      <c r="M559" s="41"/>
      <c r="N559" s="44">
        <v>38.75</v>
      </c>
      <c r="O559" s="69"/>
      <c r="P559" s="48">
        <v>38.75</v>
      </c>
      <c r="Q559" s="85">
        <f t="shared" si="28"/>
        <v>0</v>
      </c>
      <c r="R559" s="36"/>
    </row>
    <row r="560" spans="1:19" ht="15.75" thickBot="1" x14ac:dyDescent="0.3">
      <c r="A560" s="55" t="s">
        <v>5671</v>
      </c>
      <c r="B560" s="56" t="s">
        <v>5673</v>
      </c>
      <c r="C560" s="93"/>
      <c r="D560" s="93" t="s">
        <v>5669</v>
      </c>
      <c r="E560" s="56"/>
      <c r="F560" s="56"/>
      <c r="G560" s="57"/>
      <c r="H560" s="58"/>
      <c r="I560" s="41"/>
      <c r="J560" s="42"/>
      <c r="K560" s="41"/>
      <c r="L560" s="43">
        <v>38.75</v>
      </c>
      <c r="M560" s="41"/>
      <c r="N560" s="44">
        <v>38.75</v>
      </c>
      <c r="O560" s="69"/>
      <c r="P560" s="48">
        <v>38.75</v>
      </c>
      <c r="Q560" s="85">
        <f t="shared" si="28"/>
        <v>0</v>
      </c>
      <c r="R560" s="36"/>
    </row>
    <row r="561" spans="1:18" ht="15.75" thickBot="1" x14ac:dyDescent="0.3">
      <c r="A561" s="55" t="s">
        <v>818</v>
      </c>
      <c r="B561" s="56" t="s">
        <v>4570</v>
      </c>
      <c r="C561" s="93">
        <f>VLOOKUP(A561,'Sans déclinaison'!$D$1:$J$187,7,FALSE)</f>
        <v>0</v>
      </c>
      <c r="D561" s="93"/>
      <c r="E561" s="56" t="str">
        <f>VLOOKUP(A561,ARTICLES!$A$1:$BE$1292,57,FALSE)</f>
        <v>AS</v>
      </c>
      <c r="F561" s="56">
        <f>VLOOKUP(A561,ARTICLES!$A$1:$AZ$1292,52,FALSE)</f>
        <v>475</v>
      </c>
      <c r="G561" s="57"/>
      <c r="H561" s="58"/>
      <c r="I561" s="41"/>
      <c r="J561" s="42"/>
      <c r="K561" s="41"/>
      <c r="L561" s="43">
        <v>130.09</v>
      </c>
      <c r="M561" s="41"/>
      <c r="N561" s="44">
        <f>VLOOKUP(A561,'BASE ARTICLE SAMUEL 25012023 v1'!$A$1:$K$1287,11,FALSE)</f>
        <v>130.0873</v>
      </c>
      <c r="O561" s="69"/>
      <c r="P561" s="48">
        <f>VLOOKUP(A561,'BASE ARTICLE SAMUEL 25012023 v2'!$A$1:$K$4927,11,FALSE)</f>
        <v>130.0873</v>
      </c>
      <c r="Q561" s="85">
        <f t="shared" si="28"/>
        <v>-2.0754862018636063E-5</v>
      </c>
      <c r="R561" s="36">
        <f>VLOOKUP(A561,'Synthèse des ventes 2022'!$A$3:$C$535,3,FALSE)</f>
        <v>1</v>
      </c>
    </row>
    <row r="562" spans="1:18" ht="15.75" thickBot="1" x14ac:dyDescent="0.3">
      <c r="A562" s="55" t="s">
        <v>2144</v>
      </c>
      <c r="B562" s="56" t="s">
        <v>4579</v>
      </c>
      <c r="C562" s="93">
        <f>VLOOKUP(A562,'Sans déclinaison'!$D$1:$J$187,7,FALSE)</f>
        <v>0</v>
      </c>
      <c r="D562" s="93"/>
      <c r="E562" s="56" t="str">
        <f>VLOOKUP(A562,ARTICLES!$A$1:$BE$1292,57,FALSE)</f>
        <v>AS</v>
      </c>
      <c r="F562" s="56">
        <f>VLOOKUP(A562,ARTICLES!$A$1:$AZ$1292,52,FALSE)</f>
        <v>0</v>
      </c>
      <c r="G562" s="57"/>
      <c r="H562" s="58"/>
      <c r="I562" s="41"/>
      <c r="J562" s="42"/>
      <c r="K562" s="41"/>
      <c r="L562" s="43">
        <v>2.5099999999999998</v>
      </c>
      <c r="M562" s="41"/>
      <c r="N562" s="44">
        <f>VLOOKUP(A562,'BASE ARTICLE SAMUEL 25012023 v1'!$A$1:$K$1287,11,FALSE)</f>
        <v>2.5089999999999999</v>
      </c>
      <c r="O562" s="69"/>
      <c r="P562" s="48">
        <f>VLOOKUP(A562,'BASE ARTICLE SAMUEL 25012023 v2'!$A$1:$K$4927,11,FALSE)</f>
        <v>2.5089999999999999</v>
      </c>
      <c r="Q562" s="85">
        <f t="shared" si="28"/>
        <v>-3.9840637450194819E-4</v>
      </c>
      <c r="R562" s="36">
        <f>VLOOKUP(A562,'Synthèse des ventes 2022'!$A$3:$C$535,3,FALSE)</f>
        <v>14</v>
      </c>
    </row>
    <row r="563" spans="1:18" ht="15.75" thickBot="1" x14ac:dyDescent="0.3">
      <c r="A563" s="55" t="s">
        <v>2147</v>
      </c>
      <c r="B563" s="56" t="s">
        <v>4581</v>
      </c>
      <c r="C563" s="93">
        <f>VLOOKUP(A563,'Sans déclinaison'!$D$1:$J$187,7,FALSE)</f>
        <v>0</v>
      </c>
      <c r="D563" s="93"/>
      <c r="E563" s="56" t="str">
        <f>VLOOKUP(A563,ARTICLES!$A$1:$BE$1292,57,FALSE)</f>
        <v>AS</v>
      </c>
      <c r="F563" s="56">
        <f>VLOOKUP(A563,ARTICLES!$A$1:$AZ$1292,52,FALSE)</f>
        <v>0</v>
      </c>
      <c r="G563" s="57"/>
      <c r="H563" s="58"/>
      <c r="I563" s="41"/>
      <c r="J563" s="42"/>
      <c r="K563" s="41"/>
      <c r="L563" s="43">
        <v>2.17</v>
      </c>
      <c r="M563" s="41"/>
      <c r="N563" s="44">
        <f>VLOOKUP(A563,'BASE ARTICLE SAMUEL 25012023 v1'!$A$1:$K$1287,11,FALSE)</f>
        <v>2.1709999999999998</v>
      </c>
      <c r="O563" s="69"/>
      <c r="P563" s="48">
        <f>VLOOKUP(A563,'BASE ARTICLE SAMUEL 25012023 v2'!$A$1:$K$4927,11,FALSE)</f>
        <v>2.1709999999999998</v>
      </c>
      <c r="Q563" s="85">
        <f t="shared" si="28"/>
        <v>4.6082949308750686E-4</v>
      </c>
      <c r="R563" s="36">
        <f>VLOOKUP(A563,'Synthèse des ventes 2022'!$A$3:$C$535,3,FALSE)</f>
        <v>1</v>
      </c>
    </row>
    <row r="564" spans="1:18" ht="15.75" thickBot="1" x14ac:dyDescent="0.3">
      <c r="A564" s="55" t="s">
        <v>2149</v>
      </c>
      <c r="B564" s="56" t="s">
        <v>4583</v>
      </c>
      <c r="C564" s="93">
        <f>VLOOKUP(A564,'Sans déclinaison'!$D$1:$J$187,7,FALSE)</f>
        <v>0</v>
      </c>
      <c r="D564" s="93"/>
      <c r="E564" s="56" t="str">
        <f>VLOOKUP(A564,ARTICLES!$A$1:$BE$1292,57,FALSE)</f>
        <v>AS</v>
      </c>
      <c r="F564" s="56">
        <f>VLOOKUP(A564,ARTICLES!$A$1:$AZ$1292,52,FALSE)</f>
        <v>0</v>
      </c>
      <c r="G564" s="57"/>
      <c r="H564" s="58"/>
      <c r="I564" s="41"/>
      <c r="J564" s="42"/>
      <c r="K564" s="41"/>
      <c r="L564" s="43">
        <v>2.17</v>
      </c>
      <c r="M564" s="41"/>
      <c r="N564" s="44">
        <f>VLOOKUP(A564,'BASE ARTICLE SAMUEL 25012023 v1'!$A$1:$K$1287,11,FALSE)</f>
        <v>2.1709999999999998</v>
      </c>
      <c r="O564" s="69"/>
      <c r="P564" s="48">
        <f>VLOOKUP(A564,'BASE ARTICLE SAMUEL 25012023 v2'!$A$1:$K$4927,11,FALSE)</f>
        <v>2.1709999999999998</v>
      </c>
      <c r="Q564" s="85">
        <f t="shared" si="28"/>
        <v>4.6082949308750686E-4</v>
      </c>
      <c r="R564" s="36">
        <f>VLOOKUP(A564,'Synthèse des ventes 2022'!$A$3:$C$535,3,FALSE)</f>
        <v>2</v>
      </c>
    </row>
    <row r="565" spans="1:18" ht="15.75" thickBot="1" x14ac:dyDescent="0.3">
      <c r="A565" s="55" t="s">
        <v>2507</v>
      </c>
      <c r="B565" s="56" t="s">
        <v>4599</v>
      </c>
      <c r="C565" s="93">
        <f>VLOOKUP(A565,'Sans déclinaison'!$D$1:$J$187,7,FALSE)</f>
        <v>1</v>
      </c>
      <c r="D565" s="93"/>
      <c r="E565" s="56" t="str">
        <f>VLOOKUP(A565,ARTICLES!$A$1:$BE$1292,57,FALSE)</f>
        <v>AS</v>
      </c>
      <c r="F565" s="56">
        <f>VLOOKUP(A565,ARTICLES!$A$1:$AZ$1292,52,FALSE)</f>
        <v>0</v>
      </c>
      <c r="G565" s="57"/>
      <c r="H565" s="58"/>
      <c r="I565" s="41"/>
      <c r="J565" s="42"/>
      <c r="K565" s="41"/>
      <c r="L565" s="43">
        <v>1.25</v>
      </c>
      <c r="M565" s="41"/>
      <c r="N565" s="44">
        <f>VLOOKUP(A565,'BASE ARTICLE SAMUEL 25012023 v1'!$A$1:$K$1287,11,FALSE)</f>
        <v>1.248</v>
      </c>
      <c r="O565" s="69"/>
      <c r="P565" s="48">
        <f>VLOOKUP(A565,'BASE ARTICLE SAMUEL 25012023 v2'!$A$1:$K$4927,11,FALSE)</f>
        <v>1.248</v>
      </c>
      <c r="Q565" s="85">
        <f t="shared" si="28"/>
        <v>-1.6000000000000014E-3</v>
      </c>
      <c r="R565" s="36"/>
    </row>
    <row r="566" spans="1:18" ht="15.75" thickBot="1" x14ac:dyDescent="0.3">
      <c r="A566" s="55" t="s">
        <v>2512</v>
      </c>
      <c r="B566" s="56" t="s">
        <v>2513</v>
      </c>
      <c r="C566" s="93">
        <f>VLOOKUP(A566,'Sans déclinaison'!$D$1:$J$187,7,FALSE)</f>
        <v>0</v>
      </c>
      <c r="D566" s="93"/>
      <c r="E566" s="56" t="str">
        <f>VLOOKUP(A566,ARTICLES!$A$1:$BE$1292,57,FALSE)</f>
        <v>AS</v>
      </c>
      <c r="F566" s="56">
        <f>VLOOKUP(A566,ARTICLES!$A$1:$AZ$1292,52,FALSE)</f>
        <v>0</v>
      </c>
      <c r="G566" s="57"/>
      <c r="H566" s="58"/>
      <c r="I566" s="41"/>
      <c r="J566" s="42"/>
      <c r="K566" s="41"/>
      <c r="L566" s="43">
        <v>11.05</v>
      </c>
      <c r="M566" s="41"/>
      <c r="N566" s="44">
        <f>VLOOKUP(A566,'BASE ARTICLE SAMUEL 25012023 v1'!$A$1:$K$1287,11,FALSE)</f>
        <v>11.05</v>
      </c>
      <c r="O566" s="69"/>
      <c r="P566" s="48">
        <f>VLOOKUP(A566,'BASE ARTICLE SAMUEL 25012023 v2'!$A$1:$K$4927,11,FALSE)</f>
        <v>11.05</v>
      </c>
      <c r="Q566" s="85">
        <f t="shared" si="28"/>
        <v>0</v>
      </c>
      <c r="R566" s="36">
        <f>VLOOKUP(A566,'Synthèse des ventes 2022'!$A$3:$C$535,3,FALSE)</f>
        <v>8</v>
      </c>
    </row>
    <row r="567" spans="1:18" ht="15.75" thickBot="1" x14ac:dyDescent="0.3">
      <c r="A567" s="55" t="s">
        <v>2509</v>
      </c>
      <c r="B567" s="56" t="s">
        <v>2510</v>
      </c>
      <c r="C567" s="93">
        <f>VLOOKUP(A567,'Sans déclinaison'!$D$1:$J$187,7,FALSE)</f>
        <v>0</v>
      </c>
      <c r="D567" s="93"/>
      <c r="E567" s="56" t="str">
        <f>VLOOKUP(A567,ARTICLES!$A$1:$BE$1292,57,FALSE)</f>
        <v>AS</v>
      </c>
      <c r="F567" s="56">
        <f>VLOOKUP(A567,ARTICLES!$A$1:$AZ$1292,52,FALSE)</f>
        <v>0</v>
      </c>
      <c r="G567" s="57"/>
      <c r="H567" s="58"/>
      <c r="I567" s="41"/>
      <c r="J567" s="42"/>
      <c r="K567" s="41"/>
      <c r="L567" s="43">
        <v>11.05</v>
      </c>
      <c r="M567" s="41"/>
      <c r="N567" s="44">
        <f>VLOOKUP(A567,'BASE ARTICLE SAMUEL 25012023 v1'!$A$1:$K$1287,11,FALSE)</f>
        <v>11.05</v>
      </c>
      <c r="O567" s="69"/>
      <c r="P567" s="48">
        <f>VLOOKUP(A567,'BASE ARTICLE SAMUEL 25012023 v2'!$A$1:$K$4927,11,FALSE)</f>
        <v>11.05</v>
      </c>
      <c r="Q567" s="85">
        <f t="shared" si="28"/>
        <v>0</v>
      </c>
      <c r="R567" s="36"/>
    </row>
    <row r="568" spans="1:18" ht="15.75" thickBot="1" x14ac:dyDescent="0.3">
      <c r="A568" s="55" t="s">
        <v>2519</v>
      </c>
      <c r="B568" s="56" t="s">
        <v>2520</v>
      </c>
      <c r="C568" s="93">
        <f>VLOOKUP(A568,'Sans déclinaison'!$D$1:$J$187,7,FALSE)</f>
        <v>0</v>
      </c>
      <c r="D568" s="93"/>
      <c r="E568" s="56" t="str">
        <f>VLOOKUP(A568,ARTICLES!$A$1:$BE$1292,57,FALSE)</f>
        <v>AS</v>
      </c>
      <c r="F568" s="56">
        <f>VLOOKUP(A568,ARTICLES!$A$1:$AZ$1292,52,FALSE)</f>
        <v>0</v>
      </c>
      <c r="G568" s="57"/>
      <c r="H568" s="58"/>
      <c r="I568" s="41"/>
      <c r="J568" s="42"/>
      <c r="K568" s="41"/>
      <c r="L568" s="43">
        <v>13.44</v>
      </c>
      <c r="M568" s="41"/>
      <c r="N568" s="44">
        <f>VLOOKUP(A568,'BASE ARTICLE SAMUEL 25012023 v1'!$A$1:$K$1287,11,FALSE)</f>
        <v>13.442</v>
      </c>
      <c r="O568" s="69"/>
      <c r="P568" s="48">
        <f>VLOOKUP(A568,'BASE ARTICLE SAMUEL 25012023 v2'!$A$1:$K$4927,11,FALSE)</f>
        <v>13.442</v>
      </c>
      <c r="Q568" s="85">
        <f t="shared" si="28"/>
        <v>1.4880952380957351E-4</v>
      </c>
      <c r="R568" s="36">
        <f>VLOOKUP(A568,'Synthèse des ventes 2022'!$A$3:$C$535,3,FALSE)</f>
        <v>7</v>
      </c>
    </row>
    <row r="569" spans="1:18" ht="15.75" thickBot="1" x14ac:dyDescent="0.3">
      <c r="A569" s="55" t="s">
        <v>2514</v>
      </c>
      <c r="B569" s="56" t="s">
        <v>2515</v>
      </c>
      <c r="C569" s="93">
        <f>VLOOKUP(A569,'Sans déclinaison'!$D$1:$J$187,7,FALSE)</f>
        <v>0</v>
      </c>
      <c r="D569" s="93"/>
      <c r="E569" s="56" t="str">
        <f>VLOOKUP(A569,ARTICLES!$A$1:$BE$1292,57,FALSE)</f>
        <v>AS</v>
      </c>
      <c r="F569" s="56">
        <f>VLOOKUP(A569,ARTICLES!$A$1:$AZ$1292,52,FALSE)</f>
        <v>0</v>
      </c>
      <c r="G569" s="57"/>
      <c r="H569" s="58"/>
      <c r="I569" s="41"/>
      <c r="J569" s="42"/>
      <c r="K569" s="41"/>
      <c r="L569" s="43">
        <v>13.44</v>
      </c>
      <c r="M569" s="41"/>
      <c r="N569" s="44">
        <f>VLOOKUP(A569,'BASE ARTICLE SAMUEL 25012023 v1'!$A$1:$K$1287,11,FALSE)</f>
        <v>13.442</v>
      </c>
      <c r="O569" s="69"/>
      <c r="P569" s="48">
        <f>VLOOKUP(A569,'BASE ARTICLE SAMUEL 25012023 v2'!$A$1:$K$4927,11,FALSE)</f>
        <v>13.442</v>
      </c>
      <c r="Q569" s="85">
        <f t="shared" si="28"/>
        <v>1.4880952380957351E-4</v>
      </c>
      <c r="R569" s="36">
        <f>VLOOKUP(A569,'Synthèse des ventes 2022'!$A$3:$C$535,3,FALSE)</f>
        <v>10</v>
      </c>
    </row>
    <row r="570" spans="1:18" ht="15.75" thickBot="1" x14ac:dyDescent="0.3">
      <c r="A570" s="55" t="s">
        <v>2517</v>
      </c>
      <c r="B570" s="56" t="s">
        <v>2518</v>
      </c>
      <c r="C570" s="93">
        <f>VLOOKUP(A570,'Sans déclinaison'!$D$1:$J$187,7,FALSE)</f>
        <v>0</v>
      </c>
      <c r="D570" s="93"/>
      <c r="E570" s="56" t="str">
        <f>VLOOKUP(A570,ARTICLES!$A$1:$BE$1292,57,FALSE)</f>
        <v>AS</v>
      </c>
      <c r="F570" s="56">
        <f>VLOOKUP(A570,ARTICLES!$A$1:$AZ$1292,52,FALSE)</f>
        <v>0</v>
      </c>
      <c r="G570" s="57"/>
      <c r="H570" s="58"/>
      <c r="I570" s="41"/>
      <c r="J570" s="42"/>
      <c r="K570" s="41"/>
      <c r="L570" s="43">
        <v>13.44</v>
      </c>
      <c r="M570" s="41"/>
      <c r="N570" s="44">
        <f>VLOOKUP(A570,'BASE ARTICLE SAMUEL 25012023 v1'!$A$1:$K$1287,11,FALSE)</f>
        <v>13.442</v>
      </c>
      <c r="O570" s="69"/>
      <c r="P570" s="48">
        <f>VLOOKUP(A570,'BASE ARTICLE SAMUEL 25012023 v2'!$A$1:$K$4927,11,FALSE)</f>
        <v>13.442</v>
      </c>
      <c r="Q570" s="85">
        <f t="shared" si="28"/>
        <v>1.4880952380957351E-4</v>
      </c>
      <c r="R570" s="36">
        <f>VLOOKUP(A570,'Synthèse des ventes 2022'!$A$3:$C$535,3,FALSE)</f>
        <v>8</v>
      </c>
    </row>
    <row r="571" spans="1:18" ht="15.75" thickBot="1" x14ac:dyDescent="0.3">
      <c r="A571" s="55" t="s">
        <v>2523</v>
      </c>
      <c r="B571" s="56" t="s">
        <v>2523</v>
      </c>
      <c r="C571" s="93" t="e">
        <f>VLOOKUP(A571,'Sans déclinaison'!$E$1:$J$187,6,FALSE)</f>
        <v>#N/A</v>
      </c>
      <c r="D571" s="93"/>
      <c r="E571" s="56" t="str">
        <f>VLOOKUP(A571,ARTICLES!$A$1:$BE$1292,57,FALSE)</f>
        <v>AS</v>
      </c>
      <c r="F571" s="56">
        <f>VLOOKUP(A571,ARTICLES!$A$1:$AZ$1292,52,FALSE)</f>
        <v>0</v>
      </c>
      <c r="G571" s="57"/>
      <c r="H571" s="58"/>
      <c r="I571" s="41"/>
      <c r="J571" s="42"/>
      <c r="K571" s="41"/>
      <c r="L571" s="43">
        <v>12.12</v>
      </c>
      <c r="M571" s="41"/>
      <c r="N571" s="44">
        <f>VLOOKUP(A571,'BASE ARTICLE SAMUEL 25012023 v1'!$A$1:$K$1287,11,FALSE)</f>
        <v>12.12</v>
      </c>
      <c r="O571" s="69"/>
      <c r="P571" s="48">
        <f>VLOOKUP(A571,'BASE ARTICLE SAMUEL 25012023 v2'!$A$1:$K$4927,11,FALSE)</f>
        <v>12.12</v>
      </c>
      <c r="Q571" s="85">
        <f t="shared" si="28"/>
        <v>0</v>
      </c>
      <c r="R571" s="36">
        <f>VLOOKUP(A571,'Synthèse des ventes 2022'!$A$3:$C$535,3,FALSE)</f>
        <v>1</v>
      </c>
    </row>
    <row r="572" spans="1:18" ht="15.75" thickBot="1" x14ac:dyDescent="0.3">
      <c r="A572" s="55" t="s">
        <v>4584</v>
      </c>
      <c r="B572" s="56" t="s">
        <v>4585</v>
      </c>
      <c r="C572" s="93">
        <f>VLOOKUP(A572,'Sans déclinaison'!$D$1:$J$187,7,FALSE)</f>
        <v>0</v>
      </c>
      <c r="D572" s="93"/>
      <c r="E572" s="56" t="e">
        <f>VLOOKUP(A572,ARTICLES!$A$1:$BE$1292,57,FALSE)</f>
        <v>#N/A</v>
      </c>
      <c r="F572" s="56" t="e">
        <f>VLOOKUP(A572,ARTICLES!$A$1:$AZ$1292,52,FALSE)</f>
        <v>#N/A</v>
      </c>
      <c r="G572" s="57"/>
      <c r="H572" s="58"/>
      <c r="I572" s="41"/>
      <c r="J572" s="42"/>
      <c r="K572" s="41"/>
      <c r="L572" s="43">
        <v>6.35</v>
      </c>
      <c r="M572" s="41"/>
      <c r="N572" s="44">
        <f>VLOOKUP(A572,'BASE ARTICLE SAMUEL 25012023 v1'!$A$1:$K$1287,11,FALSE)</f>
        <v>6.35</v>
      </c>
      <c r="O572" s="69"/>
      <c r="P572" s="48">
        <f>VLOOKUP(A572,'BASE ARTICLE SAMUEL 25012023 v2'!$A$1:$K$4927,11,FALSE)</f>
        <v>6.35</v>
      </c>
      <c r="Q572" s="85">
        <f>(P572-L572)/L572</f>
        <v>0</v>
      </c>
      <c r="R572" s="36"/>
    </row>
    <row r="573" spans="1:18" ht="15.75" thickBot="1" x14ac:dyDescent="0.3">
      <c r="A573" s="55" t="s">
        <v>843</v>
      </c>
      <c r="B573" s="56" t="s">
        <v>4710</v>
      </c>
      <c r="C573" s="93"/>
      <c r="D573" s="93" t="s">
        <v>5669</v>
      </c>
      <c r="E573" s="56" t="str">
        <f>VLOOKUP(A573,ARTICLES!$A$1:$BE$1292,57,FALSE)</f>
        <v>Z</v>
      </c>
      <c r="F573" s="56">
        <f>VLOOKUP(A573,ARTICLES!$A$1:$AZ$1292,52,FALSE)</f>
        <v>0</v>
      </c>
      <c r="G573" s="57"/>
      <c r="H573" s="58"/>
      <c r="I573" s="41"/>
      <c r="J573" s="42"/>
      <c r="K573" s="41"/>
      <c r="L573" s="43">
        <v>0.06</v>
      </c>
      <c r="M573" s="41"/>
      <c r="N573" s="44">
        <f>VLOOKUP(A573,'BASE ARTICLE SAMUEL 25012023 v1'!$A$1:$K$1287,11,FALSE)</f>
        <v>0.06</v>
      </c>
      <c r="O573" s="69"/>
      <c r="P573" s="48">
        <f>VLOOKUP(A573,'BASE ARTICLE SAMUEL 25012023 v2'!$A$1:$K$4927,11,FALSE)</f>
        <v>0.06</v>
      </c>
      <c r="Q573" s="85">
        <f>(P573-L573)/L573</f>
        <v>0</v>
      </c>
      <c r="R573" s="36"/>
    </row>
    <row r="574" spans="1:18" ht="15.75" thickBot="1" x14ac:dyDescent="0.3">
      <c r="A574" s="55" t="s">
        <v>845</v>
      </c>
      <c r="B574" s="56" t="s">
        <v>4711</v>
      </c>
      <c r="C574" s="93"/>
      <c r="D574" s="93" t="s">
        <v>5669</v>
      </c>
      <c r="E574" s="56" t="str">
        <f>VLOOKUP(A574,ARTICLES!$A$1:$BE$1292,57,FALSE)</f>
        <v>Z</v>
      </c>
      <c r="F574" s="56">
        <f>VLOOKUP(A574,ARTICLES!$A$1:$AZ$1292,52,FALSE)</f>
        <v>0</v>
      </c>
      <c r="G574" s="57"/>
      <c r="H574" s="58"/>
      <c r="I574" s="41"/>
      <c r="J574" s="42"/>
      <c r="K574" s="41"/>
      <c r="L574" s="43">
        <v>0.06</v>
      </c>
      <c r="M574" s="41"/>
      <c r="N574" s="44">
        <f>VLOOKUP(A574,'BASE ARTICLE SAMUEL 25012023 v1'!$A$1:$K$1287,11,FALSE)</f>
        <v>0.06</v>
      </c>
      <c r="O574" s="69"/>
      <c r="P574" s="48">
        <f>VLOOKUP(A574,'BASE ARTICLE SAMUEL 25012023 v2'!$A$1:$K$4927,11,FALSE)</f>
        <v>0.06</v>
      </c>
      <c r="Q574" s="85">
        <f>(P574-L574)/L574</f>
        <v>0</v>
      </c>
      <c r="R574" s="36"/>
    </row>
    <row r="575" spans="1:18" ht="15.75" thickBot="1" x14ac:dyDescent="0.3">
      <c r="A575" s="55" t="s">
        <v>847</v>
      </c>
      <c r="B575" s="56" t="s">
        <v>4712</v>
      </c>
      <c r="C575" s="93"/>
      <c r="D575" s="93" t="s">
        <v>5669</v>
      </c>
      <c r="E575" s="56" t="str">
        <f>VLOOKUP(A575,ARTICLES!$A$1:$BE$1292,57,FALSE)</f>
        <v>Z</v>
      </c>
      <c r="F575" s="56">
        <f>VLOOKUP(A575,ARTICLES!$A$1:$AZ$1292,52,FALSE)</f>
        <v>0</v>
      </c>
      <c r="G575" s="57"/>
      <c r="H575" s="58"/>
      <c r="I575" s="41"/>
      <c r="J575" s="42"/>
      <c r="K575" s="41"/>
      <c r="L575" s="43">
        <v>0.06</v>
      </c>
      <c r="M575" s="41"/>
      <c r="N575" s="44">
        <f>VLOOKUP(A575,'BASE ARTICLE SAMUEL 25012023 v1'!$A$1:$K$1287,11,FALSE)</f>
        <v>0.06</v>
      </c>
      <c r="O575" s="69"/>
      <c r="P575" s="48">
        <f>VLOOKUP(A575,'BASE ARTICLE SAMUEL 25012023 v2'!$A$1:$K$4927,11,FALSE)</f>
        <v>0.06</v>
      </c>
      <c r="Q575" s="85">
        <f>(P575-L575)/L575</f>
        <v>0</v>
      </c>
      <c r="R575" s="36"/>
    </row>
    <row r="576" spans="1:18" ht="15.75" thickBot="1" x14ac:dyDescent="0.3">
      <c r="A576" s="55" t="s">
        <v>849</v>
      </c>
      <c r="B576" s="56" t="s">
        <v>4713</v>
      </c>
      <c r="C576" s="93"/>
      <c r="D576" s="93" t="s">
        <v>5669</v>
      </c>
      <c r="E576" s="56" t="str">
        <f>VLOOKUP(A576,ARTICLES!$A$1:$BE$1292,57,FALSE)</f>
        <v>Z</v>
      </c>
      <c r="F576" s="56">
        <f>VLOOKUP(A576,ARTICLES!$A$1:$AZ$1292,52,FALSE)</f>
        <v>0</v>
      </c>
      <c r="G576" s="57"/>
      <c r="H576" s="58"/>
      <c r="I576" s="41"/>
      <c r="J576" s="42"/>
      <c r="K576" s="41"/>
      <c r="L576" s="43">
        <v>0.06</v>
      </c>
      <c r="M576" s="41"/>
      <c r="N576" s="44">
        <f>VLOOKUP(A576,'BASE ARTICLE SAMUEL 25012023 v1'!$A$1:$K$1287,11,FALSE)</f>
        <v>0.06</v>
      </c>
      <c r="O576" s="69"/>
      <c r="P576" s="48">
        <f>VLOOKUP(A576,'BASE ARTICLE SAMUEL 25012023 v2'!$A$1:$K$4927,11,FALSE)</f>
        <v>0.06</v>
      </c>
      <c r="Q576" s="85">
        <f>(P576-L576)/L576</f>
        <v>0</v>
      </c>
      <c r="R576" s="36"/>
    </row>
  </sheetData>
  <mergeCells count="156">
    <mergeCell ref="L201:L202"/>
    <mergeCell ref="N176:N177"/>
    <mergeCell ref="N201:N202"/>
    <mergeCell ref="L176:L177"/>
    <mergeCell ref="L223:L224"/>
    <mergeCell ref="N223:N224"/>
    <mergeCell ref="C3:C4"/>
    <mergeCell ref="D3:D4"/>
    <mergeCell ref="C90:C91"/>
    <mergeCell ref="D90:D91"/>
    <mergeCell ref="C113:C114"/>
    <mergeCell ref="D113:D114"/>
    <mergeCell ref="C155:C156"/>
    <mergeCell ref="D155:D156"/>
    <mergeCell ref="E155:E156"/>
    <mergeCell ref="P295:P296"/>
    <mergeCell ref="P506:P507"/>
    <mergeCell ref="P3:P4"/>
    <mergeCell ref="P90:P91"/>
    <mergeCell ref="P113:P114"/>
    <mergeCell ref="P155:P156"/>
    <mergeCell ref="P167:P168"/>
    <mergeCell ref="P176:P177"/>
    <mergeCell ref="R223:R224"/>
    <mergeCell ref="R242:R243"/>
    <mergeCell ref="R269:R270"/>
    <mergeCell ref="R295:R296"/>
    <mergeCell ref="R506:R507"/>
    <mergeCell ref="R90:R91"/>
    <mergeCell ref="R113:R114"/>
    <mergeCell ref="R155:R156"/>
    <mergeCell ref="R167:R168"/>
    <mergeCell ref="R176:R177"/>
    <mergeCell ref="R3:R4"/>
    <mergeCell ref="P201:P202"/>
    <mergeCell ref="P223:P224"/>
    <mergeCell ref="P242:P243"/>
    <mergeCell ref="P269:P270"/>
    <mergeCell ref="R201:R202"/>
    <mergeCell ref="L90:L91"/>
    <mergeCell ref="N90:N91"/>
    <mergeCell ref="A3:A4"/>
    <mergeCell ref="B3:B4"/>
    <mergeCell ref="G3:G4"/>
    <mergeCell ref="H3:H4"/>
    <mergeCell ref="J3:J4"/>
    <mergeCell ref="L3:L4"/>
    <mergeCell ref="N3:N4"/>
    <mergeCell ref="A90:A91"/>
    <mergeCell ref="B90:B91"/>
    <mergeCell ref="G90:G91"/>
    <mergeCell ref="H90:H91"/>
    <mergeCell ref="J90:J91"/>
    <mergeCell ref="E90:E91"/>
    <mergeCell ref="E3:E4"/>
    <mergeCell ref="B155:B156"/>
    <mergeCell ref="G155:G156"/>
    <mergeCell ref="H155:H156"/>
    <mergeCell ref="J155:J156"/>
    <mergeCell ref="L155:L156"/>
    <mergeCell ref="H113:H114"/>
    <mergeCell ref="E167:E168"/>
    <mergeCell ref="J113:J114"/>
    <mergeCell ref="L113:L114"/>
    <mergeCell ref="G113:G114"/>
    <mergeCell ref="E113:E114"/>
    <mergeCell ref="N155:N156"/>
    <mergeCell ref="A113:A114"/>
    <mergeCell ref="B113:B114"/>
    <mergeCell ref="A167:A168"/>
    <mergeCell ref="B167:B168"/>
    <mergeCell ref="G167:G168"/>
    <mergeCell ref="H167:H168"/>
    <mergeCell ref="J167:J168"/>
    <mergeCell ref="L167:L168"/>
    <mergeCell ref="A155:A156"/>
    <mergeCell ref="C167:C168"/>
    <mergeCell ref="D167:D168"/>
    <mergeCell ref="N167:N168"/>
    <mergeCell ref="N113:N114"/>
    <mergeCell ref="H223:H224"/>
    <mergeCell ref="J223:J224"/>
    <mergeCell ref="C201:C202"/>
    <mergeCell ref="D201:D202"/>
    <mergeCell ref="C223:C224"/>
    <mergeCell ref="D223:D224"/>
    <mergeCell ref="B201:B202"/>
    <mergeCell ref="A201:A202"/>
    <mergeCell ref="A176:A177"/>
    <mergeCell ref="B176:B177"/>
    <mergeCell ref="G176:G177"/>
    <mergeCell ref="H176:H177"/>
    <mergeCell ref="C176:C177"/>
    <mergeCell ref="D176:D177"/>
    <mergeCell ref="G201:G202"/>
    <mergeCell ref="H201:H202"/>
    <mergeCell ref="J201:J202"/>
    <mergeCell ref="J176:J177"/>
    <mergeCell ref="E176:E177"/>
    <mergeCell ref="E201:E202"/>
    <mergeCell ref="E223:E224"/>
    <mergeCell ref="N242:N243"/>
    <mergeCell ref="C242:C243"/>
    <mergeCell ref="A269:A270"/>
    <mergeCell ref="B269:B270"/>
    <mergeCell ref="G269:G270"/>
    <mergeCell ref="H269:H270"/>
    <mergeCell ref="J269:J270"/>
    <mergeCell ref="E269:E270"/>
    <mergeCell ref="F242:F243"/>
    <mergeCell ref="L242:L243"/>
    <mergeCell ref="E242:E243"/>
    <mergeCell ref="D242:D243"/>
    <mergeCell ref="C269:C270"/>
    <mergeCell ref="D269:D270"/>
    <mergeCell ref="N506:N507"/>
    <mergeCell ref="L269:L270"/>
    <mergeCell ref="N269:N270"/>
    <mergeCell ref="B295:B296"/>
    <mergeCell ref="G295:G296"/>
    <mergeCell ref="H295:H296"/>
    <mergeCell ref="J295:J296"/>
    <mergeCell ref="L295:L296"/>
    <mergeCell ref="F269:F270"/>
    <mergeCell ref="F295:F296"/>
    <mergeCell ref="N295:N296"/>
    <mergeCell ref="C295:C296"/>
    <mergeCell ref="D295:D296"/>
    <mergeCell ref="C506:C507"/>
    <mergeCell ref="D506:D507"/>
    <mergeCell ref="E295:E296"/>
    <mergeCell ref="E506:E507"/>
    <mergeCell ref="A506:A507"/>
    <mergeCell ref="B506:B507"/>
    <mergeCell ref="G506:G507"/>
    <mergeCell ref="H506:H507"/>
    <mergeCell ref="J506:J507"/>
    <mergeCell ref="L506:L507"/>
    <mergeCell ref="F506:F507"/>
    <mergeCell ref="A295:A296"/>
    <mergeCell ref="F3:F4"/>
    <mergeCell ref="F90:F91"/>
    <mergeCell ref="F113:F114"/>
    <mergeCell ref="F155:F156"/>
    <mergeCell ref="F167:F168"/>
    <mergeCell ref="F176:F177"/>
    <mergeCell ref="F201:F202"/>
    <mergeCell ref="F223:F224"/>
    <mergeCell ref="A242:A243"/>
    <mergeCell ref="B242:B243"/>
    <mergeCell ref="G242:G243"/>
    <mergeCell ref="H242:H243"/>
    <mergeCell ref="J242:J243"/>
    <mergeCell ref="A223:A224"/>
    <mergeCell ref="B223:B224"/>
    <mergeCell ref="G223:G224"/>
  </mergeCell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1289"/>
  <sheetViews>
    <sheetView topLeftCell="A1252" workbookViewId="0">
      <selection activeCell="K1290" sqref="K1290"/>
    </sheetView>
  </sheetViews>
  <sheetFormatPr baseColWidth="10" defaultRowHeight="15" x14ac:dyDescent="0.25"/>
  <cols>
    <col min="1" max="1" width="22.7109375" customWidth="1"/>
    <col min="3" max="3" width="49.42578125" bestFit="1" customWidth="1"/>
    <col min="4" max="4" width="16.85546875" bestFit="1" customWidth="1"/>
    <col min="5" max="5" width="18.28515625" bestFit="1" customWidth="1"/>
    <col min="6" max="6" width="10" customWidth="1"/>
    <col min="7" max="7" width="19.85546875" style="8" bestFit="1" customWidth="1"/>
    <col min="8" max="8" width="15.7109375" style="6" customWidth="1"/>
    <col min="9" max="9" width="15.7109375" style="31" customWidth="1"/>
    <col min="11" max="11" width="11.5703125" style="14" customWidth="1"/>
    <col min="13" max="13" width="13" style="6" customWidth="1"/>
    <col min="16" max="16" width="16" style="6" customWidth="1"/>
  </cols>
  <sheetData>
    <row r="1" spans="1:21" ht="25.15" customHeight="1" x14ac:dyDescent="0.25">
      <c r="A1" s="2" t="s">
        <v>0</v>
      </c>
      <c r="B1" s="2" t="s">
        <v>14</v>
      </c>
      <c r="C1" s="2" t="s">
        <v>1</v>
      </c>
      <c r="D1" s="2" t="s">
        <v>2</v>
      </c>
      <c r="E1" s="2" t="s">
        <v>3</v>
      </c>
      <c r="F1" s="2" t="s">
        <v>4</v>
      </c>
      <c r="G1" s="9" t="s">
        <v>2615</v>
      </c>
      <c r="H1" s="5" t="s">
        <v>2614</v>
      </c>
      <c r="I1" s="30" t="s">
        <v>2618</v>
      </c>
      <c r="J1" s="2" t="s">
        <v>5</v>
      </c>
      <c r="K1" s="13" t="s">
        <v>2616</v>
      </c>
      <c r="L1" s="2" t="s">
        <v>11</v>
      </c>
      <c r="M1" s="5" t="s">
        <v>11</v>
      </c>
      <c r="N1" s="2" t="s">
        <v>12</v>
      </c>
      <c r="O1" s="2" t="s">
        <v>13</v>
      </c>
      <c r="P1" s="5" t="s">
        <v>2617</v>
      </c>
      <c r="Q1" s="2" t="s">
        <v>6</v>
      </c>
      <c r="R1" s="2" t="s">
        <v>7</v>
      </c>
      <c r="S1" s="2" t="s">
        <v>8</v>
      </c>
      <c r="T1" s="2" t="s">
        <v>9</v>
      </c>
      <c r="U1" s="2" t="s">
        <v>10</v>
      </c>
    </row>
    <row r="2" spans="1:21" x14ac:dyDescent="0.25">
      <c r="A2" t="s">
        <v>200</v>
      </c>
      <c r="B2" t="s">
        <v>20</v>
      </c>
      <c r="C2" t="s">
        <v>201</v>
      </c>
      <c r="D2" t="s">
        <v>202</v>
      </c>
      <c r="F2">
        <v>18.350000000000001</v>
      </c>
      <c r="H2" s="6">
        <f>+F2</f>
        <v>18.350000000000001</v>
      </c>
      <c r="I2" s="31">
        <f>VLOOKUP(A2,'Synthèse des ventes 2022'!$A$1:$C$535,3,FALSE)</f>
        <v>344</v>
      </c>
      <c r="J2">
        <v>23.95</v>
      </c>
      <c r="K2" s="68">
        <f>H2*M2</f>
        <v>23.855000000000004</v>
      </c>
      <c r="L2">
        <v>1.3051771000000001</v>
      </c>
      <c r="M2" s="6">
        <v>1.3</v>
      </c>
      <c r="O2">
        <v>28.74</v>
      </c>
      <c r="P2" s="6">
        <f>IF(K2="","",K2*1.2)</f>
        <v>28.626000000000005</v>
      </c>
    </row>
    <row r="3" spans="1:21" x14ac:dyDescent="0.25">
      <c r="A3" t="s">
        <v>1113</v>
      </c>
      <c r="B3" t="s">
        <v>20</v>
      </c>
      <c r="C3" t="s">
        <v>1114</v>
      </c>
      <c r="D3" t="s">
        <v>202</v>
      </c>
      <c r="F3">
        <v>22.94</v>
      </c>
      <c r="H3" s="6">
        <f>+F3</f>
        <v>22.94</v>
      </c>
      <c r="I3" s="31">
        <f>VLOOKUP(A3,'Synthèse des ventes 2022'!$A$1:$C$535,3,FALSE)</f>
        <v>108</v>
      </c>
      <c r="J3">
        <v>29.6</v>
      </c>
      <c r="K3" s="6">
        <f>H3*M3</f>
        <v>29.822000000000003</v>
      </c>
      <c r="L3">
        <v>1.2903226000000001</v>
      </c>
      <c r="M3" s="6">
        <v>1.3</v>
      </c>
      <c r="O3">
        <v>35.520000000000003</v>
      </c>
      <c r="P3" s="6">
        <f t="shared" ref="P3:P66" si="0">IF(K3="","",K3*1.2)</f>
        <v>35.7864</v>
      </c>
    </row>
    <row r="4" spans="1:21" x14ac:dyDescent="0.25">
      <c r="A4" t="s">
        <v>2340</v>
      </c>
      <c r="B4" t="s">
        <v>28</v>
      </c>
      <c r="C4" t="s">
        <v>2341</v>
      </c>
      <c r="D4" t="s">
        <v>202</v>
      </c>
      <c r="F4">
        <v>0</v>
      </c>
      <c r="H4" s="6">
        <f>VLOOKUP(A4,NOMENCLATURE!$B$2:$O$4000,14,FALSE)</f>
        <v>1835.0000000000002</v>
      </c>
      <c r="I4" s="31" t="e">
        <f>VLOOKUP(A4,'Synthèse des ventes 2022'!$A$1:$C$535,3,FALSE)</f>
        <v>#N/A</v>
      </c>
      <c r="J4" s="1">
        <v>2477.25</v>
      </c>
      <c r="K4" s="11">
        <f>VLOOKUP(A4,NOMENCLATURE!$B$2:$L$4000,11,FALSE)</f>
        <v>2385.5000000000005</v>
      </c>
      <c r="L4">
        <v>0</v>
      </c>
      <c r="O4" s="1">
        <v>2972.7</v>
      </c>
      <c r="P4" s="11">
        <f t="shared" si="0"/>
        <v>2862.6000000000004</v>
      </c>
      <c r="S4">
        <v>1</v>
      </c>
      <c r="T4">
        <v>1</v>
      </c>
    </row>
    <row r="5" spans="1:21" x14ac:dyDescent="0.25">
      <c r="A5" t="s">
        <v>2342</v>
      </c>
      <c r="B5" t="s">
        <v>28</v>
      </c>
      <c r="C5" t="s">
        <v>2343</v>
      </c>
      <c r="D5" t="s">
        <v>202</v>
      </c>
      <c r="F5">
        <v>0</v>
      </c>
      <c r="H5" s="6">
        <f>VLOOKUP(A5,NOMENCLATURE!$B$2:$O$4000,14,FALSE)</f>
        <v>1376.4</v>
      </c>
      <c r="I5" s="31" t="e">
        <f>VLOOKUP(A5,'Synthèse des ventes 2022'!$A$1:$C$535,3,FALSE)</f>
        <v>#N/A</v>
      </c>
      <c r="J5" s="1">
        <v>3096.9</v>
      </c>
      <c r="K5" s="11">
        <f>VLOOKUP(A5,NOMENCLATURE!$B$2:$L$4000,11,FALSE)</f>
        <v>1789.3200000000002</v>
      </c>
      <c r="L5">
        <v>0</v>
      </c>
      <c r="O5" s="1">
        <v>3716.28</v>
      </c>
      <c r="P5" s="11">
        <f t="shared" si="0"/>
        <v>2147.1840000000002</v>
      </c>
      <c r="S5">
        <v>1</v>
      </c>
      <c r="T5">
        <v>1</v>
      </c>
    </row>
    <row r="6" spans="1:21" x14ac:dyDescent="0.25">
      <c r="A6" t="s">
        <v>2344</v>
      </c>
      <c r="B6" t="s">
        <v>28</v>
      </c>
      <c r="C6" t="s">
        <v>2345</v>
      </c>
      <c r="D6" t="s">
        <v>202</v>
      </c>
      <c r="F6">
        <v>0</v>
      </c>
      <c r="H6" s="6">
        <f>VLOOKUP(A6,NOMENCLATURE!$B$2:$O$4000,14,FALSE)</f>
        <v>1776</v>
      </c>
      <c r="I6" s="31" t="e">
        <f>VLOOKUP(A6,'Synthèse des ventes 2022'!$A$1:$C$535,3,FALSE)</f>
        <v>#N/A</v>
      </c>
      <c r="J6" s="1">
        <v>3716.55</v>
      </c>
      <c r="K6" s="11">
        <f>VLOOKUP(A6,NOMENCLATURE!$B$2:$L$4000,11,FALSE)</f>
        <v>2486.3999999999996</v>
      </c>
      <c r="L6">
        <v>0</v>
      </c>
      <c r="O6" s="1">
        <v>4459.8599999999997</v>
      </c>
      <c r="P6" s="11">
        <f t="shared" si="0"/>
        <v>2983.6799999999994</v>
      </c>
      <c r="S6">
        <v>1</v>
      </c>
      <c r="T6">
        <v>1</v>
      </c>
    </row>
    <row r="7" spans="1:21" x14ac:dyDescent="0.25">
      <c r="A7" t="s">
        <v>2346</v>
      </c>
      <c r="B7" t="s">
        <v>20</v>
      </c>
      <c r="C7" t="s">
        <v>2347</v>
      </c>
      <c r="D7" t="s">
        <v>202</v>
      </c>
      <c r="F7">
        <v>29.6</v>
      </c>
      <c r="H7" s="6">
        <f t="shared" ref="H7:H13" si="1">+F7</f>
        <v>29.6</v>
      </c>
      <c r="I7" s="31" t="e">
        <f>VLOOKUP(A7,'Synthèse des ventes 2022'!$A$1:$C$535,3,FALSE)</f>
        <v>#N/A</v>
      </c>
      <c r="J7">
        <v>41.295000000000002</v>
      </c>
      <c r="K7" s="6">
        <f>H7*M7</f>
        <v>41.44</v>
      </c>
      <c r="L7">
        <v>1.3951013999999999</v>
      </c>
      <c r="M7" s="6">
        <v>1.4</v>
      </c>
      <c r="O7">
        <v>49.554000000000002</v>
      </c>
      <c r="P7" s="6">
        <f t="shared" si="0"/>
        <v>49.727999999999994</v>
      </c>
    </row>
    <row r="8" spans="1:21" x14ac:dyDescent="0.25">
      <c r="A8" t="s">
        <v>723</v>
      </c>
      <c r="B8" t="s">
        <v>20</v>
      </c>
      <c r="C8" t="s">
        <v>724</v>
      </c>
      <c r="D8" t="s">
        <v>725</v>
      </c>
      <c r="E8" t="s">
        <v>36</v>
      </c>
      <c r="F8">
        <v>2.1</v>
      </c>
      <c r="H8" s="6">
        <f t="shared" si="1"/>
        <v>2.1</v>
      </c>
      <c r="I8" s="31">
        <f>VLOOKUP(A8,'Synthèse des ventes 2022'!$A$1:$C$535,3,FALSE)</f>
        <v>395</v>
      </c>
      <c r="J8">
        <v>0</v>
      </c>
      <c r="K8" s="6">
        <f>+J8</f>
        <v>0</v>
      </c>
      <c r="L8">
        <v>0</v>
      </c>
      <c r="O8">
        <v>0</v>
      </c>
      <c r="P8" s="6">
        <f t="shared" si="0"/>
        <v>0</v>
      </c>
    </row>
    <row r="9" spans="1:21" x14ac:dyDescent="0.25">
      <c r="A9" t="s">
        <v>810</v>
      </c>
      <c r="B9" t="s">
        <v>20</v>
      </c>
      <c r="C9" t="s">
        <v>811</v>
      </c>
      <c r="D9" t="s">
        <v>725</v>
      </c>
      <c r="E9" t="s">
        <v>36</v>
      </c>
      <c r="F9">
        <v>0</v>
      </c>
      <c r="H9" s="6">
        <f t="shared" si="1"/>
        <v>0</v>
      </c>
      <c r="I9" s="31">
        <f>VLOOKUP(A9,'Synthèse des ventes 2022'!$A$1:$C$535,3,FALSE)</f>
        <v>1</v>
      </c>
      <c r="J9">
        <v>38.61</v>
      </c>
      <c r="K9" s="6">
        <f>+J9</f>
        <v>38.61</v>
      </c>
      <c r="L9">
        <v>0</v>
      </c>
      <c r="O9">
        <v>46.33</v>
      </c>
      <c r="P9" s="6">
        <f t="shared" si="0"/>
        <v>46.332000000000001</v>
      </c>
    </row>
    <row r="10" spans="1:21" x14ac:dyDescent="0.25">
      <c r="A10" t="s">
        <v>812</v>
      </c>
      <c r="B10" t="s">
        <v>20</v>
      </c>
      <c r="C10" t="s">
        <v>813</v>
      </c>
      <c r="D10" t="s">
        <v>725</v>
      </c>
      <c r="E10" t="s">
        <v>36</v>
      </c>
      <c r="F10">
        <v>29.7</v>
      </c>
      <c r="H10" s="6">
        <f t="shared" si="1"/>
        <v>29.7</v>
      </c>
      <c r="I10" s="31">
        <f>VLOOKUP(A10,'Synthèse des ventes 2022'!$A$1:$C$535,3,FALSE)</f>
        <v>21</v>
      </c>
      <c r="J10">
        <v>39.5</v>
      </c>
      <c r="K10" s="6">
        <f t="shared" ref="K10:K19" si="2">H10*M10</f>
        <v>39.500999999999998</v>
      </c>
      <c r="L10">
        <v>1.3299662999999999</v>
      </c>
      <c r="M10" s="6">
        <v>1.33</v>
      </c>
      <c r="O10">
        <v>47.4</v>
      </c>
      <c r="P10" s="6">
        <f t="shared" si="0"/>
        <v>47.401199999999996</v>
      </c>
    </row>
    <row r="11" spans="1:21" x14ac:dyDescent="0.25">
      <c r="A11" t="s">
        <v>814</v>
      </c>
      <c r="B11" t="s">
        <v>20</v>
      </c>
      <c r="C11" t="s">
        <v>815</v>
      </c>
      <c r="D11" t="s">
        <v>725</v>
      </c>
      <c r="E11" t="s">
        <v>36</v>
      </c>
      <c r="F11">
        <v>9.01</v>
      </c>
      <c r="H11" s="6">
        <f t="shared" si="1"/>
        <v>9.01</v>
      </c>
      <c r="I11" s="31">
        <f>VLOOKUP(A11,'Synthèse des ventes 2022'!$A$1:$C$535,3,FALSE)</f>
        <v>14</v>
      </c>
      <c r="J11">
        <v>11.98</v>
      </c>
      <c r="K11" s="6">
        <f t="shared" si="2"/>
        <v>11.9833</v>
      </c>
      <c r="L11">
        <v>1.3296337</v>
      </c>
      <c r="M11" s="6">
        <v>1.33</v>
      </c>
      <c r="O11">
        <v>14.38</v>
      </c>
      <c r="P11" s="6">
        <f t="shared" si="0"/>
        <v>14.379959999999999</v>
      </c>
    </row>
    <row r="12" spans="1:21" x14ac:dyDescent="0.25">
      <c r="A12" t="s">
        <v>816</v>
      </c>
      <c r="B12" t="s">
        <v>20</v>
      </c>
      <c r="C12" t="s">
        <v>817</v>
      </c>
      <c r="D12" t="s">
        <v>725</v>
      </c>
      <c r="E12" t="s">
        <v>36</v>
      </c>
      <c r="F12">
        <v>10.19</v>
      </c>
      <c r="H12" s="6">
        <f t="shared" si="1"/>
        <v>10.19</v>
      </c>
      <c r="I12" s="31">
        <f>VLOOKUP(A12,'Synthèse des ventes 2022'!$A$1:$C$535,3,FALSE)</f>
        <v>123</v>
      </c>
      <c r="J12">
        <v>13.55</v>
      </c>
      <c r="K12" s="6">
        <f t="shared" si="2"/>
        <v>13.5527</v>
      </c>
      <c r="L12">
        <v>1.3297349999999999</v>
      </c>
      <c r="M12" s="6">
        <v>1.33</v>
      </c>
      <c r="O12">
        <v>16.260000000000002</v>
      </c>
      <c r="P12" s="6">
        <f t="shared" si="0"/>
        <v>16.26324</v>
      </c>
    </row>
    <row r="13" spans="1:21" x14ac:dyDescent="0.25">
      <c r="A13" t="s">
        <v>873</v>
      </c>
      <c r="B13" t="s">
        <v>20</v>
      </c>
      <c r="C13" t="s">
        <v>874</v>
      </c>
      <c r="D13" t="s">
        <v>725</v>
      </c>
      <c r="E13" t="s">
        <v>36</v>
      </c>
      <c r="F13">
        <v>11.74</v>
      </c>
      <c r="H13" s="6">
        <f t="shared" si="1"/>
        <v>11.74</v>
      </c>
      <c r="I13" s="31" t="e">
        <f>VLOOKUP(A13,'Synthèse des ventes 2022'!$A$1:$C$535,3,FALSE)</f>
        <v>#N/A</v>
      </c>
      <c r="J13">
        <v>14.68</v>
      </c>
      <c r="K13" s="6">
        <f t="shared" si="2"/>
        <v>14.675000000000001</v>
      </c>
      <c r="L13">
        <v>1.2504259</v>
      </c>
      <c r="M13" s="6">
        <v>1.25</v>
      </c>
      <c r="O13">
        <v>17.62</v>
      </c>
      <c r="P13" s="6">
        <f t="shared" si="0"/>
        <v>17.61</v>
      </c>
    </row>
    <row r="14" spans="1:21" x14ac:dyDescent="0.25">
      <c r="A14" t="s">
        <v>875</v>
      </c>
      <c r="B14" t="s">
        <v>43</v>
      </c>
      <c r="C14" t="s">
        <v>876</v>
      </c>
      <c r="D14" t="s">
        <v>725</v>
      </c>
      <c r="F14">
        <v>3.19</v>
      </c>
      <c r="H14" s="6">
        <v>3.19</v>
      </c>
      <c r="I14" s="31">
        <f>VLOOKUP(A14,'Synthèse des ventes 2022'!$A$1:$C$535,3,FALSE)</f>
        <v>2</v>
      </c>
      <c r="J14">
        <v>3.99</v>
      </c>
      <c r="K14" s="6">
        <f t="shared" si="2"/>
        <v>3.9874999999999998</v>
      </c>
      <c r="L14">
        <v>1.2507836999999999</v>
      </c>
      <c r="M14" s="6">
        <v>1.25</v>
      </c>
      <c r="O14">
        <v>4.79</v>
      </c>
      <c r="P14" s="6">
        <f t="shared" si="0"/>
        <v>4.7849999999999993</v>
      </c>
    </row>
    <row r="15" spans="1:21" x14ac:dyDescent="0.25">
      <c r="A15" t="s">
        <v>877</v>
      </c>
      <c r="B15" t="s">
        <v>43</v>
      </c>
      <c r="C15" t="s">
        <v>878</v>
      </c>
      <c r="D15" t="s">
        <v>725</v>
      </c>
      <c r="E15" t="s">
        <v>36</v>
      </c>
      <c r="F15">
        <v>25.1</v>
      </c>
      <c r="H15" s="6">
        <v>25.1</v>
      </c>
      <c r="I15" s="31">
        <f>VLOOKUP(A15,'Synthèse des ventes 2022'!$A$1:$C$535,3,FALSE)</f>
        <v>6</v>
      </c>
      <c r="J15">
        <v>33.380000000000003</v>
      </c>
      <c r="K15" s="6">
        <f t="shared" si="2"/>
        <v>33.383000000000003</v>
      </c>
      <c r="L15">
        <v>1.3298805</v>
      </c>
      <c r="M15" s="6">
        <v>1.33</v>
      </c>
      <c r="O15">
        <v>40.06</v>
      </c>
      <c r="P15" s="6">
        <f t="shared" si="0"/>
        <v>40.059600000000003</v>
      </c>
    </row>
    <row r="16" spans="1:21" x14ac:dyDescent="0.25">
      <c r="A16" t="s">
        <v>881</v>
      </c>
      <c r="B16" t="s">
        <v>20</v>
      </c>
      <c r="C16" t="s">
        <v>882</v>
      </c>
      <c r="D16" t="s">
        <v>725</v>
      </c>
      <c r="F16">
        <v>64.959999999999994</v>
      </c>
      <c r="H16" s="6">
        <f>+F16</f>
        <v>64.959999999999994</v>
      </c>
      <c r="I16" s="31">
        <f>VLOOKUP(A16,'Synthèse des ventes 2022'!$A$1:$C$535,3,FALSE)</f>
        <v>8</v>
      </c>
      <c r="J16">
        <v>84.45</v>
      </c>
      <c r="K16" s="6">
        <f t="shared" si="2"/>
        <v>84.447999999999993</v>
      </c>
      <c r="L16">
        <v>1.3000308</v>
      </c>
      <c r="M16" s="6">
        <v>1.3</v>
      </c>
      <c r="O16">
        <v>101.34</v>
      </c>
      <c r="P16" s="6">
        <f t="shared" si="0"/>
        <v>101.33759999999999</v>
      </c>
    </row>
    <row r="17" spans="1:21" x14ac:dyDescent="0.25">
      <c r="A17" t="s">
        <v>933</v>
      </c>
      <c r="B17" t="s">
        <v>20</v>
      </c>
      <c r="C17" t="s">
        <v>934</v>
      </c>
      <c r="D17" t="s">
        <v>725</v>
      </c>
      <c r="F17">
        <v>114</v>
      </c>
      <c r="H17" s="6">
        <v>135.30000000000001</v>
      </c>
      <c r="I17" s="31">
        <f>VLOOKUP(A17,'Synthèse des ventes 2022'!$A$1:$C$535,3,FALSE)</f>
        <v>8</v>
      </c>
      <c r="J17">
        <v>151.62</v>
      </c>
      <c r="K17" s="6">
        <f t="shared" si="2"/>
        <v>175.89000000000001</v>
      </c>
      <c r="L17">
        <v>1.33</v>
      </c>
      <c r="M17" s="6">
        <v>1.3</v>
      </c>
      <c r="O17">
        <v>181.94</v>
      </c>
      <c r="P17" s="6">
        <f t="shared" si="0"/>
        <v>211.06800000000001</v>
      </c>
    </row>
    <row r="18" spans="1:21" x14ac:dyDescent="0.25">
      <c r="A18" t="s">
        <v>1040</v>
      </c>
      <c r="B18" t="s">
        <v>20</v>
      </c>
      <c r="C18" t="s">
        <v>1041</v>
      </c>
      <c r="D18" t="s">
        <v>725</v>
      </c>
      <c r="E18" t="s">
        <v>36</v>
      </c>
      <c r="F18">
        <v>42.81</v>
      </c>
      <c r="H18" s="6">
        <f>+F18</f>
        <v>42.81</v>
      </c>
      <c r="I18" s="31">
        <f>VLOOKUP(A18,'Synthèse des ventes 2022'!$A$1:$C$535,3,FALSE)</f>
        <v>81</v>
      </c>
      <c r="J18">
        <v>55.65</v>
      </c>
      <c r="K18" s="6">
        <f t="shared" si="2"/>
        <v>55.653000000000006</v>
      </c>
      <c r="L18">
        <v>1.2999299</v>
      </c>
      <c r="M18" s="6">
        <v>1.3</v>
      </c>
      <c r="O18">
        <v>66.78</v>
      </c>
      <c r="P18" s="6">
        <f t="shared" si="0"/>
        <v>66.783600000000007</v>
      </c>
    </row>
    <row r="19" spans="1:21" x14ac:dyDescent="0.25">
      <c r="A19" t="s">
        <v>1042</v>
      </c>
      <c r="B19" t="s">
        <v>20</v>
      </c>
      <c r="C19" t="s">
        <v>1043</v>
      </c>
      <c r="D19" t="s">
        <v>725</v>
      </c>
      <c r="E19" t="s">
        <v>36</v>
      </c>
      <c r="F19">
        <v>43.47</v>
      </c>
      <c r="H19" s="6">
        <f>+F19</f>
        <v>43.47</v>
      </c>
      <c r="I19" s="31">
        <f>VLOOKUP(A19,'Synthèse des ventes 2022'!$A$1:$C$535,3,FALSE)</f>
        <v>5</v>
      </c>
      <c r="J19">
        <v>57.82</v>
      </c>
      <c r="K19" s="6">
        <f t="shared" si="2"/>
        <v>57.815100000000001</v>
      </c>
      <c r="L19">
        <v>1.3301126999999999</v>
      </c>
      <c r="M19" s="6">
        <v>1.33</v>
      </c>
      <c r="O19">
        <v>69.38</v>
      </c>
      <c r="P19" s="6">
        <f t="shared" si="0"/>
        <v>69.378119999999996</v>
      </c>
    </row>
    <row r="20" spans="1:21" x14ac:dyDescent="0.25">
      <c r="A20" t="s">
        <v>1494</v>
      </c>
      <c r="B20" t="s">
        <v>20</v>
      </c>
      <c r="C20" t="s">
        <v>1495</v>
      </c>
      <c r="D20" t="s">
        <v>725</v>
      </c>
      <c r="E20" t="s">
        <v>36</v>
      </c>
      <c r="F20">
        <v>6.9</v>
      </c>
      <c r="H20" s="6">
        <f>F20</f>
        <v>6.9</v>
      </c>
      <c r="I20" s="31" t="e">
        <f>VLOOKUP(A20,'Synthèse des ventes 2022'!$A$1:$C$535,3,FALSE)</f>
        <v>#N/A</v>
      </c>
      <c r="J20">
        <v>0</v>
      </c>
      <c r="K20" s="6">
        <f>+J20</f>
        <v>0</v>
      </c>
      <c r="L20">
        <v>0</v>
      </c>
      <c r="O20">
        <v>0</v>
      </c>
      <c r="P20" s="6">
        <f t="shared" si="0"/>
        <v>0</v>
      </c>
    </row>
    <row r="21" spans="1:21" x14ac:dyDescent="0.25">
      <c r="A21" t="s">
        <v>1544</v>
      </c>
      <c r="B21" t="s">
        <v>43</v>
      </c>
      <c r="C21" t="s">
        <v>1545</v>
      </c>
      <c r="D21" t="s">
        <v>725</v>
      </c>
      <c r="F21">
        <v>0</v>
      </c>
      <c r="I21" s="31" t="e">
        <f>VLOOKUP(A21,'Synthèse des ventes 2022'!$A$1:$C$535,3,FALSE)</f>
        <v>#N/A</v>
      </c>
      <c r="J21">
        <v>67.8</v>
      </c>
      <c r="K21" s="6" t="str">
        <f>IF(H21="","",H21*L21)</f>
        <v/>
      </c>
      <c r="L21">
        <v>0</v>
      </c>
      <c r="O21">
        <v>81.36</v>
      </c>
      <c r="P21" s="6" t="str">
        <f t="shared" si="0"/>
        <v/>
      </c>
      <c r="U21">
        <v>1</v>
      </c>
    </row>
    <row r="22" spans="1:21" x14ac:dyDescent="0.25">
      <c r="A22" t="s">
        <v>1809</v>
      </c>
      <c r="B22" t="s">
        <v>32</v>
      </c>
      <c r="C22" t="s">
        <v>1810</v>
      </c>
      <c r="D22" t="s">
        <v>725</v>
      </c>
      <c r="F22">
        <v>0.2</v>
      </c>
      <c r="H22" s="6">
        <f>F22</f>
        <v>0.2</v>
      </c>
      <c r="I22" s="31" t="e">
        <f>VLOOKUP(A22,'Synthèse des ventes 2022'!$A$1:$C$535,3,FALSE)</f>
        <v>#N/A</v>
      </c>
      <c r="J22">
        <v>0.4</v>
      </c>
      <c r="K22" s="6">
        <f>+J22</f>
        <v>0.4</v>
      </c>
      <c r="L22">
        <v>2</v>
      </c>
      <c r="M22" s="6">
        <v>2</v>
      </c>
      <c r="O22">
        <v>0.48</v>
      </c>
      <c r="P22" s="6">
        <f t="shared" si="0"/>
        <v>0.48</v>
      </c>
    </row>
    <row r="23" spans="1:21" x14ac:dyDescent="0.25">
      <c r="A23" t="s">
        <v>1812</v>
      </c>
      <c r="B23" t="s">
        <v>20</v>
      </c>
      <c r="C23" t="s">
        <v>1813</v>
      </c>
      <c r="D23" t="s">
        <v>725</v>
      </c>
      <c r="F23">
        <v>21.9</v>
      </c>
      <c r="H23" s="6">
        <f>F23</f>
        <v>21.9</v>
      </c>
      <c r="I23" s="31">
        <f>VLOOKUP(A23,'Synthèse des ventes 2022'!$A$1:$C$535,3,FALSE)</f>
        <v>24</v>
      </c>
      <c r="J23">
        <v>29.13</v>
      </c>
      <c r="K23" s="6">
        <f t="shared" ref="K23:K28" si="3">H23*M23</f>
        <v>29.126999999999999</v>
      </c>
      <c r="L23">
        <v>1.3301369999999999</v>
      </c>
      <c r="M23" s="6">
        <v>1.33</v>
      </c>
      <c r="O23">
        <v>34.956000000000003</v>
      </c>
      <c r="P23" s="6">
        <f t="shared" si="0"/>
        <v>34.952399999999997</v>
      </c>
    </row>
    <row r="24" spans="1:21" x14ac:dyDescent="0.25">
      <c r="A24" t="s">
        <v>2183</v>
      </c>
      <c r="B24" t="s">
        <v>20</v>
      </c>
      <c r="C24" t="s">
        <v>2184</v>
      </c>
      <c r="D24" t="s">
        <v>725</v>
      </c>
      <c r="F24">
        <v>7.91</v>
      </c>
      <c r="H24" s="6">
        <f>F24</f>
        <v>7.91</v>
      </c>
      <c r="I24" s="31">
        <f>VLOOKUP(A24,'Synthèse des ventes 2022'!$A$1:$C$535,3,FALSE)</f>
        <v>8</v>
      </c>
      <c r="J24">
        <v>10.29</v>
      </c>
      <c r="K24" s="6">
        <f t="shared" si="3"/>
        <v>10.283000000000001</v>
      </c>
      <c r="L24">
        <v>1.3008850000000001</v>
      </c>
      <c r="M24" s="6">
        <v>1.3</v>
      </c>
      <c r="O24">
        <v>12.348000000000001</v>
      </c>
      <c r="P24" s="6">
        <f t="shared" si="0"/>
        <v>12.339600000000001</v>
      </c>
    </row>
    <row r="25" spans="1:21" x14ac:dyDescent="0.25">
      <c r="A25" t="s">
        <v>2523</v>
      </c>
      <c r="B25" t="s">
        <v>20</v>
      </c>
      <c r="C25" t="s">
        <v>2524</v>
      </c>
      <c r="D25" t="s">
        <v>725</v>
      </c>
      <c r="F25">
        <v>0</v>
      </c>
      <c r="H25" s="6">
        <f>F25</f>
        <v>0</v>
      </c>
      <c r="I25" s="31">
        <f>VLOOKUP(A25,'Synthèse des ventes 2022'!$A$1:$C$535,3,FALSE)</f>
        <v>1</v>
      </c>
      <c r="J25">
        <v>12.12</v>
      </c>
      <c r="K25" s="6">
        <v>12.12</v>
      </c>
      <c r="L25">
        <v>0</v>
      </c>
      <c r="O25">
        <v>14.544</v>
      </c>
      <c r="P25" s="6">
        <f t="shared" si="0"/>
        <v>14.543999999999999</v>
      </c>
    </row>
    <row r="26" spans="1:21" x14ac:dyDescent="0.25">
      <c r="A26" t="s">
        <v>1161</v>
      </c>
      <c r="B26" t="s">
        <v>20</v>
      </c>
      <c r="C26" t="s">
        <v>1162</v>
      </c>
      <c r="D26" t="s">
        <v>1163</v>
      </c>
      <c r="F26">
        <v>3.57</v>
      </c>
      <c r="H26" s="6">
        <f>F26</f>
        <v>3.57</v>
      </c>
      <c r="I26" s="31">
        <f>VLOOKUP(A26,'Synthèse des ventes 2022'!$A$1:$C$535,3,FALSE)</f>
        <v>19</v>
      </c>
      <c r="J26">
        <v>4.5999999999999996</v>
      </c>
      <c r="K26" s="6">
        <f t="shared" si="3"/>
        <v>4.641</v>
      </c>
      <c r="L26">
        <v>1.2885154000000001</v>
      </c>
      <c r="M26" s="6">
        <v>1.3</v>
      </c>
      <c r="O26">
        <v>5.52</v>
      </c>
      <c r="P26" s="6">
        <f t="shared" si="0"/>
        <v>5.5691999999999995</v>
      </c>
    </row>
    <row r="27" spans="1:21" x14ac:dyDescent="0.25">
      <c r="A27" s="3" t="s">
        <v>37</v>
      </c>
      <c r="B27" s="3" t="s">
        <v>20</v>
      </c>
      <c r="C27" s="3" t="s">
        <v>38</v>
      </c>
      <c r="D27" s="3" t="s">
        <v>39</v>
      </c>
      <c r="E27" s="3">
        <v>1</v>
      </c>
      <c r="F27" s="3">
        <v>94.04</v>
      </c>
      <c r="G27" s="10"/>
      <c r="H27" s="7">
        <v>98.74</v>
      </c>
      <c r="I27" s="32">
        <f>VLOOKUP(A27,'Synthèse des ventes 2022'!$A$1:$C$535,3,FALSE)</f>
        <v>31</v>
      </c>
      <c r="J27" s="3">
        <v>125.07</v>
      </c>
      <c r="K27" s="15">
        <f t="shared" si="3"/>
        <v>131.32419999999999</v>
      </c>
      <c r="L27" s="3">
        <v>1.329966</v>
      </c>
      <c r="M27" s="7">
        <v>1.33</v>
      </c>
      <c r="N27" s="3"/>
      <c r="O27" s="3">
        <v>150.08000000000001</v>
      </c>
      <c r="P27" s="7">
        <f t="shared" si="0"/>
        <v>157.58903999999998</v>
      </c>
    </row>
    <row r="28" spans="1:21" x14ac:dyDescent="0.25">
      <c r="A28" s="3" t="s">
        <v>296</v>
      </c>
      <c r="B28" s="3" t="s">
        <v>20</v>
      </c>
      <c r="C28" s="3" t="s">
        <v>297</v>
      </c>
      <c r="D28" s="3" t="s">
        <v>39</v>
      </c>
      <c r="E28" s="3" t="s">
        <v>36</v>
      </c>
      <c r="F28" s="3">
        <v>116.77</v>
      </c>
      <c r="G28" s="10"/>
      <c r="H28" s="7">
        <v>122.61</v>
      </c>
      <c r="I28" s="32">
        <f>VLOOKUP(A28,'Synthèse des ventes 2022'!$A$1:$C$535,3,FALSE)</f>
        <v>29</v>
      </c>
      <c r="J28" s="3">
        <v>155.30000000000001</v>
      </c>
      <c r="K28" s="15">
        <f t="shared" si="3"/>
        <v>163.07130000000001</v>
      </c>
      <c r="L28" s="3">
        <v>1.3299649</v>
      </c>
      <c r="M28" s="7">
        <v>1.33</v>
      </c>
      <c r="N28" s="3"/>
      <c r="O28" s="3">
        <v>186.36</v>
      </c>
      <c r="P28" s="7">
        <f t="shared" si="0"/>
        <v>195.68556000000001</v>
      </c>
    </row>
    <row r="29" spans="1:21" x14ac:dyDescent="0.25">
      <c r="A29" s="3" t="s">
        <v>298</v>
      </c>
      <c r="B29" s="3" t="s">
        <v>43</v>
      </c>
      <c r="C29" s="3" t="s">
        <v>299</v>
      </c>
      <c r="D29" s="3" t="s">
        <v>39</v>
      </c>
      <c r="E29" s="3">
        <v>1</v>
      </c>
      <c r="F29" s="3">
        <v>364.8</v>
      </c>
      <c r="G29" s="10"/>
      <c r="H29" s="7"/>
      <c r="I29" s="32" t="e">
        <f>VLOOKUP(A29,'Synthèse des ventes 2022'!$A$1:$C$535,3,FALSE)</f>
        <v>#N/A</v>
      </c>
      <c r="J29" s="3">
        <v>533.28</v>
      </c>
      <c r="K29" s="15" t="str">
        <f>IF(H29="","",H29*L29)</f>
        <v/>
      </c>
      <c r="L29" s="3">
        <v>1.4618420999999999</v>
      </c>
      <c r="M29" s="7"/>
      <c r="N29" s="3"/>
      <c r="O29" s="3">
        <v>639.94000000000005</v>
      </c>
      <c r="P29" s="7" t="str">
        <f t="shared" si="0"/>
        <v/>
      </c>
    </row>
    <row r="30" spans="1:21" x14ac:dyDescent="0.25">
      <c r="A30" s="3" t="s">
        <v>300</v>
      </c>
      <c r="B30" s="3" t="s">
        <v>43</v>
      </c>
      <c r="C30" s="3" t="s">
        <v>301</v>
      </c>
      <c r="D30" s="3" t="s">
        <v>39</v>
      </c>
      <c r="E30" s="3">
        <v>1</v>
      </c>
      <c r="F30" s="3">
        <v>342.04</v>
      </c>
      <c r="G30" s="10"/>
      <c r="H30" s="7"/>
      <c r="I30" s="32" t="e">
        <f>VLOOKUP(A30,'Synthèse des ventes 2022'!$A$1:$C$535,3,FALSE)</f>
        <v>#N/A</v>
      </c>
      <c r="J30" s="3">
        <v>473.11</v>
      </c>
      <c r="K30" s="15" t="str">
        <f>IF(H30="","",H30*L30)</f>
        <v/>
      </c>
      <c r="L30" s="3">
        <v>1.3832008</v>
      </c>
      <c r="M30" s="7"/>
      <c r="N30" s="3"/>
      <c r="O30" s="3">
        <v>567.73</v>
      </c>
      <c r="P30" s="7" t="str">
        <f t="shared" si="0"/>
        <v/>
      </c>
    </row>
    <row r="31" spans="1:21" x14ac:dyDescent="0.25">
      <c r="A31" s="3" t="s">
        <v>486</v>
      </c>
      <c r="B31" s="3" t="s">
        <v>20</v>
      </c>
      <c r="C31" s="3" t="s">
        <v>487</v>
      </c>
      <c r="D31" s="3" t="s">
        <v>39</v>
      </c>
      <c r="E31" s="3">
        <v>1</v>
      </c>
      <c r="F31" s="3">
        <v>609.92999999999995</v>
      </c>
      <c r="G31" s="10"/>
      <c r="H31" s="7">
        <v>640.41999999999996</v>
      </c>
      <c r="I31" s="32">
        <f>VLOOKUP(A31,'Synthèse des ventes 2022'!$A$1:$C$535,3,FALSE)</f>
        <v>12</v>
      </c>
      <c r="J31" s="3">
        <v>811.21</v>
      </c>
      <c r="K31" s="15">
        <f>H31*M31</f>
        <v>851.7586</v>
      </c>
      <c r="L31" s="3">
        <v>1.3300050999999999</v>
      </c>
      <c r="M31" s="7">
        <v>1.33</v>
      </c>
      <c r="N31" s="3"/>
      <c r="O31" s="3">
        <v>973.45</v>
      </c>
      <c r="P31" s="7">
        <f t="shared" si="0"/>
        <v>1022.11032</v>
      </c>
    </row>
    <row r="32" spans="1:21" x14ac:dyDescent="0.25">
      <c r="A32" s="3" t="s">
        <v>488</v>
      </c>
      <c r="B32" s="3" t="s">
        <v>20</v>
      </c>
      <c r="C32" s="3" t="s">
        <v>489</v>
      </c>
      <c r="D32" s="3" t="s">
        <v>39</v>
      </c>
      <c r="E32" s="3">
        <v>1</v>
      </c>
      <c r="F32" s="3">
        <v>625.34</v>
      </c>
      <c r="G32" s="10"/>
      <c r="H32" s="7">
        <v>656.61</v>
      </c>
      <c r="I32" s="32">
        <f>VLOOKUP(A32,'Synthèse des ventes 2022'!$A$1:$C$535,3,FALSE)</f>
        <v>13</v>
      </c>
      <c r="J32" s="3">
        <v>831.7</v>
      </c>
      <c r="K32" s="15">
        <f>H32*M32</f>
        <v>873.29130000000009</v>
      </c>
      <c r="L32" s="3">
        <v>1.3299965</v>
      </c>
      <c r="M32" s="7">
        <v>1.33</v>
      </c>
      <c r="N32" s="3"/>
      <c r="O32" s="3">
        <v>998.04</v>
      </c>
      <c r="P32" s="7">
        <f t="shared" si="0"/>
        <v>1047.94956</v>
      </c>
    </row>
    <row r="33" spans="1:20" x14ac:dyDescent="0.25">
      <c r="A33" s="3" t="s">
        <v>753</v>
      </c>
      <c r="B33" s="3" t="s">
        <v>43</v>
      </c>
      <c r="C33" s="3" t="s">
        <v>754</v>
      </c>
      <c r="D33" s="3" t="s">
        <v>39</v>
      </c>
      <c r="E33" s="3"/>
      <c r="F33" s="3">
        <v>18</v>
      </c>
      <c r="G33" s="10"/>
      <c r="H33" s="7"/>
      <c r="I33" s="32" t="e">
        <f>VLOOKUP(A33,'Synthèse des ventes 2022'!$A$1:$C$535,3,FALSE)</f>
        <v>#N/A</v>
      </c>
      <c r="J33" s="3">
        <v>0</v>
      </c>
      <c r="K33" s="15" t="str">
        <f>IF(H33="","",H33*L33)</f>
        <v/>
      </c>
      <c r="L33" s="3">
        <v>0</v>
      </c>
      <c r="M33" s="7"/>
      <c r="N33" s="3">
        <v>1</v>
      </c>
      <c r="O33" s="3">
        <v>0</v>
      </c>
      <c r="P33" s="7" t="str">
        <f t="shared" si="0"/>
        <v/>
      </c>
      <c r="Q33">
        <v>1</v>
      </c>
      <c r="R33">
        <v>1</v>
      </c>
    </row>
    <row r="34" spans="1:20" x14ac:dyDescent="0.25">
      <c r="A34" s="3" t="s">
        <v>755</v>
      </c>
      <c r="B34" s="3" t="s">
        <v>43</v>
      </c>
      <c r="C34" s="3" t="s">
        <v>756</v>
      </c>
      <c r="D34" s="3" t="s">
        <v>39</v>
      </c>
      <c r="E34" s="3"/>
      <c r="F34" s="3">
        <v>21.48</v>
      </c>
      <c r="G34" s="10"/>
      <c r="H34" s="7"/>
      <c r="I34" s="32" t="e">
        <f>VLOOKUP(A34,'Synthèse des ventes 2022'!$A$1:$C$535,3,FALSE)</f>
        <v>#N/A</v>
      </c>
      <c r="J34" s="3">
        <v>0</v>
      </c>
      <c r="K34" s="15" t="str">
        <f>IF(H34="","",H34*L34)</f>
        <v/>
      </c>
      <c r="L34" s="3">
        <v>0</v>
      </c>
      <c r="M34" s="7"/>
      <c r="N34" s="3">
        <v>1</v>
      </c>
      <c r="O34" s="3">
        <v>0</v>
      </c>
      <c r="P34" s="7" t="str">
        <f t="shared" si="0"/>
        <v/>
      </c>
      <c r="Q34">
        <v>1</v>
      </c>
      <c r="R34">
        <v>1</v>
      </c>
    </row>
    <row r="35" spans="1:20" x14ac:dyDescent="0.25">
      <c r="A35" s="3" t="s">
        <v>772</v>
      </c>
      <c r="B35" s="3" t="s">
        <v>20</v>
      </c>
      <c r="C35" s="3" t="s">
        <v>773</v>
      </c>
      <c r="D35" s="3" t="s">
        <v>39</v>
      </c>
      <c r="E35" s="3"/>
      <c r="F35" s="3">
        <v>29.15</v>
      </c>
      <c r="G35" s="10"/>
      <c r="H35" s="7">
        <v>29.15</v>
      </c>
      <c r="I35" s="32">
        <f>VLOOKUP(A35,'Synthèse des ventes 2022'!$A$1:$C$535,3,FALSE)</f>
        <v>1</v>
      </c>
      <c r="J35" s="3">
        <v>40.81</v>
      </c>
      <c r="K35" s="15">
        <f>+H35*M35</f>
        <v>40.809999999999995</v>
      </c>
      <c r="L35" s="3">
        <v>1.4</v>
      </c>
      <c r="M35" s="7">
        <v>1.4</v>
      </c>
      <c r="N35" s="3">
        <v>1</v>
      </c>
      <c r="O35" s="3">
        <v>48.97</v>
      </c>
      <c r="P35" s="7">
        <f t="shared" si="0"/>
        <v>48.971999999999994</v>
      </c>
    </row>
    <row r="36" spans="1:20" x14ac:dyDescent="0.25">
      <c r="A36" s="3" t="s">
        <v>774</v>
      </c>
      <c r="B36" s="3" t="s">
        <v>20</v>
      </c>
      <c r="C36" s="3" t="s">
        <v>775</v>
      </c>
      <c r="D36" s="3" t="s">
        <v>39</v>
      </c>
      <c r="E36" s="3"/>
      <c r="F36" s="3">
        <v>32.159999999999997</v>
      </c>
      <c r="G36" s="10"/>
      <c r="H36" s="7">
        <v>32.159999999999997</v>
      </c>
      <c r="I36" s="32" t="e">
        <f>VLOOKUP(A36,'Synthèse des ventes 2022'!$A$1:$C$535,3,FALSE)</f>
        <v>#N/A</v>
      </c>
      <c r="J36" s="3">
        <v>45.02</v>
      </c>
      <c r="K36" s="15">
        <f>+H36*M36</f>
        <v>45.023999999999994</v>
      </c>
      <c r="L36" s="3">
        <v>1.4</v>
      </c>
      <c r="M36" s="7">
        <v>1.4</v>
      </c>
      <c r="N36" s="3">
        <v>1</v>
      </c>
      <c r="O36" s="3">
        <v>54.02</v>
      </c>
      <c r="P36" s="7">
        <f t="shared" si="0"/>
        <v>54.02879999999999</v>
      </c>
    </row>
    <row r="37" spans="1:20" x14ac:dyDescent="0.25">
      <c r="A37" s="3" t="s">
        <v>1082</v>
      </c>
      <c r="B37" s="3" t="s">
        <v>43</v>
      </c>
      <c r="C37" s="3" t="s">
        <v>1083</v>
      </c>
      <c r="D37" s="3" t="s">
        <v>39</v>
      </c>
      <c r="E37" s="3"/>
      <c r="F37" s="3">
        <v>226.29</v>
      </c>
      <c r="G37" s="10"/>
      <c r="H37" s="7"/>
      <c r="I37" s="32" t="e">
        <f>VLOOKUP(A37,'Synthèse des ventes 2022'!$A$1:$C$535,3,FALSE)</f>
        <v>#N/A</v>
      </c>
      <c r="J37" s="3">
        <v>0</v>
      </c>
      <c r="K37" s="15" t="str">
        <f>IF(H37="","",H37*L37)</f>
        <v/>
      </c>
      <c r="L37" s="3">
        <v>0</v>
      </c>
      <c r="M37" s="7"/>
      <c r="N37" s="3">
        <v>1</v>
      </c>
      <c r="O37" s="3">
        <v>0</v>
      </c>
      <c r="P37" s="7" t="str">
        <f t="shared" si="0"/>
        <v/>
      </c>
    </row>
    <row r="38" spans="1:20" x14ac:dyDescent="0.25">
      <c r="A38" s="3" t="s">
        <v>1700</v>
      </c>
      <c r="B38" s="3" t="s">
        <v>20</v>
      </c>
      <c r="C38" s="3" t="s">
        <v>1701</v>
      </c>
      <c r="D38" s="3" t="s">
        <v>39</v>
      </c>
      <c r="E38" s="3">
        <v>1</v>
      </c>
      <c r="F38" s="3">
        <v>462.77</v>
      </c>
      <c r="G38" s="10"/>
      <c r="H38" s="7">
        <v>462.77</v>
      </c>
      <c r="I38" s="32">
        <f>VLOOKUP(A38,'Synthèse des ventes 2022'!$A$1:$C$535,3,FALSE)</f>
        <v>3</v>
      </c>
      <c r="J38" s="3">
        <v>578.46</v>
      </c>
      <c r="K38" s="15">
        <f>+H38*M38</f>
        <v>578.46249999999998</v>
      </c>
      <c r="L38" s="3">
        <v>1.2499946</v>
      </c>
      <c r="M38" s="7">
        <v>1.25</v>
      </c>
      <c r="N38" s="3"/>
      <c r="O38" s="3">
        <v>694.15200000000004</v>
      </c>
      <c r="P38" s="7">
        <f t="shared" si="0"/>
        <v>694.15499999999997</v>
      </c>
    </row>
    <row r="39" spans="1:20" x14ac:dyDescent="0.25">
      <c r="A39" s="3" t="s">
        <v>1756</v>
      </c>
      <c r="B39" s="3" t="s">
        <v>32</v>
      </c>
      <c r="C39" s="3" t="s">
        <v>1757</v>
      </c>
      <c r="D39" s="3" t="s">
        <v>39</v>
      </c>
      <c r="E39" s="3"/>
      <c r="F39" s="3">
        <v>440.03</v>
      </c>
      <c r="G39" s="10"/>
      <c r="H39" s="7">
        <v>440.03</v>
      </c>
      <c r="I39" s="32" t="e">
        <f>VLOOKUP(A39,'Synthèse des ventes 2022'!$A$1:$C$535,3,FALSE)</f>
        <v>#N/A</v>
      </c>
      <c r="J39" s="3">
        <v>605.04</v>
      </c>
      <c r="K39" s="15">
        <f>+H39*M39</f>
        <v>616.04199999999992</v>
      </c>
      <c r="L39" s="3">
        <v>1.3749971999999999</v>
      </c>
      <c r="M39" s="7">
        <v>1.4</v>
      </c>
      <c r="N39" s="3"/>
      <c r="O39" s="3">
        <v>726.048</v>
      </c>
      <c r="P39" s="7">
        <f t="shared" si="0"/>
        <v>739.2503999999999</v>
      </c>
    </row>
    <row r="40" spans="1:20" x14ac:dyDescent="0.25">
      <c r="A40" s="3" t="s">
        <v>1758</v>
      </c>
      <c r="B40" s="3" t="s">
        <v>32</v>
      </c>
      <c r="C40" s="3" t="s">
        <v>1759</v>
      </c>
      <c r="D40" s="3" t="s">
        <v>39</v>
      </c>
      <c r="E40" s="3"/>
      <c r="F40" s="3">
        <v>60.75</v>
      </c>
      <c r="G40" s="10"/>
      <c r="H40" s="7">
        <v>60.75</v>
      </c>
      <c r="I40" s="32" t="e">
        <f>VLOOKUP(A40,'Synthèse des ventes 2022'!$A$1:$C$535,3,FALSE)</f>
        <v>#N/A</v>
      </c>
      <c r="J40" s="3">
        <v>87.68</v>
      </c>
      <c r="K40" s="15">
        <f>+H40*M40</f>
        <v>91.125</v>
      </c>
      <c r="L40" s="3">
        <v>1.4432921999999999</v>
      </c>
      <c r="M40" s="7">
        <v>1.5</v>
      </c>
      <c r="N40" s="3"/>
      <c r="O40" s="3">
        <v>105.21599999999999</v>
      </c>
      <c r="P40" s="7">
        <f t="shared" si="0"/>
        <v>109.35</v>
      </c>
    </row>
    <row r="41" spans="1:20" x14ac:dyDescent="0.25">
      <c r="A41" s="3" t="s">
        <v>1760</v>
      </c>
      <c r="B41" s="3" t="s">
        <v>32</v>
      </c>
      <c r="C41" s="3" t="s">
        <v>1761</v>
      </c>
      <c r="D41" s="3" t="s">
        <v>39</v>
      </c>
      <c r="E41" s="3"/>
      <c r="F41" s="3">
        <v>57.16</v>
      </c>
      <c r="G41" s="10"/>
      <c r="H41" s="7">
        <v>57.16</v>
      </c>
      <c r="I41" s="32" t="e">
        <f>VLOOKUP(A41,'Synthèse des ventes 2022'!$A$1:$C$535,3,FALSE)</f>
        <v>#N/A</v>
      </c>
      <c r="J41" s="3">
        <v>82.52</v>
      </c>
      <c r="K41" s="15">
        <f>+M41*H41</f>
        <v>85.74</v>
      </c>
      <c r="L41" s="3">
        <v>1.4436669</v>
      </c>
      <c r="M41" s="7">
        <v>1.5</v>
      </c>
      <c r="N41" s="3"/>
      <c r="O41" s="3">
        <v>99.024000000000001</v>
      </c>
      <c r="P41" s="7">
        <f t="shared" si="0"/>
        <v>102.88799999999999</v>
      </c>
    </row>
    <row r="42" spans="1:20" x14ac:dyDescent="0.25">
      <c r="A42" t="s">
        <v>68</v>
      </c>
      <c r="B42" t="s">
        <v>20</v>
      </c>
      <c r="C42" t="s">
        <v>69</v>
      </c>
      <c r="D42" t="s">
        <v>70</v>
      </c>
      <c r="E42">
        <v>1</v>
      </c>
      <c r="F42">
        <v>0.94</v>
      </c>
      <c r="H42" s="6">
        <f>F42</f>
        <v>0.94</v>
      </c>
      <c r="I42" s="31">
        <f>VLOOKUP(A42,'Synthèse des ventes 2022'!$A$1:$C$535,3,FALSE)</f>
        <v>685</v>
      </c>
      <c r="J42">
        <v>1.41</v>
      </c>
      <c r="K42" s="6">
        <f>H42*M42</f>
        <v>1.41</v>
      </c>
      <c r="L42">
        <v>1.5</v>
      </c>
      <c r="M42" s="6">
        <v>1.5</v>
      </c>
      <c r="O42">
        <v>1.69</v>
      </c>
      <c r="P42" s="6">
        <f t="shared" si="0"/>
        <v>1.6919999999999999</v>
      </c>
    </row>
    <row r="43" spans="1:20" x14ac:dyDescent="0.25">
      <c r="A43" t="s">
        <v>1671</v>
      </c>
      <c r="B43" t="s">
        <v>20</v>
      </c>
      <c r="C43" t="s">
        <v>1672</v>
      </c>
      <c r="D43" t="s">
        <v>70</v>
      </c>
      <c r="E43">
        <v>1</v>
      </c>
      <c r="F43">
        <v>1.55</v>
      </c>
      <c r="H43" s="6">
        <f>F43</f>
        <v>1.55</v>
      </c>
      <c r="I43" s="31">
        <f>VLOOKUP(A43,'Synthèse des ventes 2022'!$A$1:$C$535,3,FALSE)</f>
        <v>179</v>
      </c>
      <c r="J43">
        <v>4.66</v>
      </c>
      <c r="K43" s="6">
        <f>H43*M43</f>
        <v>4.6500000000000004</v>
      </c>
      <c r="L43">
        <v>3.0064516000000001</v>
      </c>
      <c r="M43" s="6">
        <v>3</v>
      </c>
      <c r="O43">
        <v>5.5919999999999996</v>
      </c>
      <c r="P43" s="6">
        <f t="shared" si="0"/>
        <v>5.58</v>
      </c>
    </row>
    <row r="44" spans="1:20" x14ac:dyDescent="0.25">
      <c r="A44" t="s">
        <v>1969</v>
      </c>
      <c r="B44" t="s">
        <v>20</v>
      </c>
      <c r="C44" t="s">
        <v>1970</v>
      </c>
      <c r="D44" t="s">
        <v>70</v>
      </c>
      <c r="E44">
        <v>1</v>
      </c>
      <c r="F44">
        <v>3.1</v>
      </c>
      <c r="H44" s="6">
        <f>F44</f>
        <v>3.1</v>
      </c>
      <c r="I44" s="31">
        <f>VLOOKUP(A44,'Synthèse des ventes 2022'!$A$1:$C$535,3,FALSE)</f>
        <v>1</v>
      </c>
      <c r="J44">
        <v>4.8099999999999996</v>
      </c>
      <c r="K44" s="6">
        <f>H44*M44</f>
        <v>4.8050000000000006</v>
      </c>
      <c r="L44">
        <v>1.5516129000000001</v>
      </c>
      <c r="M44" s="6">
        <v>1.55</v>
      </c>
      <c r="O44">
        <v>5.7720000000000002</v>
      </c>
      <c r="P44" s="6">
        <f t="shared" si="0"/>
        <v>5.7660000000000009</v>
      </c>
    </row>
    <row r="45" spans="1:20" x14ac:dyDescent="0.25">
      <c r="A45" t="s">
        <v>1971</v>
      </c>
      <c r="B45" t="s">
        <v>20</v>
      </c>
      <c r="C45" t="s">
        <v>1972</v>
      </c>
      <c r="D45" t="s">
        <v>70</v>
      </c>
      <c r="E45">
        <v>1</v>
      </c>
      <c r="F45">
        <v>4.34</v>
      </c>
      <c r="H45" s="6">
        <f>F45</f>
        <v>4.34</v>
      </c>
      <c r="I45" s="31" t="e">
        <f>VLOOKUP(A45,'Synthèse des ventes 2022'!$A$1:$C$535,3,FALSE)</f>
        <v>#N/A</v>
      </c>
      <c r="J45">
        <v>6.73</v>
      </c>
      <c r="K45" s="6">
        <f>H45*M45</f>
        <v>6.7270000000000003</v>
      </c>
      <c r="L45">
        <v>1.5506911999999999</v>
      </c>
      <c r="M45" s="6">
        <v>1.55</v>
      </c>
      <c r="O45">
        <v>8.0760000000000005</v>
      </c>
      <c r="P45" s="6">
        <f t="shared" si="0"/>
        <v>8.0724</v>
      </c>
    </row>
    <row r="46" spans="1:20" x14ac:dyDescent="0.25">
      <c r="A46" s="3" t="s">
        <v>52</v>
      </c>
      <c r="B46" s="3" t="s">
        <v>43</v>
      </c>
      <c r="C46" s="3" t="s">
        <v>53</v>
      </c>
      <c r="D46" s="3" t="s">
        <v>54</v>
      </c>
      <c r="E46" s="3"/>
      <c r="F46" s="3">
        <v>0</v>
      </c>
      <c r="G46" s="10"/>
      <c r="H46" s="7"/>
      <c r="I46" s="32" t="e">
        <f>VLOOKUP(A46,'Synthèse des ventes 2022'!$A$1:$C$535,3,FALSE)</f>
        <v>#N/A</v>
      </c>
      <c r="J46" s="3">
        <v>0</v>
      </c>
      <c r="K46" s="7" t="str">
        <f>IF(H46="","",H46*L46)</f>
        <v/>
      </c>
      <c r="L46" s="3">
        <v>0</v>
      </c>
      <c r="M46" s="7"/>
      <c r="N46" s="3">
        <v>1</v>
      </c>
      <c r="O46" s="3">
        <v>0</v>
      </c>
      <c r="P46" s="7" t="str">
        <f t="shared" si="0"/>
        <v/>
      </c>
      <c r="Q46">
        <v>1</v>
      </c>
      <c r="R46">
        <v>1</v>
      </c>
      <c r="S46">
        <v>1</v>
      </c>
      <c r="T46">
        <v>1</v>
      </c>
    </row>
    <row r="47" spans="1:20" x14ac:dyDescent="0.25">
      <c r="A47" s="3" t="s">
        <v>82</v>
      </c>
      <c r="B47" s="3" t="s">
        <v>20</v>
      </c>
      <c r="C47" s="3" t="s">
        <v>83</v>
      </c>
      <c r="D47" s="3" t="s">
        <v>54</v>
      </c>
      <c r="E47" s="3" t="s">
        <v>36</v>
      </c>
      <c r="F47" s="3">
        <v>9.4499999999999993</v>
      </c>
      <c r="G47" s="10"/>
      <c r="H47" s="7">
        <v>7.875</v>
      </c>
      <c r="I47" s="32">
        <f>VLOOKUP(A47,'Synthèse des ventes 2022'!$A$1:$C$535,3,FALSE)</f>
        <v>97</v>
      </c>
      <c r="J47" s="3">
        <v>14.18</v>
      </c>
      <c r="K47" s="15">
        <f>H47*M47</f>
        <v>11.8125</v>
      </c>
      <c r="L47" s="3">
        <v>1.5005291000000001</v>
      </c>
      <c r="M47" s="7">
        <v>1.5</v>
      </c>
      <c r="N47" s="3"/>
      <c r="O47" s="3">
        <v>17.02</v>
      </c>
      <c r="P47" s="7">
        <f t="shared" si="0"/>
        <v>14.174999999999999</v>
      </c>
    </row>
    <row r="48" spans="1:20" x14ac:dyDescent="0.25">
      <c r="A48" s="3" t="s">
        <v>84</v>
      </c>
      <c r="B48" s="3" t="s">
        <v>20</v>
      </c>
      <c r="C48" s="3" t="s">
        <v>85</v>
      </c>
      <c r="D48" s="3" t="s">
        <v>54</v>
      </c>
      <c r="E48" s="3" t="s">
        <v>36</v>
      </c>
      <c r="F48" s="3">
        <v>13.85</v>
      </c>
      <c r="G48" s="10"/>
      <c r="H48" s="7">
        <v>12.04</v>
      </c>
      <c r="I48" s="32">
        <f>VLOOKUP(A48,'Synthèse des ventes 2022'!$A$1:$C$535,3,FALSE)</f>
        <v>280</v>
      </c>
      <c r="J48" s="3">
        <v>20.78</v>
      </c>
      <c r="K48" s="15">
        <f>H48*M48</f>
        <v>18.059999999999999</v>
      </c>
      <c r="L48" s="3">
        <v>1.5003610000000001</v>
      </c>
      <c r="M48" s="7">
        <v>1.5</v>
      </c>
      <c r="N48" s="3"/>
      <c r="O48" s="3">
        <v>24.94</v>
      </c>
      <c r="P48" s="7">
        <f t="shared" si="0"/>
        <v>21.671999999999997</v>
      </c>
    </row>
    <row r="49" spans="1:21" x14ac:dyDescent="0.25">
      <c r="A49" s="3" t="s">
        <v>428</v>
      </c>
      <c r="B49" s="3" t="s">
        <v>20</v>
      </c>
      <c r="C49" s="3" t="s">
        <v>429</v>
      </c>
      <c r="D49" s="3" t="s">
        <v>54</v>
      </c>
      <c r="E49" s="3" t="s">
        <v>36</v>
      </c>
      <c r="F49" s="3">
        <v>11.65</v>
      </c>
      <c r="G49" s="10"/>
      <c r="H49" s="7">
        <v>9.8350000000000009</v>
      </c>
      <c r="I49" s="32">
        <f>VLOOKUP(A49,'Synthèse des ventes 2022'!$A$1:$C$535,3,FALSE)</f>
        <v>220</v>
      </c>
      <c r="J49" s="3">
        <v>17.48</v>
      </c>
      <c r="K49" s="15">
        <f>H49*M49</f>
        <v>14.752500000000001</v>
      </c>
      <c r="L49" s="3">
        <v>1.5004291999999999</v>
      </c>
      <c r="M49" s="7">
        <v>1.5</v>
      </c>
      <c r="N49" s="3"/>
      <c r="O49" s="3">
        <v>20.98</v>
      </c>
      <c r="P49" s="7">
        <f t="shared" si="0"/>
        <v>17.702999999999999</v>
      </c>
    </row>
    <row r="50" spans="1:21" x14ac:dyDescent="0.25">
      <c r="A50" s="3" t="s">
        <v>458</v>
      </c>
      <c r="B50" s="3" t="s">
        <v>43</v>
      </c>
      <c r="C50" s="3" t="s">
        <v>459</v>
      </c>
      <c r="D50" s="3" t="s">
        <v>54</v>
      </c>
      <c r="E50" s="3" t="s">
        <v>36</v>
      </c>
      <c r="F50" s="3">
        <v>15.55</v>
      </c>
      <c r="G50" s="10"/>
      <c r="H50" s="7"/>
      <c r="I50" s="32" t="e">
        <f>VLOOKUP(A50,'Synthèse des ventes 2022'!$A$1:$C$535,3,FALSE)</f>
        <v>#N/A</v>
      </c>
      <c r="J50" s="3">
        <v>23.33</v>
      </c>
      <c r="K50" s="7" t="str">
        <f>IF(H50="","",H50*L50)</f>
        <v/>
      </c>
      <c r="L50" s="3">
        <v>1.5003215000000001</v>
      </c>
      <c r="M50" s="7"/>
      <c r="N50" s="3"/>
      <c r="O50" s="3">
        <v>28</v>
      </c>
      <c r="P50" s="7" t="str">
        <f t="shared" si="0"/>
        <v/>
      </c>
    </row>
    <row r="51" spans="1:21" x14ac:dyDescent="0.25">
      <c r="A51">
        <v>1510041</v>
      </c>
      <c r="B51" t="s">
        <v>20</v>
      </c>
      <c r="C51" t="s">
        <v>476</v>
      </c>
      <c r="D51" t="s">
        <v>477</v>
      </c>
      <c r="F51">
        <v>14.38</v>
      </c>
      <c r="H51" s="6">
        <f t="shared" ref="H51:H56" si="4">F51</f>
        <v>14.38</v>
      </c>
      <c r="I51" s="31">
        <f>VLOOKUP(A51,'Synthèse des ventes 2022'!$A$1:$C$535,3,FALSE)</f>
        <v>3</v>
      </c>
      <c r="J51">
        <v>21.57</v>
      </c>
      <c r="K51" s="6">
        <f>H51*M51</f>
        <v>21.57</v>
      </c>
      <c r="L51">
        <v>1.5</v>
      </c>
      <c r="M51" s="6">
        <v>1.5</v>
      </c>
      <c r="O51">
        <v>25.88</v>
      </c>
      <c r="P51" s="6">
        <f t="shared" si="0"/>
        <v>25.884</v>
      </c>
    </row>
    <row r="52" spans="1:21" x14ac:dyDescent="0.25">
      <c r="A52" t="s">
        <v>554</v>
      </c>
      <c r="B52" t="s">
        <v>32</v>
      </c>
      <c r="C52" t="s">
        <v>555</v>
      </c>
      <c r="D52" t="s">
        <v>477</v>
      </c>
      <c r="F52">
        <v>7.12</v>
      </c>
      <c r="H52" s="6">
        <f t="shared" si="4"/>
        <v>7.12</v>
      </c>
      <c r="I52" s="31">
        <f>VLOOKUP(A52,'Synthèse des ventes 2022'!$A$1:$C$535,3,FALSE)</f>
        <v>3</v>
      </c>
      <c r="J52">
        <v>9.4700000000000006</v>
      </c>
      <c r="K52" s="6">
        <f>H52*M52</f>
        <v>9.4695999999999998</v>
      </c>
      <c r="L52">
        <v>1.3300562</v>
      </c>
      <c r="M52" s="6">
        <v>1.33</v>
      </c>
      <c r="O52">
        <v>11.36</v>
      </c>
      <c r="P52" s="6">
        <f t="shared" si="0"/>
        <v>11.363519999999999</v>
      </c>
    </row>
    <row r="53" spans="1:21" x14ac:dyDescent="0.25">
      <c r="A53">
        <v>1510064</v>
      </c>
      <c r="B53" t="s">
        <v>32</v>
      </c>
      <c r="C53" t="s">
        <v>733</v>
      </c>
      <c r="D53" t="s">
        <v>477</v>
      </c>
      <c r="E53" t="s">
        <v>36</v>
      </c>
      <c r="F53">
        <v>27.76</v>
      </c>
      <c r="H53" s="6">
        <f t="shared" si="4"/>
        <v>27.76</v>
      </c>
      <c r="I53" s="31">
        <f>VLOOKUP(A53,'Synthèse des ventes 2022'!$A$1:$C$535,3,FALSE)</f>
        <v>13</v>
      </c>
      <c r="J53">
        <v>44.41</v>
      </c>
      <c r="K53" s="6">
        <f>H53*M53</f>
        <v>44.416000000000004</v>
      </c>
      <c r="L53">
        <v>1.5997839</v>
      </c>
      <c r="M53" s="6">
        <v>1.6</v>
      </c>
      <c r="O53">
        <v>53.29</v>
      </c>
      <c r="P53" s="6">
        <f t="shared" si="0"/>
        <v>53.299200000000006</v>
      </c>
    </row>
    <row r="54" spans="1:21" x14ac:dyDescent="0.25">
      <c r="A54" t="s">
        <v>915</v>
      </c>
      <c r="B54" t="s">
        <v>32</v>
      </c>
      <c r="C54" t="s">
        <v>916</v>
      </c>
      <c r="D54" t="s">
        <v>477</v>
      </c>
      <c r="E54" t="s">
        <v>917</v>
      </c>
      <c r="F54">
        <v>4.04</v>
      </c>
      <c r="H54" s="6">
        <f t="shared" si="4"/>
        <v>4.04</v>
      </c>
      <c r="I54" s="31" t="e">
        <f>VLOOKUP(A54,'Synthèse des ventes 2022'!$A$1:$C$535,3,FALSE)</f>
        <v>#N/A</v>
      </c>
      <c r="J54">
        <v>5.37</v>
      </c>
      <c r="K54" s="6">
        <f>H54*M54</f>
        <v>5.3732000000000006</v>
      </c>
      <c r="L54">
        <v>1.3292079000000001</v>
      </c>
      <c r="M54" s="6">
        <v>1.33</v>
      </c>
      <c r="O54">
        <v>6.44</v>
      </c>
      <c r="P54" s="6">
        <f t="shared" si="0"/>
        <v>6.4478400000000002</v>
      </c>
    </row>
    <row r="55" spans="1:21" x14ac:dyDescent="0.25">
      <c r="A55" t="s">
        <v>1967</v>
      </c>
      <c r="B55" t="s">
        <v>20</v>
      </c>
      <c r="C55" t="s">
        <v>1968</v>
      </c>
      <c r="D55" t="s">
        <v>477</v>
      </c>
      <c r="E55" t="s">
        <v>562</v>
      </c>
      <c r="F55">
        <v>3.7919999999999998</v>
      </c>
      <c r="H55" s="6">
        <f t="shared" si="4"/>
        <v>3.7919999999999998</v>
      </c>
      <c r="I55" s="31">
        <f>VLOOKUP(A55,'Synthèse des ventes 2022'!$A$1:$C$535,3,FALSE)</f>
        <v>9</v>
      </c>
      <c r="J55">
        <v>284.39999999999998</v>
      </c>
      <c r="K55" s="6">
        <f>+J55</f>
        <v>284.39999999999998</v>
      </c>
      <c r="L55">
        <v>1.5</v>
      </c>
      <c r="O55">
        <v>341.28</v>
      </c>
      <c r="P55" s="6">
        <f t="shared" si="0"/>
        <v>341.28</v>
      </c>
    </row>
    <row r="56" spans="1:21" x14ac:dyDescent="0.25">
      <c r="A56" t="s">
        <v>1999</v>
      </c>
      <c r="B56" t="s">
        <v>20</v>
      </c>
      <c r="C56" t="s">
        <v>2000</v>
      </c>
      <c r="D56" t="s">
        <v>477</v>
      </c>
      <c r="F56">
        <v>0</v>
      </c>
      <c r="H56" s="6">
        <f t="shared" si="4"/>
        <v>0</v>
      </c>
      <c r="I56" s="31" t="e">
        <f>VLOOKUP(A56,'Synthèse des ventes 2022'!$A$1:$C$535,3,FALSE)</f>
        <v>#N/A</v>
      </c>
      <c r="J56" s="1">
        <v>1035</v>
      </c>
      <c r="K56" s="11">
        <f>+J56</f>
        <v>1035</v>
      </c>
      <c r="L56">
        <v>0</v>
      </c>
      <c r="O56" s="1">
        <v>1242</v>
      </c>
      <c r="P56" s="11">
        <f t="shared" si="0"/>
        <v>1242</v>
      </c>
    </row>
    <row r="57" spans="1:21" x14ac:dyDescent="0.25">
      <c r="A57" t="s">
        <v>25</v>
      </c>
      <c r="B57" t="s">
        <v>28</v>
      </c>
      <c r="C57" t="s">
        <v>26</v>
      </c>
      <c r="D57" t="s">
        <v>27</v>
      </c>
      <c r="F57">
        <v>0</v>
      </c>
      <c r="H57" s="6">
        <f>VLOOKUP(A57,NOMENCLATURE!$B$2:$O$4000,14,FALSE)</f>
        <v>48.24</v>
      </c>
      <c r="I57" s="31">
        <f>VLOOKUP(A57,'Synthèse des ventes 2022'!$A$1:$C$535,3,FALSE)</f>
        <v>1110</v>
      </c>
      <c r="J57">
        <v>80.92</v>
      </c>
      <c r="K57" s="6">
        <f>VLOOKUP(A57,NOMENCLATURE!$B$2:$L$4000,11,FALSE)</f>
        <v>80.92</v>
      </c>
      <c r="L57">
        <v>0</v>
      </c>
      <c r="O57">
        <v>97.1</v>
      </c>
      <c r="P57" s="6">
        <f t="shared" si="0"/>
        <v>97.103999999999999</v>
      </c>
      <c r="Q57">
        <v>1</v>
      </c>
      <c r="R57">
        <v>1</v>
      </c>
      <c r="S57">
        <v>1</v>
      </c>
      <c r="T57">
        <v>1</v>
      </c>
      <c r="U57">
        <v>1</v>
      </c>
    </row>
    <row r="58" spans="1:21" x14ac:dyDescent="0.25">
      <c r="A58" t="s">
        <v>50</v>
      </c>
      <c r="B58" t="s">
        <v>43</v>
      </c>
      <c r="C58" t="s">
        <v>51</v>
      </c>
      <c r="D58" t="s">
        <v>27</v>
      </c>
      <c r="F58">
        <v>0</v>
      </c>
      <c r="I58" s="31" t="e">
        <f>VLOOKUP(A58,'Synthèse des ventes 2022'!$A$1:$C$535,3,FALSE)</f>
        <v>#N/A</v>
      </c>
      <c r="J58">
        <v>0</v>
      </c>
      <c r="K58" s="6" t="str">
        <f>IF(H58="","",H58*L58)</f>
        <v/>
      </c>
      <c r="L58">
        <v>0</v>
      </c>
      <c r="O58">
        <v>0</v>
      </c>
      <c r="P58" s="6" t="str">
        <f t="shared" si="0"/>
        <v/>
      </c>
    </row>
    <row r="59" spans="1:21" x14ac:dyDescent="0.25">
      <c r="A59" t="s">
        <v>55</v>
      </c>
      <c r="B59" t="s">
        <v>43</v>
      </c>
      <c r="C59" t="s">
        <v>56</v>
      </c>
      <c r="D59" t="s">
        <v>27</v>
      </c>
      <c r="F59">
        <v>0</v>
      </c>
      <c r="I59" s="31" t="e">
        <f>VLOOKUP(A59,'Synthèse des ventes 2022'!$A$1:$C$535,3,FALSE)</f>
        <v>#N/A</v>
      </c>
      <c r="J59">
        <v>0</v>
      </c>
      <c r="K59" s="6" t="str">
        <f>IF(H59="","",H59*L59)</f>
        <v/>
      </c>
      <c r="L59">
        <v>0</v>
      </c>
      <c r="N59">
        <v>1</v>
      </c>
      <c r="O59">
        <v>0</v>
      </c>
      <c r="P59" s="6" t="str">
        <f t="shared" si="0"/>
        <v/>
      </c>
      <c r="Q59">
        <v>1</v>
      </c>
      <c r="R59">
        <v>1</v>
      </c>
    </row>
    <row r="60" spans="1:21" x14ac:dyDescent="0.25">
      <c r="A60" t="s">
        <v>97</v>
      </c>
      <c r="B60" t="s">
        <v>43</v>
      </c>
      <c r="C60" t="s">
        <v>98</v>
      </c>
      <c r="D60" t="s">
        <v>27</v>
      </c>
      <c r="F60">
        <v>0</v>
      </c>
      <c r="I60" s="31" t="e">
        <f>VLOOKUP(A60,'Synthèse des ventes 2022'!$A$1:$C$535,3,FALSE)</f>
        <v>#N/A</v>
      </c>
      <c r="J60">
        <v>58.8</v>
      </c>
      <c r="K60" s="6" t="str">
        <f>IF(H60="","",H60*L60)</f>
        <v/>
      </c>
      <c r="L60">
        <v>0</v>
      </c>
      <c r="O60">
        <v>70.56</v>
      </c>
      <c r="P60" s="6" t="str">
        <f t="shared" si="0"/>
        <v/>
      </c>
      <c r="Q60">
        <v>1</v>
      </c>
      <c r="R60">
        <v>1</v>
      </c>
    </row>
    <row r="61" spans="1:21" x14ac:dyDescent="0.25">
      <c r="A61" t="s">
        <v>107</v>
      </c>
      <c r="B61" t="s">
        <v>43</v>
      </c>
      <c r="C61" t="s">
        <v>108</v>
      </c>
      <c r="D61" t="s">
        <v>27</v>
      </c>
      <c r="F61">
        <v>250</v>
      </c>
      <c r="I61" s="31" t="e">
        <f>VLOOKUP(A61,'Synthèse des ventes 2022'!$A$1:$C$535,3,FALSE)</f>
        <v>#N/A</v>
      </c>
      <c r="J61">
        <v>360</v>
      </c>
      <c r="K61" s="6" t="str">
        <f>IF(H61="","",H61*L61)</f>
        <v/>
      </c>
      <c r="L61">
        <v>1.44</v>
      </c>
      <c r="N61">
        <v>1</v>
      </c>
      <c r="O61">
        <v>432</v>
      </c>
      <c r="P61" s="6" t="str">
        <f t="shared" si="0"/>
        <v/>
      </c>
    </row>
    <row r="62" spans="1:21" x14ac:dyDescent="0.25">
      <c r="A62" t="s">
        <v>112</v>
      </c>
      <c r="B62" t="s">
        <v>43</v>
      </c>
      <c r="C62" t="s">
        <v>113</v>
      </c>
      <c r="D62" t="s">
        <v>27</v>
      </c>
      <c r="F62">
        <v>0</v>
      </c>
      <c r="I62" s="31" t="e">
        <f>VLOOKUP(A62,'Synthèse des ventes 2022'!$A$1:$C$535,3,FALSE)</f>
        <v>#N/A</v>
      </c>
      <c r="J62">
        <v>0</v>
      </c>
      <c r="K62" s="6" t="str">
        <f>IF(H62="","",H62*L62)</f>
        <v/>
      </c>
      <c r="L62">
        <v>0</v>
      </c>
      <c r="N62">
        <v>1</v>
      </c>
      <c r="O62">
        <v>0</v>
      </c>
      <c r="P62" s="6" t="str">
        <f t="shared" si="0"/>
        <v/>
      </c>
      <c r="Q62">
        <v>1</v>
      </c>
      <c r="R62">
        <v>1</v>
      </c>
      <c r="S62">
        <v>1</v>
      </c>
      <c r="T62">
        <v>1</v>
      </c>
    </row>
    <row r="63" spans="1:21" x14ac:dyDescent="0.25">
      <c r="A63" t="s">
        <v>114</v>
      </c>
      <c r="B63" t="s">
        <v>28</v>
      </c>
      <c r="C63" t="s">
        <v>115</v>
      </c>
      <c r="D63" t="s">
        <v>27</v>
      </c>
      <c r="F63">
        <v>0</v>
      </c>
      <c r="H63" s="6">
        <f>VLOOKUP(A63,NOMENCLATURE!$B$2:$O$4000,14,FALSE)</f>
        <v>322.2</v>
      </c>
      <c r="I63" s="31">
        <f>VLOOKUP(A63,'Synthèse des ventes 2022'!$A$1:$C$535,3,FALSE)</f>
        <v>7</v>
      </c>
      <c r="J63">
        <v>486</v>
      </c>
      <c r="K63" s="6">
        <f>VLOOKUP(A63,NOMENCLATURE!$B$2:$L$4000,11,FALSE)</f>
        <v>469.86999999999995</v>
      </c>
      <c r="L63">
        <v>0</v>
      </c>
      <c r="O63">
        <v>583.20000000000005</v>
      </c>
      <c r="P63" s="6">
        <f t="shared" si="0"/>
        <v>563.84399999999994</v>
      </c>
      <c r="Q63">
        <v>1</v>
      </c>
      <c r="R63">
        <v>1</v>
      </c>
      <c r="S63">
        <v>1</v>
      </c>
      <c r="T63">
        <v>1</v>
      </c>
      <c r="U63">
        <v>1</v>
      </c>
    </row>
    <row r="64" spans="1:21" x14ac:dyDescent="0.25">
      <c r="A64" t="s">
        <v>116</v>
      </c>
      <c r="B64" t="s">
        <v>43</v>
      </c>
      <c r="C64" t="s">
        <v>117</v>
      </c>
      <c r="D64" t="s">
        <v>27</v>
      </c>
      <c r="F64">
        <v>0</v>
      </c>
      <c r="I64" s="31" t="e">
        <f>VLOOKUP(A64,'Synthèse des ventes 2022'!$A$1:$C$535,3,FALSE)</f>
        <v>#N/A</v>
      </c>
      <c r="J64">
        <v>0</v>
      </c>
      <c r="K64" s="6" t="str">
        <f t="shared" ref="K64:K69" si="5">IF(H64="","",H64*L64)</f>
        <v/>
      </c>
      <c r="L64">
        <v>0</v>
      </c>
      <c r="N64">
        <v>1</v>
      </c>
      <c r="O64">
        <v>0</v>
      </c>
      <c r="P64" s="6" t="str">
        <f t="shared" si="0"/>
        <v/>
      </c>
      <c r="Q64">
        <v>1</v>
      </c>
      <c r="R64">
        <v>1</v>
      </c>
      <c r="S64">
        <v>1</v>
      </c>
      <c r="T64">
        <v>1</v>
      </c>
    </row>
    <row r="65" spans="1:21" x14ac:dyDescent="0.25">
      <c r="A65" t="s">
        <v>118</v>
      </c>
      <c r="B65" t="s">
        <v>43</v>
      </c>
      <c r="C65" t="s">
        <v>119</v>
      </c>
      <c r="D65" t="s">
        <v>27</v>
      </c>
      <c r="F65">
        <v>0</v>
      </c>
      <c r="I65" s="31" t="e">
        <f>VLOOKUP(A65,'Synthèse des ventes 2022'!$A$1:$C$535,3,FALSE)</f>
        <v>#N/A</v>
      </c>
      <c r="J65">
        <v>0</v>
      </c>
      <c r="K65" s="6" t="str">
        <f t="shared" si="5"/>
        <v/>
      </c>
      <c r="L65">
        <v>0</v>
      </c>
      <c r="N65">
        <v>1</v>
      </c>
      <c r="O65">
        <v>0</v>
      </c>
      <c r="P65" s="6" t="str">
        <f t="shared" si="0"/>
        <v/>
      </c>
      <c r="Q65">
        <v>1</v>
      </c>
      <c r="R65">
        <v>1</v>
      </c>
      <c r="S65">
        <v>1</v>
      </c>
      <c r="T65">
        <v>1</v>
      </c>
    </row>
    <row r="66" spans="1:21" x14ac:dyDescent="0.25">
      <c r="A66" t="s">
        <v>120</v>
      </c>
      <c r="B66" t="s">
        <v>43</v>
      </c>
      <c r="C66" t="s">
        <v>121</v>
      </c>
      <c r="D66" t="s">
        <v>27</v>
      </c>
      <c r="F66">
        <v>0</v>
      </c>
      <c r="I66" s="31" t="e">
        <f>VLOOKUP(A66,'Synthèse des ventes 2022'!$A$1:$C$535,3,FALSE)</f>
        <v>#N/A</v>
      </c>
      <c r="J66">
        <v>0</v>
      </c>
      <c r="K66" s="6" t="str">
        <f t="shared" si="5"/>
        <v/>
      </c>
      <c r="L66">
        <v>0</v>
      </c>
      <c r="N66">
        <v>1</v>
      </c>
      <c r="O66">
        <v>0</v>
      </c>
      <c r="P66" s="6" t="str">
        <f t="shared" si="0"/>
        <v/>
      </c>
      <c r="Q66">
        <v>1</v>
      </c>
      <c r="R66">
        <v>1</v>
      </c>
      <c r="S66">
        <v>1</v>
      </c>
      <c r="T66">
        <v>1</v>
      </c>
    </row>
    <row r="67" spans="1:21" x14ac:dyDescent="0.25">
      <c r="A67" t="s">
        <v>124</v>
      </c>
      <c r="B67" t="s">
        <v>43</v>
      </c>
      <c r="C67" t="s">
        <v>125</v>
      </c>
      <c r="D67" t="s">
        <v>27</v>
      </c>
      <c r="F67">
        <v>0</v>
      </c>
      <c r="I67" s="31" t="e">
        <f>VLOOKUP(A67,'Synthèse des ventes 2022'!$A$1:$C$535,3,FALSE)</f>
        <v>#N/A</v>
      </c>
      <c r="J67">
        <v>0</v>
      </c>
      <c r="K67" s="6" t="str">
        <f t="shared" si="5"/>
        <v/>
      </c>
      <c r="L67">
        <v>0</v>
      </c>
      <c r="N67">
        <v>1</v>
      </c>
      <c r="O67">
        <v>0</v>
      </c>
      <c r="P67" s="6" t="str">
        <f t="shared" ref="P67:P130" si="6">IF(K67="","",K67*1.2)</f>
        <v/>
      </c>
      <c r="Q67">
        <v>1</v>
      </c>
      <c r="R67">
        <v>1</v>
      </c>
      <c r="S67">
        <v>1</v>
      </c>
      <c r="T67">
        <v>1</v>
      </c>
    </row>
    <row r="68" spans="1:21" x14ac:dyDescent="0.25">
      <c r="A68" t="s">
        <v>126</v>
      </c>
      <c r="B68" t="s">
        <v>43</v>
      </c>
      <c r="C68" t="s">
        <v>127</v>
      </c>
      <c r="D68" t="s">
        <v>27</v>
      </c>
      <c r="F68">
        <v>450</v>
      </c>
      <c r="I68" s="31" t="e">
        <f>VLOOKUP(A68,'Synthèse des ventes 2022'!$A$1:$C$535,3,FALSE)</f>
        <v>#N/A</v>
      </c>
      <c r="J68">
        <v>648</v>
      </c>
      <c r="K68" s="6" t="str">
        <f t="shared" si="5"/>
        <v/>
      </c>
      <c r="L68">
        <v>1.44</v>
      </c>
      <c r="N68">
        <v>1</v>
      </c>
      <c r="O68">
        <v>777.6</v>
      </c>
      <c r="P68" s="6" t="str">
        <f t="shared" si="6"/>
        <v/>
      </c>
    </row>
    <row r="69" spans="1:21" x14ac:dyDescent="0.25">
      <c r="A69" t="s">
        <v>128</v>
      </c>
      <c r="B69" t="s">
        <v>43</v>
      </c>
      <c r="C69" t="s">
        <v>129</v>
      </c>
      <c r="D69" t="s">
        <v>27</v>
      </c>
      <c r="F69">
        <v>0</v>
      </c>
      <c r="I69" s="31" t="e">
        <f>VLOOKUP(A69,'Synthèse des ventes 2022'!$A$1:$C$535,3,FALSE)</f>
        <v>#N/A</v>
      </c>
      <c r="J69">
        <v>0</v>
      </c>
      <c r="K69" s="6" t="str">
        <f t="shared" si="5"/>
        <v/>
      </c>
      <c r="L69">
        <v>0</v>
      </c>
      <c r="N69">
        <v>1</v>
      </c>
      <c r="O69">
        <v>0</v>
      </c>
      <c r="P69" s="6" t="str">
        <f t="shared" si="6"/>
        <v/>
      </c>
      <c r="Q69">
        <v>1</v>
      </c>
      <c r="R69">
        <v>1</v>
      </c>
    </row>
    <row r="70" spans="1:21" x14ac:dyDescent="0.25">
      <c r="A70" t="s">
        <v>158</v>
      </c>
      <c r="B70" t="s">
        <v>28</v>
      </c>
      <c r="C70" t="s">
        <v>159</v>
      </c>
      <c r="D70" t="s">
        <v>27</v>
      </c>
      <c r="F70">
        <v>0</v>
      </c>
      <c r="H70" s="6">
        <f>VLOOKUP(A70,NOMENCLATURE!$B$2:$O$4000,14,FALSE)</f>
        <v>1305.1600000000001</v>
      </c>
      <c r="I70" s="31">
        <f>VLOOKUP(A70,'Synthèse des ventes 2022'!$A$1:$C$535,3,FALSE)</f>
        <v>1</v>
      </c>
      <c r="J70" s="1">
        <v>1875.25</v>
      </c>
      <c r="K70" s="11">
        <f>VLOOKUP(A70,NOMENCLATURE!$B$2:$L$4000,11,FALSE)</f>
        <v>1767.6460000000002</v>
      </c>
      <c r="L70">
        <v>0</v>
      </c>
      <c r="O70" s="1">
        <v>2250.3000000000002</v>
      </c>
      <c r="P70" s="11">
        <f t="shared" si="6"/>
        <v>2121.1752000000001</v>
      </c>
      <c r="Q70">
        <v>1</v>
      </c>
      <c r="R70">
        <v>1</v>
      </c>
      <c r="S70">
        <v>1</v>
      </c>
      <c r="T70">
        <v>1</v>
      </c>
      <c r="U70">
        <v>1</v>
      </c>
    </row>
    <row r="71" spans="1:21" x14ac:dyDescent="0.25">
      <c r="A71" t="s">
        <v>160</v>
      </c>
      <c r="B71" t="s">
        <v>28</v>
      </c>
      <c r="C71" t="s">
        <v>161</v>
      </c>
      <c r="D71" t="s">
        <v>27</v>
      </c>
      <c r="F71">
        <v>0</v>
      </c>
      <c r="H71" s="6">
        <f>VLOOKUP(A71,NOMENCLATURE!$B$2:$O$4000,14,FALSE)</f>
        <v>1305.1600000000001</v>
      </c>
      <c r="I71" s="31">
        <f>VLOOKUP(A71,'Synthèse des ventes 2022'!$A$1:$C$535,3,FALSE)</f>
        <v>1</v>
      </c>
      <c r="J71" s="1">
        <v>1901.46</v>
      </c>
      <c r="K71" s="11">
        <f>VLOOKUP(A71,NOMENCLATURE!$B$2:$L$4000,11,FALSE)</f>
        <v>1767.6460000000002</v>
      </c>
      <c r="L71">
        <v>0</v>
      </c>
      <c r="O71" s="1">
        <v>2281.75</v>
      </c>
      <c r="P71" s="11">
        <f t="shared" si="6"/>
        <v>2121.1752000000001</v>
      </c>
      <c r="Q71">
        <v>1</v>
      </c>
      <c r="R71">
        <v>1</v>
      </c>
      <c r="S71">
        <v>1</v>
      </c>
      <c r="T71">
        <v>1</v>
      </c>
      <c r="U71">
        <v>1</v>
      </c>
    </row>
    <row r="72" spans="1:21" x14ac:dyDescent="0.25">
      <c r="A72" t="s">
        <v>162</v>
      </c>
      <c r="B72" t="s">
        <v>43</v>
      </c>
      <c r="C72" t="s">
        <v>163</v>
      </c>
      <c r="D72" t="s">
        <v>27</v>
      </c>
      <c r="F72">
        <v>0</v>
      </c>
      <c r="I72" s="31" t="e">
        <f>VLOOKUP(A72,'Synthèse des ventes 2022'!$A$1:$C$535,3,FALSE)</f>
        <v>#N/A</v>
      </c>
      <c r="J72">
        <v>0</v>
      </c>
      <c r="K72" s="6" t="str">
        <f>IF(H72="","",H72*L72)</f>
        <v/>
      </c>
      <c r="L72">
        <v>0</v>
      </c>
      <c r="N72">
        <v>1</v>
      </c>
      <c r="O72">
        <v>0</v>
      </c>
      <c r="P72" s="6" t="str">
        <f t="shared" si="6"/>
        <v/>
      </c>
      <c r="Q72">
        <v>1</v>
      </c>
      <c r="R72">
        <v>1</v>
      </c>
      <c r="S72">
        <v>1</v>
      </c>
      <c r="T72">
        <v>1</v>
      </c>
    </row>
    <row r="73" spans="1:21" x14ac:dyDescent="0.25">
      <c r="A73" t="s">
        <v>164</v>
      </c>
      <c r="B73" t="s">
        <v>43</v>
      </c>
      <c r="C73" t="s">
        <v>165</v>
      </c>
      <c r="D73" t="s">
        <v>27</v>
      </c>
      <c r="F73">
        <v>0</v>
      </c>
      <c r="I73" s="31" t="e">
        <f>VLOOKUP(A73,'Synthèse des ventes 2022'!$A$1:$C$535,3,FALSE)</f>
        <v>#N/A</v>
      </c>
      <c r="J73">
        <v>0</v>
      </c>
      <c r="K73" s="6" t="str">
        <f>IF(H73="","",H73*L73)</f>
        <v/>
      </c>
      <c r="L73">
        <v>0</v>
      </c>
      <c r="N73">
        <v>1</v>
      </c>
      <c r="O73">
        <v>0</v>
      </c>
      <c r="P73" s="6" t="str">
        <f t="shared" si="6"/>
        <v/>
      </c>
      <c r="Q73">
        <v>1</v>
      </c>
      <c r="R73">
        <v>1</v>
      </c>
      <c r="S73">
        <v>1</v>
      </c>
      <c r="T73">
        <v>1</v>
      </c>
    </row>
    <row r="74" spans="1:21" x14ac:dyDescent="0.25">
      <c r="A74" t="s">
        <v>166</v>
      </c>
      <c r="B74" t="s">
        <v>43</v>
      </c>
      <c r="C74" t="s">
        <v>167</v>
      </c>
      <c r="D74" t="s">
        <v>27</v>
      </c>
      <c r="F74">
        <v>0</v>
      </c>
      <c r="I74" s="31" t="e">
        <f>VLOOKUP(A74,'Synthèse des ventes 2022'!$A$1:$C$535,3,FALSE)</f>
        <v>#N/A</v>
      </c>
      <c r="J74">
        <v>0</v>
      </c>
      <c r="K74" s="6" t="str">
        <f>IF(H74="","",H74*L74)</f>
        <v/>
      </c>
      <c r="L74">
        <v>0</v>
      </c>
      <c r="N74">
        <v>1</v>
      </c>
      <c r="O74">
        <v>0</v>
      </c>
      <c r="P74" s="6" t="str">
        <f t="shared" si="6"/>
        <v/>
      </c>
      <c r="Q74">
        <v>1</v>
      </c>
      <c r="R74">
        <v>1</v>
      </c>
      <c r="S74">
        <v>1</v>
      </c>
      <c r="T74">
        <v>1</v>
      </c>
    </row>
    <row r="75" spans="1:21" x14ac:dyDescent="0.25">
      <c r="A75" t="s">
        <v>168</v>
      </c>
      <c r="B75" t="s">
        <v>28</v>
      </c>
      <c r="C75" t="s">
        <v>169</v>
      </c>
      <c r="D75" t="s">
        <v>27</v>
      </c>
      <c r="F75">
        <v>0</v>
      </c>
      <c r="H75" s="6">
        <f>VLOOKUP(A75,NOMENCLATURE!$B$2:$O$4000,14,FALSE)</f>
        <v>1061.81</v>
      </c>
      <c r="I75" s="31">
        <f>VLOOKUP(A75,'Synthèse des ventes 2022'!$A$1:$C$535,3,FALSE)</f>
        <v>7</v>
      </c>
      <c r="J75" s="1">
        <v>1527.12</v>
      </c>
      <c r="K75" s="11">
        <f>VLOOKUP(A75,NOMENCLATURE!$B$2:$L$4000,11,FALSE)</f>
        <v>1439.1235000000001</v>
      </c>
      <c r="L75">
        <v>0</v>
      </c>
      <c r="O75" s="1">
        <v>1832.54</v>
      </c>
      <c r="P75" s="11">
        <f t="shared" si="6"/>
        <v>1726.9482</v>
      </c>
      <c r="Q75">
        <v>1</v>
      </c>
      <c r="R75">
        <v>1</v>
      </c>
      <c r="S75">
        <v>1</v>
      </c>
      <c r="T75">
        <v>1</v>
      </c>
      <c r="U75">
        <v>1</v>
      </c>
    </row>
    <row r="76" spans="1:21" x14ac:dyDescent="0.25">
      <c r="A76" t="s">
        <v>170</v>
      </c>
      <c r="B76" t="s">
        <v>28</v>
      </c>
      <c r="C76" t="s">
        <v>171</v>
      </c>
      <c r="D76" t="s">
        <v>27</v>
      </c>
      <c r="F76">
        <v>0</v>
      </c>
      <c r="H76" s="6">
        <f>VLOOKUP(A76,NOMENCLATURE!$B$2:$O$4000,14,FALSE)</f>
        <v>118.477</v>
      </c>
      <c r="I76" s="31">
        <f>VLOOKUP(A76,'Synthèse des ventes 2022'!$A$1:$C$535,3,FALSE)</f>
        <v>268</v>
      </c>
      <c r="J76">
        <v>206.66</v>
      </c>
      <c r="K76" s="6">
        <f>VLOOKUP(A76,NOMENCLATURE!$B$2:$L$4000,11,FALSE)</f>
        <v>207.68491</v>
      </c>
      <c r="L76">
        <v>0</v>
      </c>
      <c r="O76">
        <v>247.99</v>
      </c>
      <c r="P76" s="6">
        <f t="shared" si="6"/>
        <v>249.221892</v>
      </c>
      <c r="Q76">
        <v>1</v>
      </c>
      <c r="R76">
        <v>1</v>
      </c>
      <c r="S76">
        <v>1</v>
      </c>
      <c r="T76">
        <v>1</v>
      </c>
      <c r="U76">
        <v>1</v>
      </c>
    </row>
    <row r="77" spans="1:21" x14ac:dyDescent="0.25">
      <c r="A77" t="s">
        <v>172</v>
      </c>
      <c r="B77" t="s">
        <v>43</v>
      </c>
      <c r="C77" t="s">
        <v>173</v>
      </c>
      <c r="D77" t="s">
        <v>27</v>
      </c>
      <c r="F77">
        <v>0</v>
      </c>
      <c r="I77" s="31" t="e">
        <f>VLOOKUP(A77,'Synthèse des ventes 2022'!$A$1:$C$535,3,FALSE)</f>
        <v>#N/A</v>
      </c>
      <c r="J77">
        <v>0</v>
      </c>
      <c r="K77" s="6" t="str">
        <f>IF(H77="","",H77*L77)</f>
        <v/>
      </c>
      <c r="L77">
        <v>0</v>
      </c>
      <c r="N77">
        <v>1</v>
      </c>
      <c r="O77">
        <v>0</v>
      </c>
      <c r="P77" s="6" t="str">
        <f t="shared" si="6"/>
        <v/>
      </c>
    </row>
    <row r="78" spans="1:21" x14ac:dyDescent="0.25">
      <c r="A78" t="s">
        <v>174</v>
      </c>
      <c r="B78" t="s">
        <v>28</v>
      </c>
      <c r="C78" t="s">
        <v>175</v>
      </c>
      <c r="D78" t="s">
        <v>27</v>
      </c>
      <c r="F78">
        <v>0</v>
      </c>
      <c r="H78" s="6">
        <f>VLOOKUP(A78,NOMENCLATURE!$B$2:$O$4000,14,FALSE)</f>
        <v>78.8</v>
      </c>
      <c r="I78" s="31">
        <f>VLOOKUP(A78,'Synthèse des ventes 2022'!$A$1:$C$535,3,FALSE)</f>
        <v>144</v>
      </c>
      <c r="J78">
        <v>121.81</v>
      </c>
      <c r="K78" s="6">
        <f>VLOOKUP(A78,NOMENCLATURE!$B$2:$L$4000,11,FALSE)</f>
        <v>124.16</v>
      </c>
      <c r="L78">
        <v>0</v>
      </c>
      <c r="O78">
        <v>146.16999999999999</v>
      </c>
      <c r="P78" s="6">
        <f t="shared" si="6"/>
        <v>148.99199999999999</v>
      </c>
      <c r="Q78">
        <v>1</v>
      </c>
      <c r="R78">
        <v>1</v>
      </c>
      <c r="S78">
        <v>1</v>
      </c>
      <c r="T78">
        <v>1</v>
      </c>
      <c r="U78">
        <v>1</v>
      </c>
    </row>
    <row r="79" spans="1:21" x14ac:dyDescent="0.25">
      <c r="A79" t="s">
        <v>176</v>
      </c>
      <c r="B79" t="s">
        <v>43</v>
      </c>
      <c r="C79" t="s">
        <v>177</v>
      </c>
      <c r="D79" t="s">
        <v>27</v>
      </c>
      <c r="F79">
        <v>0</v>
      </c>
      <c r="I79" s="31" t="e">
        <f>VLOOKUP(A79,'Synthèse des ventes 2022'!$A$1:$C$535,3,FALSE)</f>
        <v>#N/A</v>
      </c>
      <c r="J79">
        <v>0</v>
      </c>
      <c r="K79" s="6" t="str">
        <f>IF(H79="","",H79*L79)</f>
        <v/>
      </c>
      <c r="L79">
        <v>0</v>
      </c>
      <c r="N79">
        <v>1</v>
      </c>
      <c r="O79">
        <v>0</v>
      </c>
      <c r="P79" s="6" t="str">
        <f t="shared" si="6"/>
        <v/>
      </c>
      <c r="Q79">
        <v>1</v>
      </c>
      <c r="R79">
        <v>1</v>
      </c>
      <c r="S79">
        <v>1</v>
      </c>
      <c r="T79">
        <v>1</v>
      </c>
    </row>
    <row r="80" spans="1:21" x14ac:dyDescent="0.25">
      <c r="A80" t="s">
        <v>178</v>
      </c>
      <c r="B80" t="s">
        <v>43</v>
      </c>
      <c r="C80" t="s">
        <v>179</v>
      </c>
      <c r="D80" t="s">
        <v>27</v>
      </c>
      <c r="F80">
        <v>0</v>
      </c>
      <c r="I80" s="31" t="e">
        <f>VLOOKUP(A80,'Synthèse des ventes 2022'!$A$1:$C$535,3,FALSE)</f>
        <v>#N/A</v>
      </c>
      <c r="J80">
        <v>0</v>
      </c>
      <c r="K80" s="6" t="str">
        <f>IF(H80="","",H80*L80)</f>
        <v/>
      </c>
      <c r="L80">
        <v>0</v>
      </c>
      <c r="N80">
        <v>1</v>
      </c>
      <c r="O80">
        <v>0</v>
      </c>
      <c r="P80" s="6" t="str">
        <f t="shared" si="6"/>
        <v/>
      </c>
      <c r="Q80">
        <v>1</v>
      </c>
      <c r="R80">
        <v>1</v>
      </c>
      <c r="S80">
        <v>1</v>
      </c>
      <c r="T80">
        <v>1</v>
      </c>
    </row>
    <row r="81" spans="1:21" x14ac:dyDescent="0.25">
      <c r="A81" t="s">
        <v>180</v>
      </c>
      <c r="B81" t="s">
        <v>43</v>
      </c>
      <c r="C81" t="s">
        <v>181</v>
      </c>
      <c r="D81" t="s">
        <v>27</v>
      </c>
      <c r="F81">
        <v>0</v>
      </c>
      <c r="I81" s="31" t="e">
        <f>VLOOKUP(A81,'Synthèse des ventes 2022'!$A$1:$C$535,3,FALSE)</f>
        <v>#N/A</v>
      </c>
      <c r="J81">
        <v>0</v>
      </c>
      <c r="K81" s="6" t="str">
        <f>IF(H81="","",H81*L81)</f>
        <v/>
      </c>
      <c r="L81">
        <v>0</v>
      </c>
      <c r="N81">
        <v>1</v>
      </c>
      <c r="O81">
        <v>0</v>
      </c>
      <c r="P81" s="6" t="str">
        <f t="shared" si="6"/>
        <v/>
      </c>
      <c r="Q81">
        <v>1</v>
      </c>
      <c r="R81">
        <v>1</v>
      </c>
      <c r="S81">
        <v>1</v>
      </c>
      <c r="T81">
        <v>1</v>
      </c>
    </row>
    <row r="82" spans="1:21" x14ac:dyDescent="0.25">
      <c r="A82" t="s">
        <v>186</v>
      </c>
      <c r="B82" t="s">
        <v>28</v>
      </c>
      <c r="C82" t="s">
        <v>187</v>
      </c>
      <c r="D82" t="s">
        <v>27</v>
      </c>
      <c r="F82">
        <v>0</v>
      </c>
      <c r="H82" s="6">
        <f>VLOOKUP(A82,NOMENCLATURE!$B$2:$O$4000,14,FALSE)</f>
        <v>546.42999999999995</v>
      </c>
      <c r="I82" s="31">
        <f>VLOOKUP(A82,'Synthèse des ventes 2022'!$A$1:$C$535,3,FALSE)</f>
        <v>58</v>
      </c>
      <c r="J82">
        <v>789.82</v>
      </c>
      <c r="K82" s="6">
        <f>VLOOKUP(A82,NOMENCLATURE!$B$2:$L$4000,11,FALSE)</f>
        <v>743.3605</v>
      </c>
      <c r="L82">
        <v>0</v>
      </c>
      <c r="O82">
        <v>947.78</v>
      </c>
      <c r="P82" s="6">
        <f t="shared" si="6"/>
        <v>892.0326</v>
      </c>
      <c r="Q82">
        <v>1</v>
      </c>
      <c r="R82">
        <v>1</v>
      </c>
      <c r="S82">
        <v>1</v>
      </c>
      <c r="T82">
        <v>1</v>
      </c>
      <c r="U82">
        <v>1</v>
      </c>
    </row>
    <row r="83" spans="1:21" x14ac:dyDescent="0.25">
      <c r="A83" t="s">
        <v>188</v>
      </c>
      <c r="B83" t="s">
        <v>28</v>
      </c>
      <c r="C83" t="s">
        <v>189</v>
      </c>
      <c r="D83" t="s">
        <v>27</v>
      </c>
      <c r="F83">
        <v>0</v>
      </c>
      <c r="H83" s="6">
        <f>VLOOKUP(A83,NOMENCLATURE!$B$2:$O$4000,14,FALSE)</f>
        <v>652.52</v>
      </c>
      <c r="I83" s="31">
        <f>VLOOKUP(A83,'Synthèse des ventes 2022'!$A$1:$C$535,3,FALSE)</f>
        <v>31</v>
      </c>
      <c r="J83">
        <v>941.68</v>
      </c>
      <c r="K83" s="6">
        <f>VLOOKUP(A83,NOMENCLATURE!$B$2:$L$4000,11,FALSE)</f>
        <v>886.58199999999988</v>
      </c>
      <c r="L83">
        <v>0</v>
      </c>
      <c r="O83" s="1">
        <v>1130.02</v>
      </c>
      <c r="P83" s="11">
        <f t="shared" si="6"/>
        <v>1063.8983999999998</v>
      </c>
      <c r="Q83">
        <v>1</v>
      </c>
      <c r="R83">
        <v>1</v>
      </c>
      <c r="S83">
        <v>1</v>
      </c>
      <c r="T83">
        <v>1</v>
      </c>
      <c r="U83">
        <v>1</v>
      </c>
    </row>
    <row r="84" spans="1:21" x14ac:dyDescent="0.25">
      <c r="A84" t="s">
        <v>190</v>
      </c>
      <c r="B84" t="s">
        <v>28</v>
      </c>
      <c r="C84" t="s">
        <v>191</v>
      </c>
      <c r="D84" t="s">
        <v>27</v>
      </c>
      <c r="F84">
        <v>0</v>
      </c>
      <c r="H84" s="6">
        <f>VLOOKUP(A84,NOMENCLATURE!$B$2:$O$4000,14,FALSE)</f>
        <v>655.54</v>
      </c>
      <c r="I84" s="31">
        <f>VLOOKUP(A84,'Synthèse des ventes 2022'!$A$1:$C$535,3,FALSE)</f>
        <v>13</v>
      </c>
      <c r="J84">
        <v>945.91</v>
      </c>
      <c r="K84" s="6">
        <f>VLOOKUP(A84,NOMENCLATURE!$B$2:$L$4000,11,FALSE)</f>
        <v>890.65899999999988</v>
      </c>
      <c r="L84">
        <v>0</v>
      </c>
      <c r="O84" s="1">
        <v>1135.0899999999999</v>
      </c>
      <c r="P84" s="11">
        <f t="shared" si="6"/>
        <v>1068.7907999999998</v>
      </c>
      <c r="Q84">
        <v>1</v>
      </c>
      <c r="R84">
        <v>1</v>
      </c>
      <c r="S84">
        <v>1</v>
      </c>
      <c r="T84">
        <v>1</v>
      </c>
      <c r="U84">
        <v>1</v>
      </c>
    </row>
    <row r="85" spans="1:21" x14ac:dyDescent="0.25">
      <c r="A85" t="s">
        <v>192</v>
      </c>
      <c r="B85" t="s">
        <v>28</v>
      </c>
      <c r="C85" t="s">
        <v>193</v>
      </c>
      <c r="D85" t="s">
        <v>27</v>
      </c>
      <c r="F85">
        <v>0</v>
      </c>
      <c r="H85" s="6">
        <f>VLOOKUP(A85,NOMENCLATURE!$B$2:$O$4000,14,FALSE)</f>
        <v>1191.5999999999999</v>
      </c>
      <c r="I85" s="31">
        <f>VLOOKUP(A85,'Synthèse des ventes 2022'!$A$1:$C$535,3,FALSE)</f>
        <v>10</v>
      </c>
      <c r="J85" s="1">
        <v>1713.19</v>
      </c>
      <c r="K85" s="11">
        <f>VLOOKUP(A85,NOMENCLATURE!$B$2:$L$4000,11,FALSE)</f>
        <v>1614.34</v>
      </c>
      <c r="L85">
        <v>0</v>
      </c>
      <c r="O85" s="1">
        <v>2055.83</v>
      </c>
      <c r="P85" s="11">
        <f t="shared" si="6"/>
        <v>1937.2079999999999</v>
      </c>
      <c r="Q85">
        <v>1</v>
      </c>
      <c r="R85">
        <v>1</v>
      </c>
      <c r="S85">
        <v>1</v>
      </c>
      <c r="T85">
        <v>1</v>
      </c>
      <c r="U85">
        <v>1</v>
      </c>
    </row>
    <row r="86" spans="1:21" x14ac:dyDescent="0.25">
      <c r="A86" t="s">
        <v>194</v>
      </c>
      <c r="B86" t="s">
        <v>28</v>
      </c>
      <c r="C86" t="s">
        <v>195</v>
      </c>
      <c r="D86" t="s">
        <v>27</v>
      </c>
      <c r="F86">
        <v>0</v>
      </c>
      <c r="H86" s="6">
        <f>VLOOKUP(A86,NOMENCLATURE!$B$2:$O$4000,14,FALSE)</f>
        <v>815.17</v>
      </c>
      <c r="I86" s="31">
        <f>VLOOKUP(A86,'Synthèse des ventes 2022'!$A$1:$C$535,3,FALSE)</f>
        <v>11</v>
      </c>
      <c r="J86" s="1">
        <v>1174.3399999999999</v>
      </c>
      <c r="K86" s="11">
        <f>VLOOKUP(A86,NOMENCLATURE!$B$2:$L$4000,11,FALSE)</f>
        <v>1106.1595</v>
      </c>
      <c r="L86">
        <v>0</v>
      </c>
      <c r="O86" s="1">
        <v>1409.21</v>
      </c>
      <c r="P86" s="11">
        <f t="shared" si="6"/>
        <v>1327.3914</v>
      </c>
      <c r="Q86">
        <v>1</v>
      </c>
      <c r="R86">
        <v>1</v>
      </c>
      <c r="S86">
        <v>1</v>
      </c>
      <c r="T86">
        <v>1</v>
      </c>
      <c r="U86">
        <v>1</v>
      </c>
    </row>
    <row r="87" spans="1:21" x14ac:dyDescent="0.25">
      <c r="A87" t="s">
        <v>196</v>
      </c>
      <c r="B87" t="s">
        <v>28</v>
      </c>
      <c r="C87" t="s">
        <v>197</v>
      </c>
      <c r="D87" t="s">
        <v>27</v>
      </c>
      <c r="F87">
        <v>0</v>
      </c>
      <c r="H87" s="6">
        <f>VLOOKUP(A87,NOMENCLATURE!$B$2:$O$4000,14,FALSE)</f>
        <v>818.19</v>
      </c>
      <c r="I87" s="31">
        <f>VLOOKUP(A87,'Synthèse des ventes 2022'!$A$1:$C$535,3,FALSE)</f>
        <v>21</v>
      </c>
      <c r="J87" s="1">
        <v>1178.57</v>
      </c>
      <c r="K87" s="11">
        <f>VLOOKUP(A87,NOMENCLATURE!$B$2:$L$4000,11,FALSE)</f>
        <v>1110.2365000000002</v>
      </c>
      <c r="L87">
        <v>0</v>
      </c>
      <c r="O87" s="1">
        <v>1414.28</v>
      </c>
      <c r="P87" s="11">
        <f t="shared" si="6"/>
        <v>1332.2838000000002</v>
      </c>
      <c r="Q87">
        <v>1</v>
      </c>
      <c r="R87">
        <v>1</v>
      </c>
      <c r="S87">
        <v>1</v>
      </c>
      <c r="T87">
        <v>1</v>
      </c>
      <c r="U87">
        <v>1</v>
      </c>
    </row>
    <row r="88" spans="1:21" x14ac:dyDescent="0.25">
      <c r="A88" t="s">
        <v>272</v>
      </c>
      <c r="B88" t="s">
        <v>43</v>
      </c>
      <c r="C88" t="s">
        <v>273</v>
      </c>
      <c r="D88" t="s">
        <v>27</v>
      </c>
      <c r="F88">
        <v>0</v>
      </c>
      <c r="I88" s="31" t="e">
        <f>VLOOKUP(A88,'Synthèse des ventes 2022'!$A$1:$C$535,3,FALSE)</f>
        <v>#N/A</v>
      </c>
      <c r="J88">
        <v>0</v>
      </c>
      <c r="K88" s="6" t="str">
        <f>IF(H88="","",H88*L88)</f>
        <v/>
      </c>
      <c r="L88">
        <v>0</v>
      </c>
      <c r="N88">
        <v>1</v>
      </c>
      <c r="O88">
        <v>0</v>
      </c>
      <c r="P88" s="6" t="str">
        <f t="shared" si="6"/>
        <v/>
      </c>
      <c r="Q88">
        <v>1</v>
      </c>
      <c r="R88">
        <v>1</v>
      </c>
    </row>
    <row r="89" spans="1:21" x14ac:dyDescent="0.25">
      <c r="A89" t="s">
        <v>278</v>
      </c>
      <c r="B89" t="s">
        <v>43</v>
      </c>
      <c r="C89" t="s">
        <v>279</v>
      </c>
      <c r="D89" t="s">
        <v>27</v>
      </c>
      <c r="F89">
        <v>0</v>
      </c>
      <c r="I89" s="31" t="e">
        <f>VLOOKUP(A89,'Synthèse des ventes 2022'!$A$1:$C$535,3,FALSE)</f>
        <v>#N/A</v>
      </c>
      <c r="J89">
        <v>0</v>
      </c>
      <c r="K89" s="6" t="str">
        <f>IF(H89="","",H89*L89)</f>
        <v/>
      </c>
      <c r="L89">
        <v>0</v>
      </c>
      <c r="N89">
        <v>1</v>
      </c>
      <c r="O89">
        <v>0</v>
      </c>
      <c r="P89" s="6" t="str">
        <f t="shared" si="6"/>
        <v/>
      </c>
      <c r="Q89">
        <v>1</v>
      </c>
      <c r="R89">
        <v>1</v>
      </c>
      <c r="S89">
        <v>1</v>
      </c>
      <c r="T89">
        <v>1</v>
      </c>
    </row>
    <row r="90" spans="1:21" x14ac:dyDescent="0.25">
      <c r="A90" t="s">
        <v>286</v>
      </c>
      <c r="B90" t="s">
        <v>43</v>
      </c>
      <c r="C90" t="s">
        <v>287</v>
      </c>
      <c r="D90" t="s">
        <v>27</v>
      </c>
      <c r="F90">
        <v>0</v>
      </c>
      <c r="I90" s="31" t="e">
        <f>VLOOKUP(A90,'Synthèse des ventes 2022'!$A$1:$C$535,3,FALSE)</f>
        <v>#N/A</v>
      </c>
      <c r="J90">
        <v>0</v>
      </c>
      <c r="K90" s="6" t="str">
        <f>IF(H90="","",H90*L90)</f>
        <v/>
      </c>
      <c r="L90">
        <v>0</v>
      </c>
      <c r="N90">
        <v>1</v>
      </c>
      <c r="O90">
        <v>0</v>
      </c>
      <c r="P90" s="6" t="str">
        <f t="shared" si="6"/>
        <v/>
      </c>
      <c r="Q90">
        <v>1</v>
      </c>
      <c r="R90">
        <v>1</v>
      </c>
      <c r="S90">
        <v>1</v>
      </c>
      <c r="T90">
        <v>1</v>
      </c>
    </row>
    <row r="91" spans="1:21" x14ac:dyDescent="0.25">
      <c r="A91" t="s">
        <v>288</v>
      </c>
      <c r="B91" t="s">
        <v>43</v>
      </c>
      <c r="C91" t="s">
        <v>289</v>
      </c>
      <c r="D91" t="s">
        <v>27</v>
      </c>
      <c r="F91">
        <v>0</v>
      </c>
      <c r="I91" s="31" t="e">
        <f>VLOOKUP(A91,'Synthèse des ventes 2022'!$A$1:$C$535,3,FALSE)</f>
        <v>#N/A</v>
      </c>
      <c r="J91">
        <v>0</v>
      </c>
      <c r="K91" s="6" t="str">
        <f>IF(H91="","",H91*L91)</f>
        <v/>
      </c>
      <c r="L91">
        <v>0</v>
      </c>
      <c r="N91">
        <v>1</v>
      </c>
      <c r="O91">
        <v>0</v>
      </c>
      <c r="P91" s="6" t="str">
        <f t="shared" si="6"/>
        <v/>
      </c>
      <c r="Q91">
        <v>1</v>
      </c>
      <c r="R91">
        <v>1</v>
      </c>
      <c r="S91">
        <v>1</v>
      </c>
      <c r="T91">
        <v>1</v>
      </c>
    </row>
    <row r="92" spans="1:21" x14ac:dyDescent="0.25">
      <c r="A92" t="s">
        <v>314</v>
      </c>
      <c r="B92" t="s">
        <v>28</v>
      </c>
      <c r="C92" t="s">
        <v>315</v>
      </c>
      <c r="D92" t="s">
        <v>27</v>
      </c>
      <c r="F92">
        <v>0</v>
      </c>
      <c r="H92" s="6">
        <f>VLOOKUP(A92,NOMENCLATURE!$B$2:$O$4000,14,FALSE)</f>
        <v>630.24</v>
      </c>
      <c r="I92" s="31">
        <f>VLOOKUP(A92,'Synthèse des ventes 2022'!$A$1:$C$535,3,FALSE)</f>
        <v>2</v>
      </c>
      <c r="J92">
        <v>909.77</v>
      </c>
      <c r="K92" s="6">
        <f>VLOOKUP(A92,NOMENCLATURE!$B$2:$L$4000,11,FALSE)</f>
        <v>856.50400000000002</v>
      </c>
      <c r="L92">
        <v>0</v>
      </c>
      <c r="O92" s="1">
        <v>1091.72</v>
      </c>
      <c r="P92" s="11">
        <f t="shared" si="6"/>
        <v>1027.8047999999999</v>
      </c>
      <c r="Q92">
        <v>1</v>
      </c>
      <c r="R92">
        <v>1</v>
      </c>
      <c r="S92">
        <v>1</v>
      </c>
      <c r="T92">
        <v>1</v>
      </c>
      <c r="U92">
        <v>1</v>
      </c>
    </row>
    <row r="93" spans="1:21" x14ac:dyDescent="0.25">
      <c r="A93" t="s">
        <v>316</v>
      </c>
      <c r="B93" t="s">
        <v>28</v>
      </c>
      <c r="C93" t="s">
        <v>317</v>
      </c>
      <c r="D93" t="s">
        <v>27</v>
      </c>
      <c r="F93">
        <v>0</v>
      </c>
      <c r="H93" s="6">
        <f>VLOOKUP(A93,NOMENCLATURE!$B$2:$O$4000,14,FALSE)</f>
        <v>425.7</v>
      </c>
      <c r="I93" s="31" t="e">
        <f>VLOOKUP(A93,'Synthèse des ventes 2022'!$A$1:$C$535,3,FALSE)</f>
        <v>#N/A</v>
      </c>
      <c r="J93">
        <v>0</v>
      </c>
      <c r="K93" s="6">
        <f>VLOOKUP(A93,NOMENCLATURE!$B$2:$L$4000,11,FALSE)</f>
        <v>572.22099999999989</v>
      </c>
      <c r="L93">
        <v>0</v>
      </c>
      <c r="N93">
        <v>1</v>
      </c>
      <c r="O93">
        <v>0</v>
      </c>
      <c r="P93" s="6">
        <f t="shared" si="6"/>
        <v>686.6651999999998</v>
      </c>
      <c r="Q93">
        <v>1</v>
      </c>
      <c r="R93">
        <v>1</v>
      </c>
      <c r="S93">
        <v>1</v>
      </c>
      <c r="T93">
        <v>1</v>
      </c>
      <c r="U93">
        <v>1</v>
      </c>
    </row>
    <row r="94" spans="1:21" x14ac:dyDescent="0.25">
      <c r="A94" t="s">
        <v>318</v>
      </c>
      <c r="B94" t="s">
        <v>28</v>
      </c>
      <c r="C94" t="s">
        <v>319</v>
      </c>
      <c r="D94" t="s">
        <v>27</v>
      </c>
      <c r="F94">
        <v>0</v>
      </c>
      <c r="H94" s="6">
        <f>VLOOKUP(A94,NOMENCLATURE!$B$2:$O$4000,14,FALSE)</f>
        <v>404.95</v>
      </c>
      <c r="I94" s="31">
        <f>VLOOKUP(A94,'Synthèse des ventes 2022'!$A$1:$C$535,3,FALSE)</f>
        <v>14</v>
      </c>
      <c r="J94">
        <v>587.38</v>
      </c>
      <c r="K94" s="6">
        <f>VLOOKUP(A94,NOMENCLATURE!$B$2:$L$4000,11,FALSE)</f>
        <v>552.36249999999995</v>
      </c>
      <c r="L94">
        <v>0</v>
      </c>
      <c r="O94">
        <v>704.86</v>
      </c>
      <c r="P94" s="6">
        <f t="shared" si="6"/>
        <v>662.83499999999992</v>
      </c>
      <c r="Q94">
        <v>1</v>
      </c>
      <c r="R94">
        <v>1</v>
      </c>
      <c r="S94">
        <v>1</v>
      </c>
      <c r="T94">
        <v>1</v>
      </c>
      <c r="U94">
        <v>1</v>
      </c>
    </row>
    <row r="95" spans="1:21" x14ac:dyDescent="0.25">
      <c r="A95" t="s">
        <v>320</v>
      </c>
      <c r="B95" t="s">
        <v>28</v>
      </c>
      <c r="C95" t="s">
        <v>321</v>
      </c>
      <c r="D95" t="s">
        <v>27</v>
      </c>
      <c r="F95">
        <v>0</v>
      </c>
      <c r="H95" s="6">
        <f>VLOOKUP(A95,NOMENCLATURE!$B$2:$O$4000,14,FALSE)</f>
        <v>491.87</v>
      </c>
      <c r="I95" s="31">
        <f>VLOOKUP(A95,'Synthèse des ventes 2022'!$A$1:$C$535,3,FALSE)</f>
        <v>25</v>
      </c>
      <c r="J95">
        <v>711.78</v>
      </c>
      <c r="K95" s="6">
        <f>VLOOKUP(A95,NOMENCLATURE!$B$2:$L$4000,11,FALSE)</f>
        <v>669.70449999999994</v>
      </c>
      <c r="L95">
        <v>0</v>
      </c>
      <c r="O95">
        <v>854.14</v>
      </c>
      <c r="P95" s="6">
        <f t="shared" si="6"/>
        <v>803.64539999999988</v>
      </c>
      <c r="Q95">
        <v>1</v>
      </c>
      <c r="R95">
        <v>1</v>
      </c>
      <c r="S95">
        <v>1</v>
      </c>
      <c r="T95">
        <v>1</v>
      </c>
      <c r="U95">
        <v>1</v>
      </c>
    </row>
    <row r="96" spans="1:21" x14ac:dyDescent="0.25">
      <c r="A96" t="s">
        <v>346</v>
      </c>
      <c r="B96" t="s">
        <v>28</v>
      </c>
      <c r="C96" t="s">
        <v>347</v>
      </c>
      <c r="D96" t="s">
        <v>27</v>
      </c>
      <c r="F96">
        <v>0</v>
      </c>
      <c r="H96" s="6">
        <f>VLOOKUP(A96,NOMENCLATURE!$B$2:$O$4000,14,FALSE)</f>
        <v>812.15</v>
      </c>
      <c r="I96" s="31">
        <f>VLOOKUP(A96,'Synthèse des ventes 2022'!$A$1:$C$535,3,FALSE)</f>
        <v>21</v>
      </c>
      <c r="J96" s="1">
        <v>1170.1199999999999</v>
      </c>
      <c r="K96" s="11">
        <f>VLOOKUP(A96,NOMENCLATURE!$B$2:$L$4000,11,FALSE)</f>
        <v>1102.0825</v>
      </c>
      <c r="L96">
        <v>0</v>
      </c>
      <c r="O96" s="1">
        <v>1404.14</v>
      </c>
      <c r="P96" s="11">
        <f t="shared" si="6"/>
        <v>1322.499</v>
      </c>
      <c r="Q96">
        <v>1</v>
      </c>
      <c r="R96">
        <v>1</v>
      </c>
      <c r="S96">
        <v>1</v>
      </c>
      <c r="T96">
        <v>1</v>
      </c>
      <c r="U96">
        <v>1</v>
      </c>
    </row>
    <row r="97" spans="1:21" x14ac:dyDescent="0.25">
      <c r="A97" t="s">
        <v>348</v>
      </c>
      <c r="B97" t="s">
        <v>28</v>
      </c>
      <c r="C97" t="s">
        <v>349</v>
      </c>
      <c r="D97" t="s">
        <v>27</v>
      </c>
      <c r="F97">
        <v>0</v>
      </c>
      <c r="H97" s="6">
        <f>VLOOKUP(A97,NOMENCLATURE!$B$2:$O$4000,14,FALSE)</f>
        <v>792.49</v>
      </c>
      <c r="I97" s="31">
        <f>VLOOKUP(A97,'Synthèse des ventes 2022'!$A$1:$C$535,3,FALSE)</f>
        <v>4</v>
      </c>
      <c r="J97" s="1">
        <v>1141.95</v>
      </c>
      <c r="K97" s="11">
        <f>VLOOKUP(A97,NOMENCLATURE!$B$2:$L$4000,11,FALSE)</f>
        <v>1075.5415</v>
      </c>
      <c r="L97">
        <v>0</v>
      </c>
      <c r="O97" s="1">
        <v>1370.34</v>
      </c>
      <c r="P97" s="11">
        <f t="shared" si="6"/>
        <v>1290.6497999999999</v>
      </c>
      <c r="Q97">
        <v>1</v>
      </c>
      <c r="R97">
        <v>1</v>
      </c>
      <c r="S97">
        <v>1</v>
      </c>
      <c r="T97">
        <v>1</v>
      </c>
      <c r="U97">
        <v>1</v>
      </c>
    </row>
    <row r="98" spans="1:21" x14ac:dyDescent="0.25">
      <c r="A98" t="s">
        <v>350</v>
      </c>
      <c r="B98" t="s">
        <v>28</v>
      </c>
      <c r="C98" t="s">
        <v>351</v>
      </c>
      <c r="D98" t="s">
        <v>27</v>
      </c>
      <c r="F98">
        <v>0</v>
      </c>
      <c r="H98" s="6">
        <f>VLOOKUP(A98,NOMENCLATURE!$B$2:$O$4000,14,FALSE)</f>
        <v>882.26</v>
      </c>
      <c r="I98" s="31">
        <f>VLOOKUP(A98,'Synthèse des ventes 2022'!$A$1:$C$535,3,FALSE)</f>
        <v>1</v>
      </c>
      <c r="J98" s="1">
        <v>1270.3399999999999</v>
      </c>
      <c r="K98" s="11">
        <f>VLOOKUP(A98,NOMENCLATURE!$B$2:$L$4000,11,FALSE)</f>
        <v>1196.731</v>
      </c>
      <c r="L98">
        <v>0</v>
      </c>
      <c r="O98" s="1">
        <v>1524.41</v>
      </c>
      <c r="P98" s="11">
        <f t="shared" si="6"/>
        <v>1436.0771999999999</v>
      </c>
      <c r="Q98">
        <v>1</v>
      </c>
      <c r="R98">
        <v>1</v>
      </c>
      <c r="S98">
        <v>1</v>
      </c>
      <c r="T98">
        <v>1</v>
      </c>
      <c r="U98">
        <v>1</v>
      </c>
    </row>
    <row r="99" spans="1:21" x14ac:dyDescent="0.25">
      <c r="A99" t="s">
        <v>354</v>
      </c>
      <c r="B99" t="s">
        <v>28</v>
      </c>
      <c r="C99" t="s">
        <v>355</v>
      </c>
      <c r="D99" t="s">
        <v>27</v>
      </c>
      <c r="F99">
        <v>0</v>
      </c>
      <c r="H99" s="6">
        <f>VLOOKUP(A99,NOMENCLATURE!$B$2:$O$4000,14,FALSE)</f>
        <v>978.83</v>
      </c>
      <c r="I99" s="31">
        <f>VLOOKUP(A99,'Synthèse des ventes 2022'!$A$1:$C$535,3,FALSE)</f>
        <v>18</v>
      </c>
      <c r="J99" s="1">
        <v>1408.45</v>
      </c>
      <c r="K99" s="11">
        <f>VLOOKUP(A99,NOMENCLATURE!$B$2:$L$4000,11,FALSE)</f>
        <v>1327.1005000000002</v>
      </c>
      <c r="L99">
        <v>0</v>
      </c>
      <c r="O99" s="1">
        <v>1690.14</v>
      </c>
      <c r="P99" s="11">
        <f t="shared" si="6"/>
        <v>1592.5206000000003</v>
      </c>
      <c r="Q99">
        <v>1</v>
      </c>
      <c r="R99">
        <v>1</v>
      </c>
      <c r="S99">
        <v>1</v>
      </c>
      <c r="T99">
        <v>1</v>
      </c>
      <c r="U99">
        <v>1</v>
      </c>
    </row>
    <row r="100" spans="1:21" x14ac:dyDescent="0.25">
      <c r="A100" t="s">
        <v>356</v>
      </c>
      <c r="B100" t="s">
        <v>28</v>
      </c>
      <c r="C100" t="s">
        <v>357</v>
      </c>
      <c r="D100" t="s">
        <v>27</v>
      </c>
      <c r="F100">
        <v>0</v>
      </c>
      <c r="H100" s="6">
        <f>VLOOKUP(A100,NOMENCLATURE!$B$2:$O$4000,14,FALSE)</f>
        <v>1055.77</v>
      </c>
      <c r="I100" s="31">
        <f>VLOOKUP(A100,'Synthèse des ventes 2022'!$A$1:$C$535,3,FALSE)</f>
        <v>5</v>
      </c>
      <c r="J100" s="1">
        <v>1518.66</v>
      </c>
      <c r="K100" s="11">
        <f>VLOOKUP(A100,NOMENCLATURE!$B$2:$L$4000,11,FALSE)</f>
        <v>1430.9695000000002</v>
      </c>
      <c r="L100">
        <v>0</v>
      </c>
      <c r="O100" s="1">
        <v>1822.39</v>
      </c>
      <c r="P100" s="11">
        <f t="shared" si="6"/>
        <v>1717.1634000000001</v>
      </c>
      <c r="Q100">
        <v>1</v>
      </c>
      <c r="R100">
        <v>1</v>
      </c>
      <c r="S100">
        <v>1</v>
      </c>
      <c r="T100">
        <v>1</v>
      </c>
      <c r="U100">
        <v>1</v>
      </c>
    </row>
    <row r="101" spans="1:21" x14ac:dyDescent="0.25">
      <c r="A101" t="s">
        <v>358</v>
      </c>
      <c r="B101" t="s">
        <v>28</v>
      </c>
      <c r="C101" t="s">
        <v>359</v>
      </c>
      <c r="D101" t="s">
        <v>27</v>
      </c>
      <c r="F101">
        <v>0</v>
      </c>
      <c r="H101" s="6">
        <f>VLOOKUP(A101,NOMENCLATURE!$B$2:$O$4000,14,FALSE)</f>
        <v>1317.42</v>
      </c>
      <c r="I101" s="31">
        <f>VLOOKUP(A101,'Synthèse des ventes 2022'!$A$1:$C$535,3,FALSE)</f>
        <v>10</v>
      </c>
      <c r="J101" s="1">
        <v>1893.01</v>
      </c>
      <c r="K101" s="11">
        <f>VLOOKUP(A101,NOMENCLATURE!$B$2:$L$4000,11,FALSE)</f>
        <v>1784.1970000000003</v>
      </c>
      <c r="L101">
        <v>0</v>
      </c>
      <c r="O101" s="1">
        <v>2271.61</v>
      </c>
      <c r="P101" s="11">
        <f t="shared" si="6"/>
        <v>2141.0364000000004</v>
      </c>
      <c r="Q101">
        <v>1</v>
      </c>
      <c r="R101">
        <v>1</v>
      </c>
      <c r="S101">
        <v>1</v>
      </c>
      <c r="T101">
        <v>1</v>
      </c>
      <c r="U101">
        <v>1</v>
      </c>
    </row>
    <row r="102" spans="1:21" x14ac:dyDescent="0.25">
      <c r="A102" t="s">
        <v>360</v>
      </c>
      <c r="B102" t="s">
        <v>28</v>
      </c>
      <c r="C102" t="s">
        <v>361</v>
      </c>
      <c r="D102" t="s">
        <v>27</v>
      </c>
      <c r="F102">
        <v>0</v>
      </c>
      <c r="H102" s="6">
        <f>VLOOKUP(A102,NOMENCLATURE!$B$2:$O$4000,14,FALSE)</f>
        <v>1317.42</v>
      </c>
      <c r="I102" s="31">
        <f>VLOOKUP(A102,'Synthèse des ventes 2022'!$A$1:$C$535,3,FALSE)</f>
        <v>7</v>
      </c>
      <c r="J102" s="1">
        <v>1893.01</v>
      </c>
      <c r="K102" s="11">
        <f>VLOOKUP(A102,NOMENCLATURE!$B$2:$L$4000,11,FALSE)</f>
        <v>1784.1970000000003</v>
      </c>
      <c r="L102">
        <v>0</v>
      </c>
      <c r="O102" s="1">
        <v>2271.61</v>
      </c>
      <c r="P102" s="11">
        <f t="shared" si="6"/>
        <v>2141.0364000000004</v>
      </c>
      <c r="Q102">
        <v>1</v>
      </c>
      <c r="R102">
        <v>1</v>
      </c>
      <c r="S102">
        <v>1</v>
      </c>
      <c r="T102">
        <v>1</v>
      </c>
      <c r="U102">
        <v>1</v>
      </c>
    </row>
    <row r="103" spans="1:21" x14ac:dyDescent="0.25">
      <c r="A103" t="s">
        <v>362</v>
      </c>
      <c r="B103" t="s">
        <v>28</v>
      </c>
      <c r="C103" t="s">
        <v>363</v>
      </c>
      <c r="D103" t="s">
        <v>27</v>
      </c>
      <c r="F103">
        <v>0</v>
      </c>
      <c r="H103" s="6">
        <f>VLOOKUP(A103,NOMENCLATURE!$B$2:$O$4000,14,FALSE)</f>
        <v>1534.22</v>
      </c>
      <c r="I103" s="31">
        <f>VLOOKUP(A103,'Synthèse des ventes 2022'!$A$1:$C$535,3,FALSE)</f>
        <v>5</v>
      </c>
      <c r="J103" s="1">
        <v>2203.13</v>
      </c>
      <c r="K103" s="11">
        <f>VLOOKUP(A103,NOMENCLATURE!$B$2:$L$4000,11,FALSE)</f>
        <v>2076.8770000000004</v>
      </c>
      <c r="L103">
        <v>0</v>
      </c>
      <c r="O103" s="1">
        <v>2643.76</v>
      </c>
      <c r="P103" s="11">
        <f t="shared" si="6"/>
        <v>2492.2524000000003</v>
      </c>
      <c r="Q103">
        <v>1</v>
      </c>
      <c r="R103">
        <v>1</v>
      </c>
      <c r="S103">
        <v>1</v>
      </c>
      <c r="T103">
        <v>1</v>
      </c>
      <c r="U103">
        <v>1</v>
      </c>
    </row>
    <row r="104" spans="1:21" x14ac:dyDescent="0.25">
      <c r="A104" t="s">
        <v>364</v>
      </c>
      <c r="B104" t="s">
        <v>28</v>
      </c>
      <c r="C104" t="s">
        <v>365</v>
      </c>
      <c r="D104" t="s">
        <v>27</v>
      </c>
      <c r="F104">
        <v>0</v>
      </c>
      <c r="H104" s="6">
        <f>VLOOKUP(A104,NOMENCLATURE!$B$2:$O$4000,14,FALSE)</f>
        <v>251.125</v>
      </c>
      <c r="I104" s="31">
        <f>VLOOKUP(A104,'Synthèse des ventes 2022'!$A$1:$C$535,3,FALSE)</f>
        <v>9</v>
      </c>
      <c r="J104">
        <v>361.74</v>
      </c>
      <c r="K104" s="6">
        <f>VLOOKUP(A104,NOMENCLATURE!$B$2:$L$4000,11,FALSE)</f>
        <v>340.20000000000005</v>
      </c>
      <c r="L104">
        <v>0</v>
      </c>
      <c r="O104">
        <v>434.09</v>
      </c>
      <c r="P104" s="6">
        <f t="shared" si="6"/>
        <v>408.24000000000007</v>
      </c>
      <c r="Q104">
        <v>1</v>
      </c>
      <c r="R104">
        <v>1</v>
      </c>
      <c r="S104">
        <v>1</v>
      </c>
      <c r="T104">
        <v>1</v>
      </c>
      <c r="U104">
        <v>1</v>
      </c>
    </row>
    <row r="105" spans="1:21" x14ac:dyDescent="0.25">
      <c r="A105" t="s">
        <v>366</v>
      </c>
      <c r="B105" t="s">
        <v>28</v>
      </c>
      <c r="C105" t="s">
        <v>367</v>
      </c>
      <c r="D105" t="s">
        <v>27</v>
      </c>
      <c r="F105">
        <v>0</v>
      </c>
      <c r="H105" s="6">
        <f>VLOOKUP(A105,NOMENCLATURE!$B$2:$O$4000,14,FALSE)</f>
        <v>280.78500000000003</v>
      </c>
      <c r="I105" s="31">
        <f>VLOOKUP(A105,'Synthèse des ventes 2022'!$A$1:$C$535,3,FALSE)</f>
        <v>23</v>
      </c>
      <c r="J105">
        <v>404.47</v>
      </c>
      <c r="K105" s="6">
        <f>VLOOKUP(A105,NOMENCLATURE!$B$2:$L$4000,11,FALSE)</f>
        <v>380.24100000000004</v>
      </c>
      <c r="L105">
        <v>0</v>
      </c>
      <c r="O105">
        <v>485.36</v>
      </c>
      <c r="P105" s="6">
        <f t="shared" si="6"/>
        <v>456.28920000000005</v>
      </c>
      <c r="Q105">
        <v>1</v>
      </c>
      <c r="R105">
        <v>1</v>
      </c>
      <c r="S105">
        <v>1</v>
      </c>
      <c r="T105">
        <v>1</v>
      </c>
      <c r="U105">
        <v>1</v>
      </c>
    </row>
    <row r="106" spans="1:21" x14ac:dyDescent="0.25">
      <c r="A106" t="s">
        <v>368</v>
      </c>
      <c r="B106" t="s">
        <v>28</v>
      </c>
      <c r="C106" t="s">
        <v>369</v>
      </c>
      <c r="D106" t="s">
        <v>27</v>
      </c>
      <c r="F106">
        <v>0</v>
      </c>
      <c r="H106" s="6">
        <f>VLOOKUP(A106,NOMENCLATURE!$B$2:$O$4000,14,FALSE)</f>
        <v>330.38499999999999</v>
      </c>
      <c r="I106" s="31">
        <f>VLOOKUP(A106,'Synthèse des ventes 2022'!$A$1:$C$535,3,FALSE)</f>
        <v>41</v>
      </c>
      <c r="J106">
        <v>475.38</v>
      </c>
      <c r="K106" s="6">
        <f>VLOOKUP(A106,NOMENCLATURE!$B$2:$L$4000,11,FALSE)</f>
        <v>447.20100000000002</v>
      </c>
      <c r="L106">
        <v>0</v>
      </c>
      <c r="O106">
        <v>570.46</v>
      </c>
      <c r="P106" s="6">
        <f t="shared" si="6"/>
        <v>536.64120000000003</v>
      </c>
      <c r="Q106">
        <v>1</v>
      </c>
      <c r="R106">
        <v>1</v>
      </c>
      <c r="S106">
        <v>1</v>
      </c>
      <c r="T106">
        <v>1</v>
      </c>
      <c r="U106">
        <v>1</v>
      </c>
    </row>
    <row r="107" spans="1:21" x14ac:dyDescent="0.25">
      <c r="A107" t="s">
        <v>370</v>
      </c>
      <c r="B107" t="s">
        <v>28</v>
      </c>
      <c r="C107" t="s">
        <v>371</v>
      </c>
      <c r="D107" t="s">
        <v>27</v>
      </c>
      <c r="F107">
        <v>0</v>
      </c>
      <c r="H107" s="6">
        <f>VLOOKUP(A107,NOMENCLATURE!$B$2:$O$4000,14,FALSE)</f>
        <v>389.29500000000002</v>
      </c>
      <c r="I107" s="31">
        <f>VLOOKUP(A107,'Synthèse des ventes 2022'!$A$1:$C$535,3,FALSE)</f>
        <v>28</v>
      </c>
      <c r="J107">
        <v>559.62</v>
      </c>
      <c r="K107" s="6">
        <f>VLOOKUP(A107,NOMENCLATURE!$B$2:$L$4000,11,FALSE)</f>
        <v>526.72950000000003</v>
      </c>
      <c r="L107">
        <v>0</v>
      </c>
      <c r="O107">
        <v>671.54</v>
      </c>
      <c r="P107" s="6">
        <f t="shared" si="6"/>
        <v>632.07540000000006</v>
      </c>
      <c r="Q107">
        <v>1</v>
      </c>
      <c r="R107">
        <v>1</v>
      </c>
      <c r="S107">
        <v>1</v>
      </c>
      <c r="T107">
        <v>1</v>
      </c>
      <c r="U107">
        <v>1</v>
      </c>
    </row>
    <row r="108" spans="1:21" x14ac:dyDescent="0.25">
      <c r="A108" t="s">
        <v>372</v>
      </c>
      <c r="B108" t="s">
        <v>28</v>
      </c>
      <c r="C108" t="s">
        <v>373</v>
      </c>
      <c r="D108" t="s">
        <v>27</v>
      </c>
      <c r="F108">
        <v>0</v>
      </c>
      <c r="H108" s="6">
        <f>VLOOKUP(A108,NOMENCLATURE!$B$2:$O$4000,14,FALSE)</f>
        <v>488.495</v>
      </c>
      <c r="I108" s="31">
        <f>VLOOKUP(A108,'Synthèse des ventes 2022'!$A$1:$C$535,3,FALSE)</f>
        <v>13</v>
      </c>
      <c r="J108">
        <v>701.42</v>
      </c>
      <c r="K108" s="6">
        <f>VLOOKUP(A108,NOMENCLATURE!$B$2:$L$4000,11,FALSE)</f>
        <v>660.6495000000001</v>
      </c>
      <c r="L108">
        <v>0</v>
      </c>
      <c r="O108">
        <v>841.7</v>
      </c>
      <c r="P108" s="6">
        <f t="shared" si="6"/>
        <v>792.77940000000012</v>
      </c>
      <c r="Q108">
        <v>1</v>
      </c>
      <c r="R108">
        <v>1</v>
      </c>
      <c r="S108">
        <v>1</v>
      </c>
      <c r="T108">
        <v>1</v>
      </c>
      <c r="U108">
        <v>1</v>
      </c>
    </row>
    <row r="109" spans="1:21" x14ac:dyDescent="0.25">
      <c r="A109" t="s">
        <v>374</v>
      </c>
      <c r="B109" t="s">
        <v>28</v>
      </c>
      <c r="C109" t="s">
        <v>375</v>
      </c>
      <c r="D109" t="s">
        <v>27</v>
      </c>
      <c r="F109">
        <v>0</v>
      </c>
      <c r="H109" s="6" t="e">
        <f>VLOOKUP(A109,NOMENCLATURE!$B$2:$O$4000,14,FALSE)</f>
        <v>#N/A</v>
      </c>
      <c r="I109" s="31" t="e">
        <f>VLOOKUP(A109,'Synthèse des ventes 2022'!$A$1:$C$535,3,FALSE)</f>
        <v>#N/A</v>
      </c>
      <c r="J109">
        <v>0</v>
      </c>
      <c r="K109" s="6" t="e">
        <f>VLOOKUP(A109,NOMENCLATURE!$B$2:$L$4000,11,FALSE)</f>
        <v>#N/A</v>
      </c>
      <c r="L109">
        <v>0</v>
      </c>
      <c r="N109">
        <v>1</v>
      </c>
      <c r="O109">
        <v>0</v>
      </c>
      <c r="P109" s="6" t="e">
        <f t="shared" si="6"/>
        <v>#N/A</v>
      </c>
      <c r="Q109">
        <v>1</v>
      </c>
      <c r="R109">
        <v>1</v>
      </c>
      <c r="S109">
        <v>1</v>
      </c>
      <c r="T109">
        <v>1</v>
      </c>
      <c r="U109">
        <v>1</v>
      </c>
    </row>
    <row r="110" spans="1:21" x14ac:dyDescent="0.25">
      <c r="A110" t="s">
        <v>376</v>
      </c>
      <c r="B110" t="s">
        <v>28</v>
      </c>
      <c r="C110" t="s">
        <v>377</v>
      </c>
      <c r="D110" t="s">
        <v>27</v>
      </c>
      <c r="F110">
        <v>0</v>
      </c>
      <c r="H110" s="6">
        <f>VLOOKUP(A110,NOMENCLATURE!$B$2:$O$4000,14,FALSE)</f>
        <v>692.68499999999995</v>
      </c>
      <c r="I110" s="31">
        <f>VLOOKUP(A110,'Synthèse des ventes 2022'!$A$1:$C$535,3,FALSE)</f>
        <v>2</v>
      </c>
      <c r="J110">
        <v>993.11</v>
      </c>
      <c r="K110" s="6">
        <f>VLOOKUP(A110,NOMENCLATURE!$B$2:$L$4000,11,FALSE)</f>
        <v>936.30600000000004</v>
      </c>
      <c r="L110">
        <v>0</v>
      </c>
      <c r="O110" s="1">
        <v>1191.73</v>
      </c>
      <c r="P110" s="11">
        <f t="shared" si="6"/>
        <v>1123.5672</v>
      </c>
      <c r="Q110">
        <v>1</v>
      </c>
      <c r="R110">
        <v>1</v>
      </c>
      <c r="S110">
        <v>1</v>
      </c>
      <c r="T110">
        <v>1</v>
      </c>
      <c r="U110">
        <v>1</v>
      </c>
    </row>
    <row r="111" spans="1:21" x14ac:dyDescent="0.25">
      <c r="A111" t="s">
        <v>378</v>
      </c>
      <c r="B111" t="s">
        <v>28</v>
      </c>
      <c r="C111" t="s">
        <v>379</v>
      </c>
      <c r="D111" t="s">
        <v>27</v>
      </c>
      <c r="F111">
        <v>0</v>
      </c>
      <c r="H111" s="6">
        <f>VLOOKUP(A111,NOMENCLATURE!$B$2:$O$4000,14,FALSE)</f>
        <v>832.63499999999999</v>
      </c>
      <c r="I111" s="31">
        <f>VLOOKUP(A111,'Synthèse des ventes 2022'!$A$1:$C$535,3,FALSE)</f>
        <v>1</v>
      </c>
      <c r="J111" s="1">
        <v>1193.28</v>
      </c>
      <c r="K111" s="11">
        <f>VLOOKUP(A111,NOMENCLATURE!$B$2:$L$4000,11,FALSE)</f>
        <v>1125.2385000000002</v>
      </c>
      <c r="L111">
        <v>0</v>
      </c>
      <c r="O111" s="1">
        <v>1431.94</v>
      </c>
      <c r="P111" s="11">
        <f t="shared" si="6"/>
        <v>1350.2862000000002</v>
      </c>
      <c r="Q111">
        <v>1</v>
      </c>
      <c r="R111">
        <v>1</v>
      </c>
      <c r="S111">
        <v>1</v>
      </c>
      <c r="T111">
        <v>1</v>
      </c>
      <c r="U111">
        <v>1</v>
      </c>
    </row>
    <row r="112" spans="1:21" x14ac:dyDescent="0.25">
      <c r="A112" t="s">
        <v>380</v>
      </c>
      <c r="B112" t="s">
        <v>28</v>
      </c>
      <c r="C112" t="s">
        <v>381</v>
      </c>
      <c r="D112" t="s">
        <v>27</v>
      </c>
      <c r="F112">
        <v>0</v>
      </c>
      <c r="H112" s="6">
        <f>VLOOKUP(A112,NOMENCLATURE!$B$2:$O$4000,14,FALSE)</f>
        <v>952.57500000000005</v>
      </c>
      <c r="I112" s="31">
        <f>VLOOKUP(A112,'Synthèse des ventes 2022'!$A$1:$C$535,3,FALSE)</f>
        <v>1</v>
      </c>
      <c r="J112" s="1">
        <v>1365.01</v>
      </c>
      <c r="K112" s="11">
        <f>VLOOKUP(A112,NOMENCLATURE!$B$2:$L$4000,11,FALSE)</f>
        <v>1287.1575000000003</v>
      </c>
      <c r="L112">
        <v>0</v>
      </c>
      <c r="O112" s="1">
        <v>1638.01</v>
      </c>
      <c r="P112" s="11">
        <f t="shared" si="6"/>
        <v>1544.5890000000002</v>
      </c>
      <c r="Q112">
        <v>1</v>
      </c>
      <c r="R112">
        <v>1</v>
      </c>
      <c r="S112">
        <v>1</v>
      </c>
      <c r="T112">
        <v>1</v>
      </c>
      <c r="U112">
        <v>1</v>
      </c>
    </row>
    <row r="113" spans="1:21" x14ac:dyDescent="0.25">
      <c r="A113" t="s">
        <v>386</v>
      </c>
      <c r="B113" t="s">
        <v>28</v>
      </c>
      <c r="C113" t="s">
        <v>387</v>
      </c>
      <c r="D113" t="s">
        <v>27</v>
      </c>
      <c r="F113">
        <v>0</v>
      </c>
      <c r="H113" s="6">
        <f>VLOOKUP(A113,NOMENCLATURE!$B$2:$O$4000,14,FALSE)</f>
        <v>100.75300000000001</v>
      </c>
      <c r="I113" s="31">
        <f>VLOOKUP(A113,'Synthèse des ventes 2022'!$A$1:$C$535,3,FALSE)</f>
        <v>267</v>
      </c>
      <c r="J113">
        <v>194.59</v>
      </c>
      <c r="K113" s="6">
        <f>VLOOKUP(A113,NOMENCLATURE!$B$2:$L$4000,11,FALSE)</f>
        <v>190.84944999999999</v>
      </c>
      <c r="L113">
        <v>0</v>
      </c>
      <c r="O113">
        <v>233.51</v>
      </c>
      <c r="P113" s="6">
        <f t="shared" si="6"/>
        <v>229.01933999999997</v>
      </c>
      <c r="Q113">
        <v>1</v>
      </c>
      <c r="R113">
        <v>1</v>
      </c>
      <c r="S113">
        <v>1</v>
      </c>
      <c r="T113">
        <v>1</v>
      </c>
      <c r="U113">
        <v>1</v>
      </c>
    </row>
    <row r="114" spans="1:21" x14ac:dyDescent="0.25">
      <c r="A114" t="s">
        <v>388</v>
      </c>
      <c r="B114" t="s">
        <v>28</v>
      </c>
      <c r="C114" t="s">
        <v>389</v>
      </c>
      <c r="D114" t="s">
        <v>27</v>
      </c>
      <c r="F114">
        <v>0</v>
      </c>
      <c r="H114" s="6">
        <f>VLOOKUP(A114,NOMENCLATURE!$B$2:$O$4000,14,FALSE)</f>
        <v>84.090999999999994</v>
      </c>
      <c r="I114" s="31">
        <f>VLOOKUP(A114,'Synthèse des ventes 2022'!$A$1:$C$535,3,FALSE)</f>
        <v>132</v>
      </c>
      <c r="J114">
        <v>141.78</v>
      </c>
      <c r="K114" s="6">
        <f>VLOOKUP(A114,NOMENCLATURE!$B$2:$L$4000,11,FALSE)</f>
        <v>145.24522999999999</v>
      </c>
      <c r="L114">
        <v>0</v>
      </c>
      <c r="O114">
        <v>170.14</v>
      </c>
      <c r="P114" s="6">
        <f t="shared" si="6"/>
        <v>174.294276</v>
      </c>
      <c r="Q114">
        <v>1</v>
      </c>
      <c r="R114">
        <v>1</v>
      </c>
      <c r="S114">
        <v>1</v>
      </c>
      <c r="T114">
        <v>1</v>
      </c>
      <c r="U114">
        <v>1</v>
      </c>
    </row>
    <row r="115" spans="1:21" x14ac:dyDescent="0.25">
      <c r="A115" t="s">
        <v>392</v>
      </c>
      <c r="B115" t="s">
        <v>43</v>
      </c>
      <c r="C115" t="s">
        <v>393</v>
      </c>
      <c r="D115" t="s">
        <v>27</v>
      </c>
      <c r="F115">
        <v>0</v>
      </c>
      <c r="I115" s="31" t="e">
        <f>VLOOKUP(A115,'Synthèse des ventes 2022'!$A$1:$C$535,3,FALSE)</f>
        <v>#N/A</v>
      </c>
      <c r="J115">
        <v>0</v>
      </c>
      <c r="K115" s="6" t="str">
        <f>IF(H115="","",H115*L115)</f>
        <v/>
      </c>
      <c r="L115">
        <v>0</v>
      </c>
      <c r="N115">
        <v>1</v>
      </c>
      <c r="O115">
        <v>0</v>
      </c>
      <c r="P115" s="6" t="str">
        <f t="shared" si="6"/>
        <v/>
      </c>
      <c r="Q115">
        <v>1</v>
      </c>
      <c r="R115">
        <v>1</v>
      </c>
    </row>
    <row r="116" spans="1:21" x14ac:dyDescent="0.25">
      <c r="A116" t="s">
        <v>394</v>
      </c>
      <c r="B116" t="s">
        <v>28</v>
      </c>
      <c r="C116" t="s">
        <v>395</v>
      </c>
      <c r="D116" t="s">
        <v>27</v>
      </c>
      <c r="F116">
        <v>0</v>
      </c>
      <c r="H116" s="6">
        <f>VLOOKUP(A116,NOMENCLATURE!$B$2:$O$4000,14,FALSE)</f>
        <v>140</v>
      </c>
      <c r="I116" s="31" t="e">
        <f>VLOOKUP(A116,'Synthèse des ventes 2022'!$A$1:$C$535,3,FALSE)</f>
        <v>#N/A</v>
      </c>
      <c r="J116">
        <v>204.81</v>
      </c>
      <c r="K116" s="6">
        <f>VLOOKUP(A116,NOMENCLATURE!$B$2:$L$4000,11,FALSE)</f>
        <v>212.46420000000001</v>
      </c>
      <c r="L116">
        <v>0</v>
      </c>
      <c r="O116">
        <v>245.77</v>
      </c>
      <c r="P116" s="6">
        <f t="shared" si="6"/>
        <v>254.95704000000001</v>
      </c>
      <c r="Q116">
        <v>1</v>
      </c>
      <c r="R116">
        <v>1</v>
      </c>
      <c r="S116">
        <v>1</v>
      </c>
      <c r="T116">
        <v>1</v>
      </c>
      <c r="U116">
        <v>1</v>
      </c>
    </row>
    <row r="117" spans="1:21" x14ac:dyDescent="0.25">
      <c r="A117" t="s">
        <v>396</v>
      </c>
      <c r="B117" t="s">
        <v>28</v>
      </c>
      <c r="C117" t="s">
        <v>397</v>
      </c>
      <c r="D117" t="s">
        <v>27</v>
      </c>
      <c r="F117">
        <v>0</v>
      </c>
      <c r="H117" s="6">
        <f>VLOOKUP(A117,NOMENCLATURE!$B$2:$O$4000,14,FALSE)</f>
        <v>163.87</v>
      </c>
      <c r="I117" s="31">
        <f>VLOOKUP(A117,'Synthèse des ventes 2022'!$A$1:$C$535,3,FALSE)</f>
        <v>235</v>
      </c>
      <c r="J117">
        <v>235.04</v>
      </c>
      <c r="K117" s="6">
        <f>VLOOKUP(A117,NOMENCLATURE!$B$2:$L$4000,11,FALSE)</f>
        <v>244.21129999999999</v>
      </c>
      <c r="L117">
        <v>0</v>
      </c>
      <c r="O117">
        <v>282.05</v>
      </c>
      <c r="P117" s="6">
        <f t="shared" si="6"/>
        <v>293.05356</v>
      </c>
      <c r="Q117">
        <v>1</v>
      </c>
      <c r="R117">
        <v>1</v>
      </c>
      <c r="S117">
        <v>1</v>
      </c>
      <c r="T117">
        <v>1</v>
      </c>
      <c r="U117">
        <v>1</v>
      </c>
    </row>
    <row r="118" spans="1:21" x14ac:dyDescent="0.25">
      <c r="A118" t="s">
        <v>398</v>
      </c>
      <c r="B118" t="s">
        <v>28</v>
      </c>
      <c r="C118" t="s">
        <v>399</v>
      </c>
      <c r="D118" t="s">
        <v>27</v>
      </c>
      <c r="F118">
        <v>0</v>
      </c>
      <c r="H118" s="6">
        <f>VLOOKUP(A118,NOMENCLATURE!$B$2:$O$4000,14,FALSE)</f>
        <v>704.49</v>
      </c>
      <c r="I118" s="31" t="e">
        <f>VLOOKUP(A118,'Synthèse des ventes 2022'!$A$1:$C$535,3,FALSE)</f>
        <v>#N/A</v>
      </c>
      <c r="J118">
        <v>935.31</v>
      </c>
      <c r="K118" s="6">
        <f>VLOOKUP(A118,NOMENCLATURE!$B$2:$L$4000,11,FALSE)</f>
        <v>978.05859999999996</v>
      </c>
      <c r="L118">
        <v>0</v>
      </c>
      <c r="O118" s="1">
        <v>1122.3699999999999</v>
      </c>
      <c r="P118" s="11">
        <f t="shared" si="6"/>
        <v>1173.6703199999999</v>
      </c>
      <c r="Q118">
        <v>1</v>
      </c>
      <c r="R118">
        <v>1</v>
      </c>
      <c r="S118">
        <v>1</v>
      </c>
      <c r="T118">
        <v>1</v>
      </c>
      <c r="U118">
        <v>1</v>
      </c>
    </row>
    <row r="119" spans="1:21" x14ac:dyDescent="0.25">
      <c r="A119" t="s">
        <v>400</v>
      </c>
      <c r="B119" t="s">
        <v>28</v>
      </c>
      <c r="C119" t="s">
        <v>401</v>
      </c>
      <c r="D119" t="s">
        <v>27</v>
      </c>
      <c r="F119">
        <v>0</v>
      </c>
      <c r="H119" s="6">
        <f>VLOOKUP(A119,NOMENCLATURE!$B$2:$O$4000,14,FALSE)</f>
        <v>720.68000000000006</v>
      </c>
      <c r="I119" s="31" t="e">
        <f>VLOOKUP(A119,'Synthèse des ventes 2022'!$A$1:$C$535,3,FALSE)</f>
        <v>#N/A</v>
      </c>
      <c r="J119">
        <v>955.81</v>
      </c>
      <c r="K119" s="6">
        <f>VLOOKUP(A119,NOMENCLATURE!$B$2:$L$4000,11,FALSE)</f>
        <v>999.59130000000005</v>
      </c>
      <c r="L119">
        <v>0</v>
      </c>
      <c r="O119" s="1">
        <v>1146.97</v>
      </c>
      <c r="P119" s="11">
        <f t="shared" si="6"/>
        <v>1199.50956</v>
      </c>
      <c r="Q119">
        <v>1</v>
      </c>
      <c r="R119">
        <v>1</v>
      </c>
      <c r="S119">
        <v>1</v>
      </c>
      <c r="T119">
        <v>1</v>
      </c>
      <c r="U119">
        <v>1</v>
      </c>
    </row>
    <row r="120" spans="1:21" x14ac:dyDescent="0.25">
      <c r="A120" t="s">
        <v>402</v>
      </c>
      <c r="B120" t="s">
        <v>43</v>
      </c>
      <c r="C120" t="s">
        <v>403</v>
      </c>
      <c r="D120" t="s">
        <v>27</v>
      </c>
      <c r="F120">
        <v>0</v>
      </c>
      <c r="I120" s="31" t="e">
        <f>VLOOKUP(A120,'Synthèse des ventes 2022'!$A$1:$C$535,3,FALSE)</f>
        <v>#N/A</v>
      </c>
      <c r="J120">
        <v>0</v>
      </c>
      <c r="K120" s="6" t="str">
        <f>IF(H120="","",H120*L120)</f>
        <v/>
      </c>
      <c r="L120">
        <v>0</v>
      </c>
      <c r="N120">
        <v>1</v>
      </c>
      <c r="O120">
        <v>0</v>
      </c>
      <c r="P120" s="6" t="str">
        <f t="shared" si="6"/>
        <v/>
      </c>
      <c r="Q120">
        <v>1</v>
      </c>
      <c r="R120">
        <v>1</v>
      </c>
    </row>
    <row r="121" spans="1:21" x14ac:dyDescent="0.25">
      <c r="A121" t="s">
        <v>406</v>
      </c>
      <c r="B121" t="s">
        <v>43</v>
      </c>
      <c r="C121" t="s">
        <v>407</v>
      </c>
      <c r="D121" t="s">
        <v>27</v>
      </c>
      <c r="F121">
        <v>0</v>
      </c>
      <c r="I121" s="31" t="e">
        <f>VLOOKUP(A121,'Synthèse des ventes 2022'!$A$1:$C$535,3,FALSE)</f>
        <v>#N/A</v>
      </c>
      <c r="J121">
        <v>0</v>
      </c>
      <c r="K121" s="6" t="str">
        <f>IF(H121="","",H121*L121)</f>
        <v/>
      </c>
      <c r="L121">
        <v>0</v>
      </c>
      <c r="N121">
        <v>1</v>
      </c>
      <c r="O121">
        <v>0</v>
      </c>
      <c r="P121" s="6" t="str">
        <f t="shared" si="6"/>
        <v/>
      </c>
      <c r="Q121">
        <v>1</v>
      </c>
      <c r="R121">
        <v>1</v>
      </c>
      <c r="S121">
        <v>1</v>
      </c>
      <c r="T121">
        <v>1</v>
      </c>
    </row>
    <row r="122" spans="1:21" x14ac:dyDescent="0.25">
      <c r="A122" t="s">
        <v>414</v>
      </c>
      <c r="B122" t="s">
        <v>416</v>
      </c>
      <c r="C122" t="s">
        <v>415</v>
      </c>
      <c r="D122" t="s">
        <v>27</v>
      </c>
      <c r="F122">
        <v>0</v>
      </c>
      <c r="H122" s="6">
        <f>VLOOKUP(A122,NOMENCLATURE!$B$2:$O$4000,14,FALSE)</f>
        <v>118.66829999999999</v>
      </c>
      <c r="I122" s="31">
        <f>VLOOKUP(A122,'Synthèse des ventes 2022'!$A$1:$C$535,3,FALSE)</f>
        <v>1061</v>
      </c>
      <c r="J122">
        <v>222.54</v>
      </c>
      <c r="K122" s="6">
        <f>VLOOKUP(A122,NOMENCLATURE!$B$2:$L$4000,11,FALSE)</f>
        <v>227.54744999999997</v>
      </c>
      <c r="L122">
        <v>0</v>
      </c>
      <c r="O122">
        <v>267.05</v>
      </c>
      <c r="P122" s="6">
        <f t="shared" si="6"/>
        <v>273.05693999999994</v>
      </c>
    </row>
    <row r="123" spans="1:21" x14ac:dyDescent="0.25">
      <c r="A123" t="s">
        <v>417</v>
      </c>
      <c r="B123" t="s">
        <v>28</v>
      </c>
      <c r="C123" t="s">
        <v>418</v>
      </c>
      <c r="D123" t="s">
        <v>27</v>
      </c>
      <c r="F123">
        <v>0</v>
      </c>
      <c r="H123" s="6">
        <f>VLOOKUP(A123,NOMENCLATURE!$B$2:$O$4000,14,FALSE)</f>
        <v>29.150000000000002</v>
      </c>
      <c r="I123" s="31">
        <f>VLOOKUP(A123,'Synthèse des ventes 2022'!$A$1:$C$535,3,FALSE)</f>
        <v>590</v>
      </c>
      <c r="J123">
        <v>56.56</v>
      </c>
      <c r="K123" s="6">
        <f>VLOOKUP(A123,NOMENCLATURE!$B$2:$L$4000,11,FALSE)</f>
        <v>58.300000000000004</v>
      </c>
      <c r="L123">
        <v>0</v>
      </c>
      <c r="O123">
        <v>67.87</v>
      </c>
      <c r="P123" s="6">
        <f t="shared" si="6"/>
        <v>69.960000000000008</v>
      </c>
      <c r="Q123">
        <v>1</v>
      </c>
      <c r="R123">
        <v>1</v>
      </c>
      <c r="S123">
        <v>1</v>
      </c>
      <c r="T123">
        <v>1</v>
      </c>
      <c r="U123">
        <v>1</v>
      </c>
    </row>
    <row r="124" spans="1:21" x14ac:dyDescent="0.25">
      <c r="A124" t="s">
        <v>419</v>
      </c>
      <c r="B124" t="s">
        <v>43</v>
      </c>
      <c r="C124" t="s">
        <v>420</v>
      </c>
      <c r="D124" t="s">
        <v>27</v>
      </c>
      <c r="F124">
        <v>0</v>
      </c>
      <c r="I124" s="31" t="e">
        <f>VLOOKUP(A124,'Synthèse des ventes 2022'!$A$1:$C$535,3,FALSE)</f>
        <v>#N/A</v>
      </c>
      <c r="J124">
        <v>0</v>
      </c>
      <c r="K124" s="6" t="str">
        <f>IF(H124="","",H124*L124)</f>
        <v/>
      </c>
      <c r="L124">
        <v>0</v>
      </c>
      <c r="N124">
        <v>1</v>
      </c>
      <c r="O124">
        <v>0</v>
      </c>
      <c r="P124" s="6" t="str">
        <f t="shared" si="6"/>
        <v/>
      </c>
      <c r="Q124">
        <v>1</v>
      </c>
      <c r="R124">
        <v>1</v>
      </c>
    </row>
    <row r="125" spans="1:21" x14ac:dyDescent="0.25">
      <c r="A125" t="s">
        <v>423</v>
      </c>
      <c r="B125" t="s">
        <v>28</v>
      </c>
      <c r="C125" t="s">
        <v>424</v>
      </c>
      <c r="D125" t="s">
        <v>27</v>
      </c>
      <c r="F125">
        <v>1664.13</v>
      </c>
      <c r="H125" s="6">
        <f>VLOOKUP(A125,NOMENCLATURE!$B$2:$O$4000,14,FALSE)</f>
        <v>1647.7339999999999</v>
      </c>
      <c r="I125" s="31">
        <f>VLOOKUP(A125,'Synthèse des ventes 2022'!$A$1:$C$535,3,FALSE)</f>
        <v>246</v>
      </c>
      <c r="J125" s="1">
        <v>2498.4499999999998</v>
      </c>
      <c r="K125" s="11">
        <v>2498.0500000000002</v>
      </c>
      <c r="L125">
        <v>1.5013551000000001</v>
      </c>
      <c r="O125" s="1">
        <v>2998.14</v>
      </c>
      <c r="P125" s="11">
        <f t="shared" si="6"/>
        <v>2997.6600000000003</v>
      </c>
      <c r="Q125">
        <v>1</v>
      </c>
      <c r="R125">
        <v>1</v>
      </c>
      <c r="S125">
        <v>1</v>
      </c>
      <c r="T125">
        <v>1</v>
      </c>
      <c r="U125">
        <v>1</v>
      </c>
    </row>
    <row r="126" spans="1:21" x14ac:dyDescent="0.25">
      <c r="A126" t="s">
        <v>439</v>
      </c>
      <c r="B126" t="s">
        <v>43</v>
      </c>
      <c r="C126" t="s">
        <v>440</v>
      </c>
      <c r="D126" t="s">
        <v>27</v>
      </c>
      <c r="F126">
        <v>0</v>
      </c>
      <c r="I126" s="31" t="e">
        <f>VLOOKUP(A126,'Synthèse des ventes 2022'!$A$1:$C$535,3,FALSE)</f>
        <v>#N/A</v>
      </c>
      <c r="J126">
        <v>0</v>
      </c>
      <c r="K126" s="6" t="str">
        <f t="shared" ref="K126:K131" si="7">IF(H126="","",H126*L126)</f>
        <v/>
      </c>
      <c r="L126">
        <v>0</v>
      </c>
      <c r="N126">
        <v>1</v>
      </c>
      <c r="O126">
        <v>0</v>
      </c>
      <c r="P126" s="6" t="str">
        <f t="shared" si="6"/>
        <v/>
      </c>
    </row>
    <row r="127" spans="1:21" x14ac:dyDescent="0.25">
      <c r="A127" t="s">
        <v>448</v>
      </c>
      <c r="B127" t="s">
        <v>43</v>
      </c>
      <c r="C127" t="s">
        <v>449</v>
      </c>
      <c r="D127" t="s">
        <v>27</v>
      </c>
      <c r="F127">
        <v>0</v>
      </c>
      <c r="I127" s="31" t="e">
        <f>VLOOKUP(A127,'Synthèse des ventes 2022'!$A$1:$C$535,3,FALSE)</f>
        <v>#N/A</v>
      </c>
      <c r="J127">
        <v>0</v>
      </c>
      <c r="K127" s="6" t="str">
        <f t="shared" si="7"/>
        <v/>
      </c>
      <c r="L127">
        <v>0</v>
      </c>
      <c r="N127">
        <v>1</v>
      </c>
      <c r="O127">
        <v>0</v>
      </c>
      <c r="P127" s="6" t="str">
        <f t="shared" si="6"/>
        <v/>
      </c>
      <c r="Q127">
        <v>1</v>
      </c>
      <c r="R127">
        <v>1</v>
      </c>
      <c r="S127">
        <v>1</v>
      </c>
      <c r="T127">
        <v>1</v>
      </c>
      <c r="U127">
        <v>1</v>
      </c>
    </row>
    <row r="128" spans="1:21" x14ac:dyDescent="0.25">
      <c r="A128" t="s">
        <v>450</v>
      </c>
      <c r="B128" t="s">
        <v>43</v>
      </c>
      <c r="C128" t="s">
        <v>451</v>
      </c>
      <c r="D128" t="s">
        <v>27</v>
      </c>
      <c r="F128">
        <v>0</v>
      </c>
      <c r="I128" s="31" t="e">
        <f>VLOOKUP(A128,'Synthèse des ventes 2022'!$A$1:$C$535,3,FALSE)</f>
        <v>#N/A</v>
      </c>
      <c r="J128">
        <v>0</v>
      </c>
      <c r="K128" s="6" t="str">
        <f t="shared" si="7"/>
        <v/>
      </c>
      <c r="L128">
        <v>0</v>
      </c>
      <c r="N128">
        <v>1</v>
      </c>
      <c r="O128">
        <v>0</v>
      </c>
      <c r="P128" s="6" t="str">
        <f t="shared" si="6"/>
        <v/>
      </c>
      <c r="Q128">
        <v>1</v>
      </c>
      <c r="R128">
        <v>1</v>
      </c>
      <c r="S128">
        <v>1</v>
      </c>
      <c r="T128">
        <v>1</v>
      </c>
    </row>
    <row r="129" spans="1:21" x14ac:dyDescent="0.25">
      <c r="A129" t="s">
        <v>452</v>
      </c>
      <c r="B129" t="s">
        <v>43</v>
      </c>
      <c r="C129" t="s">
        <v>453</v>
      </c>
      <c r="D129" t="s">
        <v>27</v>
      </c>
      <c r="F129">
        <v>0</v>
      </c>
      <c r="I129" s="31" t="e">
        <f>VLOOKUP(A129,'Synthèse des ventes 2022'!$A$1:$C$535,3,FALSE)</f>
        <v>#N/A</v>
      </c>
      <c r="J129">
        <v>0</v>
      </c>
      <c r="K129" s="6" t="str">
        <f t="shared" si="7"/>
        <v/>
      </c>
      <c r="L129">
        <v>0</v>
      </c>
      <c r="N129">
        <v>1</v>
      </c>
      <c r="O129">
        <v>0</v>
      </c>
      <c r="P129" s="6" t="str">
        <f t="shared" si="6"/>
        <v/>
      </c>
      <c r="Q129">
        <v>1</v>
      </c>
      <c r="R129">
        <v>1</v>
      </c>
      <c r="S129">
        <v>1</v>
      </c>
      <c r="T129">
        <v>1</v>
      </c>
    </row>
    <row r="130" spans="1:21" x14ac:dyDescent="0.25">
      <c r="A130" t="s">
        <v>454</v>
      </c>
      <c r="B130" t="s">
        <v>43</v>
      </c>
      <c r="C130" t="s">
        <v>455</v>
      </c>
      <c r="D130" t="s">
        <v>27</v>
      </c>
      <c r="F130">
        <v>0</v>
      </c>
      <c r="I130" s="31" t="e">
        <f>VLOOKUP(A130,'Synthèse des ventes 2022'!$A$1:$C$535,3,FALSE)</f>
        <v>#N/A</v>
      </c>
      <c r="J130">
        <v>0</v>
      </c>
      <c r="K130" s="6" t="str">
        <f t="shared" si="7"/>
        <v/>
      </c>
      <c r="L130">
        <v>0</v>
      </c>
      <c r="N130">
        <v>1</v>
      </c>
      <c r="O130">
        <v>0</v>
      </c>
      <c r="P130" s="6" t="str">
        <f t="shared" si="6"/>
        <v/>
      </c>
      <c r="Q130">
        <v>1</v>
      </c>
      <c r="R130">
        <v>1</v>
      </c>
      <c r="S130">
        <v>1</v>
      </c>
      <c r="T130">
        <v>1</v>
      </c>
    </row>
    <row r="131" spans="1:21" x14ac:dyDescent="0.25">
      <c r="A131" t="s">
        <v>456</v>
      </c>
      <c r="B131" t="s">
        <v>43</v>
      </c>
      <c r="C131" t="s">
        <v>457</v>
      </c>
      <c r="D131" t="s">
        <v>27</v>
      </c>
      <c r="F131">
        <v>0</v>
      </c>
      <c r="I131" s="31" t="e">
        <f>VLOOKUP(A131,'Synthèse des ventes 2022'!$A$1:$C$535,3,FALSE)</f>
        <v>#N/A</v>
      </c>
      <c r="J131">
        <v>0</v>
      </c>
      <c r="K131" s="6" t="str">
        <f t="shared" si="7"/>
        <v/>
      </c>
      <c r="L131">
        <v>0</v>
      </c>
      <c r="N131">
        <v>1</v>
      </c>
      <c r="O131">
        <v>0</v>
      </c>
      <c r="P131" s="6" t="str">
        <f t="shared" ref="P131:P194" si="8">IF(K131="","",K131*1.2)</f>
        <v/>
      </c>
      <c r="Q131">
        <v>1</v>
      </c>
      <c r="R131">
        <v>1</v>
      </c>
      <c r="S131">
        <v>1</v>
      </c>
      <c r="T131">
        <v>1</v>
      </c>
    </row>
    <row r="132" spans="1:21" x14ac:dyDescent="0.25">
      <c r="A132" t="s">
        <v>480</v>
      </c>
      <c r="B132" t="s">
        <v>28</v>
      </c>
      <c r="C132" t="s">
        <v>481</v>
      </c>
      <c r="D132" t="s">
        <v>27</v>
      </c>
      <c r="F132">
        <v>1906.53</v>
      </c>
      <c r="H132" s="6">
        <f>VLOOKUP(A132,NOMENCLATURE!$B$2:$O$4000,14,FALSE)</f>
        <v>1956.268</v>
      </c>
      <c r="I132" s="31">
        <f>VLOOKUP(A132,'Synthèse des ventes 2022'!$A$1:$C$535,3,FALSE)</f>
        <v>113</v>
      </c>
      <c r="J132" s="1">
        <v>2862.05</v>
      </c>
      <c r="K132" s="11">
        <v>2862.05</v>
      </c>
      <c r="L132">
        <v>1.5011828</v>
      </c>
      <c r="O132" s="1">
        <v>3434.46</v>
      </c>
      <c r="P132" s="11">
        <f t="shared" si="8"/>
        <v>3434.46</v>
      </c>
      <c r="Q132">
        <v>1</v>
      </c>
      <c r="R132">
        <v>1</v>
      </c>
      <c r="S132">
        <v>1</v>
      </c>
      <c r="T132">
        <v>1</v>
      </c>
      <c r="U132">
        <v>1</v>
      </c>
    </row>
    <row r="133" spans="1:21" x14ac:dyDescent="0.25">
      <c r="A133" t="s">
        <v>484</v>
      </c>
      <c r="B133" t="s">
        <v>28</v>
      </c>
      <c r="C133" t="s">
        <v>485</v>
      </c>
      <c r="D133" t="s">
        <v>27</v>
      </c>
      <c r="F133">
        <v>978.64</v>
      </c>
      <c r="H133" s="6">
        <f>VLOOKUP(A133,NOMENCLATURE!$B$2:$O$4000,14,FALSE)</f>
        <v>1014.086</v>
      </c>
      <c r="I133" s="31">
        <f>VLOOKUP(A133,'Synthèse des ventes 2022'!$A$1:$C$535,3,FALSE)</f>
        <v>121</v>
      </c>
      <c r="J133" s="1">
        <v>3743.97</v>
      </c>
      <c r="K133" s="11">
        <v>1468.19</v>
      </c>
      <c r="L133">
        <v>1.500235</v>
      </c>
      <c r="O133" s="1">
        <v>4492.76</v>
      </c>
      <c r="P133" s="11">
        <f t="shared" si="8"/>
        <v>1761.828</v>
      </c>
      <c r="Q133">
        <v>1</v>
      </c>
      <c r="R133">
        <v>1</v>
      </c>
      <c r="S133">
        <v>1</v>
      </c>
      <c r="T133">
        <v>1</v>
      </c>
      <c r="U133">
        <v>1</v>
      </c>
    </row>
    <row r="134" spans="1:21" x14ac:dyDescent="0.25">
      <c r="A134" t="s">
        <v>494</v>
      </c>
      <c r="B134" t="s">
        <v>416</v>
      </c>
      <c r="C134" t="s">
        <v>495</v>
      </c>
      <c r="D134" t="s">
        <v>27</v>
      </c>
      <c r="F134">
        <v>0</v>
      </c>
      <c r="H134" s="6">
        <f>VLOOKUP(A134,NOMENCLATURE!$B$2:$O$4000,14,FALSE)</f>
        <v>288.98940000000005</v>
      </c>
      <c r="I134" s="31" t="e">
        <f>VLOOKUP(A134,'Synthèse des ventes 2022'!$A$1:$C$535,3,FALSE)</f>
        <v>#N/A</v>
      </c>
      <c r="J134">
        <v>430.77</v>
      </c>
      <c r="K134" s="6">
        <f>VLOOKUP(A134,NOMENCLATURE!$B$2:$L$4000,11,FALSE)</f>
        <v>472.05334599999998</v>
      </c>
      <c r="L134">
        <v>0</v>
      </c>
      <c r="O134">
        <v>516.91999999999996</v>
      </c>
      <c r="P134" s="6">
        <f t="shared" si="8"/>
        <v>566.46401519999995</v>
      </c>
    </row>
    <row r="135" spans="1:21" x14ac:dyDescent="0.25">
      <c r="A135" t="s">
        <v>510</v>
      </c>
      <c r="B135" t="s">
        <v>28</v>
      </c>
      <c r="C135" t="s">
        <v>511</v>
      </c>
      <c r="D135" t="s">
        <v>27</v>
      </c>
      <c r="F135">
        <v>0</v>
      </c>
      <c r="H135" s="6">
        <f>VLOOKUP(A135,NOMENCLATURE!$B$2:$O$4000,14,FALSE)</f>
        <v>438.89499999999998</v>
      </c>
      <c r="I135" s="31">
        <f>VLOOKUP(A135,'Synthèse des ventes 2022'!$A$1:$C$535,3,FALSE)</f>
        <v>8</v>
      </c>
      <c r="J135">
        <v>630.51</v>
      </c>
      <c r="K135" s="6">
        <f>VLOOKUP(A135,NOMENCLATURE!$B$2:$L$4000,11,FALSE)</f>
        <v>593.68950000000007</v>
      </c>
      <c r="L135">
        <v>0</v>
      </c>
      <c r="O135">
        <v>756.61</v>
      </c>
      <c r="P135" s="6">
        <f t="shared" si="8"/>
        <v>712.42740000000003</v>
      </c>
      <c r="Q135">
        <v>1</v>
      </c>
      <c r="R135">
        <v>1</v>
      </c>
      <c r="S135">
        <v>1</v>
      </c>
      <c r="T135">
        <v>1</v>
      </c>
      <c r="U135">
        <v>1</v>
      </c>
    </row>
    <row r="136" spans="1:21" x14ac:dyDescent="0.25">
      <c r="A136" t="s">
        <v>518</v>
      </c>
      <c r="B136" t="s">
        <v>28</v>
      </c>
      <c r="C136" t="s">
        <v>519</v>
      </c>
      <c r="D136" t="s">
        <v>27</v>
      </c>
      <c r="F136">
        <v>0</v>
      </c>
      <c r="H136" s="6">
        <f>VLOOKUP(A136,NOMENCLATURE!$B$2:$O$4000,14,FALSE)</f>
        <v>333.32</v>
      </c>
      <c r="I136" s="31">
        <f>VLOOKUP(A136,'Synthèse des ventes 2022'!$A$1:$C$535,3,FALSE)</f>
        <v>31</v>
      </c>
      <c r="J136">
        <v>484.84</v>
      </c>
      <c r="K136" s="6">
        <f>VLOOKUP(A136,NOMENCLATURE!$B$2:$L$4000,11,FALSE)</f>
        <v>455.66200000000003</v>
      </c>
      <c r="L136">
        <v>0</v>
      </c>
      <c r="O136">
        <v>581.80999999999995</v>
      </c>
      <c r="P136" s="6">
        <f t="shared" si="8"/>
        <v>546.7944</v>
      </c>
      <c r="Q136">
        <v>1</v>
      </c>
      <c r="R136">
        <v>1</v>
      </c>
      <c r="S136">
        <v>1</v>
      </c>
      <c r="T136">
        <v>1</v>
      </c>
      <c r="U136">
        <v>1</v>
      </c>
    </row>
    <row r="137" spans="1:21" x14ac:dyDescent="0.25">
      <c r="A137" t="s">
        <v>520</v>
      </c>
      <c r="B137" t="s">
        <v>28</v>
      </c>
      <c r="C137" t="s">
        <v>521</v>
      </c>
      <c r="D137" t="s">
        <v>27</v>
      </c>
      <c r="F137">
        <v>0</v>
      </c>
      <c r="H137" s="6">
        <f>VLOOKUP(A137,NOMENCLATURE!$B$2:$O$4000,14,FALSE)</f>
        <v>195.905</v>
      </c>
      <c r="I137" s="31">
        <f>VLOOKUP(A137,'Synthèse des ventes 2022'!$A$1:$C$535,3,FALSE)</f>
        <v>6</v>
      </c>
      <c r="J137">
        <v>283.06</v>
      </c>
      <c r="K137" s="6">
        <f>VLOOKUP(A137,NOMENCLATURE!$B$2:$L$4000,11,FALSE)</f>
        <v>265.65300000000002</v>
      </c>
      <c r="L137">
        <v>0</v>
      </c>
      <c r="O137">
        <v>339.67</v>
      </c>
      <c r="P137" s="6">
        <f t="shared" si="8"/>
        <v>318.78360000000004</v>
      </c>
      <c r="Q137">
        <v>1</v>
      </c>
      <c r="R137">
        <v>1</v>
      </c>
      <c r="S137">
        <v>1</v>
      </c>
      <c r="T137">
        <v>1</v>
      </c>
      <c r="U137">
        <v>1</v>
      </c>
    </row>
    <row r="138" spans="1:21" x14ac:dyDescent="0.25">
      <c r="A138" t="s">
        <v>532</v>
      </c>
      <c r="B138" t="s">
        <v>28</v>
      </c>
      <c r="C138" t="s">
        <v>533</v>
      </c>
      <c r="D138" t="s">
        <v>27</v>
      </c>
      <c r="F138">
        <v>0</v>
      </c>
      <c r="H138" s="6">
        <f>VLOOKUP(A138,NOMENCLATURE!$B$2:$O$4000,14,FALSE)</f>
        <v>521.48500000000001</v>
      </c>
      <c r="I138" s="31">
        <f>VLOOKUP(A138,'Synthèse des ventes 2022'!$A$1:$C$535,3,FALSE)</f>
        <v>5</v>
      </c>
      <c r="J138">
        <v>748.38</v>
      </c>
      <c r="K138" s="6">
        <f>VLOOKUP(A138,NOMENCLATURE!$B$2:$L$4000,11,FALSE)</f>
        <v>705.18600000000004</v>
      </c>
      <c r="L138">
        <v>0</v>
      </c>
      <c r="O138">
        <v>898.06</v>
      </c>
      <c r="P138" s="6">
        <f t="shared" si="8"/>
        <v>846.22320000000002</v>
      </c>
      <c r="Q138">
        <v>1</v>
      </c>
      <c r="R138">
        <v>1</v>
      </c>
      <c r="S138">
        <v>1</v>
      </c>
      <c r="T138">
        <v>1</v>
      </c>
      <c r="U138">
        <v>1</v>
      </c>
    </row>
    <row r="139" spans="1:21" x14ac:dyDescent="0.25">
      <c r="A139" t="s">
        <v>552</v>
      </c>
      <c r="B139" t="s">
        <v>28</v>
      </c>
      <c r="C139" t="s">
        <v>553</v>
      </c>
      <c r="D139" t="s">
        <v>27</v>
      </c>
      <c r="F139">
        <v>0</v>
      </c>
      <c r="H139" s="6">
        <f>VLOOKUP(A139,NOMENCLATURE!$B$2:$O$4000,14,FALSE)</f>
        <v>591.625</v>
      </c>
      <c r="I139" s="31">
        <f>VLOOKUP(A139,'Synthèse des ventes 2022'!$A$1:$C$535,3,FALSE)</f>
        <v>5</v>
      </c>
      <c r="J139">
        <v>848.67</v>
      </c>
      <c r="K139" s="6">
        <f>VLOOKUP(A139,NOMENCLATURE!$B$2:$L$4000,11,FALSE)</f>
        <v>799.875</v>
      </c>
      <c r="L139">
        <v>0</v>
      </c>
      <c r="O139" s="1">
        <v>1018.4</v>
      </c>
      <c r="P139" s="11">
        <f t="shared" si="8"/>
        <v>959.84999999999991</v>
      </c>
      <c r="Q139">
        <v>1</v>
      </c>
      <c r="R139">
        <v>1</v>
      </c>
      <c r="S139">
        <v>1</v>
      </c>
      <c r="T139">
        <v>1</v>
      </c>
      <c r="U139">
        <v>1</v>
      </c>
    </row>
    <row r="140" spans="1:21" x14ac:dyDescent="0.25">
      <c r="A140" t="s">
        <v>585</v>
      </c>
      <c r="B140" t="s">
        <v>416</v>
      </c>
      <c r="C140" t="s">
        <v>586</v>
      </c>
      <c r="D140" t="s">
        <v>27</v>
      </c>
      <c r="F140">
        <v>0</v>
      </c>
      <c r="H140" s="6">
        <f>VLOOKUP(A140,NOMENCLATURE!$B$2:$O$4000,14,FALSE)</f>
        <v>1219.7649999999999</v>
      </c>
      <c r="I140" s="31" t="e">
        <f>VLOOKUP(A140,'Synthèse des ventes 2022'!$A$1:$C$535,3,FALSE)</f>
        <v>#N/A</v>
      </c>
      <c r="J140" s="1">
        <v>2000</v>
      </c>
      <c r="K140" s="11">
        <f>J140*1.12</f>
        <v>2240</v>
      </c>
      <c r="L140">
        <v>0</v>
      </c>
      <c r="O140" s="1">
        <v>2400</v>
      </c>
      <c r="P140" s="11">
        <f t="shared" si="8"/>
        <v>2688</v>
      </c>
    </row>
    <row r="141" spans="1:21" x14ac:dyDescent="0.25">
      <c r="A141" t="s">
        <v>615</v>
      </c>
      <c r="B141" t="s">
        <v>416</v>
      </c>
      <c r="C141" t="s">
        <v>616</v>
      </c>
      <c r="D141" t="s">
        <v>27</v>
      </c>
      <c r="F141">
        <v>0</v>
      </c>
      <c r="H141" s="6">
        <f>VLOOKUP(A141,NOMENCLATURE!$B$2:$O$4000,14,FALSE)</f>
        <v>290.60219999999993</v>
      </c>
      <c r="I141" s="31">
        <f>VLOOKUP(A141,'Synthèse des ventes 2022'!$A$1:$C$535,3,FALSE)</f>
        <v>14</v>
      </c>
      <c r="J141">
        <v>432.93</v>
      </c>
      <c r="K141" s="6">
        <f>VLOOKUP(A141,NOMENCLATURE!$B$2:$L$4000,11,FALSE)</f>
        <v>476.09801799999997</v>
      </c>
      <c r="L141">
        <v>0</v>
      </c>
      <c r="O141">
        <v>519.52</v>
      </c>
      <c r="P141" s="6">
        <f t="shared" si="8"/>
        <v>571.31762159999994</v>
      </c>
    </row>
    <row r="142" spans="1:21" x14ac:dyDescent="0.25">
      <c r="A142" t="s">
        <v>617</v>
      </c>
      <c r="B142" t="s">
        <v>416</v>
      </c>
      <c r="C142" t="s">
        <v>618</v>
      </c>
      <c r="D142" t="s">
        <v>27</v>
      </c>
      <c r="F142">
        <v>0</v>
      </c>
      <c r="H142" s="6">
        <f>VLOOKUP(A142,NOMENCLATURE!$B$2:$O$4000,14,FALSE)</f>
        <v>295.47499999999997</v>
      </c>
      <c r="I142" s="31">
        <f>VLOOKUP(A142,'Synthèse des ventes 2022'!$A$1:$C$535,3,FALSE)</f>
        <v>13</v>
      </c>
      <c r="J142">
        <v>466.99</v>
      </c>
      <c r="K142" s="6">
        <f>VLOOKUP(A142,NOMENCLATURE!$B$2:$L$4000,11,FALSE)</f>
        <v>485.03269</v>
      </c>
      <c r="L142">
        <v>0</v>
      </c>
      <c r="O142">
        <v>560.39</v>
      </c>
      <c r="P142" s="6">
        <f t="shared" si="8"/>
        <v>582.03922799999998</v>
      </c>
    </row>
    <row r="143" spans="1:21" x14ac:dyDescent="0.25">
      <c r="A143" t="s">
        <v>619</v>
      </c>
      <c r="B143" t="s">
        <v>416</v>
      </c>
      <c r="C143" t="s">
        <v>620</v>
      </c>
      <c r="D143" t="s">
        <v>27</v>
      </c>
      <c r="F143">
        <v>0</v>
      </c>
      <c r="H143" s="6">
        <f>VLOOKUP(A143,NOMENCLATURE!$B$2:$O$4000,14,FALSE)</f>
        <v>335.53779999999995</v>
      </c>
      <c r="I143" s="31">
        <f>VLOOKUP(A143,'Synthèse des ventes 2022'!$A$1:$C$535,3,FALSE)</f>
        <v>27</v>
      </c>
      <c r="J143">
        <v>525.6</v>
      </c>
      <c r="K143" s="6">
        <f>VLOOKUP(A143,NOMENCLATURE!$B$2:$L$4000,11,FALSE)</f>
        <v>546.75236200000006</v>
      </c>
      <c r="L143">
        <v>0</v>
      </c>
      <c r="O143">
        <v>630.72</v>
      </c>
      <c r="P143" s="6">
        <f t="shared" si="8"/>
        <v>656.10283440000001</v>
      </c>
    </row>
    <row r="144" spans="1:21" x14ac:dyDescent="0.25">
      <c r="A144" t="s">
        <v>621</v>
      </c>
      <c r="B144" t="s">
        <v>43</v>
      </c>
      <c r="C144" t="s">
        <v>622</v>
      </c>
      <c r="D144" t="s">
        <v>27</v>
      </c>
      <c r="F144">
        <v>0</v>
      </c>
      <c r="H144" s="6">
        <f>VLOOKUP(A144,NOMENCLATURE!$B$2:$O$4000,14,FALSE)</f>
        <v>295.44060000000002</v>
      </c>
      <c r="I144" s="31">
        <f>VLOOKUP(A144,'Synthèse des ventes 2022'!$A$1:$C$535,3,FALSE)</f>
        <v>6</v>
      </c>
      <c r="J144">
        <v>473.93</v>
      </c>
      <c r="K144" s="6">
        <f>NOMENCLATURE!L2999</f>
        <v>522.732034</v>
      </c>
      <c r="L144">
        <v>0</v>
      </c>
      <c r="O144">
        <v>568.72</v>
      </c>
      <c r="P144" s="6">
        <f t="shared" si="8"/>
        <v>627.2784408</v>
      </c>
    </row>
    <row r="145" spans="1:21" x14ac:dyDescent="0.25">
      <c r="A145" t="s">
        <v>623</v>
      </c>
      <c r="B145" t="s">
        <v>416</v>
      </c>
      <c r="C145" t="s">
        <v>624</v>
      </c>
      <c r="D145" t="s">
        <v>27</v>
      </c>
      <c r="F145">
        <v>0</v>
      </c>
      <c r="H145" s="6">
        <f>VLOOKUP(A145,NOMENCLATURE!$B$2:$O$4000,14,FALSE)</f>
        <v>435.78360000000004</v>
      </c>
      <c r="I145" s="31" t="e">
        <f>VLOOKUP(A145,'Synthèse des ventes 2022'!$A$1:$C$535,3,FALSE)</f>
        <v>#N/A</v>
      </c>
      <c r="J145">
        <v>681.39</v>
      </c>
      <c r="K145" s="6">
        <f>VLOOKUP(A145,NOMENCLATURE!$B$2:$L$4000,11,FALSE)</f>
        <v>757.68253400600008</v>
      </c>
      <c r="L145">
        <v>0</v>
      </c>
      <c r="O145">
        <v>817.67</v>
      </c>
      <c r="P145" s="6">
        <f t="shared" si="8"/>
        <v>909.21904080720003</v>
      </c>
    </row>
    <row r="146" spans="1:21" x14ac:dyDescent="0.25">
      <c r="A146" t="s">
        <v>633</v>
      </c>
      <c r="B146" t="s">
        <v>43</v>
      </c>
      <c r="C146" t="s">
        <v>634</v>
      </c>
      <c r="D146" t="s">
        <v>27</v>
      </c>
      <c r="F146">
        <v>0</v>
      </c>
      <c r="I146" s="31" t="e">
        <f>VLOOKUP(A146,'Synthèse des ventes 2022'!$A$1:$C$535,3,FALSE)</f>
        <v>#N/A</v>
      </c>
      <c r="J146">
        <v>0</v>
      </c>
      <c r="K146" s="6" t="str">
        <f>IF(H146="","",H146*L146)</f>
        <v/>
      </c>
      <c r="L146">
        <v>0</v>
      </c>
      <c r="N146">
        <v>1</v>
      </c>
      <c r="O146">
        <v>0</v>
      </c>
      <c r="P146" s="6" t="str">
        <f t="shared" si="8"/>
        <v/>
      </c>
      <c r="Q146">
        <v>1</v>
      </c>
      <c r="R146">
        <v>1</v>
      </c>
      <c r="S146">
        <v>1</v>
      </c>
      <c r="T146">
        <v>1</v>
      </c>
    </row>
    <row r="147" spans="1:21" x14ac:dyDescent="0.25">
      <c r="A147" t="s">
        <v>635</v>
      </c>
      <c r="B147" t="s">
        <v>28</v>
      </c>
      <c r="C147" t="s">
        <v>636</v>
      </c>
      <c r="D147" t="s">
        <v>27</v>
      </c>
      <c r="F147">
        <v>0</v>
      </c>
      <c r="H147" s="6">
        <f>VLOOKUP(A147,NOMENCLATURE!$B$2:$O$4000,14,FALSE)</f>
        <v>739.245</v>
      </c>
      <c r="I147" s="31">
        <f>VLOOKUP(A147,'Synthèse des ventes 2022'!$A$1:$C$535,3,FALSE)</f>
        <v>2</v>
      </c>
      <c r="J147" s="1">
        <v>1059.7</v>
      </c>
      <c r="K147" s="11">
        <f>VLOOKUP(A147,NOMENCLATURE!$B$2:$L$4000,11,FALSE)</f>
        <v>999.16200000000003</v>
      </c>
      <c r="L147">
        <v>0</v>
      </c>
      <c r="O147" s="1">
        <v>1271.6400000000001</v>
      </c>
      <c r="P147" s="11">
        <f t="shared" si="8"/>
        <v>1198.9944</v>
      </c>
      <c r="Q147">
        <v>1</v>
      </c>
      <c r="R147">
        <v>1</v>
      </c>
      <c r="S147">
        <v>1</v>
      </c>
      <c r="T147">
        <v>1</v>
      </c>
      <c r="U147">
        <v>1</v>
      </c>
    </row>
    <row r="148" spans="1:21" x14ac:dyDescent="0.25">
      <c r="A148" t="s">
        <v>637</v>
      </c>
      <c r="B148" t="s">
        <v>28</v>
      </c>
      <c r="C148" t="s">
        <v>638</v>
      </c>
      <c r="D148" t="s">
        <v>27</v>
      </c>
      <c r="F148">
        <v>0</v>
      </c>
      <c r="H148" s="6">
        <f>VLOOKUP(A148,NOMENCLATURE!$B$2:$O$4000,14,FALSE)</f>
        <v>919.255</v>
      </c>
      <c r="I148" s="31" t="e">
        <f>VLOOKUP(A148,'Synthèse des ventes 2022'!$A$1:$C$535,3,FALSE)</f>
        <v>#N/A</v>
      </c>
      <c r="J148" s="1">
        <v>1317.1</v>
      </c>
      <c r="K148" s="11">
        <f>VLOOKUP(A148,NOMENCLATURE!$B$2:$L$4000,11,FALSE)</f>
        <v>1242.1755000000001</v>
      </c>
      <c r="L148">
        <v>0</v>
      </c>
      <c r="O148" s="1">
        <v>1580.52</v>
      </c>
      <c r="P148" s="11">
        <f t="shared" si="8"/>
        <v>1490.6106</v>
      </c>
      <c r="Q148">
        <v>1</v>
      </c>
      <c r="R148">
        <v>1</v>
      </c>
      <c r="S148">
        <v>1</v>
      </c>
      <c r="T148">
        <v>1</v>
      </c>
      <c r="U148">
        <v>1</v>
      </c>
    </row>
    <row r="149" spans="1:21" x14ac:dyDescent="0.25">
      <c r="A149" t="s">
        <v>639</v>
      </c>
      <c r="B149" t="s">
        <v>43</v>
      </c>
      <c r="C149" t="s">
        <v>640</v>
      </c>
      <c r="D149" t="s">
        <v>27</v>
      </c>
      <c r="F149">
        <v>0</v>
      </c>
      <c r="I149" s="31" t="e">
        <f>VLOOKUP(A149,'Synthèse des ventes 2022'!$A$1:$C$535,3,FALSE)</f>
        <v>#N/A</v>
      </c>
      <c r="J149">
        <v>0</v>
      </c>
      <c r="K149" s="6" t="str">
        <f>IF(H149="","",H149*L149)</f>
        <v/>
      </c>
      <c r="L149">
        <v>0</v>
      </c>
      <c r="N149">
        <v>1</v>
      </c>
      <c r="O149">
        <v>0</v>
      </c>
      <c r="P149" s="6" t="str">
        <f t="shared" si="8"/>
        <v/>
      </c>
      <c r="Q149">
        <v>1</v>
      </c>
      <c r="R149">
        <v>1</v>
      </c>
      <c r="S149">
        <v>1</v>
      </c>
      <c r="T149">
        <v>1</v>
      </c>
    </row>
    <row r="150" spans="1:21" x14ac:dyDescent="0.25">
      <c r="A150" t="s">
        <v>641</v>
      </c>
      <c r="B150" t="s">
        <v>43</v>
      </c>
      <c r="C150" t="s">
        <v>642</v>
      </c>
      <c r="D150" t="s">
        <v>27</v>
      </c>
      <c r="F150">
        <v>0</v>
      </c>
      <c r="I150" s="31" t="e">
        <f>VLOOKUP(A150,'Synthèse des ventes 2022'!$A$1:$C$535,3,FALSE)</f>
        <v>#N/A</v>
      </c>
      <c r="J150">
        <v>0</v>
      </c>
      <c r="K150" s="6" t="str">
        <f>IF(H150="","",H150*L150)</f>
        <v/>
      </c>
      <c r="L150">
        <v>0</v>
      </c>
      <c r="N150">
        <v>1</v>
      </c>
      <c r="O150">
        <v>0</v>
      </c>
      <c r="P150" s="6" t="str">
        <f t="shared" si="8"/>
        <v/>
      </c>
      <c r="Q150">
        <v>1</v>
      </c>
      <c r="R150">
        <v>1</v>
      </c>
      <c r="S150">
        <v>1</v>
      </c>
      <c r="T150">
        <v>1</v>
      </c>
    </row>
    <row r="151" spans="1:21" x14ac:dyDescent="0.25">
      <c r="A151" t="s">
        <v>643</v>
      </c>
      <c r="B151" t="s">
        <v>43</v>
      </c>
      <c r="C151" t="s">
        <v>644</v>
      </c>
      <c r="D151" t="s">
        <v>27</v>
      </c>
      <c r="F151">
        <v>0</v>
      </c>
      <c r="I151" s="31" t="e">
        <f>VLOOKUP(A151,'Synthèse des ventes 2022'!$A$1:$C$535,3,FALSE)</f>
        <v>#N/A</v>
      </c>
      <c r="J151">
        <v>0</v>
      </c>
      <c r="K151" s="6" t="str">
        <f>IF(H151="","",H151*L151)</f>
        <v/>
      </c>
      <c r="L151">
        <v>0</v>
      </c>
      <c r="N151">
        <v>1</v>
      </c>
      <c r="O151">
        <v>0</v>
      </c>
      <c r="P151" s="6" t="str">
        <f t="shared" si="8"/>
        <v/>
      </c>
      <c r="Q151">
        <v>1</v>
      </c>
      <c r="R151">
        <v>1</v>
      </c>
      <c r="S151">
        <v>1</v>
      </c>
      <c r="T151">
        <v>1</v>
      </c>
    </row>
    <row r="152" spans="1:21" x14ac:dyDescent="0.25">
      <c r="A152" t="s">
        <v>645</v>
      </c>
      <c r="B152" t="s">
        <v>43</v>
      </c>
      <c r="C152" t="s">
        <v>646</v>
      </c>
      <c r="D152" t="s">
        <v>27</v>
      </c>
      <c r="F152">
        <v>0</v>
      </c>
      <c r="I152" s="31" t="e">
        <f>VLOOKUP(A152,'Synthèse des ventes 2022'!$A$1:$C$535,3,FALSE)</f>
        <v>#N/A</v>
      </c>
      <c r="J152">
        <v>0</v>
      </c>
      <c r="K152" s="6" t="str">
        <f>IF(H152="","",H152*L152)</f>
        <v/>
      </c>
      <c r="L152">
        <v>0</v>
      </c>
      <c r="N152">
        <v>1</v>
      </c>
      <c r="O152">
        <v>0</v>
      </c>
      <c r="P152" s="6" t="str">
        <f t="shared" si="8"/>
        <v/>
      </c>
      <c r="Q152">
        <v>1</v>
      </c>
      <c r="R152">
        <v>1</v>
      </c>
      <c r="S152">
        <v>1</v>
      </c>
      <c r="T152">
        <v>1</v>
      </c>
    </row>
    <row r="153" spans="1:21" x14ac:dyDescent="0.25">
      <c r="A153" t="s">
        <v>649</v>
      </c>
      <c r="B153" t="s">
        <v>28</v>
      </c>
      <c r="C153" t="s">
        <v>650</v>
      </c>
      <c r="D153" t="s">
        <v>27</v>
      </c>
      <c r="F153">
        <v>0</v>
      </c>
      <c r="H153" s="6">
        <f>VLOOKUP(A153,NOMENCLATURE!$B$2:$O$4000,14,FALSE)</f>
        <v>3376</v>
      </c>
      <c r="I153" s="31">
        <f>VLOOKUP(A153,'Synthèse des ventes 2022'!$A$1:$C$535,3,FALSE)</f>
        <v>1</v>
      </c>
      <c r="J153" s="1">
        <v>4515.5</v>
      </c>
      <c r="K153" s="11">
        <f>VLOOKUP(A153,NOMENCLATURE!$B$2:$L$4000,11,FALSE)</f>
        <v>4515.5</v>
      </c>
      <c r="L153">
        <v>0</v>
      </c>
      <c r="O153" s="1">
        <v>5418.6</v>
      </c>
      <c r="P153" s="11">
        <f t="shared" si="8"/>
        <v>5418.5999999999995</v>
      </c>
      <c r="Q153">
        <v>1</v>
      </c>
      <c r="R153">
        <v>1</v>
      </c>
      <c r="S153">
        <v>1</v>
      </c>
      <c r="T153">
        <v>1</v>
      </c>
      <c r="U153">
        <v>1</v>
      </c>
    </row>
    <row r="154" spans="1:21" x14ac:dyDescent="0.25">
      <c r="A154" t="s">
        <v>651</v>
      </c>
      <c r="B154" t="s">
        <v>416</v>
      </c>
      <c r="C154" t="s">
        <v>652</v>
      </c>
      <c r="D154" t="s">
        <v>27</v>
      </c>
      <c r="F154">
        <v>0</v>
      </c>
      <c r="H154" s="6">
        <f>VLOOKUP(A154,NOMENCLATURE!$B$2:$O$4000,14,FALSE)</f>
        <v>12.670999999999999</v>
      </c>
      <c r="I154" s="31">
        <f>VLOOKUP(A154,'Synthèse des ventes 2022'!$A$1:$C$535,3,FALSE)</f>
        <v>40</v>
      </c>
      <c r="J154">
        <v>21.18</v>
      </c>
      <c r="K154" s="6">
        <v>21.18</v>
      </c>
      <c r="L154">
        <v>0</v>
      </c>
      <c r="O154">
        <v>25.42</v>
      </c>
      <c r="P154" s="6">
        <f t="shared" si="8"/>
        <v>25.416</v>
      </c>
    </row>
    <row r="155" spans="1:21" x14ac:dyDescent="0.25">
      <c r="A155" t="s">
        <v>653</v>
      </c>
      <c r="B155" t="s">
        <v>28</v>
      </c>
      <c r="C155" t="s">
        <v>654</v>
      </c>
      <c r="D155" t="s">
        <v>27</v>
      </c>
      <c r="F155">
        <v>833.01</v>
      </c>
      <c r="H155" s="6">
        <f>VLOOKUP(A155,NOMENCLATURE!$B$2:$O$4000,14,FALSE)</f>
        <v>836.36699999999996</v>
      </c>
      <c r="I155" s="31">
        <f>VLOOKUP(A155,'Synthèse des ventes 2022'!$A$1:$C$535,3,FALSE)</f>
        <v>4</v>
      </c>
      <c r="J155" s="1">
        <v>1250.6300000000001</v>
      </c>
      <c r="K155" s="11">
        <v>1250.6300000000001</v>
      </c>
      <c r="L155">
        <v>1.5013384999999999</v>
      </c>
      <c r="O155" s="1">
        <v>1500.76</v>
      </c>
      <c r="P155" s="11">
        <f t="shared" si="8"/>
        <v>1500.7560000000001</v>
      </c>
      <c r="Q155">
        <v>1</v>
      </c>
      <c r="R155">
        <v>1</v>
      </c>
      <c r="S155">
        <v>1</v>
      </c>
      <c r="T155">
        <v>1</v>
      </c>
      <c r="U155">
        <v>1</v>
      </c>
    </row>
    <row r="156" spans="1:21" x14ac:dyDescent="0.25">
      <c r="A156" t="s">
        <v>655</v>
      </c>
      <c r="B156" t="s">
        <v>28</v>
      </c>
      <c r="C156" t="s">
        <v>656</v>
      </c>
      <c r="D156" t="s">
        <v>27</v>
      </c>
      <c r="F156">
        <v>3328.26</v>
      </c>
      <c r="H156" s="6">
        <f>VLOOKUP(A156,NOMENCLATURE!$B$2:$O$4000,14,FALSE)</f>
        <v>3274.9679999999998</v>
      </c>
      <c r="I156" s="31">
        <f>VLOOKUP(A156,'Synthèse des ventes 2022'!$A$1:$C$535,3,FALSE)</f>
        <v>6</v>
      </c>
      <c r="J156" s="1">
        <v>4996.8999999999996</v>
      </c>
      <c r="K156" s="11">
        <v>4996.8999999999996</v>
      </c>
      <c r="L156">
        <v>1.5013551000000001</v>
      </c>
      <c r="O156" s="1">
        <v>5996.28</v>
      </c>
      <c r="P156" s="11">
        <f t="shared" si="8"/>
        <v>5996.28</v>
      </c>
      <c r="Q156">
        <v>1</v>
      </c>
      <c r="R156">
        <v>1</v>
      </c>
      <c r="S156">
        <v>1</v>
      </c>
      <c r="T156">
        <v>1</v>
      </c>
      <c r="U156">
        <v>1</v>
      </c>
    </row>
    <row r="157" spans="1:21" x14ac:dyDescent="0.25">
      <c r="A157" t="s">
        <v>657</v>
      </c>
      <c r="B157" t="s">
        <v>28</v>
      </c>
      <c r="C157" t="s">
        <v>658</v>
      </c>
      <c r="D157" t="s">
        <v>27</v>
      </c>
      <c r="F157">
        <v>3813.06</v>
      </c>
      <c r="H157" s="6">
        <f>VLOOKUP(A157,NOMENCLATURE!$B$2:$O$4000,14,FALSE)</f>
        <v>3892.0360000000001</v>
      </c>
      <c r="I157" s="31">
        <f>VLOOKUP(A157,'Synthèse des ventes 2022'!$A$1:$C$535,3,FALSE)</f>
        <v>1</v>
      </c>
      <c r="J157" s="1">
        <v>5724.1</v>
      </c>
      <c r="K157" s="11">
        <v>5724.1</v>
      </c>
      <c r="L157">
        <v>1.5011828</v>
      </c>
      <c r="O157" s="1">
        <v>6868.92</v>
      </c>
      <c r="P157" s="11">
        <f t="shared" si="8"/>
        <v>6868.92</v>
      </c>
      <c r="Q157">
        <v>1</v>
      </c>
      <c r="R157">
        <v>1</v>
      </c>
      <c r="S157">
        <v>1</v>
      </c>
      <c r="T157">
        <v>1</v>
      </c>
      <c r="U157">
        <v>1</v>
      </c>
    </row>
    <row r="158" spans="1:21" x14ac:dyDescent="0.25">
      <c r="A158" t="s">
        <v>659</v>
      </c>
      <c r="B158" t="s">
        <v>28</v>
      </c>
      <c r="C158" t="s">
        <v>660</v>
      </c>
      <c r="D158" t="s">
        <v>27</v>
      </c>
      <c r="F158">
        <v>6656.52</v>
      </c>
      <c r="H158" s="6">
        <f>VLOOKUP(A158,NOMENCLATURE!$B$2:$O$4000,14,FALSE)</f>
        <v>6549.9359999999997</v>
      </c>
      <c r="I158" s="31" t="e">
        <f>VLOOKUP(A158,'Synthèse des ventes 2022'!$A$1:$C$535,3,FALSE)</f>
        <v>#N/A</v>
      </c>
      <c r="J158" s="1">
        <v>9993.7900000000009</v>
      </c>
      <c r="K158" s="11">
        <v>9993.7900000000009</v>
      </c>
      <c r="L158">
        <v>1.5013536000000001</v>
      </c>
      <c r="O158" s="1">
        <v>11992.55</v>
      </c>
      <c r="P158" s="11">
        <f t="shared" si="8"/>
        <v>11992.548000000001</v>
      </c>
      <c r="Q158">
        <v>1</v>
      </c>
      <c r="R158">
        <v>1</v>
      </c>
      <c r="S158">
        <v>1</v>
      </c>
      <c r="T158">
        <v>1</v>
      </c>
      <c r="U158">
        <v>1</v>
      </c>
    </row>
    <row r="159" spans="1:21" x14ac:dyDescent="0.25">
      <c r="A159" t="s">
        <v>665</v>
      </c>
      <c r="B159" t="s">
        <v>28</v>
      </c>
      <c r="C159" t="s">
        <v>666</v>
      </c>
      <c r="D159" t="s">
        <v>27</v>
      </c>
      <c r="F159">
        <v>0</v>
      </c>
      <c r="H159" s="6">
        <f>VLOOKUP(A159,NOMENCLATURE!$B$2:$O$4000,14,FALSE)</f>
        <v>921.31</v>
      </c>
      <c r="I159" s="31" t="e">
        <f>VLOOKUP(A159,'Synthèse des ventes 2022'!$A$1:$C$535,3,FALSE)</f>
        <v>#N/A</v>
      </c>
      <c r="J159" s="1">
        <v>1326.26</v>
      </c>
      <c r="K159" s="11">
        <f>VLOOKUP(A159,NOMENCLATURE!$B$2:$L$4000,11,FALSE)</f>
        <v>1249.4485</v>
      </c>
      <c r="L159">
        <v>0</v>
      </c>
      <c r="O159" s="1">
        <v>1591.51</v>
      </c>
      <c r="P159" s="11">
        <f t="shared" si="8"/>
        <v>1499.3381999999999</v>
      </c>
      <c r="Q159">
        <v>1</v>
      </c>
      <c r="R159">
        <v>1</v>
      </c>
      <c r="S159">
        <v>1</v>
      </c>
      <c r="T159">
        <v>1</v>
      </c>
      <c r="U159">
        <v>1</v>
      </c>
    </row>
    <row r="160" spans="1:21" x14ac:dyDescent="0.25">
      <c r="A160" t="s">
        <v>669</v>
      </c>
      <c r="B160" t="s">
        <v>28</v>
      </c>
      <c r="C160" t="s">
        <v>670</v>
      </c>
      <c r="D160" t="s">
        <v>27</v>
      </c>
      <c r="F160">
        <v>0</v>
      </c>
      <c r="H160" s="6">
        <f>VLOOKUP(A160,NOMENCLATURE!$B$2:$O$4000,14,FALSE)</f>
        <v>234.39999999999998</v>
      </c>
      <c r="I160" s="31">
        <f>VLOOKUP(A160,'Synthèse des ventes 2022'!$A$1:$C$535,3,FALSE)</f>
        <v>4</v>
      </c>
      <c r="J160">
        <v>362.4</v>
      </c>
      <c r="K160" s="6">
        <f>VLOOKUP(A160,NOMENCLATURE!$B$2:$L$4000,11,FALSE)</f>
        <v>351.59999999999997</v>
      </c>
      <c r="L160">
        <v>0</v>
      </c>
      <c r="O160">
        <v>434.88</v>
      </c>
      <c r="P160" s="6">
        <f t="shared" si="8"/>
        <v>421.91999999999996</v>
      </c>
      <c r="Q160">
        <v>1</v>
      </c>
      <c r="R160">
        <v>1</v>
      </c>
      <c r="S160">
        <v>1</v>
      </c>
      <c r="T160">
        <v>1</v>
      </c>
      <c r="U160">
        <v>1</v>
      </c>
    </row>
    <row r="161" spans="1:21" x14ac:dyDescent="0.25">
      <c r="A161" t="s">
        <v>673</v>
      </c>
      <c r="B161" t="s">
        <v>28</v>
      </c>
      <c r="C161" t="s">
        <v>674</v>
      </c>
      <c r="D161" t="s">
        <v>27</v>
      </c>
      <c r="F161">
        <v>0</v>
      </c>
      <c r="H161" s="6">
        <f>VLOOKUP(A161,NOMENCLATURE!$B$2:$O$4000,14,FALSE)</f>
        <v>522.79999999999995</v>
      </c>
      <c r="I161" s="31">
        <f>VLOOKUP(A161,'Synthèse des ventes 2022'!$A$1:$C$535,3,FALSE)</f>
        <v>17</v>
      </c>
      <c r="J161">
        <v>776.4</v>
      </c>
      <c r="K161" s="6">
        <f>VLOOKUP(A161,NOMENCLATURE!$B$2:$L$4000,11,FALSE)</f>
        <v>757.33999999999992</v>
      </c>
      <c r="L161">
        <v>0</v>
      </c>
      <c r="O161">
        <v>931.68</v>
      </c>
      <c r="P161" s="6">
        <f t="shared" si="8"/>
        <v>908.80799999999988</v>
      </c>
      <c r="Q161">
        <v>1</v>
      </c>
      <c r="R161">
        <v>1</v>
      </c>
      <c r="S161">
        <v>1</v>
      </c>
      <c r="T161">
        <v>1</v>
      </c>
      <c r="U161">
        <v>1</v>
      </c>
    </row>
    <row r="162" spans="1:21" x14ac:dyDescent="0.25">
      <c r="A162" t="s">
        <v>675</v>
      </c>
      <c r="B162" t="s">
        <v>28</v>
      </c>
      <c r="C162" t="s">
        <v>676</v>
      </c>
      <c r="D162" t="s">
        <v>27</v>
      </c>
      <c r="F162">
        <v>0</v>
      </c>
      <c r="H162" s="6">
        <f>VLOOKUP(A162,NOMENCLATURE!$B$2:$O$4000,14,FALSE)</f>
        <v>378.2</v>
      </c>
      <c r="I162" s="31">
        <f>VLOOKUP(A162,'Synthèse des ventes 2022'!$A$1:$C$535,3,FALSE)</f>
        <v>36</v>
      </c>
      <c r="J162">
        <v>574.79999999999995</v>
      </c>
      <c r="K162" s="6">
        <f>VLOOKUP(A162,NOMENCLATURE!$B$2:$L$4000,11,FALSE)</f>
        <v>553.87</v>
      </c>
      <c r="L162">
        <v>0</v>
      </c>
      <c r="O162">
        <v>689.76</v>
      </c>
      <c r="P162" s="6">
        <f t="shared" si="8"/>
        <v>664.64400000000001</v>
      </c>
      <c r="Q162">
        <v>1</v>
      </c>
      <c r="R162">
        <v>1</v>
      </c>
      <c r="S162">
        <v>1</v>
      </c>
      <c r="T162">
        <v>1</v>
      </c>
      <c r="U162">
        <v>1</v>
      </c>
    </row>
    <row r="163" spans="1:21" x14ac:dyDescent="0.25">
      <c r="A163" t="s">
        <v>677</v>
      </c>
      <c r="B163" t="s">
        <v>28</v>
      </c>
      <c r="C163" t="s">
        <v>678</v>
      </c>
      <c r="D163" t="s">
        <v>27</v>
      </c>
      <c r="F163">
        <v>0</v>
      </c>
      <c r="H163" s="6">
        <f>VLOOKUP(A163,NOMENCLATURE!$B$2:$O$4000,14,FALSE)</f>
        <v>578.79999999999995</v>
      </c>
      <c r="I163" s="31">
        <f>VLOOKUP(A163,'Synthèse des ventes 2022'!$A$1:$C$535,3,FALSE)</f>
        <v>8</v>
      </c>
      <c r="J163">
        <v>865.2</v>
      </c>
      <c r="K163" s="6">
        <f>VLOOKUP(A163,NOMENCLATURE!$B$2:$L$4000,11,FALSE)</f>
        <v>841.33999999999992</v>
      </c>
      <c r="L163">
        <v>0</v>
      </c>
      <c r="O163" s="1">
        <v>1038.24</v>
      </c>
      <c r="P163" s="11">
        <f t="shared" si="8"/>
        <v>1009.6079999999998</v>
      </c>
      <c r="Q163">
        <v>1</v>
      </c>
      <c r="R163">
        <v>1</v>
      </c>
      <c r="S163">
        <v>1</v>
      </c>
      <c r="T163">
        <v>1</v>
      </c>
      <c r="U163">
        <v>1</v>
      </c>
    </row>
    <row r="164" spans="1:21" x14ac:dyDescent="0.25">
      <c r="A164" t="s">
        <v>679</v>
      </c>
      <c r="B164" t="s">
        <v>28</v>
      </c>
      <c r="C164" t="s">
        <v>680</v>
      </c>
      <c r="D164" t="s">
        <v>27</v>
      </c>
      <c r="F164">
        <v>0</v>
      </c>
      <c r="H164" s="6">
        <f>VLOOKUP(A164,NOMENCLATURE!$B$2:$O$4000,14,FALSE)</f>
        <v>723.4</v>
      </c>
      <c r="I164" s="31">
        <f>VLOOKUP(A164,'Synthèse des ventes 2022'!$A$1:$C$535,3,FALSE)</f>
        <v>3</v>
      </c>
      <c r="J164" s="1">
        <v>1066.8</v>
      </c>
      <c r="K164" s="11">
        <f>VLOOKUP(A164,NOMENCLATURE!$B$2:$L$4000,11,FALSE)</f>
        <v>1044.81</v>
      </c>
      <c r="L164">
        <v>0</v>
      </c>
      <c r="O164" s="1">
        <v>1280.1600000000001</v>
      </c>
      <c r="P164" s="11">
        <f t="shared" si="8"/>
        <v>1253.7719999999999</v>
      </c>
      <c r="Q164">
        <v>1</v>
      </c>
      <c r="R164">
        <v>1</v>
      </c>
      <c r="S164">
        <v>1</v>
      </c>
      <c r="T164">
        <v>1</v>
      </c>
      <c r="U164">
        <v>1</v>
      </c>
    </row>
    <row r="165" spans="1:21" x14ac:dyDescent="0.25">
      <c r="A165" t="s">
        <v>681</v>
      </c>
      <c r="B165" t="s">
        <v>28</v>
      </c>
      <c r="C165" t="s">
        <v>682</v>
      </c>
      <c r="D165" t="s">
        <v>27</v>
      </c>
      <c r="F165">
        <v>0</v>
      </c>
      <c r="H165" s="6">
        <f>VLOOKUP(A165,NOMENCLATURE!$B$2:$O$4000,14,FALSE)</f>
        <v>779.4</v>
      </c>
      <c r="I165" s="31">
        <f>VLOOKUP(A165,'Synthèse des ventes 2022'!$A$1:$C$535,3,FALSE)</f>
        <v>2</v>
      </c>
      <c r="J165" s="1">
        <v>1155.5999999999999</v>
      </c>
      <c r="K165" s="11">
        <f>VLOOKUP(A165,NOMENCLATURE!$B$2:$L$4000,11,FALSE)</f>
        <v>1128.81</v>
      </c>
      <c r="L165">
        <v>0</v>
      </c>
      <c r="O165" s="1">
        <v>1386.72</v>
      </c>
      <c r="P165" s="11">
        <f t="shared" si="8"/>
        <v>1354.5719999999999</v>
      </c>
      <c r="Q165">
        <v>1</v>
      </c>
      <c r="R165">
        <v>1</v>
      </c>
      <c r="S165">
        <v>1</v>
      </c>
      <c r="T165">
        <v>1</v>
      </c>
      <c r="U165">
        <v>1</v>
      </c>
    </row>
    <row r="166" spans="1:21" x14ac:dyDescent="0.25">
      <c r="A166" t="s">
        <v>683</v>
      </c>
      <c r="B166" t="s">
        <v>28</v>
      </c>
      <c r="C166" t="s">
        <v>684</v>
      </c>
      <c r="D166" t="s">
        <v>27</v>
      </c>
      <c r="F166">
        <v>0</v>
      </c>
      <c r="H166" s="6">
        <f>VLOOKUP(A166,NOMENCLATURE!$B$2:$O$4000,14,FALSE)</f>
        <v>924</v>
      </c>
      <c r="I166" s="31" t="e">
        <f>VLOOKUP(A166,'Synthèse des ventes 2022'!$A$1:$C$535,3,FALSE)</f>
        <v>#N/A</v>
      </c>
      <c r="J166" s="1">
        <v>1357.2</v>
      </c>
      <c r="K166" s="11">
        <f>VLOOKUP(A166,NOMENCLATURE!$B$2:$L$4000,11,FALSE)</f>
        <v>1332.28</v>
      </c>
      <c r="L166">
        <v>0</v>
      </c>
      <c r="O166" s="1">
        <v>1628.64</v>
      </c>
      <c r="P166" s="11">
        <f t="shared" si="8"/>
        <v>1598.7359999999999</v>
      </c>
      <c r="Q166">
        <v>1</v>
      </c>
      <c r="R166">
        <v>1</v>
      </c>
      <c r="S166">
        <v>1</v>
      </c>
      <c r="T166">
        <v>1</v>
      </c>
      <c r="U166">
        <v>1</v>
      </c>
    </row>
    <row r="167" spans="1:21" x14ac:dyDescent="0.25">
      <c r="A167" t="s">
        <v>691</v>
      </c>
      <c r="B167" t="s">
        <v>28</v>
      </c>
      <c r="C167" t="s">
        <v>692</v>
      </c>
      <c r="D167" t="s">
        <v>27</v>
      </c>
      <c r="F167">
        <v>0</v>
      </c>
      <c r="H167" s="6">
        <f>VLOOKUP(A167,NOMENCLATURE!$B$2:$O$4000,14,FALSE)</f>
        <v>1059.9299999999998</v>
      </c>
      <c r="I167" s="31">
        <f>VLOOKUP(A167,'Synthèse des ventes 2022'!$A$1:$C$535,3,FALSE)</f>
        <v>2</v>
      </c>
      <c r="J167" s="1">
        <v>1651.95</v>
      </c>
      <c r="K167" s="11">
        <f>VLOOKUP(A167,NOMENCLATURE!$B$2:$L$4000,11,FALSE)</f>
        <v>1603.395</v>
      </c>
      <c r="L167">
        <v>0</v>
      </c>
      <c r="O167" s="1">
        <v>1982.34</v>
      </c>
      <c r="P167" s="11">
        <f t="shared" si="8"/>
        <v>1924.0739999999998</v>
      </c>
      <c r="Q167">
        <v>1</v>
      </c>
      <c r="R167">
        <v>1</v>
      </c>
      <c r="S167">
        <v>1</v>
      </c>
      <c r="T167">
        <v>1</v>
      </c>
      <c r="U167">
        <v>1</v>
      </c>
    </row>
    <row r="168" spans="1:21" x14ac:dyDescent="0.25">
      <c r="A168" t="s">
        <v>693</v>
      </c>
      <c r="B168" t="s">
        <v>28</v>
      </c>
      <c r="C168" t="s">
        <v>694</v>
      </c>
      <c r="D168" t="s">
        <v>27</v>
      </c>
      <c r="F168">
        <v>0</v>
      </c>
      <c r="H168" s="6">
        <f>VLOOKUP(A168,NOMENCLATURE!$B$2:$O$4000,14,FALSE)</f>
        <v>1172.53</v>
      </c>
      <c r="I168" s="31">
        <f>VLOOKUP(A168,'Synthèse des ventes 2022'!$A$1:$C$535,3,FALSE)</f>
        <v>1</v>
      </c>
      <c r="J168" s="1">
        <v>1863.84</v>
      </c>
      <c r="K168" s="11">
        <f>VLOOKUP(A168,NOMENCLATURE!$B$2:$L$4000,11,FALSE)</f>
        <v>1772.2949999999996</v>
      </c>
      <c r="L168">
        <v>0</v>
      </c>
      <c r="O168" s="1">
        <v>2236.61</v>
      </c>
      <c r="P168" s="11">
        <f t="shared" si="8"/>
        <v>2126.7539999999995</v>
      </c>
      <c r="Q168">
        <v>1</v>
      </c>
      <c r="R168">
        <v>1</v>
      </c>
      <c r="S168">
        <v>1</v>
      </c>
      <c r="T168">
        <v>1</v>
      </c>
      <c r="U168">
        <v>1</v>
      </c>
    </row>
    <row r="169" spans="1:21" x14ac:dyDescent="0.25">
      <c r="A169" t="s">
        <v>695</v>
      </c>
      <c r="B169" t="s">
        <v>28</v>
      </c>
      <c r="C169" t="s">
        <v>696</v>
      </c>
      <c r="D169" t="s">
        <v>27</v>
      </c>
      <c r="F169">
        <v>0</v>
      </c>
      <c r="H169" s="6">
        <f>VLOOKUP(A169,NOMENCLATURE!$B$2:$O$4000,14,FALSE)</f>
        <v>1085.82</v>
      </c>
      <c r="I169" s="31">
        <f>VLOOKUP(A169,'Synthèse des ventes 2022'!$A$1:$C$535,3,FALSE)</f>
        <v>5</v>
      </c>
      <c r="J169" s="1">
        <v>1749.16</v>
      </c>
      <c r="K169" s="11">
        <f>VLOOKUP(A169,NOMENCLATURE!$B$2:$L$4000,11,FALSE)</f>
        <v>1660.9299999999998</v>
      </c>
      <c r="L169">
        <v>0</v>
      </c>
      <c r="O169" s="1">
        <v>2098.9899999999998</v>
      </c>
      <c r="P169" s="11">
        <f t="shared" si="8"/>
        <v>1993.1159999999998</v>
      </c>
      <c r="Q169">
        <v>1</v>
      </c>
      <c r="R169">
        <v>1</v>
      </c>
      <c r="S169">
        <v>1</v>
      </c>
      <c r="T169">
        <v>1</v>
      </c>
      <c r="U169">
        <v>1</v>
      </c>
    </row>
    <row r="170" spans="1:21" x14ac:dyDescent="0.25">
      <c r="A170" t="s">
        <v>697</v>
      </c>
      <c r="B170" t="s">
        <v>28</v>
      </c>
      <c r="C170" t="s">
        <v>698</v>
      </c>
      <c r="D170" t="s">
        <v>27</v>
      </c>
      <c r="F170">
        <v>0</v>
      </c>
      <c r="H170" s="6">
        <f>VLOOKUP(A170,NOMENCLATURE!$B$2:$O$4000,14,FALSE)</f>
        <v>1339.1299999999999</v>
      </c>
      <c r="I170" s="31">
        <f>VLOOKUP(A170,'Synthèse des ventes 2022'!$A$1:$C$535,3,FALSE)</f>
        <v>1</v>
      </c>
      <c r="J170" s="1">
        <v>2161.7399999999998</v>
      </c>
      <c r="K170" s="11">
        <f>VLOOKUP(A170,NOMENCLATURE!$B$2:$L$4000,11,FALSE)</f>
        <v>2056.9949999999999</v>
      </c>
      <c r="L170">
        <v>0</v>
      </c>
      <c r="O170" s="1">
        <v>2594.09</v>
      </c>
      <c r="P170" s="11">
        <f t="shared" si="8"/>
        <v>2468.3939999999998</v>
      </c>
      <c r="Q170">
        <v>1</v>
      </c>
      <c r="R170">
        <v>1</v>
      </c>
      <c r="S170">
        <v>1</v>
      </c>
      <c r="T170">
        <v>1</v>
      </c>
      <c r="U170">
        <v>1</v>
      </c>
    </row>
    <row r="171" spans="1:21" x14ac:dyDescent="0.25">
      <c r="A171" t="s">
        <v>699</v>
      </c>
      <c r="B171" t="s">
        <v>28</v>
      </c>
      <c r="C171" t="s">
        <v>700</v>
      </c>
      <c r="D171" t="s">
        <v>27</v>
      </c>
      <c r="F171">
        <v>0</v>
      </c>
      <c r="H171" s="6">
        <f>VLOOKUP(A171,NOMENCLATURE!$B$2:$O$4000,14,FALSE)</f>
        <v>1451.13</v>
      </c>
      <c r="I171" s="31" t="e">
        <f>VLOOKUP(A171,'Synthèse des ventes 2022'!$A$1:$C$535,3,FALSE)</f>
        <v>#N/A</v>
      </c>
      <c r="J171" s="1">
        <v>2339.34</v>
      </c>
      <c r="K171" s="11">
        <f>VLOOKUP(A171,NOMENCLATURE!$B$2:$L$4000,11,FALSE)</f>
        <v>2224.9949999999999</v>
      </c>
      <c r="L171">
        <v>0</v>
      </c>
      <c r="O171" s="1">
        <v>2807.21</v>
      </c>
      <c r="P171" s="11">
        <f t="shared" si="8"/>
        <v>2669.9939999999997</v>
      </c>
      <c r="Q171">
        <v>1</v>
      </c>
      <c r="R171">
        <v>1</v>
      </c>
      <c r="S171">
        <v>1</v>
      </c>
      <c r="T171">
        <v>1</v>
      </c>
      <c r="U171">
        <v>1</v>
      </c>
    </row>
    <row r="172" spans="1:21" x14ac:dyDescent="0.25">
      <c r="A172" t="s">
        <v>701</v>
      </c>
      <c r="B172" t="s">
        <v>28</v>
      </c>
      <c r="C172" t="s">
        <v>702</v>
      </c>
      <c r="D172" t="s">
        <v>27</v>
      </c>
      <c r="F172">
        <v>0</v>
      </c>
      <c r="H172" s="6">
        <f>VLOOKUP(A172,NOMENCLATURE!$B$2:$O$4000,14,FALSE)</f>
        <v>1563.1299999999999</v>
      </c>
      <c r="I172" s="31">
        <f>VLOOKUP(A172,'Synthèse des ventes 2022'!$A$1:$C$535,3,FALSE)</f>
        <v>2</v>
      </c>
      <c r="J172" s="1">
        <v>2516.94</v>
      </c>
      <c r="K172" s="11">
        <f>VLOOKUP(A172,NOMENCLATURE!$B$2:$L$4000,11,FALSE)</f>
        <v>2392.9949999999999</v>
      </c>
      <c r="L172">
        <v>0</v>
      </c>
      <c r="O172" s="1">
        <v>3020.33</v>
      </c>
      <c r="P172" s="11">
        <f t="shared" si="8"/>
        <v>2871.5939999999996</v>
      </c>
      <c r="Q172">
        <v>1</v>
      </c>
      <c r="R172">
        <v>1</v>
      </c>
      <c r="S172">
        <v>1</v>
      </c>
      <c r="T172">
        <v>1</v>
      </c>
      <c r="U172">
        <v>1</v>
      </c>
    </row>
    <row r="173" spans="1:21" x14ac:dyDescent="0.25">
      <c r="A173" t="s">
        <v>703</v>
      </c>
      <c r="B173" t="s">
        <v>28</v>
      </c>
      <c r="C173" t="s">
        <v>704</v>
      </c>
      <c r="D173" t="s">
        <v>27</v>
      </c>
      <c r="F173">
        <v>0</v>
      </c>
      <c r="H173" s="6">
        <f>VLOOKUP(A173,NOMENCLATURE!$B$2:$O$4000,14,FALSE)</f>
        <v>562.29999999999995</v>
      </c>
      <c r="I173" s="31" t="e">
        <f>VLOOKUP(A173,'Synthèse des ventes 2022'!$A$1:$C$535,3,FALSE)</f>
        <v>#N/A</v>
      </c>
      <c r="J173">
        <v>883.05</v>
      </c>
      <c r="K173" s="6">
        <f>VLOOKUP(A173,NOMENCLATURE!$B$2:$L$4000,11,FALSE)</f>
        <v>843.44999999999993</v>
      </c>
      <c r="L173">
        <v>0</v>
      </c>
      <c r="O173" s="1">
        <v>1059.6600000000001</v>
      </c>
      <c r="P173" s="11">
        <f t="shared" si="8"/>
        <v>1012.1399999999999</v>
      </c>
      <c r="Q173">
        <v>1</v>
      </c>
      <c r="R173">
        <v>1</v>
      </c>
      <c r="S173">
        <v>1</v>
      </c>
      <c r="T173">
        <v>1</v>
      </c>
      <c r="U173">
        <v>1</v>
      </c>
    </row>
    <row r="174" spans="1:21" x14ac:dyDescent="0.25">
      <c r="A174" t="s">
        <v>707</v>
      </c>
      <c r="B174" t="s">
        <v>416</v>
      </c>
      <c r="C174" t="s">
        <v>708</v>
      </c>
      <c r="D174" t="s">
        <v>27</v>
      </c>
      <c r="F174">
        <v>0</v>
      </c>
      <c r="H174" s="6">
        <f>VLOOKUP(A174,NOMENCLATURE!$B$2:$O$4000,14,FALSE)</f>
        <v>13.625</v>
      </c>
      <c r="I174" s="31">
        <f>VLOOKUP(A174,'Synthèse des ventes 2022'!$A$1:$C$535,3,FALSE)</f>
        <v>94</v>
      </c>
      <c r="J174">
        <v>25.15</v>
      </c>
      <c r="K174" s="6">
        <v>25.15</v>
      </c>
      <c r="L174">
        <v>0</v>
      </c>
      <c r="O174">
        <v>30.18</v>
      </c>
      <c r="P174" s="6">
        <f t="shared" si="8"/>
        <v>30.179999999999996</v>
      </c>
    </row>
    <row r="175" spans="1:21" x14ac:dyDescent="0.25">
      <c r="A175" t="s">
        <v>717</v>
      </c>
      <c r="B175" t="s">
        <v>28</v>
      </c>
      <c r="C175" t="s">
        <v>718</v>
      </c>
      <c r="D175" t="s">
        <v>27</v>
      </c>
      <c r="F175">
        <v>0</v>
      </c>
      <c r="H175" s="6">
        <f>VLOOKUP(A175,NOMENCLATURE!$B$2:$O$4000,14,FALSE)</f>
        <v>69.42</v>
      </c>
      <c r="I175" s="31">
        <f>VLOOKUP(A175,'Synthèse des ventes 2022'!$A$1:$C$535,3,FALSE)</f>
        <v>164</v>
      </c>
      <c r="J175">
        <v>138.33000000000001</v>
      </c>
      <c r="K175" s="6">
        <f>VLOOKUP(A175,NOMENCLATURE!$B$2:$L$4000,11,FALSE)</f>
        <v>140.215</v>
      </c>
      <c r="L175">
        <v>0</v>
      </c>
      <c r="O175">
        <v>166</v>
      </c>
      <c r="P175" s="6">
        <f t="shared" si="8"/>
        <v>168.25800000000001</v>
      </c>
      <c r="Q175">
        <v>1</v>
      </c>
      <c r="R175">
        <v>1</v>
      </c>
      <c r="S175">
        <v>1</v>
      </c>
      <c r="T175">
        <v>1</v>
      </c>
      <c r="U175">
        <v>1</v>
      </c>
    </row>
    <row r="176" spans="1:21" x14ac:dyDescent="0.25">
      <c r="A176" t="s">
        <v>743</v>
      </c>
      <c r="B176" t="s">
        <v>416</v>
      </c>
      <c r="C176" t="s">
        <v>744</v>
      </c>
      <c r="D176" t="s">
        <v>27</v>
      </c>
      <c r="F176">
        <v>0</v>
      </c>
      <c r="H176" s="6">
        <f>VLOOKUP(A176,NOMENCLATURE!$B$2:$O$4000,14,FALSE)</f>
        <v>328.59</v>
      </c>
      <c r="I176" s="31">
        <f>VLOOKUP(A176,'Synthèse des ventes 2022'!$A$1:$C$535,3,FALSE)</f>
        <v>152</v>
      </c>
      <c r="J176">
        <v>573.52</v>
      </c>
      <c r="K176" s="6">
        <f>VLOOKUP(A176,NOMENCLATURE!$B$2:$L$4000,11,FALSE)</f>
        <v>576.69375842780005</v>
      </c>
      <c r="L176">
        <v>0</v>
      </c>
      <c r="O176">
        <v>688.22</v>
      </c>
      <c r="P176" s="6">
        <f t="shared" si="8"/>
        <v>692.03251011335999</v>
      </c>
    </row>
    <row r="177" spans="1:21" x14ac:dyDescent="0.25">
      <c r="A177" t="s">
        <v>902</v>
      </c>
      <c r="B177" t="s">
        <v>28</v>
      </c>
      <c r="C177" t="s">
        <v>903</v>
      </c>
      <c r="D177" t="s">
        <v>27</v>
      </c>
      <c r="F177">
        <v>0</v>
      </c>
      <c r="H177" s="6">
        <f>VLOOKUP(A177,NOMENCLATURE!$B$2:$O$4000,14,FALSE)</f>
        <v>152.12</v>
      </c>
      <c r="I177" s="31" t="e">
        <f>VLOOKUP(A177,'Synthèse des ventes 2022'!$A$1:$C$535,3,FALSE)</f>
        <v>#N/A</v>
      </c>
      <c r="J177">
        <v>0</v>
      </c>
      <c r="K177" s="6">
        <f>VLOOKUP(A177,NOMENCLATURE!$B$2:$L$4000,11,FALSE)</f>
        <v>268.44479999999999</v>
      </c>
      <c r="L177">
        <v>0</v>
      </c>
      <c r="N177">
        <v>1</v>
      </c>
      <c r="O177">
        <v>0</v>
      </c>
      <c r="P177" s="6">
        <f t="shared" si="8"/>
        <v>322.13376</v>
      </c>
      <c r="Q177">
        <v>1</v>
      </c>
      <c r="R177">
        <v>1</v>
      </c>
      <c r="S177">
        <v>1</v>
      </c>
      <c r="T177">
        <v>1</v>
      </c>
      <c r="U177">
        <v>1</v>
      </c>
    </row>
    <row r="178" spans="1:21" x14ac:dyDescent="0.25">
      <c r="A178" t="s">
        <v>906</v>
      </c>
      <c r="B178" t="s">
        <v>43</v>
      </c>
      <c r="C178" t="s">
        <v>907</v>
      </c>
      <c r="D178" t="s">
        <v>27</v>
      </c>
      <c r="F178">
        <v>0</v>
      </c>
      <c r="I178" s="31" t="e">
        <f>VLOOKUP(A178,'Synthèse des ventes 2022'!$A$1:$C$535,3,FALSE)</f>
        <v>#N/A</v>
      </c>
      <c r="J178">
        <v>0</v>
      </c>
      <c r="K178" s="6" t="str">
        <f>IF(H178="","",H178*L178)</f>
        <v/>
      </c>
      <c r="L178">
        <v>0</v>
      </c>
      <c r="N178">
        <v>1</v>
      </c>
      <c r="O178">
        <v>0</v>
      </c>
      <c r="P178" s="6" t="str">
        <f t="shared" si="8"/>
        <v/>
      </c>
      <c r="Q178">
        <v>1</v>
      </c>
      <c r="R178">
        <v>1</v>
      </c>
      <c r="S178">
        <v>1</v>
      </c>
      <c r="T178">
        <v>1</v>
      </c>
      <c r="U178">
        <v>1</v>
      </c>
    </row>
    <row r="179" spans="1:21" x14ac:dyDescent="0.25">
      <c r="A179" t="s">
        <v>938</v>
      </c>
      <c r="B179" t="s">
        <v>416</v>
      </c>
      <c r="C179" t="s">
        <v>939</v>
      </c>
      <c r="D179" t="s">
        <v>27</v>
      </c>
      <c r="F179">
        <v>0</v>
      </c>
      <c r="H179" s="6">
        <f>VLOOKUP(A179,NOMENCLATURE!$B$2:$O$4000,14,FALSE)</f>
        <v>238.42999999999998</v>
      </c>
      <c r="I179" s="31">
        <f>VLOOKUP(A179,'Synthèse des ventes 2022'!$A$1:$C$535,3,FALSE)</f>
        <v>274</v>
      </c>
      <c r="J179">
        <v>547.57000000000005</v>
      </c>
      <c r="K179" s="6">
        <f>VLOOKUP(A179,NOMENCLATURE!$B$2:$L$4000,11,FALSE)</f>
        <v>550.95500000000004</v>
      </c>
      <c r="L179">
        <v>0</v>
      </c>
      <c r="O179">
        <v>657.08</v>
      </c>
      <c r="P179" s="6">
        <f t="shared" si="8"/>
        <v>661.14600000000007</v>
      </c>
    </row>
    <row r="180" spans="1:21" x14ac:dyDescent="0.25">
      <c r="A180" t="s">
        <v>984</v>
      </c>
      <c r="B180" t="s">
        <v>28</v>
      </c>
      <c r="C180" t="s">
        <v>985</v>
      </c>
      <c r="D180" t="s">
        <v>27</v>
      </c>
      <c r="F180">
        <v>0</v>
      </c>
      <c r="H180" s="6">
        <f>VLOOKUP(A180,NOMENCLATURE!$B$2:$O$4000,14,FALSE)</f>
        <v>644.54999999999995</v>
      </c>
      <c r="I180" s="31">
        <f>VLOOKUP(A180,'Synthèse des ventes 2022'!$A$1:$C$535,3,FALSE)</f>
        <v>170</v>
      </c>
      <c r="J180">
        <v>949.78</v>
      </c>
      <c r="K180" s="6">
        <f>VLOOKUP(A180,NOMENCLATURE!$B$2:$L$4000,11,FALSE)</f>
        <v>909.68249999999989</v>
      </c>
      <c r="L180">
        <v>0</v>
      </c>
      <c r="O180" s="1">
        <v>1139.74</v>
      </c>
      <c r="P180" s="11">
        <f t="shared" si="8"/>
        <v>1091.6189999999999</v>
      </c>
      <c r="Q180">
        <v>1</v>
      </c>
      <c r="R180">
        <v>1</v>
      </c>
      <c r="S180">
        <v>1</v>
      </c>
      <c r="T180">
        <v>1</v>
      </c>
      <c r="U180">
        <v>1</v>
      </c>
    </row>
    <row r="181" spans="1:21" x14ac:dyDescent="0.25">
      <c r="A181" t="s">
        <v>986</v>
      </c>
      <c r="B181" t="s">
        <v>28</v>
      </c>
      <c r="C181" t="s">
        <v>987</v>
      </c>
      <c r="D181" t="s">
        <v>27</v>
      </c>
      <c r="F181">
        <v>0</v>
      </c>
      <c r="H181" s="6">
        <f>VLOOKUP(A181,NOMENCLATURE!$B$2:$O$4000,14,FALSE)</f>
        <v>819.27</v>
      </c>
      <c r="I181" s="31">
        <f>VLOOKUP(A181,'Synthèse des ventes 2022'!$A$1:$C$535,3,FALSE)</f>
        <v>379</v>
      </c>
      <c r="J181" s="1">
        <v>1197.78</v>
      </c>
      <c r="K181" s="11">
        <f>VLOOKUP(A181,NOMENCLATURE!$B$2:$L$4000,11,FALSE)</f>
        <v>1145.2945</v>
      </c>
      <c r="L181">
        <v>0</v>
      </c>
      <c r="O181" s="1">
        <v>1437.34</v>
      </c>
      <c r="P181" s="11">
        <f t="shared" si="8"/>
        <v>1374.3534</v>
      </c>
      <c r="Q181">
        <v>1</v>
      </c>
      <c r="R181">
        <v>1</v>
      </c>
      <c r="S181">
        <v>1</v>
      </c>
      <c r="T181">
        <v>1</v>
      </c>
      <c r="U181">
        <v>1</v>
      </c>
    </row>
    <row r="182" spans="1:21" x14ac:dyDescent="0.25">
      <c r="A182" t="s">
        <v>988</v>
      </c>
      <c r="B182" t="s">
        <v>28</v>
      </c>
      <c r="C182" t="s">
        <v>989</v>
      </c>
      <c r="D182" t="s">
        <v>27</v>
      </c>
      <c r="F182">
        <v>0</v>
      </c>
      <c r="H182" s="6">
        <f>VLOOKUP(A182,NOMENCLATURE!$B$2:$O$4000,14,FALSE)</f>
        <v>929.82999999999993</v>
      </c>
      <c r="I182" s="31">
        <f>VLOOKUP(A182,'Synthèse des ventes 2022'!$A$1:$C$535,3,FALSE)</f>
        <v>491</v>
      </c>
      <c r="J182" s="1">
        <v>1364.62</v>
      </c>
      <c r="K182" s="11">
        <f>VLOOKUP(A182,NOMENCLATURE!$B$2:$L$4000,11,FALSE)</f>
        <v>1302.9504999999999</v>
      </c>
      <c r="L182">
        <v>0</v>
      </c>
      <c r="O182" s="1">
        <v>1637.54</v>
      </c>
      <c r="P182" s="11">
        <f t="shared" si="8"/>
        <v>1563.5405999999998</v>
      </c>
      <c r="Q182">
        <v>1</v>
      </c>
      <c r="R182">
        <v>1</v>
      </c>
      <c r="S182">
        <v>1</v>
      </c>
      <c r="T182">
        <v>1</v>
      </c>
      <c r="U182">
        <v>1</v>
      </c>
    </row>
    <row r="183" spans="1:21" x14ac:dyDescent="0.25">
      <c r="A183" t="s">
        <v>990</v>
      </c>
      <c r="B183" t="s">
        <v>28</v>
      </c>
      <c r="C183" t="s">
        <v>991</v>
      </c>
      <c r="D183" t="s">
        <v>27</v>
      </c>
      <c r="F183">
        <v>0</v>
      </c>
      <c r="H183" s="6">
        <f>VLOOKUP(A183,NOMENCLATURE!$B$2:$O$4000,14,FALSE)</f>
        <v>1180.52</v>
      </c>
      <c r="I183" s="31">
        <f>VLOOKUP(A183,'Synthèse des ventes 2022'!$A$1:$C$535,3,FALSE)</f>
        <v>307</v>
      </c>
      <c r="J183" s="1">
        <v>1718.08</v>
      </c>
      <c r="K183" s="11">
        <f>VLOOKUP(A183,NOMENCLATURE!$B$2:$L$4000,11,FALSE)</f>
        <v>1649.6420000000001</v>
      </c>
      <c r="L183">
        <v>0</v>
      </c>
      <c r="O183" s="1">
        <v>2061.6999999999998</v>
      </c>
      <c r="P183" s="11">
        <f t="shared" si="8"/>
        <v>1979.5704000000001</v>
      </c>
      <c r="Q183">
        <v>1</v>
      </c>
      <c r="R183">
        <v>1</v>
      </c>
      <c r="S183">
        <v>1</v>
      </c>
      <c r="T183">
        <v>1</v>
      </c>
    </row>
    <row r="184" spans="1:21" x14ac:dyDescent="0.25">
      <c r="A184" t="s">
        <v>992</v>
      </c>
      <c r="B184" t="s">
        <v>28</v>
      </c>
      <c r="C184" t="s">
        <v>993</v>
      </c>
      <c r="D184" t="s">
        <v>27</v>
      </c>
      <c r="F184">
        <v>0</v>
      </c>
      <c r="H184" s="6">
        <f>VLOOKUP(A184,NOMENCLATURE!$B$2:$O$4000,14,FALSE)</f>
        <v>1239.54</v>
      </c>
      <c r="I184" s="31">
        <f>VLOOKUP(A184,'Synthèse des ventes 2022'!$A$1:$C$535,3,FALSE)</f>
        <v>144</v>
      </c>
      <c r="J184" s="1">
        <v>1811.11</v>
      </c>
      <c r="K184" s="11">
        <f>VLOOKUP(A184,NOMENCLATURE!$B$2:$L$4000,11,FALSE)</f>
        <v>1737.7190000000001</v>
      </c>
      <c r="L184">
        <v>0</v>
      </c>
      <c r="O184" s="1">
        <v>2173.33</v>
      </c>
      <c r="P184" s="11">
        <f t="shared" si="8"/>
        <v>2085.2628</v>
      </c>
      <c r="Q184">
        <v>1</v>
      </c>
      <c r="R184">
        <v>1</v>
      </c>
      <c r="S184">
        <v>1</v>
      </c>
      <c r="T184">
        <v>1</v>
      </c>
      <c r="U184">
        <v>1</v>
      </c>
    </row>
    <row r="185" spans="1:21" x14ac:dyDescent="0.25">
      <c r="A185" t="s">
        <v>994</v>
      </c>
      <c r="B185" t="s">
        <v>28</v>
      </c>
      <c r="C185" t="s">
        <v>995</v>
      </c>
      <c r="D185" t="s">
        <v>27</v>
      </c>
      <c r="F185">
        <v>0</v>
      </c>
      <c r="H185" s="6">
        <f>VLOOKUP(A185,NOMENCLATURE!$B$2:$O$4000,14,FALSE)</f>
        <v>1540.7499999999998</v>
      </c>
      <c r="I185" s="31">
        <f>VLOOKUP(A185,'Synthèse des ventes 2022'!$A$1:$C$535,3,FALSE)</f>
        <v>110</v>
      </c>
      <c r="J185" s="1">
        <v>2236.92</v>
      </c>
      <c r="K185" s="11">
        <f>VLOOKUP(A185,NOMENCLATURE!$B$2:$L$4000,11,FALSE)</f>
        <v>2152.6124999999997</v>
      </c>
      <c r="L185">
        <v>0</v>
      </c>
      <c r="O185" s="1">
        <v>2684.3</v>
      </c>
      <c r="P185" s="11">
        <f t="shared" si="8"/>
        <v>2583.1349999999998</v>
      </c>
      <c r="Q185">
        <v>1</v>
      </c>
      <c r="R185">
        <v>1</v>
      </c>
      <c r="S185">
        <v>1</v>
      </c>
      <c r="T185">
        <v>1</v>
      </c>
      <c r="U185">
        <v>1</v>
      </c>
    </row>
    <row r="186" spans="1:21" x14ac:dyDescent="0.25">
      <c r="A186" t="s">
        <v>996</v>
      </c>
      <c r="B186" t="s">
        <v>28</v>
      </c>
      <c r="C186" t="s">
        <v>997</v>
      </c>
      <c r="D186" t="s">
        <v>27</v>
      </c>
      <c r="F186">
        <v>0</v>
      </c>
      <c r="H186" s="6">
        <f>VLOOKUP(A186,NOMENCLATURE!$B$2:$O$4000,14,FALSE)</f>
        <v>1599.77</v>
      </c>
      <c r="I186" s="31">
        <f>VLOOKUP(A186,'Synthèse des ventes 2022'!$A$1:$C$535,3,FALSE)</f>
        <v>50</v>
      </c>
      <c r="J186" s="1">
        <v>2329.94</v>
      </c>
      <c r="K186" s="11">
        <f>VLOOKUP(A186,NOMENCLATURE!$B$2:$L$4000,11,FALSE)</f>
        <v>2240.6895</v>
      </c>
      <c r="L186">
        <v>0</v>
      </c>
      <c r="O186" s="1">
        <v>2795.93</v>
      </c>
      <c r="P186" s="11">
        <f t="shared" si="8"/>
        <v>2688.8273999999997</v>
      </c>
      <c r="Q186">
        <v>1</v>
      </c>
      <c r="R186">
        <v>1</v>
      </c>
      <c r="S186">
        <v>1</v>
      </c>
      <c r="T186">
        <v>1</v>
      </c>
      <c r="U186">
        <v>1</v>
      </c>
    </row>
    <row r="187" spans="1:21" x14ac:dyDescent="0.25">
      <c r="A187" t="s">
        <v>998</v>
      </c>
      <c r="B187" t="s">
        <v>28</v>
      </c>
      <c r="C187" t="s">
        <v>999</v>
      </c>
      <c r="D187" t="s">
        <v>27</v>
      </c>
      <c r="F187">
        <v>0</v>
      </c>
      <c r="H187" s="6">
        <f>VLOOKUP(A187,NOMENCLATURE!$B$2:$O$4000,14,FALSE)</f>
        <v>1747.39</v>
      </c>
      <c r="I187" s="31">
        <f>VLOOKUP(A187,'Synthèse des ventes 2022'!$A$1:$C$535,3,FALSE)</f>
        <v>73</v>
      </c>
      <c r="J187" s="1">
        <v>2535.77</v>
      </c>
      <c r="K187" s="11">
        <f>VLOOKUP(A187,NOMENCLATURE!$B$2:$L$4000,11,FALSE)</f>
        <v>2448.2365</v>
      </c>
      <c r="L187">
        <v>0</v>
      </c>
      <c r="O187" s="1">
        <v>3042.92</v>
      </c>
      <c r="P187" s="11">
        <f t="shared" si="8"/>
        <v>2937.8838000000001</v>
      </c>
      <c r="Q187">
        <v>1</v>
      </c>
      <c r="R187">
        <v>1</v>
      </c>
      <c r="S187">
        <v>1</v>
      </c>
      <c r="T187">
        <v>1</v>
      </c>
      <c r="U187">
        <v>1</v>
      </c>
    </row>
    <row r="188" spans="1:21" x14ac:dyDescent="0.25">
      <c r="A188" t="s">
        <v>1000</v>
      </c>
      <c r="B188" t="s">
        <v>28</v>
      </c>
      <c r="C188" t="s">
        <v>1001</v>
      </c>
      <c r="D188" t="s">
        <v>27</v>
      </c>
      <c r="F188">
        <v>0</v>
      </c>
      <c r="H188" s="6">
        <f>VLOOKUP(A188,NOMENCLATURE!$B$2:$O$4000,14,FALSE)</f>
        <v>2043.9599999999998</v>
      </c>
      <c r="I188" s="31">
        <f>VLOOKUP(A188,'Synthèse des ventes 2022'!$A$1:$C$535,3,FALSE)</f>
        <v>31</v>
      </c>
      <c r="J188" s="1">
        <v>3060.4</v>
      </c>
      <c r="K188" s="11">
        <f>VLOOKUP(A188,NOMENCLATURE!$B$2:$L$4000,11,FALSE)</f>
        <v>2936.2154999999998</v>
      </c>
      <c r="L188">
        <v>0</v>
      </c>
      <c r="O188" s="1">
        <v>3672.48</v>
      </c>
      <c r="P188" s="11">
        <f t="shared" si="8"/>
        <v>3523.4585999999995</v>
      </c>
      <c r="Q188">
        <v>1</v>
      </c>
      <c r="R188">
        <v>1</v>
      </c>
      <c r="S188">
        <v>1</v>
      </c>
      <c r="T188">
        <v>1</v>
      </c>
      <c r="U188">
        <v>1</v>
      </c>
    </row>
    <row r="189" spans="1:21" x14ac:dyDescent="0.25">
      <c r="A189" t="s">
        <v>1002</v>
      </c>
      <c r="B189" t="s">
        <v>28</v>
      </c>
      <c r="C189" t="s">
        <v>1003</v>
      </c>
      <c r="D189" t="s">
        <v>27</v>
      </c>
      <c r="F189">
        <v>0</v>
      </c>
      <c r="H189" s="6">
        <f>VLOOKUP(A189,NOMENCLATURE!$B$2:$O$4000,14,FALSE)</f>
        <v>2369.3299999999995</v>
      </c>
      <c r="I189" s="31">
        <f>VLOOKUP(A189,'Synthèse des ventes 2022'!$A$1:$C$535,3,FALSE)</f>
        <v>12</v>
      </c>
      <c r="J189" s="1">
        <v>3577.03</v>
      </c>
      <c r="K189" s="11">
        <f>VLOOKUP(A189,NOMENCLATURE!$B$2:$L$4000,11,FALSE)</f>
        <v>3392.3549999999996</v>
      </c>
      <c r="L189">
        <v>0</v>
      </c>
      <c r="O189" s="1">
        <v>4292.4399999999996</v>
      </c>
      <c r="P189" s="11">
        <f t="shared" si="8"/>
        <v>4070.8259999999991</v>
      </c>
      <c r="Q189">
        <v>1</v>
      </c>
      <c r="R189">
        <v>1</v>
      </c>
      <c r="S189">
        <v>1</v>
      </c>
      <c r="T189">
        <v>1</v>
      </c>
      <c r="U189">
        <v>1</v>
      </c>
    </row>
    <row r="190" spans="1:21" x14ac:dyDescent="0.25">
      <c r="A190" t="s">
        <v>1004</v>
      </c>
      <c r="B190" t="s">
        <v>28</v>
      </c>
      <c r="C190" t="s">
        <v>1005</v>
      </c>
      <c r="D190" t="s">
        <v>27</v>
      </c>
      <c r="F190">
        <v>0</v>
      </c>
      <c r="H190" s="6">
        <f>VLOOKUP(A190,NOMENCLATURE!$B$2:$O$4000,14,FALSE)</f>
        <v>2661.75</v>
      </c>
      <c r="I190" s="31">
        <f>VLOOKUP(A190,'Synthèse des ventes 2022'!$A$1:$C$535,3,FALSE)</f>
        <v>13</v>
      </c>
      <c r="J190" s="1">
        <v>4054.75</v>
      </c>
      <c r="K190" s="11">
        <f>VLOOKUP(A190,NOMENCLATURE!$B$2:$L$4000,11,FALSE)</f>
        <v>3846.9120000000003</v>
      </c>
      <c r="L190">
        <v>0</v>
      </c>
      <c r="O190" s="1">
        <v>4865.7</v>
      </c>
      <c r="P190" s="11">
        <f t="shared" si="8"/>
        <v>4616.2943999999998</v>
      </c>
      <c r="Q190">
        <v>1</v>
      </c>
      <c r="R190">
        <v>1</v>
      </c>
      <c r="S190">
        <v>1</v>
      </c>
      <c r="T190">
        <v>1</v>
      </c>
      <c r="U190">
        <v>1</v>
      </c>
    </row>
    <row r="191" spans="1:21" x14ac:dyDescent="0.25">
      <c r="A191" t="s">
        <v>1006</v>
      </c>
      <c r="B191" t="s">
        <v>28</v>
      </c>
      <c r="C191" t="s">
        <v>1007</v>
      </c>
      <c r="D191" t="s">
        <v>27</v>
      </c>
      <c r="F191">
        <v>0</v>
      </c>
      <c r="H191" s="6">
        <f>VLOOKUP(A191,NOMENCLATURE!$B$2:$O$4000,14,FALSE)</f>
        <v>2761.49</v>
      </c>
      <c r="I191" s="31">
        <f>VLOOKUP(A191,'Synthèse des ventes 2022'!$A$1:$C$535,3,FALSE)</f>
        <v>1</v>
      </c>
      <c r="J191" s="1">
        <v>4240.8</v>
      </c>
      <c r="K191" s="11">
        <f>VLOOKUP(A191,NOMENCLATURE!$B$2:$L$4000,11,FALSE)</f>
        <v>3998.3609999999999</v>
      </c>
      <c r="L191">
        <v>0</v>
      </c>
      <c r="O191" s="1">
        <v>5088.96</v>
      </c>
      <c r="P191" s="11">
        <f t="shared" si="8"/>
        <v>4798.0331999999999</v>
      </c>
      <c r="Q191">
        <v>1</v>
      </c>
      <c r="R191">
        <v>1</v>
      </c>
      <c r="S191">
        <v>1</v>
      </c>
      <c r="T191">
        <v>1</v>
      </c>
      <c r="U191">
        <v>1</v>
      </c>
    </row>
    <row r="192" spans="1:21" x14ac:dyDescent="0.25">
      <c r="A192" t="s">
        <v>1008</v>
      </c>
      <c r="B192" t="s">
        <v>28</v>
      </c>
      <c r="C192" t="s">
        <v>1009</v>
      </c>
      <c r="D192" t="s">
        <v>27</v>
      </c>
      <c r="F192">
        <v>0</v>
      </c>
      <c r="H192" s="6">
        <f>VLOOKUP(A192,NOMENCLATURE!$B$2:$O$4000,14,FALSE)</f>
        <v>2885.75</v>
      </c>
      <c r="I192" s="31">
        <f>VLOOKUP(A192,'Synthèse des ventes 2022'!$A$1:$C$535,3,FALSE)</f>
        <v>3</v>
      </c>
      <c r="J192" s="1">
        <v>4409.95</v>
      </c>
      <c r="K192" s="11">
        <f>VLOOKUP(A192,NOMENCLATURE!$B$2:$L$4000,11,FALSE)</f>
        <v>4182.9120000000003</v>
      </c>
      <c r="L192">
        <v>0</v>
      </c>
      <c r="O192" s="1">
        <v>5291.94</v>
      </c>
      <c r="P192" s="11">
        <f t="shared" si="8"/>
        <v>5019.4944000000005</v>
      </c>
      <c r="Q192">
        <v>1</v>
      </c>
      <c r="R192">
        <v>1</v>
      </c>
      <c r="S192">
        <v>1</v>
      </c>
      <c r="T192">
        <v>1</v>
      </c>
      <c r="U192">
        <v>1</v>
      </c>
    </row>
    <row r="193" spans="1:21" x14ac:dyDescent="0.25">
      <c r="A193" t="s">
        <v>1034</v>
      </c>
      <c r="B193" t="s">
        <v>43</v>
      </c>
      <c r="C193" t="s">
        <v>1035</v>
      </c>
      <c r="D193" t="s">
        <v>27</v>
      </c>
      <c r="F193">
        <v>0</v>
      </c>
      <c r="I193" s="31">
        <f>VLOOKUP(A193,'Synthèse des ventes 2022'!$A$1:$C$535,3,FALSE)</f>
        <v>2</v>
      </c>
      <c r="J193">
        <v>484.84</v>
      </c>
      <c r="K193" s="6">
        <v>484.84</v>
      </c>
      <c r="L193">
        <v>0</v>
      </c>
      <c r="O193">
        <v>581.80999999999995</v>
      </c>
      <c r="P193" s="6">
        <f t="shared" si="8"/>
        <v>581.80799999999999</v>
      </c>
      <c r="Q193">
        <v>1</v>
      </c>
      <c r="R193">
        <v>1</v>
      </c>
      <c r="S193">
        <v>1</v>
      </c>
      <c r="T193">
        <v>1</v>
      </c>
    </row>
    <row r="194" spans="1:21" x14ac:dyDescent="0.25">
      <c r="A194" t="s">
        <v>1046</v>
      </c>
      <c r="B194" t="s">
        <v>28</v>
      </c>
      <c r="C194" t="s">
        <v>1047</v>
      </c>
      <c r="D194" t="s">
        <v>27</v>
      </c>
      <c r="F194">
        <v>0</v>
      </c>
      <c r="H194" s="6">
        <f>VLOOKUP(A194,NOMENCLATURE!$B$2:$O$4000,14,FALSE)</f>
        <v>1197.74</v>
      </c>
      <c r="I194" s="31">
        <f>VLOOKUP(A194,'Synthèse des ventes 2022'!$A$1:$C$535,3,FALSE)</f>
        <v>16</v>
      </c>
      <c r="J194" s="1">
        <v>1792.82</v>
      </c>
      <c r="K194" s="11">
        <f>VLOOKUP(A194,NOMENCLATURE!$B$2:$L$4000,11,FALSE)</f>
        <v>1705.6739999999998</v>
      </c>
      <c r="L194">
        <v>0</v>
      </c>
      <c r="O194" s="1">
        <v>2151.38</v>
      </c>
      <c r="P194" s="11">
        <f t="shared" si="8"/>
        <v>2046.8087999999996</v>
      </c>
      <c r="Q194">
        <v>1</v>
      </c>
      <c r="R194">
        <v>1</v>
      </c>
      <c r="S194">
        <v>1</v>
      </c>
      <c r="T194">
        <v>1</v>
      </c>
      <c r="U194">
        <v>1</v>
      </c>
    </row>
    <row r="195" spans="1:21" x14ac:dyDescent="0.25">
      <c r="A195" t="s">
        <v>1052</v>
      </c>
      <c r="B195" t="s">
        <v>416</v>
      </c>
      <c r="C195" t="s">
        <v>1053</v>
      </c>
      <c r="D195" t="s">
        <v>27</v>
      </c>
      <c r="F195">
        <v>0</v>
      </c>
      <c r="H195" s="6">
        <f>VLOOKUP(A195,NOMENCLATURE!$B$2:$O$4000,14,FALSE)</f>
        <v>5.4539999999999997</v>
      </c>
      <c r="I195" s="31">
        <f>VLOOKUP(A195,'Synthèse des ventes 2022'!$A$1:$C$535,3,FALSE)</f>
        <v>208</v>
      </c>
      <c r="J195">
        <v>12.14</v>
      </c>
      <c r="K195" s="6">
        <f>VLOOKUP(A195,NOMENCLATURE!$B$2:$L$4000,11,FALSE)</f>
        <v>12.498419999999999</v>
      </c>
      <c r="L195">
        <v>0</v>
      </c>
      <c r="O195">
        <v>14.57</v>
      </c>
      <c r="P195" s="6">
        <f t="shared" ref="P195:P258" si="9">IF(K195="","",K195*1.2)</f>
        <v>14.998103999999998</v>
      </c>
    </row>
    <row r="196" spans="1:21" x14ac:dyDescent="0.25">
      <c r="A196" t="s">
        <v>1054</v>
      </c>
      <c r="B196" t="s">
        <v>416</v>
      </c>
      <c r="C196" t="s">
        <v>1055</v>
      </c>
      <c r="D196" t="s">
        <v>27</v>
      </c>
      <c r="F196">
        <v>0</v>
      </c>
      <c r="H196" s="6">
        <f>VLOOKUP(A196,NOMENCLATURE!$B$2:$O$4000,14,FALSE)</f>
        <v>3.52</v>
      </c>
      <c r="I196" s="31">
        <f>VLOOKUP(A196,'Synthèse des ventes 2022'!$A$1:$C$535,3,FALSE)</f>
        <v>78</v>
      </c>
      <c r="J196">
        <v>9.31</v>
      </c>
      <c r="K196" s="6">
        <f>VLOOKUP(A196,NOMENCLATURE!$B$2:$L$4000,11,FALSE)</f>
        <v>9.6559000000000008</v>
      </c>
      <c r="L196">
        <v>0</v>
      </c>
      <c r="O196">
        <v>11.17</v>
      </c>
      <c r="P196" s="6">
        <f t="shared" si="9"/>
        <v>11.58708</v>
      </c>
    </row>
    <row r="197" spans="1:21" x14ac:dyDescent="0.25">
      <c r="A197" t="s">
        <v>1072</v>
      </c>
      <c r="B197" t="s">
        <v>28</v>
      </c>
      <c r="C197" t="s">
        <v>1073</v>
      </c>
      <c r="D197" t="s">
        <v>27</v>
      </c>
      <c r="F197">
        <v>0</v>
      </c>
      <c r="H197" s="6">
        <f>VLOOKUP(A197,NOMENCLATURE!$B$2:$O$4000,14,FALSE)</f>
        <v>2034.79</v>
      </c>
      <c r="I197" s="31">
        <f>VLOOKUP(A197,'Synthèse des ventes 2022'!$A$1:$C$535,3,FALSE)</f>
        <v>11</v>
      </c>
      <c r="J197" s="1">
        <v>3090.22</v>
      </c>
      <c r="K197" s="11">
        <f>VLOOKUP(A197,NOMENCLATURE!$B$2:$L$4000,11,FALSE)</f>
        <v>2929.6194999999998</v>
      </c>
      <c r="L197">
        <v>0</v>
      </c>
      <c r="O197" s="1">
        <v>3708.26</v>
      </c>
      <c r="P197" s="11">
        <f t="shared" si="9"/>
        <v>3515.5433999999996</v>
      </c>
      <c r="Q197">
        <v>1</v>
      </c>
      <c r="R197">
        <v>1</v>
      </c>
      <c r="S197">
        <v>1</v>
      </c>
      <c r="T197">
        <v>1</v>
      </c>
      <c r="U197">
        <v>1</v>
      </c>
    </row>
    <row r="198" spans="1:21" x14ac:dyDescent="0.25">
      <c r="A198" t="s">
        <v>1074</v>
      </c>
      <c r="B198" t="s">
        <v>28</v>
      </c>
      <c r="C198" t="s">
        <v>1075</v>
      </c>
      <c r="D198" t="s">
        <v>27</v>
      </c>
      <c r="F198">
        <v>0</v>
      </c>
      <c r="H198" s="6">
        <f>VLOOKUP(A198,NOMENCLATURE!$B$2:$O$4000,14,FALSE)</f>
        <v>973.81999999999994</v>
      </c>
      <c r="I198" s="31">
        <f>VLOOKUP(A198,'Synthèse des ventes 2022'!$A$1:$C$535,3,FALSE)</f>
        <v>1</v>
      </c>
      <c r="J198" s="1">
        <v>1571.56</v>
      </c>
      <c r="K198" s="11">
        <f>VLOOKUP(A198,NOMENCLATURE!$B$2:$L$4000,11,FALSE)</f>
        <v>1492.9299999999998</v>
      </c>
      <c r="L198">
        <v>0</v>
      </c>
      <c r="O198" s="1">
        <v>1885.87</v>
      </c>
      <c r="P198" s="11">
        <f t="shared" si="9"/>
        <v>1791.5159999999998</v>
      </c>
      <c r="Q198">
        <v>1</v>
      </c>
      <c r="R198">
        <v>1</v>
      </c>
      <c r="S198">
        <v>1</v>
      </c>
      <c r="T198">
        <v>1</v>
      </c>
      <c r="U198">
        <v>1</v>
      </c>
    </row>
    <row r="199" spans="1:21" x14ac:dyDescent="0.25">
      <c r="A199" t="s">
        <v>1096</v>
      </c>
      <c r="B199" t="s">
        <v>416</v>
      </c>
      <c r="C199" t="s">
        <v>1097</v>
      </c>
      <c r="D199" t="s">
        <v>27</v>
      </c>
      <c r="F199">
        <v>156.52000000000001</v>
      </c>
      <c r="H199" s="6">
        <f>VLOOKUP(A199,NOMENCLATURE!$B$2:$O$4000,14,FALSE)</f>
        <v>121.83649999999999</v>
      </c>
      <c r="I199" s="31">
        <f>VLOOKUP(A199,'Synthèse des ventes 2022'!$A$1:$C$535,3,FALSE)</f>
        <v>7</v>
      </c>
      <c r="J199">
        <v>425</v>
      </c>
      <c r="K199" s="6">
        <v>425</v>
      </c>
      <c r="L199">
        <v>2.7153079</v>
      </c>
      <c r="O199">
        <v>510</v>
      </c>
      <c r="P199" s="6">
        <f t="shared" si="9"/>
        <v>510</v>
      </c>
    </row>
    <row r="200" spans="1:21" x14ac:dyDescent="0.25">
      <c r="A200" t="s">
        <v>1130</v>
      </c>
      <c r="B200" t="s">
        <v>416</v>
      </c>
      <c r="C200" t="s">
        <v>1131</v>
      </c>
      <c r="D200" t="s">
        <v>27</v>
      </c>
      <c r="F200">
        <v>679.54</v>
      </c>
      <c r="H200" s="6">
        <f>VLOOKUP(A200,NOMENCLATURE!$B$2:$O$4000,14,FALSE)</f>
        <v>653.24200000000019</v>
      </c>
      <c r="I200" s="31">
        <f>VLOOKUP(A200,'Synthèse des ventes 2022'!$A$1:$C$535,3,FALSE)</f>
        <v>226</v>
      </c>
      <c r="J200" s="1">
        <v>1025</v>
      </c>
      <c r="K200" s="11">
        <v>1040.5999999999999</v>
      </c>
      <c r="L200">
        <v>1.5083732999999999</v>
      </c>
      <c r="O200" s="1">
        <v>1230</v>
      </c>
      <c r="P200" s="11">
        <f t="shared" si="9"/>
        <v>1248.7199999999998</v>
      </c>
    </row>
    <row r="201" spans="1:21" x14ac:dyDescent="0.25">
      <c r="A201" t="s">
        <v>1150</v>
      </c>
      <c r="B201" t="s">
        <v>416</v>
      </c>
      <c r="C201" t="s">
        <v>1151</v>
      </c>
      <c r="D201" t="s">
        <v>27</v>
      </c>
      <c r="F201">
        <v>0</v>
      </c>
      <c r="H201" s="6">
        <f>VLOOKUP(A201,NOMENCLATURE!$B$2:$O$4000,14,FALSE)</f>
        <v>531.91100000000017</v>
      </c>
      <c r="I201" s="31">
        <f>VLOOKUP(A201,'Synthèse des ventes 2022'!$A$1:$C$535,3,FALSE)</f>
        <v>51</v>
      </c>
      <c r="J201">
        <v>999.42</v>
      </c>
      <c r="K201" s="6">
        <f>VLOOKUP(A201,NOMENCLATURE!$B$2:$L$4000,11,FALSE)</f>
        <v>1003.32525</v>
      </c>
      <c r="L201">
        <v>0</v>
      </c>
      <c r="O201" s="1">
        <v>1199.3</v>
      </c>
      <c r="P201" s="11">
        <f t="shared" si="9"/>
        <v>1203.9902999999999</v>
      </c>
    </row>
    <row r="202" spans="1:21" x14ac:dyDescent="0.25">
      <c r="A202" t="s">
        <v>1152</v>
      </c>
      <c r="B202" t="s">
        <v>416</v>
      </c>
      <c r="C202" t="s">
        <v>1153</v>
      </c>
      <c r="D202" t="s">
        <v>27</v>
      </c>
      <c r="F202">
        <v>664.36</v>
      </c>
      <c r="H202" s="6">
        <f>VLOOKUP(A202,NOMENCLATURE!$B$2:$O$4000,14,FALSE)</f>
        <v>642.28200000000015</v>
      </c>
      <c r="I202" s="31">
        <f>VLOOKUP(A202,'Synthèse des ventes 2022'!$A$1:$C$535,3,FALSE)</f>
        <v>50</v>
      </c>
      <c r="J202" s="1">
        <v>1031.75</v>
      </c>
      <c r="K202" s="11">
        <v>1031.75</v>
      </c>
      <c r="L202">
        <v>1.5529983999999999</v>
      </c>
      <c r="O202" s="1">
        <v>1238.0999999999999</v>
      </c>
      <c r="P202" s="11">
        <f t="shared" si="9"/>
        <v>1238.0999999999999</v>
      </c>
    </row>
    <row r="203" spans="1:21" x14ac:dyDescent="0.25">
      <c r="A203" t="s">
        <v>1154</v>
      </c>
      <c r="B203" t="s">
        <v>416</v>
      </c>
      <c r="C203" t="s">
        <v>1155</v>
      </c>
      <c r="D203" t="s">
        <v>27</v>
      </c>
      <c r="F203">
        <v>714.7</v>
      </c>
      <c r="H203" s="6">
        <f>VLOOKUP(A203,NOMENCLATURE!$B$2:$O$4000,14,FALSE)</f>
        <v>692.93200000000002</v>
      </c>
      <c r="I203" s="31">
        <f>VLOOKUP(A203,'Synthèse des ventes 2022'!$A$1:$C$535,3,FALSE)</f>
        <v>78</v>
      </c>
      <c r="J203" s="1">
        <v>1089.19</v>
      </c>
      <c r="K203" s="11">
        <v>1089.19</v>
      </c>
      <c r="L203">
        <v>1.5239821</v>
      </c>
      <c r="O203" s="1">
        <v>1307.03</v>
      </c>
      <c r="P203" s="11">
        <f t="shared" si="9"/>
        <v>1307.028</v>
      </c>
    </row>
    <row r="204" spans="1:21" x14ac:dyDescent="0.25">
      <c r="A204" t="s">
        <v>1156</v>
      </c>
      <c r="B204" t="s">
        <v>416</v>
      </c>
      <c r="C204" t="s">
        <v>1157</v>
      </c>
      <c r="D204" t="s">
        <v>27</v>
      </c>
      <c r="F204">
        <v>772.77</v>
      </c>
      <c r="H204" s="6">
        <f>VLOOKUP(A204,NOMENCLATURE!$B$2:$O$4000,14,FALSE)</f>
        <v>752.71300000000008</v>
      </c>
      <c r="I204" s="31">
        <f>VLOOKUP(A204,'Synthèse des ventes 2022'!$A$1:$C$535,3,FALSE)</f>
        <v>82</v>
      </c>
      <c r="J204" s="1">
        <v>1165.05</v>
      </c>
      <c r="K204" s="11">
        <v>1165.05</v>
      </c>
      <c r="L204">
        <v>1.5076284</v>
      </c>
      <c r="O204" s="1">
        <v>1398.06</v>
      </c>
      <c r="P204" s="11">
        <f t="shared" si="9"/>
        <v>1398.06</v>
      </c>
    </row>
    <row r="205" spans="1:21" x14ac:dyDescent="0.25">
      <c r="A205" t="s">
        <v>1158</v>
      </c>
      <c r="B205" t="s">
        <v>416</v>
      </c>
      <c r="C205" t="s">
        <v>1159</v>
      </c>
      <c r="D205" t="s">
        <v>27</v>
      </c>
      <c r="F205">
        <v>777.18</v>
      </c>
      <c r="H205" s="6">
        <f>VLOOKUP(A205,NOMENCLATURE!$B$2:$O$4000,14,FALSE)</f>
        <v>768.17300000000012</v>
      </c>
      <c r="I205" s="31">
        <f>VLOOKUP(A205,'Synthèse des ventes 2022'!$A$1:$C$535,3,FALSE)</f>
        <v>292</v>
      </c>
      <c r="J205" s="1">
        <v>1170.05</v>
      </c>
      <c r="K205" s="11">
        <v>1170.05</v>
      </c>
      <c r="L205">
        <v>1.5055071</v>
      </c>
      <c r="O205" s="1">
        <v>1404.06</v>
      </c>
      <c r="P205" s="11">
        <f t="shared" si="9"/>
        <v>1404.06</v>
      </c>
    </row>
    <row r="206" spans="1:21" x14ac:dyDescent="0.25">
      <c r="A206" t="s">
        <v>1164</v>
      </c>
      <c r="B206" t="s">
        <v>416</v>
      </c>
      <c r="C206" t="s">
        <v>1165</v>
      </c>
      <c r="D206" t="s">
        <v>27</v>
      </c>
      <c r="F206">
        <v>811.46</v>
      </c>
      <c r="H206" s="6">
        <f>VLOOKUP(A206,NOMENCLATURE!$B$2:$O$4000,14,FALSE)</f>
        <v>814.84500000000014</v>
      </c>
      <c r="I206" s="31">
        <f>VLOOKUP(A206,'Synthèse des ventes 2022'!$A$1:$C$535,3,FALSE)</f>
        <v>257</v>
      </c>
      <c r="J206" s="1">
        <v>1216.55</v>
      </c>
      <c r="K206" s="11">
        <v>1216.55</v>
      </c>
      <c r="L206">
        <v>1.4992113</v>
      </c>
      <c r="O206" s="1">
        <v>1459.86</v>
      </c>
      <c r="P206" s="11">
        <f t="shared" si="9"/>
        <v>1459.86</v>
      </c>
    </row>
    <row r="207" spans="1:21" x14ac:dyDescent="0.25">
      <c r="A207" t="s">
        <v>1166</v>
      </c>
      <c r="B207" t="s">
        <v>416</v>
      </c>
      <c r="C207" t="s">
        <v>1167</v>
      </c>
      <c r="D207" t="s">
        <v>27</v>
      </c>
      <c r="F207">
        <v>949.69</v>
      </c>
      <c r="H207" s="6">
        <f>VLOOKUP(A207,NOMENCLATURE!$B$2:$O$4000,14,FALSE)</f>
        <v>893.18200000000002</v>
      </c>
      <c r="I207" s="31">
        <f>VLOOKUP(A207,'Synthèse des ventes 2022'!$A$1:$C$535,3,FALSE)</f>
        <v>56</v>
      </c>
      <c r="J207" s="1">
        <v>1413.66</v>
      </c>
      <c r="K207" s="11">
        <v>1413.66</v>
      </c>
      <c r="L207">
        <v>1.4885489000000001</v>
      </c>
      <c r="O207" s="1">
        <v>1696.39</v>
      </c>
      <c r="P207" s="11">
        <f t="shared" si="9"/>
        <v>1696.3920000000001</v>
      </c>
    </row>
    <row r="208" spans="1:21" x14ac:dyDescent="0.25">
      <c r="A208" t="s">
        <v>1196</v>
      </c>
      <c r="B208" t="s">
        <v>416</v>
      </c>
      <c r="C208" t="s">
        <v>1197</v>
      </c>
      <c r="D208" t="s">
        <v>27</v>
      </c>
      <c r="F208">
        <v>823.96</v>
      </c>
      <c r="H208" s="6">
        <f>VLOOKUP(A208,NOMENCLATURE!$B$2:$O$4000,14,FALSE)</f>
        <v>816.17300000000012</v>
      </c>
      <c r="I208" s="31">
        <f>VLOOKUP(A208,'Synthèse des ventes 2022'!$A$1:$C$535,3,FALSE)</f>
        <v>5</v>
      </c>
      <c r="J208" s="1">
        <v>1240.22</v>
      </c>
      <c r="K208" s="11">
        <v>1240.22</v>
      </c>
      <c r="L208">
        <v>1.5051943999999999</v>
      </c>
      <c r="O208" s="1">
        <v>1488.26</v>
      </c>
      <c r="P208" s="11">
        <f t="shared" si="9"/>
        <v>1488.2639999999999</v>
      </c>
    </row>
    <row r="209" spans="1:21" x14ac:dyDescent="0.25">
      <c r="A209" t="s">
        <v>1198</v>
      </c>
      <c r="B209" t="s">
        <v>416</v>
      </c>
      <c r="C209" t="s">
        <v>1199</v>
      </c>
      <c r="D209" t="s">
        <v>27</v>
      </c>
      <c r="F209">
        <v>705.04</v>
      </c>
      <c r="H209" s="6">
        <f>VLOOKUP(A209,NOMENCLATURE!$B$2:$O$4000,14,FALSE)</f>
        <v>681.24200000000019</v>
      </c>
      <c r="I209" s="31">
        <f>VLOOKUP(A209,'Synthèse des ventes 2022'!$A$1:$C$535,3,FALSE)</f>
        <v>9</v>
      </c>
      <c r="J209" s="1">
        <v>1078.8499999999999</v>
      </c>
      <c r="K209" s="11">
        <v>1078.8499999999999</v>
      </c>
      <c r="L209">
        <v>1.5301969</v>
      </c>
      <c r="O209" s="1">
        <v>1294.6199999999999</v>
      </c>
      <c r="P209" s="11">
        <f t="shared" si="9"/>
        <v>1294.6199999999999</v>
      </c>
    </row>
    <row r="210" spans="1:21" x14ac:dyDescent="0.25">
      <c r="A210" t="s">
        <v>1200</v>
      </c>
      <c r="B210" t="s">
        <v>416</v>
      </c>
      <c r="C210" t="s">
        <v>1201</v>
      </c>
      <c r="D210" t="s">
        <v>27</v>
      </c>
      <c r="F210">
        <v>803.86</v>
      </c>
      <c r="H210" s="6">
        <f>VLOOKUP(A210,NOMENCLATURE!$B$2:$O$4000,14,FALSE)</f>
        <v>792.99300000000005</v>
      </c>
      <c r="I210" s="31">
        <f>VLOOKUP(A210,'Synthèse des ventes 2022'!$A$1:$C$535,3,FALSE)</f>
        <v>11</v>
      </c>
      <c r="J210" s="1">
        <v>1210.97</v>
      </c>
      <c r="K210" s="11">
        <v>1210.97</v>
      </c>
      <c r="L210">
        <v>1.5064439000000001</v>
      </c>
      <c r="O210" s="1">
        <v>1453.16</v>
      </c>
      <c r="P210" s="11">
        <f t="shared" si="9"/>
        <v>1453.164</v>
      </c>
    </row>
    <row r="211" spans="1:21" x14ac:dyDescent="0.25">
      <c r="A211" t="s">
        <v>1202</v>
      </c>
      <c r="B211" t="s">
        <v>416</v>
      </c>
      <c r="C211" t="s">
        <v>1203</v>
      </c>
      <c r="D211" t="s">
        <v>27</v>
      </c>
      <c r="F211">
        <v>832.27</v>
      </c>
      <c r="H211" s="6">
        <f>VLOOKUP(A211,NOMENCLATURE!$B$2:$O$4000,14,FALSE)</f>
        <v>834.31299999999999</v>
      </c>
      <c r="I211" s="31">
        <f>VLOOKUP(A211,'Synthèse des ventes 2022'!$A$1:$C$535,3,FALSE)</f>
        <v>18</v>
      </c>
      <c r="J211" s="1">
        <v>1249.56</v>
      </c>
      <c r="K211" s="11">
        <v>1249.56</v>
      </c>
      <c r="L211">
        <v>1.5013878000000001</v>
      </c>
      <c r="O211" s="1">
        <v>1499.47</v>
      </c>
      <c r="P211" s="11">
        <f t="shared" si="9"/>
        <v>1499.472</v>
      </c>
    </row>
    <row r="212" spans="1:21" x14ac:dyDescent="0.25">
      <c r="A212" t="s">
        <v>1204</v>
      </c>
      <c r="B212" t="s">
        <v>416</v>
      </c>
      <c r="C212" t="s">
        <v>1205</v>
      </c>
      <c r="D212" t="s">
        <v>27</v>
      </c>
      <c r="F212">
        <v>852.27</v>
      </c>
      <c r="H212" s="6">
        <f>VLOOKUP(A212,NOMENCLATURE!$B$2:$O$4000,14,FALSE)</f>
        <v>854.31299999999999</v>
      </c>
      <c r="I212" s="31">
        <f>VLOOKUP(A212,'Synthèse des ventes 2022'!$A$1:$C$535,3,FALSE)</f>
        <v>9</v>
      </c>
      <c r="J212" s="1">
        <v>1279.56</v>
      </c>
      <c r="K212" s="11">
        <v>1279.56</v>
      </c>
      <c r="L212">
        <v>1.5013551999999999</v>
      </c>
      <c r="O212" s="1">
        <v>1535.47</v>
      </c>
      <c r="P212" s="11">
        <f t="shared" si="9"/>
        <v>1535.472</v>
      </c>
    </row>
    <row r="213" spans="1:21" x14ac:dyDescent="0.25">
      <c r="A213" t="s">
        <v>1206</v>
      </c>
      <c r="B213" t="s">
        <v>416</v>
      </c>
      <c r="C213" t="s">
        <v>1207</v>
      </c>
      <c r="D213" t="s">
        <v>27</v>
      </c>
      <c r="F213">
        <v>976.24</v>
      </c>
      <c r="H213" s="6">
        <f>VLOOKUP(A213,NOMENCLATURE!$B$2:$O$4000,14,FALSE)</f>
        <v>921.18200000000002</v>
      </c>
      <c r="I213" s="31">
        <f>VLOOKUP(A213,'Synthèse des ventes 2022'!$A$1:$C$535,3,FALSE)</f>
        <v>8</v>
      </c>
      <c r="J213" s="1">
        <v>1453.48</v>
      </c>
      <c r="K213" s="11">
        <v>1453.48</v>
      </c>
      <c r="L213">
        <v>1.4888551999999999</v>
      </c>
      <c r="O213" s="1">
        <v>1744.18</v>
      </c>
      <c r="P213" s="11">
        <f t="shared" si="9"/>
        <v>1744.1759999999999</v>
      </c>
    </row>
    <row r="214" spans="1:21" x14ac:dyDescent="0.25">
      <c r="A214" t="s">
        <v>1208</v>
      </c>
      <c r="B214" t="s">
        <v>416</v>
      </c>
      <c r="C214" t="s">
        <v>1209</v>
      </c>
      <c r="D214" t="s">
        <v>27</v>
      </c>
      <c r="F214">
        <v>984.26</v>
      </c>
      <c r="H214" s="6">
        <f>VLOOKUP(A214,NOMENCLATURE!$B$2:$O$4000,14,FALSE)</f>
        <v>921.60199999999998</v>
      </c>
      <c r="I214" s="31">
        <f>VLOOKUP(A214,'Synthèse des ventes 2022'!$A$1:$C$535,3,FALSE)</f>
        <v>3</v>
      </c>
      <c r="J214" s="1">
        <v>1468.51</v>
      </c>
      <c r="K214" s="11">
        <v>1468.51</v>
      </c>
      <c r="L214">
        <v>1.491994</v>
      </c>
      <c r="O214" s="1">
        <v>1762.21</v>
      </c>
      <c r="P214" s="11">
        <f t="shared" si="9"/>
        <v>1762.212</v>
      </c>
    </row>
    <row r="215" spans="1:21" x14ac:dyDescent="0.25">
      <c r="A215" t="s">
        <v>1210</v>
      </c>
      <c r="B215" t="s">
        <v>416</v>
      </c>
      <c r="C215" t="s">
        <v>1211</v>
      </c>
      <c r="D215" t="s">
        <v>27</v>
      </c>
      <c r="F215">
        <v>692.36</v>
      </c>
      <c r="H215" s="6">
        <f>VLOOKUP(A215,NOMENCLATURE!$B$2:$O$4000,14,FALSE)</f>
        <v>670.28200000000015</v>
      </c>
      <c r="I215" s="31">
        <f>VLOOKUP(A215,'Synthèse des ventes 2022'!$A$1:$C$535,3,FALSE)</f>
        <v>1</v>
      </c>
      <c r="J215" s="1">
        <v>1060.8499999999999</v>
      </c>
      <c r="K215" s="11">
        <v>1060.8499999999999</v>
      </c>
      <c r="L215">
        <v>1.5322230999999999</v>
      </c>
      <c r="O215" s="1">
        <v>1273.02</v>
      </c>
      <c r="P215" s="11">
        <f t="shared" si="9"/>
        <v>1273.0199999999998</v>
      </c>
    </row>
    <row r="216" spans="1:21" x14ac:dyDescent="0.25">
      <c r="A216" t="s">
        <v>1212</v>
      </c>
      <c r="B216" t="s">
        <v>416</v>
      </c>
      <c r="C216" t="s">
        <v>1213</v>
      </c>
      <c r="D216" t="s">
        <v>27</v>
      </c>
      <c r="F216">
        <v>712.36</v>
      </c>
      <c r="H216" s="6">
        <f>VLOOKUP(A216,NOMENCLATURE!$B$2:$O$4000,14,FALSE)</f>
        <v>690.28200000000015</v>
      </c>
      <c r="I216" s="31">
        <f>VLOOKUP(A216,'Synthèse des ventes 2022'!$A$1:$C$535,3,FALSE)</f>
        <v>4</v>
      </c>
      <c r="J216" s="1">
        <v>1090.8499999999999</v>
      </c>
      <c r="K216" s="11">
        <v>1090.8499999999999</v>
      </c>
      <c r="L216">
        <v>1.5313184</v>
      </c>
      <c r="O216" s="1">
        <v>1309.02</v>
      </c>
      <c r="P216" s="11">
        <f t="shared" si="9"/>
        <v>1309.0199999999998</v>
      </c>
    </row>
    <row r="217" spans="1:21" x14ac:dyDescent="0.25">
      <c r="A217" t="s">
        <v>1214</v>
      </c>
      <c r="B217" t="s">
        <v>416</v>
      </c>
      <c r="C217" t="s">
        <v>1215</v>
      </c>
      <c r="D217" t="s">
        <v>27</v>
      </c>
      <c r="F217">
        <v>725.04</v>
      </c>
      <c r="H217" s="6">
        <f>VLOOKUP(A217,NOMENCLATURE!$B$2:$O$4000,14,FALSE)</f>
        <v>701.24200000000019</v>
      </c>
      <c r="I217" s="31">
        <f>VLOOKUP(A217,'Synthèse des ventes 2022'!$A$1:$C$535,3,FALSE)</f>
        <v>2</v>
      </c>
      <c r="J217" s="1">
        <v>1108.8499999999999</v>
      </c>
      <c r="K217" s="11">
        <v>1108.8499999999999</v>
      </c>
      <c r="L217">
        <v>1.5293639000000001</v>
      </c>
      <c r="O217" s="1">
        <v>1330.62</v>
      </c>
      <c r="P217" s="11">
        <f t="shared" si="9"/>
        <v>1330.62</v>
      </c>
    </row>
    <row r="218" spans="1:21" x14ac:dyDescent="0.25">
      <c r="A218" t="s">
        <v>1216</v>
      </c>
      <c r="B218" t="s">
        <v>416</v>
      </c>
      <c r="C218" t="s">
        <v>1217</v>
      </c>
      <c r="D218" t="s">
        <v>27</v>
      </c>
      <c r="F218">
        <v>743.2</v>
      </c>
      <c r="H218" s="6">
        <f>VLOOKUP(A218,NOMENCLATURE!$B$2:$O$4000,14,FALSE)</f>
        <v>720.93200000000013</v>
      </c>
      <c r="I218" s="31">
        <f>VLOOKUP(A218,'Synthèse des ventes 2022'!$A$1:$C$535,3,FALSE)</f>
        <v>5</v>
      </c>
      <c r="J218" s="1">
        <v>1131.94</v>
      </c>
      <c r="K218" s="11">
        <v>1131.94</v>
      </c>
      <c r="L218">
        <v>1.5230623999999999</v>
      </c>
      <c r="O218" s="1">
        <v>1358.33</v>
      </c>
      <c r="P218" s="11">
        <f t="shared" si="9"/>
        <v>1358.328</v>
      </c>
    </row>
    <row r="219" spans="1:21" x14ac:dyDescent="0.25">
      <c r="A219" t="s">
        <v>1218</v>
      </c>
      <c r="B219" t="s">
        <v>416</v>
      </c>
      <c r="C219" t="s">
        <v>1219</v>
      </c>
      <c r="D219" t="s">
        <v>27</v>
      </c>
      <c r="F219">
        <v>763.2</v>
      </c>
      <c r="H219" s="6">
        <f>VLOOKUP(A219,NOMENCLATURE!$B$2:$O$4000,14,FALSE)</f>
        <v>740.93200000000013</v>
      </c>
      <c r="I219" s="31">
        <f>VLOOKUP(A219,'Synthèse des ventes 2022'!$A$1:$C$535,3,FALSE)</f>
        <v>1</v>
      </c>
      <c r="J219" s="1">
        <v>1161.94</v>
      </c>
      <c r="K219" s="11">
        <v>1161.94</v>
      </c>
      <c r="L219">
        <v>1.5224580999999999</v>
      </c>
      <c r="O219" s="1">
        <v>1394.33</v>
      </c>
      <c r="P219" s="11">
        <f t="shared" si="9"/>
        <v>1394.328</v>
      </c>
    </row>
    <row r="220" spans="1:21" x14ac:dyDescent="0.25">
      <c r="A220" t="s">
        <v>1220</v>
      </c>
      <c r="B220" t="s">
        <v>28</v>
      </c>
      <c r="C220" t="s">
        <v>1221</v>
      </c>
      <c r="D220" t="s">
        <v>27</v>
      </c>
      <c r="F220">
        <v>0</v>
      </c>
      <c r="H220" s="6">
        <f>VLOOKUP(A220,NOMENCLATURE!$B$2:$O$4000,14,FALSE)</f>
        <v>762.9</v>
      </c>
      <c r="I220" s="31">
        <f>VLOOKUP(A220,'Synthèse des ventes 2022'!$A$1:$C$535,3,FALSE)</f>
        <v>2</v>
      </c>
      <c r="J220" s="1">
        <v>1197.1500000000001</v>
      </c>
      <c r="K220" s="11">
        <f>VLOOKUP(A220,NOMENCLATURE!$B$2:$L$4000,11,FALSE)</f>
        <v>1144.3499999999999</v>
      </c>
      <c r="L220">
        <v>0</v>
      </c>
      <c r="O220" s="1">
        <v>1436.58</v>
      </c>
      <c r="P220" s="11">
        <f t="shared" si="9"/>
        <v>1373.2199999999998</v>
      </c>
      <c r="Q220">
        <v>1</v>
      </c>
      <c r="R220">
        <v>1</v>
      </c>
      <c r="S220">
        <v>1</v>
      </c>
      <c r="T220">
        <v>1</v>
      </c>
      <c r="U220">
        <v>1</v>
      </c>
    </row>
    <row r="221" spans="1:21" x14ac:dyDescent="0.25">
      <c r="A221" t="s">
        <v>1222</v>
      </c>
      <c r="B221" t="s">
        <v>28</v>
      </c>
      <c r="C221" t="s">
        <v>1223</v>
      </c>
      <c r="D221" t="s">
        <v>27</v>
      </c>
      <c r="F221">
        <v>0</v>
      </c>
      <c r="H221" s="6">
        <f>VLOOKUP(A221,NOMENCLATURE!$B$2:$O$4000,14,FALSE)</f>
        <v>756.4</v>
      </c>
      <c r="I221" s="31" t="e">
        <f>VLOOKUP(A221,'Synthèse des ventes 2022'!$A$1:$C$535,3,FALSE)</f>
        <v>#N/A</v>
      </c>
      <c r="J221" s="1">
        <v>1149.5999999999999</v>
      </c>
      <c r="K221" s="11">
        <f>VLOOKUP(A221,NOMENCLATURE!$B$2:$L$4000,11,FALSE)</f>
        <v>1107.74</v>
      </c>
      <c r="L221">
        <v>0</v>
      </c>
      <c r="O221" s="1">
        <v>1379.52</v>
      </c>
      <c r="P221" s="11">
        <f t="shared" si="9"/>
        <v>1329.288</v>
      </c>
      <c r="Q221">
        <v>1</v>
      </c>
      <c r="R221">
        <v>1</v>
      </c>
      <c r="S221">
        <v>1</v>
      </c>
      <c r="T221">
        <v>1</v>
      </c>
      <c r="U221">
        <v>1</v>
      </c>
    </row>
    <row r="222" spans="1:21" x14ac:dyDescent="0.25">
      <c r="A222" t="s">
        <v>1224</v>
      </c>
      <c r="B222" t="s">
        <v>28</v>
      </c>
      <c r="C222" t="s">
        <v>1225</v>
      </c>
      <c r="D222" t="s">
        <v>27</v>
      </c>
      <c r="F222">
        <v>0</v>
      </c>
      <c r="H222" s="6">
        <f>VLOOKUP(A222,NOMENCLATURE!$B$2:$O$4000,14,FALSE)</f>
        <v>1750.84</v>
      </c>
      <c r="I222" s="31" t="e">
        <f>VLOOKUP(A222,'Synthèse des ventes 2022'!$A$1:$C$535,3,FALSE)</f>
        <v>#N/A</v>
      </c>
      <c r="J222" s="1">
        <v>2572.3200000000002</v>
      </c>
      <c r="K222" s="11">
        <f>VLOOKUP(A222,NOMENCLATURE!$B$2:$L$4000,11,FALSE)</f>
        <v>2536.8199999999997</v>
      </c>
      <c r="L222">
        <v>0</v>
      </c>
      <c r="O222" s="1">
        <v>3086.78</v>
      </c>
      <c r="P222" s="11">
        <f t="shared" si="9"/>
        <v>3044.1839999999997</v>
      </c>
      <c r="Q222">
        <v>1</v>
      </c>
      <c r="R222">
        <v>1</v>
      </c>
      <c r="S222">
        <v>1</v>
      </c>
      <c r="T222">
        <v>1</v>
      </c>
      <c r="U222">
        <v>1</v>
      </c>
    </row>
    <row r="223" spans="1:21" x14ac:dyDescent="0.25">
      <c r="A223" t="s">
        <v>1226</v>
      </c>
      <c r="B223" t="s">
        <v>28</v>
      </c>
      <c r="C223" t="s">
        <v>1227</v>
      </c>
      <c r="D223" t="s">
        <v>27</v>
      </c>
      <c r="F223">
        <v>0</v>
      </c>
      <c r="H223" s="6">
        <f>VLOOKUP(A223,NOMENCLATURE!$B$2:$O$4000,14,FALSE)</f>
        <v>1771.1849999999999</v>
      </c>
      <c r="I223" s="31">
        <f>VLOOKUP(A223,'Synthèse des ventes 2022'!$A$1:$C$535,3,FALSE)</f>
        <v>1</v>
      </c>
      <c r="J223" s="1">
        <v>2630.43</v>
      </c>
      <c r="K223" s="11">
        <f>VLOOKUP(A223,NOMENCLATURE!$B$2:$L$4000,11,FALSE)</f>
        <v>2578.5174999999999</v>
      </c>
      <c r="L223">
        <v>0</v>
      </c>
      <c r="O223" s="1">
        <v>3156.52</v>
      </c>
      <c r="P223" s="11">
        <f t="shared" si="9"/>
        <v>3094.221</v>
      </c>
      <c r="Q223">
        <v>1</v>
      </c>
      <c r="R223">
        <v>1</v>
      </c>
      <c r="S223">
        <v>1</v>
      </c>
      <c r="T223">
        <v>1</v>
      </c>
      <c r="U223">
        <v>1</v>
      </c>
    </row>
    <row r="224" spans="1:21" x14ac:dyDescent="0.25">
      <c r="A224" t="s">
        <v>1232</v>
      </c>
      <c r="B224" t="s">
        <v>416</v>
      </c>
      <c r="C224" t="s">
        <v>1233</v>
      </c>
      <c r="D224" t="s">
        <v>27</v>
      </c>
      <c r="F224">
        <v>0</v>
      </c>
      <c r="H224" s="6">
        <f>VLOOKUP(A224,NOMENCLATURE!$B$2:$O$4923,14,FALSE)</f>
        <v>408.54879999999997</v>
      </c>
      <c r="I224" s="31">
        <f>VLOOKUP(A224,'Synthèse des ventes 2022'!$A$1:$C$535,3,FALSE)</f>
        <v>4</v>
      </c>
      <c r="J224">
        <v>753.17</v>
      </c>
      <c r="K224" s="6">
        <f>VLOOKUP(A224,NOMENCLATURE!$B$2:$L$4923,11,FALSE)</f>
        <v>804.11619971200003</v>
      </c>
      <c r="L224">
        <v>0</v>
      </c>
      <c r="O224">
        <v>903.8</v>
      </c>
      <c r="P224" s="6">
        <f t="shared" si="9"/>
        <v>964.93943965439996</v>
      </c>
    </row>
    <row r="225" spans="1:16" x14ac:dyDescent="0.25">
      <c r="A225" t="s">
        <v>1236</v>
      </c>
      <c r="B225" t="s">
        <v>416</v>
      </c>
      <c r="C225" t="s">
        <v>1237</v>
      </c>
      <c r="D225" t="s">
        <v>27</v>
      </c>
      <c r="F225">
        <v>0</v>
      </c>
      <c r="H225" s="6">
        <f>VLOOKUP(A225,NOMENCLATURE!$B$2:$O$4923,14,FALSE)</f>
        <v>467.31909999999999</v>
      </c>
      <c r="I225" s="31">
        <f>VLOOKUP(A225,'Synthèse des ventes 2022'!$A$1:$C$535,3,FALSE)</f>
        <v>28</v>
      </c>
      <c r="J225">
        <v>875.77</v>
      </c>
      <c r="K225" s="6">
        <f>VLOOKUP(A225,NOMENCLATURE!$B$2:$L$4923,11,FALSE)</f>
        <v>929.40314969600001</v>
      </c>
      <c r="L225">
        <v>0</v>
      </c>
      <c r="O225" s="1">
        <v>1050.92</v>
      </c>
      <c r="P225" s="11">
        <f t="shared" si="9"/>
        <v>1115.2837796352001</v>
      </c>
    </row>
    <row r="226" spans="1:16" x14ac:dyDescent="0.25">
      <c r="A226" t="s">
        <v>1238</v>
      </c>
      <c r="B226" t="s">
        <v>416</v>
      </c>
      <c r="C226" t="s">
        <v>1239</v>
      </c>
      <c r="D226" t="s">
        <v>27</v>
      </c>
      <c r="F226">
        <v>0</v>
      </c>
      <c r="H226" s="6">
        <f>VLOOKUP(A226,NOMENCLATURE!$B$2:$O$4923,14,FALSE)</f>
        <v>496.26030000000003</v>
      </c>
      <c r="I226" s="31">
        <f>VLOOKUP(A226,'Synthèse des ventes 2022'!$A$1:$C$535,3,FALSE)</f>
        <v>39</v>
      </c>
      <c r="J226">
        <v>943.42</v>
      </c>
      <c r="K226" s="6">
        <f>VLOOKUP(A226,NOMENCLATURE!$B$2:$L$4923,11,FALSE)</f>
        <v>993.60444973599999</v>
      </c>
      <c r="L226">
        <v>0</v>
      </c>
      <c r="O226" s="1">
        <v>1132.0999999999999</v>
      </c>
      <c r="P226" s="11">
        <f t="shared" si="9"/>
        <v>1192.3253396831999</v>
      </c>
    </row>
    <row r="227" spans="1:16" x14ac:dyDescent="0.25">
      <c r="A227" t="s">
        <v>1240</v>
      </c>
      <c r="B227" t="s">
        <v>416</v>
      </c>
      <c r="C227" t="s">
        <v>1241</v>
      </c>
      <c r="D227" t="s">
        <v>27</v>
      </c>
      <c r="F227">
        <v>0</v>
      </c>
      <c r="H227" s="6">
        <f>VLOOKUP(A227,NOMENCLATURE!$B$2:$O$4923,14,FALSE)</f>
        <v>502.87940000000003</v>
      </c>
      <c r="I227" s="31">
        <f>VLOOKUP(A227,'Synthèse des ventes 2022'!$A$1:$C$535,3,FALSE)</f>
        <v>20</v>
      </c>
      <c r="J227" s="1">
        <v>1013.97</v>
      </c>
      <c r="K227" s="11">
        <f>VLOOKUP(A227,NOMENCLATURE!$B$2:$L$4923,11,FALSE)</f>
        <v>1077.0389996959998</v>
      </c>
      <c r="L227">
        <v>0</v>
      </c>
      <c r="O227" s="1">
        <v>1216.76</v>
      </c>
      <c r="P227" s="11">
        <f t="shared" si="9"/>
        <v>1292.4467996351998</v>
      </c>
    </row>
    <row r="228" spans="1:16" x14ac:dyDescent="0.25">
      <c r="A228" t="s">
        <v>1242</v>
      </c>
      <c r="B228" t="s">
        <v>416</v>
      </c>
      <c r="C228" t="s">
        <v>1243</v>
      </c>
      <c r="D228" t="s">
        <v>27</v>
      </c>
      <c r="F228">
        <v>0</v>
      </c>
      <c r="H228" s="6">
        <f>VLOOKUP(A228,NOMENCLATURE!$B$2:$O$4923,14,FALSE)</f>
        <v>584.78409999999997</v>
      </c>
      <c r="I228" s="31" t="e">
        <f>VLOOKUP(A228,'Synthèse des ventes 2022'!$A$1:$C$535,3,FALSE)</f>
        <v>#N/A</v>
      </c>
      <c r="J228" s="1">
        <v>1243.95</v>
      </c>
      <c r="K228" s="11">
        <f>VLOOKUP(A228,NOMENCLATURE!$B$2:$L$4923,11,FALSE)</f>
        <v>1285.23964968</v>
      </c>
      <c r="L228">
        <v>0</v>
      </c>
      <c r="O228" s="1">
        <v>1492.74</v>
      </c>
      <c r="P228" s="11">
        <f t="shared" si="9"/>
        <v>1542.2875796159999</v>
      </c>
    </row>
    <row r="229" spans="1:16" x14ac:dyDescent="0.25">
      <c r="A229" t="s">
        <v>1244</v>
      </c>
      <c r="B229" t="s">
        <v>416</v>
      </c>
      <c r="C229" t="s">
        <v>1245</v>
      </c>
      <c r="D229" t="s">
        <v>27</v>
      </c>
      <c r="F229">
        <v>0</v>
      </c>
      <c r="H229" s="6">
        <f>VLOOKUP(A229,NOMENCLATURE!$B$2:$O$4923,14,FALSE)</f>
        <v>607.34620000000007</v>
      </c>
      <c r="I229" s="31">
        <f>VLOOKUP(A229,'Synthèse des ventes 2022'!$A$1:$C$535,3,FALSE)</f>
        <v>18</v>
      </c>
      <c r="J229" s="1">
        <v>1197.46</v>
      </c>
      <c r="K229" s="11">
        <f>VLOOKUP(A229,NOMENCLATURE!$B$2:$L$4923,11,FALSE)</f>
        <v>1265.4262996559999</v>
      </c>
      <c r="L229">
        <v>0</v>
      </c>
      <c r="O229" s="1">
        <v>1436.95</v>
      </c>
      <c r="P229" s="11">
        <f t="shared" si="9"/>
        <v>1518.5115595871998</v>
      </c>
    </row>
    <row r="230" spans="1:16" x14ac:dyDescent="0.25">
      <c r="A230" t="s">
        <v>1246</v>
      </c>
      <c r="B230" t="s">
        <v>43</v>
      </c>
      <c r="C230" t="s">
        <v>1247</v>
      </c>
      <c r="D230" t="s">
        <v>27</v>
      </c>
      <c r="F230">
        <v>0</v>
      </c>
      <c r="I230" s="31" t="e">
        <f>VLOOKUP(A230,'Synthèse des ventes 2022'!$A$1:$C$535,3,FALSE)</f>
        <v>#N/A</v>
      </c>
      <c r="J230">
        <v>0</v>
      </c>
      <c r="K230" s="6" t="e">
        <f>VLOOKUP(A230,NOMENCLATURE!$B$2:$L$4923,11,FALSE)</f>
        <v>#N/A</v>
      </c>
      <c r="L230">
        <v>0</v>
      </c>
      <c r="N230">
        <v>1</v>
      </c>
      <c r="O230">
        <v>0</v>
      </c>
      <c r="P230" s="6" t="e">
        <f t="shared" si="9"/>
        <v>#N/A</v>
      </c>
    </row>
    <row r="231" spans="1:16" x14ac:dyDescent="0.25">
      <c r="A231" t="s">
        <v>1248</v>
      </c>
      <c r="B231" t="s">
        <v>43</v>
      </c>
      <c r="C231" t="s">
        <v>1249</v>
      </c>
      <c r="D231" t="s">
        <v>27</v>
      </c>
      <c r="F231">
        <v>0</v>
      </c>
      <c r="I231" s="31" t="e">
        <f>VLOOKUP(A231,'Synthèse des ventes 2022'!$A$1:$C$535,3,FALSE)</f>
        <v>#N/A</v>
      </c>
      <c r="J231">
        <v>0</v>
      </c>
      <c r="K231" s="6" t="e">
        <f>VLOOKUP(A231,NOMENCLATURE!$B$2:$L$4923,11,FALSE)</f>
        <v>#N/A</v>
      </c>
      <c r="L231">
        <v>0</v>
      </c>
      <c r="N231">
        <v>1</v>
      </c>
      <c r="O231">
        <v>0</v>
      </c>
      <c r="P231" s="6" t="e">
        <f t="shared" si="9"/>
        <v>#N/A</v>
      </c>
    </row>
    <row r="232" spans="1:16" x14ac:dyDescent="0.25">
      <c r="A232" t="s">
        <v>1250</v>
      </c>
      <c r="B232" t="s">
        <v>416</v>
      </c>
      <c r="C232" t="s">
        <v>1251</v>
      </c>
      <c r="D232" t="s">
        <v>27</v>
      </c>
      <c r="F232">
        <v>0</v>
      </c>
      <c r="H232" s="6">
        <f>VLOOKUP(A232,NOMENCLATURE!$B$2:$O$4923,14,FALSE)</f>
        <v>654.59879999999998</v>
      </c>
      <c r="I232" s="31">
        <f>VLOOKUP(A232,'Synthèse des ventes 2022'!$A$1:$C$535,3,FALSE)</f>
        <v>15</v>
      </c>
      <c r="J232" s="1">
        <v>1357.71</v>
      </c>
      <c r="K232" s="11">
        <f>VLOOKUP(A232,NOMENCLATURE!$B$2:$L$4923,11,FALSE)</f>
        <v>1416.2066996799999</v>
      </c>
      <c r="L232">
        <v>0</v>
      </c>
      <c r="O232" s="1">
        <v>1629.25</v>
      </c>
      <c r="P232" s="11">
        <f t="shared" si="9"/>
        <v>1699.448039616</v>
      </c>
    </row>
    <row r="233" spans="1:16" x14ac:dyDescent="0.25">
      <c r="A233" t="s">
        <v>1252</v>
      </c>
      <c r="B233" t="s">
        <v>43</v>
      </c>
      <c r="C233" t="s">
        <v>1253</v>
      </c>
      <c r="D233" t="s">
        <v>27</v>
      </c>
      <c r="F233">
        <v>0</v>
      </c>
      <c r="I233" s="31" t="e">
        <f>VLOOKUP(A233,'Synthèse des ventes 2022'!$A$1:$C$535,3,FALSE)</f>
        <v>#N/A</v>
      </c>
      <c r="J233">
        <v>0</v>
      </c>
      <c r="K233" s="6" t="e">
        <f>VLOOKUP(A233,NOMENCLATURE!$B$2:$L$4923,11,FALSE)</f>
        <v>#N/A</v>
      </c>
      <c r="L233">
        <v>0</v>
      </c>
      <c r="N233">
        <v>1</v>
      </c>
      <c r="O233">
        <v>0</v>
      </c>
      <c r="P233" s="6" t="e">
        <f t="shared" si="9"/>
        <v>#N/A</v>
      </c>
    </row>
    <row r="234" spans="1:16" x14ac:dyDescent="0.25">
      <c r="A234" t="s">
        <v>1254</v>
      </c>
      <c r="B234" t="s">
        <v>43</v>
      </c>
      <c r="C234" t="s">
        <v>1255</v>
      </c>
      <c r="D234" t="s">
        <v>27</v>
      </c>
      <c r="F234">
        <v>0</v>
      </c>
      <c r="I234" s="31" t="e">
        <f>VLOOKUP(A234,'Synthèse des ventes 2022'!$A$1:$C$535,3,FALSE)</f>
        <v>#N/A</v>
      </c>
      <c r="J234">
        <v>0</v>
      </c>
      <c r="K234" s="6" t="e">
        <f>VLOOKUP(A234,NOMENCLATURE!$B$2:$L$4923,11,FALSE)</f>
        <v>#N/A</v>
      </c>
      <c r="L234">
        <v>0</v>
      </c>
      <c r="N234">
        <v>1</v>
      </c>
      <c r="O234">
        <v>0</v>
      </c>
      <c r="P234" s="6" t="e">
        <f t="shared" si="9"/>
        <v>#N/A</v>
      </c>
    </row>
    <row r="235" spans="1:16" x14ac:dyDescent="0.25">
      <c r="A235" t="s">
        <v>1256</v>
      </c>
      <c r="B235" t="s">
        <v>416</v>
      </c>
      <c r="C235" t="s">
        <v>1257</v>
      </c>
      <c r="D235" t="s">
        <v>27</v>
      </c>
      <c r="F235">
        <v>0</v>
      </c>
      <c r="H235" s="6">
        <f>VLOOKUP(A235,NOMENCLATURE!$B$2:$O$4923,14,FALSE)</f>
        <v>781.35529999999994</v>
      </c>
      <c r="I235" s="31">
        <f>VLOOKUP(A235,'Synthèse des ventes 2022'!$A$1:$C$535,3,FALSE)</f>
        <v>1</v>
      </c>
      <c r="J235" s="1">
        <v>1589.41</v>
      </c>
      <c r="K235" s="11">
        <f>VLOOKUP(A235,NOMENCLATURE!$B$2:$L$4923,11,FALSE)</f>
        <v>1673.0984496799999</v>
      </c>
      <c r="L235">
        <v>0</v>
      </c>
      <c r="O235" s="1">
        <v>1907.29</v>
      </c>
      <c r="P235" s="11">
        <f t="shared" si="9"/>
        <v>2007.7181396159999</v>
      </c>
    </row>
    <row r="236" spans="1:16" x14ac:dyDescent="0.25">
      <c r="A236" t="s">
        <v>1258</v>
      </c>
      <c r="B236" t="s">
        <v>416</v>
      </c>
      <c r="C236" t="s">
        <v>1259</v>
      </c>
      <c r="D236" t="s">
        <v>27</v>
      </c>
      <c r="F236">
        <v>0</v>
      </c>
      <c r="H236" s="6">
        <f>VLOOKUP(A236,NOMENCLATURE!$B$2:$O$4923,14,FALSE)</f>
        <v>841.57940000000008</v>
      </c>
      <c r="I236" s="31">
        <f>VLOOKUP(A236,'Synthèse des ventes 2022'!$A$1:$C$535,3,FALSE)</f>
        <v>5</v>
      </c>
      <c r="J236" s="1">
        <v>1732.98</v>
      </c>
      <c r="K236" s="11">
        <f>VLOOKUP(A236,NOMENCLATURE!$B$2:$L$4923,11,FALSE)</f>
        <v>1824.179099704</v>
      </c>
      <c r="L236">
        <v>0</v>
      </c>
      <c r="O236" s="1">
        <v>2079.58</v>
      </c>
      <c r="P236" s="11">
        <f t="shared" si="9"/>
        <v>2189.0149196448001</v>
      </c>
    </row>
    <row r="237" spans="1:16" x14ac:dyDescent="0.25">
      <c r="A237" t="s">
        <v>1260</v>
      </c>
      <c r="B237" t="s">
        <v>416</v>
      </c>
      <c r="C237" t="s">
        <v>1261</v>
      </c>
      <c r="D237" t="s">
        <v>27</v>
      </c>
      <c r="F237">
        <v>0</v>
      </c>
      <c r="H237" s="6">
        <f>VLOOKUP(A237,NOMENCLATURE!$B$2:$O$4923,14,FALSE)</f>
        <v>1026.8512000000001</v>
      </c>
      <c r="I237" s="31">
        <f>VLOOKUP(A237,'Synthèse des ventes 2022'!$A$1:$C$535,3,FALSE)</f>
        <v>1</v>
      </c>
      <c r="J237" s="1">
        <v>2020.04</v>
      </c>
      <c r="K237" s="11">
        <f>VLOOKUP(A237,NOMENCLATURE!$B$2:$L$4923,11,FALSE)</f>
        <v>2118.5600996880003</v>
      </c>
      <c r="L237">
        <v>0</v>
      </c>
      <c r="O237" s="1">
        <v>2424.0500000000002</v>
      </c>
      <c r="P237" s="11">
        <f t="shared" si="9"/>
        <v>2542.2721196256002</v>
      </c>
    </row>
    <row r="238" spans="1:16" x14ac:dyDescent="0.25">
      <c r="A238" t="s">
        <v>1262</v>
      </c>
      <c r="B238" t="s">
        <v>416</v>
      </c>
      <c r="C238" t="s">
        <v>1263</v>
      </c>
      <c r="D238" t="s">
        <v>27</v>
      </c>
      <c r="F238">
        <v>0</v>
      </c>
      <c r="H238" s="6">
        <f>VLOOKUP(A238,NOMENCLATURE!$B$2:$O$4923,14,FALSE)</f>
        <v>910.06000000000006</v>
      </c>
      <c r="I238" s="31">
        <f>VLOOKUP(A238,'Synthèse des ventes 2022'!$A$1:$C$535,3,FALSE)</f>
        <v>3</v>
      </c>
      <c r="J238" s="1">
        <v>1816.34</v>
      </c>
      <c r="K238" s="11">
        <f>VLOOKUP(A238,NOMENCLATURE!$B$2:$L$4923,11,FALSE)</f>
        <v>1890.3769996400003</v>
      </c>
      <c r="L238">
        <v>0</v>
      </c>
      <c r="O238" s="1">
        <v>2179.61</v>
      </c>
      <c r="P238" s="11">
        <f t="shared" si="9"/>
        <v>2268.4523995680001</v>
      </c>
    </row>
    <row r="239" spans="1:16" x14ac:dyDescent="0.25">
      <c r="A239" t="s">
        <v>1264</v>
      </c>
      <c r="B239" t="s">
        <v>416</v>
      </c>
      <c r="C239" t="s">
        <v>1265</v>
      </c>
      <c r="D239" t="s">
        <v>27</v>
      </c>
      <c r="F239">
        <v>0</v>
      </c>
      <c r="H239" s="6">
        <f>VLOOKUP(A239,NOMENCLATURE!$B$2:$O$4923,14,FALSE)</f>
        <v>928.3447000000001</v>
      </c>
      <c r="I239" s="31">
        <f>VLOOKUP(A239,'Synthèse des ventes 2022'!$A$1:$C$535,3,FALSE)</f>
        <v>3</v>
      </c>
      <c r="J239" s="1">
        <v>2028.97</v>
      </c>
      <c r="K239" s="11">
        <f>VLOOKUP(A239,NOMENCLATURE!$B$2:$L$4923,11,FALSE)</f>
        <v>2123.7915496640003</v>
      </c>
      <c r="L239">
        <v>0</v>
      </c>
      <c r="O239" s="1">
        <v>2434.7600000000002</v>
      </c>
      <c r="P239" s="11">
        <f t="shared" si="9"/>
        <v>2548.5498595968002</v>
      </c>
    </row>
    <row r="240" spans="1:16" x14ac:dyDescent="0.25">
      <c r="A240" t="s">
        <v>1266</v>
      </c>
      <c r="B240" t="s">
        <v>416</v>
      </c>
      <c r="C240" t="s">
        <v>1267</v>
      </c>
      <c r="D240" t="s">
        <v>27</v>
      </c>
      <c r="F240">
        <v>0</v>
      </c>
      <c r="H240" s="6">
        <f>VLOOKUP(A240,NOMENCLATURE!$B$2:$O$4923,14,FALSE)</f>
        <v>879.52590000000009</v>
      </c>
      <c r="I240" s="31">
        <f>VLOOKUP(A240,'Synthèse des ventes 2022'!$A$1:$C$535,3,FALSE)</f>
        <v>1</v>
      </c>
      <c r="J240" s="1">
        <v>2111.9299999999998</v>
      </c>
      <c r="K240" s="11">
        <f>VLOOKUP(A240,NOMENCLATURE!$B$2:$L$4923,11,FALSE)</f>
        <v>2199.1862496479998</v>
      </c>
      <c r="L240">
        <v>0</v>
      </c>
      <c r="O240" s="1">
        <v>2534.3200000000002</v>
      </c>
      <c r="P240" s="11">
        <f t="shared" si="9"/>
        <v>2639.0234995775995</v>
      </c>
    </row>
    <row r="241" spans="1:20" x14ac:dyDescent="0.25">
      <c r="A241" t="s">
        <v>1268</v>
      </c>
      <c r="B241" t="s">
        <v>43</v>
      </c>
      <c r="C241" t="s">
        <v>1269</v>
      </c>
      <c r="D241" t="s">
        <v>27</v>
      </c>
      <c r="F241">
        <v>0</v>
      </c>
      <c r="I241" s="31" t="e">
        <f>VLOOKUP(A241,'Synthèse des ventes 2022'!$A$1:$C$535,3,FALSE)</f>
        <v>#N/A</v>
      </c>
      <c r="J241">
        <v>0</v>
      </c>
      <c r="K241" s="6" t="e">
        <f>VLOOKUP(A241,NOMENCLATURE!$B$2:$L$4923,11,FALSE)</f>
        <v>#N/A</v>
      </c>
      <c r="L241">
        <v>0</v>
      </c>
      <c r="N241">
        <v>1</v>
      </c>
      <c r="O241">
        <v>0</v>
      </c>
      <c r="P241" s="6" t="e">
        <f t="shared" si="9"/>
        <v>#N/A</v>
      </c>
      <c r="S241">
        <v>1</v>
      </c>
      <c r="T241">
        <v>1</v>
      </c>
    </row>
    <row r="242" spans="1:20" x14ac:dyDescent="0.25">
      <c r="A242" t="s">
        <v>1270</v>
      </c>
      <c r="B242" t="s">
        <v>416</v>
      </c>
      <c r="C242" t="s">
        <v>1271</v>
      </c>
      <c r="D242" t="s">
        <v>27</v>
      </c>
      <c r="F242">
        <v>0</v>
      </c>
      <c r="H242" s="6">
        <f>VLOOKUP(A242,NOMENCLATURE!$B$2:$O$4923,14,FALSE)</f>
        <v>994.12060000000008</v>
      </c>
      <c r="I242" s="31">
        <f>VLOOKUP(A242,'Synthèse des ventes 2022'!$A$1:$C$535,3,FALSE)</f>
        <v>1</v>
      </c>
      <c r="J242" s="1">
        <v>2244.36</v>
      </c>
      <c r="K242" s="11">
        <f>VLOOKUP(A242,NOMENCLATURE!$B$2:$L$4923,11,FALSE)</f>
        <v>2332.8717996239998</v>
      </c>
      <c r="L242">
        <v>0</v>
      </c>
      <c r="O242" s="1">
        <v>2693.23</v>
      </c>
      <c r="P242" s="11">
        <f t="shared" si="9"/>
        <v>2799.4461595487996</v>
      </c>
    </row>
    <row r="243" spans="1:20" x14ac:dyDescent="0.25">
      <c r="A243" t="s">
        <v>1272</v>
      </c>
      <c r="B243" t="s">
        <v>43</v>
      </c>
      <c r="C243" t="s">
        <v>1273</v>
      </c>
      <c r="D243" t="s">
        <v>27</v>
      </c>
      <c r="F243">
        <v>0</v>
      </c>
      <c r="I243" s="31" t="e">
        <f>VLOOKUP(A243,'Synthèse des ventes 2022'!$A$1:$C$535,3,FALSE)</f>
        <v>#N/A</v>
      </c>
      <c r="J243">
        <v>0</v>
      </c>
      <c r="K243" s="6" t="e">
        <f>VLOOKUP(A243,NOMENCLATURE!$B$2:$L$4923,11,FALSE)</f>
        <v>#N/A</v>
      </c>
      <c r="L243">
        <v>0</v>
      </c>
      <c r="N243">
        <v>1</v>
      </c>
      <c r="O243">
        <v>0</v>
      </c>
      <c r="P243" s="6" t="e">
        <f t="shared" si="9"/>
        <v>#N/A</v>
      </c>
      <c r="S243">
        <v>1</v>
      </c>
      <c r="T243">
        <v>1</v>
      </c>
    </row>
    <row r="244" spans="1:20" x14ac:dyDescent="0.25">
      <c r="A244" t="s">
        <v>1274</v>
      </c>
      <c r="B244" t="s">
        <v>416</v>
      </c>
      <c r="C244" t="s">
        <v>1275</v>
      </c>
      <c r="D244" t="s">
        <v>27</v>
      </c>
      <c r="F244">
        <v>0</v>
      </c>
      <c r="H244" s="6">
        <f>VLOOKUP(A244,NOMENCLATURE!$B$2:$O$4923,14,FALSE)</f>
        <v>480.7688</v>
      </c>
      <c r="I244" s="31">
        <f>VLOOKUP(A244,'Synthèse des ventes 2022'!$A$1:$C$535,3,FALSE)</f>
        <v>12</v>
      </c>
      <c r="J244">
        <v>933.23</v>
      </c>
      <c r="K244" s="6">
        <v>933.23</v>
      </c>
      <c r="L244">
        <v>0</v>
      </c>
      <c r="O244" s="1">
        <v>1119.8800000000001</v>
      </c>
      <c r="P244" s="11">
        <f t="shared" si="9"/>
        <v>1119.876</v>
      </c>
    </row>
    <row r="245" spans="1:20" x14ac:dyDescent="0.25">
      <c r="A245" t="s">
        <v>1276</v>
      </c>
      <c r="B245" t="s">
        <v>416</v>
      </c>
      <c r="C245" t="s">
        <v>1277</v>
      </c>
      <c r="D245" t="s">
        <v>27</v>
      </c>
      <c r="F245">
        <v>0</v>
      </c>
      <c r="H245" s="6">
        <f>VLOOKUP(A245,NOMENCLATURE!$B$2:$O$4923,14,FALSE)</f>
        <v>570.80589999999995</v>
      </c>
      <c r="I245" s="31">
        <f>VLOOKUP(A245,'Synthèse des ventes 2022'!$A$1:$C$535,3,FALSE)</f>
        <v>15</v>
      </c>
      <c r="J245" s="1">
        <v>1077.8</v>
      </c>
      <c r="K245" s="11">
        <v>1077.8</v>
      </c>
      <c r="L245">
        <v>0</v>
      </c>
      <c r="O245" s="1">
        <v>1293.3599999999999</v>
      </c>
      <c r="P245" s="11">
        <f t="shared" si="9"/>
        <v>1293.3599999999999</v>
      </c>
    </row>
    <row r="246" spans="1:20" x14ac:dyDescent="0.25">
      <c r="A246" t="s">
        <v>1278</v>
      </c>
      <c r="B246" t="s">
        <v>416</v>
      </c>
      <c r="C246" t="s">
        <v>1279</v>
      </c>
      <c r="D246" t="s">
        <v>27</v>
      </c>
      <c r="F246">
        <v>0</v>
      </c>
      <c r="H246" s="6">
        <f>VLOOKUP(A246,NOMENCLATURE!$B$2:$O$4923,14,FALSE)</f>
        <v>494.47979999999995</v>
      </c>
      <c r="I246" s="31">
        <f>VLOOKUP(A246,'Synthèse des ventes 2022'!$A$1:$C$535,3,FALSE)</f>
        <v>31</v>
      </c>
      <c r="J246" s="1">
        <v>1014.38</v>
      </c>
      <c r="K246" s="11">
        <v>1014.38</v>
      </c>
      <c r="L246">
        <v>0</v>
      </c>
      <c r="O246" s="1">
        <v>1217.26</v>
      </c>
      <c r="P246" s="11">
        <f t="shared" si="9"/>
        <v>1217.2559999999999</v>
      </c>
    </row>
    <row r="247" spans="1:20" x14ac:dyDescent="0.25">
      <c r="A247" t="s">
        <v>1280</v>
      </c>
      <c r="B247" t="s">
        <v>416</v>
      </c>
      <c r="C247" t="s">
        <v>1281</v>
      </c>
      <c r="D247" t="s">
        <v>27</v>
      </c>
      <c r="F247">
        <v>0</v>
      </c>
      <c r="H247" s="6">
        <f>VLOOKUP(A247,NOMENCLATURE!$B$2:$O$4923,14,FALSE)</f>
        <v>610.12530000000004</v>
      </c>
      <c r="I247" s="31">
        <f>VLOOKUP(A247,'Synthèse des ventes 2022'!$A$1:$C$535,3,FALSE)</f>
        <v>14</v>
      </c>
      <c r="J247" s="1">
        <v>1261.77</v>
      </c>
      <c r="K247" s="11">
        <v>1261.77</v>
      </c>
      <c r="L247">
        <v>0</v>
      </c>
      <c r="O247" s="1">
        <v>1514.12</v>
      </c>
      <c r="P247" s="11">
        <f t="shared" si="9"/>
        <v>1514.124</v>
      </c>
    </row>
    <row r="248" spans="1:20" x14ac:dyDescent="0.25">
      <c r="A248" t="s">
        <v>1282</v>
      </c>
      <c r="B248" t="s">
        <v>416</v>
      </c>
      <c r="C248" t="s">
        <v>1283</v>
      </c>
      <c r="D248" t="s">
        <v>27</v>
      </c>
      <c r="F248">
        <v>0</v>
      </c>
      <c r="H248" s="6">
        <f>VLOOKUP(A248,NOMENCLATURE!$B$2:$O$4923,14,FALSE)</f>
        <v>454.70999999999992</v>
      </c>
      <c r="I248" s="31">
        <f>VLOOKUP(A248,'Synthèse des ventes 2022'!$A$1:$C$535,3,FALSE)</f>
        <v>1</v>
      </c>
      <c r="J248" s="1">
        <v>1530.62</v>
      </c>
      <c r="K248" s="11">
        <v>1530.62</v>
      </c>
      <c r="L248">
        <v>0</v>
      </c>
      <c r="O248" s="1">
        <v>1836.74</v>
      </c>
      <c r="P248" s="11">
        <f t="shared" si="9"/>
        <v>1836.7439999999999</v>
      </c>
    </row>
    <row r="249" spans="1:20" x14ac:dyDescent="0.25">
      <c r="A249" t="s">
        <v>1284</v>
      </c>
      <c r="B249" t="s">
        <v>416</v>
      </c>
      <c r="C249" t="s">
        <v>1285</v>
      </c>
      <c r="D249" t="s">
        <v>27</v>
      </c>
      <c r="F249">
        <v>0</v>
      </c>
      <c r="H249" s="6">
        <f>VLOOKUP(A249,NOMENCLATURE!$B$2:$O$4923,14,FALSE)</f>
        <v>736.42880000000014</v>
      </c>
      <c r="I249" s="31">
        <f>VLOOKUP(A249,'Synthèse des ventes 2022'!$A$1:$C$535,3,FALSE)</f>
        <v>13</v>
      </c>
      <c r="J249" s="1">
        <v>1457.27</v>
      </c>
      <c r="K249" s="11">
        <v>1457.27</v>
      </c>
      <c r="L249">
        <v>0</v>
      </c>
      <c r="O249" s="1">
        <v>1748.72</v>
      </c>
      <c r="P249" s="11">
        <f t="shared" si="9"/>
        <v>1748.7239999999999</v>
      </c>
    </row>
    <row r="250" spans="1:20" x14ac:dyDescent="0.25">
      <c r="A250" t="s">
        <v>1286</v>
      </c>
      <c r="B250" t="s">
        <v>43</v>
      </c>
      <c r="C250" t="s">
        <v>1287</v>
      </c>
      <c r="D250" t="s">
        <v>27</v>
      </c>
      <c r="F250">
        <v>0</v>
      </c>
      <c r="I250" s="31" t="e">
        <f>VLOOKUP(A250,'Synthèse des ventes 2022'!$A$1:$C$535,3,FALSE)</f>
        <v>#N/A</v>
      </c>
      <c r="J250">
        <v>0</v>
      </c>
      <c r="K250" s="6" t="e">
        <f>VLOOKUP(A250,NOMENCLATURE!$B$2:$L$4923,11,FALSE)</f>
        <v>#N/A</v>
      </c>
      <c r="L250">
        <v>0</v>
      </c>
      <c r="N250">
        <v>1</v>
      </c>
      <c r="O250">
        <v>0</v>
      </c>
      <c r="P250" s="6" t="e">
        <f t="shared" si="9"/>
        <v>#N/A</v>
      </c>
    </row>
    <row r="251" spans="1:20" x14ac:dyDescent="0.25">
      <c r="A251" t="s">
        <v>1288</v>
      </c>
      <c r="B251" t="s">
        <v>43</v>
      </c>
      <c r="C251" t="s">
        <v>1289</v>
      </c>
      <c r="D251" t="s">
        <v>27</v>
      </c>
      <c r="F251">
        <v>0</v>
      </c>
      <c r="I251" s="31" t="e">
        <f>VLOOKUP(A251,'Synthèse des ventes 2022'!$A$1:$C$535,3,FALSE)</f>
        <v>#N/A</v>
      </c>
      <c r="J251">
        <v>0</v>
      </c>
      <c r="K251" s="6" t="e">
        <f>VLOOKUP(A251,NOMENCLATURE!$B$2:$L$4923,11,FALSE)</f>
        <v>#N/A</v>
      </c>
      <c r="L251">
        <v>0</v>
      </c>
      <c r="N251">
        <v>1</v>
      </c>
      <c r="O251">
        <v>0</v>
      </c>
      <c r="P251" s="6" t="e">
        <f t="shared" si="9"/>
        <v>#N/A</v>
      </c>
      <c r="S251">
        <v>1</v>
      </c>
      <c r="T251">
        <v>1</v>
      </c>
    </row>
    <row r="252" spans="1:20" x14ac:dyDescent="0.25">
      <c r="A252" t="s">
        <v>1290</v>
      </c>
      <c r="B252" t="s">
        <v>416</v>
      </c>
      <c r="C252" t="s">
        <v>1291</v>
      </c>
      <c r="D252" t="s">
        <v>27</v>
      </c>
      <c r="F252">
        <v>0</v>
      </c>
      <c r="H252" s="6">
        <f>VLOOKUP(A252,NOMENCLATURE!$B$2:$O$4923,14,FALSE)</f>
        <v>794.49120000000016</v>
      </c>
      <c r="I252" s="31">
        <f>VLOOKUP(A252,'Synthèse des ventes 2022'!$A$1:$C$535,3,FALSE)</f>
        <v>2</v>
      </c>
      <c r="J252" s="1">
        <v>1635.83</v>
      </c>
      <c r="K252" s="11">
        <v>1635.83</v>
      </c>
      <c r="L252">
        <v>0</v>
      </c>
      <c r="O252" s="1">
        <v>1963</v>
      </c>
      <c r="P252" s="11">
        <f t="shared" si="9"/>
        <v>1962.9959999999999</v>
      </c>
    </row>
    <row r="253" spans="1:20" x14ac:dyDescent="0.25">
      <c r="A253" t="s">
        <v>1292</v>
      </c>
      <c r="B253" t="s">
        <v>43</v>
      </c>
      <c r="C253" t="s">
        <v>1293</v>
      </c>
      <c r="D253" t="s">
        <v>27</v>
      </c>
      <c r="F253">
        <v>0</v>
      </c>
      <c r="I253" s="31" t="e">
        <f>VLOOKUP(A253,'Synthèse des ventes 2022'!$A$1:$C$535,3,FALSE)</f>
        <v>#N/A</v>
      </c>
      <c r="J253">
        <v>0</v>
      </c>
      <c r="K253" s="6" t="e">
        <f>VLOOKUP(A253,NOMENCLATURE!$B$2:$L$4923,11,FALSE)</f>
        <v>#N/A</v>
      </c>
      <c r="L253">
        <v>0</v>
      </c>
      <c r="N253">
        <v>1</v>
      </c>
      <c r="O253">
        <v>0</v>
      </c>
      <c r="P253" s="6" t="e">
        <f t="shared" si="9"/>
        <v>#N/A</v>
      </c>
    </row>
    <row r="254" spans="1:20" x14ac:dyDescent="0.25">
      <c r="A254" t="s">
        <v>1294</v>
      </c>
      <c r="B254" t="s">
        <v>43</v>
      </c>
      <c r="C254" t="s">
        <v>1295</v>
      </c>
      <c r="D254" t="s">
        <v>27</v>
      </c>
      <c r="F254">
        <v>0</v>
      </c>
      <c r="I254" s="31" t="e">
        <f>VLOOKUP(A254,'Synthèse des ventes 2022'!$A$1:$C$535,3,FALSE)</f>
        <v>#N/A</v>
      </c>
      <c r="J254">
        <v>0</v>
      </c>
      <c r="K254" s="6" t="e">
        <f>VLOOKUP(A254,NOMENCLATURE!$B$2:$L$4923,11,FALSE)</f>
        <v>#N/A</v>
      </c>
      <c r="L254">
        <v>0</v>
      </c>
      <c r="N254">
        <v>1</v>
      </c>
      <c r="O254">
        <v>0</v>
      </c>
      <c r="P254" s="6" t="e">
        <f t="shared" si="9"/>
        <v>#N/A</v>
      </c>
      <c r="S254">
        <v>1</v>
      </c>
      <c r="T254">
        <v>1</v>
      </c>
    </row>
    <row r="255" spans="1:20" x14ac:dyDescent="0.25">
      <c r="A255" t="s">
        <v>1296</v>
      </c>
      <c r="B255" t="s">
        <v>416</v>
      </c>
      <c r="C255" t="s">
        <v>1297</v>
      </c>
      <c r="D255" t="s">
        <v>27</v>
      </c>
      <c r="F255">
        <v>0</v>
      </c>
      <c r="H255" s="6">
        <f>VLOOKUP(A255,NOMENCLATURE!$B$2:$O$4923,14,FALSE)</f>
        <v>952.8900000000001</v>
      </c>
      <c r="I255" s="31" t="e">
        <f>VLOOKUP(A255,'Synthèse des ventes 2022'!$A$1:$C$535,3,FALSE)</f>
        <v>#N/A</v>
      </c>
      <c r="J255" s="1">
        <v>1965.42</v>
      </c>
      <c r="K255" s="11">
        <v>1965.42</v>
      </c>
      <c r="L255">
        <v>0</v>
      </c>
      <c r="O255" s="1">
        <v>2358.5</v>
      </c>
      <c r="P255" s="11">
        <f t="shared" si="9"/>
        <v>2358.5039999999999</v>
      </c>
    </row>
    <row r="256" spans="1:20" x14ac:dyDescent="0.25">
      <c r="A256" t="s">
        <v>1298</v>
      </c>
      <c r="B256" t="s">
        <v>416</v>
      </c>
      <c r="C256" t="s">
        <v>1299</v>
      </c>
      <c r="D256" t="s">
        <v>27</v>
      </c>
      <c r="F256">
        <v>0</v>
      </c>
      <c r="H256" s="6">
        <f>VLOOKUP(A256,NOMENCLATURE!$B$2:$O$4923,14,FALSE)</f>
        <v>1043.8788</v>
      </c>
      <c r="I256" s="31" t="e">
        <f>VLOOKUP(A256,'Synthèse des ventes 2022'!$A$1:$C$535,3,FALSE)</f>
        <v>#N/A</v>
      </c>
      <c r="J256" s="1">
        <v>2163.63</v>
      </c>
      <c r="K256" s="11">
        <v>2163.63</v>
      </c>
      <c r="L256">
        <v>0</v>
      </c>
      <c r="O256" s="1">
        <v>2596.36</v>
      </c>
      <c r="P256" s="11">
        <f t="shared" si="9"/>
        <v>2596.3560000000002</v>
      </c>
    </row>
    <row r="257" spans="1:20" x14ac:dyDescent="0.25">
      <c r="A257" t="s">
        <v>1300</v>
      </c>
      <c r="B257" t="s">
        <v>416</v>
      </c>
      <c r="C257" t="s">
        <v>1301</v>
      </c>
      <c r="D257" t="s">
        <v>27</v>
      </c>
      <c r="F257">
        <v>0</v>
      </c>
      <c r="H257" s="6">
        <f>VLOOKUP(A257,NOMENCLATURE!$B$2:$O$4923,14,FALSE)</f>
        <v>1267.8459</v>
      </c>
      <c r="I257" s="31" t="e">
        <f>VLOOKUP(A257,'Synthèse des ventes 2022'!$A$1:$C$535,3,FALSE)</f>
        <v>#N/A</v>
      </c>
      <c r="J257" s="1">
        <v>2443.56</v>
      </c>
      <c r="K257" s="11">
        <v>2443.56</v>
      </c>
      <c r="L257">
        <v>0</v>
      </c>
      <c r="O257" s="1">
        <v>2932.27</v>
      </c>
      <c r="P257" s="11">
        <f t="shared" si="9"/>
        <v>2932.2719999999999</v>
      </c>
    </row>
    <row r="258" spans="1:20" x14ac:dyDescent="0.25">
      <c r="A258" t="s">
        <v>1302</v>
      </c>
      <c r="B258" t="s">
        <v>416</v>
      </c>
      <c r="C258" t="s">
        <v>1303</v>
      </c>
      <c r="D258" t="s">
        <v>27</v>
      </c>
      <c r="F258">
        <v>0</v>
      </c>
      <c r="H258" s="6">
        <f>VLOOKUP(A258,NOMENCLATURE!$B$2:$O$4923,14,FALSE)</f>
        <v>1128.2347000000002</v>
      </c>
      <c r="I258" s="31">
        <f>VLOOKUP(A258,'Synthèse des ventes 2022'!$A$1:$C$535,3,FALSE)</f>
        <v>1</v>
      </c>
      <c r="J258" s="1">
        <v>2255.65</v>
      </c>
      <c r="K258" s="11">
        <v>2255.65</v>
      </c>
      <c r="L258">
        <v>0</v>
      </c>
      <c r="O258" s="1">
        <v>2706.78</v>
      </c>
      <c r="P258" s="11">
        <f t="shared" si="9"/>
        <v>2706.78</v>
      </c>
    </row>
    <row r="259" spans="1:20" x14ac:dyDescent="0.25">
      <c r="A259" t="s">
        <v>1304</v>
      </c>
      <c r="B259" t="s">
        <v>416</v>
      </c>
      <c r="C259" t="s">
        <v>1305</v>
      </c>
      <c r="D259" t="s">
        <v>27</v>
      </c>
      <c r="F259">
        <v>0</v>
      </c>
      <c r="H259" s="6">
        <f>VLOOKUP(A259,NOMENCLATURE!$B$2:$O$4923,14,FALSE)</f>
        <v>1128.5394000000001</v>
      </c>
      <c r="I259" s="31">
        <f>VLOOKUP(A259,'Synthèse des ventes 2022'!$A$1:$C$535,3,FALSE)</f>
        <v>1</v>
      </c>
      <c r="J259" s="1">
        <v>2505.31</v>
      </c>
      <c r="K259" s="11">
        <v>2505.31</v>
      </c>
      <c r="L259">
        <v>0</v>
      </c>
      <c r="O259" s="1">
        <v>3006.37</v>
      </c>
      <c r="P259" s="11">
        <f t="shared" ref="P259:P322" si="10">IF(K259="","",K259*1.2)</f>
        <v>3006.3719999999998</v>
      </c>
    </row>
    <row r="260" spans="1:20" x14ac:dyDescent="0.25">
      <c r="A260" t="s">
        <v>1306</v>
      </c>
      <c r="B260" t="s">
        <v>416</v>
      </c>
      <c r="C260" t="s">
        <v>1307</v>
      </c>
      <c r="D260" t="s">
        <v>27</v>
      </c>
      <c r="F260">
        <v>0</v>
      </c>
      <c r="H260" s="6">
        <f>VLOOKUP(A260,NOMENCLATURE!$B$2:$O$4923,14,FALSE)</f>
        <v>1056.4906000000003</v>
      </c>
      <c r="I260" s="31">
        <f>VLOOKUP(A260,'Synthèse des ventes 2022'!$A$1:$C$535,3,FALSE)</f>
        <v>1</v>
      </c>
      <c r="J260" s="1">
        <v>2557.69</v>
      </c>
      <c r="K260" s="11">
        <v>2557.69</v>
      </c>
      <c r="L260">
        <v>0</v>
      </c>
      <c r="O260" s="1">
        <v>3069.23</v>
      </c>
      <c r="P260" s="11">
        <f t="shared" si="10"/>
        <v>3069.2280000000001</v>
      </c>
    </row>
    <row r="261" spans="1:20" x14ac:dyDescent="0.25">
      <c r="A261" t="s">
        <v>1308</v>
      </c>
      <c r="B261" t="s">
        <v>43</v>
      </c>
      <c r="C261" t="s">
        <v>1309</v>
      </c>
      <c r="D261" t="s">
        <v>27</v>
      </c>
      <c r="F261">
        <v>0</v>
      </c>
      <c r="I261" s="31" t="e">
        <f>VLOOKUP(A261,'Synthèse des ventes 2022'!$A$1:$C$535,3,FALSE)</f>
        <v>#N/A</v>
      </c>
      <c r="J261">
        <v>0</v>
      </c>
      <c r="K261" s="6" t="e">
        <f>VLOOKUP(A261,NOMENCLATURE!$B$2:$L$4923,11,FALSE)</f>
        <v>#N/A</v>
      </c>
      <c r="L261">
        <v>0</v>
      </c>
      <c r="N261">
        <v>1</v>
      </c>
      <c r="O261">
        <v>0</v>
      </c>
      <c r="P261" s="6" t="e">
        <f t="shared" si="10"/>
        <v>#N/A</v>
      </c>
      <c r="S261">
        <v>1</v>
      </c>
      <c r="T261">
        <v>1</v>
      </c>
    </row>
    <row r="262" spans="1:20" x14ac:dyDescent="0.25">
      <c r="A262" t="s">
        <v>1310</v>
      </c>
      <c r="B262" t="s">
        <v>416</v>
      </c>
      <c r="C262" t="s">
        <v>1311</v>
      </c>
      <c r="D262" t="s">
        <v>27</v>
      </c>
      <c r="F262">
        <v>0</v>
      </c>
      <c r="H262" s="6">
        <f>VLOOKUP(A262,NOMENCLATURE!$B$2:$O$4923,14,FALSE)</f>
        <v>1203.2353000000001</v>
      </c>
      <c r="I262" s="31" t="e">
        <f>VLOOKUP(A262,'Synthèse des ventes 2022'!$A$1:$C$535,3,FALSE)</f>
        <v>#N/A</v>
      </c>
      <c r="J262" s="1">
        <v>2737.27</v>
      </c>
      <c r="K262" s="11">
        <v>2737.27</v>
      </c>
      <c r="L262">
        <v>0</v>
      </c>
      <c r="O262" s="1">
        <v>3284.72</v>
      </c>
      <c r="P262" s="11">
        <f t="shared" si="10"/>
        <v>3284.7239999999997</v>
      </c>
    </row>
    <row r="263" spans="1:20" x14ac:dyDescent="0.25">
      <c r="A263" t="s">
        <v>1312</v>
      </c>
      <c r="B263" t="s">
        <v>43</v>
      </c>
      <c r="C263" t="s">
        <v>1313</v>
      </c>
      <c r="D263" t="s">
        <v>27</v>
      </c>
      <c r="F263">
        <v>0</v>
      </c>
      <c r="I263" s="31" t="e">
        <f>VLOOKUP(A263,'Synthèse des ventes 2022'!$A$1:$C$535,3,FALSE)</f>
        <v>#N/A</v>
      </c>
      <c r="J263">
        <v>0</v>
      </c>
      <c r="K263" s="6" t="e">
        <f>VLOOKUP(A263,NOMENCLATURE!$B$2:$L$4923,11,FALSE)</f>
        <v>#N/A</v>
      </c>
      <c r="L263">
        <v>0</v>
      </c>
      <c r="N263">
        <v>1</v>
      </c>
      <c r="O263">
        <v>0</v>
      </c>
      <c r="P263" s="6" t="e">
        <f t="shared" si="10"/>
        <v>#N/A</v>
      </c>
      <c r="S263">
        <v>1</v>
      </c>
      <c r="T263">
        <v>1</v>
      </c>
    </row>
    <row r="264" spans="1:20" x14ac:dyDescent="0.25">
      <c r="A264" t="s">
        <v>1314</v>
      </c>
      <c r="B264" t="s">
        <v>20</v>
      </c>
      <c r="C264" t="s">
        <v>1315</v>
      </c>
      <c r="D264" t="s">
        <v>27</v>
      </c>
      <c r="F264">
        <v>0</v>
      </c>
      <c r="H264" s="6">
        <f>VLOOKUP(A264,NOMENCLATURE!$B$2:$O$4923,14,FALSE)</f>
        <v>30.784000000000002</v>
      </c>
      <c r="I264" s="31">
        <f>VLOOKUP(A264,'Synthèse des ventes 2022'!$A$1:$C$535,3,FALSE)</f>
        <v>115</v>
      </c>
      <c r="J264">
        <v>36.67</v>
      </c>
      <c r="K264" s="6">
        <f>VLOOKUP(A264,NOMENCLATURE!$B$2:$L$4000,11,FALSE)</f>
        <v>48.817800000000005</v>
      </c>
      <c r="L264">
        <v>0</v>
      </c>
      <c r="O264">
        <v>44</v>
      </c>
      <c r="P264" s="6">
        <f t="shared" si="10"/>
        <v>58.581360000000004</v>
      </c>
      <c r="Q264">
        <v>1</v>
      </c>
      <c r="R264">
        <v>1</v>
      </c>
      <c r="T264">
        <v>1</v>
      </c>
    </row>
    <row r="265" spans="1:20" x14ac:dyDescent="0.25">
      <c r="A265" t="s">
        <v>1316</v>
      </c>
      <c r="B265" t="s">
        <v>20</v>
      </c>
      <c r="C265" t="s">
        <v>1317</v>
      </c>
      <c r="D265" t="s">
        <v>27</v>
      </c>
      <c r="F265">
        <v>0</v>
      </c>
      <c r="H265" s="6">
        <f>VLOOKUP(A265,NOMENCLATURE!$B$2:$O$4923,14,FALSE)</f>
        <v>30.784000000000002</v>
      </c>
      <c r="I265" s="31">
        <f>VLOOKUP(A265,'Synthèse des ventes 2022'!$A$1:$C$535,3,FALSE)</f>
        <v>170</v>
      </c>
      <c r="J265">
        <v>36.67</v>
      </c>
      <c r="K265" s="6">
        <f>VLOOKUP(A265,NOMENCLATURE!$B$2:$L$4000,11,FALSE)</f>
        <v>48.817800000000005</v>
      </c>
      <c r="L265">
        <v>0</v>
      </c>
      <c r="O265">
        <v>44</v>
      </c>
      <c r="P265" s="6">
        <f t="shared" si="10"/>
        <v>58.581360000000004</v>
      </c>
      <c r="T265">
        <v>1</v>
      </c>
    </row>
    <row r="266" spans="1:20" x14ac:dyDescent="0.25">
      <c r="A266" t="s">
        <v>1318</v>
      </c>
      <c r="B266" t="s">
        <v>20</v>
      </c>
      <c r="C266" t="s">
        <v>1319</v>
      </c>
      <c r="D266" t="s">
        <v>27</v>
      </c>
      <c r="F266">
        <v>0</v>
      </c>
      <c r="H266" s="6">
        <f>VLOOKUP(A266,NOMENCLATURE!$B$2:$O$4923,14,FALSE)</f>
        <v>35.374000000000002</v>
      </c>
      <c r="I266" s="31">
        <f>VLOOKUP(A266,'Synthèse des ventes 2022'!$A$1:$C$535,3,FALSE)</f>
        <v>235</v>
      </c>
      <c r="J266">
        <v>0</v>
      </c>
      <c r="K266" s="6">
        <f>VLOOKUP(A266,NOMENCLATURE!$B$2:$L$4000,11,FALSE)</f>
        <v>55.222999999999999</v>
      </c>
      <c r="L266">
        <v>0</v>
      </c>
      <c r="O266">
        <v>0</v>
      </c>
      <c r="P266" s="6">
        <f t="shared" si="10"/>
        <v>66.267600000000002</v>
      </c>
      <c r="T266">
        <v>1</v>
      </c>
    </row>
    <row r="267" spans="1:20" x14ac:dyDescent="0.25">
      <c r="A267" t="s">
        <v>1320</v>
      </c>
      <c r="B267" t="s">
        <v>20</v>
      </c>
      <c r="C267" t="s">
        <v>1321</v>
      </c>
      <c r="D267" t="s">
        <v>27</v>
      </c>
      <c r="F267">
        <v>0</v>
      </c>
      <c r="H267" s="6">
        <f>VLOOKUP(A267,NOMENCLATURE!$B$2:$O$4923,14,FALSE)</f>
        <v>42.161999999999999</v>
      </c>
      <c r="I267" s="31">
        <f>VLOOKUP(A267,'Synthèse des ventes 2022'!$A$1:$C$535,3,FALSE)</f>
        <v>142</v>
      </c>
      <c r="J267">
        <v>54.64</v>
      </c>
      <c r="K267" s="6">
        <f>VLOOKUP(A267,NOMENCLATURE!$B$2:$L$4000,11,FALSE)</f>
        <v>67.653000000000006</v>
      </c>
      <c r="L267">
        <v>0</v>
      </c>
      <c r="O267">
        <v>65.569999999999993</v>
      </c>
      <c r="P267" s="6">
        <f t="shared" si="10"/>
        <v>81.183599999999998</v>
      </c>
      <c r="T267">
        <v>1</v>
      </c>
    </row>
    <row r="268" spans="1:20" x14ac:dyDescent="0.25">
      <c r="A268" t="s">
        <v>1322</v>
      </c>
      <c r="B268" t="s">
        <v>20</v>
      </c>
      <c r="C268" t="s">
        <v>1323</v>
      </c>
      <c r="D268" t="s">
        <v>27</v>
      </c>
      <c r="F268">
        <v>0</v>
      </c>
      <c r="H268" s="6">
        <f>VLOOKUP(A268,NOMENCLATURE!$B$2:$O$4923,14,FALSE)</f>
        <v>28.548999999999999</v>
      </c>
      <c r="I268" s="31">
        <f>VLOOKUP(A268,'Synthèse des ventes 2022'!$A$1:$C$535,3,FALSE)</f>
        <v>10</v>
      </c>
      <c r="J268">
        <v>41.08</v>
      </c>
      <c r="K268" s="6">
        <f>VLOOKUP(A268,NOMENCLATURE!$B$2:$L$4000,11,FALSE)</f>
        <v>43.075900000000004</v>
      </c>
      <c r="L268">
        <v>0</v>
      </c>
      <c r="O268">
        <v>49.3</v>
      </c>
      <c r="P268" s="6">
        <f t="shared" si="10"/>
        <v>51.691080000000007</v>
      </c>
      <c r="T268">
        <v>1</v>
      </c>
    </row>
    <row r="269" spans="1:20" x14ac:dyDescent="0.25">
      <c r="A269" t="s">
        <v>1324</v>
      </c>
      <c r="B269" t="s">
        <v>20</v>
      </c>
      <c r="C269" t="s">
        <v>1325</v>
      </c>
      <c r="D269" t="s">
        <v>27</v>
      </c>
      <c r="F269">
        <v>0</v>
      </c>
      <c r="H269" s="6">
        <f>VLOOKUP(A269,NOMENCLATURE!$B$2:$O$4923,14,FALSE)</f>
        <v>49.466999999999999</v>
      </c>
      <c r="I269" s="31">
        <f>VLOOKUP(A269,'Synthèse des ventes 2022'!$A$1:$C$535,3,FALSE)</f>
        <v>64</v>
      </c>
      <c r="J269">
        <v>64.430000000000007</v>
      </c>
      <c r="K269" s="6">
        <f>VLOOKUP(A269,NOMENCLATURE!$B$2:$L$4000,11,FALSE)</f>
        <v>75.987600000000015</v>
      </c>
      <c r="L269">
        <v>0</v>
      </c>
      <c r="O269">
        <v>77.319999999999993</v>
      </c>
      <c r="P269" s="6">
        <f t="shared" si="10"/>
        <v>91.185120000000012</v>
      </c>
      <c r="T269">
        <v>1</v>
      </c>
    </row>
    <row r="270" spans="1:20" x14ac:dyDescent="0.25">
      <c r="A270" t="s">
        <v>1326</v>
      </c>
      <c r="B270" t="s">
        <v>20</v>
      </c>
      <c r="C270" t="s">
        <v>1327</v>
      </c>
      <c r="D270" t="s">
        <v>27</v>
      </c>
      <c r="F270">
        <v>0</v>
      </c>
      <c r="H270" s="6">
        <f>VLOOKUP(A270,NOMENCLATURE!$B$2:$O$4923,14,FALSE)</f>
        <v>59.007000000000005</v>
      </c>
      <c r="I270" s="31" t="e">
        <f>VLOOKUP(A270,'Synthèse des ventes 2022'!$A$1:$C$535,3,FALSE)</f>
        <v>#N/A</v>
      </c>
      <c r="J270">
        <v>0</v>
      </c>
      <c r="K270" s="6">
        <f>VLOOKUP(A270,NOMENCLATURE!$B$2:$L$4000,11,FALSE)</f>
        <v>90.06410000000001</v>
      </c>
      <c r="L270">
        <v>0</v>
      </c>
      <c r="N270">
        <v>1</v>
      </c>
      <c r="O270">
        <v>0</v>
      </c>
      <c r="P270" s="6">
        <f t="shared" si="10"/>
        <v>108.07692000000002</v>
      </c>
      <c r="T270">
        <v>1</v>
      </c>
    </row>
    <row r="271" spans="1:20" x14ac:dyDescent="0.25">
      <c r="A271" t="s">
        <v>1328</v>
      </c>
      <c r="B271" t="s">
        <v>20</v>
      </c>
      <c r="C271" t="s">
        <v>1329</v>
      </c>
      <c r="D271" t="s">
        <v>27</v>
      </c>
      <c r="F271">
        <v>0</v>
      </c>
      <c r="H271" s="6">
        <f>VLOOKUP(A271,NOMENCLATURE!$B$2:$O$4923,14,FALSE)</f>
        <v>28.548999999999999</v>
      </c>
      <c r="I271" s="31" t="e">
        <f>VLOOKUP(A271,'Synthèse des ventes 2022'!$A$1:$C$535,3,FALSE)</f>
        <v>#N/A</v>
      </c>
      <c r="J271">
        <v>0</v>
      </c>
      <c r="K271" s="6">
        <f>VLOOKUP(A271,NOMENCLATURE!$B$2:$L$4000,11,FALSE)</f>
        <v>41.575900000000004</v>
      </c>
      <c r="L271">
        <v>0</v>
      </c>
      <c r="N271">
        <v>1</v>
      </c>
      <c r="O271">
        <v>0</v>
      </c>
      <c r="P271" s="6">
        <f t="shared" si="10"/>
        <v>49.891080000000002</v>
      </c>
      <c r="T271">
        <v>1</v>
      </c>
    </row>
    <row r="272" spans="1:20" x14ac:dyDescent="0.25">
      <c r="A272" t="s">
        <v>1330</v>
      </c>
      <c r="B272" t="s">
        <v>20</v>
      </c>
      <c r="C272" t="s">
        <v>1331</v>
      </c>
      <c r="D272" t="s">
        <v>27</v>
      </c>
      <c r="F272">
        <v>0</v>
      </c>
      <c r="H272" s="6">
        <f>VLOOKUP(A272,NOMENCLATURE!$B$2:$O$4923,14,FALSE)</f>
        <v>63.597000000000001</v>
      </c>
      <c r="I272" s="31">
        <f>VLOOKUP(A272,'Synthèse des ventes 2022'!$A$1:$C$535,3,FALSE)</f>
        <v>20</v>
      </c>
      <c r="J272">
        <v>75.930000000000007</v>
      </c>
      <c r="K272" s="6">
        <f>VLOOKUP(A272,NOMENCLATURE!$B$2:$L$4000,11,FALSE)</f>
        <v>96.031100000000009</v>
      </c>
      <c r="L272">
        <v>0</v>
      </c>
      <c r="O272">
        <v>91.12</v>
      </c>
      <c r="P272" s="6">
        <f t="shared" si="10"/>
        <v>115.23732000000001</v>
      </c>
      <c r="T272">
        <v>1</v>
      </c>
    </row>
    <row r="273" spans="1:21" x14ac:dyDescent="0.25">
      <c r="A273" t="s">
        <v>1332</v>
      </c>
      <c r="B273" t="s">
        <v>20</v>
      </c>
      <c r="C273" t="s">
        <v>1333</v>
      </c>
      <c r="D273" t="s">
        <v>27</v>
      </c>
      <c r="F273">
        <v>0</v>
      </c>
      <c r="H273" s="6">
        <f>VLOOKUP(A273,NOMENCLATURE!$B$2:$O$4923,14,FALSE)</f>
        <v>72.061999999999998</v>
      </c>
      <c r="I273" s="31" t="e">
        <f>VLOOKUP(A273,'Synthèse des ventes 2022'!$A$1:$C$535,3,FALSE)</f>
        <v>#N/A</v>
      </c>
      <c r="J273">
        <v>0</v>
      </c>
      <c r="K273" s="6">
        <f>VLOOKUP(A273,NOMENCLATURE!$B$2:$L$4000,11,FALSE)</f>
        <v>109.92120000000001</v>
      </c>
      <c r="L273">
        <v>0</v>
      </c>
      <c r="N273">
        <v>1</v>
      </c>
      <c r="O273">
        <v>0</v>
      </c>
      <c r="P273" s="6">
        <f t="shared" si="10"/>
        <v>131.90544</v>
      </c>
      <c r="Q273">
        <v>1</v>
      </c>
      <c r="R273">
        <v>1</v>
      </c>
      <c r="T273">
        <v>1</v>
      </c>
    </row>
    <row r="274" spans="1:21" x14ac:dyDescent="0.25">
      <c r="A274" t="s">
        <v>1334</v>
      </c>
      <c r="B274" t="s">
        <v>20</v>
      </c>
      <c r="C274" t="s">
        <v>1335</v>
      </c>
      <c r="D274" t="s">
        <v>27</v>
      </c>
      <c r="F274">
        <v>0</v>
      </c>
      <c r="H274" s="6">
        <f>VLOOKUP(A274,NOMENCLATURE!$B$2:$O$4923,14,FALSE)</f>
        <v>28.548999999999999</v>
      </c>
      <c r="I274" s="31" t="e">
        <f>VLOOKUP(A274,'Synthèse des ventes 2022'!$A$1:$C$535,3,FALSE)</f>
        <v>#N/A</v>
      </c>
      <c r="J274">
        <v>41.08</v>
      </c>
      <c r="K274" s="6">
        <f>VLOOKUP(A274,NOMENCLATURE!$B$2:$L$4000,11,FALSE)</f>
        <v>43.075900000000004</v>
      </c>
      <c r="L274">
        <v>0</v>
      </c>
      <c r="O274">
        <v>49.3</v>
      </c>
      <c r="P274" s="6">
        <f t="shared" si="10"/>
        <v>51.691080000000007</v>
      </c>
      <c r="Q274">
        <v>1</v>
      </c>
      <c r="R274">
        <v>1</v>
      </c>
      <c r="T274">
        <v>1</v>
      </c>
    </row>
    <row r="275" spans="1:21" x14ac:dyDescent="0.25">
      <c r="A275" t="s">
        <v>1336</v>
      </c>
      <c r="B275" t="s">
        <v>20</v>
      </c>
      <c r="C275" t="s">
        <v>1337</v>
      </c>
      <c r="D275" t="s">
        <v>27</v>
      </c>
      <c r="F275">
        <v>0</v>
      </c>
      <c r="H275" s="6">
        <f>VLOOKUP(A275,NOMENCLATURE!$B$2:$O$4923,14,FALSE)</f>
        <v>59.007000000000005</v>
      </c>
      <c r="I275" s="31">
        <f>VLOOKUP(A275,'Synthèse des ventes 2022'!$A$1:$C$535,3,FALSE)</f>
        <v>15</v>
      </c>
      <c r="J275">
        <v>103.34</v>
      </c>
      <c r="K275" s="6">
        <f>VLOOKUP(A275,NOMENCLATURE!$B$2:$L$4000,11,FALSE)</f>
        <v>95.31410000000001</v>
      </c>
      <c r="L275">
        <v>0</v>
      </c>
      <c r="O275">
        <v>124.01</v>
      </c>
      <c r="P275" s="6">
        <f t="shared" si="10"/>
        <v>114.37692000000001</v>
      </c>
      <c r="T275">
        <v>1</v>
      </c>
    </row>
    <row r="276" spans="1:21" x14ac:dyDescent="0.25">
      <c r="A276" t="s">
        <v>1338</v>
      </c>
      <c r="B276" t="s">
        <v>20</v>
      </c>
      <c r="C276" t="s">
        <v>1339</v>
      </c>
      <c r="D276" t="s">
        <v>27</v>
      </c>
      <c r="F276">
        <v>0</v>
      </c>
      <c r="H276" s="6">
        <f>VLOOKUP(A276,NOMENCLATURE!$B$2:$O$4923,14,FALSE)</f>
        <v>42.161999999999999</v>
      </c>
      <c r="I276" s="31">
        <f>VLOOKUP(A276,'Synthèse des ventes 2022'!$A$1:$C$535,3,FALSE)</f>
        <v>6</v>
      </c>
      <c r="J276">
        <v>54.64</v>
      </c>
      <c r="K276" s="6">
        <f>VLOOKUP(A276,NOMENCLATURE!$B$2:$L$4000,11,FALSE)</f>
        <v>67.653000000000006</v>
      </c>
      <c r="L276">
        <v>0</v>
      </c>
      <c r="O276">
        <v>65.569999999999993</v>
      </c>
      <c r="P276" s="6">
        <f t="shared" si="10"/>
        <v>81.183599999999998</v>
      </c>
      <c r="T276">
        <v>1</v>
      </c>
    </row>
    <row r="277" spans="1:21" x14ac:dyDescent="0.25">
      <c r="A277" t="s">
        <v>1340</v>
      </c>
      <c r="B277" t="s">
        <v>20</v>
      </c>
      <c r="C277" t="s">
        <v>1341</v>
      </c>
      <c r="D277" t="s">
        <v>27</v>
      </c>
      <c r="F277">
        <v>0</v>
      </c>
      <c r="H277" s="6">
        <f>VLOOKUP(A277,NOMENCLATURE!$B$2:$O$4923,14,FALSE)</f>
        <v>49.466999999999999</v>
      </c>
      <c r="I277" s="31">
        <f>VLOOKUP(A277,'Synthèse des ventes 2022'!$A$1:$C$535,3,FALSE)</f>
        <v>6</v>
      </c>
      <c r="J277">
        <v>96.85</v>
      </c>
      <c r="K277" s="6">
        <f>VLOOKUP(A277,NOMENCLATURE!$B$2:$L$4000,11,FALSE)</f>
        <v>78.987600000000015</v>
      </c>
      <c r="L277">
        <v>0</v>
      </c>
      <c r="O277">
        <v>116.22</v>
      </c>
      <c r="P277" s="6">
        <f t="shared" si="10"/>
        <v>94.78512000000002</v>
      </c>
      <c r="T277">
        <v>1</v>
      </c>
    </row>
    <row r="278" spans="1:21" x14ac:dyDescent="0.25">
      <c r="A278" t="s">
        <v>1342</v>
      </c>
      <c r="B278" t="s">
        <v>20</v>
      </c>
      <c r="C278" t="s">
        <v>1343</v>
      </c>
      <c r="D278" t="s">
        <v>27</v>
      </c>
      <c r="F278">
        <v>0</v>
      </c>
      <c r="H278" s="6">
        <f>VLOOKUP(A278,NOMENCLATURE!$B$2:$O$4923,14,FALSE)</f>
        <v>59.006999999999998</v>
      </c>
      <c r="I278" s="31">
        <f>VLOOKUP(A278,'Synthèse des ventes 2022'!$A$1:$C$535,3,FALSE)</f>
        <v>7</v>
      </c>
      <c r="J278">
        <v>103.84</v>
      </c>
      <c r="K278" s="6">
        <f>VLOOKUP(A278,NOMENCLATURE!$B$2:$L$4000,11,FALSE)</f>
        <v>93.080500000000015</v>
      </c>
      <c r="L278">
        <v>0</v>
      </c>
      <c r="O278">
        <v>124.61</v>
      </c>
      <c r="P278" s="6">
        <f t="shared" si="10"/>
        <v>111.69660000000002</v>
      </c>
      <c r="T278">
        <v>1</v>
      </c>
    </row>
    <row r="279" spans="1:21" x14ac:dyDescent="0.25">
      <c r="A279" t="s">
        <v>1344</v>
      </c>
      <c r="B279" t="s">
        <v>20</v>
      </c>
      <c r="C279" t="s">
        <v>1345</v>
      </c>
      <c r="D279" t="s">
        <v>27</v>
      </c>
      <c r="F279">
        <v>0</v>
      </c>
      <c r="H279" s="6">
        <f>VLOOKUP(A279,NOMENCLATURE!$B$2:$O$4923,14,FALSE)</f>
        <v>59.007000000000005</v>
      </c>
      <c r="I279" s="31">
        <f>VLOOKUP(A279,'Synthèse des ventes 2022'!$A$1:$C$535,3,FALSE)</f>
        <v>8</v>
      </c>
      <c r="J279">
        <v>103.84</v>
      </c>
      <c r="K279" s="6">
        <f>VLOOKUP(A279,NOMENCLATURE!$B$2:$L$4000,11,FALSE)</f>
        <v>94.56410000000001</v>
      </c>
      <c r="L279">
        <v>0</v>
      </c>
      <c r="O279">
        <v>124.61</v>
      </c>
      <c r="P279" s="6">
        <f t="shared" si="10"/>
        <v>113.47692000000001</v>
      </c>
      <c r="T279">
        <v>1</v>
      </c>
    </row>
    <row r="280" spans="1:21" x14ac:dyDescent="0.25">
      <c r="A280" t="s">
        <v>1346</v>
      </c>
      <c r="B280" t="s">
        <v>20</v>
      </c>
      <c r="C280" t="s">
        <v>1347</v>
      </c>
      <c r="D280" t="s">
        <v>27</v>
      </c>
      <c r="F280">
        <v>0</v>
      </c>
      <c r="H280" s="6">
        <f>VLOOKUP(A280,NOMENCLATURE!$B$2:$O$4923,14,FALSE)</f>
        <v>63.597000000000001</v>
      </c>
      <c r="I280" s="31">
        <f>VLOOKUP(A280,'Synthèse des ventes 2022'!$A$1:$C$535,3,FALSE)</f>
        <v>3</v>
      </c>
      <c r="J280">
        <v>109.28</v>
      </c>
      <c r="K280" s="6">
        <f>VLOOKUP(A280,NOMENCLATURE!$B$2:$L$4000,11,FALSE)</f>
        <v>100.53110000000001</v>
      </c>
      <c r="L280">
        <v>0</v>
      </c>
      <c r="O280">
        <v>131.13999999999999</v>
      </c>
      <c r="P280" s="6">
        <f t="shared" si="10"/>
        <v>120.63732</v>
      </c>
      <c r="T280">
        <v>1</v>
      </c>
    </row>
    <row r="281" spans="1:21" x14ac:dyDescent="0.25">
      <c r="A281" t="s">
        <v>1348</v>
      </c>
      <c r="B281" t="s">
        <v>20</v>
      </c>
      <c r="C281" t="s">
        <v>1349</v>
      </c>
      <c r="D281" t="s">
        <v>27</v>
      </c>
      <c r="F281">
        <v>0</v>
      </c>
      <c r="H281" s="6" t="e">
        <f>VLOOKUP(A281,NOMENCLATURE!$B$2:$O$4923,14,FALSE)</f>
        <v>#N/A</v>
      </c>
      <c r="I281" s="31" t="e">
        <f>VLOOKUP(A281,'Synthèse des ventes 2022'!$A$1:$C$535,3,FALSE)</f>
        <v>#N/A</v>
      </c>
      <c r="J281">
        <v>0</v>
      </c>
      <c r="K281" s="6" t="e">
        <f>VLOOKUP(A281,NOMENCLATURE!$B$2:$L$4000,11,FALSE)</f>
        <v>#N/A</v>
      </c>
      <c r="L281">
        <v>0</v>
      </c>
      <c r="N281">
        <v>1</v>
      </c>
      <c r="O281">
        <v>0</v>
      </c>
      <c r="P281" s="6" t="e">
        <f t="shared" si="10"/>
        <v>#N/A</v>
      </c>
      <c r="S281">
        <v>1</v>
      </c>
      <c r="T281">
        <v>1</v>
      </c>
    </row>
    <row r="282" spans="1:21" x14ac:dyDescent="0.25">
      <c r="A282" t="s">
        <v>1350</v>
      </c>
      <c r="B282" t="s">
        <v>20</v>
      </c>
      <c r="C282" t="s">
        <v>1351</v>
      </c>
      <c r="D282" t="s">
        <v>27</v>
      </c>
      <c r="F282">
        <v>0</v>
      </c>
      <c r="H282" s="6" t="e">
        <f>VLOOKUP(A282,NOMENCLATURE!$B$2:$O$4923,14,FALSE)</f>
        <v>#N/A</v>
      </c>
      <c r="I282" s="31" t="e">
        <f>VLOOKUP(A282,'Synthèse des ventes 2022'!$A$1:$C$535,3,FALSE)</f>
        <v>#N/A</v>
      </c>
      <c r="J282">
        <v>119.77</v>
      </c>
      <c r="K282" s="6">
        <v>111.93</v>
      </c>
      <c r="L282">
        <v>0</v>
      </c>
      <c r="O282">
        <v>143.72</v>
      </c>
      <c r="P282" s="6">
        <f t="shared" si="10"/>
        <v>134.316</v>
      </c>
      <c r="T282">
        <v>1</v>
      </c>
    </row>
    <row r="283" spans="1:21" x14ac:dyDescent="0.25">
      <c r="A283" t="s">
        <v>1352</v>
      </c>
      <c r="B283" t="s">
        <v>20</v>
      </c>
      <c r="C283" t="s">
        <v>1353</v>
      </c>
      <c r="D283" t="s">
        <v>27</v>
      </c>
      <c r="F283">
        <v>0</v>
      </c>
      <c r="H283" s="6" t="e">
        <f>VLOOKUP(A283,NOMENCLATURE!$B$2:$O$4923,14,FALSE)</f>
        <v>#N/A</v>
      </c>
      <c r="I283" s="31" t="e">
        <f>VLOOKUP(A283,'Synthèse des ventes 2022'!$A$1:$C$535,3,FALSE)</f>
        <v>#N/A</v>
      </c>
      <c r="J283">
        <v>0</v>
      </c>
      <c r="K283" s="6" t="e">
        <f>VLOOKUP(A283,NOMENCLATURE!$B$2:$L$4000,11,FALSE)</f>
        <v>#N/A</v>
      </c>
      <c r="L283">
        <v>0</v>
      </c>
      <c r="N283">
        <v>1</v>
      </c>
      <c r="O283">
        <v>0</v>
      </c>
      <c r="P283" s="6" t="e">
        <f t="shared" si="10"/>
        <v>#N/A</v>
      </c>
      <c r="T283">
        <v>1</v>
      </c>
    </row>
    <row r="284" spans="1:21" x14ac:dyDescent="0.25">
      <c r="A284" t="s">
        <v>1354</v>
      </c>
      <c r="B284" t="s">
        <v>43</v>
      </c>
      <c r="C284" t="s">
        <v>1355</v>
      </c>
      <c r="D284" t="s">
        <v>27</v>
      </c>
      <c r="F284">
        <v>25.37</v>
      </c>
      <c r="H284" s="6" t="e">
        <f>VLOOKUP(A284,NOMENCLATURE!$B$2:$O$4923,14,FALSE)</f>
        <v>#N/A</v>
      </c>
      <c r="I284" s="31" t="e">
        <f>VLOOKUP(A284,'Synthèse des ventes 2022'!$A$1:$C$535,3,FALSE)</f>
        <v>#N/A</v>
      </c>
      <c r="J284">
        <v>0</v>
      </c>
      <c r="K284" s="6" t="e">
        <f>VLOOKUP(A284,NOMENCLATURE!$B$2:$L$4000,11,FALSE)</f>
        <v>#N/A</v>
      </c>
      <c r="L284">
        <v>1.4651163</v>
      </c>
      <c r="O284">
        <v>0</v>
      </c>
      <c r="P284" s="6" t="e">
        <f t="shared" si="10"/>
        <v>#N/A</v>
      </c>
      <c r="S284">
        <v>1</v>
      </c>
      <c r="T284">
        <v>1</v>
      </c>
    </row>
    <row r="285" spans="1:21" x14ac:dyDescent="0.25">
      <c r="A285" t="s">
        <v>1358</v>
      </c>
      <c r="B285" t="s">
        <v>43</v>
      </c>
      <c r="C285" t="s">
        <v>1359</v>
      </c>
      <c r="D285" t="s">
        <v>27</v>
      </c>
      <c r="F285">
        <v>3.31</v>
      </c>
      <c r="H285" s="6">
        <v>3.31</v>
      </c>
      <c r="I285" s="31">
        <f>VLOOKUP(A285,'Synthèse des ventes 2022'!$A$1:$C$535,3,FALSE)</f>
        <v>14</v>
      </c>
      <c r="J285">
        <v>4.4000000000000004</v>
      </c>
      <c r="K285" s="6">
        <f>H285*M285</f>
        <v>4.4023000000000003</v>
      </c>
      <c r="L285">
        <v>1.3293051</v>
      </c>
      <c r="M285" s="6">
        <v>1.33</v>
      </c>
      <c r="O285">
        <v>5.28</v>
      </c>
      <c r="P285" s="6">
        <f t="shared" si="10"/>
        <v>5.2827600000000006</v>
      </c>
    </row>
    <row r="286" spans="1:21" x14ac:dyDescent="0.25">
      <c r="A286" t="s">
        <v>1384</v>
      </c>
      <c r="B286" t="s">
        <v>416</v>
      </c>
      <c r="C286" t="s">
        <v>1385</v>
      </c>
      <c r="D286" t="s">
        <v>27</v>
      </c>
      <c r="F286">
        <v>37.229999999999997</v>
      </c>
      <c r="H286" s="6">
        <f>VLOOKUP(A286,NOMENCLATURE!$B$2:$O$4923,14,FALSE)</f>
        <v>32.086999999999996</v>
      </c>
      <c r="I286" s="31">
        <f>VLOOKUP(A286,'Synthèse des ventes 2022'!$A$1:$C$535,3,FALSE)</f>
        <v>6</v>
      </c>
      <c r="J286">
        <v>56.96</v>
      </c>
      <c r="K286" s="6">
        <f>VLOOKUP(A286,NOMENCLATURE!$B$2:$L$4000,11,FALSE)</f>
        <v>58.435200039999998</v>
      </c>
      <c r="L286">
        <v>1.529949</v>
      </c>
      <c r="O286">
        <v>68.349999999999994</v>
      </c>
      <c r="P286" s="6">
        <f t="shared" si="10"/>
        <v>70.122240047999995</v>
      </c>
    </row>
    <row r="287" spans="1:21" x14ac:dyDescent="0.25">
      <c r="A287" t="s">
        <v>1386</v>
      </c>
      <c r="B287" t="s">
        <v>416</v>
      </c>
      <c r="C287" t="s">
        <v>1387</v>
      </c>
      <c r="D287" t="s">
        <v>27</v>
      </c>
      <c r="F287">
        <v>74.45</v>
      </c>
      <c r="H287" s="6">
        <f>VLOOKUP(A287,NOMENCLATURE!$B$2:$O$4923,14,FALSE)</f>
        <v>61.553999999999995</v>
      </c>
      <c r="I287" s="31">
        <f>VLOOKUP(A287,'Synthèse des ventes 2022'!$A$1:$C$535,3,FALSE)</f>
        <v>11</v>
      </c>
      <c r="J287">
        <v>113.93</v>
      </c>
      <c r="K287" s="6">
        <f>VLOOKUP(A287,NOMENCLATURE!$B$2:$L$4000,11,FALSE)</f>
        <v>113.98840008000001</v>
      </c>
      <c r="L287">
        <v>1.5302887999999999</v>
      </c>
      <c r="O287">
        <v>136.72</v>
      </c>
      <c r="P287" s="6">
        <f t="shared" si="10"/>
        <v>136.78608009600001</v>
      </c>
    </row>
    <row r="288" spans="1:21" x14ac:dyDescent="0.25">
      <c r="A288" t="s">
        <v>1392</v>
      </c>
      <c r="B288" t="s">
        <v>28</v>
      </c>
      <c r="C288" t="s">
        <v>1393</v>
      </c>
      <c r="D288" t="s">
        <v>27</v>
      </c>
      <c r="F288">
        <v>0</v>
      </c>
      <c r="H288" s="6">
        <f>VLOOKUP(A288,NOMENCLATURE!$B$2:$O$4923,14,FALSE)</f>
        <v>186.68</v>
      </c>
      <c r="I288" s="31">
        <f>VLOOKUP(A288,'Synthèse des ventes 2022'!$A$1:$C$535,3,FALSE)</f>
        <v>456</v>
      </c>
      <c r="J288">
        <v>279.41000000000003</v>
      </c>
      <c r="K288" s="6">
        <f>VLOOKUP(A288,NOMENCLATURE!$B$2:$L$4000,11,FALSE)</f>
        <v>289.37130000000002</v>
      </c>
      <c r="L288">
        <v>0</v>
      </c>
      <c r="O288">
        <v>335.29</v>
      </c>
      <c r="P288" s="6">
        <f t="shared" si="10"/>
        <v>347.24556000000001</v>
      </c>
      <c r="Q288">
        <v>1</v>
      </c>
      <c r="R288">
        <v>1</v>
      </c>
      <c r="S288">
        <v>1</v>
      </c>
      <c r="T288">
        <v>1</v>
      </c>
      <c r="U288">
        <v>1</v>
      </c>
    </row>
    <row r="289" spans="1:21" x14ac:dyDescent="0.25">
      <c r="A289" t="s">
        <v>1397</v>
      </c>
      <c r="B289" t="s">
        <v>416</v>
      </c>
      <c r="C289" t="s">
        <v>1398</v>
      </c>
      <c r="D289" t="s">
        <v>27</v>
      </c>
      <c r="F289">
        <v>799.56</v>
      </c>
      <c r="H289" s="6">
        <f>VLOOKUP(A289,NOMENCLATURE!$B$2:$O$4923,14,FALSE)</f>
        <v>780.71300000000008</v>
      </c>
      <c r="I289" s="31">
        <f>VLOOKUP(A289,'Synthèse des ventes 2022'!$A$1:$C$535,3,FALSE)</f>
        <v>4</v>
      </c>
      <c r="J289" s="1">
        <v>1205.52</v>
      </c>
      <c r="K289" s="11">
        <v>1205.52</v>
      </c>
      <c r="L289">
        <v>1.5077293000000001</v>
      </c>
      <c r="O289" s="1">
        <v>1446.62</v>
      </c>
      <c r="P289" s="11">
        <f t="shared" si="10"/>
        <v>1446.624</v>
      </c>
    </row>
    <row r="290" spans="1:21" x14ac:dyDescent="0.25">
      <c r="A290" t="s">
        <v>1443</v>
      </c>
      <c r="B290" t="s">
        <v>416</v>
      </c>
      <c r="C290" t="s">
        <v>1444</v>
      </c>
      <c r="D290" t="s">
        <v>27</v>
      </c>
      <c r="F290">
        <v>819.56</v>
      </c>
      <c r="H290" s="6">
        <f>VLOOKUP(A290,NOMENCLATURE!$B$2:$O$4923,14,FALSE)</f>
        <v>800.71300000000008</v>
      </c>
      <c r="I290" s="31">
        <f>VLOOKUP(A290,'Synthèse des ventes 2022'!$A$1:$C$535,3,FALSE)</f>
        <v>4</v>
      </c>
      <c r="J290" s="1">
        <v>1235.52</v>
      </c>
      <c r="K290" s="11">
        <v>1235.52</v>
      </c>
      <c r="L290">
        <v>1.5075406</v>
      </c>
      <c r="O290" s="1">
        <v>1482.62</v>
      </c>
      <c r="P290" s="11">
        <f t="shared" si="10"/>
        <v>1482.624</v>
      </c>
    </row>
    <row r="291" spans="1:21" x14ac:dyDescent="0.25">
      <c r="A291" t="s">
        <v>1453</v>
      </c>
      <c r="B291" t="s">
        <v>28</v>
      </c>
      <c r="C291" t="s">
        <v>1454</v>
      </c>
      <c r="D291" t="s">
        <v>27</v>
      </c>
      <c r="F291">
        <v>0</v>
      </c>
      <c r="H291" s="6">
        <f>VLOOKUP(A291,NOMENCLATURE!$B$2:$O$4923,14,FALSE)</f>
        <v>1560.59</v>
      </c>
      <c r="I291" s="31">
        <f>VLOOKUP(A291,'Synthèse des ventes 2022'!$A$1:$C$535,3,FALSE)</f>
        <v>6</v>
      </c>
      <c r="J291" s="1">
        <v>2339.1</v>
      </c>
      <c r="K291" s="11">
        <f>VLOOKUP(A291,NOMENCLATURE!$B$2:$L$4000,11,FALSE)</f>
        <v>2225.6114999999995</v>
      </c>
      <c r="L291">
        <v>0</v>
      </c>
      <c r="O291" s="1">
        <v>2806.92</v>
      </c>
      <c r="P291" s="11">
        <f t="shared" si="10"/>
        <v>2670.7337999999995</v>
      </c>
      <c r="Q291">
        <v>1</v>
      </c>
      <c r="R291">
        <v>1</v>
      </c>
      <c r="S291">
        <v>1</v>
      </c>
      <c r="T291">
        <v>1</v>
      </c>
      <c r="U291">
        <v>1</v>
      </c>
    </row>
    <row r="292" spans="1:21" x14ac:dyDescent="0.25">
      <c r="A292" t="s">
        <v>1455</v>
      </c>
      <c r="B292" t="s">
        <v>28</v>
      </c>
      <c r="C292" t="s">
        <v>1456</v>
      </c>
      <c r="D292" t="s">
        <v>27</v>
      </c>
      <c r="F292">
        <v>0</v>
      </c>
      <c r="H292" s="6">
        <f>VLOOKUP(A292,NOMENCLATURE!$B$2:$O$4923,14,FALSE)</f>
        <v>1643.86</v>
      </c>
      <c r="I292" s="31">
        <f>VLOOKUP(A292,'Synthèse des ventes 2022'!$A$1:$C$535,3,FALSE)</f>
        <v>6</v>
      </c>
      <c r="J292" s="1">
        <v>2419.94</v>
      </c>
      <c r="K292" s="11">
        <f>VLOOKUP(A292,NOMENCLATURE!$B$2:$L$4000,11,FALSE)</f>
        <v>2310.1909999999998</v>
      </c>
      <c r="L292">
        <v>0</v>
      </c>
      <c r="O292" s="1">
        <v>2903.93</v>
      </c>
      <c r="P292" s="11">
        <f t="shared" si="10"/>
        <v>2772.2291999999998</v>
      </c>
      <c r="Q292">
        <v>1</v>
      </c>
      <c r="R292">
        <v>1</v>
      </c>
      <c r="S292">
        <v>1</v>
      </c>
      <c r="T292">
        <v>1</v>
      </c>
      <c r="U292">
        <v>1</v>
      </c>
    </row>
    <row r="293" spans="1:21" x14ac:dyDescent="0.25">
      <c r="A293" t="s">
        <v>1457</v>
      </c>
      <c r="B293" t="s">
        <v>28</v>
      </c>
      <c r="C293" t="s">
        <v>1458</v>
      </c>
      <c r="D293" t="s">
        <v>27</v>
      </c>
      <c r="F293">
        <v>0</v>
      </c>
      <c r="H293" s="6">
        <f>VLOOKUP(A293,NOMENCLATURE!$B$2:$O$4923,14,FALSE)</f>
        <v>2152.83</v>
      </c>
      <c r="I293" s="31">
        <f>VLOOKUP(A293,'Synthèse des ventes 2022'!$A$1:$C$535,3,FALSE)</f>
        <v>7</v>
      </c>
      <c r="J293" s="1">
        <v>3276.28</v>
      </c>
      <c r="K293" s="11">
        <f>VLOOKUP(A293,NOMENCLATURE!$B$2:$L$4000,11,FALSE)</f>
        <v>3105.7734999999998</v>
      </c>
      <c r="L293">
        <v>0</v>
      </c>
      <c r="O293" s="1">
        <v>3931.54</v>
      </c>
      <c r="P293" s="11">
        <f t="shared" si="10"/>
        <v>3726.9281999999994</v>
      </c>
      <c r="Q293">
        <v>1</v>
      </c>
      <c r="R293">
        <v>1</v>
      </c>
      <c r="S293">
        <v>1</v>
      </c>
      <c r="T293">
        <v>1</v>
      </c>
      <c r="U293">
        <v>1</v>
      </c>
    </row>
    <row r="294" spans="1:21" x14ac:dyDescent="0.25">
      <c r="A294" t="s">
        <v>1459</v>
      </c>
      <c r="B294" t="s">
        <v>28</v>
      </c>
      <c r="C294" t="s">
        <v>1460</v>
      </c>
      <c r="D294" t="s">
        <v>27</v>
      </c>
      <c r="F294">
        <v>0</v>
      </c>
      <c r="H294" s="6">
        <f>VLOOKUP(A294,NOMENCLATURE!$B$2:$O$4923,14,FALSE)</f>
        <v>3061.2</v>
      </c>
      <c r="I294" s="31" t="e">
        <f>VLOOKUP(A294,'Synthèse des ventes 2022'!$A$1:$C$535,3,FALSE)</f>
        <v>#N/A</v>
      </c>
      <c r="J294" s="1">
        <v>4447.57</v>
      </c>
      <c r="K294" s="11">
        <f>VLOOKUP(A294,NOMENCLATURE!$B$2:$L$4000,11,FALSE)</f>
        <v>4310.1860000000006</v>
      </c>
      <c r="L294">
        <v>0</v>
      </c>
      <c r="O294" s="1">
        <v>5337.08</v>
      </c>
      <c r="P294" s="11">
        <f t="shared" si="10"/>
        <v>5172.2232000000004</v>
      </c>
      <c r="Q294">
        <v>1</v>
      </c>
      <c r="R294">
        <v>1</v>
      </c>
      <c r="S294">
        <v>1</v>
      </c>
      <c r="T294">
        <v>1</v>
      </c>
      <c r="U294">
        <v>1</v>
      </c>
    </row>
    <row r="295" spans="1:21" x14ac:dyDescent="0.25">
      <c r="A295" t="s">
        <v>1461</v>
      </c>
      <c r="B295" t="s">
        <v>28</v>
      </c>
      <c r="C295" t="s">
        <v>1462</v>
      </c>
      <c r="D295" t="s">
        <v>27</v>
      </c>
      <c r="F295">
        <v>0</v>
      </c>
      <c r="H295" s="6">
        <f>VLOOKUP(A295,NOMENCLATURE!$B$2:$O$4923,14,FALSE)</f>
        <v>3310.6049999999996</v>
      </c>
      <c r="I295" s="31" t="e">
        <f>VLOOKUP(A295,'Synthèse des ventes 2022'!$A$1:$C$535,3,FALSE)</f>
        <v>#N/A</v>
      </c>
      <c r="J295" s="1">
        <v>4833.5600000000004</v>
      </c>
      <c r="K295" s="11">
        <f>VLOOKUP(A295,NOMENCLATURE!$B$2:$L$4000,11,FALSE)</f>
        <v>4661.1145000000006</v>
      </c>
      <c r="L295">
        <v>0</v>
      </c>
      <c r="O295" s="1">
        <v>5800.27</v>
      </c>
      <c r="P295" s="11">
        <f t="shared" si="10"/>
        <v>5593.3374000000003</v>
      </c>
      <c r="Q295">
        <v>1</v>
      </c>
      <c r="R295">
        <v>1</v>
      </c>
      <c r="S295">
        <v>1</v>
      </c>
      <c r="T295">
        <v>1</v>
      </c>
      <c r="U295">
        <v>1</v>
      </c>
    </row>
    <row r="296" spans="1:21" x14ac:dyDescent="0.25">
      <c r="A296" t="s">
        <v>1475</v>
      </c>
      <c r="B296" t="s">
        <v>416</v>
      </c>
      <c r="C296" t="s">
        <v>1247</v>
      </c>
      <c r="D296" t="s">
        <v>27</v>
      </c>
      <c r="F296">
        <v>860.78</v>
      </c>
      <c r="H296" s="6">
        <f>VLOOKUP(A296,NOMENCLATURE!$B$2:$O$4923,14,FALSE)</f>
        <v>637.2953</v>
      </c>
      <c r="I296" s="31">
        <f>VLOOKUP(A296,'Synthèse des ventes 2022'!$A$1:$C$535,3,FALSE)</f>
        <v>15</v>
      </c>
      <c r="J296" s="1">
        <v>1278.8399999999999</v>
      </c>
      <c r="K296" s="11">
        <f>VLOOKUP(A296,NOMENCLATURE!$B$2:$L$4923,11,FALSE)</f>
        <v>1348.1414496959999</v>
      </c>
      <c r="L296">
        <v>1.4856758000000001</v>
      </c>
      <c r="O296" s="1">
        <v>1534.61</v>
      </c>
      <c r="P296" s="11">
        <f t="shared" si="10"/>
        <v>1617.7697396351998</v>
      </c>
    </row>
    <row r="297" spans="1:21" x14ac:dyDescent="0.25">
      <c r="A297" t="s">
        <v>1490</v>
      </c>
      <c r="B297" t="s">
        <v>28</v>
      </c>
      <c r="C297" t="s">
        <v>1491</v>
      </c>
      <c r="D297" t="s">
        <v>27</v>
      </c>
      <c r="F297">
        <v>0</v>
      </c>
      <c r="H297" s="6">
        <f>VLOOKUP(A297,NOMENCLATURE!$B$2:$O$4923,14,FALSE)</f>
        <v>69.632999999999996</v>
      </c>
      <c r="I297" s="31">
        <f>VLOOKUP(A297,'Synthèse des ventes 2022'!$A$1:$C$535,3,FALSE)</f>
        <v>1</v>
      </c>
      <c r="J297">
        <v>102.18</v>
      </c>
      <c r="K297" s="6">
        <f>VLOOKUP(A297,NOMENCLATURE!$B$2:$L$4000,11,FALSE)</f>
        <v>105.9395</v>
      </c>
      <c r="L297">
        <v>0</v>
      </c>
      <c r="O297">
        <v>122.62</v>
      </c>
      <c r="P297" s="6">
        <f t="shared" si="10"/>
        <v>127.12739999999999</v>
      </c>
      <c r="Q297">
        <v>1</v>
      </c>
      <c r="R297">
        <v>1</v>
      </c>
      <c r="S297">
        <v>1</v>
      </c>
      <c r="T297">
        <v>1</v>
      </c>
      <c r="U297">
        <v>1</v>
      </c>
    </row>
    <row r="298" spans="1:21" x14ac:dyDescent="0.25">
      <c r="A298" t="s">
        <v>1492</v>
      </c>
      <c r="B298" t="s">
        <v>416</v>
      </c>
      <c r="C298" t="s">
        <v>1493</v>
      </c>
      <c r="D298" t="s">
        <v>27</v>
      </c>
      <c r="F298">
        <v>0</v>
      </c>
      <c r="H298" s="6">
        <f>VLOOKUP(A298,NOMENCLATURE!$B$2:$O$4923,14,FALSE)</f>
        <v>507.303</v>
      </c>
      <c r="I298" s="31">
        <f>VLOOKUP(A298,'Synthèse des ventes 2022'!$A$1:$C$535,3,FALSE)</f>
        <v>16</v>
      </c>
      <c r="J298">
        <v>702.75</v>
      </c>
      <c r="K298" s="6">
        <f>VLOOKUP(A298,NOMENCLATURE!$B$2:$L$4000,11,FALSE)</f>
        <v>717.25149999999985</v>
      </c>
      <c r="L298">
        <v>0</v>
      </c>
      <c r="O298">
        <v>843.3</v>
      </c>
      <c r="P298" s="6">
        <f t="shared" si="10"/>
        <v>860.70179999999982</v>
      </c>
    </row>
    <row r="299" spans="1:21" x14ac:dyDescent="0.25">
      <c r="A299" t="s">
        <v>1496</v>
      </c>
      <c r="B299" t="s">
        <v>43</v>
      </c>
      <c r="C299" t="s">
        <v>401</v>
      </c>
      <c r="D299" t="s">
        <v>27</v>
      </c>
      <c r="F299">
        <v>0</v>
      </c>
      <c r="I299" s="31" t="e">
        <f>VLOOKUP(A299,'Synthèse des ventes 2022'!$A$1:$C$535,3,FALSE)</f>
        <v>#N/A</v>
      </c>
      <c r="J299">
        <v>916.8</v>
      </c>
      <c r="K299" s="6" t="str">
        <f>IF(H299="","",H299*L299)</f>
        <v/>
      </c>
      <c r="L299">
        <v>0</v>
      </c>
      <c r="O299" s="1">
        <v>1100.1600000000001</v>
      </c>
      <c r="P299" s="11" t="str">
        <f t="shared" si="10"/>
        <v/>
      </c>
      <c r="U299">
        <v>1</v>
      </c>
    </row>
    <row r="300" spans="1:21" x14ac:dyDescent="0.25">
      <c r="A300" t="s">
        <v>1497</v>
      </c>
      <c r="B300" t="s">
        <v>20</v>
      </c>
      <c r="C300" t="s">
        <v>1327</v>
      </c>
      <c r="D300" t="s">
        <v>27</v>
      </c>
      <c r="F300">
        <v>53.02</v>
      </c>
      <c r="H300" s="6">
        <f>VLOOKUP(A300,NOMENCLATURE!$B$2:$O$4923,14,FALSE)</f>
        <v>59.007000000000005</v>
      </c>
      <c r="I300" s="31">
        <f>VLOOKUP(A300,'Synthèse des ventes 2022'!$A$1:$C$535,3,FALSE)</f>
        <v>62</v>
      </c>
      <c r="J300">
        <v>76.11</v>
      </c>
      <c r="K300" s="6">
        <f>VLOOKUP(A300,NOMENCLATURE!$B$2:$L$4000,11,FALSE)</f>
        <v>93.81410000000001</v>
      </c>
      <c r="L300">
        <v>1.4354960000000001</v>
      </c>
      <c r="M300" s="6">
        <v>1.45</v>
      </c>
      <c r="O300">
        <v>91.33</v>
      </c>
      <c r="P300" s="6">
        <f t="shared" si="10"/>
        <v>112.57692000000002</v>
      </c>
      <c r="T300">
        <v>1</v>
      </c>
    </row>
    <row r="301" spans="1:21" x14ac:dyDescent="0.25">
      <c r="A301" t="s">
        <v>1498</v>
      </c>
      <c r="B301" t="s">
        <v>416</v>
      </c>
      <c r="C301" t="s">
        <v>1293</v>
      </c>
      <c r="D301" t="s">
        <v>27</v>
      </c>
      <c r="F301">
        <v>1139.3599999999999</v>
      </c>
      <c r="H301" s="6">
        <f>VLOOKUP(A301,NOMENCLATURE!$B$2:$O$4923,14,FALSE)</f>
        <v>837.32470000000012</v>
      </c>
      <c r="I301" s="31">
        <f>VLOOKUP(A301,'Synthèse des ventes 2022'!$A$1:$C$535,3,FALSE)</f>
        <v>3</v>
      </c>
      <c r="J301" s="1">
        <v>1697.08</v>
      </c>
      <c r="K301" s="11">
        <v>1697.08</v>
      </c>
      <c r="L301">
        <v>1.4895029</v>
      </c>
      <c r="O301" s="1">
        <v>2036.5</v>
      </c>
      <c r="P301" s="11">
        <f t="shared" si="10"/>
        <v>2036.4959999999999</v>
      </c>
    </row>
    <row r="302" spans="1:21" x14ac:dyDescent="0.25">
      <c r="A302" t="s">
        <v>1499</v>
      </c>
      <c r="B302" t="s">
        <v>20</v>
      </c>
      <c r="C302" t="s">
        <v>1500</v>
      </c>
      <c r="D302" t="s">
        <v>27</v>
      </c>
      <c r="F302">
        <v>62.14</v>
      </c>
      <c r="H302" s="6">
        <f>VLOOKUP(A302,NOMENCLATURE!$B$2:$O$4923,14,FALSE)</f>
        <v>72.061999999999998</v>
      </c>
      <c r="I302" s="31">
        <f>VLOOKUP(A302,'Synthèse des ventes 2022'!$A$1:$C$535,3,FALSE)</f>
        <v>32</v>
      </c>
      <c r="J302">
        <v>93.2</v>
      </c>
      <c r="K302" s="6">
        <f>VLOOKUP(A302,NOMENCLATURE!$B$2:$L$4000,11,FALSE)</f>
        <v>115.1712</v>
      </c>
      <c r="L302">
        <v>1.4998391</v>
      </c>
      <c r="M302" s="6">
        <v>1.5</v>
      </c>
      <c r="O302">
        <v>111.84</v>
      </c>
      <c r="P302" s="6">
        <f t="shared" si="10"/>
        <v>138.20543999999998</v>
      </c>
      <c r="Q302">
        <v>1</v>
      </c>
      <c r="R302">
        <v>1</v>
      </c>
      <c r="T302">
        <v>1</v>
      </c>
    </row>
    <row r="303" spans="1:21" x14ac:dyDescent="0.25">
      <c r="A303" t="s">
        <v>1514</v>
      </c>
      <c r="B303" t="s">
        <v>416</v>
      </c>
      <c r="C303" t="s">
        <v>1515</v>
      </c>
      <c r="D303" t="s">
        <v>27</v>
      </c>
      <c r="F303">
        <v>61.46</v>
      </c>
      <c r="H303" s="6">
        <f>VLOOKUP(A303,NOMENCLATURE!$B$2:$O$4923,14,FALSE)</f>
        <v>58.4756</v>
      </c>
      <c r="I303" s="31">
        <f>VLOOKUP(A303,'Synthèse des ventes 2022'!$A$1:$C$535,3,FALSE)</f>
        <v>32</v>
      </c>
      <c r="J303">
        <v>88.5</v>
      </c>
      <c r="K303" s="6">
        <f>VLOOKUP(A303,NOMENCLATURE!$B$2:$L$4000,11,FALSE)</f>
        <v>94.485000000000014</v>
      </c>
      <c r="L303">
        <v>1.439961</v>
      </c>
      <c r="O303">
        <v>106.2</v>
      </c>
      <c r="P303" s="6">
        <f t="shared" si="10"/>
        <v>113.38200000000002</v>
      </c>
    </row>
    <row r="304" spans="1:21" x14ac:dyDescent="0.25">
      <c r="A304" t="s">
        <v>1516</v>
      </c>
      <c r="B304" t="s">
        <v>416</v>
      </c>
      <c r="C304" t="s">
        <v>1517</v>
      </c>
      <c r="D304" t="s">
        <v>27</v>
      </c>
      <c r="F304">
        <v>61.14</v>
      </c>
      <c r="H304" s="6">
        <f>VLOOKUP(A304,NOMENCLATURE!$B$2:$O$4923,14,FALSE)</f>
        <v>59.481000000000002</v>
      </c>
      <c r="I304" s="31">
        <f>VLOOKUP(A304,'Synthèse des ventes 2022'!$A$1:$C$535,3,FALSE)</f>
        <v>34</v>
      </c>
      <c r="J304">
        <v>87.24</v>
      </c>
      <c r="K304" s="6">
        <f>VLOOKUP(A304,NOMENCLATURE!$B$2:$L$4000,11,FALSE)</f>
        <v>96.041499999999999</v>
      </c>
      <c r="L304">
        <v>1.4268890999999999</v>
      </c>
      <c r="O304">
        <v>104.69</v>
      </c>
      <c r="P304" s="6">
        <f t="shared" si="10"/>
        <v>115.24979999999999</v>
      </c>
    </row>
    <row r="305" spans="1:21" x14ac:dyDescent="0.25">
      <c r="A305" t="s">
        <v>1537</v>
      </c>
      <c r="B305" t="s">
        <v>43</v>
      </c>
      <c r="C305" t="s">
        <v>1538</v>
      </c>
      <c r="D305" t="s">
        <v>27</v>
      </c>
      <c r="F305">
        <v>0</v>
      </c>
      <c r="I305" s="31" t="e">
        <f>VLOOKUP(A305,'Synthèse des ventes 2022'!$A$1:$C$535,3,FALSE)</f>
        <v>#N/A</v>
      </c>
      <c r="J305">
        <v>733.2</v>
      </c>
      <c r="K305" s="6" t="str">
        <f>IF(H305="","",H305*L305)</f>
        <v/>
      </c>
      <c r="L305">
        <v>0</v>
      </c>
      <c r="O305">
        <v>879.84</v>
      </c>
      <c r="P305" s="6" t="str">
        <f t="shared" si="10"/>
        <v/>
      </c>
      <c r="Q305">
        <v>1</v>
      </c>
      <c r="R305">
        <v>1</v>
      </c>
      <c r="S305">
        <v>1</v>
      </c>
      <c r="T305">
        <v>1</v>
      </c>
    </row>
    <row r="306" spans="1:21" x14ac:dyDescent="0.25">
      <c r="A306" t="s">
        <v>1539</v>
      </c>
      <c r="B306" t="s">
        <v>28</v>
      </c>
      <c r="C306" t="s">
        <v>1538</v>
      </c>
      <c r="D306" t="s">
        <v>27</v>
      </c>
      <c r="F306">
        <v>0</v>
      </c>
      <c r="H306" s="6">
        <f>VLOOKUP(A306,NOMENCLATURE!$B$2:$O$4923,14,FALSE)</f>
        <v>462</v>
      </c>
      <c r="I306" s="31">
        <f>VLOOKUP(A306,'Synthèse des ventes 2022'!$A$1:$C$535,3,FALSE)</f>
        <v>2</v>
      </c>
      <c r="J306">
        <v>0</v>
      </c>
      <c r="K306" s="6">
        <f>VLOOKUP(A306,NOMENCLATURE!$B$2:$L$4000,11,FALSE)</f>
        <v>693</v>
      </c>
      <c r="L306">
        <v>0</v>
      </c>
      <c r="N306">
        <v>1</v>
      </c>
      <c r="O306">
        <v>0</v>
      </c>
      <c r="P306" s="6">
        <f t="shared" si="10"/>
        <v>831.6</v>
      </c>
      <c r="Q306">
        <v>1</v>
      </c>
      <c r="R306">
        <v>1</v>
      </c>
      <c r="S306">
        <v>1</v>
      </c>
      <c r="T306">
        <v>1</v>
      </c>
      <c r="U306">
        <v>1</v>
      </c>
    </row>
    <row r="307" spans="1:21" x14ac:dyDescent="0.25">
      <c r="A307" t="s">
        <v>1568</v>
      </c>
      <c r="B307" t="s">
        <v>416</v>
      </c>
      <c r="C307" t="s">
        <v>1287</v>
      </c>
      <c r="D307" t="s">
        <v>27</v>
      </c>
      <c r="F307">
        <v>1039.6199999999999</v>
      </c>
      <c r="H307" s="6">
        <f>VLOOKUP(A307,NOMENCLATURE!$B$2:$O$4923,14,FALSE)</f>
        <v>770.61000000000013</v>
      </c>
      <c r="I307" s="31">
        <f>VLOOKUP(A307,'Synthèse des ventes 2022'!$A$1:$C$535,3,FALSE)</f>
        <v>7</v>
      </c>
      <c r="J307" s="1">
        <v>1547.09</v>
      </c>
      <c r="K307" s="11">
        <v>1547.09</v>
      </c>
      <c r="L307">
        <v>1.4881302999999999</v>
      </c>
      <c r="O307" s="1">
        <v>1856.51</v>
      </c>
      <c r="P307" s="11">
        <f t="shared" si="10"/>
        <v>1856.5079999999998</v>
      </c>
    </row>
    <row r="308" spans="1:21" x14ac:dyDescent="0.25">
      <c r="A308" t="s">
        <v>1569</v>
      </c>
      <c r="B308" t="s">
        <v>28</v>
      </c>
      <c r="C308" t="s">
        <v>1570</v>
      </c>
      <c r="D308" t="s">
        <v>27</v>
      </c>
      <c r="F308">
        <v>0</v>
      </c>
      <c r="H308" s="6">
        <f>VLOOKUP(A308,NOMENCLATURE!$B$2:$O$4923,14,FALSE)</f>
        <v>223.3</v>
      </c>
      <c r="I308" s="31" t="e">
        <f>VLOOKUP(A308,'Synthèse des ventes 2022'!$A$1:$C$535,3,FALSE)</f>
        <v>#N/A</v>
      </c>
      <c r="J308">
        <v>0</v>
      </c>
      <c r="K308" s="6">
        <f>VLOOKUP(A308,NOMENCLATURE!$B$2:$L$4000,11,FALSE)</f>
        <v>314.80500000000001</v>
      </c>
      <c r="L308">
        <v>0</v>
      </c>
      <c r="N308">
        <v>1</v>
      </c>
      <c r="O308">
        <v>0</v>
      </c>
      <c r="P308" s="6">
        <f t="shared" si="10"/>
        <v>377.76600000000002</v>
      </c>
      <c r="Q308">
        <v>1</v>
      </c>
      <c r="R308">
        <v>1</v>
      </c>
      <c r="S308">
        <v>1</v>
      </c>
      <c r="T308">
        <v>1</v>
      </c>
      <c r="U308">
        <v>1</v>
      </c>
    </row>
    <row r="309" spans="1:21" x14ac:dyDescent="0.25">
      <c r="A309" t="s">
        <v>1583</v>
      </c>
      <c r="B309" t="s">
        <v>43</v>
      </c>
      <c r="C309" t="s">
        <v>1584</v>
      </c>
      <c r="D309" t="s">
        <v>27</v>
      </c>
      <c r="F309">
        <v>0</v>
      </c>
      <c r="I309" s="31" t="e">
        <f>VLOOKUP(A309,'Synthèse des ventes 2022'!$A$1:$C$535,3,FALSE)</f>
        <v>#N/A</v>
      </c>
      <c r="J309">
        <v>0</v>
      </c>
      <c r="K309" s="6" t="str">
        <f>IF(H309="","",H309*L309)</f>
        <v/>
      </c>
      <c r="L309">
        <v>0</v>
      </c>
      <c r="O309">
        <v>0</v>
      </c>
      <c r="P309" s="6" t="str">
        <f t="shared" si="10"/>
        <v/>
      </c>
      <c r="S309">
        <v>1</v>
      </c>
      <c r="T309">
        <v>1</v>
      </c>
    </row>
    <row r="310" spans="1:21" x14ac:dyDescent="0.25">
      <c r="A310" t="s">
        <v>1603</v>
      </c>
      <c r="B310" t="s">
        <v>32</v>
      </c>
      <c r="C310" t="s">
        <v>1604</v>
      </c>
      <c r="D310" t="s">
        <v>27</v>
      </c>
      <c r="F310">
        <v>50</v>
      </c>
      <c r="I310" s="31" t="e">
        <f>VLOOKUP(A310,'Synthèse des ventes 2022'!$A$1:$C$535,3,FALSE)</f>
        <v>#N/A</v>
      </c>
      <c r="J310">
        <v>75</v>
      </c>
      <c r="K310" s="6">
        <v>75</v>
      </c>
      <c r="L310">
        <v>1.5</v>
      </c>
      <c r="M310" s="6">
        <v>1.5</v>
      </c>
      <c r="O310">
        <v>90</v>
      </c>
      <c r="P310" s="6">
        <f t="shared" si="10"/>
        <v>90</v>
      </c>
    </row>
    <row r="311" spans="1:21" x14ac:dyDescent="0.25">
      <c r="A311" t="s">
        <v>1615</v>
      </c>
      <c r="B311" t="s">
        <v>416</v>
      </c>
      <c r="C311" t="s">
        <v>1616</v>
      </c>
      <c r="D311" t="s">
        <v>27</v>
      </c>
      <c r="F311">
        <v>921.41</v>
      </c>
      <c r="H311" s="6">
        <f>VLOOKUP(A311,NOMENCLATURE!$B$2:$O$4923,14,FALSE)</f>
        <v>681.4688000000001</v>
      </c>
      <c r="I311" s="31">
        <f>VLOOKUP(A311,'Synthèse des ventes 2022'!$A$1:$C$535,3,FALSE)</f>
        <v>9</v>
      </c>
      <c r="J311" s="1">
        <v>1370.15</v>
      </c>
      <c r="K311" s="11">
        <f>VLOOKUP(A311,NOMENCLATURE!$B$2:$L$4923,11,FALSE)</f>
        <v>1426.462199624</v>
      </c>
      <c r="L311">
        <v>1.4870144999999999</v>
      </c>
      <c r="O311" s="1">
        <v>1644.18</v>
      </c>
      <c r="P311" s="11">
        <f t="shared" si="10"/>
        <v>1711.7546395488</v>
      </c>
    </row>
    <row r="312" spans="1:21" x14ac:dyDescent="0.25">
      <c r="A312" t="s">
        <v>1623</v>
      </c>
      <c r="B312" t="s">
        <v>43</v>
      </c>
      <c r="C312" t="s">
        <v>1624</v>
      </c>
      <c r="D312" t="s">
        <v>27</v>
      </c>
      <c r="F312">
        <v>0</v>
      </c>
      <c r="H312" s="6">
        <f>VLOOKUP(A312,NOMENCLATURE!$B$2:$O$4000,14,FALSE)</f>
        <v>635.14400000000001</v>
      </c>
      <c r="I312" s="31">
        <f>VLOOKUP(A312,'Synthèse des ventes 2022'!$A$1:$C$535,3,FALSE)</f>
        <v>13</v>
      </c>
      <c r="J312" s="1">
        <v>1017.6</v>
      </c>
      <c r="K312" s="11">
        <f>+NOMENCLATURE!L844</f>
        <v>987.25665000000015</v>
      </c>
      <c r="L312">
        <v>0</v>
      </c>
      <c r="O312" s="1">
        <v>1221.1199999999999</v>
      </c>
      <c r="P312" s="11">
        <f t="shared" si="10"/>
        <v>1184.7079800000001</v>
      </c>
      <c r="U312">
        <v>1</v>
      </c>
    </row>
    <row r="313" spans="1:21" x14ac:dyDescent="0.25">
      <c r="A313" t="s">
        <v>1696</v>
      </c>
      <c r="B313" t="s">
        <v>416</v>
      </c>
      <c r="C313" t="s">
        <v>1697</v>
      </c>
      <c r="D313" t="s">
        <v>27</v>
      </c>
      <c r="F313">
        <v>0</v>
      </c>
      <c r="H313" s="6">
        <f>VLOOKUP(A313,NOMENCLATURE!$B$2:$O$4923,14,FALSE)</f>
        <v>3.8029999999999999</v>
      </c>
      <c r="I313" s="31" t="e">
        <f>VLOOKUP(A313,'Synthèse des ventes 2022'!$A$1:$C$535,3,FALSE)</f>
        <v>#N/A</v>
      </c>
      <c r="J313">
        <v>9.82</v>
      </c>
      <c r="K313" s="6">
        <f>VLOOKUP(A313,NOMENCLATURE!$B$2:$L$4000,11,FALSE)</f>
        <v>10.2235</v>
      </c>
      <c r="L313">
        <v>0</v>
      </c>
      <c r="O313">
        <v>11.784000000000001</v>
      </c>
      <c r="P313" s="6">
        <f t="shared" si="10"/>
        <v>12.268199999999998</v>
      </c>
    </row>
    <row r="314" spans="1:21" x14ac:dyDescent="0.25">
      <c r="A314" t="s">
        <v>1704</v>
      </c>
      <c r="B314" t="s">
        <v>416</v>
      </c>
      <c r="C314" t="s">
        <v>1705</v>
      </c>
      <c r="D314" t="s">
        <v>27</v>
      </c>
      <c r="F314">
        <v>0</v>
      </c>
      <c r="H314" s="6">
        <f>VLOOKUP(A314,NOMENCLATURE!$B$2:$O$4923,14,FALSE)</f>
        <v>326.60029999999995</v>
      </c>
      <c r="I314" s="31" t="e">
        <f>VLOOKUP(A314,'Synthèse des ventes 2022'!$A$1:$C$535,3,FALSE)</f>
        <v>#N/A</v>
      </c>
      <c r="J314">
        <v>671.17</v>
      </c>
      <c r="K314" s="6">
        <f>VLOOKUP(A314,NOMENCLATURE!$B$2:$L$4923,11,FALSE)</f>
        <v>656.73964976000025</v>
      </c>
      <c r="L314">
        <v>0</v>
      </c>
      <c r="O314">
        <v>805.404</v>
      </c>
      <c r="P314" s="6">
        <f t="shared" si="10"/>
        <v>788.08757971200032</v>
      </c>
    </row>
    <row r="315" spans="1:21" x14ac:dyDescent="0.25">
      <c r="A315" t="s">
        <v>1706</v>
      </c>
      <c r="B315" t="s">
        <v>28</v>
      </c>
      <c r="C315" t="s">
        <v>1707</v>
      </c>
      <c r="D315" t="s">
        <v>27</v>
      </c>
      <c r="F315">
        <v>0</v>
      </c>
      <c r="H315" s="6">
        <f>VLOOKUP(A315,NOMENCLATURE!$B$2:$O$4923,14,FALSE)</f>
        <v>561.62</v>
      </c>
      <c r="I315" s="31">
        <f>VLOOKUP(A315,'Synthèse des ventes 2022'!$A$1:$C$535,3,FALSE)</f>
        <v>60</v>
      </c>
      <c r="J315">
        <v>775.54</v>
      </c>
      <c r="K315" s="6">
        <f>VLOOKUP(A315,NOMENCLATURE!$B$2:$L$4000,11,FALSE)</f>
        <v>775.96699999999998</v>
      </c>
      <c r="L315">
        <v>0</v>
      </c>
      <c r="O315">
        <v>930.64800000000002</v>
      </c>
      <c r="P315" s="6">
        <f t="shared" si="10"/>
        <v>931.16039999999998</v>
      </c>
      <c r="Q315">
        <v>1</v>
      </c>
      <c r="R315">
        <v>1</v>
      </c>
      <c r="S315">
        <v>1</v>
      </c>
      <c r="T315">
        <v>1</v>
      </c>
      <c r="U315">
        <v>1</v>
      </c>
    </row>
    <row r="316" spans="1:21" x14ac:dyDescent="0.25">
      <c r="A316" t="s">
        <v>1742</v>
      </c>
      <c r="B316" t="s">
        <v>20</v>
      </c>
      <c r="C316" t="s">
        <v>1743</v>
      </c>
      <c r="D316" t="s">
        <v>27</v>
      </c>
      <c r="F316">
        <v>0</v>
      </c>
      <c r="H316" s="6">
        <f>VLOOKUP(A316,NOMENCLATURE!$B$2:$O$4923,14,FALSE)</f>
        <v>18.5</v>
      </c>
      <c r="I316" s="31">
        <f>VLOOKUP(A316,'Synthèse des ventes 2022'!$A$1:$C$535,3,FALSE)</f>
        <v>18</v>
      </c>
      <c r="J316">
        <v>52.46</v>
      </c>
      <c r="K316" s="6">
        <v>27.5</v>
      </c>
      <c r="L316">
        <v>0</v>
      </c>
      <c r="O316">
        <v>62.951999999999998</v>
      </c>
      <c r="P316" s="6">
        <f t="shared" si="10"/>
        <v>33</v>
      </c>
      <c r="S316">
        <v>1</v>
      </c>
      <c r="T316">
        <v>1</v>
      </c>
    </row>
    <row r="317" spans="1:21" x14ac:dyDescent="0.25">
      <c r="A317" t="s">
        <v>1744</v>
      </c>
      <c r="B317" t="s">
        <v>28</v>
      </c>
      <c r="C317" t="s">
        <v>1745</v>
      </c>
      <c r="D317" t="s">
        <v>27</v>
      </c>
      <c r="F317">
        <v>0</v>
      </c>
      <c r="H317" s="6">
        <f>VLOOKUP(A317,NOMENCLATURE!$B$2:$O$4923,14,FALSE)</f>
        <v>24</v>
      </c>
      <c r="I317" s="31">
        <f>VLOOKUP(A317,'Synthèse des ventes 2022'!$A$1:$C$535,3,FALSE)</f>
        <v>22</v>
      </c>
      <c r="J317">
        <v>35.25</v>
      </c>
      <c r="K317" s="6">
        <f>VLOOKUP(A317,NOMENCLATURE!$B$2:$L$4000,11,FALSE)</f>
        <v>34.999999199999998</v>
      </c>
      <c r="L317">
        <v>0</v>
      </c>
      <c r="O317">
        <v>42.3</v>
      </c>
      <c r="P317" s="6">
        <f t="shared" si="10"/>
        <v>41.999999039999999</v>
      </c>
      <c r="S317">
        <v>1</v>
      </c>
      <c r="T317">
        <v>1</v>
      </c>
    </row>
    <row r="318" spans="1:21" x14ac:dyDescent="0.25">
      <c r="A318" t="s">
        <v>1748</v>
      </c>
      <c r="B318" t="s">
        <v>20</v>
      </c>
      <c r="C318" t="s">
        <v>1749</v>
      </c>
      <c r="D318" t="s">
        <v>27</v>
      </c>
      <c r="F318">
        <v>0</v>
      </c>
      <c r="H318" s="6">
        <f>VLOOKUP(A318,NOMENCLATURE!$B$2:$O$4923,14,FALSE)</f>
        <v>41</v>
      </c>
      <c r="I318" s="31">
        <f>VLOOKUP(A318,'Synthèse des ventes 2022'!$A$1:$C$535,3,FALSE)</f>
        <v>18</v>
      </c>
      <c r="J318">
        <v>33</v>
      </c>
      <c r="K318" s="6">
        <f>VLOOKUP(A318,NOMENCLATURE!$B$2:$L$4000,11,FALSE)</f>
        <v>54.53</v>
      </c>
      <c r="L318">
        <v>0</v>
      </c>
      <c r="O318">
        <v>39.6</v>
      </c>
      <c r="P318" s="6">
        <f t="shared" si="10"/>
        <v>65.435999999999993</v>
      </c>
      <c r="S318">
        <v>1</v>
      </c>
      <c r="T318">
        <v>1</v>
      </c>
    </row>
    <row r="319" spans="1:21" x14ac:dyDescent="0.25">
      <c r="A319" t="s">
        <v>1750</v>
      </c>
      <c r="B319" t="s">
        <v>416</v>
      </c>
      <c r="C319" t="s">
        <v>1751</v>
      </c>
      <c r="D319" t="s">
        <v>27</v>
      </c>
      <c r="F319">
        <v>0</v>
      </c>
      <c r="H319" s="6">
        <f>VLOOKUP(A319,NOMENCLATURE!$B$2:$O$4923,14,FALSE)</f>
        <v>738.92699999999991</v>
      </c>
      <c r="I319" s="31">
        <f>VLOOKUP(A319,'Synthèse des ventes 2022'!$A$1:$C$535,3,FALSE)</f>
        <v>53</v>
      </c>
      <c r="J319" s="1">
        <v>1062.1300000000001</v>
      </c>
      <c r="K319" s="11">
        <f>VLOOKUP(A319,NOMENCLATURE!$B$2:$L$4000,11,FALSE)</f>
        <v>1063.10232</v>
      </c>
      <c r="L319">
        <v>0</v>
      </c>
      <c r="O319" s="1">
        <v>1274.556</v>
      </c>
      <c r="P319" s="11">
        <f t="shared" si="10"/>
        <v>1275.7227839999998</v>
      </c>
    </row>
    <row r="320" spans="1:21" x14ac:dyDescent="0.25">
      <c r="A320" t="s">
        <v>1754</v>
      </c>
      <c r="B320" t="s">
        <v>416</v>
      </c>
      <c r="C320" t="s">
        <v>1755</v>
      </c>
      <c r="D320" t="s">
        <v>27</v>
      </c>
      <c r="F320">
        <v>0</v>
      </c>
      <c r="H320" s="6">
        <f>VLOOKUP(A320,NOMENCLATURE!$B$2:$O$4923,14,FALSE)</f>
        <v>722.01699999999994</v>
      </c>
      <c r="I320" s="31" t="e">
        <f>VLOOKUP(A320,'Synthèse des ventes 2022'!$A$1:$C$535,3,FALSE)</f>
        <v>#N/A</v>
      </c>
      <c r="J320" s="1">
        <v>1061.25</v>
      </c>
      <c r="K320" s="11">
        <f>VLOOKUP(A320,NOMENCLATURE!$B$2:$L$4000,11,FALSE)</f>
        <v>1040.61202</v>
      </c>
      <c r="L320">
        <v>0</v>
      </c>
      <c r="O320" s="1">
        <v>1273.5</v>
      </c>
      <c r="P320" s="11">
        <f t="shared" si="10"/>
        <v>1248.734424</v>
      </c>
      <c r="Q320">
        <v>1</v>
      </c>
      <c r="R320">
        <v>1</v>
      </c>
    </row>
    <row r="321" spans="1:20" x14ac:dyDescent="0.25">
      <c r="A321" t="s">
        <v>1762</v>
      </c>
      <c r="B321" t="s">
        <v>20</v>
      </c>
      <c r="C321" t="s">
        <v>1763</v>
      </c>
      <c r="D321" t="s">
        <v>27</v>
      </c>
      <c r="F321">
        <v>0</v>
      </c>
      <c r="H321" s="6">
        <f>VLOOKUP(A321,NOMENCLATURE!$B$2:$O$4923,14,FALSE)</f>
        <v>52.5</v>
      </c>
      <c r="I321" s="31">
        <f>VLOOKUP(A321,'Synthèse des ventes 2022'!$A$1:$C$535,3,FALSE)</f>
        <v>2</v>
      </c>
      <c r="J321">
        <v>71.900000000000006</v>
      </c>
      <c r="K321" s="6">
        <v>78.75</v>
      </c>
      <c r="L321">
        <v>0</v>
      </c>
      <c r="O321">
        <v>86.28</v>
      </c>
      <c r="P321" s="6">
        <f t="shared" si="10"/>
        <v>94.5</v>
      </c>
      <c r="S321">
        <v>1</v>
      </c>
      <c r="T321">
        <v>1</v>
      </c>
    </row>
    <row r="322" spans="1:20" x14ac:dyDescent="0.25">
      <c r="A322" t="s">
        <v>1773</v>
      </c>
      <c r="B322" t="s">
        <v>43</v>
      </c>
      <c r="C322" t="s">
        <v>1774</v>
      </c>
      <c r="D322" t="s">
        <v>27</v>
      </c>
      <c r="F322">
        <v>0</v>
      </c>
      <c r="I322" s="31" t="e">
        <f>VLOOKUP(A322,'Synthèse des ventes 2022'!$A$1:$C$535,3,FALSE)</f>
        <v>#N/A</v>
      </c>
      <c r="J322" s="1">
        <v>2282.4</v>
      </c>
      <c r="K322" s="11">
        <f>VLOOKUP(A322,NOMENCLATURE!$B$2:$L$4923,11,FALSE)</f>
        <v>2356.5448600000004</v>
      </c>
      <c r="L322">
        <v>0</v>
      </c>
      <c r="O322" s="1">
        <v>2738.88</v>
      </c>
      <c r="P322" s="11">
        <f t="shared" si="10"/>
        <v>2827.8538320000002</v>
      </c>
    </row>
    <row r="323" spans="1:20" x14ac:dyDescent="0.25">
      <c r="A323" t="s">
        <v>1775</v>
      </c>
      <c r="B323" t="s">
        <v>416</v>
      </c>
      <c r="C323" t="s">
        <v>1776</v>
      </c>
      <c r="D323" t="s">
        <v>27</v>
      </c>
      <c r="F323">
        <v>6.46</v>
      </c>
      <c r="H323" s="6">
        <f>VLOOKUP(A323,NOMENCLATURE!$B$2:$O$4923,14,FALSE)</f>
        <v>1.5585</v>
      </c>
      <c r="I323" s="31" t="e">
        <f>VLOOKUP(A323,'Synthèse des ventes 2022'!$A$1:$C$535,3,FALSE)</f>
        <v>#N/A</v>
      </c>
      <c r="J323">
        <v>13.62</v>
      </c>
      <c r="K323" s="6">
        <f>VLOOKUP(A323,NOMENCLATURE!$B$2:$L$4000,11,FALSE)</f>
        <v>14.0457</v>
      </c>
      <c r="L323">
        <v>2.1083590999999999</v>
      </c>
      <c r="O323">
        <v>16.344000000000001</v>
      </c>
      <c r="P323" s="6">
        <f t="shared" ref="P323:P386" si="11">IF(K323="","",K323*1.2)</f>
        <v>16.854839999999999</v>
      </c>
    </row>
    <row r="324" spans="1:20" x14ac:dyDescent="0.25">
      <c r="A324" t="s">
        <v>1784</v>
      </c>
      <c r="B324" t="s">
        <v>43</v>
      </c>
      <c r="C324" t="s">
        <v>1785</v>
      </c>
      <c r="D324" t="s">
        <v>27</v>
      </c>
      <c r="F324">
        <v>0</v>
      </c>
      <c r="I324" s="31" t="e">
        <f>VLOOKUP(A324,'Synthèse des ventes 2022'!$A$1:$C$535,3,FALSE)</f>
        <v>#N/A</v>
      </c>
      <c r="J324" s="1">
        <v>1606.8</v>
      </c>
      <c r="K324" s="11" t="str">
        <f>IF(H324="","",H324*L324)</f>
        <v/>
      </c>
      <c r="L324">
        <v>0</v>
      </c>
      <c r="O324" s="1">
        <v>1928.16</v>
      </c>
      <c r="P324" s="11" t="str">
        <f t="shared" si="11"/>
        <v/>
      </c>
    </row>
    <row r="325" spans="1:20" x14ac:dyDescent="0.25">
      <c r="A325" t="s">
        <v>1786</v>
      </c>
      <c r="B325" t="s">
        <v>416</v>
      </c>
      <c r="C325" t="s">
        <v>1787</v>
      </c>
      <c r="D325" t="s">
        <v>27</v>
      </c>
      <c r="F325">
        <v>0</v>
      </c>
      <c r="H325" s="6">
        <f>VLOOKUP(A325,NOMENCLATURE!$B$2:$O$4923,14,FALSE)</f>
        <v>203.62199999999999</v>
      </c>
      <c r="I325" s="31" t="e">
        <f>VLOOKUP(A325,'Synthèse des ventes 2022'!$A$1:$C$535,3,FALSE)</f>
        <v>#N/A</v>
      </c>
      <c r="J325">
        <v>400</v>
      </c>
      <c r="K325" s="6">
        <f>VLOOKUP(A325,NOMENCLATURE!$B$2:$L$4000,11,FALSE)</f>
        <v>411.34799999999996</v>
      </c>
      <c r="L325">
        <v>0</v>
      </c>
      <c r="O325">
        <v>480</v>
      </c>
      <c r="P325" s="6">
        <f t="shared" si="11"/>
        <v>493.61759999999992</v>
      </c>
    </row>
    <row r="326" spans="1:20" x14ac:dyDescent="0.25">
      <c r="A326" t="s">
        <v>1790</v>
      </c>
      <c r="B326" t="s">
        <v>28</v>
      </c>
      <c r="C326" t="s">
        <v>1791</v>
      </c>
      <c r="D326" t="s">
        <v>27</v>
      </c>
      <c r="F326">
        <v>0</v>
      </c>
      <c r="H326" s="6">
        <f>VLOOKUP(A326,NOMENCLATURE!$B$2:$O$4923,14,FALSE)</f>
        <v>35.503</v>
      </c>
      <c r="I326" s="31">
        <f>VLOOKUP(A326,'Synthèse des ventes 2022'!$A$1:$C$535,3,FALSE)</f>
        <v>40</v>
      </c>
      <c r="J326">
        <v>68.430000000000007</v>
      </c>
      <c r="K326" s="6">
        <f>VLOOKUP(A326,NOMENCLATURE!$B$2:$L$4000,11,FALSE)</f>
        <v>60.372890000000005</v>
      </c>
      <c r="L326">
        <v>0</v>
      </c>
      <c r="O326">
        <v>82.116</v>
      </c>
      <c r="P326" s="6">
        <f t="shared" si="11"/>
        <v>72.447468000000001</v>
      </c>
      <c r="Q326">
        <v>1</v>
      </c>
      <c r="R326">
        <v>1</v>
      </c>
      <c r="S326">
        <v>1</v>
      </c>
      <c r="T326">
        <v>1</v>
      </c>
    </row>
    <row r="327" spans="1:20" x14ac:dyDescent="0.25">
      <c r="A327" t="s">
        <v>1792</v>
      </c>
      <c r="B327" t="s">
        <v>416</v>
      </c>
      <c r="C327" t="s">
        <v>1793</v>
      </c>
      <c r="D327" t="s">
        <v>27</v>
      </c>
      <c r="F327">
        <v>0</v>
      </c>
      <c r="H327" s="6">
        <f>VLOOKUP(A327,NOMENCLATURE!$B$2:$O$4923,14,FALSE)</f>
        <v>1302.616</v>
      </c>
      <c r="I327" s="31" t="e">
        <f>VLOOKUP(A327,'Synthèse des ventes 2022'!$A$1:$C$535,3,FALSE)</f>
        <v>#N/A</v>
      </c>
      <c r="J327" s="1">
        <v>1850</v>
      </c>
      <c r="K327" s="11">
        <f>J327*1.12</f>
        <v>2072</v>
      </c>
      <c r="L327">
        <v>0</v>
      </c>
      <c r="O327" s="1">
        <v>2220</v>
      </c>
      <c r="P327" s="11">
        <f t="shared" si="11"/>
        <v>2486.4</v>
      </c>
    </row>
    <row r="328" spans="1:20" x14ac:dyDescent="0.25">
      <c r="A328" t="s">
        <v>1802</v>
      </c>
      <c r="B328" t="s">
        <v>416</v>
      </c>
      <c r="C328" t="s">
        <v>1803</v>
      </c>
      <c r="D328" t="s">
        <v>27</v>
      </c>
      <c r="F328">
        <v>324.95999999999998</v>
      </c>
      <c r="H328" s="6">
        <f>VLOOKUP(A328,NOMENCLATURE!$B$2:$O$4923,14,FALSE)</f>
        <v>265.36</v>
      </c>
      <c r="I328" s="31">
        <f>VLOOKUP(A328,'Synthèse des ventes 2022'!$A$1:$C$535,3,FALSE)</f>
        <v>4</v>
      </c>
      <c r="J328">
        <v>487.44</v>
      </c>
      <c r="K328" s="6">
        <v>487.44</v>
      </c>
      <c r="L328">
        <v>1.5</v>
      </c>
      <c r="O328">
        <v>584.928</v>
      </c>
      <c r="P328" s="6">
        <f t="shared" si="11"/>
        <v>584.928</v>
      </c>
    </row>
    <row r="329" spans="1:20" x14ac:dyDescent="0.25">
      <c r="A329" t="s">
        <v>1804</v>
      </c>
      <c r="B329" t="s">
        <v>43</v>
      </c>
      <c r="C329" t="s">
        <v>1805</v>
      </c>
      <c r="D329" t="s">
        <v>27</v>
      </c>
      <c r="F329">
        <v>0</v>
      </c>
      <c r="I329" s="31" t="e">
        <f>VLOOKUP(A329,'Synthèse des ventes 2022'!$A$1:$C$535,3,FALSE)</f>
        <v>#N/A</v>
      </c>
      <c r="J329" s="1">
        <v>2675</v>
      </c>
      <c r="K329" s="11">
        <v>2675</v>
      </c>
      <c r="L329">
        <v>0</v>
      </c>
      <c r="O329" s="1">
        <v>3210</v>
      </c>
      <c r="P329" s="11">
        <f t="shared" si="11"/>
        <v>3210</v>
      </c>
      <c r="S329">
        <v>1</v>
      </c>
      <c r="T329">
        <v>1</v>
      </c>
    </row>
    <row r="330" spans="1:20" x14ac:dyDescent="0.25">
      <c r="A330" t="s">
        <v>1806</v>
      </c>
      <c r="B330" t="s">
        <v>43</v>
      </c>
      <c r="C330" t="s">
        <v>1807</v>
      </c>
      <c r="D330" t="s">
        <v>27</v>
      </c>
      <c r="F330">
        <v>0</v>
      </c>
      <c r="I330" s="31">
        <f>VLOOKUP(A330,'Synthèse des ventes 2022'!$A$1:$C$535,3,FALSE)</f>
        <v>1</v>
      </c>
      <c r="J330" s="1">
        <v>2825</v>
      </c>
      <c r="K330" s="11">
        <v>2825</v>
      </c>
      <c r="L330">
        <v>0</v>
      </c>
      <c r="O330" s="1">
        <v>3390</v>
      </c>
      <c r="P330" s="11">
        <f t="shared" si="11"/>
        <v>3390</v>
      </c>
    </row>
    <row r="331" spans="1:20" x14ac:dyDescent="0.25">
      <c r="A331" t="s">
        <v>1808</v>
      </c>
      <c r="B331" t="s">
        <v>28</v>
      </c>
      <c r="C331" t="s">
        <v>1774</v>
      </c>
      <c r="D331" t="s">
        <v>27</v>
      </c>
      <c r="F331">
        <v>0</v>
      </c>
      <c r="H331" s="6">
        <f>VLOOKUP(A331,NOMENCLATURE!$B$2:$O$4923,14,FALSE)</f>
        <v>1302.018</v>
      </c>
      <c r="I331" s="31">
        <f>VLOOKUP(A331,'Synthèse des ventes 2022'!$A$1:$C$535,3,FALSE)</f>
        <v>18</v>
      </c>
      <c r="J331" s="1">
        <v>2425</v>
      </c>
      <c r="K331" s="11">
        <v>2425</v>
      </c>
      <c r="L331">
        <v>0</v>
      </c>
      <c r="O331" s="1">
        <v>2910</v>
      </c>
      <c r="P331" s="11">
        <f t="shared" si="11"/>
        <v>2910</v>
      </c>
      <c r="Q331">
        <v>1</v>
      </c>
      <c r="R331">
        <v>1</v>
      </c>
    </row>
    <row r="332" spans="1:20" x14ac:dyDescent="0.25">
      <c r="A332" t="s">
        <v>1897</v>
      </c>
      <c r="B332" t="s">
        <v>416</v>
      </c>
      <c r="C332" t="s">
        <v>1898</v>
      </c>
      <c r="D332" t="s">
        <v>27</v>
      </c>
      <c r="F332">
        <v>0</v>
      </c>
      <c r="H332" s="6">
        <f>VLOOKUP(A332,NOMENCLATURE!$B$2:$O$4923,14,FALSE)</f>
        <v>752.98700000000008</v>
      </c>
      <c r="I332" s="31">
        <f>VLOOKUP(A332,'Synthèse des ventes 2022'!$A$1:$C$535,3,FALSE)</f>
        <v>8</v>
      </c>
      <c r="J332" s="1">
        <v>1350</v>
      </c>
      <c r="K332" s="11">
        <f>VLOOKUP(A332,NOMENCLATURE!$B$2:$L$4000,11,FALSE)</f>
        <v>1341.8392532800001</v>
      </c>
      <c r="L332">
        <v>0</v>
      </c>
      <c r="O332" s="1">
        <v>1620</v>
      </c>
      <c r="P332" s="11">
        <f t="shared" si="11"/>
        <v>1610.2071039360001</v>
      </c>
    </row>
    <row r="333" spans="1:20" x14ac:dyDescent="0.25">
      <c r="A333" t="s">
        <v>1903</v>
      </c>
      <c r="B333" t="s">
        <v>416</v>
      </c>
      <c r="C333" t="s">
        <v>1904</v>
      </c>
      <c r="D333" t="s">
        <v>27</v>
      </c>
      <c r="F333">
        <v>0</v>
      </c>
      <c r="H333" s="6">
        <f>VLOOKUP(A333,NOMENCLATURE!$B$2:$O$4923,14,FALSE)</f>
        <v>893.18100000000004</v>
      </c>
      <c r="I333" s="31" t="e">
        <f>VLOOKUP(A333,'Synthèse des ventes 2022'!$A$1:$C$535,3,FALSE)</f>
        <v>#N/A</v>
      </c>
      <c r="J333" s="1">
        <v>1288.0999999999999</v>
      </c>
      <c r="K333" s="11">
        <f>VLOOKUP(A333,NOMENCLATURE!$B$2:$L$4000,11,FALSE)</f>
        <v>1600.0852417800002</v>
      </c>
      <c r="L333">
        <v>0</v>
      </c>
      <c r="O333" s="1">
        <v>1545.72</v>
      </c>
      <c r="P333" s="11">
        <f t="shared" si="11"/>
        <v>1920.1022901360002</v>
      </c>
    </row>
    <row r="334" spans="1:20" x14ac:dyDescent="0.25">
      <c r="A334" t="s">
        <v>1911</v>
      </c>
      <c r="B334" t="s">
        <v>416</v>
      </c>
      <c r="C334" t="s">
        <v>1912</v>
      </c>
      <c r="D334" t="s">
        <v>27</v>
      </c>
      <c r="E334" t="s">
        <v>917</v>
      </c>
      <c r="F334">
        <v>2.98</v>
      </c>
      <c r="H334" s="6">
        <f>VLOOKUP(A334,NOMENCLATURE!$B$2:$O$4923,14,FALSE)</f>
        <v>1.554</v>
      </c>
      <c r="I334" s="31" t="e">
        <f>VLOOKUP(A334,'Synthèse des ventes 2022'!$A$1:$C$535,3,FALSE)</f>
        <v>#N/A</v>
      </c>
      <c r="J334">
        <v>4.47</v>
      </c>
      <c r="K334" s="6">
        <f>VLOOKUP(A334,NOMENCLATURE!$B$2:$L$4000,11,FALSE)</f>
        <v>4.5809999999999995</v>
      </c>
      <c r="L334">
        <v>1.5</v>
      </c>
      <c r="O334">
        <v>5.3639999999999999</v>
      </c>
      <c r="P334" s="6">
        <f t="shared" si="11"/>
        <v>5.4971999999999994</v>
      </c>
    </row>
    <row r="335" spans="1:20" x14ac:dyDescent="0.25">
      <c r="A335" t="s">
        <v>1913</v>
      </c>
      <c r="B335" t="s">
        <v>416</v>
      </c>
      <c r="C335" t="s">
        <v>1914</v>
      </c>
      <c r="D335" t="s">
        <v>27</v>
      </c>
      <c r="E335" t="s">
        <v>917</v>
      </c>
      <c r="F335">
        <v>4.46</v>
      </c>
      <c r="H335" s="6">
        <f>VLOOKUP(A335,NOMENCLATURE!$B$2:$O$4923,14,FALSE)</f>
        <v>3.0550000000000002</v>
      </c>
      <c r="I335" s="31" t="e">
        <f>VLOOKUP(A335,'Synthèse des ventes 2022'!$A$1:$C$535,3,FALSE)</f>
        <v>#N/A</v>
      </c>
      <c r="J335">
        <v>6.69</v>
      </c>
      <c r="K335" s="6">
        <f>VLOOKUP(A335,NOMENCLATURE!$B$2:$L$4000,11,FALSE)</f>
        <v>6.8325000000000005</v>
      </c>
      <c r="L335">
        <v>1.5</v>
      </c>
      <c r="M335" s="6">
        <v>1.5</v>
      </c>
      <c r="O335">
        <v>8.0280000000000005</v>
      </c>
      <c r="P335" s="6">
        <f t="shared" si="11"/>
        <v>8.1989999999999998</v>
      </c>
    </row>
    <row r="336" spans="1:20" x14ac:dyDescent="0.25">
      <c r="A336" t="s">
        <v>1915</v>
      </c>
      <c r="B336" t="s">
        <v>416</v>
      </c>
      <c r="C336" t="s">
        <v>1916</v>
      </c>
      <c r="D336" t="s">
        <v>27</v>
      </c>
      <c r="F336">
        <v>291.60000000000002</v>
      </c>
      <c r="H336" s="6">
        <f>VLOOKUP(A336,NOMENCLATURE!$B$2:$O$4923,14,FALSE)</f>
        <v>265.68</v>
      </c>
      <c r="I336" s="31">
        <f>VLOOKUP(A336,'Synthèse des ventes 2022'!$A$1:$C$535,3,FALSE)</f>
        <v>4</v>
      </c>
      <c r="J336">
        <v>437.4</v>
      </c>
      <c r="K336" s="6">
        <v>437.4</v>
      </c>
      <c r="L336">
        <v>1.5</v>
      </c>
      <c r="O336">
        <v>524.88</v>
      </c>
      <c r="P336" s="6">
        <f t="shared" si="11"/>
        <v>524.88</v>
      </c>
    </row>
    <row r="337" spans="1:21" x14ac:dyDescent="0.25">
      <c r="A337" t="s">
        <v>1917</v>
      </c>
      <c r="B337" t="s">
        <v>28</v>
      </c>
      <c r="C337" t="s">
        <v>1918</v>
      </c>
      <c r="D337" t="s">
        <v>27</v>
      </c>
      <c r="F337">
        <v>0</v>
      </c>
      <c r="H337" s="6">
        <f>VLOOKUP(A337,NOMENCLATURE!$B$2:$O$4923,14,FALSE)</f>
        <v>1302.018</v>
      </c>
      <c r="I337" s="31">
        <f>VLOOKUP(A337,'Synthèse des ventes 2022'!$A$1:$C$535,3,FALSE)</f>
        <v>12</v>
      </c>
      <c r="J337" s="1">
        <v>2325</v>
      </c>
      <c r="K337" s="11">
        <v>2325</v>
      </c>
      <c r="L337">
        <v>0</v>
      </c>
      <c r="O337" s="1">
        <v>2790</v>
      </c>
      <c r="P337" s="11">
        <f t="shared" si="11"/>
        <v>2790</v>
      </c>
      <c r="Q337">
        <v>1</v>
      </c>
      <c r="R337">
        <v>1</v>
      </c>
      <c r="T337">
        <v>1</v>
      </c>
    </row>
    <row r="338" spans="1:21" x14ac:dyDescent="0.25">
      <c r="A338" t="s">
        <v>1919</v>
      </c>
      <c r="B338" t="s">
        <v>28</v>
      </c>
      <c r="C338" t="s">
        <v>1920</v>
      </c>
      <c r="D338" t="s">
        <v>27</v>
      </c>
      <c r="F338">
        <v>3937.64</v>
      </c>
      <c r="H338" s="6">
        <f>VLOOKUP(A338,NOMENCLATURE!$B$2:$O$4923,14,FALSE)</f>
        <v>1731.0539999999999</v>
      </c>
      <c r="I338" s="31">
        <f>VLOOKUP(A338,'Synthèse des ventes 2022'!$A$1:$C$535,3,FALSE)</f>
        <v>8</v>
      </c>
      <c r="J338" s="1">
        <v>5874.65</v>
      </c>
      <c r="K338" s="11">
        <v>6950</v>
      </c>
      <c r="L338">
        <v>1.4919216</v>
      </c>
      <c r="O338" s="1">
        <v>7049.58</v>
      </c>
      <c r="P338" s="11">
        <f t="shared" si="11"/>
        <v>8340</v>
      </c>
      <c r="T338">
        <v>1</v>
      </c>
    </row>
    <row r="339" spans="1:21" x14ac:dyDescent="0.25">
      <c r="A339" t="s">
        <v>1929</v>
      </c>
      <c r="B339" t="s">
        <v>28</v>
      </c>
      <c r="C339" t="s">
        <v>1930</v>
      </c>
      <c r="D339" t="s">
        <v>27</v>
      </c>
      <c r="F339">
        <v>37.68</v>
      </c>
      <c r="H339" s="6">
        <f>VLOOKUP(A339,NOMENCLATURE!$B$2:$O$4923,14,FALSE)</f>
        <v>37.183000000000007</v>
      </c>
      <c r="I339" s="31" t="e">
        <f>VLOOKUP(A339,'Synthèse des ventes 2022'!$A$1:$C$535,3,FALSE)</f>
        <v>#N/A</v>
      </c>
      <c r="J339">
        <v>45.85</v>
      </c>
      <c r="K339" s="6">
        <f>+H339*M339</f>
        <v>46.478750000000005</v>
      </c>
      <c r="L339">
        <v>1.2168258999999999</v>
      </c>
      <c r="M339" s="6">
        <v>1.25</v>
      </c>
      <c r="O339">
        <v>55.02</v>
      </c>
      <c r="P339" s="6">
        <f t="shared" si="11"/>
        <v>55.774500000000003</v>
      </c>
      <c r="Q339">
        <v>1</v>
      </c>
      <c r="R339">
        <v>1</v>
      </c>
    </row>
    <row r="340" spans="1:21" x14ac:dyDescent="0.25">
      <c r="A340" t="s">
        <v>1931</v>
      </c>
      <c r="B340" t="s">
        <v>416</v>
      </c>
      <c r="C340" t="s">
        <v>1932</v>
      </c>
      <c r="D340" t="s">
        <v>27</v>
      </c>
      <c r="F340">
        <v>203.33</v>
      </c>
      <c r="H340" s="6">
        <f>VLOOKUP(A340,NOMENCLATURE!$B$2:$O$4923,14,FALSE)</f>
        <v>203.56499999999994</v>
      </c>
      <c r="I340" s="31" t="e">
        <f>VLOOKUP(A340,'Synthèse des ventes 2022'!$A$1:$C$535,3,FALSE)</f>
        <v>#N/A</v>
      </c>
      <c r="J340">
        <v>274.49599999999998</v>
      </c>
      <c r="K340" s="6">
        <f>VLOOKUP(A340,NOMENCLATURE!$B$2:$L$4000,11,FALSE)</f>
        <v>347.42768999999998</v>
      </c>
      <c r="L340">
        <v>1.3500025</v>
      </c>
      <c r="O340">
        <v>329.39499999999998</v>
      </c>
      <c r="P340" s="6">
        <f t="shared" si="11"/>
        <v>416.91322799999995</v>
      </c>
    </row>
    <row r="341" spans="1:21" x14ac:dyDescent="0.25">
      <c r="A341" t="s">
        <v>1933</v>
      </c>
      <c r="B341" t="s">
        <v>416</v>
      </c>
      <c r="C341" t="s">
        <v>1934</v>
      </c>
      <c r="D341" t="s">
        <v>27</v>
      </c>
      <c r="F341">
        <v>219.85</v>
      </c>
      <c r="H341" s="6">
        <f>VLOOKUP(A341,NOMENCLATURE!$B$2:$O$4923,14,FALSE)</f>
        <v>205.17779999999996</v>
      </c>
      <c r="I341" s="31">
        <f>VLOOKUP(A341,'Synthèse des ventes 2022'!$A$1:$C$535,3,FALSE)</f>
        <v>6</v>
      </c>
      <c r="J341">
        <v>296.798</v>
      </c>
      <c r="K341" s="6">
        <f>VLOOKUP(A341,NOMENCLATURE!$B$2:$L$4000,11,FALSE)</f>
        <v>373.97236200000003</v>
      </c>
      <c r="L341">
        <v>1.3500023000000001</v>
      </c>
      <c r="O341">
        <v>356.15800000000002</v>
      </c>
      <c r="P341" s="6">
        <f t="shared" si="11"/>
        <v>448.76683440000005</v>
      </c>
    </row>
    <row r="342" spans="1:21" x14ac:dyDescent="0.25">
      <c r="A342" t="s">
        <v>1935</v>
      </c>
      <c r="B342" t="s">
        <v>416</v>
      </c>
      <c r="C342" t="s">
        <v>1936</v>
      </c>
      <c r="D342" t="s">
        <v>27</v>
      </c>
      <c r="F342">
        <v>229.37</v>
      </c>
      <c r="H342" s="6">
        <f>VLOOKUP(A342,NOMENCLATURE!$B$2:$O$4923,14,FALSE)</f>
        <v>206.79059999999998</v>
      </c>
      <c r="I342" s="31" t="e">
        <f>VLOOKUP(A342,'Synthèse des ventes 2022'!$A$1:$C$535,3,FALSE)</f>
        <v>#N/A</v>
      </c>
      <c r="J342">
        <v>309.64999999999998</v>
      </c>
      <c r="K342" s="6">
        <f>VLOOKUP(A342,NOMENCLATURE!$B$2:$L$4000,11,FALSE)</f>
        <v>390.01703400000002</v>
      </c>
      <c r="L342">
        <v>1.3500022</v>
      </c>
      <c r="O342">
        <v>371.58</v>
      </c>
      <c r="P342" s="6">
        <f t="shared" si="11"/>
        <v>468.02044080000002</v>
      </c>
    </row>
    <row r="343" spans="1:21" x14ac:dyDescent="0.25">
      <c r="A343" t="s">
        <v>1937</v>
      </c>
      <c r="B343" t="s">
        <v>416</v>
      </c>
      <c r="C343" t="s">
        <v>1938</v>
      </c>
      <c r="D343" t="s">
        <v>27</v>
      </c>
      <c r="F343">
        <v>201.82</v>
      </c>
      <c r="H343" s="6">
        <f>VLOOKUP(A343,NOMENCLATURE!$B$2:$O$4923,14,FALSE)</f>
        <v>201.95219999999995</v>
      </c>
      <c r="I343" s="31" t="e">
        <f>VLOOKUP(A343,'Synthèse des ventes 2022'!$A$1:$C$535,3,FALSE)</f>
        <v>#N/A</v>
      </c>
      <c r="J343">
        <v>300.93</v>
      </c>
      <c r="K343" s="6">
        <f>VLOOKUP(A343,NOMENCLATURE!$B$2:$L$4000,11,FALSE)</f>
        <v>343.38301799999999</v>
      </c>
      <c r="L343">
        <v>1.4910812</v>
      </c>
      <c r="O343">
        <v>361.11599999999999</v>
      </c>
      <c r="P343" s="6">
        <f t="shared" si="11"/>
        <v>412.05962159999996</v>
      </c>
    </row>
    <row r="344" spans="1:21" x14ac:dyDescent="0.25">
      <c r="A344" t="s">
        <v>1945</v>
      </c>
      <c r="B344" t="s">
        <v>416</v>
      </c>
      <c r="C344" t="s">
        <v>1946</v>
      </c>
      <c r="D344" t="s">
        <v>27</v>
      </c>
      <c r="F344">
        <v>881.53</v>
      </c>
      <c r="H344" s="6">
        <f>VLOOKUP(A344,NOMENCLATURE!$B$2:$O$4923,14,FALSE)</f>
        <v>809.4169999999998</v>
      </c>
      <c r="I344" s="31" t="e">
        <f>VLOOKUP(A344,'Synthèse des ventes 2022'!$A$1:$C$535,3,FALSE)</f>
        <v>#N/A</v>
      </c>
      <c r="J344" s="1">
        <v>1334.06</v>
      </c>
      <c r="K344" s="11">
        <f>VLOOKUP(A344,NOMENCLATURE!$B$2:$L$4000,11,FALSE)</f>
        <v>1479.2643684667999</v>
      </c>
      <c r="L344">
        <v>1.5133460999999999</v>
      </c>
      <c r="O344" s="1">
        <v>1600.8720000000001</v>
      </c>
      <c r="P344" s="11">
        <f t="shared" si="11"/>
        <v>1775.1172421601598</v>
      </c>
    </row>
    <row r="345" spans="1:21" x14ac:dyDescent="0.25">
      <c r="A345" t="s">
        <v>1947</v>
      </c>
      <c r="B345" t="s">
        <v>416</v>
      </c>
      <c r="C345" t="s">
        <v>1948</v>
      </c>
      <c r="D345" t="s">
        <v>27</v>
      </c>
      <c r="F345">
        <v>800.44</v>
      </c>
      <c r="H345" s="6">
        <f>VLOOKUP(A345,NOMENCLATURE!$B$2:$O$4923,14,FALSE)</f>
        <v>728.73699999999997</v>
      </c>
      <c r="I345" s="31">
        <f>VLOOKUP(A345,'Synthèse des ventes 2022'!$A$1:$C$535,3,FALSE)</f>
        <v>3</v>
      </c>
      <c r="J345" s="1">
        <v>1350</v>
      </c>
      <c r="K345" s="11">
        <f>VLOOKUP(A345,NOMENCLATURE!$B$2:$L$4000,11,FALSE)</f>
        <v>1339.4943684667999</v>
      </c>
      <c r="L345">
        <v>1.6865724</v>
      </c>
      <c r="O345" s="1">
        <v>1620</v>
      </c>
      <c r="P345" s="11">
        <f t="shared" si="11"/>
        <v>1607.3932421601598</v>
      </c>
    </row>
    <row r="346" spans="1:21" x14ac:dyDescent="0.25">
      <c r="A346" t="s">
        <v>1951</v>
      </c>
      <c r="B346" t="s">
        <v>416</v>
      </c>
      <c r="C346" t="s">
        <v>1952</v>
      </c>
      <c r="D346" t="s">
        <v>27</v>
      </c>
      <c r="F346">
        <v>0</v>
      </c>
      <c r="H346" s="6">
        <f>VLOOKUP(A346,NOMENCLATURE!$B$2:$O$4923,14,FALSE)</f>
        <v>225.666</v>
      </c>
      <c r="I346" s="31" t="e">
        <f>VLOOKUP(A346,'Synthèse des ventes 2022'!$A$1:$C$535,3,FALSE)</f>
        <v>#N/A</v>
      </c>
      <c r="J346">
        <v>380.45</v>
      </c>
      <c r="K346" s="6">
        <f>VLOOKUP(A346,NOMENCLATURE!$B$2:$L$4000,11,FALSE)</f>
        <v>445.72543000600007</v>
      </c>
      <c r="L346">
        <v>0</v>
      </c>
      <c r="O346">
        <v>456.54</v>
      </c>
      <c r="P346" s="6">
        <f t="shared" si="11"/>
        <v>534.87051600720008</v>
      </c>
      <c r="U346">
        <v>1</v>
      </c>
    </row>
    <row r="347" spans="1:21" x14ac:dyDescent="0.25">
      <c r="A347" t="s">
        <v>1953</v>
      </c>
      <c r="B347" t="s">
        <v>416</v>
      </c>
      <c r="C347" t="s">
        <v>1954</v>
      </c>
      <c r="D347" t="s">
        <v>27</v>
      </c>
      <c r="F347">
        <v>0</v>
      </c>
      <c r="H347" s="6">
        <f>VLOOKUP(A347,NOMENCLATURE!$B$2:$O$4923,14,FALSE)</f>
        <v>215.8359999999999</v>
      </c>
      <c r="I347" s="31">
        <f>VLOOKUP(A347,'Synthèse des ventes 2022'!$A$1:$C$535,3,FALSE)</f>
        <v>2</v>
      </c>
      <c r="J347">
        <v>376.01</v>
      </c>
      <c r="K347" s="6">
        <f>VLOOKUP(A347,NOMENCLATURE!$B$2:$L$4000,11,FALSE)</f>
        <v>440.73043000600001</v>
      </c>
      <c r="L347">
        <v>0</v>
      </c>
      <c r="O347">
        <v>451.21</v>
      </c>
      <c r="P347" s="6">
        <f t="shared" si="11"/>
        <v>528.87651600719994</v>
      </c>
      <c r="U347">
        <v>1</v>
      </c>
    </row>
    <row r="348" spans="1:21" x14ac:dyDescent="0.25">
      <c r="A348" t="s">
        <v>1955</v>
      </c>
      <c r="B348" t="s">
        <v>416</v>
      </c>
      <c r="C348" t="s">
        <v>1956</v>
      </c>
      <c r="D348" t="s">
        <v>27</v>
      </c>
      <c r="F348">
        <v>0</v>
      </c>
      <c r="H348" s="6">
        <f>VLOOKUP(A348,NOMENCLATURE!$B$2:$O$4923,14,FALSE)</f>
        <v>264.75819999999993</v>
      </c>
      <c r="I348" s="31" t="e">
        <f>VLOOKUP(A348,'Synthèse des ventes 2022'!$A$1:$C$535,3,FALSE)</f>
        <v>#N/A</v>
      </c>
      <c r="J348">
        <v>428.2</v>
      </c>
      <c r="K348" s="6">
        <f>VLOOKUP(A348,NOMENCLATURE!$B$2:$L$4000,11,FALSE)</f>
        <v>501.86120800600003</v>
      </c>
      <c r="L348">
        <v>0</v>
      </c>
      <c r="O348">
        <v>513.84</v>
      </c>
      <c r="P348" s="6">
        <f t="shared" si="11"/>
        <v>602.23344960719999</v>
      </c>
      <c r="U348">
        <v>1</v>
      </c>
    </row>
    <row r="349" spans="1:21" x14ac:dyDescent="0.25">
      <c r="A349" t="s">
        <v>1957</v>
      </c>
      <c r="B349" t="s">
        <v>416</v>
      </c>
      <c r="C349" t="s">
        <v>1958</v>
      </c>
      <c r="D349" t="s">
        <v>27</v>
      </c>
      <c r="F349">
        <v>0</v>
      </c>
      <c r="H349" s="6">
        <f>VLOOKUP(A349,NOMENCLATURE!$B$2:$O$4923,14,FALSE)</f>
        <v>326.19299999999993</v>
      </c>
      <c r="I349" s="31" t="e">
        <f>VLOOKUP(A349,'Synthèse des ventes 2022'!$A$1:$C$535,3,FALSE)</f>
        <v>#N/A</v>
      </c>
      <c r="J349">
        <v>566</v>
      </c>
      <c r="K349" s="6">
        <f>VLOOKUP(A349,NOMENCLATURE!$B$2:$L$4000,11,FALSE)</f>
        <v>543.54907999082002</v>
      </c>
      <c r="L349">
        <v>0</v>
      </c>
      <c r="O349">
        <v>679.2</v>
      </c>
      <c r="P349" s="6">
        <f t="shared" si="11"/>
        <v>652.25889598898402</v>
      </c>
      <c r="U349">
        <v>1</v>
      </c>
    </row>
    <row r="350" spans="1:21" x14ac:dyDescent="0.25">
      <c r="A350" t="s">
        <v>1959</v>
      </c>
      <c r="B350" t="s">
        <v>416</v>
      </c>
      <c r="C350" t="s">
        <v>1960</v>
      </c>
      <c r="D350" t="s">
        <v>27</v>
      </c>
      <c r="F350">
        <v>0</v>
      </c>
      <c r="H350" s="6">
        <f>VLOOKUP(A350,NOMENCLATURE!$B$2:$O$4923,14,FALSE)</f>
        <v>345.29300000000006</v>
      </c>
      <c r="I350" s="31">
        <f>VLOOKUP(A350,'Synthèse des ventes 2022'!$A$1:$C$535,3,FALSE)</f>
        <v>2</v>
      </c>
      <c r="J350">
        <v>581.63</v>
      </c>
      <c r="K350" s="6">
        <f>VLOOKUP(A350,NOMENCLATURE!$B$2:$L$4000,11,FALSE)</f>
        <v>583.53337999082009</v>
      </c>
      <c r="L350">
        <v>0</v>
      </c>
      <c r="O350">
        <v>697.96</v>
      </c>
      <c r="P350" s="6">
        <f t="shared" si="11"/>
        <v>700.24005598898407</v>
      </c>
      <c r="U350">
        <v>1</v>
      </c>
    </row>
    <row r="351" spans="1:21" x14ac:dyDescent="0.25">
      <c r="A351" t="s">
        <v>1961</v>
      </c>
      <c r="B351" t="s">
        <v>416</v>
      </c>
      <c r="C351" t="s">
        <v>1962</v>
      </c>
      <c r="D351" t="s">
        <v>27</v>
      </c>
      <c r="F351">
        <v>0</v>
      </c>
      <c r="H351" s="6">
        <f>VLOOKUP(A351,NOMENCLATURE!$B$2:$O$4923,14,FALSE)</f>
        <v>386.16300000000001</v>
      </c>
      <c r="I351" s="31">
        <f>VLOOKUP(A351,'Synthèse des ventes 2022'!$A$1:$C$535,3,FALSE)</f>
        <v>5</v>
      </c>
      <c r="J351">
        <v>623.55999999999995</v>
      </c>
      <c r="K351" s="6">
        <f>VLOOKUP(A351,NOMENCLATURE!$B$2:$L$4000,11,FALSE)</f>
        <v>635.90497999082004</v>
      </c>
      <c r="L351">
        <v>0</v>
      </c>
      <c r="O351">
        <v>748.27</v>
      </c>
      <c r="P351" s="6">
        <f t="shared" si="11"/>
        <v>763.08597598898405</v>
      </c>
      <c r="U351">
        <v>1</v>
      </c>
    </row>
    <row r="352" spans="1:21" x14ac:dyDescent="0.25">
      <c r="A352" t="s">
        <v>1963</v>
      </c>
      <c r="B352" t="s">
        <v>416</v>
      </c>
      <c r="C352" t="s">
        <v>1964</v>
      </c>
      <c r="D352" t="s">
        <v>27</v>
      </c>
      <c r="F352">
        <v>0</v>
      </c>
      <c r="H352" s="6">
        <f>VLOOKUP(A352,NOMENCLATURE!$B$2:$O$4923,14,FALSE)</f>
        <v>453.99600000000004</v>
      </c>
      <c r="I352" s="31">
        <f>VLOOKUP(A352,'Synthèse des ventes 2022'!$A$1:$C$535,3,FALSE)</f>
        <v>6</v>
      </c>
      <c r="J352">
        <v>760.16</v>
      </c>
      <c r="K352" s="6">
        <f>VLOOKUP(A352,NOMENCLATURE!$B$2:$L$4000,11,FALSE)</f>
        <v>784.24483002982015</v>
      </c>
      <c r="L352">
        <v>0</v>
      </c>
      <c r="O352">
        <v>912.19</v>
      </c>
      <c r="P352" s="6">
        <f t="shared" si="11"/>
        <v>941.09379603578418</v>
      </c>
      <c r="U352">
        <v>1</v>
      </c>
    </row>
    <row r="353" spans="1:21" x14ac:dyDescent="0.25">
      <c r="A353" t="s">
        <v>1979</v>
      </c>
      <c r="B353" t="s">
        <v>28</v>
      </c>
      <c r="C353" t="s">
        <v>1980</v>
      </c>
      <c r="D353" t="s">
        <v>27</v>
      </c>
      <c r="F353">
        <v>0</v>
      </c>
      <c r="H353" s="6">
        <f>VLOOKUP(A353,NOMENCLATURE!$B$2:$O$4923,14,FALSE)</f>
        <v>503.71299999999997</v>
      </c>
      <c r="I353" s="31">
        <f>VLOOKUP(A353,'Synthèse des ventes 2022'!$A$1:$C$535,3,FALSE)</f>
        <v>8</v>
      </c>
      <c r="J353">
        <v>697.59</v>
      </c>
      <c r="K353" s="6">
        <f>VLOOKUP(A353,NOMENCLATURE!$B$2:$L$4000,11,FALSE)</f>
        <v>711.86649999999986</v>
      </c>
      <c r="L353">
        <v>0</v>
      </c>
      <c r="O353">
        <v>837.10799999999995</v>
      </c>
      <c r="P353" s="6">
        <f t="shared" si="11"/>
        <v>854.23979999999983</v>
      </c>
      <c r="S353">
        <v>1</v>
      </c>
      <c r="T353">
        <v>1</v>
      </c>
    </row>
    <row r="354" spans="1:21" x14ac:dyDescent="0.25">
      <c r="A354" t="s">
        <v>2005</v>
      </c>
      <c r="B354" t="s">
        <v>28</v>
      </c>
      <c r="C354" t="s">
        <v>2006</v>
      </c>
      <c r="D354" t="s">
        <v>27</v>
      </c>
      <c r="F354">
        <v>0</v>
      </c>
      <c r="H354" s="6">
        <f>VLOOKUP(A354,NOMENCLATURE!$B$2:$O$4923,14,FALSE)</f>
        <v>111.78600000000002</v>
      </c>
      <c r="I354" s="31" t="e">
        <f>VLOOKUP(A354,'Synthèse des ventes 2022'!$A$1:$C$535,3,FALSE)</f>
        <v>#N/A</v>
      </c>
      <c r="J354">
        <v>183.51</v>
      </c>
      <c r="K354" s="6">
        <f>VLOOKUP(A354,NOMENCLATURE!$B$2:$L$4000,11,FALSE)</f>
        <v>188.214</v>
      </c>
      <c r="L354">
        <v>0</v>
      </c>
      <c r="O354">
        <v>220.21199999999999</v>
      </c>
      <c r="P354" s="6">
        <f t="shared" si="11"/>
        <v>225.85679999999999</v>
      </c>
      <c r="Q354">
        <v>1</v>
      </c>
      <c r="R354">
        <v>1</v>
      </c>
      <c r="S354">
        <v>1</v>
      </c>
      <c r="T354">
        <v>1</v>
      </c>
      <c r="U354">
        <v>1</v>
      </c>
    </row>
    <row r="355" spans="1:21" x14ac:dyDescent="0.25">
      <c r="A355" t="s">
        <v>2007</v>
      </c>
      <c r="B355" t="s">
        <v>28</v>
      </c>
      <c r="C355" t="s">
        <v>2008</v>
      </c>
      <c r="D355" t="s">
        <v>27</v>
      </c>
      <c r="F355">
        <v>0</v>
      </c>
      <c r="H355" s="6">
        <f>VLOOKUP(A355,NOMENCLATURE!$B$2:$O$4923,14,FALSE)</f>
        <v>158.33599999999998</v>
      </c>
      <c r="I355" s="31" t="e">
        <f>VLOOKUP(A355,'Synthèse des ventes 2022'!$A$1:$C$535,3,FALSE)</f>
        <v>#N/A</v>
      </c>
      <c r="J355">
        <v>273.17</v>
      </c>
      <c r="K355" s="6">
        <f>VLOOKUP(A355,NOMENCLATURE!$B$2:$L$4000,11,FALSE)</f>
        <v>279.43399999999997</v>
      </c>
      <c r="L355">
        <v>0</v>
      </c>
      <c r="O355">
        <v>327.80399999999997</v>
      </c>
      <c r="P355" s="6">
        <f t="shared" si="11"/>
        <v>335.32079999999996</v>
      </c>
      <c r="Q355">
        <v>1</v>
      </c>
      <c r="R355">
        <v>1</v>
      </c>
      <c r="S355">
        <v>1</v>
      </c>
      <c r="T355">
        <v>1</v>
      </c>
      <c r="U355">
        <v>1</v>
      </c>
    </row>
    <row r="356" spans="1:21" x14ac:dyDescent="0.25">
      <c r="A356" t="s">
        <v>2028</v>
      </c>
      <c r="B356" t="s">
        <v>416</v>
      </c>
      <c r="C356" t="s">
        <v>1517</v>
      </c>
      <c r="D356" t="s">
        <v>27</v>
      </c>
      <c r="F356">
        <v>0</v>
      </c>
      <c r="H356" s="6">
        <f>VLOOKUP(A356,NOMENCLATURE!$B$2:$O$4923,14,FALSE)</f>
        <v>47.920999999999999</v>
      </c>
      <c r="I356" s="31">
        <f>VLOOKUP(A356,'Synthèse des ventes 2022'!$A$1:$C$535,3,FALSE)</f>
        <v>20</v>
      </c>
      <c r="J356">
        <v>72.709999999999994</v>
      </c>
      <c r="K356" s="6">
        <f>VLOOKUP(A356,NOMENCLATURE!$B$2:$L$4000,11,FALSE)</f>
        <v>76.857500000000002</v>
      </c>
      <c r="L356">
        <v>0</v>
      </c>
      <c r="O356">
        <v>87.251999999999995</v>
      </c>
      <c r="P356" s="6">
        <f t="shared" si="11"/>
        <v>92.228999999999999</v>
      </c>
    </row>
    <row r="357" spans="1:21" x14ac:dyDescent="0.25">
      <c r="A357" t="s">
        <v>2029</v>
      </c>
      <c r="B357" t="s">
        <v>416</v>
      </c>
      <c r="C357" t="s">
        <v>2030</v>
      </c>
      <c r="D357" t="s">
        <v>27</v>
      </c>
      <c r="F357">
        <v>0</v>
      </c>
      <c r="H357" s="6">
        <f>VLOOKUP(A357,NOMENCLATURE!$B$2:$O$4923,14,FALSE)</f>
        <v>46.915599999999998</v>
      </c>
      <c r="I357" s="31">
        <f>VLOOKUP(A357,'Synthèse des ventes 2022'!$A$1:$C$535,3,FALSE)</f>
        <v>31</v>
      </c>
      <c r="J357">
        <v>70</v>
      </c>
      <c r="K357" s="6">
        <f>VLOOKUP(A357,NOMENCLATURE!$B$2:$L$4000,11,FALSE)</f>
        <v>75.301000000000016</v>
      </c>
      <c r="L357">
        <v>0</v>
      </c>
      <c r="O357">
        <v>84</v>
      </c>
      <c r="P357" s="6">
        <f t="shared" si="11"/>
        <v>90.361200000000011</v>
      </c>
    </row>
    <row r="358" spans="1:21" x14ac:dyDescent="0.25">
      <c r="A358" t="s">
        <v>2031</v>
      </c>
      <c r="B358" t="s">
        <v>1482</v>
      </c>
      <c r="C358" t="s">
        <v>2032</v>
      </c>
      <c r="D358" t="s">
        <v>27</v>
      </c>
      <c r="F358">
        <v>0</v>
      </c>
      <c r="I358" s="31" t="e">
        <f>VLOOKUP(A358,'Synthèse des ventes 2022'!$A$1:$C$535,3,FALSE)</f>
        <v>#N/A</v>
      </c>
      <c r="J358" s="1">
        <v>1250</v>
      </c>
      <c r="K358" s="11">
        <f>VLOOKUP(A358,NOMENCLATURE!$B$2:$L$4923,11,FALSE)</f>
        <v>817.37866000000008</v>
      </c>
      <c r="L358">
        <v>0</v>
      </c>
      <c r="O358" s="1">
        <v>1500</v>
      </c>
      <c r="P358" s="11">
        <f t="shared" si="11"/>
        <v>980.85439200000008</v>
      </c>
    </row>
    <row r="359" spans="1:21" x14ac:dyDescent="0.25">
      <c r="A359" t="s">
        <v>2033</v>
      </c>
      <c r="B359" t="s">
        <v>1482</v>
      </c>
      <c r="C359" t="s">
        <v>2034</v>
      </c>
      <c r="D359" t="s">
        <v>27</v>
      </c>
      <c r="F359">
        <v>672.14</v>
      </c>
      <c r="I359" s="31" t="e">
        <f>VLOOKUP(A359,'Synthèse des ventes 2022'!$A$1:$C$535,3,FALSE)</f>
        <v>#N/A</v>
      </c>
      <c r="J359">
        <v>992.11</v>
      </c>
      <c r="K359" s="6">
        <f>VLOOKUP(A359,NOMENCLATURE!$B$2:$L$4923,11,FALSE)</f>
        <v>928.12486000000013</v>
      </c>
      <c r="L359">
        <v>1.4760466999999999</v>
      </c>
      <c r="O359" s="1">
        <v>1190.5319999999999</v>
      </c>
      <c r="P359" s="11">
        <f t="shared" si="11"/>
        <v>1113.7498320000002</v>
      </c>
    </row>
    <row r="360" spans="1:21" x14ac:dyDescent="0.25">
      <c r="A360" t="s">
        <v>2041</v>
      </c>
      <c r="B360" t="s">
        <v>416</v>
      </c>
      <c r="C360" t="s">
        <v>2042</v>
      </c>
      <c r="D360" t="s">
        <v>27</v>
      </c>
      <c r="F360">
        <v>379.49</v>
      </c>
      <c r="H360" s="6">
        <f>VLOOKUP(A360,NOMENCLATURE!$B$2:$O$4923,14,FALSE)</f>
        <v>362.69820000000004</v>
      </c>
      <c r="I360" s="31">
        <f>VLOOKUP(A360,'Synthèse des ventes 2022'!$A$1:$C$535,3,FALSE)</f>
        <v>4</v>
      </c>
      <c r="J360">
        <v>568.79999999999995</v>
      </c>
      <c r="K360" s="6">
        <f>VLOOKUP(A360,NOMENCLATURE!$B$2:$L$4000,11,FALSE)</f>
        <v>624.160258</v>
      </c>
      <c r="L360">
        <v>1.4988537</v>
      </c>
      <c r="O360">
        <v>682.56</v>
      </c>
      <c r="P360" s="6">
        <f t="shared" si="11"/>
        <v>748.9923096</v>
      </c>
    </row>
    <row r="361" spans="1:21" x14ac:dyDescent="0.25">
      <c r="A361" t="s">
        <v>2043</v>
      </c>
      <c r="B361" t="s">
        <v>416</v>
      </c>
      <c r="C361" t="s">
        <v>2044</v>
      </c>
      <c r="D361" t="s">
        <v>27</v>
      </c>
      <c r="F361">
        <v>380.71</v>
      </c>
      <c r="H361" s="6">
        <f>VLOOKUP(A361,NOMENCLATURE!$B$2:$O$4923,14,FALSE)</f>
        <v>363.99099999999999</v>
      </c>
      <c r="I361" s="31">
        <f>VLOOKUP(A361,'Synthèse des ventes 2022'!$A$1:$C$535,3,FALSE)</f>
        <v>11</v>
      </c>
      <c r="J361">
        <v>568.79999999999995</v>
      </c>
      <c r="K361" s="6">
        <f>VLOOKUP(A361,NOMENCLATURE!$B$2:$L$4000,11,FALSE)</f>
        <v>627.72492999999997</v>
      </c>
      <c r="L361">
        <v>1.4940506</v>
      </c>
      <c r="O361">
        <v>682.56</v>
      </c>
      <c r="P361" s="6">
        <f t="shared" si="11"/>
        <v>753.26991599999997</v>
      </c>
    </row>
    <row r="362" spans="1:21" x14ac:dyDescent="0.25">
      <c r="A362" t="s">
        <v>2045</v>
      </c>
      <c r="B362" t="s">
        <v>416</v>
      </c>
      <c r="C362" t="s">
        <v>2046</v>
      </c>
      <c r="D362" t="s">
        <v>27</v>
      </c>
      <c r="F362">
        <v>249.46</v>
      </c>
      <c r="H362" s="6">
        <f>VLOOKUP(A362,NOMENCLATURE!$B$2:$O$4923,14,FALSE)</f>
        <v>46.484999999999999</v>
      </c>
      <c r="I362" s="31" t="e">
        <f>VLOOKUP(A362,'Synthèse des ventes 2022'!$A$1:$C$535,3,FALSE)</f>
        <v>#N/A</v>
      </c>
      <c r="J362">
        <v>380.51</v>
      </c>
      <c r="K362" s="6">
        <f>VLOOKUP(A362,NOMENCLATURE!$B$2:$L$4000,11,FALSE)</f>
        <v>193.47749999999999</v>
      </c>
      <c r="L362">
        <v>1.5253346999999999</v>
      </c>
      <c r="O362">
        <v>456.61200000000002</v>
      </c>
      <c r="P362" s="6">
        <f t="shared" si="11"/>
        <v>232.17299999999997</v>
      </c>
    </row>
    <row r="363" spans="1:21" x14ac:dyDescent="0.25">
      <c r="A363" t="s">
        <v>2049</v>
      </c>
      <c r="B363" t="s">
        <v>416</v>
      </c>
      <c r="C363" t="s">
        <v>2050</v>
      </c>
      <c r="D363" t="s">
        <v>27</v>
      </c>
      <c r="F363">
        <v>0</v>
      </c>
      <c r="H363" s="6">
        <f>VLOOKUP(A363,NOMENCLATURE!$B$2:$O$4923,14,FALSE)</f>
        <v>4.1400000000000006</v>
      </c>
      <c r="I363" s="31">
        <f>VLOOKUP(A363,'Synthèse des ventes 2022'!$A$1:$C$535,3,FALSE)</f>
        <v>189</v>
      </c>
      <c r="J363">
        <v>5.5</v>
      </c>
      <c r="K363" s="6">
        <f>VLOOKUP(A363,NOMENCLATURE!$B$2:$L$4000,11,FALSE)</f>
        <v>5.5212000000000003</v>
      </c>
      <c r="L363">
        <v>0</v>
      </c>
      <c r="O363">
        <v>6.6</v>
      </c>
      <c r="P363" s="6">
        <f t="shared" si="11"/>
        <v>6.6254400000000002</v>
      </c>
    </row>
    <row r="364" spans="1:21" x14ac:dyDescent="0.25">
      <c r="A364" t="s">
        <v>2078</v>
      </c>
      <c r="B364" t="s">
        <v>416</v>
      </c>
      <c r="C364" t="s">
        <v>2079</v>
      </c>
      <c r="D364" t="s">
        <v>27</v>
      </c>
      <c r="F364">
        <v>0</v>
      </c>
      <c r="H364" s="6">
        <f>VLOOKUP(A364,NOMENCLATURE!$B$2:$O$4923,14,FALSE)</f>
        <v>1429.836</v>
      </c>
      <c r="I364" s="31">
        <f>VLOOKUP(A364,'Synthèse des ventes 2022'!$A$1:$C$535,3,FALSE)</f>
        <v>20</v>
      </c>
      <c r="J364" s="1">
        <v>2000</v>
      </c>
      <c r="K364" s="11">
        <f>J364*1.12</f>
        <v>2240</v>
      </c>
      <c r="L364">
        <v>0</v>
      </c>
      <c r="O364" s="1">
        <v>2400</v>
      </c>
      <c r="P364" s="11">
        <f t="shared" si="11"/>
        <v>2688</v>
      </c>
    </row>
    <row r="365" spans="1:21" x14ac:dyDescent="0.25">
      <c r="A365" t="s">
        <v>2080</v>
      </c>
      <c r="B365" t="s">
        <v>416</v>
      </c>
      <c r="C365" t="s">
        <v>2081</v>
      </c>
      <c r="D365" t="s">
        <v>27</v>
      </c>
      <c r="F365">
        <v>0</v>
      </c>
      <c r="H365" s="6">
        <f>VLOOKUP(A365,NOMENCLATURE!$B$2:$O$4923,14,FALSE)</f>
        <v>1433.0360000000001</v>
      </c>
      <c r="I365" s="31">
        <f>VLOOKUP(A365,'Synthèse des ventes 2022'!$A$1:$C$535,3,FALSE)</f>
        <v>7</v>
      </c>
      <c r="J365" s="1">
        <v>2100</v>
      </c>
      <c r="K365" s="11">
        <f>J365*1.12</f>
        <v>2352</v>
      </c>
      <c r="L365">
        <v>0</v>
      </c>
      <c r="O365" s="1">
        <v>2520</v>
      </c>
      <c r="P365" s="11">
        <f t="shared" si="11"/>
        <v>2822.4</v>
      </c>
    </row>
    <row r="366" spans="1:21" x14ac:dyDescent="0.25">
      <c r="A366" t="s">
        <v>2082</v>
      </c>
      <c r="B366" t="s">
        <v>416</v>
      </c>
      <c r="C366" t="s">
        <v>2083</v>
      </c>
      <c r="D366" t="s">
        <v>27</v>
      </c>
      <c r="F366">
        <v>0</v>
      </c>
      <c r="H366" s="6">
        <f>VLOOKUP(A366,NOMENCLATURE!$B$2:$O$4923,14,FALSE)</f>
        <v>1439.1010000000001</v>
      </c>
      <c r="I366" s="31" t="e">
        <f>VLOOKUP(A366,'Synthèse des ventes 2022'!$A$1:$C$535,3,FALSE)</f>
        <v>#N/A</v>
      </c>
      <c r="J366" s="1">
        <v>2200</v>
      </c>
      <c r="K366" s="11">
        <f>J366*1.12</f>
        <v>2464.0000000000005</v>
      </c>
      <c r="L366">
        <v>0</v>
      </c>
      <c r="O366" s="1">
        <v>2640</v>
      </c>
      <c r="P366" s="11">
        <f t="shared" si="11"/>
        <v>2956.8000000000006</v>
      </c>
    </row>
    <row r="367" spans="1:21" x14ac:dyDescent="0.25">
      <c r="A367" t="s">
        <v>2085</v>
      </c>
      <c r="B367" t="s">
        <v>416</v>
      </c>
      <c r="C367" t="s">
        <v>2086</v>
      </c>
      <c r="D367" t="s">
        <v>27</v>
      </c>
      <c r="F367">
        <v>622.63</v>
      </c>
      <c r="H367" s="6">
        <f>VLOOKUP(A367,NOMENCLATURE!$B$2:$O$4923,14,FALSE)</f>
        <v>390.5652</v>
      </c>
      <c r="I367" s="31" t="e">
        <f>VLOOKUP(A367,'Synthèse des ventes 2022'!$A$1:$C$535,3,FALSE)</f>
        <v>#N/A</v>
      </c>
      <c r="J367">
        <v>609</v>
      </c>
      <c r="K367" s="6">
        <f>VLOOKUP(A367,NOMENCLATURE!$B$2:$L$4000,11,FALSE)</f>
        <v>618.82676800000013</v>
      </c>
      <c r="L367">
        <v>0.97810900000000001</v>
      </c>
      <c r="O367">
        <v>730.8</v>
      </c>
      <c r="P367" s="6">
        <f t="shared" si="11"/>
        <v>742.59212160000016</v>
      </c>
    </row>
    <row r="368" spans="1:21" x14ac:dyDescent="0.25">
      <c r="A368" t="s">
        <v>2091</v>
      </c>
      <c r="B368" t="s">
        <v>28</v>
      </c>
      <c r="C368" t="s">
        <v>2092</v>
      </c>
      <c r="D368" t="s">
        <v>27</v>
      </c>
      <c r="F368">
        <v>0</v>
      </c>
      <c r="H368" s="6">
        <f>VLOOKUP(A368,NOMENCLATURE!$B$2:$O$4923,14,FALSE)</f>
        <v>674.67</v>
      </c>
      <c r="I368" s="31">
        <f>VLOOKUP(A368,'Synthèse des ventes 2022'!$A$1:$C$535,3,FALSE)</f>
        <v>1</v>
      </c>
      <c r="J368">
        <v>901.56</v>
      </c>
      <c r="K368" s="6">
        <f>VLOOKUP(A368,NOMENCLATURE!$B$2:$L$4000,11,FALSE)</f>
        <v>914.54750000000001</v>
      </c>
      <c r="L368">
        <v>0</v>
      </c>
      <c r="O368" s="1">
        <v>1081.8720000000001</v>
      </c>
      <c r="P368" s="11">
        <f t="shared" si="11"/>
        <v>1097.4569999999999</v>
      </c>
      <c r="Q368">
        <v>1</v>
      </c>
      <c r="R368">
        <v>1</v>
      </c>
      <c r="U368">
        <v>1</v>
      </c>
    </row>
    <row r="369" spans="1:21" x14ac:dyDescent="0.25">
      <c r="A369" t="s">
        <v>2095</v>
      </c>
      <c r="B369" t="s">
        <v>416</v>
      </c>
      <c r="C369" t="s">
        <v>2096</v>
      </c>
      <c r="D369" t="s">
        <v>27</v>
      </c>
      <c r="F369">
        <v>290.57</v>
      </c>
      <c r="H369" s="6">
        <f>VLOOKUP(A369,NOMENCLATURE!$B$2:$O$4923,14,FALSE)</f>
        <v>273.12819999999999</v>
      </c>
      <c r="I369" s="31">
        <f>VLOOKUP(A369,'Synthèse des ventes 2022'!$A$1:$C$535,3,FALSE)</f>
        <v>2</v>
      </c>
      <c r="J369">
        <v>392.27</v>
      </c>
      <c r="K369" s="6">
        <f>VLOOKUP(A369,NOMENCLATURE!$B$2:$L$4000,11,FALSE)</f>
        <v>490.06525800000003</v>
      </c>
      <c r="L369">
        <v>1.3500017</v>
      </c>
      <c r="O369">
        <v>470.72399999999999</v>
      </c>
      <c r="P369" s="6">
        <f t="shared" si="11"/>
        <v>588.07830960000001</v>
      </c>
    </row>
    <row r="370" spans="1:21" x14ac:dyDescent="0.25">
      <c r="A370" t="s">
        <v>2121</v>
      </c>
      <c r="B370" t="s">
        <v>416</v>
      </c>
      <c r="C370" t="s">
        <v>2122</v>
      </c>
      <c r="D370" t="s">
        <v>27</v>
      </c>
      <c r="F370">
        <v>0</v>
      </c>
      <c r="H370" s="6">
        <f>VLOOKUP(A370,NOMENCLATURE!$B$2:$O$4923,14,FALSE)</f>
        <v>102.13199999999999</v>
      </c>
      <c r="I370" s="31">
        <f>VLOOKUP(A370,'Synthèse des ventes 2022'!$A$1:$C$535,3,FALSE)</f>
        <v>186</v>
      </c>
      <c r="J370">
        <v>170</v>
      </c>
      <c r="K370" s="6">
        <f>VLOOKUP(A370,NOMENCLATURE!$B$2:$L$4000,11,FALSE)</f>
        <v>172.20650000000001</v>
      </c>
      <c r="L370">
        <v>0</v>
      </c>
      <c r="O370">
        <v>204</v>
      </c>
      <c r="P370" s="6">
        <f t="shared" si="11"/>
        <v>206.64779999999999</v>
      </c>
      <c r="U370">
        <v>1</v>
      </c>
    </row>
    <row r="371" spans="1:21" x14ac:dyDescent="0.25">
      <c r="A371" t="s">
        <v>2127</v>
      </c>
      <c r="B371" t="s">
        <v>416</v>
      </c>
      <c r="C371" t="s">
        <v>2128</v>
      </c>
      <c r="D371" t="s">
        <v>27</v>
      </c>
      <c r="F371">
        <v>0</v>
      </c>
      <c r="H371" s="6">
        <f>VLOOKUP(A371,NOMENCLATURE!$B$2:$O$4923,14,FALSE)</f>
        <v>339.02800000000002</v>
      </c>
      <c r="I371" s="31">
        <f>VLOOKUP(A371,'Synthèse des ventes 2022'!$A$1:$C$535,3,FALSE)</f>
        <v>14</v>
      </c>
      <c r="J371">
        <v>615.41999999999996</v>
      </c>
      <c r="K371" s="6">
        <f>VLOOKUP(A371,NOMENCLATURE!$B$2:$L$4000,11,FALSE)</f>
        <v>602.55987842779996</v>
      </c>
      <c r="L371">
        <v>0</v>
      </c>
      <c r="O371">
        <v>738.50400000000002</v>
      </c>
      <c r="P371" s="6">
        <f t="shared" si="11"/>
        <v>723.0718541133599</v>
      </c>
    </row>
    <row r="372" spans="1:21" x14ac:dyDescent="0.25">
      <c r="A372" t="s">
        <v>2130</v>
      </c>
      <c r="B372" t="s">
        <v>43</v>
      </c>
      <c r="C372" t="s">
        <v>2131</v>
      </c>
      <c r="D372" t="s">
        <v>27</v>
      </c>
      <c r="F372">
        <v>0</v>
      </c>
      <c r="I372" s="31" t="e">
        <f>VLOOKUP(A372,'Synthèse des ventes 2022'!$A$1:$C$535,3,FALSE)</f>
        <v>#N/A</v>
      </c>
      <c r="J372" s="1">
        <v>1516.18</v>
      </c>
      <c r="K372" s="11" t="str">
        <f>IF(H372="","",H372*L372)</f>
        <v/>
      </c>
      <c r="L372">
        <v>0</v>
      </c>
      <c r="O372" s="1">
        <v>1819.4159999999999</v>
      </c>
      <c r="P372" s="11" t="str">
        <f t="shared" si="11"/>
        <v/>
      </c>
    </row>
    <row r="373" spans="1:21" x14ac:dyDescent="0.25">
      <c r="A373" t="s">
        <v>2132</v>
      </c>
      <c r="B373" t="s">
        <v>416</v>
      </c>
      <c r="C373" t="s">
        <v>2133</v>
      </c>
      <c r="D373" t="s">
        <v>27</v>
      </c>
      <c r="F373">
        <v>0</v>
      </c>
      <c r="H373" s="6">
        <f>VLOOKUP(A373,NOMENCLATURE!$B$2:$O$4923,14,FALSE)</f>
        <v>1346.9850000000001</v>
      </c>
      <c r="I373" s="31" t="e">
        <f>VLOOKUP(A373,'Synthèse des ventes 2022'!$A$1:$C$535,3,FALSE)</f>
        <v>#N/A</v>
      </c>
      <c r="J373" s="1">
        <v>2150</v>
      </c>
      <c r="K373" s="11">
        <f>J373*1.12</f>
        <v>2408.0000000000005</v>
      </c>
      <c r="L373">
        <v>0</v>
      </c>
      <c r="O373" s="1">
        <v>2580</v>
      </c>
      <c r="P373" s="11">
        <f t="shared" si="11"/>
        <v>2889.6000000000004</v>
      </c>
    </row>
    <row r="374" spans="1:21" x14ac:dyDescent="0.25">
      <c r="A374" t="s">
        <v>2134</v>
      </c>
      <c r="B374" t="s">
        <v>416</v>
      </c>
      <c r="C374" t="s">
        <v>2135</v>
      </c>
      <c r="D374" t="s">
        <v>27</v>
      </c>
      <c r="F374">
        <v>0</v>
      </c>
      <c r="H374" s="6">
        <f>VLOOKUP(A374,NOMENCLATURE!$B$2:$O$4923,14,FALSE)</f>
        <v>1350.1849999999999</v>
      </c>
      <c r="I374" s="31" t="e">
        <f>VLOOKUP(A374,'Synthèse des ventes 2022'!$A$1:$C$535,3,FALSE)</f>
        <v>#N/A</v>
      </c>
      <c r="J374" s="1">
        <v>2250</v>
      </c>
      <c r="K374" s="11">
        <f>J374*1.12</f>
        <v>2520.0000000000005</v>
      </c>
      <c r="L374">
        <v>0</v>
      </c>
      <c r="O374" s="1">
        <v>2700</v>
      </c>
      <c r="P374" s="11">
        <f t="shared" si="11"/>
        <v>3024.0000000000005</v>
      </c>
    </row>
    <row r="375" spans="1:21" x14ac:dyDescent="0.25">
      <c r="A375" t="s">
        <v>2136</v>
      </c>
      <c r="B375" t="s">
        <v>416</v>
      </c>
      <c r="C375" t="s">
        <v>2137</v>
      </c>
      <c r="D375" t="s">
        <v>27</v>
      </c>
      <c r="F375">
        <v>0</v>
      </c>
      <c r="H375" s="6" t="e">
        <f>VLOOKUP(A375,NOMENCLATURE!$B$2:$O$4923,14,FALSE)</f>
        <v>#N/A</v>
      </c>
      <c r="I375" s="31" t="e">
        <f>VLOOKUP(A375,'Synthèse des ventes 2022'!$A$1:$C$535,3,FALSE)</f>
        <v>#N/A</v>
      </c>
      <c r="J375" s="1">
        <v>1500</v>
      </c>
      <c r="K375" s="11" t="e">
        <f>VLOOKUP(A375,NOMENCLATURE!$B$2:$L$4000,11,FALSE)</f>
        <v>#N/A</v>
      </c>
      <c r="L375">
        <v>0</v>
      </c>
      <c r="O375" s="1">
        <v>1800</v>
      </c>
      <c r="P375" s="11" t="e">
        <f t="shared" si="11"/>
        <v>#N/A</v>
      </c>
    </row>
    <row r="376" spans="1:21" x14ac:dyDescent="0.25">
      <c r="A376" t="s">
        <v>2152</v>
      </c>
      <c r="B376" t="s">
        <v>43</v>
      </c>
      <c r="C376" t="s">
        <v>2153</v>
      </c>
      <c r="D376" t="s">
        <v>27</v>
      </c>
      <c r="F376">
        <v>0</v>
      </c>
      <c r="I376" s="31" t="e">
        <f>VLOOKUP(A376,'Synthèse des ventes 2022'!$A$1:$C$535,3,FALSE)</f>
        <v>#N/A</v>
      </c>
      <c r="J376" s="1">
        <v>2550</v>
      </c>
      <c r="K376" s="11" t="str">
        <f>IF(H376="","",H376*L376)</f>
        <v/>
      </c>
      <c r="L376">
        <v>0</v>
      </c>
      <c r="O376" s="1">
        <v>3060</v>
      </c>
      <c r="P376" s="11" t="str">
        <f t="shared" si="11"/>
        <v/>
      </c>
    </row>
    <row r="377" spans="1:21" x14ac:dyDescent="0.25">
      <c r="A377" t="s">
        <v>2160</v>
      </c>
      <c r="B377" t="s">
        <v>416</v>
      </c>
      <c r="C377" t="s">
        <v>2161</v>
      </c>
      <c r="D377" t="s">
        <v>27</v>
      </c>
      <c r="F377">
        <v>0</v>
      </c>
      <c r="H377" s="6">
        <f>VLOOKUP(A377,NOMENCLATURE!$B$2:$O$4923,14,FALSE)</f>
        <v>766.96699999999998</v>
      </c>
      <c r="I377" s="31">
        <f>VLOOKUP(A377,'Synthèse des ventes 2022'!$A$1:$C$535,3,FALSE)</f>
        <v>9</v>
      </c>
      <c r="J377" s="1">
        <v>1200</v>
      </c>
      <c r="K377" s="11">
        <f>VLOOKUP(A377,NOMENCLATURE!$B$2:$L$4000,11,FALSE)</f>
        <v>1396.8393684667999</v>
      </c>
      <c r="L377">
        <v>0</v>
      </c>
      <c r="O377" s="1">
        <v>1440</v>
      </c>
      <c r="P377" s="11">
        <f t="shared" si="11"/>
        <v>1676.2072421601599</v>
      </c>
    </row>
    <row r="378" spans="1:21" x14ac:dyDescent="0.25">
      <c r="A378" t="s">
        <v>2166</v>
      </c>
      <c r="B378" t="s">
        <v>416</v>
      </c>
      <c r="C378" t="s">
        <v>2167</v>
      </c>
      <c r="D378" t="s">
        <v>27</v>
      </c>
      <c r="F378">
        <v>0</v>
      </c>
      <c r="H378" s="6">
        <f>VLOOKUP(A378,NOMENCLATURE!$B$2:$O$4923,14,FALSE)</f>
        <v>160.91800000000001</v>
      </c>
      <c r="I378" s="31">
        <f>VLOOKUP(A378,'Synthèse des ventes 2022'!$A$1:$C$535,3,FALSE)</f>
        <v>1</v>
      </c>
      <c r="J378">
        <v>340</v>
      </c>
      <c r="K378" s="6">
        <f>VLOOKUP(A378,NOMENCLATURE!$B$2:$L$4000,11,FALSE)</f>
        <v>345.91836000000001</v>
      </c>
      <c r="L378">
        <v>0</v>
      </c>
      <c r="O378">
        <v>408</v>
      </c>
      <c r="P378" s="6">
        <f t="shared" si="11"/>
        <v>415.10203200000001</v>
      </c>
    </row>
    <row r="379" spans="1:21" x14ac:dyDescent="0.25">
      <c r="A379" t="s">
        <v>2170</v>
      </c>
      <c r="B379" t="s">
        <v>416</v>
      </c>
      <c r="C379" t="s">
        <v>2171</v>
      </c>
      <c r="D379" t="s">
        <v>27</v>
      </c>
      <c r="F379">
        <v>0</v>
      </c>
      <c r="H379" s="6">
        <f>VLOOKUP(A379,NOMENCLATURE!$B$2:$O$4923,14,FALSE)</f>
        <v>210.83599999999996</v>
      </c>
      <c r="I379" s="31">
        <f>VLOOKUP(A379,'Synthèse des ventes 2022'!$A$1:$C$535,3,FALSE)</f>
        <v>1</v>
      </c>
      <c r="J379">
        <v>373.38</v>
      </c>
      <c r="K379" s="6">
        <f>VLOOKUP(A379,NOMENCLATURE!$B$2:$L$4000,11,FALSE)</f>
        <v>407.18783000600001</v>
      </c>
      <c r="L379">
        <v>0</v>
      </c>
      <c r="O379">
        <v>448.05599999999998</v>
      </c>
      <c r="P379" s="6">
        <f t="shared" si="11"/>
        <v>488.62539600719998</v>
      </c>
    </row>
    <row r="380" spans="1:21" x14ac:dyDescent="0.25">
      <c r="A380" t="s">
        <v>2173</v>
      </c>
      <c r="B380" t="s">
        <v>416</v>
      </c>
      <c r="C380" t="s">
        <v>2174</v>
      </c>
      <c r="D380" t="s">
        <v>27</v>
      </c>
      <c r="F380">
        <v>0</v>
      </c>
      <c r="H380" s="6">
        <f>VLOOKUP(A380,NOMENCLATURE!$B$2:$O$4923,14,FALSE)</f>
        <v>1356.2499999999998</v>
      </c>
      <c r="I380" s="31" t="e">
        <f>VLOOKUP(A380,'Synthèse des ventes 2022'!$A$1:$C$535,3,FALSE)</f>
        <v>#N/A</v>
      </c>
      <c r="J380" s="1">
        <v>2350</v>
      </c>
      <c r="K380" s="11">
        <f>J380*1.12</f>
        <v>2632.0000000000005</v>
      </c>
      <c r="L380">
        <v>0</v>
      </c>
      <c r="O380" s="1">
        <v>2820</v>
      </c>
      <c r="P380" s="11">
        <f t="shared" si="11"/>
        <v>3158.4000000000005</v>
      </c>
    </row>
    <row r="381" spans="1:21" x14ac:dyDescent="0.25">
      <c r="A381" t="s">
        <v>2175</v>
      </c>
      <c r="B381" t="s">
        <v>416</v>
      </c>
      <c r="C381" t="s">
        <v>2176</v>
      </c>
      <c r="D381" t="s">
        <v>27</v>
      </c>
      <c r="F381">
        <v>0</v>
      </c>
      <c r="H381" s="6">
        <f>VLOOKUP(A381,NOMENCLATURE!$B$2:$O$4923,14,FALSE)</f>
        <v>1427.0539999999999</v>
      </c>
      <c r="I381" s="31" t="e">
        <f>VLOOKUP(A381,'Synthèse des ventes 2022'!$A$1:$C$535,3,FALSE)</f>
        <v>#N/A</v>
      </c>
      <c r="J381" s="1">
        <v>2455</v>
      </c>
      <c r="K381" s="11">
        <f>J381*1.12</f>
        <v>2749.6000000000004</v>
      </c>
      <c r="L381">
        <v>0</v>
      </c>
      <c r="O381" s="1">
        <v>2946</v>
      </c>
      <c r="P381" s="11">
        <f t="shared" si="11"/>
        <v>3299.5200000000004</v>
      </c>
    </row>
    <row r="382" spans="1:21" x14ac:dyDescent="0.25">
      <c r="A382" t="s">
        <v>2179</v>
      </c>
      <c r="B382" t="s">
        <v>416</v>
      </c>
      <c r="C382" t="s">
        <v>2180</v>
      </c>
      <c r="D382" t="s">
        <v>27</v>
      </c>
      <c r="F382">
        <v>0</v>
      </c>
      <c r="H382" s="6">
        <f>VLOOKUP(A382,NOMENCLATURE!$B$2:$O$4923,14,FALSE)</f>
        <v>63.287999999999997</v>
      </c>
      <c r="I382" s="31" t="e">
        <f>VLOOKUP(A382,'Synthèse des ventes 2022'!$A$1:$C$535,3,FALSE)</f>
        <v>#N/A</v>
      </c>
      <c r="J382">
        <v>113.93</v>
      </c>
      <c r="K382" s="6">
        <f>VLOOKUP(A382,NOMENCLATURE!$B$2:$L$4000,11,FALSE)</f>
        <v>119.41600008</v>
      </c>
      <c r="L382">
        <v>0</v>
      </c>
      <c r="O382">
        <v>136.71600000000001</v>
      </c>
      <c r="P382" s="6">
        <f t="shared" si="11"/>
        <v>143.29920009599999</v>
      </c>
    </row>
    <row r="383" spans="1:21" x14ac:dyDescent="0.25">
      <c r="A383" t="s">
        <v>2181</v>
      </c>
      <c r="B383" t="s">
        <v>416</v>
      </c>
      <c r="C383" t="s">
        <v>2182</v>
      </c>
      <c r="D383" t="s">
        <v>27</v>
      </c>
      <c r="F383">
        <v>0</v>
      </c>
      <c r="H383" s="6">
        <f>VLOOKUP(A383,NOMENCLATURE!$B$2:$O$4923,14,FALSE)</f>
        <v>34.405999999999999</v>
      </c>
      <c r="I383" s="31" t="e">
        <f>VLOOKUP(A383,'Synthèse des ventes 2022'!$A$1:$C$535,3,FALSE)</f>
        <v>#N/A</v>
      </c>
      <c r="J383">
        <v>113.93</v>
      </c>
      <c r="K383" s="6">
        <f>VLOOKUP(A383,NOMENCLATURE!$B$2:$L$4000,11,FALSE)</f>
        <v>62.964000039999995</v>
      </c>
      <c r="L383">
        <v>0</v>
      </c>
      <c r="O383">
        <v>136.71600000000001</v>
      </c>
      <c r="P383" s="6">
        <f t="shared" si="11"/>
        <v>75.556800047999985</v>
      </c>
    </row>
    <row r="384" spans="1:21" x14ac:dyDescent="0.25">
      <c r="A384" t="s">
        <v>2194</v>
      </c>
      <c r="B384" t="s">
        <v>416</v>
      </c>
      <c r="C384" t="s">
        <v>2195</v>
      </c>
      <c r="D384" t="s">
        <v>27</v>
      </c>
      <c r="F384">
        <v>0</v>
      </c>
      <c r="H384" s="6">
        <f>VLOOKUP(A384,NOMENCLATURE!$B$2:$O$4923,14,FALSE)</f>
        <v>274.42099999999999</v>
      </c>
      <c r="I384" s="31" t="e">
        <f>VLOOKUP(A384,'Synthèse des ventes 2022'!$A$1:$C$535,3,FALSE)</f>
        <v>#N/A</v>
      </c>
      <c r="J384">
        <v>397.35</v>
      </c>
      <c r="K384" s="6">
        <f>VLOOKUP(A384,NOMENCLATURE!$B$2:$L$4000,11,FALSE)</f>
        <v>493.62993</v>
      </c>
      <c r="L384">
        <v>0</v>
      </c>
      <c r="O384">
        <v>476.82</v>
      </c>
      <c r="P384" s="6">
        <f t="shared" si="11"/>
        <v>592.35591599999998</v>
      </c>
    </row>
    <row r="385" spans="1:21" x14ac:dyDescent="0.25">
      <c r="A385" t="s">
        <v>2202</v>
      </c>
      <c r="B385" t="s">
        <v>43</v>
      </c>
      <c r="C385" t="s">
        <v>2203</v>
      </c>
      <c r="D385" t="s">
        <v>27</v>
      </c>
      <c r="F385">
        <v>0</v>
      </c>
      <c r="H385" s="6">
        <f>VLOOKUP(A385,NOMENCLATURE!$B$2:$O$4923,14,FALSE)</f>
        <v>849.92000000000007</v>
      </c>
      <c r="I385" s="31">
        <f>VLOOKUP(A385,'Synthèse des ventes 2022'!$A$1:$C$535,3,FALSE)</f>
        <v>1</v>
      </c>
      <c r="J385" s="1">
        <v>1819.74</v>
      </c>
      <c r="K385" s="11">
        <f>NOMENCLATURE!L1294</f>
        <v>1633.6519991999999</v>
      </c>
      <c r="L385">
        <v>0</v>
      </c>
      <c r="O385" s="1">
        <v>2183.6880000000001</v>
      </c>
      <c r="P385" s="11">
        <f t="shared" si="11"/>
        <v>1960.3823990399997</v>
      </c>
    </row>
    <row r="386" spans="1:21" x14ac:dyDescent="0.25">
      <c r="A386" t="s">
        <v>2204</v>
      </c>
      <c r="B386" t="s">
        <v>416</v>
      </c>
      <c r="C386" t="s">
        <v>2205</v>
      </c>
      <c r="D386" t="s">
        <v>27</v>
      </c>
      <c r="E386" t="s">
        <v>917</v>
      </c>
      <c r="F386">
        <v>0</v>
      </c>
      <c r="H386" s="6">
        <f>VLOOKUP(A386,NOMENCLATURE!$B$2:$O$4923,14,FALSE)</f>
        <v>5.4389999999999992</v>
      </c>
      <c r="I386" s="31">
        <f>VLOOKUP(A386,'Synthèse des ventes 2022'!$A$1:$C$535,3,FALSE)</f>
        <v>4</v>
      </c>
      <c r="J386">
        <v>8.91</v>
      </c>
      <c r="K386" s="6">
        <f>VLOOKUP(A386,NOMENCLATURE!$B$2:$L$4000,11,FALSE)</f>
        <v>9.6584999999999983</v>
      </c>
      <c r="L386">
        <v>0</v>
      </c>
      <c r="O386">
        <v>10.692</v>
      </c>
      <c r="P386" s="6">
        <f t="shared" si="11"/>
        <v>11.590199999999998</v>
      </c>
    </row>
    <row r="387" spans="1:21" x14ac:dyDescent="0.25">
      <c r="A387" t="s">
        <v>2207</v>
      </c>
      <c r="B387" t="s">
        <v>416</v>
      </c>
      <c r="C387" t="s">
        <v>2208</v>
      </c>
      <c r="D387" t="s">
        <v>27</v>
      </c>
      <c r="F387">
        <v>0</v>
      </c>
      <c r="H387" s="6">
        <f>VLOOKUP(A387,NOMENCLATURE!$B$2:$O$4923,14,FALSE)</f>
        <v>19</v>
      </c>
      <c r="I387" s="31">
        <f>VLOOKUP(A387,'Synthèse des ventes 2022'!$A$1:$C$535,3,FALSE)</f>
        <v>25</v>
      </c>
      <c r="J387">
        <v>25.28</v>
      </c>
      <c r="K387" s="6">
        <f>VLOOKUP(A387,NOMENCLATURE!$B$2:$L$4000,11,FALSE)</f>
        <v>26.785</v>
      </c>
      <c r="L387">
        <v>0</v>
      </c>
      <c r="O387">
        <v>30.335999999999999</v>
      </c>
      <c r="P387" s="6">
        <f t="shared" ref="P387:P450" si="12">IF(K387="","",K387*1.2)</f>
        <v>32.141999999999996</v>
      </c>
    </row>
    <row r="388" spans="1:21" x14ac:dyDescent="0.25">
      <c r="A388" t="s">
        <v>2235</v>
      </c>
      <c r="B388" t="s">
        <v>416</v>
      </c>
      <c r="C388" t="s">
        <v>2236</v>
      </c>
      <c r="D388" t="s">
        <v>27</v>
      </c>
      <c r="F388">
        <v>15</v>
      </c>
      <c r="H388" s="6">
        <f>VLOOKUP(A388,NOMENCLATURE!$B$2:$O$4923,14,FALSE)</f>
        <v>10.904399999999999</v>
      </c>
      <c r="I388" s="31" t="e">
        <f>VLOOKUP(A388,'Synthèse des ventes 2022'!$A$1:$C$535,3,FALSE)</f>
        <v>#N/A</v>
      </c>
      <c r="J388">
        <v>30</v>
      </c>
      <c r="K388" s="6">
        <f>VLOOKUP(A388,NOMENCLATURE!$B$2:$L$4000,11,FALSE)</f>
        <v>23.8566</v>
      </c>
      <c r="L388">
        <v>2</v>
      </c>
      <c r="O388">
        <v>36</v>
      </c>
      <c r="P388" s="6">
        <f t="shared" si="12"/>
        <v>28.62792</v>
      </c>
    </row>
    <row r="389" spans="1:21" x14ac:dyDescent="0.25">
      <c r="A389" t="s">
        <v>2243</v>
      </c>
      <c r="B389" t="s">
        <v>416</v>
      </c>
      <c r="C389" t="s">
        <v>2244</v>
      </c>
      <c r="D389" t="s">
        <v>27</v>
      </c>
      <c r="F389">
        <v>0</v>
      </c>
      <c r="H389" s="6">
        <f>VLOOKUP(A389,NOMENCLATURE!$B$2:$O$4923,14,FALSE)</f>
        <v>1460.1849999999997</v>
      </c>
      <c r="I389" s="31">
        <f>VLOOKUP(A389,'Synthèse des ventes 2022'!$A$1:$C$535,3,FALSE)</f>
        <v>1</v>
      </c>
      <c r="J389" s="1">
        <v>2415</v>
      </c>
      <c r="K389" s="11">
        <f t="shared" ref="K389:K427" si="13">J389*1.12</f>
        <v>2704.8</v>
      </c>
      <c r="L389">
        <v>0</v>
      </c>
      <c r="O389" s="1">
        <v>2898</v>
      </c>
      <c r="P389" s="11">
        <f t="shared" si="12"/>
        <v>3245.76</v>
      </c>
    </row>
    <row r="390" spans="1:21" x14ac:dyDescent="0.25">
      <c r="A390" t="s">
        <v>2245</v>
      </c>
      <c r="B390" t="s">
        <v>416</v>
      </c>
      <c r="C390" t="s">
        <v>2246</v>
      </c>
      <c r="D390" t="s">
        <v>27</v>
      </c>
      <c r="F390">
        <v>0</v>
      </c>
      <c r="H390" s="6">
        <f>VLOOKUP(A390,NOMENCLATURE!$B$2:$O$4923,14,FALSE)</f>
        <v>1347.7890000000002</v>
      </c>
      <c r="I390" s="31">
        <f>VLOOKUP(A390,'Synthèse des ventes 2022'!$A$1:$C$535,3,FALSE)</f>
        <v>1</v>
      </c>
      <c r="J390" s="1">
        <v>2150</v>
      </c>
      <c r="K390" s="11">
        <f t="shared" si="13"/>
        <v>2408.0000000000005</v>
      </c>
      <c r="L390">
        <v>0</v>
      </c>
      <c r="O390" s="1">
        <v>2580</v>
      </c>
      <c r="P390" s="11">
        <f t="shared" si="12"/>
        <v>2889.6000000000004</v>
      </c>
    </row>
    <row r="391" spans="1:21" x14ac:dyDescent="0.25">
      <c r="A391" t="s">
        <v>2247</v>
      </c>
      <c r="B391" t="s">
        <v>416</v>
      </c>
      <c r="C391" t="s">
        <v>2248</v>
      </c>
      <c r="D391" t="s">
        <v>27</v>
      </c>
      <c r="F391">
        <v>0</v>
      </c>
      <c r="H391" s="6">
        <f>VLOOKUP(A391,NOMENCLATURE!$B$2:$O$4923,14,FALSE)</f>
        <v>1220.569</v>
      </c>
      <c r="I391" s="31" t="e">
        <f>VLOOKUP(A391,'Synthèse des ventes 2022'!$A$1:$C$535,3,FALSE)</f>
        <v>#N/A</v>
      </c>
      <c r="J391" s="1">
        <v>2000</v>
      </c>
      <c r="K391" s="11">
        <f t="shared" si="13"/>
        <v>2240</v>
      </c>
      <c r="L391">
        <v>0</v>
      </c>
      <c r="O391" s="1">
        <v>2400</v>
      </c>
      <c r="P391" s="11">
        <f t="shared" si="12"/>
        <v>2688</v>
      </c>
    </row>
    <row r="392" spans="1:21" x14ac:dyDescent="0.25">
      <c r="A392" t="s">
        <v>2249</v>
      </c>
      <c r="B392" t="s">
        <v>416</v>
      </c>
      <c r="C392" t="s">
        <v>2250</v>
      </c>
      <c r="D392" t="s">
        <v>27</v>
      </c>
      <c r="F392">
        <v>0</v>
      </c>
      <c r="H392" s="6">
        <f>VLOOKUP(A392,NOMENCLATURE!$B$2:$O$4923,14,FALSE)</f>
        <v>1426.2499999999998</v>
      </c>
      <c r="I392" s="31" t="e">
        <f>VLOOKUP(A392,'Synthèse des ventes 2022'!$A$1:$C$535,3,FALSE)</f>
        <v>#N/A</v>
      </c>
      <c r="J392" s="1">
        <v>2455</v>
      </c>
      <c r="K392" s="11">
        <f t="shared" si="13"/>
        <v>2749.6000000000004</v>
      </c>
      <c r="L392">
        <v>0</v>
      </c>
      <c r="O392" s="1">
        <v>2946</v>
      </c>
      <c r="P392" s="11">
        <f t="shared" si="12"/>
        <v>3299.5200000000004</v>
      </c>
    </row>
    <row r="393" spans="1:21" x14ac:dyDescent="0.25">
      <c r="A393" t="s">
        <v>2257</v>
      </c>
      <c r="B393" t="s">
        <v>416</v>
      </c>
      <c r="C393" t="s">
        <v>2258</v>
      </c>
      <c r="D393" t="s">
        <v>27</v>
      </c>
      <c r="F393">
        <v>0</v>
      </c>
      <c r="H393" s="6">
        <f>VLOOKUP(A393,NOMENCLATURE!$B$2:$O$4923,14,FALSE)</f>
        <v>1301.8120000000001</v>
      </c>
      <c r="I393" s="31" t="e">
        <f>VLOOKUP(A393,'Synthèse des ventes 2022'!$A$1:$C$535,3,FALSE)</f>
        <v>#N/A</v>
      </c>
      <c r="J393" s="1">
        <v>1850</v>
      </c>
      <c r="K393" s="11">
        <f t="shared" si="13"/>
        <v>2072</v>
      </c>
      <c r="L393">
        <v>0</v>
      </c>
      <c r="O393" s="1">
        <v>2220</v>
      </c>
      <c r="P393" s="11">
        <f t="shared" si="12"/>
        <v>2486.4</v>
      </c>
      <c r="U393">
        <v>1</v>
      </c>
    </row>
    <row r="394" spans="1:21" x14ac:dyDescent="0.25">
      <c r="A394" t="s">
        <v>2259</v>
      </c>
      <c r="B394" t="s">
        <v>416</v>
      </c>
      <c r="C394" t="s">
        <v>2260</v>
      </c>
      <c r="D394" t="s">
        <v>27</v>
      </c>
      <c r="F394">
        <v>0</v>
      </c>
      <c r="H394" s="6">
        <f>VLOOKUP(A394,NOMENCLATURE!$B$2:$O$4923,14,FALSE)</f>
        <v>1429.0320000000002</v>
      </c>
      <c r="I394" s="31" t="e">
        <f>VLOOKUP(A394,'Synthèse des ventes 2022'!$A$1:$C$535,3,FALSE)</f>
        <v>#N/A</v>
      </c>
      <c r="J394" s="1">
        <v>2000</v>
      </c>
      <c r="K394" s="11">
        <f t="shared" si="13"/>
        <v>2240</v>
      </c>
      <c r="L394">
        <v>0</v>
      </c>
      <c r="O394" s="1">
        <v>2400</v>
      </c>
      <c r="P394" s="11">
        <f t="shared" si="12"/>
        <v>2688</v>
      </c>
      <c r="U394">
        <v>1</v>
      </c>
    </row>
    <row r="395" spans="1:21" x14ac:dyDescent="0.25">
      <c r="A395" t="s">
        <v>2261</v>
      </c>
      <c r="B395" t="s">
        <v>416</v>
      </c>
      <c r="C395" t="s">
        <v>2262</v>
      </c>
      <c r="D395" t="s">
        <v>27</v>
      </c>
      <c r="F395">
        <v>0</v>
      </c>
      <c r="H395" s="6">
        <f>VLOOKUP(A395,NOMENCLATURE!$B$2:$O$4923,14,FALSE)</f>
        <v>1432.2320000000002</v>
      </c>
      <c r="I395" s="31" t="e">
        <f>VLOOKUP(A395,'Synthèse des ventes 2022'!$A$1:$C$535,3,FALSE)</f>
        <v>#N/A</v>
      </c>
      <c r="J395" s="1">
        <v>2100</v>
      </c>
      <c r="K395" s="11">
        <f t="shared" si="13"/>
        <v>2352</v>
      </c>
      <c r="L395">
        <v>0</v>
      </c>
      <c r="O395" s="1">
        <v>2520</v>
      </c>
      <c r="P395" s="11">
        <f t="shared" si="12"/>
        <v>2822.4</v>
      </c>
      <c r="U395">
        <v>1</v>
      </c>
    </row>
    <row r="396" spans="1:21" x14ac:dyDescent="0.25">
      <c r="A396" t="s">
        <v>2263</v>
      </c>
      <c r="B396" t="s">
        <v>416</v>
      </c>
      <c r="C396" t="s">
        <v>2264</v>
      </c>
      <c r="D396" t="s">
        <v>27</v>
      </c>
      <c r="F396">
        <v>0</v>
      </c>
      <c r="H396" s="6">
        <f>VLOOKUP(A396,NOMENCLATURE!$B$2:$O$4923,14,FALSE)</f>
        <v>1438.2970000000003</v>
      </c>
      <c r="I396" s="31" t="e">
        <f>VLOOKUP(A396,'Synthèse des ventes 2022'!$A$1:$C$535,3,FALSE)</f>
        <v>#N/A</v>
      </c>
      <c r="J396" s="1">
        <v>2200</v>
      </c>
      <c r="K396" s="11">
        <f t="shared" si="13"/>
        <v>2464.0000000000005</v>
      </c>
      <c r="L396">
        <v>0</v>
      </c>
      <c r="O396" s="1">
        <v>2640</v>
      </c>
      <c r="P396" s="11">
        <f t="shared" si="12"/>
        <v>2956.8000000000006</v>
      </c>
      <c r="U396">
        <v>1</v>
      </c>
    </row>
    <row r="397" spans="1:21" x14ac:dyDescent="0.25">
      <c r="A397" t="s">
        <v>2265</v>
      </c>
      <c r="B397" t="s">
        <v>416</v>
      </c>
      <c r="C397" t="s">
        <v>2266</v>
      </c>
      <c r="D397" t="s">
        <v>27</v>
      </c>
      <c r="F397">
        <v>0</v>
      </c>
      <c r="H397" s="6">
        <f>VLOOKUP(A397,NOMENCLATURE!$B$2:$O$4923,14,FALSE)</f>
        <v>1350.989</v>
      </c>
      <c r="I397" s="31" t="e">
        <f>VLOOKUP(A397,'Synthèse des ventes 2022'!$A$1:$C$535,3,FALSE)</f>
        <v>#N/A</v>
      </c>
      <c r="J397" s="1">
        <v>2250</v>
      </c>
      <c r="K397" s="11">
        <f t="shared" si="13"/>
        <v>2520.0000000000005</v>
      </c>
      <c r="L397">
        <v>0</v>
      </c>
      <c r="O397" s="1">
        <v>2700</v>
      </c>
      <c r="P397" s="11">
        <f t="shared" si="12"/>
        <v>3024.0000000000005</v>
      </c>
      <c r="U397">
        <v>1</v>
      </c>
    </row>
    <row r="398" spans="1:21" x14ac:dyDescent="0.25">
      <c r="A398" t="s">
        <v>2267</v>
      </c>
      <c r="B398" t="s">
        <v>416</v>
      </c>
      <c r="C398" t="s">
        <v>2268</v>
      </c>
      <c r="D398" t="s">
        <v>27</v>
      </c>
      <c r="F398">
        <v>0</v>
      </c>
      <c r="H398" s="6">
        <f>VLOOKUP(A398,NOMENCLATURE!$B$2:$O$4923,14,FALSE)</f>
        <v>1357.0540000000003</v>
      </c>
      <c r="I398" s="31" t="e">
        <f>VLOOKUP(A398,'Synthèse des ventes 2022'!$A$1:$C$535,3,FALSE)</f>
        <v>#N/A</v>
      </c>
      <c r="J398" s="1">
        <v>2350</v>
      </c>
      <c r="K398" s="11">
        <f t="shared" si="13"/>
        <v>2632.0000000000005</v>
      </c>
      <c r="L398">
        <v>0</v>
      </c>
      <c r="O398" s="1">
        <v>2820</v>
      </c>
      <c r="P398" s="11">
        <f t="shared" si="12"/>
        <v>3158.4000000000005</v>
      </c>
      <c r="U398">
        <v>1</v>
      </c>
    </row>
    <row r="399" spans="1:21" x14ac:dyDescent="0.25">
      <c r="A399" t="s">
        <v>2269</v>
      </c>
      <c r="B399" t="s">
        <v>416</v>
      </c>
      <c r="C399" t="s">
        <v>2270</v>
      </c>
      <c r="D399" t="s">
        <v>27</v>
      </c>
      <c r="F399">
        <v>0</v>
      </c>
      <c r="H399" s="6">
        <f>VLOOKUP(A399,NOMENCLATURE!$B$2:$O$4923,14,FALSE)</f>
        <v>1371.8120000000001</v>
      </c>
      <c r="I399" s="31" t="e">
        <f>VLOOKUP(A399,'Synthèse des ventes 2022'!$A$1:$C$535,3,FALSE)</f>
        <v>#N/A</v>
      </c>
      <c r="J399" s="1">
        <v>1955</v>
      </c>
      <c r="K399" s="11">
        <f t="shared" si="13"/>
        <v>2189.6000000000004</v>
      </c>
      <c r="L399">
        <v>0</v>
      </c>
      <c r="O399" s="1">
        <v>2346</v>
      </c>
      <c r="P399" s="11">
        <f t="shared" si="12"/>
        <v>2627.5200000000004</v>
      </c>
      <c r="U399">
        <v>1</v>
      </c>
    </row>
    <row r="400" spans="1:21" x14ac:dyDescent="0.25">
      <c r="A400" t="s">
        <v>2271</v>
      </c>
      <c r="B400" t="s">
        <v>416</v>
      </c>
      <c r="C400" t="s">
        <v>2272</v>
      </c>
      <c r="D400" t="s">
        <v>27</v>
      </c>
      <c r="F400">
        <v>0</v>
      </c>
      <c r="H400" s="6">
        <f>VLOOKUP(A400,NOMENCLATURE!$B$2:$O$4923,14,FALSE)</f>
        <v>1499.0320000000002</v>
      </c>
      <c r="I400" s="31" t="e">
        <f>VLOOKUP(A400,'Synthèse des ventes 2022'!$A$1:$C$535,3,FALSE)</f>
        <v>#N/A</v>
      </c>
      <c r="J400" s="1">
        <v>2105</v>
      </c>
      <c r="K400" s="11">
        <f t="shared" si="13"/>
        <v>2357.6000000000004</v>
      </c>
      <c r="L400">
        <v>0</v>
      </c>
      <c r="O400" s="1">
        <v>2526</v>
      </c>
      <c r="P400" s="11">
        <f t="shared" si="12"/>
        <v>2829.1200000000003</v>
      </c>
      <c r="U400">
        <v>1</v>
      </c>
    </row>
    <row r="401" spans="1:21" x14ac:dyDescent="0.25">
      <c r="A401" t="s">
        <v>2273</v>
      </c>
      <c r="B401" t="s">
        <v>416</v>
      </c>
      <c r="C401" t="s">
        <v>2274</v>
      </c>
      <c r="D401" t="s">
        <v>27</v>
      </c>
      <c r="F401">
        <v>0</v>
      </c>
      <c r="H401" s="6">
        <f>VLOOKUP(A401,NOMENCLATURE!$B$2:$O$4923,14,FALSE)</f>
        <v>1502.2320000000002</v>
      </c>
      <c r="I401" s="31" t="e">
        <f>VLOOKUP(A401,'Synthèse des ventes 2022'!$A$1:$C$535,3,FALSE)</f>
        <v>#N/A</v>
      </c>
      <c r="J401" s="1">
        <v>2205</v>
      </c>
      <c r="K401" s="11">
        <f t="shared" si="13"/>
        <v>2469.6000000000004</v>
      </c>
      <c r="L401">
        <v>0</v>
      </c>
      <c r="O401" s="1">
        <v>2646</v>
      </c>
      <c r="P401" s="11">
        <f t="shared" si="12"/>
        <v>2963.5200000000004</v>
      </c>
      <c r="U401">
        <v>1</v>
      </c>
    </row>
    <row r="402" spans="1:21" x14ac:dyDescent="0.25">
      <c r="A402" t="s">
        <v>2275</v>
      </c>
      <c r="B402" t="s">
        <v>416</v>
      </c>
      <c r="C402" t="s">
        <v>2276</v>
      </c>
      <c r="D402" t="s">
        <v>27</v>
      </c>
      <c r="F402">
        <v>0</v>
      </c>
      <c r="H402" s="6">
        <f>VLOOKUP(A402,NOMENCLATURE!$B$2:$O$4923,14,FALSE)</f>
        <v>1508.2970000000003</v>
      </c>
      <c r="I402" s="31" t="e">
        <f>VLOOKUP(A402,'Synthèse des ventes 2022'!$A$1:$C$535,3,FALSE)</f>
        <v>#N/A</v>
      </c>
      <c r="J402" s="1">
        <v>2305</v>
      </c>
      <c r="K402" s="11">
        <f t="shared" si="13"/>
        <v>2581.6000000000004</v>
      </c>
      <c r="L402">
        <v>0</v>
      </c>
      <c r="O402" s="1">
        <v>2766</v>
      </c>
      <c r="P402" s="11">
        <f t="shared" si="12"/>
        <v>3097.9200000000005</v>
      </c>
      <c r="U402">
        <v>1</v>
      </c>
    </row>
    <row r="403" spans="1:21" x14ac:dyDescent="0.25">
      <c r="A403" t="s">
        <v>2277</v>
      </c>
      <c r="B403" t="s">
        <v>416</v>
      </c>
      <c r="C403" t="s">
        <v>2278</v>
      </c>
      <c r="D403" t="s">
        <v>27</v>
      </c>
      <c r="F403">
        <v>0</v>
      </c>
      <c r="H403" s="6">
        <f>VLOOKUP(A403,NOMENCLATURE!$B$2:$O$4923,14,FALSE)</f>
        <v>1289.7649999999999</v>
      </c>
      <c r="I403" s="31">
        <f>VLOOKUP(A403,'Synthèse des ventes 2022'!$A$1:$C$535,3,FALSE)</f>
        <v>1</v>
      </c>
      <c r="J403" s="1">
        <v>2105</v>
      </c>
      <c r="K403" s="11">
        <f t="shared" si="13"/>
        <v>2357.6000000000004</v>
      </c>
      <c r="L403">
        <v>0</v>
      </c>
      <c r="O403" s="1">
        <v>2526</v>
      </c>
      <c r="P403" s="11">
        <f t="shared" si="12"/>
        <v>2829.1200000000003</v>
      </c>
      <c r="U403">
        <v>1</v>
      </c>
    </row>
    <row r="404" spans="1:21" x14ac:dyDescent="0.25">
      <c r="A404" t="s">
        <v>2279</v>
      </c>
      <c r="B404" t="s">
        <v>416</v>
      </c>
      <c r="C404" t="s">
        <v>2280</v>
      </c>
      <c r="D404" t="s">
        <v>27</v>
      </c>
      <c r="F404">
        <v>0</v>
      </c>
      <c r="H404" s="6">
        <f>VLOOKUP(A404,NOMENCLATURE!$B$2:$O$4923,14,FALSE)</f>
        <v>1416.9849999999999</v>
      </c>
      <c r="I404" s="31" t="e">
        <f>VLOOKUP(A404,'Synthèse des ventes 2022'!$A$1:$C$535,3,FALSE)</f>
        <v>#N/A</v>
      </c>
      <c r="J404" s="1">
        <v>2255</v>
      </c>
      <c r="K404" s="11">
        <f t="shared" si="13"/>
        <v>2525.6000000000004</v>
      </c>
      <c r="L404">
        <v>0</v>
      </c>
      <c r="O404" s="1">
        <v>2706</v>
      </c>
      <c r="P404" s="11">
        <f t="shared" si="12"/>
        <v>3030.7200000000003</v>
      </c>
      <c r="U404">
        <v>1</v>
      </c>
    </row>
    <row r="405" spans="1:21" x14ac:dyDescent="0.25">
      <c r="A405" t="s">
        <v>2281</v>
      </c>
      <c r="B405" t="s">
        <v>416</v>
      </c>
      <c r="C405" t="s">
        <v>2282</v>
      </c>
      <c r="D405" t="s">
        <v>27</v>
      </c>
      <c r="F405">
        <v>0</v>
      </c>
      <c r="H405" s="6">
        <f>VLOOKUP(A405,NOMENCLATURE!$B$2:$O$4923,14,FALSE)</f>
        <v>1420.1849999999999</v>
      </c>
      <c r="I405" s="31" t="e">
        <f>VLOOKUP(A405,'Synthèse des ventes 2022'!$A$1:$C$535,3,FALSE)</f>
        <v>#N/A</v>
      </c>
      <c r="J405" s="1">
        <v>2355</v>
      </c>
      <c r="K405" s="11">
        <f t="shared" si="13"/>
        <v>2637.6000000000004</v>
      </c>
      <c r="L405">
        <v>0</v>
      </c>
      <c r="O405" s="1">
        <v>2826</v>
      </c>
      <c r="P405" s="11">
        <f t="shared" si="12"/>
        <v>3165.1200000000003</v>
      </c>
      <c r="U405">
        <v>1</v>
      </c>
    </row>
    <row r="406" spans="1:21" x14ac:dyDescent="0.25">
      <c r="A406" t="s">
        <v>2283</v>
      </c>
      <c r="B406" t="s">
        <v>416</v>
      </c>
      <c r="C406" t="s">
        <v>2284</v>
      </c>
      <c r="D406" t="s">
        <v>27</v>
      </c>
      <c r="F406">
        <v>0</v>
      </c>
      <c r="H406" s="6">
        <f>VLOOKUP(A406,NOMENCLATURE!$B$2:$O$4923,14,FALSE)</f>
        <v>1372.6160000000002</v>
      </c>
      <c r="I406" s="31" t="e">
        <f>VLOOKUP(A406,'Synthèse des ventes 2022'!$A$1:$C$535,3,FALSE)</f>
        <v>#N/A</v>
      </c>
      <c r="J406" s="1">
        <v>1955</v>
      </c>
      <c r="K406" s="11">
        <f t="shared" si="13"/>
        <v>2189.6000000000004</v>
      </c>
      <c r="L406">
        <v>0</v>
      </c>
      <c r="O406" s="1">
        <v>2346</v>
      </c>
      <c r="P406" s="11">
        <f t="shared" si="12"/>
        <v>2627.5200000000004</v>
      </c>
      <c r="U406">
        <v>1</v>
      </c>
    </row>
    <row r="407" spans="1:21" x14ac:dyDescent="0.25">
      <c r="A407" t="s">
        <v>2285</v>
      </c>
      <c r="B407" t="s">
        <v>416</v>
      </c>
      <c r="C407" t="s">
        <v>2286</v>
      </c>
      <c r="D407" t="s">
        <v>27</v>
      </c>
      <c r="F407">
        <v>0</v>
      </c>
      <c r="H407" s="6">
        <f>VLOOKUP(A407,NOMENCLATURE!$B$2:$O$4923,14,FALSE)</f>
        <v>1499.8360000000002</v>
      </c>
      <c r="I407" s="31" t="e">
        <f>VLOOKUP(A407,'Synthèse des ventes 2022'!$A$1:$C$535,3,FALSE)</f>
        <v>#N/A</v>
      </c>
      <c r="J407" s="1">
        <v>2105</v>
      </c>
      <c r="K407" s="11">
        <f t="shared" si="13"/>
        <v>2357.6000000000004</v>
      </c>
      <c r="L407">
        <v>0</v>
      </c>
      <c r="O407" s="1">
        <v>2526</v>
      </c>
      <c r="P407" s="11">
        <f t="shared" si="12"/>
        <v>2829.1200000000003</v>
      </c>
      <c r="U407">
        <v>1</v>
      </c>
    </row>
    <row r="408" spans="1:21" x14ac:dyDescent="0.25">
      <c r="A408" t="s">
        <v>2287</v>
      </c>
      <c r="B408" t="s">
        <v>416</v>
      </c>
      <c r="C408" t="s">
        <v>2288</v>
      </c>
      <c r="D408" t="s">
        <v>27</v>
      </c>
      <c r="F408">
        <v>0</v>
      </c>
      <c r="H408" s="6">
        <f>VLOOKUP(A408,NOMENCLATURE!$B$2:$O$4923,14,FALSE)</f>
        <v>1503.0360000000003</v>
      </c>
      <c r="I408" s="31" t="e">
        <f>VLOOKUP(A408,'Synthèse des ventes 2022'!$A$1:$C$535,3,FALSE)</f>
        <v>#N/A</v>
      </c>
      <c r="J408" s="1">
        <v>2205</v>
      </c>
      <c r="K408" s="11">
        <f t="shared" si="13"/>
        <v>2469.6000000000004</v>
      </c>
      <c r="L408">
        <v>0</v>
      </c>
      <c r="O408" s="1">
        <v>2646</v>
      </c>
      <c r="P408" s="11">
        <f t="shared" si="12"/>
        <v>2963.5200000000004</v>
      </c>
      <c r="U408">
        <v>1</v>
      </c>
    </row>
    <row r="409" spans="1:21" x14ac:dyDescent="0.25">
      <c r="A409" t="s">
        <v>2289</v>
      </c>
      <c r="B409" t="s">
        <v>416</v>
      </c>
      <c r="C409" t="s">
        <v>2290</v>
      </c>
      <c r="D409" t="s">
        <v>27</v>
      </c>
      <c r="F409">
        <v>0</v>
      </c>
      <c r="H409" s="6">
        <f>VLOOKUP(A409,NOMENCLATURE!$B$2:$O$4923,14,FALSE)</f>
        <v>1509.1010000000003</v>
      </c>
      <c r="I409" s="31" t="e">
        <f>VLOOKUP(A409,'Synthèse des ventes 2022'!$A$1:$C$535,3,FALSE)</f>
        <v>#N/A</v>
      </c>
      <c r="J409" s="1">
        <v>2305</v>
      </c>
      <c r="K409" s="11">
        <f t="shared" si="13"/>
        <v>2581.6000000000004</v>
      </c>
      <c r="L409">
        <v>0</v>
      </c>
      <c r="O409" s="1">
        <v>2766</v>
      </c>
      <c r="P409" s="11">
        <f t="shared" si="12"/>
        <v>3097.9200000000005</v>
      </c>
      <c r="U409">
        <v>1</v>
      </c>
    </row>
    <row r="410" spans="1:21" x14ac:dyDescent="0.25">
      <c r="A410" t="s">
        <v>2291</v>
      </c>
      <c r="B410" t="s">
        <v>416</v>
      </c>
      <c r="C410" t="s">
        <v>2292</v>
      </c>
      <c r="D410" t="s">
        <v>27</v>
      </c>
      <c r="F410">
        <v>0</v>
      </c>
      <c r="H410" s="6">
        <f>VLOOKUP(A410,NOMENCLATURE!$B$2:$O$4923,14,FALSE)</f>
        <v>1290.569</v>
      </c>
      <c r="I410" s="31" t="e">
        <f>VLOOKUP(A410,'Synthèse des ventes 2022'!$A$1:$C$535,3,FALSE)</f>
        <v>#N/A</v>
      </c>
      <c r="J410" s="1">
        <v>2105</v>
      </c>
      <c r="K410" s="11">
        <f t="shared" si="13"/>
        <v>2357.6000000000004</v>
      </c>
      <c r="L410">
        <v>0</v>
      </c>
      <c r="O410" s="1">
        <v>2526</v>
      </c>
      <c r="P410" s="11">
        <f t="shared" si="12"/>
        <v>2829.1200000000003</v>
      </c>
      <c r="U410">
        <v>1</v>
      </c>
    </row>
    <row r="411" spans="1:21" x14ac:dyDescent="0.25">
      <c r="A411" t="s">
        <v>2293</v>
      </c>
      <c r="B411" t="s">
        <v>416</v>
      </c>
      <c r="C411" t="s">
        <v>2294</v>
      </c>
      <c r="D411" t="s">
        <v>27</v>
      </c>
      <c r="F411">
        <v>0</v>
      </c>
      <c r="H411" s="6">
        <f>VLOOKUP(A411,NOMENCLATURE!$B$2:$O$4923,14,FALSE)</f>
        <v>1417.789</v>
      </c>
      <c r="I411" s="31" t="e">
        <f>VLOOKUP(A411,'Synthèse des ventes 2022'!$A$1:$C$535,3,FALSE)</f>
        <v>#N/A</v>
      </c>
      <c r="J411" s="1">
        <v>2255</v>
      </c>
      <c r="K411" s="11">
        <f t="shared" si="13"/>
        <v>2525.6000000000004</v>
      </c>
      <c r="L411">
        <v>0</v>
      </c>
      <c r="O411" s="1">
        <v>2706</v>
      </c>
      <c r="P411" s="11">
        <f t="shared" si="12"/>
        <v>3030.7200000000003</v>
      </c>
      <c r="U411">
        <v>1</v>
      </c>
    </row>
    <row r="412" spans="1:21" x14ac:dyDescent="0.25">
      <c r="A412" t="s">
        <v>2295</v>
      </c>
      <c r="B412" t="s">
        <v>416</v>
      </c>
      <c r="C412" t="s">
        <v>2296</v>
      </c>
      <c r="D412" t="s">
        <v>27</v>
      </c>
      <c r="F412">
        <v>0</v>
      </c>
      <c r="H412" s="6">
        <f>VLOOKUP(A412,NOMENCLATURE!$B$2:$O$4923,14,FALSE)</f>
        <v>1420.989</v>
      </c>
      <c r="I412" s="31" t="e">
        <f>VLOOKUP(A412,'Synthèse des ventes 2022'!$A$1:$C$535,3,FALSE)</f>
        <v>#N/A</v>
      </c>
      <c r="J412" s="1">
        <v>2355</v>
      </c>
      <c r="K412" s="11">
        <f t="shared" si="13"/>
        <v>2637.6000000000004</v>
      </c>
      <c r="L412">
        <v>0</v>
      </c>
      <c r="O412" s="1">
        <v>2826</v>
      </c>
      <c r="P412" s="11">
        <f t="shared" si="12"/>
        <v>3165.1200000000003</v>
      </c>
      <c r="U412">
        <v>1</v>
      </c>
    </row>
    <row r="413" spans="1:21" x14ac:dyDescent="0.25">
      <c r="A413" t="s">
        <v>2297</v>
      </c>
      <c r="B413" t="s">
        <v>416</v>
      </c>
      <c r="C413" t="s">
        <v>2298</v>
      </c>
      <c r="D413" t="s">
        <v>27</v>
      </c>
      <c r="F413">
        <v>0</v>
      </c>
      <c r="H413" s="6">
        <f>VLOOKUP(A413,NOMENCLATURE!$B$2:$O$4923,14,FALSE)</f>
        <v>1411.8120000000001</v>
      </c>
      <c r="I413" s="31" t="e">
        <f>VLOOKUP(A413,'Synthèse des ventes 2022'!$A$1:$C$535,3,FALSE)</f>
        <v>#N/A</v>
      </c>
      <c r="J413" s="1">
        <v>2015</v>
      </c>
      <c r="K413" s="11">
        <f t="shared" si="13"/>
        <v>2256.8000000000002</v>
      </c>
      <c r="L413">
        <v>0</v>
      </c>
      <c r="O413" s="1">
        <v>2418</v>
      </c>
      <c r="P413" s="11">
        <f t="shared" si="12"/>
        <v>2708.1600000000003</v>
      </c>
      <c r="U413">
        <v>1</v>
      </c>
    </row>
    <row r="414" spans="1:21" x14ac:dyDescent="0.25">
      <c r="A414" t="s">
        <v>2299</v>
      </c>
      <c r="B414" t="s">
        <v>416</v>
      </c>
      <c r="C414" t="s">
        <v>2300</v>
      </c>
      <c r="D414" t="s">
        <v>27</v>
      </c>
      <c r="F414">
        <v>0</v>
      </c>
      <c r="H414" s="6">
        <f>VLOOKUP(A414,NOMENCLATURE!$B$2:$O$4923,14,FALSE)</f>
        <v>1539.0320000000002</v>
      </c>
      <c r="I414" s="31" t="e">
        <f>VLOOKUP(A414,'Synthèse des ventes 2022'!$A$1:$C$535,3,FALSE)</f>
        <v>#N/A</v>
      </c>
      <c r="J414" s="1">
        <v>2165</v>
      </c>
      <c r="K414" s="11">
        <f t="shared" si="13"/>
        <v>2424.8000000000002</v>
      </c>
      <c r="L414">
        <v>0</v>
      </c>
      <c r="O414" s="1">
        <v>2598</v>
      </c>
      <c r="P414" s="11">
        <f t="shared" si="12"/>
        <v>2909.76</v>
      </c>
      <c r="U414">
        <v>1</v>
      </c>
    </row>
    <row r="415" spans="1:21" x14ac:dyDescent="0.25">
      <c r="A415" t="s">
        <v>2301</v>
      </c>
      <c r="B415" t="s">
        <v>416</v>
      </c>
      <c r="C415" t="s">
        <v>2302</v>
      </c>
      <c r="D415" t="s">
        <v>27</v>
      </c>
      <c r="F415">
        <v>0</v>
      </c>
      <c r="H415" s="6">
        <f>VLOOKUP(A415,NOMENCLATURE!$B$2:$O$4923,14,FALSE)</f>
        <v>1542.2320000000002</v>
      </c>
      <c r="I415" s="31" t="e">
        <f>VLOOKUP(A415,'Synthèse des ventes 2022'!$A$1:$C$535,3,FALSE)</f>
        <v>#N/A</v>
      </c>
      <c r="J415" s="1">
        <v>2265</v>
      </c>
      <c r="K415" s="11">
        <f t="shared" si="13"/>
        <v>2536.8000000000002</v>
      </c>
      <c r="L415">
        <v>0</v>
      </c>
      <c r="O415" s="1">
        <v>2718</v>
      </c>
      <c r="P415" s="11">
        <f t="shared" si="12"/>
        <v>3044.1600000000003</v>
      </c>
      <c r="U415">
        <v>1</v>
      </c>
    </row>
    <row r="416" spans="1:21" x14ac:dyDescent="0.25">
      <c r="A416" t="s">
        <v>2303</v>
      </c>
      <c r="B416" t="s">
        <v>416</v>
      </c>
      <c r="C416" t="s">
        <v>2304</v>
      </c>
      <c r="D416" t="s">
        <v>27</v>
      </c>
      <c r="F416">
        <v>0</v>
      </c>
      <c r="H416" s="6">
        <f>VLOOKUP(A416,NOMENCLATURE!$B$2:$O$4923,14,FALSE)</f>
        <v>1548.2970000000003</v>
      </c>
      <c r="I416" s="31" t="e">
        <f>VLOOKUP(A416,'Synthèse des ventes 2022'!$A$1:$C$535,3,FALSE)</f>
        <v>#N/A</v>
      </c>
      <c r="J416" s="1">
        <v>2365</v>
      </c>
      <c r="K416" s="11">
        <f t="shared" si="13"/>
        <v>2648.8</v>
      </c>
      <c r="L416">
        <v>0</v>
      </c>
      <c r="O416" s="1">
        <v>2838</v>
      </c>
      <c r="P416" s="11">
        <f t="shared" si="12"/>
        <v>3178.56</v>
      </c>
      <c r="U416">
        <v>1</v>
      </c>
    </row>
    <row r="417" spans="1:21" x14ac:dyDescent="0.25">
      <c r="A417" t="s">
        <v>2305</v>
      </c>
      <c r="B417" t="s">
        <v>416</v>
      </c>
      <c r="C417" t="s">
        <v>2306</v>
      </c>
      <c r="D417" t="s">
        <v>27</v>
      </c>
      <c r="F417">
        <v>0</v>
      </c>
      <c r="H417" s="6">
        <f>VLOOKUP(A417,NOMENCLATURE!$B$2:$O$4923,14,FALSE)</f>
        <v>1329.7649999999999</v>
      </c>
      <c r="I417" s="31" t="e">
        <f>VLOOKUP(A417,'Synthèse des ventes 2022'!$A$1:$C$535,3,FALSE)</f>
        <v>#N/A</v>
      </c>
      <c r="J417" s="1">
        <v>2165</v>
      </c>
      <c r="K417" s="11">
        <f t="shared" si="13"/>
        <v>2424.8000000000002</v>
      </c>
      <c r="L417">
        <v>0</v>
      </c>
      <c r="O417" s="1">
        <v>2598</v>
      </c>
      <c r="P417" s="11">
        <f t="shared" si="12"/>
        <v>2909.76</v>
      </c>
      <c r="U417">
        <v>1</v>
      </c>
    </row>
    <row r="418" spans="1:21" x14ac:dyDescent="0.25">
      <c r="A418" t="s">
        <v>2307</v>
      </c>
      <c r="B418" t="s">
        <v>416</v>
      </c>
      <c r="C418" t="s">
        <v>2308</v>
      </c>
      <c r="D418" t="s">
        <v>27</v>
      </c>
      <c r="F418">
        <v>0</v>
      </c>
      <c r="H418" s="6">
        <f>VLOOKUP(A418,NOMENCLATURE!$B$2:$O$4923,14,FALSE)</f>
        <v>1456.9849999999999</v>
      </c>
      <c r="I418" s="31" t="e">
        <f>VLOOKUP(A418,'Synthèse des ventes 2022'!$A$1:$C$535,3,FALSE)</f>
        <v>#N/A</v>
      </c>
      <c r="J418" s="1">
        <v>2315</v>
      </c>
      <c r="K418" s="11">
        <f t="shared" si="13"/>
        <v>2592.8000000000002</v>
      </c>
      <c r="L418">
        <v>0</v>
      </c>
      <c r="O418" s="1">
        <v>2778</v>
      </c>
      <c r="P418" s="11">
        <f t="shared" si="12"/>
        <v>3111.36</v>
      </c>
      <c r="U418">
        <v>1</v>
      </c>
    </row>
    <row r="419" spans="1:21" x14ac:dyDescent="0.25">
      <c r="A419" t="s">
        <v>2309</v>
      </c>
      <c r="B419" t="s">
        <v>416</v>
      </c>
      <c r="C419" t="s">
        <v>2310</v>
      </c>
      <c r="D419" t="s">
        <v>27</v>
      </c>
      <c r="F419">
        <v>0</v>
      </c>
      <c r="H419" s="6">
        <f>VLOOKUP(A419,NOMENCLATURE!$B$2:$O$4923,14,FALSE)</f>
        <v>1466.25</v>
      </c>
      <c r="I419" s="31">
        <f>VLOOKUP(A419,'Synthèse des ventes 2022'!$A$1:$C$535,3,FALSE)</f>
        <v>1</v>
      </c>
      <c r="J419" s="1">
        <v>2515</v>
      </c>
      <c r="K419" s="11">
        <f t="shared" si="13"/>
        <v>2816.8</v>
      </c>
      <c r="L419">
        <v>0</v>
      </c>
      <c r="O419" s="1">
        <v>3018</v>
      </c>
      <c r="P419" s="11">
        <f t="shared" si="12"/>
        <v>3380.1600000000003</v>
      </c>
      <c r="U419">
        <v>1</v>
      </c>
    </row>
    <row r="420" spans="1:21" x14ac:dyDescent="0.25">
      <c r="A420" t="s">
        <v>2311</v>
      </c>
      <c r="B420" t="s">
        <v>416</v>
      </c>
      <c r="C420" t="s">
        <v>2312</v>
      </c>
      <c r="D420" t="s">
        <v>27</v>
      </c>
      <c r="F420">
        <v>0</v>
      </c>
      <c r="H420" s="6">
        <f>VLOOKUP(A420,NOMENCLATURE!$B$2:$O$4923,14,FALSE)</f>
        <v>1412.6160000000002</v>
      </c>
      <c r="I420" s="31" t="e">
        <f>VLOOKUP(A420,'Synthèse des ventes 2022'!$A$1:$C$535,3,FALSE)</f>
        <v>#N/A</v>
      </c>
      <c r="J420" s="1">
        <v>2015</v>
      </c>
      <c r="K420" s="11">
        <f t="shared" si="13"/>
        <v>2256.8000000000002</v>
      </c>
      <c r="L420">
        <v>0</v>
      </c>
      <c r="O420" s="1">
        <v>2418</v>
      </c>
      <c r="P420" s="11">
        <f t="shared" si="12"/>
        <v>2708.1600000000003</v>
      </c>
      <c r="U420">
        <v>1</v>
      </c>
    </row>
    <row r="421" spans="1:21" x14ac:dyDescent="0.25">
      <c r="A421" t="s">
        <v>2313</v>
      </c>
      <c r="B421" t="s">
        <v>416</v>
      </c>
      <c r="C421" t="s">
        <v>2314</v>
      </c>
      <c r="D421" t="s">
        <v>27</v>
      </c>
      <c r="F421">
        <v>0</v>
      </c>
      <c r="H421" s="6">
        <f>VLOOKUP(A421,NOMENCLATURE!$B$2:$O$4923,14,FALSE)</f>
        <v>1539.8360000000002</v>
      </c>
      <c r="I421" s="31">
        <f>VLOOKUP(A421,'Synthèse des ventes 2022'!$A$1:$C$535,3,FALSE)</f>
        <v>2</v>
      </c>
      <c r="J421" s="1">
        <v>2165</v>
      </c>
      <c r="K421" s="11">
        <f t="shared" si="13"/>
        <v>2424.8000000000002</v>
      </c>
      <c r="L421">
        <v>0</v>
      </c>
      <c r="O421" s="1">
        <v>2598</v>
      </c>
      <c r="P421" s="11">
        <f t="shared" si="12"/>
        <v>2909.76</v>
      </c>
      <c r="U421">
        <v>1</v>
      </c>
    </row>
    <row r="422" spans="1:21" x14ac:dyDescent="0.25">
      <c r="A422" t="s">
        <v>2315</v>
      </c>
      <c r="B422" t="s">
        <v>416</v>
      </c>
      <c r="C422" t="s">
        <v>2316</v>
      </c>
      <c r="D422" t="s">
        <v>27</v>
      </c>
      <c r="F422">
        <v>0</v>
      </c>
      <c r="H422" s="6" t="e">
        <f>VLOOKUP(A422,NOMENCLATURE!$B$2:$O$4923,14,FALSE)</f>
        <v>#N/A</v>
      </c>
      <c r="I422" s="31" t="e">
        <f>VLOOKUP(A422,'Synthèse des ventes 2022'!$A$1:$C$535,3,FALSE)</f>
        <v>#N/A</v>
      </c>
      <c r="J422" s="1">
        <v>2265</v>
      </c>
      <c r="K422" s="11">
        <f t="shared" si="13"/>
        <v>2536.8000000000002</v>
      </c>
      <c r="L422">
        <v>0</v>
      </c>
      <c r="O422" s="1">
        <v>2718</v>
      </c>
      <c r="P422" s="11">
        <f t="shared" si="12"/>
        <v>3044.1600000000003</v>
      </c>
      <c r="U422">
        <v>1</v>
      </c>
    </row>
    <row r="423" spans="1:21" x14ac:dyDescent="0.25">
      <c r="A423" t="s">
        <v>2317</v>
      </c>
      <c r="B423" t="s">
        <v>416</v>
      </c>
      <c r="C423" t="s">
        <v>2318</v>
      </c>
      <c r="D423" t="s">
        <v>27</v>
      </c>
      <c r="F423">
        <v>0</v>
      </c>
      <c r="H423" s="6" t="e">
        <f>VLOOKUP(A423,NOMENCLATURE!$B$2:$O$4923,14,FALSE)</f>
        <v>#N/A</v>
      </c>
      <c r="I423" s="31" t="e">
        <f>VLOOKUP(A423,'Synthèse des ventes 2022'!$A$1:$C$535,3,FALSE)</f>
        <v>#N/A</v>
      </c>
      <c r="J423" s="1">
        <v>2365</v>
      </c>
      <c r="K423" s="11">
        <f t="shared" si="13"/>
        <v>2648.8</v>
      </c>
      <c r="L423">
        <v>0</v>
      </c>
      <c r="O423" s="1">
        <v>2838</v>
      </c>
      <c r="P423" s="11">
        <f t="shared" si="12"/>
        <v>3178.56</v>
      </c>
      <c r="U423">
        <v>1</v>
      </c>
    </row>
    <row r="424" spans="1:21" x14ac:dyDescent="0.25">
      <c r="A424" t="s">
        <v>2319</v>
      </c>
      <c r="B424" t="s">
        <v>416</v>
      </c>
      <c r="C424" t="s">
        <v>2320</v>
      </c>
      <c r="D424" t="s">
        <v>27</v>
      </c>
      <c r="F424">
        <v>0</v>
      </c>
      <c r="H424" s="6">
        <f>VLOOKUP(A424,NOMENCLATURE!$B$2:$O$4923,14,FALSE)</f>
        <v>1330.569</v>
      </c>
      <c r="I424" s="31" t="e">
        <f>VLOOKUP(A424,'Synthèse des ventes 2022'!$A$1:$C$535,3,FALSE)</f>
        <v>#N/A</v>
      </c>
      <c r="J424" s="1">
        <v>2165</v>
      </c>
      <c r="K424" s="11">
        <f t="shared" si="13"/>
        <v>2424.8000000000002</v>
      </c>
      <c r="L424">
        <v>0</v>
      </c>
      <c r="O424" s="1">
        <v>2598</v>
      </c>
      <c r="P424" s="11">
        <f t="shared" si="12"/>
        <v>2909.76</v>
      </c>
      <c r="U424">
        <v>1</v>
      </c>
    </row>
    <row r="425" spans="1:21" x14ac:dyDescent="0.25">
      <c r="A425" t="s">
        <v>2321</v>
      </c>
      <c r="B425" t="s">
        <v>416</v>
      </c>
      <c r="C425" t="s">
        <v>2322</v>
      </c>
      <c r="D425" t="s">
        <v>27</v>
      </c>
      <c r="F425">
        <v>0</v>
      </c>
      <c r="H425" s="6">
        <f>VLOOKUP(A425,NOMENCLATURE!$B$2:$O$4923,14,FALSE)</f>
        <v>1457.789</v>
      </c>
      <c r="I425" s="31" t="e">
        <f>VLOOKUP(A425,'Synthèse des ventes 2022'!$A$1:$C$535,3,FALSE)</f>
        <v>#N/A</v>
      </c>
      <c r="J425" s="1">
        <v>2315</v>
      </c>
      <c r="K425" s="11">
        <f t="shared" si="13"/>
        <v>2592.8000000000002</v>
      </c>
      <c r="L425">
        <v>0</v>
      </c>
      <c r="O425" s="1">
        <v>2778</v>
      </c>
      <c r="P425" s="11">
        <f t="shared" si="12"/>
        <v>3111.36</v>
      </c>
      <c r="U425">
        <v>1</v>
      </c>
    </row>
    <row r="426" spans="1:21" x14ac:dyDescent="0.25">
      <c r="A426" t="s">
        <v>2323</v>
      </c>
      <c r="B426" t="s">
        <v>416</v>
      </c>
      <c r="C426" t="s">
        <v>2324</v>
      </c>
      <c r="D426" t="s">
        <v>27</v>
      </c>
      <c r="F426">
        <v>0</v>
      </c>
      <c r="H426" s="6">
        <f>VLOOKUP(A426,NOMENCLATURE!$B$2:$O$4923,14,FALSE)</f>
        <v>1460.989</v>
      </c>
      <c r="I426" s="31" t="e">
        <f>VLOOKUP(A426,'Synthèse des ventes 2022'!$A$1:$C$535,3,FALSE)</f>
        <v>#N/A</v>
      </c>
      <c r="J426" s="1">
        <v>2415</v>
      </c>
      <c r="K426" s="11">
        <f t="shared" si="13"/>
        <v>2704.8</v>
      </c>
      <c r="L426">
        <v>0</v>
      </c>
      <c r="O426" s="1">
        <v>2898</v>
      </c>
      <c r="P426" s="11">
        <f t="shared" si="12"/>
        <v>3245.76</v>
      </c>
      <c r="U426">
        <v>1</v>
      </c>
    </row>
    <row r="427" spans="1:21" x14ac:dyDescent="0.25">
      <c r="A427" t="s">
        <v>2325</v>
      </c>
      <c r="B427" t="s">
        <v>416</v>
      </c>
      <c r="C427" t="s">
        <v>2326</v>
      </c>
      <c r="D427" t="s">
        <v>27</v>
      </c>
      <c r="F427">
        <v>0</v>
      </c>
      <c r="H427" s="6">
        <f>VLOOKUP(A427,NOMENCLATURE!$B$2:$O$4923,14,FALSE)</f>
        <v>1467.0540000000001</v>
      </c>
      <c r="I427" s="31" t="e">
        <f>VLOOKUP(A427,'Synthèse des ventes 2022'!$A$1:$C$535,3,FALSE)</f>
        <v>#N/A</v>
      </c>
      <c r="J427" s="1">
        <v>2515</v>
      </c>
      <c r="K427" s="11">
        <f t="shared" si="13"/>
        <v>2816.8</v>
      </c>
      <c r="L427">
        <v>0</v>
      </c>
      <c r="O427" s="1">
        <v>3018</v>
      </c>
      <c r="P427" s="11">
        <f t="shared" si="12"/>
        <v>3380.1600000000003</v>
      </c>
      <c r="U427">
        <v>1</v>
      </c>
    </row>
    <row r="428" spans="1:21" x14ac:dyDescent="0.25">
      <c r="A428" t="s">
        <v>2332</v>
      </c>
      <c r="B428" t="s">
        <v>416</v>
      </c>
      <c r="C428" t="s">
        <v>2333</v>
      </c>
      <c r="D428" t="s">
        <v>27</v>
      </c>
      <c r="F428">
        <v>0</v>
      </c>
      <c r="H428" s="6">
        <f>VLOOKUP(A428,NOMENCLATURE!$B$2:$O$4923,14,FALSE)</f>
        <v>396.108</v>
      </c>
      <c r="I428" s="31">
        <f>VLOOKUP(A428,'Synthèse des ventes 2022'!$A$1:$C$535,3,FALSE)</f>
        <v>2</v>
      </c>
      <c r="J428">
        <v>656.69</v>
      </c>
      <c r="K428" s="6">
        <f>VLOOKUP(A428,NOMENCLATURE!$B$2:$L$4000,11,FALSE)</f>
        <v>628.77343999999994</v>
      </c>
      <c r="L428">
        <v>0</v>
      </c>
      <c r="O428">
        <v>788.02800000000002</v>
      </c>
      <c r="P428" s="6">
        <f t="shared" si="12"/>
        <v>754.52812799999992</v>
      </c>
    </row>
    <row r="429" spans="1:21" x14ac:dyDescent="0.25">
      <c r="A429" t="s">
        <v>2334</v>
      </c>
      <c r="B429" t="s">
        <v>416</v>
      </c>
      <c r="C429" t="s">
        <v>2335</v>
      </c>
      <c r="D429" t="s">
        <v>27</v>
      </c>
      <c r="F429">
        <v>0</v>
      </c>
      <c r="H429" s="6">
        <f>VLOOKUP(A429,NOMENCLATURE!$B$2:$O$4923,14,FALSE)</f>
        <v>401.71080000000006</v>
      </c>
      <c r="I429" s="31">
        <f>VLOOKUP(A429,'Synthèse des ventes 2022'!$A$1:$C$535,3,FALSE)</f>
        <v>3</v>
      </c>
      <c r="J429">
        <v>715.3</v>
      </c>
      <c r="K429" s="6">
        <f>+NOMENCLATURE!L4839</f>
        <v>638.79611200000011</v>
      </c>
      <c r="L429">
        <v>0</v>
      </c>
      <c r="O429">
        <v>858.36</v>
      </c>
      <c r="P429" s="6">
        <f t="shared" si="12"/>
        <v>766.55533440000011</v>
      </c>
    </row>
    <row r="430" spans="1:21" x14ac:dyDescent="0.25">
      <c r="A430" t="s">
        <v>2336</v>
      </c>
      <c r="B430" t="s">
        <v>416</v>
      </c>
      <c r="C430" t="s">
        <v>2337</v>
      </c>
      <c r="D430" t="s">
        <v>27</v>
      </c>
      <c r="F430">
        <v>0</v>
      </c>
      <c r="H430" s="6">
        <f>VLOOKUP(A430,NOMENCLATURE!$B$2:$O$4923,14,FALSE)</f>
        <v>428.87120000000004</v>
      </c>
      <c r="I430" s="31" t="e">
        <f>VLOOKUP(A430,'Synthèse des ventes 2022'!$A$1:$C$535,3,FALSE)</f>
        <v>#N/A</v>
      </c>
      <c r="J430">
        <v>758.5</v>
      </c>
      <c r="K430" s="6">
        <f>VLOOKUP(A430,NOMENCLATURE!$B$2:$L$4000,11,FALSE)</f>
        <v>716.20400800000004</v>
      </c>
      <c r="L430">
        <v>0</v>
      </c>
      <c r="O430">
        <v>910.2</v>
      </c>
      <c r="P430" s="6">
        <f t="shared" si="12"/>
        <v>859.44480959999999</v>
      </c>
    </row>
    <row r="431" spans="1:21" x14ac:dyDescent="0.25">
      <c r="A431" t="s">
        <v>2338</v>
      </c>
      <c r="B431" t="s">
        <v>416</v>
      </c>
      <c r="C431" t="s">
        <v>2339</v>
      </c>
      <c r="D431" t="s">
        <v>27</v>
      </c>
      <c r="F431">
        <v>0</v>
      </c>
      <c r="H431" s="6">
        <f>VLOOKUP(A431,NOMENCLATURE!$B$2:$O$4923,14,FALSE)</f>
        <v>341.91399999999993</v>
      </c>
      <c r="I431" s="31">
        <f>VLOOKUP(A431,'Synthèse des ventes 2022'!$A$1:$C$535,3,FALSE)</f>
        <v>5</v>
      </c>
      <c r="J431">
        <v>568.79999999999995</v>
      </c>
      <c r="K431" s="6">
        <f>VLOOKUP(A431,NOMENCLATURE!$B$2:$L$4000,11,FALSE)</f>
        <v>587.40067999999997</v>
      </c>
      <c r="L431">
        <v>0</v>
      </c>
      <c r="O431">
        <v>682.56</v>
      </c>
      <c r="P431" s="6">
        <f t="shared" si="12"/>
        <v>704.88081599999998</v>
      </c>
    </row>
    <row r="432" spans="1:21" x14ac:dyDescent="0.25">
      <c r="A432" t="s">
        <v>2358</v>
      </c>
      <c r="B432" t="s">
        <v>416</v>
      </c>
      <c r="C432" t="s">
        <v>2359</v>
      </c>
      <c r="D432" t="s">
        <v>27</v>
      </c>
      <c r="F432">
        <v>0</v>
      </c>
      <c r="H432" s="6">
        <f>VLOOKUP(A432,NOMENCLATURE!$B$2:$O$4923,14,FALSE)</f>
        <v>391.84379999999993</v>
      </c>
      <c r="I432" s="31">
        <f>VLOOKUP(A432,'Synthèse des ventes 2022'!$A$1:$C$535,3,FALSE)</f>
        <v>1</v>
      </c>
      <c r="J432">
        <v>847.14</v>
      </c>
      <c r="K432" s="6">
        <v>847.14</v>
      </c>
      <c r="L432">
        <v>0</v>
      </c>
      <c r="O432" s="1">
        <v>1016.568</v>
      </c>
      <c r="P432" s="11">
        <f t="shared" si="12"/>
        <v>1016.568</v>
      </c>
    </row>
    <row r="433" spans="1:21" x14ac:dyDescent="0.25">
      <c r="A433" t="s">
        <v>2360</v>
      </c>
      <c r="B433" t="s">
        <v>20</v>
      </c>
      <c r="C433" t="s">
        <v>2361</v>
      </c>
      <c r="D433" t="s">
        <v>27</v>
      </c>
      <c r="F433">
        <v>0</v>
      </c>
      <c r="H433" s="6">
        <f>VLOOKUP(A433,NOMENCLATURE!$B$2:$O$4923,14,FALSE)</f>
        <v>27.729000000000003</v>
      </c>
      <c r="I433" s="31">
        <f>VLOOKUP(A433,'Synthèse des ventes 2022'!$A$1:$C$535,3,FALSE)</f>
        <v>3</v>
      </c>
      <c r="J433">
        <v>34</v>
      </c>
      <c r="K433" s="6">
        <f>VLOOKUP(A433,NOMENCLATURE!$B$2:$L$4000,11,FALSE)</f>
        <v>41.985300000000002</v>
      </c>
      <c r="L433">
        <v>0</v>
      </c>
      <c r="O433">
        <v>40.799999999999997</v>
      </c>
      <c r="P433" s="6">
        <f t="shared" si="12"/>
        <v>50.382359999999998</v>
      </c>
      <c r="T433">
        <v>1</v>
      </c>
    </row>
    <row r="434" spans="1:21" x14ac:dyDescent="0.25">
      <c r="A434" t="s">
        <v>2364</v>
      </c>
      <c r="B434" t="s">
        <v>28</v>
      </c>
      <c r="C434" t="s">
        <v>2365</v>
      </c>
      <c r="D434" t="s">
        <v>27</v>
      </c>
      <c r="F434">
        <v>0</v>
      </c>
      <c r="H434" s="6">
        <f>VLOOKUP(A434,NOMENCLATURE!$B$2:$O$4923,14,FALSE)</f>
        <v>1020.07</v>
      </c>
      <c r="I434" s="31" t="e">
        <f>VLOOKUP(A434,'Synthèse des ventes 2022'!$A$1:$C$535,3,FALSE)</f>
        <v>#N/A</v>
      </c>
      <c r="J434" s="1">
        <v>1533.7439999999999</v>
      </c>
      <c r="K434" s="11">
        <f>VLOOKUP(A434,NOMENCLATURE!$B$2:$L$4000,11,FALSE)</f>
        <v>1450.7745</v>
      </c>
      <c r="L434">
        <v>0</v>
      </c>
      <c r="O434" s="1">
        <v>1840.4929999999999</v>
      </c>
      <c r="P434" s="11">
        <f t="shared" si="12"/>
        <v>1740.9294</v>
      </c>
      <c r="Q434">
        <v>1</v>
      </c>
      <c r="R434">
        <v>1</v>
      </c>
      <c r="S434">
        <v>1</v>
      </c>
      <c r="T434">
        <v>1</v>
      </c>
      <c r="U434">
        <v>1</v>
      </c>
    </row>
    <row r="435" spans="1:21" x14ac:dyDescent="0.25">
      <c r="A435" t="s">
        <v>2366</v>
      </c>
      <c r="B435" t="s">
        <v>28</v>
      </c>
      <c r="C435" t="s">
        <v>2367</v>
      </c>
      <c r="D435" t="s">
        <v>27</v>
      </c>
      <c r="F435">
        <v>0</v>
      </c>
      <c r="H435" s="6">
        <f>VLOOKUP(A435,NOMENCLATURE!$B$2:$O$4923,14,FALSE)</f>
        <v>552.87</v>
      </c>
      <c r="I435" s="31">
        <f>VLOOKUP(A435,'Synthèse des ventes 2022'!$A$1:$C$535,3,FALSE)</f>
        <v>1</v>
      </c>
      <c r="J435">
        <v>807.74</v>
      </c>
      <c r="K435" s="6">
        <f>VLOOKUP(A435,NOMENCLATURE!$B$2:$L$4000,11,FALSE)</f>
        <v>752.05449999999996</v>
      </c>
      <c r="L435">
        <v>0</v>
      </c>
      <c r="O435">
        <v>969.28800000000001</v>
      </c>
      <c r="P435" s="6">
        <f t="shared" si="12"/>
        <v>902.46539999999993</v>
      </c>
      <c r="Q435">
        <v>1</v>
      </c>
      <c r="R435">
        <v>1</v>
      </c>
      <c r="S435">
        <v>1</v>
      </c>
      <c r="T435">
        <v>1</v>
      </c>
      <c r="U435">
        <v>1</v>
      </c>
    </row>
    <row r="436" spans="1:21" x14ac:dyDescent="0.25">
      <c r="A436" t="s">
        <v>2377</v>
      </c>
      <c r="B436" t="s">
        <v>416</v>
      </c>
      <c r="C436" t="s">
        <v>2378</v>
      </c>
      <c r="D436" t="s">
        <v>27</v>
      </c>
      <c r="F436">
        <v>0</v>
      </c>
      <c r="H436" s="6">
        <f>VLOOKUP(A436,NOMENCLATURE!$B$2:$O$4923,14,FALSE)</f>
        <v>646.2940000000001</v>
      </c>
      <c r="I436" s="31" t="e">
        <f>VLOOKUP(A436,'Synthèse des ventes 2022'!$A$1:$C$535,3,FALSE)</f>
        <v>#N/A</v>
      </c>
      <c r="J436">
        <v>999</v>
      </c>
      <c r="K436" s="6">
        <f>VLOOKUP(A436,NOMENCLATURE!$B$2:$L$4000,11,FALSE)</f>
        <v>1039.82300999682</v>
      </c>
      <c r="L436">
        <v>0</v>
      </c>
      <c r="O436" s="1">
        <v>1198.8</v>
      </c>
      <c r="P436" s="11">
        <f t="shared" si="12"/>
        <v>1247.7876119961841</v>
      </c>
    </row>
    <row r="437" spans="1:21" x14ac:dyDescent="0.25">
      <c r="A437" t="s">
        <v>2381</v>
      </c>
      <c r="B437" t="s">
        <v>416</v>
      </c>
      <c r="C437" t="s">
        <v>2382</v>
      </c>
      <c r="D437" t="s">
        <v>27</v>
      </c>
      <c r="F437">
        <v>0</v>
      </c>
      <c r="H437" s="6">
        <f>VLOOKUP(A437,NOMENCLATURE!$B$2:$O$4923,14,FALSE)</f>
        <v>482.50700000000012</v>
      </c>
      <c r="I437" s="31">
        <f>VLOOKUP(A437,'Synthèse des ventes 2022'!$A$1:$C$535,3,FALSE)</f>
        <v>1</v>
      </c>
      <c r="J437">
        <v>799</v>
      </c>
      <c r="K437" s="6">
        <f>VLOOKUP(A437,NOMENCLATURE!$B$2:$L$4000,11,FALSE)</f>
        <v>811.28450999682013</v>
      </c>
      <c r="L437">
        <v>0</v>
      </c>
      <c r="O437">
        <v>958.8</v>
      </c>
      <c r="P437" s="6">
        <f t="shared" si="12"/>
        <v>973.54141199618414</v>
      </c>
    </row>
    <row r="438" spans="1:21" x14ac:dyDescent="0.25">
      <c r="A438" t="s">
        <v>2383</v>
      </c>
      <c r="B438" t="s">
        <v>416</v>
      </c>
      <c r="C438" t="s">
        <v>2384</v>
      </c>
      <c r="D438" t="s">
        <v>27</v>
      </c>
      <c r="F438">
        <v>4.9400000000000004</v>
      </c>
      <c r="H438" s="6">
        <f>VLOOKUP(A438,NOMENCLATURE!$B$2:$O$4923,14,FALSE)</f>
        <v>3.94</v>
      </c>
      <c r="I438" s="31" t="e">
        <f>VLOOKUP(A438,'Synthèse des ventes 2022'!$A$1:$C$535,3,FALSE)</f>
        <v>#N/A</v>
      </c>
      <c r="J438">
        <v>6.97</v>
      </c>
      <c r="K438" s="6">
        <f>VLOOKUP(A438,NOMENCLATURE!$B$2:$L$4000,11,FALSE)</f>
        <v>6.9718</v>
      </c>
      <c r="L438">
        <v>1.4109312000000001</v>
      </c>
      <c r="O438">
        <v>8.3640000000000008</v>
      </c>
      <c r="P438" s="6">
        <f t="shared" si="12"/>
        <v>8.3661599999999989</v>
      </c>
      <c r="U438">
        <v>1</v>
      </c>
    </row>
    <row r="439" spans="1:21" x14ac:dyDescent="0.25">
      <c r="A439" t="s">
        <v>2385</v>
      </c>
      <c r="B439" t="s">
        <v>416</v>
      </c>
      <c r="C439" t="s">
        <v>2386</v>
      </c>
      <c r="D439" t="s">
        <v>27</v>
      </c>
      <c r="F439">
        <v>4.9400000000000004</v>
      </c>
      <c r="H439" s="6">
        <f>VLOOKUP(A439,NOMENCLATURE!$B$2:$O$4923,14,FALSE)</f>
        <v>3.94</v>
      </c>
      <c r="I439" s="31" t="e">
        <f>VLOOKUP(A439,'Synthèse des ventes 2022'!$A$1:$C$535,3,FALSE)</f>
        <v>#N/A</v>
      </c>
      <c r="J439">
        <v>6.97</v>
      </c>
      <c r="K439" s="6">
        <f>VLOOKUP(A439,NOMENCLATURE!$B$2:$L$4000,11,FALSE)</f>
        <v>6.9718</v>
      </c>
      <c r="L439">
        <v>1.4109312000000001</v>
      </c>
      <c r="O439">
        <v>8.3640000000000008</v>
      </c>
      <c r="P439" s="6">
        <f t="shared" si="12"/>
        <v>8.3661599999999989</v>
      </c>
      <c r="U439">
        <v>1</v>
      </c>
    </row>
    <row r="440" spans="1:21" x14ac:dyDescent="0.25">
      <c r="A440" t="s">
        <v>2387</v>
      </c>
      <c r="B440" t="s">
        <v>416</v>
      </c>
      <c r="C440" t="s">
        <v>2388</v>
      </c>
      <c r="D440" t="s">
        <v>27</v>
      </c>
      <c r="F440">
        <v>4.9400000000000004</v>
      </c>
      <c r="H440" s="6">
        <f>VLOOKUP(A440,NOMENCLATURE!$B$2:$O$4923,14,FALSE)</f>
        <v>3.94</v>
      </c>
      <c r="I440" s="31" t="e">
        <f>VLOOKUP(A440,'Synthèse des ventes 2022'!$A$1:$C$535,3,FALSE)</f>
        <v>#N/A</v>
      </c>
      <c r="J440">
        <v>7.41</v>
      </c>
      <c r="K440" s="6">
        <v>7.41</v>
      </c>
      <c r="L440">
        <v>1.5</v>
      </c>
      <c r="O440">
        <v>8.8919999999999995</v>
      </c>
      <c r="P440" s="6">
        <f t="shared" si="12"/>
        <v>8.8919999999999995</v>
      </c>
      <c r="U440">
        <v>1</v>
      </c>
    </row>
    <row r="441" spans="1:21" x14ac:dyDescent="0.25">
      <c r="A441" t="s">
        <v>2389</v>
      </c>
      <c r="B441" t="s">
        <v>416</v>
      </c>
      <c r="C441" t="s">
        <v>2390</v>
      </c>
      <c r="D441" t="s">
        <v>27</v>
      </c>
      <c r="F441">
        <v>5.58</v>
      </c>
      <c r="H441" s="6">
        <f>VLOOKUP(A441,NOMENCLATURE!$B$2:$O$4923,14,FALSE)</f>
        <v>5.58</v>
      </c>
      <c r="I441" s="31" t="e">
        <f>VLOOKUP(A441,'Synthèse des ventes 2022'!$A$1:$C$535,3,FALSE)</f>
        <v>#N/A</v>
      </c>
      <c r="J441">
        <v>7.65</v>
      </c>
      <c r="K441" s="6">
        <f>VLOOKUP(A441,NOMENCLATURE!$B$2:$L$4000,11,FALSE)</f>
        <v>7.6530000000000005</v>
      </c>
      <c r="L441">
        <v>1.3709677</v>
      </c>
      <c r="O441">
        <v>9.18</v>
      </c>
      <c r="P441" s="6">
        <f t="shared" si="12"/>
        <v>9.1836000000000002</v>
      </c>
      <c r="U441">
        <v>1</v>
      </c>
    </row>
    <row r="442" spans="1:21" x14ac:dyDescent="0.25">
      <c r="A442" t="s">
        <v>2391</v>
      </c>
      <c r="B442" t="s">
        <v>416</v>
      </c>
      <c r="C442" t="s">
        <v>2392</v>
      </c>
      <c r="D442" t="s">
        <v>27</v>
      </c>
      <c r="F442">
        <v>5.76</v>
      </c>
      <c r="H442" s="6">
        <f>VLOOKUP(A442,NOMENCLATURE!$B$2:$O$4923,14,FALSE)</f>
        <v>4.76</v>
      </c>
      <c r="I442" s="31" t="e">
        <f>VLOOKUP(A442,'Synthèse des ventes 2022'!$A$1:$C$535,3,FALSE)</f>
        <v>#N/A</v>
      </c>
      <c r="J442">
        <v>8.06</v>
      </c>
      <c r="K442" s="6">
        <f>VLOOKUP(A442,NOMENCLATURE!$B$2:$L$4000,11,FALSE)</f>
        <v>8.0624000000000002</v>
      </c>
      <c r="L442">
        <v>1.3993055999999999</v>
      </c>
      <c r="O442">
        <v>9.6720000000000006</v>
      </c>
      <c r="P442" s="6">
        <f t="shared" si="12"/>
        <v>9.6748799999999999</v>
      </c>
      <c r="U442">
        <v>1</v>
      </c>
    </row>
    <row r="443" spans="1:21" x14ac:dyDescent="0.25">
      <c r="A443" t="s">
        <v>2393</v>
      </c>
      <c r="B443" t="s">
        <v>416</v>
      </c>
      <c r="C443" t="s">
        <v>2394</v>
      </c>
      <c r="D443" t="s">
        <v>27</v>
      </c>
      <c r="F443">
        <v>6.4</v>
      </c>
      <c r="H443" s="6">
        <f>VLOOKUP(A443,NOMENCLATURE!$B$2:$O$4923,14,FALSE)</f>
        <v>6.4</v>
      </c>
      <c r="I443" s="31" t="e">
        <f>VLOOKUP(A443,'Synthèse des ventes 2022'!$A$1:$C$535,3,FALSE)</f>
        <v>#N/A</v>
      </c>
      <c r="J443">
        <v>8.74</v>
      </c>
      <c r="K443" s="6">
        <f>VLOOKUP(A443,NOMENCLATURE!$B$2:$L$4000,11,FALSE)</f>
        <v>8.7436000000000007</v>
      </c>
      <c r="L443">
        <v>1.3656250000000001</v>
      </c>
      <c r="O443">
        <v>10.488</v>
      </c>
      <c r="P443" s="6">
        <f t="shared" si="12"/>
        <v>10.492320000000001</v>
      </c>
      <c r="U443">
        <v>1</v>
      </c>
    </row>
    <row r="444" spans="1:21" x14ac:dyDescent="0.25">
      <c r="A444" t="s">
        <v>2395</v>
      </c>
      <c r="B444" t="s">
        <v>416</v>
      </c>
      <c r="C444" t="s">
        <v>2396</v>
      </c>
      <c r="D444" t="s">
        <v>27</v>
      </c>
      <c r="F444">
        <v>6.4</v>
      </c>
      <c r="H444" s="6">
        <f>VLOOKUP(A444,NOMENCLATURE!$B$2:$O$4923,14,FALSE)</f>
        <v>6.4</v>
      </c>
      <c r="I444" s="31" t="e">
        <f>VLOOKUP(A444,'Synthèse des ventes 2022'!$A$1:$C$535,3,FALSE)</f>
        <v>#N/A</v>
      </c>
      <c r="J444">
        <v>8.74</v>
      </c>
      <c r="K444" s="6">
        <f>VLOOKUP(A444,NOMENCLATURE!$B$2:$L$4000,11,FALSE)</f>
        <v>8.7436000000000007</v>
      </c>
      <c r="L444">
        <v>1.3656250000000001</v>
      </c>
      <c r="O444">
        <v>10.488</v>
      </c>
      <c r="P444" s="6">
        <f t="shared" si="12"/>
        <v>10.492320000000001</v>
      </c>
      <c r="U444">
        <v>1</v>
      </c>
    </row>
    <row r="445" spans="1:21" x14ac:dyDescent="0.25">
      <c r="A445" t="s">
        <v>2397</v>
      </c>
      <c r="B445" t="s">
        <v>416</v>
      </c>
      <c r="C445" t="s">
        <v>2398</v>
      </c>
      <c r="D445" t="s">
        <v>27</v>
      </c>
      <c r="F445">
        <v>4.76</v>
      </c>
      <c r="H445" s="6">
        <f>VLOOKUP(A445,NOMENCLATURE!$B$2:$O$4923,14,FALSE)</f>
        <v>4.76</v>
      </c>
      <c r="I445" s="31" t="e">
        <f>VLOOKUP(A445,'Synthèse des ventes 2022'!$A$1:$C$535,3,FALSE)</f>
        <v>#N/A</v>
      </c>
      <c r="J445">
        <v>6.56</v>
      </c>
      <c r="K445" s="6">
        <f>VLOOKUP(A445,NOMENCLATURE!$B$2:$L$4000,11,FALSE)</f>
        <v>6.5624000000000002</v>
      </c>
      <c r="L445">
        <v>1.3781513000000001</v>
      </c>
      <c r="O445">
        <v>7.8719999999999999</v>
      </c>
      <c r="P445" s="6">
        <f t="shared" si="12"/>
        <v>7.8748800000000001</v>
      </c>
      <c r="U445">
        <v>1</v>
      </c>
    </row>
    <row r="446" spans="1:21" x14ac:dyDescent="0.25">
      <c r="A446" t="s">
        <v>2399</v>
      </c>
      <c r="B446" t="s">
        <v>416</v>
      </c>
      <c r="C446" t="s">
        <v>2400</v>
      </c>
      <c r="D446" t="s">
        <v>27</v>
      </c>
      <c r="F446">
        <v>6.4</v>
      </c>
      <c r="H446" s="6">
        <f>VLOOKUP(A446,NOMENCLATURE!$B$2:$O$4923,14,FALSE)</f>
        <v>6.4</v>
      </c>
      <c r="I446" s="31" t="e">
        <f>VLOOKUP(A446,'Synthèse des ventes 2022'!$A$1:$C$535,3,FALSE)</f>
        <v>#N/A</v>
      </c>
      <c r="J446">
        <v>8.74</v>
      </c>
      <c r="K446" s="6">
        <f>VLOOKUP(A446,NOMENCLATURE!$B$2:$L$4000,11,FALSE)</f>
        <v>8.7436000000000007</v>
      </c>
      <c r="L446">
        <v>1.3656250000000001</v>
      </c>
      <c r="O446">
        <v>10.488</v>
      </c>
      <c r="P446" s="6">
        <f t="shared" si="12"/>
        <v>10.492320000000001</v>
      </c>
      <c r="U446">
        <v>1</v>
      </c>
    </row>
    <row r="447" spans="1:21" x14ac:dyDescent="0.25">
      <c r="A447" t="s">
        <v>2401</v>
      </c>
      <c r="B447" t="s">
        <v>416</v>
      </c>
      <c r="C447" t="s">
        <v>2402</v>
      </c>
      <c r="D447" t="s">
        <v>27</v>
      </c>
      <c r="F447">
        <v>7.22</v>
      </c>
      <c r="H447" s="6">
        <f>VLOOKUP(A447,NOMENCLATURE!$B$2:$O$4923,14,FALSE)</f>
        <v>7.2199999999999989</v>
      </c>
      <c r="I447" s="31" t="e">
        <f>VLOOKUP(A447,'Synthèse des ventes 2022'!$A$1:$C$535,3,FALSE)</f>
        <v>#N/A</v>
      </c>
      <c r="J447">
        <v>9.83</v>
      </c>
      <c r="K447" s="6">
        <f>VLOOKUP(A447,NOMENCLATURE!$B$2:$L$4000,11,FALSE)</f>
        <v>9.8341999999999992</v>
      </c>
      <c r="L447">
        <v>1.3614957999999999</v>
      </c>
      <c r="O447">
        <v>11.795999999999999</v>
      </c>
      <c r="P447" s="6">
        <f t="shared" si="12"/>
        <v>11.801039999999999</v>
      </c>
      <c r="U447">
        <v>1</v>
      </c>
    </row>
    <row r="448" spans="1:21" x14ac:dyDescent="0.25">
      <c r="A448" t="s">
        <v>2403</v>
      </c>
      <c r="B448" t="s">
        <v>416</v>
      </c>
      <c r="C448" t="s">
        <v>2404</v>
      </c>
      <c r="D448" t="s">
        <v>27</v>
      </c>
      <c r="F448">
        <v>5.76</v>
      </c>
      <c r="H448" s="6">
        <f>VLOOKUP(A448,NOMENCLATURE!$B$2:$O$4923,14,FALSE)</f>
        <v>4.76</v>
      </c>
      <c r="I448" s="31" t="e">
        <f>VLOOKUP(A448,'Synthèse des ventes 2022'!$A$1:$C$535,3,FALSE)</f>
        <v>#N/A</v>
      </c>
      <c r="J448">
        <v>8.06</v>
      </c>
      <c r="K448" s="6">
        <f>VLOOKUP(A448,NOMENCLATURE!$B$2:$L$4000,11,FALSE)</f>
        <v>8.0624000000000002</v>
      </c>
      <c r="L448">
        <v>1.3993055999999999</v>
      </c>
      <c r="O448">
        <v>9.6720000000000006</v>
      </c>
      <c r="P448" s="6">
        <f t="shared" si="12"/>
        <v>9.6748799999999999</v>
      </c>
      <c r="U448">
        <v>1</v>
      </c>
    </row>
    <row r="449" spans="1:21" x14ac:dyDescent="0.25">
      <c r="A449" t="s">
        <v>2405</v>
      </c>
      <c r="B449" t="s">
        <v>416</v>
      </c>
      <c r="C449" t="s">
        <v>2406</v>
      </c>
      <c r="D449" t="s">
        <v>27</v>
      </c>
      <c r="F449">
        <v>9.9</v>
      </c>
      <c r="H449" s="6">
        <f>VLOOKUP(A449,NOMENCLATURE!$B$2:$O$4923,14,FALSE)</f>
        <v>6.4</v>
      </c>
      <c r="I449" s="31" t="e">
        <f>VLOOKUP(A449,'Synthèse des ventes 2022'!$A$1:$C$535,3,FALSE)</f>
        <v>#N/A</v>
      </c>
      <c r="J449">
        <v>13.99</v>
      </c>
      <c r="K449" s="6">
        <f>VLOOKUP(A449,NOMENCLATURE!$B$2:$L$4000,11,FALSE)</f>
        <v>13.993600000000001</v>
      </c>
      <c r="L449">
        <v>1.4131313000000001</v>
      </c>
      <c r="O449">
        <v>16.788</v>
      </c>
      <c r="P449" s="6">
        <f t="shared" si="12"/>
        <v>16.79232</v>
      </c>
      <c r="U449">
        <v>1</v>
      </c>
    </row>
    <row r="450" spans="1:21" x14ac:dyDescent="0.25">
      <c r="A450" t="s">
        <v>2407</v>
      </c>
      <c r="B450" t="s">
        <v>416</v>
      </c>
      <c r="C450" t="s">
        <v>2408</v>
      </c>
      <c r="D450" t="s">
        <v>27</v>
      </c>
      <c r="F450">
        <v>5.58</v>
      </c>
      <c r="H450" s="6">
        <f>VLOOKUP(A450,NOMENCLATURE!$B$2:$O$4923,14,FALSE)</f>
        <v>5.58</v>
      </c>
      <c r="I450" s="31" t="e">
        <f>VLOOKUP(A450,'Synthèse des ventes 2022'!$A$1:$C$535,3,FALSE)</f>
        <v>#N/A</v>
      </c>
      <c r="J450">
        <v>7.65</v>
      </c>
      <c r="K450" s="6">
        <f>VLOOKUP(A450,NOMENCLATURE!$B$2:$L$4000,11,FALSE)</f>
        <v>7.6530000000000005</v>
      </c>
      <c r="L450">
        <v>1.3709677</v>
      </c>
      <c r="O450">
        <v>9.18</v>
      </c>
      <c r="P450" s="6">
        <f t="shared" si="12"/>
        <v>9.1836000000000002</v>
      </c>
      <c r="U450">
        <v>1</v>
      </c>
    </row>
    <row r="451" spans="1:21" x14ac:dyDescent="0.25">
      <c r="A451" t="s">
        <v>2409</v>
      </c>
      <c r="B451" t="s">
        <v>416</v>
      </c>
      <c r="C451" t="s">
        <v>2410</v>
      </c>
      <c r="D451" t="s">
        <v>27</v>
      </c>
      <c r="F451">
        <v>8.4</v>
      </c>
      <c r="H451" s="6">
        <f>VLOOKUP(A451,NOMENCLATURE!$B$2:$O$4923,14,FALSE)</f>
        <v>6.4</v>
      </c>
      <c r="I451" s="31" t="e">
        <f>VLOOKUP(A451,'Synthèse des ventes 2022'!$A$1:$C$535,3,FALSE)</f>
        <v>#N/A</v>
      </c>
      <c r="J451">
        <v>11.74</v>
      </c>
      <c r="K451" s="6">
        <f>VLOOKUP(A451,NOMENCLATURE!$B$2:$L$4000,11,FALSE)</f>
        <v>11.743600000000001</v>
      </c>
      <c r="L451">
        <v>1.3976189999999999</v>
      </c>
      <c r="O451">
        <v>14.087999999999999</v>
      </c>
      <c r="P451" s="6">
        <f t="shared" ref="P451:P514" si="14">IF(K451="","",K451*1.2)</f>
        <v>14.092320000000001</v>
      </c>
      <c r="U451">
        <v>1</v>
      </c>
    </row>
    <row r="452" spans="1:21" x14ac:dyDescent="0.25">
      <c r="A452" t="s">
        <v>2411</v>
      </c>
      <c r="B452" t="s">
        <v>416</v>
      </c>
      <c r="C452" t="s">
        <v>2412</v>
      </c>
      <c r="D452" t="s">
        <v>27</v>
      </c>
      <c r="F452">
        <v>8.4</v>
      </c>
      <c r="H452" s="6">
        <f>VLOOKUP(A452,NOMENCLATURE!$B$2:$O$4923,14,FALSE)</f>
        <v>6.4</v>
      </c>
      <c r="I452" s="31" t="e">
        <f>VLOOKUP(A452,'Synthèse des ventes 2022'!$A$1:$C$535,3,FALSE)</f>
        <v>#N/A</v>
      </c>
      <c r="J452">
        <v>11.76</v>
      </c>
      <c r="K452" s="6">
        <v>11.76</v>
      </c>
      <c r="L452">
        <v>1.4</v>
      </c>
      <c r="O452">
        <v>14.112</v>
      </c>
      <c r="P452" s="6">
        <f t="shared" si="14"/>
        <v>14.112</v>
      </c>
      <c r="U452">
        <v>1</v>
      </c>
    </row>
    <row r="453" spans="1:21" x14ac:dyDescent="0.25">
      <c r="A453" t="s">
        <v>2413</v>
      </c>
      <c r="B453" t="s">
        <v>416</v>
      </c>
      <c r="C453" t="s">
        <v>2414</v>
      </c>
      <c r="D453" t="s">
        <v>27</v>
      </c>
      <c r="F453">
        <v>9.4</v>
      </c>
      <c r="H453" s="6">
        <f>VLOOKUP(A453,NOMENCLATURE!$B$2:$O$4923,14,FALSE)</f>
        <v>6.4</v>
      </c>
      <c r="I453" s="31" t="e">
        <f>VLOOKUP(A453,'Synthèse des ventes 2022'!$A$1:$C$535,3,FALSE)</f>
        <v>#N/A</v>
      </c>
      <c r="J453">
        <v>13.24</v>
      </c>
      <c r="K453" s="6">
        <f>VLOOKUP(A453,NOMENCLATURE!$B$2:$L$4000,11,FALSE)</f>
        <v>13.243600000000001</v>
      </c>
      <c r="L453">
        <v>1.4085106000000001</v>
      </c>
      <c r="O453">
        <v>15.888</v>
      </c>
      <c r="P453" s="6">
        <f t="shared" si="14"/>
        <v>15.89232</v>
      </c>
      <c r="U453">
        <v>1</v>
      </c>
    </row>
    <row r="454" spans="1:21" x14ac:dyDescent="0.25">
      <c r="A454" t="s">
        <v>2415</v>
      </c>
      <c r="B454" t="s">
        <v>416</v>
      </c>
      <c r="C454" t="s">
        <v>2416</v>
      </c>
      <c r="D454" t="s">
        <v>27</v>
      </c>
      <c r="F454">
        <v>9.4</v>
      </c>
      <c r="H454" s="6">
        <f>VLOOKUP(A454,NOMENCLATURE!$B$2:$O$4923,14,FALSE)</f>
        <v>6.4</v>
      </c>
      <c r="I454" s="31" t="e">
        <f>VLOOKUP(A454,'Synthèse des ventes 2022'!$A$1:$C$535,3,FALSE)</f>
        <v>#N/A</v>
      </c>
      <c r="J454">
        <v>13.24</v>
      </c>
      <c r="K454" s="6">
        <f>VLOOKUP(A454,NOMENCLATURE!$B$2:$L$4000,11,FALSE)</f>
        <v>13.243600000000001</v>
      </c>
      <c r="L454">
        <v>1.4085106000000001</v>
      </c>
      <c r="O454">
        <v>15.888</v>
      </c>
      <c r="P454" s="6">
        <f t="shared" si="14"/>
        <v>15.89232</v>
      </c>
      <c r="U454">
        <v>1</v>
      </c>
    </row>
    <row r="455" spans="1:21" x14ac:dyDescent="0.25">
      <c r="A455" t="s">
        <v>2417</v>
      </c>
      <c r="B455" t="s">
        <v>416</v>
      </c>
      <c r="C455" t="s">
        <v>2418</v>
      </c>
      <c r="D455" t="s">
        <v>27</v>
      </c>
      <c r="F455">
        <v>9.4</v>
      </c>
      <c r="H455" s="6">
        <f>VLOOKUP(A455,NOMENCLATURE!$B$2:$O$4923,14,FALSE)</f>
        <v>6.4</v>
      </c>
      <c r="I455" s="31" t="e">
        <f>VLOOKUP(A455,'Synthèse des ventes 2022'!$A$1:$C$535,3,FALSE)</f>
        <v>#N/A</v>
      </c>
      <c r="J455">
        <v>13.16</v>
      </c>
      <c r="K455" s="6">
        <v>13.06</v>
      </c>
      <c r="L455">
        <v>1.4</v>
      </c>
      <c r="O455">
        <v>15.792</v>
      </c>
      <c r="P455" s="6">
        <f t="shared" si="14"/>
        <v>15.672000000000001</v>
      </c>
      <c r="U455">
        <v>1</v>
      </c>
    </row>
    <row r="456" spans="1:21" x14ac:dyDescent="0.25">
      <c r="A456" t="s">
        <v>2419</v>
      </c>
      <c r="B456" t="s">
        <v>416</v>
      </c>
      <c r="C456" t="s">
        <v>2420</v>
      </c>
      <c r="D456" t="s">
        <v>27</v>
      </c>
      <c r="F456">
        <v>9.4</v>
      </c>
      <c r="H456" s="6">
        <f>VLOOKUP(A456,NOMENCLATURE!$B$2:$O$4923,14,FALSE)</f>
        <v>7.2199999999999989</v>
      </c>
      <c r="I456" s="31" t="e">
        <f>VLOOKUP(A456,'Synthèse des ventes 2022'!$A$1:$C$535,3,FALSE)</f>
        <v>#N/A</v>
      </c>
      <c r="J456">
        <v>13.16</v>
      </c>
      <c r="K456" s="6">
        <v>13.16</v>
      </c>
      <c r="L456">
        <v>1.4</v>
      </c>
      <c r="O456">
        <v>15.792</v>
      </c>
      <c r="P456" s="6">
        <f t="shared" si="14"/>
        <v>15.792</v>
      </c>
      <c r="U456">
        <v>1</v>
      </c>
    </row>
    <row r="457" spans="1:21" x14ac:dyDescent="0.25">
      <c r="A457" t="s">
        <v>2421</v>
      </c>
      <c r="B457" t="s">
        <v>416</v>
      </c>
      <c r="C457" t="s">
        <v>2422</v>
      </c>
      <c r="D457" t="s">
        <v>27</v>
      </c>
      <c r="F457">
        <v>10.220000000000001</v>
      </c>
      <c r="H457" s="6">
        <f>VLOOKUP(A457,NOMENCLATURE!$B$2:$O$4923,14,FALSE)</f>
        <v>7.2199999999999989</v>
      </c>
      <c r="I457" s="31" t="e">
        <f>VLOOKUP(A457,'Synthèse des ventes 2022'!$A$1:$C$535,3,FALSE)</f>
        <v>#N/A</v>
      </c>
      <c r="J457">
        <v>15.33</v>
      </c>
      <c r="K457" s="6">
        <v>15.33</v>
      </c>
      <c r="L457">
        <v>1.5</v>
      </c>
      <c r="O457">
        <v>18.396000000000001</v>
      </c>
      <c r="P457" s="6">
        <f t="shared" si="14"/>
        <v>18.396000000000001</v>
      </c>
      <c r="U457">
        <v>1</v>
      </c>
    </row>
    <row r="458" spans="1:21" x14ac:dyDescent="0.25">
      <c r="A458" t="s">
        <v>2423</v>
      </c>
      <c r="B458" t="s">
        <v>416</v>
      </c>
      <c r="C458" t="s">
        <v>2424</v>
      </c>
      <c r="D458" t="s">
        <v>27</v>
      </c>
      <c r="F458">
        <v>3.55</v>
      </c>
      <c r="H458" s="6">
        <f>VLOOKUP(A458,NOMENCLATURE!$B$2:$O$4923,14,FALSE)</f>
        <v>2.0499999999999998</v>
      </c>
      <c r="I458" s="31" t="e">
        <f>VLOOKUP(A458,'Synthèse des ventes 2022'!$A$1:$C$535,3,FALSE)</f>
        <v>#N/A</v>
      </c>
      <c r="J458">
        <v>4.9749999999999996</v>
      </c>
      <c r="K458" s="6">
        <f>VLOOKUP(A458,NOMENCLATURE!$B$2:$L$4000,11,FALSE)</f>
        <v>4.9764999999999997</v>
      </c>
      <c r="L458">
        <v>1.4014085000000001</v>
      </c>
      <c r="O458">
        <v>5.97</v>
      </c>
      <c r="P458" s="6">
        <f t="shared" si="14"/>
        <v>5.9717999999999991</v>
      </c>
      <c r="U458">
        <v>1</v>
      </c>
    </row>
    <row r="459" spans="1:21" x14ac:dyDescent="0.25">
      <c r="A459" t="s">
        <v>2425</v>
      </c>
      <c r="B459" t="s">
        <v>416</v>
      </c>
      <c r="C459" t="s">
        <v>2396</v>
      </c>
      <c r="D459" t="s">
        <v>27</v>
      </c>
      <c r="F459">
        <v>8.9</v>
      </c>
      <c r="H459" s="6">
        <f>VLOOKUP(A459,NOMENCLATURE!$B$2:$O$4923,14,FALSE)</f>
        <v>6.4</v>
      </c>
      <c r="I459" s="31" t="e">
        <f>VLOOKUP(A459,'Synthèse des ventes 2022'!$A$1:$C$535,3,FALSE)</f>
        <v>#N/A</v>
      </c>
      <c r="J459">
        <v>12.49</v>
      </c>
      <c r="K459" s="6">
        <f>VLOOKUP(A459,NOMENCLATURE!$B$2:$L$4000,11,FALSE)</f>
        <v>12.493600000000001</v>
      </c>
      <c r="L459">
        <v>1.4033708</v>
      </c>
      <c r="O459">
        <v>14.988</v>
      </c>
      <c r="P459" s="6">
        <f t="shared" si="14"/>
        <v>14.992319999999999</v>
      </c>
      <c r="U459">
        <v>1</v>
      </c>
    </row>
    <row r="460" spans="1:21" x14ac:dyDescent="0.25">
      <c r="A460" t="s">
        <v>2426</v>
      </c>
      <c r="B460" t="s">
        <v>416</v>
      </c>
      <c r="C460" t="s">
        <v>2427</v>
      </c>
      <c r="D460" t="s">
        <v>27</v>
      </c>
      <c r="F460">
        <v>10.72</v>
      </c>
      <c r="H460" s="6">
        <f>VLOOKUP(A460,NOMENCLATURE!$B$2:$O$4923,14,FALSE)</f>
        <v>7.2199999999999989</v>
      </c>
      <c r="I460" s="31" t="e">
        <f>VLOOKUP(A460,'Synthèse des ventes 2022'!$A$1:$C$535,3,FALSE)</f>
        <v>#N/A</v>
      </c>
      <c r="J460">
        <v>15.08</v>
      </c>
      <c r="K460" s="6">
        <f>VLOOKUP(A460,NOMENCLATURE!$B$2:$L$4000,11,FALSE)</f>
        <v>15.084199999999999</v>
      </c>
      <c r="L460">
        <v>1.4067164000000001</v>
      </c>
      <c r="O460">
        <v>18.096</v>
      </c>
      <c r="P460" s="6">
        <f t="shared" si="14"/>
        <v>18.101039999999998</v>
      </c>
      <c r="Q460">
        <v>1</v>
      </c>
      <c r="U460">
        <v>1</v>
      </c>
    </row>
    <row r="461" spans="1:21" x14ac:dyDescent="0.25">
      <c r="A461" t="s">
        <v>2428</v>
      </c>
      <c r="B461" t="s">
        <v>416</v>
      </c>
      <c r="C461" t="s">
        <v>2429</v>
      </c>
      <c r="D461" t="s">
        <v>27</v>
      </c>
      <c r="F461">
        <v>4.9400000000000004</v>
      </c>
      <c r="H461" s="6">
        <f>VLOOKUP(A461,NOMENCLATURE!$B$2:$O$4923,14,FALSE)</f>
        <v>3.94</v>
      </c>
      <c r="I461" s="31" t="e">
        <f>VLOOKUP(A461,'Synthèse des ventes 2022'!$A$1:$C$535,3,FALSE)</f>
        <v>#N/A</v>
      </c>
      <c r="J461">
        <v>6.97</v>
      </c>
      <c r="K461" s="6">
        <f>VLOOKUP(A461,NOMENCLATURE!$B$2:$L$4000,11,FALSE)</f>
        <v>6.9718</v>
      </c>
      <c r="L461">
        <v>1.4109312000000001</v>
      </c>
      <c r="O461">
        <v>8.3640000000000008</v>
      </c>
      <c r="P461" s="6">
        <f t="shared" si="14"/>
        <v>8.3661599999999989</v>
      </c>
      <c r="U461">
        <v>1</v>
      </c>
    </row>
    <row r="462" spans="1:21" x14ac:dyDescent="0.25">
      <c r="A462" t="s">
        <v>2430</v>
      </c>
      <c r="B462" t="s">
        <v>416</v>
      </c>
      <c r="C462" t="s">
        <v>2431</v>
      </c>
      <c r="D462" t="s">
        <v>27</v>
      </c>
      <c r="F462">
        <v>3.59</v>
      </c>
      <c r="H462" s="6">
        <f>VLOOKUP(A462,NOMENCLATURE!$B$2:$O$4923,14,FALSE)</f>
        <v>2.7194999999999996</v>
      </c>
      <c r="I462" s="31" t="e">
        <f>VLOOKUP(A462,'Synthèse des ventes 2022'!$A$1:$C$535,3,FALSE)</f>
        <v>#N/A</v>
      </c>
      <c r="J462">
        <v>5.38</v>
      </c>
      <c r="K462" s="6">
        <f>VLOOKUP(A462,NOMENCLATURE!$B$2:$L$4000,11,FALSE)</f>
        <v>5.5792499999999992</v>
      </c>
      <c r="L462">
        <v>1.4986071999999999</v>
      </c>
      <c r="O462">
        <v>6.4560000000000004</v>
      </c>
      <c r="P462" s="6">
        <f t="shared" si="14"/>
        <v>6.6950999999999992</v>
      </c>
      <c r="U462">
        <v>1</v>
      </c>
    </row>
    <row r="463" spans="1:21" x14ac:dyDescent="0.25">
      <c r="A463" t="s">
        <v>2432</v>
      </c>
      <c r="B463" t="s">
        <v>416</v>
      </c>
      <c r="C463" t="s">
        <v>2433</v>
      </c>
      <c r="D463" t="s">
        <v>27</v>
      </c>
      <c r="F463">
        <v>2.2400000000000002</v>
      </c>
      <c r="H463" s="6">
        <f>VLOOKUP(A463,NOMENCLATURE!$B$2:$O$4923,14,FALSE)</f>
        <v>1.3029999999999999</v>
      </c>
      <c r="I463" s="31" t="e">
        <f>VLOOKUP(A463,'Synthèse des ventes 2022'!$A$1:$C$535,3,FALSE)</f>
        <v>#N/A</v>
      </c>
      <c r="J463">
        <v>3.36</v>
      </c>
      <c r="K463" s="6">
        <f>+H463*M463</f>
        <v>1.9544999999999999</v>
      </c>
      <c r="L463">
        <v>1.5</v>
      </c>
      <c r="M463" s="6">
        <v>1.5</v>
      </c>
      <c r="O463">
        <v>4.032</v>
      </c>
      <c r="P463" s="6">
        <f t="shared" si="14"/>
        <v>2.3453999999999997</v>
      </c>
      <c r="U463">
        <v>1</v>
      </c>
    </row>
    <row r="464" spans="1:21" x14ac:dyDescent="0.25">
      <c r="A464" t="s">
        <v>2434</v>
      </c>
      <c r="B464" t="s">
        <v>416</v>
      </c>
      <c r="C464" t="s">
        <v>2435</v>
      </c>
      <c r="D464" t="s">
        <v>27</v>
      </c>
      <c r="F464">
        <v>5.9640000000000004</v>
      </c>
      <c r="H464" s="6">
        <f>VLOOKUP(A464,NOMENCLATURE!$B$2:$O$4923,14,FALSE)</f>
        <v>5.2119999999999997</v>
      </c>
      <c r="I464" s="31" t="e">
        <f>VLOOKUP(A464,'Synthèse des ventes 2022'!$A$1:$C$535,3,FALSE)</f>
        <v>#N/A</v>
      </c>
      <c r="J464">
        <v>8.9480000000000004</v>
      </c>
      <c r="K464" s="6">
        <f>VLOOKUP(A464,NOMENCLATURE!$B$2:$L$4000,11,FALSE)</f>
        <v>9.3179999999999996</v>
      </c>
      <c r="L464">
        <v>1.5003352999999999</v>
      </c>
      <c r="M464" s="6">
        <v>1.5</v>
      </c>
      <c r="O464">
        <v>10.738</v>
      </c>
      <c r="P464" s="6">
        <f t="shared" si="14"/>
        <v>11.1816</v>
      </c>
      <c r="U464">
        <v>1</v>
      </c>
    </row>
    <row r="465" spans="1:21" x14ac:dyDescent="0.25">
      <c r="A465" t="s">
        <v>2436</v>
      </c>
      <c r="B465" t="s">
        <v>416</v>
      </c>
      <c r="C465" t="s">
        <v>2437</v>
      </c>
      <c r="D465" t="s">
        <v>27</v>
      </c>
      <c r="F465">
        <v>7.2050000000000001</v>
      </c>
      <c r="H465" s="6">
        <f>VLOOKUP(A465,NOMENCLATURE!$B$2:$O$4923,14,FALSE)</f>
        <v>6.5149999999999997</v>
      </c>
      <c r="I465" s="31" t="e">
        <f>VLOOKUP(A465,'Synthèse des ventes 2022'!$A$1:$C$535,3,FALSE)</f>
        <v>#N/A</v>
      </c>
      <c r="J465">
        <v>10.808</v>
      </c>
      <c r="K465" s="6">
        <f>+H465*M465</f>
        <v>9.7724999999999991</v>
      </c>
      <c r="L465">
        <v>1.5</v>
      </c>
      <c r="M465" s="6">
        <v>1.5</v>
      </c>
      <c r="O465">
        <v>12.97</v>
      </c>
      <c r="P465" s="6">
        <f t="shared" si="14"/>
        <v>11.726999999999999</v>
      </c>
      <c r="U465">
        <v>1</v>
      </c>
    </row>
    <row r="466" spans="1:21" x14ac:dyDescent="0.25">
      <c r="A466" t="s">
        <v>2438</v>
      </c>
      <c r="B466" t="s">
        <v>416</v>
      </c>
      <c r="C466" t="s">
        <v>2439</v>
      </c>
      <c r="D466" t="s">
        <v>27</v>
      </c>
      <c r="F466">
        <v>8.4</v>
      </c>
      <c r="H466" s="6">
        <f>VLOOKUP(A466,NOMENCLATURE!$B$2:$O$4923,14,FALSE)</f>
        <v>7.77</v>
      </c>
      <c r="I466" s="31" t="e">
        <f>VLOOKUP(A466,'Synthèse des ventes 2022'!$A$1:$C$535,3,FALSE)</f>
        <v>#N/A</v>
      </c>
      <c r="J466">
        <v>12.6</v>
      </c>
      <c r="K466" s="6">
        <f>VLOOKUP(A466,NOMENCLATURE!$B$2:$L$4000,11,FALSE)</f>
        <v>13.154999999999999</v>
      </c>
      <c r="L466">
        <v>1.5</v>
      </c>
      <c r="O466">
        <v>15.12</v>
      </c>
      <c r="P466" s="6">
        <f t="shared" si="14"/>
        <v>15.785999999999998</v>
      </c>
      <c r="U466">
        <v>1</v>
      </c>
    </row>
    <row r="467" spans="1:21" x14ac:dyDescent="0.25">
      <c r="A467" t="s">
        <v>2440</v>
      </c>
      <c r="B467" t="s">
        <v>416</v>
      </c>
      <c r="C467" t="s">
        <v>2441</v>
      </c>
      <c r="D467" t="s">
        <v>27</v>
      </c>
      <c r="F467">
        <v>6.55</v>
      </c>
      <c r="H467" s="6">
        <f>VLOOKUP(A467,NOMENCLATURE!$B$2:$O$4923,14,FALSE)</f>
        <v>5.8274999999999997</v>
      </c>
      <c r="I467" s="31" t="e">
        <f>VLOOKUP(A467,'Synthèse des ventes 2022'!$A$1:$C$535,3,FALSE)</f>
        <v>#N/A</v>
      </c>
      <c r="J467">
        <v>9.8249999999999993</v>
      </c>
      <c r="K467" s="6">
        <f>VLOOKUP(A467,NOMENCLATURE!$B$2:$L$4000,11,FALSE)</f>
        <v>10.241249999999999</v>
      </c>
      <c r="L467">
        <v>1.5</v>
      </c>
      <c r="O467">
        <v>11.79</v>
      </c>
      <c r="P467" s="6">
        <f t="shared" si="14"/>
        <v>12.289499999999999</v>
      </c>
      <c r="U467">
        <v>1</v>
      </c>
    </row>
    <row r="468" spans="1:21" x14ac:dyDescent="0.25">
      <c r="A468" t="s">
        <v>2442</v>
      </c>
      <c r="B468" t="s">
        <v>416</v>
      </c>
      <c r="C468" t="s">
        <v>2443</v>
      </c>
      <c r="D468" t="s">
        <v>27</v>
      </c>
      <c r="F468">
        <v>8.4</v>
      </c>
      <c r="H468" s="6">
        <f>VLOOKUP(A468,NOMENCLATURE!$B$2:$O$4923,14,FALSE)</f>
        <v>7.77</v>
      </c>
      <c r="I468" s="31" t="e">
        <f>VLOOKUP(A468,'Synthèse des ventes 2022'!$A$1:$C$535,3,FALSE)</f>
        <v>#N/A</v>
      </c>
      <c r="J468">
        <v>12.6</v>
      </c>
      <c r="K468" s="6" t="e">
        <f>VLOOKUP(A468,NOMENCLATURE!$B$2:$L$4000,11,FALSE)</f>
        <v>#N/A</v>
      </c>
      <c r="L468">
        <v>1.5</v>
      </c>
      <c r="O468">
        <v>15.12</v>
      </c>
      <c r="P468" s="6" t="e">
        <f t="shared" si="14"/>
        <v>#N/A</v>
      </c>
      <c r="U468">
        <v>1</v>
      </c>
    </row>
    <row r="469" spans="1:21" x14ac:dyDescent="0.25">
      <c r="A469" t="s">
        <v>2444</v>
      </c>
      <c r="B469" t="s">
        <v>416</v>
      </c>
      <c r="C469" t="s">
        <v>2445</v>
      </c>
      <c r="D469" t="s">
        <v>27</v>
      </c>
      <c r="F469">
        <v>6.55</v>
      </c>
      <c r="H469" s="6">
        <f>VLOOKUP(A469,NOMENCLATURE!$B$2:$O$4923,14,FALSE)</f>
        <v>5.8274999999999997</v>
      </c>
      <c r="I469" s="31" t="e">
        <f>VLOOKUP(A469,'Synthèse des ventes 2022'!$A$1:$C$535,3,FALSE)</f>
        <v>#N/A</v>
      </c>
      <c r="J469">
        <v>0</v>
      </c>
      <c r="K469" s="6" t="e">
        <f>VLOOKUP(A469,NOMENCLATURE!$B$2:$L$4000,11,FALSE)</f>
        <v>#N/A</v>
      </c>
      <c r="L469">
        <v>0</v>
      </c>
      <c r="O469">
        <v>0</v>
      </c>
      <c r="P469" s="6" t="e">
        <f t="shared" si="14"/>
        <v>#N/A</v>
      </c>
      <c r="U469">
        <v>1</v>
      </c>
    </row>
    <row r="470" spans="1:21" x14ac:dyDescent="0.25">
      <c r="A470" t="s">
        <v>2446</v>
      </c>
      <c r="B470" t="s">
        <v>416</v>
      </c>
      <c r="C470" t="s">
        <v>2447</v>
      </c>
      <c r="D470" t="s">
        <v>27</v>
      </c>
      <c r="F470">
        <v>7.66</v>
      </c>
      <c r="H470" s="6">
        <f>VLOOKUP(A470,NOMENCLATURE!$B$2:$O$4923,14,FALSE)</f>
        <v>6.9929999999999994</v>
      </c>
      <c r="I470" s="31" t="e">
        <f>VLOOKUP(A470,'Synthèse des ventes 2022'!$A$1:$C$535,3,FALSE)</f>
        <v>#N/A</v>
      </c>
      <c r="J470">
        <v>11.49</v>
      </c>
      <c r="K470" s="6">
        <f>VLOOKUP(A470,NOMENCLATURE!$B$2:$L$4000,11,FALSE)</f>
        <v>11.9895</v>
      </c>
      <c r="L470">
        <v>1.5</v>
      </c>
      <c r="O470">
        <v>13.788</v>
      </c>
      <c r="P470" s="6">
        <f t="shared" si="14"/>
        <v>14.3874</v>
      </c>
      <c r="U470">
        <v>1</v>
      </c>
    </row>
    <row r="471" spans="1:21" x14ac:dyDescent="0.25">
      <c r="A471" t="s">
        <v>2448</v>
      </c>
      <c r="B471" t="s">
        <v>416</v>
      </c>
      <c r="C471" t="s">
        <v>2449</v>
      </c>
      <c r="D471" t="s">
        <v>27</v>
      </c>
      <c r="F471">
        <v>5.44</v>
      </c>
      <c r="H471" s="6">
        <f>VLOOKUP(A471,NOMENCLATURE!$B$2:$O$4923,14,FALSE)</f>
        <v>4.6619999999999999</v>
      </c>
      <c r="I471" s="31" t="e">
        <f>VLOOKUP(A471,'Synthèse des ventes 2022'!$A$1:$C$535,3,FALSE)</f>
        <v>#N/A</v>
      </c>
      <c r="J471">
        <v>8.16</v>
      </c>
      <c r="K471" s="6">
        <f>VLOOKUP(A471,NOMENCLATURE!$B$2:$L$4000,11,FALSE)</f>
        <v>8.4929999999999986</v>
      </c>
      <c r="L471">
        <v>1.5</v>
      </c>
      <c r="O471">
        <v>9.7919999999999998</v>
      </c>
      <c r="P471" s="6">
        <f t="shared" si="14"/>
        <v>10.191599999999998</v>
      </c>
      <c r="U471">
        <v>1</v>
      </c>
    </row>
    <row r="472" spans="1:21" x14ac:dyDescent="0.25">
      <c r="A472" t="s">
        <v>2450</v>
      </c>
      <c r="B472" t="s">
        <v>416</v>
      </c>
      <c r="C472" t="s">
        <v>2451</v>
      </c>
      <c r="D472" t="s">
        <v>27</v>
      </c>
      <c r="F472">
        <v>6.92</v>
      </c>
      <c r="H472" s="6">
        <f>VLOOKUP(A472,NOMENCLATURE!$B$2:$O$4923,14,FALSE)</f>
        <v>6.2160000000000002</v>
      </c>
      <c r="I472" s="31" t="e">
        <f>VLOOKUP(A472,'Synthèse des ventes 2022'!$A$1:$C$535,3,FALSE)</f>
        <v>#N/A</v>
      </c>
      <c r="J472">
        <v>10.38</v>
      </c>
      <c r="K472" s="6">
        <f>VLOOKUP(A472,NOMENCLATURE!$B$2:$L$4000,11,FALSE)</f>
        <v>10.824</v>
      </c>
      <c r="L472">
        <v>1.5</v>
      </c>
      <c r="O472">
        <v>12.456</v>
      </c>
      <c r="P472" s="6">
        <f t="shared" si="14"/>
        <v>12.988799999999999</v>
      </c>
      <c r="U472">
        <v>1</v>
      </c>
    </row>
    <row r="473" spans="1:21" x14ac:dyDescent="0.25">
      <c r="A473" t="s">
        <v>2452</v>
      </c>
      <c r="B473" t="s">
        <v>416</v>
      </c>
      <c r="C473" t="s">
        <v>2453</v>
      </c>
      <c r="D473" t="s">
        <v>27</v>
      </c>
      <c r="F473">
        <v>5.44</v>
      </c>
      <c r="H473" s="6">
        <f>VLOOKUP(A473,NOMENCLATURE!$B$2:$O$4923,14,FALSE)</f>
        <v>4.6619999999999999</v>
      </c>
      <c r="I473" s="31" t="e">
        <f>VLOOKUP(A473,'Synthèse des ventes 2022'!$A$1:$C$535,3,FALSE)</f>
        <v>#N/A</v>
      </c>
      <c r="J473">
        <v>8.16</v>
      </c>
      <c r="K473" s="6">
        <f>VLOOKUP(A473,NOMENCLATURE!$B$2:$L$4000,11,FALSE)</f>
        <v>8.4929999999999986</v>
      </c>
      <c r="L473">
        <v>1.5</v>
      </c>
      <c r="O473">
        <v>9.7919999999999998</v>
      </c>
      <c r="P473" s="6">
        <f t="shared" si="14"/>
        <v>10.191599999999998</v>
      </c>
      <c r="U473">
        <v>1</v>
      </c>
    </row>
    <row r="474" spans="1:21" x14ac:dyDescent="0.25">
      <c r="A474" t="s">
        <v>2454</v>
      </c>
      <c r="B474" t="s">
        <v>416</v>
      </c>
      <c r="C474" t="s">
        <v>2455</v>
      </c>
      <c r="D474" t="s">
        <v>27</v>
      </c>
      <c r="F474">
        <v>8.4</v>
      </c>
      <c r="H474" s="6">
        <f>VLOOKUP(A474,NOMENCLATURE!$B$2:$O$4923,14,FALSE)</f>
        <v>7.77</v>
      </c>
      <c r="I474" s="31" t="e">
        <f>VLOOKUP(A474,'Synthèse des ventes 2022'!$A$1:$C$535,3,FALSE)</f>
        <v>#N/A</v>
      </c>
      <c r="J474">
        <v>12.6</v>
      </c>
      <c r="K474" s="6">
        <f>VLOOKUP(A474,NOMENCLATURE!$B$2:$L$4000,11,FALSE)</f>
        <v>13.154999999999999</v>
      </c>
      <c r="L474">
        <v>1.5</v>
      </c>
      <c r="O474">
        <v>15.12</v>
      </c>
      <c r="P474" s="6">
        <f t="shared" si="14"/>
        <v>15.785999999999998</v>
      </c>
      <c r="U474">
        <v>1</v>
      </c>
    </row>
    <row r="475" spans="1:21" x14ac:dyDescent="0.25">
      <c r="A475" t="s">
        <v>2456</v>
      </c>
      <c r="B475" t="s">
        <v>416</v>
      </c>
      <c r="C475" t="s">
        <v>2457</v>
      </c>
      <c r="D475" t="s">
        <v>27</v>
      </c>
      <c r="F475">
        <v>6.18</v>
      </c>
      <c r="H475" s="6">
        <f>VLOOKUP(A475,NOMENCLATURE!$B$2:$O$4923,14,FALSE)</f>
        <v>5.4389999999999992</v>
      </c>
      <c r="I475" s="31" t="e">
        <f>VLOOKUP(A475,'Synthèse des ventes 2022'!$A$1:$C$535,3,FALSE)</f>
        <v>#N/A</v>
      </c>
      <c r="J475">
        <v>9.27</v>
      </c>
      <c r="K475" s="6">
        <f>VLOOKUP(A475,NOMENCLATURE!$B$2:$L$4000,11,FALSE)</f>
        <v>9.6584999999999983</v>
      </c>
      <c r="L475">
        <v>1.5</v>
      </c>
      <c r="O475">
        <v>11.124000000000001</v>
      </c>
      <c r="P475" s="6">
        <f t="shared" si="14"/>
        <v>11.590199999999998</v>
      </c>
      <c r="U475">
        <v>1</v>
      </c>
    </row>
    <row r="476" spans="1:21" x14ac:dyDescent="0.25">
      <c r="A476" t="s">
        <v>2458</v>
      </c>
      <c r="B476" t="s">
        <v>416</v>
      </c>
      <c r="C476" t="s">
        <v>2459</v>
      </c>
      <c r="D476" t="s">
        <v>27</v>
      </c>
      <c r="F476">
        <v>6.92</v>
      </c>
      <c r="H476" s="6">
        <f>VLOOKUP(A476,NOMENCLATURE!$B$2:$O$4923,14,FALSE)</f>
        <v>6.2160000000000002</v>
      </c>
      <c r="I476" s="31" t="e">
        <f>VLOOKUP(A476,'Synthèse des ventes 2022'!$A$1:$C$535,3,FALSE)</f>
        <v>#N/A</v>
      </c>
      <c r="J476">
        <v>10.38</v>
      </c>
      <c r="K476" s="6">
        <f>VLOOKUP(A476,NOMENCLATURE!$B$2:$L$4000,11,FALSE)</f>
        <v>10.824</v>
      </c>
      <c r="L476">
        <v>1.5</v>
      </c>
      <c r="O476">
        <v>12.456</v>
      </c>
      <c r="P476" s="6">
        <f t="shared" si="14"/>
        <v>12.988799999999999</v>
      </c>
      <c r="U476">
        <v>1</v>
      </c>
    </row>
    <row r="477" spans="1:21" x14ac:dyDescent="0.25">
      <c r="A477" t="s">
        <v>2462</v>
      </c>
      <c r="B477" t="s">
        <v>28</v>
      </c>
      <c r="C477" t="s">
        <v>2463</v>
      </c>
      <c r="D477" t="s">
        <v>27</v>
      </c>
      <c r="F477">
        <v>0</v>
      </c>
      <c r="H477" s="6">
        <f>VLOOKUP(A477,NOMENCLATURE!$B$2:$O$4923,14,FALSE)</f>
        <v>819.35900000000004</v>
      </c>
      <c r="I477" s="31">
        <f>VLOOKUP(A477,'Synthèse des ventes 2022'!$A$1:$C$535,3,FALSE)</f>
        <v>1</v>
      </c>
      <c r="J477" s="1">
        <v>1700</v>
      </c>
      <c r="K477" s="11">
        <f>VLOOKUP(A477,NOMENCLATURE!$B$2:$L$4000,11,FALSE)</f>
        <v>1559.50882</v>
      </c>
      <c r="L477">
        <v>0</v>
      </c>
      <c r="O477" s="1">
        <v>2040</v>
      </c>
      <c r="P477" s="11">
        <f t="shared" si="14"/>
        <v>1871.410584</v>
      </c>
    </row>
    <row r="478" spans="1:21" x14ac:dyDescent="0.25">
      <c r="A478" t="s">
        <v>2464</v>
      </c>
      <c r="B478" t="s">
        <v>416</v>
      </c>
      <c r="C478" t="s">
        <v>2465</v>
      </c>
      <c r="D478" t="s">
        <v>27</v>
      </c>
      <c r="F478">
        <v>0</v>
      </c>
      <c r="H478" s="6">
        <f>VLOOKUP(A478,NOMENCLATURE!$B$2:$O$4923,14,FALSE)</f>
        <v>551.05700000000002</v>
      </c>
      <c r="I478" s="31">
        <f>VLOOKUP(A478,'Synthèse des ventes 2022'!$A$1:$C$535,3,FALSE)</f>
        <v>1</v>
      </c>
      <c r="J478" s="1">
        <v>1040.5999999999999</v>
      </c>
      <c r="K478" s="11">
        <f>VLOOKUP(A478,NOMENCLATURE!$B$2:$L$4000,11,FALSE)</f>
        <v>944.92821001200002</v>
      </c>
      <c r="L478">
        <v>1.5313300000000001</v>
      </c>
      <c r="O478" s="1">
        <v>1248.72</v>
      </c>
      <c r="P478" s="11">
        <f t="shared" si="14"/>
        <v>1133.9138520143999</v>
      </c>
    </row>
    <row r="479" spans="1:21" x14ac:dyDescent="0.25">
      <c r="A479" t="s">
        <v>2466</v>
      </c>
      <c r="B479" t="s">
        <v>43</v>
      </c>
      <c r="C479" t="s">
        <v>2467</v>
      </c>
      <c r="D479" t="s">
        <v>27</v>
      </c>
      <c r="F479">
        <v>0</v>
      </c>
      <c r="H479" s="6">
        <f>VLOOKUP(A479,NOMENCLATURE!$B$2:$O$4923,14,FALSE)</f>
        <v>650.23410000000001</v>
      </c>
      <c r="I479" s="31">
        <f>VLOOKUP(A479,'Synthèse des ventes 2022'!$A$1:$C$535,3,FALSE)</f>
        <v>2</v>
      </c>
      <c r="J479" s="1">
        <v>1413</v>
      </c>
      <c r="K479" s="11">
        <f>NOMENCLATURE!L1188</f>
        <v>1429.1256496320002</v>
      </c>
      <c r="L479">
        <v>0</v>
      </c>
      <c r="O479" s="1">
        <v>1695.6</v>
      </c>
      <c r="P479" s="11">
        <f t="shared" si="14"/>
        <v>1714.9507795584002</v>
      </c>
    </row>
    <row r="480" spans="1:21" x14ac:dyDescent="0.25">
      <c r="A480" t="s">
        <v>2501</v>
      </c>
      <c r="B480" t="s">
        <v>416</v>
      </c>
      <c r="C480" t="s">
        <v>2502</v>
      </c>
      <c r="D480" t="s">
        <v>27</v>
      </c>
      <c r="F480">
        <v>0</v>
      </c>
      <c r="H480" s="6">
        <f>VLOOKUP(A480,NOMENCLATURE!$B$2:$O$4923,14,FALSE)</f>
        <v>264.34699999999998</v>
      </c>
      <c r="I480" s="31">
        <f>VLOOKUP(A480,'Synthèse des ventes 2022'!$A$1:$C$535,3,FALSE)</f>
        <v>2</v>
      </c>
      <c r="J480">
        <v>450</v>
      </c>
      <c r="K480" s="6">
        <f>VLOOKUP(A480,NOMENCLATURE!$B$2:$L$4000,11,FALSE)</f>
        <v>382.39217000000002</v>
      </c>
      <c r="L480">
        <v>0</v>
      </c>
      <c r="O480">
        <v>540</v>
      </c>
      <c r="P480" s="6">
        <f t="shared" si="14"/>
        <v>458.87060400000001</v>
      </c>
    </row>
    <row r="481" spans="1:21" x14ac:dyDescent="0.25">
      <c r="A481" t="s">
        <v>2505</v>
      </c>
      <c r="B481" t="s">
        <v>416</v>
      </c>
      <c r="C481" t="s">
        <v>2506</v>
      </c>
      <c r="D481" t="s">
        <v>27</v>
      </c>
      <c r="F481">
        <v>0</v>
      </c>
      <c r="H481" s="6">
        <f>VLOOKUP(A481,NOMENCLATURE!$B$2:$O$4923,14,FALSE)</f>
        <v>30.254999999999999</v>
      </c>
      <c r="I481" s="31" t="e">
        <f>VLOOKUP(A481,'Synthèse des ventes 2022'!$A$1:$C$535,3,FALSE)</f>
        <v>#N/A</v>
      </c>
      <c r="J481">
        <v>42.9</v>
      </c>
      <c r="K481" s="6">
        <f>VLOOKUP(A481,NOMENCLATURE!$B$2:$L$4000,11,FALSE)</f>
        <v>42.467499999999994</v>
      </c>
      <c r="L481">
        <v>0</v>
      </c>
      <c r="O481">
        <v>51.48</v>
      </c>
      <c r="P481" s="6">
        <f t="shared" si="14"/>
        <v>50.960999999999991</v>
      </c>
    </row>
    <row r="482" spans="1:21" x14ac:dyDescent="0.25">
      <c r="A482" t="s">
        <v>2521</v>
      </c>
      <c r="B482" t="s">
        <v>416</v>
      </c>
      <c r="C482" t="s">
        <v>2522</v>
      </c>
      <c r="D482" t="s">
        <v>27</v>
      </c>
      <c r="F482">
        <v>0</v>
      </c>
      <c r="H482" s="6">
        <f>VLOOKUP(A482,NOMENCLATURE!$B$2:$O$4923,14,FALSE)</f>
        <v>33.265000000000001</v>
      </c>
      <c r="I482" s="31" t="e">
        <f>VLOOKUP(A482,'Synthèse des ventes 2022'!$A$1:$C$535,3,FALSE)</f>
        <v>#N/A</v>
      </c>
      <c r="J482">
        <v>46.9</v>
      </c>
      <c r="K482" s="6">
        <f>VLOOKUP(A482,NOMENCLATURE!$B$2:$L$4000,11,FALSE)</f>
        <v>46.681499999999993</v>
      </c>
      <c r="L482">
        <v>0</v>
      </c>
      <c r="O482">
        <v>56.28</v>
      </c>
      <c r="P482" s="6">
        <f t="shared" si="14"/>
        <v>56.017799999999987</v>
      </c>
    </row>
    <row r="483" spans="1:21" x14ac:dyDescent="0.25">
      <c r="A483" t="s">
        <v>2525</v>
      </c>
      <c r="B483" t="s">
        <v>416</v>
      </c>
      <c r="C483" t="s">
        <v>2526</v>
      </c>
      <c r="D483" t="s">
        <v>27</v>
      </c>
      <c r="F483">
        <v>0</v>
      </c>
      <c r="H483" s="6">
        <f>VLOOKUP(A483,NOMENCLATURE!$B$2:$O$4923,14,FALSE)</f>
        <v>22.94</v>
      </c>
      <c r="I483" s="31" t="e">
        <f>VLOOKUP(A483,'Synthèse des ventes 2022'!$A$1:$C$535,3,FALSE)</f>
        <v>#N/A</v>
      </c>
      <c r="J483">
        <v>37.17</v>
      </c>
      <c r="K483" s="6">
        <f>VLOOKUP(A483,NOMENCLATURE!$B$2:$L$4000,11,FALSE)</f>
        <v>33.572000000000003</v>
      </c>
      <c r="L483">
        <v>0</v>
      </c>
      <c r="O483">
        <v>44.603999999999999</v>
      </c>
      <c r="P483" s="6">
        <f t="shared" si="14"/>
        <v>40.2864</v>
      </c>
    </row>
    <row r="484" spans="1:21" x14ac:dyDescent="0.25">
      <c r="A484" t="s">
        <v>2531</v>
      </c>
      <c r="B484" t="s">
        <v>416</v>
      </c>
      <c r="C484" t="s">
        <v>2532</v>
      </c>
      <c r="D484" t="s">
        <v>27</v>
      </c>
      <c r="F484">
        <v>0</v>
      </c>
      <c r="H484" s="6">
        <f>VLOOKUP(A484,NOMENCLATURE!$B$2:$O$4923,14,FALSE)</f>
        <v>211.78199999999998</v>
      </c>
      <c r="I484" s="31" t="e">
        <f>VLOOKUP(A484,'Synthèse des ventes 2022'!$A$1:$C$535,3,FALSE)</f>
        <v>#N/A</v>
      </c>
      <c r="J484">
        <v>400</v>
      </c>
      <c r="K484" s="6">
        <f>VLOOKUP(A484,NOMENCLATURE!$B$2:$L$4000,11,FALSE)</f>
        <v>423.58799999999997</v>
      </c>
      <c r="L484">
        <v>0</v>
      </c>
      <c r="O484">
        <v>480</v>
      </c>
      <c r="P484" s="6">
        <f t="shared" si="14"/>
        <v>508.30559999999991</v>
      </c>
    </row>
    <row r="485" spans="1:21" x14ac:dyDescent="0.25">
      <c r="A485" t="s">
        <v>2533</v>
      </c>
      <c r="B485" t="s">
        <v>416</v>
      </c>
      <c r="C485" t="s">
        <v>2534</v>
      </c>
      <c r="D485" t="s">
        <v>27</v>
      </c>
      <c r="F485">
        <v>0</v>
      </c>
      <c r="H485" s="6">
        <f>VLOOKUP(A485,NOMENCLATURE!$B$2:$O$4923,14,FALSE)</f>
        <v>45.6</v>
      </c>
      <c r="I485" s="31" t="e">
        <f>VLOOKUP(A485,'Synthèse des ventes 2022'!$A$1:$C$535,3,FALSE)</f>
        <v>#N/A</v>
      </c>
      <c r="J485">
        <v>380.51</v>
      </c>
      <c r="K485" s="6">
        <f>VLOOKUP(A485,NOMENCLATURE!$B$2:$L$4000,11,FALSE)</f>
        <v>68.400000000000006</v>
      </c>
      <c r="L485">
        <v>1.5253346999999999</v>
      </c>
      <c r="O485">
        <v>456.61200000000002</v>
      </c>
      <c r="P485" s="6">
        <f t="shared" si="14"/>
        <v>82.08</v>
      </c>
    </row>
    <row r="486" spans="1:21" x14ac:dyDescent="0.25">
      <c r="A486" t="s">
        <v>2552</v>
      </c>
      <c r="B486" t="s">
        <v>416</v>
      </c>
      <c r="C486" t="s">
        <v>2553</v>
      </c>
      <c r="D486" t="s">
        <v>27</v>
      </c>
      <c r="E486" t="s">
        <v>917</v>
      </c>
      <c r="F486">
        <v>0</v>
      </c>
      <c r="H486" s="6">
        <f>VLOOKUP(A486,NOMENCLATURE!$B$2:$O$4923,14,FALSE)</f>
        <v>3.8849999999999998</v>
      </c>
      <c r="I486" s="31" t="e">
        <f>VLOOKUP(A486,'Synthèse des ventes 2022'!$A$1:$C$535,3,FALSE)</f>
        <v>#N/A</v>
      </c>
      <c r="J486">
        <v>8.16</v>
      </c>
      <c r="K486" s="6">
        <f>VLOOKUP(A486,NOMENCLATURE!$B$2:$L$4000,11,FALSE)</f>
        <v>9.5775000000000006</v>
      </c>
      <c r="L486">
        <v>1.5</v>
      </c>
      <c r="O486">
        <v>9.7919999999999998</v>
      </c>
      <c r="P486" s="6">
        <f t="shared" si="14"/>
        <v>11.493</v>
      </c>
      <c r="U486">
        <v>1</v>
      </c>
    </row>
    <row r="487" spans="1:21" x14ac:dyDescent="0.25">
      <c r="A487" t="s">
        <v>2561</v>
      </c>
      <c r="B487" t="s">
        <v>416</v>
      </c>
      <c r="C487" t="s">
        <v>495</v>
      </c>
      <c r="D487" t="s">
        <v>27</v>
      </c>
      <c r="F487">
        <v>0</v>
      </c>
      <c r="H487" s="6">
        <f>VLOOKUP(A487,NOMENCLATURE!$B$2:$O$4923,14,FALSE)</f>
        <v>390.5652</v>
      </c>
      <c r="I487" s="31" t="e">
        <f>VLOOKUP(A487,'Synthèse des ventes 2022'!$A$1:$C$535,3,FALSE)</f>
        <v>#N/A</v>
      </c>
      <c r="J487">
        <v>430.77</v>
      </c>
      <c r="K487" s="6">
        <f>VLOOKUP(A487,NOMENCLATURE!$B$2:$L$4000,11,FALSE)</f>
        <v>618.82676800000013</v>
      </c>
      <c r="L487">
        <v>0</v>
      </c>
      <c r="O487">
        <v>516.92399999999998</v>
      </c>
      <c r="P487" s="6">
        <f t="shared" si="14"/>
        <v>742.59212160000016</v>
      </c>
    </row>
    <row r="488" spans="1:21" x14ac:dyDescent="0.25">
      <c r="A488" t="s">
        <v>2596</v>
      </c>
      <c r="B488" t="s">
        <v>416</v>
      </c>
      <c r="C488" t="s">
        <v>2597</v>
      </c>
      <c r="D488" t="s">
        <v>27</v>
      </c>
      <c r="E488" t="s">
        <v>917</v>
      </c>
      <c r="F488">
        <v>5.2549999999999999</v>
      </c>
      <c r="H488" s="6">
        <f>VLOOKUP(A488,NOMENCLATURE!$B$2:$O$4923,14,FALSE)</f>
        <v>4.4677499999999997</v>
      </c>
      <c r="I488" s="31" t="e">
        <f>VLOOKUP(A488,'Synthèse des ventes 2022'!$A$1:$C$535,3,FALSE)</f>
        <v>#N/A</v>
      </c>
      <c r="J488">
        <v>9.8249999999999993</v>
      </c>
      <c r="K488" s="6" t="e">
        <f>VLOOKUP(A488,NOMENCLATURE!$B$2:$L$4000,11,FALSE)</f>
        <v>#N/A</v>
      </c>
      <c r="L488">
        <v>1.869648</v>
      </c>
      <c r="O488">
        <v>11.79</v>
      </c>
      <c r="P488" s="6" t="e">
        <f t="shared" si="14"/>
        <v>#N/A</v>
      </c>
      <c r="U488">
        <v>1</v>
      </c>
    </row>
    <row r="489" spans="1:21" x14ac:dyDescent="0.25">
      <c r="A489" t="s">
        <v>2598</v>
      </c>
      <c r="B489" t="s">
        <v>416</v>
      </c>
      <c r="C489" t="s">
        <v>2599</v>
      </c>
      <c r="D489" t="s">
        <v>27</v>
      </c>
      <c r="E489" t="s">
        <v>917</v>
      </c>
      <c r="F489">
        <v>4.0999999999999996</v>
      </c>
      <c r="H489" s="6">
        <f>VLOOKUP(A489,NOMENCLATURE!$B$2:$O$4923,14,FALSE)</f>
        <v>3.2574999999999998</v>
      </c>
      <c r="I489" s="31" t="e">
        <f>VLOOKUP(A489,'Synthèse des ventes 2022'!$A$1:$C$535,3,FALSE)</f>
        <v>#N/A</v>
      </c>
      <c r="J489">
        <v>6.15</v>
      </c>
      <c r="K489" s="6">
        <f>+H489*M489</f>
        <v>4.8862499999999995</v>
      </c>
      <c r="L489">
        <v>1.5</v>
      </c>
      <c r="M489" s="6">
        <v>1.5</v>
      </c>
      <c r="O489">
        <v>7.38</v>
      </c>
      <c r="P489" s="6">
        <f t="shared" si="14"/>
        <v>5.8634999999999993</v>
      </c>
      <c r="U489">
        <v>1</v>
      </c>
    </row>
    <row r="490" spans="1:21" x14ac:dyDescent="0.25">
      <c r="A490" t="s">
        <v>2600</v>
      </c>
      <c r="B490" t="s">
        <v>416</v>
      </c>
      <c r="C490" t="s">
        <v>2601</v>
      </c>
      <c r="D490" t="s">
        <v>27</v>
      </c>
      <c r="F490">
        <v>0</v>
      </c>
      <c r="H490" s="6">
        <f>VLOOKUP(A490,NOMENCLATURE!$B$2:$O$4923,14,FALSE)</f>
        <v>658.35079999999994</v>
      </c>
      <c r="I490" s="31" t="e">
        <f>VLOOKUP(A490,'Synthèse des ventes 2022'!$A$1:$C$535,3,FALSE)</f>
        <v>#N/A</v>
      </c>
      <c r="J490">
        <v>982.18</v>
      </c>
      <c r="K490" s="6" t="e">
        <f>NOMENCLATURE!#REF!</f>
        <v>#REF!</v>
      </c>
      <c r="L490">
        <v>0</v>
      </c>
      <c r="O490" s="1">
        <v>1178.616</v>
      </c>
      <c r="P490" s="11" t="e">
        <f t="shared" si="14"/>
        <v>#REF!</v>
      </c>
    </row>
    <row r="491" spans="1:21" x14ac:dyDescent="0.25">
      <c r="A491" t="s">
        <v>2606</v>
      </c>
      <c r="B491" t="s">
        <v>416</v>
      </c>
      <c r="C491" t="s">
        <v>2607</v>
      </c>
      <c r="D491" t="s">
        <v>27</v>
      </c>
      <c r="F491">
        <v>0</v>
      </c>
      <c r="H491" s="6">
        <f>VLOOKUP(A491,NOMENCLATURE!$B$2:$O$4923,14,FALSE)</f>
        <v>890.005</v>
      </c>
      <c r="I491" s="31" t="e">
        <f>VLOOKUP(A491,'Synthèse des ventes 2022'!$A$1:$C$535,3,FALSE)</f>
        <v>#N/A</v>
      </c>
      <c r="J491" s="1">
        <v>1512</v>
      </c>
      <c r="K491" s="11" t="e">
        <f>VLOOKUP(A491,NOMENCLATURE!$B$2:$L$4000,11,FALSE)</f>
        <v>#N/A</v>
      </c>
      <c r="L491">
        <v>0</v>
      </c>
      <c r="O491" s="1">
        <v>1814.4</v>
      </c>
      <c r="P491" s="11" t="e">
        <f t="shared" si="14"/>
        <v>#N/A</v>
      </c>
      <c r="Q491">
        <v>1</v>
      </c>
      <c r="R491">
        <v>1</v>
      </c>
      <c r="S491">
        <v>1</v>
      </c>
      <c r="T491">
        <v>1</v>
      </c>
    </row>
    <row r="492" spans="1:21" x14ac:dyDescent="0.25">
      <c r="A492" t="s">
        <v>2608</v>
      </c>
      <c r="B492" t="s">
        <v>416</v>
      </c>
      <c r="C492" t="s">
        <v>2609</v>
      </c>
      <c r="D492" t="s">
        <v>27</v>
      </c>
      <c r="E492" t="s">
        <v>917</v>
      </c>
      <c r="F492">
        <v>0</v>
      </c>
      <c r="H492" s="6" t="e">
        <f>VLOOKUP(A492,NOMENCLATURE!$B$2:$O$4923,14,FALSE)</f>
        <v>#N/A</v>
      </c>
      <c r="I492" s="31" t="e">
        <f>VLOOKUP(A492,'Synthèse des ventes 2022'!$A$1:$C$535,3,FALSE)</f>
        <v>#N/A</v>
      </c>
      <c r="J492">
        <v>8.16</v>
      </c>
      <c r="K492" s="6" t="e">
        <f>VLOOKUP(A492,NOMENCLATURE!$B$2:$L$4000,11,FALSE)</f>
        <v>#N/A</v>
      </c>
      <c r="L492">
        <v>1.5</v>
      </c>
      <c r="O492">
        <v>9.7919999999999998</v>
      </c>
      <c r="P492" s="6" t="e">
        <f t="shared" si="14"/>
        <v>#N/A</v>
      </c>
      <c r="U492">
        <v>1</v>
      </c>
    </row>
    <row r="493" spans="1:21" x14ac:dyDescent="0.25">
      <c r="A493" t="s">
        <v>2610</v>
      </c>
      <c r="B493" t="s">
        <v>416</v>
      </c>
      <c r="C493" t="s">
        <v>2611</v>
      </c>
      <c r="D493" t="s">
        <v>27</v>
      </c>
      <c r="E493" t="s">
        <v>917</v>
      </c>
      <c r="F493">
        <v>0</v>
      </c>
      <c r="H493" s="6" t="e">
        <f>VLOOKUP(A493,NOMENCLATURE!$B$2:$O$4923,14,FALSE)</f>
        <v>#N/A</v>
      </c>
      <c r="I493" s="31" t="e">
        <f>VLOOKUP(A493,'Synthèse des ventes 2022'!$A$1:$C$535,3,FALSE)</f>
        <v>#N/A</v>
      </c>
      <c r="J493">
        <v>12.6</v>
      </c>
      <c r="K493" s="6" t="e">
        <f>VLOOKUP(A493,NOMENCLATURE!$B$2:$L$4000,11,FALSE)</f>
        <v>#N/A</v>
      </c>
      <c r="L493">
        <v>1.5</v>
      </c>
      <c r="O493">
        <v>15.12</v>
      </c>
      <c r="P493" s="6" t="e">
        <f t="shared" si="14"/>
        <v>#N/A</v>
      </c>
      <c r="U493">
        <v>1</v>
      </c>
    </row>
    <row r="494" spans="1:21" x14ac:dyDescent="0.25">
      <c r="A494" t="s">
        <v>2612</v>
      </c>
      <c r="B494" t="s">
        <v>416</v>
      </c>
      <c r="C494" t="s">
        <v>2613</v>
      </c>
      <c r="D494" t="s">
        <v>27</v>
      </c>
      <c r="E494" t="s">
        <v>917</v>
      </c>
      <c r="F494">
        <v>0</v>
      </c>
      <c r="H494" s="6" t="e">
        <f>VLOOKUP(A494,NOMENCLATURE!$B$2:$O$4923,14,FALSE)</f>
        <v>#N/A</v>
      </c>
      <c r="I494" s="31" t="e">
        <f>VLOOKUP(A494,'Synthèse des ventes 2022'!$A$1:$C$535,3,FALSE)</f>
        <v>#N/A</v>
      </c>
      <c r="J494">
        <v>10.38</v>
      </c>
      <c r="K494" s="6" t="e">
        <f>VLOOKUP(A494,NOMENCLATURE!$B$2:$L$4000,11,FALSE)</f>
        <v>#N/A</v>
      </c>
      <c r="L494">
        <v>1.5</v>
      </c>
      <c r="O494">
        <v>12.456</v>
      </c>
      <c r="P494" s="6" t="e">
        <f t="shared" si="14"/>
        <v>#N/A</v>
      </c>
      <c r="U494">
        <v>1</v>
      </c>
    </row>
    <row r="495" spans="1:21" x14ac:dyDescent="0.25">
      <c r="A495" t="s">
        <v>854</v>
      </c>
      <c r="B495" t="s">
        <v>43</v>
      </c>
      <c r="C495" t="s">
        <v>855</v>
      </c>
      <c r="D495" t="s">
        <v>856</v>
      </c>
      <c r="E495" t="s">
        <v>36</v>
      </c>
      <c r="F495">
        <v>29.54</v>
      </c>
      <c r="I495" s="31" t="e">
        <f>VLOOKUP(A495,'Synthèse des ventes 2022'!$A$1:$C$535,3,FALSE)</f>
        <v>#N/A</v>
      </c>
      <c r="J495">
        <v>44.31</v>
      </c>
      <c r="K495" s="6" t="str">
        <f t="shared" ref="K495:K503" si="15">IF(H495="","",H495*L495)</f>
        <v/>
      </c>
      <c r="L495">
        <v>1.5</v>
      </c>
      <c r="O495">
        <v>53.17</v>
      </c>
      <c r="P495" s="6" t="str">
        <f t="shared" si="14"/>
        <v/>
      </c>
    </row>
    <row r="496" spans="1:21" x14ac:dyDescent="0.25">
      <c r="A496" t="s">
        <v>857</v>
      </c>
      <c r="B496" t="s">
        <v>43</v>
      </c>
      <c r="C496" t="s">
        <v>858</v>
      </c>
      <c r="D496" t="s">
        <v>856</v>
      </c>
      <c r="E496" t="s">
        <v>36</v>
      </c>
      <c r="F496">
        <v>29.54</v>
      </c>
      <c r="I496" s="31" t="e">
        <f>VLOOKUP(A496,'Synthèse des ventes 2022'!$A$1:$C$535,3,FALSE)</f>
        <v>#N/A</v>
      </c>
      <c r="J496">
        <v>44.31</v>
      </c>
      <c r="K496" s="6" t="str">
        <f t="shared" si="15"/>
        <v/>
      </c>
      <c r="L496">
        <v>1.5</v>
      </c>
      <c r="O496">
        <v>53.17</v>
      </c>
      <c r="P496" s="6" t="str">
        <f t="shared" si="14"/>
        <v/>
      </c>
    </row>
    <row r="497" spans="1:21" x14ac:dyDescent="0.25">
      <c r="A497" t="s">
        <v>859</v>
      </c>
      <c r="B497" t="s">
        <v>43</v>
      </c>
      <c r="C497" t="s">
        <v>860</v>
      </c>
      <c r="D497" t="s">
        <v>856</v>
      </c>
      <c r="E497" t="s">
        <v>36</v>
      </c>
      <c r="F497">
        <v>29.54</v>
      </c>
      <c r="I497" s="31" t="e">
        <f>VLOOKUP(A497,'Synthèse des ventes 2022'!$A$1:$C$535,3,FALSE)</f>
        <v>#N/A</v>
      </c>
      <c r="J497">
        <v>44.31</v>
      </c>
      <c r="K497" s="6" t="str">
        <f t="shared" si="15"/>
        <v/>
      </c>
      <c r="L497">
        <v>1.5</v>
      </c>
      <c r="O497">
        <v>53.17</v>
      </c>
      <c r="P497" s="6" t="str">
        <f t="shared" si="14"/>
        <v/>
      </c>
    </row>
    <row r="498" spans="1:21" x14ac:dyDescent="0.25">
      <c r="A498" t="s">
        <v>861</v>
      </c>
      <c r="B498" t="s">
        <v>43</v>
      </c>
      <c r="C498" t="s">
        <v>862</v>
      </c>
      <c r="D498" t="s">
        <v>856</v>
      </c>
      <c r="E498" t="s">
        <v>36</v>
      </c>
      <c r="F498">
        <v>29.54</v>
      </c>
      <c r="I498" s="31" t="e">
        <f>VLOOKUP(A498,'Synthèse des ventes 2022'!$A$1:$C$535,3,FALSE)</f>
        <v>#N/A</v>
      </c>
      <c r="J498">
        <v>44.31</v>
      </c>
      <c r="K498" s="6" t="str">
        <f t="shared" si="15"/>
        <v/>
      </c>
      <c r="L498">
        <v>1.5</v>
      </c>
      <c r="O498">
        <v>53.17</v>
      </c>
      <c r="P498" s="6" t="str">
        <f t="shared" si="14"/>
        <v/>
      </c>
    </row>
    <row r="499" spans="1:21" x14ac:dyDescent="0.25">
      <c r="A499" t="s">
        <v>863</v>
      </c>
      <c r="B499" t="s">
        <v>43</v>
      </c>
      <c r="C499" t="s">
        <v>864</v>
      </c>
      <c r="D499" t="s">
        <v>856</v>
      </c>
      <c r="E499" t="s">
        <v>36</v>
      </c>
      <c r="F499">
        <v>29.54</v>
      </c>
      <c r="I499" s="31" t="e">
        <f>VLOOKUP(A499,'Synthèse des ventes 2022'!$A$1:$C$535,3,FALSE)</f>
        <v>#N/A</v>
      </c>
      <c r="J499">
        <v>44.31</v>
      </c>
      <c r="K499" s="6" t="str">
        <f t="shared" si="15"/>
        <v/>
      </c>
      <c r="L499">
        <v>1.5</v>
      </c>
      <c r="O499">
        <v>53.17</v>
      </c>
      <c r="P499" s="6" t="str">
        <f t="shared" si="14"/>
        <v/>
      </c>
    </row>
    <row r="500" spans="1:21" x14ac:dyDescent="0.25">
      <c r="A500" t="s">
        <v>865</v>
      </c>
      <c r="B500" t="s">
        <v>43</v>
      </c>
      <c r="C500" t="s">
        <v>866</v>
      </c>
      <c r="D500" t="s">
        <v>856</v>
      </c>
      <c r="E500" t="s">
        <v>36</v>
      </c>
      <c r="F500">
        <v>29.54</v>
      </c>
      <c r="I500" s="31" t="e">
        <f>VLOOKUP(A500,'Synthèse des ventes 2022'!$A$1:$C$535,3,FALSE)</f>
        <v>#N/A</v>
      </c>
      <c r="J500">
        <v>44.31</v>
      </c>
      <c r="K500" s="6" t="str">
        <f t="shared" si="15"/>
        <v/>
      </c>
      <c r="L500">
        <v>1.5</v>
      </c>
      <c r="O500">
        <v>53.17</v>
      </c>
      <c r="P500" s="6" t="str">
        <f t="shared" si="14"/>
        <v/>
      </c>
    </row>
    <row r="501" spans="1:21" x14ac:dyDescent="0.25">
      <c r="A501" t="s">
        <v>867</v>
      </c>
      <c r="B501" t="s">
        <v>43</v>
      </c>
      <c r="C501" t="s">
        <v>868</v>
      </c>
      <c r="D501" t="s">
        <v>856</v>
      </c>
      <c r="E501" t="s">
        <v>36</v>
      </c>
      <c r="F501">
        <v>29.54</v>
      </c>
      <c r="I501" s="31" t="e">
        <f>VLOOKUP(A501,'Synthèse des ventes 2022'!$A$1:$C$535,3,FALSE)</f>
        <v>#N/A</v>
      </c>
      <c r="J501">
        <v>44.31</v>
      </c>
      <c r="K501" s="6" t="str">
        <f t="shared" si="15"/>
        <v/>
      </c>
      <c r="L501">
        <v>1.5</v>
      </c>
      <c r="O501">
        <v>53.17</v>
      </c>
      <c r="P501" s="6" t="str">
        <f t="shared" si="14"/>
        <v/>
      </c>
    </row>
    <row r="502" spans="1:21" x14ac:dyDescent="0.25">
      <c r="A502" t="s">
        <v>869</v>
      </c>
      <c r="B502" t="s">
        <v>43</v>
      </c>
      <c r="C502" t="s">
        <v>870</v>
      </c>
      <c r="D502" t="s">
        <v>856</v>
      </c>
      <c r="E502" t="s">
        <v>36</v>
      </c>
      <c r="F502">
        <v>29.54</v>
      </c>
      <c r="I502" s="31" t="e">
        <f>VLOOKUP(A502,'Synthèse des ventes 2022'!$A$1:$C$535,3,FALSE)</f>
        <v>#N/A</v>
      </c>
      <c r="J502">
        <v>44.31</v>
      </c>
      <c r="K502" s="6" t="str">
        <f t="shared" si="15"/>
        <v/>
      </c>
      <c r="L502">
        <v>1.5</v>
      </c>
      <c r="O502">
        <v>53.17</v>
      </c>
      <c r="P502" s="6" t="str">
        <f t="shared" si="14"/>
        <v/>
      </c>
    </row>
    <row r="503" spans="1:21" x14ac:dyDescent="0.25">
      <c r="A503" t="s">
        <v>871</v>
      </c>
      <c r="B503" t="s">
        <v>43</v>
      </c>
      <c r="C503" t="s">
        <v>872</v>
      </c>
      <c r="D503" t="s">
        <v>856</v>
      </c>
      <c r="E503" t="s">
        <v>36</v>
      </c>
      <c r="F503">
        <v>29.54</v>
      </c>
      <c r="I503" s="31" t="e">
        <f>VLOOKUP(A503,'Synthèse des ventes 2022'!$A$1:$C$535,3,FALSE)</f>
        <v>#N/A</v>
      </c>
      <c r="J503">
        <v>44.31</v>
      </c>
      <c r="K503" s="6" t="str">
        <f t="shared" si="15"/>
        <v/>
      </c>
      <c r="L503">
        <v>1.5</v>
      </c>
      <c r="O503">
        <v>53.17</v>
      </c>
      <c r="P503" s="6" t="str">
        <f t="shared" si="14"/>
        <v/>
      </c>
    </row>
    <row r="504" spans="1:21" x14ac:dyDescent="0.25">
      <c r="A504" s="3" t="s">
        <v>1368</v>
      </c>
      <c r="B504" s="3" t="s">
        <v>20</v>
      </c>
      <c r="C504" s="3" t="s">
        <v>1369</v>
      </c>
      <c r="D504" s="3" t="s">
        <v>856</v>
      </c>
      <c r="E504" s="3" t="s">
        <v>36</v>
      </c>
      <c r="F504" s="3">
        <v>10.97</v>
      </c>
      <c r="G504" s="10"/>
      <c r="H504" s="7">
        <v>13.9</v>
      </c>
      <c r="I504" s="32" t="e">
        <f>VLOOKUP(A504,'Synthèse des ventes 2022'!$A$1:$C$535,3,FALSE)</f>
        <v>#N/A</v>
      </c>
      <c r="J504" s="3">
        <v>16.46</v>
      </c>
      <c r="K504" s="7">
        <f>H504*M504</f>
        <v>20.85</v>
      </c>
      <c r="L504" s="3">
        <v>1.5004557999999999</v>
      </c>
      <c r="M504" s="7">
        <v>1.5</v>
      </c>
      <c r="N504" s="3"/>
      <c r="O504" s="3">
        <v>19.75</v>
      </c>
      <c r="P504" s="7">
        <f t="shared" si="14"/>
        <v>25.02</v>
      </c>
      <c r="Q504" s="3"/>
      <c r="R504" s="3"/>
      <c r="S504" s="3"/>
      <c r="T504" s="3"/>
      <c r="U504" s="3"/>
    </row>
    <row r="505" spans="1:21" x14ac:dyDescent="0.25">
      <c r="A505" s="3" t="s">
        <v>1370</v>
      </c>
      <c r="B505" s="3" t="s">
        <v>20</v>
      </c>
      <c r="C505" s="3" t="s">
        <v>1371</v>
      </c>
      <c r="D505" s="3" t="s">
        <v>856</v>
      </c>
      <c r="E505" s="3" t="s">
        <v>36</v>
      </c>
      <c r="F505" s="3">
        <v>9.49</v>
      </c>
      <c r="G505" s="10"/>
      <c r="H505" s="7">
        <v>12.9</v>
      </c>
      <c r="I505" s="32" t="e">
        <f>VLOOKUP(A505,'Synthèse des ventes 2022'!$A$1:$C$535,3,FALSE)</f>
        <v>#N/A</v>
      </c>
      <c r="J505" s="3">
        <v>14.24</v>
      </c>
      <c r="K505" s="7">
        <f>H505*M505</f>
        <v>19.350000000000001</v>
      </c>
      <c r="L505" s="3">
        <v>1.5005269000000001</v>
      </c>
      <c r="M505" s="7">
        <v>1.5</v>
      </c>
      <c r="N505" s="3"/>
      <c r="O505" s="3">
        <v>17.09</v>
      </c>
      <c r="P505" s="7">
        <f t="shared" si="14"/>
        <v>23.220000000000002</v>
      </c>
      <c r="Q505" s="3"/>
      <c r="R505" s="3"/>
      <c r="S505" s="3"/>
      <c r="T505" s="3"/>
      <c r="U505" s="3"/>
    </row>
    <row r="506" spans="1:21" x14ac:dyDescent="0.25">
      <c r="A506" t="s">
        <v>1372</v>
      </c>
      <c r="B506" t="s">
        <v>43</v>
      </c>
      <c r="C506" t="s">
        <v>1373</v>
      </c>
      <c r="D506" t="s">
        <v>856</v>
      </c>
      <c r="E506" t="s">
        <v>36</v>
      </c>
      <c r="F506">
        <v>45.73</v>
      </c>
      <c r="I506" s="31" t="e">
        <f>VLOOKUP(A506,'Synthèse des ventes 2022'!$A$1:$C$535,3,FALSE)</f>
        <v>#N/A</v>
      </c>
      <c r="J506">
        <v>60.82</v>
      </c>
      <c r="K506" s="6" t="str">
        <f>IF(H506="","",H506*L506)</f>
        <v/>
      </c>
      <c r="L506">
        <v>1.3299802999999999</v>
      </c>
      <c r="O506">
        <v>72.98</v>
      </c>
      <c r="P506" s="6" t="str">
        <f t="shared" si="14"/>
        <v/>
      </c>
    </row>
    <row r="507" spans="1:21" x14ac:dyDescent="0.25">
      <c r="A507" t="s">
        <v>1374</v>
      </c>
      <c r="B507" t="s">
        <v>43</v>
      </c>
      <c r="C507" t="s">
        <v>1375</v>
      </c>
      <c r="D507" t="s">
        <v>856</v>
      </c>
      <c r="E507" t="s">
        <v>36</v>
      </c>
      <c r="F507">
        <v>45.73</v>
      </c>
      <c r="I507" s="31" t="e">
        <f>VLOOKUP(A507,'Synthèse des ventes 2022'!$A$1:$C$535,3,FALSE)</f>
        <v>#N/A</v>
      </c>
      <c r="J507">
        <v>60.82</v>
      </c>
      <c r="K507" s="6" t="str">
        <f>IF(H507="","",H507*L507)</f>
        <v/>
      </c>
      <c r="L507">
        <v>1.3299802999999999</v>
      </c>
      <c r="O507">
        <v>72.98</v>
      </c>
      <c r="P507" s="6" t="str">
        <f t="shared" si="14"/>
        <v/>
      </c>
    </row>
    <row r="508" spans="1:21" x14ac:dyDescent="0.25">
      <c r="A508" t="s">
        <v>1376</v>
      </c>
      <c r="B508" t="s">
        <v>43</v>
      </c>
      <c r="C508" t="s">
        <v>1377</v>
      </c>
      <c r="D508" t="s">
        <v>856</v>
      </c>
      <c r="E508" t="s">
        <v>36</v>
      </c>
      <c r="F508">
        <v>24.58</v>
      </c>
      <c r="I508" s="31" t="e">
        <f>VLOOKUP(A508,'Synthèse des ventes 2022'!$A$1:$C$535,3,FALSE)</f>
        <v>#N/A</v>
      </c>
      <c r="J508">
        <v>36.869999999999997</v>
      </c>
      <c r="K508" s="6">
        <v>36.869999999999997</v>
      </c>
      <c r="L508">
        <v>1.5</v>
      </c>
      <c r="O508">
        <v>44.24</v>
      </c>
      <c r="P508" s="6">
        <f t="shared" si="14"/>
        <v>44.243999999999993</v>
      </c>
    </row>
    <row r="509" spans="1:21" x14ac:dyDescent="0.25">
      <c r="A509" t="s">
        <v>1378</v>
      </c>
      <c r="B509" t="s">
        <v>43</v>
      </c>
      <c r="C509" t="s">
        <v>1379</v>
      </c>
      <c r="D509" t="s">
        <v>856</v>
      </c>
      <c r="E509" t="s">
        <v>36</v>
      </c>
      <c r="F509">
        <v>24.58</v>
      </c>
      <c r="I509" s="31" t="e">
        <f>VLOOKUP(A509,'Synthèse des ventes 2022'!$A$1:$C$535,3,FALSE)</f>
        <v>#N/A</v>
      </c>
      <c r="J509">
        <v>36.869999999999997</v>
      </c>
      <c r="K509" s="6" t="str">
        <f>IF(H509="","",H509*L509)</f>
        <v/>
      </c>
      <c r="L509">
        <v>1.5</v>
      </c>
      <c r="O509">
        <v>44.24</v>
      </c>
      <c r="P509" s="6" t="str">
        <f t="shared" si="14"/>
        <v/>
      </c>
    </row>
    <row r="510" spans="1:21" x14ac:dyDescent="0.25">
      <c r="A510" t="s">
        <v>1380</v>
      </c>
      <c r="B510" t="s">
        <v>43</v>
      </c>
      <c r="C510" t="s">
        <v>1381</v>
      </c>
      <c r="D510" t="s">
        <v>856</v>
      </c>
      <c r="E510" t="s">
        <v>36</v>
      </c>
      <c r="F510">
        <v>32.25</v>
      </c>
      <c r="I510" s="31" t="e">
        <f>VLOOKUP(A510,'Synthèse des ventes 2022'!$A$1:$C$535,3,FALSE)</f>
        <v>#N/A</v>
      </c>
      <c r="J510">
        <v>64.5</v>
      </c>
      <c r="K510" s="6" t="str">
        <f>IF(H510="","",H510*L510)</f>
        <v/>
      </c>
      <c r="L510">
        <v>2</v>
      </c>
      <c r="O510">
        <v>77.400000000000006</v>
      </c>
      <c r="P510" s="6" t="str">
        <f t="shared" si="14"/>
        <v/>
      </c>
    </row>
    <row r="511" spans="1:21" x14ac:dyDescent="0.25">
      <c r="A511" t="s">
        <v>1508</v>
      </c>
      <c r="B511" t="s">
        <v>20</v>
      </c>
      <c r="C511" t="s">
        <v>1509</v>
      </c>
      <c r="D511" t="s">
        <v>856</v>
      </c>
      <c r="F511">
        <v>10.97</v>
      </c>
      <c r="H511" s="6">
        <f t="shared" ref="H511:H566" si="16">F511</f>
        <v>10.97</v>
      </c>
      <c r="I511" s="31">
        <f>VLOOKUP(A511,'Synthèse des ventes 2022'!$A$1:$C$535,3,FALSE)</f>
        <v>21</v>
      </c>
      <c r="J511">
        <v>16.46</v>
      </c>
      <c r="K511" s="6">
        <f t="shared" ref="K511:K574" si="17">H511*M511</f>
        <v>16.455000000000002</v>
      </c>
      <c r="L511">
        <v>1.5004557999999999</v>
      </c>
      <c r="M511" s="6">
        <v>1.5</v>
      </c>
      <c r="O511">
        <v>19.75</v>
      </c>
      <c r="P511" s="6">
        <f t="shared" si="14"/>
        <v>19.746000000000002</v>
      </c>
      <c r="U511">
        <v>1</v>
      </c>
    </row>
    <row r="512" spans="1:21" x14ac:dyDescent="0.25">
      <c r="A512" t="s">
        <v>1510</v>
      </c>
      <c r="B512" t="s">
        <v>20</v>
      </c>
      <c r="C512" t="s">
        <v>1511</v>
      </c>
      <c r="D512" t="s">
        <v>856</v>
      </c>
      <c r="F512">
        <v>9.49</v>
      </c>
      <c r="H512" s="6">
        <f t="shared" si="16"/>
        <v>9.49</v>
      </c>
      <c r="I512" s="31">
        <f>VLOOKUP(A512,'Synthèse des ventes 2022'!$A$1:$C$535,3,FALSE)</f>
        <v>36</v>
      </c>
      <c r="J512">
        <v>14.24</v>
      </c>
      <c r="K512" s="6">
        <f t="shared" si="17"/>
        <v>14.234999999999999</v>
      </c>
      <c r="L512">
        <v>1.5005269000000001</v>
      </c>
      <c r="M512" s="6">
        <v>1.5</v>
      </c>
      <c r="O512">
        <v>17.09</v>
      </c>
      <c r="P512" s="6">
        <f t="shared" si="14"/>
        <v>17.081999999999997</v>
      </c>
      <c r="U512">
        <v>1</v>
      </c>
    </row>
    <row r="513" spans="1:21" x14ac:dyDescent="0.25">
      <c r="A513" t="s">
        <v>1512</v>
      </c>
      <c r="B513" t="s">
        <v>20</v>
      </c>
      <c r="C513" t="s">
        <v>1513</v>
      </c>
      <c r="D513" t="s">
        <v>856</v>
      </c>
      <c r="F513">
        <v>9.49</v>
      </c>
      <c r="H513" s="6">
        <f t="shared" si="16"/>
        <v>9.49</v>
      </c>
      <c r="I513" s="31">
        <f>VLOOKUP(A513,'Synthèse des ventes 2022'!$A$1:$C$535,3,FALSE)</f>
        <v>2</v>
      </c>
      <c r="J513">
        <v>14.24</v>
      </c>
      <c r="K513" s="6">
        <f t="shared" si="17"/>
        <v>14.234999999999999</v>
      </c>
      <c r="L513">
        <v>1.5005269000000001</v>
      </c>
      <c r="M513" s="6">
        <v>1.5</v>
      </c>
      <c r="O513">
        <v>17.09</v>
      </c>
      <c r="P513" s="6">
        <f t="shared" si="14"/>
        <v>17.081999999999997</v>
      </c>
      <c r="U513">
        <v>1</v>
      </c>
    </row>
    <row r="514" spans="1:21" x14ac:dyDescent="0.25">
      <c r="A514" t="s">
        <v>1524</v>
      </c>
      <c r="B514" t="s">
        <v>20</v>
      </c>
      <c r="C514" t="s">
        <v>1525</v>
      </c>
      <c r="D514" t="s">
        <v>856</v>
      </c>
      <c r="F514">
        <v>0</v>
      </c>
      <c r="H514" s="6">
        <f t="shared" si="16"/>
        <v>0</v>
      </c>
      <c r="I514" s="31">
        <f>VLOOKUP(A514,'Synthèse des ventes 2022'!$A$1:$C$535,3,FALSE)</f>
        <v>1</v>
      </c>
      <c r="J514">
        <v>36.869999999999997</v>
      </c>
      <c r="K514" s="6">
        <v>36.869999999999997</v>
      </c>
      <c r="L514">
        <v>0</v>
      </c>
      <c r="O514">
        <v>44.24</v>
      </c>
      <c r="P514" s="6">
        <f t="shared" si="14"/>
        <v>44.243999999999993</v>
      </c>
      <c r="U514">
        <v>1</v>
      </c>
    </row>
    <row r="515" spans="1:21" x14ac:dyDescent="0.25">
      <c r="A515" t="s">
        <v>1526</v>
      </c>
      <c r="B515" t="s">
        <v>20</v>
      </c>
      <c r="C515" t="s">
        <v>1527</v>
      </c>
      <c r="D515" t="s">
        <v>856</v>
      </c>
      <c r="F515">
        <v>10.97</v>
      </c>
      <c r="H515" s="6">
        <f t="shared" si="16"/>
        <v>10.97</v>
      </c>
      <c r="I515" s="31">
        <f>VLOOKUP(A515,'Synthèse des ventes 2022'!$A$1:$C$535,3,FALSE)</f>
        <v>16</v>
      </c>
      <c r="J515">
        <v>16.46</v>
      </c>
      <c r="K515" s="6">
        <f t="shared" si="17"/>
        <v>16.455000000000002</v>
      </c>
      <c r="L515">
        <v>1.5004557999999999</v>
      </c>
      <c r="M515" s="6">
        <v>1.5</v>
      </c>
      <c r="O515">
        <v>19.75</v>
      </c>
      <c r="P515" s="6">
        <f t="shared" ref="P515:P578" si="18">IF(K515="","",K515*1.2)</f>
        <v>19.746000000000002</v>
      </c>
      <c r="U515">
        <v>1</v>
      </c>
    </row>
    <row r="516" spans="1:21" x14ac:dyDescent="0.25">
      <c r="A516" t="s">
        <v>1528</v>
      </c>
      <c r="B516" t="s">
        <v>20</v>
      </c>
      <c r="C516" t="s">
        <v>1529</v>
      </c>
      <c r="D516" t="s">
        <v>856</v>
      </c>
      <c r="F516">
        <v>9.49</v>
      </c>
      <c r="H516" s="6">
        <f t="shared" si="16"/>
        <v>9.49</v>
      </c>
      <c r="I516" s="31">
        <f>VLOOKUP(A516,'Synthèse des ventes 2022'!$A$1:$C$535,3,FALSE)</f>
        <v>17</v>
      </c>
      <c r="J516">
        <v>14.24</v>
      </c>
      <c r="K516" s="6">
        <f t="shared" si="17"/>
        <v>14.234999999999999</v>
      </c>
      <c r="L516">
        <v>1.5005269000000001</v>
      </c>
      <c r="M516" s="6">
        <v>1.5</v>
      </c>
      <c r="O516">
        <v>17.09</v>
      </c>
      <c r="P516" s="6">
        <f t="shared" si="18"/>
        <v>17.081999999999997</v>
      </c>
      <c r="U516">
        <v>1</v>
      </c>
    </row>
    <row r="517" spans="1:21" x14ac:dyDescent="0.25">
      <c r="A517" t="s">
        <v>1564</v>
      </c>
      <c r="B517" t="s">
        <v>20</v>
      </c>
      <c r="C517" t="s">
        <v>1565</v>
      </c>
      <c r="D517" t="s">
        <v>856</v>
      </c>
      <c r="F517">
        <v>10.97</v>
      </c>
      <c r="H517" s="6">
        <f t="shared" si="16"/>
        <v>10.97</v>
      </c>
      <c r="I517" s="31">
        <f>VLOOKUP(A517,'Synthèse des ventes 2022'!$A$1:$C$535,3,FALSE)</f>
        <v>2</v>
      </c>
      <c r="J517">
        <v>16.46</v>
      </c>
      <c r="K517" s="6">
        <f t="shared" si="17"/>
        <v>16.455000000000002</v>
      </c>
      <c r="L517">
        <v>1.5004557999999999</v>
      </c>
      <c r="M517" s="6">
        <v>1.5</v>
      </c>
      <c r="O517">
        <v>19.75</v>
      </c>
      <c r="P517" s="6">
        <f t="shared" si="18"/>
        <v>19.746000000000002</v>
      </c>
      <c r="U517">
        <v>1</v>
      </c>
    </row>
    <row r="518" spans="1:21" x14ac:dyDescent="0.25">
      <c r="A518" t="s">
        <v>1575</v>
      </c>
      <c r="B518" t="s">
        <v>20</v>
      </c>
      <c r="C518" t="s">
        <v>1576</v>
      </c>
      <c r="D518" t="s">
        <v>856</v>
      </c>
      <c r="F518">
        <v>32.25</v>
      </c>
      <c r="H518" s="6">
        <f t="shared" si="16"/>
        <v>32.25</v>
      </c>
      <c r="I518" s="31">
        <f>VLOOKUP(A518,'Synthèse des ventes 2022'!$A$1:$C$535,3,FALSE)</f>
        <v>2</v>
      </c>
      <c r="J518">
        <v>64.5</v>
      </c>
      <c r="K518" s="6">
        <f t="shared" si="17"/>
        <v>64.5</v>
      </c>
      <c r="L518">
        <v>2</v>
      </c>
      <c r="M518" s="6">
        <v>2</v>
      </c>
      <c r="O518">
        <v>77.400000000000006</v>
      </c>
      <c r="P518" s="6">
        <f t="shared" si="18"/>
        <v>77.399999999999991</v>
      </c>
      <c r="U518">
        <v>1</v>
      </c>
    </row>
    <row r="519" spans="1:21" x14ac:dyDescent="0.25">
      <c r="A519" t="s">
        <v>1577</v>
      </c>
      <c r="B519" t="s">
        <v>20</v>
      </c>
      <c r="C519" t="s">
        <v>1578</v>
      </c>
      <c r="D519" t="s">
        <v>856</v>
      </c>
      <c r="F519">
        <v>32.25</v>
      </c>
      <c r="H519" s="6">
        <f t="shared" si="16"/>
        <v>32.25</v>
      </c>
      <c r="I519" s="31">
        <f>VLOOKUP(A519,'Synthèse des ventes 2022'!$A$1:$C$535,3,FALSE)</f>
        <v>1</v>
      </c>
      <c r="J519">
        <v>64.5</v>
      </c>
      <c r="K519" s="6">
        <f t="shared" si="17"/>
        <v>64.5</v>
      </c>
      <c r="L519">
        <v>2</v>
      </c>
      <c r="M519" s="6">
        <v>2</v>
      </c>
      <c r="O519">
        <v>77.400000000000006</v>
      </c>
      <c r="P519" s="6">
        <f t="shared" si="18"/>
        <v>77.399999999999991</v>
      </c>
      <c r="U519">
        <v>1</v>
      </c>
    </row>
    <row r="520" spans="1:21" x14ac:dyDescent="0.25">
      <c r="A520" t="s">
        <v>1579</v>
      </c>
      <c r="B520" t="s">
        <v>20</v>
      </c>
      <c r="C520" t="s">
        <v>1580</v>
      </c>
      <c r="D520" t="s">
        <v>856</v>
      </c>
      <c r="F520">
        <v>10.97</v>
      </c>
      <c r="H520" s="6">
        <f t="shared" si="16"/>
        <v>10.97</v>
      </c>
      <c r="I520" s="31">
        <f>VLOOKUP(A520,'Synthèse des ventes 2022'!$A$1:$C$535,3,FALSE)</f>
        <v>10</v>
      </c>
      <c r="J520">
        <v>16.46</v>
      </c>
      <c r="K520" s="6">
        <f t="shared" si="17"/>
        <v>16.455000000000002</v>
      </c>
      <c r="L520">
        <v>1.5004557999999999</v>
      </c>
      <c r="M520" s="6">
        <v>1.5</v>
      </c>
      <c r="O520">
        <v>19.75</v>
      </c>
      <c r="P520" s="6">
        <f t="shared" si="18"/>
        <v>19.746000000000002</v>
      </c>
      <c r="U520">
        <v>1</v>
      </c>
    </row>
    <row r="521" spans="1:21" x14ac:dyDescent="0.25">
      <c r="A521" t="s">
        <v>1581</v>
      </c>
      <c r="B521" t="s">
        <v>20</v>
      </c>
      <c r="C521" t="s">
        <v>1582</v>
      </c>
      <c r="D521" t="s">
        <v>856</v>
      </c>
      <c r="F521">
        <v>10.97</v>
      </c>
      <c r="H521" s="6">
        <f t="shared" si="16"/>
        <v>10.97</v>
      </c>
      <c r="I521" s="31">
        <f>VLOOKUP(A521,'Synthèse des ventes 2022'!$A$1:$C$535,3,FALSE)</f>
        <v>3</v>
      </c>
      <c r="J521">
        <v>16.46</v>
      </c>
      <c r="K521" s="6">
        <f t="shared" si="17"/>
        <v>16.455000000000002</v>
      </c>
      <c r="L521">
        <v>1.5004557999999999</v>
      </c>
      <c r="M521" s="6">
        <v>1.5</v>
      </c>
      <c r="O521">
        <v>19.75</v>
      </c>
      <c r="P521" s="6">
        <f t="shared" si="18"/>
        <v>19.746000000000002</v>
      </c>
      <c r="U521">
        <v>1</v>
      </c>
    </row>
    <row r="522" spans="1:21" x14ac:dyDescent="0.25">
      <c r="A522" t="s">
        <v>1613</v>
      </c>
      <c r="B522" t="s">
        <v>20</v>
      </c>
      <c r="C522" t="s">
        <v>1614</v>
      </c>
      <c r="D522" t="s">
        <v>856</v>
      </c>
      <c r="F522">
        <v>10.97</v>
      </c>
      <c r="H522" s="6">
        <f t="shared" si="16"/>
        <v>10.97</v>
      </c>
      <c r="I522" s="31">
        <f>VLOOKUP(A522,'Synthèse des ventes 2022'!$A$1:$C$535,3,FALSE)</f>
        <v>10</v>
      </c>
      <c r="J522">
        <v>16.46</v>
      </c>
      <c r="K522" s="6">
        <f t="shared" si="17"/>
        <v>16.455000000000002</v>
      </c>
      <c r="L522">
        <v>1.5004557999999999</v>
      </c>
      <c r="M522" s="6">
        <v>1.5</v>
      </c>
      <c r="O522">
        <v>19.75</v>
      </c>
      <c r="P522" s="6">
        <f t="shared" si="18"/>
        <v>19.746000000000002</v>
      </c>
    </row>
    <row r="523" spans="1:21" x14ac:dyDescent="0.25">
      <c r="A523" t="s">
        <v>1651</v>
      </c>
      <c r="B523" t="s">
        <v>20</v>
      </c>
      <c r="C523" t="s">
        <v>1652</v>
      </c>
      <c r="D523" t="s">
        <v>856</v>
      </c>
      <c r="F523">
        <v>9.49</v>
      </c>
      <c r="H523" s="6">
        <f t="shared" si="16"/>
        <v>9.49</v>
      </c>
      <c r="I523" s="31">
        <f>VLOOKUP(A523,'Synthèse des ventes 2022'!$A$1:$C$535,3,FALSE)</f>
        <v>4</v>
      </c>
      <c r="J523">
        <v>14.24</v>
      </c>
      <c r="K523" s="6">
        <f t="shared" si="17"/>
        <v>14.234999999999999</v>
      </c>
      <c r="L523">
        <v>1.5005269000000001</v>
      </c>
      <c r="M523" s="6">
        <v>1.5</v>
      </c>
      <c r="O523">
        <v>17.088000000000001</v>
      </c>
      <c r="P523" s="6">
        <f t="shared" si="18"/>
        <v>17.081999999999997</v>
      </c>
      <c r="U523">
        <v>1</v>
      </c>
    </row>
    <row r="524" spans="1:21" x14ac:dyDescent="0.25">
      <c r="A524" t="s">
        <v>1690</v>
      </c>
      <c r="B524" t="s">
        <v>20</v>
      </c>
      <c r="C524" t="s">
        <v>1691</v>
      </c>
      <c r="D524" t="s">
        <v>856</v>
      </c>
      <c r="F524">
        <v>32.25</v>
      </c>
      <c r="H524" s="6">
        <f t="shared" si="16"/>
        <v>32.25</v>
      </c>
      <c r="I524" s="31">
        <f>VLOOKUP(A524,'Synthèse des ventes 2022'!$A$1:$C$535,3,FALSE)</f>
        <v>6</v>
      </c>
      <c r="J524">
        <v>64.5</v>
      </c>
      <c r="K524" s="6">
        <f t="shared" si="17"/>
        <v>64.5</v>
      </c>
      <c r="L524">
        <v>2</v>
      </c>
      <c r="M524" s="6">
        <v>2</v>
      </c>
      <c r="O524">
        <v>77.400000000000006</v>
      </c>
      <c r="P524" s="6">
        <f t="shared" si="18"/>
        <v>77.399999999999991</v>
      </c>
      <c r="U524">
        <v>1</v>
      </c>
    </row>
    <row r="525" spans="1:21" x14ac:dyDescent="0.25">
      <c r="A525" t="s">
        <v>1702</v>
      </c>
      <c r="B525" t="s">
        <v>20</v>
      </c>
      <c r="C525" t="s">
        <v>1703</v>
      </c>
      <c r="D525" t="s">
        <v>856</v>
      </c>
      <c r="F525">
        <v>32.25</v>
      </c>
      <c r="H525" s="6">
        <f t="shared" si="16"/>
        <v>32.25</v>
      </c>
      <c r="I525" s="31">
        <f>VLOOKUP(A525,'Synthèse des ventes 2022'!$A$1:$C$535,3,FALSE)</f>
        <v>1</v>
      </c>
      <c r="J525">
        <v>64.5</v>
      </c>
      <c r="K525" s="6">
        <f t="shared" si="17"/>
        <v>64.5</v>
      </c>
      <c r="L525">
        <v>2</v>
      </c>
      <c r="M525" s="6">
        <v>2</v>
      </c>
      <c r="O525">
        <v>77.400000000000006</v>
      </c>
      <c r="P525" s="6">
        <f t="shared" si="18"/>
        <v>77.399999999999991</v>
      </c>
      <c r="U525">
        <v>1</v>
      </c>
    </row>
    <row r="526" spans="1:21" x14ac:dyDescent="0.25">
      <c r="A526" t="s">
        <v>1738</v>
      </c>
      <c r="B526" t="s">
        <v>20</v>
      </c>
      <c r="C526" t="s">
        <v>1739</v>
      </c>
      <c r="D526" t="s">
        <v>856</v>
      </c>
      <c r="F526">
        <v>32.25</v>
      </c>
      <c r="H526" s="6">
        <f t="shared" si="16"/>
        <v>32.25</v>
      </c>
      <c r="I526" s="31">
        <f>VLOOKUP(A526,'Synthèse des ventes 2022'!$A$1:$C$535,3,FALSE)</f>
        <v>5</v>
      </c>
      <c r="J526">
        <v>64.5</v>
      </c>
      <c r="K526" s="6">
        <f t="shared" si="17"/>
        <v>64.5</v>
      </c>
      <c r="L526">
        <v>2</v>
      </c>
      <c r="M526" s="6">
        <v>2</v>
      </c>
      <c r="O526">
        <v>77.400000000000006</v>
      </c>
      <c r="P526" s="6">
        <f t="shared" si="18"/>
        <v>77.399999999999991</v>
      </c>
      <c r="U526">
        <v>1</v>
      </c>
    </row>
    <row r="527" spans="1:21" x14ac:dyDescent="0.25">
      <c r="A527" t="s">
        <v>1740</v>
      </c>
      <c r="B527" t="s">
        <v>20</v>
      </c>
      <c r="C527" t="s">
        <v>1741</v>
      </c>
      <c r="D527" t="s">
        <v>856</v>
      </c>
      <c r="F527">
        <v>9.49</v>
      </c>
      <c r="H527" s="6">
        <f t="shared" si="16"/>
        <v>9.49</v>
      </c>
      <c r="I527" s="31">
        <f>VLOOKUP(A527,'Synthèse des ventes 2022'!$A$1:$C$535,3,FALSE)</f>
        <v>21</v>
      </c>
      <c r="J527">
        <v>14.24</v>
      </c>
      <c r="K527" s="6">
        <f t="shared" si="17"/>
        <v>14.234999999999999</v>
      </c>
      <c r="L527">
        <v>1.5005269000000001</v>
      </c>
      <c r="M527" s="6">
        <v>1.5</v>
      </c>
      <c r="O527">
        <v>17.088000000000001</v>
      </c>
      <c r="P527" s="6">
        <f t="shared" si="18"/>
        <v>17.081999999999997</v>
      </c>
      <c r="U527">
        <v>1</v>
      </c>
    </row>
    <row r="528" spans="1:21" x14ac:dyDescent="0.25">
      <c r="A528" t="s">
        <v>1818</v>
      </c>
      <c r="B528" t="s">
        <v>20</v>
      </c>
      <c r="C528" t="s">
        <v>1819</v>
      </c>
      <c r="D528" t="s">
        <v>856</v>
      </c>
      <c r="F528">
        <v>35.5</v>
      </c>
      <c r="H528" s="6">
        <f t="shared" si="16"/>
        <v>35.5</v>
      </c>
      <c r="I528" s="31">
        <f>VLOOKUP(A528,'Synthèse des ventes 2022'!$A$1:$C$535,3,FALSE)</f>
        <v>1</v>
      </c>
      <c r="J528">
        <v>47.22</v>
      </c>
      <c r="K528" s="6">
        <f t="shared" si="17"/>
        <v>47.215000000000003</v>
      </c>
      <c r="L528">
        <v>1.3301407999999999</v>
      </c>
      <c r="M528" s="6">
        <v>1.33</v>
      </c>
      <c r="O528">
        <v>56.664000000000001</v>
      </c>
      <c r="P528" s="6">
        <f t="shared" si="18"/>
        <v>56.658000000000001</v>
      </c>
    </row>
    <row r="529" spans="1:21" x14ac:dyDescent="0.25">
      <c r="A529" t="s">
        <v>1820</v>
      </c>
      <c r="B529" t="s">
        <v>20</v>
      </c>
      <c r="C529" t="s">
        <v>1821</v>
      </c>
      <c r="D529" t="s">
        <v>856</v>
      </c>
      <c r="F529">
        <v>35.5</v>
      </c>
      <c r="H529" s="6">
        <f t="shared" si="16"/>
        <v>35.5</v>
      </c>
      <c r="I529" s="31">
        <f>VLOOKUP(A529,'Synthèse des ventes 2022'!$A$1:$C$535,3,FALSE)</f>
        <v>2</v>
      </c>
      <c r="J529">
        <v>47.22</v>
      </c>
      <c r="K529" s="6">
        <f t="shared" si="17"/>
        <v>47.215000000000003</v>
      </c>
      <c r="L529">
        <v>1.3301407999999999</v>
      </c>
      <c r="M529" s="6">
        <v>1.33</v>
      </c>
      <c r="O529">
        <v>56.664000000000001</v>
      </c>
      <c r="P529" s="6">
        <f t="shared" si="18"/>
        <v>56.658000000000001</v>
      </c>
    </row>
    <row r="530" spans="1:21" x14ac:dyDescent="0.25">
      <c r="A530" t="s">
        <v>1822</v>
      </c>
      <c r="B530" t="s">
        <v>20</v>
      </c>
      <c r="C530" t="s">
        <v>1823</v>
      </c>
      <c r="D530" t="s">
        <v>856</v>
      </c>
      <c r="F530">
        <v>35.5</v>
      </c>
      <c r="H530" s="6">
        <f t="shared" si="16"/>
        <v>35.5</v>
      </c>
      <c r="I530" s="31">
        <f>VLOOKUP(A530,'Synthèse des ventes 2022'!$A$1:$C$535,3,FALSE)</f>
        <v>5</v>
      </c>
      <c r="J530">
        <v>47.22</v>
      </c>
      <c r="K530" s="6">
        <f t="shared" si="17"/>
        <v>47.215000000000003</v>
      </c>
      <c r="L530">
        <v>1.3301407999999999</v>
      </c>
      <c r="M530" s="6">
        <v>1.33</v>
      </c>
      <c r="O530">
        <v>56.664000000000001</v>
      </c>
      <c r="P530" s="6">
        <f t="shared" si="18"/>
        <v>56.658000000000001</v>
      </c>
    </row>
    <row r="531" spans="1:21" x14ac:dyDescent="0.25">
      <c r="A531" t="s">
        <v>1824</v>
      </c>
      <c r="B531" t="s">
        <v>20</v>
      </c>
      <c r="C531" t="s">
        <v>1825</v>
      </c>
      <c r="D531" t="s">
        <v>856</v>
      </c>
      <c r="F531">
        <v>35.5</v>
      </c>
      <c r="H531" s="6">
        <f t="shared" si="16"/>
        <v>35.5</v>
      </c>
      <c r="I531" s="31">
        <f>VLOOKUP(A531,'Synthèse des ventes 2022'!$A$1:$C$535,3,FALSE)</f>
        <v>2</v>
      </c>
      <c r="J531">
        <v>47.22</v>
      </c>
      <c r="K531" s="6">
        <f t="shared" si="17"/>
        <v>47.215000000000003</v>
      </c>
      <c r="L531">
        <v>1.3301407999999999</v>
      </c>
      <c r="M531" s="6">
        <v>1.33</v>
      </c>
      <c r="O531">
        <v>56.664000000000001</v>
      </c>
      <c r="P531" s="6">
        <f t="shared" si="18"/>
        <v>56.658000000000001</v>
      </c>
    </row>
    <row r="532" spans="1:21" x14ac:dyDescent="0.25">
      <c r="A532" t="s">
        <v>1826</v>
      </c>
      <c r="B532" t="s">
        <v>20</v>
      </c>
      <c r="C532" t="s">
        <v>1827</v>
      </c>
      <c r="D532" t="s">
        <v>856</v>
      </c>
      <c r="F532">
        <v>35.5</v>
      </c>
      <c r="H532" s="6">
        <f t="shared" si="16"/>
        <v>35.5</v>
      </c>
      <c r="I532" s="31" t="e">
        <f>VLOOKUP(A532,'Synthèse des ventes 2022'!$A$1:$C$535,3,FALSE)</f>
        <v>#N/A</v>
      </c>
      <c r="J532">
        <v>47.22</v>
      </c>
      <c r="K532" s="6">
        <f t="shared" si="17"/>
        <v>47.215000000000003</v>
      </c>
      <c r="L532">
        <v>1.3301407999999999</v>
      </c>
      <c r="M532" s="6">
        <v>1.33</v>
      </c>
      <c r="O532">
        <v>56.664000000000001</v>
      </c>
      <c r="P532" s="6">
        <f t="shared" si="18"/>
        <v>56.658000000000001</v>
      </c>
    </row>
    <row r="533" spans="1:21" x14ac:dyDescent="0.25">
      <c r="A533" t="s">
        <v>1828</v>
      </c>
      <c r="B533" t="s">
        <v>20</v>
      </c>
      <c r="C533" t="s">
        <v>1829</v>
      </c>
      <c r="D533" t="s">
        <v>856</v>
      </c>
      <c r="F533">
        <v>35.5</v>
      </c>
      <c r="H533" s="6">
        <f t="shared" si="16"/>
        <v>35.5</v>
      </c>
      <c r="I533" s="31" t="e">
        <f>VLOOKUP(A533,'Synthèse des ventes 2022'!$A$1:$C$535,3,FALSE)</f>
        <v>#N/A</v>
      </c>
      <c r="J533">
        <v>47.22</v>
      </c>
      <c r="K533" s="6">
        <f t="shared" si="17"/>
        <v>47.215000000000003</v>
      </c>
      <c r="L533">
        <v>1.3301407999999999</v>
      </c>
      <c r="M533" s="6">
        <v>1.33</v>
      </c>
      <c r="O533">
        <v>56.664000000000001</v>
      </c>
      <c r="P533" s="6">
        <f t="shared" si="18"/>
        <v>56.658000000000001</v>
      </c>
    </row>
    <row r="534" spans="1:21" x14ac:dyDescent="0.25">
      <c r="A534" t="s">
        <v>1830</v>
      </c>
      <c r="B534" t="s">
        <v>20</v>
      </c>
      <c r="C534" t="s">
        <v>1831</v>
      </c>
      <c r="D534" t="s">
        <v>856</v>
      </c>
      <c r="F534">
        <v>9.49</v>
      </c>
      <c r="H534" s="6">
        <f t="shared" si="16"/>
        <v>9.49</v>
      </c>
      <c r="I534" s="31">
        <f>VLOOKUP(A534,'Synthèse des ventes 2022'!$A$1:$C$535,3,FALSE)</f>
        <v>5</v>
      </c>
      <c r="J534">
        <v>14.24</v>
      </c>
      <c r="K534" s="6">
        <f t="shared" si="17"/>
        <v>14.234999999999999</v>
      </c>
      <c r="L534">
        <v>1.5005269000000001</v>
      </c>
      <c r="M534" s="6">
        <v>1.5</v>
      </c>
      <c r="O534">
        <v>17.088000000000001</v>
      </c>
      <c r="P534" s="6">
        <f t="shared" si="18"/>
        <v>17.081999999999997</v>
      </c>
      <c r="U534">
        <v>1</v>
      </c>
    </row>
    <row r="535" spans="1:21" x14ac:dyDescent="0.25">
      <c r="A535" t="s">
        <v>1832</v>
      </c>
      <c r="B535" t="s">
        <v>20</v>
      </c>
      <c r="C535" t="s">
        <v>1833</v>
      </c>
      <c r="D535" t="s">
        <v>856</v>
      </c>
      <c r="F535">
        <v>45.73</v>
      </c>
      <c r="H535" s="6">
        <f t="shared" si="16"/>
        <v>45.73</v>
      </c>
      <c r="I535" s="31">
        <f>VLOOKUP(A535,'Synthèse des ventes 2022'!$A$1:$C$535,3,FALSE)</f>
        <v>2</v>
      </c>
      <c r="J535">
        <v>60.82</v>
      </c>
      <c r="K535" s="6">
        <f t="shared" si="17"/>
        <v>60.820900000000002</v>
      </c>
      <c r="L535">
        <v>1.3299802999999999</v>
      </c>
      <c r="M535" s="6">
        <v>1.33</v>
      </c>
      <c r="O535">
        <v>72.983999999999995</v>
      </c>
      <c r="P535" s="6">
        <f t="shared" si="18"/>
        <v>72.985079999999996</v>
      </c>
    </row>
    <row r="536" spans="1:21" x14ac:dyDescent="0.25">
      <c r="A536" t="s">
        <v>1834</v>
      </c>
      <c r="B536" t="s">
        <v>20</v>
      </c>
      <c r="C536" t="s">
        <v>1835</v>
      </c>
      <c r="D536" t="s">
        <v>856</v>
      </c>
      <c r="F536">
        <v>45.73</v>
      </c>
      <c r="H536" s="6">
        <f t="shared" si="16"/>
        <v>45.73</v>
      </c>
      <c r="I536" s="31">
        <f>VLOOKUP(A536,'Synthèse des ventes 2022'!$A$1:$C$535,3,FALSE)</f>
        <v>3</v>
      </c>
      <c r="J536">
        <v>60.82</v>
      </c>
      <c r="K536" s="6">
        <f t="shared" si="17"/>
        <v>60.820900000000002</v>
      </c>
      <c r="L536">
        <v>1.3299802999999999</v>
      </c>
      <c r="M536" s="6">
        <v>1.33</v>
      </c>
      <c r="O536">
        <v>72.983999999999995</v>
      </c>
      <c r="P536" s="6">
        <f t="shared" si="18"/>
        <v>72.985079999999996</v>
      </c>
    </row>
    <row r="537" spans="1:21" x14ac:dyDescent="0.25">
      <c r="A537" t="s">
        <v>1836</v>
      </c>
      <c r="B537" t="s">
        <v>20</v>
      </c>
      <c r="C537" t="s">
        <v>1837</v>
      </c>
      <c r="D537" t="s">
        <v>856</v>
      </c>
      <c r="F537">
        <v>45.73</v>
      </c>
      <c r="H537" s="6">
        <f t="shared" si="16"/>
        <v>45.73</v>
      </c>
      <c r="I537" s="31">
        <f>VLOOKUP(A537,'Synthèse des ventes 2022'!$A$1:$C$535,3,FALSE)</f>
        <v>3</v>
      </c>
      <c r="J537">
        <v>60.82</v>
      </c>
      <c r="K537" s="6">
        <f t="shared" si="17"/>
        <v>60.820900000000002</v>
      </c>
      <c r="L537">
        <v>1.3299802999999999</v>
      </c>
      <c r="M537" s="6">
        <v>1.33</v>
      </c>
      <c r="O537">
        <v>72.983999999999995</v>
      </c>
      <c r="P537" s="6">
        <f t="shared" si="18"/>
        <v>72.985079999999996</v>
      </c>
    </row>
    <row r="538" spans="1:21" x14ac:dyDescent="0.25">
      <c r="A538" t="s">
        <v>1838</v>
      </c>
      <c r="B538" t="s">
        <v>20</v>
      </c>
      <c r="C538" t="s">
        <v>1839</v>
      </c>
      <c r="D538" t="s">
        <v>856</v>
      </c>
      <c r="F538">
        <v>45.73</v>
      </c>
      <c r="H538" s="6">
        <f t="shared" si="16"/>
        <v>45.73</v>
      </c>
      <c r="I538" s="31">
        <f>VLOOKUP(A538,'Synthèse des ventes 2022'!$A$1:$C$535,3,FALSE)</f>
        <v>1</v>
      </c>
      <c r="J538">
        <v>60.82</v>
      </c>
      <c r="K538" s="6">
        <f t="shared" si="17"/>
        <v>60.820900000000002</v>
      </c>
      <c r="L538">
        <v>1.3299802999999999</v>
      </c>
      <c r="M538" s="6">
        <v>1.33</v>
      </c>
      <c r="O538">
        <v>72.983999999999995</v>
      </c>
      <c r="P538" s="6">
        <f t="shared" si="18"/>
        <v>72.985079999999996</v>
      </c>
    </row>
    <row r="539" spans="1:21" x14ac:dyDescent="0.25">
      <c r="A539" t="s">
        <v>1840</v>
      </c>
      <c r="B539" t="s">
        <v>20</v>
      </c>
      <c r="C539" t="s">
        <v>1841</v>
      </c>
      <c r="D539" t="s">
        <v>856</v>
      </c>
      <c r="F539">
        <v>45.73</v>
      </c>
      <c r="H539" s="6">
        <f t="shared" si="16"/>
        <v>45.73</v>
      </c>
      <c r="I539" s="31" t="e">
        <f>VLOOKUP(A539,'Synthèse des ventes 2022'!$A$1:$C$535,3,FALSE)</f>
        <v>#N/A</v>
      </c>
      <c r="J539">
        <v>60.82</v>
      </c>
      <c r="K539" s="6">
        <f t="shared" si="17"/>
        <v>60.820900000000002</v>
      </c>
      <c r="L539">
        <v>1.3299802999999999</v>
      </c>
      <c r="M539" s="6">
        <v>1.33</v>
      </c>
      <c r="O539">
        <v>72.983999999999995</v>
      </c>
      <c r="P539" s="6">
        <f t="shared" si="18"/>
        <v>72.985079999999996</v>
      </c>
    </row>
    <row r="540" spans="1:21" x14ac:dyDescent="0.25">
      <c r="A540" t="s">
        <v>1842</v>
      </c>
      <c r="B540" t="s">
        <v>20</v>
      </c>
      <c r="C540" t="s">
        <v>1843</v>
      </c>
      <c r="D540" t="s">
        <v>856</v>
      </c>
      <c r="F540">
        <v>45.73</v>
      </c>
      <c r="H540" s="6">
        <f t="shared" si="16"/>
        <v>45.73</v>
      </c>
      <c r="I540" s="31" t="e">
        <f>VLOOKUP(A540,'Synthèse des ventes 2022'!$A$1:$C$535,3,FALSE)</f>
        <v>#N/A</v>
      </c>
      <c r="J540">
        <v>60.82</v>
      </c>
      <c r="K540" s="6">
        <f t="shared" si="17"/>
        <v>60.820900000000002</v>
      </c>
      <c r="L540">
        <v>1.3299802999999999</v>
      </c>
      <c r="M540" s="6">
        <v>1.33</v>
      </c>
      <c r="O540">
        <v>72.983999999999995</v>
      </c>
      <c r="P540" s="6">
        <f t="shared" si="18"/>
        <v>72.985079999999996</v>
      </c>
    </row>
    <row r="541" spans="1:21" x14ac:dyDescent="0.25">
      <c r="A541" t="s">
        <v>1844</v>
      </c>
      <c r="B541" t="s">
        <v>20</v>
      </c>
      <c r="C541" t="s">
        <v>1845</v>
      </c>
      <c r="D541" t="s">
        <v>856</v>
      </c>
      <c r="F541">
        <v>45.73</v>
      </c>
      <c r="H541" s="6">
        <f t="shared" si="16"/>
        <v>45.73</v>
      </c>
      <c r="I541" s="31">
        <f>VLOOKUP(A541,'Synthèse des ventes 2022'!$A$1:$C$535,3,FALSE)</f>
        <v>1</v>
      </c>
      <c r="J541">
        <v>60.82</v>
      </c>
      <c r="K541" s="6">
        <f t="shared" si="17"/>
        <v>60.820900000000002</v>
      </c>
      <c r="L541">
        <v>1.3299802999999999</v>
      </c>
      <c r="M541" s="6">
        <v>1.33</v>
      </c>
      <c r="O541">
        <v>72.983999999999995</v>
      </c>
      <c r="P541" s="6">
        <f t="shared" si="18"/>
        <v>72.985079999999996</v>
      </c>
    </row>
    <row r="542" spans="1:21" x14ac:dyDescent="0.25">
      <c r="A542" t="s">
        <v>1846</v>
      </c>
      <c r="B542" t="s">
        <v>20</v>
      </c>
      <c r="C542" t="s">
        <v>1847</v>
      </c>
      <c r="D542" t="s">
        <v>856</v>
      </c>
      <c r="F542">
        <v>45.73</v>
      </c>
      <c r="H542" s="6">
        <f t="shared" si="16"/>
        <v>45.73</v>
      </c>
      <c r="I542" s="31">
        <f>VLOOKUP(A542,'Synthèse des ventes 2022'!$A$1:$C$535,3,FALSE)</f>
        <v>1</v>
      </c>
      <c r="J542">
        <v>60.82</v>
      </c>
      <c r="K542" s="6">
        <f t="shared" si="17"/>
        <v>60.820900000000002</v>
      </c>
      <c r="L542">
        <v>1.3299802999999999</v>
      </c>
      <c r="M542" s="6">
        <v>1.33</v>
      </c>
      <c r="O542">
        <v>72.983999999999995</v>
      </c>
      <c r="P542" s="6">
        <f t="shared" si="18"/>
        <v>72.985079999999996</v>
      </c>
    </row>
    <row r="543" spans="1:21" x14ac:dyDescent="0.25">
      <c r="A543" t="s">
        <v>1848</v>
      </c>
      <c r="B543" t="s">
        <v>20</v>
      </c>
      <c r="C543" t="s">
        <v>1849</v>
      </c>
      <c r="D543" t="s">
        <v>856</v>
      </c>
      <c r="F543">
        <v>45.73</v>
      </c>
      <c r="H543" s="6">
        <f t="shared" si="16"/>
        <v>45.73</v>
      </c>
      <c r="I543" s="31" t="e">
        <f>VLOOKUP(A543,'Synthèse des ventes 2022'!$A$1:$C$535,3,FALSE)</f>
        <v>#N/A</v>
      </c>
      <c r="J543">
        <v>60.82</v>
      </c>
      <c r="K543" s="6">
        <f t="shared" si="17"/>
        <v>60.820900000000002</v>
      </c>
      <c r="L543">
        <v>1.3299802999999999</v>
      </c>
      <c r="M543" s="6">
        <v>1.33</v>
      </c>
      <c r="O543">
        <v>72.983999999999995</v>
      </c>
      <c r="P543" s="6">
        <f t="shared" si="18"/>
        <v>72.985079999999996</v>
      </c>
    </row>
    <row r="544" spans="1:21" x14ac:dyDescent="0.25">
      <c r="A544" t="s">
        <v>1850</v>
      </c>
      <c r="B544" t="s">
        <v>20</v>
      </c>
      <c r="C544" t="s">
        <v>1851</v>
      </c>
      <c r="D544" t="s">
        <v>856</v>
      </c>
      <c r="F544">
        <v>45.73</v>
      </c>
      <c r="H544" s="6">
        <f t="shared" si="16"/>
        <v>45.73</v>
      </c>
      <c r="I544" s="31">
        <f>VLOOKUP(A544,'Synthèse des ventes 2022'!$A$1:$C$535,3,FALSE)</f>
        <v>2</v>
      </c>
      <c r="J544">
        <v>60.82</v>
      </c>
      <c r="K544" s="6">
        <f t="shared" si="17"/>
        <v>60.820900000000002</v>
      </c>
      <c r="L544">
        <v>1.3299802999999999</v>
      </c>
      <c r="M544" s="6">
        <v>1.33</v>
      </c>
      <c r="O544">
        <v>72.983999999999995</v>
      </c>
      <c r="P544" s="6">
        <f t="shared" si="18"/>
        <v>72.985079999999996</v>
      </c>
    </row>
    <row r="545" spans="1:21" x14ac:dyDescent="0.25">
      <c r="A545" t="s">
        <v>1852</v>
      </c>
      <c r="B545" t="s">
        <v>20</v>
      </c>
      <c r="C545" t="s">
        <v>1853</v>
      </c>
      <c r="D545" t="s">
        <v>856</v>
      </c>
      <c r="F545">
        <v>45.73</v>
      </c>
      <c r="H545" s="6">
        <f t="shared" si="16"/>
        <v>45.73</v>
      </c>
      <c r="I545" s="31" t="e">
        <f>VLOOKUP(A545,'Synthèse des ventes 2022'!$A$1:$C$535,3,FALSE)</f>
        <v>#N/A</v>
      </c>
      <c r="J545">
        <v>60.82</v>
      </c>
      <c r="K545" s="6">
        <f t="shared" si="17"/>
        <v>60.820900000000002</v>
      </c>
      <c r="L545">
        <v>1.3299802999999999</v>
      </c>
      <c r="M545" s="6">
        <v>1.33</v>
      </c>
      <c r="O545">
        <v>72.983999999999995</v>
      </c>
      <c r="P545" s="6">
        <f t="shared" si="18"/>
        <v>72.985079999999996</v>
      </c>
    </row>
    <row r="546" spans="1:21" x14ac:dyDescent="0.25">
      <c r="A546" t="s">
        <v>1854</v>
      </c>
      <c r="B546" t="s">
        <v>20</v>
      </c>
      <c r="C546" t="s">
        <v>1855</v>
      </c>
      <c r="D546" t="s">
        <v>856</v>
      </c>
      <c r="F546">
        <v>45.73</v>
      </c>
      <c r="H546" s="6">
        <f t="shared" si="16"/>
        <v>45.73</v>
      </c>
      <c r="I546" s="31" t="e">
        <f>VLOOKUP(A546,'Synthèse des ventes 2022'!$A$1:$C$535,3,FALSE)</f>
        <v>#N/A</v>
      </c>
      <c r="J546">
        <v>60.82</v>
      </c>
      <c r="K546" s="6">
        <f t="shared" si="17"/>
        <v>60.820900000000002</v>
      </c>
      <c r="L546">
        <v>1.3299802999999999</v>
      </c>
      <c r="M546" s="6">
        <v>1.33</v>
      </c>
      <c r="O546">
        <v>72.983999999999995</v>
      </c>
      <c r="P546" s="6">
        <f t="shared" si="18"/>
        <v>72.985079999999996</v>
      </c>
    </row>
    <row r="547" spans="1:21" x14ac:dyDescent="0.25">
      <c r="A547" t="s">
        <v>1856</v>
      </c>
      <c r="B547" t="s">
        <v>20</v>
      </c>
      <c r="C547" t="s">
        <v>1857</v>
      </c>
      <c r="D547" t="s">
        <v>856</v>
      </c>
      <c r="F547">
        <v>45.73</v>
      </c>
      <c r="H547" s="6">
        <f t="shared" si="16"/>
        <v>45.73</v>
      </c>
      <c r="I547" s="31" t="e">
        <f>VLOOKUP(A547,'Synthèse des ventes 2022'!$A$1:$C$535,3,FALSE)</f>
        <v>#N/A</v>
      </c>
      <c r="J547">
        <v>60.82</v>
      </c>
      <c r="K547" s="6">
        <f t="shared" si="17"/>
        <v>60.820900000000002</v>
      </c>
      <c r="L547">
        <v>1.3299802999999999</v>
      </c>
      <c r="M547" s="6">
        <v>1.33</v>
      </c>
      <c r="O547">
        <v>72.983999999999995</v>
      </c>
      <c r="P547" s="6">
        <f t="shared" si="18"/>
        <v>72.985079999999996</v>
      </c>
    </row>
    <row r="548" spans="1:21" x14ac:dyDescent="0.25">
      <c r="A548" t="s">
        <v>1858</v>
      </c>
      <c r="B548" t="s">
        <v>20</v>
      </c>
      <c r="C548" t="s">
        <v>1859</v>
      </c>
      <c r="D548" t="s">
        <v>856</v>
      </c>
      <c r="F548">
        <v>24.58</v>
      </c>
      <c r="H548" s="6">
        <f t="shared" si="16"/>
        <v>24.58</v>
      </c>
      <c r="I548" s="31" t="e">
        <f>VLOOKUP(A548,'Synthèse des ventes 2022'!$A$1:$C$535,3,FALSE)</f>
        <v>#N/A</v>
      </c>
      <c r="J548">
        <v>36.869999999999997</v>
      </c>
      <c r="K548" s="6">
        <f t="shared" si="17"/>
        <v>36.869999999999997</v>
      </c>
      <c r="L548">
        <v>1.5</v>
      </c>
      <c r="M548" s="6">
        <v>1.5</v>
      </c>
      <c r="O548">
        <v>44.244</v>
      </c>
      <c r="P548" s="6">
        <f t="shared" si="18"/>
        <v>44.243999999999993</v>
      </c>
    </row>
    <row r="549" spans="1:21" x14ac:dyDescent="0.25">
      <c r="A549" t="s">
        <v>1860</v>
      </c>
      <c r="B549" t="s">
        <v>20</v>
      </c>
      <c r="C549" t="s">
        <v>1861</v>
      </c>
      <c r="D549" t="s">
        <v>856</v>
      </c>
      <c r="F549">
        <v>24.58</v>
      </c>
      <c r="H549" s="6">
        <f t="shared" si="16"/>
        <v>24.58</v>
      </c>
      <c r="I549" s="31">
        <f>VLOOKUP(A549,'Synthèse des ventes 2022'!$A$1:$C$535,3,FALSE)</f>
        <v>1</v>
      </c>
      <c r="J549">
        <v>36.869999999999997</v>
      </c>
      <c r="K549" s="6">
        <f t="shared" si="17"/>
        <v>36.869999999999997</v>
      </c>
      <c r="L549">
        <v>1.5</v>
      </c>
      <c r="M549" s="6">
        <v>1.5</v>
      </c>
      <c r="O549">
        <v>44.244</v>
      </c>
      <c r="P549" s="6">
        <f t="shared" si="18"/>
        <v>44.243999999999993</v>
      </c>
    </row>
    <row r="550" spans="1:21" x14ac:dyDescent="0.25">
      <c r="A550" t="s">
        <v>1862</v>
      </c>
      <c r="B550" t="s">
        <v>20</v>
      </c>
      <c r="C550" t="s">
        <v>1863</v>
      </c>
      <c r="D550" t="s">
        <v>856</v>
      </c>
      <c r="F550">
        <v>24.58</v>
      </c>
      <c r="H550" s="6">
        <f t="shared" si="16"/>
        <v>24.58</v>
      </c>
      <c r="I550" s="31" t="e">
        <f>VLOOKUP(A550,'Synthèse des ventes 2022'!$A$1:$C$535,3,FALSE)</f>
        <v>#N/A</v>
      </c>
      <c r="J550">
        <v>36.869999999999997</v>
      </c>
      <c r="K550" s="6">
        <f t="shared" si="17"/>
        <v>36.869999999999997</v>
      </c>
      <c r="L550">
        <v>1.5</v>
      </c>
      <c r="M550" s="6">
        <v>1.5</v>
      </c>
      <c r="O550">
        <v>44.244</v>
      </c>
      <c r="P550" s="6">
        <f t="shared" si="18"/>
        <v>44.243999999999993</v>
      </c>
    </row>
    <row r="551" spans="1:21" x14ac:dyDescent="0.25">
      <c r="A551" t="s">
        <v>1864</v>
      </c>
      <c r="B551" t="s">
        <v>20</v>
      </c>
      <c r="C551" t="s">
        <v>1865</v>
      </c>
      <c r="D551" t="s">
        <v>856</v>
      </c>
      <c r="F551">
        <v>24.58</v>
      </c>
      <c r="H551" s="6">
        <f t="shared" si="16"/>
        <v>24.58</v>
      </c>
      <c r="I551" s="31">
        <f>VLOOKUP(A551,'Synthèse des ventes 2022'!$A$1:$C$535,3,FALSE)</f>
        <v>2</v>
      </c>
      <c r="J551">
        <v>36.869999999999997</v>
      </c>
      <c r="K551" s="6">
        <f t="shared" si="17"/>
        <v>36.869999999999997</v>
      </c>
      <c r="L551">
        <v>1.5</v>
      </c>
      <c r="M551" s="6">
        <v>1.5</v>
      </c>
      <c r="O551">
        <v>44.244</v>
      </c>
      <c r="P551" s="6">
        <f t="shared" si="18"/>
        <v>44.243999999999993</v>
      </c>
    </row>
    <row r="552" spans="1:21" x14ac:dyDescent="0.25">
      <c r="A552" t="s">
        <v>1866</v>
      </c>
      <c r="B552" t="s">
        <v>20</v>
      </c>
      <c r="C552" t="s">
        <v>1867</v>
      </c>
      <c r="D552" t="s">
        <v>856</v>
      </c>
      <c r="F552">
        <v>24.58</v>
      </c>
      <c r="H552" s="6">
        <f t="shared" si="16"/>
        <v>24.58</v>
      </c>
      <c r="I552" s="31">
        <f>VLOOKUP(A552,'Synthèse des ventes 2022'!$A$1:$C$535,3,FALSE)</f>
        <v>6</v>
      </c>
      <c r="J552">
        <v>36.869999999999997</v>
      </c>
      <c r="K552" s="6">
        <f t="shared" si="17"/>
        <v>36.869999999999997</v>
      </c>
      <c r="L552">
        <v>1.5</v>
      </c>
      <c r="M552" s="6">
        <v>1.5</v>
      </c>
      <c r="O552">
        <v>44.244</v>
      </c>
      <c r="P552" s="6">
        <f t="shared" si="18"/>
        <v>44.243999999999993</v>
      </c>
    </row>
    <row r="553" spans="1:21" x14ac:dyDescent="0.25">
      <c r="A553" t="s">
        <v>1868</v>
      </c>
      <c r="B553" t="s">
        <v>20</v>
      </c>
      <c r="C553" t="s">
        <v>1869</v>
      </c>
      <c r="D553" t="s">
        <v>856</v>
      </c>
      <c r="F553">
        <v>24.58</v>
      </c>
      <c r="H553" s="6">
        <f t="shared" si="16"/>
        <v>24.58</v>
      </c>
      <c r="I553" s="31" t="e">
        <f>VLOOKUP(A553,'Synthèse des ventes 2022'!$A$1:$C$535,3,FALSE)</f>
        <v>#N/A</v>
      </c>
      <c r="J553">
        <v>36.869999999999997</v>
      </c>
      <c r="K553" s="6">
        <f t="shared" si="17"/>
        <v>36.869999999999997</v>
      </c>
      <c r="L553">
        <v>1.5</v>
      </c>
      <c r="M553" s="6">
        <v>1.5</v>
      </c>
      <c r="O553">
        <v>44.244</v>
      </c>
      <c r="P553" s="6">
        <f t="shared" si="18"/>
        <v>44.243999999999993</v>
      </c>
    </row>
    <row r="554" spans="1:21" x14ac:dyDescent="0.25">
      <c r="A554" t="s">
        <v>1870</v>
      </c>
      <c r="B554" t="s">
        <v>20</v>
      </c>
      <c r="C554" t="s">
        <v>1871</v>
      </c>
      <c r="D554" t="s">
        <v>856</v>
      </c>
      <c r="F554">
        <v>24.58</v>
      </c>
      <c r="H554" s="6">
        <f t="shared" si="16"/>
        <v>24.58</v>
      </c>
      <c r="I554" s="31" t="e">
        <f>VLOOKUP(A554,'Synthèse des ventes 2022'!$A$1:$C$535,3,FALSE)</f>
        <v>#N/A</v>
      </c>
      <c r="J554">
        <v>36.869999999999997</v>
      </c>
      <c r="K554" s="6">
        <f t="shared" si="17"/>
        <v>36.869999999999997</v>
      </c>
      <c r="L554">
        <v>1.5</v>
      </c>
      <c r="M554" s="6">
        <v>1.5</v>
      </c>
      <c r="O554">
        <v>44.244</v>
      </c>
      <c r="P554" s="6">
        <f t="shared" si="18"/>
        <v>44.243999999999993</v>
      </c>
    </row>
    <row r="555" spans="1:21" x14ac:dyDescent="0.25">
      <c r="A555" t="s">
        <v>1872</v>
      </c>
      <c r="B555" t="s">
        <v>20</v>
      </c>
      <c r="C555" t="s">
        <v>1873</v>
      </c>
      <c r="D555" t="s">
        <v>856</v>
      </c>
      <c r="F555">
        <v>32.25</v>
      </c>
      <c r="H555" s="6">
        <f t="shared" si="16"/>
        <v>32.25</v>
      </c>
      <c r="I555" s="31">
        <f>VLOOKUP(A555,'Synthèse des ventes 2022'!$A$1:$C$535,3,FALSE)</f>
        <v>1</v>
      </c>
      <c r="J555">
        <v>64.5</v>
      </c>
      <c r="K555" s="6">
        <f t="shared" si="17"/>
        <v>64.5</v>
      </c>
      <c r="L555">
        <v>2</v>
      </c>
      <c r="M555" s="6">
        <v>2</v>
      </c>
      <c r="O555">
        <v>77.400000000000006</v>
      </c>
      <c r="P555" s="6">
        <f t="shared" si="18"/>
        <v>77.399999999999991</v>
      </c>
      <c r="U555">
        <v>1</v>
      </c>
    </row>
    <row r="556" spans="1:21" x14ac:dyDescent="0.25">
      <c r="A556" t="s">
        <v>1874</v>
      </c>
      <c r="B556" t="s">
        <v>20</v>
      </c>
      <c r="C556" t="s">
        <v>1875</v>
      </c>
      <c r="D556" t="s">
        <v>856</v>
      </c>
      <c r="F556">
        <v>32.25</v>
      </c>
      <c r="H556" s="6">
        <f t="shared" si="16"/>
        <v>32.25</v>
      </c>
      <c r="I556" s="31" t="e">
        <f>VLOOKUP(A556,'Synthèse des ventes 2022'!$A$1:$C$535,3,FALSE)</f>
        <v>#N/A</v>
      </c>
      <c r="J556">
        <v>64.5</v>
      </c>
      <c r="K556" s="6">
        <f t="shared" si="17"/>
        <v>64.5</v>
      </c>
      <c r="L556">
        <v>2</v>
      </c>
      <c r="M556" s="6">
        <v>2</v>
      </c>
      <c r="O556">
        <v>77.400000000000006</v>
      </c>
      <c r="P556" s="6">
        <f t="shared" si="18"/>
        <v>77.399999999999991</v>
      </c>
      <c r="U556">
        <v>1</v>
      </c>
    </row>
    <row r="557" spans="1:21" x14ac:dyDescent="0.25">
      <c r="A557" t="s">
        <v>1876</v>
      </c>
      <c r="B557" t="s">
        <v>20</v>
      </c>
      <c r="C557" t="s">
        <v>1877</v>
      </c>
      <c r="D557" t="s">
        <v>856</v>
      </c>
      <c r="F557">
        <v>23.1</v>
      </c>
      <c r="H557" s="6">
        <f t="shared" si="16"/>
        <v>23.1</v>
      </c>
      <c r="I557" s="31" t="e">
        <f>VLOOKUP(A557,'Synthèse des ventes 2022'!$A$1:$C$535,3,FALSE)</f>
        <v>#N/A</v>
      </c>
      <c r="J557">
        <v>30.72</v>
      </c>
      <c r="K557" s="6">
        <f t="shared" si="17"/>
        <v>30.723000000000003</v>
      </c>
      <c r="L557">
        <v>1.3298700999999999</v>
      </c>
      <c r="M557" s="6">
        <v>1.33</v>
      </c>
      <c r="O557">
        <v>36.863999999999997</v>
      </c>
      <c r="P557" s="6">
        <f t="shared" si="18"/>
        <v>36.867600000000003</v>
      </c>
    </row>
    <row r="558" spans="1:21" x14ac:dyDescent="0.25">
      <c r="A558" t="s">
        <v>1878</v>
      </c>
      <c r="B558" t="s">
        <v>20</v>
      </c>
      <c r="C558" t="s">
        <v>1879</v>
      </c>
      <c r="D558" t="s">
        <v>856</v>
      </c>
      <c r="F558">
        <v>23.1</v>
      </c>
      <c r="H558" s="6">
        <f t="shared" si="16"/>
        <v>23.1</v>
      </c>
      <c r="I558" s="31">
        <f>VLOOKUP(A558,'Synthèse des ventes 2022'!$A$1:$C$535,3,FALSE)</f>
        <v>1</v>
      </c>
      <c r="J558">
        <v>30.72</v>
      </c>
      <c r="K558" s="6">
        <f t="shared" si="17"/>
        <v>30.723000000000003</v>
      </c>
      <c r="L558">
        <v>1.3298700999999999</v>
      </c>
      <c r="M558" s="6">
        <v>1.33</v>
      </c>
      <c r="O558">
        <v>36.863999999999997</v>
      </c>
      <c r="P558" s="6">
        <f t="shared" si="18"/>
        <v>36.867600000000003</v>
      </c>
    </row>
    <row r="559" spans="1:21" x14ac:dyDescent="0.25">
      <c r="A559" t="s">
        <v>1880</v>
      </c>
      <c r="B559" t="s">
        <v>20</v>
      </c>
      <c r="C559" t="s">
        <v>1881</v>
      </c>
      <c r="D559" t="s">
        <v>856</v>
      </c>
      <c r="F559">
        <v>23.1</v>
      </c>
      <c r="H559" s="6">
        <f t="shared" si="16"/>
        <v>23.1</v>
      </c>
      <c r="I559" s="31">
        <f>VLOOKUP(A559,'Synthèse des ventes 2022'!$A$1:$C$535,3,FALSE)</f>
        <v>1</v>
      </c>
      <c r="J559">
        <v>30.72</v>
      </c>
      <c r="K559" s="6">
        <f t="shared" si="17"/>
        <v>30.723000000000003</v>
      </c>
      <c r="L559">
        <v>1.3298700999999999</v>
      </c>
      <c r="M559" s="6">
        <v>1.33</v>
      </c>
      <c r="O559">
        <v>36.863999999999997</v>
      </c>
      <c r="P559" s="6">
        <f t="shared" si="18"/>
        <v>36.867600000000003</v>
      </c>
    </row>
    <row r="560" spans="1:21" x14ac:dyDescent="0.25">
      <c r="A560" t="s">
        <v>1882</v>
      </c>
      <c r="B560" t="s">
        <v>20</v>
      </c>
      <c r="C560" t="s">
        <v>1883</v>
      </c>
      <c r="D560" t="s">
        <v>856</v>
      </c>
      <c r="F560">
        <v>23.1</v>
      </c>
      <c r="H560" s="6">
        <f t="shared" si="16"/>
        <v>23.1</v>
      </c>
      <c r="I560" s="31" t="e">
        <f>VLOOKUP(A560,'Synthèse des ventes 2022'!$A$1:$C$535,3,FALSE)</f>
        <v>#N/A</v>
      </c>
      <c r="J560">
        <v>30.72</v>
      </c>
      <c r="K560" s="6">
        <f t="shared" si="17"/>
        <v>30.723000000000003</v>
      </c>
      <c r="L560">
        <v>1.3298700999999999</v>
      </c>
      <c r="M560" s="6">
        <v>1.33</v>
      </c>
      <c r="O560">
        <v>36.863999999999997</v>
      </c>
      <c r="P560" s="6">
        <f t="shared" si="18"/>
        <v>36.867600000000003</v>
      </c>
    </row>
    <row r="561" spans="1:16" x14ac:dyDescent="0.25">
      <c r="A561" t="s">
        <v>1884</v>
      </c>
      <c r="B561" t="s">
        <v>20</v>
      </c>
      <c r="C561" t="s">
        <v>1885</v>
      </c>
      <c r="D561" t="s">
        <v>856</v>
      </c>
      <c r="F561">
        <v>28.6</v>
      </c>
      <c r="H561" s="6">
        <f t="shared" si="16"/>
        <v>28.6</v>
      </c>
      <c r="I561" s="31">
        <f>VLOOKUP(A561,'Synthèse des ventes 2022'!$A$1:$C$535,3,FALSE)</f>
        <v>2</v>
      </c>
      <c r="J561">
        <v>38.04</v>
      </c>
      <c r="K561" s="6">
        <f t="shared" si="17"/>
        <v>38.038000000000004</v>
      </c>
      <c r="L561">
        <v>1.3300699</v>
      </c>
      <c r="M561" s="6">
        <v>1.33</v>
      </c>
      <c r="O561">
        <v>45.648000000000003</v>
      </c>
      <c r="P561" s="6">
        <f t="shared" si="18"/>
        <v>45.645600000000002</v>
      </c>
    </row>
    <row r="562" spans="1:16" x14ac:dyDescent="0.25">
      <c r="A562" t="s">
        <v>1886</v>
      </c>
      <c r="B562" t="s">
        <v>20</v>
      </c>
      <c r="C562" t="s">
        <v>1887</v>
      </c>
      <c r="D562" t="s">
        <v>856</v>
      </c>
      <c r="F562">
        <v>28.6</v>
      </c>
      <c r="H562" s="6">
        <f t="shared" si="16"/>
        <v>28.6</v>
      </c>
      <c r="I562" s="31">
        <f>VLOOKUP(A562,'Synthèse des ventes 2022'!$A$1:$C$535,3,FALSE)</f>
        <v>14</v>
      </c>
      <c r="J562">
        <v>38.04</v>
      </c>
      <c r="K562" s="6">
        <f t="shared" si="17"/>
        <v>38.038000000000004</v>
      </c>
      <c r="L562">
        <v>1.3300699</v>
      </c>
      <c r="M562" s="6">
        <v>1.33</v>
      </c>
      <c r="O562">
        <v>45.648000000000003</v>
      </c>
      <c r="P562" s="6">
        <f t="shared" si="18"/>
        <v>45.645600000000002</v>
      </c>
    </row>
    <row r="563" spans="1:16" x14ac:dyDescent="0.25">
      <c r="A563" t="s">
        <v>1888</v>
      </c>
      <c r="B563" t="s">
        <v>20</v>
      </c>
      <c r="C563" t="s">
        <v>1889</v>
      </c>
      <c r="D563" t="s">
        <v>856</v>
      </c>
      <c r="F563">
        <v>28.6</v>
      </c>
      <c r="H563" s="6">
        <f t="shared" si="16"/>
        <v>28.6</v>
      </c>
      <c r="I563" s="31">
        <f>VLOOKUP(A563,'Synthèse des ventes 2022'!$A$1:$C$535,3,FALSE)</f>
        <v>3</v>
      </c>
      <c r="J563">
        <v>38.04</v>
      </c>
      <c r="K563" s="6">
        <f t="shared" si="17"/>
        <v>38.038000000000004</v>
      </c>
      <c r="L563">
        <v>1.3300699</v>
      </c>
      <c r="M563" s="6">
        <v>1.33</v>
      </c>
      <c r="O563">
        <v>45.648000000000003</v>
      </c>
      <c r="P563" s="6">
        <f t="shared" si="18"/>
        <v>45.645600000000002</v>
      </c>
    </row>
    <row r="564" spans="1:16" x14ac:dyDescent="0.25">
      <c r="A564" t="s">
        <v>1890</v>
      </c>
      <c r="B564" t="s">
        <v>20</v>
      </c>
      <c r="C564" t="s">
        <v>1891</v>
      </c>
      <c r="D564" t="s">
        <v>856</v>
      </c>
      <c r="F564">
        <v>28.6</v>
      </c>
      <c r="H564" s="6">
        <f t="shared" si="16"/>
        <v>28.6</v>
      </c>
      <c r="I564" s="31" t="e">
        <f>VLOOKUP(A564,'Synthèse des ventes 2022'!$A$1:$C$535,3,FALSE)</f>
        <v>#N/A</v>
      </c>
      <c r="J564">
        <v>38.04</v>
      </c>
      <c r="K564" s="6">
        <f t="shared" si="17"/>
        <v>38.038000000000004</v>
      </c>
      <c r="L564">
        <v>1.3300699</v>
      </c>
      <c r="M564" s="6">
        <v>1.33</v>
      </c>
      <c r="O564">
        <v>45.648000000000003</v>
      </c>
      <c r="P564" s="6">
        <f t="shared" si="18"/>
        <v>45.645600000000002</v>
      </c>
    </row>
    <row r="565" spans="1:16" x14ac:dyDescent="0.25">
      <c r="A565" t="s">
        <v>1892</v>
      </c>
      <c r="B565" t="s">
        <v>20</v>
      </c>
      <c r="C565" t="s">
        <v>1893</v>
      </c>
      <c r="D565" t="s">
        <v>856</v>
      </c>
      <c r="F565">
        <v>28.6</v>
      </c>
      <c r="H565" s="6">
        <f t="shared" si="16"/>
        <v>28.6</v>
      </c>
      <c r="I565" s="31" t="e">
        <f>VLOOKUP(A565,'Synthèse des ventes 2022'!$A$1:$C$535,3,FALSE)</f>
        <v>#N/A</v>
      </c>
      <c r="J565">
        <v>38.04</v>
      </c>
      <c r="K565" s="6">
        <f t="shared" si="17"/>
        <v>38.038000000000004</v>
      </c>
      <c r="L565">
        <v>1.3300699</v>
      </c>
      <c r="M565" s="6">
        <v>1.33</v>
      </c>
      <c r="O565">
        <v>45.648000000000003</v>
      </c>
      <c r="P565" s="6">
        <f t="shared" si="18"/>
        <v>45.645600000000002</v>
      </c>
    </row>
    <row r="566" spans="1:16" x14ac:dyDescent="0.25">
      <c r="A566" t="s">
        <v>1894</v>
      </c>
      <c r="B566" t="s">
        <v>20</v>
      </c>
      <c r="C566" t="s">
        <v>1895</v>
      </c>
      <c r="D566" t="s">
        <v>856</v>
      </c>
      <c r="F566">
        <v>28.6</v>
      </c>
      <c r="H566" s="6">
        <f t="shared" si="16"/>
        <v>28.6</v>
      </c>
      <c r="I566" s="31" t="e">
        <f>VLOOKUP(A566,'Synthèse des ventes 2022'!$A$1:$C$535,3,FALSE)</f>
        <v>#N/A</v>
      </c>
      <c r="J566">
        <v>38.04</v>
      </c>
      <c r="K566" s="6">
        <f t="shared" si="17"/>
        <v>38.038000000000004</v>
      </c>
      <c r="L566">
        <v>1.3300699</v>
      </c>
      <c r="M566" s="6">
        <v>1.33</v>
      </c>
      <c r="O566">
        <v>45.648000000000003</v>
      </c>
      <c r="P566" s="6">
        <f t="shared" si="18"/>
        <v>45.645600000000002</v>
      </c>
    </row>
    <row r="567" spans="1:16" x14ac:dyDescent="0.25">
      <c r="A567" t="s">
        <v>2097</v>
      </c>
      <c r="B567" t="s">
        <v>43</v>
      </c>
      <c r="C567" t="s">
        <v>2098</v>
      </c>
      <c r="D567" t="s">
        <v>856</v>
      </c>
      <c r="F567">
        <v>0</v>
      </c>
      <c r="I567" s="31" t="e">
        <f>VLOOKUP(A567,'Synthèse des ventes 2022'!$A$1:$C$535,3,FALSE)</f>
        <v>#N/A</v>
      </c>
      <c r="J567">
        <v>0</v>
      </c>
      <c r="K567" s="6" t="str">
        <f>IF(H567="","",H567*L567)</f>
        <v/>
      </c>
      <c r="L567">
        <v>0</v>
      </c>
      <c r="O567">
        <v>0</v>
      </c>
      <c r="P567" s="6" t="str">
        <f t="shared" si="18"/>
        <v/>
      </c>
    </row>
    <row r="568" spans="1:16" x14ac:dyDescent="0.25">
      <c r="A568" t="s">
        <v>2099</v>
      </c>
      <c r="B568" t="s">
        <v>20</v>
      </c>
      <c r="C568" t="s">
        <v>2100</v>
      </c>
      <c r="D568" t="s">
        <v>856</v>
      </c>
      <c r="F568">
        <v>29.8</v>
      </c>
      <c r="H568" s="14">
        <v>29.803999999999998</v>
      </c>
      <c r="I568" s="31" t="e">
        <f>VLOOKUP(A568,'Synthèse des ventes 2022'!$A$1:$C$535,3,FALSE)</f>
        <v>#N/A</v>
      </c>
      <c r="J568">
        <v>38.75</v>
      </c>
      <c r="K568" s="14">
        <f t="shared" si="17"/>
        <v>38.745199999999997</v>
      </c>
      <c r="L568">
        <v>1.3003355999999999</v>
      </c>
      <c r="M568" s="6">
        <v>1.3</v>
      </c>
      <c r="O568">
        <v>46.5</v>
      </c>
      <c r="P568" s="6">
        <f t="shared" si="18"/>
        <v>46.494239999999998</v>
      </c>
    </row>
    <row r="569" spans="1:16" x14ac:dyDescent="0.25">
      <c r="A569" t="s">
        <v>2101</v>
      </c>
      <c r="B569" t="s">
        <v>20</v>
      </c>
      <c r="C569" t="s">
        <v>2102</v>
      </c>
      <c r="D569" t="s">
        <v>856</v>
      </c>
      <c r="F569">
        <v>29.8</v>
      </c>
      <c r="H569" s="14">
        <v>29.803999999999998</v>
      </c>
      <c r="I569" s="31" t="e">
        <f>VLOOKUP(A569,'Synthèse des ventes 2022'!$A$1:$C$535,3,FALSE)</f>
        <v>#N/A</v>
      </c>
      <c r="J569">
        <v>38.75</v>
      </c>
      <c r="K569" s="14">
        <f t="shared" si="17"/>
        <v>38.745199999999997</v>
      </c>
      <c r="L569">
        <v>1.3003355999999999</v>
      </c>
      <c r="M569" s="6">
        <v>1.3</v>
      </c>
      <c r="O569">
        <v>46.5</v>
      </c>
      <c r="P569" s="6">
        <f t="shared" si="18"/>
        <v>46.494239999999998</v>
      </c>
    </row>
    <row r="570" spans="1:16" x14ac:dyDescent="0.25">
      <c r="A570" t="s">
        <v>2103</v>
      </c>
      <c r="B570" t="s">
        <v>20</v>
      </c>
      <c r="C570" t="s">
        <v>2104</v>
      </c>
      <c r="D570" t="s">
        <v>856</v>
      </c>
      <c r="F570">
        <v>29.8</v>
      </c>
      <c r="H570" s="14">
        <v>29.803999999999998</v>
      </c>
      <c r="I570" s="31" t="e">
        <f>VLOOKUP(A570,'Synthèse des ventes 2022'!$A$1:$C$535,3,FALSE)</f>
        <v>#N/A</v>
      </c>
      <c r="J570">
        <v>38.75</v>
      </c>
      <c r="K570" s="14">
        <f t="shared" si="17"/>
        <v>38.745199999999997</v>
      </c>
      <c r="L570">
        <v>1.3003355999999999</v>
      </c>
      <c r="M570" s="6">
        <v>1.3</v>
      </c>
      <c r="O570">
        <v>46.5</v>
      </c>
      <c r="P570" s="6">
        <f t="shared" si="18"/>
        <v>46.494239999999998</v>
      </c>
    </row>
    <row r="571" spans="1:16" x14ac:dyDescent="0.25">
      <c r="A571" t="s">
        <v>2105</v>
      </c>
      <c r="B571" t="s">
        <v>20</v>
      </c>
      <c r="C571" t="s">
        <v>2106</v>
      </c>
      <c r="D571" t="s">
        <v>856</v>
      </c>
      <c r="F571">
        <v>29.8</v>
      </c>
      <c r="H571" s="14">
        <v>29.803999999999998</v>
      </c>
      <c r="I571" s="31" t="e">
        <f>VLOOKUP(A571,'Synthèse des ventes 2022'!$A$1:$C$535,3,FALSE)</f>
        <v>#N/A</v>
      </c>
      <c r="J571">
        <v>38.75</v>
      </c>
      <c r="K571" s="14">
        <f t="shared" si="17"/>
        <v>38.745199999999997</v>
      </c>
      <c r="L571">
        <v>1.3003355999999999</v>
      </c>
      <c r="M571" s="6">
        <v>1.3</v>
      </c>
      <c r="O571">
        <v>46.5</v>
      </c>
      <c r="P571" s="6">
        <f t="shared" si="18"/>
        <v>46.494239999999998</v>
      </c>
    </row>
    <row r="572" spans="1:16" x14ac:dyDescent="0.25">
      <c r="A572" t="s">
        <v>2107</v>
      </c>
      <c r="B572" t="s">
        <v>20</v>
      </c>
      <c r="C572" t="s">
        <v>2108</v>
      </c>
      <c r="D572" t="s">
        <v>856</v>
      </c>
      <c r="F572">
        <v>29.8</v>
      </c>
      <c r="H572" s="14">
        <v>29.803999999999998</v>
      </c>
      <c r="I572" s="31" t="e">
        <f>VLOOKUP(A572,'Synthèse des ventes 2022'!$A$1:$C$535,3,FALSE)</f>
        <v>#N/A</v>
      </c>
      <c r="J572">
        <v>38.75</v>
      </c>
      <c r="K572" s="14">
        <f t="shared" si="17"/>
        <v>38.745199999999997</v>
      </c>
      <c r="L572">
        <v>1.3003355999999999</v>
      </c>
      <c r="M572" s="6">
        <v>1.3</v>
      </c>
      <c r="O572">
        <v>46.5</v>
      </c>
      <c r="P572" s="6">
        <f t="shared" si="18"/>
        <v>46.494239999999998</v>
      </c>
    </row>
    <row r="573" spans="1:16" x14ac:dyDescent="0.25">
      <c r="A573" t="s">
        <v>2109</v>
      </c>
      <c r="B573" t="s">
        <v>20</v>
      </c>
      <c r="C573" t="s">
        <v>2110</v>
      </c>
      <c r="D573" t="s">
        <v>856</v>
      </c>
      <c r="F573">
        <v>29.8</v>
      </c>
      <c r="H573" s="14">
        <v>29.803999999999998</v>
      </c>
      <c r="I573" s="31">
        <f>VLOOKUP(A573,'Synthèse des ventes 2022'!$A$1:$C$535,3,FALSE)</f>
        <v>1</v>
      </c>
      <c r="J573">
        <v>38.75</v>
      </c>
      <c r="K573" s="14">
        <f t="shared" si="17"/>
        <v>38.745199999999997</v>
      </c>
      <c r="L573">
        <v>1.3003355999999999</v>
      </c>
      <c r="M573" s="6">
        <v>1.3</v>
      </c>
      <c r="O573">
        <v>46.5</v>
      </c>
      <c r="P573" s="6">
        <f t="shared" si="18"/>
        <v>46.494239999999998</v>
      </c>
    </row>
    <row r="574" spans="1:16" x14ac:dyDescent="0.25">
      <c r="A574" t="s">
        <v>2111</v>
      </c>
      <c r="B574" t="s">
        <v>20</v>
      </c>
      <c r="C574" t="s">
        <v>2112</v>
      </c>
      <c r="D574" t="s">
        <v>856</v>
      </c>
      <c r="F574">
        <v>29.8</v>
      </c>
      <c r="H574" s="14">
        <v>29.803999999999998</v>
      </c>
      <c r="I574" s="31" t="e">
        <f>VLOOKUP(A574,'Synthèse des ventes 2022'!$A$1:$C$535,3,FALSE)</f>
        <v>#N/A</v>
      </c>
      <c r="J574">
        <v>38.75</v>
      </c>
      <c r="K574" s="14">
        <f t="shared" si="17"/>
        <v>38.745199999999997</v>
      </c>
      <c r="L574">
        <v>1.3003355999999999</v>
      </c>
      <c r="M574" s="6">
        <v>1.3</v>
      </c>
      <c r="O574">
        <v>46.5</v>
      </c>
      <c r="P574" s="6">
        <f t="shared" si="18"/>
        <v>46.494239999999998</v>
      </c>
    </row>
    <row r="575" spans="1:16" x14ac:dyDescent="0.25">
      <c r="A575" t="s">
        <v>2113</v>
      </c>
      <c r="B575" t="s">
        <v>20</v>
      </c>
      <c r="C575" t="s">
        <v>2114</v>
      </c>
      <c r="D575" t="s">
        <v>856</v>
      </c>
      <c r="F575">
        <v>29.8</v>
      </c>
      <c r="H575" s="14">
        <v>29.803999999999998</v>
      </c>
      <c r="I575" s="31">
        <f>VLOOKUP(A575,'Synthèse des ventes 2022'!$A$1:$C$535,3,FALSE)</f>
        <v>3</v>
      </c>
      <c r="J575">
        <v>38.75</v>
      </c>
      <c r="K575" s="14">
        <f t="shared" ref="K575:K637" si="19">H575*M575</f>
        <v>38.745199999999997</v>
      </c>
      <c r="L575">
        <v>1.3003355999999999</v>
      </c>
      <c r="M575" s="6">
        <v>1.3</v>
      </c>
      <c r="O575">
        <v>46.5</v>
      </c>
      <c r="P575" s="6">
        <f t="shared" si="18"/>
        <v>46.494239999999998</v>
      </c>
    </row>
    <row r="576" spans="1:16" x14ac:dyDescent="0.25">
      <c r="A576" t="s">
        <v>2115</v>
      </c>
      <c r="B576" t="s">
        <v>20</v>
      </c>
      <c r="C576" t="s">
        <v>2116</v>
      </c>
      <c r="D576" t="s">
        <v>856</v>
      </c>
      <c r="F576">
        <v>29.8</v>
      </c>
      <c r="H576" s="14">
        <v>29.803999999999998</v>
      </c>
      <c r="I576" s="31" t="e">
        <f>VLOOKUP(A576,'Synthèse des ventes 2022'!$A$1:$C$535,3,FALSE)</f>
        <v>#N/A</v>
      </c>
      <c r="J576">
        <v>38.75</v>
      </c>
      <c r="K576" s="14">
        <f t="shared" si="19"/>
        <v>38.745199999999997</v>
      </c>
      <c r="L576">
        <v>1.3003355999999999</v>
      </c>
      <c r="M576" s="6">
        <v>1.3</v>
      </c>
      <c r="O576">
        <v>46.5</v>
      </c>
      <c r="P576" s="6">
        <f t="shared" si="18"/>
        <v>46.494239999999998</v>
      </c>
    </row>
    <row r="577" spans="1:16" x14ac:dyDescent="0.25">
      <c r="A577" t="s">
        <v>2117</v>
      </c>
      <c r="B577" t="s">
        <v>20</v>
      </c>
      <c r="C577" t="s">
        <v>2118</v>
      </c>
      <c r="D577" t="s">
        <v>856</v>
      </c>
      <c r="F577">
        <v>29.8</v>
      </c>
      <c r="H577" s="14">
        <v>29.803999999999998</v>
      </c>
      <c r="I577" s="31" t="e">
        <f>VLOOKUP(A577,'Synthèse des ventes 2022'!$A$1:$C$535,3,FALSE)</f>
        <v>#N/A</v>
      </c>
      <c r="J577">
        <v>38.75</v>
      </c>
      <c r="K577" s="14">
        <f t="shared" si="19"/>
        <v>38.745199999999997</v>
      </c>
      <c r="L577">
        <v>1.3003355999999999</v>
      </c>
      <c r="M577" s="6">
        <v>1.3</v>
      </c>
      <c r="O577">
        <v>46.5</v>
      </c>
      <c r="P577" s="6">
        <f t="shared" si="18"/>
        <v>46.494239999999998</v>
      </c>
    </row>
    <row r="578" spans="1:16" x14ac:dyDescent="0.25">
      <c r="A578" t="s">
        <v>2119</v>
      </c>
      <c r="B578" t="s">
        <v>20</v>
      </c>
      <c r="C578" t="s">
        <v>2120</v>
      </c>
      <c r="D578" t="s">
        <v>856</v>
      </c>
      <c r="F578">
        <v>29.8</v>
      </c>
      <c r="H578" s="14">
        <v>29.803999999999998</v>
      </c>
      <c r="I578" s="31" t="e">
        <f>VLOOKUP(A578,'Synthèse des ventes 2022'!$A$1:$C$535,3,FALSE)</f>
        <v>#N/A</v>
      </c>
      <c r="J578">
        <v>38.75</v>
      </c>
      <c r="K578" s="14">
        <f t="shared" si="19"/>
        <v>38.745199999999997</v>
      </c>
      <c r="L578">
        <v>1.3003355999999999</v>
      </c>
      <c r="M578" s="6">
        <v>1.3</v>
      </c>
      <c r="O578">
        <v>46.5</v>
      </c>
      <c r="P578" s="6">
        <f t="shared" si="18"/>
        <v>46.494239999999998</v>
      </c>
    </row>
    <row r="579" spans="1:16" x14ac:dyDescent="0.25">
      <c r="A579" t="s">
        <v>2241</v>
      </c>
      <c r="B579" t="s">
        <v>20</v>
      </c>
      <c r="C579" t="s">
        <v>2242</v>
      </c>
      <c r="D579" t="s">
        <v>856</v>
      </c>
      <c r="F579">
        <v>23.1</v>
      </c>
      <c r="H579" s="6">
        <f t="shared" ref="H579:H605" si="20">F579</f>
        <v>23.1</v>
      </c>
      <c r="I579" s="31" t="e">
        <f>VLOOKUP(A579,'Synthèse des ventes 2022'!$A$1:$C$535,3,FALSE)</f>
        <v>#N/A</v>
      </c>
      <c r="J579">
        <v>30.72</v>
      </c>
      <c r="K579" s="6">
        <f t="shared" si="19"/>
        <v>30.723000000000003</v>
      </c>
      <c r="L579">
        <v>1.3298700999999999</v>
      </c>
      <c r="M579" s="6">
        <v>1.33</v>
      </c>
      <c r="O579">
        <v>36.863999999999997</v>
      </c>
      <c r="P579" s="6">
        <f t="shared" ref="P579:P642" si="21">IF(K579="","",K579*1.2)</f>
        <v>36.867600000000003</v>
      </c>
    </row>
    <row r="580" spans="1:16" x14ac:dyDescent="0.25">
      <c r="A580" t="s">
        <v>2330</v>
      </c>
      <c r="B580" t="s">
        <v>20</v>
      </c>
      <c r="C580" t="s">
        <v>2331</v>
      </c>
      <c r="D580" t="s">
        <v>856</v>
      </c>
      <c r="F580">
        <v>29.8</v>
      </c>
      <c r="H580" s="14">
        <v>29.803999999999998</v>
      </c>
      <c r="I580" s="31" t="e">
        <f>VLOOKUP(A580,'Synthèse des ventes 2022'!$A$1:$C$535,3,FALSE)</f>
        <v>#N/A</v>
      </c>
      <c r="J580">
        <v>38.75</v>
      </c>
      <c r="K580" s="14">
        <f t="shared" si="19"/>
        <v>38.745199999999997</v>
      </c>
      <c r="L580">
        <v>1.3003355999999999</v>
      </c>
      <c r="M580" s="6">
        <v>1.3</v>
      </c>
      <c r="O580">
        <v>46.5</v>
      </c>
      <c r="P580" s="6">
        <f t="shared" si="21"/>
        <v>46.494239999999998</v>
      </c>
    </row>
    <row r="581" spans="1:16" x14ac:dyDescent="0.25">
      <c r="A581" t="s">
        <v>823</v>
      </c>
      <c r="B581" t="s">
        <v>20</v>
      </c>
      <c r="C581" t="s">
        <v>824</v>
      </c>
      <c r="D581" t="s">
        <v>825</v>
      </c>
      <c r="E581" t="s">
        <v>36</v>
      </c>
      <c r="F581">
        <v>40</v>
      </c>
      <c r="H581" s="6">
        <f t="shared" si="20"/>
        <v>40</v>
      </c>
      <c r="I581" s="31">
        <f>VLOOKUP(A581,'Synthèse des ventes 2022'!$A$1:$C$535,3,FALSE)</f>
        <v>2</v>
      </c>
      <c r="J581">
        <v>90</v>
      </c>
      <c r="K581" s="6">
        <f t="shared" si="19"/>
        <v>90</v>
      </c>
      <c r="L581">
        <v>2.25</v>
      </c>
      <c r="M581" s="6">
        <v>2.25</v>
      </c>
      <c r="O581">
        <v>108</v>
      </c>
      <c r="P581" s="6">
        <f t="shared" si="21"/>
        <v>108</v>
      </c>
    </row>
    <row r="582" spans="1:16" x14ac:dyDescent="0.25">
      <c r="A582" t="s">
        <v>826</v>
      </c>
      <c r="B582" t="s">
        <v>20</v>
      </c>
      <c r="C582" t="s">
        <v>826</v>
      </c>
      <c r="D582" t="s">
        <v>825</v>
      </c>
      <c r="F582">
        <v>349</v>
      </c>
      <c r="H582" s="6">
        <f t="shared" si="20"/>
        <v>349</v>
      </c>
      <c r="I582" s="31" t="e">
        <f>VLOOKUP(A582,'Synthèse des ventes 2022'!$A$1:$C$535,3,FALSE)</f>
        <v>#N/A</v>
      </c>
      <c r="J582">
        <v>436.25</v>
      </c>
      <c r="K582" s="6">
        <f t="shared" si="19"/>
        <v>436.25</v>
      </c>
      <c r="L582">
        <v>1.25</v>
      </c>
      <c r="M582" s="6">
        <v>1.25</v>
      </c>
      <c r="O582">
        <v>523.5</v>
      </c>
      <c r="P582" s="6">
        <f t="shared" si="21"/>
        <v>523.5</v>
      </c>
    </row>
    <row r="583" spans="1:16" x14ac:dyDescent="0.25">
      <c r="A583" t="s">
        <v>1102</v>
      </c>
      <c r="B583" t="s">
        <v>20</v>
      </c>
      <c r="C583" t="s">
        <v>1103</v>
      </c>
      <c r="D583" t="s">
        <v>1104</v>
      </c>
      <c r="E583" t="s">
        <v>36</v>
      </c>
      <c r="F583">
        <v>33.79</v>
      </c>
      <c r="H583" s="6">
        <f t="shared" si="20"/>
        <v>33.79</v>
      </c>
      <c r="I583" s="31">
        <f>VLOOKUP(A583,'Synthèse des ventes 2022'!$A$1:$C$535,3,FALSE)</f>
        <v>34</v>
      </c>
      <c r="J583">
        <v>39.6</v>
      </c>
      <c r="K583" s="6">
        <f t="shared" si="19"/>
        <v>50.685000000000002</v>
      </c>
      <c r="L583">
        <v>1.1719444000000001</v>
      </c>
      <c r="M583" s="6">
        <v>1.5</v>
      </c>
      <c r="O583">
        <v>47.52</v>
      </c>
      <c r="P583" s="6">
        <f t="shared" si="21"/>
        <v>60.822000000000003</v>
      </c>
    </row>
    <row r="584" spans="1:16" x14ac:dyDescent="0.25">
      <c r="A584" t="s">
        <v>2162</v>
      </c>
      <c r="B584" t="s">
        <v>20</v>
      </c>
      <c r="C584" t="s">
        <v>2163</v>
      </c>
      <c r="D584" t="s">
        <v>1104</v>
      </c>
      <c r="F584">
        <v>9.44</v>
      </c>
      <c r="H584" s="6">
        <f t="shared" si="20"/>
        <v>9.44</v>
      </c>
      <c r="I584" s="31">
        <f>VLOOKUP(A584,'Synthèse des ventes 2022'!$A$1:$C$535,3,FALSE)</f>
        <v>16</v>
      </c>
      <c r="J584">
        <v>14.16</v>
      </c>
      <c r="K584" s="6">
        <f t="shared" si="19"/>
        <v>14.16</v>
      </c>
      <c r="L584">
        <v>1.5</v>
      </c>
      <c r="M584" s="6">
        <v>1.5</v>
      </c>
      <c r="O584">
        <v>16.992000000000001</v>
      </c>
      <c r="P584" s="6">
        <f t="shared" si="21"/>
        <v>16.992000000000001</v>
      </c>
    </row>
    <row r="585" spans="1:16" x14ac:dyDescent="0.25">
      <c r="A585" t="s">
        <v>2200</v>
      </c>
      <c r="B585" t="s">
        <v>20</v>
      </c>
      <c r="C585" t="s">
        <v>2201</v>
      </c>
      <c r="D585" t="s">
        <v>1104</v>
      </c>
      <c r="F585">
        <v>0</v>
      </c>
      <c r="H585" s="6">
        <f t="shared" si="20"/>
        <v>0</v>
      </c>
      <c r="I585" s="31" t="e">
        <f>VLOOKUP(A585,'Synthèse des ventes 2022'!$A$1:$C$535,3,FALSE)</f>
        <v>#N/A</v>
      </c>
      <c r="J585">
        <v>0</v>
      </c>
      <c r="K585" s="6">
        <f t="shared" si="19"/>
        <v>0</v>
      </c>
      <c r="L585">
        <v>0</v>
      </c>
      <c r="O585">
        <v>0</v>
      </c>
      <c r="P585" s="6">
        <f t="shared" si="21"/>
        <v>0</v>
      </c>
    </row>
    <row r="586" spans="1:16" x14ac:dyDescent="0.25">
      <c r="A586" t="s">
        <v>2253</v>
      </c>
      <c r="B586" t="s">
        <v>20</v>
      </c>
      <c r="C586" t="s">
        <v>2254</v>
      </c>
      <c r="D586" t="s">
        <v>1104</v>
      </c>
      <c r="F586">
        <v>36.39</v>
      </c>
      <c r="H586" s="6">
        <f t="shared" si="20"/>
        <v>36.39</v>
      </c>
      <c r="I586" s="31" t="e">
        <f>VLOOKUP(A586,'Synthèse des ventes 2022'!$A$1:$C$535,3,FALSE)</f>
        <v>#N/A</v>
      </c>
      <c r="J586">
        <v>39.6</v>
      </c>
      <c r="K586" s="6">
        <f t="shared" si="19"/>
        <v>48.398700000000005</v>
      </c>
      <c r="L586">
        <v>1.088211</v>
      </c>
      <c r="M586" s="6">
        <v>1.33</v>
      </c>
      <c r="O586">
        <v>47.52</v>
      </c>
      <c r="P586" s="6">
        <f t="shared" si="21"/>
        <v>58.078440000000001</v>
      </c>
    </row>
    <row r="587" spans="1:16" x14ac:dyDescent="0.25">
      <c r="A587" t="s">
        <v>2255</v>
      </c>
      <c r="B587" t="s">
        <v>20</v>
      </c>
      <c r="C587" t="s">
        <v>2256</v>
      </c>
      <c r="D587" t="s">
        <v>1104</v>
      </c>
      <c r="F587">
        <v>16.34</v>
      </c>
      <c r="H587" s="6">
        <f t="shared" si="20"/>
        <v>16.34</v>
      </c>
      <c r="I587" s="31" t="e">
        <f>VLOOKUP(A587,'Synthèse des ventes 2022'!$A$1:$C$535,3,FALSE)</f>
        <v>#N/A</v>
      </c>
      <c r="J587">
        <v>24.51</v>
      </c>
      <c r="K587" s="6">
        <f t="shared" si="19"/>
        <v>24.509999999999998</v>
      </c>
      <c r="L587">
        <v>1.5</v>
      </c>
      <c r="M587" s="6">
        <v>1.5</v>
      </c>
      <c r="O587">
        <v>29.411999999999999</v>
      </c>
      <c r="P587" s="6">
        <f t="shared" si="21"/>
        <v>29.411999999999995</v>
      </c>
    </row>
    <row r="588" spans="1:16" x14ac:dyDescent="0.25">
      <c r="A588" t="s">
        <v>1181</v>
      </c>
      <c r="B588" t="s">
        <v>32</v>
      </c>
      <c r="C588" t="s">
        <v>1182</v>
      </c>
      <c r="D588" t="s">
        <v>1183</v>
      </c>
      <c r="F588">
        <v>60</v>
      </c>
      <c r="H588" s="6">
        <f t="shared" si="20"/>
        <v>60</v>
      </c>
      <c r="I588" s="31" t="e">
        <f>VLOOKUP(A588,'Synthèse des ventes 2022'!$A$1:$C$535,3,FALSE)</f>
        <v>#N/A</v>
      </c>
      <c r="J588">
        <v>90</v>
      </c>
      <c r="K588" s="6">
        <f t="shared" si="19"/>
        <v>90</v>
      </c>
      <c r="L588">
        <v>1.5</v>
      </c>
      <c r="M588" s="6">
        <v>1.5</v>
      </c>
      <c r="O588">
        <v>108</v>
      </c>
      <c r="P588" s="6">
        <f t="shared" si="21"/>
        <v>108</v>
      </c>
    </row>
    <row r="589" spans="1:16" x14ac:dyDescent="0.25">
      <c r="A589" t="s">
        <v>1123</v>
      </c>
      <c r="B589" t="s">
        <v>32</v>
      </c>
      <c r="C589" t="s">
        <v>1124</v>
      </c>
      <c r="D589" t="s">
        <v>1125</v>
      </c>
      <c r="E589" t="s">
        <v>104</v>
      </c>
      <c r="F589">
        <v>0.21</v>
      </c>
      <c r="H589" s="6">
        <f t="shared" si="20"/>
        <v>0.21</v>
      </c>
      <c r="I589" s="31" t="e">
        <f>VLOOKUP(A589,'Synthèse des ventes 2022'!$A$1:$C$535,3,FALSE)</f>
        <v>#N/A</v>
      </c>
      <c r="J589">
        <v>0.31</v>
      </c>
      <c r="K589" s="6">
        <f t="shared" si="19"/>
        <v>0.315</v>
      </c>
      <c r="L589">
        <v>1.4761905</v>
      </c>
      <c r="M589" s="6">
        <v>1.5</v>
      </c>
      <c r="O589">
        <v>0.372</v>
      </c>
      <c r="P589" s="6">
        <f t="shared" si="21"/>
        <v>0.378</v>
      </c>
    </row>
    <row r="590" spans="1:16" x14ac:dyDescent="0.25">
      <c r="A590" t="s">
        <v>1501</v>
      </c>
      <c r="B590" t="s">
        <v>20</v>
      </c>
      <c r="C590" t="s">
        <v>1502</v>
      </c>
      <c r="D590" t="s">
        <v>1125</v>
      </c>
      <c r="E590" t="s">
        <v>104</v>
      </c>
      <c r="F590">
        <v>0.86499999999999999</v>
      </c>
      <c r="H590" s="6">
        <v>0.70299999999999996</v>
      </c>
      <c r="I590" s="31">
        <f>VLOOKUP(A590,'Synthèse des ventes 2022'!$A$1:$C$535,3,FALSE)</f>
        <v>2</v>
      </c>
      <c r="J590">
        <v>29.2</v>
      </c>
      <c r="K590" s="6">
        <f t="shared" si="19"/>
        <v>0.94905000000000006</v>
      </c>
      <c r="L590">
        <v>1.3502890000000001</v>
      </c>
      <c r="M590" s="6">
        <v>1.35</v>
      </c>
      <c r="O590">
        <v>35.04</v>
      </c>
      <c r="P590" s="6">
        <f t="shared" si="21"/>
        <v>1.13886</v>
      </c>
    </row>
    <row r="591" spans="1:16" x14ac:dyDescent="0.25">
      <c r="A591" t="s">
        <v>1566</v>
      </c>
      <c r="B591" t="s">
        <v>20</v>
      </c>
      <c r="C591" t="s">
        <v>1567</v>
      </c>
      <c r="D591" t="s">
        <v>1125</v>
      </c>
      <c r="E591" t="s">
        <v>104</v>
      </c>
      <c r="F591">
        <v>0.66500000000000004</v>
      </c>
      <c r="H591" s="6">
        <v>0.70299999999999996</v>
      </c>
      <c r="I591" s="31">
        <f>VLOOKUP(A591,'Synthèse des ventes 2022'!$A$1:$C$535,3,FALSE)</f>
        <v>3</v>
      </c>
      <c r="J591">
        <v>89.8</v>
      </c>
      <c r="K591" s="6">
        <f t="shared" si="19"/>
        <v>0.94905000000000006</v>
      </c>
      <c r="L591">
        <v>1.3503759</v>
      </c>
      <c r="M591" s="6">
        <v>1.35</v>
      </c>
      <c r="O591">
        <v>107.76</v>
      </c>
      <c r="P591" s="6">
        <f t="shared" si="21"/>
        <v>1.13886</v>
      </c>
    </row>
    <row r="592" spans="1:16" x14ac:dyDescent="0.25">
      <c r="A592" t="s">
        <v>1573</v>
      </c>
      <c r="B592" t="s">
        <v>20</v>
      </c>
      <c r="C592" t="s">
        <v>1574</v>
      </c>
      <c r="D592" t="s">
        <v>1125</v>
      </c>
      <c r="E592" t="s">
        <v>104</v>
      </c>
      <c r="F592">
        <v>0.66500000000000004</v>
      </c>
      <c r="H592" s="6">
        <v>0.70299999999999996</v>
      </c>
      <c r="I592" s="31">
        <f>VLOOKUP(A592,'Synthèse des ventes 2022'!$A$1:$C$535,3,FALSE)</f>
        <v>16</v>
      </c>
      <c r="J592">
        <v>44.9</v>
      </c>
      <c r="K592" s="6">
        <f t="shared" si="19"/>
        <v>0.94905000000000006</v>
      </c>
      <c r="L592">
        <v>1.3503759</v>
      </c>
      <c r="M592" s="6">
        <v>1.35</v>
      </c>
      <c r="O592">
        <v>53.88</v>
      </c>
      <c r="P592" s="6">
        <f t="shared" si="21"/>
        <v>1.13886</v>
      </c>
    </row>
    <row r="593" spans="1:16" x14ac:dyDescent="0.25">
      <c r="A593" t="s">
        <v>1665</v>
      </c>
      <c r="B593" t="s">
        <v>32</v>
      </c>
      <c r="C593" t="s">
        <v>1666</v>
      </c>
      <c r="D593" t="s">
        <v>1125</v>
      </c>
      <c r="F593">
        <v>0.32</v>
      </c>
      <c r="H593" s="6">
        <f t="shared" si="20"/>
        <v>0.32</v>
      </c>
      <c r="I593" s="31" t="e">
        <f>VLOOKUP(A593,'Synthèse des ventes 2022'!$A$1:$C$535,3,FALSE)</f>
        <v>#N/A</v>
      </c>
      <c r="J593">
        <v>0.48</v>
      </c>
      <c r="K593" s="6">
        <f t="shared" si="19"/>
        <v>0.48</v>
      </c>
      <c r="L593">
        <v>1.5</v>
      </c>
      <c r="M593" s="6">
        <v>1.5</v>
      </c>
      <c r="O593">
        <v>0.57599999999999996</v>
      </c>
      <c r="P593" s="6">
        <f t="shared" si="21"/>
        <v>0.57599999999999996</v>
      </c>
    </row>
    <row r="594" spans="1:16" x14ac:dyDescent="0.25">
      <c r="A594" t="s">
        <v>1667</v>
      </c>
      <c r="B594" t="s">
        <v>32</v>
      </c>
      <c r="C594" t="s">
        <v>1668</v>
      </c>
      <c r="D594" t="s">
        <v>1125</v>
      </c>
      <c r="F594">
        <v>0.6</v>
      </c>
      <c r="H594" s="6">
        <f t="shared" si="20"/>
        <v>0.6</v>
      </c>
      <c r="I594" s="31">
        <f>VLOOKUP(A594,'Synthèse des ventes 2022'!$A$1:$C$535,3,FALSE)</f>
        <v>50</v>
      </c>
      <c r="J594">
        <v>0.9</v>
      </c>
      <c r="K594" s="6">
        <f t="shared" si="19"/>
        <v>0.89999999999999991</v>
      </c>
      <c r="L594">
        <v>1.5</v>
      </c>
      <c r="M594" s="6">
        <v>1.5</v>
      </c>
      <c r="O594">
        <v>1.08</v>
      </c>
      <c r="P594" s="6">
        <f t="shared" si="21"/>
        <v>1.0799999999999998</v>
      </c>
    </row>
    <row r="595" spans="1:16" x14ac:dyDescent="0.25">
      <c r="A595" t="s">
        <v>1669</v>
      </c>
      <c r="B595" t="s">
        <v>32</v>
      </c>
      <c r="C595" t="s">
        <v>1670</v>
      </c>
      <c r="D595" t="s">
        <v>1125</v>
      </c>
      <c r="F595">
        <v>7.0000000000000007E-2</v>
      </c>
      <c r="H595" s="6">
        <f t="shared" si="20"/>
        <v>7.0000000000000007E-2</v>
      </c>
      <c r="I595" s="31">
        <f>VLOOKUP(A595,'Synthèse des ventes 2022'!$A$1:$C$535,3,FALSE)</f>
        <v>50</v>
      </c>
      <c r="J595">
        <v>0.11</v>
      </c>
      <c r="K595" s="6">
        <f t="shared" si="19"/>
        <v>0.11200000000000002</v>
      </c>
      <c r="L595">
        <v>1.5714286</v>
      </c>
      <c r="M595" s="6">
        <v>1.6</v>
      </c>
      <c r="O595">
        <v>0.13200000000000001</v>
      </c>
      <c r="P595" s="6">
        <f t="shared" si="21"/>
        <v>0.13440000000000002</v>
      </c>
    </row>
    <row r="596" spans="1:16" x14ac:dyDescent="0.25">
      <c r="A596" t="s">
        <v>1973</v>
      </c>
      <c r="B596" t="s">
        <v>20</v>
      </c>
      <c r="C596" t="s">
        <v>1974</v>
      </c>
      <c r="D596" t="s">
        <v>1125</v>
      </c>
      <c r="E596" t="s">
        <v>562</v>
      </c>
      <c r="F596">
        <v>1.1399999999999999</v>
      </c>
      <c r="H596" s="6">
        <f t="shared" si="20"/>
        <v>1.1399999999999999</v>
      </c>
      <c r="I596" s="31" t="e">
        <f>VLOOKUP(A596,'Synthèse des ventes 2022'!$A$1:$C$535,3,FALSE)</f>
        <v>#N/A</v>
      </c>
      <c r="J596">
        <v>85.13</v>
      </c>
      <c r="K596" s="6">
        <f t="shared" si="19"/>
        <v>1.71</v>
      </c>
      <c r="L596">
        <v>1.4935088000000001</v>
      </c>
      <c r="M596" s="6">
        <v>1.5</v>
      </c>
      <c r="O596">
        <v>102.15600000000001</v>
      </c>
      <c r="P596" s="6">
        <f t="shared" si="21"/>
        <v>2.052</v>
      </c>
    </row>
    <row r="597" spans="1:16" x14ac:dyDescent="0.25">
      <c r="A597" t="s">
        <v>1975</v>
      </c>
      <c r="B597" t="s">
        <v>20</v>
      </c>
      <c r="C597" t="s">
        <v>1976</v>
      </c>
      <c r="D597" t="s">
        <v>1125</v>
      </c>
      <c r="E597" t="s">
        <v>104</v>
      </c>
      <c r="F597">
        <v>1.1399999999999999</v>
      </c>
      <c r="H597" s="6">
        <f t="shared" si="20"/>
        <v>1.1399999999999999</v>
      </c>
      <c r="I597" s="31" t="e">
        <f>VLOOKUP(A597,'Synthèse des ventes 2022'!$A$1:$C$535,3,FALSE)</f>
        <v>#N/A</v>
      </c>
      <c r="J597">
        <v>170.25</v>
      </c>
      <c r="K597" s="6">
        <f t="shared" si="19"/>
        <v>1.71</v>
      </c>
      <c r="L597">
        <v>1.4934210999999999</v>
      </c>
      <c r="M597" s="6">
        <v>1.5</v>
      </c>
      <c r="O597">
        <v>204.3</v>
      </c>
      <c r="P597" s="6">
        <f t="shared" si="21"/>
        <v>2.052</v>
      </c>
    </row>
    <row r="598" spans="1:16" x14ac:dyDescent="0.25">
      <c r="A598" t="s">
        <v>2064</v>
      </c>
      <c r="B598" t="s">
        <v>20</v>
      </c>
      <c r="C598" t="s">
        <v>2065</v>
      </c>
      <c r="D598" t="s">
        <v>1125</v>
      </c>
      <c r="E598" t="s">
        <v>104</v>
      </c>
      <c r="F598">
        <v>0.66500000000000004</v>
      </c>
      <c r="H598" s="6">
        <v>0.70299999999999996</v>
      </c>
      <c r="I598" s="31">
        <f>VLOOKUP(A598,'Synthèse des ventes 2022'!$A$1:$C$535,3,FALSE)</f>
        <v>3</v>
      </c>
      <c r="J598">
        <v>448.9</v>
      </c>
      <c r="K598" s="6">
        <f t="shared" si="19"/>
        <v>0.94905000000000006</v>
      </c>
      <c r="L598">
        <v>0</v>
      </c>
      <c r="M598" s="6">
        <v>1.35</v>
      </c>
      <c r="O598">
        <v>538.67999999999995</v>
      </c>
      <c r="P598" s="6">
        <f t="shared" si="21"/>
        <v>1.13886</v>
      </c>
    </row>
    <row r="599" spans="1:16" x14ac:dyDescent="0.25">
      <c r="A599" t="s">
        <v>2219</v>
      </c>
      <c r="B599" t="s">
        <v>32</v>
      </c>
      <c r="C599" t="s">
        <v>2220</v>
      </c>
      <c r="D599" t="s">
        <v>1125</v>
      </c>
      <c r="E599" t="s">
        <v>2221</v>
      </c>
      <c r="F599">
        <v>195</v>
      </c>
      <c r="H599" s="6">
        <f>F599/1000</f>
        <v>0.19500000000000001</v>
      </c>
      <c r="I599" s="31" t="e">
        <f>VLOOKUP(A599,'Synthèse des ventes 2022'!$A$1:$C$535,3,FALSE)</f>
        <v>#N/A</v>
      </c>
      <c r="J599">
        <v>0.29299999999999998</v>
      </c>
      <c r="K599" s="6">
        <v>0.29249999999999998</v>
      </c>
      <c r="L599">
        <v>1.5</v>
      </c>
      <c r="M599" s="6">
        <v>1.5</v>
      </c>
      <c r="O599">
        <v>0.35099999999999998</v>
      </c>
      <c r="P599" s="6">
        <f t="shared" si="21"/>
        <v>0.35099999999999998</v>
      </c>
    </row>
    <row r="600" spans="1:16" x14ac:dyDescent="0.25">
      <c r="A600" t="s">
        <v>2222</v>
      </c>
      <c r="B600" t="s">
        <v>32</v>
      </c>
      <c r="C600" t="s">
        <v>2223</v>
      </c>
      <c r="D600" t="s">
        <v>1125</v>
      </c>
      <c r="E600" t="s">
        <v>2221</v>
      </c>
      <c r="F600">
        <v>195</v>
      </c>
      <c r="H600" s="6">
        <f>F600/1000</f>
        <v>0.19500000000000001</v>
      </c>
      <c r="I600" s="31" t="e">
        <f>VLOOKUP(A600,'Synthèse des ventes 2022'!$A$1:$C$535,3,FALSE)</f>
        <v>#N/A</v>
      </c>
      <c r="J600">
        <v>0.29299999999999998</v>
      </c>
      <c r="K600" s="6">
        <v>0.29249999999999998</v>
      </c>
      <c r="L600">
        <v>1.5</v>
      </c>
      <c r="M600" s="6">
        <v>1.5</v>
      </c>
      <c r="O600">
        <v>0.35099999999999998</v>
      </c>
      <c r="P600" s="6">
        <f t="shared" si="21"/>
        <v>0.35099999999999998</v>
      </c>
    </row>
    <row r="601" spans="1:16" x14ac:dyDescent="0.25">
      <c r="A601" t="s">
        <v>2570</v>
      </c>
      <c r="B601" t="s">
        <v>32</v>
      </c>
      <c r="C601" t="s">
        <v>2571</v>
      </c>
      <c r="D601" t="s">
        <v>1125</v>
      </c>
      <c r="E601" t="s">
        <v>104</v>
      </c>
      <c r="F601">
        <v>0</v>
      </c>
      <c r="H601" s="6">
        <f t="shared" si="20"/>
        <v>0</v>
      </c>
      <c r="I601" s="31" t="e">
        <f>VLOOKUP(A601,'Synthèse des ventes 2022'!$A$1:$C$535,3,FALSE)</f>
        <v>#N/A</v>
      </c>
      <c r="J601">
        <v>0.44</v>
      </c>
      <c r="K601" s="6">
        <f t="shared" si="19"/>
        <v>0</v>
      </c>
      <c r="L601">
        <v>2.1463415000000001</v>
      </c>
      <c r="M601" s="6">
        <v>2.25</v>
      </c>
      <c r="O601">
        <v>0.52800000000000002</v>
      </c>
      <c r="P601" s="6">
        <f t="shared" si="21"/>
        <v>0</v>
      </c>
    </row>
    <row r="602" spans="1:16" x14ac:dyDescent="0.25">
      <c r="A602" t="s">
        <v>2572</v>
      </c>
      <c r="B602" t="s">
        <v>32</v>
      </c>
      <c r="C602" t="s">
        <v>2573</v>
      </c>
      <c r="D602" t="s">
        <v>1125</v>
      </c>
      <c r="E602" t="s">
        <v>2221</v>
      </c>
      <c r="F602">
        <v>110</v>
      </c>
      <c r="H602" s="6">
        <f>F602/1000</f>
        <v>0.11</v>
      </c>
      <c r="I602" s="31" t="e">
        <f>VLOOKUP(A602,'Synthèse des ventes 2022'!$A$1:$C$535,3,FALSE)</f>
        <v>#N/A</v>
      </c>
      <c r="J602">
        <v>0.16500000000000001</v>
      </c>
      <c r="K602" s="6">
        <v>0.16500000000000001</v>
      </c>
      <c r="L602">
        <v>1.5</v>
      </c>
      <c r="M602" s="6">
        <v>1.5</v>
      </c>
      <c r="O602">
        <v>0.19800000000000001</v>
      </c>
      <c r="P602" s="6">
        <f t="shared" si="21"/>
        <v>0.19800000000000001</v>
      </c>
    </row>
    <row r="603" spans="1:16" x14ac:dyDescent="0.25">
      <c r="A603" t="s">
        <v>2574</v>
      </c>
      <c r="B603" t="s">
        <v>32</v>
      </c>
      <c r="C603" t="s">
        <v>2575</v>
      </c>
      <c r="D603" t="s">
        <v>1125</v>
      </c>
      <c r="E603" t="s">
        <v>2221</v>
      </c>
      <c r="F603">
        <v>110</v>
      </c>
      <c r="H603" s="6">
        <f>F603/1000</f>
        <v>0.11</v>
      </c>
      <c r="I603" s="31" t="e">
        <f>VLOOKUP(A603,'Synthèse des ventes 2022'!$A$1:$C$535,3,FALSE)</f>
        <v>#N/A</v>
      </c>
      <c r="J603">
        <v>0.16500000000000001</v>
      </c>
      <c r="K603" s="6">
        <f t="shared" si="19"/>
        <v>0.16500000000000001</v>
      </c>
      <c r="L603">
        <v>1.5</v>
      </c>
      <c r="M603" s="6">
        <v>1.5</v>
      </c>
      <c r="O603">
        <v>0.19800000000000001</v>
      </c>
      <c r="P603" s="6">
        <f t="shared" si="21"/>
        <v>0.19800000000000001</v>
      </c>
    </row>
    <row r="604" spans="1:16" x14ac:dyDescent="0.25">
      <c r="A604" t="s">
        <v>918</v>
      </c>
      <c r="B604" t="s">
        <v>32</v>
      </c>
      <c r="C604" t="s">
        <v>918</v>
      </c>
      <c r="D604" t="s">
        <v>919</v>
      </c>
      <c r="F604">
        <v>99.16</v>
      </c>
      <c r="H604" s="6">
        <f t="shared" si="20"/>
        <v>99.16</v>
      </c>
      <c r="I604" s="31" t="e">
        <f>VLOOKUP(A604,'Synthèse des ventes 2022'!$A$1:$C$535,3,FALSE)</f>
        <v>#N/A</v>
      </c>
      <c r="J604">
        <v>198.32</v>
      </c>
      <c r="K604" s="6">
        <f t="shared" si="19"/>
        <v>198.32</v>
      </c>
      <c r="L604">
        <v>2</v>
      </c>
      <c r="M604" s="6">
        <v>2</v>
      </c>
      <c r="O604">
        <v>237.98</v>
      </c>
      <c r="P604" s="6">
        <f t="shared" si="21"/>
        <v>237.98399999999998</v>
      </c>
    </row>
    <row r="605" spans="1:16" x14ac:dyDescent="0.25">
      <c r="A605" t="s">
        <v>1184</v>
      </c>
      <c r="B605" t="s">
        <v>20</v>
      </c>
      <c r="C605" t="s">
        <v>1185</v>
      </c>
      <c r="D605" t="s">
        <v>1186</v>
      </c>
      <c r="E605" t="s">
        <v>36</v>
      </c>
      <c r="F605">
        <v>48.49</v>
      </c>
      <c r="H605" s="6">
        <f t="shared" si="20"/>
        <v>48.49</v>
      </c>
      <c r="I605" s="31">
        <f>VLOOKUP(A605,'Synthèse des ventes 2022'!$A$1:$C$535,3,FALSE)</f>
        <v>3</v>
      </c>
      <c r="J605">
        <v>64.489999999999995</v>
      </c>
      <c r="K605" s="6">
        <f t="shared" si="19"/>
        <v>64.491700000000009</v>
      </c>
      <c r="L605">
        <v>1.3299649</v>
      </c>
      <c r="M605" s="6">
        <v>1.33</v>
      </c>
      <c r="O605">
        <v>77.39</v>
      </c>
      <c r="P605" s="6">
        <f t="shared" si="21"/>
        <v>77.390040000000013</v>
      </c>
    </row>
    <row r="606" spans="1:16" x14ac:dyDescent="0.25">
      <c r="A606" t="s">
        <v>897</v>
      </c>
      <c r="B606" t="s">
        <v>43</v>
      </c>
      <c r="C606" t="s">
        <v>898</v>
      </c>
      <c r="D606" t="s">
        <v>899</v>
      </c>
      <c r="F606">
        <v>6.5</v>
      </c>
      <c r="I606" s="31" t="e">
        <f>VLOOKUP(A606,'Synthèse des ventes 2022'!$A$1:$C$535,3,FALSE)</f>
        <v>#N/A</v>
      </c>
      <c r="J606">
        <v>9.75</v>
      </c>
      <c r="K606" s="6" t="str">
        <f>IF(H606="","",H606*L606)</f>
        <v/>
      </c>
      <c r="L606">
        <v>1.5</v>
      </c>
      <c r="N606">
        <v>1</v>
      </c>
      <c r="O606">
        <v>11.7</v>
      </c>
      <c r="P606" s="6" t="str">
        <f t="shared" si="21"/>
        <v/>
      </c>
    </row>
    <row r="607" spans="1:16" x14ac:dyDescent="0.25">
      <c r="A607" t="s">
        <v>1985</v>
      </c>
      <c r="B607" t="s">
        <v>20</v>
      </c>
      <c r="C607" t="s">
        <v>1986</v>
      </c>
      <c r="D607" t="s">
        <v>1987</v>
      </c>
      <c r="E607" t="s">
        <v>917</v>
      </c>
      <c r="F607">
        <v>131</v>
      </c>
      <c r="H607" s="6">
        <f t="shared" ref="H607:H613" si="22">F607</f>
        <v>131</v>
      </c>
      <c r="I607" s="31" t="e">
        <f>VLOOKUP(A607,'Synthèse des ventes 2022'!$A$1:$C$535,3,FALSE)</f>
        <v>#N/A</v>
      </c>
      <c r="J607">
        <v>196.5</v>
      </c>
      <c r="K607" s="6">
        <f t="shared" si="19"/>
        <v>196.5</v>
      </c>
      <c r="L607">
        <v>1.5</v>
      </c>
      <c r="M607" s="6">
        <v>1.5</v>
      </c>
      <c r="O607">
        <v>235.8</v>
      </c>
      <c r="P607" s="6">
        <f t="shared" si="21"/>
        <v>235.79999999999998</v>
      </c>
    </row>
    <row r="608" spans="1:16" x14ac:dyDescent="0.25">
      <c r="A608" t="s">
        <v>1988</v>
      </c>
      <c r="B608" t="s">
        <v>20</v>
      </c>
      <c r="C608" t="s">
        <v>1989</v>
      </c>
      <c r="D608" t="s">
        <v>1987</v>
      </c>
      <c r="E608" t="s">
        <v>917</v>
      </c>
      <c r="F608">
        <v>278</v>
      </c>
      <c r="H608" s="6">
        <f t="shared" si="22"/>
        <v>278</v>
      </c>
      <c r="I608" s="31">
        <f>VLOOKUP(A608,'Synthèse des ventes 2022'!$A$1:$C$535,3,FALSE)</f>
        <v>2</v>
      </c>
      <c r="J608">
        <v>417</v>
      </c>
      <c r="K608" s="6">
        <f t="shared" si="19"/>
        <v>417</v>
      </c>
      <c r="L608">
        <v>1.5</v>
      </c>
      <c r="M608" s="6">
        <v>1.5</v>
      </c>
      <c r="O608">
        <v>500.4</v>
      </c>
      <c r="P608" s="6">
        <f t="shared" si="21"/>
        <v>500.4</v>
      </c>
    </row>
    <row r="609" spans="1:21" x14ac:dyDescent="0.25">
      <c r="A609" t="s">
        <v>1990</v>
      </c>
      <c r="B609" t="s">
        <v>20</v>
      </c>
      <c r="C609" t="s">
        <v>1991</v>
      </c>
      <c r="D609" t="s">
        <v>1987</v>
      </c>
      <c r="E609" t="s">
        <v>1992</v>
      </c>
      <c r="F609">
        <v>284</v>
      </c>
      <c r="H609" s="6">
        <f t="shared" si="22"/>
        <v>284</v>
      </c>
      <c r="I609" s="31">
        <f>VLOOKUP(A609,'Synthèse des ventes 2022'!$A$1:$C$535,3,FALSE)</f>
        <v>3</v>
      </c>
      <c r="J609">
        <v>426</v>
      </c>
      <c r="K609" s="6">
        <f t="shared" si="19"/>
        <v>426</v>
      </c>
      <c r="L609">
        <v>1.5</v>
      </c>
      <c r="M609" s="6">
        <v>1.5</v>
      </c>
      <c r="O609">
        <v>511.2</v>
      </c>
      <c r="P609" s="6">
        <f t="shared" si="21"/>
        <v>511.2</v>
      </c>
    </row>
    <row r="610" spans="1:21" x14ac:dyDescent="0.25">
      <c r="A610" t="s">
        <v>1995</v>
      </c>
      <c r="B610" t="s">
        <v>20</v>
      </c>
      <c r="C610" t="s">
        <v>1996</v>
      </c>
      <c r="D610" t="s">
        <v>1987</v>
      </c>
      <c r="E610" t="s">
        <v>917</v>
      </c>
      <c r="F610">
        <v>94</v>
      </c>
      <c r="H610" s="6">
        <f t="shared" si="22"/>
        <v>94</v>
      </c>
      <c r="I610" s="31">
        <f>VLOOKUP(A610,'Synthèse des ventes 2022'!$A$1:$C$535,3,FALSE)</f>
        <v>2</v>
      </c>
      <c r="J610">
        <v>141</v>
      </c>
      <c r="K610" s="6">
        <f t="shared" si="19"/>
        <v>141</v>
      </c>
      <c r="L610">
        <v>1.5</v>
      </c>
      <c r="M610" s="6">
        <v>1.5</v>
      </c>
      <c r="O610">
        <v>169.2</v>
      </c>
      <c r="P610" s="6">
        <f t="shared" si="21"/>
        <v>169.2</v>
      </c>
    </row>
    <row r="611" spans="1:21" x14ac:dyDescent="0.25">
      <c r="A611" t="s">
        <v>1997</v>
      </c>
      <c r="B611" t="s">
        <v>20</v>
      </c>
      <c r="C611" t="s">
        <v>1998</v>
      </c>
      <c r="D611" t="s">
        <v>1987</v>
      </c>
      <c r="E611" t="s">
        <v>917</v>
      </c>
      <c r="F611">
        <v>270.13</v>
      </c>
      <c r="H611" s="6">
        <f t="shared" si="22"/>
        <v>270.13</v>
      </c>
      <c r="I611" s="31">
        <f>VLOOKUP(A611,'Synthèse des ventes 2022'!$A$1:$C$535,3,FALSE)</f>
        <v>1</v>
      </c>
      <c r="J611">
        <v>405.19499999999999</v>
      </c>
      <c r="K611" s="6">
        <f t="shared" si="19"/>
        <v>405.19499999999999</v>
      </c>
      <c r="L611">
        <v>1.5</v>
      </c>
      <c r="M611" s="6">
        <v>1.5</v>
      </c>
      <c r="O611">
        <v>486.23399999999998</v>
      </c>
      <c r="P611" s="6">
        <f t="shared" si="21"/>
        <v>486.23399999999998</v>
      </c>
    </row>
    <row r="612" spans="1:21" x14ac:dyDescent="0.25">
      <c r="A612" t="s">
        <v>2232</v>
      </c>
      <c r="B612" t="s">
        <v>32</v>
      </c>
      <c r="C612" t="s">
        <v>2233</v>
      </c>
      <c r="D612" t="s">
        <v>2234</v>
      </c>
      <c r="F612">
        <v>396</v>
      </c>
      <c r="H612" s="6">
        <f t="shared" si="22"/>
        <v>396</v>
      </c>
      <c r="I612" s="31" t="e">
        <f>VLOOKUP(A612,'Synthèse des ventes 2022'!$A$1:$C$535,3,FALSE)</f>
        <v>#N/A</v>
      </c>
      <c r="J612">
        <v>594</v>
      </c>
      <c r="K612" s="6">
        <f t="shared" si="19"/>
        <v>594</v>
      </c>
      <c r="L612">
        <v>1.5</v>
      </c>
      <c r="M612" s="6">
        <v>1.5</v>
      </c>
      <c r="O612">
        <v>712.8</v>
      </c>
      <c r="P612" s="6">
        <f t="shared" si="21"/>
        <v>712.8</v>
      </c>
    </row>
    <row r="613" spans="1:21" x14ac:dyDescent="0.25">
      <c r="A613" t="s">
        <v>1767</v>
      </c>
      <c r="B613" t="s">
        <v>32</v>
      </c>
      <c r="C613" t="s">
        <v>1768</v>
      </c>
      <c r="D613" t="s">
        <v>1769</v>
      </c>
      <c r="E613" t="s">
        <v>1770</v>
      </c>
      <c r="F613">
        <v>5.9</v>
      </c>
      <c r="H613" s="6">
        <f t="shared" si="22"/>
        <v>5.9</v>
      </c>
      <c r="I613" s="31" t="e">
        <f>VLOOKUP(A613,'Synthèse des ventes 2022'!$A$1:$C$535,3,FALSE)</f>
        <v>#N/A</v>
      </c>
      <c r="J613">
        <v>0.42</v>
      </c>
      <c r="K613" s="6">
        <f>H613*M613/20</f>
        <v>0.44250000000000006</v>
      </c>
      <c r="L613">
        <v>1.4237287999999999</v>
      </c>
      <c r="M613" s="6">
        <v>1.5</v>
      </c>
      <c r="O613">
        <v>0.504</v>
      </c>
      <c r="P613" s="6">
        <f t="shared" si="21"/>
        <v>0.53100000000000003</v>
      </c>
    </row>
    <row r="614" spans="1:21" x14ac:dyDescent="0.25">
      <c r="A614" s="3" t="s">
        <v>21</v>
      </c>
      <c r="B614" s="3" t="s">
        <v>20</v>
      </c>
      <c r="C614" s="3" t="s">
        <v>22</v>
      </c>
      <c r="D614" s="3" t="s">
        <v>23</v>
      </c>
      <c r="E614" s="3" t="s">
        <v>24</v>
      </c>
      <c r="F614" s="3">
        <v>2.12</v>
      </c>
      <c r="G614" s="10"/>
      <c r="H614" s="7">
        <v>2.12</v>
      </c>
      <c r="I614" s="32">
        <f>VLOOKUP(A614,'Synthèse des ventes 2022'!$A$1:$C$535,3,FALSE)</f>
        <v>135</v>
      </c>
      <c r="J614" s="3">
        <v>6.36</v>
      </c>
      <c r="K614" s="7">
        <f>H614*M614</f>
        <v>6.36</v>
      </c>
      <c r="L614" s="3">
        <v>3</v>
      </c>
      <c r="M614" s="7">
        <v>3</v>
      </c>
      <c r="N614" s="3"/>
      <c r="O614" s="3">
        <v>7.63</v>
      </c>
      <c r="P614" s="7">
        <f t="shared" si="21"/>
        <v>7.6319999999999997</v>
      </c>
      <c r="Q614" s="3"/>
      <c r="R614" s="3"/>
      <c r="S614" s="3"/>
      <c r="T614" s="3"/>
      <c r="U614" s="3"/>
    </row>
    <row r="615" spans="1:21" x14ac:dyDescent="0.25">
      <c r="A615" t="s">
        <v>611</v>
      </c>
      <c r="B615" t="s">
        <v>32</v>
      </c>
      <c r="C615" t="s">
        <v>612</v>
      </c>
      <c r="D615" t="s">
        <v>23</v>
      </c>
      <c r="F615">
        <v>0.24</v>
      </c>
      <c r="H615" s="6">
        <f>F615</f>
        <v>0.24</v>
      </c>
      <c r="I615" s="31" t="e">
        <f>VLOOKUP(A615,'Synthèse des ventes 2022'!$A$1:$C$535,3,FALSE)</f>
        <v>#N/A</v>
      </c>
      <c r="J615">
        <v>0.48</v>
      </c>
      <c r="K615" s="6">
        <f t="shared" si="19"/>
        <v>0.48</v>
      </c>
      <c r="L615">
        <v>2</v>
      </c>
      <c r="M615" s="6">
        <v>2</v>
      </c>
      <c r="O615">
        <v>0.57999999999999996</v>
      </c>
      <c r="P615" s="6">
        <f t="shared" si="21"/>
        <v>0.57599999999999996</v>
      </c>
    </row>
    <row r="616" spans="1:21" x14ac:dyDescent="0.25">
      <c r="A616" t="s">
        <v>1058</v>
      </c>
      <c r="B616" t="s">
        <v>20</v>
      </c>
      <c r="C616" t="s">
        <v>1059</v>
      </c>
      <c r="D616" t="s">
        <v>1060</v>
      </c>
      <c r="F616">
        <v>4.6100000000000003</v>
      </c>
      <c r="H616" s="6">
        <f>F616</f>
        <v>4.6100000000000003</v>
      </c>
      <c r="I616" s="31">
        <f>VLOOKUP(A616,'Synthèse des ventes 2022'!$A$1:$C$535,3,FALSE)</f>
        <v>642</v>
      </c>
      <c r="J616">
        <v>7.15</v>
      </c>
      <c r="K616" s="6">
        <f t="shared" si="19"/>
        <v>6.9150000000000009</v>
      </c>
      <c r="L616">
        <v>1.5509761</v>
      </c>
      <c r="M616" s="6">
        <v>1.5</v>
      </c>
      <c r="O616">
        <v>8.58</v>
      </c>
      <c r="P616" s="6">
        <f t="shared" si="21"/>
        <v>8.298</v>
      </c>
    </row>
    <row r="617" spans="1:21" x14ac:dyDescent="0.25">
      <c r="A617" t="s">
        <v>1061</v>
      </c>
      <c r="B617" t="s">
        <v>20</v>
      </c>
      <c r="C617" t="s">
        <v>1062</v>
      </c>
      <c r="D617" t="s">
        <v>1060</v>
      </c>
      <c r="F617">
        <v>4.71</v>
      </c>
      <c r="H617" s="6">
        <f>F617</f>
        <v>4.71</v>
      </c>
      <c r="I617" s="31">
        <f>VLOOKUP(A617,'Synthèse des ventes 2022'!$A$1:$C$535,3,FALSE)</f>
        <v>32</v>
      </c>
      <c r="J617">
        <v>5.89</v>
      </c>
      <c r="K617" s="6">
        <f t="shared" si="19"/>
        <v>5.8875000000000002</v>
      </c>
      <c r="L617">
        <v>1.2505307999999999</v>
      </c>
      <c r="M617" s="6">
        <v>1.25</v>
      </c>
      <c r="O617">
        <v>7.07</v>
      </c>
      <c r="P617" s="6">
        <f t="shared" si="21"/>
        <v>7.0650000000000004</v>
      </c>
    </row>
    <row r="618" spans="1:21" x14ac:dyDescent="0.25">
      <c r="A618" s="3" t="s">
        <v>99</v>
      </c>
      <c r="B618" s="3" t="s">
        <v>20</v>
      </c>
      <c r="C618" s="3" t="s">
        <v>100</v>
      </c>
      <c r="D618" s="3" t="s">
        <v>101</v>
      </c>
      <c r="E618" s="3" t="s">
        <v>36</v>
      </c>
      <c r="F618" s="3">
        <v>21</v>
      </c>
      <c r="G618" s="10"/>
      <c r="H618" s="7">
        <v>21</v>
      </c>
      <c r="I618" s="32">
        <f>VLOOKUP(A618,'Synthèse des ventes 2022'!$A$1:$C$535,3,FALSE)</f>
        <v>62</v>
      </c>
      <c r="J618" s="3">
        <v>30.56</v>
      </c>
      <c r="K618" s="7">
        <f t="shared" si="19"/>
        <v>31.5</v>
      </c>
      <c r="L618" s="3">
        <v>1.4552381000000001</v>
      </c>
      <c r="M618" s="7">
        <v>1.5</v>
      </c>
      <c r="N618" s="3"/>
      <c r="O618" s="3">
        <v>36.67</v>
      </c>
      <c r="P618" s="7">
        <f t="shared" si="21"/>
        <v>37.799999999999997</v>
      </c>
    </row>
    <row r="619" spans="1:21" x14ac:dyDescent="0.25">
      <c r="A619" s="3" t="s">
        <v>203</v>
      </c>
      <c r="B619" s="3" t="s">
        <v>20</v>
      </c>
      <c r="C619" s="3" t="s">
        <v>204</v>
      </c>
      <c r="D619" s="3" t="s">
        <v>101</v>
      </c>
      <c r="E619" s="3" t="s">
        <v>36</v>
      </c>
      <c r="F619" s="3">
        <v>27</v>
      </c>
      <c r="G619" s="10"/>
      <c r="H619" s="7">
        <v>27</v>
      </c>
      <c r="I619" s="32">
        <f>VLOOKUP(A619,'Synthèse des ventes 2022'!$A$1:$C$535,3,FALSE)</f>
        <v>72</v>
      </c>
      <c r="J619" s="3">
        <v>41.15</v>
      </c>
      <c r="K619" s="7">
        <f t="shared" si="19"/>
        <v>40.5</v>
      </c>
      <c r="L619" s="3">
        <v>1.5240741</v>
      </c>
      <c r="M619" s="7">
        <v>1.5</v>
      </c>
      <c r="N619" s="3"/>
      <c r="O619" s="3">
        <v>49.38</v>
      </c>
      <c r="P619" s="7">
        <f t="shared" si="21"/>
        <v>48.6</v>
      </c>
    </row>
    <row r="620" spans="1:21" x14ac:dyDescent="0.25">
      <c r="A620" s="3" t="s">
        <v>565</v>
      </c>
      <c r="B620" s="3" t="s">
        <v>32</v>
      </c>
      <c r="C620" s="3" t="s">
        <v>566</v>
      </c>
      <c r="D620" s="3" t="s">
        <v>101</v>
      </c>
      <c r="E620" s="3"/>
      <c r="F620" s="3">
        <v>8.74</v>
      </c>
      <c r="G620" s="10"/>
      <c r="H620" s="7">
        <v>9</v>
      </c>
      <c r="I620" s="32">
        <f>VLOOKUP(A620,'Synthèse des ventes 2022'!$A$1:$C$535,3,FALSE)</f>
        <v>1</v>
      </c>
      <c r="J620" s="3">
        <v>11.62</v>
      </c>
      <c r="K620" s="7">
        <f>H620*M620</f>
        <v>11.97</v>
      </c>
      <c r="L620" s="3">
        <v>1.3295195</v>
      </c>
      <c r="M620" s="7">
        <v>1.33</v>
      </c>
      <c r="N620" s="3"/>
      <c r="O620" s="3">
        <v>13.94</v>
      </c>
      <c r="P620" s="7">
        <f t="shared" si="21"/>
        <v>14.364000000000001</v>
      </c>
    </row>
    <row r="621" spans="1:21" x14ac:dyDescent="0.25">
      <c r="A621" s="3" t="s">
        <v>567</v>
      </c>
      <c r="B621" s="3" t="s">
        <v>32</v>
      </c>
      <c r="C621" s="3" t="s">
        <v>568</v>
      </c>
      <c r="D621" s="3" t="s">
        <v>101</v>
      </c>
      <c r="E621" s="3"/>
      <c r="F621" s="3">
        <v>7.72</v>
      </c>
      <c r="G621" s="10"/>
      <c r="H621" s="7">
        <v>8</v>
      </c>
      <c r="I621" s="32" t="e">
        <f>VLOOKUP(A621,'Synthèse des ventes 2022'!$A$1:$C$535,3,FALSE)</f>
        <v>#N/A</v>
      </c>
      <c r="J621" s="3">
        <v>10.27</v>
      </c>
      <c r="K621" s="7">
        <f t="shared" si="19"/>
        <v>10.64</v>
      </c>
      <c r="L621" s="3">
        <v>1.3303109</v>
      </c>
      <c r="M621" s="7">
        <v>1.33</v>
      </c>
      <c r="N621" s="3"/>
      <c r="O621" s="3">
        <v>12.32</v>
      </c>
      <c r="P621" s="7">
        <f t="shared" si="21"/>
        <v>12.768000000000001</v>
      </c>
    </row>
    <row r="622" spans="1:21" x14ac:dyDescent="0.25">
      <c r="A622" s="3" t="s">
        <v>1518</v>
      </c>
      <c r="B622" s="3" t="s">
        <v>32</v>
      </c>
      <c r="C622" s="3" t="s">
        <v>1519</v>
      </c>
      <c r="D622" s="3" t="s">
        <v>101</v>
      </c>
      <c r="E622" s="3"/>
      <c r="F622" s="3">
        <v>0.43</v>
      </c>
      <c r="G622" s="10"/>
      <c r="H622" s="7"/>
      <c r="I622" s="32" t="e">
        <f>VLOOKUP(A622,'Synthèse des ventes 2022'!$A$1:$C$535,3,FALSE)</f>
        <v>#N/A</v>
      </c>
      <c r="J622" s="3">
        <v>0.65</v>
      </c>
      <c r="K622" s="7" t="str">
        <f>IF(H622="","",H622*L622)</f>
        <v/>
      </c>
      <c r="L622" s="3">
        <v>1.5116278999999999</v>
      </c>
      <c r="M622" s="7"/>
      <c r="N622" s="3"/>
      <c r="O622" s="3">
        <v>0.78</v>
      </c>
      <c r="P622" s="7" t="str">
        <f t="shared" si="21"/>
        <v/>
      </c>
    </row>
    <row r="623" spans="1:21" x14ac:dyDescent="0.25">
      <c r="A623" s="3" t="s">
        <v>1728</v>
      </c>
      <c r="B623" s="3" t="s">
        <v>32</v>
      </c>
      <c r="C623" s="3" t="s">
        <v>1729</v>
      </c>
      <c r="D623" s="3" t="s">
        <v>101</v>
      </c>
      <c r="E623" s="3"/>
      <c r="F623" s="3">
        <v>5.8</v>
      </c>
      <c r="G623" s="10"/>
      <c r="H623" s="7">
        <v>6.18</v>
      </c>
      <c r="I623" s="32" t="e">
        <f>VLOOKUP(A623,'Synthèse des ventes 2022'!$A$1:$C$535,3,FALSE)</f>
        <v>#N/A</v>
      </c>
      <c r="J623" s="3">
        <v>8.7100000000000009</v>
      </c>
      <c r="K623" s="7">
        <f t="shared" si="19"/>
        <v>9.27</v>
      </c>
      <c r="L623" s="3">
        <v>1.5017240999999999</v>
      </c>
      <c r="M623" s="7">
        <v>1.5</v>
      </c>
      <c r="N623" s="3"/>
      <c r="O623" s="3">
        <v>10.452</v>
      </c>
      <c r="P623" s="7">
        <f t="shared" si="21"/>
        <v>11.123999999999999</v>
      </c>
    </row>
    <row r="624" spans="1:21" x14ac:dyDescent="0.25">
      <c r="A624" t="s">
        <v>851</v>
      </c>
      <c r="B624" t="s">
        <v>20</v>
      </c>
      <c r="C624" t="s">
        <v>852</v>
      </c>
      <c r="D624" t="s">
        <v>853</v>
      </c>
      <c r="E624" t="s">
        <v>36</v>
      </c>
      <c r="F624">
        <v>42.45</v>
      </c>
      <c r="H624" s="6">
        <f t="shared" ref="H624:H637" si="23">F624</f>
        <v>42.45</v>
      </c>
      <c r="I624" s="31">
        <f>VLOOKUP(A624,'Synthèse des ventes 2022'!$A$1:$C$535,3,FALSE)</f>
        <v>3</v>
      </c>
      <c r="J624">
        <v>56.46</v>
      </c>
      <c r="K624" s="6">
        <f t="shared" si="19"/>
        <v>56.458500000000008</v>
      </c>
      <c r="L624">
        <v>1.3300353</v>
      </c>
      <c r="M624" s="6">
        <v>1.33</v>
      </c>
      <c r="O624">
        <v>67.75</v>
      </c>
      <c r="P624" s="6">
        <f t="shared" si="21"/>
        <v>67.750200000000007</v>
      </c>
    </row>
    <row r="625" spans="1:19" x14ac:dyDescent="0.25">
      <c r="A625" t="s">
        <v>759</v>
      </c>
      <c r="B625" t="s">
        <v>20</v>
      </c>
      <c r="C625" t="s">
        <v>760</v>
      </c>
      <c r="D625" t="s">
        <v>761</v>
      </c>
      <c r="E625" t="s">
        <v>36</v>
      </c>
      <c r="F625">
        <v>19.21</v>
      </c>
      <c r="H625" s="6">
        <f t="shared" si="23"/>
        <v>19.21</v>
      </c>
      <c r="I625" s="31">
        <f>VLOOKUP(A625,'Synthèse des ventes 2022'!$A$1:$C$535,3,FALSE)</f>
        <v>4</v>
      </c>
      <c r="J625">
        <v>28.82</v>
      </c>
      <c r="K625" s="6">
        <f t="shared" si="19"/>
        <v>28.815000000000001</v>
      </c>
      <c r="L625">
        <v>1.5002603000000001</v>
      </c>
      <c r="M625" s="6">
        <v>1.5</v>
      </c>
      <c r="O625">
        <v>34.58</v>
      </c>
      <c r="P625" s="6">
        <f t="shared" si="21"/>
        <v>34.578000000000003</v>
      </c>
    </row>
    <row r="626" spans="1:19" x14ac:dyDescent="0.25">
      <c r="A626" t="s">
        <v>762</v>
      </c>
      <c r="B626" t="s">
        <v>20</v>
      </c>
      <c r="C626" t="s">
        <v>763</v>
      </c>
      <c r="D626" t="s">
        <v>761</v>
      </c>
      <c r="E626" t="s">
        <v>36</v>
      </c>
      <c r="F626">
        <v>18.72</v>
      </c>
      <c r="H626" s="6">
        <f t="shared" si="23"/>
        <v>18.72</v>
      </c>
      <c r="I626" s="31">
        <f>VLOOKUP(A626,'Synthèse des ventes 2022'!$A$1:$C$535,3,FALSE)</f>
        <v>13</v>
      </c>
      <c r="J626">
        <v>28.08</v>
      </c>
      <c r="K626" s="6">
        <f t="shared" si="19"/>
        <v>28.08</v>
      </c>
      <c r="L626">
        <v>1.5</v>
      </c>
      <c r="M626" s="6">
        <v>1.5</v>
      </c>
      <c r="O626">
        <v>33.700000000000003</v>
      </c>
      <c r="P626" s="6">
        <f t="shared" si="21"/>
        <v>33.695999999999998</v>
      </c>
    </row>
    <row r="627" spans="1:19" x14ac:dyDescent="0.25">
      <c r="A627" t="s">
        <v>764</v>
      </c>
      <c r="B627" t="s">
        <v>20</v>
      </c>
      <c r="C627" t="s">
        <v>765</v>
      </c>
      <c r="D627" t="s">
        <v>761</v>
      </c>
      <c r="E627" t="s">
        <v>36</v>
      </c>
      <c r="F627">
        <v>22.8</v>
      </c>
      <c r="H627" s="6">
        <f t="shared" si="23"/>
        <v>22.8</v>
      </c>
      <c r="I627" s="31" t="e">
        <f>VLOOKUP(A627,'Synthèse des ventes 2022'!$A$1:$C$535,3,FALSE)</f>
        <v>#N/A</v>
      </c>
      <c r="J627">
        <v>34.200000000000003</v>
      </c>
      <c r="K627" s="6">
        <f t="shared" si="19"/>
        <v>34.200000000000003</v>
      </c>
      <c r="L627">
        <v>1.5</v>
      </c>
      <c r="M627" s="6">
        <v>1.5</v>
      </c>
      <c r="O627">
        <v>41.04</v>
      </c>
      <c r="P627" s="6">
        <f t="shared" si="21"/>
        <v>41.04</v>
      </c>
    </row>
    <row r="628" spans="1:19" x14ac:dyDescent="0.25">
      <c r="A628" t="s">
        <v>1084</v>
      </c>
      <c r="B628" t="s">
        <v>32</v>
      </c>
      <c r="C628" t="s">
        <v>1085</v>
      </c>
      <c r="D628" t="s">
        <v>761</v>
      </c>
      <c r="F628">
        <v>6.63</v>
      </c>
      <c r="H628" s="6">
        <f t="shared" si="23"/>
        <v>6.63</v>
      </c>
      <c r="I628" s="31" t="e">
        <f>VLOOKUP(A628,'Synthèse des ventes 2022'!$A$1:$C$535,3,FALSE)</f>
        <v>#N/A</v>
      </c>
      <c r="J628">
        <v>9.9499999999999993</v>
      </c>
      <c r="K628" s="6">
        <f t="shared" si="19"/>
        <v>9.9450000000000003</v>
      </c>
      <c r="L628">
        <v>1.5007541</v>
      </c>
      <c r="M628" s="6">
        <v>1.5</v>
      </c>
      <c r="O628">
        <v>11.94</v>
      </c>
      <c r="P628" s="6">
        <f t="shared" si="21"/>
        <v>11.933999999999999</v>
      </c>
    </row>
    <row r="629" spans="1:19" x14ac:dyDescent="0.25">
      <c r="A629" t="s">
        <v>1086</v>
      </c>
      <c r="B629" t="s">
        <v>32</v>
      </c>
      <c r="C629" t="s">
        <v>1087</v>
      </c>
      <c r="D629" t="s">
        <v>761</v>
      </c>
      <c r="F629">
        <v>5.56</v>
      </c>
      <c r="H629" s="6">
        <f t="shared" si="23"/>
        <v>5.56</v>
      </c>
      <c r="I629" s="31" t="e">
        <f>VLOOKUP(A629,'Synthèse des ventes 2022'!$A$1:$C$535,3,FALSE)</f>
        <v>#N/A</v>
      </c>
      <c r="J629">
        <v>8.34</v>
      </c>
      <c r="K629" s="6">
        <f t="shared" si="19"/>
        <v>8.34</v>
      </c>
      <c r="L629">
        <v>1.5</v>
      </c>
      <c r="M629" s="6">
        <v>1.5</v>
      </c>
      <c r="O629">
        <v>10.01</v>
      </c>
      <c r="P629" s="6">
        <f t="shared" si="21"/>
        <v>10.007999999999999</v>
      </c>
    </row>
    <row r="630" spans="1:19" x14ac:dyDescent="0.25">
      <c r="A630">
        <v>174222</v>
      </c>
      <c r="B630" t="s">
        <v>32</v>
      </c>
      <c r="C630" t="s">
        <v>1115</v>
      </c>
      <c r="D630" t="s">
        <v>761</v>
      </c>
      <c r="F630">
        <v>23.46</v>
      </c>
      <c r="H630" s="6">
        <f t="shared" si="23"/>
        <v>23.46</v>
      </c>
      <c r="I630" s="31" t="e">
        <f>VLOOKUP(A630,'Synthèse des ventes 2022'!$A$1:$C$535,3,FALSE)</f>
        <v>#N/A</v>
      </c>
      <c r="J630">
        <v>41.06</v>
      </c>
      <c r="K630" s="6">
        <f t="shared" si="19"/>
        <v>41.055</v>
      </c>
      <c r="L630">
        <v>1.7502131000000001</v>
      </c>
      <c r="M630" s="6">
        <v>1.75</v>
      </c>
      <c r="O630">
        <v>49.27</v>
      </c>
      <c r="P630" s="6">
        <f t="shared" si="21"/>
        <v>49.265999999999998</v>
      </c>
    </row>
    <row r="631" spans="1:19" x14ac:dyDescent="0.25">
      <c r="A631">
        <v>174197</v>
      </c>
      <c r="B631" t="s">
        <v>32</v>
      </c>
      <c r="C631" t="s">
        <v>1625</v>
      </c>
      <c r="D631" t="s">
        <v>761</v>
      </c>
      <c r="F631">
        <v>29.33</v>
      </c>
      <c r="H631" s="6">
        <f t="shared" si="23"/>
        <v>29.33</v>
      </c>
      <c r="I631" s="31" t="e">
        <f>VLOOKUP(A631,'Synthèse des ventes 2022'!$A$1:$C$535,3,FALSE)</f>
        <v>#N/A</v>
      </c>
      <c r="J631">
        <v>44</v>
      </c>
      <c r="K631" s="6">
        <f t="shared" si="19"/>
        <v>43.994999999999997</v>
      </c>
      <c r="L631">
        <v>1.5001705000000001</v>
      </c>
      <c r="M631" s="6">
        <v>1.5</v>
      </c>
      <c r="O631">
        <v>52.8</v>
      </c>
      <c r="P631" s="6">
        <f t="shared" si="21"/>
        <v>52.793999999999997</v>
      </c>
    </row>
    <row r="632" spans="1:19" x14ac:dyDescent="0.25">
      <c r="A632" t="s">
        <v>2001</v>
      </c>
      <c r="B632" t="s">
        <v>32</v>
      </c>
      <c r="C632" t="s">
        <v>2002</v>
      </c>
      <c r="D632" t="s">
        <v>761</v>
      </c>
      <c r="F632">
        <v>13.32</v>
      </c>
      <c r="H632" s="6">
        <f t="shared" si="23"/>
        <v>13.32</v>
      </c>
      <c r="I632" s="31" t="e">
        <f>VLOOKUP(A632,'Synthèse des ventes 2022'!$A$1:$C$535,3,FALSE)</f>
        <v>#N/A</v>
      </c>
      <c r="J632">
        <v>19.98</v>
      </c>
      <c r="K632" s="6">
        <f t="shared" si="19"/>
        <v>19.98</v>
      </c>
      <c r="L632">
        <v>1.5</v>
      </c>
      <c r="M632" s="6">
        <v>1.5</v>
      </c>
      <c r="O632">
        <v>23.975999999999999</v>
      </c>
      <c r="P632" s="6">
        <f t="shared" si="21"/>
        <v>23.975999999999999</v>
      </c>
      <c r="S632">
        <v>1</v>
      </c>
    </row>
    <row r="633" spans="1:19" x14ac:dyDescent="0.25">
      <c r="A633" t="s">
        <v>2125</v>
      </c>
      <c r="B633" t="s">
        <v>20</v>
      </c>
      <c r="C633" t="s">
        <v>2126</v>
      </c>
      <c r="D633" t="s">
        <v>761</v>
      </c>
      <c r="F633">
        <v>20</v>
      </c>
      <c r="H633" s="6">
        <f t="shared" si="23"/>
        <v>20</v>
      </c>
      <c r="I633" s="31">
        <f>VLOOKUP(A633,'Synthèse des ventes 2022'!$A$1:$C$535,3,FALSE)</f>
        <v>3</v>
      </c>
      <c r="J633">
        <v>27</v>
      </c>
      <c r="K633" s="6">
        <f t="shared" si="19"/>
        <v>27</v>
      </c>
      <c r="L633">
        <v>1.35</v>
      </c>
      <c r="M633" s="6">
        <v>1.35</v>
      </c>
      <c r="O633">
        <v>32.4</v>
      </c>
      <c r="P633" s="6">
        <f t="shared" si="21"/>
        <v>32.4</v>
      </c>
    </row>
    <row r="634" spans="1:19" x14ac:dyDescent="0.25">
      <c r="A634" t="s">
        <v>2192</v>
      </c>
      <c r="B634" t="s">
        <v>32</v>
      </c>
      <c r="C634" t="s">
        <v>2193</v>
      </c>
      <c r="D634" t="s">
        <v>761</v>
      </c>
      <c r="F634">
        <v>17.98</v>
      </c>
      <c r="H634" s="6">
        <f t="shared" si="23"/>
        <v>17.98</v>
      </c>
      <c r="I634" s="31" t="e">
        <f>VLOOKUP(A634,'Synthèse des ventes 2022'!$A$1:$C$535,3,FALSE)</f>
        <v>#N/A</v>
      </c>
      <c r="J634">
        <v>23.913</v>
      </c>
      <c r="K634" s="6">
        <f t="shared" si="19"/>
        <v>23.913400000000003</v>
      </c>
      <c r="L634">
        <v>1.3299778</v>
      </c>
      <c r="M634" s="6">
        <v>1.33</v>
      </c>
      <c r="O634">
        <v>28.696000000000002</v>
      </c>
      <c r="P634" s="6">
        <f t="shared" si="21"/>
        <v>28.696080000000002</v>
      </c>
      <c r="S634">
        <v>1</v>
      </c>
    </row>
    <row r="635" spans="1:19" x14ac:dyDescent="0.25">
      <c r="A635">
        <v>6130002469</v>
      </c>
      <c r="B635" t="s">
        <v>32</v>
      </c>
      <c r="C635" t="s">
        <v>292</v>
      </c>
      <c r="D635" t="s">
        <v>293</v>
      </c>
      <c r="E635">
        <v>1</v>
      </c>
      <c r="F635">
        <v>350</v>
      </c>
      <c r="H635" s="6">
        <f t="shared" si="23"/>
        <v>350</v>
      </c>
      <c r="I635" s="31">
        <f>VLOOKUP(A635,'Synthèse des ventes 2022'!$A$1:$C$535,3,FALSE)</f>
        <v>4</v>
      </c>
      <c r="J635">
        <v>525</v>
      </c>
      <c r="K635" s="6">
        <f t="shared" si="19"/>
        <v>525</v>
      </c>
      <c r="L635">
        <v>1.5</v>
      </c>
      <c r="M635" s="6">
        <v>1.5</v>
      </c>
      <c r="O635">
        <v>630</v>
      </c>
      <c r="P635" s="6">
        <f t="shared" si="21"/>
        <v>630</v>
      </c>
    </row>
    <row r="636" spans="1:19" x14ac:dyDescent="0.25">
      <c r="A636" t="s">
        <v>430</v>
      </c>
      <c r="B636" t="s">
        <v>20</v>
      </c>
      <c r="C636" t="s">
        <v>431</v>
      </c>
      <c r="D636" t="s">
        <v>293</v>
      </c>
      <c r="E636">
        <v>1</v>
      </c>
      <c r="F636">
        <v>271</v>
      </c>
      <c r="H636" s="6">
        <f t="shared" si="23"/>
        <v>271</v>
      </c>
      <c r="I636" s="31">
        <f>VLOOKUP(A636,'Synthèse des ventes 2022'!$A$1:$C$535,3,FALSE)</f>
        <v>69</v>
      </c>
      <c r="J636">
        <v>360.43</v>
      </c>
      <c r="K636" s="6">
        <f t="shared" si="19"/>
        <v>360.43</v>
      </c>
      <c r="L636">
        <v>1.33</v>
      </c>
      <c r="M636" s="6">
        <v>1.33</v>
      </c>
      <c r="O636">
        <v>432.52</v>
      </c>
      <c r="P636" s="6">
        <f t="shared" si="21"/>
        <v>432.51600000000002</v>
      </c>
    </row>
    <row r="637" spans="1:19" x14ac:dyDescent="0.25">
      <c r="A637" t="s">
        <v>432</v>
      </c>
      <c r="B637" t="s">
        <v>20</v>
      </c>
      <c r="C637" t="s">
        <v>433</v>
      </c>
      <c r="D637" t="s">
        <v>293</v>
      </c>
      <c r="E637">
        <v>1</v>
      </c>
      <c r="F637">
        <v>149</v>
      </c>
      <c r="H637" s="6">
        <f t="shared" si="23"/>
        <v>149</v>
      </c>
      <c r="I637" s="31">
        <f>VLOOKUP(A637,'Synthèse des ventes 2022'!$A$1:$C$535,3,FALSE)</f>
        <v>41</v>
      </c>
      <c r="J637">
        <v>223.5</v>
      </c>
      <c r="K637" s="6">
        <f t="shared" si="19"/>
        <v>223.5</v>
      </c>
      <c r="L637">
        <v>1.5</v>
      </c>
      <c r="M637" s="6">
        <v>1.5</v>
      </c>
      <c r="O637">
        <v>268.2</v>
      </c>
      <c r="P637" s="6">
        <f t="shared" si="21"/>
        <v>268.2</v>
      </c>
    </row>
    <row r="638" spans="1:19" x14ac:dyDescent="0.25">
      <c r="A638" t="s">
        <v>437</v>
      </c>
      <c r="B638" t="s">
        <v>43</v>
      </c>
      <c r="C638" t="s">
        <v>438</v>
      </c>
      <c r="D638" t="s">
        <v>293</v>
      </c>
      <c r="E638">
        <v>1</v>
      </c>
      <c r="F638">
        <v>89</v>
      </c>
      <c r="H638" s="6">
        <v>89</v>
      </c>
      <c r="I638" s="31">
        <f>VLOOKUP(A638,'Synthèse des ventes 2022'!$A$1:$C$535,3,FALSE)</f>
        <v>10</v>
      </c>
      <c r="J638">
        <v>133.5</v>
      </c>
      <c r="K638" s="6">
        <f>+H638*M638</f>
        <v>133.5</v>
      </c>
      <c r="L638">
        <v>1.5</v>
      </c>
      <c r="M638" s="6">
        <v>1.5</v>
      </c>
      <c r="O638">
        <v>160.19999999999999</v>
      </c>
      <c r="P638" s="6">
        <f t="shared" si="21"/>
        <v>160.19999999999999</v>
      </c>
    </row>
    <row r="639" spans="1:19" x14ac:dyDescent="0.25">
      <c r="A639" t="s">
        <v>472</v>
      </c>
      <c r="B639" t="s">
        <v>20</v>
      </c>
      <c r="C639" t="s">
        <v>473</v>
      </c>
      <c r="D639" t="s">
        <v>293</v>
      </c>
      <c r="E639">
        <v>1</v>
      </c>
      <c r="F639">
        <v>105</v>
      </c>
      <c r="H639" s="6">
        <f t="shared" ref="H639:H644" si="24">F639</f>
        <v>105</v>
      </c>
      <c r="I639" s="31" t="e">
        <f>VLOOKUP(A639,'Synthèse des ventes 2022'!$A$1:$C$535,3,FALSE)</f>
        <v>#N/A</v>
      </c>
      <c r="J639">
        <v>157.5</v>
      </c>
      <c r="K639" s="6">
        <f t="shared" ref="K639:K644" si="25">H639*M639</f>
        <v>157.5</v>
      </c>
      <c r="L639">
        <v>1.5</v>
      </c>
      <c r="M639" s="6">
        <v>1.5</v>
      </c>
      <c r="O639">
        <v>189</v>
      </c>
      <c r="P639" s="6">
        <f t="shared" si="21"/>
        <v>189</v>
      </c>
    </row>
    <row r="640" spans="1:19" x14ac:dyDescent="0.25">
      <c r="A640" t="s">
        <v>474</v>
      </c>
      <c r="B640" t="s">
        <v>20</v>
      </c>
      <c r="C640" t="s">
        <v>475</v>
      </c>
      <c r="D640" t="s">
        <v>293</v>
      </c>
      <c r="E640" t="s">
        <v>36</v>
      </c>
      <c r="F640">
        <v>88</v>
      </c>
      <c r="H640" s="6">
        <f t="shared" si="24"/>
        <v>88</v>
      </c>
      <c r="I640" s="31">
        <f>VLOOKUP(A640,'Synthèse des ventes 2022'!$A$1:$C$535,3,FALSE)</f>
        <v>5</v>
      </c>
      <c r="J640">
        <v>132</v>
      </c>
      <c r="K640" s="6">
        <f t="shared" si="25"/>
        <v>132</v>
      </c>
      <c r="L640">
        <v>1.5</v>
      </c>
      <c r="M640" s="6">
        <v>1.5</v>
      </c>
      <c r="O640">
        <v>158.4</v>
      </c>
      <c r="P640" s="6">
        <f t="shared" si="21"/>
        <v>158.4</v>
      </c>
    </row>
    <row r="641" spans="1:16" x14ac:dyDescent="0.25">
      <c r="A641" t="s">
        <v>539</v>
      </c>
      <c r="B641" t="s">
        <v>20</v>
      </c>
      <c r="C641" t="s">
        <v>540</v>
      </c>
      <c r="D641" t="s">
        <v>293</v>
      </c>
      <c r="E641">
        <v>1</v>
      </c>
      <c r="F641">
        <v>313</v>
      </c>
      <c r="H641" s="6">
        <f t="shared" si="24"/>
        <v>313</v>
      </c>
      <c r="I641" s="31">
        <f>VLOOKUP(A641,'Synthèse des ventes 2022'!$A$1:$C$535,3,FALSE)</f>
        <v>4</v>
      </c>
      <c r="J641">
        <v>469.5</v>
      </c>
      <c r="K641" s="6">
        <f t="shared" si="25"/>
        <v>469.5</v>
      </c>
      <c r="L641">
        <v>1.5</v>
      </c>
      <c r="M641" s="6">
        <v>1.5</v>
      </c>
      <c r="O641">
        <v>563.4</v>
      </c>
      <c r="P641" s="6">
        <f t="shared" si="21"/>
        <v>563.4</v>
      </c>
    </row>
    <row r="642" spans="1:16" x14ac:dyDescent="0.25">
      <c r="A642" t="s">
        <v>541</v>
      </c>
      <c r="B642" t="s">
        <v>20</v>
      </c>
      <c r="C642" t="s">
        <v>542</v>
      </c>
      <c r="D642" t="s">
        <v>293</v>
      </c>
      <c r="E642">
        <v>1</v>
      </c>
      <c r="F642">
        <v>333</v>
      </c>
      <c r="H642" s="6">
        <f t="shared" si="24"/>
        <v>333</v>
      </c>
      <c r="I642" s="31">
        <f>VLOOKUP(A642,'Synthèse des ventes 2022'!$A$1:$C$535,3,FALSE)</f>
        <v>4</v>
      </c>
      <c r="J642">
        <v>499.5</v>
      </c>
      <c r="K642" s="6">
        <f t="shared" si="25"/>
        <v>499.5</v>
      </c>
      <c r="L642">
        <v>1.5</v>
      </c>
      <c r="M642" s="6">
        <v>1.5</v>
      </c>
      <c r="O642">
        <v>599.4</v>
      </c>
      <c r="P642" s="6">
        <f t="shared" si="21"/>
        <v>599.4</v>
      </c>
    </row>
    <row r="643" spans="1:16" x14ac:dyDescent="0.25">
      <c r="A643" t="s">
        <v>543</v>
      </c>
      <c r="B643" t="s">
        <v>20</v>
      </c>
      <c r="C643" t="s">
        <v>544</v>
      </c>
      <c r="D643" t="s">
        <v>293</v>
      </c>
      <c r="E643">
        <v>1</v>
      </c>
      <c r="F643">
        <v>178</v>
      </c>
      <c r="H643" s="6">
        <f t="shared" si="24"/>
        <v>178</v>
      </c>
      <c r="I643" s="31" t="e">
        <f>VLOOKUP(A643,'Synthèse des ventes 2022'!$A$1:$C$535,3,FALSE)</f>
        <v>#N/A</v>
      </c>
      <c r="J643">
        <v>267</v>
      </c>
      <c r="K643" s="6">
        <f t="shared" si="25"/>
        <v>267</v>
      </c>
      <c r="L643">
        <v>1.5</v>
      </c>
      <c r="M643" s="6">
        <v>1.5</v>
      </c>
      <c r="O643">
        <v>320.39999999999998</v>
      </c>
      <c r="P643" s="6">
        <f t="shared" ref="P643:P706" si="26">IF(K643="","",K643*1.2)</f>
        <v>320.39999999999998</v>
      </c>
    </row>
    <row r="644" spans="1:16" x14ac:dyDescent="0.25">
      <c r="A644" t="s">
        <v>545</v>
      </c>
      <c r="B644" t="s">
        <v>32</v>
      </c>
      <c r="C644" t="s">
        <v>546</v>
      </c>
      <c r="D644" t="s">
        <v>293</v>
      </c>
      <c r="F644">
        <v>71</v>
      </c>
      <c r="H644" s="6">
        <f t="shared" si="24"/>
        <v>71</v>
      </c>
      <c r="I644" s="31">
        <f>VLOOKUP(A644,'Synthèse des ventes 2022'!$A$1:$C$535,3,FALSE)</f>
        <v>1</v>
      </c>
      <c r="J644">
        <v>94.43</v>
      </c>
      <c r="K644" s="6">
        <f t="shared" si="25"/>
        <v>94.43</v>
      </c>
      <c r="L644">
        <v>1.33</v>
      </c>
      <c r="M644" s="6">
        <v>1.33</v>
      </c>
      <c r="O644">
        <v>113.32</v>
      </c>
      <c r="P644" s="6">
        <f t="shared" si="26"/>
        <v>113.316</v>
      </c>
    </row>
    <row r="645" spans="1:16" x14ac:dyDescent="0.25">
      <c r="A645">
        <v>362330642</v>
      </c>
      <c r="B645" t="s">
        <v>43</v>
      </c>
      <c r="C645" t="s">
        <v>629</v>
      </c>
      <c r="D645" t="s">
        <v>293</v>
      </c>
      <c r="F645">
        <v>81</v>
      </c>
      <c r="I645" s="31" t="e">
        <f>VLOOKUP(A645,'Synthèse des ventes 2022'!$A$1:$C$535,3,FALSE)</f>
        <v>#N/A</v>
      </c>
      <c r="J645">
        <v>146.30000000000001</v>
      </c>
      <c r="K645" s="6" t="str">
        <f>IF(H645="","",H645*L645)</f>
        <v/>
      </c>
      <c r="L645">
        <v>1.8061727999999999</v>
      </c>
      <c r="N645">
        <v>1</v>
      </c>
      <c r="O645">
        <v>175.56</v>
      </c>
      <c r="P645" s="6" t="str">
        <f t="shared" si="26"/>
        <v/>
      </c>
    </row>
    <row r="646" spans="1:16" x14ac:dyDescent="0.25">
      <c r="A646">
        <v>365231202</v>
      </c>
      <c r="B646" t="s">
        <v>32</v>
      </c>
      <c r="C646" t="s">
        <v>630</v>
      </c>
      <c r="D646" t="s">
        <v>293</v>
      </c>
      <c r="F646">
        <v>50</v>
      </c>
      <c r="H646" s="6">
        <f t="shared" ref="H646:H651" si="27">F646</f>
        <v>50</v>
      </c>
      <c r="I646" s="31">
        <f>VLOOKUP(A646,'Synthèse des ventes 2022'!$A$1:$C$535,3,FALSE)</f>
        <v>19</v>
      </c>
      <c r="J646">
        <v>66.5</v>
      </c>
      <c r="K646" s="6">
        <f t="shared" ref="K646:K651" si="28">H646*M646</f>
        <v>66.5</v>
      </c>
      <c r="L646">
        <v>1.33</v>
      </c>
      <c r="M646" s="6">
        <v>1.33</v>
      </c>
      <c r="O646">
        <v>79.8</v>
      </c>
      <c r="P646" s="6">
        <f t="shared" si="26"/>
        <v>79.8</v>
      </c>
    </row>
    <row r="647" spans="1:16" x14ac:dyDescent="0.25">
      <c r="A647" t="s">
        <v>926</v>
      </c>
      <c r="B647" t="s">
        <v>32</v>
      </c>
      <c r="C647" t="s">
        <v>927</v>
      </c>
      <c r="D647" t="s">
        <v>293</v>
      </c>
      <c r="F647">
        <v>2092</v>
      </c>
      <c r="H647" s="6">
        <f t="shared" si="27"/>
        <v>2092</v>
      </c>
      <c r="I647" s="31">
        <f>VLOOKUP(A647,'Synthèse des ventes 2022'!$A$1:$C$535,3,FALSE)</f>
        <v>4</v>
      </c>
      <c r="J647" s="1">
        <v>2615</v>
      </c>
      <c r="K647" s="11">
        <f t="shared" si="28"/>
        <v>2615</v>
      </c>
      <c r="L647">
        <v>1.25</v>
      </c>
      <c r="M647" s="6">
        <v>1.25</v>
      </c>
      <c r="O647" s="1">
        <v>3138</v>
      </c>
      <c r="P647" s="11">
        <f t="shared" si="26"/>
        <v>3138</v>
      </c>
    </row>
    <row r="648" spans="1:16" x14ac:dyDescent="0.25">
      <c r="A648" t="s">
        <v>928</v>
      </c>
      <c r="B648" t="s">
        <v>32</v>
      </c>
      <c r="C648" t="s">
        <v>929</v>
      </c>
      <c r="D648" t="s">
        <v>293</v>
      </c>
      <c r="F648">
        <v>1900</v>
      </c>
      <c r="H648" s="6">
        <f t="shared" si="27"/>
        <v>1900</v>
      </c>
      <c r="I648" s="31" t="e">
        <f>VLOOKUP(A648,'Synthèse des ventes 2022'!$A$1:$C$535,3,FALSE)</f>
        <v>#N/A</v>
      </c>
      <c r="J648" s="1">
        <v>2375</v>
      </c>
      <c r="K648" s="11">
        <f t="shared" si="28"/>
        <v>2375</v>
      </c>
      <c r="L648">
        <v>1.25</v>
      </c>
      <c r="M648" s="6">
        <v>1.25</v>
      </c>
      <c r="O648" s="1">
        <v>2850</v>
      </c>
      <c r="P648" s="11">
        <f t="shared" si="26"/>
        <v>2850</v>
      </c>
    </row>
    <row r="649" spans="1:16" x14ac:dyDescent="0.25">
      <c r="A649" t="s">
        <v>930</v>
      </c>
      <c r="B649" t="s">
        <v>32</v>
      </c>
      <c r="C649" t="s">
        <v>931</v>
      </c>
      <c r="D649" t="s">
        <v>293</v>
      </c>
      <c r="F649">
        <v>300</v>
      </c>
      <c r="H649" s="6">
        <f t="shared" si="27"/>
        <v>300</v>
      </c>
      <c r="I649" s="31" t="e">
        <f>VLOOKUP(A649,'Synthèse des ventes 2022'!$A$1:$C$535,3,FALSE)</f>
        <v>#N/A</v>
      </c>
      <c r="J649">
        <v>450</v>
      </c>
      <c r="K649" s="6">
        <f t="shared" si="28"/>
        <v>450</v>
      </c>
      <c r="L649">
        <v>1.5</v>
      </c>
      <c r="M649" s="6">
        <v>1.5</v>
      </c>
      <c r="O649">
        <v>540</v>
      </c>
      <c r="P649" s="6">
        <f t="shared" si="26"/>
        <v>540</v>
      </c>
    </row>
    <row r="650" spans="1:16" x14ac:dyDescent="0.25">
      <c r="A650">
        <v>362334026</v>
      </c>
      <c r="B650" t="s">
        <v>32</v>
      </c>
      <c r="C650" t="s">
        <v>932</v>
      </c>
      <c r="D650" t="s">
        <v>293</v>
      </c>
      <c r="F650">
        <v>445</v>
      </c>
      <c r="H650" s="6">
        <f t="shared" si="27"/>
        <v>445</v>
      </c>
      <c r="I650" s="31" t="e">
        <f>VLOOKUP(A650,'Synthèse des ventes 2022'!$A$1:$C$535,3,FALSE)</f>
        <v>#N/A</v>
      </c>
      <c r="J650">
        <v>667.5</v>
      </c>
      <c r="K650" s="6">
        <f t="shared" si="28"/>
        <v>667.5</v>
      </c>
      <c r="L650">
        <v>1.5</v>
      </c>
      <c r="M650" s="6">
        <v>1.5</v>
      </c>
      <c r="O650">
        <v>801</v>
      </c>
      <c r="P650" s="6">
        <f t="shared" si="26"/>
        <v>801</v>
      </c>
    </row>
    <row r="651" spans="1:16" x14ac:dyDescent="0.25">
      <c r="A651" t="s">
        <v>1138</v>
      </c>
      <c r="B651" t="s">
        <v>32</v>
      </c>
      <c r="C651" t="s">
        <v>1139</v>
      </c>
      <c r="D651" t="s">
        <v>293</v>
      </c>
      <c r="F651">
        <v>285</v>
      </c>
      <c r="H651" s="6">
        <f t="shared" si="27"/>
        <v>285</v>
      </c>
      <c r="I651" s="31">
        <f>VLOOKUP(A651,'Synthèse des ventes 2022'!$A$1:$C$535,3,FALSE)</f>
        <v>2</v>
      </c>
      <c r="J651">
        <v>427.5</v>
      </c>
      <c r="K651" s="6">
        <f t="shared" si="28"/>
        <v>427.5</v>
      </c>
      <c r="L651">
        <v>1.5</v>
      </c>
      <c r="M651" s="6">
        <v>1.5</v>
      </c>
      <c r="O651">
        <v>513</v>
      </c>
      <c r="P651" s="6">
        <f t="shared" si="26"/>
        <v>513</v>
      </c>
    </row>
    <row r="652" spans="1:16" x14ac:dyDescent="0.25">
      <c r="A652" t="s">
        <v>1558</v>
      </c>
      <c r="B652" t="s">
        <v>43</v>
      </c>
      <c r="C652" t="s">
        <v>1559</v>
      </c>
      <c r="D652" t="s">
        <v>293</v>
      </c>
      <c r="F652">
        <v>424</v>
      </c>
      <c r="I652" s="31" t="e">
        <f>VLOOKUP(A652,'Synthèse des ventes 2022'!$A$1:$C$535,3,FALSE)</f>
        <v>#N/A</v>
      </c>
      <c r="J652">
        <v>564</v>
      </c>
      <c r="K652" s="6" t="str">
        <f>IF(H652="","",H652*L652)</f>
        <v/>
      </c>
      <c r="L652">
        <v>1.3301886999999999</v>
      </c>
      <c r="O652">
        <v>677</v>
      </c>
      <c r="P652" s="6" t="str">
        <f t="shared" si="26"/>
        <v/>
      </c>
    </row>
    <row r="653" spans="1:16" x14ac:dyDescent="0.25">
      <c r="A653" t="s">
        <v>1628</v>
      </c>
      <c r="B653" t="s">
        <v>20</v>
      </c>
      <c r="C653" t="s">
        <v>1629</v>
      </c>
      <c r="D653" t="s">
        <v>293</v>
      </c>
      <c r="F653">
        <v>250</v>
      </c>
      <c r="H653" s="6">
        <f>F653</f>
        <v>250</v>
      </c>
      <c r="I653" s="31" t="e">
        <f>VLOOKUP(A653,'Synthèse des ventes 2022'!$A$1:$C$535,3,FALSE)</f>
        <v>#N/A</v>
      </c>
      <c r="J653">
        <v>337.5</v>
      </c>
      <c r="K653" s="6">
        <f>H653*M653</f>
        <v>337.5</v>
      </c>
      <c r="L653">
        <v>1.35</v>
      </c>
      <c r="M653" s="6">
        <v>1.35</v>
      </c>
      <c r="O653">
        <v>405</v>
      </c>
      <c r="P653" s="6">
        <f t="shared" si="26"/>
        <v>405</v>
      </c>
    </row>
    <row r="654" spans="1:16" x14ac:dyDescent="0.25">
      <c r="A654" t="s">
        <v>1711</v>
      </c>
      <c r="B654" t="s">
        <v>20</v>
      </c>
      <c r="C654" t="s">
        <v>1712</v>
      </c>
      <c r="D654" t="s">
        <v>293</v>
      </c>
      <c r="E654">
        <v>1</v>
      </c>
      <c r="F654">
        <v>247</v>
      </c>
      <c r="H654" s="6">
        <f>F654</f>
        <v>247</v>
      </c>
      <c r="I654" s="31" t="e">
        <f>VLOOKUP(A654,'Synthèse des ventes 2022'!$A$1:$C$535,3,FALSE)</f>
        <v>#N/A</v>
      </c>
      <c r="J654">
        <v>382.85</v>
      </c>
      <c r="K654" s="6">
        <f>H654*M654</f>
        <v>382.85</v>
      </c>
      <c r="L654">
        <v>1.55</v>
      </c>
      <c r="M654" s="6">
        <v>1.55</v>
      </c>
      <c r="O654">
        <v>459.42</v>
      </c>
      <c r="P654" s="6">
        <f t="shared" si="26"/>
        <v>459.42</v>
      </c>
    </row>
    <row r="655" spans="1:16" x14ac:dyDescent="0.25">
      <c r="A655" t="s">
        <v>1713</v>
      </c>
      <c r="B655" t="s">
        <v>43</v>
      </c>
      <c r="C655" t="s">
        <v>1714</v>
      </c>
      <c r="D655" t="s">
        <v>293</v>
      </c>
      <c r="F655">
        <v>320</v>
      </c>
      <c r="I655" s="31" t="e">
        <f>VLOOKUP(A655,'Synthèse des ventes 2022'!$A$1:$C$535,3,FALSE)</f>
        <v>#N/A</v>
      </c>
      <c r="J655">
        <v>0</v>
      </c>
      <c r="K655" s="6" t="str">
        <f>IF(H655="","",H655*L655)</f>
        <v/>
      </c>
      <c r="L655">
        <v>0</v>
      </c>
      <c r="O655">
        <v>0</v>
      </c>
      <c r="P655" s="6" t="str">
        <f t="shared" si="26"/>
        <v/>
      </c>
    </row>
    <row r="656" spans="1:16" x14ac:dyDescent="0.25">
      <c r="A656" t="s">
        <v>1794</v>
      </c>
      <c r="B656" t="s">
        <v>32</v>
      </c>
      <c r="C656" t="s">
        <v>1795</v>
      </c>
      <c r="D656" t="s">
        <v>293</v>
      </c>
      <c r="F656">
        <v>475</v>
      </c>
      <c r="H656" s="6">
        <f>F656</f>
        <v>475</v>
      </c>
      <c r="I656" s="31" t="e">
        <f>VLOOKUP(A656,'Synthèse des ventes 2022'!$A$1:$C$535,3,FALSE)</f>
        <v>#N/A</v>
      </c>
      <c r="J656">
        <v>760</v>
      </c>
      <c r="K656" s="6">
        <f>H656*M656</f>
        <v>760</v>
      </c>
      <c r="L656">
        <v>1.6</v>
      </c>
      <c r="M656" s="6">
        <v>1.6</v>
      </c>
      <c r="O656">
        <v>912</v>
      </c>
      <c r="P656" s="6">
        <f t="shared" si="26"/>
        <v>912</v>
      </c>
    </row>
    <row r="657" spans="1:16" x14ac:dyDescent="0.25">
      <c r="A657" t="s">
        <v>1798</v>
      </c>
      <c r="B657" t="s">
        <v>43</v>
      </c>
      <c r="C657" t="s">
        <v>1799</v>
      </c>
      <c r="D657" t="s">
        <v>293</v>
      </c>
      <c r="F657">
        <v>400</v>
      </c>
      <c r="I657" s="31" t="e">
        <f>VLOOKUP(A657,'Synthèse des ventes 2022'!$A$1:$C$535,3,FALSE)</f>
        <v>#N/A</v>
      </c>
      <c r="J657">
        <v>0</v>
      </c>
      <c r="K657" s="6" t="str">
        <f>IF(H657="","",H657*L657)</f>
        <v/>
      </c>
      <c r="L657">
        <v>0</v>
      </c>
      <c r="O657">
        <v>0</v>
      </c>
      <c r="P657" s="6" t="str">
        <f t="shared" si="26"/>
        <v/>
      </c>
    </row>
    <row r="658" spans="1:16" x14ac:dyDescent="0.25">
      <c r="A658" t="s">
        <v>2053</v>
      </c>
      <c r="B658" t="s">
        <v>43</v>
      </c>
      <c r="C658" t="s">
        <v>2054</v>
      </c>
      <c r="D658" t="s">
        <v>293</v>
      </c>
      <c r="F658">
        <v>450</v>
      </c>
      <c r="I658" s="31">
        <f>VLOOKUP(A658,'Synthèse des ventes 2022'!$A$1:$C$535,3,FALSE)</f>
        <v>3</v>
      </c>
      <c r="J658">
        <v>598.5</v>
      </c>
      <c r="K658" s="6">
        <v>598.5</v>
      </c>
      <c r="L658">
        <v>1.33</v>
      </c>
      <c r="O658">
        <v>718.2</v>
      </c>
      <c r="P658" s="6">
        <f t="shared" si="26"/>
        <v>718.19999999999993</v>
      </c>
    </row>
    <row r="659" spans="1:16" x14ac:dyDescent="0.25">
      <c r="A659" t="s">
        <v>2055</v>
      </c>
      <c r="B659" t="s">
        <v>20</v>
      </c>
      <c r="C659" t="s">
        <v>2056</v>
      </c>
      <c r="D659" t="s">
        <v>293</v>
      </c>
      <c r="E659">
        <v>1</v>
      </c>
      <c r="F659">
        <v>425.75</v>
      </c>
      <c r="H659" s="6">
        <f t="shared" ref="H659:H668" si="29">F659</f>
        <v>425.75</v>
      </c>
      <c r="I659" s="31">
        <f>VLOOKUP(A659,'Synthèse des ventes 2022'!$A$1:$C$535,3,FALSE)</f>
        <v>8</v>
      </c>
      <c r="J659">
        <v>566.25</v>
      </c>
      <c r="K659" s="6">
        <f t="shared" ref="K659:K682" si="30">H659*M659</f>
        <v>566.24750000000006</v>
      </c>
      <c r="L659">
        <v>1.3300059</v>
      </c>
      <c r="M659" s="6">
        <v>1.33</v>
      </c>
      <c r="O659">
        <v>679.5</v>
      </c>
      <c r="P659" s="6">
        <f t="shared" si="26"/>
        <v>679.49700000000007</v>
      </c>
    </row>
    <row r="660" spans="1:16" x14ac:dyDescent="0.25">
      <c r="A660" t="s">
        <v>2061</v>
      </c>
      <c r="B660" t="s">
        <v>20</v>
      </c>
      <c r="C660" t="s">
        <v>2062</v>
      </c>
      <c r="D660" t="s">
        <v>293</v>
      </c>
      <c r="E660">
        <v>1</v>
      </c>
      <c r="F660">
        <v>91</v>
      </c>
      <c r="H660" s="6">
        <f t="shared" si="29"/>
        <v>91</v>
      </c>
      <c r="I660" s="31" t="e">
        <f>VLOOKUP(A660,'Synthèse des ventes 2022'!$A$1:$C$535,3,FALSE)</f>
        <v>#N/A</v>
      </c>
      <c r="J660">
        <v>132</v>
      </c>
      <c r="K660" s="6">
        <f t="shared" si="30"/>
        <v>131.94999999999999</v>
      </c>
      <c r="L660">
        <v>1.4505494999999999</v>
      </c>
      <c r="M660" s="6">
        <v>1.45</v>
      </c>
      <c r="O660">
        <v>158.4</v>
      </c>
      <c r="P660" s="6">
        <f t="shared" si="26"/>
        <v>158.33999999999997</v>
      </c>
    </row>
    <row r="661" spans="1:16" x14ac:dyDescent="0.25">
      <c r="A661" t="s">
        <v>2093</v>
      </c>
      <c r="B661" t="s">
        <v>32</v>
      </c>
      <c r="C661" t="s">
        <v>2094</v>
      </c>
      <c r="D661" t="s">
        <v>293</v>
      </c>
      <c r="F661">
        <v>265</v>
      </c>
      <c r="H661" s="6">
        <f t="shared" si="29"/>
        <v>265</v>
      </c>
      <c r="I661" s="31" t="e">
        <f>VLOOKUP(A661,'Synthèse des ventes 2022'!$A$1:$C$535,3,FALSE)</f>
        <v>#N/A</v>
      </c>
      <c r="J661">
        <v>397.5</v>
      </c>
      <c r="K661" s="6">
        <f t="shared" si="30"/>
        <v>397.5</v>
      </c>
      <c r="L661">
        <v>1.5</v>
      </c>
      <c r="M661" s="6">
        <v>1.5</v>
      </c>
      <c r="O661">
        <v>477</v>
      </c>
      <c r="P661" s="6">
        <f t="shared" si="26"/>
        <v>477</v>
      </c>
    </row>
    <row r="662" spans="1:16" x14ac:dyDescent="0.25">
      <c r="A662" t="s">
        <v>2123</v>
      </c>
      <c r="B662" t="s">
        <v>20</v>
      </c>
      <c r="C662" t="s">
        <v>2124</v>
      </c>
      <c r="D662" t="s">
        <v>293</v>
      </c>
      <c r="E662">
        <v>1</v>
      </c>
      <c r="F662">
        <v>172</v>
      </c>
      <c r="H662" s="6">
        <f t="shared" si="29"/>
        <v>172</v>
      </c>
      <c r="I662" s="31" t="e">
        <f>VLOOKUP(A662,'Synthèse des ventes 2022'!$A$1:$C$535,3,FALSE)</f>
        <v>#N/A</v>
      </c>
      <c r="J662">
        <v>258</v>
      </c>
      <c r="K662" s="6">
        <f t="shared" si="30"/>
        <v>258</v>
      </c>
      <c r="L662">
        <v>1.5</v>
      </c>
      <c r="M662" s="6">
        <v>1.5</v>
      </c>
      <c r="N662">
        <v>1</v>
      </c>
      <c r="O662">
        <v>309.60000000000002</v>
      </c>
      <c r="P662" s="6">
        <f t="shared" si="26"/>
        <v>309.59999999999997</v>
      </c>
    </row>
    <row r="663" spans="1:16" x14ac:dyDescent="0.25">
      <c r="A663">
        <v>4260081165</v>
      </c>
      <c r="B663" t="s">
        <v>32</v>
      </c>
      <c r="C663" t="s">
        <v>2172</v>
      </c>
      <c r="D663" t="s">
        <v>293</v>
      </c>
      <c r="F663">
        <v>10.5</v>
      </c>
      <c r="H663" s="6">
        <f t="shared" si="29"/>
        <v>10.5</v>
      </c>
      <c r="I663" s="31" t="e">
        <f>VLOOKUP(A663,'Synthèse des ventes 2022'!$A$1:$C$535,3,FALSE)</f>
        <v>#N/A</v>
      </c>
      <c r="J663">
        <v>13.965</v>
      </c>
      <c r="K663" s="6">
        <f t="shared" si="30"/>
        <v>13.965</v>
      </c>
      <c r="L663">
        <v>1.33</v>
      </c>
      <c r="M663" s="6">
        <v>1.33</v>
      </c>
      <c r="O663">
        <v>16.757999999999999</v>
      </c>
      <c r="P663" s="6">
        <f t="shared" si="26"/>
        <v>16.757999999999999</v>
      </c>
    </row>
    <row r="664" spans="1:16" x14ac:dyDescent="0.25">
      <c r="A664" t="s">
        <v>2177</v>
      </c>
      <c r="B664" t="s">
        <v>20</v>
      </c>
      <c r="C664" t="s">
        <v>2178</v>
      </c>
      <c r="D664" t="s">
        <v>293</v>
      </c>
      <c r="E664">
        <v>1</v>
      </c>
      <c r="F664">
        <v>0</v>
      </c>
      <c r="H664" s="6">
        <f t="shared" si="29"/>
        <v>0</v>
      </c>
      <c r="I664" s="31">
        <f>VLOOKUP(A664,'Synthèse des ventes 2022'!$A$1:$C$535,3,FALSE)</f>
        <v>2</v>
      </c>
      <c r="J664">
        <v>74.69</v>
      </c>
      <c r="K664" s="6">
        <f t="shared" si="30"/>
        <v>0</v>
      </c>
      <c r="L664">
        <v>0</v>
      </c>
      <c r="O664">
        <v>89.628</v>
      </c>
      <c r="P664" s="6">
        <f t="shared" si="26"/>
        <v>0</v>
      </c>
    </row>
    <row r="665" spans="1:16" x14ac:dyDescent="0.25">
      <c r="A665" t="s">
        <v>2189</v>
      </c>
      <c r="B665" t="s">
        <v>32</v>
      </c>
      <c r="C665" t="s">
        <v>2190</v>
      </c>
      <c r="D665" t="s">
        <v>293</v>
      </c>
      <c r="F665">
        <v>267</v>
      </c>
      <c r="H665" s="6">
        <f t="shared" si="29"/>
        <v>267</v>
      </c>
      <c r="I665" s="31" t="e">
        <f>VLOOKUP(A665,'Synthèse des ventes 2022'!$A$1:$C$535,3,FALSE)</f>
        <v>#N/A</v>
      </c>
      <c r="J665">
        <v>400.5</v>
      </c>
      <c r="K665" s="6">
        <f t="shared" si="30"/>
        <v>400.5</v>
      </c>
      <c r="L665">
        <v>1.5</v>
      </c>
      <c r="M665" s="6">
        <v>1.5</v>
      </c>
      <c r="O665">
        <v>480.6</v>
      </c>
      <c r="P665" s="6">
        <f t="shared" si="26"/>
        <v>480.59999999999997</v>
      </c>
    </row>
    <row r="666" spans="1:16" x14ac:dyDescent="0.25">
      <c r="A666">
        <v>352665014</v>
      </c>
      <c r="B666" t="s">
        <v>32</v>
      </c>
      <c r="C666" t="s">
        <v>2206</v>
      </c>
      <c r="D666" t="s">
        <v>293</v>
      </c>
      <c r="E666" t="s">
        <v>36</v>
      </c>
      <c r="F666">
        <v>7</v>
      </c>
      <c r="H666" s="6">
        <f t="shared" si="29"/>
        <v>7</v>
      </c>
      <c r="I666" s="31" t="e">
        <f>VLOOKUP(A666,'Synthèse des ventes 2022'!$A$1:$C$535,3,FALSE)</f>
        <v>#N/A</v>
      </c>
      <c r="J666">
        <v>9.31</v>
      </c>
      <c r="K666" s="6">
        <f t="shared" si="30"/>
        <v>9.31</v>
      </c>
      <c r="L666">
        <v>1.33</v>
      </c>
      <c r="M666" s="6">
        <v>1.33</v>
      </c>
      <c r="O666">
        <v>11.172000000000001</v>
      </c>
      <c r="P666" s="6">
        <f t="shared" si="26"/>
        <v>11.172000000000001</v>
      </c>
    </row>
    <row r="667" spans="1:16" x14ac:dyDescent="0.25">
      <c r="A667" t="s">
        <v>2239</v>
      </c>
      <c r="B667" t="s">
        <v>20</v>
      </c>
      <c r="C667" t="s">
        <v>2240</v>
      </c>
      <c r="D667" t="s">
        <v>293</v>
      </c>
      <c r="E667">
        <v>1</v>
      </c>
      <c r="F667">
        <v>170</v>
      </c>
      <c r="H667" s="6">
        <f t="shared" si="29"/>
        <v>170</v>
      </c>
      <c r="I667" s="31" t="e">
        <f>VLOOKUP(A667,'Synthèse des ventes 2022'!$A$1:$C$535,3,FALSE)</f>
        <v>#N/A</v>
      </c>
      <c r="J667">
        <v>226.1</v>
      </c>
      <c r="K667" s="6">
        <f t="shared" si="30"/>
        <v>226.10000000000002</v>
      </c>
      <c r="L667">
        <v>1.33</v>
      </c>
      <c r="M667" s="6">
        <v>1.33</v>
      </c>
      <c r="O667">
        <v>271.32</v>
      </c>
      <c r="P667" s="6">
        <f t="shared" si="26"/>
        <v>271.32</v>
      </c>
    </row>
    <row r="668" spans="1:16" x14ac:dyDescent="0.25">
      <c r="A668" t="s">
        <v>2251</v>
      </c>
      <c r="B668" t="s">
        <v>32</v>
      </c>
      <c r="C668" t="s">
        <v>2252</v>
      </c>
      <c r="D668" t="s">
        <v>293</v>
      </c>
      <c r="F668">
        <v>320</v>
      </c>
      <c r="H668" s="6">
        <f t="shared" si="29"/>
        <v>320</v>
      </c>
      <c r="I668" s="31">
        <f>VLOOKUP(A668,'Synthèse des ventes 2022'!$A$1:$C$535,3,FALSE)</f>
        <v>1</v>
      </c>
      <c r="J668">
        <v>480</v>
      </c>
      <c r="K668" s="6">
        <f t="shared" si="30"/>
        <v>480</v>
      </c>
      <c r="L668">
        <v>1.5</v>
      </c>
      <c r="M668" s="6">
        <v>1.5</v>
      </c>
      <c r="O668">
        <v>576</v>
      </c>
      <c r="P668" s="6">
        <f t="shared" si="26"/>
        <v>576</v>
      </c>
    </row>
    <row r="669" spans="1:16" x14ac:dyDescent="0.25">
      <c r="A669" t="s">
        <v>2327</v>
      </c>
      <c r="B669" t="s">
        <v>43</v>
      </c>
      <c r="C669" t="s">
        <v>2328</v>
      </c>
      <c r="D669" t="s">
        <v>293</v>
      </c>
      <c r="F669">
        <v>4</v>
      </c>
      <c r="I669" s="31" t="e">
        <f>VLOOKUP(A669,'Synthèse des ventes 2022'!$A$1:$C$535,3,FALSE)</f>
        <v>#N/A</v>
      </c>
      <c r="J669">
        <v>5.32</v>
      </c>
      <c r="K669" s="6">
        <f t="shared" si="30"/>
        <v>0</v>
      </c>
      <c r="L669">
        <v>1.33</v>
      </c>
      <c r="O669">
        <v>6.3840000000000003</v>
      </c>
      <c r="P669" s="6">
        <f t="shared" si="26"/>
        <v>0</v>
      </c>
    </row>
    <row r="670" spans="1:16" x14ac:dyDescent="0.25">
      <c r="A670" t="s">
        <v>2348</v>
      </c>
      <c r="B670" t="s">
        <v>20</v>
      </c>
      <c r="C670" t="s">
        <v>2349</v>
      </c>
      <c r="D670" t="s">
        <v>293</v>
      </c>
      <c r="E670">
        <v>1</v>
      </c>
      <c r="F670">
        <v>85</v>
      </c>
      <c r="H670" s="6">
        <f>F670</f>
        <v>85</v>
      </c>
      <c r="I670" s="31" t="e">
        <f>VLOOKUP(A670,'Synthèse des ventes 2022'!$A$1:$C$535,3,FALSE)</f>
        <v>#N/A</v>
      </c>
      <c r="J670">
        <v>132</v>
      </c>
      <c r="K670" s="6">
        <f t="shared" si="30"/>
        <v>131.75</v>
      </c>
      <c r="L670">
        <v>1.5529412</v>
      </c>
      <c r="M670" s="6">
        <v>1.55</v>
      </c>
      <c r="O670">
        <v>158.4</v>
      </c>
      <c r="P670" s="6">
        <f t="shared" si="26"/>
        <v>158.1</v>
      </c>
    </row>
    <row r="671" spans="1:16" x14ac:dyDescent="0.25">
      <c r="A671" t="s">
        <v>2368</v>
      </c>
      <c r="B671" t="s">
        <v>32</v>
      </c>
      <c r="C671" t="s">
        <v>2369</v>
      </c>
      <c r="D671" t="s">
        <v>293</v>
      </c>
      <c r="F671">
        <v>114.9</v>
      </c>
      <c r="H671" s="6">
        <f>F671</f>
        <v>114.9</v>
      </c>
      <c r="I671" s="31">
        <f>VLOOKUP(A671,'Synthèse des ventes 2022'!$A$1:$C$535,3,FALSE)</f>
        <v>1</v>
      </c>
      <c r="J671">
        <v>140</v>
      </c>
      <c r="K671" s="6">
        <f t="shared" si="30"/>
        <v>152.81700000000001</v>
      </c>
      <c r="L671">
        <v>1.2184508000000001</v>
      </c>
      <c r="M671" s="6">
        <v>1.33</v>
      </c>
      <c r="O671">
        <v>168</v>
      </c>
      <c r="P671" s="6">
        <f t="shared" si="26"/>
        <v>183.38040000000001</v>
      </c>
    </row>
    <row r="672" spans="1:16" x14ac:dyDescent="0.25">
      <c r="A672">
        <v>362334024</v>
      </c>
      <c r="B672" t="s">
        <v>32</v>
      </c>
      <c r="C672" t="s">
        <v>2372</v>
      </c>
      <c r="D672" t="s">
        <v>293</v>
      </c>
      <c r="F672">
        <v>414.3</v>
      </c>
      <c r="H672" s="6">
        <f t="shared" ref="H672:H682" si="31">F672</f>
        <v>414.3</v>
      </c>
      <c r="I672" s="31">
        <f>VLOOKUP(A672,'Synthèse des ventes 2022'!$A$1:$C$535,3,FALSE)</f>
        <v>1</v>
      </c>
      <c r="J672">
        <v>667.5</v>
      </c>
      <c r="K672" s="6">
        <f t="shared" si="30"/>
        <v>683.59500000000003</v>
      </c>
      <c r="L672">
        <v>1.6111513</v>
      </c>
      <c r="M672" s="6">
        <v>1.65</v>
      </c>
      <c r="O672">
        <v>801</v>
      </c>
      <c r="P672" s="6">
        <f t="shared" si="26"/>
        <v>820.31399999999996</v>
      </c>
    </row>
    <row r="673" spans="1:18" x14ac:dyDescent="0.25">
      <c r="A673" t="s">
        <v>2554</v>
      </c>
      <c r="B673" t="s">
        <v>32</v>
      </c>
      <c r="C673" t="s">
        <v>2555</v>
      </c>
      <c r="D673" t="s">
        <v>293</v>
      </c>
      <c r="F673">
        <v>451.25</v>
      </c>
      <c r="H673" s="6">
        <f t="shared" si="31"/>
        <v>451.25</v>
      </c>
      <c r="I673" s="31">
        <f>VLOOKUP(A673,'Synthèse des ventes 2022'!$A$1:$C$535,3,FALSE)</f>
        <v>2</v>
      </c>
      <c r="J673">
        <v>631.75</v>
      </c>
      <c r="K673" s="6">
        <f t="shared" si="30"/>
        <v>631.75</v>
      </c>
      <c r="L673">
        <v>1.4</v>
      </c>
      <c r="M673" s="6">
        <v>1.4</v>
      </c>
      <c r="O673">
        <v>758.1</v>
      </c>
      <c r="P673" s="6">
        <f t="shared" si="26"/>
        <v>758.1</v>
      </c>
    </row>
    <row r="674" spans="1:18" x14ac:dyDescent="0.25">
      <c r="A674">
        <v>362334032</v>
      </c>
      <c r="B674" t="s">
        <v>32</v>
      </c>
      <c r="C674" t="s">
        <v>2556</v>
      </c>
      <c r="D674" t="s">
        <v>293</v>
      </c>
      <c r="F674">
        <v>428</v>
      </c>
      <c r="H674" s="6">
        <f t="shared" si="31"/>
        <v>428</v>
      </c>
      <c r="I674" s="31">
        <f>VLOOKUP(A674,'Synthèse des ventes 2022'!$A$1:$C$535,3,FALSE)</f>
        <v>1</v>
      </c>
      <c r="J674">
        <v>599.20000000000005</v>
      </c>
      <c r="K674" s="6">
        <f t="shared" si="30"/>
        <v>599.19999999999993</v>
      </c>
      <c r="L674">
        <v>1.4</v>
      </c>
      <c r="M674" s="6">
        <v>1.4</v>
      </c>
      <c r="O674">
        <v>719.04</v>
      </c>
      <c r="P674" s="6">
        <f t="shared" si="26"/>
        <v>719.03999999999985</v>
      </c>
    </row>
    <row r="675" spans="1:18" x14ac:dyDescent="0.25">
      <c r="A675">
        <v>365231201</v>
      </c>
      <c r="B675" t="s">
        <v>32</v>
      </c>
      <c r="C675" t="s">
        <v>2557</v>
      </c>
      <c r="D675" t="s">
        <v>293</v>
      </c>
      <c r="F675">
        <v>42</v>
      </c>
      <c r="H675" s="6">
        <f t="shared" si="31"/>
        <v>42</v>
      </c>
      <c r="I675" s="31">
        <f>VLOOKUP(A675,'Synthèse des ventes 2022'!$A$1:$C$535,3,FALSE)</f>
        <v>4</v>
      </c>
      <c r="J675">
        <v>63</v>
      </c>
      <c r="K675" s="6">
        <f t="shared" si="30"/>
        <v>63</v>
      </c>
      <c r="L675">
        <v>1.5</v>
      </c>
      <c r="M675" s="6">
        <v>1.5</v>
      </c>
      <c r="O675">
        <v>75.599999999999994</v>
      </c>
      <c r="P675" s="6">
        <f t="shared" si="26"/>
        <v>75.599999999999994</v>
      </c>
    </row>
    <row r="676" spans="1:18" x14ac:dyDescent="0.25">
      <c r="A676">
        <v>251450912</v>
      </c>
      <c r="B676" t="s">
        <v>32</v>
      </c>
      <c r="C676" t="s">
        <v>2576</v>
      </c>
      <c r="D676" t="s">
        <v>293</v>
      </c>
      <c r="F676">
        <v>66</v>
      </c>
      <c r="H676" s="6">
        <f t="shared" si="31"/>
        <v>66</v>
      </c>
      <c r="I676" s="31" t="e">
        <f>VLOOKUP(A676,'Synthèse des ventes 2022'!$A$1:$C$535,3,FALSE)</f>
        <v>#N/A</v>
      </c>
      <c r="J676">
        <v>85.8</v>
      </c>
      <c r="K676" s="6">
        <f t="shared" si="30"/>
        <v>85.8</v>
      </c>
      <c r="L676">
        <v>1.3</v>
      </c>
      <c r="M676" s="6">
        <v>1.3</v>
      </c>
      <c r="O676">
        <v>102.96</v>
      </c>
      <c r="P676" s="6">
        <f t="shared" si="26"/>
        <v>102.96</v>
      </c>
      <c r="Q676">
        <v>1</v>
      </c>
      <c r="R676">
        <v>1</v>
      </c>
    </row>
    <row r="677" spans="1:18" x14ac:dyDescent="0.25">
      <c r="A677" t="s">
        <v>2602</v>
      </c>
      <c r="B677" t="s">
        <v>20</v>
      </c>
      <c r="C677" t="s">
        <v>2603</v>
      </c>
      <c r="D677" t="s">
        <v>293</v>
      </c>
      <c r="E677">
        <v>1</v>
      </c>
      <c r="F677">
        <v>290</v>
      </c>
      <c r="H677" s="6">
        <f t="shared" si="31"/>
        <v>290</v>
      </c>
      <c r="I677" s="31" t="e">
        <f>VLOOKUP(A677,'Synthèse des ventes 2022'!$A$1:$C$535,3,FALSE)</f>
        <v>#N/A</v>
      </c>
      <c r="J677">
        <v>435</v>
      </c>
      <c r="K677" s="6">
        <f t="shared" si="30"/>
        <v>435</v>
      </c>
      <c r="L677">
        <v>1.5</v>
      </c>
      <c r="M677" s="6">
        <v>1.5</v>
      </c>
      <c r="O677">
        <v>522</v>
      </c>
      <c r="P677" s="6">
        <f t="shared" si="26"/>
        <v>522</v>
      </c>
    </row>
    <row r="678" spans="1:18" x14ac:dyDescent="0.25">
      <c r="A678" t="s">
        <v>2478</v>
      </c>
      <c r="B678" t="s">
        <v>32</v>
      </c>
      <c r="C678" t="s">
        <v>2479</v>
      </c>
      <c r="D678" t="s">
        <v>2480</v>
      </c>
      <c r="F678">
        <v>1.89</v>
      </c>
      <c r="H678" s="6">
        <f t="shared" si="31"/>
        <v>1.89</v>
      </c>
      <c r="I678" s="31" t="e">
        <f>VLOOKUP(A678,'Synthèse des ventes 2022'!$A$1:$C$535,3,FALSE)</f>
        <v>#N/A</v>
      </c>
      <c r="J678">
        <v>2.0790000000000002</v>
      </c>
      <c r="K678" s="6">
        <f t="shared" si="30"/>
        <v>2.0790000000000002</v>
      </c>
      <c r="L678">
        <v>1.1000000000000001</v>
      </c>
      <c r="M678" s="6">
        <v>1.1000000000000001</v>
      </c>
      <c r="N678">
        <v>1</v>
      </c>
      <c r="O678">
        <v>2.4950000000000001</v>
      </c>
      <c r="P678" s="6">
        <f t="shared" si="26"/>
        <v>2.4948000000000001</v>
      </c>
    </row>
    <row r="679" spans="1:18" x14ac:dyDescent="0.25">
      <c r="A679" t="s">
        <v>2481</v>
      </c>
      <c r="B679" t="s">
        <v>32</v>
      </c>
      <c r="C679" t="s">
        <v>2482</v>
      </c>
      <c r="D679" t="s">
        <v>2480</v>
      </c>
      <c r="F679">
        <v>2.62</v>
      </c>
      <c r="H679" s="6">
        <f t="shared" si="31"/>
        <v>2.62</v>
      </c>
      <c r="I679" s="31" t="e">
        <f>VLOOKUP(A679,'Synthèse des ventes 2022'!$A$1:$C$535,3,FALSE)</f>
        <v>#N/A</v>
      </c>
      <c r="J679">
        <v>2.8820000000000001</v>
      </c>
      <c r="K679" s="6">
        <f t="shared" si="30"/>
        <v>2.8820000000000006</v>
      </c>
      <c r="L679">
        <v>1.1000000000000001</v>
      </c>
      <c r="M679" s="6">
        <v>1.1000000000000001</v>
      </c>
      <c r="N679">
        <v>1</v>
      </c>
      <c r="O679">
        <v>3.4580000000000002</v>
      </c>
      <c r="P679" s="6">
        <f t="shared" si="26"/>
        <v>3.4584000000000006</v>
      </c>
    </row>
    <row r="680" spans="1:18" x14ac:dyDescent="0.25">
      <c r="A680" t="s">
        <v>2483</v>
      </c>
      <c r="B680" t="s">
        <v>32</v>
      </c>
      <c r="C680" t="s">
        <v>2484</v>
      </c>
      <c r="D680" t="s">
        <v>2480</v>
      </c>
      <c r="F680">
        <v>1.32</v>
      </c>
      <c r="H680" s="6">
        <f t="shared" si="31"/>
        <v>1.32</v>
      </c>
      <c r="I680" s="31" t="e">
        <f>VLOOKUP(A680,'Synthèse des ventes 2022'!$A$1:$C$535,3,FALSE)</f>
        <v>#N/A</v>
      </c>
      <c r="J680">
        <v>1.452</v>
      </c>
      <c r="K680" s="6">
        <f t="shared" si="30"/>
        <v>1.4520000000000002</v>
      </c>
      <c r="L680">
        <v>1.1000000000000001</v>
      </c>
      <c r="M680" s="6">
        <v>1.1000000000000001</v>
      </c>
      <c r="N680">
        <v>1</v>
      </c>
      <c r="O680">
        <v>1.742</v>
      </c>
      <c r="P680" s="6">
        <f t="shared" si="26"/>
        <v>1.7424000000000002</v>
      </c>
    </row>
    <row r="681" spans="1:18" x14ac:dyDescent="0.25">
      <c r="A681" t="s">
        <v>2485</v>
      </c>
      <c r="B681" t="s">
        <v>32</v>
      </c>
      <c r="C681" t="s">
        <v>2486</v>
      </c>
      <c r="D681" t="s">
        <v>2480</v>
      </c>
      <c r="F681">
        <v>2.62</v>
      </c>
      <c r="H681" s="6">
        <f t="shared" si="31"/>
        <v>2.62</v>
      </c>
      <c r="I681" s="31" t="e">
        <f>VLOOKUP(A681,'Synthèse des ventes 2022'!$A$1:$C$535,3,FALSE)</f>
        <v>#N/A</v>
      </c>
      <c r="J681">
        <v>2.8820000000000001</v>
      </c>
      <c r="K681" s="6">
        <f t="shared" si="30"/>
        <v>2.8820000000000006</v>
      </c>
      <c r="L681">
        <v>1.1000000000000001</v>
      </c>
      <c r="M681" s="6">
        <v>1.1000000000000001</v>
      </c>
      <c r="N681">
        <v>1</v>
      </c>
      <c r="O681">
        <v>3.4580000000000002</v>
      </c>
      <c r="P681" s="6">
        <f t="shared" si="26"/>
        <v>3.4584000000000006</v>
      </c>
    </row>
    <row r="682" spans="1:18" x14ac:dyDescent="0.25">
      <c r="A682" t="s">
        <v>2491</v>
      </c>
      <c r="B682" t="s">
        <v>32</v>
      </c>
      <c r="C682" t="s">
        <v>2492</v>
      </c>
      <c r="D682" t="s">
        <v>2480</v>
      </c>
      <c r="F682">
        <v>0.67</v>
      </c>
      <c r="H682" s="6">
        <f t="shared" si="31"/>
        <v>0.67</v>
      </c>
      <c r="I682" s="31" t="e">
        <f>VLOOKUP(A682,'Synthèse des ventes 2022'!$A$1:$C$535,3,FALSE)</f>
        <v>#N/A</v>
      </c>
      <c r="J682">
        <v>0.73699999999999999</v>
      </c>
      <c r="K682" s="6">
        <f t="shared" si="30"/>
        <v>0.7370000000000001</v>
      </c>
      <c r="L682">
        <v>1.1000000000000001</v>
      </c>
      <c r="M682" s="6">
        <v>1.1000000000000001</v>
      </c>
      <c r="N682">
        <v>1</v>
      </c>
      <c r="O682">
        <v>0.88400000000000001</v>
      </c>
      <c r="P682" s="6">
        <f t="shared" si="26"/>
        <v>0.88440000000000007</v>
      </c>
    </row>
    <row r="683" spans="1:18" x14ac:dyDescent="0.25">
      <c r="A683" s="3" t="s">
        <v>33</v>
      </c>
      <c r="B683" s="3" t="s">
        <v>20</v>
      </c>
      <c r="C683" s="3" t="s">
        <v>34</v>
      </c>
      <c r="D683" s="3" t="s">
        <v>35</v>
      </c>
      <c r="E683" s="3" t="s">
        <v>36</v>
      </c>
      <c r="F683" s="3">
        <v>11.55</v>
      </c>
      <c r="G683" s="10"/>
      <c r="H683" s="7">
        <v>11.55</v>
      </c>
      <c r="I683" s="32">
        <f>VLOOKUP(A683,'Synthèse des ventes 2022'!$A$1:$C$535,3,FALSE)</f>
        <v>7</v>
      </c>
      <c r="J683" s="3">
        <v>22</v>
      </c>
      <c r="K683" s="7">
        <f>+H683*M683</f>
        <v>23.1</v>
      </c>
      <c r="L683" s="3">
        <v>1.9047619</v>
      </c>
      <c r="M683" s="7">
        <v>2</v>
      </c>
      <c r="N683" s="3"/>
      <c r="O683" s="3">
        <v>26.4</v>
      </c>
      <c r="P683" s="7">
        <f t="shared" si="26"/>
        <v>27.720000000000002</v>
      </c>
    </row>
    <row r="684" spans="1:18" x14ac:dyDescent="0.25">
      <c r="A684" s="3" t="s">
        <v>78</v>
      </c>
      <c r="B684" s="3" t="s">
        <v>20</v>
      </c>
      <c r="C684" s="3" t="s">
        <v>79</v>
      </c>
      <c r="D684" s="3" t="s">
        <v>35</v>
      </c>
      <c r="E684" s="3" t="s">
        <v>36</v>
      </c>
      <c r="F684" s="3">
        <v>17.600000000000001</v>
      </c>
      <c r="G684" s="10"/>
      <c r="H684" s="7">
        <v>17.600000000000001</v>
      </c>
      <c r="I684" s="32">
        <f>VLOOKUP(A684,'Synthèse des ventes 2022'!$A$1:$C$535,3,FALSE)</f>
        <v>37</v>
      </c>
      <c r="J684" s="3">
        <v>34.56</v>
      </c>
      <c r="K684" s="7">
        <f>+H684*M684</f>
        <v>35.200000000000003</v>
      </c>
      <c r="L684" s="3">
        <v>1.9636363999999999</v>
      </c>
      <c r="M684" s="7">
        <v>2</v>
      </c>
      <c r="N684" s="3"/>
      <c r="O684" s="3">
        <v>41.47</v>
      </c>
      <c r="P684" s="7">
        <f t="shared" si="26"/>
        <v>42.24</v>
      </c>
    </row>
    <row r="685" spans="1:18" x14ac:dyDescent="0.25">
      <c r="A685" s="3" t="s">
        <v>130</v>
      </c>
      <c r="B685" s="3" t="s">
        <v>20</v>
      </c>
      <c r="C685" s="3" t="s">
        <v>131</v>
      </c>
      <c r="D685" s="3" t="s">
        <v>35</v>
      </c>
      <c r="E685" s="3" t="s">
        <v>36</v>
      </c>
      <c r="F685" s="3">
        <v>64.790000000000006</v>
      </c>
      <c r="G685" s="10"/>
      <c r="H685" s="7">
        <v>64.790000000000006</v>
      </c>
      <c r="I685" s="32">
        <f>VLOOKUP(A685,'Synthèse des ventes 2022'!$A$1:$C$535,3,FALSE)</f>
        <v>28</v>
      </c>
      <c r="J685" s="3">
        <v>127.22</v>
      </c>
      <c r="K685" s="7">
        <f>H685*M685</f>
        <v>129.58000000000001</v>
      </c>
      <c r="L685" s="3">
        <v>1.9635746000000001</v>
      </c>
      <c r="M685" s="7">
        <v>2</v>
      </c>
      <c r="N685" s="3"/>
      <c r="O685" s="3">
        <v>152.66</v>
      </c>
      <c r="P685" s="7">
        <f t="shared" si="26"/>
        <v>155.49600000000001</v>
      </c>
    </row>
    <row r="686" spans="1:18" x14ac:dyDescent="0.25">
      <c r="A686" s="3" t="s">
        <v>280</v>
      </c>
      <c r="B686" s="3" t="s">
        <v>32</v>
      </c>
      <c r="C686" s="3" t="s">
        <v>281</v>
      </c>
      <c r="D686" s="3" t="s">
        <v>35</v>
      </c>
      <c r="E686" s="3"/>
      <c r="F686" s="3">
        <v>555.64</v>
      </c>
      <c r="G686" s="10"/>
      <c r="H686" s="7">
        <v>555.64</v>
      </c>
      <c r="I686" s="32">
        <f>VLOOKUP(A686,'Synthèse des ventes 2022'!$A$1:$C$535,3,FALSE)</f>
        <v>2</v>
      </c>
      <c r="J686" s="3">
        <v>833.46</v>
      </c>
      <c r="K686" s="7">
        <f>+H686*M686</f>
        <v>833.46</v>
      </c>
      <c r="L686" s="3">
        <v>1.5</v>
      </c>
      <c r="M686" s="7">
        <v>1.5</v>
      </c>
      <c r="N686" s="3"/>
      <c r="O686" s="4">
        <v>1000.15</v>
      </c>
      <c r="P686" s="12">
        <f t="shared" si="26"/>
        <v>1000.152</v>
      </c>
    </row>
    <row r="687" spans="1:18" x14ac:dyDescent="0.25">
      <c r="A687" s="3" t="s">
        <v>282</v>
      </c>
      <c r="B687" s="3" t="s">
        <v>43</v>
      </c>
      <c r="C687" s="3" t="s">
        <v>283</v>
      </c>
      <c r="D687" s="3" t="s">
        <v>35</v>
      </c>
      <c r="E687" s="3"/>
      <c r="F687" s="3">
        <v>30.18</v>
      </c>
      <c r="G687" s="10"/>
      <c r="H687" s="7"/>
      <c r="I687" s="32" t="e">
        <f>VLOOKUP(A687,'Synthèse des ventes 2022'!$A$1:$C$535,3,FALSE)</f>
        <v>#N/A</v>
      </c>
      <c r="J687" s="3">
        <v>0</v>
      </c>
      <c r="K687" s="7" t="str">
        <f>IF(H687="","",H687*L687)</f>
        <v/>
      </c>
      <c r="L687" s="3">
        <v>0</v>
      </c>
      <c r="M687" s="7"/>
      <c r="N687" s="3">
        <v>1</v>
      </c>
      <c r="O687" s="3">
        <v>0</v>
      </c>
      <c r="P687" s="7" t="str">
        <f t="shared" si="26"/>
        <v/>
      </c>
      <c r="Q687">
        <v>1</v>
      </c>
      <c r="R687">
        <v>1</v>
      </c>
    </row>
    <row r="688" spans="1:18" x14ac:dyDescent="0.25">
      <c r="A688" s="3" t="s">
        <v>284</v>
      </c>
      <c r="B688" s="3" t="s">
        <v>43</v>
      </c>
      <c r="C688" s="3" t="s">
        <v>285</v>
      </c>
      <c r="D688" s="3" t="s">
        <v>35</v>
      </c>
      <c r="E688" s="3"/>
      <c r="F688" s="3">
        <v>30.18</v>
      </c>
      <c r="G688" s="10"/>
      <c r="H688" s="7"/>
      <c r="I688" s="32" t="e">
        <f>VLOOKUP(A688,'Synthèse des ventes 2022'!$A$1:$C$535,3,FALSE)</f>
        <v>#N/A</v>
      </c>
      <c r="J688" s="3">
        <v>0</v>
      </c>
      <c r="K688" s="7" t="str">
        <f>IF(H688="","",H688*L688)</f>
        <v/>
      </c>
      <c r="L688" s="3">
        <v>0</v>
      </c>
      <c r="M688" s="7"/>
      <c r="N688" s="3">
        <v>1</v>
      </c>
      <c r="O688" s="3">
        <v>0</v>
      </c>
      <c r="P688" s="7" t="str">
        <f t="shared" si="26"/>
        <v/>
      </c>
      <c r="Q688">
        <v>1</v>
      </c>
      <c r="R688">
        <v>1</v>
      </c>
    </row>
    <row r="689" spans="1:21" x14ac:dyDescent="0.25">
      <c r="A689" s="3" t="s">
        <v>290</v>
      </c>
      <c r="B689" s="3" t="s">
        <v>20</v>
      </c>
      <c r="C689" s="3" t="s">
        <v>291</v>
      </c>
      <c r="D689" s="3" t="s">
        <v>35</v>
      </c>
      <c r="E689" s="3" t="s">
        <v>36</v>
      </c>
      <c r="F689" s="3">
        <v>20.79</v>
      </c>
      <c r="G689" s="10"/>
      <c r="H689" s="7">
        <v>20.79</v>
      </c>
      <c r="I689" s="32">
        <f>VLOOKUP(A689,'Synthèse des ventes 2022'!$A$1:$C$535,3,FALSE)</f>
        <v>36</v>
      </c>
      <c r="J689" s="3">
        <v>40.82</v>
      </c>
      <c r="K689" s="7">
        <f>H689*M689</f>
        <v>41.58</v>
      </c>
      <c r="L689" s="3">
        <v>1.963444</v>
      </c>
      <c r="M689" s="7">
        <v>2</v>
      </c>
      <c r="N689" s="3"/>
      <c r="O689" s="3">
        <v>48.98</v>
      </c>
      <c r="P689" s="7">
        <f t="shared" si="26"/>
        <v>49.895999999999994</v>
      </c>
    </row>
    <row r="690" spans="1:21" x14ac:dyDescent="0.25">
      <c r="A690" s="3" t="s">
        <v>382</v>
      </c>
      <c r="B690" s="3" t="s">
        <v>20</v>
      </c>
      <c r="C690" s="3" t="s">
        <v>383</v>
      </c>
      <c r="D690" s="3" t="s">
        <v>35</v>
      </c>
      <c r="E690" s="3" t="s">
        <v>36</v>
      </c>
      <c r="F690" s="3">
        <v>60.39</v>
      </c>
      <c r="G690" s="10"/>
      <c r="H690" s="7">
        <v>60.39</v>
      </c>
      <c r="I690" s="32">
        <f>VLOOKUP(A690,'Synthèse des ventes 2022'!$A$1:$C$535,3,FALSE)</f>
        <v>132</v>
      </c>
      <c r="J690" s="3">
        <v>118.58</v>
      </c>
      <c r="K690" s="7">
        <f>+H690*M690</f>
        <v>120.78</v>
      </c>
      <c r="L690" s="3">
        <v>1.9635701000000001</v>
      </c>
      <c r="M690" s="7">
        <v>2</v>
      </c>
      <c r="N690" s="3"/>
      <c r="O690" s="3">
        <v>142.30000000000001</v>
      </c>
      <c r="P690" s="7">
        <f t="shared" si="26"/>
        <v>144.93600000000001</v>
      </c>
    </row>
    <row r="691" spans="1:21" x14ac:dyDescent="0.25">
      <c r="A691" s="3" t="s">
        <v>384</v>
      </c>
      <c r="B691" s="3" t="s">
        <v>20</v>
      </c>
      <c r="C691" s="3" t="s">
        <v>385</v>
      </c>
      <c r="D691" s="3" t="s">
        <v>35</v>
      </c>
      <c r="E691" s="3" t="s">
        <v>36</v>
      </c>
      <c r="F691" s="3">
        <v>38.5</v>
      </c>
      <c r="G691" s="10"/>
      <c r="H691" s="7">
        <v>38.5</v>
      </c>
      <c r="I691" s="32">
        <f>VLOOKUP(A691,'Synthèse des ventes 2022'!$A$1:$C$535,3,FALSE)</f>
        <v>25</v>
      </c>
      <c r="J691" s="3">
        <v>75.599999999999994</v>
      </c>
      <c r="K691" s="7">
        <f>+H691*M691</f>
        <v>77</v>
      </c>
      <c r="L691" s="3">
        <v>1.9636363999999999</v>
      </c>
      <c r="M691" s="7">
        <v>2</v>
      </c>
      <c r="N691" s="3"/>
      <c r="O691" s="3">
        <v>90.72</v>
      </c>
      <c r="P691" s="7">
        <f t="shared" si="26"/>
        <v>92.399999999999991</v>
      </c>
    </row>
    <row r="692" spans="1:21" x14ac:dyDescent="0.25">
      <c r="A692" s="3" t="s">
        <v>408</v>
      </c>
      <c r="B692" s="3" t="s">
        <v>32</v>
      </c>
      <c r="C692" s="3" t="s">
        <v>409</v>
      </c>
      <c r="D692" s="3" t="s">
        <v>35</v>
      </c>
      <c r="E692" s="3">
        <v>1</v>
      </c>
      <c r="F692" s="3">
        <v>63.8</v>
      </c>
      <c r="G692" s="10"/>
      <c r="H692" s="7">
        <v>63.8</v>
      </c>
      <c r="I692" s="32" t="e">
        <f>VLOOKUP(A692,'Synthèse des ventes 2022'!$A$1:$C$535,3,FALSE)</f>
        <v>#N/A</v>
      </c>
      <c r="J692" s="3">
        <v>125.28</v>
      </c>
      <c r="K692" s="7">
        <f>H692*M692</f>
        <v>127.6</v>
      </c>
      <c r="L692" s="3">
        <v>1.9636363999999999</v>
      </c>
      <c r="M692" s="7">
        <v>2</v>
      </c>
      <c r="N692" s="3"/>
      <c r="O692" s="3">
        <v>150.34</v>
      </c>
      <c r="P692" s="7">
        <f t="shared" si="26"/>
        <v>153.11999999999998</v>
      </c>
    </row>
    <row r="693" spans="1:21" x14ac:dyDescent="0.25">
      <c r="A693" s="3" t="s">
        <v>410</v>
      </c>
      <c r="B693" s="3" t="s">
        <v>20</v>
      </c>
      <c r="C693" s="3" t="s">
        <v>411</v>
      </c>
      <c r="D693" s="3" t="s">
        <v>35</v>
      </c>
      <c r="E693" s="3" t="s">
        <v>36</v>
      </c>
      <c r="F693" s="3">
        <v>22.68</v>
      </c>
      <c r="G693" s="10"/>
      <c r="H693" s="7">
        <v>22.68</v>
      </c>
      <c r="I693" s="32">
        <f>VLOOKUP(A693,'Synthèse des ventes 2022'!$A$1:$C$535,3,FALSE)</f>
        <v>4</v>
      </c>
      <c r="J693" s="3">
        <v>45.36</v>
      </c>
      <c r="K693" s="7">
        <f>H693*M693</f>
        <v>45.36</v>
      </c>
      <c r="L693" s="3">
        <v>2</v>
      </c>
      <c r="M693" s="7">
        <v>2</v>
      </c>
      <c r="N693" s="3"/>
      <c r="O693" s="3">
        <v>54.43</v>
      </c>
      <c r="P693" s="7">
        <f t="shared" si="26"/>
        <v>54.431999999999995</v>
      </c>
    </row>
    <row r="694" spans="1:21" x14ac:dyDescent="0.25">
      <c r="A694" s="3" t="s">
        <v>412</v>
      </c>
      <c r="B694" s="3" t="s">
        <v>32</v>
      </c>
      <c r="C694" s="3" t="s">
        <v>413</v>
      </c>
      <c r="D694" s="3" t="s">
        <v>35</v>
      </c>
      <c r="E694" s="3"/>
      <c r="F694" s="3">
        <v>45.5</v>
      </c>
      <c r="G694" s="10"/>
      <c r="H694" s="7">
        <v>45.5</v>
      </c>
      <c r="I694" s="32">
        <f>VLOOKUP(A694,'Synthèse des ventes 2022'!$A$1:$C$535,3,FALSE)</f>
        <v>2</v>
      </c>
      <c r="J694" s="3">
        <v>56.88</v>
      </c>
      <c r="K694" s="7">
        <f>H694*M694</f>
        <v>60.515000000000001</v>
      </c>
      <c r="L694" s="3">
        <v>1.2501099</v>
      </c>
      <c r="M694" s="7">
        <v>1.33</v>
      </c>
      <c r="N694" s="3"/>
      <c r="O694" s="3">
        <v>68.260000000000005</v>
      </c>
      <c r="P694" s="7">
        <f t="shared" si="26"/>
        <v>72.617999999999995</v>
      </c>
    </row>
    <row r="695" spans="1:21" x14ac:dyDescent="0.25">
      <c r="A695" s="3" t="s">
        <v>421</v>
      </c>
      <c r="B695" s="3" t="s">
        <v>20</v>
      </c>
      <c r="C695" s="3" t="s">
        <v>422</v>
      </c>
      <c r="D695" s="3" t="s">
        <v>35</v>
      </c>
      <c r="E695" s="3" t="s">
        <v>36</v>
      </c>
      <c r="F695" s="3">
        <v>35</v>
      </c>
      <c r="G695" s="10"/>
      <c r="H695" s="7">
        <v>35</v>
      </c>
      <c r="I695" s="32">
        <f>VLOOKUP(A695,'Synthèse des ventes 2022'!$A$1:$C$535,3,FALSE)</f>
        <v>16</v>
      </c>
      <c r="J695" s="3">
        <v>52.5</v>
      </c>
      <c r="K695" s="7">
        <f>+H695*M695</f>
        <v>52.5</v>
      </c>
      <c r="L695" s="3">
        <v>1.5</v>
      </c>
      <c r="M695" s="7">
        <v>1.5</v>
      </c>
      <c r="N695" s="3"/>
      <c r="O695" s="3">
        <v>63</v>
      </c>
      <c r="P695" s="7">
        <f t="shared" si="26"/>
        <v>63</v>
      </c>
    </row>
    <row r="696" spans="1:21" x14ac:dyDescent="0.25">
      <c r="A696" s="3" t="s">
        <v>470</v>
      </c>
      <c r="B696" s="3" t="s">
        <v>43</v>
      </c>
      <c r="C696" s="3" t="s">
        <v>471</v>
      </c>
      <c r="D696" s="3" t="s">
        <v>35</v>
      </c>
      <c r="E696" s="3" t="s">
        <v>36</v>
      </c>
      <c r="F696" s="3">
        <v>0</v>
      </c>
      <c r="G696" s="10"/>
      <c r="H696" s="7"/>
      <c r="I696" s="32" t="e">
        <f>VLOOKUP(A696,'Synthèse des ventes 2022'!$A$1:$C$535,3,FALSE)</f>
        <v>#N/A</v>
      </c>
      <c r="J696" s="3">
        <v>0</v>
      </c>
      <c r="K696" s="7" t="str">
        <f>IF(H696="","",H696*L696)</f>
        <v/>
      </c>
      <c r="L696" s="3">
        <v>0</v>
      </c>
      <c r="M696" s="7"/>
      <c r="N696" s="3"/>
      <c r="O696" s="3">
        <v>0</v>
      </c>
      <c r="P696" s="7" t="str">
        <f t="shared" si="26"/>
        <v/>
      </c>
    </row>
    <row r="697" spans="1:21" x14ac:dyDescent="0.25">
      <c r="A697" s="3" t="s">
        <v>478</v>
      </c>
      <c r="B697" s="3" t="s">
        <v>32</v>
      </c>
      <c r="C697" s="3" t="s">
        <v>479</v>
      </c>
      <c r="D697" s="3" t="s">
        <v>35</v>
      </c>
      <c r="E697" s="3">
        <v>1</v>
      </c>
      <c r="F697" s="3">
        <v>637.44000000000005</v>
      </c>
      <c r="G697" s="10"/>
      <c r="H697" s="7">
        <v>637.44000000000005</v>
      </c>
      <c r="I697" s="32">
        <f>VLOOKUP(A697,'Synthèse des ventes 2022'!$A$1:$C$535,3,FALSE)</f>
        <v>21</v>
      </c>
      <c r="J697" s="3">
        <v>956.16</v>
      </c>
      <c r="K697" s="7">
        <f>+H697*M697</f>
        <v>956.16000000000008</v>
      </c>
      <c r="L697" s="3">
        <v>1.5</v>
      </c>
      <c r="M697" s="7">
        <v>1.5</v>
      </c>
      <c r="N697" s="3"/>
      <c r="O697" s="4">
        <v>1147.3900000000001</v>
      </c>
      <c r="P697" s="12">
        <f t="shared" si="26"/>
        <v>1147.3920000000001</v>
      </c>
    </row>
    <row r="698" spans="1:21" x14ac:dyDescent="0.25">
      <c r="A698" s="3" t="s">
        <v>482</v>
      </c>
      <c r="B698" s="3" t="s">
        <v>20</v>
      </c>
      <c r="C698" s="3" t="s">
        <v>483</v>
      </c>
      <c r="D698" s="3" t="s">
        <v>35</v>
      </c>
      <c r="E698" s="3" t="s">
        <v>36</v>
      </c>
      <c r="F698" s="3">
        <v>40.5</v>
      </c>
      <c r="G698" s="10"/>
      <c r="H698" s="7">
        <v>40.5</v>
      </c>
      <c r="I698" s="32">
        <f>VLOOKUP(A698,'Synthèse des ventes 2022'!$A$1:$C$535,3,FALSE)</f>
        <v>57</v>
      </c>
      <c r="J698" s="3">
        <v>60.75</v>
      </c>
      <c r="K698" s="7">
        <f>+H698*M698</f>
        <v>60.75</v>
      </c>
      <c r="L698" s="3">
        <v>1.5</v>
      </c>
      <c r="M698" s="7">
        <v>1.5</v>
      </c>
      <c r="N698" s="3"/>
      <c r="O698" s="3">
        <v>72.900000000000006</v>
      </c>
      <c r="P698" s="7">
        <f t="shared" si="26"/>
        <v>72.899999999999991</v>
      </c>
    </row>
    <row r="699" spans="1:21" x14ac:dyDescent="0.25">
      <c r="A699" s="3" t="s">
        <v>516</v>
      </c>
      <c r="B699" s="3" t="s">
        <v>32</v>
      </c>
      <c r="C699" s="3" t="s">
        <v>517</v>
      </c>
      <c r="D699" s="3" t="s">
        <v>35</v>
      </c>
      <c r="E699" s="3"/>
      <c r="F699" s="3">
        <v>46</v>
      </c>
      <c r="G699" s="10"/>
      <c r="H699" s="7">
        <v>52</v>
      </c>
      <c r="I699" s="32">
        <f>VLOOKUP(A699,'Synthèse des ventes 2022'!$A$1:$C$535,3,FALSE)</f>
        <v>10</v>
      </c>
      <c r="J699" s="3">
        <v>69</v>
      </c>
      <c r="K699" s="7">
        <f>H699*M699</f>
        <v>78</v>
      </c>
      <c r="L699" s="3">
        <v>1.5</v>
      </c>
      <c r="M699" s="7">
        <v>1.5</v>
      </c>
      <c r="N699" s="3"/>
      <c r="O699" s="3">
        <v>82.8</v>
      </c>
      <c r="P699" s="7">
        <f t="shared" si="26"/>
        <v>93.6</v>
      </c>
    </row>
    <row r="700" spans="1:21" x14ac:dyDescent="0.25">
      <c r="A700" s="3" t="s">
        <v>530</v>
      </c>
      <c r="B700" s="3" t="s">
        <v>20</v>
      </c>
      <c r="C700" s="3" t="s">
        <v>531</v>
      </c>
      <c r="D700" s="3" t="s">
        <v>35</v>
      </c>
      <c r="E700" s="3" t="s">
        <v>36</v>
      </c>
      <c r="F700" s="3">
        <v>29.16</v>
      </c>
      <c r="G700" s="10"/>
      <c r="H700" s="7">
        <v>29.76</v>
      </c>
      <c r="I700" s="32">
        <f>VLOOKUP(A700,'Synthèse des ventes 2022'!$A$1:$C$535,3,FALSE)</f>
        <v>228</v>
      </c>
      <c r="J700" s="3">
        <v>43.74</v>
      </c>
      <c r="K700" s="7">
        <f>+H700*M700</f>
        <v>44.64</v>
      </c>
      <c r="L700" s="3">
        <v>1.5</v>
      </c>
      <c r="M700" s="7">
        <v>1.5</v>
      </c>
      <c r="N700" s="3"/>
      <c r="O700" s="3">
        <v>52.49</v>
      </c>
      <c r="P700" s="7">
        <f t="shared" si="26"/>
        <v>53.567999999999998</v>
      </c>
    </row>
    <row r="701" spans="1:21" x14ac:dyDescent="0.25">
      <c r="A701" s="3" t="s">
        <v>663</v>
      </c>
      <c r="B701" s="3" t="s">
        <v>43</v>
      </c>
      <c r="C701" s="3" t="s">
        <v>664</v>
      </c>
      <c r="D701" s="3" t="s">
        <v>35</v>
      </c>
      <c r="E701" s="3" t="s">
        <v>36</v>
      </c>
      <c r="F701" s="3">
        <v>19.39</v>
      </c>
      <c r="G701" s="10"/>
      <c r="H701" s="7">
        <v>19.39</v>
      </c>
      <c r="I701" s="32">
        <f>VLOOKUP(A701,'Synthèse des ventes 2022'!$A$1:$C$535,3,FALSE)</f>
        <v>1</v>
      </c>
      <c r="J701" s="3">
        <v>29.09</v>
      </c>
      <c r="K701" s="7">
        <f>H701*M701</f>
        <v>29.085000000000001</v>
      </c>
      <c r="L701" s="3">
        <v>1.5002579</v>
      </c>
      <c r="M701" s="7">
        <v>1.5</v>
      </c>
      <c r="N701" s="3"/>
      <c r="O701" s="3">
        <v>34.909999999999997</v>
      </c>
      <c r="P701" s="7">
        <f t="shared" si="26"/>
        <v>34.902000000000001</v>
      </c>
    </row>
    <row r="702" spans="1:21" x14ac:dyDescent="0.25">
      <c r="A702" s="3" t="s">
        <v>667</v>
      </c>
      <c r="B702" s="3" t="s">
        <v>43</v>
      </c>
      <c r="C702" s="3" t="s">
        <v>668</v>
      </c>
      <c r="D702" s="3" t="s">
        <v>35</v>
      </c>
      <c r="E702" s="3"/>
      <c r="F702" s="3">
        <v>0</v>
      </c>
      <c r="G702" s="10"/>
      <c r="H702" s="7"/>
      <c r="I702" s="32" t="e">
        <f>VLOOKUP(A702,'Synthèse des ventes 2022'!$A$1:$C$535,3,FALSE)</f>
        <v>#N/A</v>
      </c>
      <c r="J702" s="3">
        <v>0</v>
      </c>
      <c r="K702" s="7" t="str">
        <f>IF(H702="","",H702*L702)</f>
        <v/>
      </c>
      <c r="L702" s="3">
        <v>0</v>
      </c>
      <c r="M702" s="7"/>
      <c r="N702" s="3">
        <v>1</v>
      </c>
      <c r="O702" s="3">
        <v>0</v>
      </c>
      <c r="P702" s="7" t="str">
        <f t="shared" si="26"/>
        <v/>
      </c>
      <c r="Q702">
        <v>1</v>
      </c>
      <c r="R702">
        <v>1</v>
      </c>
      <c r="U702">
        <v>1</v>
      </c>
    </row>
    <row r="703" spans="1:21" x14ac:dyDescent="0.25">
      <c r="A703" s="3" t="s">
        <v>671</v>
      </c>
      <c r="B703" s="3" t="s">
        <v>32</v>
      </c>
      <c r="C703" s="3" t="s">
        <v>672</v>
      </c>
      <c r="D703" s="3" t="s">
        <v>35</v>
      </c>
      <c r="E703" s="3"/>
      <c r="F703" s="3">
        <v>58</v>
      </c>
      <c r="G703" s="10"/>
      <c r="H703" s="7">
        <v>79</v>
      </c>
      <c r="I703" s="32">
        <f>VLOOKUP(A703,'Synthèse des ventes 2022'!$A$1:$C$535,3,FALSE)</f>
        <v>23</v>
      </c>
      <c r="J703" s="3">
        <v>87</v>
      </c>
      <c r="K703" s="7">
        <f>H703*M703</f>
        <v>118.5</v>
      </c>
      <c r="L703" s="3">
        <v>1.5</v>
      </c>
      <c r="M703" s="7">
        <v>1.5</v>
      </c>
      <c r="N703" s="3"/>
      <c r="O703" s="3">
        <v>104.4</v>
      </c>
      <c r="P703" s="7">
        <f t="shared" si="26"/>
        <v>142.19999999999999</v>
      </c>
    </row>
    <row r="704" spans="1:21" x14ac:dyDescent="0.25">
      <c r="A704" s="3" t="s">
        <v>685</v>
      </c>
      <c r="B704" s="3" t="s">
        <v>32</v>
      </c>
      <c r="C704" s="3" t="s">
        <v>686</v>
      </c>
      <c r="D704" s="3" t="s">
        <v>35</v>
      </c>
      <c r="E704" s="3"/>
      <c r="F704" s="3">
        <v>46</v>
      </c>
      <c r="G704" s="10"/>
      <c r="H704" s="7">
        <v>52</v>
      </c>
      <c r="I704" s="32" t="e">
        <f>VLOOKUP(A704,'Synthèse des ventes 2022'!$A$1:$C$535,3,FALSE)</f>
        <v>#N/A</v>
      </c>
      <c r="J704" s="3">
        <v>73.040000000000006</v>
      </c>
      <c r="K704" s="7">
        <f>H704*M704</f>
        <v>78</v>
      </c>
      <c r="L704" s="3">
        <v>1.5878261</v>
      </c>
      <c r="M704" s="7">
        <v>1.5</v>
      </c>
      <c r="N704" s="3"/>
      <c r="O704" s="3">
        <v>87.65</v>
      </c>
      <c r="P704" s="7">
        <f t="shared" si="26"/>
        <v>93.6</v>
      </c>
    </row>
    <row r="705" spans="1:19" x14ac:dyDescent="0.25">
      <c r="A705" s="3" t="s">
        <v>687</v>
      </c>
      <c r="B705" s="3" t="s">
        <v>32</v>
      </c>
      <c r="C705" s="3" t="s">
        <v>688</v>
      </c>
      <c r="D705" s="3" t="s">
        <v>35</v>
      </c>
      <c r="E705" s="3"/>
      <c r="F705" s="3">
        <v>50.5</v>
      </c>
      <c r="G705" s="10"/>
      <c r="H705" s="7">
        <v>50.5</v>
      </c>
      <c r="I705" s="32">
        <f>VLOOKUP(A705,'Synthèse des ventes 2022'!$A$1:$C$535,3,FALSE)</f>
        <v>2</v>
      </c>
      <c r="J705" s="3">
        <v>75.75</v>
      </c>
      <c r="K705" s="7">
        <f>+H705*M705</f>
        <v>75.75</v>
      </c>
      <c r="L705" s="3">
        <v>1.5</v>
      </c>
      <c r="M705" s="7">
        <v>1.5</v>
      </c>
      <c r="N705" s="3"/>
      <c r="O705" s="3">
        <v>90.9</v>
      </c>
      <c r="P705" s="7">
        <f t="shared" si="26"/>
        <v>90.899999999999991</v>
      </c>
    </row>
    <row r="706" spans="1:19" x14ac:dyDescent="0.25">
      <c r="A706" s="3" t="s">
        <v>689</v>
      </c>
      <c r="B706" s="3" t="s">
        <v>32</v>
      </c>
      <c r="C706" s="3" t="s">
        <v>690</v>
      </c>
      <c r="D706" s="3" t="s">
        <v>35</v>
      </c>
      <c r="E706" s="3"/>
      <c r="F706" s="3">
        <v>58</v>
      </c>
      <c r="G706" s="10"/>
      <c r="H706" s="7">
        <v>58</v>
      </c>
      <c r="I706" s="32" t="e">
        <f>VLOOKUP(A706,'Synthèse des ventes 2022'!$A$1:$C$535,3,FALSE)</f>
        <v>#N/A</v>
      </c>
      <c r="J706" s="3">
        <v>92.8</v>
      </c>
      <c r="K706" s="7">
        <f>+H706*M706</f>
        <v>92.800000000000011</v>
      </c>
      <c r="L706" s="3">
        <v>1.6</v>
      </c>
      <c r="M706" s="7">
        <v>1.6</v>
      </c>
      <c r="N706" s="3"/>
      <c r="O706" s="3">
        <v>111.36</v>
      </c>
      <c r="P706" s="7">
        <f t="shared" si="26"/>
        <v>111.36000000000001</v>
      </c>
    </row>
    <row r="707" spans="1:19" x14ac:dyDescent="0.25">
      <c r="A707" s="3" t="s">
        <v>705</v>
      </c>
      <c r="B707" s="3" t="s">
        <v>32</v>
      </c>
      <c r="C707" s="3" t="s">
        <v>706</v>
      </c>
      <c r="D707" s="3" t="s">
        <v>35</v>
      </c>
      <c r="E707" s="3"/>
      <c r="F707" s="3">
        <v>39.5</v>
      </c>
      <c r="G707" s="10"/>
      <c r="H707" s="7">
        <v>39.5</v>
      </c>
      <c r="I707" s="32" t="e">
        <f>VLOOKUP(A707,'Synthèse des ventes 2022'!$A$1:$C$535,3,FALSE)</f>
        <v>#N/A</v>
      </c>
      <c r="J707" s="3">
        <v>59.25</v>
      </c>
      <c r="K707" s="7">
        <f>H707*M707</f>
        <v>59.25</v>
      </c>
      <c r="L707" s="3">
        <v>1.5</v>
      </c>
      <c r="M707" s="7">
        <v>1.5</v>
      </c>
      <c r="N707" s="3"/>
      <c r="O707" s="3">
        <v>71.099999999999994</v>
      </c>
      <c r="P707" s="7">
        <f t="shared" ref="P707:P770" si="32">IF(K707="","",K707*1.2)</f>
        <v>71.099999999999994</v>
      </c>
    </row>
    <row r="708" spans="1:19" x14ac:dyDescent="0.25">
      <c r="A708" s="3" t="s">
        <v>731</v>
      </c>
      <c r="B708" s="3" t="s">
        <v>32</v>
      </c>
      <c r="C708" s="3" t="s">
        <v>732</v>
      </c>
      <c r="D708" s="3" t="s">
        <v>35</v>
      </c>
      <c r="E708" s="3"/>
      <c r="F708" s="3">
        <v>156.19999999999999</v>
      </c>
      <c r="G708" s="10"/>
      <c r="H708" s="7">
        <v>156.19999999999999</v>
      </c>
      <c r="I708" s="32" t="e">
        <f>VLOOKUP(A708,'Synthèse des ventes 2022'!$A$1:$C$535,3,FALSE)</f>
        <v>#N/A</v>
      </c>
      <c r="J708" s="3">
        <v>230.04</v>
      </c>
      <c r="K708" s="7">
        <f>M708*H708</f>
        <v>234.29999999999998</v>
      </c>
      <c r="L708" s="3">
        <v>1.4727273000000001</v>
      </c>
      <c r="M708" s="7">
        <v>1.5</v>
      </c>
      <c r="N708" s="3"/>
      <c r="O708" s="3">
        <v>276.05</v>
      </c>
      <c r="P708" s="7">
        <f t="shared" si="32"/>
        <v>281.15999999999997</v>
      </c>
    </row>
    <row r="709" spans="1:19" x14ac:dyDescent="0.25">
      <c r="A709" s="3" t="s">
        <v>1105</v>
      </c>
      <c r="B709" s="3" t="s">
        <v>32</v>
      </c>
      <c r="C709" s="3" t="s">
        <v>1106</v>
      </c>
      <c r="D709" s="3" t="s">
        <v>35</v>
      </c>
      <c r="E709" s="3"/>
      <c r="F709" s="3">
        <v>153.44999999999999</v>
      </c>
      <c r="G709" s="10"/>
      <c r="H709" s="7">
        <v>153.44999999999999</v>
      </c>
      <c r="I709" s="32" t="e">
        <f>VLOOKUP(A709,'Synthèse des ventes 2022'!$A$1:$C$535,3,FALSE)</f>
        <v>#N/A</v>
      </c>
      <c r="J709" s="3">
        <v>225.99</v>
      </c>
      <c r="K709" s="7">
        <f>+H709*M709</f>
        <v>230.17499999999998</v>
      </c>
      <c r="L709" s="3">
        <v>1.4727273000000001</v>
      </c>
      <c r="M709" s="7">
        <v>1.5</v>
      </c>
      <c r="N709" s="3"/>
      <c r="O709" s="3">
        <v>271.19</v>
      </c>
      <c r="P709" s="7">
        <f t="shared" si="32"/>
        <v>276.20999999999998</v>
      </c>
    </row>
    <row r="710" spans="1:19" x14ac:dyDescent="0.25">
      <c r="A710" s="3" t="s">
        <v>1107</v>
      </c>
      <c r="B710" s="3" t="s">
        <v>32</v>
      </c>
      <c r="C710" s="3" t="s">
        <v>1108</v>
      </c>
      <c r="D710" s="3" t="s">
        <v>35</v>
      </c>
      <c r="E710" s="3"/>
      <c r="F710" s="3">
        <v>162.80000000000001</v>
      </c>
      <c r="G710" s="10"/>
      <c r="H710" s="7">
        <v>162.80000000000001</v>
      </c>
      <c r="I710" s="32" t="e">
        <f>VLOOKUP(A710,'Synthèse des ventes 2022'!$A$1:$C$535,3,FALSE)</f>
        <v>#N/A</v>
      </c>
      <c r="J710" s="3">
        <v>239.76</v>
      </c>
      <c r="K710" s="7">
        <f>+H710*M710</f>
        <v>244.20000000000002</v>
      </c>
      <c r="L710" s="3">
        <v>1.4727273000000001</v>
      </c>
      <c r="M710" s="7">
        <v>1.5</v>
      </c>
      <c r="N710" s="3"/>
      <c r="O710" s="3">
        <v>287.70999999999998</v>
      </c>
      <c r="P710" s="7">
        <f t="shared" si="32"/>
        <v>293.04000000000002</v>
      </c>
    </row>
    <row r="711" spans="1:19" x14ac:dyDescent="0.25">
      <c r="A711" s="3" t="s">
        <v>1109</v>
      </c>
      <c r="B711" s="3" t="s">
        <v>32</v>
      </c>
      <c r="C711" s="3" t="s">
        <v>1110</v>
      </c>
      <c r="D711" s="3" t="s">
        <v>35</v>
      </c>
      <c r="E711" s="3"/>
      <c r="F711" s="3">
        <v>199.65</v>
      </c>
      <c r="G711" s="10"/>
      <c r="H711" s="7">
        <v>199.65</v>
      </c>
      <c r="I711" s="32">
        <f>VLOOKUP(A711,'Synthèse des ventes 2022'!$A$1:$C$535,3,FALSE)</f>
        <v>1</v>
      </c>
      <c r="J711" s="3">
        <v>294.02999999999997</v>
      </c>
      <c r="K711" s="7">
        <f>+H711*M711</f>
        <v>299.47500000000002</v>
      </c>
      <c r="L711" s="3">
        <v>1.4727273000000001</v>
      </c>
      <c r="M711" s="7">
        <v>1.5</v>
      </c>
      <c r="N711" s="3"/>
      <c r="O711" s="3">
        <v>352.84</v>
      </c>
      <c r="P711" s="7">
        <f t="shared" si="32"/>
        <v>359.37</v>
      </c>
    </row>
    <row r="712" spans="1:19" x14ac:dyDescent="0.25">
      <c r="A712" s="3" t="s">
        <v>1111</v>
      </c>
      <c r="B712" s="3" t="s">
        <v>20</v>
      </c>
      <c r="C712" s="3" t="s">
        <v>1112</v>
      </c>
      <c r="D712" s="3" t="s">
        <v>35</v>
      </c>
      <c r="E712" s="3" t="s">
        <v>36</v>
      </c>
      <c r="F712" s="3">
        <v>64.900000000000006</v>
      </c>
      <c r="G712" s="10"/>
      <c r="H712" s="7">
        <v>64.900000000000006</v>
      </c>
      <c r="I712" s="32">
        <f>VLOOKUP(A712,'Synthèse des ventes 2022'!$A$1:$C$535,3,FALSE)</f>
        <v>140</v>
      </c>
      <c r="J712" s="3">
        <v>98.77</v>
      </c>
      <c r="K712" s="7">
        <f>+H712*M712</f>
        <v>100.59500000000001</v>
      </c>
      <c r="L712" s="3">
        <v>1.5218798</v>
      </c>
      <c r="M712" s="7">
        <v>1.55</v>
      </c>
      <c r="N712" s="3"/>
      <c r="O712" s="3">
        <v>118.52</v>
      </c>
      <c r="P712" s="7">
        <f t="shared" si="32"/>
        <v>120.71400000000001</v>
      </c>
    </row>
    <row r="713" spans="1:19" x14ac:dyDescent="0.25">
      <c r="A713" s="3" t="s">
        <v>1179</v>
      </c>
      <c r="B713" s="3" t="s">
        <v>32</v>
      </c>
      <c r="C713" s="3" t="s">
        <v>1180</v>
      </c>
      <c r="D713" s="3" t="s">
        <v>35</v>
      </c>
      <c r="E713" s="3"/>
      <c r="F713" s="3">
        <v>17.600000000000001</v>
      </c>
      <c r="G713" s="10"/>
      <c r="H713" s="7">
        <v>17.600000000000001</v>
      </c>
      <c r="I713" s="32" t="e">
        <f>VLOOKUP(A713,'Synthèse des ventes 2022'!$A$1:$C$535,3,FALSE)</f>
        <v>#N/A</v>
      </c>
      <c r="J713" s="3">
        <v>25.92</v>
      </c>
      <c r="K713" s="7">
        <f>H713*M713</f>
        <v>25.52</v>
      </c>
      <c r="L713" s="3">
        <v>1.4727273000000001</v>
      </c>
      <c r="M713" s="7">
        <v>1.45</v>
      </c>
      <c r="N713" s="3"/>
      <c r="O713" s="3">
        <v>31.1</v>
      </c>
      <c r="P713" s="7">
        <f t="shared" si="32"/>
        <v>30.623999999999999</v>
      </c>
      <c r="S713">
        <v>1</v>
      </c>
    </row>
    <row r="714" spans="1:19" x14ac:dyDescent="0.25">
      <c r="A714" s="3" t="s">
        <v>1382</v>
      </c>
      <c r="B714" s="3" t="s">
        <v>32</v>
      </c>
      <c r="C714" s="3" t="s">
        <v>1383</v>
      </c>
      <c r="D714" s="3" t="s">
        <v>35</v>
      </c>
      <c r="E714" s="3"/>
      <c r="F714" s="3">
        <v>39.5</v>
      </c>
      <c r="G714" s="10"/>
      <c r="H714" s="7">
        <v>39.5</v>
      </c>
      <c r="I714" s="32">
        <f>VLOOKUP(A714,'Synthèse des ventes 2022'!$A$1:$C$535,3,FALSE)</f>
        <v>64</v>
      </c>
      <c r="J714" s="3">
        <v>47.4</v>
      </c>
      <c r="K714" s="7">
        <f>H714*M714</f>
        <v>52.535000000000004</v>
      </c>
      <c r="L714" s="3">
        <v>1.2</v>
      </c>
      <c r="M714" s="7">
        <v>1.33</v>
      </c>
      <c r="N714" s="3"/>
      <c r="O714" s="3">
        <v>56.88</v>
      </c>
      <c r="P714" s="7">
        <f t="shared" si="32"/>
        <v>63.042000000000002</v>
      </c>
    </row>
    <row r="715" spans="1:19" x14ac:dyDescent="0.25">
      <c r="A715" s="3" t="s">
        <v>1571</v>
      </c>
      <c r="B715" s="3" t="s">
        <v>32</v>
      </c>
      <c r="C715" s="3" t="s">
        <v>1572</v>
      </c>
      <c r="D715" s="3" t="s">
        <v>35</v>
      </c>
      <c r="E715" s="3"/>
      <c r="F715" s="3">
        <v>39.5</v>
      </c>
      <c r="G715" s="10"/>
      <c r="H715" s="7">
        <v>39.5</v>
      </c>
      <c r="I715" s="32">
        <f>VLOOKUP(A715,'Synthèse des ventes 2022'!$A$1:$C$535,3,FALSE)</f>
        <v>6</v>
      </c>
      <c r="J715" s="3">
        <v>47.4</v>
      </c>
      <c r="K715" s="7">
        <f>H715*M715</f>
        <v>52.535000000000004</v>
      </c>
      <c r="L715" s="3">
        <v>1.2</v>
      </c>
      <c r="M715" s="7">
        <v>1.33</v>
      </c>
      <c r="N715" s="3"/>
      <c r="O715" s="3">
        <v>56.88</v>
      </c>
      <c r="P715" s="7">
        <f t="shared" si="32"/>
        <v>63.042000000000002</v>
      </c>
      <c r="S715">
        <v>1</v>
      </c>
    </row>
    <row r="716" spans="1:19" x14ac:dyDescent="0.25">
      <c r="A716" s="3" t="s">
        <v>1673</v>
      </c>
      <c r="B716" s="3" t="s">
        <v>20</v>
      </c>
      <c r="C716" s="3" t="s">
        <v>1674</v>
      </c>
      <c r="D716" s="3" t="s">
        <v>35</v>
      </c>
      <c r="E716" s="3">
        <v>1</v>
      </c>
      <c r="F716" s="3">
        <v>6</v>
      </c>
      <c r="G716" s="10"/>
      <c r="H716" s="7">
        <v>6</v>
      </c>
      <c r="I716" s="32">
        <f>VLOOKUP(A716,'Synthèse des ventes 2022'!$A$1:$C$535,3,FALSE)</f>
        <v>1</v>
      </c>
      <c r="J716" s="3">
        <v>9</v>
      </c>
      <c r="K716" s="7">
        <f>H716*M716</f>
        <v>9</v>
      </c>
      <c r="L716" s="3">
        <v>1.5</v>
      </c>
      <c r="M716" s="7">
        <v>1.5</v>
      </c>
      <c r="N716" s="3"/>
      <c r="O716" s="3">
        <v>10.8</v>
      </c>
      <c r="P716" s="7">
        <f t="shared" si="32"/>
        <v>10.799999999999999</v>
      </c>
    </row>
    <row r="717" spans="1:19" x14ac:dyDescent="0.25">
      <c r="A717" s="3" t="s">
        <v>1721</v>
      </c>
      <c r="B717" s="3" t="s">
        <v>32</v>
      </c>
      <c r="C717" s="3" t="s">
        <v>1722</v>
      </c>
      <c r="D717" s="3" t="s">
        <v>35</v>
      </c>
      <c r="E717" s="3"/>
      <c r="F717" s="3">
        <v>44.86</v>
      </c>
      <c r="G717" s="10"/>
      <c r="H717" s="7">
        <v>44.86</v>
      </c>
      <c r="I717" s="32" t="e">
        <f>VLOOKUP(A717,'Synthèse des ventes 2022'!$A$1:$C$535,3,FALSE)</f>
        <v>#N/A</v>
      </c>
      <c r="J717" s="3">
        <v>67.290000000000006</v>
      </c>
      <c r="K717" s="7">
        <f>H717*M717</f>
        <v>67.289999999999992</v>
      </c>
      <c r="L717" s="3">
        <v>1.5</v>
      </c>
      <c r="M717" s="7">
        <v>1.5</v>
      </c>
      <c r="N717" s="3"/>
      <c r="O717" s="3">
        <v>80.748000000000005</v>
      </c>
      <c r="P717" s="7">
        <f t="shared" si="32"/>
        <v>80.74799999999999</v>
      </c>
    </row>
    <row r="718" spans="1:19" x14ac:dyDescent="0.25">
      <c r="A718" s="3" t="s">
        <v>1899</v>
      </c>
      <c r="B718" s="3" t="s">
        <v>32</v>
      </c>
      <c r="C718" s="3" t="s">
        <v>1900</v>
      </c>
      <c r="D718" s="3" t="s">
        <v>35</v>
      </c>
      <c r="E718" s="3"/>
      <c r="F718" s="3">
        <v>100.1</v>
      </c>
      <c r="G718" s="10"/>
      <c r="H718" s="7">
        <f>F718</f>
        <v>100.1</v>
      </c>
      <c r="I718" s="32" t="e">
        <f>VLOOKUP(A718,'Synthèse des ventes 2022'!$A$1:$C$535,3,FALSE)</f>
        <v>#N/A</v>
      </c>
      <c r="J718" s="3">
        <v>176.9</v>
      </c>
      <c r="K718" s="7">
        <f>IF(H718="","",H718*L718)</f>
        <v>176.90000327999999</v>
      </c>
      <c r="L718" s="3">
        <v>1.7672327999999999</v>
      </c>
      <c r="M718" s="7"/>
      <c r="N718" s="3"/>
      <c r="O718" s="3">
        <v>212.28</v>
      </c>
      <c r="P718" s="7">
        <f t="shared" si="32"/>
        <v>212.28000393599999</v>
      </c>
    </row>
    <row r="719" spans="1:19" x14ac:dyDescent="0.25">
      <c r="A719" s="3" t="s">
        <v>1901</v>
      </c>
      <c r="B719" s="3" t="s">
        <v>32</v>
      </c>
      <c r="C719" s="3" t="s">
        <v>1902</v>
      </c>
      <c r="D719" s="3" t="s">
        <v>35</v>
      </c>
      <c r="E719" s="3"/>
      <c r="F719" s="3">
        <v>185.9</v>
      </c>
      <c r="G719" s="10"/>
      <c r="H719" s="7">
        <f>F719</f>
        <v>185.9</v>
      </c>
      <c r="I719" s="32" t="e">
        <f>VLOOKUP(A719,'Synthèse des ventes 2022'!$A$1:$C$535,3,FALSE)</f>
        <v>#N/A</v>
      </c>
      <c r="J719" s="3">
        <v>328.54</v>
      </c>
      <c r="K719" s="7">
        <f>IF(H719="","",H719*L719)</f>
        <v>328.53999178000004</v>
      </c>
      <c r="L719" s="3">
        <v>1.7672942</v>
      </c>
      <c r="M719" s="7"/>
      <c r="N719" s="3"/>
      <c r="O719" s="3">
        <v>394.24799999999999</v>
      </c>
      <c r="P719" s="7">
        <f t="shared" si="32"/>
        <v>394.24799013600006</v>
      </c>
    </row>
    <row r="720" spans="1:19" x14ac:dyDescent="0.25">
      <c r="A720" s="3" t="s">
        <v>2072</v>
      </c>
      <c r="B720" s="3" t="s">
        <v>20</v>
      </c>
      <c r="C720" s="3" t="s">
        <v>2073</v>
      </c>
      <c r="D720" s="3" t="s">
        <v>35</v>
      </c>
      <c r="E720" s="3">
        <v>2</v>
      </c>
      <c r="F720" s="3">
        <v>28.5</v>
      </c>
      <c r="G720" s="10"/>
      <c r="H720" s="7">
        <v>28.5</v>
      </c>
      <c r="I720" s="32" t="e">
        <f>VLOOKUP(A720,'Synthèse des ventes 2022'!$A$1:$C$535,3,FALSE)</f>
        <v>#N/A</v>
      </c>
      <c r="J720" s="3">
        <v>64.13</v>
      </c>
      <c r="K720" s="7">
        <f>+H720*M720</f>
        <v>64.125</v>
      </c>
      <c r="L720" s="3">
        <v>2.2501753999999998</v>
      </c>
      <c r="M720" s="7">
        <v>2.25</v>
      </c>
      <c r="N720" s="3"/>
      <c r="O720" s="3">
        <v>76.959999999999994</v>
      </c>
      <c r="P720" s="7">
        <f t="shared" si="32"/>
        <v>76.95</v>
      </c>
    </row>
    <row r="721" spans="1:16" x14ac:dyDescent="0.25">
      <c r="A721" s="3" t="s">
        <v>2074</v>
      </c>
      <c r="B721" s="3" t="s">
        <v>20</v>
      </c>
      <c r="C721" s="3" t="s">
        <v>2075</v>
      </c>
      <c r="D721" s="3" t="s">
        <v>35</v>
      </c>
      <c r="E721" s="3">
        <v>1</v>
      </c>
      <c r="F721" s="3">
        <v>35</v>
      </c>
      <c r="G721" s="10"/>
      <c r="H721" s="7">
        <v>35</v>
      </c>
      <c r="I721" s="32" t="e">
        <f>VLOOKUP(A721,'Synthèse des ventes 2022'!$A$1:$C$535,3,FALSE)</f>
        <v>#N/A</v>
      </c>
      <c r="J721" s="3">
        <v>61.25</v>
      </c>
      <c r="K721" s="7">
        <f>+H721*M721</f>
        <v>61.25</v>
      </c>
      <c r="L721" s="3">
        <v>1.75</v>
      </c>
      <c r="M721" s="7">
        <v>1.75</v>
      </c>
      <c r="N721" s="3"/>
      <c r="O721" s="3">
        <v>73.5</v>
      </c>
      <c r="P721" s="7">
        <f t="shared" si="32"/>
        <v>73.5</v>
      </c>
    </row>
    <row r="722" spans="1:16" x14ac:dyDescent="0.25">
      <c r="A722" s="3" t="s">
        <v>2196</v>
      </c>
      <c r="B722" s="3" t="s">
        <v>20</v>
      </c>
      <c r="C722" s="3" t="s">
        <v>2197</v>
      </c>
      <c r="D722" s="3" t="s">
        <v>35</v>
      </c>
      <c r="E722" s="3">
        <v>1</v>
      </c>
      <c r="F722" s="3">
        <v>22</v>
      </c>
      <c r="G722" s="10"/>
      <c r="H722" s="7">
        <v>28.5</v>
      </c>
      <c r="I722" s="32">
        <f>VLOOKUP(A722,'Synthèse des ventes 2022'!$A$1:$C$535,3,FALSE)</f>
        <v>17</v>
      </c>
      <c r="J722" s="3">
        <v>40</v>
      </c>
      <c r="K722" s="15">
        <f>H722*M722</f>
        <v>51.300000000000004</v>
      </c>
      <c r="L722" s="3">
        <v>1.8181818000000001</v>
      </c>
      <c r="M722" s="7">
        <v>1.8</v>
      </c>
      <c r="N722" s="3"/>
      <c r="O722" s="3">
        <v>48</v>
      </c>
      <c r="P722" s="7">
        <f t="shared" si="32"/>
        <v>61.56</v>
      </c>
    </row>
    <row r="723" spans="1:16" x14ac:dyDescent="0.25">
      <c r="A723" s="3" t="s">
        <v>2487</v>
      </c>
      <c r="B723" s="3" t="s">
        <v>32</v>
      </c>
      <c r="C723" s="3" t="s">
        <v>2488</v>
      </c>
      <c r="D723" s="3" t="s">
        <v>35</v>
      </c>
      <c r="E723" s="3"/>
      <c r="F723" s="3">
        <v>291.5</v>
      </c>
      <c r="G723" s="10"/>
      <c r="H723" s="7"/>
      <c r="I723" s="32" t="e">
        <f>VLOOKUP(A723,'Synthèse des ventes 2022'!$A$1:$C$535,3,FALSE)</f>
        <v>#N/A</v>
      </c>
      <c r="J723" s="3">
        <v>583</v>
      </c>
      <c r="K723" s="7" t="str">
        <f>IF(H723="","",H723*L723)</f>
        <v/>
      </c>
      <c r="L723" s="3">
        <v>2</v>
      </c>
      <c r="M723" s="7"/>
      <c r="N723" s="3"/>
      <c r="O723" s="3">
        <v>699.6</v>
      </c>
      <c r="P723" s="7" t="str">
        <f t="shared" si="32"/>
        <v/>
      </c>
    </row>
    <row r="724" spans="1:16" x14ac:dyDescent="0.25">
      <c r="A724" s="3" t="s">
        <v>2562</v>
      </c>
      <c r="B724" s="3" t="s">
        <v>43</v>
      </c>
      <c r="C724" s="3" t="s">
        <v>2563</v>
      </c>
      <c r="D724" s="3" t="s">
        <v>35</v>
      </c>
      <c r="E724" s="3"/>
      <c r="F724" s="3">
        <v>0</v>
      </c>
      <c r="G724" s="10"/>
      <c r="H724" s="7"/>
      <c r="I724" s="32" t="e">
        <f>VLOOKUP(A724,'Synthèse des ventes 2022'!$A$1:$C$535,3,FALSE)</f>
        <v>#N/A</v>
      </c>
      <c r="J724" s="3">
        <v>0</v>
      </c>
      <c r="K724" s="7" t="str">
        <f>IF(H724="","",H724*L724)</f>
        <v/>
      </c>
      <c r="L724" s="3">
        <v>0</v>
      </c>
      <c r="M724" s="7"/>
      <c r="N724" s="3"/>
      <c r="O724" s="3">
        <v>0</v>
      </c>
      <c r="P724" s="7" t="str">
        <f t="shared" si="32"/>
        <v/>
      </c>
    </row>
    <row r="725" spans="1:16" x14ac:dyDescent="0.25">
      <c r="A725" t="s">
        <v>935</v>
      </c>
      <c r="B725" t="s">
        <v>20</v>
      </c>
      <c r="C725" t="s">
        <v>936</v>
      </c>
      <c r="D725" t="s">
        <v>937</v>
      </c>
      <c r="E725" t="s">
        <v>36</v>
      </c>
      <c r="F725">
        <v>11.25</v>
      </c>
      <c r="H725" s="6">
        <f t="shared" ref="H725:H731" si="33">F725</f>
        <v>11.25</v>
      </c>
      <c r="I725" s="31">
        <f>VLOOKUP(A725,'Synthèse des ventes 2022'!$A$1:$C$535,3,FALSE)</f>
        <v>57</v>
      </c>
      <c r="J725">
        <v>14.96</v>
      </c>
      <c r="K725" s="6">
        <f>H725*M725</f>
        <v>14.9625</v>
      </c>
      <c r="L725">
        <v>1.3297778</v>
      </c>
      <c r="M725" s="6">
        <v>1.33</v>
      </c>
      <c r="O725">
        <v>17.95</v>
      </c>
      <c r="P725" s="6">
        <f t="shared" si="32"/>
        <v>17.954999999999998</v>
      </c>
    </row>
    <row r="726" spans="1:16" x14ac:dyDescent="0.25">
      <c r="A726" t="s">
        <v>2144</v>
      </c>
      <c r="B726" t="s">
        <v>20</v>
      </c>
      <c r="C726" t="s">
        <v>2145</v>
      </c>
      <c r="D726" t="s">
        <v>2146</v>
      </c>
      <c r="F726">
        <v>1.93</v>
      </c>
      <c r="H726" s="6">
        <f t="shared" si="33"/>
        <v>1.93</v>
      </c>
      <c r="I726" s="31">
        <f>VLOOKUP(A726,'Synthèse des ventes 2022'!$A$1:$C$535,3,FALSE)</f>
        <v>14</v>
      </c>
      <c r="J726">
        <v>2.5099999999999998</v>
      </c>
      <c r="K726" s="6">
        <f t="shared" ref="K726:K760" si="34">H726*M726</f>
        <v>2.5089999999999999</v>
      </c>
      <c r="L726">
        <v>1.3005180999999999</v>
      </c>
      <c r="M726" s="6">
        <v>1.3</v>
      </c>
      <c r="O726">
        <v>3.012</v>
      </c>
      <c r="P726" s="6">
        <f t="shared" si="32"/>
        <v>3.0107999999999997</v>
      </c>
    </row>
    <row r="727" spans="1:16" x14ac:dyDescent="0.25">
      <c r="A727">
        <v>490749</v>
      </c>
      <c r="B727" t="s">
        <v>32</v>
      </c>
      <c r="C727" t="s">
        <v>883</v>
      </c>
      <c r="D727" t="s">
        <v>884</v>
      </c>
      <c r="F727">
        <v>1.63</v>
      </c>
      <c r="H727" s="6">
        <f t="shared" si="33"/>
        <v>1.63</v>
      </c>
      <c r="I727" s="31" t="e">
        <f>VLOOKUP(A727,'Synthèse des ventes 2022'!$A$1:$C$535,3,FALSE)</f>
        <v>#N/A</v>
      </c>
      <c r="J727">
        <v>2.4500000000000002</v>
      </c>
      <c r="K727" s="6">
        <f t="shared" si="34"/>
        <v>2.4449999999999998</v>
      </c>
      <c r="L727">
        <v>1.5030675</v>
      </c>
      <c r="M727" s="6">
        <v>1.5</v>
      </c>
      <c r="O727">
        <v>2.94</v>
      </c>
      <c r="P727" s="6">
        <f t="shared" si="32"/>
        <v>2.9339999999999997</v>
      </c>
    </row>
    <row r="728" spans="1:16" x14ac:dyDescent="0.25">
      <c r="A728">
        <v>490743</v>
      </c>
      <c r="B728" t="s">
        <v>32</v>
      </c>
      <c r="C728" t="s">
        <v>885</v>
      </c>
      <c r="D728" t="s">
        <v>884</v>
      </c>
      <c r="F728">
        <v>1.93</v>
      </c>
      <c r="H728" s="6">
        <f t="shared" si="33"/>
        <v>1.93</v>
      </c>
      <c r="I728" s="31" t="e">
        <f>VLOOKUP(A728,'Synthèse des ventes 2022'!$A$1:$C$535,3,FALSE)</f>
        <v>#N/A</v>
      </c>
      <c r="J728">
        <v>2.89</v>
      </c>
      <c r="K728" s="6">
        <f t="shared" si="34"/>
        <v>2.895</v>
      </c>
      <c r="L728">
        <v>1.4974092999999999</v>
      </c>
      <c r="M728" s="6">
        <v>1.5</v>
      </c>
      <c r="O728">
        <v>3.47</v>
      </c>
      <c r="P728" s="6">
        <f t="shared" si="32"/>
        <v>3.4739999999999998</v>
      </c>
    </row>
    <row r="729" spans="1:16" x14ac:dyDescent="0.25">
      <c r="A729" t="s">
        <v>44</v>
      </c>
      <c r="B729" t="s">
        <v>20</v>
      </c>
      <c r="C729" t="s">
        <v>45</v>
      </c>
      <c r="D729" t="s">
        <v>46</v>
      </c>
      <c r="E729">
        <v>1</v>
      </c>
      <c r="F729">
        <v>0.92</v>
      </c>
      <c r="H729" s="6">
        <f t="shared" si="33"/>
        <v>0.92</v>
      </c>
      <c r="I729" s="31">
        <f>VLOOKUP(A729,'Synthèse des ventes 2022'!$A$1:$C$535,3,FALSE)</f>
        <v>340</v>
      </c>
      <c r="J729">
        <v>1.38</v>
      </c>
      <c r="K729" s="6">
        <f t="shared" si="34"/>
        <v>1.3800000000000001</v>
      </c>
      <c r="L729">
        <v>1.5</v>
      </c>
      <c r="M729" s="6">
        <v>1.5</v>
      </c>
      <c r="O729">
        <v>1.66</v>
      </c>
      <c r="P729" s="6">
        <f t="shared" si="32"/>
        <v>1.6560000000000001</v>
      </c>
    </row>
    <row r="730" spans="1:16" x14ac:dyDescent="0.25">
      <c r="A730" t="s">
        <v>90</v>
      </c>
      <c r="B730" t="s">
        <v>20</v>
      </c>
      <c r="C730" t="s">
        <v>91</v>
      </c>
      <c r="D730" t="s">
        <v>46</v>
      </c>
      <c r="E730">
        <v>1</v>
      </c>
      <c r="F730">
        <v>0.92</v>
      </c>
      <c r="H730" s="6">
        <f t="shared" si="33"/>
        <v>0.92</v>
      </c>
      <c r="I730" s="31">
        <f>VLOOKUP(A730,'Synthèse des ventes 2022'!$A$1:$C$535,3,FALSE)</f>
        <v>460</v>
      </c>
      <c r="J730">
        <v>1.38</v>
      </c>
      <c r="K730" s="6">
        <f t="shared" si="34"/>
        <v>1.3800000000000001</v>
      </c>
      <c r="L730">
        <v>1.5</v>
      </c>
      <c r="M730" s="6">
        <v>1.5</v>
      </c>
      <c r="O730">
        <v>1.66</v>
      </c>
      <c r="P730" s="6">
        <f t="shared" si="32"/>
        <v>1.6560000000000001</v>
      </c>
    </row>
    <row r="731" spans="1:16" x14ac:dyDescent="0.25">
      <c r="A731" t="s">
        <v>1399</v>
      </c>
      <c r="B731" t="s">
        <v>32</v>
      </c>
      <c r="C731" t="s">
        <v>1400</v>
      </c>
      <c r="D731" t="s">
        <v>1401</v>
      </c>
      <c r="F731">
        <v>27.09</v>
      </c>
      <c r="H731" s="6">
        <f t="shared" si="33"/>
        <v>27.09</v>
      </c>
      <c r="I731" s="31" t="e">
        <f>VLOOKUP(A731,'Synthèse des ventes 2022'!$A$1:$C$535,3,FALSE)</f>
        <v>#N/A</v>
      </c>
      <c r="J731">
        <v>40.64</v>
      </c>
      <c r="K731" s="6">
        <f t="shared" si="34"/>
        <v>40.634999999999998</v>
      </c>
      <c r="L731">
        <v>1.5001846000000001</v>
      </c>
      <c r="M731" s="6">
        <v>1.5</v>
      </c>
      <c r="O731">
        <v>48.77</v>
      </c>
      <c r="P731" s="6">
        <f t="shared" si="32"/>
        <v>48.761999999999993</v>
      </c>
    </row>
    <row r="732" spans="1:16" x14ac:dyDescent="0.25">
      <c r="A732" t="s">
        <v>1402</v>
      </c>
      <c r="B732" t="s">
        <v>43</v>
      </c>
      <c r="C732" t="s">
        <v>1403</v>
      </c>
      <c r="D732" t="s">
        <v>1401</v>
      </c>
      <c r="F732">
        <v>27.27</v>
      </c>
      <c r="H732" s="6">
        <v>27.27</v>
      </c>
      <c r="I732" s="31" t="e">
        <f>VLOOKUP(A732,'Synthèse des ventes 2022'!$A$1:$C$535,3,FALSE)</f>
        <v>#N/A</v>
      </c>
      <c r="J732">
        <v>40.909999999999997</v>
      </c>
      <c r="K732" s="6">
        <f t="shared" si="34"/>
        <v>40.905000000000001</v>
      </c>
      <c r="L732">
        <v>1.5001834000000001</v>
      </c>
      <c r="M732" s="6">
        <v>1.5</v>
      </c>
      <c r="O732">
        <v>49.09</v>
      </c>
      <c r="P732" s="6">
        <f t="shared" si="32"/>
        <v>49.085999999999999</v>
      </c>
    </row>
    <row r="733" spans="1:16" x14ac:dyDescent="0.25">
      <c r="A733" t="s">
        <v>1404</v>
      </c>
      <c r="B733" t="s">
        <v>32</v>
      </c>
      <c r="C733" t="s">
        <v>1405</v>
      </c>
      <c r="D733" t="s">
        <v>1401</v>
      </c>
      <c r="F733">
        <v>36.090000000000003</v>
      </c>
      <c r="H733" s="6">
        <f>F733</f>
        <v>36.090000000000003</v>
      </c>
      <c r="I733" s="31" t="e">
        <f>VLOOKUP(A733,'Synthèse des ventes 2022'!$A$1:$C$535,3,FALSE)</f>
        <v>#N/A</v>
      </c>
      <c r="J733">
        <v>54.14</v>
      </c>
      <c r="K733" s="6">
        <f t="shared" si="34"/>
        <v>54.135000000000005</v>
      </c>
      <c r="L733">
        <v>1.5001385</v>
      </c>
      <c r="M733" s="6">
        <v>1.5</v>
      </c>
      <c r="O733">
        <v>64.97</v>
      </c>
      <c r="P733" s="6">
        <f t="shared" si="32"/>
        <v>64.962000000000003</v>
      </c>
    </row>
    <row r="734" spans="1:16" x14ac:dyDescent="0.25">
      <c r="A734" t="s">
        <v>1406</v>
      </c>
      <c r="B734" t="s">
        <v>43</v>
      </c>
      <c r="C734" t="s">
        <v>1403</v>
      </c>
      <c r="D734" t="s">
        <v>1401</v>
      </c>
      <c r="F734">
        <v>36.450000000000003</v>
      </c>
      <c r="H734" s="6">
        <v>36.450000000000003</v>
      </c>
      <c r="I734" s="31" t="e">
        <f>VLOOKUP(A734,'Synthèse des ventes 2022'!$A$1:$C$535,3,FALSE)</f>
        <v>#N/A</v>
      </c>
      <c r="J734">
        <v>54.68</v>
      </c>
      <c r="K734" s="6">
        <f t="shared" si="34"/>
        <v>54.675000000000004</v>
      </c>
      <c r="L734">
        <v>1.5001371999999999</v>
      </c>
      <c r="M734" s="6">
        <v>1.5</v>
      </c>
      <c r="O734">
        <v>65.62</v>
      </c>
      <c r="P734" s="6">
        <f t="shared" si="32"/>
        <v>65.61</v>
      </c>
    </row>
    <row r="735" spans="1:16" x14ac:dyDescent="0.25">
      <c r="A735" t="s">
        <v>1407</v>
      </c>
      <c r="B735" t="s">
        <v>32</v>
      </c>
      <c r="C735" t="s">
        <v>1408</v>
      </c>
      <c r="D735" t="s">
        <v>1401</v>
      </c>
      <c r="F735">
        <v>37.979999999999997</v>
      </c>
      <c r="H735" s="6">
        <f>F735</f>
        <v>37.979999999999997</v>
      </c>
      <c r="I735" s="31" t="e">
        <f>VLOOKUP(A735,'Synthèse des ventes 2022'!$A$1:$C$535,3,FALSE)</f>
        <v>#N/A</v>
      </c>
      <c r="J735">
        <v>56.97</v>
      </c>
      <c r="K735" s="6">
        <f t="shared" si="34"/>
        <v>56.97</v>
      </c>
      <c r="L735">
        <v>1.5</v>
      </c>
      <c r="M735" s="6">
        <v>1.5</v>
      </c>
      <c r="O735">
        <v>68.36</v>
      </c>
      <c r="P735" s="6">
        <f t="shared" si="32"/>
        <v>68.36399999999999</v>
      </c>
    </row>
    <row r="736" spans="1:16" x14ac:dyDescent="0.25">
      <c r="A736" t="s">
        <v>1409</v>
      </c>
      <c r="B736" t="s">
        <v>32</v>
      </c>
      <c r="C736" t="s">
        <v>1410</v>
      </c>
      <c r="D736" t="s">
        <v>1401</v>
      </c>
      <c r="F736">
        <v>39.96</v>
      </c>
      <c r="H736" s="6">
        <f>F736</f>
        <v>39.96</v>
      </c>
      <c r="I736" s="31" t="e">
        <f>VLOOKUP(A736,'Synthèse des ventes 2022'!$A$1:$C$535,3,FALSE)</f>
        <v>#N/A</v>
      </c>
      <c r="J736">
        <v>59.94</v>
      </c>
      <c r="K736" s="6">
        <f t="shared" si="34"/>
        <v>59.94</v>
      </c>
      <c r="L736">
        <v>1.5</v>
      </c>
      <c r="M736" s="6">
        <v>1.5</v>
      </c>
      <c r="O736">
        <v>71.930000000000007</v>
      </c>
      <c r="P736" s="6">
        <f t="shared" si="32"/>
        <v>71.927999999999997</v>
      </c>
    </row>
    <row r="737" spans="1:16" x14ac:dyDescent="0.25">
      <c r="A737" t="s">
        <v>1411</v>
      </c>
      <c r="B737" t="s">
        <v>32</v>
      </c>
      <c r="C737" t="s">
        <v>1412</v>
      </c>
      <c r="D737" t="s">
        <v>1401</v>
      </c>
      <c r="F737">
        <v>45.09</v>
      </c>
      <c r="H737" s="6">
        <f>F737</f>
        <v>45.09</v>
      </c>
      <c r="I737" s="31" t="e">
        <f>VLOOKUP(A737,'Synthèse des ventes 2022'!$A$1:$C$535,3,FALSE)</f>
        <v>#N/A</v>
      </c>
      <c r="J737">
        <v>67.64</v>
      </c>
      <c r="K737" s="6">
        <f t="shared" si="34"/>
        <v>67.635000000000005</v>
      </c>
      <c r="L737">
        <v>1.5001108999999999</v>
      </c>
      <c r="M737" s="6">
        <v>1.5</v>
      </c>
      <c r="O737">
        <v>81.17</v>
      </c>
      <c r="P737" s="6">
        <f t="shared" si="32"/>
        <v>81.162000000000006</v>
      </c>
    </row>
    <row r="738" spans="1:16" x14ac:dyDescent="0.25">
      <c r="A738" t="s">
        <v>1413</v>
      </c>
      <c r="B738" t="s">
        <v>43</v>
      </c>
      <c r="C738" t="s">
        <v>1403</v>
      </c>
      <c r="D738" t="s">
        <v>1401</v>
      </c>
      <c r="F738">
        <v>45.45</v>
      </c>
      <c r="H738" s="6">
        <v>45.45</v>
      </c>
      <c r="I738" s="31" t="e">
        <f>VLOOKUP(A738,'Synthèse des ventes 2022'!$A$1:$C$535,3,FALSE)</f>
        <v>#N/A</v>
      </c>
      <c r="J738">
        <v>68.180000000000007</v>
      </c>
      <c r="K738" s="6">
        <f t="shared" si="34"/>
        <v>68.175000000000011</v>
      </c>
      <c r="L738">
        <v>1.5001100000000001</v>
      </c>
      <c r="M738" s="6">
        <v>1.5</v>
      </c>
      <c r="O738">
        <v>81.819999999999993</v>
      </c>
      <c r="P738" s="6">
        <f t="shared" si="32"/>
        <v>81.810000000000016</v>
      </c>
    </row>
    <row r="739" spans="1:16" x14ac:dyDescent="0.25">
      <c r="A739" t="s">
        <v>1414</v>
      </c>
      <c r="B739" t="s">
        <v>32</v>
      </c>
      <c r="C739" t="s">
        <v>1415</v>
      </c>
      <c r="D739" t="s">
        <v>1401</v>
      </c>
      <c r="F739">
        <v>6.05</v>
      </c>
      <c r="H739" s="6">
        <f>F739</f>
        <v>6.05</v>
      </c>
      <c r="I739" s="31" t="e">
        <f>VLOOKUP(A739,'Synthèse des ventes 2022'!$A$1:$C$535,3,FALSE)</f>
        <v>#N/A</v>
      </c>
      <c r="J739">
        <v>9.08</v>
      </c>
      <c r="K739" s="6">
        <f t="shared" si="34"/>
        <v>9.0749999999999993</v>
      </c>
      <c r="L739">
        <v>1.5008264</v>
      </c>
      <c r="M739" s="6">
        <v>1.5</v>
      </c>
      <c r="O739">
        <v>10.9</v>
      </c>
      <c r="P739" s="6">
        <f t="shared" si="32"/>
        <v>10.889999999999999</v>
      </c>
    </row>
    <row r="740" spans="1:16" x14ac:dyDescent="0.25">
      <c r="A740" t="s">
        <v>1416</v>
      </c>
      <c r="B740" t="s">
        <v>43</v>
      </c>
      <c r="C740" t="s">
        <v>1417</v>
      </c>
      <c r="D740" t="s">
        <v>1401</v>
      </c>
      <c r="F740">
        <v>6.09</v>
      </c>
      <c r="H740" s="6">
        <v>6.09</v>
      </c>
      <c r="I740" s="31" t="e">
        <f>VLOOKUP(A740,'Synthèse des ventes 2022'!$A$1:$C$535,3,FALSE)</f>
        <v>#N/A</v>
      </c>
      <c r="J740">
        <v>9.14</v>
      </c>
      <c r="K740" s="6">
        <f t="shared" si="34"/>
        <v>9.1349999999999998</v>
      </c>
      <c r="L740">
        <v>1.500821</v>
      </c>
      <c r="M740" s="6">
        <v>1.5</v>
      </c>
      <c r="O740">
        <v>10.97</v>
      </c>
      <c r="P740" s="6">
        <f t="shared" si="32"/>
        <v>10.962</v>
      </c>
    </row>
    <row r="741" spans="1:16" x14ac:dyDescent="0.25">
      <c r="A741" t="s">
        <v>1418</v>
      </c>
      <c r="B741" t="s">
        <v>32</v>
      </c>
      <c r="C741" t="s">
        <v>1419</v>
      </c>
      <c r="D741" t="s">
        <v>1401</v>
      </c>
      <c r="F741">
        <v>8.06</v>
      </c>
      <c r="H741" s="6">
        <f>F741</f>
        <v>8.06</v>
      </c>
      <c r="I741" s="31" t="e">
        <f>VLOOKUP(A741,'Synthèse des ventes 2022'!$A$1:$C$535,3,FALSE)</f>
        <v>#N/A</v>
      </c>
      <c r="J741">
        <v>12.09</v>
      </c>
      <c r="K741" s="6">
        <f t="shared" si="34"/>
        <v>12.09</v>
      </c>
      <c r="L741">
        <v>1.5</v>
      </c>
      <c r="M741" s="6">
        <v>1.5</v>
      </c>
      <c r="O741">
        <v>14.51</v>
      </c>
      <c r="P741" s="6">
        <f t="shared" si="32"/>
        <v>14.507999999999999</v>
      </c>
    </row>
    <row r="742" spans="1:16" x14ac:dyDescent="0.25">
      <c r="A742" t="s">
        <v>1420</v>
      </c>
      <c r="B742" t="s">
        <v>43</v>
      </c>
      <c r="C742" t="s">
        <v>1417</v>
      </c>
      <c r="D742" t="s">
        <v>1401</v>
      </c>
      <c r="F742">
        <v>8.14</v>
      </c>
      <c r="H742" s="6">
        <v>8.14</v>
      </c>
      <c r="I742" s="31" t="e">
        <f>VLOOKUP(A742,'Synthèse des ventes 2022'!$A$1:$C$535,3,FALSE)</f>
        <v>#N/A</v>
      </c>
      <c r="J742">
        <v>12.21</v>
      </c>
      <c r="K742" s="6">
        <f t="shared" si="34"/>
        <v>12.21</v>
      </c>
      <c r="L742">
        <v>1.5</v>
      </c>
      <c r="M742" s="6">
        <v>1.5</v>
      </c>
      <c r="O742">
        <v>14.65</v>
      </c>
      <c r="P742" s="6">
        <f t="shared" si="32"/>
        <v>14.652000000000001</v>
      </c>
    </row>
    <row r="743" spans="1:16" x14ac:dyDescent="0.25">
      <c r="A743" t="s">
        <v>1421</v>
      </c>
      <c r="B743" t="s">
        <v>32</v>
      </c>
      <c r="C743" t="s">
        <v>1422</v>
      </c>
      <c r="D743" t="s">
        <v>1401</v>
      </c>
      <c r="F743">
        <v>8.48</v>
      </c>
      <c r="H743" s="6">
        <f>F743</f>
        <v>8.48</v>
      </c>
      <c r="I743" s="31" t="e">
        <f>VLOOKUP(A743,'Synthèse des ventes 2022'!$A$1:$C$535,3,FALSE)</f>
        <v>#N/A</v>
      </c>
      <c r="J743">
        <v>12.73</v>
      </c>
      <c r="K743" s="6">
        <f t="shared" si="34"/>
        <v>12.72</v>
      </c>
      <c r="L743">
        <v>1.5011791999999999</v>
      </c>
      <c r="M743" s="6">
        <v>1.5</v>
      </c>
      <c r="O743">
        <v>15.28</v>
      </c>
      <c r="P743" s="6">
        <f t="shared" si="32"/>
        <v>15.263999999999999</v>
      </c>
    </row>
    <row r="744" spans="1:16" x14ac:dyDescent="0.25">
      <c r="A744" t="s">
        <v>1423</v>
      </c>
      <c r="B744" t="s">
        <v>32</v>
      </c>
      <c r="C744" t="s">
        <v>1424</v>
      </c>
      <c r="D744" t="s">
        <v>1401</v>
      </c>
      <c r="F744">
        <v>8.93</v>
      </c>
      <c r="H744" s="6">
        <f>F744</f>
        <v>8.93</v>
      </c>
      <c r="I744" s="31" t="e">
        <f>VLOOKUP(A744,'Synthèse des ventes 2022'!$A$1:$C$535,3,FALSE)</f>
        <v>#N/A</v>
      </c>
      <c r="J744">
        <v>13.39</v>
      </c>
      <c r="K744" s="6">
        <f t="shared" si="34"/>
        <v>13.395</v>
      </c>
      <c r="L744">
        <v>1.4994400999999999</v>
      </c>
      <c r="M744" s="6">
        <v>1.5</v>
      </c>
      <c r="O744">
        <v>16.07</v>
      </c>
      <c r="P744" s="6">
        <f t="shared" si="32"/>
        <v>16.073999999999998</v>
      </c>
    </row>
    <row r="745" spans="1:16" x14ac:dyDescent="0.25">
      <c r="A745" t="s">
        <v>1425</v>
      </c>
      <c r="B745" t="s">
        <v>32</v>
      </c>
      <c r="C745" t="s">
        <v>1426</v>
      </c>
      <c r="D745" t="s">
        <v>1401</v>
      </c>
      <c r="F745">
        <v>10.07</v>
      </c>
      <c r="H745" s="6">
        <f>F745</f>
        <v>10.07</v>
      </c>
      <c r="I745" s="31" t="e">
        <f>VLOOKUP(A745,'Synthèse des ventes 2022'!$A$1:$C$535,3,FALSE)</f>
        <v>#N/A</v>
      </c>
      <c r="J745">
        <v>15.11</v>
      </c>
      <c r="K745" s="6">
        <f t="shared" si="34"/>
        <v>15.105</v>
      </c>
      <c r="L745">
        <v>1.5004964999999999</v>
      </c>
      <c r="M745" s="6">
        <v>1.5</v>
      </c>
      <c r="O745">
        <v>18.13</v>
      </c>
      <c r="P745" s="6">
        <f t="shared" si="32"/>
        <v>18.126000000000001</v>
      </c>
    </row>
    <row r="746" spans="1:16" x14ac:dyDescent="0.25">
      <c r="A746" t="s">
        <v>1427</v>
      </c>
      <c r="B746" t="s">
        <v>43</v>
      </c>
      <c r="C746" t="s">
        <v>1417</v>
      </c>
      <c r="D746" t="s">
        <v>1401</v>
      </c>
      <c r="F746">
        <v>10.15</v>
      </c>
      <c r="I746" s="31" t="e">
        <f>VLOOKUP(A746,'Synthèse des ventes 2022'!$A$1:$C$535,3,FALSE)</f>
        <v>#N/A</v>
      </c>
      <c r="J746">
        <v>15.23</v>
      </c>
      <c r="K746" s="6">
        <f t="shared" si="34"/>
        <v>0</v>
      </c>
      <c r="L746">
        <v>1.5004926000000001</v>
      </c>
      <c r="M746" s="6">
        <v>1.5</v>
      </c>
      <c r="O746">
        <v>18.28</v>
      </c>
      <c r="P746" s="6">
        <f t="shared" si="32"/>
        <v>0</v>
      </c>
    </row>
    <row r="747" spans="1:16" x14ac:dyDescent="0.25">
      <c r="A747" t="s">
        <v>1428</v>
      </c>
      <c r="B747" t="s">
        <v>32</v>
      </c>
      <c r="C747" t="s">
        <v>1429</v>
      </c>
      <c r="D747" t="s">
        <v>1401</v>
      </c>
      <c r="F747">
        <v>3.73</v>
      </c>
      <c r="H747" s="6">
        <f>F747</f>
        <v>3.73</v>
      </c>
      <c r="I747" s="31" t="e">
        <f>VLOOKUP(A747,'Synthèse des ventes 2022'!$A$1:$C$535,3,FALSE)</f>
        <v>#N/A</v>
      </c>
      <c r="J747">
        <v>5.6</v>
      </c>
      <c r="K747" s="6">
        <f t="shared" si="34"/>
        <v>5.5949999999999998</v>
      </c>
      <c r="L747">
        <v>1.5013405</v>
      </c>
      <c r="M747" s="6">
        <v>1.5</v>
      </c>
      <c r="O747">
        <v>6.72</v>
      </c>
      <c r="P747" s="6">
        <f t="shared" si="32"/>
        <v>6.7139999999999995</v>
      </c>
    </row>
    <row r="748" spans="1:16" x14ac:dyDescent="0.25">
      <c r="A748" t="s">
        <v>1430</v>
      </c>
      <c r="B748" t="s">
        <v>43</v>
      </c>
      <c r="C748" t="s">
        <v>1431</v>
      </c>
      <c r="D748" t="s">
        <v>1401</v>
      </c>
      <c r="F748">
        <v>3.76</v>
      </c>
      <c r="H748" s="6">
        <v>3.76</v>
      </c>
      <c r="I748" s="31" t="e">
        <f>VLOOKUP(A748,'Synthèse des ventes 2022'!$A$1:$C$535,3,FALSE)</f>
        <v>#N/A</v>
      </c>
      <c r="J748">
        <v>5.64</v>
      </c>
      <c r="K748" s="6">
        <f>+H748*M748</f>
        <v>5.64</v>
      </c>
      <c r="L748">
        <v>1.5</v>
      </c>
      <c r="M748" s="6">
        <v>1.5</v>
      </c>
      <c r="O748">
        <v>6.77</v>
      </c>
      <c r="P748" s="6">
        <f t="shared" si="32"/>
        <v>6.7679999999999998</v>
      </c>
    </row>
    <row r="749" spans="1:16" x14ac:dyDescent="0.25">
      <c r="A749" t="s">
        <v>1432</v>
      </c>
      <c r="B749" t="s">
        <v>32</v>
      </c>
      <c r="C749" t="s">
        <v>1433</v>
      </c>
      <c r="D749" t="s">
        <v>1401</v>
      </c>
      <c r="F749">
        <v>4.9800000000000004</v>
      </c>
      <c r="H749" s="6">
        <f>F749</f>
        <v>4.9800000000000004</v>
      </c>
      <c r="I749" s="31" t="e">
        <f>VLOOKUP(A749,'Synthèse des ventes 2022'!$A$1:$C$535,3,FALSE)</f>
        <v>#N/A</v>
      </c>
      <c r="J749">
        <v>7.46</v>
      </c>
      <c r="K749" s="6">
        <f t="shared" si="34"/>
        <v>7.4700000000000006</v>
      </c>
      <c r="L749">
        <v>1.497992</v>
      </c>
      <c r="M749" s="6">
        <v>1.5</v>
      </c>
      <c r="O749">
        <v>8.9499999999999993</v>
      </c>
      <c r="P749" s="6">
        <f t="shared" si="32"/>
        <v>8.9640000000000004</v>
      </c>
    </row>
    <row r="750" spans="1:16" x14ac:dyDescent="0.25">
      <c r="A750" t="s">
        <v>1434</v>
      </c>
      <c r="B750" t="s">
        <v>43</v>
      </c>
      <c r="C750" t="s">
        <v>1435</v>
      </c>
      <c r="D750" t="s">
        <v>1401</v>
      </c>
      <c r="F750">
        <v>5.03</v>
      </c>
      <c r="I750" s="31" t="e">
        <f>VLOOKUP(A750,'Synthèse des ventes 2022'!$A$1:$C$535,3,FALSE)</f>
        <v>#N/A</v>
      </c>
      <c r="J750">
        <v>7.54</v>
      </c>
      <c r="K750" s="6" t="str">
        <f>IF(H750="","",H750*L750)</f>
        <v/>
      </c>
      <c r="L750">
        <v>1.4990060000000001</v>
      </c>
      <c r="O750">
        <v>9.0500000000000007</v>
      </c>
      <c r="P750" s="6" t="str">
        <f t="shared" si="32"/>
        <v/>
      </c>
    </row>
    <row r="751" spans="1:16" x14ac:dyDescent="0.25">
      <c r="A751" t="s">
        <v>1436</v>
      </c>
      <c r="B751" t="s">
        <v>32</v>
      </c>
      <c r="C751" t="s">
        <v>1437</v>
      </c>
      <c r="D751" t="s">
        <v>1401</v>
      </c>
      <c r="F751">
        <v>5.24</v>
      </c>
      <c r="H751" s="6">
        <f>F751</f>
        <v>5.24</v>
      </c>
      <c r="I751" s="31" t="e">
        <f>VLOOKUP(A751,'Synthèse des ventes 2022'!$A$1:$C$535,3,FALSE)</f>
        <v>#N/A</v>
      </c>
      <c r="J751">
        <v>7.85</v>
      </c>
      <c r="K751" s="6">
        <f t="shared" si="34"/>
        <v>7.86</v>
      </c>
      <c r="L751">
        <v>1.4980916</v>
      </c>
      <c r="M751" s="6">
        <v>1.5</v>
      </c>
      <c r="O751">
        <v>9.42</v>
      </c>
      <c r="P751" s="6">
        <f t="shared" si="32"/>
        <v>9.4320000000000004</v>
      </c>
    </row>
    <row r="752" spans="1:16" x14ac:dyDescent="0.25">
      <c r="A752" t="s">
        <v>1438</v>
      </c>
      <c r="B752" t="s">
        <v>32</v>
      </c>
      <c r="C752" t="s">
        <v>1439</v>
      </c>
      <c r="D752" t="s">
        <v>1401</v>
      </c>
      <c r="F752">
        <v>5.51</v>
      </c>
      <c r="H752" s="6">
        <f>F752</f>
        <v>5.51</v>
      </c>
      <c r="I752" s="31" t="e">
        <f>VLOOKUP(A752,'Synthèse des ventes 2022'!$A$1:$C$535,3,FALSE)</f>
        <v>#N/A</v>
      </c>
      <c r="J752">
        <v>8.26</v>
      </c>
      <c r="K752" s="6">
        <f t="shared" si="34"/>
        <v>8.2650000000000006</v>
      </c>
      <c r="L752">
        <v>1.4990926</v>
      </c>
      <c r="M752" s="6">
        <v>1.5</v>
      </c>
      <c r="O752">
        <v>9.91</v>
      </c>
      <c r="P752" s="6">
        <f t="shared" si="32"/>
        <v>9.918000000000001</v>
      </c>
    </row>
    <row r="753" spans="1:21" x14ac:dyDescent="0.25">
      <c r="A753" t="s">
        <v>1440</v>
      </c>
      <c r="B753" t="s">
        <v>32</v>
      </c>
      <c r="C753" t="s">
        <v>1441</v>
      </c>
      <c r="D753" t="s">
        <v>1401</v>
      </c>
      <c r="F753">
        <v>6.22</v>
      </c>
      <c r="H753" s="6">
        <f>F753</f>
        <v>6.22</v>
      </c>
      <c r="I753" s="31" t="e">
        <f>VLOOKUP(A753,'Synthèse des ventes 2022'!$A$1:$C$535,3,FALSE)</f>
        <v>#N/A</v>
      </c>
      <c r="J753">
        <v>9.32</v>
      </c>
      <c r="K753" s="6">
        <f t="shared" si="34"/>
        <v>9.33</v>
      </c>
      <c r="L753">
        <v>1.4983922999999999</v>
      </c>
      <c r="M753" s="6">
        <v>1.5</v>
      </c>
      <c r="O753">
        <v>11.18</v>
      </c>
      <c r="P753" s="6">
        <f t="shared" si="32"/>
        <v>11.196</v>
      </c>
    </row>
    <row r="754" spans="1:21" x14ac:dyDescent="0.25">
      <c r="A754" t="s">
        <v>1442</v>
      </c>
      <c r="B754" t="s">
        <v>43</v>
      </c>
      <c r="C754" t="s">
        <v>1435</v>
      </c>
      <c r="D754" t="s">
        <v>1401</v>
      </c>
      <c r="F754">
        <v>6.27</v>
      </c>
      <c r="H754" s="6">
        <v>6.27</v>
      </c>
      <c r="I754" s="31" t="e">
        <f>VLOOKUP(A754,'Synthèse des ventes 2022'!$A$1:$C$535,3,FALSE)</f>
        <v>#N/A</v>
      </c>
      <c r="J754">
        <v>9.4</v>
      </c>
      <c r="K754" s="6">
        <f>+H754*M754</f>
        <v>9.4049999999999994</v>
      </c>
      <c r="L754">
        <v>1.4992026000000001</v>
      </c>
      <c r="M754" s="6">
        <v>1.5</v>
      </c>
      <c r="O754">
        <v>11.28</v>
      </c>
      <c r="P754" s="6">
        <f t="shared" si="32"/>
        <v>11.286</v>
      </c>
    </row>
    <row r="755" spans="1:21" x14ac:dyDescent="0.25">
      <c r="A755" t="s">
        <v>1605</v>
      </c>
      <c r="B755" t="s">
        <v>32</v>
      </c>
      <c r="C755" t="s">
        <v>1606</v>
      </c>
      <c r="D755" t="s">
        <v>1401</v>
      </c>
      <c r="F755">
        <v>31.92</v>
      </c>
      <c r="H755" s="6">
        <f>F755</f>
        <v>31.92</v>
      </c>
      <c r="I755" s="31" t="e">
        <f>VLOOKUP(A755,'Synthèse des ventes 2022'!$A$1:$C$535,3,FALSE)</f>
        <v>#N/A</v>
      </c>
      <c r="J755">
        <v>38.69</v>
      </c>
      <c r="K755" s="6">
        <f t="shared" si="34"/>
        <v>42.453600000000002</v>
      </c>
      <c r="L755">
        <v>1.2120926999999999</v>
      </c>
      <c r="M755" s="6">
        <v>1.33</v>
      </c>
      <c r="O755">
        <v>46.43</v>
      </c>
      <c r="P755" s="6">
        <f t="shared" si="32"/>
        <v>50.944319999999998</v>
      </c>
    </row>
    <row r="756" spans="1:21" x14ac:dyDescent="0.25">
      <c r="A756" t="s">
        <v>1607</v>
      </c>
      <c r="B756" t="s">
        <v>32</v>
      </c>
      <c r="C756" t="s">
        <v>1608</v>
      </c>
      <c r="D756" t="s">
        <v>1401</v>
      </c>
      <c r="F756">
        <v>0</v>
      </c>
      <c r="H756" s="6">
        <f>F756</f>
        <v>0</v>
      </c>
      <c r="I756" s="31" t="e">
        <f>VLOOKUP(A756,'Synthèse des ventes 2022'!$A$1:$C$535,3,FALSE)</f>
        <v>#N/A</v>
      </c>
      <c r="J756">
        <v>5.65</v>
      </c>
      <c r="K756" s="6">
        <f t="shared" si="34"/>
        <v>0</v>
      </c>
      <c r="L756">
        <v>0</v>
      </c>
      <c r="O756">
        <v>6.78</v>
      </c>
      <c r="P756" s="6">
        <f t="shared" si="32"/>
        <v>0</v>
      </c>
    </row>
    <row r="757" spans="1:21" x14ac:dyDescent="0.25">
      <c r="A757" t="s">
        <v>1609</v>
      </c>
      <c r="B757" t="s">
        <v>43</v>
      </c>
      <c r="C757" t="s">
        <v>1610</v>
      </c>
      <c r="D757" t="s">
        <v>1401</v>
      </c>
      <c r="F757">
        <v>0</v>
      </c>
      <c r="I757" s="31" t="e">
        <f>VLOOKUP(A757,'Synthèse des ventes 2022'!$A$1:$C$535,3,FALSE)</f>
        <v>#N/A</v>
      </c>
      <c r="J757">
        <v>8.84</v>
      </c>
      <c r="K757" s="6">
        <v>8.84</v>
      </c>
      <c r="L757">
        <v>0</v>
      </c>
      <c r="M757" s="6">
        <v>1.5</v>
      </c>
      <c r="O757">
        <v>10.61</v>
      </c>
      <c r="P757" s="6">
        <f t="shared" si="32"/>
        <v>10.607999999999999</v>
      </c>
    </row>
    <row r="758" spans="1:21" x14ac:dyDescent="0.25">
      <c r="A758">
        <v>101006</v>
      </c>
      <c r="B758" t="s">
        <v>32</v>
      </c>
      <c r="C758" t="s">
        <v>583</v>
      </c>
      <c r="D758" t="s">
        <v>584</v>
      </c>
      <c r="F758">
        <v>0.29299999999999998</v>
      </c>
      <c r="H758" s="6">
        <f>F758</f>
        <v>0.29299999999999998</v>
      </c>
      <c r="I758" s="31" t="e">
        <f>VLOOKUP(A758,'Synthèse des ventes 2022'!$A$1:$C$535,3,FALSE)</f>
        <v>#N/A</v>
      </c>
      <c r="J758">
        <v>0.69</v>
      </c>
      <c r="K758" s="6">
        <f t="shared" si="34"/>
        <v>0.73249999999999993</v>
      </c>
      <c r="L758">
        <v>2.3549487999999998</v>
      </c>
      <c r="M758" s="6">
        <v>2.5</v>
      </c>
      <c r="O758">
        <v>0.82799999999999996</v>
      </c>
      <c r="P758" s="6">
        <f t="shared" si="32"/>
        <v>0.87899999999999989</v>
      </c>
    </row>
    <row r="759" spans="1:21" x14ac:dyDescent="0.25">
      <c r="A759" s="3" t="s">
        <v>1128</v>
      </c>
      <c r="B759" s="3" t="s">
        <v>32</v>
      </c>
      <c r="C759" s="3" t="s">
        <v>1129</v>
      </c>
      <c r="D759" s="3" t="s">
        <v>584</v>
      </c>
      <c r="E759" s="3"/>
      <c r="F759" s="7">
        <v>3.27</v>
      </c>
      <c r="G759" s="10"/>
      <c r="H759" s="7">
        <v>3.27</v>
      </c>
      <c r="I759" s="32" t="e">
        <f>VLOOKUP(A759,'Synthèse des ventes 2022'!$A$1:$C$535,3,FALSE)</f>
        <v>#N/A</v>
      </c>
      <c r="J759" s="3">
        <v>7.85</v>
      </c>
      <c r="K759" s="7">
        <f>H759*M759</f>
        <v>8.1750000000000007</v>
      </c>
      <c r="L759" s="3">
        <v>2.5</v>
      </c>
      <c r="M759" s="7">
        <v>2.5</v>
      </c>
      <c r="N759" s="3"/>
      <c r="O759" s="3">
        <v>9.42</v>
      </c>
      <c r="P759" s="7">
        <f t="shared" si="32"/>
        <v>9.81</v>
      </c>
      <c r="Q759" s="3"/>
      <c r="R759" s="3"/>
      <c r="S759" s="3"/>
      <c r="T759" s="3"/>
      <c r="U759" s="3"/>
    </row>
    <row r="760" spans="1:21" x14ac:dyDescent="0.25">
      <c r="A760" t="s">
        <v>2224</v>
      </c>
      <c r="B760" t="s">
        <v>32</v>
      </c>
      <c r="C760" t="s">
        <v>2225</v>
      </c>
      <c r="D760" t="s">
        <v>584</v>
      </c>
      <c r="F760">
        <v>1.3</v>
      </c>
      <c r="H760" s="6">
        <f>F760</f>
        <v>1.3</v>
      </c>
      <c r="I760" s="31" t="e">
        <f>VLOOKUP(A760,'Synthèse des ventes 2022'!$A$1:$C$535,3,FALSE)</f>
        <v>#N/A</v>
      </c>
      <c r="J760">
        <v>1.7290000000000001</v>
      </c>
      <c r="K760" s="6">
        <f t="shared" si="34"/>
        <v>1.7290000000000001</v>
      </c>
      <c r="L760">
        <v>1.33</v>
      </c>
      <c r="M760" s="6">
        <v>1.33</v>
      </c>
      <c r="O760">
        <v>2.0750000000000002</v>
      </c>
      <c r="P760" s="6">
        <f t="shared" si="32"/>
        <v>2.0748000000000002</v>
      </c>
    </row>
    <row r="761" spans="1:21" x14ac:dyDescent="0.25">
      <c r="A761" s="3" t="s">
        <v>92</v>
      </c>
      <c r="B761" s="3" t="s">
        <v>20</v>
      </c>
      <c r="C761" s="3" t="s">
        <v>93</v>
      </c>
      <c r="D761" s="3" t="s">
        <v>94</v>
      </c>
      <c r="E761" s="3">
        <v>1</v>
      </c>
      <c r="F761" s="3">
        <v>32.15</v>
      </c>
      <c r="G761" s="10"/>
      <c r="H761" s="7">
        <v>33.44</v>
      </c>
      <c r="I761" s="32">
        <f>VLOOKUP(A761,'Synthèse des ventes 2022'!$A$1:$C$535,3,FALSE)</f>
        <v>151</v>
      </c>
      <c r="J761" s="3">
        <v>48.23</v>
      </c>
      <c r="K761" s="7">
        <f>H761*M761</f>
        <v>50.16</v>
      </c>
      <c r="L761" s="3">
        <v>1.5001555</v>
      </c>
      <c r="M761" s="7">
        <v>1.5</v>
      </c>
      <c r="N761" s="3"/>
      <c r="O761" s="3">
        <v>57.88</v>
      </c>
      <c r="P761" s="7">
        <f t="shared" si="32"/>
        <v>60.191999999999993</v>
      </c>
    </row>
    <row r="762" spans="1:21" x14ac:dyDescent="0.25">
      <c r="A762" t="s">
        <v>2140</v>
      </c>
      <c r="B762" t="s">
        <v>43</v>
      </c>
      <c r="C762" t="s">
        <v>2141</v>
      </c>
      <c r="D762" t="s">
        <v>94</v>
      </c>
      <c r="E762">
        <v>1</v>
      </c>
      <c r="F762">
        <v>32.15</v>
      </c>
      <c r="I762" s="31" t="e">
        <f>VLOOKUP(A762,'Synthèse des ventes 2022'!$A$1:$C$535,3,FALSE)</f>
        <v>#N/A</v>
      </c>
      <c r="J762">
        <v>48.225000000000001</v>
      </c>
      <c r="K762" s="6" t="str">
        <f>IF(H762="","",H762*L762)</f>
        <v/>
      </c>
      <c r="L762">
        <v>1.5</v>
      </c>
      <c r="O762">
        <v>57.87</v>
      </c>
      <c r="P762" s="6" t="str">
        <f t="shared" si="32"/>
        <v/>
      </c>
    </row>
    <row r="763" spans="1:21" x14ac:dyDescent="0.25">
      <c r="A763" t="s">
        <v>1777</v>
      </c>
      <c r="B763" t="s">
        <v>32</v>
      </c>
      <c r="C763" t="s">
        <v>1778</v>
      </c>
      <c r="D763" t="s">
        <v>1779</v>
      </c>
      <c r="F763">
        <v>725</v>
      </c>
      <c r="H763" s="6">
        <f t="shared" ref="H763:H769" si="35">F763</f>
        <v>725</v>
      </c>
      <c r="I763" s="31">
        <f>VLOOKUP(A763,'Synthèse des ventes 2022'!$A$1:$C$535,3,FALSE)</f>
        <v>1</v>
      </c>
      <c r="J763" s="1">
        <v>1087.5</v>
      </c>
      <c r="K763" s="11">
        <f t="shared" ref="K763:K769" si="36">H763*M763</f>
        <v>1087.5</v>
      </c>
      <c r="L763">
        <v>1.5</v>
      </c>
      <c r="M763" s="6">
        <v>1.5</v>
      </c>
      <c r="O763" s="1">
        <v>1305</v>
      </c>
      <c r="P763" s="11">
        <f t="shared" si="32"/>
        <v>1305</v>
      </c>
      <c r="S763">
        <v>1</v>
      </c>
    </row>
    <row r="764" spans="1:21" x14ac:dyDescent="0.25">
      <c r="A764" t="s">
        <v>2373</v>
      </c>
      <c r="B764" t="s">
        <v>20</v>
      </c>
      <c r="C764" t="s">
        <v>2374</v>
      </c>
      <c r="D764" t="s">
        <v>1779</v>
      </c>
      <c r="F764">
        <v>76</v>
      </c>
      <c r="H764" s="6">
        <f t="shared" si="35"/>
        <v>76</v>
      </c>
      <c r="I764" s="31">
        <f>VLOOKUP(A764,'Synthèse des ventes 2022'!$A$1:$C$535,3,FALSE)</f>
        <v>2</v>
      </c>
      <c r="J764">
        <v>114</v>
      </c>
      <c r="K764" s="6">
        <f t="shared" si="36"/>
        <v>114</v>
      </c>
      <c r="L764">
        <v>1.5</v>
      </c>
      <c r="M764" s="6">
        <v>1.5</v>
      </c>
      <c r="O764">
        <v>136.80000000000001</v>
      </c>
      <c r="P764" s="6">
        <f t="shared" si="32"/>
        <v>136.79999999999998</v>
      </c>
    </row>
    <row r="765" spans="1:21" x14ac:dyDescent="0.25">
      <c r="A765" t="s">
        <v>2375</v>
      </c>
      <c r="B765" t="s">
        <v>20</v>
      </c>
      <c r="C765" t="s">
        <v>2376</v>
      </c>
      <c r="D765" t="s">
        <v>1779</v>
      </c>
      <c r="F765">
        <v>125</v>
      </c>
      <c r="H765" s="6">
        <f t="shared" si="35"/>
        <v>125</v>
      </c>
      <c r="I765" s="31">
        <f>VLOOKUP(A765,'Synthèse des ventes 2022'!$A$1:$C$535,3,FALSE)</f>
        <v>2</v>
      </c>
      <c r="J765">
        <v>187.5</v>
      </c>
      <c r="K765" s="6">
        <f t="shared" si="36"/>
        <v>187.5</v>
      </c>
      <c r="L765">
        <v>1.5</v>
      </c>
      <c r="M765" s="6">
        <v>1.5</v>
      </c>
      <c r="O765">
        <v>225</v>
      </c>
      <c r="P765" s="6">
        <f t="shared" si="32"/>
        <v>225</v>
      </c>
    </row>
    <row r="766" spans="1:21" x14ac:dyDescent="0.25">
      <c r="A766" t="s">
        <v>2497</v>
      </c>
      <c r="B766" t="s">
        <v>20</v>
      </c>
      <c r="C766" t="s">
        <v>2498</v>
      </c>
      <c r="D766" t="s">
        <v>1779</v>
      </c>
      <c r="F766">
        <v>57</v>
      </c>
      <c r="H766" s="6">
        <f t="shared" si="35"/>
        <v>57</v>
      </c>
      <c r="I766" s="31">
        <f>VLOOKUP(A766,'Synthèse des ventes 2022'!$A$1:$C$535,3,FALSE)</f>
        <v>2</v>
      </c>
      <c r="J766">
        <v>85.5</v>
      </c>
      <c r="K766" s="6">
        <f t="shared" si="36"/>
        <v>85.5</v>
      </c>
      <c r="L766">
        <v>1.5</v>
      </c>
      <c r="M766" s="6">
        <v>1.5</v>
      </c>
      <c r="O766">
        <v>102.6</v>
      </c>
      <c r="P766" s="6">
        <f t="shared" si="32"/>
        <v>102.6</v>
      </c>
    </row>
    <row r="767" spans="1:21" x14ac:dyDescent="0.25">
      <c r="A767" t="s">
        <v>2499</v>
      </c>
      <c r="B767" t="s">
        <v>20</v>
      </c>
      <c r="C767" t="s">
        <v>2500</v>
      </c>
      <c r="D767" t="s">
        <v>1779</v>
      </c>
      <c r="F767">
        <v>69</v>
      </c>
      <c r="H767" s="6">
        <f t="shared" si="35"/>
        <v>69</v>
      </c>
      <c r="I767" s="31">
        <f>VLOOKUP(A767,'Synthèse des ventes 2022'!$A$1:$C$535,3,FALSE)</f>
        <v>4</v>
      </c>
      <c r="J767">
        <v>103.5</v>
      </c>
      <c r="K767" s="6">
        <f t="shared" si="36"/>
        <v>103.5</v>
      </c>
      <c r="L767">
        <v>1.5</v>
      </c>
      <c r="M767" s="6">
        <v>1.5</v>
      </c>
      <c r="O767">
        <v>124.2</v>
      </c>
      <c r="P767" s="6">
        <f t="shared" si="32"/>
        <v>124.19999999999999</v>
      </c>
    </row>
    <row r="768" spans="1:21" x14ac:dyDescent="0.25">
      <c r="A768" t="s">
        <v>2558</v>
      </c>
      <c r="B768" t="s">
        <v>32</v>
      </c>
      <c r="C768" t="s">
        <v>2559</v>
      </c>
      <c r="D768" t="s">
        <v>1779</v>
      </c>
      <c r="F768">
        <v>285.07</v>
      </c>
      <c r="H768" s="6">
        <f t="shared" si="35"/>
        <v>285.07</v>
      </c>
      <c r="I768" s="31" t="e">
        <f>VLOOKUP(A768,'Synthèse des ventes 2022'!$A$1:$C$535,3,FALSE)</f>
        <v>#N/A</v>
      </c>
      <c r="J768">
        <v>399.09800000000001</v>
      </c>
      <c r="K768" s="6">
        <f t="shared" si="36"/>
        <v>399.09799999999996</v>
      </c>
      <c r="L768">
        <v>1.4</v>
      </c>
      <c r="M768" s="6">
        <v>1.4</v>
      </c>
      <c r="O768">
        <v>478.91800000000001</v>
      </c>
      <c r="P768" s="6">
        <f t="shared" si="32"/>
        <v>478.91759999999994</v>
      </c>
    </row>
    <row r="769" spans="1:21" x14ac:dyDescent="0.25">
      <c r="A769" t="s">
        <v>834</v>
      </c>
      <c r="B769" t="s">
        <v>20</v>
      </c>
      <c r="C769" t="s">
        <v>835</v>
      </c>
      <c r="D769" t="s">
        <v>836</v>
      </c>
      <c r="F769">
        <v>6.6</v>
      </c>
      <c r="H769" s="6">
        <f t="shared" si="35"/>
        <v>6.6</v>
      </c>
      <c r="I769" s="31">
        <f>VLOOKUP(A769,'Synthèse des ventes 2022'!$A$1:$C$535,3,FALSE)</f>
        <v>5</v>
      </c>
      <c r="J769">
        <v>8.25</v>
      </c>
      <c r="K769" s="6">
        <f t="shared" si="36"/>
        <v>8.25</v>
      </c>
      <c r="L769">
        <v>1.25</v>
      </c>
      <c r="M769" s="6">
        <v>1.25</v>
      </c>
      <c r="O769">
        <v>9.9</v>
      </c>
      <c r="P769" s="6">
        <f t="shared" si="32"/>
        <v>9.9</v>
      </c>
    </row>
    <row r="770" spans="1:21" x14ac:dyDescent="0.25">
      <c r="A770" t="s">
        <v>1622</v>
      </c>
      <c r="B770" t="s">
        <v>43</v>
      </c>
      <c r="C770" t="s">
        <v>1622</v>
      </c>
      <c r="D770" t="s">
        <v>836</v>
      </c>
      <c r="F770">
        <v>0</v>
      </c>
      <c r="I770" s="31" t="e">
        <f>VLOOKUP(A770,'Synthèse des ventes 2022'!$A$1:$C$535,3,FALSE)</f>
        <v>#N/A</v>
      </c>
      <c r="J770">
        <v>0</v>
      </c>
      <c r="K770" s="6" t="str">
        <f>IF(H770="","",H770*L770)</f>
        <v/>
      </c>
      <c r="L770">
        <v>0</v>
      </c>
      <c r="O770">
        <v>0</v>
      </c>
      <c r="P770" s="6" t="str">
        <f t="shared" si="32"/>
        <v/>
      </c>
      <c r="Q770">
        <v>1</v>
      </c>
      <c r="R770">
        <v>1</v>
      </c>
    </row>
    <row r="771" spans="1:21" x14ac:dyDescent="0.25">
      <c r="A771" t="s">
        <v>1630</v>
      </c>
      <c r="B771" t="s">
        <v>43</v>
      </c>
      <c r="C771" t="s">
        <v>1630</v>
      </c>
      <c r="D771" t="s">
        <v>836</v>
      </c>
      <c r="F771">
        <v>0</v>
      </c>
      <c r="I771" s="31" t="e">
        <f>VLOOKUP(A771,'Synthèse des ventes 2022'!$A$1:$C$535,3,FALSE)</f>
        <v>#N/A</v>
      </c>
      <c r="J771">
        <v>0</v>
      </c>
      <c r="K771" s="6" t="str">
        <f>IF(H771="","",H771*L771)</f>
        <v/>
      </c>
      <c r="L771">
        <v>0</v>
      </c>
      <c r="O771">
        <v>0</v>
      </c>
      <c r="P771" s="6" t="str">
        <f t="shared" ref="P771:P834" si="37">IF(K771="","",K771*1.2)</f>
        <v/>
      </c>
    </row>
    <row r="772" spans="1:21" x14ac:dyDescent="0.25">
      <c r="A772" t="s">
        <v>1771</v>
      </c>
      <c r="B772" t="s">
        <v>20</v>
      </c>
      <c r="C772" t="s">
        <v>1772</v>
      </c>
      <c r="D772" t="s">
        <v>836</v>
      </c>
      <c r="F772">
        <v>774.25</v>
      </c>
      <c r="H772" s="6">
        <f>F772</f>
        <v>774.25</v>
      </c>
      <c r="I772" s="31">
        <f>VLOOKUP(A772,'Synthèse des ventes 2022'!$A$1:$C$535,3,FALSE)</f>
        <v>1</v>
      </c>
      <c r="J772">
        <v>967.81</v>
      </c>
      <c r="K772" s="6">
        <f>H772*M772</f>
        <v>967.8125</v>
      </c>
      <c r="L772">
        <v>1.2499967999999999</v>
      </c>
      <c r="M772" s="6">
        <v>1.25</v>
      </c>
      <c r="O772" s="1">
        <v>1161.3720000000001</v>
      </c>
      <c r="P772" s="11">
        <f t="shared" si="37"/>
        <v>1161.375</v>
      </c>
    </row>
    <row r="773" spans="1:21" x14ac:dyDescent="0.25">
      <c r="A773" t="s">
        <v>1782</v>
      </c>
      <c r="B773" t="s">
        <v>43</v>
      </c>
      <c r="C773" t="s">
        <v>1783</v>
      </c>
      <c r="D773" t="s">
        <v>836</v>
      </c>
      <c r="F773">
        <v>0</v>
      </c>
      <c r="I773" s="31" t="e">
        <f>VLOOKUP(A773,'Synthèse des ventes 2022'!$A$1:$C$535,3,FALSE)</f>
        <v>#N/A</v>
      </c>
      <c r="J773">
        <v>0</v>
      </c>
      <c r="K773" s="6" t="str">
        <f>IF(H773="","",H773*L773)</f>
        <v/>
      </c>
      <c r="L773">
        <v>0</v>
      </c>
      <c r="O773">
        <v>0</v>
      </c>
      <c r="P773" s="6" t="str">
        <f t="shared" si="37"/>
        <v/>
      </c>
    </row>
    <row r="774" spans="1:21" x14ac:dyDescent="0.25">
      <c r="A774" t="s">
        <v>1800</v>
      </c>
      <c r="B774" t="s">
        <v>43</v>
      </c>
      <c r="C774" t="s">
        <v>1801</v>
      </c>
      <c r="D774" t="s">
        <v>836</v>
      </c>
      <c r="F774">
        <v>0</v>
      </c>
      <c r="I774" s="31" t="e">
        <f>VLOOKUP(A774,'Synthèse des ventes 2022'!$A$1:$C$535,3,FALSE)</f>
        <v>#N/A</v>
      </c>
      <c r="J774">
        <v>0</v>
      </c>
      <c r="K774" s="6" t="str">
        <f>IF(H774="","",H774*L774)</f>
        <v/>
      </c>
      <c r="L774">
        <v>0</v>
      </c>
      <c r="O774">
        <v>0</v>
      </c>
      <c r="P774" s="6" t="str">
        <f t="shared" si="37"/>
        <v/>
      </c>
    </row>
    <row r="775" spans="1:21" x14ac:dyDescent="0.25">
      <c r="A775" t="s">
        <v>1923</v>
      </c>
      <c r="B775" t="s">
        <v>416</v>
      </c>
      <c r="C775" t="s">
        <v>1924</v>
      </c>
      <c r="D775" t="s">
        <v>836</v>
      </c>
      <c r="F775">
        <v>0</v>
      </c>
      <c r="H775" s="6">
        <f>VLOOKUP(A775,NOMENCLATURE!$B$2:$O$4923,14,FALSE)</f>
        <v>47.457000000000001</v>
      </c>
      <c r="I775" s="31" t="e">
        <f>VLOOKUP(A775,'Synthèse des ventes 2022'!$A$1:$C$535,3,FALSE)</f>
        <v>#N/A</v>
      </c>
      <c r="J775">
        <v>71.819999999999993</v>
      </c>
      <c r="K775" s="6">
        <f>VLOOKUP(A775,NOMENCLATURE!$B$2:$L$4000,11,FALSE)</f>
        <v>72.377800000000008</v>
      </c>
      <c r="L775">
        <v>0</v>
      </c>
      <c r="O775">
        <v>86.183999999999997</v>
      </c>
      <c r="P775" s="6">
        <f t="shared" si="37"/>
        <v>86.853360000000009</v>
      </c>
    </row>
    <row r="776" spans="1:21" x14ac:dyDescent="0.25">
      <c r="A776" t="s">
        <v>1925</v>
      </c>
      <c r="B776" t="s">
        <v>416</v>
      </c>
      <c r="C776" t="s">
        <v>1926</v>
      </c>
      <c r="D776" t="s">
        <v>836</v>
      </c>
      <c r="F776">
        <v>18.989999999999998</v>
      </c>
      <c r="H776" s="6">
        <f>VLOOKUP(A776,NOMENCLATURE!$B$2:$O$4923,14,FALSE)</f>
        <v>19.331000000000003</v>
      </c>
      <c r="I776" s="31">
        <f>VLOOKUP(A776,'Synthèse des ventes 2022'!$A$1:$C$535,3,FALSE)</f>
        <v>2</v>
      </c>
      <c r="J776">
        <v>31.61</v>
      </c>
      <c r="K776" s="6">
        <f>VLOOKUP(A776,NOMENCLATURE!$B$2:$L$4000,11,FALSE)</f>
        <v>31.954949985940001</v>
      </c>
      <c r="L776">
        <v>1.6645603</v>
      </c>
      <c r="O776">
        <v>37.932000000000002</v>
      </c>
      <c r="P776" s="6">
        <f t="shared" si="37"/>
        <v>38.345939983127998</v>
      </c>
    </row>
    <row r="777" spans="1:21" x14ac:dyDescent="0.25">
      <c r="A777" t="s">
        <v>1927</v>
      </c>
      <c r="B777" t="s">
        <v>416</v>
      </c>
      <c r="C777" t="s">
        <v>1928</v>
      </c>
      <c r="D777" t="s">
        <v>836</v>
      </c>
      <c r="F777">
        <v>0</v>
      </c>
      <c r="H777" s="6">
        <f>VLOOKUP(A777,NOMENCLATURE!$B$2:$O$4923,14,FALSE)</f>
        <v>15.644</v>
      </c>
      <c r="I777" s="31" t="e">
        <f>VLOOKUP(A777,'Synthèse des ventes 2022'!$A$1:$C$535,3,FALSE)</f>
        <v>#N/A</v>
      </c>
      <c r="J777">
        <v>23.31</v>
      </c>
      <c r="K777" s="6">
        <f>VLOOKUP(A777,NOMENCLATURE!$B$2:$L$4000,11,FALSE)</f>
        <v>23.441000025970002</v>
      </c>
      <c r="L777">
        <v>0</v>
      </c>
      <c r="O777">
        <v>27.972000000000001</v>
      </c>
      <c r="P777" s="6">
        <f t="shared" si="37"/>
        <v>28.129200031164</v>
      </c>
    </row>
    <row r="778" spans="1:21" x14ac:dyDescent="0.25">
      <c r="A778" t="s">
        <v>1939</v>
      </c>
      <c r="B778" t="s">
        <v>416</v>
      </c>
      <c r="C778" t="s">
        <v>1940</v>
      </c>
      <c r="D778" t="s">
        <v>836</v>
      </c>
      <c r="F778">
        <v>94.3</v>
      </c>
      <c r="H778" s="6">
        <f>VLOOKUP(A778,NOMENCLATURE!$B$2:$O$4923,14,FALSE)</f>
        <v>90.79</v>
      </c>
      <c r="I778" s="31" t="e">
        <f>VLOOKUP(A778,'Synthèse des ventes 2022'!$A$1:$C$535,3,FALSE)</f>
        <v>#N/A</v>
      </c>
      <c r="J778">
        <v>129.16</v>
      </c>
      <c r="K778" s="6">
        <f>VLOOKUP(A778,NOMENCLATURE!$B$2:$L$4000,11,FALSE)</f>
        <v>129.88140000800001</v>
      </c>
      <c r="L778">
        <v>1.3696713</v>
      </c>
      <c r="O778">
        <v>154.99199999999999</v>
      </c>
      <c r="P778" s="6">
        <f t="shared" si="37"/>
        <v>155.85768000960002</v>
      </c>
    </row>
    <row r="779" spans="1:21" x14ac:dyDescent="0.25">
      <c r="A779" t="s">
        <v>1949</v>
      </c>
      <c r="B779" t="s">
        <v>416</v>
      </c>
      <c r="C779" t="s">
        <v>1950</v>
      </c>
      <c r="D779" t="s">
        <v>836</v>
      </c>
      <c r="F779">
        <v>0</v>
      </c>
      <c r="H779" s="6">
        <f>VLOOKUP(A779,NOMENCLATURE!$B$2:$O$4923,14,FALSE)</f>
        <v>92.97</v>
      </c>
      <c r="I779" s="31" t="e">
        <f>VLOOKUP(A779,'Synthèse des ventes 2022'!$A$1:$C$535,3,FALSE)</f>
        <v>#N/A</v>
      </c>
      <c r="J779">
        <v>156.03</v>
      </c>
      <c r="K779" s="6">
        <f>VLOOKUP(A779,NOMENCLATURE!$B$2:$L$4000,11,FALSE)</f>
        <v>157.13120000000001</v>
      </c>
      <c r="L779">
        <v>0</v>
      </c>
      <c r="O779">
        <v>187.23599999999999</v>
      </c>
      <c r="P779" s="6">
        <f t="shared" si="37"/>
        <v>188.55744000000001</v>
      </c>
    </row>
    <row r="780" spans="1:21" x14ac:dyDescent="0.25">
      <c r="A780" t="s">
        <v>1993</v>
      </c>
      <c r="B780">
        <v>0</v>
      </c>
      <c r="C780" t="s">
        <v>1994</v>
      </c>
      <c r="D780" t="s">
        <v>836</v>
      </c>
      <c r="F780">
        <v>94</v>
      </c>
      <c r="I780" s="31" t="e">
        <f>VLOOKUP(A780,'Synthèse des ventes 2022'!$A$1:$C$535,3,FALSE)</f>
        <v>#N/A</v>
      </c>
      <c r="J780">
        <v>141</v>
      </c>
      <c r="K780" s="6" t="str">
        <f>IF(H780="","",H780*L780)</f>
        <v/>
      </c>
      <c r="L780">
        <v>1.5</v>
      </c>
      <c r="O780">
        <v>169.2</v>
      </c>
      <c r="P780" s="6" t="str">
        <f t="shared" si="37"/>
        <v/>
      </c>
    </row>
    <row r="781" spans="1:21" x14ac:dyDescent="0.25">
      <c r="A781" t="s">
        <v>2003</v>
      </c>
      <c r="B781" t="s">
        <v>28</v>
      </c>
      <c r="C781" t="s">
        <v>2004</v>
      </c>
      <c r="D781" t="s">
        <v>836</v>
      </c>
      <c r="F781">
        <v>848.57</v>
      </c>
      <c r="H781" s="6">
        <f>VLOOKUP(A781,NOMENCLATURE!$B$2:$O$4923,14,FALSE)</f>
        <v>362.69819999999999</v>
      </c>
      <c r="I781" s="31" t="e">
        <f>VLOOKUP(A781,'Synthèse des ventes 2022'!$A$1:$C$535,3,FALSE)</f>
        <v>#N/A</v>
      </c>
      <c r="J781" s="1">
        <v>1274.6600000000001</v>
      </c>
      <c r="K781" s="11">
        <f>VLOOKUP(A781,NOMENCLATURE!$B$2:$L$4000,11,FALSE)</f>
        <v>624.160258</v>
      </c>
      <c r="L781">
        <v>1.5021271</v>
      </c>
      <c r="O781" s="1">
        <v>1529.5920000000001</v>
      </c>
      <c r="P781" s="11">
        <f t="shared" si="37"/>
        <v>748.9923096</v>
      </c>
    </row>
    <row r="782" spans="1:21" x14ac:dyDescent="0.25">
      <c r="A782" t="s">
        <v>2051</v>
      </c>
      <c r="B782" t="s">
        <v>20</v>
      </c>
      <c r="C782" t="s">
        <v>2052</v>
      </c>
      <c r="D782" t="s">
        <v>836</v>
      </c>
      <c r="F782">
        <v>0.5</v>
      </c>
      <c r="H782" s="6">
        <f>F782</f>
        <v>0.5</v>
      </c>
      <c r="I782" s="31">
        <f>VLOOKUP(A782,'Synthèse des ventes 2022'!$A$1:$C$535,3,FALSE)</f>
        <v>10</v>
      </c>
      <c r="J782">
        <v>0.67</v>
      </c>
      <c r="K782" s="6">
        <f>H782*M782</f>
        <v>0.67</v>
      </c>
      <c r="L782">
        <v>1.34</v>
      </c>
      <c r="M782" s="6">
        <v>1.34</v>
      </c>
      <c r="O782">
        <v>0.80400000000000005</v>
      </c>
      <c r="P782" s="6">
        <f t="shared" si="37"/>
        <v>0.80400000000000005</v>
      </c>
    </row>
    <row r="783" spans="1:21" x14ac:dyDescent="0.25">
      <c r="A783" t="s">
        <v>2057</v>
      </c>
      <c r="B783" t="s">
        <v>416</v>
      </c>
      <c r="C783" t="s">
        <v>2058</v>
      </c>
      <c r="D783" t="s">
        <v>836</v>
      </c>
      <c r="F783">
        <v>214.71</v>
      </c>
      <c r="H783" s="6">
        <f>VLOOKUP(A783,NOMENCLATURE!$B$2:$O$4923,14,FALSE)</f>
        <v>196.03</v>
      </c>
      <c r="I783" s="31" t="e">
        <f>VLOOKUP(A783,'Synthèse des ventes 2022'!$A$1:$C$535,3,FALSE)</f>
        <v>#N/A</v>
      </c>
      <c r="J783">
        <v>289.12</v>
      </c>
      <c r="K783" s="6">
        <f>VLOOKUP(A783,NOMENCLATURE!$B$2:$L$4000,11,FALSE)</f>
        <v>287.341800036</v>
      </c>
      <c r="L783">
        <v>1.3465605</v>
      </c>
      <c r="O783">
        <v>346.94400000000002</v>
      </c>
      <c r="P783" s="6">
        <f t="shared" si="37"/>
        <v>344.81016004319997</v>
      </c>
    </row>
    <row r="784" spans="1:21" x14ac:dyDescent="0.25">
      <c r="A784" t="s">
        <v>2068</v>
      </c>
      <c r="B784" t="s">
        <v>43</v>
      </c>
      <c r="C784" t="s">
        <v>2069</v>
      </c>
      <c r="D784" t="s">
        <v>836</v>
      </c>
      <c r="F784">
        <v>0</v>
      </c>
      <c r="H784" s="6">
        <f>VLOOKUP(A784,NOMENCLATURE!$B$2:$O$4000,14,FALSE)</f>
        <v>530.31799999999998</v>
      </c>
      <c r="I784" s="31">
        <f>VLOOKUP(A784,'Synthèse des ventes 2022'!$A$1:$C$535,3,FALSE)</f>
        <v>1</v>
      </c>
      <c r="J784">
        <v>879</v>
      </c>
      <c r="K784" s="6">
        <f>+NOMENCLATURE!L708</f>
        <v>901.27526000000023</v>
      </c>
      <c r="L784">
        <v>0</v>
      </c>
      <c r="O784" s="1">
        <v>1054.8</v>
      </c>
      <c r="P784" s="11">
        <f t="shared" si="37"/>
        <v>1081.5303120000003</v>
      </c>
      <c r="U784">
        <v>1</v>
      </c>
    </row>
    <row r="785" spans="1:21" x14ac:dyDescent="0.25">
      <c r="A785" t="s">
        <v>2070</v>
      </c>
      <c r="B785" t="s">
        <v>43</v>
      </c>
      <c r="C785" t="s">
        <v>2071</v>
      </c>
      <c r="D785" t="s">
        <v>836</v>
      </c>
      <c r="F785">
        <v>0</v>
      </c>
      <c r="I785" s="31" t="e">
        <f>VLOOKUP(A785,'Synthèse des ventes 2022'!$A$1:$C$535,3,FALSE)</f>
        <v>#N/A</v>
      </c>
      <c r="J785">
        <v>912</v>
      </c>
      <c r="K785" s="6" t="str">
        <f>IF(H785="","",H785*L785)</f>
        <v/>
      </c>
      <c r="L785">
        <v>0</v>
      </c>
      <c r="O785" s="1">
        <v>1094.4000000000001</v>
      </c>
      <c r="P785" s="11" t="str">
        <f t="shared" si="37"/>
        <v/>
      </c>
      <c r="U785">
        <v>1</v>
      </c>
    </row>
    <row r="786" spans="1:21" x14ac:dyDescent="0.25">
      <c r="A786" t="s">
        <v>2129</v>
      </c>
      <c r="C786" t="s">
        <v>2129</v>
      </c>
      <c r="D786" t="s">
        <v>836</v>
      </c>
      <c r="F786">
        <v>0</v>
      </c>
      <c r="I786" s="31" t="e">
        <f>VLOOKUP(A786,'Synthèse des ventes 2022'!$A$1:$C$535,3,FALSE)</f>
        <v>#N/A</v>
      </c>
      <c r="J786">
        <v>0</v>
      </c>
      <c r="K786" s="6" t="str">
        <f>IF(H786="","",H786*L786)</f>
        <v/>
      </c>
      <c r="L786">
        <v>0</v>
      </c>
      <c r="O786">
        <v>0</v>
      </c>
      <c r="P786" s="6" t="str">
        <f t="shared" si="37"/>
        <v/>
      </c>
    </row>
    <row r="787" spans="1:21" x14ac:dyDescent="0.25">
      <c r="A787" t="s">
        <v>2138</v>
      </c>
      <c r="C787" t="s">
        <v>2139</v>
      </c>
      <c r="D787" t="s">
        <v>836</v>
      </c>
      <c r="F787">
        <v>0</v>
      </c>
      <c r="I787" s="31">
        <f>VLOOKUP(A787,'Synthèse des ventes 2022'!$A$1:$C$535,3,FALSE)</f>
        <v>1</v>
      </c>
      <c r="J787">
        <v>200</v>
      </c>
      <c r="K787" s="6">
        <v>200</v>
      </c>
      <c r="L787">
        <v>0</v>
      </c>
      <c r="O787">
        <v>240</v>
      </c>
      <c r="P787" s="6">
        <f t="shared" si="37"/>
        <v>240</v>
      </c>
    </row>
    <row r="788" spans="1:21" x14ac:dyDescent="0.25">
      <c r="A788" t="s">
        <v>2147</v>
      </c>
      <c r="B788" t="s">
        <v>20</v>
      </c>
      <c r="C788" t="s">
        <v>2148</v>
      </c>
      <c r="D788" t="s">
        <v>836</v>
      </c>
      <c r="F788">
        <v>1.67</v>
      </c>
      <c r="H788" s="6">
        <f>F788</f>
        <v>1.67</v>
      </c>
      <c r="I788" s="31">
        <f>VLOOKUP(A788,'Synthèse des ventes 2022'!$A$1:$C$535,3,FALSE)</f>
        <v>1</v>
      </c>
      <c r="J788">
        <v>2.17</v>
      </c>
      <c r="K788" s="6">
        <f>H788*M788</f>
        <v>2.1709999999999998</v>
      </c>
      <c r="L788">
        <v>1.2994011999999999</v>
      </c>
      <c r="M788" s="6">
        <v>1.3</v>
      </c>
      <c r="O788">
        <v>2.6040000000000001</v>
      </c>
      <c r="P788" s="6">
        <f t="shared" si="37"/>
        <v>2.6051999999999995</v>
      </c>
    </row>
    <row r="789" spans="1:21" x14ac:dyDescent="0.25">
      <c r="A789" t="s">
        <v>2149</v>
      </c>
      <c r="B789" t="s">
        <v>20</v>
      </c>
      <c r="C789" t="s">
        <v>2150</v>
      </c>
      <c r="D789" t="s">
        <v>836</v>
      </c>
      <c r="E789">
        <v>1</v>
      </c>
      <c r="F789">
        <v>1.67</v>
      </c>
      <c r="H789" s="6">
        <f>F789</f>
        <v>1.67</v>
      </c>
      <c r="I789" s="31">
        <f>VLOOKUP(A789,'Synthèse des ventes 2022'!$A$1:$C$535,3,FALSE)</f>
        <v>2</v>
      </c>
      <c r="J789">
        <v>2.17</v>
      </c>
      <c r="K789" s="6">
        <f>H789*M789</f>
        <v>2.1709999999999998</v>
      </c>
      <c r="L789">
        <v>1.2994011999999999</v>
      </c>
      <c r="M789" s="6">
        <v>1.3</v>
      </c>
      <c r="O789">
        <v>2.6040000000000001</v>
      </c>
      <c r="P789" s="6">
        <f t="shared" si="37"/>
        <v>2.6051999999999995</v>
      </c>
    </row>
    <row r="790" spans="1:21" x14ac:dyDescent="0.25">
      <c r="A790" t="s">
        <v>2151</v>
      </c>
      <c r="B790" t="s">
        <v>43</v>
      </c>
      <c r="C790" t="s">
        <v>2151</v>
      </c>
      <c r="D790" t="s">
        <v>836</v>
      </c>
      <c r="E790">
        <v>1</v>
      </c>
      <c r="F790">
        <v>4.88</v>
      </c>
      <c r="I790" s="31">
        <f>VLOOKUP(A790,'Synthèse des ventes 2022'!$A$1:$C$535,3,FALSE)</f>
        <v>3</v>
      </c>
      <c r="J790">
        <v>6.35</v>
      </c>
      <c r="K790" s="6">
        <v>6.35</v>
      </c>
      <c r="L790">
        <v>1.3012295</v>
      </c>
      <c r="O790">
        <v>7.62</v>
      </c>
      <c r="P790" s="6">
        <f t="shared" si="37"/>
        <v>7.6199999999999992</v>
      </c>
    </row>
    <row r="791" spans="1:21" x14ac:dyDescent="0.25">
      <c r="A791" t="s">
        <v>4584</v>
      </c>
      <c r="B791" t="s">
        <v>20</v>
      </c>
      <c r="C791" t="s">
        <v>2169</v>
      </c>
      <c r="D791" t="s">
        <v>836</v>
      </c>
      <c r="E791">
        <v>1</v>
      </c>
      <c r="F791">
        <v>0</v>
      </c>
      <c r="H791" s="6">
        <f>G791</f>
        <v>0</v>
      </c>
      <c r="I791" s="31">
        <f>VLOOKUP(A791,'Synthèse des ventes 2022'!$A$1:$C$535,3,FALSE)</f>
        <v>12</v>
      </c>
      <c r="J791">
        <v>6.35</v>
      </c>
      <c r="K791" s="6">
        <v>6.35</v>
      </c>
      <c r="L791">
        <v>0</v>
      </c>
      <c r="O791">
        <v>7.62</v>
      </c>
      <c r="P791" s="6">
        <f t="shared" si="37"/>
        <v>7.6199999999999992</v>
      </c>
    </row>
    <row r="792" spans="1:21" x14ac:dyDescent="0.25">
      <c r="A792" t="s">
        <v>2507</v>
      </c>
      <c r="B792" t="s">
        <v>20</v>
      </c>
      <c r="C792" t="s">
        <v>2508</v>
      </c>
      <c r="D792" t="s">
        <v>836</v>
      </c>
      <c r="E792">
        <v>1</v>
      </c>
      <c r="F792">
        <v>0.96</v>
      </c>
      <c r="H792" s="6">
        <f>F792</f>
        <v>0.96</v>
      </c>
      <c r="I792" s="31" t="e">
        <f>VLOOKUP(A792,'Synthèse des ventes 2022'!$A$1:$C$535,3,FALSE)</f>
        <v>#N/A</v>
      </c>
      <c r="J792">
        <v>1.25</v>
      </c>
      <c r="K792" s="6">
        <f>H792*M792</f>
        <v>1.248</v>
      </c>
      <c r="L792">
        <v>1.3020833000000001</v>
      </c>
      <c r="M792" s="6">
        <v>1.3</v>
      </c>
      <c r="N792">
        <v>1</v>
      </c>
      <c r="O792">
        <v>1.5</v>
      </c>
      <c r="P792" s="6">
        <f t="shared" si="37"/>
        <v>1.4976</v>
      </c>
    </row>
    <row r="793" spans="1:21" x14ac:dyDescent="0.25">
      <c r="A793" t="s">
        <v>2550</v>
      </c>
      <c r="B793" t="s">
        <v>416</v>
      </c>
      <c r="C793" t="s">
        <v>2551</v>
      </c>
      <c r="D793" t="s">
        <v>836</v>
      </c>
      <c r="F793">
        <v>0</v>
      </c>
      <c r="H793" s="6">
        <f>VLOOKUP(A793,NOMENCLATURE!$B$2:$O$4923,14,FALSE)</f>
        <v>14.666999999999998</v>
      </c>
      <c r="I793" s="31" t="e">
        <f>VLOOKUP(A793,'Synthèse des ventes 2022'!$A$1:$C$535,3,FALSE)</f>
        <v>#N/A</v>
      </c>
      <c r="J793">
        <v>31.61</v>
      </c>
      <c r="K793" s="6">
        <f>VLOOKUP(A793,NOMENCLATURE!$B$2:$L$4000,11,FALSE)</f>
        <v>25.44739998</v>
      </c>
      <c r="L793">
        <v>1.6645603</v>
      </c>
      <c r="O793">
        <v>37.932000000000002</v>
      </c>
      <c r="P793" s="6">
        <f t="shared" si="37"/>
        <v>30.536879975999998</v>
      </c>
    </row>
    <row r="794" spans="1:21" x14ac:dyDescent="0.25">
      <c r="A794" t="s">
        <v>2577</v>
      </c>
      <c r="B794" t="s">
        <v>20</v>
      </c>
      <c r="C794" t="s">
        <v>2578</v>
      </c>
      <c r="D794" t="s">
        <v>836</v>
      </c>
      <c r="E794">
        <v>1</v>
      </c>
      <c r="F794">
        <v>0</v>
      </c>
      <c r="H794" s="6">
        <f>F794</f>
        <v>0</v>
      </c>
      <c r="I794" s="31" t="e">
        <f>VLOOKUP(A794,'Synthèse des ventes 2022'!$A$1:$C$535,3,FALSE)</f>
        <v>#N/A</v>
      </c>
      <c r="J794">
        <v>9.6</v>
      </c>
      <c r="K794" s="6">
        <f>H794*M794</f>
        <v>0</v>
      </c>
      <c r="L794">
        <v>0</v>
      </c>
      <c r="O794">
        <v>11.52</v>
      </c>
      <c r="P794" s="6">
        <f t="shared" si="37"/>
        <v>0</v>
      </c>
    </row>
    <row r="795" spans="1:21" x14ac:dyDescent="0.25">
      <c r="A795" t="s">
        <v>829</v>
      </c>
      <c r="B795" t="s">
        <v>43</v>
      </c>
      <c r="C795" t="s">
        <v>830</v>
      </c>
      <c r="D795" t="s">
        <v>831</v>
      </c>
      <c r="F795">
        <v>1.45</v>
      </c>
      <c r="I795" s="31" t="e">
        <f>VLOOKUP(A795,'Synthèse des ventes 2022'!$A$1:$C$535,3,FALSE)</f>
        <v>#N/A</v>
      </c>
      <c r="J795">
        <v>1.81</v>
      </c>
      <c r="K795" s="6" t="str">
        <f>IF(H795="","",H795*L795)</f>
        <v/>
      </c>
      <c r="L795">
        <v>1.2482759000000001</v>
      </c>
      <c r="O795">
        <v>2.17</v>
      </c>
      <c r="P795" s="6" t="str">
        <f t="shared" si="37"/>
        <v/>
      </c>
    </row>
    <row r="796" spans="1:21" x14ac:dyDescent="0.25">
      <c r="A796" t="s">
        <v>832</v>
      </c>
      <c r="B796" t="s">
        <v>20</v>
      </c>
      <c r="C796" t="s">
        <v>833</v>
      </c>
      <c r="D796" t="s">
        <v>831</v>
      </c>
      <c r="E796" t="s">
        <v>36</v>
      </c>
      <c r="F796">
        <v>0.83</v>
      </c>
      <c r="H796" s="6">
        <f t="shared" ref="H796:H805" si="38">F796</f>
        <v>0.83</v>
      </c>
      <c r="I796" s="31">
        <f>VLOOKUP(A796,'Synthèse des ventes 2022'!$A$1:$C$535,3,FALSE)</f>
        <v>6</v>
      </c>
      <c r="J796">
        <v>1.04</v>
      </c>
      <c r="K796" s="6">
        <f t="shared" ref="K796:K805" si="39">H796*M796</f>
        <v>1.0374999999999999</v>
      </c>
      <c r="L796">
        <v>1.253012</v>
      </c>
      <c r="M796" s="6">
        <v>1.25</v>
      </c>
      <c r="O796">
        <v>1.25</v>
      </c>
      <c r="P796" s="6">
        <f t="shared" si="37"/>
        <v>1.2449999999999999</v>
      </c>
    </row>
    <row r="797" spans="1:21" x14ac:dyDescent="0.25">
      <c r="A797" t="s">
        <v>837</v>
      </c>
      <c r="B797" t="s">
        <v>20</v>
      </c>
      <c r="C797" t="s">
        <v>838</v>
      </c>
      <c r="D797" t="s">
        <v>831</v>
      </c>
      <c r="E797" t="s">
        <v>36</v>
      </c>
      <c r="F797">
        <v>4.57</v>
      </c>
      <c r="H797" s="6">
        <f t="shared" si="38"/>
        <v>4.57</v>
      </c>
      <c r="I797" s="31">
        <f>VLOOKUP(A797,'Synthèse des ventes 2022'!$A$1:$C$535,3,FALSE)</f>
        <v>5</v>
      </c>
      <c r="J797">
        <v>5.95</v>
      </c>
      <c r="K797" s="6">
        <f t="shared" si="39"/>
        <v>5.9410000000000007</v>
      </c>
      <c r="L797">
        <v>1.3019693999999999</v>
      </c>
      <c r="M797" s="6">
        <v>1.3</v>
      </c>
      <c r="O797">
        <v>7.14</v>
      </c>
      <c r="P797" s="6">
        <f t="shared" si="37"/>
        <v>7.1292000000000009</v>
      </c>
    </row>
    <row r="798" spans="1:21" x14ac:dyDescent="0.25">
      <c r="A798" t="s">
        <v>1366</v>
      </c>
      <c r="B798" t="s">
        <v>20</v>
      </c>
      <c r="C798" t="s">
        <v>1367</v>
      </c>
      <c r="D798" t="s">
        <v>831</v>
      </c>
      <c r="F798">
        <v>4.5</v>
      </c>
      <c r="H798" s="6">
        <f t="shared" si="38"/>
        <v>4.5</v>
      </c>
      <c r="I798" s="31">
        <f>VLOOKUP(A798,'Synthèse des ventes 2022'!$A$1:$C$535,3,FALSE)</f>
        <v>41</v>
      </c>
      <c r="J798">
        <v>5.99</v>
      </c>
      <c r="K798" s="6">
        <f t="shared" si="39"/>
        <v>5.9850000000000003</v>
      </c>
      <c r="L798">
        <v>1.3311111</v>
      </c>
      <c r="M798" s="6">
        <v>1.33</v>
      </c>
      <c r="O798">
        <v>7.19</v>
      </c>
      <c r="P798" s="6">
        <f t="shared" si="37"/>
        <v>7.1820000000000004</v>
      </c>
    </row>
    <row r="799" spans="1:21" x14ac:dyDescent="0.25">
      <c r="A799" t="s">
        <v>1445</v>
      </c>
      <c r="B799" t="s">
        <v>20</v>
      </c>
      <c r="C799" t="s">
        <v>1446</v>
      </c>
      <c r="D799" t="s">
        <v>831</v>
      </c>
      <c r="F799">
        <v>11.93</v>
      </c>
      <c r="H799" s="6">
        <f t="shared" si="38"/>
        <v>11.93</v>
      </c>
      <c r="I799" s="31">
        <f>VLOOKUP(A799,'Synthèse des ventes 2022'!$A$1:$C$535,3,FALSE)</f>
        <v>8</v>
      </c>
      <c r="J799">
        <v>15.87</v>
      </c>
      <c r="K799" s="6">
        <f t="shared" si="39"/>
        <v>15.866900000000001</v>
      </c>
      <c r="L799">
        <v>1.3302598000000001</v>
      </c>
      <c r="M799" s="6">
        <v>1.33</v>
      </c>
      <c r="O799">
        <v>19.04</v>
      </c>
      <c r="P799" s="6">
        <f t="shared" si="37"/>
        <v>19.040279999999999</v>
      </c>
    </row>
    <row r="800" spans="1:21" x14ac:dyDescent="0.25">
      <c r="A800" t="s">
        <v>1447</v>
      </c>
      <c r="B800" t="s">
        <v>20</v>
      </c>
      <c r="C800" t="s">
        <v>1448</v>
      </c>
      <c r="D800" t="s">
        <v>831</v>
      </c>
      <c r="F800">
        <v>3.75</v>
      </c>
      <c r="H800" s="6">
        <f t="shared" si="38"/>
        <v>3.75</v>
      </c>
      <c r="I800" s="31">
        <f>VLOOKUP(A800,'Synthèse des ventes 2022'!$A$1:$C$535,3,FALSE)</f>
        <v>40</v>
      </c>
      <c r="J800">
        <v>4.99</v>
      </c>
      <c r="K800" s="6">
        <f t="shared" si="39"/>
        <v>4.9875000000000007</v>
      </c>
      <c r="L800">
        <v>1.3306667000000001</v>
      </c>
      <c r="M800" s="6">
        <v>1.33</v>
      </c>
      <c r="O800">
        <v>5.99</v>
      </c>
      <c r="P800" s="6">
        <f t="shared" si="37"/>
        <v>5.9850000000000003</v>
      </c>
    </row>
    <row r="801" spans="1:16" x14ac:dyDescent="0.25">
      <c r="A801" t="s">
        <v>1780</v>
      </c>
      <c r="B801" t="s">
        <v>20</v>
      </c>
      <c r="C801" t="s">
        <v>1781</v>
      </c>
      <c r="D801" t="s">
        <v>831</v>
      </c>
      <c r="F801">
        <v>2.0499999999999998</v>
      </c>
      <c r="H801" s="6">
        <f t="shared" si="38"/>
        <v>2.0499999999999998</v>
      </c>
      <c r="I801" s="31">
        <f>VLOOKUP(A801,'Synthèse des ventes 2022'!$A$1:$C$535,3,FALSE)</f>
        <v>28</v>
      </c>
      <c r="J801">
        <v>2.73</v>
      </c>
      <c r="K801" s="6">
        <f t="shared" si="39"/>
        <v>2.7264999999999997</v>
      </c>
      <c r="L801">
        <v>1.3317072999999999</v>
      </c>
      <c r="M801" s="6">
        <v>1.33</v>
      </c>
      <c r="O801">
        <v>3.2759999999999998</v>
      </c>
      <c r="P801" s="6">
        <f t="shared" si="37"/>
        <v>3.2717999999999994</v>
      </c>
    </row>
    <row r="802" spans="1:16" x14ac:dyDescent="0.25">
      <c r="A802" t="s">
        <v>1811</v>
      </c>
      <c r="B802" t="s">
        <v>20</v>
      </c>
      <c r="C802" t="s">
        <v>1811</v>
      </c>
      <c r="D802" t="s">
        <v>831</v>
      </c>
      <c r="F802">
        <v>13.41</v>
      </c>
      <c r="H802" s="6">
        <f t="shared" si="38"/>
        <v>13.41</v>
      </c>
      <c r="I802" s="31">
        <f>VLOOKUP(A802,'Synthèse des ventes 2022'!$A$1:$C$535,3,FALSE)</f>
        <v>21</v>
      </c>
      <c r="J802">
        <v>17.84</v>
      </c>
      <c r="K802" s="6">
        <f t="shared" si="39"/>
        <v>17.8353</v>
      </c>
      <c r="L802">
        <v>1.3303505</v>
      </c>
      <c r="M802" s="6">
        <v>1.33</v>
      </c>
      <c r="O802">
        <v>21.408000000000001</v>
      </c>
      <c r="P802" s="6">
        <f t="shared" si="37"/>
        <v>21.402359999999998</v>
      </c>
    </row>
    <row r="803" spans="1:16" x14ac:dyDescent="0.25">
      <c r="A803" t="s">
        <v>1816</v>
      </c>
      <c r="B803" t="s">
        <v>20</v>
      </c>
      <c r="C803" t="s">
        <v>1817</v>
      </c>
      <c r="D803" t="s">
        <v>831</v>
      </c>
      <c r="F803">
        <v>2.41</v>
      </c>
      <c r="H803" s="6">
        <f t="shared" si="38"/>
        <v>2.41</v>
      </c>
      <c r="I803" s="31">
        <f>VLOOKUP(A803,'Synthèse des ventes 2022'!$A$1:$C$535,3,FALSE)</f>
        <v>21</v>
      </c>
      <c r="J803">
        <v>3.21</v>
      </c>
      <c r="K803" s="6">
        <f t="shared" si="39"/>
        <v>3.2053000000000003</v>
      </c>
      <c r="L803">
        <v>1.3319502000000001</v>
      </c>
      <c r="M803" s="6">
        <v>1.33</v>
      </c>
      <c r="O803">
        <v>3.8519999999999999</v>
      </c>
      <c r="P803" s="6">
        <f t="shared" si="37"/>
        <v>3.8463600000000002</v>
      </c>
    </row>
    <row r="804" spans="1:16" x14ac:dyDescent="0.25">
      <c r="A804" t="s">
        <v>2509</v>
      </c>
      <c r="B804" t="s">
        <v>20</v>
      </c>
      <c r="C804" t="s">
        <v>2510</v>
      </c>
      <c r="D804" t="s">
        <v>831</v>
      </c>
      <c r="F804">
        <v>8.5</v>
      </c>
      <c r="H804" s="6">
        <f t="shared" si="38"/>
        <v>8.5</v>
      </c>
      <c r="I804" s="31" t="e">
        <f>VLOOKUP(A804,'Synthèse des ventes 2022'!$A$1:$C$535,3,FALSE)</f>
        <v>#N/A</v>
      </c>
      <c r="J804">
        <v>11.05</v>
      </c>
      <c r="K804" s="6">
        <f t="shared" si="39"/>
        <v>11.05</v>
      </c>
      <c r="L804">
        <v>1.3</v>
      </c>
      <c r="M804" s="6">
        <v>1.3</v>
      </c>
      <c r="O804">
        <v>13.26</v>
      </c>
      <c r="P804" s="6">
        <f t="shared" si="37"/>
        <v>13.26</v>
      </c>
    </row>
    <row r="805" spans="1:16" x14ac:dyDescent="0.25">
      <c r="A805" t="s">
        <v>2512</v>
      </c>
      <c r="B805" t="s">
        <v>20</v>
      </c>
      <c r="C805" t="s">
        <v>2513</v>
      </c>
      <c r="D805" t="s">
        <v>831</v>
      </c>
      <c r="F805">
        <v>8.5</v>
      </c>
      <c r="H805" s="6">
        <f t="shared" si="38"/>
        <v>8.5</v>
      </c>
      <c r="I805" s="31">
        <f>VLOOKUP(A805,'Synthèse des ventes 2022'!$A$1:$C$535,3,FALSE)</f>
        <v>8</v>
      </c>
      <c r="J805">
        <v>11.05</v>
      </c>
      <c r="K805" s="6">
        <f t="shared" si="39"/>
        <v>11.05</v>
      </c>
      <c r="L805">
        <v>1.3</v>
      </c>
      <c r="M805" s="6">
        <v>1.3</v>
      </c>
      <c r="O805">
        <v>13.26</v>
      </c>
      <c r="P805" s="6">
        <f t="shared" si="37"/>
        <v>13.26</v>
      </c>
    </row>
    <row r="806" spans="1:16" x14ac:dyDescent="0.25">
      <c r="A806" t="s">
        <v>40</v>
      </c>
      <c r="B806" t="s">
        <v>43</v>
      </c>
      <c r="C806" t="s">
        <v>41</v>
      </c>
      <c r="D806" t="s">
        <v>42</v>
      </c>
      <c r="F806">
        <v>2.19</v>
      </c>
      <c r="I806" s="31" t="e">
        <f>VLOOKUP(A806,'Synthèse des ventes 2022'!$A$1:$C$535,3,FALSE)</f>
        <v>#N/A</v>
      </c>
      <c r="J806">
        <v>3.83</v>
      </c>
      <c r="K806" s="6" t="str">
        <f>IF(H806="","",H806*L806)</f>
        <v/>
      </c>
      <c r="L806">
        <v>1.7488584</v>
      </c>
      <c r="O806">
        <v>4.5999999999999996</v>
      </c>
      <c r="P806" s="6" t="str">
        <f t="shared" si="37"/>
        <v/>
      </c>
    </row>
    <row r="807" spans="1:16" x14ac:dyDescent="0.25">
      <c r="A807" t="s">
        <v>61</v>
      </c>
      <c r="B807" t="s">
        <v>32</v>
      </c>
      <c r="C807" t="s">
        <v>62</v>
      </c>
      <c r="D807" t="s">
        <v>42</v>
      </c>
      <c r="E807">
        <v>1</v>
      </c>
      <c r="F807">
        <v>0.9</v>
      </c>
      <c r="H807" s="6">
        <f>F807</f>
        <v>0.9</v>
      </c>
      <c r="I807" s="31">
        <f>VLOOKUP(A807,'Synthèse des ventes 2022'!$A$1:$C$535,3,FALSE)</f>
        <v>1</v>
      </c>
      <c r="J807">
        <v>1.2</v>
      </c>
      <c r="K807" s="6">
        <f>H807*M807</f>
        <v>1.1970000000000001</v>
      </c>
      <c r="L807">
        <v>1.3333333000000001</v>
      </c>
      <c r="M807" s="6">
        <v>1.33</v>
      </c>
      <c r="O807">
        <v>1.44</v>
      </c>
      <c r="P807" s="6">
        <f t="shared" si="37"/>
        <v>1.4364000000000001</v>
      </c>
    </row>
    <row r="808" spans="1:16" x14ac:dyDescent="0.25">
      <c r="A808" t="s">
        <v>95</v>
      </c>
      <c r="B808" t="s">
        <v>43</v>
      </c>
      <c r="C808" t="s">
        <v>96</v>
      </c>
      <c r="D808" t="s">
        <v>42</v>
      </c>
      <c r="F808">
        <v>2.85</v>
      </c>
      <c r="I808" s="31" t="e">
        <f>VLOOKUP(A808,'Synthèse des ventes 2022'!$A$1:$C$535,3,FALSE)</f>
        <v>#N/A</v>
      </c>
      <c r="J808">
        <v>5.7</v>
      </c>
      <c r="K808" s="6" t="str">
        <f t="shared" ref="K808:K815" si="40">IF(H808="","",H808*L808)</f>
        <v/>
      </c>
      <c r="L808">
        <v>2</v>
      </c>
      <c r="O808">
        <v>6.84</v>
      </c>
      <c r="P808" s="6" t="str">
        <f t="shared" si="37"/>
        <v/>
      </c>
    </row>
    <row r="809" spans="1:16" x14ac:dyDescent="0.25">
      <c r="A809" t="s">
        <v>786</v>
      </c>
      <c r="B809" t="s">
        <v>43</v>
      </c>
      <c r="C809" t="s">
        <v>787</v>
      </c>
      <c r="D809" t="s">
        <v>42</v>
      </c>
      <c r="E809" t="s">
        <v>36</v>
      </c>
      <c r="F809">
        <v>0</v>
      </c>
      <c r="I809" s="31" t="e">
        <f>VLOOKUP(A809,'Synthèse des ventes 2022'!$A$1:$C$535,3,FALSE)</f>
        <v>#N/A</v>
      </c>
      <c r="J809">
        <v>0</v>
      </c>
      <c r="K809" s="6" t="str">
        <f t="shared" si="40"/>
        <v/>
      </c>
      <c r="L809">
        <v>0</v>
      </c>
      <c r="O809">
        <v>0</v>
      </c>
      <c r="P809" s="6" t="str">
        <f t="shared" si="37"/>
        <v/>
      </c>
    </row>
    <row r="810" spans="1:16" x14ac:dyDescent="0.25">
      <c r="A810" t="s">
        <v>788</v>
      </c>
      <c r="B810" t="s">
        <v>43</v>
      </c>
      <c r="C810" t="s">
        <v>789</v>
      </c>
      <c r="D810" t="s">
        <v>42</v>
      </c>
      <c r="E810" t="s">
        <v>36</v>
      </c>
      <c r="F810">
        <v>0</v>
      </c>
      <c r="I810" s="31" t="e">
        <f>VLOOKUP(A810,'Synthèse des ventes 2022'!$A$1:$C$535,3,FALSE)</f>
        <v>#N/A</v>
      </c>
      <c r="J810">
        <v>0</v>
      </c>
      <c r="K810" s="6" t="str">
        <f t="shared" si="40"/>
        <v/>
      </c>
      <c r="L810">
        <v>0</v>
      </c>
      <c r="O810">
        <v>0</v>
      </c>
      <c r="P810" s="6" t="str">
        <f t="shared" si="37"/>
        <v/>
      </c>
    </row>
    <row r="811" spans="1:16" x14ac:dyDescent="0.25">
      <c r="A811" t="s">
        <v>910</v>
      </c>
      <c r="B811" t="s">
        <v>43</v>
      </c>
      <c r="C811" t="s">
        <v>911</v>
      </c>
      <c r="D811" t="s">
        <v>42</v>
      </c>
      <c r="F811">
        <v>0</v>
      </c>
      <c r="I811" s="31" t="e">
        <f>VLOOKUP(A811,'Synthèse des ventes 2022'!$A$1:$C$535,3,FALSE)</f>
        <v>#N/A</v>
      </c>
      <c r="J811">
        <v>0</v>
      </c>
      <c r="K811" s="6" t="str">
        <f t="shared" si="40"/>
        <v/>
      </c>
      <c r="L811">
        <v>0</v>
      </c>
      <c r="O811">
        <v>0</v>
      </c>
      <c r="P811" s="6" t="str">
        <f t="shared" si="37"/>
        <v/>
      </c>
    </row>
    <row r="812" spans="1:16" x14ac:dyDescent="0.25">
      <c r="A812" t="s">
        <v>1026</v>
      </c>
      <c r="B812" t="s">
        <v>43</v>
      </c>
      <c r="C812" t="s">
        <v>1027</v>
      </c>
      <c r="D812" t="s">
        <v>42</v>
      </c>
      <c r="E812" t="s">
        <v>36</v>
      </c>
      <c r="F812">
        <v>0.32</v>
      </c>
      <c r="I812" s="31" t="e">
        <f>VLOOKUP(A812,'Synthèse des ventes 2022'!$A$1:$C$535,3,FALSE)</f>
        <v>#N/A</v>
      </c>
      <c r="J812">
        <v>0.43</v>
      </c>
      <c r="K812" s="6" t="str">
        <f t="shared" si="40"/>
        <v/>
      </c>
      <c r="L812">
        <v>1.34375</v>
      </c>
      <c r="O812">
        <v>0.52</v>
      </c>
      <c r="P812" s="6" t="str">
        <f t="shared" si="37"/>
        <v/>
      </c>
    </row>
    <row r="813" spans="1:16" x14ac:dyDescent="0.25">
      <c r="A813" t="s">
        <v>1098</v>
      </c>
      <c r="B813" t="s">
        <v>43</v>
      </c>
      <c r="C813" t="s">
        <v>1099</v>
      </c>
      <c r="D813" t="s">
        <v>42</v>
      </c>
      <c r="F813">
        <v>6.28</v>
      </c>
      <c r="I813" s="31" t="e">
        <f>VLOOKUP(A813,'Synthèse des ventes 2022'!$A$1:$C$535,3,FALSE)</f>
        <v>#N/A</v>
      </c>
      <c r="J813">
        <v>9.42</v>
      </c>
      <c r="K813" s="6" t="str">
        <f t="shared" si="40"/>
        <v/>
      </c>
      <c r="L813">
        <v>1.5</v>
      </c>
      <c r="O813">
        <v>11.3</v>
      </c>
      <c r="P813" s="6" t="str">
        <f t="shared" si="37"/>
        <v/>
      </c>
    </row>
    <row r="814" spans="1:16" x14ac:dyDescent="0.25">
      <c r="A814" t="s">
        <v>2503</v>
      </c>
      <c r="B814" t="s">
        <v>43</v>
      </c>
      <c r="C814" t="s">
        <v>2504</v>
      </c>
      <c r="D814" t="s">
        <v>42</v>
      </c>
      <c r="F814">
        <v>32.46</v>
      </c>
      <c r="I814" s="31" t="e">
        <f>VLOOKUP(A814,'Synthèse des ventes 2022'!$A$1:$C$535,3,FALSE)</f>
        <v>#N/A</v>
      </c>
      <c r="J814">
        <v>43.171999999999997</v>
      </c>
      <c r="K814" s="6" t="str">
        <f t="shared" si="40"/>
        <v/>
      </c>
      <c r="L814">
        <v>1.33</v>
      </c>
      <c r="O814">
        <v>51.805999999999997</v>
      </c>
      <c r="P814" s="6" t="str">
        <f t="shared" si="37"/>
        <v/>
      </c>
    </row>
    <row r="815" spans="1:16" x14ac:dyDescent="0.25">
      <c r="A815" t="s">
        <v>1191</v>
      </c>
      <c r="B815" t="s">
        <v>43</v>
      </c>
      <c r="C815" t="s">
        <v>1192</v>
      </c>
      <c r="D815" t="s">
        <v>1193</v>
      </c>
      <c r="F815">
        <v>3.04</v>
      </c>
      <c r="I815" s="31" t="e">
        <f>VLOOKUP(A815,'Synthèse des ventes 2022'!$A$1:$C$535,3,FALSE)</f>
        <v>#N/A</v>
      </c>
      <c r="J815">
        <v>5.47</v>
      </c>
      <c r="K815" s="6" t="str">
        <f t="shared" si="40"/>
        <v/>
      </c>
      <c r="L815">
        <v>1.7993421000000001</v>
      </c>
      <c r="N815">
        <v>1</v>
      </c>
      <c r="O815">
        <v>6.56</v>
      </c>
      <c r="P815" s="6" t="str">
        <f t="shared" si="37"/>
        <v/>
      </c>
    </row>
    <row r="816" spans="1:16" x14ac:dyDescent="0.25">
      <c r="A816" t="s">
        <v>29</v>
      </c>
      <c r="B816" t="s">
        <v>32</v>
      </c>
      <c r="C816" t="s">
        <v>30</v>
      </c>
      <c r="D816" t="s">
        <v>31</v>
      </c>
      <c r="F816">
        <v>0</v>
      </c>
      <c r="H816" s="6">
        <f>F816</f>
        <v>0</v>
      </c>
      <c r="I816" s="31" t="e">
        <f>VLOOKUP(A816,'Synthèse des ventes 2022'!$A$1:$C$535,3,FALSE)</f>
        <v>#N/A</v>
      </c>
      <c r="J816">
        <v>0</v>
      </c>
      <c r="K816" s="6">
        <f>H816*M816</f>
        <v>0</v>
      </c>
      <c r="L816">
        <v>0</v>
      </c>
      <c r="O816">
        <v>0</v>
      </c>
      <c r="P816" s="6">
        <f t="shared" si="37"/>
        <v>0</v>
      </c>
    </row>
    <row r="817" spans="1:21" x14ac:dyDescent="0.25">
      <c r="A817" t="s">
        <v>920</v>
      </c>
      <c r="B817" t="s">
        <v>43</v>
      </c>
      <c r="C817" t="s">
        <v>921</v>
      </c>
      <c r="D817" t="s">
        <v>31</v>
      </c>
      <c r="F817">
        <v>882</v>
      </c>
      <c r="I817" s="31" t="e">
        <f>VLOOKUP(A817,'Synthèse des ventes 2022'!$A$1:$C$535,3,FALSE)</f>
        <v>#N/A</v>
      </c>
      <c r="J817" s="1">
        <v>1188</v>
      </c>
      <c r="K817" s="11" t="str">
        <f>IF(H817="","",H817*L817)</f>
        <v/>
      </c>
      <c r="L817">
        <v>1.3469388</v>
      </c>
      <c r="N817">
        <v>1</v>
      </c>
      <c r="O817" s="1">
        <v>1425.6</v>
      </c>
      <c r="P817" s="11" t="str">
        <f t="shared" si="37"/>
        <v/>
      </c>
    </row>
    <row r="818" spans="1:21" x14ac:dyDescent="0.25">
      <c r="A818" t="s">
        <v>922</v>
      </c>
      <c r="B818" t="s">
        <v>43</v>
      </c>
      <c r="C818" t="s">
        <v>923</v>
      </c>
      <c r="D818" t="s">
        <v>31</v>
      </c>
      <c r="F818">
        <v>270</v>
      </c>
      <c r="I818" s="31" t="e">
        <f>VLOOKUP(A818,'Synthèse des ventes 2022'!$A$1:$C$535,3,FALSE)</f>
        <v>#N/A</v>
      </c>
      <c r="J818">
        <v>360</v>
      </c>
      <c r="K818" s="6" t="str">
        <f>IF(H818="","",H818*L818)</f>
        <v/>
      </c>
      <c r="L818">
        <v>1.3333333000000001</v>
      </c>
      <c r="N818">
        <v>1</v>
      </c>
      <c r="O818">
        <v>432</v>
      </c>
      <c r="P818" s="6" t="str">
        <f t="shared" si="37"/>
        <v/>
      </c>
    </row>
    <row r="819" spans="1:21" x14ac:dyDescent="0.25">
      <c r="A819" t="s">
        <v>924</v>
      </c>
      <c r="B819" t="s">
        <v>43</v>
      </c>
      <c r="C819" t="s">
        <v>925</v>
      </c>
      <c r="D819" t="s">
        <v>31</v>
      </c>
      <c r="F819">
        <v>1260</v>
      </c>
      <c r="I819" s="31" t="e">
        <f>VLOOKUP(A819,'Synthèse des ventes 2022'!$A$1:$C$535,3,FALSE)</f>
        <v>#N/A</v>
      </c>
      <c r="J819" s="1">
        <v>1680</v>
      </c>
      <c r="K819" s="11" t="str">
        <f>IF(H819="","",H819*L819)</f>
        <v/>
      </c>
      <c r="L819">
        <v>1.3333333000000001</v>
      </c>
      <c r="N819">
        <v>1</v>
      </c>
      <c r="O819" s="1">
        <v>2016</v>
      </c>
      <c r="P819" s="11" t="str">
        <f t="shared" si="37"/>
        <v/>
      </c>
    </row>
    <row r="820" spans="1:21" x14ac:dyDescent="0.25">
      <c r="A820" t="s">
        <v>1136</v>
      </c>
      <c r="B820" t="s">
        <v>32</v>
      </c>
      <c r="C820" t="s">
        <v>1137</v>
      </c>
      <c r="D820" t="s">
        <v>31</v>
      </c>
      <c r="F820">
        <v>384</v>
      </c>
      <c r="H820" s="6">
        <f>F820</f>
        <v>384</v>
      </c>
      <c r="I820" s="31" t="e">
        <f>VLOOKUP(A820,'Synthèse des ventes 2022'!$A$1:$C$535,3,FALSE)</f>
        <v>#N/A</v>
      </c>
      <c r="J820">
        <v>672</v>
      </c>
      <c r="K820" s="6">
        <f>H820*M820</f>
        <v>672</v>
      </c>
      <c r="L820">
        <v>1.75</v>
      </c>
      <c r="M820" s="6">
        <v>1.75</v>
      </c>
      <c r="O820">
        <v>806.4</v>
      </c>
      <c r="P820" s="6">
        <f t="shared" si="37"/>
        <v>806.4</v>
      </c>
    </row>
    <row r="821" spans="1:21" x14ac:dyDescent="0.25">
      <c r="A821" t="s">
        <v>1663</v>
      </c>
      <c r="B821" t="s">
        <v>20</v>
      </c>
      <c r="C821" t="s">
        <v>1664</v>
      </c>
      <c r="D821" t="s">
        <v>31</v>
      </c>
      <c r="E821" t="s">
        <v>36</v>
      </c>
      <c r="F821">
        <v>50</v>
      </c>
      <c r="H821" s="6">
        <f>F821</f>
        <v>50</v>
      </c>
      <c r="I821" s="31">
        <f>VLOOKUP(A821,'Synthèse des ventes 2022'!$A$1:$C$535,3,FALSE)</f>
        <v>1</v>
      </c>
      <c r="J821">
        <v>75</v>
      </c>
      <c r="K821" s="6">
        <f>H821*M821</f>
        <v>75</v>
      </c>
      <c r="L821">
        <v>1.5</v>
      </c>
      <c r="M821" s="6">
        <v>1.5</v>
      </c>
      <c r="O821">
        <v>90</v>
      </c>
      <c r="P821" s="6">
        <f t="shared" si="37"/>
        <v>90</v>
      </c>
    </row>
    <row r="822" spans="1:21" x14ac:dyDescent="0.25">
      <c r="A822" t="s">
        <v>2470</v>
      </c>
      <c r="B822" t="s">
        <v>43</v>
      </c>
      <c r="C822" t="s">
        <v>2471</v>
      </c>
      <c r="D822" t="s">
        <v>31</v>
      </c>
      <c r="F822">
        <v>0</v>
      </c>
      <c r="I822" s="31" t="e">
        <f>VLOOKUP(A822,'Synthèse des ventes 2022'!$A$1:$C$535,3,FALSE)</f>
        <v>#N/A</v>
      </c>
      <c r="J822" s="1">
        <v>1188</v>
      </c>
      <c r="K822" s="11" t="str">
        <f>IF(H822="","",H822*L822)</f>
        <v/>
      </c>
      <c r="L822">
        <v>1.3469388</v>
      </c>
      <c r="O822" s="1">
        <v>1425.6</v>
      </c>
      <c r="P822" s="11" t="str">
        <f t="shared" si="37"/>
        <v/>
      </c>
    </row>
    <row r="823" spans="1:21" x14ac:dyDescent="0.25">
      <c r="A823" t="s">
        <v>2472</v>
      </c>
      <c r="B823" t="s">
        <v>43</v>
      </c>
      <c r="C823" t="s">
        <v>2473</v>
      </c>
      <c r="D823" t="s">
        <v>31</v>
      </c>
      <c r="F823">
        <v>0</v>
      </c>
      <c r="I823" s="31" t="e">
        <f>VLOOKUP(A823,'Synthèse des ventes 2022'!$A$1:$C$535,3,FALSE)</f>
        <v>#N/A</v>
      </c>
      <c r="J823" s="1">
        <v>1188</v>
      </c>
      <c r="K823" s="11" t="str">
        <f>IF(H823="","",H823*L823)</f>
        <v/>
      </c>
      <c r="L823">
        <v>1.3469388</v>
      </c>
      <c r="O823" s="1">
        <v>1425.6</v>
      </c>
      <c r="P823" s="11" t="str">
        <f t="shared" si="37"/>
        <v/>
      </c>
    </row>
    <row r="824" spans="1:21" x14ac:dyDescent="0.25">
      <c r="A824" t="s">
        <v>2474</v>
      </c>
      <c r="B824" t="s">
        <v>43</v>
      </c>
      <c r="C824" t="s">
        <v>2475</v>
      </c>
      <c r="D824" t="s">
        <v>31</v>
      </c>
      <c r="F824">
        <v>0</v>
      </c>
      <c r="I824" s="31" t="e">
        <f>VLOOKUP(A824,'Synthèse des ventes 2022'!$A$1:$C$535,3,FALSE)</f>
        <v>#N/A</v>
      </c>
      <c r="J824" s="1">
        <v>1188</v>
      </c>
      <c r="K824" s="11" t="str">
        <f>IF(H824="","",H824*L824)</f>
        <v/>
      </c>
      <c r="L824">
        <v>1.3469388</v>
      </c>
      <c r="O824" s="1">
        <v>1425.6</v>
      </c>
      <c r="P824" s="11" t="str">
        <f t="shared" si="37"/>
        <v/>
      </c>
    </row>
    <row r="825" spans="1:21" x14ac:dyDescent="0.25">
      <c r="A825" t="s">
        <v>434</v>
      </c>
      <c r="B825" t="s">
        <v>20</v>
      </c>
      <c r="C825" t="s">
        <v>435</v>
      </c>
      <c r="D825" t="s">
        <v>436</v>
      </c>
      <c r="E825">
        <v>1</v>
      </c>
      <c r="F825">
        <v>7</v>
      </c>
      <c r="H825" s="6">
        <f>F825</f>
        <v>7</v>
      </c>
      <c r="I825" s="31">
        <f>VLOOKUP(A825,'Synthèse des ventes 2022'!$A$1:$C$535,3,FALSE)</f>
        <v>102</v>
      </c>
      <c r="J825">
        <v>9.8000000000000007</v>
      </c>
      <c r="K825" s="6">
        <f>H825*M825</f>
        <v>9.7999999999999989</v>
      </c>
      <c r="L825">
        <v>1.4</v>
      </c>
      <c r="M825" s="6">
        <v>1.4</v>
      </c>
      <c r="O825">
        <v>11.76</v>
      </c>
      <c r="P825" s="6">
        <f t="shared" si="37"/>
        <v>11.759999999999998</v>
      </c>
    </row>
    <row r="826" spans="1:21" x14ac:dyDescent="0.25">
      <c r="A826">
        <v>8110608018</v>
      </c>
      <c r="B826" t="s">
        <v>32</v>
      </c>
      <c r="C826" t="s">
        <v>1228</v>
      </c>
      <c r="D826" t="s">
        <v>436</v>
      </c>
      <c r="F826">
        <v>0.41</v>
      </c>
      <c r="H826" s="6">
        <f>F826</f>
        <v>0.41</v>
      </c>
      <c r="I826" s="31" t="e">
        <f>VLOOKUP(A826,'Synthèse des ventes 2022'!$A$1:$C$535,3,FALSE)</f>
        <v>#N/A</v>
      </c>
      <c r="J826">
        <v>0.54500000000000004</v>
      </c>
      <c r="K826" s="6">
        <f>H826*M826</f>
        <v>0.54530000000000001</v>
      </c>
      <c r="L826">
        <v>1.3292683000000001</v>
      </c>
      <c r="M826" s="6">
        <v>1.33</v>
      </c>
      <c r="O826">
        <v>0.65400000000000003</v>
      </c>
      <c r="P826" s="6">
        <f t="shared" si="37"/>
        <v>0.65435999999999994</v>
      </c>
    </row>
    <row r="827" spans="1:21" x14ac:dyDescent="0.25">
      <c r="A827" s="3" t="s">
        <v>2209</v>
      </c>
      <c r="B827" s="3" t="s">
        <v>32</v>
      </c>
      <c r="C827" s="3" t="s">
        <v>2210</v>
      </c>
      <c r="D827" s="3" t="s">
        <v>436</v>
      </c>
      <c r="E827" s="3"/>
      <c r="F827" s="7">
        <v>71</v>
      </c>
      <c r="G827" s="10"/>
      <c r="H827" s="7">
        <v>71</v>
      </c>
      <c r="I827" s="32" t="e">
        <f>VLOOKUP(A827,'Synthèse des ventes 2022'!$A$1:$C$535,3,FALSE)</f>
        <v>#N/A</v>
      </c>
      <c r="J827" s="3">
        <v>102.55500000000001</v>
      </c>
      <c r="K827" s="7">
        <f>M827*H827</f>
        <v>106.5</v>
      </c>
      <c r="L827" s="3">
        <v>1.5</v>
      </c>
      <c r="M827" s="7">
        <v>1.5</v>
      </c>
      <c r="N827" s="3"/>
      <c r="O827" s="3">
        <v>123.066</v>
      </c>
      <c r="P827" s="7">
        <f t="shared" si="37"/>
        <v>127.8</v>
      </c>
      <c r="Q827" s="3"/>
      <c r="R827" s="3"/>
      <c r="S827" s="3"/>
      <c r="T827" s="3"/>
      <c r="U827" s="3"/>
    </row>
    <row r="828" spans="1:21" x14ac:dyDescent="0.25">
      <c r="A828" t="s">
        <v>2211</v>
      </c>
      <c r="B828" t="s">
        <v>32</v>
      </c>
      <c r="C828" t="s">
        <v>2212</v>
      </c>
      <c r="D828" t="s">
        <v>436</v>
      </c>
      <c r="F828">
        <v>7</v>
      </c>
      <c r="H828" s="6">
        <f>F828</f>
        <v>7</v>
      </c>
      <c r="I828" s="31" t="e">
        <f>VLOOKUP(A828,'Synthèse des ventes 2022'!$A$1:$C$535,3,FALSE)</f>
        <v>#N/A</v>
      </c>
      <c r="J828">
        <v>9.31</v>
      </c>
      <c r="K828" s="6">
        <f>H828*M828</f>
        <v>9.31</v>
      </c>
      <c r="L828">
        <v>1.33</v>
      </c>
      <c r="M828" s="6">
        <v>1.33</v>
      </c>
      <c r="O828">
        <v>11.172000000000001</v>
      </c>
      <c r="P828" s="6">
        <f t="shared" si="37"/>
        <v>11.172000000000001</v>
      </c>
    </row>
    <row r="829" spans="1:21" x14ac:dyDescent="0.25">
      <c r="A829" t="s">
        <v>2213</v>
      </c>
      <c r="B829" t="s">
        <v>32</v>
      </c>
      <c r="C829" t="s">
        <v>2214</v>
      </c>
      <c r="D829" t="s">
        <v>436</v>
      </c>
      <c r="F829">
        <v>0.95</v>
      </c>
      <c r="H829" s="6">
        <f>F829</f>
        <v>0.95</v>
      </c>
      <c r="I829" s="31" t="e">
        <f>VLOOKUP(A829,'Synthèse des ventes 2022'!$A$1:$C$535,3,FALSE)</f>
        <v>#N/A</v>
      </c>
      <c r="J829">
        <v>1.264</v>
      </c>
      <c r="K829" s="6">
        <f>H829*M829</f>
        <v>1.2635000000000001</v>
      </c>
      <c r="L829">
        <v>1.3305263000000001</v>
      </c>
      <c r="M829" s="6">
        <v>1.33</v>
      </c>
      <c r="O829">
        <v>1.5169999999999999</v>
      </c>
      <c r="P829" s="6">
        <f t="shared" si="37"/>
        <v>1.5162</v>
      </c>
    </row>
    <row r="830" spans="1:21" x14ac:dyDescent="0.25">
      <c r="A830" s="3" t="s">
        <v>2215</v>
      </c>
      <c r="B830" s="3" t="s">
        <v>32</v>
      </c>
      <c r="C830" s="3" t="s">
        <v>2216</v>
      </c>
      <c r="D830" s="3" t="s">
        <v>436</v>
      </c>
      <c r="E830" s="3" t="s">
        <v>104</v>
      </c>
      <c r="F830" s="3">
        <v>0.6</v>
      </c>
      <c r="G830" s="10"/>
      <c r="H830" s="7">
        <v>0.76</v>
      </c>
      <c r="I830" s="32" t="e">
        <f>VLOOKUP(A830,'Synthèse des ventes 2022'!$A$1:$C$535,3,FALSE)</f>
        <v>#N/A</v>
      </c>
      <c r="J830" s="3">
        <v>0.79800000000000004</v>
      </c>
      <c r="K830" s="7">
        <f>H830*M830</f>
        <v>1.0108000000000001</v>
      </c>
      <c r="L830" s="3">
        <v>1.33</v>
      </c>
      <c r="M830" s="7">
        <v>1.33</v>
      </c>
      <c r="N830" s="3"/>
      <c r="O830" s="3">
        <v>0.95799999999999996</v>
      </c>
      <c r="P830" s="7">
        <f t="shared" si="37"/>
        <v>1.21296</v>
      </c>
      <c r="Q830" s="3"/>
      <c r="R830" s="3"/>
      <c r="S830" s="3"/>
      <c r="T830" s="3"/>
      <c r="U830" s="3"/>
    </row>
    <row r="831" spans="1:21" x14ac:dyDescent="0.25">
      <c r="A831" s="3" t="s">
        <v>2217</v>
      </c>
      <c r="B831" s="3" t="s">
        <v>32</v>
      </c>
      <c r="C831" s="3" t="s">
        <v>2218</v>
      </c>
      <c r="D831" s="3" t="s">
        <v>436</v>
      </c>
      <c r="E831" s="3"/>
      <c r="F831" s="3">
        <v>0.2</v>
      </c>
      <c r="G831" s="10"/>
      <c r="H831" s="7">
        <f t="shared" ref="H831:H842" si="41">F831</f>
        <v>0.2</v>
      </c>
      <c r="I831" s="32" t="e">
        <f>VLOOKUP(A831,'Synthèse des ventes 2022'!$A$1:$C$535,3,FALSE)</f>
        <v>#N/A</v>
      </c>
      <c r="J831" s="3">
        <v>0.26600000000000001</v>
      </c>
      <c r="K831" s="7">
        <f t="shared" ref="K831:K842" si="42">IF(H831="","",H831*L831)</f>
        <v>0.26600000000000001</v>
      </c>
      <c r="L831" s="3">
        <v>1.33</v>
      </c>
      <c r="M831" s="7"/>
      <c r="N831" s="3"/>
      <c r="O831" s="3">
        <v>0.31900000000000001</v>
      </c>
      <c r="P831" s="7">
        <f t="shared" si="37"/>
        <v>0.31919999999999998</v>
      </c>
      <c r="Q831" s="3"/>
      <c r="R831" s="3"/>
      <c r="S831" s="3"/>
      <c r="T831" s="3"/>
      <c r="U831" s="3"/>
    </row>
    <row r="832" spans="1:21" x14ac:dyDescent="0.25">
      <c r="A832" s="3" t="s">
        <v>2527</v>
      </c>
      <c r="B832" s="3" t="s">
        <v>32</v>
      </c>
      <c r="C832" s="3" t="s">
        <v>2528</v>
      </c>
      <c r="D832" s="3" t="s">
        <v>436</v>
      </c>
      <c r="E832" s="3"/>
      <c r="F832" s="3">
        <v>21.94</v>
      </c>
      <c r="G832" s="10"/>
      <c r="H832" s="7">
        <f t="shared" si="41"/>
        <v>21.94</v>
      </c>
      <c r="I832" s="32" t="e">
        <f>VLOOKUP(A832,'Synthèse des ventes 2022'!$A$1:$C$535,3,FALSE)</f>
        <v>#N/A</v>
      </c>
      <c r="J832" s="3">
        <v>29.619</v>
      </c>
      <c r="K832" s="7">
        <f t="shared" si="42"/>
        <v>29.619000000000003</v>
      </c>
      <c r="L832" s="3">
        <v>1.35</v>
      </c>
      <c r="M832" s="7"/>
      <c r="N832" s="3"/>
      <c r="O832" s="3">
        <v>35.542999999999999</v>
      </c>
      <c r="P832" s="7">
        <f t="shared" si="37"/>
        <v>35.5428</v>
      </c>
      <c r="Q832" s="3"/>
      <c r="R832" s="3"/>
      <c r="S832" s="3">
        <v>1</v>
      </c>
      <c r="T832" s="3"/>
      <c r="U832" s="3"/>
    </row>
    <row r="833" spans="1:21" x14ac:dyDescent="0.25">
      <c r="A833" s="3" t="s">
        <v>2529</v>
      </c>
      <c r="B833" s="3" t="s">
        <v>32</v>
      </c>
      <c r="C833" s="3" t="s">
        <v>2530</v>
      </c>
      <c r="D833" s="3" t="s">
        <v>436</v>
      </c>
      <c r="E833" s="3"/>
      <c r="F833" s="3">
        <v>22.45</v>
      </c>
      <c r="G833" s="10"/>
      <c r="H833" s="7">
        <f t="shared" si="41"/>
        <v>22.45</v>
      </c>
      <c r="I833" s="32" t="e">
        <f>VLOOKUP(A833,'Synthèse des ventes 2022'!$A$1:$C$535,3,FALSE)</f>
        <v>#N/A</v>
      </c>
      <c r="J833" s="3">
        <v>30.308</v>
      </c>
      <c r="K833" s="7">
        <f t="shared" si="42"/>
        <v>30.307500000000001</v>
      </c>
      <c r="L833" s="3">
        <v>1.35</v>
      </c>
      <c r="M833" s="7"/>
      <c r="N833" s="3"/>
      <c r="O833" s="3">
        <v>36.369999999999997</v>
      </c>
      <c r="P833" s="7">
        <f t="shared" si="37"/>
        <v>36.369</v>
      </c>
      <c r="Q833" s="3"/>
      <c r="R833" s="3"/>
      <c r="S833" s="3">
        <v>1</v>
      </c>
      <c r="T833" s="3"/>
      <c r="U833" s="3"/>
    </row>
    <row r="834" spans="1:21" x14ac:dyDescent="0.25">
      <c r="A834" t="s">
        <v>2564</v>
      </c>
      <c r="B834" t="s">
        <v>32</v>
      </c>
      <c r="C834" t="s">
        <v>2565</v>
      </c>
      <c r="D834" t="s">
        <v>436</v>
      </c>
      <c r="F834">
        <v>0</v>
      </c>
      <c r="H834" s="6">
        <f t="shared" si="41"/>
        <v>0</v>
      </c>
      <c r="I834" s="31" t="e">
        <f>VLOOKUP(A834,'Synthèse des ventes 2022'!$A$1:$C$535,3,FALSE)</f>
        <v>#N/A</v>
      </c>
      <c r="J834">
        <v>0.44</v>
      </c>
      <c r="K834" s="6">
        <f t="shared" si="42"/>
        <v>0</v>
      </c>
      <c r="L834">
        <v>0</v>
      </c>
      <c r="O834">
        <v>0.52800000000000002</v>
      </c>
      <c r="P834" s="6">
        <f t="shared" si="37"/>
        <v>0</v>
      </c>
    </row>
    <row r="835" spans="1:21" x14ac:dyDescent="0.25">
      <c r="A835" t="s">
        <v>2566</v>
      </c>
      <c r="B835" t="s">
        <v>32</v>
      </c>
      <c r="C835" t="s">
        <v>2567</v>
      </c>
      <c r="D835" t="s">
        <v>436</v>
      </c>
      <c r="F835">
        <v>0</v>
      </c>
      <c r="H835" s="6">
        <f t="shared" si="41"/>
        <v>0</v>
      </c>
      <c r="I835" s="31" t="e">
        <f>VLOOKUP(A835,'Synthèse des ventes 2022'!$A$1:$C$535,3,FALSE)</f>
        <v>#N/A</v>
      </c>
      <c r="J835">
        <v>0.44</v>
      </c>
      <c r="K835" s="6">
        <f t="shared" si="42"/>
        <v>0</v>
      </c>
      <c r="L835">
        <v>0</v>
      </c>
      <c r="O835">
        <v>0.52800000000000002</v>
      </c>
      <c r="P835" s="6">
        <f t="shared" ref="P835:P898" si="43">IF(K835="","",K835*1.2)</f>
        <v>0</v>
      </c>
    </row>
    <row r="836" spans="1:21" x14ac:dyDescent="0.25">
      <c r="A836" t="s">
        <v>2568</v>
      </c>
      <c r="B836" t="s">
        <v>32</v>
      </c>
      <c r="C836" t="s">
        <v>2569</v>
      </c>
      <c r="D836" t="s">
        <v>436</v>
      </c>
      <c r="F836">
        <v>0</v>
      </c>
      <c r="H836" s="6">
        <f t="shared" si="41"/>
        <v>0</v>
      </c>
      <c r="I836" s="31" t="e">
        <f>VLOOKUP(A836,'Synthèse des ventes 2022'!$A$1:$C$535,3,FALSE)</f>
        <v>#N/A</v>
      </c>
      <c r="J836">
        <v>0.44</v>
      </c>
      <c r="K836" s="6">
        <f t="shared" si="42"/>
        <v>0</v>
      </c>
      <c r="L836">
        <v>0</v>
      </c>
      <c r="O836">
        <v>0.52800000000000002</v>
      </c>
      <c r="P836" s="6">
        <f t="shared" si="43"/>
        <v>0</v>
      </c>
    </row>
    <row r="837" spans="1:21" x14ac:dyDescent="0.25">
      <c r="A837" t="s">
        <v>2579</v>
      </c>
      <c r="B837" t="s">
        <v>32</v>
      </c>
      <c r="C837" t="s">
        <v>2580</v>
      </c>
      <c r="D837" t="s">
        <v>436</v>
      </c>
      <c r="F837">
        <v>0</v>
      </c>
      <c r="H837" s="6">
        <f t="shared" si="41"/>
        <v>0</v>
      </c>
      <c r="I837" s="31" t="e">
        <f>VLOOKUP(A837,'Synthèse des ventes 2022'!$A$1:$C$535,3,FALSE)</f>
        <v>#N/A</v>
      </c>
      <c r="J837">
        <v>102.55500000000001</v>
      </c>
      <c r="K837" s="6">
        <f t="shared" si="42"/>
        <v>0</v>
      </c>
      <c r="L837">
        <v>1.5</v>
      </c>
      <c r="O837">
        <v>123.066</v>
      </c>
      <c r="P837" s="6">
        <f t="shared" si="43"/>
        <v>0</v>
      </c>
    </row>
    <row r="838" spans="1:21" x14ac:dyDescent="0.25">
      <c r="A838" t="s">
        <v>2581</v>
      </c>
      <c r="B838" t="s">
        <v>32</v>
      </c>
      <c r="C838" t="s">
        <v>2582</v>
      </c>
      <c r="D838" t="s">
        <v>436</v>
      </c>
      <c r="F838">
        <v>0</v>
      </c>
      <c r="H838" s="6">
        <f t="shared" si="41"/>
        <v>0</v>
      </c>
      <c r="I838" s="31" t="e">
        <f>VLOOKUP(A838,'Synthèse des ventes 2022'!$A$1:$C$535,3,FALSE)</f>
        <v>#N/A</v>
      </c>
      <c r="J838">
        <v>102.55500000000001</v>
      </c>
      <c r="K838" s="6">
        <f t="shared" si="42"/>
        <v>0</v>
      </c>
      <c r="L838">
        <v>1.5</v>
      </c>
      <c r="O838">
        <v>123.066</v>
      </c>
      <c r="P838" s="6">
        <f t="shared" si="43"/>
        <v>0</v>
      </c>
    </row>
    <row r="839" spans="1:21" x14ac:dyDescent="0.25">
      <c r="A839" t="s">
        <v>2583</v>
      </c>
      <c r="B839" t="s">
        <v>32</v>
      </c>
      <c r="C839" t="s">
        <v>2584</v>
      </c>
      <c r="D839" t="s">
        <v>436</v>
      </c>
      <c r="F839">
        <v>0</v>
      </c>
      <c r="H839" s="6">
        <f t="shared" si="41"/>
        <v>0</v>
      </c>
      <c r="I839" s="31" t="e">
        <f>VLOOKUP(A839,'Synthèse des ventes 2022'!$A$1:$C$535,3,FALSE)</f>
        <v>#N/A</v>
      </c>
      <c r="J839">
        <v>102.55500000000001</v>
      </c>
      <c r="K839" s="6">
        <f t="shared" si="42"/>
        <v>0</v>
      </c>
      <c r="L839">
        <v>1.5</v>
      </c>
      <c r="O839">
        <v>123.066</v>
      </c>
      <c r="P839" s="6">
        <f t="shared" si="43"/>
        <v>0</v>
      </c>
    </row>
    <row r="840" spans="1:21" x14ac:dyDescent="0.25">
      <c r="A840" t="s">
        <v>2585</v>
      </c>
      <c r="B840" t="s">
        <v>32</v>
      </c>
      <c r="C840" t="s">
        <v>2586</v>
      </c>
      <c r="D840" t="s">
        <v>436</v>
      </c>
      <c r="F840">
        <v>0</v>
      </c>
      <c r="H840" s="6">
        <f t="shared" si="41"/>
        <v>0</v>
      </c>
      <c r="I840" s="31" t="e">
        <f>VLOOKUP(A840,'Synthèse des ventes 2022'!$A$1:$C$535,3,FALSE)</f>
        <v>#N/A</v>
      </c>
      <c r="J840">
        <v>102.55500000000001</v>
      </c>
      <c r="K840" s="6">
        <f t="shared" si="42"/>
        <v>0</v>
      </c>
      <c r="L840">
        <v>1.5</v>
      </c>
      <c r="O840">
        <v>123.066</v>
      </c>
      <c r="P840" s="6">
        <f t="shared" si="43"/>
        <v>0</v>
      </c>
    </row>
    <row r="841" spans="1:21" x14ac:dyDescent="0.25">
      <c r="A841" t="s">
        <v>2587</v>
      </c>
      <c r="B841" t="s">
        <v>32</v>
      </c>
      <c r="C841" t="s">
        <v>2588</v>
      </c>
      <c r="D841" t="s">
        <v>436</v>
      </c>
      <c r="F841">
        <v>0</v>
      </c>
      <c r="H841" s="6">
        <f t="shared" si="41"/>
        <v>0</v>
      </c>
      <c r="I841" s="31" t="e">
        <f>VLOOKUP(A841,'Synthèse des ventes 2022'!$A$1:$C$535,3,FALSE)</f>
        <v>#N/A</v>
      </c>
      <c r="J841">
        <v>102.55500000000001</v>
      </c>
      <c r="K841" s="6">
        <f t="shared" si="42"/>
        <v>0</v>
      </c>
      <c r="L841">
        <v>1.5</v>
      </c>
      <c r="O841">
        <v>123.066</v>
      </c>
      <c r="P841" s="6">
        <f t="shared" si="43"/>
        <v>0</v>
      </c>
    </row>
    <row r="842" spans="1:21" x14ac:dyDescent="0.25">
      <c r="A842" t="s">
        <v>2589</v>
      </c>
      <c r="B842" t="s">
        <v>32</v>
      </c>
      <c r="C842" t="s">
        <v>2590</v>
      </c>
      <c r="D842" t="s">
        <v>436</v>
      </c>
      <c r="F842">
        <v>0</v>
      </c>
      <c r="H842" s="6">
        <f t="shared" si="41"/>
        <v>0</v>
      </c>
      <c r="I842" s="31" t="e">
        <f>VLOOKUP(A842,'Synthèse des ventes 2022'!$A$1:$C$535,3,FALSE)</f>
        <v>#N/A</v>
      </c>
      <c r="J842">
        <v>102.55500000000001</v>
      </c>
      <c r="K842" s="6">
        <f t="shared" si="42"/>
        <v>0</v>
      </c>
      <c r="L842">
        <v>1.5</v>
      </c>
      <c r="O842">
        <v>123.066</v>
      </c>
      <c r="P842" s="6">
        <f t="shared" si="43"/>
        <v>0</v>
      </c>
    </row>
    <row r="843" spans="1:21" x14ac:dyDescent="0.25">
      <c r="A843" s="3" t="s">
        <v>57</v>
      </c>
      <c r="B843" s="3" t="s">
        <v>20</v>
      </c>
      <c r="C843" s="3" t="s">
        <v>58</v>
      </c>
      <c r="D843" s="3" t="s">
        <v>59</v>
      </c>
      <c r="E843" s="3" t="s">
        <v>60</v>
      </c>
      <c r="F843" s="3">
        <v>119.54</v>
      </c>
      <c r="G843" s="10"/>
      <c r="H843" s="7">
        <v>147</v>
      </c>
      <c r="I843" s="32">
        <f>VLOOKUP(A843,'Synthèse des ventes 2022'!$A$1:$C$535,3,FALSE)</f>
        <v>29</v>
      </c>
      <c r="J843" s="3">
        <v>179.3</v>
      </c>
      <c r="K843" s="15">
        <f>H843*M843</f>
        <v>220.5</v>
      </c>
      <c r="L843" s="3">
        <v>1.4999163</v>
      </c>
      <c r="M843" s="7">
        <v>1.5</v>
      </c>
      <c r="N843" s="3"/>
      <c r="O843" s="3">
        <v>215.16</v>
      </c>
      <c r="P843" s="7">
        <f t="shared" si="43"/>
        <v>264.59999999999997</v>
      </c>
    </row>
    <row r="844" spans="1:21" x14ac:dyDescent="0.25">
      <c r="A844" t="s">
        <v>745</v>
      </c>
      <c r="B844" t="s">
        <v>20</v>
      </c>
      <c r="C844" t="s">
        <v>746</v>
      </c>
      <c r="D844" t="s">
        <v>59</v>
      </c>
      <c r="E844" t="s">
        <v>36</v>
      </c>
      <c r="F844">
        <v>11.6</v>
      </c>
      <c r="H844" s="6">
        <f>F844</f>
        <v>11.6</v>
      </c>
      <c r="I844" s="31">
        <f>VLOOKUP(A844,'Synthèse des ventes 2022'!$A$1:$C$535,3,FALSE)</f>
        <v>88</v>
      </c>
      <c r="J844">
        <v>17.399999999999999</v>
      </c>
      <c r="K844" s="6">
        <f>H844*M844</f>
        <v>17.399999999999999</v>
      </c>
      <c r="L844">
        <v>1.5</v>
      </c>
      <c r="M844" s="6">
        <v>1.5</v>
      </c>
      <c r="O844">
        <v>20.88</v>
      </c>
      <c r="P844" s="6">
        <f t="shared" si="43"/>
        <v>20.88</v>
      </c>
    </row>
    <row r="845" spans="1:21" x14ac:dyDescent="0.25">
      <c r="A845" s="3" t="s">
        <v>1394</v>
      </c>
      <c r="B845" s="3" t="s">
        <v>20</v>
      </c>
      <c r="C845" s="3" t="s">
        <v>1395</v>
      </c>
      <c r="D845" s="3" t="s">
        <v>59</v>
      </c>
      <c r="E845" s="3" t="s">
        <v>1396</v>
      </c>
      <c r="F845" s="3">
        <v>60.51</v>
      </c>
      <c r="G845" s="10"/>
      <c r="H845" s="7">
        <v>73.5</v>
      </c>
      <c r="I845" s="32">
        <f>VLOOKUP(A845,'Synthèse des ventes 2022'!$A$1:$C$535,3,FALSE)</f>
        <v>82</v>
      </c>
      <c r="J845" s="3">
        <v>90.77</v>
      </c>
      <c r="K845" s="15">
        <f>H845*M845</f>
        <v>110.25</v>
      </c>
      <c r="L845" s="3">
        <v>1.5000826</v>
      </c>
      <c r="M845" s="7">
        <v>1.5</v>
      </c>
      <c r="N845" s="3"/>
      <c r="O845" s="3">
        <v>108.92</v>
      </c>
      <c r="P845" s="7">
        <f t="shared" si="43"/>
        <v>132.29999999999998</v>
      </c>
    </row>
    <row r="846" spans="1:21" x14ac:dyDescent="0.25">
      <c r="A846" t="s">
        <v>460</v>
      </c>
      <c r="B846" t="s">
        <v>43</v>
      </c>
      <c r="C846" t="s">
        <v>461</v>
      </c>
      <c r="D846" t="s">
        <v>462</v>
      </c>
      <c r="E846" t="s">
        <v>36</v>
      </c>
      <c r="F846">
        <v>26.02</v>
      </c>
      <c r="I846" s="31" t="e">
        <f>VLOOKUP(A846,'Synthèse des ventes 2022'!$A$1:$C$535,3,FALSE)</f>
        <v>#N/A</v>
      </c>
      <c r="J846">
        <v>39.04</v>
      </c>
      <c r="K846" s="6" t="str">
        <f>IF(H846="","",H846*L846)</f>
        <v/>
      </c>
      <c r="L846">
        <v>1.5003842999999999</v>
      </c>
      <c r="O846">
        <v>46.85</v>
      </c>
      <c r="P846" s="6" t="str">
        <f t="shared" si="43"/>
        <v/>
      </c>
    </row>
    <row r="847" spans="1:21" x14ac:dyDescent="0.25">
      <c r="A847" t="s">
        <v>463</v>
      </c>
      <c r="B847" t="s">
        <v>43</v>
      </c>
      <c r="C847" t="s">
        <v>464</v>
      </c>
      <c r="D847" t="s">
        <v>462</v>
      </c>
      <c r="E847" t="s">
        <v>36</v>
      </c>
      <c r="F847">
        <v>26.18</v>
      </c>
      <c r="I847" s="31" t="e">
        <f>VLOOKUP(A847,'Synthèse des ventes 2022'!$A$1:$C$535,3,FALSE)</f>
        <v>#N/A</v>
      </c>
      <c r="J847">
        <v>39.28</v>
      </c>
      <c r="K847" s="6" t="str">
        <f>IF(H847="","",H847*L847)</f>
        <v/>
      </c>
      <c r="L847">
        <v>1.5003820000000001</v>
      </c>
      <c r="O847">
        <v>47.14</v>
      </c>
      <c r="P847" s="6" t="str">
        <f t="shared" si="43"/>
        <v/>
      </c>
    </row>
    <row r="848" spans="1:21" x14ac:dyDescent="0.25">
      <c r="A848" t="s">
        <v>465</v>
      </c>
      <c r="B848" t="s">
        <v>20</v>
      </c>
      <c r="C848" t="s">
        <v>466</v>
      </c>
      <c r="D848" t="s">
        <v>462</v>
      </c>
      <c r="E848" t="s">
        <v>36</v>
      </c>
      <c r="F848">
        <v>32.729999999999997</v>
      </c>
      <c r="H848" s="6">
        <f>F848</f>
        <v>32.729999999999997</v>
      </c>
      <c r="I848" s="31">
        <f>VLOOKUP(A848,'Synthèse des ventes 2022'!$A$1:$C$535,3,FALSE)</f>
        <v>7</v>
      </c>
      <c r="J848">
        <v>50.73</v>
      </c>
      <c r="K848" s="6">
        <f>H848*M848</f>
        <v>50.731499999999997</v>
      </c>
      <c r="L848">
        <v>1.5499541999999999</v>
      </c>
      <c r="M848" s="6">
        <v>1.55</v>
      </c>
      <c r="O848">
        <v>60.88</v>
      </c>
      <c r="P848" s="6">
        <f t="shared" si="43"/>
        <v>60.877799999999993</v>
      </c>
    </row>
    <row r="849" spans="1:21" x14ac:dyDescent="0.25">
      <c r="A849" t="s">
        <v>467</v>
      </c>
      <c r="B849" t="s">
        <v>43</v>
      </c>
      <c r="C849" t="s">
        <v>468</v>
      </c>
      <c r="D849" t="s">
        <v>462</v>
      </c>
      <c r="E849" t="s">
        <v>36</v>
      </c>
      <c r="F849">
        <v>48.04</v>
      </c>
      <c r="I849" s="31" t="e">
        <f>VLOOKUP(A849,'Synthèse des ventes 2022'!$A$1:$C$535,3,FALSE)</f>
        <v>#N/A</v>
      </c>
      <c r="J849">
        <v>63.86</v>
      </c>
      <c r="K849" s="6" t="str">
        <f>IF(H849="","",H849*L849)</f>
        <v/>
      </c>
      <c r="L849">
        <v>1.3293089</v>
      </c>
      <c r="O849">
        <v>76.63</v>
      </c>
      <c r="P849" s="6" t="str">
        <f t="shared" si="43"/>
        <v/>
      </c>
    </row>
    <row r="850" spans="1:21" x14ac:dyDescent="0.25">
      <c r="A850" t="s">
        <v>1036</v>
      </c>
      <c r="B850" t="s">
        <v>43</v>
      </c>
      <c r="C850" t="s">
        <v>1037</v>
      </c>
      <c r="D850" t="s">
        <v>462</v>
      </c>
      <c r="E850" t="s">
        <v>36</v>
      </c>
      <c r="F850">
        <v>0</v>
      </c>
      <c r="I850" s="31">
        <f>VLOOKUP(A850,'Synthèse des ventes 2022'!$A$1:$C$535,3,FALSE)</f>
        <v>1</v>
      </c>
      <c r="J850">
        <v>26.52</v>
      </c>
      <c r="K850" s="6">
        <v>26.52</v>
      </c>
      <c r="L850">
        <v>0</v>
      </c>
      <c r="O850">
        <v>31.82</v>
      </c>
      <c r="P850" s="6">
        <f t="shared" si="43"/>
        <v>31.823999999999998</v>
      </c>
    </row>
    <row r="851" spans="1:21" x14ac:dyDescent="0.25">
      <c r="A851" t="s">
        <v>1675</v>
      </c>
      <c r="B851" t="s">
        <v>20</v>
      </c>
      <c r="C851" t="s">
        <v>1676</v>
      </c>
      <c r="D851" t="s">
        <v>462</v>
      </c>
      <c r="F851">
        <v>48.39</v>
      </c>
      <c r="H851" s="6">
        <f t="shared" ref="H851:H859" si="44">F851</f>
        <v>48.39</v>
      </c>
      <c r="I851" s="31" t="e">
        <f>VLOOKUP(A851,'Synthèse des ventes 2022'!$A$1:$C$535,3,FALSE)</f>
        <v>#N/A</v>
      </c>
      <c r="J851">
        <v>77.42</v>
      </c>
      <c r="K851" s="6">
        <f>H851*M851</f>
        <v>77.424000000000007</v>
      </c>
      <c r="L851">
        <v>1.5999173</v>
      </c>
      <c r="M851" s="6">
        <v>1.6</v>
      </c>
      <c r="O851">
        <v>92.903999999999996</v>
      </c>
      <c r="P851" s="6">
        <f t="shared" si="43"/>
        <v>92.908799999999999</v>
      </c>
    </row>
    <row r="852" spans="1:21" x14ac:dyDescent="0.25">
      <c r="A852" t="s">
        <v>1677</v>
      </c>
      <c r="B852" t="s">
        <v>20</v>
      </c>
      <c r="C852" t="s">
        <v>1678</v>
      </c>
      <c r="D852" t="s">
        <v>462</v>
      </c>
      <c r="E852" t="s">
        <v>36</v>
      </c>
      <c r="F852">
        <v>18.22</v>
      </c>
      <c r="H852" s="6">
        <f t="shared" si="44"/>
        <v>18.22</v>
      </c>
      <c r="I852" s="31">
        <f>VLOOKUP(A852,'Synthèse des ventes 2022'!$A$1:$C$535,3,FALSE)</f>
        <v>16</v>
      </c>
      <c r="J852">
        <v>27.33</v>
      </c>
      <c r="K852" s="6">
        <f>H852*M852</f>
        <v>27.33</v>
      </c>
      <c r="L852">
        <v>1.5</v>
      </c>
      <c r="M852" s="6">
        <v>1.5</v>
      </c>
      <c r="O852">
        <v>32.795999999999999</v>
      </c>
      <c r="P852" s="6">
        <f t="shared" si="43"/>
        <v>32.795999999999999</v>
      </c>
    </row>
    <row r="853" spans="1:21" x14ac:dyDescent="0.25">
      <c r="A853" t="s">
        <v>1679</v>
      </c>
      <c r="B853" t="s">
        <v>20</v>
      </c>
      <c r="C853" t="s">
        <v>1680</v>
      </c>
      <c r="D853" t="s">
        <v>462</v>
      </c>
      <c r="E853" t="s">
        <v>36</v>
      </c>
      <c r="F853">
        <v>16.329999999999998</v>
      </c>
      <c r="H853" s="6">
        <f t="shared" si="44"/>
        <v>16.329999999999998</v>
      </c>
      <c r="I853" s="31">
        <f>VLOOKUP(A853,'Synthèse des ventes 2022'!$A$1:$C$535,3,FALSE)</f>
        <v>7</v>
      </c>
      <c r="J853">
        <v>24.5</v>
      </c>
      <c r="K853" s="6">
        <f t="shared" ref="K853:K859" si="45">H853*M853</f>
        <v>24.494999999999997</v>
      </c>
      <c r="L853">
        <v>1.5003062</v>
      </c>
      <c r="M853" s="6">
        <v>1.5</v>
      </c>
      <c r="O853">
        <v>29.4</v>
      </c>
      <c r="P853" s="6">
        <f t="shared" si="43"/>
        <v>29.393999999999995</v>
      </c>
    </row>
    <row r="854" spans="1:21" x14ac:dyDescent="0.25">
      <c r="A854" t="s">
        <v>1681</v>
      </c>
      <c r="B854" t="s">
        <v>20</v>
      </c>
      <c r="C854" t="s">
        <v>1682</v>
      </c>
      <c r="D854" t="s">
        <v>462</v>
      </c>
      <c r="E854" t="s">
        <v>36</v>
      </c>
      <c r="F854">
        <v>22.84</v>
      </c>
      <c r="H854" s="6">
        <f t="shared" si="44"/>
        <v>22.84</v>
      </c>
      <c r="I854" s="31">
        <f>VLOOKUP(A854,'Synthèse des ventes 2022'!$A$1:$C$535,3,FALSE)</f>
        <v>1</v>
      </c>
      <c r="J854">
        <v>34.26</v>
      </c>
      <c r="K854" s="6">
        <f t="shared" si="45"/>
        <v>34.26</v>
      </c>
      <c r="L854">
        <v>1.5</v>
      </c>
      <c r="M854" s="6">
        <v>1.5</v>
      </c>
      <c r="O854">
        <v>41.112000000000002</v>
      </c>
      <c r="P854" s="6">
        <f t="shared" si="43"/>
        <v>41.111999999999995</v>
      </c>
    </row>
    <row r="855" spans="1:21" x14ac:dyDescent="0.25">
      <c r="A855" t="s">
        <v>1683</v>
      </c>
      <c r="B855" t="s">
        <v>20</v>
      </c>
      <c r="C855" t="s">
        <v>1684</v>
      </c>
      <c r="D855" t="s">
        <v>462</v>
      </c>
      <c r="E855" t="s">
        <v>36</v>
      </c>
      <c r="F855">
        <v>50.66</v>
      </c>
      <c r="H855" s="6">
        <f t="shared" si="44"/>
        <v>50.66</v>
      </c>
      <c r="I855" s="31">
        <f>VLOOKUP(A855,'Synthèse des ventes 2022'!$A$1:$C$535,3,FALSE)</f>
        <v>4</v>
      </c>
      <c r="J855">
        <v>75.989999999999995</v>
      </c>
      <c r="K855" s="6">
        <f t="shared" si="45"/>
        <v>75.989999999999995</v>
      </c>
      <c r="L855">
        <v>1.5</v>
      </c>
      <c r="M855" s="6">
        <v>1.5</v>
      </c>
      <c r="O855">
        <v>91.188000000000002</v>
      </c>
      <c r="P855" s="6">
        <f t="shared" si="43"/>
        <v>91.187999999999988</v>
      </c>
    </row>
    <row r="856" spans="1:21" x14ac:dyDescent="0.25">
      <c r="A856" t="s">
        <v>469</v>
      </c>
      <c r="B856" t="s">
        <v>20</v>
      </c>
      <c r="C856" t="s">
        <v>1685</v>
      </c>
      <c r="D856" t="s">
        <v>462</v>
      </c>
      <c r="E856" t="s">
        <v>36</v>
      </c>
      <c r="F856">
        <v>34.36</v>
      </c>
      <c r="H856" s="6">
        <f t="shared" si="44"/>
        <v>34.36</v>
      </c>
      <c r="I856" s="31">
        <f>VLOOKUP(A856,'Synthèse des ventes 2022'!$A$1:$C$535,3,FALSE)</f>
        <v>18</v>
      </c>
      <c r="J856">
        <v>51.54</v>
      </c>
      <c r="K856" s="6">
        <f t="shared" si="45"/>
        <v>51.54</v>
      </c>
      <c r="L856">
        <v>1.5</v>
      </c>
      <c r="M856" s="6">
        <v>1.5</v>
      </c>
      <c r="O856">
        <v>61.847999999999999</v>
      </c>
      <c r="P856" s="6">
        <f t="shared" si="43"/>
        <v>61.847999999999999</v>
      </c>
    </row>
    <row r="857" spans="1:21" x14ac:dyDescent="0.25">
      <c r="A857" t="s">
        <v>1686</v>
      </c>
      <c r="B857" t="s">
        <v>20</v>
      </c>
      <c r="C857" t="s">
        <v>1687</v>
      </c>
      <c r="D857" t="s">
        <v>462</v>
      </c>
      <c r="E857" t="s">
        <v>36</v>
      </c>
      <c r="F857">
        <v>7.15</v>
      </c>
      <c r="H857" s="6">
        <f t="shared" si="44"/>
        <v>7.15</v>
      </c>
      <c r="I857" s="31" t="e">
        <f>VLOOKUP(A857,'Synthèse des ventes 2022'!$A$1:$C$535,3,FALSE)</f>
        <v>#N/A</v>
      </c>
      <c r="J857">
        <v>10.73</v>
      </c>
      <c r="K857" s="6">
        <f t="shared" si="45"/>
        <v>10.725000000000001</v>
      </c>
      <c r="L857">
        <v>1.5006993</v>
      </c>
      <c r="M857" s="6">
        <v>1.5</v>
      </c>
      <c r="O857">
        <v>12.875999999999999</v>
      </c>
      <c r="P857" s="6">
        <f t="shared" si="43"/>
        <v>12.870000000000001</v>
      </c>
    </row>
    <row r="858" spans="1:21" x14ac:dyDescent="0.25">
      <c r="A858" t="s">
        <v>1688</v>
      </c>
      <c r="B858" t="s">
        <v>20</v>
      </c>
      <c r="C858" t="s">
        <v>1689</v>
      </c>
      <c r="D858" t="s">
        <v>462</v>
      </c>
      <c r="E858" t="s">
        <v>36</v>
      </c>
      <c r="F858">
        <v>7.48</v>
      </c>
      <c r="H858" s="6">
        <f t="shared" si="44"/>
        <v>7.48</v>
      </c>
      <c r="I858" s="31">
        <f>VLOOKUP(A858,'Synthèse des ventes 2022'!$A$1:$C$535,3,FALSE)</f>
        <v>28</v>
      </c>
      <c r="J858">
        <v>9.9499999999999993</v>
      </c>
      <c r="K858" s="6">
        <f t="shared" si="45"/>
        <v>9.9484000000000012</v>
      </c>
      <c r="L858">
        <v>1.3302138999999999</v>
      </c>
      <c r="M858" s="6">
        <v>1.33</v>
      </c>
      <c r="O858">
        <v>11.94</v>
      </c>
      <c r="P858" s="6">
        <f t="shared" si="43"/>
        <v>11.938080000000001</v>
      </c>
    </row>
    <row r="859" spans="1:21" x14ac:dyDescent="0.25">
      <c r="A859" t="s">
        <v>2023</v>
      </c>
      <c r="B859" t="s">
        <v>20</v>
      </c>
      <c r="C859" t="s">
        <v>2024</v>
      </c>
      <c r="D859" t="s">
        <v>2025</v>
      </c>
      <c r="F859">
        <v>157.5</v>
      </c>
      <c r="H859" s="6">
        <f t="shared" si="44"/>
        <v>157.5</v>
      </c>
      <c r="I859" s="31">
        <f>VLOOKUP(A859,'Synthèse des ventes 2022'!$A$1:$C$535,3,FALSE)</f>
        <v>1</v>
      </c>
      <c r="J859">
        <v>236.25</v>
      </c>
      <c r="K859" s="6">
        <f t="shared" si="45"/>
        <v>236.25</v>
      </c>
      <c r="L859">
        <v>1.5</v>
      </c>
      <c r="M859" s="6">
        <v>1.5</v>
      </c>
      <c r="O859">
        <v>283.5</v>
      </c>
      <c r="P859" s="6">
        <f t="shared" si="43"/>
        <v>283.5</v>
      </c>
    </row>
    <row r="860" spans="1:21" x14ac:dyDescent="0.25">
      <c r="A860" s="3" t="s">
        <v>1187</v>
      </c>
      <c r="B860" s="3" t="s">
        <v>32</v>
      </c>
      <c r="C860" s="3" t="s">
        <v>1188</v>
      </c>
      <c r="D860" s="3" t="s">
        <v>1189</v>
      </c>
      <c r="E860" s="3" t="s">
        <v>1190</v>
      </c>
      <c r="F860" s="7">
        <v>22</v>
      </c>
      <c r="G860" s="10"/>
      <c r="H860" s="7">
        <v>3.63</v>
      </c>
      <c r="I860" s="32">
        <f>VLOOKUP(A860,'Synthèse des ventes 2022'!$A$1:$C$535,3,FALSE)</f>
        <v>12</v>
      </c>
      <c r="J860" s="3">
        <v>5.18</v>
      </c>
      <c r="K860" s="7">
        <f>H860*M860</f>
        <v>5.4450000000000003</v>
      </c>
      <c r="L860" s="3">
        <v>1.6983607000000001</v>
      </c>
      <c r="M860" s="7">
        <v>1.5</v>
      </c>
      <c r="N860" s="3"/>
      <c r="O860" s="3">
        <v>6.22</v>
      </c>
      <c r="P860" s="7">
        <f t="shared" si="43"/>
        <v>6.5339999999999998</v>
      </c>
      <c r="Q860" s="3"/>
      <c r="R860" s="3"/>
      <c r="S860" s="3"/>
      <c r="T860" s="3"/>
      <c r="U860" s="3"/>
    </row>
    <row r="861" spans="1:21" x14ac:dyDescent="0.25">
      <c r="A861" t="s">
        <v>1194</v>
      </c>
      <c r="B861" t="s">
        <v>32</v>
      </c>
      <c r="C861" t="s">
        <v>1195</v>
      </c>
      <c r="D861" t="s">
        <v>1189</v>
      </c>
      <c r="E861" t="s">
        <v>1190</v>
      </c>
      <c r="F861">
        <v>18.3</v>
      </c>
      <c r="H861" s="6">
        <f>F861/6</f>
        <v>3.0500000000000003</v>
      </c>
      <c r="I861" s="31">
        <f>VLOOKUP(A861,'Synthèse des ventes 2022'!$A$1:$C$535,3,FALSE)</f>
        <v>41</v>
      </c>
      <c r="J861">
        <v>5.18</v>
      </c>
      <c r="K861" s="6">
        <f>H861*M861</f>
        <v>5.1850000000000005</v>
      </c>
      <c r="L861">
        <v>1.6983607000000001</v>
      </c>
      <c r="M861" s="6">
        <v>1.7</v>
      </c>
      <c r="O861">
        <v>6.22</v>
      </c>
      <c r="P861" s="6">
        <f t="shared" si="43"/>
        <v>6.2220000000000004</v>
      </c>
    </row>
    <row r="862" spans="1:21" x14ac:dyDescent="0.25">
      <c r="A862" t="s">
        <v>2350</v>
      </c>
      <c r="B862" t="s">
        <v>32</v>
      </c>
      <c r="C862" t="s">
        <v>2351</v>
      </c>
      <c r="D862" t="s">
        <v>1189</v>
      </c>
      <c r="F862">
        <v>9.7899999999999991</v>
      </c>
      <c r="H862" s="6">
        <f t="shared" ref="H862:H869" si="46">F862</f>
        <v>9.7899999999999991</v>
      </c>
      <c r="I862" s="31" t="e">
        <f>VLOOKUP(A862,'Synthèse des ventes 2022'!$A$1:$C$535,3,FALSE)</f>
        <v>#N/A</v>
      </c>
      <c r="J862">
        <v>14.685</v>
      </c>
      <c r="K862" s="6">
        <f t="shared" ref="K862:K869" si="47">H862*M862</f>
        <v>14.684999999999999</v>
      </c>
      <c r="L862">
        <v>1.5</v>
      </c>
      <c r="M862" s="6">
        <v>1.5</v>
      </c>
      <c r="O862">
        <v>17.622</v>
      </c>
      <c r="P862" s="6">
        <f t="shared" si="43"/>
        <v>17.621999999999996</v>
      </c>
    </row>
    <row r="863" spans="1:21" x14ac:dyDescent="0.25">
      <c r="A863" t="s">
        <v>2352</v>
      </c>
      <c r="B863" t="s">
        <v>32</v>
      </c>
      <c r="C863" t="s">
        <v>2353</v>
      </c>
      <c r="D863" t="s">
        <v>1189</v>
      </c>
      <c r="F863">
        <v>7.11</v>
      </c>
      <c r="H863" s="6">
        <f t="shared" si="46"/>
        <v>7.11</v>
      </c>
      <c r="I863" s="31" t="e">
        <f>VLOOKUP(A863,'Synthèse des ventes 2022'!$A$1:$C$535,3,FALSE)</f>
        <v>#N/A</v>
      </c>
      <c r="J863">
        <v>10.664999999999999</v>
      </c>
      <c r="K863" s="6">
        <f t="shared" si="47"/>
        <v>10.665000000000001</v>
      </c>
      <c r="L863">
        <v>1.5</v>
      </c>
      <c r="M863" s="6">
        <v>1.5</v>
      </c>
      <c r="O863">
        <v>12.798</v>
      </c>
      <c r="P863" s="6">
        <f t="shared" si="43"/>
        <v>12.798</v>
      </c>
    </row>
    <row r="864" spans="1:21" x14ac:dyDescent="0.25">
      <c r="A864" t="s">
        <v>2354</v>
      </c>
      <c r="B864" t="s">
        <v>32</v>
      </c>
      <c r="C864" t="s">
        <v>2355</v>
      </c>
      <c r="D864" t="s">
        <v>1189</v>
      </c>
      <c r="F864">
        <v>5.3</v>
      </c>
      <c r="H864" s="6">
        <f t="shared" si="46"/>
        <v>5.3</v>
      </c>
      <c r="I864" s="31" t="e">
        <f>VLOOKUP(A864,'Synthèse des ventes 2022'!$A$1:$C$535,3,FALSE)</f>
        <v>#N/A</v>
      </c>
      <c r="J864">
        <v>7.95</v>
      </c>
      <c r="K864" s="6">
        <f t="shared" si="47"/>
        <v>7.9499999999999993</v>
      </c>
      <c r="L864">
        <v>1.5</v>
      </c>
      <c r="M864" s="6">
        <v>1.5</v>
      </c>
      <c r="O864">
        <v>9.5399999999999991</v>
      </c>
      <c r="P864" s="6">
        <f t="shared" si="43"/>
        <v>9.5399999999999991</v>
      </c>
    </row>
    <row r="865" spans="1:18" x14ac:dyDescent="0.25">
      <c r="A865" t="s">
        <v>2356</v>
      </c>
      <c r="B865" t="s">
        <v>32</v>
      </c>
      <c r="C865" t="s">
        <v>2357</v>
      </c>
      <c r="D865" t="s">
        <v>1189</v>
      </c>
      <c r="F865">
        <v>3.74</v>
      </c>
      <c r="H865" s="6">
        <f t="shared" si="46"/>
        <v>3.74</v>
      </c>
      <c r="I865" s="31" t="e">
        <f>VLOOKUP(A865,'Synthèse des ventes 2022'!$A$1:$C$535,3,FALSE)</f>
        <v>#N/A</v>
      </c>
      <c r="J865">
        <v>5.61</v>
      </c>
      <c r="K865" s="6">
        <f t="shared" si="47"/>
        <v>5.61</v>
      </c>
      <c r="L865">
        <v>1.5</v>
      </c>
      <c r="M865" s="6">
        <v>1.5</v>
      </c>
      <c r="O865">
        <v>6.7320000000000002</v>
      </c>
      <c r="P865" s="6">
        <f t="shared" si="43"/>
        <v>6.7320000000000002</v>
      </c>
    </row>
    <row r="866" spans="1:18" x14ac:dyDescent="0.25">
      <c r="A866" t="s">
        <v>894</v>
      </c>
      <c r="B866" t="s">
        <v>32</v>
      </c>
      <c r="C866" t="s">
        <v>895</v>
      </c>
      <c r="D866" t="s">
        <v>896</v>
      </c>
      <c r="F866">
        <v>4.5</v>
      </c>
      <c r="H866" s="6">
        <f t="shared" si="46"/>
        <v>4.5</v>
      </c>
      <c r="I866" s="31" t="e">
        <f>VLOOKUP(A866,'Synthèse des ventes 2022'!$A$1:$C$535,3,FALSE)</f>
        <v>#N/A</v>
      </c>
      <c r="J866">
        <v>15.75</v>
      </c>
      <c r="K866" s="6">
        <f t="shared" si="47"/>
        <v>15.75</v>
      </c>
      <c r="L866">
        <v>3.5</v>
      </c>
      <c r="M866" s="6">
        <v>3.5</v>
      </c>
      <c r="O866">
        <v>18.899999999999999</v>
      </c>
      <c r="P866" s="6">
        <f t="shared" si="43"/>
        <v>18.899999999999999</v>
      </c>
    </row>
    <row r="867" spans="1:18" x14ac:dyDescent="0.25">
      <c r="A867" t="s">
        <v>2514</v>
      </c>
      <c r="B867" t="s">
        <v>20</v>
      </c>
      <c r="C867" t="s">
        <v>2515</v>
      </c>
      <c r="D867" t="s">
        <v>2516</v>
      </c>
      <c r="F867">
        <v>10.34</v>
      </c>
      <c r="H867" s="6">
        <f t="shared" si="46"/>
        <v>10.34</v>
      </c>
      <c r="I867" s="31">
        <f>VLOOKUP(A867,'Synthèse des ventes 2022'!$A$1:$C$535,3,FALSE)</f>
        <v>10</v>
      </c>
      <c r="J867">
        <v>13.44</v>
      </c>
      <c r="K867" s="6">
        <f t="shared" si="47"/>
        <v>13.442</v>
      </c>
      <c r="L867">
        <v>1.2998065999999999</v>
      </c>
      <c r="M867" s="6">
        <v>1.3</v>
      </c>
      <c r="O867">
        <v>16.128</v>
      </c>
      <c r="P867" s="6">
        <f t="shared" si="43"/>
        <v>16.130399999999998</v>
      </c>
    </row>
    <row r="868" spans="1:18" x14ac:dyDescent="0.25">
      <c r="A868" t="s">
        <v>2517</v>
      </c>
      <c r="B868" t="s">
        <v>20</v>
      </c>
      <c r="C868" t="s">
        <v>2518</v>
      </c>
      <c r="D868" t="s">
        <v>2516</v>
      </c>
      <c r="F868">
        <v>10.34</v>
      </c>
      <c r="H868" s="6">
        <f t="shared" si="46"/>
        <v>10.34</v>
      </c>
      <c r="I868" s="31">
        <f>VLOOKUP(A868,'Synthèse des ventes 2022'!$A$1:$C$535,3,FALSE)</f>
        <v>8</v>
      </c>
      <c r="J868">
        <v>13.44</v>
      </c>
      <c r="K868" s="6">
        <f t="shared" si="47"/>
        <v>13.442</v>
      </c>
      <c r="L868">
        <v>1.2998065999999999</v>
      </c>
      <c r="M868" s="6">
        <v>1.3</v>
      </c>
      <c r="O868">
        <v>16.128</v>
      </c>
      <c r="P868" s="6">
        <f t="shared" si="43"/>
        <v>16.130399999999998</v>
      </c>
    </row>
    <row r="869" spans="1:18" x14ac:dyDescent="0.25">
      <c r="A869" t="s">
        <v>2519</v>
      </c>
      <c r="B869" t="s">
        <v>20</v>
      </c>
      <c r="C869" t="s">
        <v>2520</v>
      </c>
      <c r="D869" t="s">
        <v>2516</v>
      </c>
      <c r="F869">
        <v>10.34</v>
      </c>
      <c r="H869" s="6">
        <f t="shared" si="46"/>
        <v>10.34</v>
      </c>
      <c r="I869" s="31">
        <f>VLOOKUP(A869,'Synthèse des ventes 2022'!$A$1:$C$535,3,FALSE)</f>
        <v>7</v>
      </c>
      <c r="J869">
        <v>13.44</v>
      </c>
      <c r="K869" s="6">
        <f t="shared" si="47"/>
        <v>13.442</v>
      </c>
      <c r="L869">
        <v>1.2998065999999999</v>
      </c>
      <c r="M869" s="6">
        <v>1.3</v>
      </c>
      <c r="O869">
        <v>16.128</v>
      </c>
      <c r="P869" s="6">
        <f t="shared" si="43"/>
        <v>16.130399999999998</v>
      </c>
    </row>
    <row r="870" spans="1:18" x14ac:dyDescent="0.25">
      <c r="A870" t="s">
        <v>547</v>
      </c>
      <c r="B870" t="s">
        <v>43</v>
      </c>
      <c r="C870" t="s">
        <v>548</v>
      </c>
      <c r="D870" t="s">
        <v>549</v>
      </c>
      <c r="F870">
        <v>14.96</v>
      </c>
      <c r="I870" s="31" t="e">
        <f>VLOOKUP(A870,'Synthèse des ventes 2022'!$A$1:$C$535,3,FALSE)</f>
        <v>#N/A</v>
      </c>
      <c r="J870">
        <v>23.69</v>
      </c>
      <c r="K870" s="6" t="str">
        <f>IF(H870="","",H870*L870)</f>
        <v/>
      </c>
      <c r="L870">
        <v>1.5835561</v>
      </c>
      <c r="N870">
        <v>1</v>
      </c>
      <c r="O870">
        <v>28.43</v>
      </c>
      <c r="P870" s="6" t="str">
        <f t="shared" si="43"/>
        <v/>
      </c>
      <c r="Q870">
        <v>1</v>
      </c>
      <c r="R870">
        <v>1</v>
      </c>
    </row>
    <row r="871" spans="1:18" x14ac:dyDescent="0.25">
      <c r="A871" t="s">
        <v>550</v>
      </c>
      <c r="B871" t="s">
        <v>43</v>
      </c>
      <c r="C871" t="s">
        <v>551</v>
      </c>
      <c r="D871" t="s">
        <v>549</v>
      </c>
      <c r="F871">
        <v>12.74</v>
      </c>
      <c r="I871" s="31" t="e">
        <f>VLOOKUP(A871,'Synthèse des ventes 2022'!$A$1:$C$535,3,FALSE)</f>
        <v>#N/A</v>
      </c>
      <c r="J871">
        <v>20.170000000000002</v>
      </c>
      <c r="K871" s="6" t="str">
        <f>IF(H871="","",H871*L871)</f>
        <v/>
      </c>
      <c r="L871">
        <v>1.5832025000000001</v>
      </c>
      <c r="N871">
        <v>1</v>
      </c>
      <c r="O871">
        <v>24.2</v>
      </c>
      <c r="P871" s="6" t="str">
        <f t="shared" si="43"/>
        <v/>
      </c>
      <c r="Q871">
        <v>1</v>
      </c>
      <c r="R871">
        <v>1</v>
      </c>
    </row>
    <row r="872" spans="1:18" x14ac:dyDescent="0.25">
      <c r="A872" t="s">
        <v>578</v>
      </c>
      <c r="B872" t="s">
        <v>32</v>
      </c>
      <c r="C872" t="s">
        <v>579</v>
      </c>
      <c r="D872" t="s">
        <v>549</v>
      </c>
      <c r="F872">
        <v>13.05</v>
      </c>
      <c r="H872" s="6">
        <f t="shared" ref="H872:H877" si="48">F872</f>
        <v>13.05</v>
      </c>
      <c r="I872" s="31" t="e">
        <f>VLOOKUP(A872,'Synthèse des ventes 2022'!$A$1:$C$535,3,FALSE)</f>
        <v>#N/A</v>
      </c>
      <c r="J872">
        <v>19.579999999999998</v>
      </c>
      <c r="K872" s="6">
        <f t="shared" ref="K872:K877" si="49">H872*M872</f>
        <v>19.575000000000003</v>
      </c>
      <c r="L872">
        <v>1.5003831000000001</v>
      </c>
      <c r="M872" s="6">
        <v>1.5</v>
      </c>
      <c r="O872">
        <v>23.5</v>
      </c>
      <c r="P872" s="6">
        <f t="shared" si="43"/>
        <v>23.490000000000002</v>
      </c>
    </row>
    <row r="873" spans="1:18" x14ac:dyDescent="0.25">
      <c r="A873" t="s">
        <v>580</v>
      </c>
      <c r="B873" t="s">
        <v>32</v>
      </c>
      <c r="C873" t="s">
        <v>581</v>
      </c>
      <c r="D873" t="s">
        <v>549</v>
      </c>
      <c r="F873">
        <v>18.670000000000002</v>
      </c>
      <c r="H873" s="6">
        <f t="shared" si="48"/>
        <v>18.670000000000002</v>
      </c>
      <c r="I873" s="31" t="e">
        <f>VLOOKUP(A873,'Synthèse des ventes 2022'!$A$1:$C$535,3,FALSE)</f>
        <v>#N/A</v>
      </c>
      <c r="J873">
        <v>26.6</v>
      </c>
      <c r="K873" s="6">
        <f t="shared" si="49"/>
        <v>26.511400000000002</v>
      </c>
      <c r="L873">
        <v>1.4247456000000001</v>
      </c>
      <c r="M873" s="6">
        <v>1.42</v>
      </c>
      <c r="O873">
        <v>31.92</v>
      </c>
      <c r="P873" s="6">
        <f t="shared" si="43"/>
        <v>31.813680000000002</v>
      </c>
    </row>
    <row r="874" spans="1:18" x14ac:dyDescent="0.25">
      <c r="A874" t="s">
        <v>1092</v>
      </c>
      <c r="B874" t="s">
        <v>32</v>
      </c>
      <c r="C874" t="s">
        <v>1093</v>
      </c>
      <c r="D874" t="s">
        <v>549</v>
      </c>
      <c r="F874">
        <v>12.36</v>
      </c>
      <c r="H874" s="6">
        <f t="shared" si="48"/>
        <v>12.36</v>
      </c>
      <c r="I874" s="31" t="e">
        <f>VLOOKUP(A874,'Synthèse des ventes 2022'!$A$1:$C$535,3,FALSE)</f>
        <v>#N/A</v>
      </c>
      <c r="J874">
        <v>21.28</v>
      </c>
      <c r="K874" s="6">
        <f t="shared" si="49"/>
        <v>21.63</v>
      </c>
      <c r="L874">
        <v>1.7216828</v>
      </c>
      <c r="M874" s="6">
        <v>1.75</v>
      </c>
      <c r="O874">
        <v>25.54</v>
      </c>
      <c r="P874" s="6">
        <f t="shared" si="43"/>
        <v>25.956</v>
      </c>
    </row>
    <row r="875" spans="1:18" x14ac:dyDescent="0.25">
      <c r="A875" t="s">
        <v>1094</v>
      </c>
      <c r="B875" t="s">
        <v>32</v>
      </c>
      <c r="C875" t="s">
        <v>1095</v>
      </c>
      <c r="D875" t="s">
        <v>549</v>
      </c>
      <c r="F875">
        <v>2.88</v>
      </c>
      <c r="H875" s="6">
        <f t="shared" si="48"/>
        <v>2.88</v>
      </c>
      <c r="I875" s="31" t="e">
        <f>VLOOKUP(A875,'Synthèse des ventes 2022'!$A$1:$C$535,3,FALSE)</f>
        <v>#N/A</v>
      </c>
      <c r="J875">
        <v>4.49</v>
      </c>
      <c r="K875" s="6">
        <f t="shared" si="49"/>
        <v>4.4639999999999995</v>
      </c>
      <c r="L875">
        <v>1.5590278</v>
      </c>
      <c r="M875" s="6">
        <v>1.55</v>
      </c>
      <c r="O875">
        <v>5.39</v>
      </c>
      <c r="P875" s="6">
        <f t="shared" si="43"/>
        <v>5.3567999999999989</v>
      </c>
    </row>
    <row r="876" spans="1:18" x14ac:dyDescent="0.25">
      <c r="A876" t="s">
        <v>1562</v>
      </c>
      <c r="B876" t="s">
        <v>32</v>
      </c>
      <c r="C876" t="s">
        <v>1563</v>
      </c>
      <c r="D876" t="s">
        <v>549</v>
      </c>
      <c r="F876">
        <v>19.18</v>
      </c>
      <c r="H876" s="6">
        <f t="shared" si="48"/>
        <v>19.18</v>
      </c>
      <c r="I876" s="31" t="e">
        <f>VLOOKUP(A876,'Synthèse des ventes 2022'!$A$1:$C$535,3,FALSE)</f>
        <v>#N/A</v>
      </c>
      <c r="J876">
        <v>28.77</v>
      </c>
      <c r="K876" s="6">
        <f t="shared" si="49"/>
        <v>28.77</v>
      </c>
      <c r="L876">
        <v>1.5</v>
      </c>
      <c r="M876" s="6">
        <v>1.5</v>
      </c>
      <c r="O876">
        <v>34.520000000000003</v>
      </c>
      <c r="P876" s="6">
        <f t="shared" si="43"/>
        <v>34.524000000000001</v>
      </c>
    </row>
    <row r="877" spans="1:18" x14ac:dyDescent="0.25">
      <c r="A877" t="s">
        <v>1715</v>
      </c>
      <c r="B877" t="s">
        <v>32</v>
      </c>
      <c r="C877" t="s">
        <v>1716</v>
      </c>
      <c r="D877" t="s">
        <v>549</v>
      </c>
      <c r="F877">
        <v>4.2309999999999999</v>
      </c>
      <c r="H877" s="6">
        <f t="shared" si="48"/>
        <v>4.2309999999999999</v>
      </c>
      <c r="I877" s="31" t="e">
        <f>VLOOKUP(A877,'Synthèse des ventes 2022'!$A$1:$C$535,3,FALSE)</f>
        <v>#N/A</v>
      </c>
      <c r="J877">
        <v>6.14</v>
      </c>
      <c r="K877" s="6">
        <f t="shared" si="49"/>
        <v>6.1349499999999999</v>
      </c>
      <c r="L877">
        <v>1.4511936000000001</v>
      </c>
      <c r="M877" s="6">
        <v>1.45</v>
      </c>
      <c r="O877">
        <v>7.3680000000000003</v>
      </c>
      <c r="P877" s="6">
        <f t="shared" si="43"/>
        <v>7.3619399999999997</v>
      </c>
    </row>
    <row r="878" spans="1:18" x14ac:dyDescent="0.25">
      <c r="A878" s="3" t="s">
        <v>425</v>
      </c>
      <c r="B878" s="3" t="s">
        <v>32</v>
      </c>
      <c r="C878" s="3" t="s">
        <v>426</v>
      </c>
      <c r="D878" s="3" t="s">
        <v>427</v>
      </c>
      <c r="E878" s="3">
        <v>1</v>
      </c>
      <c r="F878" s="3">
        <v>54.1</v>
      </c>
      <c r="G878" s="10"/>
      <c r="H878" s="7">
        <v>52.4</v>
      </c>
      <c r="I878" s="32">
        <f>VLOOKUP(A878,'Synthèse des ventes 2022'!$A$1:$C$535,3,FALSE)</f>
        <v>57</v>
      </c>
      <c r="J878" s="3">
        <v>84.6</v>
      </c>
      <c r="K878" s="7">
        <f>H878*M878</f>
        <v>78.599999999999994</v>
      </c>
      <c r="L878" s="3">
        <v>1.5637707999999999</v>
      </c>
      <c r="M878" s="7">
        <v>1.5</v>
      </c>
      <c r="N878" s="3"/>
      <c r="O878" s="3">
        <v>101.52</v>
      </c>
      <c r="P878" s="7">
        <f t="shared" si="43"/>
        <v>94.32</v>
      </c>
    </row>
    <row r="879" spans="1:18" x14ac:dyDescent="0.25">
      <c r="A879" s="3" t="s">
        <v>492</v>
      </c>
      <c r="B879" s="3" t="s">
        <v>32</v>
      </c>
      <c r="C879" s="3" t="s">
        <v>493</v>
      </c>
      <c r="D879" s="3" t="s">
        <v>427</v>
      </c>
      <c r="E879" s="3">
        <v>1</v>
      </c>
      <c r="F879" s="3">
        <v>42.4</v>
      </c>
      <c r="G879" s="10"/>
      <c r="H879" s="7">
        <v>42.4</v>
      </c>
      <c r="I879" s="32">
        <f>VLOOKUP(A879,'Synthèse des ventes 2022'!$A$1:$C$535,3,FALSE)</f>
        <v>43</v>
      </c>
      <c r="J879" s="3">
        <v>63.6</v>
      </c>
      <c r="K879" s="7">
        <f>+H879*M879</f>
        <v>63.599999999999994</v>
      </c>
      <c r="L879" s="3">
        <v>1.5</v>
      </c>
      <c r="M879" s="7">
        <v>1.5</v>
      </c>
      <c r="N879" s="3"/>
      <c r="O879" s="3">
        <v>76.319999999999993</v>
      </c>
      <c r="P879" s="7">
        <f t="shared" si="43"/>
        <v>76.319999999999993</v>
      </c>
    </row>
    <row r="880" spans="1:18" x14ac:dyDescent="0.25">
      <c r="A880" s="3" t="s">
        <v>498</v>
      </c>
      <c r="B880" s="3" t="s">
        <v>32</v>
      </c>
      <c r="C880" s="3" t="s">
        <v>499</v>
      </c>
      <c r="D880" s="3" t="s">
        <v>427</v>
      </c>
      <c r="E880" s="3">
        <v>1</v>
      </c>
      <c r="F880" s="3">
        <v>31.3</v>
      </c>
      <c r="G880" s="10"/>
      <c r="H880" s="7">
        <v>30.4</v>
      </c>
      <c r="I880" s="32">
        <f>VLOOKUP(A880,'Synthèse des ventes 2022'!$A$1:$C$535,3,FALSE)</f>
        <v>219</v>
      </c>
      <c r="J880" s="3">
        <v>48.9</v>
      </c>
      <c r="K880" s="7">
        <f>H880*M880</f>
        <v>45.599999999999994</v>
      </c>
      <c r="L880" s="3">
        <v>1.5623003</v>
      </c>
      <c r="M880" s="7">
        <v>1.5</v>
      </c>
      <c r="N880" s="3"/>
      <c r="O880" s="3">
        <v>58.68</v>
      </c>
      <c r="P880" s="7">
        <f t="shared" si="43"/>
        <v>54.719999999999992</v>
      </c>
    </row>
    <row r="881" spans="1:19" x14ac:dyDescent="0.25">
      <c r="A881" s="3" t="s">
        <v>500</v>
      </c>
      <c r="B881" s="3" t="s">
        <v>32</v>
      </c>
      <c r="C881" s="3" t="s">
        <v>501</v>
      </c>
      <c r="D881" s="3" t="s">
        <v>427</v>
      </c>
      <c r="E881" s="3">
        <v>1</v>
      </c>
      <c r="F881" s="3">
        <v>38.4</v>
      </c>
      <c r="G881" s="10"/>
      <c r="H881" s="7">
        <v>37.4</v>
      </c>
      <c r="I881" s="32">
        <f>VLOOKUP(A881,'Synthèse des ventes 2022'!$A$1:$C$535,3,FALSE)</f>
        <v>219</v>
      </c>
      <c r="J881" s="3">
        <v>60</v>
      </c>
      <c r="K881" s="7">
        <f>H881*M881</f>
        <v>56.099999999999994</v>
      </c>
      <c r="L881" s="3">
        <v>1.5625</v>
      </c>
      <c r="M881" s="7">
        <v>1.5</v>
      </c>
      <c r="N881" s="3"/>
      <c r="O881" s="3">
        <v>72</v>
      </c>
      <c r="P881" s="7">
        <f t="shared" si="43"/>
        <v>67.319999999999993</v>
      </c>
    </row>
    <row r="882" spans="1:19" x14ac:dyDescent="0.25">
      <c r="A882" s="3" t="s">
        <v>1965</v>
      </c>
      <c r="B882" s="3" t="s">
        <v>32</v>
      </c>
      <c r="C882" s="3" t="s">
        <v>1966</v>
      </c>
      <c r="D882" s="3" t="s">
        <v>427</v>
      </c>
      <c r="E882" s="3">
        <v>1</v>
      </c>
      <c r="F882" s="3">
        <v>51.8</v>
      </c>
      <c r="G882" s="10"/>
      <c r="H882" s="7">
        <v>51.7</v>
      </c>
      <c r="I882" s="32" t="e">
        <f>VLOOKUP(A882,'Synthèse des ventes 2022'!$A$1:$C$535,3,FALSE)</f>
        <v>#N/A</v>
      </c>
      <c r="J882" s="3">
        <v>97.48</v>
      </c>
      <c r="K882" s="7">
        <f>H882*M882</f>
        <v>77.550000000000011</v>
      </c>
      <c r="L882" s="3">
        <v>1.8818533</v>
      </c>
      <c r="M882" s="7">
        <v>1.5</v>
      </c>
      <c r="N882" s="3"/>
      <c r="O882" s="3">
        <v>116.976</v>
      </c>
      <c r="P882" s="7">
        <f t="shared" si="43"/>
        <v>93.060000000000016</v>
      </c>
    </row>
    <row r="883" spans="1:19" x14ac:dyDescent="0.25">
      <c r="A883" t="s">
        <v>109</v>
      </c>
      <c r="B883" t="s">
        <v>20</v>
      </c>
      <c r="C883" t="s">
        <v>110</v>
      </c>
      <c r="D883" t="s">
        <v>111</v>
      </c>
      <c r="E883" t="s">
        <v>36</v>
      </c>
      <c r="F883">
        <v>6.35</v>
      </c>
      <c r="H883" s="6">
        <f>F883</f>
        <v>6.35</v>
      </c>
      <c r="I883" s="31">
        <f>VLOOKUP(A883,'Synthèse des ventes 2022'!$A$1:$C$535,3,FALSE)</f>
        <v>13</v>
      </c>
      <c r="J883">
        <v>10.16</v>
      </c>
      <c r="K883" s="6">
        <f>H883*M883</f>
        <v>10.16</v>
      </c>
      <c r="L883">
        <v>1.6</v>
      </c>
      <c r="M883" s="6">
        <v>1.6</v>
      </c>
      <c r="O883">
        <v>12.19</v>
      </c>
      <c r="P883" s="6">
        <f t="shared" si="43"/>
        <v>12.192</v>
      </c>
    </row>
    <row r="884" spans="1:19" x14ac:dyDescent="0.25">
      <c r="A884" t="s">
        <v>122</v>
      </c>
      <c r="B884" t="s">
        <v>20</v>
      </c>
      <c r="C884" t="s">
        <v>123</v>
      </c>
      <c r="D884" t="s">
        <v>111</v>
      </c>
      <c r="E884" t="s">
        <v>36</v>
      </c>
      <c r="F884">
        <v>6.35</v>
      </c>
      <c r="H884" s="6">
        <f>F884</f>
        <v>6.35</v>
      </c>
      <c r="I884" s="31">
        <f>VLOOKUP(A884,'Synthèse des ventes 2022'!$A$1:$C$535,3,FALSE)</f>
        <v>2</v>
      </c>
      <c r="J884">
        <v>10.16</v>
      </c>
      <c r="K884" s="6">
        <f>H884*M884</f>
        <v>10.16</v>
      </c>
      <c r="L884">
        <v>1.6</v>
      </c>
      <c r="M884" s="6">
        <v>1.6</v>
      </c>
      <c r="O884">
        <v>12.19</v>
      </c>
      <c r="P884" s="6">
        <f t="shared" si="43"/>
        <v>12.192</v>
      </c>
    </row>
    <row r="885" spans="1:19" x14ac:dyDescent="0.25">
      <c r="A885" t="s">
        <v>802</v>
      </c>
      <c r="B885" t="s">
        <v>43</v>
      </c>
      <c r="C885" t="s">
        <v>803</v>
      </c>
      <c r="D885" t="s">
        <v>111</v>
      </c>
      <c r="F885">
        <v>6.61</v>
      </c>
      <c r="H885" s="6">
        <f>F885</f>
        <v>6.61</v>
      </c>
      <c r="I885" s="31">
        <f>VLOOKUP(A885,'Synthèse des ventes 2022'!$A$1:$C$535,3,FALSE)</f>
        <v>86</v>
      </c>
      <c r="J885">
        <v>8.7899999999999991</v>
      </c>
      <c r="K885" s="6">
        <f>M885*H885</f>
        <v>8.7913000000000014</v>
      </c>
      <c r="L885">
        <v>1.3298033</v>
      </c>
      <c r="M885" s="6">
        <v>1.33</v>
      </c>
      <c r="O885">
        <v>10.55</v>
      </c>
      <c r="P885" s="6">
        <f t="shared" si="43"/>
        <v>10.549560000000001</v>
      </c>
    </row>
    <row r="886" spans="1:19" x14ac:dyDescent="0.25">
      <c r="A886" t="s">
        <v>841</v>
      </c>
      <c r="B886" t="s">
        <v>20</v>
      </c>
      <c r="C886" t="s">
        <v>842</v>
      </c>
      <c r="D886" t="s">
        <v>111</v>
      </c>
      <c r="E886" t="s">
        <v>36</v>
      </c>
      <c r="F886">
        <v>18.7</v>
      </c>
      <c r="H886" s="6">
        <f>F886</f>
        <v>18.7</v>
      </c>
      <c r="I886" s="31">
        <f>VLOOKUP(A886,'Synthèse des ventes 2022'!$A$1:$C$535,3,FALSE)</f>
        <v>10</v>
      </c>
      <c r="J886">
        <v>24.87</v>
      </c>
      <c r="K886" s="6">
        <f t="shared" ref="K886:K894" si="50">H886*M886</f>
        <v>24.870999999999999</v>
      </c>
      <c r="L886">
        <v>1.3299464999999999</v>
      </c>
      <c r="M886" s="6">
        <v>1.33</v>
      </c>
      <c r="O886">
        <v>29.84</v>
      </c>
      <c r="P886" s="6">
        <f t="shared" si="43"/>
        <v>29.845199999999998</v>
      </c>
    </row>
    <row r="887" spans="1:19" x14ac:dyDescent="0.25">
      <c r="A887" t="s">
        <v>879</v>
      </c>
      <c r="B887" t="s">
        <v>43</v>
      </c>
      <c r="C887" t="s">
        <v>880</v>
      </c>
      <c r="D887" t="s">
        <v>111</v>
      </c>
      <c r="F887">
        <v>3.9</v>
      </c>
      <c r="H887" s="6">
        <v>3.9</v>
      </c>
      <c r="I887" s="31" t="e">
        <f>VLOOKUP(A887,'Synthèse des ventes 2022'!$A$1:$C$535,3,FALSE)</f>
        <v>#N/A</v>
      </c>
      <c r="J887">
        <v>4.88</v>
      </c>
      <c r="K887" s="6">
        <f t="shared" si="50"/>
        <v>4.875</v>
      </c>
      <c r="L887">
        <v>1.2512821000000001</v>
      </c>
      <c r="M887" s="6">
        <v>1.25</v>
      </c>
      <c r="O887">
        <v>5.86</v>
      </c>
      <c r="P887" s="6">
        <f t="shared" si="43"/>
        <v>5.85</v>
      </c>
    </row>
    <row r="888" spans="1:19" x14ac:dyDescent="0.25">
      <c r="A888" t="s">
        <v>1132</v>
      </c>
      <c r="B888" t="s">
        <v>20</v>
      </c>
      <c r="C888" t="s">
        <v>1133</v>
      </c>
      <c r="D888" t="s">
        <v>111</v>
      </c>
      <c r="E888" t="s">
        <v>36</v>
      </c>
      <c r="F888">
        <v>6.35</v>
      </c>
      <c r="H888" s="6">
        <f>F888</f>
        <v>6.35</v>
      </c>
      <c r="I888" s="31">
        <f>VLOOKUP(A888,'Synthèse des ventes 2022'!$A$1:$C$535,3,FALSE)</f>
        <v>11</v>
      </c>
      <c r="J888">
        <v>10.16</v>
      </c>
      <c r="K888" s="6">
        <f t="shared" si="50"/>
        <v>10.16</v>
      </c>
      <c r="L888">
        <v>1.6</v>
      </c>
      <c r="M888" s="6">
        <v>1.6</v>
      </c>
      <c r="O888">
        <v>12.19</v>
      </c>
      <c r="P888" s="6">
        <f t="shared" si="43"/>
        <v>12.192</v>
      </c>
    </row>
    <row r="889" spans="1:19" x14ac:dyDescent="0.25">
      <c r="A889" t="s">
        <v>1364</v>
      </c>
      <c r="B889" t="s">
        <v>20</v>
      </c>
      <c r="C889" t="s">
        <v>1365</v>
      </c>
      <c r="D889" t="s">
        <v>111</v>
      </c>
      <c r="E889" t="s">
        <v>36</v>
      </c>
      <c r="F889">
        <v>8.1999999999999993</v>
      </c>
      <c r="H889" s="6">
        <f>F889</f>
        <v>8.1999999999999993</v>
      </c>
      <c r="I889" s="31">
        <f>VLOOKUP(A889,'Synthèse des ventes 2022'!$A$1:$C$535,3,FALSE)</f>
        <v>78</v>
      </c>
      <c r="J889">
        <v>10.25</v>
      </c>
      <c r="K889" s="6">
        <f t="shared" si="50"/>
        <v>10.25</v>
      </c>
      <c r="L889">
        <v>1.25</v>
      </c>
      <c r="M889" s="6">
        <v>1.25</v>
      </c>
      <c r="O889">
        <v>12.3</v>
      </c>
      <c r="P889" s="6">
        <f t="shared" si="43"/>
        <v>12.299999999999999</v>
      </c>
    </row>
    <row r="890" spans="1:19" x14ac:dyDescent="0.25">
      <c r="A890" t="s">
        <v>1814</v>
      </c>
      <c r="B890" t="s">
        <v>20</v>
      </c>
      <c r="C890" t="s">
        <v>1815</v>
      </c>
      <c r="D890" t="s">
        <v>111</v>
      </c>
      <c r="F890">
        <v>17.63</v>
      </c>
      <c r="H890" s="6">
        <f>F890</f>
        <v>17.63</v>
      </c>
      <c r="I890" s="31">
        <f>VLOOKUP(A890,'Synthèse des ventes 2022'!$A$1:$C$535,3,FALSE)</f>
        <v>45</v>
      </c>
      <c r="J890">
        <v>22.91</v>
      </c>
      <c r="K890" s="6">
        <f t="shared" si="50"/>
        <v>22.919</v>
      </c>
      <c r="L890">
        <v>1.2994895</v>
      </c>
      <c r="M890" s="6">
        <v>1.3</v>
      </c>
      <c r="O890">
        <v>27.492000000000001</v>
      </c>
      <c r="P890" s="6">
        <f t="shared" si="43"/>
        <v>27.502800000000001</v>
      </c>
    </row>
    <row r="891" spans="1:19" x14ac:dyDescent="0.25">
      <c r="A891" t="s">
        <v>2226</v>
      </c>
      <c r="B891" t="s">
        <v>32</v>
      </c>
      <c r="C891" t="s">
        <v>2227</v>
      </c>
      <c r="D891" t="s">
        <v>2228</v>
      </c>
      <c r="F891">
        <v>313.39999999999998</v>
      </c>
      <c r="G891" s="16"/>
      <c r="H891" s="6">
        <f>F891</f>
        <v>313.39999999999998</v>
      </c>
      <c r="I891" s="31" t="e">
        <f>VLOOKUP(A891,'Synthèse des ventes 2022'!$A$1:$C$535,3,FALSE)</f>
        <v>#N/A</v>
      </c>
      <c r="J891">
        <v>470.1</v>
      </c>
      <c r="K891" s="6">
        <f t="shared" si="50"/>
        <v>470.09999999999997</v>
      </c>
      <c r="L891">
        <v>1.5</v>
      </c>
      <c r="M891" s="6">
        <v>1.5</v>
      </c>
      <c r="O891">
        <v>564.12</v>
      </c>
      <c r="P891" s="6">
        <f t="shared" si="43"/>
        <v>564.11999999999989</v>
      </c>
    </row>
    <row r="892" spans="1:19" x14ac:dyDescent="0.25">
      <c r="A892" s="3" t="s">
        <v>73</v>
      </c>
      <c r="B892" s="3" t="s">
        <v>20</v>
      </c>
      <c r="C892" s="3" t="s">
        <v>74</v>
      </c>
      <c r="D892" s="3" t="s">
        <v>75</v>
      </c>
      <c r="E892" s="3">
        <v>1</v>
      </c>
      <c r="F892" s="3">
        <v>4.9000000000000004</v>
      </c>
      <c r="G892" s="10"/>
      <c r="H892" s="7">
        <v>5.09</v>
      </c>
      <c r="I892" s="32" t="e">
        <f>VLOOKUP(A892,'Synthèse des ventes 2022'!$A$1:$C$535,3,FALSE)</f>
        <v>#N/A</v>
      </c>
      <c r="J892" s="3">
        <v>6.52</v>
      </c>
      <c r="K892" s="15">
        <f t="shared" si="50"/>
        <v>6.7697000000000003</v>
      </c>
      <c r="L892" s="3">
        <v>1.3306122</v>
      </c>
      <c r="M892" s="7">
        <v>1.33</v>
      </c>
      <c r="N892" s="3"/>
      <c r="O892" s="3">
        <v>7.82</v>
      </c>
      <c r="P892" s="7">
        <f t="shared" si="43"/>
        <v>8.12364</v>
      </c>
    </row>
    <row r="893" spans="1:19" x14ac:dyDescent="0.25">
      <c r="A893" s="3" t="s">
        <v>80</v>
      </c>
      <c r="B893" s="3" t="s">
        <v>20</v>
      </c>
      <c r="C893" s="3" t="s">
        <v>81</v>
      </c>
      <c r="D893" s="3" t="s">
        <v>75</v>
      </c>
      <c r="E893" s="3">
        <v>1</v>
      </c>
      <c r="F893" s="3">
        <v>2.95</v>
      </c>
      <c r="G893" s="10"/>
      <c r="H893" s="7">
        <v>3.06</v>
      </c>
      <c r="I893" s="32">
        <f>VLOOKUP(A893,'Synthèse des ventes 2022'!$A$1:$C$535,3,FALSE)</f>
        <v>7</v>
      </c>
      <c r="J893" s="3">
        <v>8.85</v>
      </c>
      <c r="K893" s="15">
        <f t="shared" si="50"/>
        <v>9.18</v>
      </c>
      <c r="L893" s="3">
        <v>3</v>
      </c>
      <c r="M893" s="7">
        <v>3</v>
      </c>
      <c r="N893" s="3"/>
      <c r="O893" s="3">
        <v>10.62</v>
      </c>
      <c r="P893" s="7">
        <f t="shared" si="43"/>
        <v>11.016</v>
      </c>
    </row>
    <row r="894" spans="1:19" x14ac:dyDescent="0.25">
      <c r="A894" s="3" t="s">
        <v>88</v>
      </c>
      <c r="B894" s="3" t="s">
        <v>20</v>
      </c>
      <c r="C894" s="3" t="s">
        <v>89</v>
      </c>
      <c r="D894" s="3" t="s">
        <v>75</v>
      </c>
      <c r="E894" s="3"/>
      <c r="F894" s="3">
        <v>3.17</v>
      </c>
      <c r="G894" s="10"/>
      <c r="H894" s="7">
        <v>2.98</v>
      </c>
      <c r="I894" s="32">
        <f>VLOOKUP(A894,'Synthèse des ventes 2022'!$A$1:$C$535,3,FALSE)</f>
        <v>298</v>
      </c>
      <c r="J894" s="3">
        <v>6.34</v>
      </c>
      <c r="K894" s="15">
        <f t="shared" si="50"/>
        <v>5.96</v>
      </c>
      <c r="L894" s="3">
        <v>2</v>
      </c>
      <c r="M894" s="7">
        <v>2</v>
      </c>
      <c r="N894" s="3"/>
      <c r="O894" s="3">
        <v>7.61</v>
      </c>
      <c r="P894" s="7">
        <f t="shared" si="43"/>
        <v>7.1520000000000001</v>
      </c>
      <c r="S894">
        <v>1</v>
      </c>
    </row>
    <row r="895" spans="1:19" x14ac:dyDescent="0.25">
      <c r="A895" s="3" t="s">
        <v>294</v>
      </c>
      <c r="B895" s="3" t="s">
        <v>43</v>
      </c>
      <c r="C895" s="3" t="s">
        <v>295</v>
      </c>
      <c r="D895" s="3" t="s">
        <v>75</v>
      </c>
      <c r="E895" s="3"/>
      <c r="F895" s="3">
        <v>0</v>
      </c>
      <c r="G895" s="10"/>
      <c r="H895" s="7"/>
      <c r="I895" s="32" t="e">
        <f>VLOOKUP(A895,'Synthèse des ventes 2022'!$A$1:$C$535,3,FALSE)</f>
        <v>#N/A</v>
      </c>
      <c r="J895" s="3">
        <v>0</v>
      </c>
      <c r="K895" s="7" t="str">
        <f>IF(H895="","",H895*L895)</f>
        <v/>
      </c>
      <c r="L895" s="3">
        <v>0</v>
      </c>
      <c r="M895" s="7"/>
      <c r="N895" s="3">
        <v>1</v>
      </c>
      <c r="O895" s="3">
        <v>0</v>
      </c>
      <c r="P895" s="7" t="str">
        <f t="shared" si="43"/>
        <v/>
      </c>
    </row>
    <row r="896" spans="1:19" x14ac:dyDescent="0.25">
      <c r="A896" s="3" t="s">
        <v>352</v>
      </c>
      <c r="B896" s="3" t="s">
        <v>20</v>
      </c>
      <c r="C896" s="3" t="s">
        <v>353</v>
      </c>
      <c r="D896" s="3" t="s">
        <v>75</v>
      </c>
      <c r="E896" s="3" t="s">
        <v>36</v>
      </c>
      <c r="F896" s="3">
        <v>58.72</v>
      </c>
      <c r="G896" s="10"/>
      <c r="H896" s="7"/>
      <c r="I896" s="32" t="e">
        <f>VLOOKUP(A896,'Synthèse des ventes 2022'!$A$1:$C$535,3,FALSE)</f>
        <v>#N/A</v>
      </c>
      <c r="J896" s="3">
        <v>88.08</v>
      </c>
      <c r="K896" s="7" t="str">
        <f>IF(H896="","",H896*L896)</f>
        <v/>
      </c>
      <c r="L896" s="3">
        <v>1.5</v>
      </c>
      <c r="M896" s="7"/>
      <c r="N896" s="3"/>
      <c r="O896" s="3">
        <v>105.7</v>
      </c>
      <c r="P896" s="7" t="str">
        <f t="shared" si="43"/>
        <v/>
      </c>
    </row>
    <row r="897" spans="1:16" x14ac:dyDescent="0.25">
      <c r="A897" s="3" t="s">
        <v>556</v>
      </c>
      <c r="B897" s="3" t="s">
        <v>20</v>
      </c>
      <c r="C897" s="3" t="s">
        <v>557</v>
      </c>
      <c r="D897" s="3" t="s">
        <v>75</v>
      </c>
      <c r="E897" s="3" t="s">
        <v>36</v>
      </c>
      <c r="F897" s="3">
        <v>15.14</v>
      </c>
      <c r="G897" s="10"/>
      <c r="H897" s="7">
        <v>15.97</v>
      </c>
      <c r="I897" s="32">
        <f>VLOOKUP(A897,'Synthèse des ventes 2022'!$A$1:$C$535,3,FALSE)</f>
        <v>29</v>
      </c>
      <c r="J897" s="3">
        <v>22.71</v>
      </c>
      <c r="K897" s="7">
        <f>H897*M897</f>
        <v>23.955000000000002</v>
      </c>
      <c r="L897" s="3">
        <v>1.5</v>
      </c>
      <c r="M897" s="7">
        <v>1.5</v>
      </c>
      <c r="N897" s="3"/>
      <c r="O897" s="3">
        <v>27.25</v>
      </c>
      <c r="P897" s="7">
        <f t="shared" si="43"/>
        <v>28.746000000000002</v>
      </c>
    </row>
    <row r="898" spans="1:16" x14ac:dyDescent="0.25">
      <c r="A898" s="3" t="s">
        <v>719</v>
      </c>
      <c r="B898" s="3" t="s">
        <v>20</v>
      </c>
      <c r="C898" s="3" t="s">
        <v>720</v>
      </c>
      <c r="D898" s="3" t="s">
        <v>75</v>
      </c>
      <c r="E898" s="3" t="s">
        <v>36</v>
      </c>
      <c r="F898" s="3">
        <v>9.24</v>
      </c>
      <c r="G898" s="10"/>
      <c r="H898" s="7">
        <v>9.75</v>
      </c>
      <c r="I898" s="32">
        <f>VLOOKUP(A898,'Synthèse des ventes 2022'!$A$1:$C$535,3,FALSE)</f>
        <v>6</v>
      </c>
      <c r="J898" s="3">
        <v>13.86</v>
      </c>
      <c r="K898" s="7">
        <f>H898*M898</f>
        <v>14.625</v>
      </c>
      <c r="L898" s="3">
        <v>1.5</v>
      </c>
      <c r="M898" s="7">
        <v>1.5</v>
      </c>
      <c r="N898" s="3"/>
      <c r="O898" s="3">
        <v>16.63</v>
      </c>
      <c r="P898" s="7">
        <f t="shared" si="43"/>
        <v>17.55</v>
      </c>
    </row>
    <row r="899" spans="1:16" x14ac:dyDescent="0.25">
      <c r="A899" s="3" t="s">
        <v>950</v>
      </c>
      <c r="B899" s="3" t="s">
        <v>20</v>
      </c>
      <c r="C899" s="3" t="s">
        <v>951</v>
      </c>
      <c r="D899" s="3" t="s">
        <v>75</v>
      </c>
      <c r="E899" s="3"/>
      <c r="F899" s="3">
        <v>3.88</v>
      </c>
      <c r="G899" s="10"/>
      <c r="H899" s="7">
        <v>3.69</v>
      </c>
      <c r="I899" s="32">
        <f>VLOOKUP(A899,'Synthèse des ventes 2022'!$A$1:$C$535,3,FALSE)</f>
        <v>18</v>
      </c>
      <c r="J899" s="3">
        <v>9.6999999999999993</v>
      </c>
      <c r="K899" s="7">
        <f>H899*M899</f>
        <v>9.2249999999999996</v>
      </c>
      <c r="L899" s="3">
        <v>2.5</v>
      </c>
      <c r="M899" s="7">
        <v>2.5</v>
      </c>
      <c r="N899" s="3"/>
      <c r="O899" s="3">
        <v>11.64</v>
      </c>
      <c r="P899" s="7">
        <f t="shared" ref="P899:P962" si="51">IF(K899="","",K899*1.2)</f>
        <v>11.069999999999999</v>
      </c>
    </row>
    <row r="900" spans="1:16" x14ac:dyDescent="0.25">
      <c r="A900" s="3" t="s">
        <v>1038</v>
      </c>
      <c r="B900" s="3" t="s">
        <v>20</v>
      </c>
      <c r="C900" s="3" t="s">
        <v>1039</v>
      </c>
      <c r="D900" s="3" t="s">
        <v>75</v>
      </c>
      <c r="E900" s="3" t="s">
        <v>36</v>
      </c>
      <c r="F900" s="3">
        <v>18.43</v>
      </c>
      <c r="G900" s="10"/>
      <c r="H900" s="7">
        <v>17.14</v>
      </c>
      <c r="I900" s="32">
        <f>VLOOKUP(A900,'Synthèse des ventes 2022'!$A$1:$C$535,3,FALSE)</f>
        <v>1087</v>
      </c>
      <c r="J900" s="3">
        <v>27.65</v>
      </c>
      <c r="K900" s="15">
        <f>H900*M900</f>
        <v>25.71</v>
      </c>
      <c r="L900" s="3">
        <v>1.5002713000000001</v>
      </c>
      <c r="M900" s="7">
        <v>1.5</v>
      </c>
      <c r="N900" s="3"/>
      <c r="O900" s="3">
        <v>33.18</v>
      </c>
      <c r="P900" s="7">
        <f t="shared" si="51"/>
        <v>30.852</v>
      </c>
    </row>
    <row r="901" spans="1:16" x14ac:dyDescent="0.25">
      <c r="A901" s="3" t="s">
        <v>1080</v>
      </c>
      <c r="B901" s="3" t="s">
        <v>20</v>
      </c>
      <c r="C901" s="3" t="s">
        <v>1081</v>
      </c>
      <c r="D901" s="3" t="s">
        <v>75</v>
      </c>
      <c r="E901" s="3" t="s">
        <v>36</v>
      </c>
      <c r="F901" s="3">
        <v>28.35</v>
      </c>
      <c r="G901" s="10"/>
      <c r="H901" s="7">
        <v>28.35</v>
      </c>
      <c r="I901" s="32">
        <f>VLOOKUP(A901,'Synthèse des ventes 2022'!$A$1:$C$535,3,FALSE)</f>
        <v>119</v>
      </c>
      <c r="J901" s="3">
        <v>42.53</v>
      </c>
      <c r="K901" s="7">
        <f>H901*M901</f>
        <v>42.525000000000006</v>
      </c>
      <c r="L901" s="3">
        <v>1.5001764</v>
      </c>
      <c r="M901" s="7">
        <v>1.5</v>
      </c>
      <c r="N901" s="3"/>
      <c r="O901" s="3">
        <v>51.04</v>
      </c>
      <c r="P901" s="7">
        <f t="shared" si="51"/>
        <v>51.030000000000008</v>
      </c>
    </row>
    <row r="902" spans="1:16" x14ac:dyDescent="0.25">
      <c r="A902" s="3" t="s">
        <v>1134</v>
      </c>
      <c r="B902" s="3" t="s">
        <v>43</v>
      </c>
      <c r="C902" s="3" t="s">
        <v>1135</v>
      </c>
      <c r="D902" s="3" t="s">
        <v>75</v>
      </c>
      <c r="E902" s="3"/>
      <c r="F902" s="3">
        <v>4.1100000000000003</v>
      </c>
      <c r="G902" s="10"/>
      <c r="H902" s="7"/>
      <c r="I902" s="32" t="e">
        <f>VLOOKUP(A902,'Synthèse des ventes 2022'!$A$1:$C$535,3,FALSE)</f>
        <v>#N/A</v>
      </c>
      <c r="J902" s="3">
        <v>7.5</v>
      </c>
      <c r="K902" s="7" t="str">
        <f>IF(H902="","",H902*L902)</f>
        <v/>
      </c>
      <c r="L902" s="3">
        <v>1.8248175</v>
      </c>
      <c r="M902" s="7"/>
      <c r="N902" s="3">
        <v>1</v>
      </c>
      <c r="O902" s="3">
        <v>9</v>
      </c>
      <c r="P902" s="7" t="str">
        <f t="shared" si="51"/>
        <v/>
      </c>
    </row>
    <row r="903" spans="1:16" x14ac:dyDescent="0.25">
      <c r="A903" s="3" t="s">
        <v>1503</v>
      </c>
      <c r="B903" s="3" t="s">
        <v>43</v>
      </c>
      <c r="C903" s="3" t="s">
        <v>1504</v>
      </c>
      <c r="D903" s="3" t="s">
        <v>75</v>
      </c>
      <c r="E903" s="3" t="s">
        <v>36</v>
      </c>
      <c r="F903" s="3">
        <v>29.35</v>
      </c>
      <c r="G903" s="10"/>
      <c r="H903" s="7"/>
      <c r="I903" s="32" t="e">
        <f>VLOOKUP(A903,'Synthèse des ventes 2022'!$A$1:$C$535,3,FALSE)</f>
        <v>#N/A</v>
      </c>
      <c r="J903" s="3">
        <v>44.03</v>
      </c>
      <c r="K903" s="7" t="str">
        <f>IF(H903="","",H903*L903)</f>
        <v/>
      </c>
      <c r="L903" s="3">
        <v>1.5001704</v>
      </c>
      <c r="M903" s="7"/>
      <c r="N903" s="3"/>
      <c r="O903" s="3">
        <v>52.84</v>
      </c>
      <c r="P903" s="7" t="str">
        <f t="shared" si="51"/>
        <v/>
      </c>
    </row>
    <row r="904" spans="1:16" x14ac:dyDescent="0.25">
      <c r="A904" s="3" t="s">
        <v>1506</v>
      </c>
      <c r="B904" s="3" t="s">
        <v>43</v>
      </c>
      <c r="C904" s="3" t="s">
        <v>1507</v>
      </c>
      <c r="D904" s="3" t="s">
        <v>75</v>
      </c>
      <c r="E904" s="3"/>
      <c r="F904" s="3">
        <v>0</v>
      </c>
      <c r="G904" s="10"/>
      <c r="H904" s="7"/>
      <c r="I904" s="32" t="e">
        <f>VLOOKUP(A904,'Synthèse des ventes 2022'!$A$1:$C$535,3,FALSE)</f>
        <v>#N/A</v>
      </c>
      <c r="J904" s="3">
        <v>0</v>
      </c>
      <c r="K904" s="7" t="str">
        <f>IF(H904="","",H904*L904)</f>
        <v/>
      </c>
      <c r="L904" s="3">
        <v>0</v>
      </c>
      <c r="M904" s="7"/>
      <c r="N904" s="3"/>
      <c r="O904" s="3">
        <v>0</v>
      </c>
      <c r="P904" s="7" t="str">
        <f t="shared" si="51"/>
        <v/>
      </c>
    </row>
    <row r="905" spans="1:16" x14ac:dyDescent="0.25">
      <c r="A905" s="3" t="s">
        <v>1522</v>
      </c>
      <c r="B905" s="3" t="s">
        <v>20</v>
      </c>
      <c r="C905" s="3" t="s">
        <v>1523</v>
      </c>
      <c r="D905" s="3" t="s">
        <v>75</v>
      </c>
      <c r="E905" s="3" t="s">
        <v>36</v>
      </c>
      <c r="F905" s="3">
        <v>13.79</v>
      </c>
      <c r="G905" s="10"/>
      <c r="H905" s="7">
        <v>12.83</v>
      </c>
      <c r="I905" s="32">
        <f>VLOOKUP(A905,'Synthèse des ventes 2022'!$A$1:$C$535,3,FALSE)</f>
        <v>10</v>
      </c>
      <c r="J905" s="3">
        <v>20.69</v>
      </c>
      <c r="K905" s="7">
        <f>H905*M905</f>
        <v>19.245000000000001</v>
      </c>
      <c r="L905" s="3">
        <v>1.5003626000000001</v>
      </c>
      <c r="M905" s="7">
        <v>1.5</v>
      </c>
      <c r="N905" s="3"/>
      <c r="O905" s="3">
        <v>24.83</v>
      </c>
      <c r="P905" s="7">
        <f t="shared" si="51"/>
        <v>23.094000000000001</v>
      </c>
    </row>
    <row r="906" spans="1:16" x14ac:dyDescent="0.25">
      <c r="A906" t="s">
        <v>1725</v>
      </c>
      <c r="B906" t="s">
        <v>32</v>
      </c>
      <c r="C906" t="s">
        <v>1726</v>
      </c>
      <c r="D906" t="s">
        <v>1727</v>
      </c>
      <c r="F906">
        <v>52.83</v>
      </c>
      <c r="H906" s="6">
        <f>F906</f>
        <v>52.83</v>
      </c>
      <c r="I906" s="31" t="e">
        <f>VLOOKUP(A906,'Synthèse des ventes 2022'!$A$1:$C$535,3,FALSE)</f>
        <v>#N/A</v>
      </c>
      <c r="J906">
        <v>84.53</v>
      </c>
      <c r="K906" s="6">
        <f>H906*M906</f>
        <v>84.528000000000006</v>
      </c>
      <c r="L906">
        <v>1.6000379</v>
      </c>
      <c r="M906" s="6">
        <v>1.6</v>
      </c>
      <c r="O906">
        <v>101.43600000000001</v>
      </c>
      <c r="P906" s="6">
        <f t="shared" si="51"/>
        <v>101.4336</v>
      </c>
    </row>
    <row r="907" spans="1:16" x14ac:dyDescent="0.25">
      <c r="A907" t="s">
        <v>2371</v>
      </c>
      <c r="B907">
        <v>0</v>
      </c>
      <c r="C907">
        <v>1</v>
      </c>
      <c r="D907" t="s">
        <v>18</v>
      </c>
      <c r="E907" t="s">
        <v>19</v>
      </c>
      <c r="F907">
        <v>0</v>
      </c>
      <c r="I907" s="31" t="e">
        <f>VLOOKUP(A907,'Synthèse des ventes 2022'!$A$1:$C$535,3,FALSE)</f>
        <v>#N/A</v>
      </c>
      <c r="K907" s="6" t="str">
        <f>IF(H907="","",H907*L907)</f>
        <v/>
      </c>
      <c r="N907">
        <v>0</v>
      </c>
      <c r="O907">
        <v>0</v>
      </c>
      <c r="P907" s="6" t="str">
        <f t="shared" si="51"/>
        <v/>
      </c>
    </row>
    <row r="908" spans="1:16" x14ac:dyDescent="0.25">
      <c r="A908" t="s">
        <v>1764</v>
      </c>
      <c r="B908" t="s">
        <v>32</v>
      </c>
      <c r="C908" t="s">
        <v>1765</v>
      </c>
      <c r="D908" t="s">
        <v>1766</v>
      </c>
      <c r="E908">
        <v>1</v>
      </c>
      <c r="F908">
        <v>2.61</v>
      </c>
      <c r="H908" s="6">
        <f>F908</f>
        <v>2.61</v>
      </c>
      <c r="I908" s="31" t="e">
        <f>VLOOKUP(A908,'Synthèse des ventes 2022'!$A$1:$C$535,3,FALSE)</f>
        <v>#N/A</v>
      </c>
      <c r="J908">
        <v>3.915</v>
      </c>
      <c r="K908" s="6">
        <f>H908*M908</f>
        <v>3.915</v>
      </c>
      <c r="L908">
        <v>1.5</v>
      </c>
      <c r="M908" s="6">
        <v>1.5</v>
      </c>
      <c r="O908">
        <v>4.6980000000000004</v>
      </c>
      <c r="P908" s="6">
        <f t="shared" si="51"/>
        <v>4.6979999999999995</v>
      </c>
    </row>
    <row r="909" spans="1:16" x14ac:dyDescent="0.25">
      <c r="A909" t="s">
        <v>728</v>
      </c>
      <c r="B909" t="s">
        <v>32</v>
      </c>
      <c r="C909" t="s">
        <v>729</v>
      </c>
      <c r="D909" t="s">
        <v>730</v>
      </c>
      <c r="F909">
        <v>2.42</v>
      </c>
      <c r="H909" s="6">
        <f>F909</f>
        <v>2.42</v>
      </c>
      <c r="I909" s="31" t="e">
        <f>VLOOKUP(A909,'Synthèse des ventes 2022'!$A$1:$C$535,3,FALSE)</f>
        <v>#N/A</v>
      </c>
      <c r="J909">
        <v>3.02</v>
      </c>
      <c r="K909" s="6">
        <f>H909*M909</f>
        <v>3.0249999999999999</v>
      </c>
      <c r="L909">
        <v>1.2479339</v>
      </c>
      <c r="M909" s="6">
        <v>1.25</v>
      </c>
      <c r="O909">
        <v>3.62</v>
      </c>
      <c r="P909" s="6">
        <f t="shared" si="51"/>
        <v>3.63</v>
      </c>
    </row>
    <row r="910" spans="1:16" x14ac:dyDescent="0.25">
      <c r="A910" t="s">
        <v>768</v>
      </c>
      <c r="B910" t="s">
        <v>20</v>
      </c>
      <c r="C910" t="s">
        <v>769</v>
      </c>
      <c r="D910" t="s">
        <v>730</v>
      </c>
      <c r="E910" t="s">
        <v>36</v>
      </c>
      <c r="F910">
        <v>25.95</v>
      </c>
      <c r="H910" s="6">
        <f>F910</f>
        <v>25.95</v>
      </c>
      <c r="I910" s="31" t="e">
        <f>VLOOKUP(A910,'Synthèse des ventes 2022'!$A$1:$C$535,3,FALSE)</f>
        <v>#N/A</v>
      </c>
      <c r="J910">
        <v>36.33</v>
      </c>
      <c r="K910" s="6">
        <f>H910*M910</f>
        <v>36.33</v>
      </c>
      <c r="L910">
        <v>1.4</v>
      </c>
      <c r="M910" s="6">
        <v>1.4</v>
      </c>
      <c r="O910">
        <v>43.6</v>
      </c>
      <c r="P910" s="6">
        <f t="shared" si="51"/>
        <v>43.595999999999997</v>
      </c>
    </row>
    <row r="911" spans="1:16" x14ac:dyDescent="0.25">
      <c r="A911" t="s">
        <v>1088</v>
      </c>
      <c r="B911" t="s">
        <v>20</v>
      </c>
      <c r="C911" t="s">
        <v>1089</v>
      </c>
      <c r="D911" t="s">
        <v>730</v>
      </c>
      <c r="F911">
        <v>10.8</v>
      </c>
      <c r="H911" s="6">
        <f>F911</f>
        <v>10.8</v>
      </c>
      <c r="I911" s="31">
        <f>VLOOKUP(A911,'Synthèse des ventes 2022'!$A$1:$C$535,3,FALSE)</f>
        <v>201</v>
      </c>
      <c r="J911">
        <v>21.6</v>
      </c>
      <c r="K911" s="6">
        <f>H911*M911</f>
        <v>21.6</v>
      </c>
      <c r="L911">
        <v>2</v>
      </c>
      <c r="M911" s="6">
        <v>2</v>
      </c>
      <c r="O911">
        <v>25.92</v>
      </c>
      <c r="P911" s="6">
        <f t="shared" si="51"/>
        <v>25.92</v>
      </c>
    </row>
    <row r="912" spans="1:16" x14ac:dyDescent="0.25">
      <c r="A912" t="s">
        <v>1090</v>
      </c>
      <c r="B912" t="s">
        <v>32</v>
      </c>
      <c r="C912" t="s">
        <v>1091</v>
      </c>
      <c r="D912" t="s">
        <v>730</v>
      </c>
      <c r="F912">
        <v>2.89</v>
      </c>
      <c r="H912" s="6">
        <f>F912</f>
        <v>2.89</v>
      </c>
      <c r="I912" s="31" t="e">
        <f>VLOOKUP(A912,'Synthèse des ventes 2022'!$A$1:$C$535,3,FALSE)</f>
        <v>#N/A</v>
      </c>
      <c r="J912">
        <v>4.01</v>
      </c>
      <c r="K912" s="6">
        <f>H912*M912</f>
        <v>4.0460000000000003</v>
      </c>
      <c r="L912">
        <v>1.3875432999999999</v>
      </c>
      <c r="M912" s="6">
        <v>1.4</v>
      </c>
      <c r="O912">
        <v>4.8099999999999996</v>
      </c>
      <c r="P912" s="6">
        <f t="shared" si="51"/>
        <v>4.8552</v>
      </c>
    </row>
    <row r="913" spans="1:20" x14ac:dyDescent="0.25">
      <c r="A913" t="s">
        <v>1647</v>
      </c>
      <c r="B913" t="s">
        <v>416</v>
      </c>
      <c r="C913" t="s">
        <v>1648</v>
      </c>
      <c r="D913" t="s">
        <v>730</v>
      </c>
      <c r="E913" t="s">
        <v>36</v>
      </c>
      <c r="F913">
        <v>2.36</v>
      </c>
      <c r="H913" s="6">
        <f>VLOOKUP(A913,NOMENCLATURE!$B$2:$O$4923,14,FALSE)</f>
        <v>1.452</v>
      </c>
      <c r="I913" s="31" t="e">
        <f>VLOOKUP(A913,'Synthèse des ventes 2022'!$A$1:$C$535,3,FALSE)</f>
        <v>#N/A</v>
      </c>
      <c r="J913">
        <v>3.31</v>
      </c>
      <c r="K913" s="6">
        <f>VLOOKUP(A913,NOMENCLATURE!$B$2:$L$4000,11,FALSE)</f>
        <v>3.3149999999999999</v>
      </c>
      <c r="L913">
        <v>1.4025424</v>
      </c>
      <c r="O913">
        <v>3.972</v>
      </c>
      <c r="P913" s="6">
        <f t="shared" si="51"/>
        <v>3.9779999999999998</v>
      </c>
    </row>
    <row r="914" spans="1:20" x14ac:dyDescent="0.25">
      <c r="A914" t="s">
        <v>1649</v>
      </c>
      <c r="B914" t="s">
        <v>416</v>
      </c>
      <c r="C914" t="s">
        <v>1650</v>
      </c>
      <c r="D914" t="s">
        <v>730</v>
      </c>
      <c r="E914" t="s">
        <v>36</v>
      </c>
      <c r="F914">
        <v>2.54</v>
      </c>
      <c r="H914" s="6">
        <f>VLOOKUP(A914,NOMENCLATURE!$B$2:$O$4923,14,FALSE)</f>
        <v>1.6456000000000002</v>
      </c>
      <c r="I914" s="31" t="e">
        <f>VLOOKUP(A914,'Synthèse des ventes 2022'!$A$1:$C$535,3,FALSE)</f>
        <v>#N/A</v>
      </c>
      <c r="J914">
        <v>3.55</v>
      </c>
      <c r="K914" s="6">
        <f>VLOOKUP(A914,NOMENCLATURE!$B$2:$L$4000,11,FALSE)</f>
        <v>3.5569999999999999</v>
      </c>
      <c r="L914">
        <v>1.3976378</v>
      </c>
      <c r="O914">
        <v>4.26</v>
      </c>
      <c r="P914" s="6">
        <f t="shared" si="51"/>
        <v>4.2683999999999997</v>
      </c>
      <c r="Q914">
        <v>1</v>
      </c>
    </row>
    <row r="915" spans="1:20" x14ac:dyDescent="0.25">
      <c r="A915" t="s">
        <v>2142</v>
      </c>
      <c r="B915" t="s">
        <v>416</v>
      </c>
      <c r="C915" t="s">
        <v>2143</v>
      </c>
      <c r="D915" t="s">
        <v>730</v>
      </c>
      <c r="F915">
        <v>0</v>
      </c>
      <c r="H915" s="6">
        <f>VLOOKUP(A915,NOMENCLATURE!$B$2:$O$4923,14,FALSE)</f>
        <v>0.121</v>
      </c>
      <c r="I915" s="31" t="e">
        <f>VLOOKUP(A915,'Synthèse des ventes 2022'!$A$1:$C$535,3,FALSE)</f>
        <v>#N/A</v>
      </c>
      <c r="J915">
        <v>0.89</v>
      </c>
      <c r="K915" s="6">
        <f>VLOOKUP(A915,NOMENCLATURE!$B$2:$L$4000,11,FALSE)</f>
        <v>0.90125</v>
      </c>
      <c r="L915">
        <v>0</v>
      </c>
      <c r="O915">
        <v>1.0680000000000001</v>
      </c>
      <c r="P915" s="6">
        <f t="shared" si="51"/>
        <v>1.0814999999999999</v>
      </c>
    </row>
    <row r="916" spans="1:20" x14ac:dyDescent="0.25">
      <c r="A916" t="s">
        <v>2229</v>
      </c>
      <c r="B916" t="s">
        <v>32</v>
      </c>
      <c r="C916" t="s">
        <v>2230</v>
      </c>
      <c r="D916" t="s">
        <v>2231</v>
      </c>
      <c r="F916">
        <v>579.04</v>
      </c>
      <c r="H916" s="6">
        <f>F916</f>
        <v>579.04</v>
      </c>
      <c r="I916" s="31" t="e">
        <f>VLOOKUP(A916,'Synthèse des ventes 2022'!$A$1:$C$535,3,FALSE)</f>
        <v>#N/A</v>
      </c>
      <c r="J916">
        <v>868.56</v>
      </c>
      <c r="K916" s="6">
        <f>H916*M916</f>
        <v>868.56</v>
      </c>
      <c r="L916">
        <v>1.5</v>
      </c>
      <c r="M916" s="6">
        <v>1.5</v>
      </c>
      <c r="O916" s="1">
        <v>1042.2719999999999</v>
      </c>
      <c r="P916" s="11">
        <f t="shared" si="51"/>
        <v>1042.2719999999999</v>
      </c>
    </row>
    <row r="917" spans="1:20" x14ac:dyDescent="0.25">
      <c r="A917" t="s">
        <v>1546</v>
      </c>
      <c r="B917" t="s">
        <v>32</v>
      </c>
      <c r="C917" t="s">
        <v>1547</v>
      </c>
      <c r="D917" t="s">
        <v>1548</v>
      </c>
      <c r="F917">
        <v>5.2</v>
      </c>
      <c r="H917" s="6">
        <f>F917</f>
        <v>5.2</v>
      </c>
      <c r="I917" s="31" t="e">
        <f>VLOOKUP(A917,'Synthèse des ventes 2022'!$A$1:$C$535,3,FALSE)</f>
        <v>#N/A</v>
      </c>
      <c r="J917">
        <v>5.72</v>
      </c>
      <c r="K917" s="6">
        <f>H917*M917</f>
        <v>5.7200000000000006</v>
      </c>
      <c r="L917">
        <v>1.1000000000000001</v>
      </c>
      <c r="M917" s="6">
        <v>1.1000000000000001</v>
      </c>
      <c r="N917">
        <v>1</v>
      </c>
      <c r="O917">
        <v>6.86</v>
      </c>
      <c r="P917" s="6">
        <f t="shared" si="51"/>
        <v>6.8640000000000008</v>
      </c>
    </row>
    <row r="918" spans="1:20" x14ac:dyDescent="0.25">
      <c r="A918" t="s">
        <v>1549</v>
      </c>
      <c r="B918" t="s">
        <v>32</v>
      </c>
      <c r="C918" t="s">
        <v>1550</v>
      </c>
      <c r="D918" t="s">
        <v>1548</v>
      </c>
      <c r="F918">
        <v>5</v>
      </c>
      <c r="H918" s="6">
        <f>F918</f>
        <v>5</v>
      </c>
      <c r="I918" s="31" t="e">
        <f>VLOOKUP(A918,'Synthèse des ventes 2022'!$A$1:$C$535,3,FALSE)</f>
        <v>#N/A</v>
      </c>
      <c r="J918">
        <v>5.5</v>
      </c>
      <c r="K918" s="6">
        <f>H918*M918</f>
        <v>5.5</v>
      </c>
      <c r="L918">
        <v>1.1000000000000001</v>
      </c>
      <c r="M918" s="6">
        <v>1.1000000000000001</v>
      </c>
      <c r="N918">
        <v>1</v>
      </c>
      <c r="O918">
        <v>6.6</v>
      </c>
      <c r="P918" s="6">
        <f t="shared" si="51"/>
        <v>6.6</v>
      </c>
    </row>
    <row r="919" spans="1:20" x14ac:dyDescent="0.25">
      <c r="A919" t="s">
        <v>1796</v>
      </c>
      <c r="B919" t="s">
        <v>43</v>
      </c>
      <c r="C919" t="s">
        <v>1797</v>
      </c>
      <c r="D919" t="s">
        <v>1548</v>
      </c>
      <c r="F919">
        <v>3.2</v>
      </c>
      <c r="I919" s="31" t="e">
        <f>VLOOKUP(A919,'Synthèse des ventes 2022'!$A$1:$C$535,3,FALSE)</f>
        <v>#N/A</v>
      </c>
      <c r="J919">
        <v>0</v>
      </c>
      <c r="K919" s="6" t="str">
        <f>IF(H919="","",H919*L919)</f>
        <v/>
      </c>
      <c r="L919">
        <v>0</v>
      </c>
      <c r="O919">
        <v>0</v>
      </c>
      <c r="P919" s="6" t="str">
        <f t="shared" si="51"/>
        <v/>
      </c>
    </row>
    <row r="920" spans="1:20" x14ac:dyDescent="0.25">
      <c r="A920" t="s">
        <v>1551</v>
      </c>
      <c r="B920" t="s">
        <v>43</v>
      </c>
      <c r="C920" t="s">
        <v>1552</v>
      </c>
      <c r="D920" t="s">
        <v>1553</v>
      </c>
      <c r="F920">
        <v>0</v>
      </c>
      <c r="I920" s="31" t="e">
        <f>VLOOKUP(A920,'Synthèse des ventes 2022'!$A$1:$C$535,3,FALSE)</f>
        <v>#N/A</v>
      </c>
      <c r="J920">
        <v>0</v>
      </c>
      <c r="K920" s="6" t="str">
        <f>IF(H920="","",H920*L920)</f>
        <v/>
      </c>
      <c r="L920">
        <v>0</v>
      </c>
      <c r="O920">
        <v>0</v>
      </c>
      <c r="P920" s="6" t="str">
        <f t="shared" si="51"/>
        <v/>
      </c>
    </row>
    <row r="921" spans="1:20" x14ac:dyDescent="0.25">
      <c r="A921" t="s">
        <v>1554</v>
      </c>
      <c r="B921" t="s">
        <v>43</v>
      </c>
      <c r="C921" t="s">
        <v>1555</v>
      </c>
      <c r="D921" t="s">
        <v>1553</v>
      </c>
      <c r="F921">
        <v>0</v>
      </c>
      <c r="I921" s="31" t="e">
        <f>VLOOKUP(A921,'Synthèse des ventes 2022'!$A$1:$C$535,3,FALSE)</f>
        <v>#N/A</v>
      </c>
      <c r="J921">
        <v>0</v>
      </c>
      <c r="K921" s="6" t="str">
        <f>IF(H921="","",H921*L921)</f>
        <v/>
      </c>
      <c r="L921">
        <v>0</v>
      </c>
      <c r="O921">
        <v>0</v>
      </c>
      <c r="P921" s="6" t="str">
        <f t="shared" si="51"/>
        <v/>
      </c>
    </row>
    <row r="922" spans="1:20" x14ac:dyDescent="0.25">
      <c r="A922" t="s">
        <v>1556</v>
      </c>
      <c r="B922" t="s">
        <v>43</v>
      </c>
      <c r="C922" t="s">
        <v>1557</v>
      </c>
      <c r="D922" t="s">
        <v>1553</v>
      </c>
      <c r="F922">
        <v>20.5</v>
      </c>
      <c r="I922" s="31" t="e">
        <f>VLOOKUP(A922,'Synthèse des ventes 2022'!$A$1:$C$535,3,FALSE)</f>
        <v>#N/A</v>
      </c>
      <c r="J922">
        <v>0</v>
      </c>
      <c r="K922" s="6" t="str">
        <f>IF(H922="","",H922*L922)</f>
        <v/>
      </c>
      <c r="L922">
        <v>0</v>
      </c>
      <c r="O922">
        <v>0</v>
      </c>
      <c r="P922" s="6" t="str">
        <f t="shared" si="51"/>
        <v/>
      </c>
    </row>
    <row r="923" spans="1:20" x14ac:dyDescent="0.25">
      <c r="A923" t="s">
        <v>2489</v>
      </c>
      <c r="B923" t="s">
        <v>32</v>
      </c>
      <c r="C923" t="s">
        <v>2490</v>
      </c>
      <c r="D923" t="s">
        <v>1553</v>
      </c>
      <c r="F923">
        <v>20.5</v>
      </c>
      <c r="H923" s="6">
        <f>F923</f>
        <v>20.5</v>
      </c>
      <c r="I923" s="31" t="e">
        <f>VLOOKUP(A923,'Synthèse des ventes 2022'!$A$1:$C$535,3,FALSE)</f>
        <v>#N/A</v>
      </c>
      <c r="J923">
        <v>22.55</v>
      </c>
      <c r="K923" s="6">
        <f>H923*M923</f>
        <v>22.55</v>
      </c>
      <c r="L923">
        <v>1.1000000000000001</v>
      </c>
      <c r="M923" s="6">
        <v>1.1000000000000001</v>
      </c>
      <c r="O923">
        <v>27.06</v>
      </c>
      <c r="P923" s="6">
        <f t="shared" si="51"/>
        <v>27.06</v>
      </c>
    </row>
    <row r="924" spans="1:20" x14ac:dyDescent="0.25">
      <c r="A924" t="s">
        <v>1708</v>
      </c>
      <c r="B924" t="s">
        <v>20</v>
      </c>
      <c r="C924" t="s">
        <v>1709</v>
      </c>
      <c r="D924" t="s">
        <v>1710</v>
      </c>
      <c r="E924" t="s">
        <v>36</v>
      </c>
      <c r="F924">
        <v>7.7</v>
      </c>
      <c r="H924" s="6">
        <f>F924</f>
        <v>7.7</v>
      </c>
      <c r="I924" s="31">
        <f>VLOOKUP(A924,'Synthèse des ventes 2022'!$A$1:$C$535,3,FALSE)</f>
        <v>48</v>
      </c>
      <c r="J924">
        <v>10.01</v>
      </c>
      <c r="K924" s="6">
        <f>H924*M924</f>
        <v>10.01</v>
      </c>
      <c r="L924">
        <v>1.3</v>
      </c>
      <c r="M924" s="6">
        <v>1.3</v>
      </c>
      <c r="O924">
        <v>12.012</v>
      </c>
      <c r="P924" s="6">
        <f t="shared" si="51"/>
        <v>12.011999999999999</v>
      </c>
    </row>
    <row r="925" spans="1:20" x14ac:dyDescent="0.25">
      <c r="A925" t="s">
        <v>818</v>
      </c>
      <c r="B925" t="s">
        <v>20</v>
      </c>
      <c r="C925" t="s">
        <v>819</v>
      </c>
      <c r="D925" t="s">
        <v>820</v>
      </c>
      <c r="E925" t="s">
        <v>36</v>
      </c>
      <c r="F925">
        <v>97.81</v>
      </c>
      <c r="H925" s="6">
        <f>F925</f>
        <v>97.81</v>
      </c>
      <c r="I925" s="31">
        <f>VLOOKUP(A925,'Synthèse des ventes 2022'!$A$1:$C$535,3,FALSE)</f>
        <v>1</v>
      </c>
      <c r="J925">
        <v>130.09</v>
      </c>
      <c r="K925" s="6">
        <f>H925*M925</f>
        <v>130.0873</v>
      </c>
      <c r="L925">
        <v>1.3300276</v>
      </c>
      <c r="M925" s="6">
        <v>1.33</v>
      </c>
      <c r="O925">
        <v>156.11000000000001</v>
      </c>
      <c r="P925" s="6">
        <f t="shared" si="51"/>
        <v>156.10476</v>
      </c>
    </row>
    <row r="926" spans="1:20" x14ac:dyDescent="0.25">
      <c r="A926" t="s">
        <v>839</v>
      </c>
      <c r="B926" t="s">
        <v>20</v>
      </c>
      <c r="C926" t="s">
        <v>840</v>
      </c>
      <c r="D926" t="s">
        <v>820</v>
      </c>
      <c r="E926" t="s">
        <v>36</v>
      </c>
      <c r="F926">
        <v>29.97</v>
      </c>
      <c r="H926" s="6">
        <f>F926</f>
        <v>29.97</v>
      </c>
      <c r="I926" s="31">
        <f>VLOOKUP(A926,'Synthèse des ventes 2022'!$A$1:$C$535,3,FALSE)</f>
        <v>4</v>
      </c>
      <c r="J926">
        <v>39.86</v>
      </c>
      <c r="K926" s="6">
        <f>H926*M926</f>
        <v>39.860100000000003</v>
      </c>
      <c r="L926">
        <v>1.3299966999999999</v>
      </c>
      <c r="M926" s="6">
        <v>1.33</v>
      </c>
      <c r="O926">
        <v>47.83</v>
      </c>
      <c r="P926" s="6">
        <f t="shared" si="51"/>
        <v>47.832120000000003</v>
      </c>
    </row>
    <row r="927" spans="1:20" x14ac:dyDescent="0.25">
      <c r="A927" t="s">
        <v>1463</v>
      </c>
      <c r="B927" t="s">
        <v>20</v>
      </c>
      <c r="C927" t="s">
        <v>1464</v>
      </c>
      <c r="D927" t="s">
        <v>1465</v>
      </c>
      <c r="E927" t="s">
        <v>1466</v>
      </c>
      <c r="F927">
        <v>4.32</v>
      </c>
      <c r="H927" s="6">
        <f>F927</f>
        <v>4.32</v>
      </c>
      <c r="I927" s="31">
        <f>VLOOKUP(A927,'Synthèse des ventes 2022'!$A$1:$C$535,3,FALSE)</f>
        <v>164</v>
      </c>
      <c r="J927">
        <v>6.62</v>
      </c>
      <c r="K927" s="6">
        <f>H927*M927*2.88</f>
        <v>19.284480000000002</v>
      </c>
      <c r="L927">
        <v>0.52101850000000005</v>
      </c>
      <c r="M927" s="6">
        <v>1.55</v>
      </c>
      <c r="N927">
        <v>1</v>
      </c>
      <c r="O927">
        <v>7.94</v>
      </c>
      <c r="P927" s="6">
        <f t="shared" si="51"/>
        <v>23.141376000000001</v>
      </c>
    </row>
    <row r="928" spans="1:20" x14ac:dyDescent="0.25">
      <c r="A928" t="s">
        <v>1981</v>
      </c>
      <c r="B928" t="s">
        <v>28</v>
      </c>
      <c r="C928" t="s">
        <v>1982</v>
      </c>
      <c r="D928" t="s">
        <v>1465</v>
      </c>
      <c r="F928">
        <v>0</v>
      </c>
      <c r="H928" s="6">
        <f>VLOOKUP(A928,NOMENCLATURE!$B$2:$O$4923,14,FALSE)</f>
        <v>367.20000000000005</v>
      </c>
      <c r="I928" s="31">
        <f>VLOOKUP(A928,'Synthèse des ventes 2022'!$A$1:$C$535,3,FALSE)</f>
        <v>5</v>
      </c>
      <c r="J928">
        <v>562.53</v>
      </c>
      <c r="K928" s="6">
        <f>VLOOKUP(A928,NOMENCLATURE!$B$2:$L$4000,11,FALSE)</f>
        <v>1639.1808000000001</v>
      </c>
      <c r="L928">
        <v>0</v>
      </c>
      <c r="O928">
        <v>675.03599999999994</v>
      </c>
      <c r="P928" s="6">
        <f t="shared" si="51"/>
        <v>1967.0169599999999</v>
      </c>
      <c r="S928">
        <v>1</v>
      </c>
      <c r="T928">
        <v>1</v>
      </c>
    </row>
    <row r="929" spans="1:21" x14ac:dyDescent="0.25">
      <c r="A929" t="s">
        <v>1361</v>
      </c>
      <c r="B929" t="s">
        <v>32</v>
      </c>
      <c r="C929" t="s">
        <v>1362</v>
      </c>
      <c r="D929" t="s">
        <v>1363</v>
      </c>
      <c r="F929">
        <v>0.54</v>
      </c>
      <c r="H929" s="6">
        <f t="shared" ref="H929:H935" si="52">F929</f>
        <v>0.54</v>
      </c>
      <c r="I929" s="31" t="e">
        <f>VLOOKUP(A929,'Synthèse des ventes 2022'!$A$1:$C$535,3,FALSE)</f>
        <v>#N/A</v>
      </c>
      <c r="J929">
        <v>0.81</v>
      </c>
      <c r="K929" s="6">
        <f t="shared" ref="K929:K939" si="53">H929*M929</f>
        <v>0.81</v>
      </c>
      <c r="L929">
        <v>1.5</v>
      </c>
      <c r="M929" s="6">
        <v>1.5</v>
      </c>
      <c r="O929">
        <v>0.97</v>
      </c>
      <c r="P929" s="6">
        <f t="shared" si="51"/>
        <v>0.97199999999999998</v>
      </c>
    </row>
    <row r="930" spans="1:21" x14ac:dyDescent="0.25">
      <c r="A930" t="s">
        <v>536</v>
      </c>
      <c r="B930" t="s">
        <v>20</v>
      </c>
      <c r="C930" t="s">
        <v>537</v>
      </c>
      <c r="D930" t="s">
        <v>538</v>
      </c>
      <c r="E930" t="s">
        <v>104</v>
      </c>
      <c r="F930">
        <v>0.89</v>
      </c>
      <c r="H930" s="6">
        <f t="shared" si="52"/>
        <v>0.89</v>
      </c>
      <c r="I930" s="31" t="e">
        <f>VLOOKUP(A930,'Synthèse des ventes 2022'!$A$1:$C$535,3,FALSE)</f>
        <v>#N/A</v>
      </c>
      <c r="J930">
        <v>1.56</v>
      </c>
      <c r="K930" s="6">
        <f t="shared" si="53"/>
        <v>1.5575000000000001</v>
      </c>
      <c r="L930">
        <v>1.7528090000000001</v>
      </c>
      <c r="M930" s="6">
        <v>1.75</v>
      </c>
      <c r="O930">
        <v>1.87</v>
      </c>
      <c r="P930" s="6">
        <f t="shared" si="51"/>
        <v>1.869</v>
      </c>
    </row>
    <row r="931" spans="1:21" x14ac:dyDescent="0.25">
      <c r="A931" t="s">
        <v>908</v>
      </c>
      <c r="B931" t="s">
        <v>20</v>
      </c>
      <c r="C931" t="s">
        <v>909</v>
      </c>
      <c r="D931" t="s">
        <v>538</v>
      </c>
      <c r="F931">
        <v>1.47</v>
      </c>
      <c r="H931" s="6">
        <f t="shared" si="52"/>
        <v>1.47</v>
      </c>
      <c r="I931" s="31" t="e">
        <f>VLOOKUP(A931,'Synthèse des ventes 2022'!$A$1:$C$535,3,FALSE)</f>
        <v>#N/A</v>
      </c>
      <c r="J931">
        <v>2.21</v>
      </c>
      <c r="K931" s="6">
        <f t="shared" si="53"/>
        <v>2.2050000000000001</v>
      </c>
      <c r="L931">
        <v>1.5034014</v>
      </c>
      <c r="M931" s="6">
        <v>1.5</v>
      </c>
      <c r="O931">
        <v>2.65</v>
      </c>
      <c r="P931" s="6">
        <f t="shared" si="51"/>
        <v>2.6459999999999999</v>
      </c>
    </row>
    <row r="932" spans="1:21" x14ac:dyDescent="0.25">
      <c r="A932" t="s">
        <v>1116</v>
      </c>
      <c r="B932" t="s">
        <v>32</v>
      </c>
      <c r="C932" t="s">
        <v>1117</v>
      </c>
      <c r="D932" t="s">
        <v>538</v>
      </c>
      <c r="F932">
        <v>3.14</v>
      </c>
      <c r="H932" s="6">
        <f t="shared" si="52"/>
        <v>3.14</v>
      </c>
      <c r="I932" s="31" t="e">
        <f>VLOOKUP(A932,'Synthèse des ventes 2022'!$A$1:$C$535,3,FALSE)</f>
        <v>#N/A</v>
      </c>
      <c r="J932">
        <v>5.49</v>
      </c>
      <c r="K932" s="6">
        <f t="shared" si="53"/>
        <v>5.4950000000000001</v>
      </c>
      <c r="L932">
        <v>1.7484076</v>
      </c>
      <c r="M932" s="6">
        <v>1.75</v>
      </c>
      <c r="O932">
        <v>6.59</v>
      </c>
      <c r="P932" s="6">
        <f t="shared" si="51"/>
        <v>6.5940000000000003</v>
      </c>
    </row>
    <row r="933" spans="1:21" x14ac:dyDescent="0.25">
      <c r="A933" t="s">
        <v>1121</v>
      </c>
      <c r="B933" t="s">
        <v>32</v>
      </c>
      <c r="C933" t="s">
        <v>1122</v>
      </c>
      <c r="D933" t="s">
        <v>538</v>
      </c>
      <c r="F933">
        <v>0.82</v>
      </c>
      <c r="H933" s="6">
        <f t="shared" si="52"/>
        <v>0.82</v>
      </c>
      <c r="I933" s="31" t="e">
        <f>VLOOKUP(A933,'Synthèse des ventes 2022'!$A$1:$C$535,3,FALSE)</f>
        <v>#N/A</v>
      </c>
      <c r="J933">
        <v>1.44</v>
      </c>
      <c r="K933" s="6">
        <f t="shared" si="53"/>
        <v>1.4349999999999998</v>
      </c>
      <c r="L933">
        <v>1.7560975999999999</v>
      </c>
      <c r="M933" s="6">
        <v>1.75</v>
      </c>
      <c r="O933">
        <v>1.73</v>
      </c>
      <c r="P933" s="6">
        <f t="shared" si="51"/>
        <v>1.7219999999999998</v>
      </c>
    </row>
    <row r="934" spans="1:21" x14ac:dyDescent="0.25">
      <c r="A934" t="s">
        <v>1126</v>
      </c>
      <c r="B934" t="s">
        <v>32</v>
      </c>
      <c r="C934" t="s">
        <v>1127</v>
      </c>
      <c r="D934" t="s">
        <v>538</v>
      </c>
      <c r="F934">
        <v>0.28999999999999998</v>
      </c>
      <c r="H934" s="6">
        <f t="shared" si="52"/>
        <v>0.28999999999999998</v>
      </c>
      <c r="I934" s="31" t="e">
        <f>VLOOKUP(A934,'Synthèse des ventes 2022'!$A$1:$C$535,3,FALSE)</f>
        <v>#N/A</v>
      </c>
      <c r="J934">
        <v>0.44</v>
      </c>
      <c r="K934" s="6">
        <f t="shared" si="53"/>
        <v>0.43499999999999994</v>
      </c>
      <c r="L934">
        <v>1.5172414000000001</v>
      </c>
      <c r="M934" s="6">
        <v>1.5</v>
      </c>
      <c r="O934">
        <v>0.53</v>
      </c>
      <c r="P934" s="6">
        <f t="shared" si="51"/>
        <v>0.52199999999999991</v>
      </c>
    </row>
    <row r="935" spans="1:21" x14ac:dyDescent="0.25">
      <c r="A935" t="s">
        <v>1467</v>
      </c>
      <c r="B935" t="s">
        <v>32</v>
      </c>
      <c r="C935" t="s">
        <v>1468</v>
      </c>
      <c r="D935" t="s">
        <v>538</v>
      </c>
      <c r="F935">
        <v>20.61</v>
      </c>
      <c r="H935" s="6">
        <f t="shared" si="52"/>
        <v>20.61</v>
      </c>
      <c r="I935" s="31" t="e">
        <f>VLOOKUP(A935,'Synthèse des ventes 2022'!$A$1:$C$535,3,FALSE)</f>
        <v>#N/A</v>
      </c>
      <c r="J935">
        <v>30.91</v>
      </c>
      <c r="K935" s="6">
        <f t="shared" si="53"/>
        <v>30.914999999999999</v>
      </c>
      <c r="L935">
        <v>1.4997574</v>
      </c>
      <c r="M935" s="6">
        <v>1.5</v>
      </c>
      <c r="O935">
        <v>37.090000000000003</v>
      </c>
      <c r="P935" s="6">
        <f t="shared" si="51"/>
        <v>37.097999999999999</v>
      </c>
    </row>
    <row r="936" spans="1:21" x14ac:dyDescent="0.25">
      <c r="A936" s="3" t="s">
        <v>1941</v>
      </c>
      <c r="B936" s="3" t="s">
        <v>32</v>
      </c>
      <c r="C936" s="3" t="s">
        <v>1942</v>
      </c>
      <c r="D936" s="3" t="s">
        <v>538</v>
      </c>
      <c r="E936" s="3"/>
      <c r="F936" s="7">
        <v>35.29</v>
      </c>
      <c r="G936" s="10"/>
      <c r="H936" s="7">
        <v>35.29</v>
      </c>
      <c r="I936" s="32" t="e">
        <f>VLOOKUP(A936,'Synthèse des ventes 2022'!$A$1:$C$535,3,FALSE)</f>
        <v>#N/A</v>
      </c>
      <c r="J936" s="3">
        <v>50</v>
      </c>
      <c r="K936" s="7">
        <f>H936*M936</f>
        <v>52.935000000000002</v>
      </c>
      <c r="L936" s="3">
        <v>1.4863257999999999</v>
      </c>
      <c r="M936" s="7">
        <v>1.5</v>
      </c>
      <c r="N936" s="3"/>
      <c r="O936" s="3">
        <v>60</v>
      </c>
      <c r="P936" s="7">
        <f t="shared" si="51"/>
        <v>63.521999999999998</v>
      </c>
      <c r="Q936" s="3"/>
      <c r="R936" s="3"/>
      <c r="S936" s="3"/>
      <c r="T936" s="3"/>
      <c r="U936" s="3"/>
    </row>
    <row r="937" spans="1:21" x14ac:dyDescent="0.25">
      <c r="A937" t="s">
        <v>1943</v>
      </c>
      <c r="B937" t="s">
        <v>32</v>
      </c>
      <c r="C937" t="s">
        <v>1944</v>
      </c>
      <c r="D937" t="s">
        <v>538</v>
      </c>
      <c r="F937">
        <v>2.87</v>
      </c>
      <c r="H937" s="6">
        <f>F937</f>
        <v>2.87</v>
      </c>
      <c r="I937" s="31" t="e">
        <f>VLOOKUP(A937,'Synthèse des ventes 2022'!$A$1:$C$535,3,FALSE)</f>
        <v>#N/A</v>
      </c>
      <c r="J937">
        <v>4.3099999999999996</v>
      </c>
      <c r="K937" s="6">
        <f t="shared" si="53"/>
        <v>4.3049999999999997</v>
      </c>
      <c r="L937">
        <v>1.5017422</v>
      </c>
      <c r="M937" s="6">
        <v>1.5</v>
      </c>
      <c r="O937">
        <v>5.1719999999999997</v>
      </c>
      <c r="P937" s="6">
        <f t="shared" si="51"/>
        <v>5.1659999999999995</v>
      </c>
    </row>
    <row r="938" spans="1:21" x14ac:dyDescent="0.25">
      <c r="A938" t="s">
        <v>2026</v>
      </c>
      <c r="C938" t="s">
        <v>2027</v>
      </c>
      <c r="D938" t="s">
        <v>538</v>
      </c>
      <c r="F938">
        <v>0</v>
      </c>
      <c r="I938" s="31" t="e">
        <f>VLOOKUP(A938,'Synthèse des ventes 2022'!$A$1:$C$535,3,FALSE)</f>
        <v>#N/A</v>
      </c>
      <c r="J938">
        <v>0</v>
      </c>
      <c r="K938" s="6" t="str">
        <f>IF(H938="","",H938*L938)</f>
        <v/>
      </c>
      <c r="L938">
        <v>0</v>
      </c>
      <c r="O938">
        <v>0</v>
      </c>
      <c r="P938" s="6" t="str">
        <f t="shared" si="51"/>
        <v/>
      </c>
    </row>
    <row r="939" spans="1:21" x14ac:dyDescent="0.25">
      <c r="A939" t="s">
        <v>2047</v>
      </c>
      <c r="B939" t="s">
        <v>32</v>
      </c>
      <c r="C939" t="s">
        <v>2048</v>
      </c>
      <c r="D939" t="s">
        <v>538</v>
      </c>
      <c r="F939">
        <v>2.64</v>
      </c>
      <c r="H939" s="6">
        <f>F939</f>
        <v>2.64</v>
      </c>
      <c r="I939" s="31" t="e">
        <f>VLOOKUP(A939,'Synthèse des ventes 2022'!$A$1:$C$535,3,FALSE)</f>
        <v>#N/A</v>
      </c>
      <c r="J939">
        <v>3.51</v>
      </c>
      <c r="K939" s="6">
        <f t="shared" si="53"/>
        <v>3.5112000000000005</v>
      </c>
      <c r="L939">
        <v>1.3295455</v>
      </c>
      <c r="M939" s="6">
        <v>1.33</v>
      </c>
      <c r="O939">
        <v>4.2119999999999997</v>
      </c>
      <c r="P939" s="6">
        <f t="shared" si="51"/>
        <v>4.2134400000000003</v>
      </c>
    </row>
    <row r="940" spans="1:21" x14ac:dyDescent="0.25">
      <c r="A940" t="s">
        <v>2076</v>
      </c>
      <c r="B940" t="s">
        <v>32</v>
      </c>
      <c r="C940" t="s">
        <v>2077</v>
      </c>
      <c r="D940" t="s">
        <v>538</v>
      </c>
      <c r="F940">
        <v>0</v>
      </c>
      <c r="H940" s="6">
        <f>F940</f>
        <v>0</v>
      </c>
      <c r="I940" s="31" t="e">
        <f>VLOOKUP(A940,'Synthèse des ventes 2022'!$A$1:$C$535,3,FALSE)</f>
        <v>#N/A</v>
      </c>
      <c r="J940">
        <v>5.17</v>
      </c>
      <c r="K940" s="6">
        <f>IF(H940="","",H940*L940)</f>
        <v>0</v>
      </c>
      <c r="L940">
        <v>0</v>
      </c>
      <c r="O940">
        <v>6.2039999999999997</v>
      </c>
      <c r="P940" s="6">
        <f t="shared" si="51"/>
        <v>0</v>
      </c>
    </row>
    <row r="941" spans="1:21" x14ac:dyDescent="0.25">
      <c r="A941" s="3" t="s">
        <v>441</v>
      </c>
      <c r="B941" s="3" t="s">
        <v>32</v>
      </c>
      <c r="C941" s="3" t="s">
        <v>442</v>
      </c>
      <c r="D941" s="3" t="s">
        <v>443</v>
      </c>
      <c r="E941" s="3"/>
      <c r="F941" s="3">
        <v>138.58000000000001</v>
      </c>
      <c r="G941" s="10">
        <f>(H941-F941)/F941</f>
        <v>0.15124837638908917</v>
      </c>
      <c r="H941" s="7">
        <v>159.54</v>
      </c>
      <c r="I941" s="32" t="e">
        <f>VLOOKUP(A941,'Synthèse des ventes 2022'!$A$1:$C$535,3,FALSE)</f>
        <v>#N/A</v>
      </c>
      <c r="J941" s="3">
        <v>207.87</v>
      </c>
      <c r="K941" s="7">
        <f>H941*M941</f>
        <v>239.31</v>
      </c>
      <c r="L941" s="3">
        <v>1.5</v>
      </c>
      <c r="M941" s="7">
        <v>1.5</v>
      </c>
      <c r="N941" s="3"/>
      <c r="O941" s="3">
        <v>249.44</v>
      </c>
      <c r="P941" s="7">
        <f t="shared" si="51"/>
        <v>287.17199999999997</v>
      </c>
    </row>
    <row r="942" spans="1:21" x14ac:dyDescent="0.25">
      <c r="A942" t="s">
        <v>444</v>
      </c>
      <c r="B942" t="s">
        <v>43</v>
      </c>
      <c r="C942" t="s">
        <v>445</v>
      </c>
      <c r="D942" t="s">
        <v>443</v>
      </c>
      <c r="E942">
        <v>1</v>
      </c>
      <c r="F942">
        <v>0</v>
      </c>
      <c r="I942" s="31" t="e">
        <f>VLOOKUP(A942,'Synthèse des ventes 2022'!$A$1:$C$535,3,FALSE)</f>
        <v>#N/A</v>
      </c>
      <c r="J942">
        <v>0</v>
      </c>
      <c r="K942" s="6" t="str">
        <f>IF(H942="","",H942*L942)</f>
        <v/>
      </c>
      <c r="L942">
        <v>0</v>
      </c>
      <c r="O942">
        <v>0</v>
      </c>
      <c r="P942" s="6" t="str">
        <f t="shared" si="51"/>
        <v/>
      </c>
    </row>
    <row r="943" spans="1:21" x14ac:dyDescent="0.25">
      <c r="A943" t="s">
        <v>446</v>
      </c>
      <c r="B943" t="s">
        <v>43</v>
      </c>
      <c r="C943" t="s">
        <v>447</v>
      </c>
      <c r="D943" t="s">
        <v>443</v>
      </c>
      <c r="E943">
        <v>1</v>
      </c>
      <c r="F943">
        <v>0</v>
      </c>
      <c r="I943" s="31" t="e">
        <f>VLOOKUP(A943,'Synthèse des ventes 2022'!$A$1:$C$535,3,FALSE)</f>
        <v>#N/A</v>
      </c>
      <c r="J943">
        <v>0</v>
      </c>
      <c r="K943" s="6" t="str">
        <f>IF(H943="","",H943*L943)</f>
        <v/>
      </c>
      <c r="L943">
        <v>0</v>
      </c>
      <c r="O943">
        <v>0</v>
      </c>
      <c r="P943" s="6" t="str">
        <f t="shared" si="51"/>
        <v/>
      </c>
    </row>
    <row r="944" spans="1:21" x14ac:dyDescent="0.25">
      <c r="A944" t="s">
        <v>496</v>
      </c>
      <c r="B944" t="s">
        <v>43</v>
      </c>
      <c r="C944" t="s">
        <v>497</v>
      </c>
      <c r="D944" t="s">
        <v>443</v>
      </c>
      <c r="F944">
        <v>0</v>
      </c>
      <c r="I944" s="31" t="e">
        <f>VLOOKUP(A944,'Synthèse des ventes 2022'!$A$1:$C$535,3,FALSE)</f>
        <v>#N/A</v>
      </c>
      <c r="J944">
        <v>0</v>
      </c>
      <c r="K944" s="6" t="str">
        <f>IF(H944="","",H944*L944)</f>
        <v/>
      </c>
      <c r="L944">
        <v>0</v>
      </c>
      <c r="O944">
        <v>0</v>
      </c>
      <c r="P944" s="6" t="str">
        <f t="shared" si="51"/>
        <v/>
      </c>
    </row>
    <row r="945" spans="1:21" x14ac:dyDescent="0.25">
      <c r="A945" s="3" t="s">
        <v>534</v>
      </c>
      <c r="B945" s="3" t="s">
        <v>32</v>
      </c>
      <c r="C945" s="3" t="s">
        <v>535</v>
      </c>
      <c r="D945" s="3" t="s">
        <v>443</v>
      </c>
      <c r="E945" s="3"/>
      <c r="F945" s="3">
        <v>152.84</v>
      </c>
      <c r="G945" s="10">
        <f>(H945-F945)/F945</f>
        <v>0.17835645119078769</v>
      </c>
      <c r="H945" s="7">
        <v>180.1</v>
      </c>
      <c r="I945" s="32" t="e">
        <f>VLOOKUP(A945,'Synthèse des ventes 2022'!$A$1:$C$535,3,FALSE)</f>
        <v>#N/A</v>
      </c>
      <c r="J945" s="3">
        <v>229.26</v>
      </c>
      <c r="K945" s="7">
        <f>H945*M945</f>
        <v>270.14999999999998</v>
      </c>
      <c r="L945" s="3">
        <v>1.5</v>
      </c>
      <c r="M945" s="7">
        <v>1.5</v>
      </c>
      <c r="N945" s="3"/>
      <c r="O945" s="3">
        <v>275.11</v>
      </c>
      <c r="P945" s="7">
        <f t="shared" si="51"/>
        <v>324.17999999999995</v>
      </c>
    </row>
    <row r="946" spans="1:21" x14ac:dyDescent="0.25">
      <c r="A946">
        <v>101007</v>
      </c>
      <c r="B946" t="s">
        <v>32</v>
      </c>
      <c r="C946" t="s">
        <v>582</v>
      </c>
      <c r="D946" t="s">
        <v>443</v>
      </c>
      <c r="F946">
        <v>1.5</v>
      </c>
      <c r="H946" s="6">
        <f>F946</f>
        <v>1.5</v>
      </c>
      <c r="I946" s="31" t="e">
        <f>VLOOKUP(A946,'Synthèse des ventes 2022'!$A$1:$C$535,3,FALSE)</f>
        <v>#N/A</v>
      </c>
      <c r="J946">
        <v>2.25</v>
      </c>
      <c r="K946" s="6">
        <f t="shared" ref="K946:K952" si="54">IF(H946="","",H946*L946)</f>
        <v>2.25</v>
      </c>
      <c r="L946">
        <v>1.5</v>
      </c>
      <c r="M946" s="6">
        <v>1.5</v>
      </c>
      <c r="O946">
        <v>2.7</v>
      </c>
      <c r="P946" s="6">
        <f t="shared" si="51"/>
        <v>2.6999999999999997</v>
      </c>
    </row>
    <row r="947" spans="1:21" x14ac:dyDescent="0.25">
      <c r="A947" t="s">
        <v>647</v>
      </c>
      <c r="B947" t="s">
        <v>43</v>
      </c>
      <c r="C947" t="s">
        <v>648</v>
      </c>
      <c r="D947" t="s">
        <v>443</v>
      </c>
      <c r="F947">
        <v>0</v>
      </c>
      <c r="I947" s="31" t="e">
        <f>VLOOKUP(A947,'Synthèse des ventes 2022'!$A$1:$C$535,3,FALSE)</f>
        <v>#N/A</v>
      </c>
      <c r="J947">
        <v>0</v>
      </c>
      <c r="K947" s="6" t="str">
        <f t="shared" si="54"/>
        <v/>
      </c>
      <c r="L947">
        <v>0</v>
      </c>
      <c r="N947">
        <v>1</v>
      </c>
      <c r="O947">
        <v>0</v>
      </c>
      <c r="P947" s="6" t="str">
        <f t="shared" si="51"/>
        <v/>
      </c>
      <c r="Q947">
        <v>1</v>
      </c>
      <c r="R947">
        <v>1</v>
      </c>
      <c r="U947">
        <v>1</v>
      </c>
    </row>
    <row r="948" spans="1:21" x14ac:dyDescent="0.25">
      <c r="A948" t="s">
        <v>661</v>
      </c>
      <c r="B948" t="s">
        <v>43</v>
      </c>
      <c r="C948" t="s">
        <v>662</v>
      </c>
      <c r="D948" t="s">
        <v>443</v>
      </c>
      <c r="F948">
        <v>0</v>
      </c>
      <c r="I948" s="31" t="e">
        <f>VLOOKUP(A948,'Synthèse des ventes 2022'!$A$1:$C$535,3,FALSE)</f>
        <v>#N/A</v>
      </c>
      <c r="J948">
        <v>0</v>
      </c>
      <c r="K948" s="6" t="str">
        <f t="shared" si="54"/>
        <v/>
      </c>
      <c r="L948">
        <v>0</v>
      </c>
      <c r="N948">
        <v>1</v>
      </c>
      <c r="O948">
        <v>0</v>
      </c>
      <c r="P948" s="6" t="str">
        <f t="shared" si="51"/>
        <v/>
      </c>
      <c r="Q948">
        <v>1</v>
      </c>
      <c r="R948">
        <v>1</v>
      </c>
      <c r="U948">
        <v>1</v>
      </c>
    </row>
    <row r="949" spans="1:21" x14ac:dyDescent="0.25">
      <c r="A949" t="s">
        <v>736</v>
      </c>
      <c r="B949" t="s">
        <v>738</v>
      </c>
      <c r="C949" t="s">
        <v>737</v>
      </c>
      <c r="D949" t="s">
        <v>443</v>
      </c>
      <c r="F949">
        <v>0</v>
      </c>
      <c r="I949" s="31" t="e">
        <f>VLOOKUP(A949,'Synthèse des ventes 2022'!$A$1:$C$535,3,FALSE)</f>
        <v>#N/A</v>
      </c>
      <c r="J949">
        <v>0</v>
      </c>
      <c r="K949" s="6" t="str">
        <f t="shared" si="54"/>
        <v/>
      </c>
      <c r="L949">
        <v>0</v>
      </c>
      <c r="O949">
        <v>0</v>
      </c>
      <c r="P949" s="6" t="str">
        <f t="shared" si="51"/>
        <v/>
      </c>
    </row>
    <row r="950" spans="1:21" x14ac:dyDescent="0.25">
      <c r="A950" t="s">
        <v>739</v>
      </c>
      <c r="B950" t="s">
        <v>43</v>
      </c>
      <c r="C950" t="s">
        <v>740</v>
      </c>
      <c r="D950" t="s">
        <v>443</v>
      </c>
      <c r="F950">
        <v>0</v>
      </c>
      <c r="I950" s="31" t="e">
        <f>VLOOKUP(A950,'Synthèse des ventes 2022'!$A$1:$C$535,3,FALSE)</f>
        <v>#N/A</v>
      </c>
      <c r="J950">
        <v>0</v>
      </c>
      <c r="K950" s="6" t="str">
        <f t="shared" si="54"/>
        <v/>
      </c>
      <c r="L950">
        <v>0</v>
      </c>
      <c r="O950">
        <v>0</v>
      </c>
      <c r="P950" s="6" t="str">
        <f t="shared" si="51"/>
        <v/>
      </c>
    </row>
    <row r="951" spans="1:21" x14ac:dyDescent="0.25">
      <c r="A951" t="s">
        <v>747</v>
      </c>
      <c r="B951" t="s">
        <v>43</v>
      </c>
      <c r="C951" t="s">
        <v>748</v>
      </c>
      <c r="D951" t="s">
        <v>443</v>
      </c>
      <c r="F951">
        <v>28</v>
      </c>
      <c r="I951" s="31" t="e">
        <f>VLOOKUP(A951,'Synthèse des ventes 2022'!$A$1:$C$535,3,FALSE)</f>
        <v>#N/A</v>
      </c>
      <c r="J951">
        <v>51.16</v>
      </c>
      <c r="K951" s="6" t="str">
        <f t="shared" si="54"/>
        <v/>
      </c>
      <c r="L951">
        <v>1.8271428999999999</v>
      </c>
      <c r="N951">
        <v>1</v>
      </c>
      <c r="O951">
        <v>61.39</v>
      </c>
      <c r="P951" s="6" t="str">
        <f t="shared" si="51"/>
        <v/>
      </c>
    </row>
    <row r="952" spans="1:21" x14ac:dyDescent="0.25">
      <c r="A952" t="s">
        <v>749</v>
      </c>
      <c r="B952" t="s">
        <v>738</v>
      </c>
      <c r="C952" t="s">
        <v>750</v>
      </c>
      <c r="D952" t="s">
        <v>443</v>
      </c>
      <c r="F952">
        <v>0</v>
      </c>
      <c r="I952" s="31" t="e">
        <f>VLOOKUP(A952,'Synthèse des ventes 2022'!$A$1:$C$535,3,FALSE)</f>
        <v>#N/A</v>
      </c>
      <c r="J952">
        <v>0</v>
      </c>
      <c r="K952" s="6" t="str">
        <f t="shared" si="54"/>
        <v/>
      </c>
      <c r="L952">
        <v>0</v>
      </c>
      <c r="O952">
        <v>0</v>
      </c>
      <c r="P952" s="6" t="str">
        <f t="shared" si="51"/>
        <v/>
      </c>
    </row>
    <row r="953" spans="1:21" x14ac:dyDescent="0.25">
      <c r="A953" s="3" t="s">
        <v>782</v>
      </c>
      <c r="B953" s="3" t="s">
        <v>20</v>
      </c>
      <c r="C953" s="3" t="s">
        <v>783</v>
      </c>
      <c r="D953" s="3" t="s">
        <v>443</v>
      </c>
      <c r="E953" s="3" t="s">
        <v>36</v>
      </c>
      <c r="F953" s="7">
        <v>45.96</v>
      </c>
      <c r="G953" s="10"/>
      <c r="H953" s="7">
        <v>47.34</v>
      </c>
      <c r="I953" s="32">
        <f>VLOOKUP(A953,'Synthèse des ventes 2022'!$A$1:$C$535,3,FALSE)</f>
        <v>26</v>
      </c>
      <c r="J953" s="3">
        <v>61.89</v>
      </c>
      <c r="K953" s="15">
        <f>H953*M953</f>
        <v>71.010000000000005</v>
      </c>
      <c r="L953" s="3">
        <v>1.5</v>
      </c>
      <c r="M953" s="7">
        <v>1.5</v>
      </c>
      <c r="N953" s="3"/>
      <c r="O953" s="3">
        <v>74.27</v>
      </c>
      <c r="P953" s="7">
        <f t="shared" si="51"/>
        <v>85.212000000000003</v>
      </c>
      <c r="Q953" s="3"/>
      <c r="R953" s="3"/>
      <c r="S953" s="3"/>
      <c r="T953" s="3"/>
      <c r="U953" s="3"/>
    </row>
    <row r="954" spans="1:21" x14ac:dyDescent="0.25">
      <c r="A954" s="3" t="s">
        <v>784</v>
      </c>
      <c r="B954" s="3" t="s">
        <v>20</v>
      </c>
      <c r="C954" s="3" t="s">
        <v>785</v>
      </c>
      <c r="D954" s="3" t="s">
        <v>443</v>
      </c>
      <c r="E954" s="3" t="s">
        <v>36</v>
      </c>
      <c r="F954" s="7">
        <v>76.47</v>
      </c>
      <c r="G954" s="10"/>
      <c r="H954" s="7">
        <v>78.760000000000005</v>
      </c>
      <c r="I954" s="32">
        <f>VLOOKUP(A954,'Synthèse des ventes 2022'!$A$1:$C$535,3,FALSE)</f>
        <v>10</v>
      </c>
      <c r="J954" s="3">
        <v>100.28</v>
      </c>
      <c r="K954" s="15">
        <f>H954*M954</f>
        <v>118.14000000000001</v>
      </c>
      <c r="L954" s="3">
        <v>1.5000747999999999</v>
      </c>
      <c r="M954" s="7">
        <v>1.5</v>
      </c>
      <c r="N954" s="3"/>
      <c r="O954" s="3">
        <v>120.34</v>
      </c>
      <c r="P954" s="7">
        <f t="shared" si="51"/>
        <v>141.768</v>
      </c>
      <c r="Q954" s="3"/>
      <c r="R954" s="3"/>
      <c r="S954" s="3"/>
      <c r="T954" s="3"/>
      <c r="U954" s="3"/>
    </row>
    <row r="955" spans="1:21" x14ac:dyDescent="0.25">
      <c r="A955" s="3" t="s">
        <v>2039</v>
      </c>
      <c r="B955" s="3" t="s">
        <v>32</v>
      </c>
      <c r="C955" s="3" t="s">
        <v>2040</v>
      </c>
      <c r="D955" s="3" t="s">
        <v>443</v>
      </c>
      <c r="E955" s="3"/>
      <c r="F955" s="7">
        <v>200.19</v>
      </c>
      <c r="G955" s="10"/>
      <c r="H955" s="7">
        <v>226.26</v>
      </c>
      <c r="I955" s="32" t="e">
        <f>VLOOKUP(A955,'Synthèse des ventes 2022'!$A$1:$C$535,3,FALSE)</f>
        <v>#N/A</v>
      </c>
      <c r="J955" s="3">
        <v>300.29000000000002</v>
      </c>
      <c r="K955" s="15">
        <f>H955*M955</f>
        <v>339.39</v>
      </c>
      <c r="L955" s="3">
        <v>1.5000249999999999</v>
      </c>
      <c r="M955" s="7">
        <v>1.5</v>
      </c>
      <c r="N955" s="3"/>
      <c r="O955" s="3">
        <v>360.34800000000001</v>
      </c>
      <c r="P955" s="7">
        <f t="shared" si="51"/>
        <v>407.26799999999997</v>
      </c>
      <c r="Q955" s="3"/>
      <c r="R955" s="3"/>
      <c r="S955" s="3"/>
      <c r="T955" s="3"/>
      <c r="U955" s="3"/>
    </row>
    <row r="956" spans="1:21" x14ac:dyDescent="0.25">
      <c r="A956" s="3" t="s">
        <v>2059</v>
      </c>
      <c r="B956" s="3" t="s">
        <v>32</v>
      </c>
      <c r="C956" s="3" t="s">
        <v>2060</v>
      </c>
      <c r="D956" s="3" t="s">
        <v>443</v>
      </c>
      <c r="E956" s="3"/>
      <c r="F956" s="7">
        <v>237</v>
      </c>
      <c r="G956" s="10"/>
      <c r="H956" s="7">
        <v>299.99</v>
      </c>
      <c r="I956" s="32" t="e">
        <f>VLOOKUP(A956,'Synthèse des ventes 2022'!$A$1:$C$535,3,FALSE)</f>
        <v>#N/A</v>
      </c>
      <c r="J956" s="3">
        <v>355.5</v>
      </c>
      <c r="K956" s="15">
        <f>H956*M956</f>
        <v>449.98500000000001</v>
      </c>
      <c r="L956" s="3">
        <v>1.5</v>
      </c>
      <c r="M956" s="7">
        <v>1.5</v>
      </c>
      <c r="N956" s="3"/>
      <c r="O956" s="3">
        <v>426.6</v>
      </c>
      <c r="P956" s="7">
        <f t="shared" si="51"/>
        <v>539.98199999999997</v>
      </c>
      <c r="Q956" s="3"/>
      <c r="R956" s="3"/>
      <c r="S956" s="3"/>
      <c r="T956" s="3"/>
      <c r="U956" s="3"/>
    </row>
    <row r="957" spans="1:21" x14ac:dyDescent="0.25">
      <c r="A957" t="s">
        <v>2154</v>
      </c>
      <c r="B957" t="s">
        <v>32</v>
      </c>
      <c r="C957" t="s">
        <v>2155</v>
      </c>
      <c r="D957" t="s">
        <v>443</v>
      </c>
      <c r="F957">
        <v>0</v>
      </c>
      <c r="H957" s="6">
        <f>F957</f>
        <v>0</v>
      </c>
      <c r="I957" s="31" t="e">
        <f>VLOOKUP(A957,'Synthèse des ventes 2022'!$A$1:$C$535,3,FALSE)</f>
        <v>#N/A</v>
      </c>
      <c r="J957">
        <v>300.28500000000003</v>
      </c>
      <c r="K957" s="6">
        <f>IF(H957="","",H957*L957)</f>
        <v>0</v>
      </c>
      <c r="L957">
        <v>0</v>
      </c>
      <c r="O957">
        <v>360.34199999999998</v>
      </c>
      <c r="P957" s="6">
        <f t="shared" si="51"/>
        <v>0</v>
      </c>
    </row>
    <row r="958" spans="1:21" x14ac:dyDescent="0.25">
      <c r="A958" t="s">
        <v>2156</v>
      </c>
      <c r="B958" t="s">
        <v>32</v>
      </c>
      <c r="C958" t="s">
        <v>2157</v>
      </c>
      <c r="D958" t="s">
        <v>443</v>
      </c>
      <c r="F958">
        <v>0</v>
      </c>
      <c r="H958" s="6">
        <f>F958</f>
        <v>0</v>
      </c>
      <c r="I958" s="31" t="e">
        <f>VLOOKUP(A958,'Synthèse des ventes 2022'!$A$1:$C$535,3,FALSE)</f>
        <v>#N/A</v>
      </c>
      <c r="J958">
        <v>355.5</v>
      </c>
      <c r="K958" s="6">
        <f>IF(H958="","",H958*L958)</f>
        <v>0</v>
      </c>
      <c r="L958">
        <v>0</v>
      </c>
      <c r="O958">
        <v>426.6</v>
      </c>
      <c r="P958" s="6">
        <f t="shared" si="51"/>
        <v>0</v>
      </c>
    </row>
    <row r="959" spans="1:21" x14ac:dyDescent="0.25">
      <c r="A959" t="s">
        <v>2158</v>
      </c>
      <c r="B959" t="s">
        <v>32</v>
      </c>
      <c r="C959" t="s">
        <v>2159</v>
      </c>
      <c r="D959" t="s">
        <v>443</v>
      </c>
      <c r="F959">
        <v>0</v>
      </c>
      <c r="H959" s="6">
        <f>F959</f>
        <v>0</v>
      </c>
      <c r="I959" s="31" t="e">
        <f>VLOOKUP(A959,'Synthèse des ventes 2022'!$A$1:$C$535,3,FALSE)</f>
        <v>#N/A</v>
      </c>
      <c r="J959">
        <v>355.5</v>
      </c>
      <c r="K959" s="6">
        <f>IF(H959="","",H959*L959)</f>
        <v>0</v>
      </c>
      <c r="L959">
        <v>0</v>
      </c>
      <c r="O959">
        <v>426.6</v>
      </c>
      <c r="P959" s="6">
        <f t="shared" si="51"/>
        <v>0</v>
      </c>
    </row>
    <row r="960" spans="1:21" x14ac:dyDescent="0.25">
      <c r="A960" s="3" t="s">
        <v>573</v>
      </c>
      <c r="B960" s="3" t="s">
        <v>32</v>
      </c>
      <c r="C960" s="3" t="s">
        <v>574</v>
      </c>
      <c r="D960" s="3" t="s">
        <v>575</v>
      </c>
      <c r="E960" s="3"/>
      <c r="F960" s="3">
        <v>5.99</v>
      </c>
      <c r="G960" s="10"/>
      <c r="H960" s="7">
        <v>6.7</v>
      </c>
      <c r="I960" s="32">
        <f>VLOOKUP(A960,'Synthèse des ventes 2022'!$A$1:$C$535,3,FALSE)</f>
        <v>4</v>
      </c>
      <c r="J960" s="3">
        <v>7.97</v>
      </c>
      <c r="K960" s="15">
        <f>H960*M960</f>
        <v>8.9110000000000014</v>
      </c>
      <c r="L960" s="3">
        <v>1.3305509</v>
      </c>
      <c r="M960" s="7">
        <v>1.33</v>
      </c>
      <c r="N960" s="3"/>
      <c r="O960" s="3">
        <v>9.56</v>
      </c>
      <c r="P960" s="7">
        <f t="shared" si="51"/>
        <v>10.693200000000001</v>
      </c>
      <c r="Q960" s="3"/>
      <c r="R960" s="3"/>
      <c r="S960" s="3"/>
      <c r="T960" s="3"/>
      <c r="U960" s="3"/>
    </row>
    <row r="961" spans="1:21" x14ac:dyDescent="0.25">
      <c r="A961" s="3" t="s">
        <v>576</v>
      </c>
      <c r="B961" s="3" t="s">
        <v>32</v>
      </c>
      <c r="C961" s="3" t="s">
        <v>577</v>
      </c>
      <c r="D961" s="3" t="s">
        <v>575</v>
      </c>
      <c r="E961" s="3"/>
      <c r="F961" s="7">
        <v>3.2</v>
      </c>
      <c r="G961" s="10"/>
      <c r="H961" s="7">
        <v>3.2</v>
      </c>
      <c r="I961" s="32">
        <f>VLOOKUP(A961,'Synthèse des ventes 2022'!$A$1:$C$535,3,FALSE)</f>
        <v>10</v>
      </c>
      <c r="J961" s="3">
        <v>4.3499999999999996</v>
      </c>
      <c r="K961" s="15">
        <f>H961*M961</f>
        <v>4.8000000000000007</v>
      </c>
      <c r="L961" s="3">
        <v>1.5</v>
      </c>
      <c r="M961" s="7">
        <v>1.5</v>
      </c>
      <c r="N961" s="3"/>
      <c r="O961" s="3">
        <v>5.22</v>
      </c>
      <c r="P961" s="7">
        <f t="shared" si="51"/>
        <v>5.7600000000000007</v>
      </c>
    </row>
    <row r="962" spans="1:21" x14ac:dyDescent="0.25">
      <c r="A962" t="s">
        <v>1118</v>
      </c>
      <c r="B962" t="s">
        <v>416</v>
      </c>
      <c r="C962" t="s">
        <v>1119</v>
      </c>
      <c r="D962" t="s">
        <v>1120</v>
      </c>
      <c r="F962">
        <v>0</v>
      </c>
      <c r="H962" s="6">
        <f>VLOOKUP(A962,NOMENCLATURE!$B$2:$O$4923,14,FALSE)</f>
        <v>83.629999999999981</v>
      </c>
      <c r="I962" s="31">
        <f>VLOOKUP(A962,'Synthèse des ventes 2022'!$A$1:$C$535,3,FALSE)</f>
        <v>28</v>
      </c>
      <c r="J962">
        <v>135.75</v>
      </c>
      <c r="K962" s="6">
        <f>VLOOKUP(A962,NOMENCLATURE!$B$2:$L$4000,11,FALSE)</f>
        <v>142.03600000000003</v>
      </c>
      <c r="L962">
        <v>0</v>
      </c>
      <c r="O962">
        <v>162.9</v>
      </c>
      <c r="P962" s="6">
        <f t="shared" si="51"/>
        <v>170.44320000000002</v>
      </c>
    </row>
    <row r="963" spans="1:21" x14ac:dyDescent="0.25">
      <c r="A963" t="s">
        <v>1540</v>
      </c>
      <c r="B963" t="s">
        <v>416</v>
      </c>
      <c r="C963" t="s">
        <v>1541</v>
      </c>
      <c r="D963" t="s">
        <v>1120</v>
      </c>
      <c r="F963">
        <v>115.01</v>
      </c>
      <c r="H963" s="6">
        <f>VLOOKUP(A963,NOMENCLATURE!$B$2:$O$4923,14,FALSE)</f>
        <v>131.10999999999999</v>
      </c>
      <c r="I963" s="31">
        <f>VLOOKUP(A963,'Synthèse des ventes 2022'!$A$1:$C$535,3,FALSE)</f>
        <v>4</v>
      </c>
      <c r="J963">
        <v>200</v>
      </c>
      <c r="K963" s="6">
        <v>200</v>
      </c>
      <c r="L963">
        <v>1.7389791999999999</v>
      </c>
      <c r="O963">
        <v>240</v>
      </c>
      <c r="P963" s="6">
        <f t="shared" ref="P963:P1026" si="55">IF(K963="","",K963*1.2)</f>
        <v>240</v>
      </c>
    </row>
    <row r="964" spans="1:21" x14ac:dyDescent="0.25">
      <c r="A964" t="s">
        <v>1542</v>
      </c>
      <c r="B964" t="s">
        <v>416</v>
      </c>
      <c r="C964" t="s">
        <v>1543</v>
      </c>
      <c r="D964" t="s">
        <v>1120</v>
      </c>
      <c r="E964" t="s">
        <v>36</v>
      </c>
      <c r="F964">
        <v>162.77000000000001</v>
      </c>
      <c r="H964" s="6">
        <f>VLOOKUP(A964,NOMENCLATURE!$B$2:$O$4923,14,FALSE)</f>
        <v>176.78</v>
      </c>
      <c r="I964" s="31">
        <f>VLOOKUP(A964,'Synthèse des ventes 2022'!$A$1:$C$535,3,FALSE)</f>
        <v>4</v>
      </c>
      <c r="J964">
        <v>225</v>
      </c>
      <c r="K964" s="6">
        <v>225</v>
      </c>
      <c r="L964">
        <v>1.3823186000000001</v>
      </c>
      <c r="O964">
        <v>270</v>
      </c>
      <c r="P964" s="6">
        <f t="shared" si="55"/>
        <v>270</v>
      </c>
    </row>
    <row r="965" spans="1:21" x14ac:dyDescent="0.25">
      <c r="A965" t="s">
        <v>1637</v>
      </c>
      <c r="B965" t="s">
        <v>416</v>
      </c>
      <c r="C965" t="s">
        <v>1638</v>
      </c>
      <c r="D965" t="s">
        <v>1120</v>
      </c>
      <c r="E965" t="s">
        <v>36</v>
      </c>
      <c r="F965">
        <v>7.79</v>
      </c>
      <c r="H965" s="6">
        <f>VLOOKUP(A965,NOMENCLATURE!$B$2:$O$4923,14,FALSE)</f>
        <v>7.26</v>
      </c>
      <c r="I965" s="31">
        <f>VLOOKUP(A965,'Synthèse des ventes 2022'!$A$1:$C$535,3,FALSE)</f>
        <v>65</v>
      </c>
      <c r="J965">
        <v>14.11</v>
      </c>
      <c r="K965" s="6">
        <f>VLOOKUP(A965,NOMENCLATURE!$B$2:$L$4000,11,FALSE)</f>
        <v>10.89</v>
      </c>
      <c r="L965">
        <v>1.8112965000000001</v>
      </c>
      <c r="O965">
        <v>16.931999999999999</v>
      </c>
      <c r="P965" s="6">
        <f t="shared" si="55"/>
        <v>13.068</v>
      </c>
    </row>
    <row r="966" spans="1:21" x14ac:dyDescent="0.25">
      <c r="A966" t="s">
        <v>1639</v>
      </c>
      <c r="B966" t="s">
        <v>416</v>
      </c>
      <c r="C966" t="s">
        <v>1640</v>
      </c>
      <c r="D966" t="s">
        <v>1120</v>
      </c>
      <c r="E966" t="s">
        <v>36</v>
      </c>
      <c r="F966">
        <v>5.84</v>
      </c>
      <c r="H966" s="6">
        <f>VLOOKUP(A966,NOMENCLATURE!$B$2:$O$4923,14,FALSE)</f>
        <v>5.4450000000000003</v>
      </c>
      <c r="I966" s="31">
        <f>VLOOKUP(A966,'Synthèse des ventes 2022'!$A$1:$C$535,3,FALSE)</f>
        <v>8</v>
      </c>
      <c r="J966">
        <v>11.52</v>
      </c>
      <c r="K966" s="6">
        <f>VLOOKUP(A966,NOMENCLATURE!$B$2:$L$4000,11,FALSE)</f>
        <v>8.1675000000000004</v>
      </c>
      <c r="L966">
        <v>1.9726026999999999</v>
      </c>
      <c r="O966">
        <v>13.824</v>
      </c>
      <c r="P966" s="6">
        <f t="shared" si="55"/>
        <v>9.8010000000000002</v>
      </c>
    </row>
    <row r="967" spans="1:21" x14ac:dyDescent="0.25">
      <c r="A967" t="s">
        <v>1641</v>
      </c>
      <c r="B967" t="s">
        <v>416</v>
      </c>
      <c r="C967" t="s">
        <v>1642</v>
      </c>
      <c r="D967" t="s">
        <v>1120</v>
      </c>
      <c r="E967" t="s">
        <v>36</v>
      </c>
      <c r="F967">
        <v>8.34</v>
      </c>
      <c r="H967" s="6">
        <f>VLOOKUP(A967,NOMENCLATURE!$B$2:$O$4923,14,FALSE)</f>
        <v>4.5750000000000002</v>
      </c>
      <c r="I967" s="31">
        <f>VLOOKUP(A967,'Synthèse des ventes 2022'!$A$1:$C$535,3,FALSE)</f>
        <v>16</v>
      </c>
      <c r="J967">
        <v>11.52</v>
      </c>
      <c r="K967" s="6">
        <f>VLOOKUP(A967,NOMENCLATURE!$B$2:$L$4000,11,FALSE)</f>
        <v>11.5275</v>
      </c>
      <c r="L967">
        <v>1.3812949999999999</v>
      </c>
      <c r="O967">
        <v>13.824</v>
      </c>
      <c r="P967" s="6">
        <f t="shared" si="55"/>
        <v>13.833</v>
      </c>
    </row>
    <row r="968" spans="1:21" x14ac:dyDescent="0.25">
      <c r="A968" t="s">
        <v>1643</v>
      </c>
      <c r="B968" t="s">
        <v>416</v>
      </c>
      <c r="C968" t="s">
        <v>1644</v>
      </c>
      <c r="D968" t="s">
        <v>1120</v>
      </c>
      <c r="E968" t="s">
        <v>36</v>
      </c>
      <c r="F968">
        <v>3</v>
      </c>
      <c r="H968" s="6">
        <f>VLOOKUP(A968,NOMENCLATURE!$B$2:$O$4923,14,FALSE)</f>
        <v>6.1000000000000005</v>
      </c>
      <c r="I968" s="31">
        <f>VLOOKUP(A968,'Synthèse des ventes 2022'!$A$1:$C$535,3,FALSE)</f>
        <v>103</v>
      </c>
      <c r="J968">
        <v>14.11</v>
      </c>
      <c r="K968" s="6">
        <f>VLOOKUP(A968,NOMENCLATURE!$B$2:$L$4000,11,FALSE)</f>
        <v>14.120000000000001</v>
      </c>
      <c r="L968">
        <v>4.7033332999999997</v>
      </c>
      <c r="O968">
        <v>16.931999999999999</v>
      </c>
      <c r="P968" s="6">
        <f t="shared" si="55"/>
        <v>16.943999999999999</v>
      </c>
    </row>
    <row r="969" spans="1:21" x14ac:dyDescent="0.25">
      <c r="A969" t="s">
        <v>1645</v>
      </c>
      <c r="B969" t="s">
        <v>416</v>
      </c>
      <c r="C969" t="s">
        <v>1646</v>
      </c>
      <c r="D969" t="s">
        <v>1120</v>
      </c>
      <c r="E969" t="s">
        <v>36</v>
      </c>
      <c r="F969">
        <v>6.18</v>
      </c>
      <c r="H969" s="6">
        <f>VLOOKUP(A969,NOMENCLATURE!$B$2:$O$4923,14,FALSE)</f>
        <v>5.78</v>
      </c>
      <c r="I969" s="31" t="e">
        <f>VLOOKUP(A969,'Synthèse des ventes 2022'!$A$1:$C$535,3,FALSE)</f>
        <v>#N/A</v>
      </c>
      <c r="J969">
        <v>9.5299999999999994</v>
      </c>
      <c r="K969" s="6">
        <f>VLOOKUP(A969,NOMENCLATURE!$B$2:$L$4000,11,FALSE)</f>
        <v>9.5920000000000005</v>
      </c>
      <c r="L969">
        <v>1.5420712000000001</v>
      </c>
      <c r="O969">
        <v>11.436</v>
      </c>
      <c r="P969" s="6">
        <f t="shared" si="55"/>
        <v>11.510400000000001</v>
      </c>
      <c r="Q969">
        <v>1</v>
      </c>
    </row>
    <row r="970" spans="1:21" x14ac:dyDescent="0.25">
      <c r="A970" t="s">
        <v>1698</v>
      </c>
      <c r="B970" t="s">
        <v>28</v>
      </c>
      <c r="C970" t="s">
        <v>1699</v>
      </c>
      <c r="D970" t="s">
        <v>1120</v>
      </c>
      <c r="F970">
        <v>13.03</v>
      </c>
      <c r="H970" s="6">
        <f>VLOOKUP(A970,NOMENCLATURE!$B$2:$O$4923,14,FALSE)</f>
        <v>12.96</v>
      </c>
      <c r="I970" s="31">
        <f>VLOOKUP(A970,'Synthèse des ventes 2022'!$A$1:$C$535,3,FALSE)</f>
        <v>10</v>
      </c>
      <c r="J970">
        <v>19.55</v>
      </c>
      <c r="K970" s="6">
        <f>VLOOKUP(A970,NOMENCLATURE!$B$2:$L$4000,11,FALSE)</f>
        <v>19.440000000000001</v>
      </c>
      <c r="L970">
        <v>1.5003837</v>
      </c>
      <c r="O970">
        <v>23.46</v>
      </c>
      <c r="P970" s="6">
        <f t="shared" si="55"/>
        <v>23.327999999999999</v>
      </c>
      <c r="Q970">
        <v>1</v>
      </c>
      <c r="R970">
        <v>1</v>
      </c>
      <c r="S970">
        <v>1</v>
      </c>
      <c r="T970">
        <v>1</v>
      </c>
      <c r="U970">
        <v>1</v>
      </c>
    </row>
    <row r="971" spans="1:21" x14ac:dyDescent="0.25">
      <c r="A971" t="s">
        <v>1730</v>
      </c>
      <c r="B971" t="s">
        <v>416</v>
      </c>
      <c r="C971" t="s">
        <v>1731</v>
      </c>
      <c r="D971" t="s">
        <v>1120</v>
      </c>
      <c r="E971" t="s">
        <v>36</v>
      </c>
      <c r="F971">
        <v>0</v>
      </c>
      <c r="H971" s="6">
        <f>VLOOKUP(A971,NOMENCLATURE!$B$2:$O$4923,14,FALSE)</f>
        <v>402.47130000000004</v>
      </c>
      <c r="I971" s="31">
        <f>VLOOKUP(A971,'Synthèse des ventes 2022'!$A$1:$C$535,3,FALSE)</f>
        <v>8</v>
      </c>
      <c r="J971">
        <v>924</v>
      </c>
      <c r="K971" s="6">
        <v>1050</v>
      </c>
      <c r="L971">
        <v>0</v>
      </c>
      <c r="O971" s="1">
        <v>1108.8</v>
      </c>
      <c r="P971" s="11">
        <f t="shared" si="55"/>
        <v>1260</v>
      </c>
    </row>
    <row r="972" spans="1:21" x14ac:dyDescent="0.25">
      <c r="A972" t="s">
        <v>1788</v>
      </c>
      <c r="B972" t="s">
        <v>416</v>
      </c>
      <c r="C972" t="s">
        <v>1789</v>
      </c>
      <c r="D972" t="s">
        <v>1120</v>
      </c>
      <c r="F972">
        <v>3.59</v>
      </c>
      <c r="H972" s="6">
        <f>VLOOKUP(A972,NOMENCLATURE!$B$2:$O$4923,14,FALSE)</f>
        <v>2.89</v>
      </c>
      <c r="I972" s="31" t="e">
        <f>VLOOKUP(A972,'Synthèse des ventes 2022'!$A$1:$C$535,3,FALSE)</f>
        <v>#N/A</v>
      </c>
      <c r="J972">
        <v>5.51</v>
      </c>
      <c r="K972" s="6">
        <f>VLOOKUP(A972,NOMENCLATURE!$B$2:$L$4000,11,FALSE)</f>
        <v>5.5460000000000003</v>
      </c>
      <c r="L972">
        <v>1.5348189000000001</v>
      </c>
      <c r="O972">
        <v>6.6120000000000001</v>
      </c>
      <c r="P972" s="6">
        <f t="shared" si="55"/>
        <v>6.6551999999999998</v>
      </c>
      <c r="Q972">
        <v>1</v>
      </c>
    </row>
    <row r="973" spans="1:21" x14ac:dyDescent="0.25">
      <c r="A973" t="s">
        <v>1905</v>
      </c>
      <c r="B973" t="s">
        <v>416</v>
      </c>
      <c r="C973" t="s">
        <v>1906</v>
      </c>
      <c r="D973" t="s">
        <v>1120</v>
      </c>
      <c r="F973">
        <v>1.08</v>
      </c>
      <c r="H973" s="6">
        <f>VLOOKUP(A973,NOMENCLATURE!$B$2:$O$4923,14,FALSE)</f>
        <v>0</v>
      </c>
      <c r="I973" s="31" t="e">
        <f>VLOOKUP(A973,'Synthèse des ventes 2022'!$A$1:$C$535,3,FALSE)</f>
        <v>#N/A</v>
      </c>
      <c r="J973">
        <v>1.62</v>
      </c>
      <c r="K973" s="6">
        <f>+H973*M973</f>
        <v>0</v>
      </c>
      <c r="L973">
        <v>1.5</v>
      </c>
      <c r="M973" s="6">
        <v>1.5</v>
      </c>
      <c r="O973">
        <v>1.944</v>
      </c>
      <c r="P973" s="6">
        <f t="shared" si="55"/>
        <v>0</v>
      </c>
      <c r="U973">
        <v>1</v>
      </c>
    </row>
    <row r="974" spans="1:21" x14ac:dyDescent="0.25">
      <c r="A974" t="s">
        <v>1907</v>
      </c>
      <c r="B974" t="s">
        <v>416</v>
      </c>
      <c r="C974" t="s">
        <v>1908</v>
      </c>
      <c r="D974" t="s">
        <v>1120</v>
      </c>
      <c r="F974">
        <v>0.96</v>
      </c>
      <c r="H974" s="6">
        <f>VLOOKUP(A974,NOMENCLATURE!$B$2:$O$4923,14,FALSE)</f>
        <v>0</v>
      </c>
      <c r="I974" s="31" t="e">
        <f>VLOOKUP(A974,'Synthèse des ventes 2022'!$A$1:$C$535,3,FALSE)</f>
        <v>#N/A</v>
      </c>
      <c r="J974">
        <v>1.44</v>
      </c>
      <c r="K974" s="6">
        <f>+H974*M974</f>
        <v>0</v>
      </c>
      <c r="L974">
        <v>1.5</v>
      </c>
      <c r="M974" s="6">
        <v>1.5</v>
      </c>
      <c r="O974">
        <v>1.728</v>
      </c>
      <c r="P974" s="6">
        <f t="shared" si="55"/>
        <v>0</v>
      </c>
      <c r="U974">
        <v>1</v>
      </c>
    </row>
    <row r="975" spans="1:21" x14ac:dyDescent="0.25">
      <c r="A975" t="s">
        <v>1909</v>
      </c>
      <c r="B975" t="s">
        <v>416</v>
      </c>
      <c r="C975" t="s">
        <v>1910</v>
      </c>
      <c r="D975" t="s">
        <v>1120</v>
      </c>
      <c r="F975">
        <v>0.57999999999999996</v>
      </c>
      <c r="H975" s="6">
        <f>VLOOKUP(A975,NOMENCLATURE!$B$2:$O$4923,14,FALSE)</f>
        <v>0</v>
      </c>
      <c r="I975" s="31" t="e">
        <f>VLOOKUP(A975,'Synthèse des ventes 2022'!$A$1:$C$535,3,FALSE)</f>
        <v>#N/A</v>
      </c>
      <c r="J975">
        <v>0.87</v>
      </c>
      <c r="K975" s="6">
        <f>+H975*M975</f>
        <v>0</v>
      </c>
      <c r="L975">
        <v>1.5</v>
      </c>
      <c r="M975" s="6">
        <v>1.5</v>
      </c>
      <c r="O975">
        <v>1.044</v>
      </c>
      <c r="P975" s="6">
        <f t="shared" si="55"/>
        <v>0</v>
      </c>
      <c r="U975">
        <v>1</v>
      </c>
    </row>
    <row r="976" spans="1:21" x14ac:dyDescent="0.25">
      <c r="A976" t="s">
        <v>2087</v>
      </c>
      <c r="B976" t="s">
        <v>416</v>
      </c>
      <c r="C976" t="s">
        <v>2088</v>
      </c>
      <c r="D976" t="s">
        <v>1120</v>
      </c>
      <c r="F976">
        <v>83.55</v>
      </c>
      <c r="H976" s="6">
        <f>VLOOKUP(A976,NOMENCLATURE!$B$2:$O$4923,14,FALSE)</f>
        <v>28.99</v>
      </c>
      <c r="I976" s="31">
        <f>VLOOKUP(A976,'Synthèse des ventes 2022'!$A$1:$C$535,3,FALSE)</f>
        <v>4</v>
      </c>
      <c r="J976">
        <v>136.47999999999999</v>
      </c>
      <c r="K976" s="6">
        <f>VLOOKUP(A976,NOMENCLATURE!$B$2:$L$4000,11,FALSE)</f>
        <v>45.564999999999998</v>
      </c>
      <c r="L976">
        <v>1.6335128999999999</v>
      </c>
      <c r="O976">
        <v>163.77600000000001</v>
      </c>
      <c r="P976" s="6">
        <f t="shared" si="55"/>
        <v>54.677999999999997</v>
      </c>
    </row>
    <row r="977" spans="1:18" x14ac:dyDescent="0.25">
      <c r="A977" t="s">
        <v>2185</v>
      </c>
      <c r="B977" t="s">
        <v>416</v>
      </c>
      <c r="C977" t="s">
        <v>2186</v>
      </c>
      <c r="D977" t="s">
        <v>1120</v>
      </c>
      <c r="F977">
        <v>0</v>
      </c>
      <c r="H977" s="6">
        <f>VLOOKUP(A977,NOMENCLATURE!$B$2:$O$4923,14,FALSE)</f>
        <v>60.96050000000001</v>
      </c>
      <c r="I977" s="31" t="e">
        <f>VLOOKUP(A977,'Synthèse des ventes 2022'!$A$1:$C$535,3,FALSE)</f>
        <v>#N/A</v>
      </c>
      <c r="J977">
        <v>136.47999999999999</v>
      </c>
      <c r="K977" s="6">
        <f>VLOOKUP(A977,NOMENCLATURE!$B$2:$L$4000,11,FALSE)</f>
        <v>142.3235</v>
      </c>
      <c r="L977">
        <v>0</v>
      </c>
      <c r="O977">
        <v>163.77600000000001</v>
      </c>
      <c r="P977" s="6">
        <f t="shared" si="55"/>
        <v>170.78819999999999</v>
      </c>
    </row>
    <row r="978" spans="1:18" x14ac:dyDescent="0.25">
      <c r="A978" t="s">
        <v>2187</v>
      </c>
      <c r="B978" t="s">
        <v>416</v>
      </c>
      <c r="C978" t="s">
        <v>2188</v>
      </c>
      <c r="D978" t="s">
        <v>1120</v>
      </c>
      <c r="F978">
        <v>0</v>
      </c>
      <c r="H978" s="6">
        <f>VLOOKUP(A978,NOMENCLATURE!$B$2:$O$4923,14,FALSE)</f>
        <v>62.733500000000006</v>
      </c>
      <c r="I978" s="31" t="e">
        <f>VLOOKUP(A978,'Synthèse des ventes 2022'!$A$1:$C$535,3,FALSE)</f>
        <v>#N/A</v>
      </c>
      <c r="J978">
        <v>150</v>
      </c>
      <c r="K978" s="6">
        <f>VLOOKUP(A978,NOMENCLATURE!$B$2:$L$4000,11,FALSE)</f>
        <v>145.27600000000001</v>
      </c>
      <c r="L978">
        <v>0</v>
      </c>
      <c r="O978">
        <v>180</v>
      </c>
      <c r="P978" s="6">
        <f t="shared" si="55"/>
        <v>174.3312</v>
      </c>
    </row>
    <row r="979" spans="1:18" x14ac:dyDescent="0.25">
      <c r="A979" t="s">
        <v>2460</v>
      </c>
      <c r="B979" t="s">
        <v>416</v>
      </c>
      <c r="C979" t="s">
        <v>2461</v>
      </c>
      <c r="D979" t="s">
        <v>1120</v>
      </c>
      <c r="F979">
        <v>0</v>
      </c>
      <c r="H979" s="6">
        <f>VLOOKUP(A979,NOMENCLATURE!$B$2:$O$4923,14,FALSE)</f>
        <v>5.78</v>
      </c>
      <c r="I979" s="31" t="e">
        <f>VLOOKUP(A979,'Synthèse des ventes 2022'!$A$1:$C$535,3,FALSE)</f>
        <v>#N/A</v>
      </c>
      <c r="J979">
        <v>9.5299999999999994</v>
      </c>
      <c r="K979" s="6">
        <f>VLOOKUP(A979,NOMENCLATURE!$B$2:$L$4000,11,FALSE)</f>
        <v>9.5920000000000005</v>
      </c>
      <c r="L979">
        <v>1.5420712000000001</v>
      </c>
      <c r="O979">
        <v>11.436</v>
      </c>
      <c r="P979" s="6">
        <f t="shared" si="55"/>
        <v>11.510400000000001</v>
      </c>
      <c r="Q979">
        <v>1</v>
      </c>
    </row>
    <row r="980" spans="1:18" x14ac:dyDescent="0.25">
      <c r="A980" t="s">
        <v>2604</v>
      </c>
      <c r="B980" t="s">
        <v>416</v>
      </c>
      <c r="C980" t="s">
        <v>2605</v>
      </c>
      <c r="D980" t="s">
        <v>1120</v>
      </c>
      <c r="F980">
        <v>0</v>
      </c>
      <c r="H980" s="6">
        <f>VLOOKUP(A980,NOMENCLATURE!$B$2:$O$4923,14,FALSE)</f>
        <v>66.593500000000006</v>
      </c>
      <c r="I980" s="31" t="e">
        <f>VLOOKUP(A980,'Synthèse des ventes 2022'!$A$1:$C$535,3,FALSE)</f>
        <v>#N/A</v>
      </c>
      <c r="J980">
        <v>135.75</v>
      </c>
      <c r="K980" s="6" t="e">
        <f>VLOOKUP(A980,NOMENCLATURE!$B$2:$L$4000,11,FALSE)</f>
        <v>#N/A</v>
      </c>
      <c r="L980">
        <v>0</v>
      </c>
      <c r="O980">
        <v>162.9</v>
      </c>
      <c r="P980" s="6" t="e">
        <f t="shared" si="55"/>
        <v>#N/A</v>
      </c>
    </row>
    <row r="981" spans="1:18" x14ac:dyDescent="0.25">
      <c r="A981">
        <v>10102122</v>
      </c>
      <c r="B981" t="s">
        <v>32</v>
      </c>
      <c r="C981" t="s">
        <v>766</v>
      </c>
      <c r="D981" t="s">
        <v>767</v>
      </c>
      <c r="F981">
        <v>145</v>
      </c>
      <c r="H981" s="6">
        <f>F981</f>
        <v>145</v>
      </c>
      <c r="I981" s="31" t="e">
        <f>VLOOKUP(A981,'Synthèse des ventes 2022'!$A$1:$C$535,3,FALSE)</f>
        <v>#N/A</v>
      </c>
      <c r="J981">
        <v>181.25</v>
      </c>
      <c r="K981" s="6">
        <f>IF(H981="","",H981*L981)</f>
        <v>181.25</v>
      </c>
      <c r="L981">
        <v>1.25</v>
      </c>
      <c r="M981" s="6">
        <v>1.25</v>
      </c>
      <c r="O981">
        <v>217.5</v>
      </c>
      <c r="P981" s="6">
        <f t="shared" si="55"/>
        <v>217.5</v>
      </c>
    </row>
    <row r="982" spans="1:18" x14ac:dyDescent="0.25">
      <c r="A982" t="s">
        <v>886</v>
      </c>
      <c r="B982" t="s">
        <v>32</v>
      </c>
      <c r="C982" t="s">
        <v>887</v>
      </c>
      <c r="D982" t="s">
        <v>767</v>
      </c>
      <c r="F982">
        <v>101</v>
      </c>
      <c r="H982" s="6">
        <f>F982</f>
        <v>101</v>
      </c>
      <c r="I982" s="31" t="e">
        <f>VLOOKUP(A982,'Synthèse des ventes 2022'!$A$1:$C$535,3,FALSE)</f>
        <v>#N/A</v>
      </c>
      <c r="J982">
        <v>126.25</v>
      </c>
      <c r="K982" s="6">
        <f>IF(H982="","",H982*L982)</f>
        <v>126.25</v>
      </c>
      <c r="L982">
        <v>1.25</v>
      </c>
      <c r="M982" s="6">
        <v>1.25</v>
      </c>
      <c r="O982">
        <v>151.5</v>
      </c>
      <c r="P982" s="6">
        <f t="shared" si="55"/>
        <v>151.5</v>
      </c>
    </row>
    <row r="983" spans="1:18" x14ac:dyDescent="0.25">
      <c r="A983" s="3" t="s">
        <v>63</v>
      </c>
      <c r="B983" s="3" t="s">
        <v>43</v>
      </c>
      <c r="C983" s="3" t="s">
        <v>64</v>
      </c>
      <c r="D983" s="3" t="s">
        <v>65</v>
      </c>
      <c r="E983" s="3">
        <v>1</v>
      </c>
      <c r="F983" s="3">
        <v>7.6</v>
      </c>
      <c r="G983" s="10"/>
      <c r="H983" s="7"/>
      <c r="I983" s="32" t="e">
        <f>VLOOKUP(A983,'Synthèse des ventes 2022'!$A$1:$C$535,3,FALSE)</f>
        <v>#N/A</v>
      </c>
      <c r="J983" s="3">
        <v>12.04</v>
      </c>
      <c r="K983" s="7" t="str">
        <f>IF(H983="","",H983*L983)</f>
        <v/>
      </c>
      <c r="L983" s="3">
        <v>1.5842105</v>
      </c>
      <c r="M983" s="7"/>
      <c r="N983" s="3">
        <v>1</v>
      </c>
      <c r="O983" s="3">
        <v>14.45</v>
      </c>
      <c r="P983" s="7" t="str">
        <f t="shared" si="55"/>
        <v/>
      </c>
    </row>
    <row r="984" spans="1:18" x14ac:dyDescent="0.25">
      <c r="A984" s="3" t="s">
        <v>71</v>
      </c>
      <c r="B984" s="3" t="s">
        <v>20</v>
      </c>
      <c r="C984" s="3" t="s">
        <v>72</v>
      </c>
      <c r="D984" s="3" t="s">
        <v>65</v>
      </c>
      <c r="E984" s="3" t="s">
        <v>36</v>
      </c>
      <c r="F984" s="3">
        <v>20.61</v>
      </c>
      <c r="G984" s="10"/>
      <c r="H984" s="7">
        <v>20.61</v>
      </c>
      <c r="I984" s="32">
        <f>VLOOKUP(A984,'Synthèse des ventes 2022'!$A$1:$C$535,3,FALSE)</f>
        <v>34</v>
      </c>
      <c r="J984" s="3">
        <v>30.91</v>
      </c>
      <c r="K984" s="7">
        <f>H984*M984</f>
        <v>30.914999999999999</v>
      </c>
      <c r="L984" s="3">
        <v>1.4997574</v>
      </c>
      <c r="M984" s="7">
        <v>1.5</v>
      </c>
      <c r="N984" s="3"/>
      <c r="O984" s="3">
        <v>37.090000000000003</v>
      </c>
      <c r="P984" s="7">
        <f t="shared" si="55"/>
        <v>37.097999999999999</v>
      </c>
    </row>
    <row r="985" spans="1:18" x14ac:dyDescent="0.25">
      <c r="A985" s="3" t="s">
        <v>86</v>
      </c>
      <c r="B985" s="3" t="s">
        <v>20</v>
      </c>
      <c r="C985" s="3" t="s">
        <v>87</v>
      </c>
      <c r="D985" s="3" t="s">
        <v>65</v>
      </c>
      <c r="E985" s="3" t="s">
        <v>36</v>
      </c>
      <c r="F985" s="3">
        <v>70.349999999999994</v>
      </c>
      <c r="G985" s="10"/>
      <c r="H985" s="7">
        <v>70.349999999999994</v>
      </c>
      <c r="I985" s="32">
        <f>VLOOKUP(A985,'Synthèse des ventes 2022'!$A$1:$C$535,3,FALSE)</f>
        <v>4</v>
      </c>
      <c r="J985" s="3">
        <v>109.04</v>
      </c>
      <c r="K985" s="7">
        <f>H985*M985</f>
        <v>109.04249999999999</v>
      </c>
      <c r="L985" s="3">
        <v>1.5499645</v>
      </c>
      <c r="M985" s="7">
        <v>1.55</v>
      </c>
      <c r="N985" s="3"/>
      <c r="O985" s="3">
        <v>130.85</v>
      </c>
      <c r="P985" s="7">
        <f t="shared" si="55"/>
        <v>130.85099999999997</v>
      </c>
    </row>
    <row r="986" spans="1:18" x14ac:dyDescent="0.25">
      <c r="A986" s="3" t="s">
        <v>132</v>
      </c>
      <c r="B986" s="3" t="s">
        <v>43</v>
      </c>
      <c r="C986" s="3" t="s">
        <v>133</v>
      </c>
      <c r="D986" s="3" t="s">
        <v>65</v>
      </c>
      <c r="E986" s="3"/>
      <c r="F986" s="3">
        <v>297.14999999999998</v>
      </c>
      <c r="G986" s="10"/>
      <c r="H986" s="7"/>
      <c r="I986" s="32" t="e">
        <f>VLOOKUP(A986,'Synthèse des ventes 2022'!$A$1:$C$535,3,FALSE)</f>
        <v>#N/A</v>
      </c>
      <c r="J986" s="3">
        <v>395.21</v>
      </c>
      <c r="K986" s="7" t="str">
        <f>IF(H986="","",H986*L986)</f>
        <v/>
      </c>
      <c r="L986" s="3">
        <v>1.3300017</v>
      </c>
      <c r="M986" s="7"/>
      <c r="N986" s="3">
        <v>1</v>
      </c>
      <c r="O986" s="3">
        <v>474.25</v>
      </c>
      <c r="P986" s="7" t="str">
        <f t="shared" si="55"/>
        <v/>
      </c>
      <c r="Q986">
        <v>1</v>
      </c>
      <c r="R986">
        <v>1</v>
      </c>
    </row>
    <row r="987" spans="1:18" x14ac:dyDescent="0.25">
      <c r="A987" s="3" t="s">
        <v>134</v>
      </c>
      <c r="B987" s="3" t="s">
        <v>43</v>
      </c>
      <c r="C987" s="3" t="s">
        <v>135</v>
      </c>
      <c r="D987" s="3" t="s">
        <v>65</v>
      </c>
      <c r="E987" s="3"/>
      <c r="F987" s="3">
        <v>367.02</v>
      </c>
      <c r="G987" s="10"/>
      <c r="H987" s="7">
        <v>367.02</v>
      </c>
      <c r="I987" s="32" t="e">
        <f>VLOOKUP(A987,'Synthèse des ventes 2022'!$A$1:$C$535,3,FALSE)</f>
        <v>#N/A</v>
      </c>
      <c r="J987" s="3">
        <v>488.14</v>
      </c>
      <c r="K987" s="7">
        <f>+H987*M987</f>
        <v>488.13659999999999</v>
      </c>
      <c r="L987" s="3">
        <v>1.3300092999999999</v>
      </c>
      <c r="M987" s="7">
        <v>1.33</v>
      </c>
      <c r="N987" s="3">
        <v>1</v>
      </c>
      <c r="O987" s="3">
        <v>585.77</v>
      </c>
      <c r="P987" s="7">
        <f t="shared" si="55"/>
        <v>585.76391999999998</v>
      </c>
      <c r="Q987">
        <v>1</v>
      </c>
      <c r="R987">
        <v>1</v>
      </c>
    </row>
    <row r="988" spans="1:18" x14ac:dyDescent="0.25">
      <c r="A988" s="3" t="s">
        <v>136</v>
      </c>
      <c r="B988" s="3" t="s">
        <v>43</v>
      </c>
      <c r="C988" s="3" t="s">
        <v>137</v>
      </c>
      <c r="D988" s="3" t="s">
        <v>65</v>
      </c>
      <c r="E988" s="3"/>
      <c r="F988" s="3">
        <v>403.55</v>
      </c>
      <c r="G988" s="10"/>
      <c r="H988" s="7"/>
      <c r="I988" s="32" t="e">
        <f>VLOOKUP(A988,'Synthèse des ventes 2022'!$A$1:$C$535,3,FALSE)</f>
        <v>#N/A</v>
      </c>
      <c r="J988" s="3">
        <v>536.72</v>
      </c>
      <c r="K988" s="7" t="str">
        <f>IF(H988="","",H988*L988)</f>
        <v/>
      </c>
      <c r="L988" s="3">
        <v>1.3299962999999999</v>
      </c>
      <c r="M988" s="7"/>
      <c r="N988" s="3">
        <v>1</v>
      </c>
      <c r="O988" s="3">
        <v>644.05999999999995</v>
      </c>
      <c r="P988" s="7" t="str">
        <f t="shared" si="55"/>
        <v/>
      </c>
      <c r="Q988">
        <v>1</v>
      </c>
      <c r="R988">
        <v>1</v>
      </c>
    </row>
    <row r="989" spans="1:18" x14ac:dyDescent="0.25">
      <c r="A989" s="3" t="s">
        <v>138</v>
      </c>
      <c r="B989" s="3" t="s">
        <v>43</v>
      </c>
      <c r="C989" s="3" t="s">
        <v>139</v>
      </c>
      <c r="D989" s="3" t="s">
        <v>65</v>
      </c>
      <c r="E989" s="3">
        <v>1</v>
      </c>
      <c r="F989" s="3">
        <v>188.82</v>
      </c>
      <c r="G989" s="10"/>
      <c r="H989" s="7"/>
      <c r="I989" s="32" t="e">
        <f>VLOOKUP(A989,'Synthèse des ventes 2022'!$A$1:$C$535,3,FALSE)</f>
        <v>#N/A</v>
      </c>
      <c r="J989" s="3">
        <v>251.13</v>
      </c>
      <c r="K989" s="7" t="str">
        <f>IF(H989="","",H989*L989)</f>
        <v/>
      </c>
      <c r="L989" s="3">
        <v>1.3299968</v>
      </c>
      <c r="M989" s="7"/>
      <c r="N989" s="3">
        <v>1</v>
      </c>
      <c r="O989" s="3">
        <v>301.36</v>
      </c>
      <c r="P989" s="7" t="str">
        <f t="shared" si="55"/>
        <v/>
      </c>
      <c r="Q989">
        <v>1</v>
      </c>
      <c r="R989">
        <v>1</v>
      </c>
    </row>
    <row r="990" spans="1:18" x14ac:dyDescent="0.25">
      <c r="A990" s="3" t="s">
        <v>140</v>
      </c>
      <c r="B990" s="3" t="s">
        <v>43</v>
      </c>
      <c r="C990" s="3" t="s">
        <v>141</v>
      </c>
      <c r="D990" s="3" t="s">
        <v>65</v>
      </c>
      <c r="E990" s="3"/>
      <c r="F990" s="3">
        <v>440.43</v>
      </c>
      <c r="G990" s="10"/>
      <c r="H990" s="7"/>
      <c r="I990" s="32" t="e">
        <f>VLOOKUP(A990,'Synthèse des ventes 2022'!$A$1:$C$535,3,FALSE)</f>
        <v>#N/A</v>
      </c>
      <c r="J990" s="3">
        <v>585.77</v>
      </c>
      <c r="K990" s="7" t="str">
        <f>IF(H990="","",H990*L990)</f>
        <v/>
      </c>
      <c r="L990" s="3">
        <v>1.3299957</v>
      </c>
      <c r="M990" s="7"/>
      <c r="N990" s="3">
        <v>1</v>
      </c>
      <c r="O990" s="3">
        <v>702.92</v>
      </c>
      <c r="P990" s="7" t="str">
        <f t="shared" si="55"/>
        <v/>
      </c>
      <c r="Q990">
        <v>1</v>
      </c>
      <c r="R990">
        <v>1</v>
      </c>
    </row>
    <row r="991" spans="1:18" x14ac:dyDescent="0.25">
      <c r="A991" s="3" t="s">
        <v>142</v>
      </c>
      <c r="B991" s="3" t="s">
        <v>43</v>
      </c>
      <c r="C991" s="3" t="s">
        <v>143</v>
      </c>
      <c r="D991" s="3" t="s">
        <v>65</v>
      </c>
      <c r="E991" s="3"/>
      <c r="F991" s="3">
        <v>476.69</v>
      </c>
      <c r="G991" s="10"/>
      <c r="H991" s="7"/>
      <c r="I991" s="32" t="e">
        <f>VLOOKUP(A991,'Synthèse des ventes 2022'!$A$1:$C$535,3,FALSE)</f>
        <v>#N/A</v>
      </c>
      <c r="J991" s="3">
        <v>634</v>
      </c>
      <c r="K991" s="7" t="str">
        <f>IF(H991="","",H991*L991)</f>
        <v/>
      </c>
      <c r="L991" s="3">
        <v>1.3300048</v>
      </c>
      <c r="M991" s="7"/>
      <c r="N991" s="3">
        <v>1</v>
      </c>
      <c r="O991" s="3">
        <v>760.8</v>
      </c>
      <c r="P991" s="7" t="str">
        <f t="shared" si="55"/>
        <v/>
      </c>
      <c r="Q991">
        <v>1</v>
      </c>
      <c r="R991">
        <v>1</v>
      </c>
    </row>
    <row r="992" spans="1:18" x14ac:dyDescent="0.25">
      <c r="A992" s="3" t="s">
        <v>144</v>
      </c>
      <c r="B992" s="3" t="s">
        <v>32</v>
      </c>
      <c r="C992" s="3" t="s">
        <v>145</v>
      </c>
      <c r="D992" s="3" t="s">
        <v>65</v>
      </c>
      <c r="E992" s="3" t="s">
        <v>146</v>
      </c>
      <c r="F992" s="3">
        <v>329.43</v>
      </c>
      <c r="G992" s="10"/>
      <c r="H992" s="7">
        <v>322.51</v>
      </c>
      <c r="I992" s="32" t="e">
        <f>VLOOKUP(A992,'Synthèse des ventes 2022'!$A$1:$C$535,3,FALSE)</f>
        <v>#N/A</v>
      </c>
      <c r="J992" s="3">
        <v>461.2</v>
      </c>
      <c r="K992" s="15">
        <f>H992*M992</f>
        <v>435.38850000000002</v>
      </c>
      <c r="L992" s="3">
        <v>1.3999938999999999</v>
      </c>
      <c r="M992" s="7">
        <v>1.35</v>
      </c>
      <c r="N992" s="3"/>
      <c r="O992" s="3">
        <v>553.44000000000005</v>
      </c>
      <c r="P992" s="7">
        <f t="shared" si="55"/>
        <v>522.46619999999996</v>
      </c>
    </row>
    <row r="993" spans="1:17" x14ac:dyDescent="0.25">
      <c r="A993" s="3" t="s">
        <v>147</v>
      </c>
      <c r="B993" s="3" t="s">
        <v>32</v>
      </c>
      <c r="C993" s="3" t="s">
        <v>148</v>
      </c>
      <c r="D993" s="3" t="s">
        <v>65</v>
      </c>
      <c r="E993" s="3"/>
      <c r="F993" s="3">
        <v>389.6</v>
      </c>
      <c r="G993" s="10"/>
      <c r="H993" s="7">
        <v>381.42</v>
      </c>
      <c r="I993" s="32" t="e">
        <f>VLOOKUP(A993,'Synthèse des ventes 2022'!$A$1:$C$535,3,FALSE)</f>
        <v>#N/A</v>
      </c>
      <c r="J993" s="3">
        <v>545.44000000000005</v>
      </c>
      <c r="K993" s="7">
        <f t="shared" ref="K993:K1003" si="56">H993*M993</f>
        <v>514.91700000000003</v>
      </c>
      <c r="L993" s="3">
        <v>1.4</v>
      </c>
      <c r="M993" s="7">
        <v>1.35</v>
      </c>
      <c r="N993" s="3"/>
      <c r="O993" s="3">
        <v>654.53</v>
      </c>
      <c r="P993" s="7">
        <f t="shared" si="55"/>
        <v>617.90039999999999</v>
      </c>
    </row>
    <row r="994" spans="1:17" x14ac:dyDescent="0.25">
      <c r="A994" s="3" t="s">
        <v>149</v>
      </c>
      <c r="B994" s="3" t="s">
        <v>32</v>
      </c>
      <c r="C994" s="3" t="s">
        <v>150</v>
      </c>
      <c r="D994" s="3" t="s">
        <v>65</v>
      </c>
      <c r="E994" s="3" t="s">
        <v>146</v>
      </c>
      <c r="F994" s="3">
        <v>440.24</v>
      </c>
      <c r="G994" s="10"/>
      <c r="H994" s="7">
        <v>431.02</v>
      </c>
      <c r="I994" s="32" t="e">
        <f>VLOOKUP(A994,'Synthèse des ventes 2022'!$A$1:$C$535,3,FALSE)</f>
        <v>#N/A</v>
      </c>
      <c r="J994" s="3">
        <v>616.34</v>
      </c>
      <c r="K994" s="7">
        <f t="shared" si="56"/>
        <v>581.87700000000007</v>
      </c>
      <c r="L994" s="3">
        <v>1.4000090999999999</v>
      </c>
      <c r="M994" s="7">
        <v>1.35</v>
      </c>
      <c r="N994" s="3"/>
      <c r="O994" s="3">
        <v>739.61</v>
      </c>
      <c r="P994" s="7">
        <f t="shared" si="55"/>
        <v>698.25240000000008</v>
      </c>
    </row>
    <row r="995" spans="1:17" x14ac:dyDescent="0.25">
      <c r="A995" s="3" t="s">
        <v>151</v>
      </c>
      <c r="B995" s="3" t="s">
        <v>32</v>
      </c>
      <c r="C995" s="3" t="s">
        <v>152</v>
      </c>
      <c r="D995" s="3" t="s">
        <v>65</v>
      </c>
      <c r="E995" s="3" t="s">
        <v>146</v>
      </c>
      <c r="F995" s="3">
        <v>490.89</v>
      </c>
      <c r="G995" s="10"/>
      <c r="H995" s="7">
        <v>480.62</v>
      </c>
      <c r="I995" s="32" t="e">
        <f>VLOOKUP(A995,'Synthèse des ventes 2022'!$A$1:$C$535,3,FALSE)</f>
        <v>#N/A</v>
      </c>
      <c r="J995" s="3">
        <v>687.25</v>
      </c>
      <c r="K995" s="7">
        <f t="shared" si="56"/>
        <v>648.8370000000001</v>
      </c>
      <c r="L995" s="3">
        <v>1.4000081</v>
      </c>
      <c r="M995" s="7">
        <v>1.35</v>
      </c>
      <c r="N995" s="3"/>
      <c r="O995" s="3">
        <v>824.7</v>
      </c>
      <c r="P995" s="7">
        <f t="shared" si="55"/>
        <v>778.60440000000006</v>
      </c>
    </row>
    <row r="996" spans="1:17" x14ac:dyDescent="0.25">
      <c r="A996" s="3" t="s">
        <v>153</v>
      </c>
      <c r="B996" s="3" t="s">
        <v>32</v>
      </c>
      <c r="C996" s="3" t="s">
        <v>154</v>
      </c>
      <c r="D996" s="3" t="s">
        <v>65</v>
      </c>
      <c r="E996" s="3" t="s">
        <v>146</v>
      </c>
      <c r="F996" s="3">
        <v>524.42999999999995</v>
      </c>
      <c r="G996" s="10"/>
      <c r="H996" s="7">
        <v>513.61</v>
      </c>
      <c r="I996" s="32" t="e">
        <f>VLOOKUP(A996,'Synthèse des ventes 2022'!$A$1:$C$535,3,FALSE)</f>
        <v>#N/A</v>
      </c>
      <c r="J996" s="3">
        <v>734.2</v>
      </c>
      <c r="K996" s="7">
        <f t="shared" si="56"/>
        <v>693.37350000000004</v>
      </c>
      <c r="L996" s="3">
        <v>1.3999961999999999</v>
      </c>
      <c r="M996" s="7">
        <v>1.35</v>
      </c>
      <c r="N996" s="3"/>
      <c r="O996" s="3">
        <v>881.04</v>
      </c>
      <c r="P996" s="7">
        <f t="shared" si="55"/>
        <v>832.04820000000007</v>
      </c>
    </row>
    <row r="997" spans="1:17" x14ac:dyDescent="0.25">
      <c r="A997" s="3" t="s">
        <v>155</v>
      </c>
      <c r="B997" s="3" t="s">
        <v>32</v>
      </c>
      <c r="C997" s="3" t="s">
        <v>156</v>
      </c>
      <c r="D997" s="3" t="s">
        <v>65</v>
      </c>
      <c r="E997" s="3" t="s">
        <v>157</v>
      </c>
      <c r="F997" s="3">
        <v>596.07000000000005</v>
      </c>
      <c r="G997" s="10"/>
      <c r="H997" s="7">
        <v>583.75</v>
      </c>
      <c r="I997" s="32">
        <f>VLOOKUP(A997,'Synthèse des ventes 2022'!$A$1:$C$535,3,FALSE)</f>
        <v>1</v>
      </c>
      <c r="J997" s="3">
        <v>834.5</v>
      </c>
      <c r="K997" s="7">
        <f t="shared" si="56"/>
        <v>788.0625</v>
      </c>
      <c r="L997" s="3">
        <v>1.4000033999999999</v>
      </c>
      <c r="M997" s="7">
        <v>1.35</v>
      </c>
      <c r="N997" s="3"/>
      <c r="O997" s="4">
        <v>1001.4</v>
      </c>
      <c r="P997" s="12">
        <f t="shared" si="55"/>
        <v>945.67499999999995</v>
      </c>
    </row>
    <row r="998" spans="1:17" x14ac:dyDescent="0.25">
      <c r="A998" s="3" t="s">
        <v>182</v>
      </c>
      <c r="B998" s="3" t="s">
        <v>20</v>
      </c>
      <c r="C998" s="3" t="s">
        <v>183</v>
      </c>
      <c r="D998" s="3" t="s">
        <v>65</v>
      </c>
      <c r="E998" s="3"/>
      <c r="F998" s="3">
        <v>2698.66</v>
      </c>
      <c r="G998" s="10"/>
      <c r="H998" s="7">
        <v>2631.67</v>
      </c>
      <c r="I998" s="32" t="e">
        <f>VLOOKUP(A998,'Synthèse des ventes 2022'!$A$1:$C$535,3,FALSE)</f>
        <v>#N/A</v>
      </c>
      <c r="J998" s="4">
        <v>3778.12</v>
      </c>
      <c r="K998" s="12">
        <f>H998*M998</f>
        <v>3684.3379999999997</v>
      </c>
      <c r="L998" s="3">
        <v>1.3999984999999999</v>
      </c>
      <c r="M998" s="7">
        <v>1.4</v>
      </c>
      <c r="N998" s="3"/>
      <c r="O998" s="4">
        <v>4533.74</v>
      </c>
      <c r="P998" s="12">
        <f t="shared" si="55"/>
        <v>4421.2055999999993</v>
      </c>
    </row>
    <row r="999" spans="1:17" x14ac:dyDescent="0.25">
      <c r="A999" s="3" t="s">
        <v>184</v>
      </c>
      <c r="B999" s="3" t="s">
        <v>20</v>
      </c>
      <c r="C999" s="3" t="s">
        <v>185</v>
      </c>
      <c r="D999" s="3" t="s">
        <v>65</v>
      </c>
      <c r="E999" s="3">
        <v>1</v>
      </c>
      <c r="F999" s="3">
        <v>7.53</v>
      </c>
      <c r="G999" s="10"/>
      <c r="H999" s="7">
        <v>7.53</v>
      </c>
      <c r="I999" s="32" t="e">
        <f>VLOOKUP(A999,'Synthèse des ventes 2022'!$A$1:$C$535,3,FALSE)</f>
        <v>#N/A</v>
      </c>
      <c r="J999" s="3">
        <v>10.17</v>
      </c>
      <c r="K999" s="7">
        <f t="shared" si="56"/>
        <v>10.542</v>
      </c>
      <c r="L999" s="3">
        <v>1.35</v>
      </c>
      <c r="M999" s="7">
        <v>1.4</v>
      </c>
      <c r="N999" s="3">
        <v>1</v>
      </c>
      <c r="O999" s="3">
        <v>12.2</v>
      </c>
      <c r="P999" s="7">
        <f t="shared" si="55"/>
        <v>12.650399999999999</v>
      </c>
      <c r="Q999">
        <v>1</v>
      </c>
    </row>
    <row r="1000" spans="1:17" x14ac:dyDescent="0.25">
      <c r="A1000" s="3" t="s">
        <v>205</v>
      </c>
      <c r="B1000" s="3" t="s">
        <v>43</v>
      </c>
      <c r="C1000" s="3" t="s">
        <v>206</v>
      </c>
      <c r="D1000" s="3" t="s">
        <v>65</v>
      </c>
      <c r="E1000" s="3" t="s">
        <v>207</v>
      </c>
      <c r="F1000" s="3">
        <v>0.04</v>
      </c>
      <c r="G1000" s="10"/>
      <c r="H1000" s="7">
        <v>0.04</v>
      </c>
      <c r="I1000" s="32">
        <f>VLOOKUP(A1000,'Synthèse des ventes 2022'!$A$1:$C$535,3,FALSE)</f>
        <v>20</v>
      </c>
      <c r="J1000" s="3">
        <v>0.06</v>
      </c>
      <c r="K1000" s="7">
        <v>0.06</v>
      </c>
      <c r="L1000" s="3">
        <v>1.5151515</v>
      </c>
      <c r="M1000" s="7"/>
      <c r="N1000" s="3"/>
      <c r="O1000" s="3">
        <v>7.1999999999999995E-2</v>
      </c>
      <c r="P1000" s="7">
        <f t="shared" si="55"/>
        <v>7.1999999999999995E-2</v>
      </c>
    </row>
    <row r="1001" spans="1:17" x14ac:dyDescent="0.25">
      <c r="A1001" s="3" t="s">
        <v>208</v>
      </c>
      <c r="B1001" s="3" t="s">
        <v>20</v>
      </c>
      <c r="C1001" s="3" t="s">
        <v>209</v>
      </c>
      <c r="D1001" s="3" t="s">
        <v>65</v>
      </c>
      <c r="E1001" s="3" t="s">
        <v>207</v>
      </c>
      <c r="F1001" s="3">
        <v>0.05</v>
      </c>
      <c r="G1001" s="10"/>
      <c r="H1001" s="7">
        <v>4.5999999999999999E-2</v>
      </c>
      <c r="I1001" s="32">
        <f>VLOOKUP(A1001,'Synthèse des ventes 2022'!$A$1:$C$535,3,FALSE)</f>
        <v>1090</v>
      </c>
      <c r="J1001" s="3">
        <v>7.0000000000000007E-2</v>
      </c>
      <c r="K1001" s="17">
        <f t="shared" si="56"/>
        <v>6.4399999999999999E-2</v>
      </c>
      <c r="L1001" s="3">
        <v>1.4</v>
      </c>
      <c r="M1001" s="7">
        <v>1.4</v>
      </c>
      <c r="N1001" s="3"/>
      <c r="O1001" s="3">
        <v>8.4000000000000005E-2</v>
      </c>
      <c r="P1001" s="7">
        <f t="shared" si="55"/>
        <v>7.7280000000000001E-2</v>
      </c>
    </row>
    <row r="1002" spans="1:17" x14ac:dyDescent="0.25">
      <c r="A1002" s="3" t="s">
        <v>210</v>
      </c>
      <c r="B1002" s="3" t="s">
        <v>212</v>
      </c>
      <c r="C1002" s="3" t="s">
        <v>211</v>
      </c>
      <c r="D1002" s="3" t="s">
        <v>65</v>
      </c>
      <c r="E1002" s="3" t="s">
        <v>207</v>
      </c>
      <c r="F1002" s="3">
        <v>5.8000000000000003E-2</v>
      </c>
      <c r="G1002" s="10"/>
      <c r="H1002" s="7"/>
      <c r="I1002" s="32" t="e">
        <f>VLOOKUP(A1002,'Synthèse des ventes 2022'!$A$1:$C$535,3,FALSE)</f>
        <v>#N/A</v>
      </c>
      <c r="J1002" s="3">
        <v>0.08</v>
      </c>
      <c r="K1002" s="7" t="str">
        <f>IF(H1002="","",H1002*L1002)</f>
        <v/>
      </c>
      <c r="L1002" s="3">
        <v>1.384083</v>
      </c>
      <c r="M1002" s="7"/>
      <c r="N1002" s="3"/>
      <c r="O1002" s="3">
        <v>9.6000000000000002E-2</v>
      </c>
      <c r="P1002" s="7" t="str">
        <f t="shared" si="55"/>
        <v/>
      </c>
    </row>
    <row r="1003" spans="1:17" x14ac:dyDescent="0.25">
      <c r="A1003" s="3" t="s">
        <v>213</v>
      </c>
      <c r="B1003" s="3" t="s">
        <v>20</v>
      </c>
      <c r="C1003" s="3" t="s">
        <v>214</v>
      </c>
      <c r="D1003" s="3" t="s">
        <v>65</v>
      </c>
      <c r="E1003" s="3" t="s">
        <v>207</v>
      </c>
      <c r="F1003" s="3">
        <v>0.06</v>
      </c>
      <c r="G1003" s="10"/>
      <c r="H1003" s="7">
        <v>6.4000000000000001E-2</v>
      </c>
      <c r="I1003" s="32">
        <f>VLOOKUP(A1003,'Synthèse des ventes 2022'!$A$1:$C$535,3,FALSE)</f>
        <v>4253</v>
      </c>
      <c r="J1003" s="3">
        <v>0.1</v>
      </c>
      <c r="K1003" s="18">
        <f t="shared" si="56"/>
        <v>8.9599999999999999E-2</v>
      </c>
      <c r="L1003" s="3">
        <v>1.6666666999999999</v>
      </c>
      <c r="M1003" s="7">
        <v>1.4</v>
      </c>
      <c r="N1003" s="3"/>
      <c r="O1003" s="3">
        <v>0.12</v>
      </c>
      <c r="P1003" s="7">
        <f t="shared" si="55"/>
        <v>0.10751999999999999</v>
      </c>
    </row>
    <row r="1004" spans="1:17" x14ac:dyDescent="0.25">
      <c r="A1004" s="3" t="s">
        <v>215</v>
      </c>
      <c r="B1004" s="3" t="s">
        <v>43</v>
      </c>
      <c r="C1004" s="3" t="s">
        <v>216</v>
      </c>
      <c r="D1004" s="3" t="s">
        <v>65</v>
      </c>
      <c r="E1004" s="3" t="s">
        <v>207</v>
      </c>
      <c r="F1004" s="3">
        <v>7.6999999999999999E-2</v>
      </c>
      <c r="G1004" s="10"/>
      <c r="H1004" s="7"/>
      <c r="I1004" s="32" t="e">
        <f>VLOOKUP(A1004,'Synthèse des ventes 2022'!$A$1:$C$535,3,FALSE)</f>
        <v>#N/A</v>
      </c>
      <c r="J1004" s="3">
        <v>0.11</v>
      </c>
      <c r="K1004" s="7" t="str">
        <f>IF(H1004="","",H1004*L1004)</f>
        <v/>
      </c>
      <c r="L1004" s="3">
        <v>1.4267185</v>
      </c>
      <c r="M1004" s="7"/>
      <c r="N1004" s="3"/>
      <c r="O1004" s="3">
        <v>0.13200000000000001</v>
      </c>
      <c r="P1004" s="7" t="str">
        <f t="shared" si="55"/>
        <v/>
      </c>
    </row>
    <row r="1005" spans="1:17" x14ac:dyDescent="0.25">
      <c r="A1005" s="3" t="s">
        <v>217</v>
      </c>
      <c r="B1005" s="3" t="s">
        <v>43</v>
      </c>
      <c r="C1005" s="3" t="s">
        <v>218</v>
      </c>
      <c r="D1005" s="3" t="s">
        <v>65</v>
      </c>
      <c r="E1005" s="3" t="s">
        <v>207</v>
      </c>
      <c r="F1005" s="3">
        <v>8.6999999999999994E-2</v>
      </c>
      <c r="G1005" s="10"/>
      <c r="H1005" s="7"/>
      <c r="I1005" s="32" t="e">
        <f>VLOOKUP(A1005,'Synthèse des ventes 2022'!$A$1:$C$535,3,FALSE)</f>
        <v>#N/A</v>
      </c>
      <c r="J1005" s="3">
        <v>0.12</v>
      </c>
      <c r="K1005" s="7" t="str">
        <f>IF(H1005="","",H1005*L1005)</f>
        <v/>
      </c>
      <c r="L1005" s="3">
        <v>1.384083</v>
      </c>
      <c r="M1005" s="7"/>
      <c r="N1005" s="3"/>
      <c r="O1005" s="3">
        <v>0.14399999999999999</v>
      </c>
      <c r="P1005" s="7" t="str">
        <f t="shared" si="55"/>
        <v/>
      </c>
    </row>
    <row r="1006" spans="1:17" x14ac:dyDescent="0.25">
      <c r="A1006" s="3" t="s">
        <v>219</v>
      </c>
      <c r="B1006" s="3" t="s">
        <v>20</v>
      </c>
      <c r="C1006" s="3" t="s">
        <v>220</v>
      </c>
      <c r="D1006" s="3" t="s">
        <v>65</v>
      </c>
      <c r="E1006" s="3" t="s">
        <v>207</v>
      </c>
      <c r="F1006" s="3">
        <v>0.09</v>
      </c>
      <c r="G1006" s="10"/>
      <c r="H1006" s="7">
        <v>9.1999999999999998E-2</v>
      </c>
      <c r="I1006" s="32">
        <f>VLOOKUP(A1006,'Synthèse des ventes 2022'!$A$1:$C$535,3,FALSE)</f>
        <v>14209</v>
      </c>
      <c r="J1006" s="3">
        <v>0.14000000000000001</v>
      </c>
      <c r="K1006" s="7">
        <f>H1006*M1006</f>
        <v>0.1288</v>
      </c>
      <c r="L1006" s="3">
        <v>1.5555555999999999</v>
      </c>
      <c r="M1006" s="7">
        <v>1.4</v>
      </c>
      <c r="N1006" s="3"/>
      <c r="O1006" s="3">
        <v>0.16800000000000001</v>
      </c>
      <c r="P1006" s="7">
        <f t="shared" si="55"/>
        <v>0.15456</v>
      </c>
    </row>
    <row r="1007" spans="1:17" x14ac:dyDescent="0.25">
      <c r="A1007" s="3" t="s">
        <v>221</v>
      </c>
      <c r="B1007" s="3" t="s">
        <v>43</v>
      </c>
      <c r="C1007" s="3" t="s">
        <v>222</v>
      </c>
      <c r="D1007" s="3" t="s">
        <v>65</v>
      </c>
      <c r="E1007" s="3" t="s">
        <v>207</v>
      </c>
      <c r="F1007" s="3">
        <v>0.106</v>
      </c>
      <c r="G1007" s="10"/>
      <c r="H1007" s="7">
        <v>0.106</v>
      </c>
      <c r="I1007" s="32">
        <f>VLOOKUP(A1007,'Synthèse des ventes 2022'!$A$1:$C$535,3,FALSE)</f>
        <v>70.42</v>
      </c>
      <c r="J1007" s="3">
        <v>0.13</v>
      </c>
      <c r="K1007" s="7">
        <v>0.13</v>
      </c>
      <c r="L1007" s="3">
        <v>1.2264151000000001</v>
      </c>
      <c r="M1007" s="7"/>
      <c r="N1007" s="3"/>
      <c r="O1007" s="3">
        <v>0.156</v>
      </c>
      <c r="P1007" s="7">
        <f t="shared" si="55"/>
        <v>0.156</v>
      </c>
    </row>
    <row r="1008" spans="1:17" x14ac:dyDescent="0.25">
      <c r="A1008" s="3" t="s">
        <v>223</v>
      </c>
      <c r="B1008" s="3" t="s">
        <v>43</v>
      </c>
      <c r="C1008" s="3" t="s">
        <v>224</v>
      </c>
      <c r="D1008" s="3" t="s">
        <v>65</v>
      </c>
      <c r="E1008" s="3" t="s">
        <v>207</v>
      </c>
      <c r="F1008" s="3">
        <v>0.11799999999999999</v>
      </c>
      <c r="G1008" s="10"/>
      <c r="H1008" s="7"/>
      <c r="I1008" s="32" t="e">
        <f>VLOOKUP(A1008,'Synthèse des ventes 2022'!$A$1:$C$535,3,FALSE)</f>
        <v>#N/A</v>
      </c>
      <c r="J1008" s="3">
        <v>0</v>
      </c>
      <c r="K1008" s="7" t="str">
        <f>IF(H1008="","",H1008*L1008)</f>
        <v/>
      </c>
      <c r="L1008" s="3">
        <v>0</v>
      </c>
      <c r="M1008" s="7"/>
      <c r="N1008" s="3"/>
      <c r="O1008" s="3">
        <v>0</v>
      </c>
      <c r="P1008" s="7" t="str">
        <f t="shared" si="55"/>
        <v/>
      </c>
    </row>
    <row r="1009" spans="1:16" x14ac:dyDescent="0.25">
      <c r="A1009" s="3" t="s">
        <v>225</v>
      </c>
      <c r="B1009" s="3" t="s">
        <v>20</v>
      </c>
      <c r="C1009" s="3" t="s">
        <v>226</v>
      </c>
      <c r="D1009" s="3" t="s">
        <v>65</v>
      </c>
      <c r="E1009" s="3" t="s">
        <v>207</v>
      </c>
      <c r="F1009" s="3">
        <v>0.12</v>
      </c>
      <c r="G1009" s="10"/>
      <c r="H1009" s="7">
        <v>0.115</v>
      </c>
      <c r="I1009" s="32">
        <f>VLOOKUP(A1009,'Synthèse des ventes 2022'!$A$1:$C$535,3,FALSE)</f>
        <v>19260</v>
      </c>
      <c r="J1009" s="3">
        <v>0.17</v>
      </c>
      <c r="K1009" s="7">
        <f>H1009*M1009</f>
        <v>0.161</v>
      </c>
      <c r="L1009" s="3">
        <v>1.4166666999999999</v>
      </c>
      <c r="M1009" s="7">
        <v>1.4</v>
      </c>
      <c r="N1009" s="3"/>
      <c r="O1009" s="3">
        <v>0.20399999999999999</v>
      </c>
      <c r="P1009" s="7">
        <f t="shared" si="55"/>
        <v>0.19320000000000001</v>
      </c>
    </row>
    <row r="1010" spans="1:16" x14ac:dyDescent="0.25">
      <c r="A1010" s="3" t="s">
        <v>227</v>
      </c>
      <c r="B1010" s="3" t="s">
        <v>43</v>
      </c>
      <c r="C1010" s="3" t="s">
        <v>228</v>
      </c>
      <c r="D1010" s="3" t="s">
        <v>65</v>
      </c>
      <c r="E1010" s="3" t="s">
        <v>207</v>
      </c>
      <c r="F1010" s="3">
        <v>0.125</v>
      </c>
      <c r="G1010" s="10"/>
      <c r="H1010" s="7"/>
      <c r="I1010" s="32" t="e">
        <f>VLOOKUP(A1010,'Synthèse des ventes 2022'!$A$1:$C$535,3,FALSE)</f>
        <v>#N/A</v>
      </c>
      <c r="J1010" s="3">
        <v>0.18</v>
      </c>
      <c r="K1010" s="7" t="str">
        <f>IF(H1010="","",H1010*L1010)</f>
        <v/>
      </c>
      <c r="L1010" s="3">
        <v>1.4376997</v>
      </c>
      <c r="M1010" s="7"/>
      <c r="N1010" s="3"/>
      <c r="O1010" s="3">
        <v>0.216</v>
      </c>
      <c r="P1010" s="7" t="str">
        <f t="shared" si="55"/>
        <v/>
      </c>
    </row>
    <row r="1011" spans="1:16" x14ac:dyDescent="0.25">
      <c r="A1011" s="3" t="s">
        <v>229</v>
      </c>
      <c r="B1011" s="3" t="s">
        <v>43</v>
      </c>
      <c r="C1011" s="3" t="s">
        <v>230</v>
      </c>
      <c r="D1011" s="3" t="s">
        <v>65</v>
      </c>
      <c r="E1011" s="3" t="s">
        <v>207</v>
      </c>
      <c r="F1011" s="3">
        <v>0.126</v>
      </c>
      <c r="G1011" s="10"/>
      <c r="H1011" s="7"/>
      <c r="I1011" s="32" t="e">
        <f>VLOOKUP(A1011,'Synthèse des ventes 2022'!$A$1:$C$535,3,FALSE)</f>
        <v>#N/A</v>
      </c>
      <c r="J1011" s="3">
        <v>0.19</v>
      </c>
      <c r="K1011" s="7" t="str">
        <f>IF(H1011="","",H1011*L1011)</f>
        <v/>
      </c>
      <c r="L1011" s="3">
        <v>1.5067406999999999</v>
      </c>
      <c r="M1011" s="7"/>
      <c r="N1011" s="3"/>
      <c r="O1011" s="3">
        <v>0.22800000000000001</v>
      </c>
      <c r="P1011" s="7" t="str">
        <f t="shared" si="55"/>
        <v/>
      </c>
    </row>
    <row r="1012" spans="1:16" x14ac:dyDescent="0.25">
      <c r="A1012" s="3" t="s">
        <v>231</v>
      </c>
      <c r="B1012" s="3" t="s">
        <v>20</v>
      </c>
      <c r="C1012" s="3" t="s">
        <v>232</v>
      </c>
      <c r="D1012" s="3" t="s">
        <v>65</v>
      </c>
      <c r="E1012" s="3" t="s">
        <v>207</v>
      </c>
      <c r="F1012" s="3">
        <v>0.14000000000000001</v>
      </c>
      <c r="G1012" s="10"/>
      <c r="H1012" s="7">
        <v>0.13800000000000001</v>
      </c>
      <c r="I1012" s="32">
        <f>VLOOKUP(A1012,'Synthèse des ventes 2022'!$A$1:$C$535,3,FALSE)</f>
        <v>23550</v>
      </c>
      <c r="J1012" s="3">
        <v>0.21</v>
      </c>
      <c r="K1012" s="7">
        <f t="shared" ref="K1012:K1031" si="57">H1012*M1012</f>
        <v>0.20700000000000002</v>
      </c>
      <c r="L1012" s="3">
        <v>1.5</v>
      </c>
      <c r="M1012" s="7">
        <v>1.5</v>
      </c>
      <c r="N1012" s="3"/>
      <c r="O1012" s="3">
        <v>0.252</v>
      </c>
      <c r="P1012" s="7">
        <f t="shared" si="55"/>
        <v>0.24840000000000001</v>
      </c>
    </row>
    <row r="1013" spans="1:16" x14ac:dyDescent="0.25">
      <c r="A1013" s="3" t="s">
        <v>233</v>
      </c>
      <c r="B1013" s="3" t="s">
        <v>20</v>
      </c>
      <c r="C1013" s="3" t="s">
        <v>234</v>
      </c>
      <c r="D1013" s="3" t="s">
        <v>65</v>
      </c>
      <c r="E1013" s="3" t="s">
        <v>207</v>
      </c>
      <c r="F1013" s="3">
        <v>0.17</v>
      </c>
      <c r="G1013" s="10"/>
      <c r="H1013" s="7">
        <v>0.16600000000000001</v>
      </c>
      <c r="I1013" s="32">
        <f>VLOOKUP(A1013,'Synthèse des ventes 2022'!$A$1:$C$535,3,FALSE)</f>
        <v>2270</v>
      </c>
      <c r="J1013" s="3">
        <v>0.25</v>
      </c>
      <c r="K1013" s="7">
        <f t="shared" si="57"/>
        <v>0.249</v>
      </c>
      <c r="L1013" s="3">
        <v>1.4705881999999999</v>
      </c>
      <c r="M1013" s="7">
        <v>1.5</v>
      </c>
      <c r="N1013" s="3"/>
      <c r="O1013" s="3">
        <v>0.3</v>
      </c>
      <c r="P1013" s="7">
        <f t="shared" si="55"/>
        <v>0.29880000000000001</v>
      </c>
    </row>
    <row r="1014" spans="1:16" x14ac:dyDescent="0.25">
      <c r="A1014" s="3" t="s">
        <v>235</v>
      </c>
      <c r="B1014" s="3" t="s">
        <v>20</v>
      </c>
      <c r="C1014" s="3" t="s">
        <v>236</v>
      </c>
      <c r="D1014" s="3" t="s">
        <v>65</v>
      </c>
      <c r="E1014" s="3" t="s">
        <v>207</v>
      </c>
      <c r="F1014" s="3">
        <v>0.18</v>
      </c>
      <c r="G1014" s="10"/>
      <c r="H1014" s="7">
        <v>0.184</v>
      </c>
      <c r="I1014" s="32">
        <f>VLOOKUP(A1014,'Synthèse des ventes 2022'!$A$1:$C$535,3,FALSE)</f>
        <v>12080</v>
      </c>
      <c r="J1014" s="3">
        <v>0.28000000000000003</v>
      </c>
      <c r="K1014" s="7">
        <f t="shared" si="57"/>
        <v>0.27600000000000002</v>
      </c>
      <c r="L1014" s="3">
        <v>1.5555555999999999</v>
      </c>
      <c r="M1014" s="7">
        <v>1.5</v>
      </c>
      <c r="N1014" s="3"/>
      <c r="O1014" s="3">
        <v>0.33600000000000002</v>
      </c>
      <c r="P1014" s="7">
        <f t="shared" si="55"/>
        <v>0.33119999999999999</v>
      </c>
    </row>
    <row r="1015" spans="1:16" x14ac:dyDescent="0.25">
      <c r="A1015" s="3" t="s">
        <v>237</v>
      </c>
      <c r="B1015" s="3" t="s">
        <v>20</v>
      </c>
      <c r="C1015" s="3" t="s">
        <v>238</v>
      </c>
      <c r="D1015" s="3" t="s">
        <v>65</v>
      </c>
      <c r="E1015" s="3" t="s">
        <v>207</v>
      </c>
      <c r="F1015" s="3">
        <v>0.23</v>
      </c>
      <c r="G1015" s="10"/>
      <c r="H1015" s="7">
        <v>0.23</v>
      </c>
      <c r="I1015" s="32">
        <f>VLOOKUP(A1015,'Synthèse des ventes 2022'!$A$1:$C$535,3,FALSE)</f>
        <v>1950</v>
      </c>
      <c r="J1015" s="3">
        <v>0.35</v>
      </c>
      <c r="K1015" s="7">
        <f t="shared" si="57"/>
        <v>0.34500000000000003</v>
      </c>
      <c r="L1015" s="3">
        <v>1.5217391</v>
      </c>
      <c r="M1015" s="7">
        <v>1.5</v>
      </c>
      <c r="N1015" s="3"/>
      <c r="O1015" s="3">
        <v>0.42</v>
      </c>
      <c r="P1015" s="7">
        <f t="shared" si="55"/>
        <v>0.41400000000000003</v>
      </c>
    </row>
    <row r="1016" spans="1:16" x14ac:dyDescent="0.25">
      <c r="A1016" s="3" t="s">
        <v>239</v>
      </c>
      <c r="B1016" s="3" t="s">
        <v>20</v>
      </c>
      <c r="C1016" s="3" t="s">
        <v>240</v>
      </c>
      <c r="D1016" s="3" t="s">
        <v>65</v>
      </c>
      <c r="E1016" s="3"/>
      <c r="F1016" s="3">
        <v>5397.31</v>
      </c>
      <c r="G1016" s="10"/>
      <c r="H1016" s="7">
        <v>5263.35</v>
      </c>
      <c r="I1016" s="32" t="e">
        <f>VLOOKUP(A1016,'Synthèse des ventes 2022'!$A$1:$C$535,3,FALSE)</f>
        <v>#N/A</v>
      </c>
      <c r="J1016" s="4">
        <v>7556.23</v>
      </c>
      <c r="K1016" s="12">
        <f t="shared" si="57"/>
        <v>7368.69</v>
      </c>
      <c r="L1016" s="3">
        <v>1.3999992999999999</v>
      </c>
      <c r="M1016" s="7">
        <v>1.4</v>
      </c>
      <c r="N1016" s="3"/>
      <c r="O1016" s="4">
        <v>9067.4760000000006</v>
      </c>
      <c r="P1016" s="12">
        <f t="shared" si="55"/>
        <v>8842.4279999999999</v>
      </c>
    </row>
    <row r="1017" spans="1:16" x14ac:dyDescent="0.25">
      <c r="A1017" s="3" t="s">
        <v>241</v>
      </c>
      <c r="B1017" s="3" t="s">
        <v>20</v>
      </c>
      <c r="C1017" s="3" t="s">
        <v>242</v>
      </c>
      <c r="D1017" s="3" t="s">
        <v>65</v>
      </c>
      <c r="E1017" s="3"/>
      <c r="F1017" s="3">
        <v>7196.41</v>
      </c>
      <c r="G1017" s="10"/>
      <c r="H1017" s="7">
        <v>7017.8</v>
      </c>
      <c r="I1017" s="32" t="e">
        <f>VLOOKUP(A1017,'Synthèse des ventes 2022'!$A$1:$C$535,3,FALSE)</f>
        <v>#N/A</v>
      </c>
      <c r="J1017" s="4">
        <v>10074.98</v>
      </c>
      <c r="K1017" s="12">
        <f t="shared" si="57"/>
        <v>9824.92</v>
      </c>
      <c r="L1017" s="3">
        <v>1.4000007999999999</v>
      </c>
      <c r="M1017" s="7">
        <v>1.4</v>
      </c>
      <c r="N1017" s="3"/>
      <c r="O1017" s="4">
        <v>12089.976000000001</v>
      </c>
      <c r="P1017" s="12">
        <f t="shared" si="55"/>
        <v>11789.904</v>
      </c>
    </row>
    <row r="1018" spans="1:16" x14ac:dyDescent="0.25">
      <c r="A1018" s="3" t="s">
        <v>243</v>
      </c>
      <c r="B1018" s="3" t="s">
        <v>20</v>
      </c>
      <c r="C1018" s="3" t="s">
        <v>244</v>
      </c>
      <c r="D1018" s="3" t="s">
        <v>65</v>
      </c>
      <c r="E1018" s="3"/>
      <c r="F1018" s="3">
        <v>8995.52</v>
      </c>
      <c r="G1018" s="10"/>
      <c r="H1018" s="7">
        <v>8772.26</v>
      </c>
      <c r="I1018" s="32" t="e">
        <f>VLOOKUP(A1018,'Synthèse des ventes 2022'!$A$1:$C$535,3,FALSE)</f>
        <v>#N/A</v>
      </c>
      <c r="J1018" s="4">
        <v>12593.72</v>
      </c>
      <c r="K1018" s="12">
        <f t="shared" si="57"/>
        <v>12281.163999999999</v>
      </c>
      <c r="L1018" s="3">
        <v>1.3999991000000001</v>
      </c>
      <c r="M1018" s="7">
        <v>1.4</v>
      </c>
      <c r="N1018" s="3"/>
      <c r="O1018" s="4">
        <v>15112.464</v>
      </c>
      <c r="P1018" s="12">
        <f t="shared" si="55"/>
        <v>14737.396799999999</v>
      </c>
    </row>
    <row r="1019" spans="1:16" x14ac:dyDescent="0.25">
      <c r="A1019" s="3" t="s">
        <v>245</v>
      </c>
      <c r="B1019" s="3" t="s">
        <v>20</v>
      </c>
      <c r="C1019" s="3" t="s">
        <v>246</v>
      </c>
      <c r="D1019" s="3" t="s">
        <v>65</v>
      </c>
      <c r="E1019" s="3"/>
      <c r="F1019" s="3">
        <v>6781.52</v>
      </c>
      <c r="G1019" s="10"/>
      <c r="H1019" s="7">
        <v>6614.08</v>
      </c>
      <c r="I1019" s="32" t="e">
        <f>VLOOKUP(A1019,'Synthèse des ventes 2022'!$A$1:$C$535,3,FALSE)</f>
        <v>#N/A</v>
      </c>
      <c r="J1019" s="4">
        <v>9494.1299999999992</v>
      </c>
      <c r="K1019" s="12">
        <f t="shared" si="57"/>
        <v>9259.7119999999995</v>
      </c>
      <c r="L1019" s="3">
        <v>1.4000003000000001</v>
      </c>
      <c r="M1019" s="7">
        <v>1.4</v>
      </c>
      <c r="N1019" s="3"/>
      <c r="O1019" s="4">
        <v>11392.956</v>
      </c>
      <c r="P1019" s="12">
        <f t="shared" si="55"/>
        <v>11111.654399999999</v>
      </c>
    </row>
    <row r="1020" spans="1:16" x14ac:dyDescent="0.25">
      <c r="A1020" s="3" t="s">
        <v>247</v>
      </c>
      <c r="B1020" s="3" t="s">
        <v>20</v>
      </c>
      <c r="C1020" s="3" t="s">
        <v>248</v>
      </c>
      <c r="D1020" s="3" t="s">
        <v>65</v>
      </c>
      <c r="E1020" s="3"/>
      <c r="F1020" s="3">
        <v>11302.54</v>
      </c>
      <c r="G1020" s="10"/>
      <c r="H1020" s="7">
        <v>11023.46</v>
      </c>
      <c r="I1020" s="32" t="e">
        <f>VLOOKUP(A1020,'Synthèse des ventes 2022'!$A$1:$C$535,3,FALSE)</f>
        <v>#N/A</v>
      </c>
      <c r="J1020" s="4">
        <v>15823.55</v>
      </c>
      <c r="K1020" s="12">
        <f t="shared" si="57"/>
        <v>15432.843999999997</v>
      </c>
      <c r="L1020" s="3">
        <v>1.3999995000000001</v>
      </c>
      <c r="M1020" s="7">
        <v>1.4</v>
      </c>
      <c r="N1020" s="3"/>
      <c r="O1020" s="4">
        <v>18988.259999999998</v>
      </c>
      <c r="P1020" s="12">
        <f t="shared" si="55"/>
        <v>18519.412799999995</v>
      </c>
    </row>
    <row r="1021" spans="1:16" x14ac:dyDescent="0.25">
      <c r="A1021" s="3" t="s">
        <v>249</v>
      </c>
      <c r="B1021" s="3" t="s">
        <v>20</v>
      </c>
      <c r="C1021" s="3" t="s">
        <v>250</v>
      </c>
      <c r="D1021" s="3" t="s">
        <v>65</v>
      </c>
      <c r="E1021" s="3"/>
      <c r="F1021" s="3">
        <v>9042.0300000000007</v>
      </c>
      <c r="G1021" s="10"/>
      <c r="H1021" s="7">
        <v>8818.77</v>
      </c>
      <c r="I1021" s="32" t="e">
        <f>VLOOKUP(A1021,'Synthèse des ventes 2022'!$A$1:$C$535,3,FALSE)</f>
        <v>#N/A</v>
      </c>
      <c r="J1021" s="4">
        <v>12658.84</v>
      </c>
      <c r="K1021" s="12">
        <f t="shared" si="57"/>
        <v>12346.278</v>
      </c>
      <c r="L1021" s="3">
        <v>1.3999998</v>
      </c>
      <c r="M1021" s="7">
        <v>1.4</v>
      </c>
      <c r="N1021" s="3"/>
      <c r="O1021" s="4">
        <v>15190.608</v>
      </c>
      <c r="P1021" s="12">
        <f t="shared" si="55"/>
        <v>14815.533599999999</v>
      </c>
    </row>
    <row r="1022" spans="1:16" x14ac:dyDescent="0.25">
      <c r="A1022" s="3" t="s">
        <v>251</v>
      </c>
      <c r="B1022" s="3" t="s">
        <v>20</v>
      </c>
      <c r="C1022" s="3" t="s">
        <v>252</v>
      </c>
      <c r="D1022" s="3" t="s">
        <v>65</v>
      </c>
      <c r="E1022" s="3" t="s">
        <v>207</v>
      </c>
      <c r="F1022" s="3">
        <v>0.84</v>
      </c>
      <c r="G1022" s="10"/>
      <c r="H1022" s="7">
        <v>0.81899999999999995</v>
      </c>
      <c r="I1022" s="32">
        <f>VLOOKUP(A1022,'Synthèse des ventes 2022'!$A$1:$C$535,3,FALSE)</f>
        <v>11805</v>
      </c>
      <c r="J1022" s="3">
        <v>1.17</v>
      </c>
      <c r="K1022" s="7">
        <f t="shared" si="57"/>
        <v>1.1465999999999998</v>
      </c>
      <c r="L1022" s="3">
        <v>1.3928571000000001</v>
      </c>
      <c r="M1022" s="7">
        <v>1.4</v>
      </c>
      <c r="N1022" s="3"/>
      <c r="O1022" s="3">
        <v>1.4039999999999999</v>
      </c>
      <c r="P1022" s="7">
        <f t="shared" si="55"/>
        <v>1.3759199999999998</v>
      </c>
    </row>
    <row r="1023" spans="1:16" x14ac:dyDescent="0.25">
      <c r="A1023" s="3" t="s">
        <v>253</v>
      </c>
      <c r="B1023" s="3" t="s">
        <v>20</v>
      </c>
      <c r="C1023" s="3" t="s">
        <v>254</v>
      </c>
      <c r="D1023" s="3" t="s">
        <v>65</v>
      </c>
      <c r="E1023" s="3"/>
      <c r="F1023" s="3">
        <v>3598.21</v>
      </c>
      <c r="G1023" s="10"/>
      <c r="H1023" s="7">
        <v>3508.9</v>
      </c>
      <c r="I1023" s="32" t="e">
        <f>VLOOKUP(A1023,'Synthèse des ventes 2022'!$A$1:$C$535,3,FALSE)</f>
        <v>#N/A</v>
      </c>
      <c r="J1023" s="4">
        <v>5037.49</v>
      </c>
      <c r="K1023" s="12">
        <f t="shared" si="57"/>
        <v>4912.46</v>
      </c>
      <c r="L1023" s="3">
        <v>1.3999988999999999</v>
      </c>
      <c r="M1023" s="7">
        <v>1.4</v>
      </c>
      <c r="N1023" s="3"/>
      <c r="O1023" s="4">
        <v>6044.9880000000003</v>
      </c>
      <c r="P1023" s="12">
        <f t="shared" si="55"/>
        <v>5894.9520000000002</v>
      </c>
    </row>
    <row r="1024" spans="1:16" x14ac:dyDescent="0.25">
      <c r="A1024" s="3" t="s">
        <v>255</v>
      </c>
      <c r="B1024" s="3" t="s">
        <v>20</v>
      </c>
      <c r="C1024" s="3" t="s">
        <v>256</v>
      </c>
      <c r="D1024" s="3" t="s">
        <v>65</v>
      </c>
      <c r="E1024" s="3" t="s">
        <v>207</v>
      </c>
      <c r="F1024" s="3">
        <v>0.67</v>
      </c>
      <c r="G1024" s="10"/>
      <c r="H1024" s="7">
        <v>0.65400000000000003</v>
      </c>
      <c r="I1024" s="32">
        <f>VLOOKUP(A1024,'Synthèse des ventes 2022'!$A$1:$C$535,3,FALSE)</f>
        <v>6924</v>
      </c>
      <c r="J1024" s="3">
        <v>0.94</v>
      </c>
      <c r="K1024" s="7">
        <f t="shared" si="57"/>
        <v>0.91559999999999997</v>
      </c>
      <c r="L1024" s="3">
        <v>1.4029851</v>
      </c>
      <c r="M1024" s="7">
        <v>1.4</v>
      </c>
      <c r="N1024" s="3"/>
      <c r="O1024" s="3">
        <v>1.1279999999999999</v>
      </c>
      <c r="P1024" s="7">
        <f t="shared" si="55"/>
        <v>1.0987199999999999</v>
      </c>
    </row>
    <row r="1025" spans="1:18" x14ac:dyDescent="0.25">
      <c r="A1025" s="3" t="s">
        <v>258</v>
      </c>
      <c r="B1025" s="3" t="s">
        <v>20</v>
      </c>
      <c r="C1025" s="3" t="s">
        <v>259</v>
      </c>
      <c r="D1025" s="3" t="s">
        <v>65</v>
      </c>
      <c r="E1025" s="3" t="s">
        <v>207</v>
      </c>
      <c r="F1025" s="3">
        <v>1.68</v>
      </c>
      <c r="G1025" s="10"/>
      <c r="H1025" s="7">
        <v>1.635</v>
      </c>
      <c r="I1025" s="32">
        <f>VLOOKUP(A1025,'Synthèse des ventes 2022'!$A$1:$C$535,3,FALSE)</f>
        <v>3260</v>
      </c>
      <c r="J1025" s="3">
        <v>2.35</v>
      </c>
      <c r="K1025" s="7">
        <f t="shared" si="57"/>
        <v>2.2889999999999997</v>
      </c>
      <c r="L1025" s="3">
        <v>1.3988095</v>
      </c>
      <c r="M1025" s="7">
        <v>1.4</v>
      </c>
      <c r="N1025" s="3"/>
      <c r="O1025" s="3">
        <v>2.82</v>
      </c>
      <c r="P1025" s="7">
        <f t="shared" si="55"/>
        <v>2.7467999999999995</v>
      </c>
    </row>
    <row r="1026" spans="1:18" x14ac:dyDescent="0.25">
      <c r="A1026" s="3" t="s">
        <v>260</v>
      </c>
      <c r="B1026" s="3" t="s">
        <v>20</v>
      </c>
      <c r="C1026" s="3" t="s">
        <v>261</v>
      </c>
      <c r="D1026" s="3" t="s">
        <v>65</v>
      </c>
      <c r="E1026" s="3" t="s">
        <v>207</v>
      </c>
      <c r="F1026" s="3">
        <v>1.34</v>
      </c>
      <c r="G1026" s="10"/>
      <c r="H1026" s="7">
        <v>1.3080000000000001</v>
      </c>
      <c r="I1026" s="32">
        <f>VLOOKUP(A1026,'Synthèse des ventes 2022'!$A$1:$C$535,3,FALSE)</f>
        <v>14610</v>
      </c>
      <c r="J1026" s="3">
        <v>1.88</v>
      </c>
      <c r="K1026" s="7">
        <f t="shared" si="57"/>
        <v>1.8311999999999999</v>
      </c>
      <c r="L1026" s="3">
        <v>1.4029851</v>
      </c>
      <c r="M1026" s="7">
        <v>1.4</v>
      </c>
      <c r="N1026" s="3"/>
      <c r="O1026" s="3">
        <v>2.2559999999999998</v>
      </c>
      <c r="P1026" s="7">
        <f t="shared" si="55"/>
        <v>2.1974399999999998</v>
      </c>
    </row>
    <row r="1027" spans="1:18" x14ac:dyDescent="0.25">
      <c r="A1027" s="3" t="s">
        <v>262</v>
      </c>
      <c r="B1027" s="3" t="s">
        <v>20</v>
      </c>
      <c r="C1027" s="3" t="s">
        <v>263</v>
      </c>
      <c r="D1027" s="3" t="s">
        <v>65</v>
      </c>
      <c r="E1027" s="3" t="s">
        <v>207</v>
      </c>
      <c r="F1027" s="3">
        <v>1.01</v>
      </c>
      <c r="G1027" s="10"/>
      <c r="H1027" s="7">
        <v>0.98099999999999998</v>
      </c>
      <c r="I1027" s="32">
        <f>VLOOKUP(A1027,'Synthèse des ventes 2022'!$A$1:$C$535,3,FALSE)</f>
        <v>8281</v>
      </c>
      <c r="J1027" s="3">
        <v>1.41</v>
      </c>
      <c r="K1027" s="7">
        <f t="shared" si="57"/>
        <v>1.3734</v>
      </c>
      <c r="L1027" s="3">
        <v>1.3960395999999999</v>
      </c>
      <c r="M1027" s="7">
        <v>1.4</v>
      </c>
      <c r="N1027" s="3"/>
      <c r="O1027" s="3">
        <v>1.6919999999999999</v>
      </c>
      <c r="P1027" s="7">
        <f t="shared" ref="P1027:P1090" si="58">IF(K1027="","",K1027*1.2)</f>
        <v>1.64808</v>
      </c>
    </row>
    <row r="1028" spans="1:18" x14ac:dyDescent="0.25">
      <c r="A1028" s="3" t="s">
        <v>264</v>
      </c>
      <c r="B1028" s="3" t="s">
        <v>20</v>
      </c>
      <c r="C1028" s="3" t="s">
        <v>265</v>
      </c>
      <c r="D1028" s="3" t="s">
        <v>65</v>
      </c>
      <c r="E1028" s="3" t="s">
        <v>207</v>
      </c>
      <c r="F1028" s="3">
        <v>1.26</v>
      </c>
      <c r="G1028" s="10"/>
      <c r="H1028" s="7">
        <v>1.228</v>
      </c>
      <c r="I1028" s="32">
        <f>VLOOKUP(A1028,'Synthèse des ventes 2022'!$A$1:$C$535,3,FALSE)</f>
        <v>6900</v>
      </c>
      <c r="J1028" s="3">
        <v>1.76</v>
      </c>
      <c r="K1028" s="7">
        <f t="shared" si="57"/>
        <v>1.7191999999999998</v>
      </c>
      <c r="L1028" s="3">
        <v>1.3968254</v>
      </c>
      <c r="M1028" s="7">
        <v>1.4</v>
      </c>
      <c r="N1028" s="3"/>
      <c r="O1028" s="3">
        <v>2.1120000000000001</v>
      </c>
      <c r="P1028" s="7">
        <f t="shared" si="58"/>
        <v>2.0630399999999995</v>
      </c>
    </row>
    <row r="1029" spans="1:18" x14ac:dyDescent="0.25">
      <c r="A1029" s="3" t="s">
        <v>266</v>
      </c>
      <c r="B1029" s="3" t="s">
        <v>20</v>
      </c>
      <c r="C1029" s="3" t="s">
        <v>267</v>
      </c>
      <c r="D1029" s="3" t="s">
        <v>65</v>
      </c>
      <c r="E1029" s="3"/>
      <c r="F1029" s="3">
        <v>4497.76</v>
      </c>
      <c r="G1029" s="10"/>
      <c r="H1029" s="7">
        <v>4386.13</v>
      </c>
      <c r="I1029" s="32" t="e">
        <f>VLOOKUP(A1029,'Synthèse des ventes 2022'!$A$1:$C$535,3,FALSE)</f>
        <v>#N/A</v>
      </c>
      <c r="J1029" s="4">
        <v>6296.86</v>
      </c>
      <c r="K1029" s="12">
        <f t="shared" si="57"/>
        <v>6140.5819999999994</v>
      </c>
      <c r="L1029" s="3">
        <v>1.3999991000000001</v>
      </c>
      <c r="M1029" s="7">
        <v>1.4</v>
      </c>
      <c r="N1029" s="3"/>
      <c r="O1029" s="4">
        <v>7556.232</v>
      </c>
      <c r="P1029" s="12">
        <f t="shared" si="58"/>
        <v>7368.6983999999993</v>
      </c>
    </row>
    <row r="1030" spans="1:18" x14ac:dyDescent="0.25">
      <c r="A1030" s="3" t="s">
        <v>268</v>
      </c>
      <c r="B1030" s="3" t="s">
        <v>20</v>
      </c>
      <c r="C1030" s="3" t="s">
        <v>269</v>
      </c>
      <c r="D1030" s="3" t="s">
        <v>65</v>
      </c>
      <c r="E1030" s="3" t="s">
        <v>207</v>
      </c>
      <c r="F1030" s="3">
        <v>1.68</v>
      </c>
      <c r="G1030" s="10"/>
      <c r="H1030" s="7">
        <v>1.637</v>
      </c>
      <c r="I1030" s="32">
        <f>VLOOKUP(A1030,'Synthèse des ventes 2022'!$A$1:$C$535,3,FALSE)</f>
        <v>4060</v>
      </c>
      <c r="J1030" s="3">
        <v>2.35</v>
      </c>
      <c r="K1030" s="7">
        <f t="shared" si="57"/>
        <v>2.2917999999999998</v>
      </c>
      <c r="L1030" s="3">
        <v>1.3988095</v>
      </c>
      <c r="M1030" s="7">
        <v>1.4</v>
      </c>
      <c r="N1030" s="3"/>
      <c r="O1030" s="3">
        <v>2.82</v>
      </c>
      <c r="P1030" s="7">
        <f t="shared" si="58"/>
        <v>2.7501599999999997</v>
      </c>
    </row>
    <row r="1031" spans="1:18" x14ac:dyDescent="0.25">
      <c r="A1031" s="3" t="s">
        <v>270</v>
      </c>
      <c r="B1031" s="3" t="s">
        <v>20</v>
      </c>
      <c r="C1031" s="3" t="s">
        <v>271</v>
      </c>
      <c r="D1031" s="3" t="s">
        <v>65</v>
      </c>
      <c r="E1031" s="3" t="s">
        <v>207</v>
      </c>
      <c r="F1031" s="3">
        <v>2.1</v>
      </c>
      <c r="G1031" s="10"/>
      <c r="H1031" s="7">
        <v>2.0470000000000002</v>
      </c>
      <c r="I1031" s="32" t="e">
        <f>VLOOKUP(A1031,'Synthèse des ventes 2022'!$A$1:$C$535,3,FALSE)</f>
        <v>#N/A</v>
      </c>
      <c r="J1031" s="3">
        <v>2.94</v>
      </c>
      <c r="K1031" s="7">
        <f t="shared" si="57"/>
        <v>2.8658000000000001</v>
      </c>
      <c r="L1031" s="3">
        <v>1.4</v>
      </c>
      <c r="M1031" s="7">
        <v>1.4</v>
      </c>
      <c r="N1031" s="3"/>
      <c r="O1031" s="3">
        <v>3.528</v>
      </c>
      <c r="P1031" s="7">
        <f t="shared" si="58"/>
        <v>3.4389600000000002</v>
      </c>
    </row>
    <row r="1032" spans="1:18" x14ac:dyDescent="0.25">
      <c r="A1032" s="3" t="s">
        <v>302</v>
      </c>
      <c r="B1032" s="3" t="s">
        <v>43</v>
      </c>
      <c r="C1032" s="3" t="s">
        <v>303</v>
      </c>
      <c r="D1032" s="3" t="s">
        <v>65</v>
      </c>
      <c r="E1032" s="3">
        <v>1</v>
      </c>
      <c r="F1032" s="3">
        <v>379.4</v>
      </c>
      <c r="G1032" s="10"/>
      <c r="H1032" s="7">
        <v>379.4</v>
      </c>
      <c r="I1032" s="32" t="e">
        <f>VLOOKUP(A1032,'Synthèse des ventes 2022'!$A$1:$C$535,3,FALSE)</f>
        <v>#N/A</v>
      </c>
      <c r="J1032" s="3">
        <v>504.6</v>
      </c>
      <c r="K1032" s="7">
        <f>+H1032*M1032</f>
        <v>504.60199999999998</v>
      </c>
      <c r="L1032" s="3">
        <v>1.3299947000000001</v>
      </c>
      <c r="M1032" s="7">
        <v>1.33</v>
      </c>
      <c r="N1032" s="3">
        <v>1</v>
      </c>
      <c r="O1032" s="3">
        <v>605.52</v>
      </c>
      <c r="P1032" s="7">
        <f t="shared" si="58"/>
        <v>605.52239999999995</v>
      </c>
      <c r="Q1032">
        <v>1</v>
      </c>
      <c r="R1032">
        <v>1</v>
      </c>
    </row>
    <row r="1033" spans="1:18" x14ac:dyDescent="0.25">
      <c r="A1033" s="3" t="s">
        <v>304</v>
      </c>
      <c r="B1033" s="3" t="s">
        <v>43</v>
      </c>
      <c r="C1033" s="3" t="s">
        <v>305</v>
      </c>
      <c r="D1033" s="3" t="s">
        <v>65</v>
      </c>
      <c r="E1033" s="3">
        <v>1</v>
      </c>
      <c r="F1033" s="3">
        <v>407.7</v>
      </c>
      <c r="G1033" s="10"/>
      <c r="H1033" s="7">
        <v>407.7</v>
      </c>
      <c r="I1033" s="32" t="e">
        <f>VLOOKUP(A1033,'Synthèse des ventes 2022'!$A$1:$C$535,3,FALSE)</f>
        <v>#N/A</v>
      </c>
      <c r="J1033" s="3">
        <v>542.24</v>
      </c>
      <c r="K1033" s="7">
        <f>+H1033*M1033</f>
        <v>542.24099999999999</v>
      </c>
      <c r="L1033" s="3">
        <v>1.3299974999999999</v>
      </c>
      <c r="M1033" s="7">
        <v>1.33</v>
      </c>
      <c r="N1033" s="3">
        <v>1</v>
      </c>
      <c r="O1033" s="3">
        <v>650.69000000000005</v>
      </c>
      <c r="P1033" s="7">
        <f t="shared" si="58"/>
        <v>650.68919999999991</v>
      </c>
      <c r="Q1033">
        <v>1</v>
      </c>
      <c r="R1033">
        <v>1</v>
      </c>
    </row>
    <row r="1034" spans="1:18" x14ac:dyDescent="0.25">
      <c r="A1034" s="3" t="s">
        <v>306</v>
      </c>
      <c r="B1034" s="3" t="s">
        <v>43</v>
      </c>
      <c r="C1034" s="3" t="s">
        <v>307</v>
      </c>
      <c r="D1034" s="3" t="s">
        <v>65</v>
      </c>
      <c r="E1034" s="3">
        <v>1</v>
      </c>
      <c r="F1034" s="3">
        <v>218.44</v>
      </c>
      <c r="G1034" s="10"/>
      <c r="H1034" s="7"/>
      <c r="I1034" s="32" t="e">
        <f>VLOOKUP(A1034,'Synthèse des ventes 2022'!$A$1:$C$535,3,FALSE)</f>
        <v>#N/A</v>
      </c>
      <c r="J1034" s="3">
        <v>290.52999999999997</v>
      </c>
      <c r="K1034" s="7" t="str">
        <f t="shared" ref="K1034:K1044" si="59">IF(H1034="","",H1034*L1034)</f>
        <v/>
      </c>
      <c r="L1034" s="3">
        <v>1.330022</v>
      </c>
      <c r="M1034" s="7"/>
      <c r="N1034" s="3">
        <v>1</v>
      </c>
      <c r="O1034" s="3">
        <v>348.64</v>
      </c>
      <c r="P1034" s="7" t="str">
        <f t="shared" si="58"/>
        <v/>
      </c>
      <c r="Q1034">
        <v>1</v>
      </c>
      <c r="R1034">
        <v>1</v>
      </c>
    </row>
    <row r="1035" spans="1:18" x14ac:dyDescent="0.25">
      <c r="A1035" s="3" t="s">
        <v>308</v>
      </c>
      <c r="B1035" s="3" t="s">
        <v>43</v>
      </c>
      <c r="C1035" s="3" t="s">
        <v>309</v>
      </c>
      <c r="D1035" s="3" t="s">
        <v>65</v>
      </c>
      <c r="E1035" s="3">
        <v>1</v>
      </c>
      <c r="F1035" s="3">
        <v>267.08</v>
      </c>
      <c r="G1035" s="10"/>
      <c r="H1035" s="7"/>
      <c r="I1035" s="32" t="e">
        <f>VLOOKUP(A1035,'Synthèse des ventes 2022'!$A$1:$C$535,3,FALSE)</f>
        <v>#N/A</v>
      </c>
      <c r="J1035" s="3">
        <v>355.22</v>
      </c>
      <c r="K1035" s="7" t="str">
        <f t="shared" si="59"/>
        <v/>
      </c>
      <c r="L1035" s="3">
        <v>1.3300135</v>
      </c>
      <c r="M1035" s="7"/>
      <c r="N1035" s="3">
        <v>1</v>
      </c>
      <c r="O1035" s="3">
        <v>426.26</v>
      </c>
      <c r="P1035" s="7" t="str">
        <f t="shared" si="58"/>
        <v/>
      </c>
      <c r="Q1035">
        <v>1</v>
      </c>
      <c r="R1035">
        <v>1</v>
      </c>
    </row>
    <row r="1036" spans="1:18" x14ac:dyDescent="0.25">
      <c r="A1036" s="3" t="s">
        <v>310</v>
      </c>
      <c r="B1036" s="3" t="s">
        <v>43</v>
      </c>
      <c r="C1036" s="3" t="s">
        <v>311</v>
      </c>
      <c r="D1036" s="3" t="s">
        <v>65</v>
      </c>
      <c r="E1036" s="3"/>
      <c r="F1036" s="3">
        <v>440.43</v>
      </c>
      <c r="G1036" s="10"/>
      <c r="H1036" s="7"/>
      <c r="I1036" s="32" t="e">
        <f>VLOOKUP(A1036,'Synthèse des ventes 2022'!$A$1:$C$535,3,FALSE)</f>
        <v>#N/A</v>
      </c>
      <c r="J1036" s="3">
        <v>585.77</v>
      </c>
      <c r="K1036" s="7" t="str">
        <f t="shared" si="59"/>
        <v/>
      </c>
      <c r="L1036" s="3">
        <v>1.3299957</v>
      </c>
      <c r="M1036" s="7"/>
      <c r="N1036" s="3">
        <v>1</v>
      </c>
      <c r="O1036" s="3">
        <v>702.92</v>
      </c>
      <c r="P1036" s="7" t="str">
        <f t="shared" si="58"/>
        <v/>
      </c>
      <c r="Q1036">
        <v>1</v>
      </c>
      <c r="R1036">
        <v>1</v>
      </c>
    </row>
    <row r="1037" spans="1:18" x14ac:dyDescent="0.25">
      <c r="A1037" s="3" t="s">
        <v>312</v>
      </c>
      <c r="B1037" s="3" t="s">
        <v>43</v>
      </c>
      <c r="C1037" s="3" t="s">
        <v>313</v>
      </c>
      <c r="D1037" s="3" t="s">
        <v>65</v>
      </c>
      <c r="E1037" s="3"/>
      <c r="F1037" s="3">
        <v>466.07</v>
      </c>
      <c r="G1037" s="10"/>
      <c r="H1037" s="7"/>
      <c r="I1037" s="32" t="e">
        <f>VLOOKUP(A1037,'Synthèse des ventes 2022'!$A$1:$C$535,3,FALSE)</f>
        <v>#N/A</v>
      </c>
      <c r="J1037" s="3">
        <v>619.87</v>
      </c>
      <c r="K1037" s="7" t="str">
        <f t="shared" si="59"/>
        <v/>
      </c>
      <c r="L1037" s="3">
        <v>1.3299932999999999</v>
      </c>
      <c r="M1037" s="7"/>
      <c r="N1037" s="3">
        <v>1</v>
      </c>
      <c r="O1037" s="3">
        <v>743.84</v>
      </c>
      <c r="P1037" s="7" t="str">
        <f t="shared" si="58"/>
        <v/>
      </c>
      <c r="Q1037">
        <v>1</v>
      </c>
      <c r="R1037">
        <v>1</v>
      </c>
    </row>
    <row r="1038" spans="1:18" x14ac:dyDescent="0.25">
      <c r="A1038" s="3" t="s">
        <v>322</v>
      </c>
      <c r="B1038" s="3" t="s">
        <v>43</v>
      </c>
      <c r="C1038" s="3" t="s">
        <v>323</v>
      </c>
      <c r="D1038" s="3" t="s">
        <v>65</v>
      </c>
      <c r="E1038" s="3">
        <v>1</v>
      </c>
      <c r="F1038" s="3">
        <v>513.83000000000004</v>
      </c>
      <c r="G1038" s="10"/>
      <c r="H1038" s="7"/>
      <c r="I1038" s="32" t="e">
        <f>VLOOKUP(A1038,'Synthèse des ventes 2022'!$A$1:$C$535,3,FALSE)</f>
        <v>#N/A</v>
      </c>
      <c r="J1038" s="3">
        <v>683.39</v>
      </c>
      <c r="K1038" s="7" t="str">
        <f t="shared" si="59"/>
        <v/>
      </c>
      <c r="L1038" s="3">
        <v>1.3299924000000001</v>
      </c>
      <c r="M1038" s="7"/>
      <c r="N1038" s="3">
        <v>1</v>
      </c>
      <c r="O1038" s="3">
        <v>820.07</v>
      </c>
      <c r="P1038" s="7" t="str">
        <f t="shared" si="58"/>
        <v/>
      </c>
      <c r="Q1038">
        <v>1</v>
      </c>
      <c r="R1038">
        <v>1</v>
      </c>
    </row>
    <row r="1039" spans="1:18" x14ac:dyDescent="0.25">
      <c r="A1039" s="3" t="s">
        <v>324</v>
      </c>
      <c r="B1039" s="3" t="s">
        <v>43</v>
      </c>
      <c r="C1039" s="3" t="s">
        <v>325</v>
      </c>
      <c r="D1039" s="3" t="s">
        <v>65</v>
      </c>
      <c r="E1039" s="3">
        <v>1</v>
      </c>
      <c r="F1039" s="3">
        <v>631.46</v>
      </c>
      <c r="G1039" s="10"/>
      <c r="H1039" s="7"/>
      <c r="I1039" s="32" t="e">
        <f>VLOOKUP(A1039,'Synthèse des ventes 2022'!$A$1:$C$535,3,FALSE)</f>
        <v>#N/A</v>
      </c>
      <c r="J1039" s="3">
        <v>839.84</v>
      </c>
      <c r="K1039" s="7" t="str">
        <f t="shared" si="59"/>
        <v/>
      </c>
      <c r="L1039" s="3">
        <v>1.3299970999999999</v>
      </c>
      <c r="M1039" s="7"/>
      <c r="N1039" s="3">
        <v>1</v>
      </c>
      <c r="O1039" s="4">
        <v>1007.81</v>
      </c>
      <c r="P1039" s="12" t="str">
        <f t="shared" si="58"/>
        <v/>
      </c>
      <c r="Q1039">
        <v>1</v>
      </c>
      <c r="R1039">
        <v>1</v>
      </c>
    </row>
    <row r="1040" spans="1:18" x14ac:dyDescent="0.25">
      <c r="A1040" s="3" t="s">
        <v>326</v>
      </c>
      <c r="B1040" s="3" t="s">
        <v>43</v>
      </c>
      <c r="C1040" s="3" t="s">
        <v>327</v>
      </c>
      <c r="D1040" s="3" t="s">
        <v>65</v>
      </c>
      <c r="E1040" s="3">
        <v>1</v>
      </c>
      <c r="F1040" s="3">
        <v>566.9</v>
      </c>
      <c r="G1040" s="10"/>
      <c r="H1040" s="7"/>
      <c r="I1040" s="32" t="e">
        <f>VLOOKUP(A1040,'Synthèse des ventes 2022'!$A$1:$C$535,3,FALSE)</f>
        <v>#N/A</v>
      </c>
      <c r="J1040" s="3">
        <v>753.98</v>
      </c>
      <c r="K1040" s="7" t="str">
        <f t="shared" si="59"/>
        <v/>
      </c>
      <c r="L1040" s="3">
        <v>1.3300053000000001</v>
      </c>
      <c r="M1040" s="7"/>
      <c r="N1040" s="3">
        <v>1</v>
      </c>
      <c r="O1040" s="3">
        <v>904.78</v>
      </c>
      <c r="P1040" s="7" t="str">
        <f t="shared" si="58"/>
        <v/>
      </c>
      <c r="Q1040">
        <v>1</v>
      </c>
      <c r="R1040">
        <v>1</v>
      </c>
    </row>
    <row r="1041" spans="1:18" x14ac:dyDescent="0.25">
      <c r="A1041" s="3" t="s">
        <v>328</v>
      </c>
      <c r="B1041" s="3" t="s">
        <v>43</v>
      </c>
      <c r="C1041" s="3" t="s">
        <v>329</v>
      </c>
      <c r="D1041" s="3" t="s">
        <v>65</v>
      </c>
      <c r="E1041" s="3">
        <v>1</v>
      </c>
      <c r="F1041" s="3">
        <v>581.94000000000005</v>
      </c>
      <c r="G1041" s="10"/>
      <c r="H1041" s="7"/>
      <c r="I1041" s="32" t="e">
        <f>VLOOKUP(A1041,'Synthèse des ventes 2022'!$A$1:$C$535,3,FALSE)</f>
        <v>#N/A</v>
      </c>
      <c r="J1041" s="3">
        <v>773.98</v>
      </c>
      <c r="K1041" s="7" t="str">
        <f t="shared" si="59"/>
        <v/>
      </c>
      <c r="L1041" s="3">
        <v>1.3299996999999999</v>
      </c>
      <c r="M1041" s="7"/>
      <c r="N1041" s="3">
        <v>1</v>
      </c>
      <c r="O1041" s="3">
        <v>928.78</v>
      </c>
      <c r="P1041" s="7" t="str">
        <f t="shared" si="58"/>
        <v/>
      </c>
      <c r="Q1041">
        <v>1</v>
      </c>
      <c r="R1041">
        <v>1</v>
      </c>
    </row>
    <row r="1042" spans="1:18" x14ac:dyDescent="0.25">
      <c r="A1042" s="3" t="s">
        <v>330</v>
      </c>
      <c r="B1042" s="3" t="s">
        <v>43</v>
      </c>
      <c r="C1042" s="3" t="s">
        <v>331</v>
      </c>
      <c r="D1042" s="3" t="s">
        <v>65</v>
      </c>
      <c r="E1042" s="3">
        <v>1</v>
      </c>
      <c r="F1042" s="3">
        <v>679.21</v>
      </c>
      <c r="G1042" s="10"/>
      <c r="H1042" s="7"/>
      <c r="I1042" s="32" t="e">
        <f>VLOOKUP(A1042,'Synthèse des ventes 2022'!$A$1:$C$535,3,FALSE)</f>
        <v>#N/A</v>
      </c>
      <c r="J1042" s="3">
        <v>903.35</v>
      </c>
      <c r="K1042" s="7" t="str">
        <f t="shared" si="59"/>
        <v/>
      </c>
      <c r="L1042" s="3">
        <v>1.330001</v>
      </c>
      <c r="M1042" s="7"/>
      <c r="N1042" s="3">
        <v>1</v>
      </c>
      <c r="O1042" s="4">
        <v>1084.02</v>
      </c>
      <c r="P1042" s="12" t="str">
        <f t="shared" si="58"/>
        <v/>
      </c>
      <c r="Q1042">
        <v>1</v>
      </c>
      <c r="R1042">
        <v>1</v>
      </c>
    </row>
    <row r="1043" spans="1:18" x14ac:dyDescent="0.25">
      <c r="A1043" s="3" t="s">
        <v>332</v>
      </c>
      <c r="B1043" s="3" t="s">
        <v>43</v>
      </c>
      <c r="C1043" s="3" t="s">
        <v>333</v>
      </c>
      <c r="D1043" s="3" t="s">
        <v>65</v>
      </c>
      <c r="E1043" s="3">
        <v>1</v>
      </c>
      <c r="F1043" s="3">
        <v>867.6</v>
      </c>
      <c r="G1043" s="10"/>
      <c r="H1043" s="7"/>
      <c r="I1043" s="32" t="e">
        <f>VLOOKUP(A1043,'Synthèse des ventes 2022'!$A$1:$C$535,3,FALSE)</f>
        <v>#N/A</v>
      </c>
      <c r="J1043" s="4">
        <v>1153.9100000000001</v>
      </c>
      <c r="K1043" s="12" t="str">
        <f t="shared" si="59"/>
        <v/>
      </c>
      <c r="L1043" s="3">
        <v>1.3300023000000001</v>
      </c>
      <c r="M1043" s="7"/>
      <c r="N1043" s="3">
        <v>1</v>
      </c>
      <c r="O1043" s="4">
        <v>1384.69</v>
      </c>
      <c r="P1043" s="12" t="str">
        <f t="shared" si="58"/>
        <v/>
      </c>
      <c r="Q1043">
        <v>1</v>
      </c>
      <c r="R1043">
        <v>1</v>
      </c>
    </row>
    <row r="1044" spans="1:18" x14ac:dyDescent="0.25">
      <c r="A1044" s="3" t="s">
        <v>334</v>
      </c>
      <c r="B1044" s="3" t="s">
        <v>43</v>
      </c>
      <c r="C1044" s="3" t="s">
        <v>335</v>
      </c>
      <c r="D1044" s="3" t="s">
        <v>65</v>
      </c>
      <c r="E1044" s="3">
        <v>1</v>
      </c>
      <c r="F1044" s="3">
        <v>910.04</v>
      </c>
      <c r="G1044" s="10"/>
      <c r="H1044" s="7"/>
      <c r="I1044" s="32" t="e">
        <f>VLOOKUP(A1044,'Synthèse des ventes 2022'!$A$1:$C$535,3,FALSE)</f>
        <v>#N/A</v>
      </c>
      <c r="J1044" s="4">
        <v>1210.3499999999999</v>
      </c>
      <c r="K1044" s="12" t="str">
        <f t="shared" si="59"/>
        <v/>
      </c>
      <c r="L1044" s="3">
        <v>1.3299965</v>
      </c>
      <c r="M1044" s="7"/>
      <c r="N1044" s="3">
        <v>1</v>
      </c>
      <c r="O1044" s="4">
        <v>1452.42</v>
      </c>
      <c r="P1044" s="12" t="str">
        <f t="shared" si="58"/>
        <v/>
      </c>
      <c r="Q1044">
        <v>1</v>
      </c>
      <c r="R1044">
        <v>1</v>
      </c>
    </row>
    <row r="1045" spans="1:18" x14ac:dyDescent="0.25">
      <c r="A1045" s="3" t="s">
        <v>336</v>
      </c>
      <c r="B1045" s="3" t="s">
        <v>32</v>
      </c>
      <c r="C1045" s="3" t="s">
        <v>337</v>
      </c>
      <c r="D1045" s="3" t="s">
        <v>65</v>
      </c>
      <c r="E1045" s="3" t="s">
        <v>146</v>
      </c>
      <c r="F1045" s="3">
        <v>248.26</v>
      </c>
      <c r="G1045" s="10"/>
      <c r="H1045" s="7">
        <v>243.25</v>
      </c>
      <c r="I1045" s="32" t="e">
        <f>VLOOKUP(A1045,'Synthèse des ventes 2022'!$A$1:$C$535,3,FALSE)</f>
        <v>#N/A</v>
      </c>
      <c r="J1045" s="3">
        <v>347.56</v>
      </c>
      <c r="K1045" s="7">
        <f t="shared" ref="K1045:K1053" si="60">H1045*M1045</f>
        <v>328.38750000000005</v>
      </c>
      <c r="L1045" s="3">
        <v>1.3999839000000001</v>
      </c>
      <c r="M1045" s="7">
        <v>1.35</v>
      </c>
      <c r="N1045" s="3"/>
      <c r="O1045" s="3">
        <v>417.07</v>
      </c>
      <c r="P1045" s="7">
        <f t="shared" si="58"/>
        <v>394.06500000000005</v>
      </c>
    </row>
    <row r="1046" spans="1:18" x14ac:dyDescent="0.25">
      <c r="A1046" s="3" t="s">
        <v>338</v>
      </c>
      <c r="B1046" s="3" t="s">
        <v>32</v>
      </c>
      <c r="C1046" s="3" t="s">
        <v>339</v>
      </c>
      <c r="D1046" s="3" t="s">
        <v>65</v>
      </c>
      <c r="E1046" s="3" t="s">
        <v>146</v>
      </c>
      <c r="F1046" s="3">
        <v>278.77999999999997</v>
      </c>
      <c r="G1046" s="10"/>
      <c r="H1046" s="7">
        <v>272.91000000000003</v>
      </c>
      <c r="I1046" s="32" t="e">
        <f>VLOOKUP(A1046,'Synthèse des ventes 2022'!$A$1:$C$535,3,FALSE)</f>
        <v>#N/A</v>
      </c>
      <c r="J1046" s="3">
        <v>390.29</v>
      </c>
      <c r="K1046" s="7">
        <f t="shared" si="60"/>
        <v>368.42850000000004</v>
      </c>
      <c r="L1046" s="3">
        <v>1.3999927999999999</v>
      </c>
      <c r="M1046" s="7">
        <v>1.35</v>
      </c>
      <c r="N1046" s="3"/>
      <c r="O1046" s="3">
        <v>468.35</v>
      </c>
      <c r="P1046" s="7">
        <f t="shared" si="58"/>
        <v>442.11420000000004</v>
      </c>
    </row>
    <row r="1047" spans="1:18" x14ac:dyDescent="0.25">
      <c r="A1047" s="3" t="s">
        <v>340</v>
      </c>
      <c r="B1047" s="3" t="s">
        <v>32</v>
      </c>
      <c r="C1047" s="3" t="s">
        <v>341</v>
      </c>
      <c r="D1047" s="3" t="s">
        <v>65</v>
      </c>
      <c r="E1047" s="3" t="s">
        <v>146</v>
      </c>
      <c r="F1047" s="3">
        <v>699.24</v>
      </c>
      <c r="G1047" s="10"/>
      <c r="H1047" s="7">
        <v>684.81</v>
      </c>
      <c r="I1047" s="32" t="e">
        <f>VLOOKUP(A1047,'Synthèse des ventes 2022'!$A$1:$C$535,3,FALSE)</f>
        <v>#N/A</v>
      </c>
      <c r="J1047" s="3">
        <v>978.94</v>
      </c>
      <c r="K1047" s="7">
        <f t="shared" si="60"/>
        <v>924.49350000000004</v>
      </c>
      <c r="L1047" s="3">
        <v>1.4000056999999999</v>
      </c>
      <c r="M1047" s="7">
        <v>1.35</v>
      </c>
      <c r="N1047" s="3"/>
      <c r="O1047" s="4">
        <v>1174.73</v>
      </c>
      <c r="P1047" s="12">
        <f t="shared" si="58"/>
        <v>1109.3922</v>
      </c>
    </row>
    <row r="1048" spans="1:18" x14ac:dyDescent="0.25">
      <c r="A1048" s="3" t="s">
        <v>342</v>
      </c>
      <c r="B1048" s="3" t="s">
        <v>32</v>
      </c>
      <c r="C1048" s="3" t="s">
        <v>343</v>
      </c>
      <c r="D1048" s="3" t="s">
        <v>65</v>
      </c>
      <c r="E1048" s="3"/>
      <c r="F1048" s="3">
        <v>842.22</v>
      </c>
      <c r="G1048" s="10"/>
      <c r="H1048" s="7">
        <v>824.76</v>
      </c>
      <c r="I1048" s="32" t="e">
        <f>VLOOKUP(A1048,'Synthèse des ventes 2022'!$A$1:$C$535,3,FALSE)</f>
        <v>#N/A</v>
      </c>
      <c r="J1048" s="4">
        <v>1179.1099999999999</v>
      </c>
      <c r="K1048" s="12">
        <f t="shared" si="60"/>
        <v>1113.4260000000002</v>
      </c>
      <c r="L1048" s="3">
        <v>1.4000024</v>
      </c>
      <c r="M1048" s="7">
        <v>1.35</v>
      </c>
      <c r="N1048" s="3"/>
      <c r="O1048" s="4">
        <v>1414.93</v>
      </c>
      <c r="P1048" s="12">
        <f t="shared" si="58"/>
        <v>1336.1112000000001</v>
      </c>
    </row>
    <row r="1049" spans="1:18" x14ac:dyDescent="0.25">
      <c r="A1049" s="3" t="s">
        <v>344</v>
      </c>
      <c r="B1049" s="3" t="s">
        <v>32</v>
      </c>
      <c r="C1049" s="3" t="s">
        <v>345</v>
      </c>
      <c r="D1049" s="3" t="s">
        <v>65</v>
      </c>
      <c r="E1049" s="3"/>
      <c r="F1049" s="3">
        <v>964.88</v>
      </c>
      <c r="G1049" s="10"/>
      <c r="H1049" s="7">
        <v>944.7</v>
      </c>
      <c r="I1049" s="32" t="e">
        <f>VLOOKUP(A1049,'Synthèse des ventes 2022'!$A$1:$C$535,3,FALSE)</f>
        <v>#N/A</v>
      </c>
      <c r="J1049" s="4">
        <v>1350.83</v>
      </c>
      <c r="K1049" s="12">
        <f t="shared" si="60"/>
        <v>1275.3450000000003</v>
      </c>
      <c r="L1049" s="3">
        <v>1.3999979</v>
      </c>
      <c r="M1049" s="7">
        <v>1.35</v>
      </c>
      <c r="N1049" s="3"/>
      <c r="O1049" s="4">
        <v>1621</v>
      </c>
      <c r="P1049" s="12">
        <f t="shared" si="58"/>
        <v>1530.4140000000002</v>
      </c>
    </row>
    <row r="1050" spans="1:18" x14ac:dyDescent="0.25">
      <c r="A1050" s="3" t="s">
        <v>404</v>
      </c>
      <c r="B1050" s="3" t="s">
        <v>20</v>
      </c>
      <c r="C1050" s="3" t="s">
        <v>405</v>
      </c>
      <c r="D1050" s="3" t="s">
        <v>65</v>
      </c>
      <c r="E1050" s="3" t="s">
        <v>36</v>
      </c>
      <c r="F1050" s="3">
        <v>9.51</v>
      </c>
      <c r="G1050" s="10"/>
      <c r="H1050" s="7">
        <v>9.51</v>
      </c>
      <c r="I1050" s="32">
        <f>VLOOKUP(A1050,'Synthèse des ventes 2022'!$A$1:$C$535,3,FALSE)</f>
        <v>46</v>
      </c>
      <c r="J1050" s="3">
        <v>19.02</v>
      </c>
      <c r="K1050" s="7">
        <f t="shared" si="60"/>
        <v>19.02</v>
      </c>
      <c r="L1050" s="3">
        <v>2</v>
      </c>
      <c r="M1050" s="7">
        <v>2</v>
      </c>
      <c r="N1050" s="3"/>
      <c r="O1050" s="3">
        <v>22.82</v>
      </c>
      <c r="P1050" s="7">
        <f t="shared" si="58"/>
        <v>22.823999999999998</v>
      </c>
    </row>
    <row r="1051" spans="1:18" x14ac:dyDescent="0.25">
      <c r="A1051" s="3" t="s">
        <v>504</v>
      </c>
      <c r="B1051" s="3" t="s">
        <v>32</v>
      </c>
      <c r="C1051" s="3" t="s">
        <v>505</v>
      </c>
      <c r="D1051" s="3" t="s">
        <v>65</v>
      </c>
      <c r="E1051" s="3" t="s">
        <v>146</v>
      </c>
      <c r="F1051" s="3">
        <v>192.06</v>
      </c>
      <c r="G1051" s="10"/>
      <c r="H1051" s="7">
        <v>188.03</v>
      </c>
      <c r="I1051" s="32" t="e">
        <f>VLOOKUP(A1051,'Synthèse des ventes 2022'!$A$1:$C$535,3,FALSE)</f>
        <v>#N/A</v>
      </c>
      <c r="J1051" s="3">
        <v>268.88</v>
      </c>
      <c r="K1051" s="7">
        <f t="shared" si="60"/>
        <v>253.84050000000002</v>
      </c>
      <c r="L1051" s="3">
        <v>1.3999792</v>
      </c>
      <c r="M1051" s="7">
        <v>1.35</v>
      </c>
      <c r="N1051" s="3"/>
      <c r="O1051" s="3">
        <v>322.66000000000003</v>
      </c>
      <c r="P1051" s="7">
        <f t="shared" si="58"/>
        <v>304.60860000000002</v>
      </c>
    </row>
    <row r="1052" spans="1:18" x14ac:dyDescent="0.25">
      <c r="A1052" s="3" t="s">
        <v>506</v>
      </c>
      <c r="B1052" s="3" t="s">
        <v>32</v>
      </c>
      <c r="C1052" s="3" t="s">
        <v>507</v>
      </c>
      <c r="D1052" s="3" t="s">
        <v>65</v>
      </c>
      <c r="E1052" s="3">
        <v>1</v>
      </c>
      <c r="F1052" s="3">
        <v>746.8</v>
      </c>
      <c r="G1052" s="10"/>
      <c r="H1052" s="7">
        <v>731.37</v>
      </c>
      <c r="I1052" s="32" t="e">
        <f>VLOOKUP(A1052,'Synthèse des ventes 2022'!$A$1:$C$535,3,FALSE)</f>
        <v>#N/A</v>
      </c>
      <c r="J1052" s="4">
        <v>1045.52</v>
      </c>
      <c r="K1052" s="12">
        <f t="shared" si="60"/>
        <v>987.34950000000003</v>
      </c>
      <c r="L1052" s="3">
        <v>1.4</v>
      </c>
      <c r="M1052" s="7">
        <v>1.35</v>
      </c>
      <c r="N1052" s="3"/>
      <c r="O1052" s="4">
        <v>1254.6199999999999</v>
      </c>
      <c r="P1052" s="12">
        <f t="shared" si="58"/>
        <v>1184.8194000000001</v>
      </c>
    </row>
    <row r="1053" spans="1:18" x14ac:dyDescent="0.25">
      <c r="A1053" s="3" t="s">
        <v>508</v>
      </c>
      <c r="B1053" s="3" t="s">
        <v>32</v>
      </c>
      <c r="C1053" s="3" t="s">
        <v>509</v>
      </c>
      <c r="D1053" s="3" t="s">
        <v>65</v>
      </c>
      <c r="E1053" s="3">
        <v>1</v>
      </c>
      <c r="F1053" s="3">
        <v>930.66</v>
      </c>
      <c r="G1053" s="10"/>
      <c r="H1053" s="7">
        <v>911.38</v>
      </c>
      <c r="I1053" s="32" t="e">
        <f>VLOOKUP(A1053,'Synthèse des ventes 2022'!$A$1:$C$535,3,FALSE)</f>
        <v>#N/A</v>
      </c>
      <c r="J1053" s="4">
        <v>1302.92</v>
      </c>
      <c r="K1053" s="12">
        <f t="shared" si="60"/>
        <v>1230.3630000000001</v>
      </c>
      <c r="L1053" s="3">
        <v>1.3999957000000001</v>
      </c>
      <c r="M1053" s="7">
        <v>1.35</v>
      </c>
      <c r="N1053" s="3"/>
      <c r="O1053" s="4">
        <v>1563.5</v>
      </c>
      <c r="P1053" s="12">
        <f t="shared" si="58"/>
        <v>1476.4356</v>
      </c>
    </row>
    <row r="1054" spans="1:18" x14ac:dyDescent="0.25">
      <c r="A1054" s="3" t="s">
        <v>522</v>
      </c>
      <c r="B1054" s="3" t="s">
        <v>43</v>
      </c>
      <c r="C1054" s="3" t="s">
        <v>523</v>
      </c>
      <c r="D1054" s="3" t="s">
        <v>65</v>
      </c>
      <c r="E1054" s="3">
        <v>1</v>
      </c>
      <c r="F1054" s="3">
        <v>647.38</v>
      </c>
      <c r="G1054" s="10"/>
      <c r="H1054" s="7"/>
      <c r="I1054" s="32" t="e">
        <f>VLOOKUP(A1054,'Synthèse des ventes 2022'!$A$1:$C$535,3,FALSE)</f>
        <v>#N/A</v>
      </c>
      <c r="J1054" s="3">
        <v>861.02</v>
      </c>
      <c r="K1054" s="7" t="str">
        <f>IF(H1054="","",H1054*L1054)</f>
        <v/>
      </c>
      <c r="L1054" s="3">
        <v>1.3300071</v>
      </c>
      <c r="M1054" s="7"/>
      <c r="N1054" s="3">
        <v>1</v>
      </c>
      <c r="O1054" s="4">
        <v>1033.22</v>
      </c>
      <c r="P1054" s="12" t="str">
        <f t="shared" si="58"/>
        <v/>
      </c>
      <c r="Q1054">
        <v>1</v>
      </c>
      <c r="R1054">
        <v>1</v>
      </c>
    </row>
    <row r="1055" spans="1:18" x14ac:dyDescent="0.25">
      <c r="A1055" s="3" t="s">
        <v>524</v>
      </c>
      <c r="B1055" s="3" t="s">
        <v>43</v>
      </c>
      <c r="C1055" s="3" t="s">
        <v>525</v>
      </c>
      <c r="D1055" s="3" t="s">
        <v>65</v>
      </c>
      <c r="E1055" s="3">
        <v>1</v>
      </c>
      <c r="F1055" s="3">
        <v>630.57000000000005</v>
      </c>
      <c r="G1055" s="10"/>
      <c r="H1055" s="7"/>
      <c r="I1055" s="32" t="e">
        <f>VLOOKUP(A1055,'Synthèse des ventes 2022'!$A$1:$C$535,3,FALSE)</f>
        <v>#N/A</v>
      </c>
      <c r="J1055" s="3">
        <v>838.66</v>
      </c>
      <c r="K1055" s="7" t="str">
        <f>IF(H1055="","",H1055*L1055)</f>
        <v/>
      </c>
      <c r="L1055" s="3">
        <v>1.330003</v>
      </c>
      <c r="M1055" s="7"/>
      <c r="N1055" s="3">
        <v>1</v>
      </c>
      <c r="O1055" s="4">
        <v>1006.39</v>
      </c>
      <c r="P1055" s="12" t="str">
        <f t="shared" si="58"/>
        <v/>
      </c>
      <c r="Q1055">
        <v>1</v>
      </c>
      <c r="R1055">
        <v>1</v>
      </c>
    </row>
    <row r="1056" spans="1:18" x14ac:dyDescent="0.25">
      <c r="A1056" s="3" t="s">
        <v>526</v>
      </c>
      <c r="B1056" s="3" t="s">
        <v>43</v>
      </c>
      <c r="C1056" s="3" t="s">
        <v>527</v>
      </c>
      <c r="D1056" s="3" t="s">
        <v>65</v>
      </c>
      <c r="E1056" s="3">
        <v>1</v>
      </c>
      <c r="F1056" s="3">
        <v>842.38</v>
      </c>
      <c r="G1056" s="10"/>
      <c r="H1056" s="7"/>
      <c r="I1056" s="32" t="e">
        <f>VLOOKUP(A1056,'Synthèse des ventes 2022'!$A$1:$C$535,3,FALSE)</f>
        <v>#N/A</v>
      </c>
      <c r="J1056" s="4">
        <v>1120.3699999999999</v>
      </c>
      <c r="K1056" s="12" t="str">
        <f>IF(H1056="","",H1056*L1056)</f>
        <v/>
      </c>
      <c r="L1056" s="3">
        <v>1.3300055</v>
      </c>
      <c r="M1056" s="7"/>
      <c r="N1056" s="3">
        <v>1</v>
      </c>
      <c r="O1056" s="4">
        <v>1344.44</v>
      </c>
      <c r="P1056" s="12" t="str">
        <f t="shared" si="58"/>
        <v/>
      </c>
      <c r="Q1056">
        <v>1</v>
      </c>
      <c r="R1056">
        <v>1</v>
      </c>
    </row>
    <row r="1057" spans="1:18" x14ac:dyDescent="0.25">
      <c r="A1057" s="3" t="s">
        <v>528</v>
      </c>
      <c r="B1057" s="3" t="s">
        <v>43</v>
      </c>
      <c r="C1057" s="3" t="s">
        <v>529</v>
      </c>
      <c r="D1057" s="3" t="s">
        <v>65</v>
      </c>
      <c r="E1057" s="3">
        <v>1</v>
      </c>
      <c r="F1057" s="3">
        <v>867.6</v>
      </c>
      <c r="G1057" s="10"/>
      <c r="H1057" s="7"/>
      <c r="I1057" s="32" t="e">
        <f>VLOOKUP(A1057,'Synthèse des ventes 2022'!$A$1:$C$535,3,FALSE)</f>
        <v>#N/A</v>
      </c>
      <c r="J1057" s="4">
        <v>1153.9100000000001</v>
      </c>
      <c r="K1057" s="12" t="str">
        <f>IF(H1057="","",H1057*L1057)</f>
        <v/>
      </c>
      <c r="L1057" s="3">
        <v>1.3300023000000001</v>
      </c>
      <c r="M1057" s="7"/>
      <c r="N1057" s="3">
        <v>1</v>
      </c>
      <c r="O1057" s="4">
        <v>1384.69</v>
      </c>
      <c r="P1057" s="12" t="str">
        <f t="shared" si="58"/>
        <v/>
      </c>
      <c r="Q1057">
        <v>1</v>
      </c>
      <c r="R1057">
        <v>1</v>
      </c>
    </row>
    <row r="1058" spans="1:18" x14ac:dyDescent="0.25">
      <c r="A1058" s="3" t="s">
        <v>726</v>
      </c>
      <c r="B1058" s="3" t="s">
        <v>32</v>
      </c>
      <c r="C1058" s="3" t="s">
        <v>727</v>
      </c>
      <c r="D1058" s="3" t="s">
        <v>65</v>
      </c>
      <c r="E1058" s="3"/>
      <c r="F1058" s="3">
        <v>52.46</v>
      </c>
      <c r="G1058" s="10"/>
      <c r="H1058" s="7">
        <v>52.46</v>
      </c>
      <c r="I1058" s="32" t="e">
        <f>VLOOKUP(A1058,'Synthèse des ventes 2022'!$A$1:$C$535,3,FALSE)</f>
        <v>#N/A</v>
      </c>
      <c r="J1058" s="3">
        <v>69.77</v>
      </c>
      <c r="K1058" s="7">
        <f>+H1058*M1058</f>
        <v>69.771799999999999</v>
      </c>
      <c r="L1058" s="3">
        <v>1.3299657</v>
      </c>
      <c r="M1058" s="7">
        <v>1.33</v>
      </c>
      <c r="N1058" s="3"/>
      <c r="O1058" s="3">
        <v>83.72</v>
      </c>
      <c r="P1058" s="7">
        <f t="shared" si="58"/>
        <v>83.726159999999993</v>
      </c>
    </row>
    <row r="1059" spans="1:18" x14ac:dyDescent="0.25">
      <c r="A1059" s="3" t="s">
        <v>751</v>
      </c>
      <c r="B1059" s="3" t="s">
        <v>20</v>
      </c>
      <c r="C1059" s="3" t="s">
        <v>752</v>
      </c>
      <c r="D1059" s="3" t="s">
        <v>65</v>
      </c>
      <c r="E1059" s="3">
        <v>1</v>
      </c>
      <c r="F1059" s="3">
        <v>1.2</v>
      </c>
      <c r="G1059" s="10"/>
      <c r="H1059" s="7">
        <v>1.2</v>
      </c>
      <c r="I1059" s="32">
        <f>VLOOKUP(A1059,'Synthèse des ventes 2022'!$A$1:$C$535,3,FALSE)</f>
        <v>280</v>
      </c>
      <c r="J1059" s="3">
        <v>2.7</v>
      </c>
      <c r="K1059" s="7">
        <f>H1059*M1059</f>
        <v>2.6999999999999997</v>
      </c>
      <c r="L1059" s="3">
        <v>2.25</v>
      </c>
      <c r="M1059" s="7">
        <v>2.25</v>
      </c>
      <c r="N1059" s="3"/>
      <c r="O1059" s="3">
        <v>3.24</v>
      </c>
      <c r="P1059" s="7">
        <f t="shared" si="58"/>
        <v>3.2399999999999998</v>
      </c>
    </row>
    <row r="1060" spans="1:18" x14ac:dyDescent="0.25">
      <c r="A1060" s="3" t="s">
        <v>956</v>
      </c>
      <c r="B1060" s="3" t="s">
        <v>32</v>
      </c>
      <c r="C1060" s="3" t="s">
        <v>957</v>
      </c>
      <c r="D1060" s="3" t="s">
        <v>65</v>
      </c>
      <c r="E1060" s="3" t="s">
        <v>146</v>
      </c>
      <c r="F1060" s="3">
        <v>395.66</v>
      </c>
      <c r="G1060" s="10"/>
      <c r="H1060" s="7">
        <v>386.95</v>
      </c>
      <c r="I1060" s="32">
        <f>VLOOKUP(A1060,'Synthèse des ventes 2022'!$A$1:$C$535,3,FALSE)</f>
        <v>-7</v>
      </c>
      <c r="J1060" s="3">
        <v>553.91999999999996</v>
      </c>
      <c r="K1060" s="7">
        <f>H1060*M1060</f>
        <v>522.38250000000005</v>
      </c>
      <c r="L1060" s="3">
        <v>1.3999899</v>
      </c>
      <c r="M1060" s="7">
        <v>1.35</v>
      </c>
      <c r="N1060" s="3"/>
      <c r="O1060" s="3">
        <v>664.7</v>
      </c>
      <c r="P1060" s="7">
        <f t="shared" si="58"/>
        <v>626.85900000000004</v>
      </c>
    </row>
    <row r="1061" spans="1:18" x14ac:dyDescent="0.25">
      <c r="A1061" s="3" t="s">
        <v>958</v>
      </c>
      <c r="B1061" s="3" t="s">
        <v>32</v>
      </c>
      <c r="C1061" s="3" t="s">
        <v>959</v>
      </c>
      <c r="D1061" s="3" t="s">
        <v>65</v>
      </c>
      <c r="E1061" s="3" t="s">
        <v>146</v>
      </c>
      <c r="F1061" s="3">
        <v>484.52</v>
      </c>
      <c r="G1061" s="10"/>
      <c r="H1061" s="7">
        <v>473.87</v>
      </c>
      <c r="I1061" s="32" t="e">
        <f>VLOOKUP(A1061,'Synthèse des ventes 2022'!$A$1:$C$535,3,FALSE)</f>
        <v>#N/A</v>
      </c>
      <c r="J1061" s="3">
        <v>678.33</v>
      </c>
      <c r="K1061" s="7">
        <f t="shared" ref="K1061:K1080" si="61">H1061*M1061</f>
        <v>639.72450000000003</v>
      </c>
      <c r="L1061" s="3">
        <v>1.4000041000000001</v>
      </c>
      <c r="M1061" s="7">
        <v>1.35</v>
      </c>
      <c r="N1061" s="3"/>
      <c r="O1061" s="3">
        <v>814</v>
      </c>
      <c r="P1061" s="7">
        <f t="shared" si="58"/>
        <v>767.6694</v>
      </c>
    </row>
    <row r="1062" spans="1:18" x14ac:dyDescent="0.25">
      <c r="A1062" s="3" t="s">
        <v>960</v>
      </c>
      <c r="B1062" s="3" t="s">
        <v>32</v>
      </c>
      <c r="C1062" s="3" t="s">
        <v>961</v>
      </c>
      <c r="D1062" s="3" t="s">
        <v>65</v>
      </c>
      <c r="E1062" s="3" t="s">
        <v>146</v>
      </c>
      <c r="F1062" s="3">
        <v>540.26</v>
      </c>
      <c r="G1062" s="10"/>
      <c r="H1062" s="7">
        <v>528.42999999999995</v>
      </c>
      <c r="I1062" s="32">
        <f>VLOOKUP(A1062,'Synthèse des ventes 2022'!$A$1:$C$535,3,FALSE)</f>
        <v>1</v>
      </c>
      <c r="J1062" s="3">
        <v>756.36</v>
      </c>
      <c r="K1062" s="7">
        <f t="shared" si="61"/>
        <v>713.38049999999998</v>
      </c>
      <c r="L1062" s="3">
        <v>1.3999926</v>
      </c>
      <c r="M1062" s="7">
        <v>1.35</v>
      </c>
      <c r="N1062" s="3"/>
      <c r="O1062" s="3">
        <v>907.63</v>
      </c>
      <c r="P1062" s="7">
        <f t="shared" si="58"/>
        <v>856.0566</v>
      </c>
    </row>
    <row r="1063" spans="1:18" x14ac:dyDescent="0.25">
      <c r="A1063" s="3" t="s">
        <v>962</v>
      </c>
      <c r="B1063" s="3" t="s">
        <v>32</v>
      </c>
      <c r="C1063" s="3" t="s">
        <v>963</v>
      </c>
      <c r="D1063" s="3" t="s">
        <v>65</v>
      </c>
      <c r="E1063" s="3"/>
      <c r="F1063" s="3">
        <v>648.73</v>
      </c>
      <c r="G1063" s="10"/>
      <c r="H1063" s="7">
        <v>634.52</v>
      </c>
      <c r="I1063" s="32">
        <f>VLOOKUP(A1063,'Synthèse des ventes 2022'!$A$1:$C$535,3,FALSE)</f>
        <v>2</v>
      </c>
      <c r="J1063" s="3">
        <v>908.22</v>
      </c>
      <c r="K1063" s="7">
        <f t="shared" si="61"/>
        <v>856.60199999999998</v>
      </c>
      <c r="L1063" s="3">
        <v>1.3999969000000001</v>
      </c>
      <c r="M1063" s="7">
        <v>1.35</v>
      </c>
      <c r="N1063" s="3"/>
      <c r="O1063" s="4">
        <v>1089.8599999999999</v>
      </c>
      <c r="P1063" s="12">
        <f t="shared" si="58"/>
        <v>1027.9223999999999</v>
      </c>
    </row>
    <row r="1064" spans="1:18" x14ac:dyDescent="0.25">
      <c r="A1064" s="3" t="s">
        <v>964</v>
      </c>
      <c r="B1064" s="3" t="s">
        <v>32</v>
      </c>
      <c r="C1064" s="3" t="s">
        <v>965</v>
      </c>
      <c r="D1064" s="3" t="s">
        <v>65</v>
      </c>
      <c r="E1064" s="3"/>
      <c r="F1064" s="3">
        <v>625.94000000000005</v>
      </c>
      <c r="G1064" s="10"/>
      <c r="H1064" s="7">
        <v>612.24</v>
      </c>
      <c r="I1064" s="32">
        <f>VLOOKUP(A1064,'Synthèse des ventes 2022'!$A$1:$C$535,3,FALSE)</f>
        <v>-1</v>
      </c>
      <c r="J1064" s="3">
        <v>876.32</v>
      </c>
      <c r="K1064" s="7">
        <f t="shared" si="61"/>
        <v>826.52400000000011</v>
      </c>
      <c r="L1064" s="3">
        <v>1.4000064000000001</v>
      </c>
      <c r="M1064" s="7">
        <v>1.35</v>
      </c>
      <c r="N1064" s="3"/>
      <c r="O1064" s="4">
        <v>1051.58</v>
      </c>
      <c r="P1064" s="12">
        <f t="shared" si="58"/>
        <v>991.82880000000011</v>
      </c>
    </row>
    <row r="1065" spans="1:18" x14ac:dyDescent="0.25">
      <c r="A1065" s="3" t="s">
        <v>966</v>
      </c>
      <c r="B1065" s="3" t="s">
        <v>32</v>
      </c>
      <c r="C1065" s="3" t="s">
        <v>967</v>
      </c>
      <c r="D1065" s="3" t="s">
        <v>65</v>
      </c>
      <c r="E1065" s="3"/>
      <c r="F1065" s="3">
        <v>651.75</v>
      </c>
      <c r="G1065" s="10"/>
      <c r="H1065" s="7">
        <v>637.54</v>
      </c>
      <c r="I1065" s="32" t="e">
        <f>VLOOKUP(A1065,'Synthèse des ventes 2022'!$A$1:$C$535,3,FALSE)</f>
        <v>#N/A</v>
      </c>
      <c r="J1065" s="3">
        <v>912.45</v>
      </c>
      <c r="K1065" s="7">
        <f t="shared" si="61"/>
        <v>860.67899999999997</v>
      </c>
      <c r="L1065" s="3">
        <v>1.4</v>
      </c>
      <c r="M1065" s="7">
        <v>1.35</v>
      </c>
      <c r="N1065" s="3"/>
      <c r="O1065" s="4">
        <v>1094.94</v>
      </c>
      <c r="P1065" s="12">
        <f t="shared" si="58"/>
        <v>1032.8147999999999</v>
      </c>
    </row>
    <row r="1066" spans="1:18" x14ac:dyDescent="0.25">
      <c r="A1066" s="3" t="s">
        <v>968</v>
      </c>
      <c r="B1066" s="3" t="s">
        <v>32</v>
      </c>
      <c r="C1066" s="3" t="s">
        <v>969</v>
      </c>
      <c r="D1066" s="3" t="s">
        <v>65</v>
      </c>
      <c r="E1066" s="3"/>
      <c r="F1066" s="3">
        <v>811.9</v>
      </c>
      <c r="G1066" s="10"/>
      <c r="H1066" s="7">
        <v>794.15</v>
      </c>
      <c r="I1066" s="32" t="e">
        <f>VLOOKUP(A1066,'Synthèse des ventes 2022'!$A$1:$C$535,3,FALSE)</f>
        <v>#N/A</v>
      </c>
      <c r="J1066" s="4">
        <v>1136.6600000000001</v>
      </c>
      <c r="K1066" s="12">
        <f>H1066*M1066</f>
        <v>1072.1025</v>
      </c>
      <c r="L1066" s="3">
        <v>1.4</v>
      </c>
      <c r="M1066" s="7">
        <v>1.35</v>
      </c>
      <c r="N1066" s="3"/>
      <c r="O1066" s="4">
        <v>1363.99</v>
      </c>
      <c r="P1066" s="12">
        <f t="shared" si="58"/>
        <v>1286.5229999999999</v>
      </c>
    </row>
    <row r="1067" spans="1:18" x14ac:dyDescent="0.25">
      <c r="A1067" s="3" t="s">
        <v>970</v>
      </c>
      <c r="B1067" s="3" t="s">
        <v>32</v>
      </c>
      <c r="C1067" s="3" t="s">
        <v>971</v>
      </c>
      <c r="D1067" s="3" t="s">
        <v>65</v>
      </c>
      <c r="E1067" s="3"/>
      <c r="F1067" s="3">
        <v>814.92</v>
      </c>
      <c r="G1067" s="10"/>
      <c r="H1067" s="7">
        <v>797.17</v>
      </c>
      <c r="I1067" s="32" t="e">
        <f>VLOOKUP(A1067,'Synthèse des ventes 2022'!$A$1:$C$535,3,FALSE)</f>
        <v>#N/A</v>
      </c>
      <c r="J1067" s="4">
        <v>1140.8900000000001</v>
      </c>
      <c r="K1067" s="12">
        <f t="shared" si="61"/>
        <v>1076.1795</v>
      </c>
      <c r="L1067" s="3">
        <v>1.4000025</v>
      </c>
      <c r="M1067" s="7">
        <v>1.35</v>
      </c>
      <c r="N1067" s="3"/>
      <c r="O1067" s="4">
        <v>1369.07</v>
      </c>
      <c r="P1067" s="12">
        <f t="shared" si="58"/>
        <v>1291.4153999999999</v>
      </c>
    </row>
    <row r="1068" spans="1:18" x14ac:dyDescent="0.25">
      <c r="A1068" s="3" t="s">
        <v>972</v>
      </c>
      <c r="B1068" s="3" t="s">
        <v>32</v>
      </c>
      <c r="C1068" s="3" t="s">
        <v>973</v>
      </c>
      <c r="D1068" s="3" t="s">
        <v>65</v>
      </c>
      <c r="E1068" s="3"/>
      <c r="F1068" s="3">
        <v>817.94</v>
      </c>
      <c r="G1068" s="10"/>
      <c r="H1068" s="7">
        <v>800.19</v>
      </c>
      <c r="I1068" s="32" t="e">
        <f>VLOOKUP(A1068,'Synthèse des ventes 2022'!$A$1:$C$535,3,FALSE)</f>
        <v>#N/A</v>
      </c>
      <c r="J1068" s="4">
        <v>1145.1199999999999</v>
      </c>
      <c r="K1068" s="12">
        <f t="shared" si="61"/>
        <v>1080.2565000000002</v>
      </c>
      <c r="L1068" s="3">
        <v>1.4000049000000001</v>
      </c>
      <c r="M1068" s="7">
        <v>1.35</v>
      </c>
      <c r="N1068" s="3"/>
      <c r="O1068" s="4">
        <v>1374.14</v>
      </c>
      <c r="P1068" s="12">
        <f t="shared" si="58"/>
        <v>1296.3078000000003</v>
      </c>
    </row>
    <row r="1069" spans="1:18" x14ac:dyDescent="0.25">
      <c r="A1069" s="3" t="s">
        <v>974</v>
      </c>
      <c r="B1069" s="3" t="s">
        <v>32</v>
      </c>
      <c r="C1069" s="3" t="s">
        <v>975</v>
      </c>
      <c r="D1069" s="3" t="s">
        <v>65</v>
      </c>
      <c r="E1069" s="3"/>
      <c r="F1069" s="3">
        <v>982.14</v>
      </c>
      <c r="G1069" s="10"/>
      <c r="H1069" s="7">
        <v>960.83</v>
      </c>
      <c r="I1069" s="32" t="e">
        <f>VLOOKUP(A1069,'Synthèse des ventes 2022'!$A$1:$C$535,3,FALSE)</f>
        <v>#N/A</v>
      </c>
      <c r="J1069" s="4">
        <v>1375</v>
      </c>
      <c r="K1069" s="12">
        <f t="shared" si="61"/>
        <v>1297.1205000000002</v>
      </c>
      <c r="L1069" s="3">
        <v>1.4000041000000001</v>
      </c>
      <c r="M1069" s="7">
        <v>1.35</v>
      </c>
      <c r="N1069" s="3"/>
      <c r="O1069" s="4">
        <v>1650</v>
      </c>
      <c r="P1069" s="12">
        <f t="shared" si="58"/>
        <v>1556.5446000000002</v>
      </c>
    </row>
    <row r="1070" spans="1:18" x14ac:dyDescent="0.25">
      <c r="A1070" s="3" t="s">
        <v>976</v>
      </c>
      <c r="B1070" s="3" t="s">
        <v>32</v>
      </c>
      <c r="C1070" s="3" t="s">
        <v>977</v>
      </c>
      <c r="D1070" s="3" t="s">
        <v>65</v>
      </c>
      <c r="E1070" s="3"/>
      <c r="F1070" s="3">
        <v>1199.81</v>
      </c>
      <c r="G1070" s="10"/>
      <c r="H1070" s="7">
        <v>1173.5999999999999</v>
      </c>
      <c r="I1070" s="32" t="e">
        <f>VLOOKUP(A1070,'Synthèse des ventes 2022'!$A$1:$C$535,3,FALSE)</f>
        <v>#N/A</v>
      </c>
      <c r="J1070" s="4">
        <v>1679.73</v>
      </c>
      <c r="K1070" s="12">
        <f t="shared" si="61"/>
        <v>1584.36</v>
      </c>
      <c r="L1070" s="3">
        <v>1.3999967</v>
      </c>
      <c r="M1070" s="7">
        <v>1.35</v>
      </c>
      <c r="N1070" s="3"/>
      <c r="O1070" s="4">
        <v>2015.68</v>
      </c>
      <c r="P1070" s="12">
        <f t="shared" si="58"/>
        <v>1901.2319999999997</v>
      </c>
    </row>
    <row r="1071" spans="1:18" x14ac:dyDescent="0.25">
      <c r="A1071" s="3" t="s">
        <v>978</v>
      </c>
      <c r="B1071" s="3" t="s">
        <v>32</v>
      </c>
      <c r="C1071" s="3" t="s">
        <v>979</v>
      </c>
      <c r="D1071" s="3" t="s">
        <v>65</v>
      </c>
      <c r="E1071" s="3"/>
      <c r="F1071" s="3">
        <v>1328.25</v>
      </c>
      <c r="G1071" s="10"/>
      <c r="H1071" s="7">
        <v>1299.42</v>
      </c>
      <c r="I1071" s="32" t="e">
        <f>VLOOKUP(A1071,'Synthèse des ventes 2022'!$A$1:$C$535,3,FALSE)</f>
        <v>#N/A</v>
      </c>
      <c r="J1071" s="4">
        <v>1859.55</v>
      </c>
      <c r="K1071" s="12">
        <f t="shared" si="61"/>
        <v>1754.2170000000003</v>
      </c>
      <c r="L1071" s="3">
        <v>1.4</v>
      </c>
      <c r="M1071" s="7">
        <v>1.35</v>
      </c>
      <c r="N1071" s="3"/>
      <c r="O1071" s="4">
        <v>2231.46</v>
      </c>
      <c r="P1071" s="12">
        <f t="shared" si="58"/>
        <v>2105.0604000000003</v>
      </c>
    </row>
    <row r="1072" spans="1:18" x14ac:dyDescent="0.25">
      <c r="A1072" s="3" t="s">
        <v>980</v>
      </c>
      <c r="B1072" s="3" t="s">
        <v>32</v>
      </c>
      <c r="C1072" s="3" t="s">
        <v>981</v>
      </c>
      <c r="D1072" s="3" t="s">
        <v>65</v>
      </c>
      <c r="E1072" s="3"/>
      <c r="F1072" s="3">
        <v>1334.29</v>
      </c>
      <c r="G1072" s="10"/>
      <c r="H1072" s="7">
        <v>1287.1600000000001</v>
      </c>
      <c r="I1072" s="32" t="e">
        <f>VLOOKUP(A1072,'Synthèse des ventes 2022'!$A$1:$C$535,3,FALSE)</f>
        <v>#N/A</v>
      </c>
      <c r="J1072" s="4">
        <v>1868.01</v>
      </c>
      <c r="K1072" s="12">
        <f>H1072*M1072</f>
        <v>1737.6660000000002</v>
      </c>
      <c r="L1072" s="3">
        <v>1.4000030000000001</v>
      </c>
      <c r="M1072" s="7">
        <v>1.35</v>
      </c>
      <c r="N1072" s="3"/>
      <c r="O1072" s="4">
        <v>2241.61</v>
      </c>
      <c r="P1072" s="12">
        <f t="shared" si="58"/>
        <v>2085.1992</v>
      </c>
    </row>
    <row r="1073" spans="1:18" x14ac:dyDescent="0.25">
      <c r="A1073" s="3" t="s">
        <v>982</v>
      </c>
      <c r="B1073" s="3" t="s">
        <v>32</v>
      </c>
      <c r="C1073" s="3" t="s">
        <v>983</v>
      </c>
      <c r="D1073" s="3" t="s">
        <v>65</v>
      </c>
      <c r="E1073" s="3"/>
      <c r="F1073" s="3">
        <v>1328.25</v>
      </c>
      <c r="G1073" s="10"/>
      <c r="H1073" s="7">
        <v>1299.42</v>
      </c>
      <c r="I1073" s="32" t="e">
        <f>VLOOKUP(A1073,'Synthèse des ventes 2022'!$A$1:$C$535,3,FALSE)</f>
        <v>#N/A</v>
      </c>
      <c r="J1073" s="4">
        <v>1859.55</v>
      </c>
      <c r="K1073" s="12">
        <f t="shared" si="61"/>
        <v>1754.2170000000003</v>
      </c>
      <c r="L1073" s="3">
        <v>1.4</v>
      </c>
      <c r="M1073" s="7">
        <v>1.35</v>
      </c>
      <c r="N1073" s="3"/>
      <c r="O1073" s="4">
        <v>2231.46</v>
      </c>
      <c r="P1073" s="12">
        <f t="shared" si="58"/>
        <v>2105.0604000000003</v>
      </c>
    </row>
    <row r="1074" spans="1:18" x14ac:dyDescent="0.25">
      <c r="A1074" s="3" t="s">
        <v>1028</v>
      </c>
      <c r="B1074" s="3" t="s">
        <v>32</v>
      </c>
      <c r="C1074" s="3" t="s">
        <v>1029</v>
      </c>
      <c r="D1074" s="3" t="s">
        <v>65</v>
      </c>
      <c r="E1074" s="3"/>
      <c r="F1074" s="3">
        <v>791.78</v>
      </c>
      <c r="G1074" s="10"/>
      <c r="H1074" s="7">
        <v>774.49</v>
      </c>
      <c r="I1074" s="32" t="e">
        <f>VLOOKUP(A1074,'Synthèse des ventes 2022'!$A$1:$C$535,3,FALSE)</f>
        <v>#N/A</v>
      </c>
      <c r="J1074" s="4">
        <v>1108.49</v>
      </c>
      <c r="K1074" s="12">
        <f t="shared" si="61"/>
        <v>1045.5615</v>
      </c>
      <c r="L1074" s="3">
        <v>1.3999975</v>
      </c>
      <c r="M1074" s="7">
        <v>1.35</v>
      </c>
      <c r="N1074" s="3"/>
      <c r="O1074" s="4">
        <v>1330.19</v>
      </c>
      <c r="P1074" s="12">
        <f t="shared" si="58"/>
        <v>1254.6738</v>
      </c>
    </row>
    <row r="1075" spans="1:18" x14ac:dyDescent="0.25">
      <c r="A1075" s="3" t="s">
        <v>1030</v>
      </c>
      <c r="B1075" s="3" t="s">
        <v>32</v>
      </c>
      <c r="C1075" s="3" t="s">
        <v>1031</v>
      </c>
      <c r="D1075" s="3" t="s">
        <v>65</v>
      </c>
      <c r="E1075" s="3"/>
      <c r="F1075" s="3">
        <v>1549.77</v>
      </c>
      <c r="G1075" s="10"/>
      <c r="H1075" s="7">
        <v>1516.22</v>
      </c>
      <c r="I1075" s="32" t="e">
        <f>VLOOKUP(A1075,'Synthèse des ventes 2022'!$A$1:$C$535,3,FALSE)</f>
        <v>#N/A</v>
      </c>
      <c r="J1075" s="4">
        <v>2169.6799999999998</v>
      </c>
      <c r="K1075" s="12">
        <f t="shared" si="61"/>
        <v>2046.8970000000002</v>
      </c>
      <c r="L1075" s="3">
        <v>1.4000013</v>
      </c>
      <c r="M1075" s="7">
        <v>1.35</v>
      </c>
      <c r="N1075" s="3"/>
      <c r="O1075" s="4">
        <v>2603.62</v>
      </c>
      <c r="P1075" s="12">
        <f t="shared" si="58"/>
        <v>2456.2764000000002</v>
      </c>
    </row>
    <row r="1076" spans="1:18" x14ac:dyDescent="0.25">
      <c r="A1076" s="3" t="s">
        <v>1032</v>
      </c>
      <c r="B1076" s="3" t="s">
        <v>32</v>
      </c>
      <c r="C1076" s="3" t="s">
        <v>1033</v>
      </c>
      <c r="D1076" s="3" t="s">
        <v>65</v>
      </c>
      <c r="E1076" s="3" t="s">
        <v>146</v>
      </c>
      <c r="F1076" s="3">
        <v>322.42</v>
      </c>
      <c r="G1076" s="10"/>
      <c r="H1076" s="7">
        <v>315.32</v>
      </c>
      <c r="I1076" s="32" t="e">
        <f>VLOOKUP(A1076,'Synthèse des ventes 2022'!$A$1:$C$535,3,FALSE)</f>
        <v>#N/A</v>
      </c>
      <c r="J1076" s="3">
        <v>451.39</v>
      </c>
      <c r="K1076" s="7">
        <f t="shared" si="61"/>
        <v>425.68200000000002</v>
      </c>
      <c r="L1076" s="3">
        <v>1.4000062</v>
      </c>
      <c r="M1076" s="7">
        <v>1.35</v>
      </c>
      <c r="N1076" s="3"/>
      <c r="O1076" s="3">
        <v>541.66999999999996</v>
      </c>
      <c r="P1076" s="7">
        <f t="shared" si="58"/>
        <v>510.8184</v>
      </c>
    </row>
    <row r="1077" spans="1:18" x14ac:dyDescent="0.25">
      <c r="A1077" s="3" t="s">
        <v>1044</v>
      </c>
      <c r="B1077" s="3" t="s">
        <v>32</v>
      </c>
      <c r="C1077" s="3" t="s">
        <v>1045</v>
      </c>
      <c r="D1077" s="3" t="s">
        <v>65</v>
      </c>
      <c r="E1077" s="3"/>
      <c r="F1077" s="3">
        <v>923.43</v>
      </c>
      <c r="G1077" s="10"/>
      <c r="H1077" s="7">
        <v>903.31</v>
      </c>
      <c r="I1077" s="32" t="e">
        <f>VLOOKUP(A1077,'Synthèse des ventes 2022'!$A$1:$C$535,3,FALSE)</f>
        <v>#N/A</v>
      </c>
      <c r="J1077" s="4">
        <v>1292.8</v>
      </c>
      <c r="K1077" s="12">
        <f t="shared" si="61"/>
        <v>1219.4684999999999</v>
      </c>
      <c r="L1077" s="3">
        <v>1.3999978</v>
      </c>
      <c r="M1077" s="7">
        <v>1.35</v>
      </c>
      <c r="N1077" s="3"/>
      <c r="O1077" s="4">
        <v>1551.36</v>
      </c>
      <c r="P1077" s="12">
        <f t="shared" si="58"/>
        <v>1463.3621999999998</v>
      </c>
    </row>
    <row r="1078" spans="1:18" x14ac:dyDescent="0.25">
      <c r="A1078" s="3" t="s">
        <v>1070</v>
      </c>
      <c r="B1078" s="3" t="s">
        <v>32</v>
      </c>
      <c r="C1078" s="3" t="s">
        <v>1071</v>
      </c>
      <c r="D1078" s="3" t="s">
        <v>65</v>
      </c>
      <c r="E1078" s="3"/>
      <c r="F1078" s="3">
        <v>1060.8599999999999</v>
      </c>
      <c r="G1078" s="10"/>
      <c r="H1078" s="7">
        <v>1037.77</v>
      </c>
      <c r="I1078" s="32" t="e">
        <f>VLOOKUP(A1078,'Synthèse des ventes 2022'!$A$1:$C$535,3,FALSE)</f>
        <v>#N/A</v>
      </c>
      <c r="J1078" s="4">
        <v>1485.2</v>
      </c>
      <c r="K1078" s="12">
        <f t="shared" si="61"/>
        <v>1400.9895000000001</v>
      </c>
      <c r="L1078" s="3">
        <v>1.3999961999999999</v>
      </c>
      <c r="M1078" s="7">
        <v>1.35</v>
      </c>
      <c r="N1078" s="3"/>
      <c r="O1078" s="4">
        <v>1782.24</v>
      </c>
      <c r="P1078" s="12">
        <f t="shared" si="58"/>
        <v>1681.1874</v>
      </c>
    </row>
    <row r="1079" spans="1:18" x14ac:dyDescent="0.25">
      <c r="A1079" s="3" t="s">
        <v>1076</v>
      </c>
      <c r="B1079" s="3" t="s">
        <v>20</v>
      </c>
      <c r="C1079" s="3" t="s">
        <v>1077</v>
      </c>
      <c r="D1079" s="3" t="s">
        <v>65</v>
      </c>
      <c r="E1079" s="3" t="s">
        <v>36</v>
      </c>
      <c r="F1079" s="3">
        <v>55.78</v>
      </c>
      <c r="G1079" s="10"/>
      <c r="H1079" s="7">
        <v>55.78</v>
      </c>
      <c r="I1079" s="32">
        <f>VLOOKUP(A1079,'Synthèse des ventes 2022'!$A$1:$C$535,3,FALSE)</f>
        <v>22</v>
      </c>
      <c r="J1079" s="3">
        <v>86.46</v>
      </c>
      <c r="K1079" s="7">
        <f>H1079*M1079</f>
        <v>86.459000000000003</v>
      </c>
      <c r="L1079" s="3">
        <v>1.5500179000000001</v>
      </c>
      <c r="M1079" s="7">
        <v>1.55</v>
      </c>
      <c r="N1079" s="3"/>
      <c r="O1079" s="3">
        <v>103.75</v>
      </c>
      <c r="P1079" s="7">
        <f t="shared" si="58"/>
        <v>103.7508</v>
      </c>
    </row>
    <row r="1080" spans="1:18" x14ac:dyDescent="0.25">
      <c r="A1080" s="3" t="s">
        <v>1078</v>
      </c>
      <c r="B1080" s="3" t="s">
        <v>32</v>
      </c>
      <c r="C1080" s="3" t="s">
        <v>1079</v>
      </c>
      <c r="D1080" s="3" t="s">
        <v>65</v>
      </c>
      <c r="E1080" s="3"/>
      <c r="F1080" s="3">
        <v>1066.9000000000001</v>
      </c>
      <c r="G1080" s="10"/>
      <c r="H1080" s="7">
        <v>1043.81</v>
      </c>
      <c r="I1080" s="32" t="e">
        <f>VLOOKUP(A1080,'Synthèse des ventes 2022'!$A$1:$C$535,3,FALSE)</f>
        <v>#N/A</v>
      </c>
      <c r="J1080" s="4">
        <v>1493.66</v>
      </c>
      <c r="K1080" s="12">
        <f t="shared" si="61"/>
        <v>1409.1435000000001</v>
      </c>
      <c r="L1080" s="3">
        <v>1.4</v>
      </c>
      <c r="M1080" s="7">
        <v>1.35</v>
      </c>
      <c r="N1080" s="3"/>
      <c r="O1080" s="4">
        <v>1792.39</v>
      </c>
      <c r="P1080" s="12">
        <f t="shared" si="58"/>
        <v>1690.9722000000002</v>
      </c>
    </row>
    <row r="1081" spans="1:18" x14ac:dyDescent="0.25">
      <c r="A1081" s="3" t="s">
        <v>1356</v>
      </c>
      <c r="B1081" s="3" t="s">
        <v>32</v>
      </c>
      <c r="C1081" s="3" t="s">
        <v>1357</v>
      </c>
      <c r="D1081" s="3" t="s">
        <v>65</v>
      </c>
      <c r="E1081" s="3"/>
      <c r="F1081" s="3">
        <v>7.91</v>
      </c>
      <c r="G1081" s="10"/>
      <c r="H1081" s="7">
        <v>7.91</v>
      </c>
      <c r="I1081" s="32" t="e">
        <f>VLOOKUP(A1081,'Synthèse des ventes 2022'!$A$1:$C$535,3,FALSE)</f>
        <v>#N/A</v>
      </c>
      <c r="J1081" s="3">
        <v>11.86</v>
      </c>
      <c r="K1081" s="7">
        <f>+H1081*M1081</f>
        <v>11.074</v>
      </c>
      <c r="L1081" s="3">
        <v>1.4993679</v>
      </c>
      <c r="M1081" s="7">
        <v>1.4</v>
      </c>
      <c r="N1081" s="3"/>
      <c r="O1081" s="3">
        <v>14.23</v>
      </c>
      <c r="P1081" s="7">
        <f t="shared" si="58"/>
        <v>13.2888</v>
      </c>
      <c r="Q1081">
        <v>1</v>
      </c>
      <c r="R1081">
        <v>1</v>
      </c>
    </row>
    <row r="1082" spans="1:18" x14ac:dyDescent="0.25">
      <c r="A1082" s="3" t="s">
        <v>1388</v>
      </c>
      <c r="B1082" s="3" t="s">
        <v>20</v>
      </c>
      <c r="C1082" s="3" t="s">
        <v>1389</v>
      </c>
      <c r="D1082" s="3" t="s">
        <v>65</v>
      </c>
      <c r="E1082" s="3"/>
      <c r="F1082" s="3">
        <v>678</v>
      </c>
      <c r="G1082" s="10"/>
      <c r="H1082" s="7">
        <v>678</v>
      </c>
      <c r="I1082" s="32" t="e">
        <f>VLOOKUP(A1082,'Synthèse des ventes 2022'!$A$1:$C$535,3,FALSE)</f>
        <v>#N/A</v>
      </c>
      <c r="J1082" s="3">
        <v>949.2</v>
      </c>
      <c r="K1082" s="7">
        <f>H1082*M1082</f>
        <v>949.19999999999993</v>
      </c>
      <c r="L1082" s="3">
        <v>1.4</v>
      </c>
      <c r="M1082" s="7">
        <v>1.4</v>
      </c>
      <c r="N1082" s="3"/>
      <c r="O1082" s="4">
        <v>1139.04</v>
      </c>
      <c r="P1082" s="12">
        <f t="shared" si="58"/>
        <v>1139.04</v>
      </c>
    </row>
    <row r="1083" spans="1:18" x14ac:dyDescent="0.25">
      <c r="A1083" s="3" t="s">
        <v>1390</v>
      </c>
      <c r="B1083" s="3" t="s">
        <v>20</v>
      </c>
      <c r="C1083" s="3" t="s">
        <v>1391</v>
      </c>
      <c r="D1083" s="3" t="s">
        <v>65</v>
      </c>
      <c r="E1083" s="3"/>
      <c r="F1083" s="3">
        <v>1356</v>
      </c>
      <c r="G1083" s="10"/>
      <c r="H1083" s="7">
        <v>1356</v>
      </c>
      <c r="I1083" s="32">
        <f>VLOOKUP(A1083,'Synthèse des ventes 2022'!$A$1:$C$535,3,FALSE)</f>
        <v>1</v>
      </c>
      <c r="J1083" s="4">
        <v>1898.4</v>
      </c>
      <c r="K1083" s="12">
        <f>H1083*M1083</f>
        <v>1898.3999999999999</v>
      </c>
      <c r="L1083" s="3">
        <v>1.4</v>
      </c>
      <c r="M1083" s="7">
        <v>1.4</v>
      </c>
      <c r="N1083" s="3"/>
      <c r="O1083" s="4">
        <v>2278.08</v>
      </c>
      <c r="P1083" s="12">
        <f t="shared" si="58"/>
        <v>2278.08</v>
      </c>
    </row>
    <row r="1084" spans="1:18" x14ac:dyDescent="0.25">
      <c r="A1084" s="3" t="s">
        <v>1449</v>
      </c>
      <c r="B1084" s="3" t="s">
        <v>20</v>
      </c>
      <c r="C1084" s="3" t="s">
        <v>1450</v>
      </c>
      <c r="D1084" s="3" t="s">
        <v>65</v>
      </c>
      <c r="E1084" s="3"/>
      <c r="F1084" s="3">
        <v>883.49</v>
      </c>
      <c r="G1084" s="10"/>
      <c r="H1084" s="7">
        <v>864.26</v>
      </c>
      <c r="I1084" s="32" t="e">
        <f>VLOOKUP(A1084,'Synthèse des ventes 2022'!$A$1:$C$535,3,FALSE)</f>
        <v>#N/A</v>
      </c>
      <c r="J1084" s="4">
        <v>1236.8900000000001</v>
      </c>
      <c r="K1084" s="12">
        <f>H1084*M1084</f>
        <v>1166.751</v>
      </c>
      <c r="L1084" s="3">
        <v>1.4000045000000001</v>
      </c>
      <c r="M1084" s="7">
        <v>1.35</v>
      </c>
      <c r="N1084" s="3"/>
      <c r="O1084" s="4">
        <v>1484.27</v>
      </c>
      <c r="P1084" s="12">
        <f t="shared" si="58"/>
        <v>1400.1011999999998</v>
      </c>
    </row>
    <row r="1085" spans="1:18" x14ac:dyDescent="0.25">
      <c r="A1085" s="3" t="s">
        <v>1451</v>
      </c>
      <c r="B1085" s="3" t="s">
        <v>32</v>
      </c>
      <c r="C1085" s="3" t="s">
        <v>1452</v>
      </c>
      <c r="D1085" s="3" t="s">
        <v>65</v>
      </c>
      <c r="E1085" s="3"/>
      <c r="F1085" s="3">
        <v>1315.57</v>
      </c>
      <c r="G1085" s="10"/>
      <c r="H1085" s="7">
        <v>1287.1600000000001</v>
      </c>
      <c r="I1085" s="32" t="e">
        <f>VLOOKUP(A1085,'Synthèse des ventes 2022'!$A$1:$C$535,3,FALSE)</f>
        <v>#N/A</v>
      </c>
      <c r="J1085" s="4">
        <v>1841.8</v>
      </c>
      <c r="K1085" s="12">
        <f>H1085*M1085</f>
        <v>1737.6660000000002</v>
      </c>
      <c r="L1085" s="3">
        <v>1.4000014999999999</v>
      </c>
      <c r="M1085" s="7">
        <v>1.35</v>
      </c>
      <c r="N1085" s="3"/>
      <c r="O1085" s="4">
        <v>2210.16</v>
      </c>
      <c r="P1085" s="12">
        <f t="shared" si="58"/>
        <v>2085.1992</v>
      </c>
    </row>
    <row r="1086" spans="1:18" x14ac:dyDescent="0.25">
      <c r="A1086" s="3" t="s">
        <v>1469</v>
      </c>
      <c r="B1086" s="3" t="s">
        <v>20</v>
      </c>
      <c r="C1086" s="3" t="s">
        <v>1470</v>
      </c>
      <c r="D1086" s="3" t="s">
        <v>65</v>
      </c>
      <c r="E1086" s="3"/>
      <c r="F1086" s="3">
        <v>3390.76</v>
      </c>
      <c r="G1086" s="10"/>
      <c r="H1086" s="7">
        <v>3307.04</v>
      </c>
      <c r="I1086" s="32" t="e">
        <f>VLOOKUP(A1086,'Synthèse des ventes 2022'!$A$1:$C$535,3,FALSE)</f>
        <v>#N/A</v>
      </c>
      <c r="J1086" s="4">
        <v>4747.07</v>
      </c>
      <c r="K1086" s="12">
        <f>H1086*M1086</f>
        <v>4629.8559999999998</v>
      </c>
      <c r="L1086" s="3">
        <v>1.4000018000000001</v>
      </c>
      <c r="M1086" s="7">
        <v>1.4</v>
      </c>
      <c r="N1086" s="3"/>
      <c r="O1086" s="4">
        <v>5696.48</v>
      </c>
      <c r="P1086" s="12">
        <f t="shared" si="58"/>
        <v>5555.8271999999997</v>
      </c>
    </row>
    <row r="1087" spans="1:18" x14ac:dyDescent="0.25">
      <c r="A1087" s="3" t="s">
        <v>1471</v>
      </c>
      <c r="B1087" s="3" t="s">
        <v>43</v>
      </c>
      <c r="C1087" s="3" t="s">
        <v>1472</v>
      </c>
      <c r="D1087" s="3" t="s">
        <v>65</v>
      </c>
      <c r="E1087" s="3"/>
      <c r="F1087" s="3">
        <v>3529.973</v>
      </c>
      <c r="G1087" s="10"/>
      <c r="H1087" s="7"/>
      <c r="I1087" s="32" t="e">
        <f>VLOOKUP(A1087,'Synthèse des ventes 2022'!$A$1:$C$535,3,FALSE)</f>
        <v>#N/A</v>
      </c>
      <c r="J1087" s="4">
        <v>6195.34</v>
      </c>
      <c r="K1087" s="12" t="str">
        <f>IF(H1087="","",H1087*L1087)</f>
        <v/>
      </c>
      <c r="L1087" s="3">
        <v>1.7550673000000001</v>
      </c>
      <c r="M1087" s="7"/>
      <c r="N1087" s="3"/>
      <c r="O1087" s="4">
        <v>7434.41</v>
      </c>
      <c r="P1087" s="12" t="str">
        <f t="shared" si="58"/>
        <v/>
      </c>
    </row>
    <row r="1088" spans="1:18" x14ac:dyDescent="0.25">
      <c r="A1088" s="3" t="s">
        <v>1473</v>
      </c>
      <c r="B1088" s="3" t="s">
        <v>20</v>
      </c>
      <c r="C1088" s="3" t="s">
        <v>1474</v>
      </c>
      <c r="D1088" s="3" t="s">
        <v>65</v>
      </c>
      <c r="E1088" s="3"/>
      <c r="F1088" s="3">
        <v>5651.27</v>
      </c>
      <c r="G1088" s="10"/>
      <c r="H1088" s="7">
        <v>5511.73</v>
      </c>
      <c r="I1088" s="32" t="e">
        <f>VLOOKUP(A1088,'Synthèse des ventes 2022'!$A$1:$C$535,3,FALSE)</f>
        <v>#N/A</v>
      </c>
      <c r="J1088" s="4">
        <v>7911.78</v>
      </c>
      <c r="K1088" s="12">
        <f>H1088*M1088</f>
        <v>7716.4219999999987</v>
      </c>
      <c r="L1088" s="3">
        <v>1.4000003999999999</v>
      </c>
      <c r="M1088" s="7">
        <v>1.4</v>
      </c>
      <c r="N1088" s="3"/>
      <c r="O1088" s="4">
        <v>9494.14</v>
      </c>
      <c r="P1088" s="12">
        <f t="shared" si="58"/>
        <v>9259.7063999999973</v>
      </c>
    </row>
    <row r="1089" spans="1:21" x14ac:dyDescent="0.25">
      <c r="A1089" s="3" t="s">
        <v>1611</v>
      </c>
      <c r="B1089" s="3" t="s">
        <v>20</v>
      </c>
      <c r="C1089" s="3" t="s">
        <v>1612</v>
      </c>
      <c r="D1089" s="3" t="s">
        <v>65</v>
      </c>
      <c r="E1089" s="3"/>
      <c r="F1089" s="3">
        <v>4521.0200000000004</v>
      </c>
      <c r="G1089" s="10"/>
      <c r="H1089" s="7">
        <v>4409.3900000000003</v>
      </c>
      <c r="I1089" s="32" t="e">
        <f>VLOOKUP(A1089,'Synthèse des ventes 2022'!$A$1:$C$535,3,FALSE)</f>
        <v>#N/A</v>
      </c>
      <c r="J1089" s="4">
        <v>6329.42</v>
      </c>
      <c r="K1089" s="12">
        <f>H1089*M1089</f>
        <v>6173.1459999999997</v>
      </c>
      <c r="L1089" s="3">
        <v>1.3999982</v>
      </c>
      <c r="M1089" s="7">
        <v>1.4</v>
      </c>
      <c r="N1089" s="3"/>
      <c r="O1089" s="4">
        <v>7595.3</v>
      </c>
      <c r="P1089" s="12">
        <f t="shared" si="58"/>
        <v>7407.7751999999991</v>
      </c>
    </row>
    <row r="1090" spans="1:21" x14ac:dyDescent="0.25">
      <c r="A1090" s="3" t="s">
        <v>257</v>
      </c>
      <c r="B1090" s="3" t="s">
        <v>43</v>
      </c>
      <c r="C1090" s="3" t="s">
        <v>1617</v>
      </c>
      <c r="D1090" s="3" t="s">
        <v>65</v>
      </c>
      <c r="E1090" s="3"/>
      <c r="F1090" s="3">
        <v>0</v>
      </c>
      <c r="G1090" s="10"/>
      <c r="H1090" s="7"/>
      <c r="I1090" s="32" t="e">
        <f>VLOOKUP(A1090,'Synthèse des ventes 2022'!$A$1:$C$535,3,FALSE)</f>
        <v>#N/A</v>
      </c>
      <c r="J1090" s="3">
        <v>0</v>
      </c>
      <c r="K1090" s="7" t="str">
        <f>IF(H1090="","",H1090*L1090)</f>
        <v/>
      </c>
      <c r="L1090" s="3">
        <v>0</v>
      </c>
      <c r="M1090" s="7"/>
      <c r="N1090" s="3"/>
      <c r="O1090" s="3">
        <v>0</v>
      </c>
      <c r="P1090" s="7" t="str">
        <f t="shared" si="58"/>
        <v/>
      </c>
      <c r="U1090">
        <v>1</v>
      </c>
    </row>
    <row r="1091" spans="1:21" x14ac:dyDescent="0.25">
      <c r="A1091" s="3" t="s">
        <v>1620</v>
      </c>
      <c r="B1091" s="3" t="s">
        <v>43</v>
      </c>
      <c r="C1091" s="3" t="s">
        <v>1621</v>
      </c>
      <c r="D1091" s="3" t="s">
        <v>65</v>
      </c>
      <c r="E1091" s="3"/>
      <c r="F1091" s="3">
        <v>0</v>
      </c>
      <c r="G1091" s="10"/>
      <c r="H1091" s="7"/>
      <c r="I1091" s="32" t="e">
        <f>VLOOKUP(A1091,'Synthèse des ventes 2022'!$A$1:$C$535,3,FALSE)</f>
        <v>#N/A</v>
      </c>
      <c r="J1091" s="3">
        <v>0</v>
      </c>
      <c r="K1091" s="7" t="str">
        <f>IF(H1091="","",H1091*L1091)</f>
        <v/>
      </c>
      <c r="L1091" s="3">
        <v>0</v>
      </c>
      <c r="M1091" s="7"/>
      <c r="N1091" s="3"/>
      <c r="O1091" s="3">
        <v>0</v>
      </c>
      <c r="P1091" s="7" t="str">
        <f t="shared" ref="P1091:P1154" si="62">IF(K1091="","",K1091*1.2)</f>
        <v/>
      </c>
      <c r="U1091">
        <v>1</v>
      </c>
    </row>
    <row r="1092" spans="1:21" x14ac:dyDescent="0.25">
      <c r="A1092" s="3" t="s">
        <v>1732</v>
      </c>
      <c r="B1092" s="3" t="s">
        <v>32</v>
      </c>
      <c r="C1092" s="3" t="s">
        <v>1733</v>
      </c>
      <c r="D1092" s="3" t="s">
        <v>65</v>
      </c>
      <c r="E1092" s="3"/>
      <c r="F1092" s="3">
        <v>98.57</v>
      </c>
      <c r="G1092" s="10"/>
      <c r="H1092" s="7">
        <v>98.57</v>
      </c>
      <c r="I1092" s="32" t="e">
        <f>VLOOKUP(A1092,'Synthèse des ventes 2022'!$A$1:$C$535,3,FALSE)</f>
        <v>#N/A</v>
      </c>
      <c r="J1092" s="3">
        <v>221.78</v>
      </c>
      <c r="K1092" s="7">
        <f>+H1092*M1092</f>
        <v>221.78249999999997</v>
      </c>
      <c r="L1092" s="3">
        <v>2.2499745999999998</v>
      </c>
      <c r="M1092" s="7">
        <v>2.25</v>
      </c>
      <c r="N1092" s="3"/>
      <c r="O1092" s="3">
        <v>266.13600000000002</v>
      </c>
      <c r="P1092" s="7">
        <f t="shared" si="62"/>
        <v>266.13899999999995</v>
      </c>
    </row>
    <row r="1093" spans="1:21" x14ac:dyDescent="0.25">
      <c r="A1093" s="3" t="s">
        <v>2011</v>
      </c>
      <c r="B1093" s="3" t="s">
        <v>43</v>
      </c>
      <c r="C1093" s="3" t="s">
        <v>2012</v>
      </c>
      <c r="D1093" s="3" t="s">
        <v>65</v>
      </c>
      <c r="E1093" s="3"/>
      <c r="F1093" s="3">
        <v>0</v>
      </c>
      <c r="G1093" s="10"/>
      <c r="H1093" s="7">
        <f>VLOOKUP(A1093,NOMENCLATURE!$B$2:$O$4000,14,FALSE)</f>
        <v>1835.0000000000002</v>
      </c>
      <c r="I1093" s="32">
        <f>VLOOKUP(A1093,'Synthèse des ventes 2022'!$A$1:$C$535,3,FALSE)</f>
        <v>1</v>
      </c>
      <c r="J1093" s="4">
        <v>2055.3000000000002</v>
      </c>
      <c r="K1093" s="12">
        <f>+NOMENCLATURE!L672</f>
        <v>2385.5000000000005</v>
      </c>
      <c r="L1093" s="3">
        <v>0</v>
      </c>
      <c r="M1093" s="7"/>
      <c r="N1093" s="3"/>
      <c r="O1093" s="4">
        <v>2466.36</v>
      </c>
      <c r="P1093" s="12">
        <f t="shared" si="62"/>
        <v>2862.6000000000004</v>
      </c>
      <c r="S1093">
        <v>1</v>
      </c>
      <c r="T1093">
        <v>1</v>
      </c>
    </row>
    <row r="1094" spans="1:21" x14ac:dyDescent="0.25">
      <c r="A1094" s="3" t="s">
        <v>2013</v>
      </c>
      <c r="B1094" s="3" t="s">
        <v>43</v>
      </c>
      <c r="C1094" s="3" t="s">
        <v>2014</v>
      </c>
      <c r="D1094" s="3" t="s">
        <v>65</v>
      </c>
      <c r="E1094" s="3"/>
      <c r="F1094" s="3">
        <v>0</v>
      </c>
      <c r="G1094" s="10"/>
      <c r="H1094" s="7">
        <f>VLOOKUP(A1094,NOMENCLATURE!$B$2:$O$4000,14,FALSE)</f>
        <v>2294</v>
      </c>
      <c r="I1094" s="32">
        <f>VLOOKUP(A1094,'Synthèse des ventes 2022'!$A$1:$C$535,3,FALSE)</f>
        <v>1</v>
      </c>
      <c r="J1094" s="4">
        <v>2570</v>
      </c>
      <c r="K1094" s="12">
        <f>+NOMENCLATURE!L675</f>
        <v>2982.2000000000003</v>
      </c>
      <c r="L1094" s="3">
        <v>0</v>
      </c>
      <c r="M1094" s="7"/>
      <c r="N1094" s="3"/>
      <c r="O1094" s="4">
        <v>3084</v>
      </c>
      <c r="P1094" s="12">
        <f t="shared" si="62"/>
        <v>3578.6400000000003</v>
      </c>
    </row>
    <row r="1095" spans="1:21" x14ac:dyDescent="0.25">
      <c r="A1095" s="3" t="s">
        <v>2015</v>
      </c>
      <c r="B1095" s="3" t="s">
        <v>20</v>
      </c>
      <c r="C1095" s="3" t="s">
        <v>2016</v>
      </c>
      <c r="D1095" s="3" t="s">
        <v>65</v>
      </c>
      <c r="E1095" s="3"/>
      <c r="F1095" s="3">
        <v>1799.1</v>
      </c>
      <c r="G1095" s="10"/>
      <c r="H1095" s="7">
        <v>1754.45</v>
      </c>
      <c r="I1095" s="32" t="e">
        <f>VLOOKUP(A1095,'Synthèse des ventes 2022'!$A$1:$C$535,3,FALSE)</f>
        <v>#N/A</v>
      </c>
      <c r="J1095" s="4">
        <v>2518.7399999999998</v>
      </c>
      <c r="K1095" s="12">
        <f t="shared" ref="K1095:K1103" si="63">H1095*M1095</f>
        <v>2456.23</v>
      </c>
      <c r="L1095" s="3">
        <v>1.4</v>
      </c>
      <c r="M1095" s="7">
        <v>1.4</v>
      </c>
      <c r="N1095" s="3"/>
      <c r="O1095" s="4">
        <v>3022.4879999999998</v>
      </c>
      <c r="P1095" s="12">
        <f t="shared" si="62"/>
        <v>2947.4760000000001</v>
      </c>
    </row>
    <row r="1096" spans="1:21" x14ac:dyDescent="0.25">
      <c r="A1096" s="3" t="s">
        <v>2017</v>
      </c>
      <c r="B1096" s="3" t="s">
        <v>20</v>
      </c>
      <c r="C1096" s="3" t="s">
        <v>2018</v>
      </c>
      <c r="D1096" s="3" t="s">
        <v>65</v>
      </c>
      <c r="E1096" s="3"/>
      <c r="F1096" s="3">
        <v>3598.21</v>
      </c>
      <c r="G1096" s="10"/>
      <c r="H1096" s="7">
        <v>3508.9</v>
      </c>
      <c r="I1096" s="32">
        <f>VLOOKUP(A1096,'Synthèse des ventes 2022'!$A$1:$C$535,3,FALSE)</f>
        <v>2</v>
      </c>
      <c r="J1096" s="4">
        <v>5037.49</v>
      </c>
      <c r="K1096" s="12">
        <f t="shared" si="63"/>
        <v>4912.46</v>
      </c>
      <c r="L1096" s="3">
        <v>1.3999988999999999</v>
      </c>
      <c r="M1096" s="7">
        <v>1.4</v>
      </c>
      <c r="N1096" s="3"/>
      <c r="O1096" s="4">
        <v>6044.9880000000003</v>
      </c>
      <c r="P1096" s="12">
        <f t="shared" si="62"/>
        <v>5894.9520000000002</v>
      </c>
    </row>
    <row r="1097" spans="1:21" x14ac:dyDescent="0.25">
      <c r="A1097" s="3" t="s">
        <v>2035</v>
      </c>
      <c r="B1097" s="3" t="s">
        <v>20</v>
      </c>
      <c r="C1097" s="3" t="s">
        <v>2036</v>
      </c>
      <c r="D1097" s="3" t="s">
        <v>65</v>
      </c>
      <c r="E1097" s="3"/>
      <c r="F1097" s="3">
        <v>2260.5100000000002</v>
      </c>
      <c r="G1097" s="10"/>
      <c r="H1097" s="7">
        <v>2204.69</v>
      </c>
      <c r="I1097" s="32">
        <f>VLOOKUP(A1097,'Synthèse des ventes 2022'!$A$1:$C$535,3,FALSE)</f>
        <v>70.42</v>
      </c>
      <c r="J1097" s="4">
        <v>3164.71</v>
      </c>
      <c r="K1097" s="12">
        <f t="shared" si="63"/>
        <v>3086.5659999999998</v>
      </c>
      <c r="L1097" s="3">
        <v>1.3999982</v>
      </c>
      <c r="M1097" s="7">
        <v>1.4</v>
      </c>
      <c r="N1097" s="3"/>
      <c r="O1097" s="4">
        <v>3797.652</v>
      </c>
      <c r="P1097" s="12">
        <f t="shared" si="62"/>
        <v>3703.8791999999994</v>
      </c>
    </row>
    <row r="1098" spans="1:21" x14ac:dyDescent="0.25">
      <c r="A1098" s="3" t="s">
        <v>2037</v>
      </c>
      <c r="B1098" s="3" t="s">
        <v>20</v>
      </c>
      <c r="C1098" s="3" t="s">
        <v>2038</v>
      </c>
      <c r="D1098" s="3" t="s">
        <v>65</v>
      </c>
      <c r="E1098" s="3"/>
      <c r="F1098" s="3">
        <v>4521.0200000000004</v>
      </c>
      <c r="G1098" s="10"/>
      <c r="H1098" s="7">
        <v>4409.38</v>
      </c>
      <c r="I1098" s="32" t="e">
        <f>VLOOKUP(A1098,'Synthèse des ventes 2022'!$A$1:$C$535,3,FALSE)</f>
        <v>#N/A</v>
      </c>
      <c r="J1098" s="4">
        <v>6329.42</v>
      </c>
      <c r="K1098" s="12">
        <f t="shared" si="63"/>
        <v>6173.1319999999996</v>
      </c>
      <c r="L1098" s="3">
        <v>1.3999982</v>
      </c>
      <c r="M1098" s="7">
        <v>1.4</v>
      </c>
      <c r="N1098" s="3"/>
      <c r="O1098" s="4">
        <v>7595.3040000000001</v>
      </c>
      <c r="P1098" s="12">
        <f t="shared" si="62"/>
        <v>7407.7583999999988</v>
      </c>
    </row>
    <row r="1099" spans="1:21" x14ac:dyDescent="0.25">
      <c r="A1099" s="3" t="s">
        <v>2089</v>
      </c>
      <c r="B1099" s="3" t="s">
        <v>32</v>
      </c>
      <c r="C1099" s="3" t="s">
        <v>2090</v>
      </c>
      <c r="D1099" s="3" t="s">
        <v>65</v>
      </c>
      <c r="E1099" s="3"/>
      <c r="F1099" s="3">
        <v>659.65</v>
      </c>
      <c r="G1099" s="10"/>
      <c r="H1099" s="7">
        <v>659.65</v>
      </c>
      <c r="I1099" s="32" t="e">
        <f>VLOOKUP(A1099,'Synthèse des ventes 2022'!$A$1:$C$535,3,FALSE)</f>
        <v>#N/A</v>
      </c>
      <c r="J1099" s="3">
        <v>923.51</v>
      </c>
      <c r="K1099" s="7">
        <f t="shared" si="63"/>
        <v>890.52750000000003</v>
      </c>
      <c r="L1099" s="3">
        <v>1.4</v>
      </c>
      <c r="M1099" s="7">
        <v>1.35</v>
      </c>
      <c r="N1099" s="3"/>
      <c r="O1099" s="4">
        <v>1108.212</v>
      </c>
      <c r="P1099" s="12">
        <f t="shared" si="62"/>
        <v>1068.633</v>
      </c>
    </row>
    <row r="1100" spans="1:21" x14ac:dyDescent="0.25">
      <c r="A1100" s="3" t="s">
        <v>2362</v>
      </c>
      <c r="B1100" s="3" t="s">
        <v>32</v>
      </c>
      <c r="C1100" s="3" t="s">
        <v>2363</v>
      </c>
      <c r="D1100" s="3" t="s">
        <v>65</v>
      </c>
      <c r="E1100" s="3"/>
      <c r="F1100" s="3">
        <v>553.05999999999995</v>
      </c>
      <c r="G1100" s="10"/>
      <c r="H1100" s="7">
        <v>534.87</v>
      </c>
      <c r="I1100" s="32" t="e">
        <f>VLOOKUP(A1100,'Synthèse des ventes 2022'!$A$1:$C$535,3,FALSE)</f>
        <v>#N/A</v>
      </c>
      <c r="J1100" s="3">
        <v>774.28399999999999</v>
      </c>
      <c r="K1100" s="7">
        <f t="shared" si="63"/>
        <v>722.07450000000006</v>
      </c>
      <c r="L1100" s="3">
        <v>1.4</v>
      </c>
      <c r="M1100" s="7">
        <v>1.35</v>
      </c>
      <c r="N1100" s="3"/>
      <c r="O1100" s="3">
        <v>929.14099999999996</v>
      </c>
      <c r="P1100" s="7">
        <f t="shared" si="62"/>
        <v>866.48940000000005</v>
      </c>
    </row>
    <row r="1101" spans="1:21" x14ac:dyDescent="0.25">
      <c r="A1101" s="3" t="s">
        <v>47</v>
      </c>
      <c r="B1101" s="3" t="s">
        <v>32</v>
      </c>
      <c r="C1101" s="3" t="s">
        <v>48</v>
      </c>
      <c r="D1101" s="3" t="s">
        <v>49</v>
      </c>
      <c r="E1101" s="3"/>
      <c r="F1101" s="3">
        <v>2.5099999999999998</v>
      </c>
      <c r="G1101" s="10"/>
      <c r="H1101" s="7">
        <v>2.605</v>
      </c>
      <c r="I1101" s="32" t="e">
        <f>VLOOKUP(A1101,'Synthèse des ventes 2022'!$A$1:$C$535,3,FALSE)</f>
        <v>#N/A</v>
      </c>
      <c r="J1101" s="3">
        <v>5.01</v>
      </c>
      <c r="K1101" s="7">
        <f t="shared" si="63"/>
        <v>5.21</v>
      </c>
      <c r="L1101" s="3">
        <v>1.9960159</v>
      </c>
      <c r="M1101" s="7">
        <v>2</v>
      </c>
      <c r="N1101" s="3"/>
      <c r="O1101" s="3">
        <v>6.01</v>
      </c>
      <c r="P1101" s="7">
        <f t="shared" si="62"/>
        <v>6.2519999999999998</v>
      </c>
    </row>
    <row r="1102" spans="1:21" x14ac:dyDescent="0.25">
      <c r="A1102" s="3" t="s">
        <v>66</v>
      </c>
      <c r="B1102" s="3" t="s">
        <v>32</v>
      </c>
      <c r="C1102" s="3" t="s">
        <v>67</v>
      </c>
      <c r="D1102" s="3" t="s">
        <v>49</v>
      </c>
      <c r="E1102" s="3">
        <v>1</v>
      </c>
      <c r="F1102" s="3">
        <v>0</v>
      </c>
      <c r="G1102" s="10"/>
      <c r="H1102" s="7">
        <v>1.5249999999999999</v>
      </c>
      <c r="I1102" s="32" t="e">
        <f>VLOOKUP(A1102,'Synthèse des ventes 2022'!$A$1:$C$535,3,FALSE)</f>
        <v>#N/A</v>
      </c>
      <c r="J1102" s="3">
        <v>1.74</v>
      </c>
      <c r="K1102" s="7">
        <f t="shared" si="63"/>
        <v>2.0282499999999999</v>
      </c>
      <c r="L1102" s="3">
        <v>0</v>
      </c>
      <c r="M1102" s="7">
        <v>1.33</v>
      </c>
      <c r="N1102" s="3"/>
      <c r="O1102" s="3">
        <v>2.09</v>
      </c>
      <c r="P1102" s="7">
        <f t="shared" si="62"/>
        <v>2.4339</v>
      </c>
    </row>
    <row r="1103" spans="1:21" x14ac:dyDescent="0.25">
      <c r="A1103" s="3" t="s">
        <v>76</v>
      </c>
      <c r="B1103" s="3" t="s">
        <v>20</v>
      </c>
      <c r="C1103" s="3" t="s">
        <v>77</v>
      </c>
      <c r="D1103" s="3" t="s">
        <v>49</v>
      </c>
      <c r="E1103" s="3">
        <v>1</v>
      </c>
      <c r="F1103" s="3">
        <v>0</v>
      </c>
      <c r="G1103" s="10"/>
      <c r="H1103" s="7">
        <v>1.7430000000000001</v>
      </c>
      <c r="I1103" s="32">
        <f>VLOOKUP(A1103,'Synthèse des ventes 2022'!$A$1:$C$535,3,FALSE)</f>
        <v>15</v>
      </c>
      <c r="J1103" s="3">
        <v>4.92</v>
      </c>
      <c r="K1103" s="7">
        <f t="shared" si="63"/>
        <v>2.3181900000000004</v>
      </c>
      <c r="L1103" s="3">
        <v>0</v>
      </c>
      <c r="M1103" s="7">
        <v>1.33</v>
      </c>
      <c r="N1103" s="3"/>
      <c r="O1103" s="3">
        <v>5.9</v>
      </c>
      <c r="P1103" s="7">
        <f t="shared" si="62"/>
        <v>2.7818280000000004</v>
      </c>
    </row>
    <row r="1104" spans="1:21" x14ac:dyDescent="0.25">
      <c r="A1104" s="3" t="s">
        <v>102</v>
      </c>
      <c r="B1104" s="3" t="s">
        <v>32</v>
      </c>
      <c r="C1104" s="3" t="s">
        <v>103</v>
      </c>
      <c r="D1104" s="3" t="s">
        <v>49</v>
      </c>
      <c r="E1104" s="3" t="s">
        <v>104</v>
      </c>
      <c r="F1104" s="3">
        <v>2.87</v>
      </c>
      <c r="G1104" s="10"/>
      <c r="H1104" s="7"/>
      <c r="I1104" s="32" t="e">
        <f>VLOOKUP(A1104,'Synthèse des ventes 2022'!$A$1:$C$535,3,FALSE)</f>
        <v>#N/A</v>
      </c>
      <c r="J1104" s="3">
        <v>3.32</v>
      </c>
      <c r="K1104" s="7" t="str">
        <f>IF(H1104="","",H1104*L1104)</f>
        <v/>
      </c>
      <c r="L1104" s="3">
        <v>1.1567943999999999</v>
      </c>
      <c r="M1104" s="7"/>
      <c r="N1104" s="3"/>
      <c r="O1104" s="3">
        <v>3.98</v>
      </c>
      <c r="P1104" s="7" t="str">
        <f t="shared" si="62"/>
        <v/>
      </c>
    </row>
    <row r="1105" spans="1:16" x14ac:dyDescent="0.25">
      <c r="A1105" s="3" t="s">
        <v>105</v>
      </c>
      <c r="B1105" s="3" t="s">
        <v>32</v>
      </c>
      <c r="C1105" s="3" t="s">
        <v>106</v>
      </c>
      <c r="D1105" s="3" t="s">
        <v>49</v>
      </c>
      <c r="E1105" s="3"/>
      <c r="F1105" s="3">
        <v>0</v>
      </c>
      <c r="G1105" s="10"/>
      <c r="H1105" s="7">
        <v>0.67800000000000005</v>
      </c>
      <c r="I1105" s="32">
        <f>VLOOKUP(A1105,'Synthèse des ventes 2022'!$A$1:$C$535,3,FALSE)</f>
        <v>1</v>
      </c>
      <c r="J1105" s="3">
        <v>1.19</v>
      </c>
      <c r="K1105" s="7">
        <f t="shared" ref="K1105:K1114" si="64">H1105*M1105</f>
        <v>1.1865000000000001</v>
      </c>
      <c r="L1105" s="3">
        <v>0</v>
      </c>
      <c r="M1105" s="7">
        <v>1.75</v>
      </c>
      <c r="N1105" s="3"/>
      <c r="O1105" s="3">
        <v>1.43</v>
      </c>
      <c r="P1105" s="7">
        <f t="shared" si="62"/>
        <v>1.4238000000000002</v>
      </c>
    </row>
    <row r="1106" spans="1:16" x14ac:dyDescent="0.25">
      <c r="A1106" s="3" t="s">
        <v>274</v>
      </c>
      <c r="B1106" s="3" t="s">
        <v>20</v>
      </c>
      <c r="C1106" s="3" t="s">
        <v>275</v>
      </c>
      <c r="D1106" s="3" t="s">
        <v>49</v>
      </c>
      <c r="E1106" s="3" t="s">
        <v>36</v>
      </c>
      <c r="F1106" s="3">
        <v>1.23</v>
      </c>
      <c r="G1106" s="10"/>
      <c r="H1106" s="7">
        <v>1.327</v>
      </c>
      <c r="I1106" s="32">
        <f>VLOOKUP(A1106,'Synthèse des ventes 2022'!$A$1:$C$535,3,FALSE)</f>
        <v>104</v>
      </c>
      <c r="J1106" s="3">
        <v>1.64</v>
      </c>
      <c r="K1106" s="7">
        <f t="shared" si="64"/>
        <v>1.76491</v>
      </c>
      <c r="L1106" s="3">
        <v>1.3333333000000001</v>
      </c>
      <c r="M1106" s="7">
        <v>1.33</v>
      </c>
      <c r="N1106" s="3"/>
      <c r="O1106" s="3">
        <v>1.97</v>
      </c>
      <c r="P1106" s="7">
        <f t="shared" si="62"/>
        <v>2.1178919999999999</v>
      </c>
    </row>
    <row r="1107" spans="1:16" x14ac:dyDescent="0.25">
      <c r="A1107" s="3" t="s">
        <v>276</v>
      </c>
      <c r="B1107" s="3" t="s">
        <v>20</v>
      </c>
      <c r="C1107" s="3" t="s">
        <v>277</v>
      </c>
      <c r="D1107" s="3" t="s">
        <v>49</v>
      </c>
      <c r="E1107" s="3"/>
      <c r="F1107" s="3">
        <v>6.14</v>
      </c>
      <c r="G1107" s="10"/>
      <c r="H1107" s="7">
        <v>6.383</v>
      </c>
      <c r="I1107" s="32">
        <f>VLOOKUP(A1107,'Synthèse des ventes 2022'!$A$1:$C$535,3,FALSE)</f>
        <v>7</v>
      </c>
      <c r="J1107" s="3">
        <v>10.74</v>
      </c>
      <c r="K1107" s="7">
        <f t="shared" si="64"/>
        <v>11.170249999999999</v>
      </c>
      <c r="L1107" s="3">
        <v>1.7491857</v>
      </c>
      <c r="M1107" s="7">
        <v>1.75</v>
      </c>
      <c r="N1107" s="3"/>
      <c r="O1107" s="3">
        <v>12.89</v>
      </c>
      <c r="P1107" s="7">
        <f t="shared" si="62"/>
        <v>13.404299999999999</v>
      </c>
    </row>
    <row r="1108" spans="1:16" x14ac:dyDescent="0.25">
      <c r="A1108" s="3" t="s">
        <v>390</v>
      </c>
      <c r="B1108" s="3" t="s">
        <v>20</v>
      </c>
      <c r="C1108" s="3" t="s">
        <v>391</v>
      </c>
      <c r="D1108" s="3" t="s">
        <v>49</v>
      </c>
      <c r="E1108" s="3" t="s">
        <v>36</v>
      </c>
      <c r="F1108" s="7">
        <v>0.83099999999999996</v>
      </c>
      <c r="G1108" s="10"/>
      <c r="H1108" s="7">
        <v>0.83099999999999996</v>
      </c>
      <c r="I1108" s="32">
        <f>VLOOKUP(A1108,'Synthèse des ventes 2022'!$A$1:$C$535,3,FALSE)</f>
        <v>53</v>
      </c>
      <c r="J1108" s="3">
        <v>0.93</v>
      </c>
      <c r="K1108" s="7">
        <f t="shared" si="64"/>
        <v>1.1052299999999999</v>
      </c>
      <c r="L1108" s="3">
        <v>1.3285714</v>
      </c>
      <c r="M1108" s="7">
        <v>1.33</v>
      </c>
      <c r="N1108" s="3"/>
      <c r="O1108" s="3">
        <v>1.1200000000000001</v>
      </c>
      <c r="P1108" s="7">
        <f t="shared" si="62"/>
        <v>1.3262759999999998</v>
      </c>
    </row>
    <row r="1109" spans="1:16" x14ac:dyDescent="0.25">
      <c r="A1109" s="3" t="s">
        <v>558</v>
      </c>
      <c r="B1109" s="3" t="s">
        <v>20</v>
      </c>
      <c r="C1109" s="3" t="s">
        <v>559</v>
      </c>
      <c r="D1109" s="3" t="s">
        <v>49</v>
      </c>
      <c r="E1109" s="3" t="s">
        <v>36</v>
      </c>
      <c r="F1109" s="3">
        <v>0.85</v>
      </c>
      <c r="G1109" s="10"/>
      <c r="H1109" s="7">
        <v>0.91100000000000003</v>
      </c>
      <c r="I1109" s="32">
        <f>VLOOKUP(A1109,'Synthèse des ventes 2022'!$A$1:$C$535,3,FALSE)</f>
        <v>1612</v>
      </c>
      <c r="J1109" s="3">
        <v>1.1299999999999999</v>
      </c>
      <c r="K1109" s="7">
        <f t="shared" si="64"/>
        <v>1.2116300000000002</v>
      </c>
      <c r="L1109" s="3">
        <v>1.3294117999999999</v>
      </c>
      <c r="M1109" s="7">
        <v>1.33</v>
      </c>
      <c r="N1109" s="3"/>
      <c r="O1109" s="3">
        <v>1.36</v>
      </c>
      <c r="P1109" s="7">
        <f t="shared" si="62"/>
        <v>1.4539560000000002</v>
      </c>
    </row>
    <row r="1110" spans="1:16" x14ac:dyDescent="0.25">
      <c r="A1110" s="3" t="s">
        <v>560</v>
      </c>
      <c r="B1110" s="3" t="s">
        <v>20</v>
      </c>
      <c r="C1110" s="3" t="s">
        <v>561</v>
      </c>
      <c r="D1110" s="3" t="s">
        <v>49</v>
      </c>
      <c r="E1110" s="3" t="s">
        <v>562</v>
      </c>
      <c r="F1110" s="7">
        <v>5.73</v>
      </c>
      <c r="G1110" s="10"/>
      <c r="H1110" s="7">
        <v>5.73</v>
      </c>
      <c r="I1110" s="32">
        <f>VLOOKUP(A1110,'Synthèse des ventes 2022'!$A$1:$C$535,3,FALSE)</f>
        <v>254</v>
      </c>
      <c r="J1110" s="3">
        <v>19.059999999999999</v>
      </c>
      <c r="K1110" s="7">
        <f>H1110*M1110*3</f>
        <v>22.862700000000004</v>
      </c>
      <c r="L1110" s="3">
        <v>1.3158577</v>
      </c>
      <c r="M1110" s="7">
        <v>1.33</v>
      </c>
      <c r="N1110" s="3"/>
      <c r="O1110" s="3">
        <v>22.87</v>
      </c>
      <c r="P1110" s="7">
        <f t="shared" si="62"/>
        <v>27.435240000000004</v>
      </c>
    </row>
    <row r="1111" spans="1:16" x14ac:dyDescent="0.25">
      <c r="A1111" s="3" t="s">
        <v>563</v>
      </c>
      <c r="B1111" s="3" t="s">
        <v>32</v>
      </c>
      <c r="C1111" s="3" t="s">
        <v>564</v>
      </c>
      <c r="D1111" s="3" t="s">
        <v>49</v>
      </c>
      <c r="E1111" s="3" t="s">
        <v>562</v>
      </c>
      <c r="F1111" s="3">
        <v>2.16</v>
      </c>
      <c r="G1111" s="10"/>
      <c r="H1111" s="7">
        <v>2.1760000000000002</v>
      </c>
      <c r="I1111" s="32" t="e">
        <f>VLOOKUP(A1111,'Synthèse des ventes 2022'!$A$1:$C$535,3,FALSE)</f>
        <v>#N/A</v>
      </c>
      <c r="J1111" s="3">
        <v>2.87</v>
      </c>
      <c r="K1111" s="7">
        <f>H1111*M1111*3</f>
        <v>8.6822400000000002</v>
      </c>
      <c r="L1111" s="3">
        <v>0.43847219999999998</v>
      </c>
      <c r="M1111" s="7">
        <v>1.33</v>
      </c>
      <c r="N1111" s="3"/>
      <c r="O1111" s="3">
        <v>3.44</v>
      </c>
      <c r="P1111" s="7">
        <f t="shared" si="62"/>
        <v>10.418688</v>
      </c>
    </row>
    <row r="1112" spans="1:16" x14ac:dyDescent="0.25">
      <c r="A1112" s="3" t="s">
        <v>569</v>
      </c>
      <c r="B1112" s="3" t="s">
        <v>32</v>
      </c>
      <c r="C1112" s="3" t="s">
        <v>570</v>
      </c>
      <c r="D1112" s="3" t="s">
        <v>49</v>
      </c>
      <c r="E1112" s="3"/>
      <c r="F1112" s="3">
        <v>0.67</v>
      </c>
      <c r="G1112" s="10"/>
      <c r="H1112" s="7">
        <v>0.73</v>
      </c>
      <c r="I1112" s="32">
        <f>VLOOKUP(A1112,'Synthèse des ventes 2022'!$A$1:$C$535,3,FALSE)</f>
        <v>3</v>
      </c>
      <c r="J1112" s="3">
        <v>0.9</v>
      </c>
      <c r="K1112" s="7">
        <f t="shared" si="64"/>
        <v>0.97089999999999999</v>
      </c>
      <c r="L1112" s="3">
        <v>1.3432835999999999</v>
      </c>
      <c r="M1112" s="7">
        <v>1.33</v>
      </c>
      <c r="N1112" s="3"/>
      <c r="O1112" s="3">
        <v>1.08</v>
      </c>
      <c r="P1112" s="7">
        <f t="shared" si="62"/>
        <v>1.1650799999999999</v>
      </c>
    </row>
    <row r="1113" spans="1:16" x14ac:dyDescent="0.25">
      <c r="A1113" s="3" t="s">
        <v>571</v>
      </c>
      <c r="B1113" s="3" t="s">
        <v>32</v>
      </c>
      <c r="C1113" s="3" t="s">
        <v>572</v>
      </c>
      <c r="D1113" s="3" t="s">
        <v>49</v>
      </c>
      <c r="E1113" s="3"/>
      <c r="F1113" s="3">
        <v>1.1399999999999999</v>
      </c>
      <c r="G1113" s="10"/>
      <c r="H1113" s="7">
        <v>1.0740000000000001</v>
      </c>
      <c r="I1113" s="32" t="e">
        <f>VLOOKUP(A1113,'Synthèse des ventes 2022'!$A$1:$C$535,3,FALSE)</f>
        <v>#N/A</v>
      </c>
      <c r="J1113" s="3">
        <v>1.51</v>
      </c>
      <c r="K1113" s="7">
        <f t="shared" si="64"/>
        <v>1.4284200000000002</v>
      </c>
      <c r="L1113" s="3">
        <v>1.3245614000000001</v>
      </c>
      <c r="M1113" s="7">
        <v>1.33</v>
      </c>
      <c r="N1113" s="3"/>
      <c r="O1113" s="3">
        <v>1.81</v>
      </c>
      <c r="P1113" s="7">
        <f t="shared" si="62"/>
        <v>1.7141040000000003</v>
      </c>
    </row>
    <row r="1114" spans="1:16" x14ac:dyDescent="0.25">
      <c r="A1114" s="3" t="s">
        <v>587</v>
      </c>
      <c r="B1114" s="3" t="s">
        <v>20</v>
      </c>
      <c r="C1114" s="3" t="s">
        <v>588</v>
      </c>
      <c r="D1114" s="3" t="s">
        <v>49</v>
      </c>
      <c r="E1114" s="3" t="s">
        <v>36</v>
      </c>
      <c r="F1114" s="3">
        <v>1.01</v>
      </c>
      <c r="G1114" s="10"/>
      <c r="H1114" s="7">
        <v>1.083</v>
      </c>
      <c r="I1114" s="32">
        <f>VLOOKUP(A1114,'Synthèse des ventes 2022'!$A$1:$C$535,3,FALSE)</f>
        <v>463</v>
      </c>
      <c r="J1114" s="3">
        <v>1.34</v>
      </c>
      <c r="K1114" s="7">
        <f t="shared" si="64"/>
        <v>1.4403900000000001</v>
      </c>
      <c r="L1114" s="3">
        <v>1.3267327</v>
      </c>
      <c r="M1114" s="7">
        <v>1.33</v>
      </c>
      <c r="N1114" s="3"/>
      <c r="O1114" s="3">
        <v>1.61</v>
      </c>
      <c r="P1114" s="7">
        <f t="shared" si="62"/>
        <v>1.7284680000000001</v>
      </c>
    </row>
    <row r="1115" spans="1:16" x14ac:dyDescent="0.25">
      <c r="A1115" s="3" t="s">
        <v>589</v>
      </c>
      <c r="B1115" s="3" t="s">
        <v>43</v>
      </c>
      <c r="C1115" s="3" t="s">
        <v>590</v>
      </c>
      <c r="D1115" s="3" t="s">
        <v>49</v>
      </c>
      <c r="E1115" s="3"/>
      <c r="F1115" s="3">
        <v>0</v>
      </c>
      <c r="G1115" s="10"/>
      <c r="H1115" s="7"/>
      <c r="I1115" s="32" t="e">
        <f>VLOOKUP(A1115,'Synthèse des ventes 2022'!$A$1:$C$535,3,FALSE)</f>
        <v>#N/A</v>
      </c>
      <c r="J1115" s="3">
        <v>0</v>
      </c>
      <c r="K1115" s="7" t="str">
        <f>IF(H1115="","",H1115*L1115)</f>
        <v/>
      </c>
      <c r="L1115" s="3">
        <v>0</v>
      </c>
      <c r="M1115" s="7"/>
      <c r="N1115" s="3">
        <v>1</v>
      </c>
      <c r="O1115" s="3">
        <v>0</v>
      </c>
      <c r="P1115" s="7" t="str">
        <f t="shared" si="62"/>
        <v/>
      </c>
    </row>
    <row r="1116" spans="1:16" x14ac:dyDescent="0.25">
      <c r="A1116" s="3" t="s">
        <v>609</v>
      </c>
      <c r="B1116" s="3" t="s">
        <v>20</v>
      </c>
      <c r="C1116" s="3" t="s">
        <v>610</v>
      </c>
      <c r="D1116" s="3" t="s">
        <v>49</v>
      </c>
      <c r="E1116" s="3" t="s">
        <v>36</v>
      </c>
      <c r="F1116" s="3">
        <v>0.54</v>
      </c>
      <c r="G1116" s="10"/>
      <c r="H1116" s="7">
        <v>0.52100000000000002</v>
      </c>
      <c r="I1116" s="32" t="e">
        <f>VLOOKUP(A1116,'Synthèse des ventes 2022'!$A$1:$C$535,3,FALSE)</f>
        <v>#N/A</v>
      </c>
      <c r="J1116" s="3">
        <v>0.68</v>
      </c>
      <c r="K1116" s="7">
        <f>H1116*M1116</f>
        <v>0.65125</v>
      </c>
      <c r="L1116" s="3">
        <v>1.2592593000000001</v>
      </c>
      <c r="M1116" s="7">
        <v>1.25</v>
      </c>
      <c r="N1116" s="3"/>
      <c r="O1116" s="3">
        <v>0.82</v>
      </c>
      <c r="P1116" s="7">
        <f t="shared" si="62"/>
        <v>0.78149999999999997</v>
      </c>
    </row>
    <row r="1117" spans="1:16" x14ac:dyDescent="0.25">
      <c r="A1117" s="3" t="s">
        <v>613</v>
      </c>
      <c r="B1117" s="3" t="s">
        <v>43</v>
      </c>
      <c r="C1117" s="3" t="s">
        <v>614</v>
      </c>
      <c r="D1117" s="3" t="s">
        <v>49</v>
      </c>
      <c r="E1117" s="3"/>
      <c r="F1117" s="3">
        <v>0</v>
      </c>
      <c r="G1117" s="10"/>
      <c r="H1117" s="7"/>
      <c r="I1117" s="32" t="e">
        <f>VLOOKUP(A1117,'Synthèse des ventes 2022'!$A$1:$C$535,3,FALSE)</f>
        <v>#N/A</v>
      </c>
      <c r="J1117" s="3">
        <v>0</v>
      </c>
      <c r="K1117" s="7" t="str">
        <f>IF(H1117="","",H1117*L1117)</f>
        <v/>
      </c>
      <c r="L1117" s="3">
        <v>0</v>
      </c>
      <c r="M1117" s="7"/>
      <c r="N1117" s="3">
        <v>1</v>
      </c>
      <c r="O1117" s="3">
        <v>0</v>
      </c>
      <c r="P1117" s="7" t="str">
        <f t="shared" si="62"/>
        <v/>
      </c>
    </row>
    <row r="1118" spans="1:16" x14ac:dyDescent="0.25">
      <c r="A1118" s="3" t="s">
        <v>625</v>
      </c>
      <c r="B1118" s="3" t="s">
        <v>43</v>
      </c>
      <c r="C1118" s="3" t="s">
        <v>626</v>
      </c>
      <c r="D1118" s="3" t="s">
        <v>49</v>
      </c>
      <c r="E1118" s="3"/>
      <c r="F1118" s="3">
        <v>0.79</v>
      </c>
      <c r="G1118" s="10"/>
      <c r="H1118" s="7">
        <v>0.80800000000000005</v>
      </c>
      <c r="I1118" s="32" t="e">
        <f>VLOOKUP(A1118,'Synthèse des ventes 2022'!$A$1:$C$535,3,FALSE)</f>
        <v>#N/A</v>
      </c>
      <c r="J1118" s="3">
        <v>1.19</v>
      </c>
      <c r="K1118" s="7">
        <f t="shared" ref="K1118:K1123" si="65">H1118*M1118</f>
        <v>1.2120000000000002</v>
      </c>
      <c r="L1118" s="3">
        <v>1.5063291000000001</v>
      </c>
      <c r="M1118" s="7">
        <v>1.5</v>
      </c>
      <c r="N1118" s="3">
        <v>1</v>
      </c>
      <c r="O1118" s="3">
        <v>1.43</v>
      </c>
      <c r="P1118" s="7">
        <f t="shared" si="62"/>
        <v>1.4544000000000001</v>
      </c>
    </row>
    <row r="1119" spans="1:16" x14ac:dyDescent="0.25">
      <c r="A1119" s="3" t="s">
        <v>631</v>
      </c>
      <c r="B1119" s="3" t="s">
        <v>43</v>
      </c>
      <c r="C1119" s="3" t="s">
        <v>632</v>
      </c>
      <c r="D1119" s="3" t="s">
        <v>49</v>
      </c>
      <c r="E1119" s="3"/>
      <c r="F1119" s="3">
        <v>1</v>
      </c>
      <c r="G1119" s="10"/>
      <c r="H1119" s="7">
        <v>0.72699999999999998</v>
      </c>
      <c r="I1119" s="32" t="e">
        <f>VLOOKUP(A1119,'Synthèse des ventes 2022'!$A$1:$C$535,3,FALSE)</f>
        <v>#N/A</v>
      </c>
      <c r="J1119" s="3">
        <v>1.8</v>
      </c>
      <c r="K1119" s="7">
        <f t="shared" si="65"/>
        <v>1.0905</v>
      </c>
      <c r="L1119" s="3">
        <v>1.8</v>
      </c>
      <c r="M1119" s="7">
        <v>1.5</v>
      </c>
      <c r="N1119" s="3">
        <v>1</v>
      </c>
      <c r="O1119" s="3">
        <v>2.16</v>
      </c>
      <c r="P1119" s="7">
        <f t="shared" si="62"/>
        <v>1.3086</v>
      </c>
    </row>
    <row r="1120" spans="1:16" x14ac:dyDescent="0.25">
      <c r="A1120" s="3" t="s">
        <v>709</v>
      </c>
      <c r="B1120" s="3" t="s">
        <v>20</v>
      </c>
      <c r="C1120" s="3" t="s">
        <v>710</v>
      </c>
      <c r="D1120" s="3" t="s">
        <v>49</v>
      </c>
      <c r="E1120" s="3"/>
      <c r="F1120" s="3">
        <v>0.56999999999999995</v>
      </c>
      <c r="G1120" s="10"/>
      <c r="H1120" s="7">
        <v>0.72</v>
      </c>
      <c r="I1120" s="32" t="e">
        <f>VLOOKUP(A1120,'Synthèse des ventes 2022'!$A$1:$C$535,3,FALSE)</f>
        <v>#N/A</v>
      </c>
      <c r="J1120" s="3">
        <v>0.86</v>
      </c>
      <c r="K1120" s="7">
        <f t="shared" si="65"/>
        <v>1.08</v>
      </c>
      <c r="L1120" s="3">
        <v>1.5087718999999999</v>
      </c>
      <c r="M1120" s="7">
        <v>1.5</v>
      </c>
      <c r="N1120" s="3">
        <v>1</v>
      </c>
      <c r="O1120" s="3">
        <v>1.03</v>
      </c>
      <c r="P1120" s="7">
        <f t="shared" si="62"/>
        <v>1.296</v>
      </c>
    </row>
    <row r="1121" spans="1:16" x14ac:dyDescent="0.25">
      <c r="A1121" s="3" t="s">
        <v>711</v>
      </c>
      <c r="B1121" s="3" t="s">
        <v>20</v>
      </c>
      <c r="C1121" s="3" t="s">
        <v>712</v>
      </c>
      <c r="D1121" s="3" t="s">
        <v>49</v>
      </c>
      <c r="E1121" s="3" t="s">
        <v>36</v>
      </c>
      <c r="F1121" s="3">
        <v>0.5</v>
      </c>
      <c r="G1121" s="10"/>
      <c r="H1121" s="7">
        <v>0.501</v>
      </c>
      <c r="I1121" s="32" t="e">
        <f>VLOOKUP(A1121,'Synthèse des ventes 2022'!$A$1:$C$535,3,FALSE)</f>
        <v>#N/A</v>
      </c>
      <c r="J1121" s="3">
        <v>0.67</v>
      </c>
      <c r="K1121" s="7">
        <f t="shared" si="65"/>
        <v>0.66633000000000009</v>
      </c>
      <c r="L1121" s="3">
        <v>1.34</v>
      </c>
      <c r="M1121" s="7">
        <v>1.33</v>
      </c>
      <c r="N1121" s="3"/>
      <c r="O1121" s="3">
        <v>0.8</v>
      </c>
      <c r="P1121" s="7">
        <f t="shared" si="62"/>
        <v>0.79959600000000008</v>
      </c>
    </row>
    <row r="1122" spans="1:16" x14ac:dyDescent="0.25">
      <c r="A1122" s="3" t="s">
        <v>713</v>
      </c>
      <c r="B1122" s="3" t="s">
        <v>20</v>
      </c>
      <c r="C1122" s="3" t="s">
        <v>714</v>
      </c>
      <c r="D1122" s="3" t="s">
        <v>49</v>
      </c>
      <c r="E1122" s="3" t="s">
        <v>36</v>
      </c>
      <c r="F1122" s="3">
        <v>0.44</v>
      </c>
      <c r="G1122" s="10"/>
      <c r="H1122" s="7">
        <v>0.52500000000000002</v>
      </c>
      <c r="I1122" s="32">
        <f>VLOOKUP(A1122,'Synthèse des ventes 2022'!$A$1:$C$535,3,FALSE)</f>
        <v>205</v>
      </c>
      <c r="J1122" s="3">
        <v>0.57999999999999996</v>
      </c>
      <c r="K1122" s="7">
        <f t="shared" si="65"/>
        <v>0.65625</v>
      </c>
      <c r="L1122" s="3">
        <v>1.3181818000000001</v>
      </c>
      <c r="M1122" s="7">
        <v>1.25</v>
      </c>
      <c r="N1122" s="3"/>
      <c r="O1122" s="3">
        <v>0.7</v>
      </c>
      <c r="P1122" s="7">
        <f t="shared" si="62"/>
        <v>0.78749999999999998</v>
      </c>
    </row>
    <row r="1123" spans="1:16" x14ac:dyDescent="0.25">
      <c r="A1123" s="3" t="s">
        <v>715</v>
      </c>
      <c r="B1123" s="3" t="s">
        <v>20</v>
      </c>
      <c r="C1123" s="3" t="s">
        <v>716</v>
      </c>
      <c r="D1123" s="3" t="s">
        <v>49</v>
      </c>
      <c r="E1123" s="3" t="s">
        <v>36</v>
      </c>
      <c r="F1123" s="3">
        <v>0.61</v>
      </c>
      <c r="G1123" s="10"/>
      <c r="H1123" s="7">
        <v>0.66900000000000004</v>
      </c>
      <c r="I1123" s="32">
        <f>VLOOKUP(A1123,'Synthèse des ventes 2022'!$A$1:$C$535,3,FALSE)</f>
        <v>57</v>
      </c>
      <c r="J1123" s="3">
        <v>0.76</v>
      </c>
      <c r="K1123" s="7">
        <f t="shared" si="65"/>
        <v>0.83625000000000005</v>
      </c>
      <c r="L1123" s="3">
        <v>1.2459016000000001</v>
      </c>
      <c r="M1123" s="7">
        <v>1.25</v>
      </c>
      <c r="N1123" s="3"/>
      <c r="O1123" s="3">
        <v>0.91</v>
      </c>
      <c r="P1123" s="7">
        <f t="shared" si="62"/>
        <v>1.0035000000000001</v>
      </c>
    </row>
    <row r="1124" spans="1:16" x14ac:dyDescent="0.25">
      <c r="A1124" s="3" t="s">
        <v>734</v>
      </c>
      <c r="B1124" s="3" t="s">
        <v>32</v>
      </c>
      <c r="C1124" s="3" t="s">
        <v>735</v>
      </c>
      <c r="D1124" s="3" t="s">
        <v>49</v>
      </c>
      <c r="E1124" s="3"/>
      <c r="F1124" s="3">
        <v>0.68</v>
      </c>
      <c r="G1124" s="10"/>
      <c r="H1124" s="7">
        <v>1.665</v>
      </c>
      <c r="I1124" s="32" t="e">
        <f>VLOOKUP(A1124,'Synthèse des ventes 2022'!$A$1:$C$535,3,FALSE)</f>
        <v>#N/A</v>
      </c>
      <c r="J1124" s="3">
        <v>0.9</v>
      </c>
      <c r="K1124" s="7">
        <f>M1124*H1124</f>
        <v>2.2144500000000003</v>
      </c>
      <c r="L1124" s="3">
        <v>1.3235294</v>
      </c>
      <c r="M1124" s="7">
        <v>1.33</v>
      </c>
      <c r="N1124" s="3">
        <v>1</v>
      </c>
      <c r="O1124" s="3">
        <v>1.08</v>
      </c>
      <c r="P1124" s="7">
        <f t="shared" si="62"/>
        <v>2.65734</v>
      </c>
    </row>
    <row r="1125" spans="1:16" x14ac:dyDescent="0.25">
      <c r="A1125" s="3" t="s">
        <v>741</v>
      </c>
      <c r="B1125" s="3" t="s">
        <v>32</v>
      </c>
      <c r="C1125" s="3" t="s">
        <v>742</v>
      </c>
      <c r="D1125" s="3" t="s">
        <v>49</v>
      </c>
      <c r="E1125" s="3"/>
      <c r="F1125" s="3">
        <v>0.69</v>
      </c>
      <c r="G1125" s="10"/>
      <c r="H1125" s="7">
        <v>0.83799999999999997</v>
      </c>
      <c r="I1125" s="32" t="e">
        <f>VLOOKUP(A1125,'Synthèse des ventes 2022'!$A$1:$C$535,3,FALSE)</f>
        <v>#N/A</v>
      </c>
      <c r="J1125" s="3">
        <v>0.91</v>
      </c>
      <c r="K1125" s="7">
        <f>IF(H1125="","",H1125*L1125)</f>
        <v>1.1051884228</v>
      </c>
      <c r="L1125" s="3">
        <v>1.3188405999999999</v>
      </c>
      <c r="M1125" s="7">
        <v>1.33</v>
      </c>
      <c r="N1125" s="3"/>
      <c r="O1125" s="3">
        <v>1.0900000000000001</v>
      </c>
      <c r="P1125" s="7">
        <f t="shared" si="62"/>
        <v>1.3262261073599999</v>
      </c>
    </row>
    <row r="1126" spans="1:16" x14ac:dyDescent="0.25">
      <c r="A1126" s="3" t="s">
        <v>757</v>
      </c>
      <c r="B1126" s="3" t="s">
        <v>20</v>
      </c>
      <c r="C1126" s="3" t="s">
        <v>758</v>
      </c>
      <c r="D1126" s="3" t="s">
        <v>49</v>
      </c>
      <c r="E1126" s="3" t="s">
        <v>36</v>
      </c>
      <c r="F1126" s="3">
        <v>1.22</v>
      </c>
      <c r="G1126" s="10"/>
      <c r="H1126" s="7">
        <v>1.22</v>
      </c>
      <c r="I1126" s="32">
        <f>VLOOKUP(A1126,'Synthèse des ventes 2022'!$A$1:$C$535,3,FALSE)</f>
        <v>28</v>
      </c>
      <c r="J1126" s="3">
        <v>1.62</v>
      </c>
      <c r="K1126" s="7">
        <f>+H1126*M1126</f>
        <v>1.6226</v>
      </c>
      <c r="L1126" s="3">
        <v>1.3278688999999999</v>
      </c>
      <c r="M1126" s="7">
        <v>1.33</v>
      </c>
      <c r="N1126" s="3"/>
      <c r="O1126" s="3">
        <v>1.944</v>
      </c>
      <c r="P1126" s="7">
        <f t="shared" si="62"/>
        <v>1.94712</v>
      </c>
    </row>
    <row r="1127" spans="1:16" x14ac:dyDescent="0.25">
      <c r="A1127" s="3" t="s">
        <v>770</v>
      </c>
      <c r="B1127" s="3" t="s">
        <v>20</v>
      </c>
      <c r="C1127" s="3" t="s">
        <v>771</v>
      </c>
      <c r="D1127" s="3" t="s">
        <v>49</v>
      </c>
      <c r="E1127" s="3"/>
      <c r="F1127" s="3">
        <v>3.8</v>
      </c>
      <c r="G1127" s="10"/>
      <c r="H1127" s="7">
        <v>3.8</v>
      </c>
      <c r="I1127" s="32">
        <f>VLOOKUP(A1127,'Synthèse des ventes 2022'!$A$1:$C$535,3,FALSE)</f>
        <v>4</v>
      </c>
      <c r="J1127" s="3">
        <v>7.61</v>
      </c>
      <c r="K1127" s="7">
        <f>H1127*M1127</f>
        <v>7.6</v>
      </c>
      <c r="L1127" s="3">
        <v>2.0026316</v>
      </c>
      <c r="M1127" s="7">
        <v>2</v>
      </c>
      <c r="N1127" s="3"/>
      <c r="O1127" s="3">
        <v>9.1319999999999997</v>
      </c>
      <c r="P1127" s="7">
        <f t="shared" si="62"/>
        <v>9.1199999999999992</v>
      </c>
    </row>
    <row r="1128" spans="1:16" x14ac:dyDescent="0.25">
      <c r="A1128" s="3" t="s">
        <v>776</v>
      </c>
      <c r="B1128" s="3" t="s">
        <v>20</v>
      </c>
      <c r="C1128" s="3" t="s">
        <v>777</v>
      </c>
      <c r="D1128" s="3" t="s">
        <v>49</v>
      </c>
      <c r="E1128" s="3"/>
      <c r="F1128" s="3">
        <v>0.3</v>
      </c>
      <c r="G1128" s="10"/>
      <c r="H1128" s="7">
        <v>0.42899999999999999</v>
      </c>
      <c r="I1128" s="32" t="e">
        <f>VLOOKUP(A1128,'Synthèse des ventes 2022'!$A$1:$C$535,3,FALSE)</f>
        <v>#N/A</v>
      </c>
      <c r="J1128" s="3">
        <v>0.45</v>
      </c>
      <c r="K1128" s="7">
        <f>H1128*M1128</f>
        <v>0.64349999999999996</v>
      </c>
      <c r="L1128" s="3">
        <v>1.5</v>
      </c>
      <c r="M1128" s="7">
        <v>1.5</v>
      </c>
      <c r="N1128" s="3">
        <v>1</v>
      </c>
      <c r="O1128" s="3">
        <v>0.54</v>
      </c>
      <c r="P1128" s="7">
        <f t="shared" si="62"/>
        <v>0.77219999999999989</v>
      </c>
    </row>
    <row r="1129" spans="1:16" x14ac:dyDescent="0.25">
      <c r="A1129" s="3" t="s">
        <v>778</v>
      </c>
      <c r="B1129" s="3" t="s">
        <v>20</v>
      </c>
      <c r="C1129" s="3" t="s">
        <v>779</v>
      </c>
      <c r="D1129" s="3" t="s">
        <v>49</v>
      </c>
      <c r="E1129" s="3"/>
      <c r="F1129" s="3">
        <v>0.42</v>
      </c>
      <c r="G1129" s="10"/>
      <c r="H1129" s="7">
        <v>0.45200000000000001</v>
      </c>
      <c r="I1129" s="32">
        <f>VLOOKUP(A1129,'Synthèse des ventes 2022'!$A$1:$C$535,3,FALSE)</f>
        <v>42</v>
      </c>
      <c r="J1129" s="3">
        <v>0.56000000000000005</v>
      </c>
      <c r="K1129" s="7">
        <f>H1129*M1129</f>
        <v>0.60116000000000003</v>
      </c>
      <c r="L1129" s="3">
        <v>1.3333333000000001</v>
      </c>
      <c r="M1129" s="7">
        <v>1.33</v>
      </c>
      <c r="N1129" s="3"/>
      <c r="O1129" s="3">
        <v>0.67</v>
      </c>
      <c r="P1129" s="7">
        <f t="shared" si="62"/>
        <v>0.72139200000000003</v>
      </c>
    </row>
    <row r="1130" spans="1:16" x14ac:dyDescent="0.25">
      <c r="A1130" s="3" t="s">
        <v>780</v>
      </c>
      <c r="B1130" s="3" t="s">
        <v>32</v>
      </c>
      <c r="C1130" s="3" t="s">
        <v>781</v>
      </c>
      <c r="D1130" s="3" t="s">
        <v>49</v>
      </c>
      <c r="E1130" s="3"/>
      <c r="F1130" s="3">
        <v>0.75</v>
      </c>
      <c r="G1130" s="10"/>
      <c r="H1130" s="7">
        <v>0.81200000000000006</v>
      </c>
      <c r="I1130" s="32">
        <f>VLOOKUP(A1130,'Synthèse des ventes 2022'!$A$1:$C$535,3,FALSE)</f>
        <v>204</v>
      </c>
      <c r="J1130" s="3">
        <v>1</v>
      </c>
      <c r="K1130" s="7">
        <f>H1130*M1130</f>
        <v>1.07996</v>
      </c>
      <c r="L1130" s="3">
        <v>1.3333333000000001</v>
      </c>
      <c r="M1130" s="7">
        <v>1.33</v>
      </c>
      <c r="N1130" s="3"/>
      <c r="O1130" s="3">
        <v>1.2</v>
      </c>
      <c r="P1130" s="7">
        <f t="shared" si="62"/>
        <v>1.295952</v>
      </c>
    </row>
    <row r="1131" spans="1:16" x14ac:dyDescent="0.25">
      <c r="A1131" s="3" t="s">
        <v>790</v>
      </c>
      <c r="B1131" s="3" t="s">
        <v>32</v>
      </c>
      <c r="C1131" s="3" t="s">
        <v>791</v>
      </c>
      <c r="D1131" s="3" t="s">
        <v>49</v>
      </c>
      <c r="E1131" s="3"/>
      <c r="F1131" s="3">
        <v>1.77</v>
      </c>
      <c r="G1131" s="10"/>
      <c r="H1131" s="7">
        <v>1.77</v>
      </c>
      <c r="I1131" s="32" t="e">
        <f>VLOOKUP(A1131,'Synthèse des ventes 2022'!$A$1:$C$535,3,FALSE)</f>
        <v>#N/A</v>
      </c>
      <c r="J1131" s="3">
        <v>2.65</v>
      </c>
      <c r="K1131" s="84">
        <f>IF(H1131="","",H1131*L1131)</f>
        <v>2.6550000000000002</v>
      </c>
      <c r="L1131" s="3">
        <v>1.5</v>
      </c>
      <c r="M1131" s="7">
        <v>1.5</v>
      </c>
      <c r="N1131" s="3">
        <v>1</v>
      </c>
      <c r="O1131" s="3">
        <v>3.18</v>
      </c>
      <c r="P1131" s="7">
        <f t="shared" si="62"/>
        <v>3.1860000000000004</v>
      </c>
    </row>
    <row r="1132" spans="1:16" x14ac:dyDescent="0.25">
      <c r="A1132" s="3" t="s">
        <v>792</v>
      </c>
      <c r="B1132" s="3" t="s">
        <v>20</v>
      </c>
      <c r="C1132" s="3" t="s">
        <v>793</v>
      </c>
      <c r="D1132" s="3" t="s">
        <v>49</v>
      </c>
      <c r="E1132" s="3" t="s">
        <v>562</v>
      </c>
      <c r="F1132" s="3">
        <v>2.91</v>
      </c>
      <c r="G1132" s="10"/>
      <c r="H1132" s="7">
        <v>3.117</v>
      </c>
      <c r="I1132" s="32">
        <f>VLOOKUP(A1132,'Synthèse des ventes 2022'!$A$1:$C$535,3,FALSE)</f>
        <v>7</v>
      </c>
      <c r="J1132" s="3">
        <v>12.24</v>
      </c>
      <c r="K1132" s="7">
        <f>H1132*M1132*3</f>
        <v>13.091399999999998</v>
      </c>
      <c r="L1132" s="3">
        <v>1.3880412</v>
      </c>
      <c r="M1132" s="7">
        <v>1.4</v>
      </c>
      <c r="N1132" s="3"/>
      <c r="O1132" s="3">
        <v>14.69</v>
      </c>
      <c r="P1132" s="7">
        <f t="shared" si="62"/>
        <v>15.709679999999997</v>
      </c>
    </row>
    <row r="1133" spans="1:16" x14ac:dyDescent="0.25">
      <c r="A1133" s="3" t="s">
        <v>794</v>
      </c>
      <c r="B1133" s="3" t="s">
        <v>20</v>
      </c>
      <c r="C1133" s="3" t="s">
        <v>795</v>
      </c>
      <c r="D1133" s="3" t="s">
        <v>49</v>
      </c>
      <c r="E1133" s="3"/>
      <c r="F1133" s="3">
        <v>3.49</v>
      </c>
      <c r="G1133" s="10"/>
      <c r="H1133" s="7">
        <v>3.6339999999999999</v>
      </c>
      <c r="I1133" s="32" t="e">
        <f>VLOOKUP(A1133,'Synthèse des ventes 2022'!$A$1:$C$535,3,FALSE)</f>
        <v>#N/A</v>
      </c>
      <c r="J1133" s="3">
        <v>6.99</v>
      </c>
      <c r="K1133" s="7">
        <f>H1133*M1133</f>
        <v>7.2679999999999998</v>
      </c>
      <c r="L1133" s="3">
        <v>2.0028652999999998</v>
      </c>
      <c r="M1133" s="7">
        <v>2</v>
      </c>
      <c r="N1133" s="3"/>
      <c r="O1133" s="3">
        <v>8.39</v>
      </c>
      <c r="P1133" s="7">
        <f t="shared" si="62"/>
        <v>8.7215999999999987</v>
      </c>
    </row>
    <row r="1134" spans="1:16" x14ac:dyDescent="0.25">
      <c r="A1134" s="3" t="s">
        <v>796</v>
      </c>
      <c r="B1134" s="3" t="s">
        <v>20</v>
      </c>
      <c r="C1134" s="3" t="s">
        <v>795</v>
      </c>
      <c r="D1134" s="3" t="s">
        <v>49</v>
      </c>
      <c r="E1134" s="3" t="s">
        <v>36</v>
      </c>
      <c r="F1134" s="3">
        <v>4.93</v>
      </c>
      <c r="G1134" s="10"/>
      <c r="H1134" s="7">
        <v>5.1319999999999997</v>
      </c>
      <c r="I1134" s="32">
        <f>VLOOKUP(A1134,'Synthèse des ventes 2022'!$A$1:$C$535,3,FALSE)</f>
        <v>2</v>
      </c>
      <c r="J1134" s="3">
        <v>9.8699999999999992</v>
      </c>
      <c r="K1134" s="7">
        <f>H1134*M1134</f>
        <v>10.263999999999999</v>
      </c>
      <c r="L1134" s="3">
        <v>2.0020283999999999</v>
      </c>
      <c r="M1134" s="7">
        <v>2</v>
      </c>
      <c r="N1134" s="3"/>
      <c r="O1134" s="3">
        <v>11.84</v>
      </c>
      <c r="P1134" s="7">
        <f t="shared" si="62"/>
        <v>12.316799999999999</v>
      </c>
    </row>
    <row r="1135" spans="1:16" x14ac:dyDescent="0.25">
      <c r="A1135" s="3" t="s">
        <v>797</v>
      </c>
      <c r="B1135" s="3" t="s">
        <v>20</v>
      </c>
      <c r="C1135" s="3" t="s">
        <v>795</v>
      </c>
      <c r="D1135" s="3" t="s">
        <v>49</v>
      </c>
      <c r="E1135" s="3" t="s">
        <v>36</v>
      </c>
      <c r="F1135" s="3">
        <v>5.61</v>
      </c>
      <c r="G1135" s="10"/>
      <c r="H1135" s="7">
        <v>6.0229999999999997</v>
      </c>
      <c r="I1135" s="32">
        <f>VLOOKUP(A1135,'Synthèse des ventes 2022'!$A$1:$C$535,3,FALSE)</f>
        <v>17</v>
      </c>
      <c r="J1135" s="3">
        <v>11.22</v>
      </c>
      <c r="K1135" s="7">
        <f>H1135*M1135</f>
        <v>12.045999999999999</v>
      </c>
      <c r="L1135" s="3">
        <v>2</v>
      </c>
      <c r="M1135" s="7">
        <v>2</v>
      </c>
      <c r="N1135" s="3"/>
      <c r="O1135" s="3">
        <v>13.46</v>
      </c>
      <c r="P1135" s="7">
        <f t="shared" si="62"/>
        <v>14.455199999999998</v>
      </c>
    </row>
    <row r="1136" spans="1:16" x14ac:dyDescent="0.25">
      <c r="A1136" s="3" t="s">
        <v>798</v>
      </c>
      <c r="B1136" s="3" t="s">
        <v>32</v>
      </c>
      <c r="C1136" s="3" t="s">
        <v>799</v>
      </c>
      <c r="D1136" s="3" t="s">
        <v>49</v>
      </c>
      <c r="E1136" s="3"/>
      <c r="F1136" s="3">
        <v>1.03</v>
      </c>
      <c r="G1136" s="10"/>
      <c r="H1136" s="7">
        <v>1.153</v>
      </c>
      <c r="I1136" s="32" t="e">
        <f>VLOOKUP(A1136,'Synthèse des ventes 2022'!$A$1:$C$535,3,FALSE)</f>
        <v>#N/A</v>
      </c>
      <c r="J1136" s="3">
        <v>2.0699999999999998</v>
      </c>
      <c r="K1136" s="7">
        <f>H1136*M1136</f>
        <v>2.306</v>
      </c>
      <c r="L1136" s="3">
        <v>2.0097087</v>
      </c>
      <c r="M1136" s="7">
        <v>2</v>
      </c>
      <c r="N1136" s="3"/>
      <c r="O1136" s="3">
        <v>2.48</v>
      </c>
      <c r="P1136" s="7">
        <f t="shared" si="62"/>
        <v>2.7671999999999999</v>
      </c>
    </row>
    <row r="1137" spans="1:16" x14ac:dyDescent="0.25">
      <c r="A1137" s="3" t="s">
        <v>800</v>
      </c>
      <c r="B1137" s="3" t="s">
        <v>43</v>
      </c>
      <c r="C1137" s="3" t="s">
        <v>801</v>
      </c>
      <c r="D1137" s="3" t="s">
        <v>49</v>
      </c>
      <c r="E1137" s="3"/>
      <c r="F1137" s="3">
        <v>0.56999999999999995</v>
      </c>
      <c r="G1137" s="10"/>
      <c r="H1137" s="7"/>
      <c r="I1137" s="32" t="e">
        <f>VLOOKUP(A1137,'Synthèse des ventes 2022'!$A$1:$C$535,3,FALSE)</f>
        <v>#N/A</v>
      </c>
      <c r="J1137" s="3">
        <v>0.85</v>
      </c>
      <c r="K1137" s="7" t="str">
        <f>IF(H1137="","",H1137*L1137)</f>
        <v/>
      </c>
      <c r="L1137" s="3">
        <v>1.4912281000000001</v>
      </c>
      <c r="M1137" s="7"/>
      <c r="N1137" s="3"/>
      <c r="O1137" s="3">
        <v>1.02</v>
      </c>
      <c r="P1137" s="7" t="str">
        <f t="shared" si="62"/>
        <v/>
      </c>
    </row>
    <row r="1138" spans="1:16" x14ac:dyDescent="0.25">
      <c r="A1138" s="3" t="s">
        <v>912</v>
      </c>
      <c r="B1138" s="3" t="s">
        <v>20</v>
      </c>
      <c r="C1138" s="3" t="s">
        <v>913</v>
      </c>
      <c r="D1138" s="3" t="s">
        <v>49</v>
      </c>
      <c r="E1138" s="3" t="s">
        <v>914</v>
      </c>
      <c r="F1138" s="3">
        <v>5.37</v>
      </c>
      <c r="G1138" s="10"/>
      <c r="H1138" s="7">
        <v>5.37</v>
      </c>
      <c r="I1138" s="32" t="e">
        <f>VLOOKUP(A1138,'Synthèse des ventes 2022'!$A$1:$C$535,3,FALSE)</f>
        <v>#N/A</v>
      </c>
      <c r="J1138" s="3">
        <v>7.14</v>
      </c>
      <c r="K1138" s="7">
        <f>H1138*M1138</f>
        <v>7.1421000000000001</v>
      </c>
      <c r="L1138" s="3">
        <v>1.3296089</v>
      </c>
      <c r="M1138" s="7">
        <v>1.33</v>
      </c>
      <c r="N1138" s="3"/>
      <c r="O1138" s="3">
        <v>8.5679999999999996</v>
      </c>
      <c r="P1138" s="7">
        <f t="shared" si="62"/>
        <v>8.5705200000000001</v>
      </c>
    </row>
    <row r="1139" spans="1:16" x14ac:dyDescent="0.25">
      <c r="A1139" s="3" t="s">
        <v>940</v>
      </c>
      <c r="B1139" s="3" t="s">
        <v>20</v>
      </c>
      <c r="C1139" s="3" t="s">
        <v>941</v>
      </c>
      <c r="D1139" s="3" t="s">
        <v>49</v>
      </c>
      <c r="E1139" s="3"/>
      <c r="F1139" s="3">
        <v>1.76</v>
      </c>
      <c r="G1139" s="10"/>
      <c r="H1139" s="7">
        <v>1.9770000000000001</v>
      </c>
      <c r="I1139" s="32">
        <f>VLOOKUP(A1139,'Synthèse des ventes 2022'!$A$1:$C$535,3,FALSE)</f>
        <v>147</v>
      </c>
      <c r="J1139" s="3">
        <v>2.65</v>
      </c>
      <c r="K1139" s="7">
        <f t="shared" ref="K1139:K1144" si="66">H1139*M1139</f>
        <v>2.9655</v>
      </c>
      <c r="L1139" s="3">
        <v>1.5056818000000001</v>
      </c>
      <c r="M1139" s="7">
        <v>1.5</v>
      </c>
      <c r="N1139" s="3"/>
      <c r="O1139" s="3">
        <v>3.18</v>
      </c>
      <c r="P1139" s="7">
        <f t="shared" si="62"/>
        <v>3.5585999999999998</v>
      </c>
    </row>
    <row r="1140" spans="1:16" x14ac:dyDescent="0.25">
      <c r="A1140" s="3" t="s">
        <v>942</v>
      </c>
      <c r="B1140" s="3" t="s">
        <v>20</v>
      </c>
      <c r="C1140" s="3" t="s">
        <v>943</v>
      </c>
      <c r="D1140" s="3" t="s">
        <v>49</v>
      </c>
      <c r="E1140" s="3"/>
      <c r="F1140" s="3">
        <v>1.64</v>
      </c>
      <c r="G1140" s="10"/>
      <c r="H1140" s="7">
        <v>1.83</v>
      </c>
      <c r="I1140" s="32">
        <f>VLOOKUP(A1140,'Synthèse des ventes 2022'!$A$1:$C$535,3,FALSE)</f>
        <v>176</v>
      </c>
      <c r="J1140" s="3">
        <v>2.4500000000000002</v>
      </c>
      <c r="K1140" s="7">
        <f t="shared" si="66"/>
        <v>2.7450000000000001</v>
      </c>
      <c r="L1140" s="3">
        <v>1.4939024000000001</v>
      </c>
      <c r="M1140" s="7">
        <v>1.5</v>
      </c>
      <c r="N1140" s="3"/>
      <c r="O1140" s="3">
        <v>2.94</v>
      </c>
      <c r="P1140" s="7">
        <f t="shared" si="62"/>
        <v>3.294</v>
      </c>
    </row>
    <row r="1141" spans="1:16" x14ac:dyDescent="0.25">
      <c r="A1141" s="3" t="s">
        <v>944</v>
      </c>
      <c r="B1141" s="3" t="s">
        <v>20</v>
      </c>
      <c r="C1141" s="3" t="s">
        <v>945</v>
      </c>
      <c r="D1141" s="3" t="s">
        <v>49</v>
      </c>
      <c r="E1141" s="3"/>
      <c r="F1141" s="3">
        <v>1.52</v>
      </c>
      <c r="G1141" s="10"/>
      <c r="H1141" s="7">
        <v>1.6990000000000001</v>
      </c>
      <c r="I1141" s="32">
        <f>VLOOKUP(A1141,'Synthèse des ventes 2022'!$A$1:$C$535,3,FALSE)</f>
        <v>78</v>
      </c>
      <c r="J1141" s="3">
        <v>3.8</v>
      </c>
      <c r="K1141" s="7">
        <f t="shared" si="66"/>
        <v>4.2475000000000005</v>
      </c>
      <c r="L1141" s="3">
        <v>2.5</v>
      </c>
      <c r="M1141" s="7">
        <v>2.5</v>
      </c>
      <c r="N1141" s="3"/>
      <c r="O1141" s="3">
        <v>4.5599999999999996</v>
      </c>
      <c r="P1141" s="7">
        <f t="shared" si="62"/>
        <v>5.0970000000000004</v>
      </c>
    </row>
    <row r="1142" spans="1:16" x14ac:dyDescent="0.25">
      <c r="A1142" s="3" t="s">
        <v>946</v>
      </c>
      <c r="B1142" s="3" t="s">
        <v>20</v>
      </c>
      <c r="C1142" s="3" t="s">
        <v>947</v>
      </c>
      <c r="D1142" s="3" t="s">
        <v>49</v>
      </c>
      <c r="E1142" s="3"/>
      <c r="F1142" s="3">
        <v>1.1100000000000001</v>
      </c>
      <c r="G1142" s="10"/>
      <c r="H1142" s="7">
        <v>1.2470000000000001</v>
      </c>
      <c r="I1142" s="32">
        <f>VLOOKUP(A1142,'Synthèse des ventes 2022'!$A$1:$C$535,3,FALSE)</f>
        <v>236</v>
      </c>
      <c r="J1142" s="3">
        <v>1.67</v>
      </c>
      <c r="K1142" s="7">
        <f t="shared" si="66"/>
        <v>1.8705000000000003</v>
      </c>
      <c r="L1142" s="3">
        <v>1.5045044999999999</v>
      </c>
      <c r="M1142" s="7">
        <v>1.5</v>
      </c>
      <c r="N1142" s="3"/>
      <c r="O1142" s="3">
        <v>2</v>
      </c>
      <c r="P1142" s="7">
        <f t="shared" si="62"/>
        <v>2.2446000000000002</v>
      </c>
    </row>
    <row r="1143" spans="1:16" x14ac:dyDescent="0.25">
      <c r="A1143" s="3" t="s">
        <v>948</v>
      </c>
      <c r="B1143" s="3" t="s">
        <v>20</v>
      </c>
      <c r="C1143" s="3" t="s">
        <v>949</v>
      </c>
      <c r="D1143" s="3" t="s">
        <v>49</v>
      </c>
      <c r="E1143" s="3" t="s">
        <v>36</v>
      </c>
      <c r="F1143" s="3">
        <v>0.64</v>
      </c>
      <c r="G1143" s="10"/>
      <c r="H1143" s="7">
        <v>0.71399999999999997</v>
      </c>
      <c r="I1143" s="32">
        <f>VLOOKUP(A1143,'Synthèse des ventes 2022'!$A$1:$C$535,3,FALSE)</f>
        <v>40</v>
      </c>
      <c r="J1143" s="3">
        <v>1.43</v>
      </c>
      <c r="K1143" s="7">
        <f t="shared" si="66"/>
        <v>1.4279999999999999</v>
      </c>
      <c r="L1143" s="3">
        <v>2.234375</v>
      </c>
      <c r="M1143" s="7">
        <v>2</v>
      </c>
      <c r="N1143" s="3"/>
      <c r="O1143" s="3">
        <v>1.716</v>
      </c>
      <c r="P1143" s="7">
        <f t="shared" si="62"/>
        <v>1.7135999999999998</v>
      </c>
    </row>
    <row r="1144" spans="1:16" x14ac:dyDescent="0.25">
      <c r="A1144" s="3" t="s">
        <v>952</v>
      </c>
      <c r="B1144" s="3" t="s">
        <v>20</v>
      </c>
      <c r="C1144" s="3" t="s">
        <v>953</v>
      </c>
      <c r="D1144" s="3" t="s">
        <v>49</v>
      </c>
      <c r="E1144" s="3" t="s">
        <v>36</v>
      </c>
      <c r="F1144" s="3">
        <v>7.19</v>
      </c>
      <c r="G1144" s="10"/>
      <c r="H1144" s="7">
        <v>7.8529999999999998</v>
      </c>
      <c r="I1144" s="32">
        <f>VLOOKUP(A1144,'Synthèse des ventes 2022'!$A$1:$C$535,3,FALSE)</f>
        <v>12</v>
      </c>
      <c r="J1144" s="3">
        <v>14.38</v>
      </c>
      <c r="K1144" s="7">
        <f t="shared" si="66"/>
        <v>15.706</v>
      </c>
      <c r="L1144" s="3">
        <v>2</v>
      </c>
      <c r="M1144" s="7">
        <v>2</v>
      </c>
      <c r="N1144" s="3"/>
      <c r="O1144" s="3">
        <v>17.260000000000002</v>
      </c>
      <c r="P1144" s="7">
        <f t="shared" si="62"/>
        <v>18.847199999999997</v>
      </c>
    </row>
    <row r="1145" spans="1:16" x14ac:dyDescent="0.25">
      <c r="A1145" s="3" t="s">
        <v>954</v>
      </c>
      <c r="B1145" s="3" t="s">
        <v>20</v>
      </c>
      <c r="C1145" s="3" t="s">
        <v>955</v>
      </c>
      <c r="D1145" s="3" t="s">
        <v>49</v>
      </c>
      <c r="E1145" s="3" t="s">
        <v>36</v>
      </c>
      <c r="F1145" s="3">
        <v>5.66</v>
      </c>
      <c r="G1145" s="10"/>
      <c r="H1145" s="7">
        <v>5.66</v>
      </c>
      <c r="I1145" s="32">
        <f>VLOOKUP(A1145,'Synthèse des ventes 2022'!$A$1:$C$535,3,FALSE)</f>
        <v>58</v>
      </c>
      <c r="J1145" s="3">
        <v>11.33</v>
      </c>
      <c r="K1145" s="7">
        <f>H1145*M1145</f>
        <v>11.32</v>
      </c>
      <c r="L1145" s="3">
        <v>2.0017668</v>
      </c>
      <c r="M1145" s="7">
        <v>2</v>
      </c>
      <c r="N1145" s="3"/>
      <c r="O1145" s="3">
        <v>13.6</v>
      </c>
      <c r="P1145" s="7">
        <f t="shared" si="62"/>
        <v>13.584</v>
      </c>
    </row>
    <row r="1146" spans="1:16" x14ac:dyDescent="0.25">
      <c r="A1146" s="3" t="s">
        <v>1010</v>
      </c>
      <c r="B1146" s="3" t="s">
        <v>20</v>
      </c>
      <c r="C1146" s="3" t="s">
        <v>1011</v>
      </c>
      <c r="D1146" s="3" t="s">
        <v>49</v>
      </c>
      <c r="E1146" s="3"/>
      <c r="F1146" s="3">
        <v>1.49</v>
      </c>
      <c r="G1146" s="10"/>
      <c r="H1146" s="7">
        <v>1.67</v>
      </c>
      <c r="I1146" s="32">
        <f>VLOOKUP(A1146,'Synthèse des ventes 2022'!$A$1:$C$535,3,FALSE)</f>
        <v>319</v>
      </c>
      <c r="J1146" s="3">
        <v>2.2400000000000002</v>
      </c>
      <c r="K1146" s="7">
        <f t="shared" ref="K1146:K1155" si="67">H1146*M1146</f>
        <v>2.5049999999999999</v>
      </c>
      <c r="L1146" s="3">
        <v>1.5033557</v>
      </c>
      <c r="M1146" s="7">
        <v>1.5</v>
      </c>
      <c r="N1146" s="3"/>
      <c r="O1146" s="3">
        <v>2.69</v>
      </c>
      <c r="P1146" s="7">
        <f t="shared" si="62"/>
        <v>3.0059999999999998</v>
      </c>
    </row>
    <row r="1147" spans="1:16" x14ac:dyDescent="0.25">
      <c r="A1147" s="3" t="s">
        <v>1012</v>
      </c>
      <c r="B1147" s="3" t="s">
        <v>20</v>
      </c>
      <c r="C1147" s="3" t="s">
        <v>1013</v>
      </c>
      <c r="D1147" s="3" t="s">
        <v>49</v>
      </c>
      <c r="E1147" s="3"/>
      <c r="F1147" s="3">
        <v>2.2799999999999998</v>
      </c>
      <c r="G1147" s="10"/>
      <c r="H1147" s="7">
        <v>2.5579999999999998</v>
      </c>
      <c r="I1147" s="32">
        <f>VLOOKUP(A1147,'Synthèse des ventes 2022'!$A$1:$C$535,3,FALSE)</f>
        <v>205</v>
      </c>
      <c r="J1147" s="3">
        <v>3.43</v>
      </c>
      <c r="K1147" s="7">
        <f t="shared" si="67"/>
        <v>3.8369999999999997</v>
      </c>
      <c r="L1147" s="3">
        <v>1.504386</v>
      </c>
      <c r="M1147" s="7">
        <v>1.5</v>
      </c>
      <c r="N1147" s="3"/>
      <c r="O1147" s="3">
        <v>4.12</v>
      </c>
      <c r="P1147" s="7">
        <f t="shared" si="62"/>
        <v>4.6043999999999992</v>
      </c>
    </row>
    <row r="1148" spans="1:16" x14ac:dyDescent="0.25">
      <c r="A1148" s="3" t="s">
        <v>1014</v>
      </c>
      <c r="B1148" s="3" t="s">
        <v>20</v>
      </c>
      <c r="C1148" s="3" t="s">
        <v>1015</v>
      </c>
      <c r="D1148" s="3" t="s">
        <v>49</v>
      </c>
      <c r="E1148" s="3"/>
      <c r="F1148" s="3">
        <v>1.93</v>
      </c>
      <c r="G1148" s="10"/>
      <c r="H1148" s="7">
        <v>2.2210000000000001</v>
      </c>
      <c r="I1148" s="32">
        <f>VLOOKUP(A1148,'Synthèse des ventes 2022'!$A$1:$C$535,3,FALSE)</f>
        <v>167</v>
      </c>
      <c r="J1148" s="3">
        <v>2.9</v>
      </c>
      <c r="K1148" s="7">
        <f t="shared" si="67"/>
        <v>3.3315000000000001</v>
      </c>
      <c r="L1148" s="3">
        <v>1.5025907000000001</v>
      </c>
      <c r="M1148" s="7">
        <v>1.5</v>
      </c>
      <c r="N1148" s="3"/>
      <c r="O1148" s="3">
        <v>3.48</v>
      </c>
      <c r="P1148" s="7">
        <f t="shared" si="62"/>
        <v>3.9977999999999998</v>
      </c>
    </row>
    <row r="1149" spans="1:16" x14ac:dyDescent="0.25">
      <c r="A1149" s="3" t="s">
        <v>1016</v>
      </c>
      <c r="B1149" s="3" t="s">
        <v>20</v>
      </c>
      <c r="C1149" s="3" t="s">
        <v>1017</v>
      </c>
      <c r="D1149" s="3" t="s">
        <v>49</v>
      </c>
      <c r="E1149" s="3"/>
      <c r="F1149" s="3">
        <v>1.1399999999999999</v>
      </c>
      <c r="G1149" s="10"/>
      <c r="H1149" s="7">
        <v>1.278</v>
      </c>
      <c r="I1149" s="32">
        <f>VLOOKUP(A1149,'Synthèse des ventes 2022'!$A$1:$C$535,3,FALSE)</f>
        <v>880</v>
      </c>
      <c r="J1149" s="3">
        <v>1.71</v>
      </c>
      <c r="K1149" s="7">
        <f t="shared" si="67"/>
        <v>1.917</v>
      </c>
      <c r="L1149" s="3">
        <v>1.5</v>
      </c>
      <c r="M1149" s="7">
        <v>1.5</v>
      </c>
      <c r="N1149" s="3"/>
      <c r="O1149" s="3">
        <v>2.052</v>
      </c>
      <c r="P1149" s="7">
        <f t="shared" si="62"/>
        <v>2.3003999999999998</v>
      </c>
    </row>
    <row r="1150" spans="1:16" x14ac:dyDescent="0.25">
      <c r="A1150" s="3" t="s">
        <v>1018</v>
      </c>
      <c r="B1150" s="3" t="s">
        <v>20</v>
      </c>
      <c r="C1150" s="3" t="s">
        <v>1019</v>
      </c>
      <c r="D1150" s="3" t="s">
        <v>49</v>
      </c>
      <c r="E1150" s="3"/>
      <c r="F1150" s="3">
        <v>1.56</v>
      </c>
      <c r="G1150" s="10"/>
      <c r="H1150" s="7">
        <v>1.752</v>
      </c>
      <c r="I1150" s="32">
        <f>VLOOKUP(A1150,'Synthèse des ventes 2022'!$A$1:$C$535,3,FALSE)</f>
        <v>296</v>
      </c>
      <c r="J1150" s="3">
        <v>2.35</v>
      </c>
      <c r="K1150" s="7">
        <f t="shared" si="67"/>
        <v>2.6280000000000001</v>
      </c>
      <c r="L1150" s="3">
        <v>1.5064103</v>
      </c>
      <c r="M1150" s="7">
        <v>1.5</v>
      </c>
      <c r="N1150" s="3"/>
      <c r="O1150" s="3">
        <v>2.82</v>
      </c>
      <c r="P1150" s="7">
        <f t="shared" si="62"/>
        <v>3.1536</v>
      </c>
    </row>
    <row r="1151" spans="1:16" x14ac:dyDescent="0.25">
      <c r="A1151" s="3" t="s">
        <v>1020</v>
      </c>
      <c r="B1151" s="3" t="s">
        <v>20</v>
      </c>
      <c r="C1151" s="3" t="s">
        <v>1021</v>
      </c>
      <c r="D1151" s="3" t="s">
        <v>49</v>
      </c>
      <c r="E1151" s="3"/>
      <c r="F1151" s="3">
        <v>1.41</v>
      </c>
      <c r="G1151" s="10"/>
      <c r="H1151" s="7">
        <v>1.5820000000000001</v>
      </c>
      <c r="I1151" s="32">
        <f>VLOOKUP(A1151,'Synthèse des ventes 2022'!$A$1:$C$535,3,FALSE)</f>
        <v>25</v>
      </c>
      <c r="J1151" s="3">
        <v>2.12</v>
      </c>
      <c r="K1151" s="7">
        <f t="shared" si="67"/>
        <v>2.3730000000000002</v>
      </c>
      <c r="L1151" s="3">
        <v>1.5035461000000001</v>
      </c>
      <c r="M1151" s="7">
        <v>1.5</v>
      </c>
      <c r="N1151" s="3"/>
      <c r="O1151" s="3">
        <v>2.54</v>
      </c>
      <c r="P1151" s="7">
        <f t="shared" si="62"/>
        <v>2.8476000000000004</v>
      </c>
    </row>
    <row r="1152" spans="1:16" x14ac:dyDescent="0.25">
      <c r="A1152" s="3" t="s">
        <v>1022</v>
      </c>
      <c r="B1152" s="3" t="s">
        <v>20</v>
      </c>
      <c r="C1152" s="3" t="s">
        <v>1023</v>
      </c>
      <c r="D1152" s="3" t="s">
        <v>49</v>
      </c>
      <c r="E1152" s="3"/>
      <c r="F1152" s="3">
        <v>2.02</v>
      </c>
      <c r="G1152" s="10"/>
      <c r="H1152" s="7">
        <v>2.258</v>
      </c>
      <c r="I1152" s="32">
        <f>VLOOKUP(A1152,'Synthèse des ventes 2022'!$A$1:$C$535,3,FALSE)</f>
        <v>75</v>
      </c>
      <c r="J1152" s="3">
        <v>3.03</v>
      </c>
      <c r="K1152" s="7">
        <f t="shared" si="67"/>
        <v>3.387</v>
      </c>
      <c r="L1152" s="3">
        <v>1.5</v>
      </c>
      <c r="M1152" s="7">
        <v>1.5</v>
      </c>
      <c r="N1152" s="3"/>
      <c r="O1152" s="3">
        <v>3.64</v>
      </c>
      <c r="P1152" s="7">
        <f t="shared" si="62"/>
        <v>4.0644</v>
      </c>
    </row>
    <row r="1153" spans="1:16" x14ac:dyDescent="0.25">
      <c r="A1153" s="3" t="s">
        <v>1024</v>
      </c>
      <c r="B1153" s="3" t="s">
        <v>20</v>
      </c>
      <c r="C1153" s="3" t="s">
        <v>1025</v>
      </c>
      <c r="D1153" s="3" t="s">
        <v>49</v>
      </c>
      <c r="E1153" s="3"/>
      <c r="F1153" s="3">
        <v>2.4</v>
      </c>
      <c r="G1153" s="10"/>
      <c r="H1153" s="7">
        <v>2.6920000000000002</v>
      </c>
      <c r="I1153" s="32">
        <f>VLOOKUP(A1153,'Synthèse des ventes 2022'!$A$1:$C$535,3,FALSE)</f>
        <v>147</v>
      </c>
      <c r="J1153" s="3">
        <v>3.61</v>
      </c>
      <c r="K1153" s="7">
        <f t="shared" si="67"/>
        <v>4.0380000000000003</v>
      </c>
      <c r="L1153" s="3">
        <v>1.5041667000000001</v>
      </c>
      <c r="M1153" s="7">
        <v>1.5</v>
      </c>
      <c r="N1153" s="3"/>
      <c r="O1153" s="3">
        <v>4.33</v>
      </c>
      <c r="P1153" s="7">
        <f t="shared" si="62"/>
        <v>4.8456000000000001</v>
      </c>
    </row>
    <row r="1154" spans="1:16" x14ac:dyDescent="0.25">
      <c r="A1154" s="3" t="s">
        <v>1048</v>
      </c>
      <c r="B1154" s="3" t="s">
        <v>32</v>
      </c>
      <c r="C1154" s="3" t="s">
        <v>1049</v>
      </c>
      <c r="D1154" s="3" t="s">
        <v>49</v>
      </c>
      <c r="E1154" s="3"/>
      <c r="F1154" s="3">
        <v>2.61</v>
      </c>
      <c r="G1154" s="10"/>
      <c r="H1154" s="7">
        <v>2.79</v>
      </c>
      <c r="I1154" s="32" t="e">
        <f>VLOOKUP(A1154,'Synthèse des ventes 2022'!$A$1:$C$535,3,FALSE)</f>
        <v>#N/A</v>
      </c>
      <c r="J1154" s="3">
        <v>3.92</v>
      </c>
      <c r="K1154" s="7">
        <f t="shared" si="67"/>
        <v>4.1850000000000005</v>
      </c>
      <c r="L1154" s="3">
        <v>1.5019157000000001</v>
      </c>
      <c r="M1154" s="7">
        <v>1.5</v>
      </c>
      <c r="N1154" s="3"/>
      <c r="O1154" s="3">
        <v>4.7</v>
      </c>
      <c r="P1154" s="7">
        <f t="shared" si="62"/>
        <v>5.0220000000000002</v>
      </c>
    </row>
    <row r="1155" spans="1:16" x14ac:dyDescent="0.25">
      <c r="A1155" s="3" t="s">
        <v>1050</v>
      </c>
      <c r="B1155" s="3" t="s">
        <v>32</v>
      </c>
      <c r="C1155" s="3" t="s">
        <v>1051</v>
      </c>
      <c r="D1155" s="3" t="s">
        <v>49</v>
      </c>
      <c r="E1155" s="3"/>
      <c r="F1155" s="3">
        <v>4.09</v>
      </c>
      <c r="G1155" s="10"/>
      <c r="H1155" s="7">
        <v>4.38</v>
      </c>
      <c r="I1155" s="32" t="e">
        <f>VLOOKUP(A1155,'Synthèse des ventes 2022'!$A$1:$C$535,3,FALSE)</f>
        <v>#N/A</v>
      </c>
      <c r="J1155" s="3">
        <v>6.13</v>
      </c>
      <c r="K1155" s="7">
        <f t="shared" si="67"/>
        <v>6.57</v>
      </c>
      <c r="L1155" s="3">
        <v>1.4987775000000001</v>
      </c>
      <c r="M1155" s="7">
        <v>1.5</v>
      </c>
      <c r="N1155" s="3"/>
      <c r="O1155" s="3">
        <v>7.36</v>
      </c>
      <c r="P1155" s="7">
        <f t="shared" ref="P1155:P1218" si="68">IF(K1155="","",K1155*1.2)</f>
        <v>7.8840000000000003</v>
      </c>
    </row>
    <row r="1156" spans="1:16" x14ac:dyDescent="0.25">
      <c r="A1156" s="3" t="s">
        <v>1056</v>
      </c>
      <c r="B1156" s="3" t="s">
        <v>43</v>
      </c>
      <c r="C1156" s="3" t="s">
        <v>1057</v>
      </c>
      <c r="D1156" s="3" t="s">
        <v>49</v>
      </c>
      <c r="E1156" s="3"/>
      <c r="F1156" s="3">
        <v>0</v>
      </c>
      <c r="G1156" s="10"/>
      <c r="H1156" s="7"/>
      <c r="I1156" s="32" t="e">
        <f>VLOOKUP(A1156,'Synthèse des ventes 2022'!$A$1:$C$535,3,FALSE)</f>
        <v>#N/A</v>
      </c>
      <c r="J1156" s="3">
        <v>12.31</v>
      </c>
      <c r="K1156" s="7" t="str">
        <f>IF(H1156="","",H1156*L1156)</f>
        <v/>
      </c>
      <c r="L1156" s="3">
        <v>0</v>
      </c>
      <c r="M1156" s="7"/>
      <c r="N1156" s="3"/>
      <c r="O1156" s="3">
        <v>14.77</v>
      </c>
      <c r="P1156" s="7" t="str">
        <f t="shared" si="68"/>
        <v/>
      </c>
    </row>
    <row r="1157" spans="1:16" x14ac:dyDescent="0.25">
      <c r="A1157" s="3" t="s">
        <v>1068</v>
      </c>
      <c r="B1157" s="3" t="s">
        <v>32</v>
      </c>
      <c r="C1157" s="3" t="s">
        <v>1069</v>
      </c>
      <c r="D1157" s="3" t="s">
        <v>49</v>
      </c>
      <c r="E1157" s="3"/>
      <c r="F1157" s="3">
        <v>5.77</v>
      </c>
      <c r="G1157" s="10"/>
      <c r="H1157" s="7">
        <v>6.1609999999999996</v>
      </c>
      <c r="I1157" s="32" t="e">
        <f>VLOOKUP(A1157,'Synthèse des ventes 2022'!$A$1:$C$535,3,FALSE)</f>
        <v>#N/A</v>
      </c>
      <c r="J1157" s="3">
        <v>10.09</v>
      </c>
      <c r="K1157" s="7">
        <f>IF(H1157="","",H1157*L1157)</f>
        <v>10.7737419322</v>
      </c>
      <c r="L1157" s="3">
        <v>1.7487002</v>
      </c>
      <c r="M1157" s="7">
        <v>1.75</v>
      </c>
      <c r="N1157" s="3"/>
      <c r="O1157" s="3">
        <v>12.11</v>
      </c>
      <c r="P1157" s="7">
        <f t="shared" si="68"/>
        <v>12.92849031864</v>
      </c>
    </row>
    <row r="1158" spans="1:16" x14ac:dyDescent="0.25">
      <c r="A1158" s="3" t="s">
        <v>1100</v>
      </c>
      <c r="B1158" s="3" t="s">
        <v>43</v>
      </c>
      <c r="C1158" s="3" t="s">
        <v>1101</v>
      </c>
      <c r="D1158" s="3" t="s">
        <v>49</v>
      </c>
      <c r="E1158" s="3"/>
      <c r="F1158" s="3">
        <v>1.28</v>
      </c>
      <c r="G1158" s="10"/>
      <c r="H1158" s="7"/>
      <c r="I1158" s="32" t="e">
        <f>VLOOKUP(A1158,'Synthèse des ventes 2022'!$A$1:$C$535,3,FALSE)</f>
        <v>#N/A</v>
      </c>
      <c r="J1158" s="3">
        <v>2.2999999999999998</v>
      </c>
      <c r="K1158" s="7" t="str">
        <f>IF(H1158="","",H1158*L1158)</f>
        <v/>
      </c>
      <c r="L1158" s="3">
        <v>1.796875</v>
      </c>
      <c r="M1158" s="7"/>
      <c r="N1158" s="3">
        <v>1</v>
      </c>
      <c r="O1158" s="3">
        <v>2.76</v>
      </c>
      <c r="P1158" s="7" t="str">
        <f t="shared" si="68"/>
        <v/>
      </c>
    </row>
    <row r="1159" spans="1:16" x14ac:dyDescent="0.25">
      <c r="A1159" s="3" t="s">
        <v>1140</v>
      </c>
      <c r="B1159" s="3" t="s">
        <v>32</v>
      </c>
      <c r="C1159" s="3" t="s">
        <v>1141</v>
      </c>
      <c r="D1159" s="3" t="s">
        <v>49</v>
      </c>
      <c r="E1159" s="3"/>
      <c r="F1159" s="3">
        <v>28.38</v>
      </c>
      <c r="G1159" s="10"/>
      <c r="H1159" s="7">
        <v>29.513000000000002</v>
      </c>
      <c r="I1159" s="32" t="e">
        <f>VLOOKUP(A1159,'Synthèse des ventes 2022'!$A$1:$C$535,3,FALSE)</f>
        <v>#N/A</v>
      </c>
      <c r="J1159" s="3">
        <v>42.57</v>
      </c>
      <c r="K1159" s="7">
        <f>H1159*M1159</f>
        <v>44.269500000000001</v>
      </c>
      <c r="L1159" s="3">
        <v>1.5</v>
      </c>
      <c r="M1159" s="7">
        <v>1.5</v>
      </c>
      <c r="N1159" s="3"/>
      <c r="O1159" s="3">
        <v>51.08</v>
      </c>
      <c r="P1159" s="7">
        <f t="shared" si="68"/>
        <v>53.123399999999997</v>
      </c>
    </row>
    <row r="1160" spans="1:16" x14ac:dyDescent="0.25">
      <c r="A1160" s="3" t="s">
        <v>1142</v>
      </c>
      <c r="B1160" s="3" t="s">
        <v>32</v>
      </c>
      <c r="C1160" s="3" t="s">
        <v>1143</v>
      </c>
      <c r="D1160" s="3" t="s">
        <v>49</v>
      </c>
      <c r="E1160" s="3"/>
      <c r="F1160" s="3">
        <v>7.39</v>
      </c>
      <c r="G1160" s="10"/>
      <c r="H1160" s="7">
        <v>7.6849999999999996</v>
      </c>
      <c r="I1160" s="32" t="e">
        <f>VLOOKUP(A1160,'Synthèse des ventes 2022'!$A$1:$C$535,3,FALSE)</f>
        <v>#N/A</v>
      </c>
      <c r="J1160" s="3">
        <v>11.09</v>
      </c>
      <c r="K1160" s="7">
        <f>H1160*M1160</f>
        <v>11.5275</v>
      </c>
      <c r="L1160" s="3">
        <v>1.5006766</v>
      </c>
      <c r="M1160" s="7">
        <v>1.5</v>
      </c>
      <c r="N1160" s="3"/>
      <c r="O1160" s="3">
        <v>13.31</v>
      </c>
      <c r="P1160" s="7">
        <f t="shared" si="68"/>
        <v>13.833</v>
      </c>
    </row>
    <row r="1161" spans="1:16" x14ac:dyDescent="0.25">
      <c r="A1161" s="3" t="s">
        <v>1144</v>
      </c>
      <c r="B1161" s="3" t="s">
        <v>32</v>
      </c>
      <c r="C1161" s="3" t="s">
        <v>1145</v>
      </c>
      <c r="D1161" s="3" t="s">
        <v>49</v>
      </c>
      <c r="E1161" s="3"/>
      <c r="F1161" s="7">
        <v>11.48</v>
      </c>
      <c r="G1161" s="10"/>
      <c r="H1161" s="7">
        <v>11.48</v>
      </c>
      <c r="I1161" s="32" t="e">
        <f>VLOOKUP(A1161,'Synthèse des ventes 2022'!$A$1:$C$535,3,FALSE)</f>
        <v>#N/A</v>
      </c>
      <c r="J1161" s="3">
        <v>16.559999999999999</v>
      </c>
      <c r="K1161" s="7">
        <f>H1161*M1161</f>
        <v>17.22</v>
      </c>
      <c r="L1161" s="3">
        <v>1.5</v>
      </c>
      <c r="M1161" s="7">
        <v>1.5</v>
      </c>
      <c r="N1161" s="3"/>
      <c r="O1161" s="3">
        <v>19.87</v>
      </c>
      <c r="P1161" s="7">
        <f t="shared" si="68"/>
        <v>20.663999999999998</v>
      </c>
    </row>
    <row r="1162" spans="1:16" x14ac:dyDescent="0.25">
      <c r="A1162" s="3" t="s">
        <v>1146</v>
      </c>
      <c r="B1162" s="3" t="s">
        <v>32</v>
      </c>
      <c r="C1162" s="3" t="s">
        <v>1147</v>
      </c>
      <c r="D1162" s="3" t="s">
        <v>49</v>
      </c>
      <c r="E1162" s="3"/>
      <c r="F1162" s="3">
        <v>4</v>
      </c>
      <c r="G1162" s="10"/>
      <c r="H1162" s="7">
        <v>4.37</v>
      </c>
      <c r="I1162" s="32" t="e">
        <f>VLOOKUP(A1162,'Synthèse des ventes 2022'!$A$1:$C$535,3,FALSE)</f>
        <v>#N/A</v>
      </c>
      <c r="J1162" s="3">
        <v>6</v>
      </c>
      <c r="K1162" s="7">
        <f>H1162*M1162</f>
        <v>6.5549999999999997</v>
      </c>
      <c r="L1162" s="3">
        <v>1.5</v>
      </c>
      <c r="M1162" s="7">
        <v>1.5</v>
      </c>
      <c r="N1162" s="3"/>
      <c r="O1162" s="3">
        <v>7.2</v>
      </c>
      <c r="P1162" s="7">
        <f t="shared" si="68"/>
        <v>7.8659999999999997</v>
      </c>
    </row>
    <row r="1163" spans="1:16" x14ac:dyDescent="0.25">
      <c r="A1163" s="3" t="s">
        <v>1148</v>
      </c>
      <c r="B1163" s="3" t="s">
        <v>32</v>
      </c>
      <c r="C1163" s="3" t="s">
        <v>1149</v>
      </c>
      <c r="D1163" s="3" t="s">
        <v>49</v>
      </c>
      <c r="E1163" s="3"/>
      <c r="F1163" s="3">
        <v>13.08</v>
      </c>
      <c r="G1163" s="10"/>
      <c r="H1163" s="7">
        <v>13.605</v>
      </c>
      <c r="I1163" s="32" t="e">
        <f>VLOOKUP(A1163,'Synthèse des ventes 2022'!$A$1:$C$535,3,FALSE)</f>
        <v>#N/A</v>
      </c>
      <c r="J1163" s="3">
        <v>19.62</v>
      </c>
      <c r="K1163" s="7">
        <f>H1163*M1163</f>
        <v>20.407499999999999</v>
      </c>
      <c r="L1163" s="3">
        <v>1.5</v>
      </c>
      <c r="M1163" s="7">
        <v>1.5</v>
      </c>
      <c r="N1163" s="3"/>
      <c r="O1163" s="3">
        <v>23.54</v>
      </c>
      <c r="P1163" s="7">
        <f t="shared" si="68"/>
        <v>24.488999999999997</v>
      </c>
    </row>
    <row r="1164" spans="1:16" x14ac:dyDescent="0.25">
      <c r="A1164" s="3" t="s">
        <v>1520</v>
      </c>
      <c r="B1164" s="3" t="s">
        <v>32</v>
      </c>
      <c r="C1164" s="3" t="s">
        <v>1521</v>
      </c>
      <c r="D1164" s="3" t="s">
        <v>49</v>
      </c>
      <c r="E1164" s="3"/>
      <c r="F1164" s="3">
        <v>9.86</v>
      </c>
      <c r="G1164" s="10"/>
      <c r="H1164" s="7"/>
      <c r="I1164" s="32" t="e">
        <f>VLOOKUP(A1164,'Synthèse des ventes 2022'!$A$1:$C$535,3,FALSE)</f>
        <v>#N/A</v>
      </c>
      <c r="J1164" s="3">
        <v>0</v>
      </c>
      <c r="K1164" s="7" t="str">
        <f>IF(H1164="","",H1164*L1164)</f>
        <v/>
      </c>
      <c r="L1164" s="3">
        <v>0</v>
      </c>
      <c r="M1164" s="7"/>
      <c r="N1164" s="3"/>
      <c r="O1164" s="3">
        <v>0</v>
      </c>
      <c r="P1164" s="7" t="str">
        <f t="shared" si="68"/>
        <v/>
      </c>
    </row>
    <row r="1165" spans="1:16" x14ac:dyDescent="0.25">
      <c r="A1165" s="3" t="s">
        <v>1530</v>
      </c>
      <c r="B1165" s="3" t="s">
        <v>32</v>
      </c>
      <c r="C1165" s="3" t="s">
        <v>1531</v>
      </c>
      <c r="D1165" s="3" t="s">
        <v>49</v>
      </c>
      <c r="E1165" s="3"/>
      <c r="F1165" s="3">
        <v>10.199999999999999</v>
      </c>
      <c r="G1165" s="10"/>
      <c r="H1165" s="7">
        <v>13.63</v>
      </c>
      <c r="I1165" s="32" t="e">
        <f>VLOOKUP(A1165,'Synthèse des ventes 2022'!$A$1:$C$535,3,FALSE)</f>
        <v>#N/A</v>
      </c>
      <c r="J1165" s="3">
        <v>15.3</v>
      </c>
      <c r="K1165" s="7">
        <f>H1165*M1165</f>
        <v>20.445</v>
      </c>
      <c r="L1165" s="3">
        <v>1.5</v>
      </c>
      <c r="M1165" s="7">
        <v>1.5</v>
      </c>
      <c r="N1165" s="3"/>
      <c r="O1165" s="3">
        <v>18.36</v>
      </c>
      <c r="P1165" s="7">
        <f t="shared" si="68"/>
        <v>24.533999999999999</v>
      </c>
    </row>
    <row r="1166" spans="1:16" x14ac:dyDescent="0.25">
      <c r="A1166" s="3" t="s">
        <v>1598</v>
      </c>
      <c r="B1166" s="3" t="s">
        <v>1600</v>
      </c>
      <c r="C1166" s="3" t="s">
        <v>1599</v>
      </c>
      <c r="D1166" s="3" t="s">
        <v>49</v>
      </c>
      <c r="E1166" s="3" t="s">
        <v>36</v>
      </c>
      <c r="F1166" s="3">
        <v>0.31</v>
      </c>
      <c r="G1166" s="10"/>
      <c r="H1166" s="7"/>
      <c r="I1166" s="32" t="e">
        <f>VLOOKUP(A1166,'Synthèse des ventes 2022'!$A$1:$C$535,3,FALSE)</f>
        <v>#N/A</v>
      </c>
      <c r="J1166" s="3">
        <v>0.48</v>
      </c>
      <c r="K1166" s="7" t="str">
        <f>IF(H1166="","",H1166*L1166)</f>
        <v/>
      </c>
      <c r="L1166" s="3">
        <v>1.5483871</v>
      </c>
      <c r="M1166" s="7"/>
      <c r="N1166" s="3"/>
      <c r="O1166" s="3">
        <v>0.57999999999999996</v>
      </c>
      <c r="P1166" s="7" t="str">
        <f t="shared" si="68"/>
        <v/>
      </c>
    </row>
    <row r="1167" spans="1:16" x14ac:dyDescent="0.25">
      <c r="A1167" s="3" t="s">
        <v>1601</v>
      </c>
      <c r="B1167" s="3" t="s">
        <v>32</v>
      </c>
      <c r="C1167" s="3" t="s">
        <v>1602</v>
      </c>
      <c r="D1167" s="3" t="s">
        <v>49</v>
      </c>
      <c r="E1167" s="3"/>
      <c r="F1167" s="3">
        <v>6.07</v>
      </c>
      <c r="G1167" s="10"/>
      <c r="H1167" s="7"/>
      <c r="I1167" s="32" t="e">
        <f>VLOOKUP(A1167,'Synthèse des ventes 2022'!$A$1:$C$535,3,FALSE)</f>
        <v>#N/A</v>
      </c>
      <c r="J1167" s="3">
        <v>0</v>
      </c>
      <c r="K1167" s="7" t="str">
        <f>IF(H1167="","",H1167*L1167)</f>
        <v/>
      </c>
      <c r="L1167" s="3">
        <v>0</v>
      </c>
      <c r="M1167" s="7"/>
      <c r="N1167" s="3"/>
      <c r="O1167" s="3">
        <v>0</v>
      </c>
      <c r="P1167" s="7" t="str">
        <f t="shared" si="68"/>
        <v/>
      </c>
    </row>
    <row r="1168" spans="1:16" x14ac:dyDescent="0.25">
      <c r="A1168" s="3" t="s">
        <v>1618</v>
      </c>
      <c r="B1168" s="3" t="s">
        <v>32</v>
      </c>
      <c r="C1168" s="3" t="s">
        <v>1619</v>
      </c>
      <c r="D1168" s="3" t="s">
        <v>49</v>
      </c>
      <c r="E1168" s="3" t="s">
        <v>36</v>
      </c>
      <c r="F1168" s="3">
        <v>2.13</v>
      </c>
      <c r="G1168" s="10"/>
      <c r="H1168" s="7">
        <v>2.13</v>
      </c>
      <c r="I1168" s="32" t="e">
        <f>VLOOKUP(A1168,'Synthèse des ventes 2022'!$A$1:$C$535,3,FALSE)</f>
        <v>#N/A</v>
      </c>
      <c r="J1168" s="3">
        <v>2.83</v>
      </c>
      <c r="K1168" s="7">
        <f>H1168*M1168</f>
        <v>2.8329</v>
      </c>
      <c r="L1168" s="3">
        <v>1.3286385000000001</v>
      </c>
      <c r="M1168" s="7">
        <v>1.33</v>
      </c>
      <c r="N1168" s="3"/>
      <c r="O1168" s="3">
        <v>3.4</v>
      </c>
      <c r="P1168" s="7">
        <f t="shared" si="68"/>
        <v>3.3994800000000001</v>
      </c>
    </row>
    <row r="1169" spans="1:16" x14ac:dyDescent="0.25">
      <c r="A1169" s="3" t="s">
        <v>1631</v>
      </c>
      <c r="B1169" s="3" t="s">
        <v>43</v>
      </c>
      <c r="C1169" s="3" t="s">
        <v>1632</v>
      </c>
      <c r="D1169" s="3" t="s">
        <v>49</v>
      </c>
      <c r="E1169" s="3" t="s">
        <v>562</v>
      </c>
      <c r="F1169" s="3">
        <v>5.87</v>
      </c>
      <c r="G1169" s="10"/>
      <c r="H1169" s="7">
        <v>5.87</v>
      </c>
      <c r="I1169" s="32">
        <f>VLOOKUP(A1169,'Synthèse des ventes 2022'!$A$1:$C$535,3,FALSE)</f>
        <v>7</v>
      </c>
      <c r="J1169" s="3">
        <v>219.94</v>
      </c>
      <c r="K1169" s="7">
        <f>IF(H1169="","",H1169*L1169)*25</f>
        <v>219.94000695000003</v>
      </c>
      <c r="L1169" s="3">
        <v>1.4987394000000001</v>
      </c>
      <c r="M1169" s="7">
        <v>1.5</v>
      </c>
      <c r="N1169" s="3"/>
      <c r="O1169" s="3">
        <v>263.928</v>
      </c>
      <c r="P1169" s="7">
        <f t="shared" si="68"/>
        <v>263.92800834000002</v>
      </c>
    </row>
    <row r="1170" spans="1:16" x14ac:dyDescent="0.25">
      <c r="A1170" s="3" t="s">
        <v>1633</v>
      </c>
      <c r="B1170" s="3" t="s">
        <v>43</v>
      </c>
      <c r="C1170" s="3" t="s">
        <v>1634</v>
      </c>
      <c r="D1170" s="3" t="s">
        <v>49</v>
      </c>
      <c r="E1170" s="3" t="s">
        <v>562</v>
      </c>
      <c r="F1170" s="3">
        <v>5.87</v>
      </c>
      <c r="G1170" s="10"/>
      <c r="H1170" s="7">
        <v>5.87</v>
      </c>
      <c r="I1170" s="32" t="e">
        <f>VLOOKUP(A1170,'Synthèse des ventes 2022'!$A$1:$C$535,3,FALSE)</f>
        <v>#N/A</v>
      </c>
      <c r="J1170" s="3">
        <v>439.88</v>
      </c>
      <c r="K1170" s="7">
        <f>IF(H1170="","",H1170*L1170)*50</f>
        <v>439.88001390000005</v>
      </c>
      <c r="L1170" s="3">
        <v>1.4987394000000001</v>
      </c>
      <c r="M1170" s="7">
        <v>1.5</v>
      </c>
      <c r="N1170" s="3"/>
      <c r="O1170" s="3">
        <v>527.85599999999999</v>
      </c>
      <c r="P1170" s="7">
        <f t="shared" si="68"/>
        <v>527.85601668000004</v>
      </c>
    </row>
    <row r="1171" spans="1:16" x14ac:dyDescent="0.25">
      <c r="A1171" s="3" t="s">
        <v>1635</v>
      </c>
      <c r="B1171" s="3" t="s">
        <v>32</v>
      </c>
      <c r="C1171" s="3" t="s">
        <v>1636</v>
      </c>
      <c r="D1171" s="3" t="s">
        <v>49</v>
      </c>
      <c r="E1171" s="3"/>
      <c r="F1171" s="3">
        <v>0.36</v>
      </c>
      <c r="G1171" s="10"/>
      <c r="H1171" s="7">
        <v>0.378</v>
      </c>
      <c r="I1171" s="32" t="e">
        <f>VLOOKUP(A1171,'Synthèse des ventes 2022'!$A$1:$C$535,3,FALSE)</f>
        <v>#N/A</v>
      </c>
      <c r="J1171" s="3">
        <v>0.54</v>
      </c>
      <c r="K1171" s="7">
        <f>H1171*M1171</f>
        <v>0.56699999999999995</v>
      </c>
      <c r="L1171" s="3">
        <v>1.5</v>
      </c>
      <c r="M1171" s="7">
        <v>1.5</v>
      </c>
      <c r="N1171" s="3"/>
      <c r="O1171" s="3">
        <v>0.64800000000000002</v>
      </c>
      <c r="P1171" s="7">
        <f t="shared" si="68"/>
        <v>0.68039999999999989</v>
      </c>
    </row>
    <row r="1172" spans="1:16" x14ac:dyDescent="0.25">
      <c r="A1172" s="3" t="s">
        <v>1694</v>
      </c>
      <c r="B1172" s="3" t="s">
        <v>32</v>
      </c>
      <c r="C1172" s="3" t="s">
        <v>1695</v>
      </c>
      <c r="D1172" s="3" t="s">
        <v>49</v>
      </c>
      <c r="E1172" s="3"/>
      <c r="F1172" s="3">
        <v>2.96</v>
      </c>
      <c r="G1172" s="10"/>
      <c r="H1172" s="7">
        <v>3.0760000000000001</v>
      </c>
      <c r="I1172" s="32" t="e">
        <f>VLOOKUP(A1172,'Synthèse des ventes 2022'!$A$1:$C$535,3,FALSE)</f>
        <v>#N/A</v>
      </c>
      <c r="J1172" s="3">
        <v>5.18</v>
      </c>
      <c r="K1172" s="7">
        <f>H1172*M1172</f>
        <v>5.383</v>
      </c>
      <c r="L1172" s="3">
        <v>1.75</v>
      </c>
      <c r="M1172" s="7">
        <v>1.75</v>
      </c>
      <c r="N1172" s="3"/>
      <c r="O1172" s="3">
        <v>6.2160000000000002</v>
      </c>
      <c r="P1172" s="7">
        <f t="shared" si="68"/>
        <v>6.4596</v>
      </c>
    </row>
    <row r="1173" spans="1:16" x14ac:dyDescent="0.25">
      <c r="A1173" s="3" t="s">
        <v>1717</v>
      </c>
      <c r="B1173" s="3" t="s">
        <v>20</v>
      </c>
      <c r="C1173" s="3" t="s">
        <v>1718</v>
      </c>
      <c r="D1173" s="3" t="s">
        <v>49</v>
      </c>
      <c r="E1173" s="3"/>
      <c r="F1173" s="3">
        <v>3.35</v>
      </c>
      <c r="G1173" s="10"/>
      <c r="H1173" s="7">
        <v>4.6420000000000003</v>
      </c>
      <c r="I1173" s="32">
        <f>VLOOKUP(A1173,'Synthèse des ventes 2022'!$A$1:$C$535,3,FALSE)</f>
        <v>29</v>
      </c>
      <c r="J1173" s="3">
        <v>5.0199999999999996</v>
      </c>
      <c r="K1173" s="7">
        <f>H1173*M1173</f>
        <v>6.963000000000001</v>
      </c>
      <c r="L1173" s="3">
        <v>1.4985075000000001</v>
      </c>
      <c r="M1173" s="7">
        <v>1.5</v>
      </c>
      <c r="N1173" s="3"/>
      <c r="O1173" s="3">
        <v>6.024</v>
      </c>
      <c r="P1173" s="7">
        <f t="shared" si="68"/>
        <v>8.3556000000000008</v>
      </c>
    </row>
    <row r="1174" spans="1:16" x14ac:dyDescent="0.25">
      <c r="A1174" s="3" t="s">
        <v>1723</v>
      </c>
      <c r="B1174" s="3" t="s">
        <v>32</v>
      </c>
      <c r="C1174" s="3" t="s">
        <v>1724</v>
      </c>
      <c r="D1174" s="3" t="s">
        <v>49</v>
      </c>
      <c r="E1174" s="3"/>
      <c r="F1174" s="3">
        <v>6.3150000000000004</v>
      </c>
      <c r="G1174" s="10"/>
      <c r="H1174" s="7"/>
      <c r="I1174" s="32" t="e">
        <f>VLOOKUP(A1174,'Synthèse des ventes 2022'!$A$1:$C$535,3,FALSE)</f>
        <v>#N/A</v>
      </c>
      <c r="J1174" s="3">
        <v>0</v>
      </c>
      <c r="K1174" s="7" t="str">
        <f>IF(H1174="","",H1174*L1174)</f>
        <v/>
      </c>
      <c r="L1174" s="3">
        <v>0</v>
      </c>
      <c r="M1174" s="7"/>
      <c r="N1174" s="3"/>
      <c r="O1174" s="3">
        <v>0</v>
      </c>
      <c r="P1174" s="7" t="str">
        <f t="shared" si="68"/>
        <v/>
      </c>
    </row>
    <row r="1175" spans="1:16" x14ac:dyDescent="0.25">
      <c r="A1175" s="3" t="s">
        <v>1734</v>
      </c>
      <c r="B1175" s="3" t="s">
        <v>32</v>
      </c>
      <c r="C1175" s="3" t="s">
        <v>1735</v>
      </c>
      <c r="D1175" s="3" t="s">
        <v>49</v>
      </c>
      <c r="E1175" s="3" t="s">
        <v>562</v>
      </c>
      <c r="F1175" s="3">
        <v>1.1000000000000001</v>
      </c>
      <c r="G1175" s="10"/>
      <c r="H1175" s="7">
        <v>1.1000000000000001</v>
      </c>
      <c r="I1175" s="32" t="e">
        <f>VLOOKUP(A1175,'Synthèse des ventes 2022'!$A$1:$C$535,3,FALSE)</f>
        <v>#N/A</v>
      </c>
      <c r="J1175" s="3">
        <v>1.65</v>
      </c>
      <c r="K1175" s="7">
        <f>H1175*M1175</f>
        <v>1.6500000000000001</v>
      </c>
      <c r="L1175" s="3">
        <v>1.5</v>
      </c>
      <c r="M1175" s="7">
        <v>1.5</v>
      </c>
      <c r="N1175" s="3"/>
      <c r="O1175" s="3">
        <v>1.98</v>
      </c>
      <c r="P1175" s="7">
        <f t="shared" si="68"/>
        <v>1.98</v>
      </c>
    </row>
    <row r="1176" spans="1:16" x14ac:dyDescent="0.25">
      <c r="A1176" s="3" t="s">
        <v>1752</v>
      </c>
      <c r="B1176" s="3" t="s">
        <v>32</v>
      </c>
      <c r="C1176" s="3" t="s">
        <v>1753</v>
      </c>
      <c r="D1176" s="3" t="s">
        <v>49</v>
      </c>
      <c r="E1176" s="3" t="s">
        <v>36</v>
      </c>
      <c r="F1176" s="3">
        <v>1.22</v>
      </c>
      <c r="G1176" s="10"/>
      <c r="H1176" s="7">
        <v>1.34</v>
      </c>
      <c r="I1176" s="32" t="e">
        <f>VLOOKUP(A1176,'Synthèse des ventes 2022'!$A$1:$C$535,3,FALSE)</f>
        <v>#N/A</v>
      </c>
      <c r="J1176" s="3">
        <v>1.623</v>
      </c>
      <c r="K1176" s="7">
        <f>H1176*M1176</f>
        <v>1.7822000000000002</v>
      </c>
      <c r="L1176" s="3">
        <v>1.33</v>
      </c>
      <c r="M1176" s="7">
        <v>1.33</v>
      </c>
      <c r="N1176" s="3"/>
      <c r="O1176" s="3">
        <v>1.948</v>
      </c>
      <c r="P1176" s="7">
        <f t="shared" si="68"/>
        <v>2.1386400000000001</v>
      </c>
    </row>
    <row r="1177" spans="1:16" x14ac:dyDescent="0.25">
      <c r="A1177" s="3" t="s">
        <v>1977</v>
      </c>
      <c r="B1177" s="3" t="s">
        <v>32</v>
      </c>
      <c r="C1177" s="3" t="s">
        <v>1978</v>
      </c>
      <c r="D1177" s="3" t="s">
        <v>49</v>
      </c>
      <c r="E1177" s="3"/>
      <c r="F1177" s="3">
        <v>1.34</v>
      </c>
      <c r="G1177" s="10"/>
      <c r="H1177" s="7"/>
      <c r="I1177" s="32" t="e">
        <f>VLOOKUP(A1177,'Synthèse des ventes 2022'!$A$1:$C$535,3,FALSE)</f>
        <v>#N/A</v>
      </c>
      <c r="J1177" s="3">
        <v>1.782</v>
      </c>
      <c r="K1177" s="7" t="str">
        <f>IF(H1177="","",H1177*L1177)</f>
        <v/>
      </c>
      <c r="L1177" s="3">
        <v>1.33</v>
      </c>
      <c r="M1177" s="7"/>
      <c r="N1177" s="3"/>
      <c r="O1177" s="3">
        <v>2.1379999999999999</v>
      </c>
      <c r="P1177" s="7" t="str">
        <f t="shared" si="68"/>
        <v/>
      </c>
    </row>
    <row r="1178" spans="1:16" x14ac:dyDescent="0.25">
      <c r="A1178" s="3" t="s">
        <v>2066</v>
      </c>
      <c r="B1178" s="3" t="s">
        <v>32</v>
      </c>
      <c r="C1178" s="3" t="s">
        <v>2067</v>
      </c>
      <c r="D1178" s="3" t="s">
        <v>49</v>
      </c>
      <c r="E1178" s="3">
        <v>1</v>
      </c>
      <c r="F1178" s="3">
        <v>0</v>
      </c>
      <c r="G1178" s="10"/>
      <c r="H1178" s="7">
        <v>1.18</v>
      </c>
      <c r="I1178" s="32" t="e">
        <f>VLOOKUP(A1178,'Synthèse des ventes 2022'!$A$1:$C$535,3,FALSE)</f>
        <v>#N/A</v>
      </c>
      <c r="J1178" s="3">
        <v>1.1299999999999999</v>
      </c>
      <c r="K1178" s="7">
        <f>H1178*M1178</f>
        <v>1.77</v>
      </c>
      <c r="L1178" s="3">
        <v>0</v>
      </c>
      <c r="M1178" s="7">
        <v>1.5</v>
      </c>
      <c r="N1178" s="3"/>
      <c r="O1178" s="3">
        <v>1.3560000000000001</v>
      </c>
      <c r="P1178" s="7">
        <f t="shared" si="68"/>
        <v>2.1240000000000001</v>
      </c>
    </row>
    <row r="1179" spans="1:16" x14ac:dyDescent="0.25">
      <c r="A1179" s="3" t="s">
        <v>2164</v>
      </c>
      <c r="B1179" s="3" t="s">
        <v>20</v>
      </c>
      <c r="C1179" s="3" t="s">
        <v>2165</v>
      </c>
      <c r="D1179" s="3" t="s">
        <v>49</v>
      </c>
      <c r="E1179" s="3">
        <v>1</v>
      </c>
      <c r="F1179" s="3">
        <v>2.218</v>
      </c>
      <c r="G1179" s="10"/>
      <c r="H1179" s="7">
        <v>2.218</v>
      </c>
      <c r="I1179" s="32" t="e">
        <f>VLOOKUP(A1179,'Synthèse des ventes 2022'!$A$1:$C$535,3,FALSE)</f>
        <v>#N/A</v>
      </c>
      <c r="J1179" s="3">
        <v>4.4359999999999999</v>
      </c>
      <c r="K1179" s="7">
        <f>H1179*M1179</f>
        <v>4.4359999999999999</v>
      </c>
      <c r="L1179" s="3">
        <v>2</v>
      </c>
      <c r="M1179" s="7">
        <v>2</v>
      </c>
      <c r="N1179" s="3"/>
      <c r="O1179" s="3">
        <v>5.3230000000000004</v>
      </c>
      <c r="P1179" s="7">
        <f t="shared" si="68"/>
        <v>5.3231999999999999</v>
      </c>
    </row>
    <row r="1180" spans="1:16" x14ac:dyDescent="0.25">
      <c r="A1180" s="3" t="s">
        <v>2198</v>
      </c>
      <c r="B1180" s="3" t="s">
        <v>20</v>
      </c>
      <c r="C1180" s="3" t="s">
        <v>2199</v>
      </c>
      <c r="D1180" s="3" t="s">
        <v>49</v>
      </c>
      <c r="E1180" s="3"/>
      <c r="F1180" s="3">
        <v>0.59299999999999997</v>
      </c>
      <c r="G1180" s="10"/>
      <c r="H1180" s="7">
        <v>0.59299999999999997</v>
      </c>
      <c r="I1180" s="32">
        <f>VLOOKUP(A1180,'Synthèse des ventes 2022'!$A$1:$C$535,3,FALSE)</f>
        <v>1</v>
      </c>
      <c r="J1180" s="3">
        <v>0.89</v>
      </c>
      <c r="K1180" s="7">
        <f>H1180*M1180</f>
        <v>0.88949999999999996</v>
      </c>
      <c r="L1180" s="3">
        <v>1.5008432</v>
      </c>
      <c r="M1180" s="7">
        <v>1.5</v>
      </c>
      <c r="N1180" s="3"/>
      <c r="O1180" s="3">
        <v>1.0680000000000001</v>
      </c>
      <c r="P1180" s="7">
        <f t="shared" si="68"/>
        <v>1.0673999999999999</v>
      </c>
    </row>
    <row r="1181" spans="1:16" x14ac:dyDescent="0.25">
      <c r="A1181" s="3" t="s">
        <v>2237</v>
      </c>
      <c r="B1181" s="3" t="s">
        <v>20</v>
      </c>
      <c r="C1181" s="3" t="s">
        <v>2238</v>
      </c>
      <c r="D1181" s="3" t="s">
        <v>49</v>
      </c>
      <c r="E1181" s="3"/>
      <c r="F1181" s="3">
        <v>13.01</v>
      </c>
      <c r="G1181" s="10"/>
      <c r="H1181" s="7"/>
      <c r="I1181" s="32" t="e">
        <f>VLOOKUP(A1181,'Synthèse des ventes 2022'!$A$1:$C$535,3,FALSE)</f>
        <v>#N/A</v>
      </c>
      <c r="J1181" s="3">
        <v>17.564</v>
      </c>
      <c r="K1181" s="7" t="str">
        <f>IF(H1181="","",H1181*L1181)</f>
        <v/>
      </c>
      <c r="L1181" s="3">
        <v>1.3500384000000001</v>
      </c>
      <c r="M1181" s="7"/>
      <c r="N1181" s="3"/>
      <c r="O1181" s="3">
        <v>21.077000000000002</v>
      </c>
      <c r="P1181" s="7" t="str">
        <f t="shared" si="68"/>
        <v/>
      </c>
    </row>
    <row r="1182" spans="1:16" x14ac:dyDescent="0.25">
      <c r="A1182" s="3" t="s">
        <v>2468</v>
      </c>
      <c r="B1182" s="3" t="s">
        <v>20</v>
      </c>
      <c r="C1182" s="3" t="s">
        <v>2469</v>
      </c>
      <c r="D1182" s="3" t="s">
        <v>49</v>
      </c>
      <c r="E1182" s="3"/>
      <c r="F1182" s="3">
        <v>0.97199999999999998</v>
      </c>
      <c r="G1182" s="10"/>
      <c r="H1182" s="7">
        <v>0.97199999999999998</v>
      </c>
      <c r="I1182" s="32" t="e">
        <f>VLOOKUP(A1182,'Synthèse des ventes 2022'!$A$1:$C$535,3,FALSE)</f>
        <v>#N/A</v>
      </c>
      <c r="J1182" s="3">
        <v>1.3120000000000001</v>
      </c>
      <c r="K1182" s="7">
        <f>H1182*M1182</f>
        <v>1.3122</v>
      </c>
      <c r="L1182" s="3">
        <v>1.35</v>
      </c>
      <c r="M1182" s="7">
        <v>1.35</v>
      </c>
      <c r="N1182" s="3"/>
      <c r="O1182" s="3">
        <v>1.5740000000000001</v>
      </c>
      <c r="P1182" s="7">
        <f t="shared" si="68"/>
        <v>1.57464</v>
      </c>
    </row>
    <row r="1183" spans="1:16" x14ac:dyDescent="0.25">
      <c r="A1183" s="3" t="s">
        <v>2476</v>
      </c>
      <c r="B1183" s="3"/>
      <c r="C1183" s="3" t="s">
        <v>2477</v>
      </c>
      <c r="D1183" s="3" t="s">
        <v>49</v>
      </c>
      <c r="E1183" s="3"/>
      <c r="F1183" s="3">
        <v>0.25</v>
      </c>
      <c r="G1183" s="10"/>
      <c r="H1183" s="7"/>
      <c r="I1183" s="32" t="e">
        <f>VLOOKUP(A1183,'Synthèse des ventes 2022'!$A$1:$C$535,3,FALSE)</f>
        <v>#N/A</v>
      </c>
      <c r="J1183" s="3">
        <v>0</v>
      </c>
      <c r="K1183" s="7" t="str">
        <f>IF(H1183="","",H1183*L1183)</f>
        <v/>
      </c>
      <c r="L1183" s="3">
        <v>0</v>
      </c>
      <c r="M1183" s="7"/>
      <c r="N1183" s="3"/>
      <c r="O1183" s="3">
        <v>0</v>
      </c>
      <c r="P1183" s="7" t="str">
        <f t="shared" si="68"/>
        <v/>
      </c>
    </row>
    <row r="1184" spans="1:16" x14ac:dyDescent="0.25">
      <c r="A1184" s="3" t="s">
        <v>2535</v>
      </c>
      <c r="B1184" s="3" t="s">
        <v>32</v>
      </c>
      <c r="C1184" s="3" t="s">
        <v>2536</v>
      </c>
      <c r="D1184" s="3" t="s">
        <v>49</v>
      </c>
      <c r="E1184" s="3"/>
      <c r="F1184" s="3">
        <v>0.85</v>
      </c>
      <c r="G1184" s="10"/>
      <c r="H1184" s="7">
        <v>0.85</v>
      </c>
      <c r="I1184" s="32" t="e">
        <f>VLOOKUP(A1184,'Synthèse des ventes 2022'!$A$1:$C$535,3,FALSE)</f>
        <v>#N/A</v>
      </c>
      <c r="J1184" s="3">
        <v>1.131</v>
      </c>
      <c r="K1184" s="7">
        <f t="shared" ref="K1184:K1206" si="69">H1184*M1184</f>
        <v>1.1305000000000001</v>
      </c>
      <c r="L1184" s="3">
        <v>1.33</v>
      </c>
      <c r="M1184" s="7">
        <v>1.33</v>
      </c>
      <c r="N1184" s="3"/>
      <c r="O1184" s="3">
        <v>1.357</v>
      </c>
      <c r="P1184" s="7">
        <f t="shared" si="68"/>
        <v>1.3566</v>
      </c>
    </row>
    <row r="1185" spans="1:16" x14ac:dyDescent="0.25">
      <c r="A1185" s="3" t="s">
        <v>2537</v>
      </c>
      <c r="B1185" s="3" t="s">
        <v>32</v>
      </c>
      <c r="C1185" s="3" t="s">
        <v>2538</v>
      </c>
      <c r="D1185" s="3" t="s">
        <v>49</v>
      </c>
      <c r="E1185" s="3"/>
      <c r="F1185" s="3">
        <v>2.08</v>
      </c>
      <c r="G1185" s="10"/>
      <c r="H1185" s="7">
        <v>2.08</v>
      </c>
      <c r="I1185" s="32" t="e">
        <f>VLOOKUP(A1185,'Synthèse des ventes 2022'!$A$1:$C$535,3,FALSE)</f>
        <v>#N/A</v>
      </c>
      <c r="J1185" s="3">
        <v>2.766</v>
      </c>
      <c r="K1185" s="7">
        <f t="shared" si="69"/>
        <v>2.7664000000000004</v>
      </c>
      <c r="L1185" s="3">
        <v>1.33</v>
      </c>
      <c r="M1185" s="7">
        <v>1.33</v>
      </c>
      <c r="N1185" s="3"/>
      <c r="O1185" s="3">
        <v>3.319</v>
      </c>
      <c r="P1185" s="7">
        <f t="shared" si="68"/>
        <v>3.3196800000000004</v>
      </c>
    </row>
    <row r="1186" spans="1:16" x14ac:dyDescent="0.25">
      <c r="A1186" s="3" t="s">
        <v>2539</v>
      </c>
      <c r="B1186" s="3" t="s">
        <v>32</v>
      </c>
      <c r="C1186" s="3" t="s">
        <v>2540</v>
      </c>
      <c r="D1186" s="3" t="s">
        <v>49</v>
      </c>
      <c r="E1186" s="3"/>
      <c r="F1186" s="3">
        <v>3.92</v>
      </c>
      <c r="G1186" s="10"/>
      <c r="H1186" s="7">
        <v>3.92</v>
      </c>
      <c r="I1186" s="32" t="e">
        <f>VLOOKUP(A1186,'Synthèse des ventes 2022'!$A$1:$C$535,3,FALSE)</f>
        <v>#N/A</v>
      </c>
      <c r="J1186" s="3">
        <v>5.2140000000000004</v>
      </c>
      <c r="K1186" s="7">
        <f t="shared" si="69"/>
        <v>5.2136000000000005</v>
      </c>
      <c r="L1186" s="3">
        <v>1.33</v>
      </c>
      <c r="M1186" s="7">
        <v>1.33</v>
      </c>
      <c r="N1186" s="3"/>
      <c r="O1186" s="3">
        <v>6.2569999999999997</v>
      </c>
      <c r="P1186" s="7">
        <f t="shared" si="68"/>
        <v>6.2563200000000005</v>
      </c>
    </row>
    <row r="1187" spans="1:16" x14ac:dyDescent="0.25">
      <c r="A1187" s="3" t="s">
        <v>2541</v>
      </c>
      <c r="B1187" s="3" t="s">
        <v>32</v>
      </c>
      <c r="C1187" s="3" t="s">
        <v>2542</v>
      </c>
      <c r="D1187" s="3" t="s">
        <v>49</v>
      </c>
      <c r="E1187" s="3"/>
      <c r="F1187" s="3">
        <v>3.69</v>
      </c>
      <c r="G1187" s="10"/>
      <c r="H1187" s="7">
        <v>3.69</v>
      </c>
      <c r="I1187" s="32" t="e">
        <f>VLOOKUP(A1187,'Synthèse des ventes 2022'!$A$1:$C$535,3,FALSE)</f>
        <v>#N/A</v>
      </c>
      <c r="J1187" s="3">
        <v>4.9080000000000004</v>
      </c>
      <c r="K1187" s="7">
        <f t="shared" si="69"/>
        <v>4.9077000000000002</v>
      </c>
      <c r="L1187" s="3">
        <v>1.33</v>
      </c>
      <c r="M1187" s="7">
        <v>1.33</v>
      </c>
      <c r="N1187" s="3"/>
      <c r="O1187" s="3">
        <v>5.89</v>
      </c>
      <c r="P1187" s="7">
        <f t="shared" si="68"/>
        <v>5.88924</v>
      </c>
    </row>
    <row r="1188" spans="1:16" x14ac:dyDescent="0.25">
      <c r="A1188" s="3" t="s">
        <v>2543</v>
      </c>
      <c r="B1188" s="3" t="s">
        <v>32</v>
      </c>
      <c r="C1188" s="3" t="s">
        <v>2544</v>
      </c>
      <c r="D1188" s="3" t="s">
        <v>49</v>
      </c>
      <c r="E1188" s="3"/>
      <c r="F1188" s="3">
        <v>5.41</v>
      </c>
      <c r="G1188" s="10"/>
      <c r="H1188" s="7">
        <v>5.41</v>
      </c>
      <c r="I1188" s="32" t="e">
        <f>VLOOKUP(A1188,'Synthèse des ventes 2022'!$A$1:$C$535,3,FALSE)</f>
        <v>#N/A</v>
      </c>
      <c r="J1188" s="3">
        <v>7.1950000000000003</v>
      </c>
      <c r="K1188" s="7">
        <f t="shared" si="69"/>
        <v>7.1953000000000005</v>
      </c>
      <c r="L1188" s="3">
        <v>1.33</v>
      </c>
      <c r="M1188" s="7">
        <v>1.33</v>
      </c>
      <c r="N1188" s="3"/>
      <c r="O1188" s="3">
        <v>8.6340000000000003</v>
      </c>
      <c r="P1188" s="7">
        <f t="shared" si="68"/>
        <v>8.6343600000000009</v>
      </c>
    </row>
    <row r="1189" spans="1:16" x14ac:dyDescent="0.25">
      <c r="A1189" s="3" t="s">
        <v>2545</v>
      </c>
      <c r="B1189" s="3" t="s">
        <v>32</v>
      </c>
      <c r="C1189" s="3" t="s">
        <v>2546</v>
      </c>
      <c r="D1189" s="3" t="s">
        <v>49</v>
      </c>
      <c r="E1189" s="3"/>
      <c r="F1189" s="3">
        <v>4.78</v>
      </c>
      <c r="G1189" s="10"/>
      <c r="H1189" s="7">
        <v>5.1559999999999997</v>
      </c>
      <c r="I1189" s="32" t="e">
        <f>VLOOKUP(A1189,'Synthèse des ventes 2022'!$A$1:$C$535,3,FALSE)</f>
        <v>#N/A</v>
      </c>
      <c r="J1189" s="3">
        <v>6.3570000000000002</v>
      </c>
      <c r="K1189" s="7">
        <f t="shared" si="69"/>
        <v>6.8574799999999998</v>
      </c>
      <c r="L1189" s="3">
        <v>1.33</v>
      </c>
      <c r="M1189" s="7">
        <v>1.33</v>
      </c>
      <c r="N1189" s="3"/>
      <c r="O1189" s="3">
        <v>7.6280000000000001</v>
      </c>
      <c r="P1189" s="7">
        <f t="shared" si="68"/>
        <v>8.2289759999999994</v>
      </c>
    </row>
    <row r="1190" spans="1:16" x14ac:dyDescent="0.25">
      <c r="A1190" s="3" t="s">
        <v>2547</v>
      </c>
      <c r="B1190" s="3" t="s">
        <v>32</v>
      </c>
      <c r="C1190" s="3" t="s">
        <v>2548</v>
      </c>
      <c r="D1190" s="3" t="s">
        <v>49</v>
      </c>
      <c r="E1190" s="3"/>
      <c r="F1190" s="3">
        <v>1.63</v>
      </c>
      <c r="G1190" s="10"/>
      <c r="H1190" s="7">
        <v>1.63</v>
      </c>
      <c r="I1190" s="32" t="e">
        <f>VLOOKUP(A1190,'Synthèse des ventes 2022'!$A$1:$C$535,3,FALSE)</f>
        <v>#N/A</v>
      </c>
      <c r="J1190" s="3">
        <v>2.1680000000000001</v>
      </c>
      <c r="K1190" s="7">
        <f t="shared" si="69"/>
        <v>2.1678999999999999</v>
      </c>
      <c r="L1190" s="3">
        <v>1.33</v>
      </c>
      <c r="M1190" s="7">
        <v>1.33</v>
      </c>
      <c r="N1190" s="3"/>
      <c r="O1190" s="3">
        <v>2.6019999999999999</v>
      </c>
      <c r="P1190" s="7">
        <f t="shared" si="68"/>
        <v>2.60148</v>
      </c>
    </row>
    <row r="1191" spans="1:16" x14ac:dyDescent="0.25">
      <c r="A1191" s="3" t="s">
        <v>2560</v>
      </c>
      <c r="B1191" s="3" t="s">
        <v>32</v>
      </c>
      <c r="C1191" s="3" t="s">
        <v>2549</v>
      </c>
      <c r="D1191" s="3" t="s">
        <v>49</v>
      </c>
      <c r="E1191" s="3"/>
      <c r="F1191" s="3">
        <v>2.2000000000000002</v>
      </c>
      <c r="G1191" s="10"/>
      <c r="H1191" s="7">
        <v>2.2200000000000002</v>
      </c>
      <c r="I1191" s="32" t="e">
        <f>VLOOKUP(A1191,'Synthèse des ventes 2022'!$A$1:$C$535,3,FALSE)</f>
        <v>#N/A</v>
      </c>
      <c r="J1191" s="3">
        <v>2.9260000000000002</v>
      </c>
      <c r="K1191" s="7">
        <f t="shared" si="69"/>
        <v>2.9526000000000003</v>
      </c>
      <c r="L1191" s="3">
        <v>1.33</v>
      </c>
      <c r="M1191" s="7">
        <v>1.33</v>
      </c>
      <c r="N1191" s="3"/>
      <c r="O1191" s="3">
        <v>3.5110000000000001</v>
      </c>
      <c r="P1191" s="7">
        <f t="shared" si="68"/>
        <v>3.5431200000000005</v>
      </c>
    </row>
    <row r="1192" spans="1:16" x14ac:dyDescent="0.25">
      <c r="A1192" t="s">
        <v>2591</v>
      </c>
      <c r="B1192" t="s">
        <v>32</v>
      </c>
      <c r="C1192" t="s">
        <v>2592</v>
      </c>
      <c r="D1192" t="s">
        <v>2593</v>
      </c>
      <c r="E1192">
        <v>1</v>
      </c>
      <c r="F1192">
        <v>19.100000000000001</v>
      </c>
      <c r="H1192" s="6">
        <f t="shared" ref="H1192:H1200" si="70">F1192</f>
        <v>19.100000000000001</v>
      </c>
      <c r="I1192" s="31" t="e">
        <f>VLOOKUP(A1192,'Synthèse des ventes 2022'!$A$1:$C$535,3,FALSE)</f>
        <v>#N/A</v>
      </c>
      <c r="J1192">
        <v>28.65</v>
      </c>
      <c r="K1192" s="6">
        <f t="shared" si="69"/>
        <v>28.650000000000002</v>
      </c>
      <c r="L1192">
        <v>1.5</v>
      </c>
      <c r="M1192" s="6">
        <v>1.5</v>
      </c>
      <c r="O1192">
        <v>34.380000000000003</v>
      </c>
      <c r="P1192" s="6">
        <f t="shared" si="68"/>
        <v>34.380000000000003</v>
      </c>
    </row>
    <row r="1193" spans="1:16" x14ac:dyDescent="0.25">
      <c r="A1193" t="s">
        <v>2594</v>
      </c>
      <c r="B1193" t="s">
        <v>32</v>
      </c>
      <c r="C1193" t="s">
        <v>2595</v>
      </c>
      <c r="D1193" t="s">
        <v>2593</v>
      </c>
      <c r="E1193">
        <v>1</v>
      </c>
      <c r="F1193">
        <v>21.82</v>
      </c>
      <c r="H1193" s="6">
        <f t="shared" si="70"/>
        <v>21.82</v>
      </c>
      <c r="I1193" s="31" t="e">
        <f>VLOOKUP(A1193,'Synthèse des ventes 2022'!$A$1:$C$535,3,FALSE)</f>
        <v>#N/A</v>
      </c>
      <c r="J1193">
        <v>32.729999999999997</v>
      </c>
      <c r="K1193" s="6">
        <f t="shared" si="69"/>
        <v>32.730000000000004</v>
      </c>
      <c r="L1193">
        <v>1.5</v>
      </c>
      <c r="M1193" s="6">
        <v>1.5</v>
      </c>
      <c r="O1193">
        <v>39.276000000000003</v>
      </c>
      <c r="P1193" s="6">
        <f t="shared" si="68"/>
        <v>39.276000000000003</v>
      </c>
    </row>
    <row r="1194" spans="1:16" x14ac:dyDescent="0.25">
      <c r="A1194" t="s">
        <v>15</v>
      </c>
      <c r="B1194" t="s">
        <v>20</v>
      </c>
      <c r="C1194" t="s">
        <v>16</v>
      </c>
      <c r="D1194" t="s">
        <v>17</v>
      </c>
      <c r="E1194">
        <v>1</v>
      </c>
      <c r="F1194">
        <v>22</v>
      </c>
      <c r="H1194" s="6">
        <f t="shared" si="70"/>
        <v>22</v>
      </c>
      <c r="I1194" s="31">
        <f>VLOOKUP(A1194,'Synthèse des ventes 2022'!$A$1:$C$535,3,FALSE)</f>
        <v>2338</v>
      </c>
      <c r="J1194">
        <v>34.1</v>
      </c>
      <c r="K1194" s="6">
        <f t="shared" si="69"/>
        <v>34.1</v>
      </c>
      <c r="L1194">
        <v>1.55</v>
      </c>
      <c r="M1194" s="6">
        <v>1.55</v>
      </c>
      <c r="O1194">
        <v>40.92</v>
      </c>
      <c r="P1194" s="6">
        <f t="shared" si="68"/>
        <v>40.92</v>
      </c>
    </row>
    <row r="1195" spans="1:16" x14ac:dyDescent="0.25">
      <c r="A1195">
        <v>402092</v>
      </c>
      <c r="B1195" t="s">
        <v>32</v>
      </c>
      <c r="C1195" t="s">
        <v>888</v>
      </c>
      <c r="D1195" t="s">
        <v>889</v>
      </c>
      <c r="F1195">
        <v>7.5</v>
      </c>
      <c r="H1195" s="6">
        <f t="shared" si="70"/>
        <v>7.5</v>
      </c>
      <c r="I1195" s="31" t="e">
        <f>VLOOKUP(A1195,'Synthèse des ventes 2022'!$A$1:$C$535,3,FALSE)</f>
        <v>#N/A</v>
      </c>
      <c r="J1195">
        <v>15</v>
      </c>
      <c r="K1195" s="6">
        <f t="shared" si="69"/>
        <v>15</v>
      </c>
      <c r="L1195">
        <v>2</v>
      </c>
      <c r="M1195" s="6">
        <v>2</v>
      </c>
      <c r="O1195">
        <v>18</v>
      </c>
      <c r="P1195" s="6">
        <f t="shared" si="68"/>
        <v>18</v>
      </c>
    </row>
    <row r="1196" spans="1:16" x14ac:dyDescent="0.25">
      <c r="A1196">
        <v>401110</v>
      </c>
      <c r="B1196" t="s">
        <v>32</v>
      </c>
      <c r="C1196" t="s">
        <v>890</v>
      </c>
      <c r="D1196" t="s">
        <v>889</v>
      </c>
      <c r="F1196">
        <v>1.8</v>
      </c>
      <c r="H1196" s="6">
        <f t="shared" si="70"/>
        <v>1.8</v>
      </c>
      <c r="I1196" s="31" t="e">
        <f>VLOOKUP(A1196,'Synthèse des ventes 2022'!$A$1:$C$535,3,FALSE)</f>
        <v>#N/A</v>
      </c>
      <c r="J1196">
        <v>6.3</v>
      </c>
      <c r="K1196" s="6">
        <f t="shared" si="69"/>
        <v>6.3</v>
      </c>
      <c r="L1196">
        <v>3.5</v>
      </c>
      <c r="M1196" s="6">
        <v>3.5</v>
      </c>
      <c r="O1196">
        <v>7.56</v>
      </c>
      <c r="P1196" s="6">
        <f t="shared" si="68"/>
        <v>7.56</v>
      </c>
    </row>
    <row r="1197" spans="1:16" x14ac:dyDescent="0.25">
      <c r="A1197">
        <v>430310</v>
      </c>
      <c r="B1197" t="s">
        <v>32</v>
      </c>
      <c r="C1197" t="s">
        <v>900</v>
      </c>
      <c r="D1197" t="s">
        <v>889</v>
      </c>
      <c r="F1197">
        <v>238</v>
      </c>
      <c r="H1197" s="6">
        <f t="shared" si="70"/>
        <v>238</v>
      </c>
      <c r="I1197" s="31" t="e">
        <f>VLOOKUP(A1197,'Synthèse des ventes 2022'!$A$1:$C$535,3,FALSE)</f>
        <v>#N/A</v>
      </c>
      <c r="J1197">
        <v>297.5</v>
      </c>
      <c r="K1197" s="6">
        <f t="shared" si="69"/>
        <v>297.5</v>
      </c>
      <c r="L1197">
        <v>1.25</v>
      </c>
      <c r="M1197" s="6">
        <v>1.25</v>
      </c>
      <c r="O1197">
        <v>357</v>
      </c>
      <c r="P1197" s="6">
        <f t="shared" si="68"/>
        <v>357</v>
      </c>
    </row>
    <row r="1198" spans="1:16" x14ac:dyDescent="0.25">
      <c r="A1198">
        <v>450020</v>
      </c>
      <c r="B1198" t="s">
        <v>32</v>
      </c>
      <c r="C1198" t="s">
        <v>901</v>
      </c>
      <c r="D1198" t="s">
        <v>889</v>
      </c>
      <c r="F1198">
        <v>8</v>
      </c>
      <c r="H1198" s="6">
        <f t="shared" si="70"/>
        <v>8</v>
      </c>
      <c r="I1198" s="31" t="e">
        <f>VLOOKUP(A1198,'Synthèse des ventes 2022'!$A$1:$C$535,3,FALSE)</f>
        <v>#N/A</v>
      </c>
      <c r="J1198">
        <v>10</v>
      </c>
      <c r="K1198" s="6">
        <f t="shared" si="69"/>
        <v>10</v>
      </c>
      <c r="L1198">
        <v>1.25</v>
      </c>
      <c r="M1198" s="6">
        <v>1.25</v>
      </c>
      <c r="O1198">
        <v>12</v>
      </c>
      <c r="P1198" s="6">
        <f t="shared" si="68"/>
        <v>12</v>
      </c>
    </row>
    <row r="1199" spans="1:16" x14ac:dyDescent="0.25">
      <c r="A1199">
        <v>415050</v>
      </c>
      <c r="B1199" t="s">
        <v>32</v>
      </c>
      <c r="C1199" t="s">
        <v>904</v>
      </c>
      <c r="D1199" t="s">
        <v>889</v>
      </c>
      <c r="F1199">
        <v>400</v>
      </c>
      <c r="H1199" s="6">
        <f t="shared" si="70"/>
        <v>400</v>
      </c>
      <c r="I1199" s="31" t="e">
        <f>VLOOKUP(A1199,'Synthèse des ventes 2022'!$A$1:$C$535,3,FALSE)</f>
        <v>#N/A</v>
      </c>
      <c r="J1199">
        <v>500</v>
      </c>
      <c r="K1199" s="6">
        <f t="shared" si="69"/>
        <v>500</v>
      </c>
      <c r="L1199">
        <v>1.25</v>
      </c>
      <c r="M1199" s="6">
        <v>1.25</v>
      </c>
      <c r="O1199">
        <v>600</v>
      </c>
      <c r="P1199" s="6">
        <f t="shared" si="68"/>
        <v>600</v>
      </c>
    </row>
    <row r="1200" spans="1:16" x14ac:dyDescent="0.25">
      <c r="A1200">
        <v>415015</v>
      </c>
      <c r="B1200" t="s">
        <v>32</v>
      </c>
      <c r="C1200" t="s">
        <v>905</v>
      </c>
      <c r="D1200" t="s">
        <v>889</v>
      </c>
      <c r="F1200">
        <v>790</v>
      </c>
      <c r="H1200" s="6">
        <f t="shared" si="70"/>
        <v>790</v>
      </c>
      <c r="I1200" s="31" t="e">
        <f>VLOOKUP(A1200,'Synthèse des ventes 2022'!$A$1:$C$535,3,FALSE)</f>
        <v>#N/A</v>
      </c>
      <c r="J1200">
        <v>987.5</v>
      </c>
      <c r="K1200" s="6">
        <f t="shared" si="69"/>
        <v>987.5</v>
      </c>
      <c r="L1200">
        <v>1.25</v>
      </c>
      <c r="M1200" s="6">
        <v>1.25</v>
      </c>
      <c r="O1200" s="1">
        <v>1185</v>
      </c>
      <c r="P1200" s="11">
        <f t="shared" si="68"/>
        <v>1185</v>
      </c>
    </row>
    <row r="1201" spans="1:16" x14ac:dyDescent="0.25">
      <c r="A1201" s="3" t="s">
        <v>1168</v>
      </c>
      <c r="B1201" s="3" t="s">
        <v>20</v>
      </c>
      <c r="C1201" s="3" t="s">
        <v>1169</v>
      </c>
      <c r="D1201" s="3" t="s">
        <v>1170</v>
      </c>
      <c r="E1201" s="3" t="s">
        <v>1171</v>
      </c>
      <c r="F1201" s="3">
        <v>7.4</v>
      </c>
      <c r="G1201" s="10"/>
      <c r="H1201" s="7">
        <v>7.77</v>
      </c>
      <c r="I1201" s="32">
        <f>VLOOKUP(A1201,'Synthèse des ventes 2022'!$A$1:$C$535,3,FALSE)</f>
        <v>477.8</v>
      </c>
      <c r="J1201" s="3">
        <v>11.1</v>
      </c>
      <c r="K1201" s="7">
        <f t="shared" si="69"/>
        <v>11.654999999999999</v>
      </c>
      <c r="L1201" s="3">
        <v>1.5</v>
      </c>
      <c r="M1201" s="7">
        <v>1.5</v>
      </c>
      <c r="N1201" s="3"/>
      <c r="O1201" s="3">
        <v>13.32</v>
      </c>
      <c r="P1201" s="7">
        <f t="shared" si="68"/>
        <v>13.985999999999999</v>
      </c>
    </row>
    <row r="1202" spans="1:16" x14ac:dyDescent="0.25">
      <c r="A1202" s="3" t="s">
        <v>1172</v>
      </c>
      <c r="B1202" s="3" t="s">
        <v>20</v>
      </c>
      <c r="C1202" s="3" t="s">
        <v>1173</v>
      </c>
      <c r="D1202" s="3" t="s">
        <v>1170</v>
      </c>
      <c r="E1202" s="3" t="s">
        <v>36</v>
      </c>
      <c r="F1202" s="3">
        <v>9.6999999999999993</v>
      </c>
      <c r="G1202" s="10"/>
      <c r="H1202" s="7">
        <v>9.6999999999999993</v>
      </c>
      <c r="I1202" s="32">
        <f>VLOOKUP(A1202,'Synthèse des ventes 2022'!$A$1:$C$535,3,FALSE)</f>
        <v>393</v>
      </c>
      <c r="J1202" s="3">
        <v>14.03</v>
      </c>
      <c r="K1202" s="7">
        <f t="shared" si="69"/>
        <v>14.549999999999999</v>
      </c>
      <c r="L1202" s="3">
        <v>1.4463918</v>
      </c>
      <c r="M1202" s="7">
        <v>1.5</v>
      </c>
      <c r="N1202" s="3"/>
      <c r="O1202" s="3">
        <v>16.84</v>
      </c>
      <c r="P1202" s="7">
        <f t="shared" si="68"/>
        <v>17.459999999999997</v>
      </c>
    </row>
    <row r="1203" spans="1:16" x14ac:dyDescent="0.25">
      <c r="A1203" s="3" t="s">
        <v>1174</v>
      </c>
      <c r="B1203" s="3" t="s">
        <v>20</v>
      </c>
      <c r="C1203" s="3" t="s">
        <v>1175</v>
      </c>
      <c r="D1203" s="3" t="s">
        <v>1170</v>
      </c>
      <c r="E1203" s="3" t="s">
        <v>36</v>
      </c>
      <c r="F1203" s="3">
        <v>8.26</v>
      </c>
      <c r="G1203" s="10"/>
      <c r="H1203" s="7">
        <v>9.1</v>
      </c>
      <c r="I1203" s="32">
        <f>VLOOKUP(A1203,'Synthèse des ventes 2022'!$A$1:$C$535,3,FALSE)</f>
        <v>8</v>
      </c>
      <c r="J1203" s="3">
        <v>12.39</v>
      </c>
      <c r="K1203" s="7">
        <f>H1203*M1203/1.8</f>
        <v>13.65</v>
      </c>
      <c r="L1203" s="3">
        <v>2.7</v>
      </c>
      <c r="M1203" s="7">
        <v>2.7</v>
      </c>
      <c r="N1203" s="3"/>
      <c r="O1203" s="3">
        <v>14.87</v>
      </c>
      <c r="P1203" s="7">
        <f t="shared" si="68"/>
        <v>16.38</v>
      </c>
    </row>
    <row r="1204" spans="1:16" x14ac:dyDescent="0.25">
      <c r="A1204" s="3" t="s">
        <v>1176</v>
      </c>
      <c r="B1204" s="3" t="s">
        <v>20</v>
      </c>
      <c r="C1204" s="3" t="s">
        <v>1177</v>
      </c>
      <c r="D1204" s="3" t="s">
        <v>1170</v>
      </c>
      <c r="E1204" s="3" t="s">
        <v>36</v>
      </c>
      <c r="F1204" s="3">
        <v>20.239999999999998</v>
      </c>
      <c r="G1204" s="10"/>
      <c r="H1204" s="7">
        <v>21.88</v>
      </c>
      <c r="I1204" s="32">
        <f>VLOOKUP(A1204,'Synthèse des ventes 2022'!$A$1:$C$535,3,FALSE)</f>
        <v>361</v>
      </c>
      <c r="J1204" s="3">
        <v>30.36</v>
      </c>
      <c r="K1204" s="7">
        <f t="shared" si="69"/>
        <v>32.82</v>
      </c>
      <c r="L1204" s="3">
        <v>1.5</v>
      </c>
      <c r="M1204" s="7">
        <v>1.5</v>
      </c>
      <c r="N1204" s="3"/>
      <c r="O1204" s="3">
        <v>36.43</v>
      </c>
      <c r="P1204" s="7">
        <f t="shared" si="68"/>
        <v>39.384</v>
      </c>
    </row>
    <row r="1205" spans="1:16" x14ac:dyDescent="0.25">
      <c r="A1205" s="3" t="s">
        <v>1532</v>
      </c>
      <c r="B1205" s="3" t="s">
        <v>20</v>
      </c>
      <c r="C1205" s="3" t="s">
        <v>1533</v>
      </c>
      <c r="D1205" s="3" t="s">
        <v>1170</v>
      </c>
      <c r="E1205" s="3" t="s">
        <v>1534</v>
      </c>
      <c r="F1205" s="3">
        <v>5.82</v>
      </c>
      <c r="G1205" s="10"/>
      <c r="H1205" s="7">
        <v>6.11</v>
      </c>
      <c r="I1205" s="32">
        <f>VLOOKUP(A1205,'Synthèse des ventes 2022'!$A$1:$C$535,3,FALSE)</f>
        <v>1</v>
      </c>
      <c r="J1205" s="3">
        <v>8.73</v>
      </c>
      <c r="K1205" s="7">
        <f t="shared" si="69"/>
        <v>9.1650000000000009</v>
      </c>
      <c r="L1205" s="3">
        <v>1.5</v>
      </c>
      <c r="M1205" s="7">
        <v>1.5</v>
      </c>
      <c r="N1205" s="3"/>
      <c r="O1205" s="3">
        <v>10.48</v>
      </c>
      <c r="P1205" s="7">
        <f t="shared" si="68"/>
        <v>10.998000000000001</v>
      </c>
    </row>
    <row r="1206" spans="1:16" x14ac:dyDescent="0.25">
      <c r="A1206" s="3" t="s">
        <v>1535</v>
      </c>
      <c r="B1206" s="3" t="s">
        <v>20</v>
      </c>
      <c r="C1206" s="3" t="s">
        <v>1536</v>
      </c>
      <c r="D1206" s="3" t="s">
        <v>1170</v>
      </c>
      <c r="E1206" s="3" t="s">
        <v>36</v>
      </c>
      <c r="F1206" s="3">
        <v>12.41</v>
      </c>
      <c r="G1206" s="10"/>
      <c r="H1206" s="7">
        <v>13.03</v>
      </c>
      <c r="I1206" s="32">
        <f>VLOOKUP(A1206,'Synthèse des ventes 2022'!$A$1:$C$535,3,FALSE)</f>
        <v>25</v>
      </c>
      <c r="J1206" s="3">
        <v>18.62</v>
      </c>
      <c r="K1206" s="15">
        <f t="shared" si="69"/>
        <v>19.544999999999998</v>
      </c>
      <c r="L1206" s="3">
        <v>1.5004029000000001</v>
      </c>
      <c r="M1206" s="7">
        <v>1.5</v>
      </c>
      <c r="N1206" s="3"/>
      <c r="O1206" s="3">
        <v>22.34</v>
      </c>
      <c r="P1206" s="7">
        <f t="shared" si="68"/>
        <v>23.453999999999997</v>
      </c>
    </row>
    <row r="1207" spans="1:16" x14ac:dyDescent="0.25">
      <c r="A1207" s="3" t="s">
        <v>1983</v>
      </c>
      <c r="B1207" s="3" t="s">
        <v>20</v>
      </c>
      <c r="C1207" s="3" t="s">
        <v>1984</v>
      </c>
      <c r="D1207" s="3" t="s">
        <v>1170</v>
      </c>
      <c r="E1207" s="3"/>
      <c r="F1207" s="3">
        <v>0</v>
      </c>
      <c r="G1207" s="10"/>
      <c r="H1207" s="7">
        <f>VLOOKUP(A1207,NOMENCLATURE!$B$2:$O$4000,14,FALSE)</f>
        <v>1094</v>
      </c>
      <c r="I1207" s="32">
        <f>VLOOKUP(A1207,'Synthèse des ventes 2022'!$A$1:$C$535,3,FALSE)</f>
        <v>5</v>
      </c>
      <c r="J1207" s="4">
        <v>1510.8</v>
      </c>
      <c r="K1207" s="12">
        <f>+NOMENCLATURE!L614</f>
        <v>1641</v>
      </c>
      <c r="L1207" s="3">
        <v>0</v>
      </c>
      <c r="M1207" s="7"/>
      <c r="N1207" s="3"/>
      <c r="O1207" s="4">
        <v>1812.96</v>
      </c>
      <c r="P1207" s="12">
        <f t="shared" si="68"/>
        <v>1969.1999999999998</v>
      </c>
    </row>
    <row r="1208" spans="1:16" x14ac:dyDescent="0.25">
      <c r="A1208" s="3" t="s">
        <v>2009</v>
      </c>
      <c r="B1208" s="3" t="s">
        <v>20</v>
      </c>
      <c r="C1208" s="3" t="s">
        <v>2010</v>
      </c>
      <c r="D1208" s="3" t="s">
        <v>1170</v>
      </c>
      <c r="E1208" s="3"/>
      <c r="F1208" s="3">
        <v>0</v>
      </c>
      <c r="G1208" s="10"/>
      <c r="H1208" s="7">
        <f>VLOOKUP(A1208,NOMENCLATURE!$B$2:$O$4000,14,FALSE)</f>
        <v>1087.8</v>
      </c>
      <c r="I1208" s="32">
        <f>VLOOKUP(A1208,'Synthèse des ventes 2022'!$A$1:$C$535,3,FALSE)</f>
        <v>5</v>
      </c>
      <c r="J1208" s="4">
        <v>1260</v>
      </c>
      <c r="K1208" s="12">
        <f>+NOMENCLATURE!L657</f>
        <v>1414.14</v>
      </c>
      <c r="L1208" s="3">
        <v>0</v>
      </c>
      <c r="M1208" s="7"/>
      <c r="N1208" s="3"/>
      <c r="O1208" s="4">
        <v>1512</v>
      </c>
      <c r="P1208" s="12">
        <f t="shared" si="68"/>
        <v>1696.9680000000001</v>
      </c>
    </row>
    <row r="1209" spans="1:16" x14ac:dyDescent="0.25">
      <c r="A1209" s="3" t="s">
        <v>2493</v>
      </c>
      <c r="B1209" s="3" t="s">
        <v>20</v>
      </c>
      <c r="C1209" s="3" t="s">
        <v>2494</v>
      </c>
      <c r="D1209" s="3" t="s">
        <v>1170</v>
      </c>
      <c r="E1209" s="3"/>
      <c r="F1209" s="3">
        <v>5.79</v>
      </c>
      <c r="G1209" s="10"/>
      <c r="H1209" s="7">
        <v>6.09</v>
      </c>
      <c r="I1209" s="32" t="e">
        <f>VLOOKUP(A1209,'Synthèse des ventes 2022'!$A$1:$C$535,3,FALSE)</f>
        <v>#N/A</v>
      </c>
      <c r="J1209" s="3">
        <v>8.6850000000000005</v>
      </c>
      <c r="K1209" s="15">
        <f>H1209*M1209</f>
        <v>9.1349999999999998</v>
      </c>
      <c r="L1209" s="3">
        <v>1.5</v>
      </c>
      <c r="M1209" s="7">
        <v>1.5</v>
      </c>
      <c r="N1209" s="3"/>
      <c r="O1209" s="3">
        <v>10.422000000000001</v>
      </c>
      <c r="P1209" s="7">
        <f t="shared" si="68"/>
        <v>10.962</v>
      </c>
    </row>
    <row r="1210" spans="1:16" x14ac:dyDescent="0.25">
      <c r="A1210" s="3" t="s">
        <v>2495</v>
      </c>
      <c r="B1210" s="3" t="s">
        <v>20</v>
      </c>
      <c r="C1210" s="3" t="s">
        <v>2496</v>
      </c>
      <c r="D1210" s="3" t="s">
        <v>1170</v>
      </c>
      <c r="E1210" s="3"/>
      <c r="F1210" s="3">
        <v>3.86</v>
      </c>
      <c r="G1210" s="10"/>
      <c r="H1210" s="7">
        <v>4.0599999999999996</v>
      </c>
      <c r="I1210" s="32" t="e">
        <f>VLOOKUP(A1210,'Synthèse des ventes 2022'!$A$1:$C$535,3,FALSE)</f>
        <v>#N/A</v>
      </c>
      <c r="J1210" s="3">
        <v>5.79</v>
      </c>
      <c r="K1210" s="15">
        <f>H1210*M1210</f>
        <v>6.09</v>
      </c>
      <c r="L1210" s="3">
        <v>1.5</v>
      </c>
      <c r="M1210" s="7">
        <v>1.5</v>
      </c>
      <c r="N1210" s="3"/>
      <c r="O1210" s="3">
        <v>6.9480000000000004</v>
      </c>
      <c r="P1210" s="7">
        <f t="shared" si="68"/>
        <v>7.3079999999999998</v>
      </c>
    </row>
    <row r="1211" spans="1:16" x14ac:dyDescent="0.25">
      <c r="A1211" s="3" t="s">
        <v>1063</v>
      </c>
      <c r="B1211" s="3" t="s">
        <v>20</v>
      </c>
      <c r="C1211" s="3" t="s">
        <v>1064</v>
      </c>
      <c r="D1211" s="3" t="s">
        <v>1065</v>
      </c>
      <c r="E1211" s="3" t="s">
        <v>36</v>
      </c>
      <c r="F1211" s="3">
        <v>12.5</v>
      </c>
      <c r="G1211" s="10"/>
      <c r="H1211" s="7">
        <v>15.5</v>
      </c>
      <c r="I1211" s="32">
        <f>VLOOKUP(A1211,'Synthèse des ventes 2022'!$A$1:$C$535,3,FALSE)</f>
        <v>220</v>
      </c>
      <c r="J1211" s="3">
        <v>21.88</v>
      </c>
      <c r="K1211" s="15">
        <f>H1211*M1211</f>
        <v>27.125</v>
      </c>
      <c r="L1211" s="3">
        <v>1.7504</v>
      </c>
      <c r="M1211" s="7">
        <v>1.75</v>
      </c>
      <c r="N1211" s="3"/>
      <c r="O1211" s="3">
        <v>26.26</v>
      </c>
      <c r="P1211" s="7">
        <f t="shared" si="68"/>
        <v>32.549999999999997</v>
      </c>
    </row>
    <row r="1212" spans="1:16" x14ac:dyDescent="0.25">
      <c r="A1212" t="s">
        <v>1066</v>
      </c>
      <c r="B1212" t="s">
        <v>20</v>
      </c>
      <c r="C1212" t="s">
        <v>1067</v>
      </c>
      <c r="D1212" t="s">
        <v>1065</v>
      </c>
      <c r="E1212" t="s">
        <v>36</v>
      </c>
      <c r="F1212">
        <v>0.57999999999999996</v>
      </c>
      <c r="H1212" s="6">
        <f>F1212</f>
        <v>0.57999999999999996</v>
      </c>
      <c r="I1212" s="31">
        <f>VLOOKUP(A1212,'Synthèse des ventes 2022'!$A$1:$C$535,3,FALSE)</f>
        <v>179</v>
      </c>
      <c r="J1212">
        <v>1.46</v>
      </c>
      <c r="K1212" s="6">
        <f>J1212</f>
        <v>1.46</v>
      </c>
      <c r="L1212">
        <v>2.5172414000000001</v>
      </c>
      <c r="M1212" s="6">
        <v>2.5</v>
      </c>
      <c r="O1212">
        <v>1.75</v>
      </c>
      <c r="P1212" s="6">
        <f t="shared" si="68"/>
        <v>1.752</v>
      </c>
    </row>
    <row r="1213" spans="1:16" x14ac:dyDescent="0.25">
      <c r="A1213" t="s">
        <v>891</v>
      </c>
      <c r="B1213" t="s">
        <v>32</v>
      </c>
      <c r="C1213" t="s">
        <v>892</v>
      </c>
      <c r="D1213" t="s">
        <v>893</v>
      </c>
      <c r="F1213">
        <v>12</v>
      </c>
      <c r="H1213" s="6">
        <f>F1213</f>
        <v>12</v>
      </c>
      <c r="I1213" s="31" t="e">
        <f>VLOOKUP(A1213,'Synthèse des ventes 2022'!$A$1:$C$535,3,FALSE)</f>
        <v>#N/A</v>
      </c>
      <c r="J1213">
        <v>21</v>
      </c>
      <c r="K1213" s="6">
        <f>IF(H1213="","",H1213*L1213)</f>
        <v>21</v>
      </c>
      <c r="L1213">
        <v>1.75</v>
      </c>
      <c r="M1213" s="6">
        <v>1.75</v>
      </c>
      <c r="O1213">
        <v>25.2</v>
      </c>
      <c r="P1213" s="6">
        <f t="shared" si="68"/>
        <v>25.2</v>
      </c>
    </row>
    <row r="1214" spans="1:16" x14ac:dyDescent="0.25">
      <c r="A1214">
        <v>2146332</v>
      </c>
      <c r="B1214" t="s">
        <v>32</v>
      </c>
      <c r="C1214" t="s">
        <v>721</v>
      </c>
      <c r="D1214" t="s">
        <v>722</v>
      </c>
      <c r="F1214">
        <v>0.17</v>
      </c>
      <c r="H1214" s="6">
        <f>F1214</f>
        <v>0.17</v>
      </c>
      <c r="I1214" s="31" t="e">
        <f>VLOOKUP(A1214,'Synthèse des ventes 2022'!$A$1:$C$535,3,FALSE)</f>
        <v>#N/A</v>
      </c>
      <c r="J1214">
        <v>0.33</v>
      </c>
      <c r="K1214" s="6">
        <f>IF(H1214="","",H1214*L1214)</f>
        <v>0.33000000500000004</v>
      </c>
      <c r="L1214">
        <v>1.9411765000000001</v>
      </c>
      <c r="M1214" s="6">
        <v>2</v>
      </c>
      <c r="O1214">
        <v>0.4</v>
      </c>
      <c r="P1214" s="6">
        <f t="shared" si="68"/>
        <v>0.39600000600000002</v>
      </c>
    </row>
    <row r="1215" spans="1:16" x14ac:dyDescent="0.25">
      <c r="A1215">
        <v>9600000618</v>
      </c>
      <c r="B1215" t="s">
        <v>32</v>
      </c>
      <c r="C1215" t="s">
        <v>1160</v>
      </c>
      <c r="D1215" t="s">
        <v>722</v>
      </c>
      <c r="F1215">
        <v>1.2</v>
      </c>
      <c r="H1215" s="6">
        <f>F1215</f>
        <v>1.2</v>
      </c>
      <c r="I1215" s="31">
        <f>VLOOKUP(A1215,'Synthèse des ventes 2022'!$A$1:$C$535,3,FALSE)</f>
        <v>10</v>
      </c>
      <c r="J1215">
        <v>2.4</v>
      </c>
      <c r="K1215" s="6">
        <f>IF(H1215="","",H1215*L1215)</f>
        <v>2.4</v>
      </c>
      <c r="L1215">
        <v>2</v>
      </c>
      <c r="M1215" s="6">
        <v>2</v>
      </c>
      <c r="O1215">
        <v>2.88</v>
      </c>
      <c r="P1215" s="6">
        <f t="shared" si="68"/>
        <v>2.88</v>
      </c>
    </row>
    <row r="1216" spans="1:16" x14ac:dyDescent="0.25">
      <c r="A1216">
        <v>80540</v>
      </c>
      <c r="B1216" t="s">
        <v>43</v>
      </c>
      <c r="C1216" t="s">
        <v>1178</v>
      </c>
      <c r="D1216" t="s">
        <v>722</v>
      </c>
      <c r="F1216">
        <v>0.60499999999999998</v>
      </c>
      <c r="I1216" s="31" t="e">
        <f>VLOOKUP(A1216,'Synthèse des ventes 2022'!$A$1:$C$535,3,FALSE)</f>
        <v>#N/A</v>
      </c>
      <c r="J1216">
        <v>0.91</v>
      </c>
      <c r="K1216" s="6" t="str">
        <f>IF(H1216="","",H1216*L1216)</f>
        <v/>
      </c>
      <c r="L1216">
        <v>1.5041321999999999</v>
      </c>
      <c r="O1216">
        <v>1.0900000000000001</v>
      </c>
      <c r="P1216" s="6" t="str">
        <f t="shared" si="68"/>
        <v/>
      </c>
    </row>
    <row r="1217" spans="1:16" x14ac:dyDescent="0.25">
      <c r="A1217">
        <v>8210603018</v>
      </c>
      <c r="B1217" t="s">
        <v>32</v>
      </c>
      <c r="C1217" t="s">
        <v>1229</v>
      </c>
      <c r="D1217" t="s">
        <v>722</v>
      </c>
      <c r="F1217">
        <v>0.09</v>
      </c>
      <c r="H1217" s="6">
        <f>F1217</f>
        <v>0.09</v>
      </c>
      <c r="I1217" s="31" t="e">
        <f>VLOOKUP(A1217,'Synthèse des ventes 2022'!$A$1:$C$535,3,FALSE)</f>
        <v>#N/A</v>
      </c>
      <c r="J1217">
        <v>0.14000000000000001</v>
      </c>
      <c r="K1217" s="6">
        <f>IF(H1217="","",H1217*L1217)</f>
        <v>0.14000000399999998</v>
      </c>
      <c r="L1217">
        <v>1.5555555999999999</v>
      </c>
      <c r="M1217" s="6">
        <v>1.55</v>
      </c>
      <c r="O1217">
        <v>0.16800000000000001</v>
      </c>
      <c r="P1217" s="6">
        <f t="shared" si="68"/>
        <v>0.16800000479999996</v>
      </c>
    </row>
    <row r="1218" spans="1:16" x14ac:dyDescent="0.25">
      <c r="A1218">
        <v>8210707018</v>
      </c>
      <c r="B1218" t="s">
        <v>32</v>
      </c>
      <c r="C1218" t="s">
        <v>1230</v>
      </c>
      <c r="D1218" t="s">
        <v>722</v>
      </c>
      <c r="F1218">
        <v>0.24</v>
      </c>
      <c r="H1218" s="6">
        <f>F1218</f>
        <v>0.24</v>
      </c>
      <c r="I1218" s="31" t="e">
        <f>VLOOKUP(A1218,'Synthèse des ventes 2022'!$A$1:$C$535,3,FALSE)</f>
        <v>#N/A</v>
      </c>
      <c r="J1218">
        <v>0.35</v>
      </c>
      <c r="K1218" s="6">
        <f t="shared" ref="K1218:K1279" si="71">IF(H1218="","",H1218*L1218)</f>
        <v>0.34999999199999998</v>
      </c>
      <c r="L1218">
        <v>1.4583333000000001</v>
      </c>
      <c r="M1218" s="6">
        <v>1.45</v>
      </c>
      <c r="O1218">
        <v>0.42</v>
      </c>
      <c r="P1218" s="6">
        <f t="shared" si="68"/>
        <v>0.41999999039999997</v>
      </c>
    </row>
    <row r="1219" spans="1:16" x14ac:dyDescent="0.25">
      <c r="A1219">
        <v>8110614018</v>
      </c>
      <c r="B1219" t="s">
        <v>32</v>
      </c>
      <c r="C1219" t="s">
        <v>1231</v>
      </c>
      <c r="D1219" t="s">
        <v>722</v>
      </c>
      <c r="F1219">
        <v>0.47</v>
      </c>
      <c r="H1219" s="6">
        <f>F1219</f>
        <v>0.47</v>
      </c>
      <c r="I1219" s="31" t="e">
        <f>VLOOKUP(A1219,'Synthèse des ventes 2022'!$A$1:$C$535,3,FALSE)</f>
        <v>#N/A</v>
      </c>
      <c r="J1219">
        <v>0.83</v>
      </c>
      <c r="K1219" s="6">
        <f t="shared" si="71"/>
        <v>83.000000009000004</v>
      </c>
      <c r="L1219">
        <v>176.59574470000001</v>
      </c>
      <c r="O1219">
        <v>1</v>
      </c>
      <c r="P1219" s="6">
        <f t="shared" ref="P1219:P1282" si="72">IF(K1219="","",K1219*1.2)</f>
        <v>99.600000010800002</v>
      </c>
    </row>
    <row r="1220" spans="1:16" x14ac:dyDescent="0.25">
      <c r="A1220">
        <v>96625</v>
      </c>
      <c r="B1220" t="s">
        <v>43</v>
      </c>
      <c r="C1220" t="s">
        <v>1234</v>
      </c>
      <c r="D1220" t="s">
        <v>722</v>
      </c>
      <c r="F1220">
        <v>0.36299999999999999</v>
      </c>
      <c r="I1220" s="31" t="e">
        <f>VLOOKUP(A1220,'Synthèse des ventes 2022'!$A$1:$C$535,3,FALSE)</f>
        <v>#N/A</v>
      </c>
      <c r="J1220">
        <v>0.54</v>
      </c>
      <c r="K1220" s="6" t="str">
        <f t="shared" si="71"/>
        <v/>
      </c>
      <c r="L1220">
        <v>1.4876033</v>
      </c>
      <c r="O1220">
        <v>0.65</v>
      </c>
      <c r="P1220" s="6" t="str">
        <f t="shared" si="72"/>
        <v/>
      </c>
    </row>
    <row r="1221" spans="1:16" x14ac:dyDescent="0.25">
      <c r="A1221">
        <v>3916</v>
      </c>
      <c r="B1221" t="s">
        <v>43</v>
      </c>
      <c r="C1221" t="s">
        <v>1235</v>
      </c>
      <c r="D1221" t="s">
        <v>722</v>
      </c>
      <c r="F1221">
        <v>0.36299999999999999</v>
      </c>
      <c r="I1221" s="31" t="e">
        <f>VLOOKUP(A1221,'Synthèse des ventes 2022'!$A$1:$C$535,3,FALSE)</f>
        <v>#N/A</v>
      </c>
      <c r="J1221">
        <v>0.54</v>
      </c>
      <c r="K1221" s="6" t="str">
        <f t="shared" si="71"/>
        <v/>
      </c>
      <c r="L1221">
        <v>1.4876033</v>
      </c>
      <c r="O1221">
        <v>0.65</v>
      </c>
      <c r="P1221" s="6" t="str">
        <f t="shared" si="72"/>
        <v/>
      </c>
    </row>
    <row r="1222" spans="1:16" x14ac:dyDescent="0.25">
      <c r="A1222">
        <v>4196</v>
      </c>
      <c r="B1222" t="s">
        <v>43</v>
      </c>
      <c r="C1222" t="s">
        <v>1360</v>
      </c>
      <c r="D1222" t="s">
        <v>722</v>
      </c>
      <c r="F1222">
        <v>0</v>
      </c>
      <c r="I1222" s="31" t="e">
        <f>VLOOKUP(A1222,'Synthèse des ventes 2022'!$A$1:$C$535,3,FALSE)</f>
        <v>#N/A</v>
      </c>
      <c r="J1222">
        <v>0</v>
      </c>
      <c r="K1222" s="6" t="str">
        <f t="shared" si="71"/>
        <v/>
      </c>
      <c r="L1222">
        <v>0</v>
      </c>
      <c r="N1222">
        <v>1</v>
      </c>
      <c r="O1222">
        <v>0</v>
      </c>
      <c r="P1222" s="6" t="str">
        <f t="shared" si="72"/>
        <v/>
      </c>
    </row>
    <row r="1223" spans="1:16" x14ac:dyDescent="0.25">
      <c r="A1223">
        <v>3127143202</v>
      </c>
      <c r="B1223" t="s">
        <v>43</v>
      </c>
      <c r="C1223" t="s">
        <v>1476</v>
      </c>
      <c r="D1223" t="s">
        <v>722</v>
      </c>
      <c r="E1223" t="s">
        <v>1477</v>
      </c>
      <c r="F1223">
        <v>4.1000000000000002E-2</v>
      </c>
      <c r="I1223" s="31" t="e">
        <f>VLOOKUP(A1223,'Synthèse des ventes 2022'!$A$1:$C$535,3,FALSE)</f>
        <v>#N/A</v>
      </c>
      <c r="J1223">
        <v>7.0000000000000007E-2</v>
      </c>
      <c r="K1223" s="6" t="str">
        <f t="shared" si="71"/>
        <v/>
      </c>
      <c r="L1223">
        <v>845.41062799999997</v>
      </c>
      <c r="O1223">
        <v>0.08</v>
      </c>
      <c r="P1223" s="6" t="str">
        <f t="shared" si="72"/>
        <v/>
      </c>
    </row>
    <row r="1224" spans="1:16" x14ac:dyDescent="0.25">
      <c r="A1224">
        <v>3220601208</v>
      </c>
      <c r="B1224" t="s">
        <v>43</v>
      </c>
      <c r="C1224" t="s">
        <v>1478</v>
      </c>
      <c r="D1224" t="s">
        <v>722</v>
      </c>
      <c r="F1224">
        <v>0</v>
      </c>
      <c r="I1224" s="31" t="e">
        <f>VLOOKUP(A1224,'Synthèse des ventes 2022'!$A$1:$C$535,3,FALSE)</f>
        <v>#N/A</v>
      </c>
      <c r="J1224">
        <v>0</v>
      </c>
      <c r="K1224" s="6" t="str">
        <f t="shared" si="71"/>
        <v/>
      </c>
      <c r="L1224">
        <v>0</v>
      </c>
      <c r="O1224">
        <v>0</v>
      </c>
      <c r="P1224" s="6" t="str">
        <f t="shared" si="72"/>
        <v/>
      </c>
    </row>
    <row r="1225" spans="1:16" x14ac:dyDescent="0.25">
      <c r="A1225">
        <v>7214250815</v>
      </c>
      <c r="B1225" t="s">
        <v>32</v>
      </c>
      <c r="C1225" t="s">
        <v>1479</v>
      </c>
      <c r="D1225" t="s">
        <v>722</v>
      </c>
      <c r="E1225" t="s">
        <v>1480</v>
      </c>
      <c r="F1225">
        <v>5.0000000000000001E-3</v>
      </c>
      <c r="H1225" s="6">
        <v>0.05</v>
      </c>
      <c r="I1225" s="31" t="e">
        <f>VLOOKUP(A1225,'Synthèse des ventes 2022'!$A$1:$C$535,3,FALSE)</f>
        <v>#N/A</v>
      </c>
      <c r="J1225">
        <v>0.12</v>
      </c>
      <c r="K1225" s="6">
        <f>IF(H1225="","",H1225*L1225)/100</f>
        <v>0.125</v>
      </c>
      <c r="L1225">
        <v>250</v>
      </c>
      <c r="O1225">
        <v>0.14000000000000001</v>
      </c>
      <c r="P1225" s="6">
        <f t="shared" si="72"/>
        <v>0.15</v>
      </c>
    </row>
    <row r="1226" spans="1:16" x14ac:dyDescent="0.25">
      <c r="A1226">
        <v>8210604018</v>
      </c>
      <c r="B1226" t="s">
        <v>1482</v>
      </c>
      <c r="C1226" t="s">
        <v>1481</v>
      </c>
      <c r="D1226" t="s">
        <v>722</v>
      </c>
      <c r="F1226">
        <v>0</v>
      </c>
      <c r="I1226" s="31" t="e">
        <f>VLOOKUP(A1226,'Synthèse des ventes 2022'!$A$1:$C$535,3,FALSE)</f>
        <v>#N/A</v>
      </c>
      <c r="J1226">
        <v>0</v>
      </c>
      <c r="K1226" s="6" t="str">
        <f t="shared" si="71"/>
        <v/>
      </c>
      <c r="L1226">
        <v>0</v>
      </c>
      <c r="O1226">
        <v>0</v>
      </c>
      <c r="P1226" s="6" t="str">
        <f t="shared" si="72"/>
        <v/>
      </c>
    </row>
    <row r="1227" spans="1:16" x14ac:dyDescent="0.25">
      <c r="A1227">
        <v>8412602518</v>
      </c>
      <c r="B1227" t="s">
        <v>32</v>
      </c>
      <c r="C1227" t="s">
        <v>1483</v>
      </c>
      <c r="D1227" t="s">
        <v>722</v>
      </c>
      <c r="F1227">
        <v>0.04</v>
      </c>
      <c r="H1227" s="6">
        <f t="shared" ref="H1227:H1233" si="73">F1227</f>
        <v>0.04</v>
      </c>
      <c r="I1227" s="31" t="e">
        <f>VLOOKUP(A1227,'Synthèse des ventes 2022'!$A$1:$C$535,3,FALSE)</f>
        <v>#N/A</v>
      </c>
      <c r="J1227">
        <v>0.05</v>
      </c>
      <c r="K1227" s="6">
        <f t="shared" si="71"/>
        <v>0.05</v>
      </c>
      <c r="L1227">
        <v>1.25</v>
      </c>
      <c r="O1227">
        <v>0.06</v>
      </c>
      <c r="P1227" s="6">
        <f t="shared" si="72"/>
        <v>0.06</v>
      </c>
    </row>
    <row r="1228" spans="1:16" x14ac:dyDescent="0.25">
      <c r="A1228">
        <v>8412802518</v>
      </c>
      <c r="B1228" t="s">
        <v>32</v>
      </c>
      <c r="C1228" t="s">
        <v>1484</v>
      </c>
      <c r="D1228" t="s">
        <v>722</v>
      </c>
      <c r="E1228" t="s">
        <v>1480</v>
      </c>
      <c r="F1228">
        <v>7.0000000000000007E-2</v>
      </c>
      <c r="H1228" s="6">
        <f t="shared" si="73"/>
        <v>7.0000000000000007E-2</v>
      </c>
      <c r="I1228" s="31" t="e">
        <f>VLOOKUP(A1228,'Synthèse des ventes 2022'!$A$1:$C$535,3,FALSE)</f>
        <v>#N/A</v>
      </c>
      <c r="J1228">
        <v>0.11</v>
      </c>
      <c r="K1228" s="6">
        <f>IF(H1228="","",H1228*L1228)/100</f>
        <v>0.10999999997</v>
      </c>
      <c r="L1228">
        <v>157.14285709999999</v>
      </c>
      <c r="O1228">
        <v>0.13</v>
      </c>
      <c r="P1228" s="6">
        <f t="shared" si="72"/>
        <v>0.131999999964</v>
      </c>
    </row>
    <row r="1229" spans="1:16" x14ac:dyDescent="0.25">
      <c r="A1229">
        <v>8434000618</v>
      </c>
      <c r="B1229" t="s">
        <v>32</v>
      </c>
      <c r="C1229" t="s">
        <v>1485</v>
      </c>
      <c r="D1229" t="s">
        <v>722</v>
      </c>
      <c r="E1229">
        <v>1</v>
      </c>
      <c r="F1229">
        <v>0.02</v>
      </c>
      <c r="H1229" s="6">
        <f t="shared" si="73"/>
        <v>0.02</v>
      </c>
      <c r="I1229" s="31" t="e">
        <f>VLOOKUP(A1229,'Synthèse des ventes 2022'!$A$1:$C$535,3,FALSE)</f>
        <v>#N/A</v>
      </c>
      <c r="J1229">
        <v>0.03</v>
      </c>
      <c r="K1229" s="6">
        <f t="shared" si="71"/>
        <v>0.03</v>
      </c>
      <c r="L1229">
        <v>1.5</v>
      </c>
      <c r="O1229">
        <v>0.04</v>
      </c>
      <c r="P1229" s="6">
        <f t="shared" si="72"/>
        <v>3.5999999999999997E-2</v>
      </c>
    </row>
    <row r="1230" spans="1:16" x14ac:dyDescent="0.25">
      <c r="A1230">
        <v>8434000818</v>
      </c>
      <c r="B1230" t="s">
        <v>32</v>
      </c>
      <c r="C1230" t="s">
        <v>1486</v>
      </c>
      <c r="D1230" t="s">
        <v>722</v>
      </c>
      <c r="E1230" t="s">
        <v>917</v>
      </c>
      <c r="F1230">
        <v>4.2000000000000003E-2</v>
      </c>
      <c r="H1230" s="6">
        <f t="shared" si="73"/>
        <v>4.2000000000000003E-2</v>
      </c>
      <c r="I1230" s="31" t="e">
        <f>VLOOKUP(A1230,'Synthèse des ventes 2022'!$A$1:$C$535,3,FALSE)</f>
        <v>#N/A</v>
      </c>
      <c r="J1230">
        <v>6.3E-2</v>
      </c>
      <c r="K1230" s="6">
        <f t="shared" si="71"/>
        <v>6.3E-2</v>
      </c>
      <c r="L1230">
        <v>1.5</v>
      </c>
      <c r="O1230">
        <v>7.4999999999999997E-2</v>
      </c>
      <c r="P1230" s="6">
        <f t="shared" si="72"/>
        <v>7.5600000000000001E-2</v>
      </c>
    </row>
    <row r="1231" spans="1:16" x14ac:dyDescent="0.25">
      <c r="A1231">
        <v>8534000818</v>
      </c>
      <c r="B1231" t="s">
        <v>32</v>
      </c>
      <c r="C1231" t="s">
        <v>1487</v>
      </c>
      <c r="D1231" t="s">
        <v>722</v>
      </c>
      <c r="E1231" t="s">
        <v>1488</v>
      </c>
      <c r="F1231">
        <v>0.03</v>
      </c>
      <c r="H1231" s="6">
        <f t="shared" si="73"/>
        <v>0.03</v>
      </c>
      <c r="I1231" s="31" t="e">
        <f>VLOOKUP(A1231,'Synthèse des ventes 2022'!$A$1:$C$535,3,FALSE)</f>
        <v>#N/A</v>
      </c>
      <c r="J1231">
        <v>0.05</v>
      </c>
      <c r="K1231" s="6">
        <f t="shared" si="71"/>
        <v>5.0000000999999995E-2</v>
      </c>
      <c r="L1231">
        <v>1.6666666999999999</v>
      </c>
      <c r="O1231">
        <v>0.06</v>
      </c>
      <c r="P1231" s="6">
        <f t="shared" si="72"/>
        <v>6.0000001199999993E-2</v>
      </c>
    </row>
    <row r="1232" spans="1:16" x14ac:dyDescent="0.25">
      <c r="A1232">
        <v>8535000618</v>
      </c>
      <c r="B1232" t="s">
        <v>32</v>
      </c>
      <c r="C1232" t="s">
        <v>1489</v>
      </c>
      <c r="D1232" t="s">
        <v>722</v>
      </c>
      <c r="E1232" t="s">
        <v>1488</v>
      </c>
      <c r="F1232">
        <v>0.03</v>
      </c>
      <c r="H1232" s="6">
        <f t="shared" si="73"/>
        <v>0.03</v>
      </c>
      <c r="I1232" s="31" t="e">
        <f>VLOOKUP(A1232,'Synthèse des ventes 2022'!$A$1:$C$535,3,FALSE)</f>
        <v>#N/A</v>
      </c>
      <c r="J1232">
        <v>0.05</v>
      </c>
      <c r="K1232" s="6">
        <f t="shared" si="71"/>
        <v>5.0000000999999995E-2</v>
      </c>
      <c r="L1232">
        <v>1.6666666999999999</v>
      </c>
      <c r="O1232">
        <v>0.06</v>
      </c>
      <c r="P1232" s="6">
        <f t="shared" si="72"/>
        <v>6.0000001199999993E-2</v>
      </c>
    </row>
    <row r="1233" spans="1:16" x14ac:dyDescent="0.25">
      <c r="A1233" t="s">
        <v>1560</v>
      </c>
      <c r="B1233" t="s">
        <v>32</v>
      </c>
      <c r="C1233" t="s">
        <v>1561</v>
      </c>
      <c r="D1233" t="s">
        <v>722</v>
      </c>
      <c r="E1233" t="s">
        <v>1480</v>
      </c>
      <c r="F1233">
        <v>0.13</v>
      </c>
      <c r="H1233" s="6">
        <f t="shared" si="73"/>
        <v>0.13</v>
      </c>
      <c r="I1233" s="31" t="e">
        <f>VLOOKUP(A1233,'Synthèse des ventes 2022'!$A$1:$C$535,3,FALSE)</f>
        <v>#N/A</v>
      </c>
      <c r="J1233">
        <v>0.19</v>
      </c>
      <c r="K1233" s="6">
        <f t="shared" si="71"/>
        <v>0.19000000500000003</v>
      </c>
      <c r="L1233">
        <v>1.4615385000000001</v>
      </c>
      <c r="O1233">
        <v>0.23</v>
      </c>
      <c r="P1233" s="6">
        <f t="shared" si="72"/>
        <v>0.22800000600000003</v>
      </c>
    </row>
    <row r="1234" spans="1:16" x14ac:dyDescent="0.25">
      <c r="A1234" t="s">
        <v>1585</v>
      </c>
      <c r="B1234" t="s">
        <v>43</v>
      </c>
      <c r="C1234" t="s">
        <v>1586</v>
      </c>
      <c r="D1234" t="s">
        <v>722</v>
      </c>
      <c r="E1234" t="s">
        <v>1488</v>
      </c>
      <c r="F1234">
        <v>5.0000000000000001E-3</v>
      </c>
      <c r="I1234" s="31" t="e">
        <f>VLOOKUP(A1234,'Synthèse des ventes 2022'!$A$1:$C$535,3,FALSE)</f>
        <v>#N/A</v>
      </c>
      <c r="J1234">
        <v>0</v>
      </c>
      <c r="K1234" s="6" t="str">
        <f t="shared" si="71"/>
        <v/>
      </c>
      <c r="L1234">
        <v>0</v>
      </c>
      <c r="O1234">
        <v>0</v>
      </c>
      <c r="P1234" s="6" t="str">
        <f t="shared" si="72"/>
        <v/>
      </c>
    </row>
    <row r="1235" spans="1:16" x14ac:dyDescent="0.25">
      <c r="A1235" t="s">
        <v>1587</v>
      </c>
      <c r="B1235" t="s">
        <v>20</v>
      </c>
      <c r="C1235" t="s">
        <v>1588</v>
      </c>
      <c r="D1235" t="s">
        <v>722</v>
      </c>
      <c r="E1235" t="s">
        <v>36</v>
      </c>
      <c r="F1235">
        <v>0.37</v>
      </c>
      <c r="H1235" s="6">
        <f>F1235</f>
        <v>0.37</v>
      </c>
      <c r="I1235" s="31" t="e">
        <f>VLOOKUP(A1235,'Synthèse des ventes 2022'!$A$1:$C$535,3,FALSE)</f>
        <v>#N/A</v>
      </c>
      <c r="J1235">
        <v>0.55000000000000004</v>
      </c>
      <c r="K1235" s="6">
        <f>J1235</f>
        <v>0.55000000000000004</v>
      </c>
      <c r="L1235">
        <v>1.4864865</v>
      </c>
      <c r="O1235">
        <v>0.66</v>
      </c>
      <c r="P1235" s="6">
        <f t="shared" si="72"/>
        <v>0.66</v>
      </c>
    </row>
    <row r="1236" spans="1:16" x14ac:dyDescent="0.25">
      <c r="A1236" t="s">
        <v>1589</v>
      </c>
      <c r="B1236" t="s">
        <v>20</v>
      </c>
      <c r="C1236" t="s">
        <v>1590</v>
      </c>
      <c r="D1236" t="s">
        <v>722</v>
      </c>
      <c r="E1236" t="s">
        <v>36</v>
      </c>
      <c r="F1236">
        <v>1.05</v>
      </c>
      <c r="H1236" s="6">
        <f>F1236</f>
        <v>1.05</v>
      </c>
      <c r="I1236" s="31" t="e">
        <f>VLOOKUP(A1236,'Synthèse des ventes 2022'!$A$1:$C$535,3,FALSE)</f>
        <v>#N/A</v>
      </c>
      <c r="J1236">
        <v>1.58</v>
      </c>
      <c r="K1236" s="6">
        <f>J1236</f>
        <v>1.58</v>
      </c>
      <c r="L1236">
        <v>1.5047619000000001</v>
      </c>
      <c r="O1236">
        <v>1.9</v>
      </c>
      <c r="P1236" s="6">
        <f t="shared" si="72"/>
        <v>1.8959999999999999</v>
      </c>
    </row>
    <row r="1237" spans="1:16" x14ac:dyDescent="0.25">
      <c r="A1237" t="s">
        <v>1591</v>
      </c>
      <c r="B1237" t="s">
        <v>20</v>
      </c>
      <c r="C1237" t="s">
        <v>1592</v>
      </c>
      <c r="D1237" t="s">
        <v>722</v>
      </c>
      <c r="F1237">
        <v>2</v>
      </c>
      <c r="H1237" s="6">
        <f>F1237</f>
        <v>2</v>
      </c>
      <c r="I1237" s="31">
        <f>VLOOKUP(A1237,'Synthèse des ventes 2022'!$A$1:$C$535,3,FALSE)</f>
        <v>18</v>
      </c>
      <c r="J1237">
        <v>3</v>
      </c>
      <c r="K1237" s="6">
        <f>J1237</f>
        <v>3</v>
      </c>
      <c r="L1237">
        <v>1.5</v>
      </c>
      <c r="O1237">
        <v>3.6</v>
      </c>
      <c r="P1237" s="6">
        <f t="shared" si="72"/>
        <v>3.5999999999999996</v>
      </c>
    </row>
    <row r="1238" spans="1:16" x14ac:dyDescent="0.25">
      <c r="A1238" t="s">
        <v>1593</v>
      </c>
      <c r="B1238" t="s">
        <v>20</v>
      </c>
      <c r="C1238" t="s">
        <v>1594</v>
      </c>
      <c r="D1238" t="s">
        <v>722</v>
      </c>
      <c r="E1238" t="s">
        <v>36</v>
      </c>
      <c r="F1238">
        <v>0.12</v>
      </c>
      <c r="H1238" s="6">
        <f>F1238</f>
        <v>0.12</v>
      </c>
      <c r="I1238" s="31" t="e">
        <f>VLOOKUP(A1238,'Synthèse des ventes 2022'!$A$1:$C$535,3,FALSE)</f>
        <v>#N/A</v>
      </c>
      <c r="J1238">
        <v>0.18</v>
      </c>
      <c r="K1238" s="6">
        <f>J1238</f>
        <v>0.18</v>
      </c>
      <c r="L1238">
        <v>1.5</v>
      </c>
      <c r="O1238">
        <v>0.216</v>
      </c>
      <c r="P1238" s="6">
        <f t="shared" si="72"/>
        <v>0.216</v>
      </c>
    </row>
    <row r="1239" spans="1:16" x14ac:dyDescent="0.25">
      <c r="A1239" t="s">
        <v>1595</v>
      </c>
      <c r="B1239" t="s">
        <v>212</v>
      </c>
      <c r="C1239" t="s">
        <v>1596</v>
      </c>
      <c r="D1239" t="s">
        <v>722</v>
      </c>
      <c r="E1239" t="s">
        <v>1480</v>
      </c>
      <c r="F1239">
        <v>0.1</v>
      </c>
      <c r="I1239" s="31" t="e">
        <f>VLOOKUP(A1239,'Synthèse des ventes 2022'!$A$1:$C$535,3,FALSE)</f>
        <v>#N/A</v>
      </c>
      <c r="J1239">
        <v>0</v>
      </c>
      <c r="K1239" s="6" t="str">
        <f t="shared" si="71"/>
        <v/>
      </c>
      <c r="L1239">
        <v>0</v>
      </c>
      <c r="O1239">
        <v>0</v>
      </c>
      <c r="P1239" s="6" t="str">
        <f t="shared" si="72"/>
        <v/>
      </c>
    </row>
    <row r="1240" spans="1:16" x14ac:dyDescent="0.25">
      <c r="A1240">
        <v>7214321415</v>
      </c>
      <c r="B1240" t="s">
        <v>32</v>
      </c>
      <c r="C1240" t="s">
        <v>1597</v>
      </c>
      <c r="D1240" t="s">
        <v>722</v>
      </c>
      <c r="E1240" t="s">
        <v>1480</v>
      </c>
      <c r="F1240">
        <v>0.03</v>
      </c>
      <c r="H1240" s="6">
        <f>F1240</f>
        <v>0.03</v>
      </c>
      <c r="I1240" s="31" t="e">
        <f>VLOOKUP(A1240,'Synthèse des ventes 2022'!$A$1:$C$535,3,FALSE)</f>
        <v>#N/A</v>
      </c>
      <c r="J1240">
        <v>0.05</v>
      </c>
      <c r="K1240" s="6">
        <f t="shared" si="71"/>
        <v>5.0000000010000001</v>
      </c>
      <c r="L1240">
        <v>166.66666670000001</v>
      </c>
      <c r="O1240">
        <v>0.06</v>
      </c>
      <c r="P1240" s="6">
        <f t="shared" si="72"/>
        <v>6.0000000012000001</v>
      </c>
    </row>
    <row r="1241" spans="1:16" x14ac:dyDescent="0.25">
      <c r="A1241" t="s">
        <v>1626</v>
      </c>
      <c r="B1241" t="s">
        <v>43</v>
      </c>
      <c r="C1241" t="s">
        <v>1627</v>
      </c>
      <c r="D1241" t="s">
        <v>722</v>
      </c>
      <c r="F1241">
        <v>0</v>
      </c>
      <c r="I1241" s="31" t="e">
        <f>VLOOKUP(A1241,'Synthèse des ventes 2022'!$A$1:$C$535,3,FALSE)</f>
        <v>#N/A</v>
      </c>
      <c r="J1241">
        <v>0</v>
      </c>
      <c r="K1241" s="6" t="str">
        <f t="shared" si="71"/>
        <v/>
      </c>
      <c r="L1241">
        <v>0</v>
      </c>
      <c r="O1241">
        <v>0</v>
      </c>
      <c r="P1241" s="6" t="str">
        <f t="shared" si="72"/>
        <v/>
      </c>
    </row>
    <row r="1242" spans="1:16" x14ac:dyDescent="0.25">
      <c r="A1242" t="s">
        <v>1653</v>
      </c>
      <c r="B1242" t="s">
        <v>32</v>
      </c>
      <c r="C1242" t="s">
        <v>1654</v>
      </c>
      <c r="D1242" t="s">
        <v>722</v>
      </c>
      <c r="F1242">
        <v>0.05</v>
      </c>
      <c r="H1242" s="6">
        <f t="shared" ref="H1242:H1248" si="74">F1242</f>
        <v>0.05</v>
      </c>
      <c r="I1242" s="31" t="e">
        <f>VLOOKUP(A1242,'Synthèse des ventes 2022'!$A$1:$C$535,3,FALSE)</f>
        <v>#N/A</v>
      </c>
      <c r="J1242">
        <v>0.1</v>
      </c>
      <c r="K1242" s="6">
        <f t="shared" si="71"/>
        <v>0.1</v>
      </c>
      <c r="L1242">
        <v>2</v>
      </c>
      <c r="O1242">
        <v>0.12</v>
      </c>
      <c r="P1242" s="6">
        <f t="shared" si="72"/>
        <v>0.12</v>
      </c>
    </row>
    <row r="1243" spans="1:16" x14ac:dyDescent="0.25">
      <c r="A1243" t="s">
        <v>1655</v>
      </c>
      <c r="B1243" t="s">
        <v>32</v>
      </c>
      <c r="C1243" t="s">
        <v>1656</v>
      </c>
      <c r="D1243" t="s">
        <v>722</v>
      </c>
      <c r="F1243">
        <v>0.35</v>
      </c>
      <c r="H1243" s="6">
        <f t="shared" si="74"/>
        <v>0.35</v>
      </c>
      <c r="I1243" s="31" t="e">
        <f>VLOOKUP(A1243,'Synthèse des ventes 2022'!$A$1:$C$535,3,FALSE)</f>
        <v>#N/A</v>
      </c>
      <c r="J1243">
        <v>0.53</v>
      </c>
      <c r="K1243" s="6">
        <f t="shared" si="71"/>
        <v>0.52999999499999995</v>
      </c>
      <c r="L1243">
        <v>1.5142857000000001</v>
      </c>
      <c r="O1243">
        <v>0.63600000000000001</v>
      </c>
      <c r="P1243" s="6">
        <f t="shared" si="72"/>
        <v>0.63599999399999996</v>
      </c>
    </row>
    <row r="1244" spans="1:16" x14ac:dyDescent="0.25">
      <c r="A1244" t="s">
        <v>1657</v>
      </c>
      <c r="B1244" t="s">
        <v>32</v>
      </c>
      <c r="C1244" t="s">
        <v>1658</v>
      </c>
      <c r="D1244" t="s">
        <v>722</v>
      </c>
      <c r="E1244" t="s">
        <v>36</v>
      </c>
      <c r="F1244">
        <v>0.09</v>
      </c>
      <c r="H1244" s="6">
        <f t="shared" si="74"/>
        <v>0.09</v>
      </c>
      <c r="I1244" s="31" t="e">
        <f>VLOOKUP(A1244,'Synthèse des ventes 2022'!$A$1:$C$535,3,FALSE)</f>
        <v>#N/A</v>
      </c>
      <c r="J1244">
        <v>0.13</v>
      </c>
      <c r="K1244" s="6">
        <f t="shared" si="71"/>
        <v>0.12999999600000001</v>
      </c>
      <c r="L1244">
        <v>1.4444444000000001</v>
      </c>
      <c r="O1244">
        <v>0.156</v>
      </c>
      <c r="P1244" s="6">
        <f t="shared" si="72"/>
        <v>0.15599999519999999</v>
      </c>
    </row>
    <row r="1245" spans="1:16" x14ac:dyDescent="0.25">
      <c r="A1245" t="s">
        <v>1659</v>
      </c>
      <c r="B1245" t="s">
        <v>32</v>
      </c>
      <c r="C1245" t="s">
        <v>1660</v>
      </c>
      <c r="D1245" t="s">
        <v>722</v>
      </c>
      <c r="E1245" t="s">
        <v>1480</v>
      </c>
      <c r="F1245">
        <v>7.0000000000000007E-2</v>
      </c>
      <c r="H1245" s="6">
        <f t="shared" si="74"/>
        <v>7.0000000000000007E-2</v>
      </c>
      <c r="I1245" s="31" t="e">
        <f>VLOOKUP(A1245,'Synthèse des ventes 2022'!$A$1:$C$535,3,FALSE)</f>
        <v>#N/A</v>
      </c>
      <c r="J1245">
        <v>0.17</v>
      </c>
      <c r="K1245" s="6">
        <f t="shared" si="71"/>
        <v>17.000000003000004</v>
      </c>
      <c r="L1245">
        <v>242.85714290000001</v>
      </c>
      <c r="O1245">
        <v>0.20399999999999999</v>
      </c>
      <c r="P1245" s="6">
        <f t="shared" si="72"/>
        <v>20.400000003600002</v>
      </c>
    </row>
    <row r="1246" spans="1:16" x14ac:dyDescent="0.25">
      <c r="A1246" t="s">
        <v>1661</v>
      </c>
      <c r="B1246" t="s">
        <v>32</v>
      </c>
      <c r="C1246" t="s">
        <v>1662</v>
      </c>
      <c r="D1246" t="s">
        <v>722</v>
      </c>
      <c r="F1246">
        <v>0.06</v>
      </c>
      <c r="H1246" s="6">
        <f t="shared" si="74"/>
        <v>0.06</v>
      </c>
      <c r="I1246" s="31" t="e">
        <f>VLOOKUP(A1246,'Synthèse des ventes 2022'!$A$1:$C$535,3,FALSE)</f>
        <v>#N/A</v>
      </c>
      <c r="J1246">
        <v>0.12</v>
      </c>
      <c r="K1246" s="6">
        <f t="shared" si="71"/>
        <v>0.12</v>
      </c>
      <c r="L1246">
        <v>2</v>
      </c>
      <c r="O1246">
        <v>0.14399999999999999</v>
      </c>
      <c r="P1246" s="6">
        <f t="shared" si="72"/>
        <v>0.14399999999999999</v>
      </c>
    </row>
    <row r="1247" spans="1:16" x14ac:dyDescent="0.25">
      <c r="A1247" t="s">
        <v>1692</v>
      </c>
      <c r="B1247" t="s">
        <v>32</v>
      </c>
      <c r="C1247" t="s">
        <v>1693</v>
      </c>
      <c r="D1247" t="s">
        <v>722</v>
      </c>
      <c r="F1247">
        <v>0.01</v>
      </c>
      <c r="H1247" s="6">
        <f t="shared" si="74"/>
        <v>0.01</v>
      </c>
      <c r="I1247" s="31" t="e">
        <f>VLOOKUP(A1247,'Synthèse des ventes 2022'!$A$1:$C$535,3,FALSE)</f>
        <v>#N/A</v>
      </c>
      <c r="J1247">
        <v>0.02</v>
      </c>
      <c r="K1247" s="6">
        <f t="shared" si="71"/>
        <v>0.02</v>
      </c>
      <c r="L1247">
        <v>2</v>
      </c>
      <c r="O1247">
        <v>2.4E-2</v>
      </c>
      <c r="P1247" s="6">
        <f t="shared" si="72"/>
        <v>2.4E-2</v>
      </c>
    </row>
    <row r="1248" spans="1:16" x14ac:dyDescent="0.25">
      <c r="A1248" t="s">
        <v>1719</v>
      </c>
      <c r="B1248" t="s">
        <v>32</v>
      </c>
      <c r="C1248" t="s">
        <v>1720</v>
      </c>
      <c r="D1248" t="s">
        <v>722</v>
      </c>
      <c r="F1248">
        <v>0.05</v>
      </c>
      <c r="H1248" s="6">
        <f t="shared" si="74"/>
        <v>0.05</v>
      </c>
      <c r="I1248" s="31" t="e">
        <f>VLOOKUP(A1248,'Synthèse des ventes 2022'!$A$1:$C$535,3,FALSE)</f>
        <v>#N/A</v>
      </c>
      <c r="J1248">
        <v>0.08</v>
      </c>
      <c r="K1248" s="6">
        <f t="shared" si="71"/>
        <v>8.0000000000000016E-2</v>
      </c>
      <c r="L1248">
        <v>1.6</v>
      </c>
      <c r="O1248">
        <v>9.6000000000000002E-2</v>
      </c>
      <c r="P1248" s="6">
        <f t="shared" si="72"/>
        <v>9.6000000000000016E-2</v>
      </c>
    </row>
    <row r="1249" spans="1:20" x14ac:dyDescent="0.25">
      <c r="A1249" t="s">
        <v>1746</v>
      </c>
      <c r="B1249" t="s">
        <v>28</v>
      </c>
      <c r="C1249" t="s">
        <v>1747</v>
      </c>
      <c r="D1249" t="s">
        <v>722</v>
      </c>
      <c r="F1249">
        <v>9.3000000000000007</v>
      </c>
      <c r="H1249" s="6">
        <f>VLOOKUP(A1249,NOMENCLATURE!$B$2:$O$4923,14,FALSE)</f>
        <v>9</v>
      </c>
      <c r="I1249" s="31">
        <f>VLOOKUP(A1249,'Synthèse des ventes 2022'!$A$1:$C$535,3,FALSE)</f>
        <v>27</v>
      </c>
      <c r="J1249">
        <v>13.95</v>
      </c>
      <c r="K1249" s="6">
        <f>VLOOKUP(A1249,NOMENCLATURE!$B$2:$L$4000,11,FALSE)</f>
        <v>14.000000399999998</v>
      </c>
      <c r="L1249">
        <v>1.5</v>
      </c>
      <c r="O1249">
        <v>16.739999999999998</v>
      </c>
      <c r="P1249" s="6">
        <f t="shared" si="72"/>
        <v>16.800000479999998</v>
      </c>
      <c r="S1249">
        <v>1</v>
      </c>
      <c r="T1249">
        <v>1</v>
      </c>
    </row>
    <row r="1250" spans="1:20" x14ac:dyDescent="0.25">
      <c r="A1250">
        <v>8710605018</v>
      </c>
      <c r="B1250" t="s">
        <v>32</v>
      </c>
      <c r="C1250" t="s">
        <v>1896</v>
      </c>
      <c r="D1250" t="s">
        <v>722</v>
      </c>
      <c r="F1250">
        <v>0.2</v>
      </c>
      <c r="H1250" s="6">
        <f>F1250</f>
        <v>0.2</v>
      </c>
      <c r="I1250" s="31" t="e">
        <f>VLOOKUP(A1250,'Synthèse des ventes 2022'!$A$1:$C$535,3,FALSE)</f>
        <v>#N/A</v>
      </c>
      <c r="J1250">
        <v>0.3</v>
      </c>
      <c r="K1250" s="6">
        <f t="shared" si="71"/>
        <v>0.30000000000000004</v>
      </c>
      <c r="L1250">
        <v>1.5</v>
      </c>
      <c r="O1250">
        <v>0.36</v>
      </c>
      <c r="P1250" s="6">
        <f t="shared" si="72"/>
        <v>0.36000000000000004</v>
      </c>
    </row>
    <row r="1251" spans="1:20" x14ac:dyDescent="0.25">
      <c r="A1251">
        <v>8412102518</v>
      </c>
      <c r="B1251" t="s">
        <v>32</v>
      </c>
      <c r="C1251" t="s">
        <v>2019</v>
      </c>
      <c r="D1251" t="s">
        <v>722</v>
      </c>
      <c r="F1251">
        <v>0.14000000000000001</v>
      </c>
      <c r="H1251" s="6">
        <f>F1251</f>
        <v>0.14000000000000001</v>
      </c>
      <c r="I1251" s="31" t="e">
        <f>VLOOKUP(A1251,'Synthèse des ventes 2022'!$A$1:$C$535,3,FALSE)</f>
        <v>#N/A</v>
      </c>
      <c r="J1251">
        <v>0.14000000000000001</v>
      </c>
      <c r="K1251" s="6">
        <f t="shared" si="71"/>
        <v>0.14000000000000001</v>
      </c>
      <c r="L1251">
        <v>1</v>
      </c>
      <c r="O1251">
        <v>0.16800000000000001</v>
      </c>
      <c r="P1251" s="6">
        <f t="shared" si="72"/>
        <v>0.16800000000000001</v>
      </c>
    </row>
    <row r="1252" spans="1:20" x14ac:dyDescent="0.25">
      <c r="A1252">
        <v>8434001018</v>
      </c>
      <c r="B1252" t="s">
        <v>32</v>
      </c>
      <c r="C1252" t="s">
        <v>2020</v>
      </c>
      <c r="D1252" t="s">
        <v>722</v>
      </c>
      <c r="F1252">
        <v>0.08</v>
      </c>
      <c r="H1252" s="6">
        <f>F1252</f>
        <v>0.08</v>
      </c>
      <c r="I1252" s="31" t="e">
        <f>VLOOKUP(A1252,'Synthèse des ventes 2022'!$A$1:$C$535,3,FALSE)</f>
        <v>#N/A</v>
      </c>
      <c r="J1252">
        <v>0.12</v>
      </c>
      <c r="K1252" s="6">
        <f t="shared" si="71"/>
        <v>0.12</v>
      </c>
      <c r="L1252">
        <v>1.5</v>
      </c>
      <c r="O1252">
        <v>0.14399999999999999</v>
      </c>
      <c r="P1252" s="6">
        <f t="shared" si="72"/>
        <v>0.14399999999999999</v>
      </c>
    </row>
    <row r="1253" spans="1:20" x14ac:dyDescent="0.25">
      <c r="A1253">
        <v>8534001018</v>
      </c>
      <c r="B1253" t="s">
        <v>32</v>
      </c>
      <c r="C1253" t="s">
        <v>2021</v>
      </c>
      <c r="D1253" t="s">
        <v>722</v>
      </c>
      <c r="F1253">
        <v>0.06</v>
      </c>
      <c r="H1253" s="6">
        <f>F1253</f>
        <v>0.06</v>
      </c>
      <c r="I1253" s="31" t="e">
        <f>VLOOKUP(A1253,'Synthèse des ventes 2022'!$A$1:$C$535,3,FALSE)</f>
        <v>#N/A</v>
      </c>
      <c r="J1253">
        <v>0.1</v>
      </c>
      <c r="K1253" s="6">
        <f t="shared" si="71"/>
        <v>0.10000000199999999</v>
      </c>
      <c r="L1253">
        <v>1.6666666999999999</v>
      </c>
      <c r="O1253">
        <v>0.12</v>
      </c>
      <c r="P1253" s="6">
        <f t="shared" si="72"/>
        <v>0.12000000239999999</v>
      </c>
    </row>
    <row r="1254" spans="1:20" x14ac:dyDescent="0.25">
      <c r="A1254">
        <v>8412105018</v>
      </c>
      <c r="B1254" t="s">
        <v>32</v>
      </c>
      <c r="C1254" t="s">
        <v>2022</v>
      </c>
      <c r="D1254" t="s">
        <v>722</v>
      </c>
      <c r="F1254">
        <v>0.23</v>
      </c>
      <c r="H1254" s="6">
        <f>F1254</f>
        <v>0.23</v>
      </c>
      <c r="I1254" s="31" t="e">
        <f>VLOOKUP(A1254,'Synthèse des ventes 2022'!$A$1:$C$535,3,FALSE)</f>
        <v>#N/A</v>
      </c>
      <c r="J1254">
        <v>0.35</v>
      </c>
      <c r="K1254" s="6">
        <f t="shared" si="71"/>
        <v>0.34999999300000001</v>
      </c>
      <c r="L1254">
        <v>1.5217391</v>
      </c>
      <c r="O1254">
        <v>0.42</v>
      </c>
      <c r="P1254" s="6">
        <f t="shared" si="72"/>
        <v>0.41999999160000001</v>
      </c>
    </row>
    <row r="1255" spans="1:20" x14ac:dyDescent="0.25">
      <c r="A1255">
        <v>8465111018</v>
      </c>
      <c r="B1255">
        <v>0</v>
      </c>
      <c r="C1255" t="s">
        <v>2063</v>
      </c>
      <c r="D1255" t="s">
        <v>722</v>
      </c>
      <c r="F1255">
        <v>0.45</v>
      </c>
      <c r="I1255" s="31" t="e">
        <f>VLOOKUP(A1255,'Synthèse des ventes 2022'!$A$1:$C$535,3,FALSE)</f>
        <v>#N/A</v>
      </c>
      <c r="J1255">
        <v>0.67</v>
      </c>
      <c r="K1255" s="6" t="str">
        <f t="shared" si="71"/>
        <v/>
      </c>
      <c r="L1255">
        <v>1.4888889000000001</v>
      </c>
      <c r="O1255">
        <v>0.80400000000000005</v>
      </c>
      <c r="P1255" s="6" t="str">
        <f t="shared" si="72"/>
        <v/>
      </c>
    </row>
    <row r="1256" spans="1:20" x14ac:dyDescent="0.25">
      <c r="A1256">
        <v>8725000618</v>
      </c>
      <c r="B1256" t="s">
        <v>32</v>
      </c>
      <c r="C1256" t="s">
        <v>2084</v>
      </c>
      <c r="D1256" t="s">
        <v>722</v>
      </c>
      <c r="E1256">
        <v>1</v>
      </c>
      <c r="F1256">
        <v>0</v>
      </c>
      <c r="H1256" s="6">
        <f>F1256</f>
        <v>0</v>
      </c>
      <c r="I1256" s="31" t="e">
        <f>VLOOKUP(A1256,'Synthèse des ventes 2022'!$A$1:$C$535,3,FALSE)</f>
        <v>#N/A</v>
      </c>
      <c r="J1256">
        <v>0.02</v>
      </c>
      <c r="K1256" s="6">
        <f t="shared" si="71"/>
        <v>0</v>
      </c>
      <c r="L1256">
        <v>0</v>
      </c>
      <c r="O1256">
        <v>2.4E-2</v>
      </c>
      <c r="P1256" s="6">
        <f t="shared" si="72"/>
        <v>0</v>
      </c>
    </row>
    <row r="1257" spans="1:20" x14ac:dyDescent="0.25">
      <c r="A1257">
        <v>8465103518</v>
      </c>
      <c r="B1257" t="s">
        <v>32</v>
      </c>
      <c r="C1257" t="s">
        <v>2191</v>
      </c>
      <c r="D1257" t="s">
        <v>722</v>
      </c>
      <c r="F1257">
        <v>0</v>
      </c>
      <c r="H1257" s="6">
        <f>F1257</f>
        <v>0</v>
      </c>
      <c r="I1257" s="31" t="e">
        <f>VLOOKUP(A1257,'Synthèse des ventes 2022'!$A$1:$C$535,3,FALSE)</f>
        <v>#N/A</v>
      </c>
      <c r="J1257">
        <v>0.22</v>
      </c>
      <c r="K1257" s="6">
        <f t="shared" si="71"/>
        <v>0</v>
      </c>
      <c r="L1257">
        <v>0</v>
      </c>
      <c r="O1257">
        <v>0.26400000000000001</v>
      </c>
      <c r="P1257" s="6">
        <f t="shared" si="72"/>
        <v>0</v>
      </c>
    </row>
    <row r="1258" spans="1:20" x14ac:dyDescent="0.25">
      <c r="A1258">
        <v>8412802018</v>
      </c>
      <c r="B1258" t="s">
        <v>32</v>
      </c>
      <c r="C1258" t="s">
        <v>2329</v>
      </c>
      <c r="D1258" t="s">
        <v>722</v>
      </c>
      <c r="F1258">
        <v>8.3000000000000004E-2</v>
      </c>
      <c r="H1258" s="6">
        <f>F1258</f>
        <v>8.3000000000000004E-2</v>
      </c>
      <c r="I1258" s="31" t="e">
        <f>VLOOKUP(A1258,'Synthèse des ventes 2022'!$A$1:$C$535,3,FALSE)</f>
        <v>#N/A</v>
      </c>
      <c r="J1258">
        <v>0.11</v>
      </c>
      <c r="K1258" s="6">
        <f t="shared" si="71"/>
        <v>0.11013269169999999</v>
      </c>
      <c r="L1258">
        <v>1.3268998999999999</v>
      </c>
      <c r="O1258">
        <v>0.13200000000000001</v>
      </c>
      <c r="P1258" s="6">
        <f t="shared" si="72"/>
        <v>0.13215923003999999</v>
      </c>
    </row>
    <row r="1259" spans="1:20" x14ac:dyDescent="0.25">
      <c r="A1259">
        <v>7210322015</v>
      </c>
      <c r="B1259" t="s">
        <v>32</v>
      </c>
      <c r="C1259" t="s">
        <v>2379</v>
      </c>
      <c r="D1259" t="s">
        <v>722</v>
      </c>
      <c r="F1259">
        <v>0.01</v>
      </c>
      <c r="H1259" s="6">
        <f>F1259</f>
        <v>0.01</v>
      </c>
      <c r="I1259" s="31" t="e">
        <f>VLOOKUP(A1259,'Synthèse des ventes 2022'!$A$1:$C$535,3,FALSE)</f>
        <v>#N/A</v>
      </c>
      <c r="J1259">
        <v>0.12</v>
      </c>
      <c r="K1259" s="6">
        <f t="shared" si="71"/>
        <v>0.12</v>
      </c>
      <c r="L1259">
        <v>12</v>
      </c>
      <c r="O1259">
        <v>0.14399999999999999</v>
      </c>
      <c r="P1259" s="6">
        <f t="shared" si="72"/>
        <v>0.14399999999999999</v>
      </c>
    </row>
    <row r="1260" spans="1:20" x14ac:dyDescent="0.25">
      <c r="A1260">
        <v>7215763015</v>
      </c>
      <c r="B1260" t="s">
        <v>32</v>
      </c>
      <c r="C1260" t="s">
        <v>2380</v>
      </c>
      <c r="D1260" t="s">
        <v>722</v>
      </c>
      <c r="F1260">
        <v>0.05</v>
      </c>
      <c r="H1260" s="6">
        <f>F1260</f>
        <v>0.05</v>
      </c>
      <c r="I1260" s="31" t="e">
        <f>VLOOKUP(A1260,'Synthèse des ventes 2022'!$A$1:$C$535,3,FALSE)</f>
        <v>#N/A</v>
      </c>
      <c r="J1260">
        <v>0.12</v>
      </c>
      <c r="K1260" s="6">
        <f t="shared" si="71"/>
        <v>0.12</v>
      </c>
      <c r="L1260">
        <v>2.4</v>
      </c>
      <c r="O1260">
        <v>0.14399999999999999</v>
      </c>
      <c r="P1260" s="6">
        <f t="shared" si="72"/>
        <v>0.14399999999999999</v>
      </c>
    </row>
    <row r="1261" spans="1:20" x14ac:dyDescent="0.25">
      <c r="A1261" t="s">
        <v>198</v>
      </c>
      <c r="B1261" t="s">
        <v>43</v>
      </c>
      <c r="C1261" t="s">
        <v>199</v>
      </c>
      <c r="F1261">
        <v>0</v>
      </c>
      <c r="I1261" s="31" t="e">
        <f>VLOOKUP(A1261,'Synthèse des ventes 2022'!$A$1:$C$535,3,FALSE)</f>
        <v>#N/A</v>
      </c>
      <c r="J1261">
        <v>0</v>
      </c>
      <c r="K1261" s="6" t="str">
        <f t="shared" si="71"/>
        <v/>
      </c>
      <c r="L1261">
        <v>0</v>
      </c>
      <c r="N1261">
        <v>1</v>
      </c>
      <c r="O1261">
        <v>0</v>
      </c>
      <c r="P1261" s="6" t="str">
        <f t="shared" si="72"/>
        <v/>
      </c>
      <c r="Q1261">
        <v>1</v>
      </c>
      <c r="R1261">
        <v>1</v>
      </c>
    </row>
    <row r="1262" spans="1:20" x14ac:dyDescent="0.25">
      <c r="A1262" t="s">
        <v>490</v>
      </c>
      <c r="B1262" t="s">
        <v>43</v>
      </c>
      <c r="C1262" t="s">
        <v>491</v>
      </c>
      <c r="F1262">
        <v>0</v>
      </c>
      <c r="I1262" s="31" t="e">
        <f>VLOOKUP(A1262,'Synthèse des ventes 2022'!$A$1:$C$535,3,FALSE)</f>
        <v>#N/A</v>
      </c>
      <c r="J1262">
        <v>0</v>
      </c>
      <c r="K1262" s="6" t="str">
        <f t="shared" si="71"/>
        <v/>
      </c>
      <c r="L1262">
        <v>0</v>
      </c>
      <c r="N1262">
        <v>1</v>
      </c>
      <c r="O1262">
        <v>0</v>
      </c>
      <c r="P1262" s="6" t="str">
        <f t="shared" si="72"/>
        <v/>
      </c>
      <c r="Q1262">
        <v>1</v>
      </c>
      <c r="R1262">
        <v>1</v>
      </c>
      <c r="S1262">
        <v>1</v>
      </c>
      <c r="T1262">
        <v>1</v>
      </c>
    </row>
    <row r="1263" spans="1:20" x14ac:dyDescent="0.25">
      <c r="A1263" t="s">
        <v>502</v>
      </c>
      <c r="B1263" t="s">
        <v>43</v>
      </c>
      <c r="C1263" t="s">
        <v>503</v>
      </c>
      <c r="F1263">
        <v>0</v>
      </c>
      <c r="I1263" s="31" t="e">
        <f>VLOOKUP(A1263,'Synthèse des ventes 2022'!$A$1:$C$535,3,FALSE)</f>
        <v>#N/A</v>
      </c>
      <c r="J1263">
        <v>0</v>
      </c>
      <c r="K1263" s="6" t="str">
        <f t="shared" si="71"/>
        <v/>
      </c>
      <c r="L1263">
        <v>0</v>
      </c>
      <c r="N1263">
        <v>1</v>
      </c>
      <c r="O1263">
        <v>0</v>
      </c>
      <c r="P1263" s="6" t="str">
        <f t="shared" si="72"/>
        <v/>
      </c>
      <c r="Q1263">
        <v>1</v>
      </c>
      <c r="R1263">
        <v>1</v>
      </c>
    </row>
    <row r="1264" spans="1:20" x14ac:dyDescent="0.25">
      <c r="A1264" t="s">
        <v>512</v>
      </c>
      <c r="B1264" t="s">
        <v>43</v>
      </c>
      <c r="C1264" t="s">
        <v>513</v>
      </c>
      <c r="F1264">
        <v>0</v>
      </c>
      <c r="I1264" s="31" t="e">
        <f>VLOOKUP(A1264,'Synthèse des ventes 2022'!$A$1:$C$535,3,FALSE)</f>
        <v>#N/A</v>
      </c>
      <c r="J1264">
        <v>0</v>
      </c>
      <c r="K1264" s="6" t="str">
        <f t="shared" si="71"/>
        <v/>
      </c>
      <c r="L1264">
        <v>0</v>
      </c>
      <c r="N1264">
        <v>1</v>
      </c>
      <c r="O1264">
        <v>0</v>
      </c>
      <c r="P1264" s="6" t="str">
        <f t="shared" si="72"/>
        <v/>
      </c>
    </row>
    <row r="1265" spans="1:20" x14ac:dyDescent="0.25">
      <c r="A1265" t="s">
        <v>514</v>
      </c>
      <c r="B1265" t="s">
        <v>43</v>
      </c>
      <c r="C1265" t="s">
        <v>515</v>
      </c>
      <c r="F1265">
        <v>0</v>
      </c>
      <c r="I1265" s="31" t="e">
        <f>VLOOKUP(A1265,'Synthèse des ventes 2022'!$A$1:$C$535,3,FALSE)</f>
        <v>#N/A</v>
      </c>
      <c r="J1265">
        <v>0</v>
      </c>
      <c r="K1265" s="6" t="str">
        <f t="shared" si="71"/>
        <v/>
      </c>
      <c r="L1265">
        <v>0</v>
      </c>
      <c r="N1265">
        <v>1</v>
      </c>
      <c r="O1265">
        <v>0</v>
      </c>
      <c r="P1265" s="6" t="str">
        <f t="shared" si="72"/>
        <v/>
      </c>
      <c r="Q1265">
        <v>1</v>
      </c>
      <c r="R1265">
        <v>1</v>
      </c>
    </row>
    <row r="1266" spans="1:20" x14ac:dyDescent="0.25">
      <c r="A1266" t="s">
        <v>591</v>
      </c>
      <c r="B1266" t="s">
        <v>43</v>
      </c>
      <c r="C1266" t="s">
        <v>592</v>
      </c>
      <c r="F1266">
        <v>0</v>
      </c>
      <c r="I1266" s="31" t="e">
        <f>VLOOKUP(A1266,'Synthèse des ventes 2022'!$A$1:$C$535,3,FALSE)</f>
        <v>#N/A</v>
      </c>
      <c r="J1266">
        <v>0</v>
      </c>
      <c r="K1266" s="6" t="str">
        <f t="shared" si="71"/>
        <v/>
      </c>
      <c r="L1266">
        <v>0</v>
      </c>
      <c r="N1266">
        <v>1</v>
      </c>
      <c r="O1266">
        <v>0</v>
      </c>
      <c r="P1266" s="6" t="str">
        <f t="shared" si="72"/>
        <v/>
      </c>
      <c r="Q1266">
        <v>1</v>
      </c>
      <c r="R1266">
        <v>1</v>
      </c>
      <c r="S1266">
        <v>1</v>
      </c>
      <c r="T1266">
        <v>1</v>
      </c>
    </row>
    <row r="1267" spans="1:20" x14ac:dyDescent="0.25">
      <c r="A1267" t="s">
        <v>593</v>
      </c>
      <c r="B1267" t="s">
        <v>43</v>
      </c>
      <c r="C1267" t="s">
        <v>594</v>
      </c>
      <c r="F1267">
        <v>0</v>
      </c>
      <c r="I1267" s="31" t="e">
        <f>VLOOKUP(A1267,'Synthèse des ventes 2022'!$A$1:$C$535,3,FALSE)</f>
        <v>#N/A</v>
      </c>
      <c r="J1267">
        <v>0</v>
      </c>
      <c r="K1267" s="6" t="str">
        <f t="shared" si="71"/>
        <v/>
      </c>
      <c r="L1267">
        <v>0</v>
      </c>
      <c r="N1267">
        <v>1</v>
      </c>
      <c r="O1267">
        <v>0</v>
      </c>
      <c r="P1267" s="6" t="str">
        <f t="shared" si="72"/>
        <v/>
      </c>
      <c r="Q1267">
        <v>1</v>
      </c>
      <c r="R1267">
        <v>1</v>
      </c>
      <c r="S1267">
        <v>1</v>
      </c>
      <c r="T1267">
        <v>1</v>
      </c>
    </row>
    <row r="1268" spans="1:20" x14ac:dyDescent="0.25">
      <c r="A1268" t="s">
        <v>595</v>
      </c>
      <c r="B1268" t="s">
        <v>43</v>
      </c>
      <c r="C1268" t="s">
        <v>596</v>
      </c>
      <c r="F1268">
        <v>0</v>
      </c>
      <c r="I1268" s="31" t="e">
        <f>VLOOKUP(A1268,'Synthèse des ventes 2022'!$A$1:$C$535,3,FALSE)</f>
        <v>#N/A</v>
      </c>
      <c r="J1268">
        <v>0</v>
      </c>
      <c r="K1268" s="6" t="str">
        <f t="shared" si="71"/>
        <v/>
      </c>
      <c r="L1268">
        <v>0</v>
      </c>
      <c r="N1268">
        <v>1</v>
      </c>
      <c r="O1268">
        <v>0</v>
      </c>
      <c r="P1268" s="6" t="str">
        <f t="shared" si="72"/>
        <v/>
      </c>
      <c r="Q1268">
        <v>1</v>
      </c>
      <c r="R1268">
        <v>1</v>
      </c>
    </row>
    <row r="1269" spans="1:20" x14ac:dyDescent="0.25">
      <c r="A1269" t="s">
        <v>597</v>
      </c>
      <c r="B1269" t="s">
        <v>43</v>
      </c>
      <c r="C1269" t="s">
        <v>598</v>
      </c>
      <c r="F1269">
        <v>0</v>
      </c>
      <c r="I1269" s="31" t="e">
        <f>VLOOKUP(A1269,'Synthèse des ventes 2022'!$A$1:$C$535,3,FALSE)</f>
        <v>#N/A</v>
      </c>
      <c r="J1269">
        <v>0</v>
      </c>
      <c r="K1269" s="6" t="str">
        <f t="shared" si="71"/>
        <v/>
      </c>
      <c r="L1269">
        <v>0</v>
      </c>
      <c r="N1269">
        <v>1</v>
      </c>
      <c r="O1269">
        <v>0</v>
      </c>
      <c r="P1269" s="6" t="str">
        <f t="shared" si="72"/>
        <v/>
      </c>
      <c r="Q1269">
        <v>1</v>
      </c>
      <c r="R1269">
        <v>1</v>
      </c>
      <c r="S1269">
        <v>1</v>
      </c>
      <c r="T1269">
        <v>1</v>
      </c>
    </row>
    <row r="1270" spans="1:20" x14ac:dyDescent="0.25">
      <c r="A1270" t="s">
        <v>599</v>
      </c>
      <c r="B1270" t="s">
        <v>43</v>
      </c>
      <c r="C1270" t="s">
        <v>600</v>
      </c>
      <c r="F1270">
        <v>0</v>
      </c>
      <c r="I1270" s="31" t="e">
        <f>VLOOKUP(A1270,'Synthèse des ventes 2022'!$A$1:$C$535,3,FALSE)</f>
        <v>#N/A</v>
      </c>
      <c r="J1270">
        <v>0</v>
      </c>
      <c r="K1270" s="6" t="str">
        <f t="shared" si="71"/>
        <v/>
      </c>
      <c r="L1270">
        <v>0</v>
      </c>
      <c r="N1270">
        <v>1</v>
      </c>
      <c r="O1270">
        <v>0</v>
      </c>
      <c r="P1270" s="6" t="str">
        <f t="shared" si="72"/>
        <v/>
      </c>
      <c r="Q1270">
        <v>1</v>
      </c>
      <c r="R1270">
        <v>1</v>
      </c>
      <c r="S1270">
        <v>1</v>
      </c>
      <c r="T1270">
        <v>1</v>
      </c>
    </row>
    <row r="1271" spans="1:20" x14ac:dyDescent="0.25">
      <c r="A1271" t="s">
        <v>601</v>
      </c>
      <c r="B1271" t="s">
        <v>43</v>
      </c>
      <c r="C1271" t="s">
        <v>602</v>
      </c>
      <c r="F1271">
        <v>0</v>
      </c>
      <c r="I1271" s="31" t="e">
        <f>VLOOKUP(A1271,'Synthèse des ventes 2022'!$A$1:$C$535,3,FALSE)</f>
        <v>#N/A</v>
      </c>
      <c r="J1271">
        <v>0</v>
      </c>
      <c r="K1271" s="6" t="str">
        <f t="shared" si="71"/>
        <v/>
      </c>
      <c r="L1271">
        <v>0</v>
      </c>
      <c r="N1271">
        <v>1</v>
      </c>
      <c r="O1271">
        <v>0</v>
      </c>
      <c r="P1271" s="6" t="str">
        <f t="shared" si="72"/>
        <v/>
      </c>
      <c r="Q1271">
        <v>1</v>
      </c>
      <c r="R1271">
        <v>1</v>
      </c>
      <c r="S1271">
        <v>1</v>
      </c>
      <c r="T1271">
        <v>1</v>
      </c>
    </row>
    <row r="1272" spans="1:20" x14ac:dyDescent="0.25">
      <c r="A1272" t="s">
        <v>603</v>
      </c>
      <c r="B1272" t="s">
        <v>43</v>
      </c>
      <c r="C1272" t="s">
        <v>604</v>
      </c>
      <c r="F1272">
        <v>0</v>
      </c>
      <c r="I1272" s="31" t="e">
        <f>VLOOKUP(A1272,'Synthèse des ventes 2022'!$A$1:$C$535,3,FALSE)</f>
        <v>#N/A</v>
      </c>
      <c r="J1272">
        <v>0</v>
      </c>
      <c r="K1272" s="6" t="str">
        <f t="shared" si="71"/>
        <v/>
      </c>
      <c r="L1272">
        <v>0</v>
      </c>
      <c r="N1272">
        <v>1</v>
      </c>
      <c r="O1272">
        <v>0</v>
      </c>
      <c r="P1272" s="6" t="str">
        <f t="shared" si="72"/>
        <v/>
      </c>
      <c r="Q1272">
        <v>1</v>
      </c>
      <c r="R1272">
        <v>1</v>
      </c>
      <c r="S1272">
        <v>1</v>
      </c>
      <c r="T1272">
        <v>1</v>
      </c>
    </row>
    <row r="1273" spans="1:20" x14ac:dyDescent="0.25">
      <c r="A1273" t="s">
        <v>605</v>
      </c>
      <c r="B1273" t="s">
        <v>43</v>
      </c>
      <c r="C1273" t="s">
        <v>606</v>
      </c>
      <c r="F1273">
        <v>0</v>
      </c>
      <c r="I1273" s="31" t="e">
        <f>VLOOKUP(A1273,'Synthèse des ventes 2022'!$A$1:$C$535,3,FALSE)</f>
        <v>#N/A</v>
      </c>
      <c r="J1273">
        <v>0</v>
      </c>
      <c r="K1273" s="6" t="str">
        <f t="shared" si="71"/>
        <v/>
      </c>
      <c r="L1273">
        <v>0</v>
      </c>
      <c r="N1273">
        <v>1</v>
      </c>
      <c r="O1273">
        <v>0</v>
      </c>
      <c r="P1273" s="6" t="str">
        <f t="shared" si="72"/>
        <v/>
      </c>
      <c r="Q1273">
        <v>1</v>
      </c>
      <c r="R1273">
        <v>1</v>
      </c>
      <c r="S1273">
        <v>1</v>
      </c>
      <c r="T1273">
        <v>1</v>
      </c>
    </row>
    <row r="1274" spans="1:20" x14ac:dyDescent="0.25">
      <c r="A1274" t="s">
        <v>607</v>
      </c>
      <c r="B1274" t="s">
        <v>43</v>
      </c>
      <c r="C1274" t="s">
        <v>608</v>
      </c>
      <c r="F1274">
        <v>0</v>
      </c>
      <c r="I1274" s="31" t="e">
        <f>VLOOKUP(A1274,'Synthèse des ventes 2022'!$A$1:$C$535,3,FALSE)</f>
        <v>#N/A</v>
      </c>
      <c r="J1274">
        <v>0</v>
      </c>
      <c r="K1274" s="6" t="str">
        <f t="shared" si="71"/>
        <v/>
      </c>
      <c r="L1274">
        <v>0</v>
      </c>
      <c r="N1274">
        <v>1</v>
      </c>
      <c r="O1274">
        <v>0</v>
      </c>
      <c r="P1274" s="6" t="str">
        <f t="shared" si="72"/>
        <v/>
      </c>
      <c r="Q1274">
        <v>1</v>
      </c>
      <c r="R1274">
        <v>1</v>
      </c>
      <c r="S1274">
        <v>1</v>
      </c>
      <c r="T1274">
        <v>1</v>
      </c>
    </row>
    <row r="1275" spans="1:20" x14ac:dyDescent="0.25">
      <c r="A1275" t="s">
        <v>627</v>
      </c>
      <c r="B1275" t="s">
        <v>43</v>
      </c>
      <c r="C1275" t="s">
        <v>628</v>
      </c>
      <c r="F1275">
        <v>0</v>
      </c>
      <c r="I1275" s="31" t="e">
        <f>VLOOKUP(A1275,'Synthèse des ventes 2022'!$A$1:$C$535,3,FALSE)</f>
        <v>#N/A</v>
      </c>
      <c r="J1275">
        <v>0</v>
      </c>
      <c r="K1275" s="6" t="str">
        <f t="shared" si="71"/>
        <v/>
      </c>
      <c r="L1275">
        <v>0</v>
      </c>
      <c r="N1275">
        <v>1</v>
      </c>
      <c r="O1275">
        <v>0</v>
      </c>
      <c r="P1275" s="6" t="str">
        <f t="shared" si="72"/>
        <v/>
      </c>
      <c r="Q1275">
        <v>1</v>
      </c>
      <c r="R1275">
        <v>1</v>
      </c>
    </row>
    <row r="1276" spans="1:20" x14ac:dyDescent="0.25">
      <c r="A1276" t="s">
        <v>804</v>
      </c>
      <c r="B1276" t="s">
        <v>43</v>
      </c>
      <c r="C1276" t="s">
        <v>805</v>
      </c>
      <c r="F1276">
        <v>0</v>
      </c>
      <c r="I1276" s="31" t="e">
        <f>VLOOKUP(A1276,'Synthèse des ventes 2022'!$A$1:$C$535,3,FALSE)</f>
        <v>#N/A</v>
      </c>
      <c r="J1276">
        <v>6.22</v>
      </c>
      <c r="K1276" s="6">
        <v>6.22</v>
      </c>
      <c r="L1276">
        <v>0.94099849999999996</v>
      </c>
      <c r="N1276">
        <v>1</v>
      </c>
      <c r="O1276">
        <v>7.46</v>
      </c>
      <c r="P1276" s="6">
        <f t="shared" si="72"/>
        <v>7.4639999999999995</v>
      </c>
    </row>
    <row r="1277" spans="1:20" x14ac:dyDescent="0.25">
      <c r="A1277" t="s">
        <v>806</v>
      </c>
      <c r="B1277" t="s">
        <v>43</v>
      </c>
      <c r="C1277" t="s">
        <v>807</v>
      </c>
      <c r="F1277">
        <v>0</v>
      </c>
      <c r="I1277" s="31" t="e">
        <f>VLOOKUP(A1277,'Synthèse des ventes 2022'!$A$1:$C$535,3,FALSE)</f>
        <v>#N/A</v>
      </c>
      <c r="J1277">
        <v>0.55000000000000004</v>
      </c>
      <c r="K1277" s="6">
        <v>0.55000000000000004</v>
      </c>
      <c r="L1277">
        <v>8.3207299999999998E-2</v>
      </c>
      <c r="N1277">
        <v>1</v>
      </c>
      <c r="O1277">
        <v>0.66</v>
      </c>
      <c r="P1277" s="6">
        <f t="shared" si="72"/>
        <v>0.66</v>
      </c>
    </row>
    <row r="1278" spans="1:20" x14ac:dyDescent="0.25">
      <c r="A1278" t="s">
        <v>808</v>
      </c>
      <c r="B1278" t="s">
        <v>43</v>
      </c>
      <c r="C1278" t="s">
        <v>809</v>
      </c>
      <c r="F1278">
        <v>0</v>
      </c>
      <c r="I1278" s="31" t="e">
        <f>VLOOKUP(A1278,'Synthèse des ventes 2022'!$A$1:$C$535,3,FALSE)</f>
        <v>#N/A</v>
      </c>
      <c r="J1278" s="1">
        <v>4145.99</v>
      </c>
      <c r="K1278" s="11" t="str">
        <f t="shared" si="71"/>
        <v/>
      </c>
      <c r="L1278">
        <v>627.22995460000004</v>
      </c>
      <c r="N1278">
        <v>1</v>
      </c>
      <c r="O1278" s="1">
        <v>4975.1899999999996</v>
      </c>
      <c r="P1278" s="11" t="str">
        <f t="shared" si="72"/>
        <v/>
      </c>
    </row>
    <row r="1279" spans="1:20" x14ac:dyDescent="0.25">
      <c r="A1279" t="s">
        <v>821</v>
      </c>
      <c r="B1279" t="s">
        <v>43</v>
      </c>
      <c r="C1279" t="s">
        <v>822</v>
      </c>
      <c r="F1279">
        <v>0</v>
      </c>
      <c r="I1279" s="31" t="e">
        <f>VLOOKUP(A1279,'Synthèse des ventes 2022'!$A$1:$C$535,3,FALSE)</f>
        <v>#N/A</v>
      </c>
      <c r="J1279">
        <v>2.2999999999999998</v>
      </c>
      <c r="K1279" s="6" t="str">
        <f t="shared" si="71"/>
        <v/>
      </c>
      <c r="L1279">
        <v>2.3515000000000001E-2</v>
      </c>
      <c r="N1279">
        <v>1</v>
      </c>
      <c r="O1279">
        <v>2.76</v>
      </c>
      <c r="P1279" s="6" t="str">
        <f t="shared" si="72"/>
        <v/>
      </c>
    </row>
    <row r="1280" spans="1:20" x14ac:dyDescent="0.25">
      <c r="A1280" t="s">
        <v>827</v>
      </c>
      <c r="B1280" t="s">
        <v>20</v>
      </c>
      <c r="C1280" t="s">
        <v>828</v>
      </c>
      <c r="F1280">
        <v>0</v>
      </c>
      <c r="H1280" s="6">
        <f>F1280</f>
        <v>0</v>
      </c>
      <c r="I1280" s="31">
        <f>VLOOKUP(A1280,'Synthèse des ventes 2022'!$A$1:$C$535,3,FALSE)</f>
        <v>8</v>
      </c>
      <c r="J1280">
        <v>0.97</v>
      </c>
      <c r="K1280" s="6">
        <f>J1280</f>
        <v>0.97</v>
      </c>
      <c r="L1280">
        <v>2.7794E-3</v>
      </c>
      <c r="O1280">
        <v>1.1599999999999999</v>
      </c>
      <c r="P1280" s="6">
        <f t="shared" si="72"/>
        <v>1.1639999999999999</v>
      </c>
    </row>
    <row r="1281" spans="1:21" x14ac:dyDescent="0.25">
      <c r="A1281" t="s">
        <v>843</v>
      </c>
      <c r="B1281" t="s">
        <v>43</v>
      </c>
      <c r="C1281" t="s">
        <v>844</v>
      </c>
      <c r="F1281">
        <v>0</v>
      </c>
      <c r="I1281" s="31" t="e">
        <f>VLOOKUP(A1281,'Synthèse des ventes 2022'!$A$1:$C$535,3,FALSE)</f>
        <v>#N/A</v>
      </c>
      <c r="J1281">
        <v>0.06</v>
      </c>
      <c r="K1281" s="6">
        <v>0.06</v>
      </c>
      <c r="L1281">
        <v>3.2085999999999998E-3</v>
      </c>
      <c r="N1281">
        <v>1</v>
      </c>
      <c r="O1281">
        <v>7.0000000000000007E-2</v>
      </c>
      <c r="P1281" s="6">
        <f t="shared" si="72"/>
        <v>7.1999999999999995E-2</v>
      </c>
    </row>
    <row r="1282" spans="1:21" x14ac:dyDescent="0.25">
      <c r="A1282" t="s">
        <v>845</v>
      </c>
      <c r="B1282" t="s">
        <v>43</v>
      </c>
      <c r="C1282" t="s">
        <v>846</v>
      </c>
      <c r="F1282">
        <v>0</v>
      </c>
      <c r="I1282" s="31" t="e">
        <f>VLOOKUP(A1282,'Synthèse des ventes 2022'!$A$1:$C$535,3,FALSE)</f>
        <v>#N/A</v>
      </c>
      <c r="J1282">
        <v>0.06</v>
      </c>
      <c r="K1282" s="6">
        <v>0.06</v>
      </c>
      <c r="L1282">
        <v>3.2085999999999998E-3</v>
      </c>
      <c r="N1282">
        <v>1</v>
      </c>
      <c r="O1282">
        <v>7.0000000000000007E-2</v>
      </c>
      <c r="P1282" s="6">
        <f t="shared" si="72"/>
        <v>7.1999999999999995E-2</v>
      </c>
    </row>
    <row r="1283" spans="1:21" x14ac:dyDescent="0.25">
      <c r="A1283" t="s">
        <v>847</v>
      </c>
      <c r="B1283" t="s">
        <v>43</v>
      </c>
      <c r="C1283" t="s">
        <v>848</v>
      </c>
      <c r="F1283">
        <v>0</v>
      </c>
      <c r="I1283" s="31" t="e">
        <f>VLOOKUP(A1283,'Synthèse des ventes 2022'!$A$1:$C$535,3,FALSE)</f>
        <v>#N/A</v>
      </c>
      <c r="J1283">
        <v>0.06</v>
      </c>
      <c r="K1283" s="6">
        <v>0.06</v>
      </c>
      <c r="L1283">
        <v>3.2085999999999998E-3</v>
      </c>
      <c r="N1283">
        <v>1</v>
      </c>
      <c r="O1283">
        <v>7.0000000000000007E-2</v>
      </c>
      <c r="P1283" s="6">
        <f>IF(K1283="","",K1283*1.2)</f>
        <v>7.1999999999999995E-2</v>
      </c>
    </row>
    <row r="1284" spans="1:21" x14ac:dyDescent="0.25">
      <c r="A1284" t="s">
        <v>849</v>
      </c>
      <c r="B1284" t="s">
        <v>43</v>
      </c>
      <c r="C1284" t="s">
        <v>850</v>
      </c>
      <c r="F1284">
        <v>0</v>
      </c>
      <c r="I1284" s="31" t="e">
        <f>VLOOKUP(A1284,'Synthèse des ventes 2022'!$A$1:$C$535,3,FALSE)</f>
        <v>#N/A</v>
      </c>
      <c r="J1284">
        <v>0.06</v>
      </c>
      <c r="K1284" s="6">
        <v>0.06</v>
      </c>
      <c r="L1284">
        <v>3.2085999999999998E-3</v>
      </c>
      <c r="N1284">
        <v>1</v>
      </c>
      <c r="O1284">
        <v>7.0000000000000007E-2</v>
      </c>
      <c r="P1284" s="6">
        <f>IF(K1284="","",K1284*1.2)</f>
        <v>7.1999999999999995E-2</v>
      </c>
    </row>
    <row r="1285" spans="1:21" x14ac:dyDescent="0.25">
      <c r="A1285" t="s">
        <v>1505</v>
      </c>
      <c r="B1285" t="s">
        <v>43</v>
      </c>
      <c r="C1285" t="s">
        <v>1505</v>
      </c>
      <c r="F1285">
        <v>0</v>
      </c>
      <c r="I1285" s="31" t="e">
        <f>VLOOKUP(A1285,'Synthèse des ventes 2022'!$A$1:$C$535,3,FALSE)</f>
        <v>#N/A</v>
      </c>
      <c r="J1285">
        <v>0</v>
      </c>
      <c r="K1285" s="6" t="str">
        <f>IF(H1285="","",H1285*L1285)</f>
        <v/>
      </c>
      <c r="L1285">
        <v>0</v>
      </c>
      <c r="O1285">
        <v>0</v>
      </c>
      <c r="P1285" s="6" t="str">
        <f>IF(K1285="","",K1285*1.2)</f>
        <v/>
      </c>
    </row>
    <row r="1286" spans="1:21" x14ac:dyDescent="0.25">
      <c r="A1286" t="s">
        <v>1736</v>
      </c>
      <c r="B1286" t="s">
        <v>43</v>
      </c>
      <c r="C1286" t="s">
        <v>1737</v>
      </c>
      <c r="F1286">
        <v>0</v>
      </c>
      <c r="I1286" s="31" t="e">
        <f>VLOOKUP(A1286,'Synthèse des ventes 2022'!$A$1:$C$535,3,FALSE)</f>
        <v>#N/A</v>
      </c>
      <c r="J1286">
        <v>60.9</v>
      </c>
      <c r="K1286" s="6" t="str">
        <f>IF(H1286="","",H1286*L1286)</f>
        <v/>
      </c>
      <c r="L1286">
        <v>55.363636399999997</v>
      </c>
      <c r="O1286">
        <v>73.08</v>
      </c>
      <c r="P1286" s="6" t="str">
        <f>IF(K1286="","",K1286*1.2)</f>
        <v/>
      </c>
      <c r="U1286">
        <v>1</v>
      </c>
    </row>
    <row r="1287" spans="1:21" x14ac:dyDescent="0.25">
      <c r="A1287" t="s">
        <v>1921</v>
      </c>
      <c r="B1287" t="s">
        <v>416</v>
      </c>
      <c r="C1287" t="s">
        <v>1922</v>
      </c>
      <c r="F1287">
        <v>0</v>
      </c>
      <c r="H1287" s="6">
        <f>VLOOKUP(A1287,NOMENCLATURE!$B$2:$O$4923,14,FALSE)</f>
        <v>48.797000000000004</v>
      </c>
      <c r="I1287" s="31" t="e">
        <f>VLOOKUP(A1287,'Synthèse des ventes 2022'!$A$1:$C$535,3,FALSE)</f>
        <v>#N/A</v>
      </c>
      <c r="J1287">
        <v>58.89</v>
      </c>
      <c r="K1287" s="6">
        <f>VLOOKUP(A1287,NOMENCLATURE!$B$2:$L$4000,11,FALSE)</f>
        <v>74.160000000000011</v>
      </c>
      <c r="L1287">
        <v>1.4955700000000001E-2</v>
      </c>
      <c r="O1287">
        <v>70.668000000000006</v>
      </c>
      <c r="P1287" s="6">
        <f>IF(K1287="","",K1287*1.2)</f>
        <v>88.992000000000004</v>
      </c>
    </row>
    <row r="1288" spans="1:21" x14ac:dyDescent="0.25">
      <c r="A1288" t="s">
        <v>2511</v>
      </c>
      <c r="K1288" s="6"/>
    </row>
    <row r="1289" spans="1:21" x14ac:dyDescent="0.25">
      <c r="A1289" t="s">
        <v>2511</v>
      </c>
      <c r="K1289" s="6"/>
    </row>
  </sheetData>
  <autoFilter ref="A1:U1289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289"/>
  <sheetViews>
    <sheetView topLeftCell="A1252" workbookViewId="0">
      <selection activeCell="C1281" sqref="C1281:C1284"/>
    </sheetView>
  </sheetViews>
  <sheetFormatPr baseColWidth="10" defaultRowHeight="15" x14ac:dyDescent="0.25"/>
  <cols>
    <col min="1" max="1" width="22.7109375" customWidth="1"/>
    <col min="3" max="3" width="49.42578125" bestFit="1" customWidth="1"/>
    <col min="4" max="4" width="16.85546875" bestFit="1" customWidth="1"/>
    <col min="5" max="5" width="18.28515625" bestFit="1" customWidth="1"/>
    <col min="6" max="6" width="10" customWidth="1"/>
    <col min="7" max="7" width="19.85546875" style="8" bestFit="1" customWidth="1"/>
    <col min="8" max="8" width="15.7109375" style="6" customWidth="1"/>
    <col min="9" max="9" width="15.7109375" style="31" customWidth="1"/>
    <col min="11" max="11" width="11.5703125" style="14" customWidth="1"/>
    <col min="13" max="13" width="13" style="6" customWidth="1"/>
    <col min="16" max="16" width="16" style="6" customWidth="1"/>
  </cols>
  <sheetData>
    <row r="1" spans="1:21" ht="25.15" customHeight="1" x14ac:dyDescent="0.25">
      <c r="A1" s="2" t="s">
        <v>0</v>
      </c>
      <c r="B1" s="2" t="s">
        <v>14</v>
      </c>
      <c r="C1" s="2" t="s">
        <v>1</v>
      </c>
      <c r="D1" s="2" t="s">
        <v>2</v>
      </c>
      <c r="E1" s="2" t="s">
        <v>3</v>
      </c>
      <c r="F1" s="2" t="s">
        <v>4</v>
      </c>
      <c r="G1" s="9" t="s">
        <v>2615</v>
      </c>
      <c r="H1" s="5" t="s">
        <v>2614</v>
      </c>
      <c r="I1" s="30" t="s">
        <v>2618</v>
      </c>
      <c r="J1" s="2" t="s">
        <v>5</v>
      </c>
      <c r="K1" s="13" t="s">
        <v>2616</v>
      </c>
      <c r="L1" s="2" t="s">
        <v>11</v>
      </c>
      <c r="M1" s="5" t="s">
        <v>11</v>
      </c>
      <c r="N1" s="2" t="s">
        <v>12</v>
      </c>
      <c r="O1" s="2" t="s">
        <v>13</v>
      </c>
      <c r="P1" s="5" t="s">
        <v>2617</v>
      </c>
      <c r="Q1" s="2" t="s">
        <v>6</v>
      </c>
      <c r="R1" s="2" t="s">
        <v>7</v>
      </c>
      <c r="S1" s="2" t="s">
        <v>8</v>
      </c>
      <c r="T1" s="2" t="s">
        <v>9</v>
      </c>
      <c r="U1" s="2" t="s">
        <v>10</v>
      </c>
    </row>
    <row r="2" spans="1:21" x14ac:dyDescent="0.25">
      <c r="A2" t="s">
        <v>200</v>
      </c>
      <c r="B2" t="s">
        <v>20</v>
      </c>
      <c r="C2" t="s">
        <v>201</v>
      </c>
      <c r="D2" t="s">
        <v>202</v>
      </c>
      <c r="F2">
        <v>18.350000000000001</v>
      </c>
      <c r="H2" s="6">
        <f>+F2</f>
        <v>18.350000000000001</v>
      </c>
      <c r="I2" s="31">
        <f>VLOOKUP(A2,'Synthèse des ventes 2022'!$A$1:$C$535,3,FALSE)</f>
        <v>344</v>
      </c>
      <c r="J2">
        <v>23.95</v>
      </c>
      <c r="K2" s="68">
        <f>H2*M2</f>
        <v>23.855000000000004</v>
      </c>
      <c r="L2">
        <v>1.3051771000000001</v>
      </c>
      <c r="M2" s="6">
        <v>1.3</v>
      </c>
      <c r="O2">
        <v>28.74</v>
      </c>
      <c r="P2" s="6">
        <f>IF(K2="","",K2*1.2)</f>
        <v>28.626000000000005</v>
      </c>
    </row>
    <row r="3" spans="1:21" x14ac:dyDescent="0.25">
      <c r="A3" t="s">
        <v>1113</v>
      </c>
      <c r="B3" t="s">
        <v>20</v>
      </c>
      <c r="C3" t="s">
        <v>1114</v>
      </c>
      <c r="D3" t="s">
        <v>202</v>
      </c>
      <c r="F3">
        <v>22.94</v>
      </c>
      <c r="H3" s="6">
        <f>+F3</f>
        <v>22.94</v>
      </c>
      <c r="I3" s="31">
        <f>VLOOKUP(A3,'Synthèse des ventes 2022'!$A$1:$C$535,3,FALSE)</f>
        <v>108</v>
      </c>
      <c r="J3">
        <v>29.6</v>
      </c>
      <c r="K3" s="6">
        <f>H3*M3</f>
        <v>29.822000000000003</v>
      </c>
      <c r="L3">
        <v>1.2903226000000001</v>
      </c>
      <c r="M3" s="6">
        <v>1.3</v>
      </c>
      <c r="O3">
        <v>35.520000000000003</v>
      </c>
      <c r="P3" s="6">
        <f t="shared" ref="P3:P66" si="0">IF(K3="","",K3*1.2)</f>
        <v>35.7864</v>
      </c>
    </row>
    <row r="4" spans="1:21" x14ac:dyDescent="0.25">
      <c r="A4" t="s">
        <v>2340</v>
      </c>
      <c r="B4" t="s">
        <v>28</v>
      </c>
      <c r="C4" t="s">
        <v>2341</v>
      </c>
      <c r="D4" t="s">
        <v>202</v>
      </c>
      <c r="F4">
        <v>0</v>
      </c>
      <c r="I4" s="31" t="e">
        <f>VLOOKUP(A4,'Synthèse des ventes 2022'!$A$1:$C$535,3,FALSE)</f>
        <v>#N/A</v>
      </c>
      <c r="J4" s="1">
        <v>2477.25</v>
      </c>
      <c r="K4" s="11">
        <f>VLOOKUP(A4,NOMENCLATURE!$B$2:$L$4000,11,FALSE)</f>
        <v>2385.5000000000005</v>
      </c>
      <c r="L4">
        <v>0</v>
      </c>
      <c r="O4" s="1">
        <v>2972.7</v>
      </c>
      <c r="P4" s="11">
        <f t="shared" si="0"/>
        <v>2862.6000000000004</v>
      </c>
      <c r="S4">
        <v>1</v>
      </c>
      <c r="T4">
        <v>1</v>
      </c>
    </row>
    <row r="5" spans="1:21" x14ac:dyDescent="0.25">
      <c r="A5" t="s">
        <v>2342</v>
      </c>
      <c r="B5" t="s">
        <v>28</v>
      </c>
      <c r="C5" t="s">
        <v>2343</v>
      </c>
      <c r="D5" t="s">
        <v>202</v>
      </c>
      <c r="F5">
        <v>0</v>
      </c>
      <c r="I5" s="31" t="e">
        <f>VLOOKUP(A5,'Synthèse des ventes 2022'!$A$1:$C$535,3,FALSE)</f>
        <v>#N/A</v>
      </c>
      <c r="J5" s="1">
        <v>3096.9</v>
      </c>
      <c r="K5" s="11">
        <f>VLOOKUP(A5,NOMENCLATURE!$B$2:$L$4000,11,FALSE)</f>
        <v>1789.3200000000002</v>
      </c>
      <c r="L5">
        <v>0</v>
      </c>
      <c r="O5" s="1">
        <v>3716.28</v>
      </c>
      <c r="P5" s="11">
        <f t="shared" si="0"/>
        <v>2147.1840000000002</v>
      </c>
      <c r="S5">
        <v>1</v>
      </c>
      <c r="T5">
        <v>1</v>
      </c>
    </row>
    <row r="6" spans="1:21" x14ac:dyDescent="0.25">
      <c r="A6" t="s">
        <v>2344</v>
      </c>
      <c r="B6" t="s">
        <v>28</v>
      </c>
      <c r="C6" t="s">
        <v>2345</v>
      </c>
      <c r="D6" t="s">
        <v>202</v>
      </c>
      <c r="F6">
        <v>0</v>
      </c>
      <c r="I6" s="31" t="e">
        <f>VLOOKUP(A6,'Synthèse des ventes 2022'!$A$1:$C$535,3,FALSE)</f>
        <v>#N/A</v>
      </c>
      <c r="J6" s="1">
        <v>3716.55</v>
      </c>
      <c r="K6" s="11">
        <f>VLOOKUP(A6,NOMENCLATURE!$B$2:$L$4000,11,FALSE)</f>
        <v>2486.3999999999996</v>
      </c>
      <c r="L6">
        <v>0</v>
      </c>
      <c r="O6" s="1">
        <v>4459.8599999999997</v>
      </c>
      <c r="P6" s="11">
        <f t="shared" si="0"/>
        <v>2983.6799999999994</v>
      </c>
      <c r="S6">
        <v>1</v>
      </c>
      <c r="T6">
        <v>1</v>
      </c>
    </row>
    <row r="7" spans="1:21" x14ac:dyDescent="0.25">
      <c r="A7" t="s">
        <v>2346</v>
      </c>
      <c r="B7" t="s">
        <v>20</v>
      </c>
      <c r="C7" t="s">
        <v>2347</v>
      </c>
      <c r="D7" t="s">
        <v>202</v>
      </c>
      <c r="F7">
        <v>29.6</v>
      </c>
      <c r="H7" s="6">
        <f t="shared" ref="H7:H13" si="1">+F7</f>
        <v>29.6</v>
      </c>
      <c r="I7" s="31" t="e">
        <f>VLOOKUP(A7,'Synthèse des ventes 2022'!$A$1:$C$535,3,FALSE)</f>
        <v>#N/A</v>
      </c>
      <c r="J7">
        <v>41.295000000000002</v>
      </c>
      <c r="K7" s="6">
        <f>H7*M7</f>
        <v>41.44</v>
      </c>
      <c r="L7">
        <v>1.3951013999999999</v>
      </c>
      <c r="M7" s="6">
        <v>1.4</v>
      </c>
      <c r="O7">
        <v>49.554000000000002</v>
      </c>
      <c r="P7" s="6">
        <f t="shared" si="0"/>
        <v>49.727999999999994</v>
      </c>
    </row>
    <row r="8" spans="1:21" x14ac:dyDescent="0.25">
      <c r="A8" t="s">
        <v>723</v>
      </c>
      <c r="B8" t="s">
        <v>20</v>
      </c>
      <c r="C8" t="s">
        <v>724</v>
      </c>
      <c r="D8" t="s">
        <v>725</v>
      </c>
      <c r="E8" t="s">
        <v>36</v>
      </c>
      <c r="F8">
        <v>2.1</v>
      </c>
      <c r="H8" s="6">
        <f t="shared" si="1"/>
        <v>2.1</v>
      </c>
      <c r="I8" s="31">
        <f>VLOOKUP(A8,'Synthèse des ventes 2022'!$A$1:$C$535,3,FALSE)</f>
        <v>395</v>
      </c>
      <c r="J8">
        <v>0</v>
      </c>
      <c r="K8" s="6">
        <f>+J8</f>
        <v>0</v>
      </c>
      <c r="L8">
        <v>0</v>
      </c>
      <c r="O8">
        <v>0</v>
      </c>
      <c r="P8" s="6">
        <f t="shared" si="0"/>
        <v>0</v>
      </c>
    </row>
    <row r="9" spans="1:21" x14ac:dyDescent="0.25">
      <c r="A9" t="s">
        <v>810</v>
      </c>
      <c r="B9" t="s">
        <v>20</v>
      </c>
      <c r="C9" t="s">
        <v>811</v>
      </c>
      <c r="D9" t="s">
        <v>725</v>
      </c>
      <c r="E9" t="s">
        <v>36</v>
      </c>
      <c r="F9">
        <v>0</v>
      </c>
      <c r="H9" s="6">
        <f t="shared" si="1"/>
        <v>0</v>
      </c>
      <c r="I9" s="31">
        <f>VLOOKUP(A9,'Synthèse des ventes 2022'!$A$1:$C$535,3,FALSE)</f>
        <v>1</v>
      </c>
      <c r="J9">
        <v>38.61</v>
      </c>
      <c r="K9" s="6">
        <f>+J9</f>
        <v>38.61</v>
      </c>
      <c r="L9">
        <v>0</v>
      </c>
      <c r="O9">
        <v>46.33</v>
      </c>
      <c r="P9" s="6">
        <f t="shared" si="0"/>
        <v>46.332000000000001</v>
      </c>
    </row>
    <row r="10" spans="1:21" x14ac:dyDescent="0.25">
      <c r="A10" t="s">
        <v>812</v>
      </c>
      <c r="B10" t="s">
        <v>20</v>
      </c>
      <c r="C10" t="s">
        <v>813</v>
      </c>
      <c r="D10" t="s">
        <v>725</v>
      </c>
      <c r="E10" t="s">
        <v>36</v>
      </c>
      <c r="F10">
        <v>29.7</v>
      </c>
      <c r="H10" s="6">
        <f t="shared" si="1"/>
        <v>29.7</v>
      </c>
      <c r="I10" s="31">
        <f>VLOOKUP(A10,'Synthèse des ventes 2022'!$A$1:$C$535,3,FALSE)</f>
        <v>21</v>
      </c>
      <c r="J10">
        <v>39.5</v>
      </c>
      <c r="K10" s="6">
        <f t="shared" ref="K10:K19" si="2">H10*M10</f>
        <v>39.500999999999998</v>
      </c>
      <c r="L10">
        <v>1.3299662999999999</v>
      </c>
      <c r="M10" s="6">
        <v>1.33</v>
      </c>
      <c r="O10">
        <v>47.4</v>
      </c>
      <c r="P10" s="6">
        <f t="shared" si="0"/>
        <v>47.401199999999996</v>
      </c>
    </row>
    <row r="11" spans="1:21" x14ac:dyDescent="0.25">
      <c r="A11" t="s">
        <v>814</v>
      </c>
      <c r="B11" t="s">
        <v>20</v>
      </c>
      <c r="C11" t="s">
        <v>815</v>
      </c>
      <c r="D11" t="s">
        <v>725</v>
      </c>
      <c r="E11" t="s">
        <v>36</v>
      </c>
      <c r="F11">
        <v>9.01</v>
      </c>
      <c r="H11" s="6">
        <f t="shared" si="1"/>
        <v>9.01</v>
      </c>
      <c r="I11" s="31">
        <f>VLOOKUP(A11,'Synthèse des ventes 2022'!$A$1:$C$535,3,FALSE)</f>
        <v>14</v>
      </c>
      <c r="J11">
        <v>11.98</v>
      </c>
      <c r="K11" s="6">
        <f t="shared" si="2"/>
        <v>11.9833</v>
      </c>
      <c r="L11">
        <v>1.3296337</v>
      </c>
      <c r="M11" s="6">
        <v>1.33</v>
      </c>
      <c r="O11">
        <v>14.38</v>
      </c>
      <c r="P11" s="6">
        <f t="shared" si="0"/>
        <v>14.379959999999999</v>
      </c>
    </row>
    <row r="12" spans="1:21" x14ac:dyDescent="0.25">
      <c r="A12" t="s">
        <v>816</v>
      </c>
      <c r="B12" t="s">
        <v>20</v>
      </c>
      <c r="C12" t="s">
        <v>817</v>
      </c>
      <c r="D12" t="s">
        <v>725</v>
      </c>
      <c r="E12" t="s">
        <v>36</v>
      </c>
      <c r="F12">
        <v>10.19</v>
      </c>
      <c r="H12" s="6">
        <f t="shared" si="1"/>
        <v>10.19</v>
      </c>
      <c r="I12" s="31">
        <f>VLOOKUP(A12,'Synthèse des ventes 2022'!$A$1:$C$535,3,FALSE)</f>
        <v>123</v>
      </c>
      <c r="J12">
        <v>13.55</v>
      </c>
      <c r="K12" s="6">
        <f t="shared" si="2"/>
        <v>13.5527</v>
      </c>
      <c r="L12">
        <v>1.3297349999999999</v>
      </c>
      <c r="M12" s="6">
        <v>1.33</v>
      </c>
      <c r="O12">
        <v>16.260000000000002</v>
      </c>
      <c r="P12" s="6">
        <f t="shared" si="0"/>
        <v>16.26324</v>
      </c>
    </row>
    <row r="13" spans="1:21" x14ac:dyDescent="0.25">
      <c r="A13" t="s">
        <v>873</v>
      </c>
      <c r="B13" t="s">
        <v>20</v>
      </c>
      <c r="C13" t="s">
        <v>874</v>
      </c>
      <c r="D13" t="s">
        <v>725</v>
      </c>
      <c r="E13" t="s">
        <v>36</v>
      </c>
      <c r="F13">
        <v>11.74</v>
      </c>
      <c r="H13" s="6">
        <f t="shared" si="1"/>
        <v>11.74</v>
      </c>
      <c r="I13" s="31" t="e">
        <f>VLOOKUP(A13,'Synthèse des ventes 2022'!$A$1:$C$535,3,FALSE)</f>
        <v>#N/A</v>
      </c>
      <c r="J13">
        <v>14.68</v>
      </c>
      <c r="K13" s="6">
        <f t="shared" si="2"/>
        <v>14.675000000000001</v>
      </c>
      <c r="L13">
        <v>1.2504259</v>
      </c>
      <c r="M13" s="6">
        <v>1.25</v>
      </c>
      <c r="O13">
        <v>17.62</v>
      </c>
      <c r="P13" s="6">
        <f t="shared" si="0"/>
        <v>17.61</v>
      </c>
    </row>
    <row r="14" spans="1:21" x14ac:dyDescent="0.25">
      <c r="A14" t="s">
        <v>875</v>
      </c>
      <c r="B14" t="s">
        <v>43</v>
      </c>
      <c r="C14" t="s">
        <v>876</v>
      </c>
      <c r="D14" t="s">
        <v>725</v>
      </c>
      <c r="F14">
        <v>3.19</v>
      </c>
      <c r="H14" s="6">
        <v>3.19</v>
      </c>
      <c r="I14" s="31">
        <f>VLOOKUP(A14,'Synthèse des ventes 2022'!$A$1:$C$535,3,FALSE)</f>
        <v>2</v>
      </c>
      <c r="J14">
        <v>3.99</v>
      </c>
      <c r="K14" s="6">
        <f t="shared" si="2"/>
        <v>3.9874999999999998</v>
      </c>
      <c r="L14">
        <v>1.2507836999999999</v>
      </c>
      <c r="M14" s="6">
        <v>1.25</v>
      </c>
      <c r="O14">
        <v>4.79</v>
      </c>
      <c r="P14" s="6">
        <f t="shared" si="0"/>
        <v>4.7849999999999993</v>
      </c>
    </row>
    <row r="15" spans="1:21" x14ac:dyDescent="0.25">
      <c r="A15" t="s">
        <v>877</v>
      </c>
      <c r="B15" t="s">
        <v>43</v>
      </c>
      <c r="C15" t="s">
        <v>878</v>
      </c>
      <c r="D15" t="s">
        <v>725</v>
      </c>
      <c r="E15" t="s">
        <v>36</v>
      </c>
      <c r="F15">
        <v>25.1</v>
      </c>
      <c r="H15" s="6">
        <v>25.1</v>
      </c>
      <c r="I15" s="31">
        <f>VLOOKUP(A15,'Synthèse des ventes 2022'!$A$1:$C$535,3,FALSE)</f>
        <v>6</v>
      </c>
      <c r="J15">
        <v>33.380000000000003</v>
      </c>
      <c r="K15" s="6">
        <f t="shared" si="2"/>
        <v>33.383000000000003</v>
      </c>
      <c r="L15">
        <v>1.3298805</v>
      </c>
      <c r="M15" s="6">
        <v>1.33</v>
      </c>
      <c r="O15">
        <v>40.06</v>
      </c>
      <c r="P15" s="6">
        <f t="shared" si="0"/>
        <v>40.059600000000003</v>
      </c>
    </row>
    <row r="16" spans="1:21" x14ac:dyDescent="0.25">
      <c r="A16" t="s">
        <v>881</v>
      </c>
      <c r="B16" t="s">
        <v>20</v>
      </c>
      <c r="C16" t="s">
        <v>882</v>
      </c>
      <c r="D16" t="s">
        <v>725</v>
      </c>
      <c r="F16">
        <v>64.959999999999994</v>
      </c>
      <c r="H16" s="6">
        <f>+F16</f>
        <v>64.959999999999994</v>
      </c>
      <c r="I16" s="31">
        <f>VLOOKUP(A16,'Synthèse des ventes 2022'!$A$1:$C$535,3,FALSE)</f>
        <v>8</v>
      </c>
      <c r="J16">
        <v>84.45</v>
      </c>
      <c r="K16" s="6">
        <f t="shared" si="2"/>
        <v>84.447999999999993</v>
      </c>
      <c r="L16">
        <v>1.3000308</v>
      </c>
      <c r="M16" s="6">
        <v>1.3</v>
      </c>
      <c r="O16">
        <v>101.34</v>
      </c>
      <c r="P16" s="6">
        <f t="shared" si="0"/>
        <v>101.33759999999999</v>
      </c>
    </row>
    <row r="17" spans="1:21" x14ac:dyDescent="0.25">
      <c r="A17" t="s">
        <v>933</v>
      </c>
      <c r="B17" t="s">
        <v>20</v>
      </c>
      <c r="C17" t="s">
        <v>934</v>
      </c>
      <c r="D17" t="s">
        <v>725</v>
      </c>
      <c r="F17">
        <v>114</v>
      </c>
      <c r="H17" s="6">
        <v>135.30000000000001</v>
      </c>
      <c r="I17" s="31">
        <f>VLOOKUP(A17,'Synthèse des ventes 2022'!$A$1:$C$535,3,FALSE)</f>
        <v>8</v>
      </c>
      <c r="J17">
        <v>151.62</v>
      </c>
      <c r="K17" s="6">
        <f t="shared" si="2"/>
        <v>175.89000000000001</v>
      </c>
      <c r="L17">
        <v>1.33</v>
      </c>
      <c r="M17" s="6">
        <v>1.3</v>
      </c>
      <c r="O17">
        <v>181.94</v>
      </c>
      <c r="P17" s="6">
        <f t="shared" si="0"/>
        <v>211.06800000000001</v>
      </c>
    </row>
    <row r="18" spans="1:21" x14ac:dyDescent="0.25">
      <c r="A18" t="s">
        <v>1040</v>
      </c>
      <c r="B18" t="s">
        <v>20</v>
      </c>
      <c r="C18" t="s">
        <v>1041</v>
      </c>
      <c r="D18" t="s">
        <v>725</v>
      </c>
      <c r="E18" t="s">
        <v>36</v>
      </c>
      <c r="F18">
        <v>42.81</v>
      </c>
      <c r="H18" s="6">
        <f>+F18</f>
        <v>42.81</v>
      </c>
      <c r="I18" s="31">
        <f>VLOOKUP(A18,'Synthèse des ventes 2022'!$A$1:$C$535,3,FALSE)</f>
        <v>81</v>
      </c>
      <c r="J18">
        <v>55.65</v>
      </c>
      <c r="K18" s="6">
        <f t="shared" si="2"/>
        <v>55.653000000000006</v>
      </c>
      <c r="L18">
        <v>1.2999299</v>
      </c>
      <c r="M18" s="6">
        <v>1.3</v>
      </c>
      <c r="O18">
        <v>66.78</v>
      </c>
      <c r="P18" s="6">
        <f t="shared" si="0"/>
        <v>66.783600000000007</v>
      </c>
    </row>
    <row r="19" spans="1:21" x14ac:dyDescent="0.25">
      <c r="A19" t="s">
        <v>1042</v>
      </c>
      <c r="B19" t="s">
        <v>20</v>
      </c>
      <c r="C19" t="s">
        <v>1043</v>
      </c>
      <c r="D19" t="s">
        <v>725</v>
      </c>
      <c r="E19" t="s">
        <v>36</v>
      </c>
      <c r="F19">
        <v>43.47</v>
      </c>
      <c r="H19" s="6">
        <f>+F19</f>
        <v>43.47</v>
      </c>
      <c r="I19" s="31">
        <f>VLOOKUP(A19,'Synthèse des ventes 2022'!$A$1:$C$535,3,FALSE)</f>
        <v>5</v>
      </c>
      <c r="J19">
        <v>57.82</v>
      </c>
      <c r="K19" s="6">
        <f t="shared" si="2"/>
        <v>57.815100000000001</v>
      </c>
      <c r="L19">
        <v>1.3301126999999999</v>
      </c>
      <c r="M19" s="6">
        <v>1.33</v>
      </c>
      <c r="O19">
        <v>69.38</v>
      </c>
      <c r="P19" s="6">
        <f t="shared" si="0"/>
        <v>69.378119999999996</v>
      </c>
    </row>
    <row r="20" spans="1:21" x14ac:dyDescent="0.25">
      <c r="A20" t="s">
        <v>1494</v>
      </c>
      <c r="B20" t="s">
        <v>20</v>
      </c>
      <c r="C20" t="s">
        <v>1495</v>
      </c>
      <c r="D20" t="s">
        <v>725</v>
      </c>
      <c r="E20" t="s">
        <v>36</v>
      </c>
      <c r="F20">
        <v>6.9</v>
      </c>
      <c r="H20" s="6">
        <f>F20</f>
        <v>6.9</v>
      </c>
      <c r="I20" s="31" t="e">
        <f>VLOOKUP(A20,'Synthèse des ventes 2022'!$A$1:$C$535,3,FALSE)</f>
        <v>#N/A</v>
      </c>
      <c r="J20">
        <v>0</v>
      </c>
      <c r="K20" s="6">
        <f>+J20</f>
        <v>0</v>
      </c>
      <c r="L20">
        <v>0</v>
      </c>
      <c r="O20">
        <v>0</v>
      </c>
      <c r="P20" s="6">
        <f t="shared" si="0"/>
        <v>0</v>
      </c>
    </row>
    <row r="21" spans="1:21" x14ac:dyDescent="0.25">
      <c r="A21" t="s">
        <v>1544</v>
      </c>
      <c r="B21" t="s">
        <v>43</v>
      </c>
      <c r="C21" t="s">
        <v>1545</v>
      </c>
      <c r="D21" t="s">
        <v>725</v>
      </c>
      <c r="F21">
        <v>0</v>
      </c>
      <c r="I21" s="31" t="e">
        <f>VLOOKUP(A21,'Synthèse des ventes 2022'!$A$1:$C$535,3,FALSE)</f>
        <v>#N/A</v>
      </c>
      <c r="J21">
        <v>67.8</v>
      </c>
      <c r="K21" s="6" t="str">
        <f>IF(H21="","",H21*L21)</f>
        <v/>
      </c>
      <c r="L21">
        <v>0</v>
      </c>
      <c r="O21">
        <v>81.36</v>
      </c>
      <c r="P21" s="6" t="str">
        <f t="shared" si="0"/>
        <v/>
      </c>
      <c r="U21">
        <v>1</v>
      </c>
    </row>
    <row r="22" spans="1:21" x14ac:dyDescent="0.25">
      <c r="A22" t="s">
        <v>1809</v>
      </c>
      <c r="B22" t="s">
        <v>32</v>
      </c>
      <c r="C22" t="s">
        <v>1810</v>
      </c>
      <c r="D22" t="s">
        <v>725</v>
      </c>
      <c r="F22">
        <v>0.2</v>
      </c>
      <c r="H22" s="6">
        <f>F22</f>
        <v>0.2</v>
      </c>
      <c r="I22" s="31" t="e">
        <f>VLOOKUP(A22,'Synthèse des ventes 2022'!$A$1:$C$535,3,FALSE)</f>
        <v>#N/A</v>
      </c>
      <c r="J22">
        <v>0.4</v>
      </c>
      <c r="K22" s="6">
        <f>+J22</f>
        <v>0.4</v>
      </c>
      <c r="L22">
        <v>2</v>
      </c>
      <c r="M22" s="6">
        <v>2</v>
      </c>
      <c r="O22">
        <v>0.48</v>
      </c>
      <c r="P22" s="6">
        <f t="shared" si="0"/>
        <v>0.48</v>
      </c>
    </row>
    <row r="23" spans="1:21" x14ac:dyDescent="0.25">
      <c r="A23" t="s">
        <v>1812</v>
      </c>
      <c r="B23" t="s">
        <v>20</v>
      </c>
      <c r="C23" t="s">
        <v>1813</v>
      </c>
      <c r="D23" t="s">
        <v>725</v>
      </c>
      <c r="F23">
        <v>21.9</v>
      </c>
      <c r="H23" s="6">
        <f>F23</f>
        <v>21.9</v>
      </c>
      <c r="I23" s="31">
        <f>VLOOKUP(A23,'Synthèse des ventes 2022'!$A$1:$C$535,3,FALSE)</f>
        <v>24</v>
      </c>
      <c r="J23">
        <v>29.13</v>
      </c>
      <c r="K23" s="6">
        <f t="shared" ref="K23:K28" si="3">H23*M23</f>
        <v>29.126999999999999</v>
      </c>
      <c r="L23">
        <v>1.3301369999999999</v>
      </c>
      <c r="M23" s="6">
        <v>1.33</v>
      </c>
      <c r="O23">
        <v>34.956000000000003</v>
      </c>
      <c r="P23" s="6">
        <f t="shared" si="0"/>
        <v>34.952399999999997</v>
      </c>
    </row>
    <row r="24" spans="1:21" x14ac:dyDescent="0.25">
      <c r="A24" t="s">
        <v>2183</v>
      </c>
      <c r="B24" t="s">
        <v>20</v>
      </c>
      <c r="C24" t="s">
        <v>2184</v>
      </c>
      <c r="D24" t="s">
        <v>725</v>
      </c>
      <c r="F24">
        <v>7.91</v>
      </c>
      <c r="H24" s="6">
        <f>F24</f>
        <v>7.91</v>
      </c>
      <c r="I24" s="31">
        <f>VLOOKUP(A24,'Synthèse des ventes 2022'!$A$1:$C$535,3,FALSE)</f>
        <v>8</v>
      </c>
      <c r="J24">
        <v>10.29</v>
      </c>
      <c r="K24" s="6">
        <f t="shared" si="3"/>
        <v>10.283000000000001</v>
      </c>
      <c r="L24">
        <v>1.3008850000000001</v>
      </c>
      <c r="M24" s="6">
        <v>1.3</v>
      </c>
      <c r="O24">
        <v>12.348000000000001</v>
      </c>
      <c r="P24" s="6">
        <f t="shared" si="0"/>
        <v>12.339600000000001</v>
      </c>
    </row>
    <row r="25" spans="1:21" x14ac:dyDescent="0.25">
      <c r="A25" t="s">
        <v>2523</v>
      </c>
      <c r="B25" t="s">
        <v>20</v>
      </c>
      <c r="C25" t="s">
        <v>2524</v>
      </c>
      <c r="D25" t="s">
        <v>725</v>
      </c>
      <c r="F25">
        <v>0</v>
      </c>
      <c r="H25" s="6">
        <f>F25</f>
        <v>0</v>
      </c>
      <c r="I25" s="31">
        <f>VLOOKUP(A25,'Synthèse des ventes 2022'!$A$1:$C$535,3,FALSE)</f>
        <v>1</v>
      </c>
      <c r="J25">
        <v>12.12</v>
      </c>
      <c r="K25" s="6">
        <v>12.12</v>
      </c>
      <c r="L25">
        <v>0</v>
      </c>
      <c r="O25">
        <v>14.544</v>
      </c>
      <c r="P25" s="6">
        <f t="shared" si="0"/>
        <v>14.543999999999999</v>
      </c>
    </row>
    <row r="26" spans="1:21" x14ac:dyDescent="0.25">
      <c r="A26" t="s">
        <v>1161</v>
      </c>
      <c r="B26" t="s">
        <v>20</v>
      </c>
      <c r="C26" t="s">
        <v>1162</v>
      </c>
      <c r="D26" t="s">
        <v>1163</v>
      </c>
      <c r="F26">
        <v>3.57</v>
      </c>
      <c r="H26" s="6">
        <f>F26</f>
        <v>3.57</v>
      </c>
      <c r="I26" s="31">
        <f>VLOOKUP(A26,'Synthèse des ventes 2022'!$A$1:$C$535,3,FALSE)</f>
        <v>19</v>
      </c>
      <c r="J26">
        <v>4.5999999999999996</v>
      </c>
      <c r="K26" s="6">
        <f t="shared" si="3"/>
        <v>4.641</v>
      </c>
      <c r="L26">
        <v>1.2885154000000001</v>
      </c>
      <c r="M26" s="6">
        <v>1.3</v>
      </c>
      <c r="O26">
        <v>5.52</v>
      </c>
      <c r="P26" s="6">
        <f t="shared" si="0"/>
        <v>5.5691999999999995</v>
      </c>
    </row>
    <row r="27" spans="1:21" x14ac:dyDescent="0.25">
      <c r="A27" s="3" t="s">
        <v>37</v>
      </c>
      <c r="B27" s="3" t="s">
        <v>20</v>
      </c>
      <c r="C27" s="3" t="s">
        <v>38</v>
      </c>
      <c r="D27" s="3" t="s">
        <v>39</v>
      </c>
      <c r="E27" s="3">
        <v>1</v>
      </c>
      <c r="F27" s="3">
        <v>94.04</v>
      </c>
      <c r="G27" s="10"/>
      <c r="H27" s="7">
        <v>98.74</v>
      </c>
      <c r="I27" s="32">
        <f>VLOOKUP(A27,'Synthèse des ventes 2022'!$A$1:$C$535,3,FALSE)</f>
        <v>31</v>
      </c>
      <c r="J27" s="3">
        <v>125.07</v>
      </c>
      <c r="K27" s="15">
        <f t="shared" si="3"/>
        <v>131.32419999999999</v>
      </c>
      <c r="L27" s="3">
        <v>1.329966</v>
      </c>
      <c r="M27" s="7">
        <v>1.33</v>
      </c>
      <c r="N27" s="3"/>
      <c r="O27" s="3">
        <v>150.08000000000001</v>
      </c>
      <c r="P27" s="7">
        <f t="shared" si="0"/>
        <v>157.58903999999998</v>
      </c>
    </row>
    <row r="28" spans="1:21" x14ac:dyDescent="0.25">
      <c r="A28" s="3" t="s">
        <v>296</v>
      </c>
      <c r="B28" s="3" t="s">
        <v>20</v>
      </c>
      <c r="C28" s="3" t="s">
        <v>297</v>
      </c>
      <c r="D28" s="3" t="s">
        <v>39</v>
      </c>
      <c r="E28" s="3" t="s">
        <v>36</v>
      </c>
      <c r="F28" s="3">
        <v>116.77</v>
      </c>
      <c r="G28" s="10"/>
      <c r="H28" s="7">
        <v>122.61</v>
      </c>
      <c r="I28" s="32">
        <f>VLOOKUP(A28,'Synthèse des ventes 2022'!$A$1:$C$535,3,FALSE)</f>
        <v>29</v>
      </c>
      <c r="J28" s="3">
        <v>155.30000000000001</v>
      </c>
      <c r="K28" s="15">
        <f t="shared" si="3"/>
        <v>163.07130000000001</v>
      </c>
      <c r="L28" s="3">
        <v>1.3299649</v>
      </c>
      <c r="M28" s="7">
        <v>1.33</v>
      </c>
      <c r="N28" s="3"/>
      <c r="O28" s="3">
        <v>186.36</v>
      </c>
      <c r="P28" s="7">
        <f t="shared" si="0"/>
        <v>195.68556000000001</v>
      </c>
    </row>
    <row r="29" spans="1:21" x14ac:dyDescent="0.25">
      <c r="A29" s="3" t="s">
        <v>298</v>
      </c>
      <c r="B29" s="3" t="s">
        <v>43</v>
      </c>
      <c r="C29" s="3" t="s">
        <v>299</v>
      </c>
      <c r="D29" s="3" t="s">
        <v>39</v>
      </c>
      <c r="E29" s="3">
        <v>1</v>
      </c>
      <c r="F29" s="3">
        <v>364.8</v>
      </c>
      <c r="G29" s="10"/>
      <c r="H29" s="7"/>
      <c r="I29" s="32" t="e">
        <f>VLOOKUP(A29,'Synthèse des ventes 2022'!$A$1:$C$535,3,FALSE)</f>
        <v>#N/A</v>
      </c>
      <c r="J29" s="3">
        <v>533.28</v>
      </c>
      <c r="K29" s="15" t="str">
        <f>IF(H29="","",H29*L29)</f>
        <v/>
      </c>
      <c r="L29" s="3">
        <v>1.4618420999999999</v>
      </c>
      <c r="M29" s="7"/>
      <c r="N29" s="3"/>
      <c r="O29" s="3">
        <v>639.94000000000005</v>
      </c>
      <c r="P29" s="7" t="str">
        <f t="shared" si="0"/>
        <v/>
      </c>
    </row>
    <row r="30" spans="1:21" x14ac:dyDescent="0.25">
      <c r="A30" s="3" t="s">
        <v>300</v>
      </c>
      <c r="B30" s="3" t="s">
        <v>43</v>
      </c>
      <c r="C30" s="3" t="s">
        <v>301</v>
      </c>
      <c r="D30" s="3" t="s">
        <v>39</v>
      </c>
      <c r="E30" s="3">
        <v>1</v>
      </c>
      <c r="F30" s="3">
        <v>342.04</v>
      </c>
      <c r="G30" s="10"/>
      <c r="H30" s="7"/>
      <c r="I30" s="32" t="e">
        <f>VLOOKUP(A30,'Synthèse des ventes 2022'!$A$1:$C$535,3,FALSE)</f>
        <v>#N/A</v>
      </c>
      <c r="J30" s="3">
        <v>473.11</v>
      </c>
      <c r="K30" s="15" t="str">
        <f>IF(H30="","",H30*L30)</f>
        <v/>
      </c>
      <c r="L30" s="3">
        <v>1.3832008</v>
      </c>
      <c r="M30" s="7"/>
      <c r="N30" s="3"/>
      <c r="O30" s="3">
        <v>567.73</v>
      </c>
      <c r="P30" s="7" t="str">
        <f t="shared" si="0"/>
        <v/>
      </c>
    </row>
    <row r="31" spans="1:21" x14ac:dyDescent="0.25">
      <c r="A31" s="3" t="s">
        <v>486</v>
      </c>
      <c r="B31" s="3" t="s">
        <v>20</v>
      </c>
      <c r="C31" s="3" t="s">
        <v>487</v>
      </c>
      <c r="D31" s="3" t="s">
        <v>39</v>
      </c>
      <c r="E31" s="3">
        <v>1</v>
      </c>
      <c r="F31" s="3">
        <v>609.92999999999995</v>
      </c>
      <c r="G31" s="10"/>
      <c r="H31" s="7">
        <v>640.41999999999996</v>
      </c>
      <c r="I31" s="32">
        <f>VLOOKUP(A31,'Synthèse des ventes 2022'!$A$1:$C$535,3,FALSE)</f>
        <v>12</v>
      </c>
      <c r="J31" s="3">
        <v>811.21</v>
      </c>
      <c r="K31" s="15">
        <f>H31*M31</f>
        <v>851.7586</v>
      </c>
      <c r="L31" s="3">
        <v>1.3300050999999999</v>
      </c>
      <c r="M31" s="7">
        <v>1.33</v>
      </c>
      <c r="N31" s="3"/>
      <c r="O31" s="3">
        <v>973.45</v>
      </c>
      <c r="P31" s="7">
        <f t="shared" si="0"/>
        <v>1022.11032</v>
      </c>
    </row>
    <row r="32" spans="1:21" x14ac:dyDescent="0.25">
      <c r="A32" s="3" t="s">
        <v>488</v>
      </c>
      <c r="B32" s="3" t="s">
        <v>20</v>
      </c>
      <c r="C32" s="3" t="s">
        <v>489</v>
      </c>
      <c r="D32" s="3" t="s">
        <v>39</v>
      </c>
      <c r="E32" s="3">
        <v>1</v>
      </c>
      <c r="F32" s="3">
        <v>625.34</v>
      </c>
      <c r="G32" s="10"/>
      <c r="H32" s="7">
        <v>656.61</v>
      </c>
      <c r="I32" s="32">
        <f>VLOOKUP(A32,'Synthèse des ventes 2022'!$A$1:$C$535,3,FALSE)</f>
        <v>13</v>
      </c>
      <c r="J32" s="3">
        <v>831.7</v>
      </c>
      <c r="K32" s="15">
        <f>H32*M32</f>
        <v>873.29130000000009</v>
      </c>
      <c r="L32" s="3">
        <v>1.3299965</v>
      </c>
      <c r="M32" s="7">
        <v>1.33</v>
      </c>
      <c r="N32" s="3"/>
      <c r="O32" s="3">
        <v>998.04</v>
      </c>
      <c r="P32" s="7">
        <f t="shared" si="0"/>
        <v>1047.94956</v>
      </c>
    </row>
    <row r="33" spans="1:20" x14ac:dyDescent="0.25">
      <c r="A33" s="3" t="s">
        <v>753</v>
      </c>
      <c r="B33" s="3" t="s">
        <v>43</v>
      </c>
      <c r="C33" s="3" t="s">
        <v>754</v>
      </c>
      <c r="D33" s="3" t="s">
        <v>39</v>
      </c>
      <c r="E33" s="3"/>
      <c r="F33" s="3">
        <v>18</v>
      </c>
      <c r="G33" s="10"/>
      <c r="H33" s="7"/>
      <c r="I33" s="32" t="e">
        <f>VLOOKUP(A33,'Synthèse des ventes 2022'!$A$1:$C$535,3,FALSE)</f>
        <v>#N/A</v>
      </c>
      <c r="J33" s="3">
        <v>0</v>
      </c>
      <c r="K33" s="15" t="str">
        <f>IF(H33="","",H33*L33)</f>
        <v/>
      </c>
      <c r="L33" s="3">
        <v>0</v>
      </c>
      <c r="M33" s="7"/>
      <c r="N33" s="3">
        <v>1</v>
      </c>
      <c r="O33" s="3">
        <v>0</v>
      </c>
      <c r="P33" s="7" t="str">
        <f t="shared" si="0"/>
        <v/>
      </c>
      <c r="Q33">
        <v>1</v>
      </c>
      <c r="R33">
        <v>1</v>
      </c>
    </row>
    <row r="34" spans="1:20" x14ac:dyDescent="0.25">
      <c r="A34" s="3" t="s">
        <v>755</v>
      </c>
      <c r="B34" s="3" t="s">
        <v>43</v>
      </c>
      <c r="C34" s="3" t="s">
        <v>756</v>
      </c>
      <c r="D34" s="3" t="s">
        <v>39</v>
      </c>
      <c r="E34" s="3"/>
      <c r="F34" s="3">
        <v>21.48</v>
      </c>
      <c r="G34" s="10"/>
      <c r="H34" s="7"/>
      <c r="I34" s="32" t="e">
        <f>VLOOKUP(A34,'Synthèse des ventes 2022'!$A$1:$C$535,3,FALSE)</f>
        <v>#N/A</v>
      </c>
      <c r="J34" s="3">
        <v>0</v>
      </c>
      <c r="K34" s="15" t="str">
        <f>IF(H34="","",H34*L34)</f>
        <v/>
      </c>
      <c r="L34" s="3">
        <v>0</v>
      </c>
      <c r="M34" s="7"/>
      <c r="N34" s="3">
        <v>1</v>
      </c>
      <c r="O34" s="3">
        <v>0</v>
      </c>
      <c r="P34" s="7" t="str">
        <f t="shared" si="0"/>
        <v/>
      </c>
      <c r="Q34">
        <v>1</v>
      </c>
      <c r="R34">
        <v>1</v>
      </c>
    </row>
    <row r="35" spans="1:20" x14ac:dyDescent="0.25">
      <c r="A35" s="3" t="s">
        <v>772</v>
      </c>
      <c r="B35" s="3" t="s">
        <v>20</v>
      </c>
      <c r="C35" s="3" t="s">
        <v>773</v>
      </c>
      <c r="D35" s="3" t="s">
        <v>39</v>
      </c>
      <c r="E35" s="3"/>
      <c r="F35" s="3">
        <v>29.15</v>
      </c>
      <c r="G35" s="10"/>
      <c r="H35" s="7">
        <v>29.15</v>
      </c>
      <c r="I35" s="32">
        <f>VLOOKUP(A35,'Synthèse des ventes 2022'!$A$1:$C$535,3,FALSE)</f>
        <v>1</v>
      </c>
      <c r="J35" s="3">
        <v>40.81</v>
      </c>
      <c r="K35" s="15">
        <f>+H35*M35</f>
        <v>40.809999999999995</v>
      </c>
      <c r="L35" s="3">
        <v>1.4</v>
      </c>
      <c r="M35" s="7">
        <v>1.4</v>
      </c>
      <c r="N35" s="3">
        <v>1</v>
      </c>
      <c r="O35" s="3">
        <v>48.97</v>
      </c>
      <c r="P35" s="7">
        <f t="shared" si="0"/>
        <v>48.971999999999994</v>
      </c>
    </row>
    <row r="36" spans="1:20" x14ac:dyDescent="0.25">
      <c r="A36" s="3" t="s">
        <v>774</v>
      </c>
      <c r="B36" s="3" t="s">
        <v>20</v>
      </c>
      <c r="C36" s="3" t="s">
        <v>775</v>
      </c>
      <c r="D36" s="3" t="s">
        <v>39</v>
      </c>
      <c r="E36" s="3"/>
      <c r="F36" s="3">
        <v>32.159999999999997</v>
      </c>
      <c r="G36" s="10"/>
      <c r="H36" s="7">
        <v>32.159999999999997</v>
      </c>
      <c r="I36" s="32" t="e">
        <f>VLOOKUP(A36,'Synthèse des ventes 2022'!$A$1:$C$535,3,FALSE)</f>
        <v>#N/A</v>
      </c>
      <c r="J36" s="3">
        <v>45.02</v>
      </c>
      <c r="K36" s="15">
        <f>+H36*M36</f>
        <v>45.023999999999994</v>
      </c>
      <c r="L36" s="3">
        <v>1.4</v>
      </c>
      <c r="M36" s="7">
        <v>1.4</v>
      </c>
      <c r="N36" s="3">
        <v>1</v>
      </c>
      <c r="O36" s="3">
        <v>54.02</v>
      </c>
      <c r="P36" s="7">
        <f t="shared" si="0"/>
        <v>54.02879999999999</v>
      </c>
    </row>
    <row r="37" spans="1:20" x14ac:dyDescent="0.25">
      <c r="A37" s="3" t="s">
        <v>1082</v>
      </c>
      <c r="B37" s="3" t="s">
        <v>43</v>
      </c>
      <c r="C37" s="3" t="s">
        <v>1083</v>
      </c>
      <c r="D37" s="3" t="s">
        <v>39</v>
      </c>
      <c r="E37" s="3"/>
      <c r="F37" s="3">
        <v>226.29</v>
      </c>
      <c r="G37" s="10"/>
      <c r="H37" s="7"/>
      <c r="I37" s="32" t="e">
        <f>VLOOKUP(A37,'Synthèse des ventes 2022'!$A$1:$C$535,3,FALSE)</f>
        <v>#N/A</v>
      </c>
      <c r="J37" s="3">
        <v>0</v>
      </c>
      <c r="K37" s="15" t="str">
        <f>IF(H37="","",H37*L37)</f>
        <v/>
      </c>
      <c r="L37" s="3">
        <v>0</v>
      </c>
      <c r="M37" s="7"/>
      <c r="N37" s="3">
        <v>1</v>
      </c>
      <c r="O37" s="3">
        <v>0</v>
      </c>
      <c r="P37" s="7" t="str">
        <f t="shared" si="0"/>
        <v/>
      </c>
    </row>
    <row r="38" spans="1:20" x14ac:dyDescent="0.25">
      <c r="A38" s="3" t="s">
        <v>1700</v>
      </c>
      <c r="B38" s="3" t="s">
        <v>20</v>
      </c>
      <c r="C38" s="3" t="s">
        <v>1701</v>
      </c>
      <c r="D38" s="3" t="s">
        <v>39</v>
      </c>
      <c r="E38" s="3">
        <v>1</v>
      </c>
      <c r="F38" s="3">
        <v>462.77</v>
      </c>
      <c r="G38" s="10"/>
      <c r="H38" s="7">
        <v>462.77</v>
      </c>
      <c r="I38" s="32">
        <f>VLOOKUP(A38,'Synthèse des ventes 2022'!$A$1:$C$535,3,FALSE)</f>
        <v>3</v>
      </c>
      <c r="J38" s="3">
        <v>578.46</v>
      </c>
      <c r="K38" s="15">
        <f>+H38*M38</f>
        <v>578.46249999999998</v>
      </c>
      <c r="L38" s="3">
        <v>1.2499946</v>
      </c>
      <c r="M38" s="7">
        <v>1.25</v>
      </c>
      <c r="N38" s="3"/>
      <c r="O38" s="3">
        <v>694.15200000000004</v>
      </c>
      <c r="P38" s="7">
        <f t="shared" si="0"/>
        <v>694.15499999999997</v>
      </c>
    </row>
    <row r="39" spans="1:20" x14ac:dyDescent="0.25">
      <c r="A39" s="3" t="s">
        <v>1756</v>
      </c>
      <c r="B39" s="3" t="s">
        <v>32</v>
      </c>
      <c r="C39" s="3" t="s">
        <v>1757</v>
      </c>
      <c r="D39" s="3" t="s">
        <v>39</v>
      </c>
      <c r="E39" s="3"/>
      <c r="F39" s="3">
        <v>440.03</v>
      </c>
      <c r="G39" s="10"/>
      <c r="H39" s="7">
        <v>440.03</v>
      </c>
      <c r="I39" s="32" t="e">
        <f>VLOOKUP(A39,'Synthèse des ventes 2022'!$A$1:$C$535,3,FALSE)</f>
        <v>#N/A</v>
      </c>
      <c r="J39" s="3">
        <v>605.04</v>
      </c>
      <c r="K39" s="15">
        <f>+H39*M39</f>
        <v>616.04199999999992</v>
      </c>
      <c r="L39" s="3">
        <v>1.3749971999999999</v>
      </c>
      <c r="M39" s="7">
        <v>1.4</v>
      </c>
      <c r="N39" s="3"/>
      <c r="O39" s="3">
        <v>726.048</v>
      </c>
      <c r="P39" s="7">
        <f t="shared" si="0"/>
        <v>739.2503999999999</v>
      </c>
    </row>
    <row r="40" spans="1:20" x14ac:dyDescent="0.25">
      <c r="A40" s="3" t="s">
        <v>1758</v>
      </c>
      <c r="B40" s="3" t="s">
        <v>32</v>
      </c>
      <c r="C40" s="3" t="s">
        <v>1759</v>
      </c>
      <c r="D40" s="3" t="s">
        <v>39</v>
      </c>
      <c r="E40" s="3"/>
      <c r="F40" s="3">
        <v>60.75</v>
      </c>
      <c r="G40" s="10"/>
      <c r="H40" s="7">
        <v>60.75</v>
      </c>
      <c r="I40" s="32" t="e">
        <f>VLOOKUP(A40,'Synthèse des ventes 2022'!$A$1:$C$535,3,FALSE)</f>
        <v>#N/A</v>
      </c>
      <c r="J40" s="3">
        <v>87.68</v>
      </c>
      <c r="K40" s="15">
        <f>+H40*M40</f>
        <v>91.125</v>
      </c>
      <c r="L40" s="3">
        <v>1.4432921999999999</v>
      </c>
      <c r="M40" s="7">
        <v>1.5</v>
      </c>
      <c r="N40" s="3"/>
      <c r="O40" s="3">
        <v>105.21599999999999</v>
      </c>
      <c r="P40" s="7">
        <f t="shared" si="0"/>
        <v>109.35</v>
      </c>
    </row>
    <row r="41" spans="1:20" x14ac:dyDescent="0.25">
      <c r="A41" s="3" t="s">
        <v>1760</v>
      </c>
      <c r="B41" s="3" t="s">
        <v>32</v>
      </c>
      <c r="C41" s="3" t="s">
        <v>1761</v>
      </c>
      <c r="D41" s="3" t="s">
        <v>39</v>
      </c>
      <c r="E41" s="3"/>
      <c r="F41" s="3">
        <v>57.16</v>
      </c>
      <c r="G41" s="10"/>
      <c r="H41" s="7">
        <v>57.16</v>
      </c>
      <c r="I41" s="32" t="e">
        <f>VLOOKUP(A41,'Synthèse des ventes 2022'!$A$1:$C$535,3,FALSE)</f>
        <v>#N/A</v>
      </c>
      <c r="J41" s="3">
        <v>82.52</v>
      </c>
      <c r="K41" s="15">
        <f>+M41*H41</f>
        <v>85.74</v>
      </c>
      <c r="L41" s="3">
        <v>1.4436669</v>
      </c>
      <c r="M41" s="7">
        <v>1.5</v>
      </c>
      <c r="N41" s="3"/>
      <c r="O41" s="3">
        <v>99.024000000000001</v>
      </c>
      <c r="P41" s="7">
        <f t="shared" si="0"/>
        <v>102.88799999999999</v>
      </c>
    </row>
    <row r="42" spans="1:20" x14ac:dyDescent="0.25">
      <c r="A42" t="s">
        <v>68</v>
      </c>
      <c r="B42" t="s">
        <v>20</v>
      </c>
      <c r="C42" t="s">
        <v>69</v>
      </c>
      <c r="D42" t="s">
        <v>70</v>
      </c>
      <c r="E42">
        <v>1</v>
      </c>
      <c r="F42">
        <v>0.94</v>
      </c>
      <c r="H42" s="6">
        <f>F42</f>
        <v>0.94</v>
      </c>
      <c r="I42" s="31">
        <f>VLOOKUP(A42,'Synthèse des ventes 2022'!$A$1:$C$535,3,FALSE)</f>
        <v>685</v>
      </c>
      <c r="J42">
        <v>1.41</v>
      </c>
      <c r="K42" s="6">
        <f>H42*M42</f>
        <v>1.41</v>
      </c>
      <c r="L42">
        <v>1.5</v>
      </c>
      <c r="M42" s="6">
        <v>1.5</v>
      </c>
      <c r="O42">
        <v>1.69</v>
      </c>
      <c r="P42" s="6">
        <f t="shared" si="0"/>
        <v>1.6919999999999999</v>
      </c>
    </row>
    <row r="43" spans="1:20" x14ac:dyDescent="0.25">
      <c r="A43" t="s">
        <v>1671</v>
      </c>
      <c r="B43" t="s">
        <v>20</v>
      </c>
      <c r="C43" t="s">
        <v>1672</v>
      </c>
      <c r="D43" t="s">
        <v>70</v>
      </c>
      <c r="E43">
        <v>1</v>
      </c>
      <c r="F43">
        <v>1.55</v>
      </c>
      <c r="H43" s="6">
        <f>F43</f>
        <v>1.55</v>
      </c>
      <c r="I43" s="31">
        <f>VLOOKUP(A43,'Synthèse des ventes 2022'!$A$1:$C$535,3,FALSE)</f>
        <v>179</v>
      </c>
      <c r="J43">
        <v>4.66</v>
      </c>
      <c r="K43" s="6">
        <f>H43*M43</f>
        <v>4.6500000000000004</v>
      </c>
      <c r="L43">
        <v>3.0064516000000001</v>
      </c>
      <c r="M43" s="6">
        <v>3</v>
      </c>
      <c r="O43">
        <v>5.5919999999999996</v>
      </c>
      <c r="P43" s="6">
        <f t="shared" si="0"/>
        <v>5.58</v>
      </c>
    </row>
    <row r="44" spans="1:20" x14ac:dyDescent="0.25">
      <c r="A44" t="s">
        <v>1969</v>
      </c>
      <c r="B44" t="s">
        <v>20</v>
      </c>
      <c r="C44" t="s">
        <v>1970</v>
      </c>
      <c r="D44" t="s">
        <v>70</v>
      </c>
      <c r="E44">
        <v>1</v>
      </c>
      <c r="F44">
        <v>3.1</v>
      </c>
      <c r="H44" s="6">
        <f>F44</f>
        <v>3.1</v>
      </c>
      <c r="I44" s="31">
        <f>VLOOKUP(A44,'Synthèse des ventes 2022'!$A$1:$C$535,3,FALSE)</f>
        <v>1</v>
      </c>
      <c r="J44">
        <v>4.8099999999999996</v>
      </c>
      <c r="K44" s="6">
        <f>H44*M44</f>
        <v>4.8050000000000006</v>
      </c>
      <c r="L44">
        <v>1.5516129000000001</v>
      </c>
      <c r="M44" s="6">
        <v>1.55</v>
      </c>
      <c r="O44">
        <v>5.7720000000000002</v>
      </c>
      <c r="P44" s="6">
        <f t="shared" si="0"/>
        <v>5.7660000000000009</v>
      </c>
    </row>
    <row r="45" spans="1:20" x14ac:dyDescent="0.25">
      <c r="A45" t="s">
        <v>1971</v>
      </c>
      <c r="B45" t="s">
        <v>20</v>
      </c>
      <c r="C45" t="s">
        <v>1972</v>
      </c>
      <c r="D45" t="s">
        <v>70</v>
      </c>
      <c r="E45">
        <v>1</v>
      </c>
      <c r="F45">
        <v>4.34</v>
      </c>
      <c r="H45" s="6">
        <f>F45</f>
        <v>4.34</v>
      </c>
      <c r="I45" s="31" t="e">
        <f>VLOOKUP(A45,'Synthèse des ventes 2022'!$A$1:$C$535,3,FALSE)</f>
        <v>#N/A</v>
      </c>
      <c r="J45">
        <v>6.73</v>
      </c>
      <c r="K45" s="6">
        <f>H45*M45</f>
        <v>6.7270000000000003</v>
      </c>
      <c r="L45">
        <v>1.5506911999999999</v>
      </c>
      <c r="M45" s="6">
        <v>1.55</v>
      </c>
      <c r="O45">
        <v>8.0760000000000005</v>
      </c>
      <c r="P45" s="6">
        <f t="shared" si="0"/>
        <v>8.0724</v>
      </c>
    </row>
    <row r="46" spans="1:20" x14ac:dyDescent="0.25">
      <c r="A46" s="3" t="s">
        <v>52</v>
      </c>
      <c r="B46" s="3" t="s">
        <v>43</v>
      </c>
      <c r="C46" s="3" t="s">
        <v>53</v>
      </c>
      <c r="D46" s="3" t="s">
        <v>54</v>
      </c>
      <c r="E46" s="3"/>
      <c r="F46" s="3">
        <v>0</v>
      </c>
      <c r="G46" s="10"/>
      <c r="H46" s="7"/>
      <c r="I46" s="32" t="e">
        <f>VLOOKUP(A46,'Synthèse des ventes 2022'!$A$1:$C$535,3,FALSE)</f>
        <v>#N/A</v>
      </c>
      <c r="J46" s="3">
        <v>0</v>
      </c>
      <c r="K46" s="7" t="str">
        <f>IF(H46="","",H46*L46)</f>
        <v/>
      </c>
      <c r="L46" s="3">
        <v>0</v>
      </c>
      <c r="M46" s="7"/>
      <c r="N46" s="3">
        <v>1</v>
      </c>
      <c r="O46" s="3">
        <v>0</v>
      </c>
      <c r="P46" s="7" t="str">
        <f t="shared" si="0"/>
        <v/>
      </c>
      <c r="Q46">
        <v>1</v>
      </c>
      <c r="R46">
        <v>1</v>
      </c>
      <c r="S46">
        <v>1</v>
      </c>
      <c r="T46">
        <v>1</v>
      </c>
    </row>
    <row r="47" spans="1:20" x14ac:dyDescent="0.25">
      <c r="A47" s="3" t="s">
        <v>82</v>
      </c>
      <c r="B47" s="3" t="s">
        <v>20</v>
      </c>
      <c r="C47" s="3" t="s">
        <v>83</v>
      </c>
      <c r="D47" s="3" t="s">
        <v>54</v>
      </c>
      <c r="E47" s="3" t="s">
        <v>36</v>
      </c>
      <c r="F47" s="3">
        <v>9.4499999999999993</v>
      </c>
      <c r="G47" s="10"/>
      <c r="H47" s="7">
        <v>7.875</v>
      </c>
      <c r="I47" s="32">
        <f>VLOOKUP(A47,'Synthèse des ventes 2022'!$A$1:$C$535,3,FALSE)</f>
        <v>97</v>
      </c>
      <c r="J47" s="3">
        <v>14.18</v>
      </c>
      <c r="K47" s="15">
        <f>H47*M47</f>
        <v>11.8125</v>
      </c>
      <c r="L47" s="3">
        <v>1.5005291000000001</v>
      </c>
      <c r="M47" s="7">
        <v>1.5</v>
      </c>
      <c r="N47" s="3"/>
      <c r="O47" s="3">
        <v>17.02</v>
      </c>
      <c r="P47" s="7">
        <f t="shared" si="0"/>
        <v>14.174999999999999</v>
      </c>
    </row>
    <row r="48" spans="1:20" x14ac:dyDescent="0.25">
      <c r="A48" s="3" t="s">
        <v>84</v>
      </c>
      <c r="B48" s="3" t="s">
        <v>20</v>
      </c>
      <c r="C48" s="3" t="s">
        <v>85</v>
      </c>
      <c r="D48" s="3" t="s">
        <v>54</v>
      </c>
      <c r="E48" s="3" t="s">
        <v>36</v>
      </c>
      <c r="F48" s="3">
        <v>13.85</v>
      </c>
      <c r="G48" s="10"/>
      <c r="H48" s="7">
        <v>12.04</v>
      </c>
      <c r="I48" s="32">
        <f>VLOOKUP(A48,'Synthèse des ventes 2022'!$A$1:$C$535,3,FALSE)</f>
        <v>280</v>
      </c>
      <c r="J48" s="3">
        <v>20.78</v>
      </c>
      <c r="K48" s="15">
        <f>H48*M48</f>
        <v>18.059999999999999</v>
      </c>
      <c r="L48" s="3">
        <v>1.5003610000000001</v>
      </c>
      <c r="M48" s="7">
        <v>1.5</v>
      </c>
      <c r="N48" s="3"/>
      <c r="O48" s="3">
        <v>24.94</v>
      </c>
      <c r="P48" s="7">
        <f t="shared" si="0"/>
        <v>21.671999999999997</v>
      </c>
    </row>
    <row r="49" spans="1:21" x14ac:dyDescent="0.25">
      <c r="A49" s="3" t="s">
        <v>428</v>
      </c>
      <c r="B49" s="3" t="s">
        <v>20</v>
      </c>
      <c r="C49" s="3" t="s">
        <v>429</v>
      </c>
      <c r="D49" s="3" t="s">
        <v>54</v>
      </c>
      <c r="E49" s="3" t="s">
        <v>36</v>
      </c>
      <c r="F49" s="3">
        <v>11.65</v>
      </c>
      <c r="G49" s="10"/>
      <c r="H49" s="7">
        <v>9.8350000000000009</v>
      </c>
      <c r="I49" s="32">
        <f>VLOOKUP(A49,'Synthèse des ventes 2022'!$A$1:$C$535,3,FALSE)</f>
        <v>220</v>
      </c>
      <c r="J49" s="3">
        <v>17.48</v>
      </c>
      <c r="K49" s="15">
        <f>H49*M49</f>
        <v>14.752500000000001</v>
      </c>
      <c r="L49" s="3">
        <v>1.5004291999999999</v>
      </c>
      <c r="M49" s="7">
        <v>1.5</v>
      </c>
      <c r="N49" s="3"/>
      <c r="O49" s="3">
        <v>20.98</v>
      </c>
      <c r="P49" s="7">
        <f t="shared" si="0"/>
        <v>17.702999999999999</v>
      </c>
    </row>
    <row r="50" spans="1:21" x14ac:dyDescent="0.25">
      <c r="A50" s="3" t="s">
        <v>458</v>
      </c>
      <c r="B50" s="3" t="s">
        <v>43</v>
      </c>
      <c r="C50" s="3" t="s">
        <v>459</v>
      </c>
      <c r="D50" s="3" t="s">
        <v>54</v>
      </c>
      <c r="E50" s="3" t="s">
        <v>36</v>
      </c>
      <c r="F50" s="3">
        <v>15.55</v>
      </c>
      <c r="G50" s="10"/>
      <c r="H50" s="7"/>
      <c r="I50" s="32" t="e">
        <f>VLOOKUP(A50,'Synthèse des ventes 2022'!$A$1:$C$535,3,FALSE)</f>
        <v>#N/A</v>
      </c>
      <c r="J50" s="3">
        <v>23.33</v>
      </c>
      <c r="K50" s="7" t="str">
        <f>IF(H50="","",H50*L50)</f>
        <v/>
      </c>
      <c r="L50" s="3">
        <v>1.5003215000000001</v>
      </c>
      <c r="M50" s="7"/>
      <c r="N50" s="3"/>
      <c r="O50" s="3">
        <v>28</v>
      </c>
      <c r="P50" s="7" t="str">
        <f t="shared" si="0"/>
        <v/>
      </c>
    </row>
    <row r="51" spans="1:21" x14ac:dyDescent="0.25">
      <c r="A51">
        <v>1510041</v>
      </c>
      <c r="B51" t="s">
        <v>20</v>
      </c>
      <c r="C51" t="s">
        <v>476</v>
      </c>
      <c r="D51" t="s">
        <v>477</v>
      </c>
      <c r="F51">
        <v>14.38</v>
      </c>
      <c r="H51" s="6">
        <f t="shared" ref="H51:H56" si="4">F51</f>
        <v>14.38</v>
      </c>
      <c r="I51" s="31">
        <f>VLOOKUP(A51,'Synthèse des ventes 2022'!$A$1:$C$535,3,FALSE)</f>
        <v>3</v>
      </c>
      <c r="J51">
        <v>21.57</v>
      </c>
      <c r="K51" s="6">
        <f>H51*M51</f>
        <v>21.57</v>
      </c>
      <c r="L51">
        <v>1.5</v>
      </c>
      <c r="M51" s="6">
        <v>1.5</v>
      </c>
      <c r="O51">
        <v>25.88</v>
      </c>
      <c r="P51" s="6">
        <f t="shared" si="0"/>
        <v>25.884</v>
      </c>
    </row>
    <row r="52" spans="1:21" x14ac:dyDescent="0.25">
      <c r="A52" t="s">
        <v>554</v>
      </c>
      <c r="B52" t="s">
        <v>32</v>
      </c>
      <c r="C52" t="s">
        <v>555</v>
      </c>
      <c r="D52" t="s">
        <v>477</v>
      </c>
      <c r="F52">
        <v>7.12</v>
      </c>
      <c r="H52" s="6">
        <f t="shared" si="4"/>
        <v>7.12</v>
      </c>
      <c r="I52" s="31">
        <f>VLOOKUP(A52,'Synthèse des ventes 2022'!$A$1:$C$535,3,FALSE)</f>
        <v>3</v>
      </c>
      <c r="J52">
        <v>9.4700000000000006</v>
      </c>
      <c r="K52" s="6">
        <f>H52*M52</f>
        <v>9.4695999999999998</v>
      </c>
      <c r="L52">
        <v>1.3300562</v>
      </c>
      <c r="M52" s="6">
        <v>1.33</v>
      </c>
      <c r="O52">
        <v>11.36</v>
      </c>
      <c r="P52" s="6">
        <f t="shared" si="0"/>
        <v>11.363519999999999</v>
      </c>
    </row>
    <row r="53" spans="1:21" x14ac:dyDescent="0.25">
      <c r="A53">
        <v>1510064</v>
      </c>
      <c r="B53" t="s">
        <v>32</v>
      </c>
      <c r="C53" t="s">
        <v>733</v>
      </c>
      <c r="D53" t="s">
        <v>477</v>
      </c>
      <c r="E53" t="s">
        <v>36</v>
      </c>
      <c r="F53">
        <v>27.76</v>
      </c>
      <c r="H53" s="6">
        <f t="shared" si="4"/>
        <v>27.76</v>
      </c>
      <c r="I53" s="31">
        <f>VLOOKUP(A53,'Synthèse des ventes 2022'!$A$1:$C$535,3,FALSE)</f>
        <v>13</v>
      </c>
      <c r="J53">
        <v>44.41</v>
      </c>
      <c r="K53" s="6">
        <f>H53*M53</f>
        <v>44.416000000000004</v>
      </c>
      <c r="L53">
        <v>1.5997839</v>
      </c>
      <c r="M53" s="6">
        <v>1.6</v>
      </c>
      <c r="O53">
        <v>53.29</v>
      </c>
      <c r="P53" s="6">
        <f t="shared" si="0"/>
        <v>53.299200000000006</v>
      </c>
    </row>
    <row r="54" spans="1:21" x14ac:dyDescent="0.25">
      <c r="A54" t="s">
        <v>915</v>
      </c>
      <c r="B54" t="s">
        <v>32</v>
      </c>
      <c r="C54" t="s">
        <v>916</v>
      </c>
      <c r="D54" t="s">
        <v>477</v>
      </c>
      <c r="E54" t="s">
        <v>917</v>
      </c>
      <c r="F54">
        <v>4.04</v>
      </c>
      <c r="H54" s="6">
        <f t="shared" si="4"/>
        <v>4.04</v>
      </c>
      <c r="I54" s="31" t="e">
        <f>VLOOKUP(A54,'Synthèse des ventes 2022'!$A$1:$C$535,3,FALSE)</f>
        <v>#N/A</v>
      </c>
      <c r="J54">
        <v>5.37</v>
      </c>
      <c r="K54" s="6">
        <f>H54*M54</f>
        <v>5.3732000000000006</v>
      </c>
      <c r="L54">
        <v>1.3292079000000001</v>
      </c>
      <c r="M54" s="6">
        <v>1.33</v>
      </c>
      <c r="O54">
        <v>6.44</v>
      </c>
      <c r="P54" s="6">
        <f t="shared" si="0"/>
        <v>6.4478400000000002</v>
      </c>
    </row>
    <row r="55" spans="1:21" x14ac:dyDescent="0.25">
      <c r="A55" t="s">
        <v>1967</v>
      </c>
      <c r="B55" t="s">
        <v>20</v>
      </c>
      <c r="C55" t="s">
        <v>1968</v>
      </c>
      <c r="D55" t="s">
        <v>477</v>
      </c>
      <c r="E55" t="s">
        <v>562</v>
      </c>
      <c r="F55">
        <v>3.7919999999999998</v>
      </c>
      <c r="H55" s="6">
        <f t="shared" si="4"/>
        <v>3.7919999999999998</v>
      </c>
      <c r="I55" s="31">
        <f>VLOOKUP(A55,'Synthèse des ventes 2022'!$A$1:$C$535,3,FALSE)</f>
        <v>9</v>
      </c>
      <c r="J55">
        <v>284.39999999999998</v>
      </c>
      <c r="K55" s="6">
        <f>+J55</f>
        <v>284.39999999999998</v>
      </c>
      <c r="L55">
        <v>1.5</v>
      </c>
      <c r="O55">
        <v>341.28</v>
      </c>
      <c r="P55" s="6">
        <f t="shared" si="0"/>
        <v>341.28</v>
      </c>
    </row>
    <row r="56" spans="1:21" x14ac:dyDescent="0.25">
      <c r="A56" t="s">
        <v>1999</v>
      </c>
      <c r="B56" t="s">
        <v>20</v>
      </c>
      <c r="C56" t="s">
        <v>2000</v>
      </c>
      <c r="D56" t="s">
        <v>477</v>
      </c>
      <c r="F56">
        <v>0</v>
      </c>
      <c r="H56" s="6">
        <f t="shared" si="4"/>
        <v>0</v>
      </c>
      <c r="I56" s="31" t="e">
        <f>VLOOKUP(A56,'Synthèse des ventes 2022'!$A$1:$C$535,3,FALSE)</f>
        <v>#N/A</v>
      </c>
      <c r="J56" s="1">
        <v>1035</v>
      </c>
      <c r="K56" s="11">
        <f>+J56</f>
        <v>1035</v>
      </c>
      <c r="L56">
        <v>0</v>
      </c>
      <c r="O56" s="1">
        <v>1242</v>
      </c>
      <c r="P56" s="11">
        <f t="shared" si="0"/>
        <v>1242</v>
      </c>
    </row>
    <row r="57" spans="1:21" x14ac:dyDescent="0.25">
      <c r="A57" t="s">
        <v>25</v>
      </c>
      <c r="B57" t="s">
        <v>28</v>
      </c>
      <c r="C57" t="s">
        <v>26</v>
      </c>
      <c r="D57" t="s">
        <v>27</v>
      </c>
      <c r="F57">
        <v>0</v>
      </c>
      <c r="I57" s="31">
        <f>VLOOKUP(A57,'Synthèse des ventes 2022'!$A$1:$C$535,3,FALSE)</f>
        <v>1110</v>
      </c>
      <c r="J57">
        <v>80.92</v>
      </c>
      <c r="K57" s="6">
        <f>VLOOKUP(A57,NOMENCLATURE!$B$2:$L$4000,11,FALSE)</f>
        <v>80.92</v>
      </c>
      <c r="L57">
        <v>0</v>
      </c>
      <c r="O57">
        <v>97.1</v>
      </c>
      <c r="P57" s="6">
        <f t="shared" si="0"/>
        <v>97.103999999999999</v>
      </c>
      <c r="Q57">
        <v>1</v>
      </c>
      <c r="R57">
        <v>1</v>
      </c>
      <c r="S57">
        <v>1</v>
      </c>
      <c r="T57">
        <v>1</v>
      </c>
      <c r="U57">
        <v>1</v>
      </c>
    </row>
    <row r="58" spans="1:21" x14ac:dyDescent="0.25">
      <c r="A58" t="s">
        <v>50</v>
      </c>
      <c r="B58" t="s">
        <v>43</v>
      </c>
      <c r="C58" t="s">
        <v>51</v>
      </c>
      <c r="D58" t="s">
        <v>27</v>
      </c>
      <c r="F58">
        <v>0</v>
      </c>
      <c r="I58" s="31" t="e">
        <f>VLOOKUP(A58,'Synthèse des ventes 2022'!$A$1:$C$535,3,FALSE)</f>
        <v>#N/A</v>
      </c>
      <c r="J58">
        <v>0</v>
      </c>
      <c r="K58" s="6" t="str">
        <f>IF(H58="","",H58*L58)</f>
        <v/>
      </c>
      <c r="L58">
        <v>0</v>
      </c>
      <c r="O58">
        <v>0</v>
      </c>
      <c r="P58" s="6" t="str">
        <f t="shared" si="0"/>
        <v/>
      </c>
    </row>
    <row r="59" spans="1:21" x14ac:dyDescent="0.25">
      <c r="A59" t="s">
        <v>55</v>
      </c>
      <c r="B59" t="s">
        <v>43</v>
      </c>
      <c r="C59" t="s">
        <v>56</v>
      </c>
      <c r="D59" t="s">
        <v>27</v>
      </c>
      <c r="F59">
        <v>0</v>
      </c>
      <c r="I59" s="31" t="e">
        <f>VLOOKUP(A59,'Synthèse des ventes 2022'!$A$1:$C$535,3,FALSE)</f>
        <v>#N/A</v>
      </c>
      <c r="J59">
        <v>0</v>
      </c>
      <c r="K59" s="6" t="str">
        <f>IF(H59="","",H59*L59)</f>
        <v/>
      </c>
      <c r="L59">
        <v>0</v>
      </c>
      <c r="N59">
        <v>1</v>
      </c>
      <c r="O59">
        <v>0</v>
      </c>
      <c r="P59" s="6" t="str">
        <f t="shared" si="0"/>
        <v/>
      </c>
      <c r="Q59">
        <v>1</v>
      </c>
      <c r="R59">
        <v>1</v>
      </c>
    </row>
    <row r="60" spans="1:21" x14ac:dyDescent="0.25">
      <c r="A60" t="s">
        <v>97</v>
      </c>
      <c r="B60" t="s">
        <v>43</v>
      </c>
      <c r="C60" t="s">
        <v>98</v>
      </c>
      <c r="D60" t="s">
        <v>27</v>
      </c>
      <c r="F60">
        <v>0</v>
      </c>
      <c r="I60" s="31" t="e">
        <f>VLOOKUP(A60,'Synthèse des ventes 2022'!$A$1:$C$535,3,FALSE)</f>
        <v>#N/A</v>
      </c>
      <c r="J60">
        <v>58.8</v>
      </c>
      <c r="K60" s="6" t="str">
        <f>IF(H60="","",H60*L60)</f>
        <v/>
      </c>
      <c r="L60">
        <v>0</v>
      </c>
      <c r="O60">
        <v>70.56</v>
      </c>
      <c r="P60" s="6" t="str">
        <f t="shared" si="0"/>
        <v/>
      </c>
      <c r="Q60">
        <v>1</v>
      </c>
      <c r="R60">
        <v>1</v>
      </c>
    </row>
    <row r="61" spans="1:21" x14ac:dyDescent="0.25">
      <c r="A61" t="s">
        <v>107</v>
      </c>
      <c r="B61" t="s">
        <v>43</v>
      </c>
      <c r="C61" t="s">
        <v>108</v>
      </c>
      <c r="D61" t="s">
        <v>27</v>
      </c>
      <c r="F61">
        <v>250</v>
      </c>
      <c r="I61" s="31" t="e">
        <f>VLOOKUP(A61,'Synthèse des ventes 2022'!$A$1:$C$535,3,FALSE)</f>
        <v>#N/A</v>
      </c>
      <c r="J61">
        <v>360</v>
      </c>
      <c r="K61" s="6" t="str">
        <f>IF(H61="","",H61*L61)</f>
        <v/>
      </c>
      <c r="L61">
        <v>1.44</v>
      </c>
      <c r="N61">
        <v>1</v>
      </c>
      <c r="O61">
        <v>432</v>
      </c>
      <c r="P61" s="6" t="str">
        <f t="shared" si="0"/>
        <v/>
      </c>
    </row>
    <row r="62" spans="1:21" x14ac:dyDescent="0.25">
      <c r="A62" t="s">
        <v>112</v>
      </c>
      <c r="B62" t="s">
        <v>43</v>
      </c>
      <c r="C62" t="s">
        <v>113</v>
      </c>
      <c r="D62" t="s">
        <v>27</v>
      </c>
      <c r="F62">
        <v>0</v>
      </c>
      <c r="I62" s="31" t="e">
        <f>VLOOKUP(A62,'Synthèse des ventes 2022'!$A$1:$C$535,3,FALSE)</f>
        <v>#N/A</v>
      </c>
      <c r="J62">
        <v>0</v>
      </c>
      <c r="K62" s="6" t="str">
        <f>IF(H62="","",H62*L62)</f>
        <v/>
      </c>
      <c r="L62">
        <v>0</v>
      </c>
      <c r="N62">
        <v>1</v>
      </c>
      <c r="O62">
        <v>0</v>
      </c>
      <c r="P62" s="6" t="str">
        <f t="shared" si="0"/>
        <v/>
      </c>
      <c r="Q62">
        <v>1</v>
      </c>
      <c r="R62">
        <v>1</v>
      </c>
      <c r="S62">
        <v>1</v>
      </c>
      <c r="T62">
        <v>1</v>
      </c>
    </row>
    <row r="63" spans="1:21" x14ac:dyDescent="0.25">
      <c r="A63" t="s">
        <v>114</v>
      </c>
      <c r="B63" t="s">
        <v>28</v>
      </c>
      <c r="C63" t="s">
        <v>115</v>
      </c>
      <c r="D63" t="s">
        <v>27</v>
      </c>
      <c r="F63">
        <v>0</v>
      </c>
      <c r="I63" s="31">
        <f>VLOOKUP(A63,'Synthèse des ventes 2022'!$A$1:$C$535,3,FALSE)</f>
        <v>7</v>
      </c>
      <c r="J63">
        <v>486</v>
      </c>
      <c r="K63" s="6">
        <f>VLOOKUP(A63,NOMENCLATURE!$B$2:$L$4000,11,FALSE)</f>
        <v>469.86999999999995</v>
      </c>
      <c r="L63">
        <v>0</v>
      </c>
      <c r="O63">
        <v>583.20000000000005</v>
      </c>
      <c r="P63" s="6">
        <f t="shared" si="0"/>
        <v>563.84399999999994</v>
      </c>
      <c r="Q63">
        <v>1</v>
      </c>
      <c r="R63">
        <v>1</v>
      </c>
      <c r="S63">
        <v>1</v>
      </c>
      <c r="T63">
        <v>1</v>
      </c>
      <c r="U63">
        <v>1</v>
      </c>
    </row>
    <row r="64" spans="1:21" x14ac:dyDescent="0.25">
      <c r="A64" t="s">
        <v>116</v>
      </c>
      <c r="B64" t="s">
        <v>43</v>
      </c>
      <c r="C64" t="s">
        <v>117</v>
      </c>
      <c r="D64" t="s">
        <v>27</v>
      </c>
      <c r="F64">
        <v>0</v>
      </c>
      <c r="I64" s="31" t="e">
        <f>VLOOKUP(A64,'Synthèse des ventes 2022'!$A$1:$C$535,3,FALSE)</f>
        <v>#N/A</v>
      </c>
      <c r="J64">
        <v>0</v>
      </c>
      <c r="K64" s="6" t="str">
        <f t="shared" ref="K64:K69" si="5">IF(H64="","",H64*L64)</f>
        <v/>
      </c>
      <c r="L64">
        <v>0</v>
      </c>
      <c r="N64">
        <v>1</v>
      </c>
      <c r="O64">
        <v>0</v>
      </c>
      <c r="P64" s="6" t="str">
        <f t="shared" si="0"/>
        <v/>
      </c>
      <c r="Q64">
        <v>1</v>
      </c>
      <c r="R64">
        <v>1</v>
      </c>
      <c r="S64">
        <v>1</v>
      </c>
      <c r="T64">
        <v>1</v>
      </c>
    </row>
    <row r="65" spans="1:21" x14ac:dyDescent="0.25">
      <c r="A65" t="s">
        <v>118</v>
      </c>
      <c r="B65" t="s">
        <v>43</v>
      </c>
      <c r="C65" t="s">
        <v>119</v>
      </c>
      <c r="D65" t="s">
        <v>27</v>
      </c>
      <c r="F65">
        <v>0</v>
      </c>
      <c r="I65" s="31" t="e">
        <f>VLOOKUP(A65,'Synthèse des ventes 2022'!$A$1:$C$535,3,FALSE)</f>
        <v>#N/A</v>
      </c>
      <c r="J65">
        <v>0</v>
      </c>
      <c r="K65" s="6" t="str">
        <f t="shared" si="5"/>
        <v/>
      </c>
      <c r="L65">
        <v>0</v>
      </c>
      <c r="N65">
        <v>1</v>
      </c>
      <c r="O65">
        <v>0</v>
      </c>
      <c r="P65" s="6" t="str">
        <f t="shared" si="0"/>
        <v/>
      </c>
      <c r="Q65">
        <v>1</v>
      </c>
      <c r="R65">
        <v>1</v>
      </c>
      <c r="S65">
        <v>1</v>
      </c>
      <c r="T65">
        <v>1</v>
      </c>
    </row>
    <row r="66" spans="1:21" x14ac:dyDescent="0.25">
      <c r="A66" t="s">
        <v>120</v>
      </c>
      <c r="B66" t="s">
        <v>43</v>
      </c>
      <c r="C66" t="s">
        <v>121</v>
      </c>
      <c r="D66" t="s">
        <v>27</v>
      </c>
      <c r="F66">
        <v>0</v>
      </c>
      <c r="I66" s="31" t="e">
        <f>VLOOKUP(A66,'Synthèse des ventes 2022'!$A$1:$C$535,3,FALSE)</f>
        <v>#N/A</v>
      </c>
      <c r="J66">
        <v>0</v>
      </c>
      <c r="K66" s="6" t="str">
        <f t="shared" si="5"/>
        <v/>
      </c>
      <c r="L66">
        <v>0</v>
      </c>
      <c r="N66">
        <v>1</v>
      </c>
      <c r="O66">
        <v>0</v>
      </c>
      <c r="P66" s="6" t="str">
        <f t="shared" si="0"/>
        <v/>
      </c>
      <c r="Q66">
        <v>1</v>
      </c>
      <c r="R66">
        <v>1</v>
      </c>
      <c r="S66">
        <v>1</v>
      </c>
      <c r="T66">
        <v>1</v>
      </c>
    </row>
    <row r="67" spans="1:21" x14ac:dyDescent="0.25">
      <c r="A67" t="s">
        <v>124</v>
      </c>
      <c r="B67" t="s">
        <v>43</v>
      </c>
      <c r="C67" t="s">
        <v>125</v>
      </c>
      <c r="D67" t="s">
        <v>27</v>
      </c>
      <c r="F67">
        <v>0</v>
      </c>
      <c r="I67" s="31" t="e">
        <f>VLOOKUP(A67,'Synthèse des ventes 2022'!$A$1:$C$535,3,FALSE)</f>
        <v>#N/A</v>
      </c>
      <c r="J67">
        <v>0</v>
      </c>
      <c r="K67" s="6" t="str">
        <f t="shared" si="5"/>
        <v/>
      </c>
      <c r="L67">
        <v>0</v>
      </c>
      <c r="N67">
        <v>1</v>
      </c>
      <c r="O67">
        <v>0</v>
      </c>
      <c r="P67" s="6" t="str">
        <f t="shared" ref="P67:P130" si="6">IF(K67="","",K67*1.2)</f>
        <v/>
      </c>
      <c r="Q67">
        <v>1</v>
      </c>
      <c r="R67">
        <v>1</v>
      </c>
      <c r="S67">
        <v>1</v>
      </c>
      <c r="T67">
        <v>1</v>
      </c>
    </row>
    <row r="68" spans="1:21" x14ac:dyDescent="0.25">
      <c r="A68" t="s">
        <v>126</v>
      </c>
      <c r="B68" t="s">
        <v>43</v>
      </c>
      <c r="C68" t="s">
        <v>127</v>
      </c>
      <c r="D68" t="s">
        <v>27</v>
      </c>
      <c r="F68">
        <v>450</v>
      </c>
      <c r="I68" s="31" t="e">
        <f>VLOOKUP(A68,'Synthèse des ventes 2022'!$A$1:$C$535,3,FALSE)</f>
        <v>#N/A</v>
      </c>
      <c r="J68">
        <v>648</v>
      </c>
      <c r="K68" s="6" t="str">
        <f t="shared" si="5"/>
        <v/>
      </c>
      <c r="L68">
        <v>1.44</v>
      </c>
      <c r="N68">
        <v>1</v>
      </c>
      <c r="O68">
        <v>777.6</v>
      </c>
      <c r="P68" s="6" t="str">
        <f t="shared" si="6"/>
        <v/>
      </c>
    </row>
    <row r="69" spans="1:21" x14ac:dyDescent="0.25">
      <c r="A69" t="s">
        <v>128</v>
      </c>
      <c r="B69" t="s">
        <v>43</v>
      </c>
      <c r="C69" t="s">
        <v>129</v>
      </c>
      <c r="D69" t="s">
        <v>27</v>
      </c>
      <c r="F69">
        <v>0</v>
      </c>
      <c r="I69" s="31" t="e">
        <f>VLOOKUP(A69,'Synthèse des ventes 2022'!$A$1:$C$535,3,FALSE)</f>
        <v>#N/A</v>
      </c>
      <c r="J69">
        <v>0</v>
      </c>
      <c r="K69" s="6" t="str">
        <f t="shared" si="5"/>
        <v/>
      </c>
      <c r="L69">
        <v>0</v>
      </c>
      <c r="N69">
        <v>1</v>
      </c>
      <c r="O69">
        <v>0</v>
      </c>
      <c r="P69" s="6" t="str">
        <f t="shared" si="6"/>
        <v/>
      </c>
      <c r="Q69">
        <v>1</v>
      </c>
      <c r="R69">
        <v>1</v>
      </c>
    </row>
    <row r="70" spans="1:21" x14ac:dyDescent="0.25">
      <c r="A70" t="s">
        <v>158</v>
      </c>
      <c r="B70" t="s">
        <v>28</v>
      </c>
      <c r="C70" t="s">
        <v>159</v>
      </c>
      <c r="D70" t="s">
        <v>27</v>
      </c>
      <c r="F70">
        <v>0</v>
      </c>
      <c r="I70" s="31">
        <f>VLOOKUP(A70,'Synthèse des ventes 2022'!$A$1:$C$535,3,FALSE)</f>
        <v>1</v>
      </c>
      <c r="J70" s="1">
        <v>1875.25</v>
      </c>
      <c r="K70" s="11">
        <f>VLOOKUP(A70,NOMENCLATURE!$B$2:$L$4000,11,FALSE)</f>
        <v>1767.6460000000002</v>
      </c>
      <c r="L70">
        <v>0</v>
      </c>
      <c r="O70" s="1">
        <v>2250.3000000000002</v>
      </c>
      <c r="P70" s="11">
        <f t="shared" si="6"/>
        <v>2121.1752000000001</v>
      </c>
      <c r="Q70">
        <v>1</v>
      </c>
      <c r="R70">
        <v>1</v>
      </c>
      <c r="S70">
        <v>1</v>
      </c>
      <c r="T70">
        <v>1</v>
      </c>
      <c r="U70">
        <v>1</v>
      </c>
    </row>
    <row r="71" spans="1:21" x14ac:dyDescent="0.25">
      <c r="A71" t="s">
        <v>160</v>
      </c>
      <c r="B71" t="s">
        <v>28</v>
      </c>
      <c r="C71" t="s">
        <v>161</v>
      </c>
      <c r="D71" t="s">
        <v>27</v>
      </c>
      <c r="F71">
        <v>0</v>
      </c>
      <c r="I71" s="31">
        <f>VLOOKUP(A71,'Synthèse des ventes 2022'!$A$1:$C$535,3,FALSE)</f>
        <v>1</v>
      </c>
      <c r="J71" s="1">
        <v>1901.46</v>
      </c>
      <c r="K71" s="11">
        <f>VLOOKUP(A71,NOMENCLATURE!$B$2:$L$4000,11,FALSE)</f>
        <v>1767.6460000000002</v>
      </c>
      <c r="L71">
        <v>0</v>
      </c>
      <c r="O71" s="1">
        <v>2281.75</v>
      </c>
      <c r="P71" s="11">
        <f t="shared" si="6"/>
        <v>2121.1752000000001</v>
      </c>
      <c r="Q71">
        <v>1</v>
      </c>
      <c r="R71">
        <v>1</v>
      </c>
      <c r="S71">
        <v>1</v>
      </c>
      <c r="T71">
        <v>1</v>
      </c>
      <c r="U71">
        <v>1</v>
      </c>
    </row>
    <row r="72" spans="1:21" x14ac:dyDescent="0.25">
      <c r="A72" t="s">
        <v>162</v>
      </c>
      <c r="B72" t="s">
        <v>43</v>
      </c>
      <c r="C72" t="s">
        <v>163</v>
      </c>
      <c r="D72" t="s">
        <v>27</v>
      </c>
      <c r="F72">
        <v>0</v>
      </c>
      <c r="I72" s="31" t="e">
        <f>VLOOKUP(A72,'Synthèse des ventes 2022'!$A$1:$C$535,3,FALSE)</f>
        <v>#N/A</v>
      </c>
      <c r="J72">
        <v>0</v>
      </c>
      <c r="K72" s="6" t="str">
        <f>IF(H72="","",H72*L72)</f>
        <v/>
      </c>
      <c r="L72">
        <v>0</v>
      </c>
      <c r="N72">
        <v>1</v>
      </c>
      <c r="O72">
        <v>0</v>
      </c>
      <c r="P72" s="6" t="str">
        <f t="shared" si="6"/>
        <v/>
      </c>
      <c r="Q72">
        <v>1</v>
      </c>
      <c r="R72">
        <v>1</v>
      </c>
      <c r="S72">
        <v>1</v>
      </c>
      <c r="T72">
        <v>1</v>
      </c>
    </row>
    <row r="73" spans="1:21" x14ac:dyDescent="0.25">
      <c r="A73" t="s">
        <v>164</v>
      </c>
      <c r="B73" t="s">
        <v>43</v>
      </c>
      <c r="C73" t="s">
        <v>165</v>
      </c>
      <c r="D73" t="s">
        <v>27</v>
      </c>
      <c r="F73">
        <v>0</v>
      </c>
      <c r="I73" s="31" t="e">
        <f>VLOOKUP(A73,'Synthèse des ventes 2022'!$A$1:$C$535,3,FALSE)</f>
        <v>#N/A</v>
      </c>
      <c r="J73">
        <v>0</v>
      </c>
      <c r="K73" s="6" t="str">
        <f>IF(H73="","",H73*L73)</f>
        <v/>
      </c>
      <c r="L73">
        <v>0</v>
      </c>
      <c r="N73">
        <v>1</v>
      </c>
      <c r="O73">
        <v>0</v>
      </c>
      <c r="P73" s="6" t="str">
        <f t="shared" si="6"/>
        <v/>
      </c>
      <c r="Q73">
        <v>1</v>
      </c>
      <c r="R73">
        <v>1</v>
      </c>
      <c r="S73">
        <v>1</v>
      </c>
      <c r="T73">
        <v>1</v>
      </c>
    </row>
    <row r="74" spans="1:21" x14ac:dyDescent="0.25">
      <c r="A74" t="s">
        <v>166</v>
      </c>
      <c r="B74" t="s">
        <v>43</v>
      </c>
      <c r="C74" t="s">
        <v>167</v>
      </c>
      <c r="D74" t="s">
        <v>27</v>
      </c>
      <c r="F74">
        <v>0</v>
      </c>
      <c r="I74" s="31" t="e">
        <f>VLOOKUP(A74,'Synthèse des ventes 2022'!$A$1:$C$535,3,FALSE)</f>
        <v>#N/A</v>
      </c>
      <c r="J74">
        <v>0</v>
      </c>
      <c r="K74" s="6" t="str">
        <f>IF(H74="","",H74*L74)</f>
        <v/>
      </c>
      <c r="L74">
        <v>0</v>
      </c>
      <c r="N74">
        <v>1</v>
      </c>
      <c r="O74">
        <v>0</v>
      </c>
      <c r="P74" s="6" t="str">
        <f t="shared" si="6"/>
        <v/>
      </c>
      <c r="Q74">
        <v>1</v>
      </c>
      <c r="R74">
        <v>1</v>
      </c>
      <c r="S74">
        <v>1</v>
      </c>
      <c r="T74">
        <v>1</v>
      </c>
    </row>
    <row r="75" spans="1:21" x14ac:dyDescent="0.25">
      <c r="A75" t="s">
        <v>168</v>
      </c>
      <c r="B75" t="s">
        <v>28</v>
      </c>
      <c r="C75" t="s">
        <v>169</v>
      </c>
      <c r="D75" t="s">
        <v>27</v>
      </c>
      <c r="F75">
        <v>0</v>
      </c>
      <c r="I75" s="31">
        <f>VLOOKUP(A75,'Synthèse des ventes 2022'!$A$1:$C$535,3,FALSE)</f>
        <v>7</v>
      </c>
      <c r="J75" s="1">
        <v>1527.12</v>
      </c>
      <c r="K75" s="11">
        <f>VLOOKUP(A75,NOMENCLATURE!$B$2:$L$4000,11,FALSE)</f>
        <v>1439.1235000000001</v>
      </c>
      <c r="L75">
        <v>0</v>
      </c>
      <c r="O75" s="1">
        <v>1832.54</v>
      </c>
      <c r="P75" s="11">
        <f t="shared" si="6"/>
        <v>1726.9482</v>
      </c>
      <c r="Q75">
        <v>1</v>
      </c>
      <c r="R75">
        <v>1</v>
      </c>
      <c r="S75">
        <v>1</v>
      </c>
      <c r="T75">
        <v>1</v>
      </c>
      <c r="U75">
        <v>1</v>
      </c>
    </row>
    <row r="76" spans="1:21" x14ac:dyDescent="0.25">
      <c r="A76" t="s">
        <v>170</v>
      </c>
      <c r="B76" t="s">
        <v>28</v>
      </c>
      <c r="C76" t="s">
        <v>171</v>
      </c>
      <c r="D76" t="s">
        <v>27</v>
      </c>
      <c r="F76">
        <v>0</v>
      </c>
      <c r="I76" s="31">
        <f>VLOOKUP(A76,'Synthèse des ventes 2022'!$A$1:$C$535,3,FALSE)</f>
        <v>268</v>
      </c>
      <c r="J76">
        <v>206.66</v>
      </c>
      <c r="K76" s="6">
        <f>VLOOKUP(A76,NOMENCLATURE!$B$2:$L$4000,11,FALSE)</f>
        <v>207.68491</v>
      </c>
      <c r="L76">
        <v>0</v>
      </c>
      <c r="O76">
        <v>247.99</v>
      </c>
      <c r="P76" s="6">
        <f t="shared" si="6"/>
        <v>249.221892</v>
      </c>
      <c r="Q76">
        <v>1</v>
      </c>
      <c r="R76">
        <v>1</v>
      </c>
      <c r="S76">
        <v>1</v>
      </c>
      <c r="T76">
        <v>1</v>
      </c>
      <c r="U76">
        <v>1</v>
      </c>
    </row>
    <row r="77" spans="1:21" x14ac:dyDescent="0.25">
      <c r="A77" t="s">
        <v>172</v>
      </c>
      <c r="B77" t="s">
        <v>43</v>
      </c>
      <c r="C77" t="s">
        <v>173</v>
      </c>
      <c r="D77" t="s">
        <v>27</v>
      </c>
      <c r="F77">
        <v>0</v>
      </c>
      <c r="I77" s="31" t="e">
        <f>VLOOKUP(A77,'Synthèse des ventes 2022'!$A$1:$C$535,3,FALSE)</f>
        <v>#N/A</v>
      </c>
      <c r="J77">
        <v>0</v>
      </c>
      <c r="K77" s="6" t="str">
        <f>IF(H77="","",H77*L77)</f>
        <v/>
      </c>
      <c r="L77">
        <v>0</v>
      </c>
      <c r="N77">
        <v>1</v>
      </c>
      <c r="O77">
        <v>0</v>
      </c>
      <c r="P77" s="6" t="str">
        <f t="shared" si="6"/>
        <v/>
      </c>
    </row>
    <row r="78" spans="1:21" x14ac:dyDescent="0.25">
      <c r="A78" t="s">
        <v>174</v>
      </c>
      <c r="B78" t="s">
        <v>28</v>
      </c>
      <c r="C78" t="s">
        <v>175</v>
      </c>
      <c r="D78" t="s">
        <v>27</v>
      </c>
      <c r="F78">
        <v>0</v>
      </c>
      <c r="I78" s="31">
        <f>VLOOKUP(A78,'Synthèse des ventes 2022'!$A$1:$C$535,3,FALSE)</f>
        <v>144</v>
      </c>
      <c r="J78">
        <v>121.81</v>
      </c>
      <c r="K78" s="6">
        <f>VLOOKUP(A78,NOMENCLATURE!$B$2:$L$4000,11,FALSE)</f>
        <v>124.16</v>
      </c>
      <c r="L78">
        <v>0</v>
      </c>
      <c r="O78">
        <v>146.16999999999999</v>
      </c>
      <c r="P78" s="6">
        <f t="shared" si="6"/>
        <v>148.99199999999999</v>
      </c>
      <c r="Q78">
        <v>1</v>
      </c>
      <c r="R78">
        <v>1</v>
      </c>
      <c r="S78">
        <v>1</v>
      </c>
      <c r="T78">
        <v>1</v>
      </c>
      <c r="U78">
        <v>1</v>
      </c>
    </row>
    <row r="79" spans="1:21" x14ac:dyDescent="0.25">
      <c r="A79" t="s">
        <v>176</v>
      </c>
      <c r="B79" t="s">
        <v>43</v>
      </c>
      <c r="C79" t="s">
        <v>177</v>
      </c>
      <c r="D79" t="s">
        <v>27</v>
      </c>
      <c r="F79">
        <v>0</v>
      </c>
      <c r="I79" s="31" t="e">
        <f>VLOOKUP(A79,'Synthèse des ventes 2022'!$A$1:$C$535,3,FALSE)</f>
        <v>#N/A</v>
      </c>
      <c r="J79">
        <v>0</v>
      </c>
      <c r="K79" s="6" t="str">
        <f>IF(H79="","",H79*L79)</f>
        <v/>
      </c>
      <c r="L79">
        <v>0</v>
      </c>
      <c r="N79">
        <v>1</v>
      </c>
      <c r="O79">
        <v>0</v>
      </c>
      <c r="P79" s="6" t="str">
        <f t="shared" si="6"/>
        <v/>
      </c>
      <c r="Q79">
        <v>1</v>
      </c>
      <c r="R79">
        <v>1</v>
      </c>
      <c r="S79">
        <v>1</v>
      </c>
      <c r="T79">
        <v>1</v>
      </c>
    </row>
    <row r="80" spans="1:21" x14ac:dyDescent="0.25">
      <c r="A80" t="s">
        <v>178</v>
      </c>
      <c r="B80" t="s">
        <v>43</v>
      </c>
      <c r="C80" t="s">
        <v>179</v>
      </c>
      <c r="D80" t="s">
        <v>27</v>
      </c>
      <c r="F80">
        <v>0</v>
      </c>
      <c r="I80" s="31" t="e">
        <f>VLOOKUP(A80,'Synthèse des ventes 2022'!$A$1:$C$535,3,FALSE)</f>
        <v>#N/A</v>
      </c>
      <c r="J80">
        <v>0</v>
      </c>
      <c r="K80" s="6" t="str">
        <f>IF(H80="","",H80*L80)</f>
        <v/>
      </c>
      <c r="L80">
        <v>0</v>
      </c>
      <c r="N80">
        <v>1</v>
      </c>
      <c r="O80">
        <v>0</v>
      </c>
      <c r="P80" s="6" t="str">
        <f t="shared" si="6"/>
        <v/>
      </c>
      <c r="Q80">
        <v>1</v>
      </c>
      <c r="R80">
        <v>1</v>
      </c>
      <c r="S80">
        <v>1</v>
      </c>
      <c r="T80">
        <v>1</v>
      </c>
    </row>
    <row r="81" spans="1:21" x14ac:dyDescent="0.25">
      <c r="A81" t="s">
        <v>180</v>
      </c>
      <c r="B81" t="s">
        <v>43</v>
      </c>
      <c r="C81" t="s">
        <v>181</v>
      </c>
      <c r="D81" t="s">
        <v>27</v>
      </c>
      <c r="F81">
        <v>0</v>
      </c>
      <c r="I81" s="31" t="e">
        <f>VLOOKUP(A81,'Synthèse des ventes 2022'!$A$1:$C$535,3,FALSE)</f>
        <v>#N/A</v>
      </c>
      <c r="J81">
        <v>0</v>
      </c>
      <c r="K81" s="6" t="str">
        <f>IF(H81="","",H81*L81)</f>
        <v/>
      </c>
      <c r="L81">
        <v>0</v>
      </c>
      <c r="N81">
        <v>1</v>
      </c>
      <c r="O81">
        <v>0</v>
      </c>
      <c r="P81" s="6" t="str">
        <f t="shared" si="6"/>
        <v/>
      </c>
      <c r="Q81">
        <v>1</v>
      </c>
      <c r="R81">
        <v>1</v>
      </c>
      <c r="S81">
        <v>1</v>
      </c>
      <c r="T81">
        <v>1</v>
      </c>
    </row>
    <row r="82" spans="1:21" x14ac:dyDescent="0.25">
      <c r="A82" t="s">
        <v>186</v>
      </c>
      <c r="B82" t="s">
        <v>28</v>
      </c>
      <c r="C82" t="s">
        <v>187</v>
      </c>
      <c r="D82" t="s">
        <v>27</v>
      </c>
      <c r="F82">
        <v>0</v>
      </c>
      <c r="I82" s="31">
        <f>VLOOKUP(A82,'Synthèse des ventes 2022'!$A$1:$C$535,3,FALSE)</f>
        <v>58</v>
      </c>
      <c r="J82">
        <v>789.82</v>
      </c>
      <c r="K82" s="6">
        <f>VLOOKUP(A82,NOMENCLATURE!$B$2:$L$4000,11,FALSE)</f>
        <v>743.3605</v>
      </c>
      <c r="L82">
        <v>0</v>
      </c>
      <c r="O82">
        <v>947.78</v>
      </c>
      <c r="P82" s="6">
        <f t="shared" si="6"/>
        <v>892.0326</v>
      </c>
      <c r="Q82">
        <v>1</v>
      </c>
      <c r="R82">
        <v>1</v>
      </c>
      <c r="S82">
        <v>1</v>
      </c>
      <c r="T82">
        <v>1</v>
      </c>
      <c r="U82">
        <v>1</v>
      </c>
    </row>
    <row r="83" spans="1:21" x14ac:dyDescent="0.25">
      <c r="A83" t="s">
        <v>188</v>
      </c>
      <c r="B83" t="s">
        <v>28</v>
      </c>
      <c r="C83" t="s">
        <v>189</v>
      </c>
      <c r="D83" t="s">
        <v>27</v>
      </c>
      <c r="F83">
        <v>0</v>
      </c>
      <c r="I83" s="31">
        <f>VLOOKUP(A83,'Synthèse des ventes 2022'!$A$1:$C$535,3,FALSE)</f>
        <v>31</v>
      </c>
      <c r="J83">
        <v>941.68</v>
      </c>
      <c r="K83" s="6">
        <f>VLOOKUP(A83,NOMENCLATURE!$B$2:$L$4000,11,FALSE)</f>
        <v>886.58199999999988</v>
      </c>
      <c r="L83">
        <v>0</v>
      </c>
      <c r="O83" s="1">
        <v>1130.02</v>
      </c>
      <c r="P83" s="11">
        <f t="shared" si="6"/>
        <v>1063.8983999999998</v>
      </c>
      <c r="Q83">
        <v>1</v>
      </c>
      <c r="R83">
        <v>1</v>
      </c>
      <c r="S83">
        <v>1</v>
      </c>
      <c r="T83">
        <v>1</v>
      </c>
      <c r="U83">
        <v>1</v>
      </c>
    </row>
    <row r="84" spans="1:21" x14ac:dyDescent="0.25">
      <c r="A84" t="s">
        <v>190</v>
      </c>
      <c r="B84" t="s">
        <v>28</v>
      </c>
      <c r="C84" t="s">
        <v>191</v>
      </c>
      <c r="D84" t="s">
        <v>27</v>
      </c>
      <c r="F84">
        <v>0</v>
      </c>
      <c r="I84" s="31">
        <f>VLOOKUP(A84,'Synthèse des ventes 2022'!$A$1:$C$535,3,FALSE)</f>
        <v>13</v>
      </c>
      <c r="J84">
        <v>945.91</v>
      </c>
      <c r="K84" s="6">
        <f>VLOOKUP(A84,NOMENCLATURE!$B$2:$L$4000,11,FALSE)</f>
        <v>890.65899999999988</v>
      </c>
      <c r="L84">
        <v>0</v>
      </c>
      <c r="O84" s="1">
        <v>1135.0899999999999</v>
      </c>
      <c r="P84" s="11">
        <f t="shared" si="6"/>
        <v>1068.7907999999998</v>
      </c>
      <c r="Q84">
        <v>1</v>
      </c>
      <c r="R84">
        <v>1</v>
      </c>
      <c r="S84">
        <v>1</v>
      </c>
      <c r="T84">
        <v>1</v>
      </c>
      <c r="U84">
        <v>1</v>
      </c>
    </row>
    <row r="85" spans="1:21" x14ac:dyDescent="0.25">
      <c r="A85" t="s">
        <v>192</v>
      </c>
      <c r="B85" t="s">
        <v>28</v>
      </c>
      <c r="C85" t="s">
        <v>193</v>
      </c>
      <c r="D85" t="s">
        <v>27</v>
      </c>
      <c r="F85">
        <v>0</v>
      </c>
      <c r="I85" s="31">
        <f>VLOOKUP(A85,'Synthèse des ventes 2022'!$A$1:$C$535,3,FALSE)</f>
        <v>10</v>
      </c>
      <c r="J85" s="1">
        <v>1713.19</v>
      </c>
      <c r="K85" s="11">
        <f>VLOOKUP(A85,NOMENCLATURE!$B$2:$L$4000,11,FALSE)</f>
        <v>1614.34</v>
      </c>
      <c r="L85">
        <v>0</v>
      </c>
      <c r="O85" s="1">
        <v>2055.83</v>
      </c>
      <c r="P85" s="11">
        <f t="shared" si="6"/>
        <v>1937.2079999999999</v>
      </c>
      <c r="Q85">
        <v>1</v>
      </c>
      <c r="R85">
        <v>1</v>
      </c>
      <c r="S85">
        <v>1</v>
      </c>
      <c r="T85">
        <v>1</v>
      </c>
      <c r="U85">
        <v>1</v>
      </c>
    </row>
    <row r="86" spans="1:21" x14ac:dyDescent="0.25">
      <c r="A86" t="s">
        <v>194</v>
      </c>
      <c r="B86" t="s">
        <v>28</v>
      </c>
      <c r="C86" t="s">
        <v>195</v>
      </c>
      <c r="D86" t="s">
        <v>27</v>
      </c>
      <c r="F86">
        <v>0</v>
      </c>
      <c r="I86" s="31">
        <f>VLOOKUP(A86,'Synthèse des ventes 2022'!$A$1:$C$535,3,FALSE)</f>
        <v>11</v>
      </c>
      <c r="J86" s="1">
        <v>1174.3399999999999</v>
      </c>
      <c r="K86" s="11">
        <f>VLOOKUP(A86,NOMENCLATURE!$B$2:$L$4000,11,FALSE)</f>
        <v>1106.1595</v>
      </c>
      <c r="L86">
        <v>0</v>
      </c>
      <c r="O86" s="1">
        <v>1409.21</v>
      </c>
      <c r="P86" s="11">
        <f t="shared" si="6"/>
        <v>1327.3914</v>
      </c>
      <c r="Q86">
        <v>1</v>
      </c>
      <c r="R86">
        <v>1</v>
      </c>
      <c r="S86">
        <v>1</v>
      </c>
      <c r="T86">
        <v>1</v>
      </c>
      <c r="U86">
        <v>1</v>
      </c>
    </row>
    <row r="87" spans="1:21" x14ac:dyDescent="0.25">
      <c r="A87" t="s">
        <v>196</v>
      </c>
      <c r="B87" t="s">
        <v>28</v>
      </c>
      <c r="C87" t="s">
        <v>197</v>
      </c>
      <c r="D87" t="s">
        <v>27</v>
      </c>
      <c r="F87">
        <v>0</v>
      </c>
      <c r="I87" s="31">
        <f>VLOOKUP(A87,'Synthèse des ventes 2022'!$A$1:$C$535,3,FALSE)</f>
        <v>21</v>
      </c>
      <c r="J87" s="1">
        <v>1178.57</v>
      </c>
      <c r="K87" s="11">
        <f>VLOOKUP(A87,NOMENCLATURE!$B$2:$L$4000,11,FALSE)</f>
        <v>1110.2365000000002</v>
      </c>
      <c r="L87">
        <v>0</v>
      </c>
      <c r="O87" s="1">
        <v>1414.28</v>
      </c>
      <c r="P87" s="11">
        <f t="shared" si="6"/>
        <v>1332.2838000000002</v>
      </c>
      <c r="Q87">
        <v>1</v>
      </c>
      <c r="R87">
        <v>1</v>
      </c>
      <c r="S87">
        <v>1</v>
      </c>
      <c r="T87">
        <v>1</v>
      </c>
      <c r="U87">
        <v>1</v>
      </c>
    </row>
    <row r="88" spans="1:21" x14ac:dyDescent="0.25">
      <c r="A88" t="s">
        <v>272</v>
      </c>
      <c r="B88" t="s">
        <v>43</v>
      </c>
      <c r="C88" t="s">
        <v>273</v>
      </c>
      <c r="D88" t="s">
        <v>27</v>
      </c>
      <c r="F88">
        <v>0</v>
      </c>
      <c r="I88" s="31" t="e">
        <f>VLOOKUP(A88,'Synthèse des ventes 2022'!$A$1:$C$535,3,FALSE)</f>
        <v>#N/A</v>
      </c>
      <c r="J88">
        <v>0</v>
      </c>
      <c r="K88" s="6" t="str">
        <f>IF(H88="","",H88*L88)</f>
        <v/>
      </c>
      <c r="L88">
        <v>0</v>
      </c>
      <c r="N88">
        <v>1</v>
      </c>
      <c r="O88">
        <v>0</v>
      </c>
      <c r="P88" s="6" t="str">
        <f t="shared" si="6"/>
        <v/>
      </c>
      <c r="Q88">
        <v>1</v>
      </c>
      <c r="R88">
        <v>1</v>
      </c>
    </row>
    <row r="89" spans="1:21" x14ac:dyDescent="0.25">
      <c r="A89" t="s">
        <v>278</v>
      </c>
      <c r="B89" t="s">
        <v>43</v>
      </c>
      <c r="C89" t="s">
        <v>279</v>
      </c>
      <c r="D89" t="s">
        <v>27</v>
      </c>
      <c r="F89">
        <v>0</v>
      </c>
      <c r="I89" s="31" t="e">
        <f>VLOOKUP(A89,'Synthèse des ventes 2022'!$A$1:$C$535,3,FALSE)</f>
        <v>#N/A</v>
      </c>
      <c r="J89">
        <v>0</v>
      </c>
      <c r="K89" s="6" t="str">
        <f>IF(H89="","",H89*L89)</f>
        <v/>
      </c>
      <c r="L89">
        <v>0</v>
      </c>
      <c r="N89">
        <v>1</v>
      </c>
      <c r="O89">
        <v>0</v>
      </c>
      <c r="P89" s="6" t="str">
        <f t="shared" si="6"/>
        <v/>
      </c>
      <c r="Q89">
        <v>1</v>
      </c>
      <c r="R89">
        <v>1</v>
      </c>
      <c r="S89">
        <v>1</v>
      </c>
      <c r="T89">
        <v>1</v>
      </c>
    </row>
    <row r="90" spans="1:21" x14ac:dyDescent="0.25">
      <c r="A90" t="s">
        <v>286</v>
      </c>
      <c r="B90" t="s">
        <v>43</v>
      </c>
      <c r="C90" t="s">
        <v>287</v>
      </c>
      <c r="D90" t="s">
        <v>27</v>
      </c>
      <c r="F90">
        <v>0</v>
      </c>
      <c r="I90" s="31" t="e">
        <f>VLOOKUP(A90,'Synthèse des ventes 2022'!$A$1:$C$535,3,FALSE)</f>
        <v>#N/A</v>
      </c>
      <c r="J90">
        <v>0</v>
      </c>
      <c r="K90" s="6" t="str">
        <f>IF(H90="","",H90*L90)</f>
        <v/>
      </c>
      <c r="L90">
        <v>0</v>
      </c>
      <c r="N90">
        <v>1</v>
      </c>
      <c r="O90">
        <v>0</v>
      </c>
      <c r="P90" s="6" t="str">
        <f t="shared" si="6"/>
        <v/>
      </c>
      <c r="Q90">
        <v>1</v>
      </c>
      <c r="R90">
        <v>1</v>
      </c>
      <c r="S90">
        <v>1</v>
      </c>
      <c r="T90">
        <v>1</v>
      </c>
    </row>
    <row r="91" spans="1:21" x14ac:dyDescent="0.25">
      <c r="A91" t="s">
        <v>288</v>
      </c>
      <c r="B91" t="s">
        <v>43</v>
      </c>
      <c r="C91" t="s">
        <v>289</v>
      </c>
      <c r="D91" t="s">
        <v>27</v>
      </c>
      <c r="F91">
        <v>0</v>
      </c>
      <c r="I91" s="31" t="e">
        <f>VLOOKUP(A91,'Synthèse des ventes 2022'!$A$1:$C$535,3,FALSE)</f>
        <v>#N/A</v>
      </c>
      <c r="J91">
        <v>0</v>
      </c>
      <c r="K91" s="6" t="str">
        <f>IF(H91="","",H91*L91)</f>
        <v/>
      </c>
      <c r="L91">
        <v>0</v>
      </c>
      <c r="N91">
        <v>1</v>
      </c>
      <c r="O91">
        <v>0</v>
      </c>
      <c r="P91" s="6" t="str">
        <f t="shared" si="6"/>
        <v/>
      </c>
      <c r="Q91">
        <v>1</v>
      </c>
      <c r="R91">
        <v>1</v>
      </c>
      <c r="S91">
        <v>1</v>
      </c>
      <c r="T91">
        <v>1</v>
      </c>
    </row>
    <row r="92" spans="1:21" x14ac:dyDescent="0.25">
      <c r="A92" t="s">
        <v>314</v>
      </c>
      <c r="B92" t="s">
        <v>28</v>
      </c>
      <c r="C92" t="s">
        <v>315</v>
      </c>
      <c r="D92" t="s">
        <v>27</v>
      </c>
      <c r="F92">
        <v>0</v>
      </c>
      <c r="I92" s="31">
        <f>VLOOKUP(A92,'Synthèse des ventes 2022'!$A$1:$C$535,3,FALSE)</f>
        <v>2</v>
      </c>
      <c r="J92">
        <v>909.77</v>
      </c>
      <c r="K92" s="6">
        <f>VLOOKUP(A92,NOMENCLATURE!$B$2:$L$4000,11,FALSE)</f>
        <v>856.50400000000002</v>
      </c>
      <c r="L92">
        <v>0</v>
      </c>
      <c r="O92" s="1">
        <v>1091.72</v>
      </c>
      <c r="P92" s="11">
        <f t="shared" si="6"/>
        <v>1027.8047999999999</v>
      </c>
      <c r="Q92">
        <v>1</v>
      </c>
      <c r="R92">
        <v>1</v>
      </c>
      <c r="S92">
        <v>1</v>
      </c>
      <c r="T92">
        <v>1</v>
      </c>
      <c r="U92">
        <v>1</v>
      </c>
    </row>
    <row r="93" spans="1:21" x14ac:dyDescent="0.25">
      <c r="A93" t="s">
        <v>316</v>
      </c>
      <c r="B93" t="s">
        <v>28</v>
      </c>
      <c r="C93" t="s">
        <v>317</v>
      </c>
      <c r="D93" t="s">
        <v>27</v>
      </c>
      <c r="F93">
        <v>0</v>
      </c>
      <c r="I93" s="31" t="e">
        <f>VLOOKUP(A93,'Synthèse des ventes 2022'!$A$1:$C$535,3,FALSE)</f>
        <v>#N/A</v>
      </c>
      <c r="J93">
        <v>0</v>
      </c>
      <c r="K93" s="6">
        <f>VLOOKUP(A93,NOMENCLATURE!$B$2:$L$4000,11,FALSE)</f>
        <v>572.22099999999989</v>
      </c>
      <c r="L93">
        <v>0</v>
      </c>
      <c r="N93">
        <v>1</v>
      </c>
      <c r="O93">
        <v>0</v>
      </c>
      <c r="P93" s="6">
        <f t="shared" si="6"/>
        <v>686.6651999999998</v>
      </c>
      <c r="Q93">
        <v>1</v>
      </c>
      <c r="R93">
        <v>1</v>
      </c>
      <c r="S93">
        <v>1</v>
      </c>
      <c r="T93">
        <v>1</v>
      </c>
      <c r="U93">
        <v>1</v>
      </c>
    </row>
    <row r="94" spans="1:21" x14ac:dyDescent="0.25">
      <c r="A94" t="s">
        <v>318</v>
      </c>
      <c r="B94" t="s">
        <v>28</v>
      </c>
      <c r="C94" t="s">
        <v>319</v>
      </c>
      <c r="D94" t="s">
        <v>27</v>
      </c>
      <c r="F94">
        <v>0</v>
      </c>
      <c r="I94" s="31">
        <f>VLOOKUP(A94,'Synthèse des ventes 2022'!$A$1:$C$535,3,FALSE)</f>
        <v>14</v>
      </c>
      <c r="J94">
        <v>587.38</v>
      </c>
      <c r="K94" s="6">
        <f>VLOOKUP(A94,NOMENCLATURE!$B$2:$L$4000,11,FALSE)</f>
        <v>552.36249999999995</v>
      </c>
      <c r="L94">
        <v>0</v>
      </c>
      <c r="O94">
        <v>704.86</v>
      </c>
      <c r="P94" s="6">
        <f t="shared" si="6"/>
        <v>662.83499999999992</v>
      </c>
      <c r="Q94">
        <v>1</v>
      </c>
      <c r="R94">
        <v>1</v>
      </c>
      <c r="S94">
        <v>1</v>
      </c>
      <c r="T94">
        <v>1</v>
      </c>
      <c r="U94">
        <v>1</v>
      </c>
    </row>
    <row r="95" spans="1:21" x14ac:dyDescent="0.25">
      <c r="A95" t="s">
        <v>320</v>
      </c>
      <c r="B95" t="s">
        <v>28</v>
      </c>
      <c r="C95" t="s">
        <v>321</v>
      </c>
      <c r="D95" t="s">
        <v>27</v>
      </c>
      <c r="F95">
        <v>0</v>
      </c>
      <c r="I95" s="31">
        <f>VLOOKUP(A95,'Synthèse des ventes 2022'!$A$1:$C$535,3,FALSE)</f>
        <v>25</v>
      </c>
      <c r="J95">
        <v>711.78</v>
      </c>
      <c r="K95" s="6">
        <f>VLOOKUP(A95,NOMENCLATURE!$B$2:$L$4000,11,FALSE)</f>
        <v>669.70449999999994</v>
      </c>
      <c r="L95">
        <v>0</v>
      </c>
      <c r="O95">
        <v>854.14</v>
      </c>
      <c r="P95" s="6">
        <f t="shared" si="6"/>
        <v>803.64539999999988</v>
      </c>
      <c r="Q95">
        <v>1</v>
      </c>
      <c r="R95">
        <v>1</v>
      </c>
      <c r="S95">
        <v>1</v>
      </c>
      <c r="T95">
        <v>1</v>
      </c>
      <c r="U95">
        <v>1</v>
      </c>
    </row>
    <row r="96" spans="1:21" x14ac:dyDescent="0.25">
      <c r="A96" t="s">
        <v>346</v>
      </c>
      <c r="B96" t="s">
        <v>28</v>
      </c>
      <c r="C96" t="s">
        <v>347</v>
      </c>
      <c r="D96" t="s">
        <v>27</v>
      </c>
      <c r="F96">
        <v>0</v>
      </c>
      <c r="I96" s="31">
        <f>VLOOKUP(A96,'Synthèse des ventes 2022'!$A$1:$C$535,3,FALSE)</f>
        <v>21</v>
      </c>
      <c r="J96" s="1">
        <v>1170.1199999999999</v>
      </c>
      <c r="K96" s="11">
        <f>VLOOKUP(A96,NOMENCLATURE!$B$2:$L$4000,11,FALSE)</f>
        <v>1102.0825</v>
      </c>
      <c r="L96">
        <v>0</v>
      </c>
      <c r="O96" s="1">
        <v>1404.14</v>
      </c>
      <c r="P96" s="11">
        <f t="shared" si="6"/>
        <v>1322.499</v>
      </c>
      <c r="Q96">
        <v>1</v>
      </c>
      <c r="R96">
        <v>1</v>
      </c>
      <c r="S96">
        <v>1</v>
      </c>
      <c r="T96">
        <v>1</v>
      </c>
      <c r="U96">
        <v>1</v>
      </c>
    </row>
    <row r="97" spans="1:21" x14ac:dyDescent="0.25">
      <c r="A97" t="s">
        <v>348</v>
      </c>
      <c r="B97" t="s">
        <v>28</v>
      </c>
      <c r="C97" t="s">
        <v>349</v>
      </c>
      <c r="D97" t="s">
        <v>27</v>
      </c>
      <c r="F97">
        <v>0</v>
      </c>
      <c r="I97" s="31">
        <f>VLOOKUP(A97,'Synthèse des ventes 2022'!$A$1:$C$535,3,FALSE)</f>
        <v>4</v>
      </c>
      <c r="J97" s="1">
        <v>1141.95</v>
      </c>
      <c r="K97" s="11">
        <f>VLOOKUP(A97,NOMENCLATURE!$B$2:$L$4000,11,FALSE)</f>
        <v>1075.5415</v>
      </c>
      <c r="L97">
        <v>0</v>
      </c>
      <c r="O97" s="1">
        <v>1370.34</v>
      </c>
      <c r="P97" s="11">
        <f t="shared" si="6"/>
        <v>1290.6497999999999</v>
      </c>
      <c r="Q97">
        <v>1</v>
      </c>
      <c r="R97">
        <v>1</v>
      </c>
      <c r="S97">
        <v>1</v>
      </c>
      <c r="T97">
        <v>1</v>
      </c>
      <c r="U97">
        <v>1</v>
      </c>
    </row>
    <row r="98" spans="1:21" x14ac:dyDescent="0.25">
      <c r="A98" t="s">
        <v>350</v>
      </c>
      <c r="B98" t="s">
        <v>28</v>
      </c>
      <c r="C98" t="s">
        <v>351</v>
      </c>
      <c r="D98" t="s">
        <v>27</v>
      </c>
      <c r="F98">
        <v>0</v>
      </c>
      <c r="I98" s="31">
        <f>VLOOKUP(A98,'Synthèse des ventes 2022'!$A$1:$C$535,3,FALSE)</f>
        <v>1</v>
      </c>
      <c r="J98" s="1">
        <v>1270.3399999999999</v>
      </c>
      <c r="K98" s="11">
        <f>VLOOKUP(A98,NOMENCLATURE!$B$2:$L$4000,11,FALSE)</f>
        <v>1196.731</v>
      </c>
      <c r="L98">
        <v>0</v>
      </c>
      <c r="O98" s="1">
        <v>1524.41</v>
      </c>
      <c r="P98" s="11">
        <f t="shared" si="6"/>
        <v>1436.0771999999999</v>
      </c>
      <c r="Q98">
        <v>1</v>
      </c>
      <c r="R98">
        <v>1</v>
      </c>
      <c r="S98">
        <v>1</v>
      </c>
      <c r="T98">
        <v>1</v>
      </c>
      <c r="U98">
        <v>1</v>
      </c>
    </row>
    <row r="99" spans="1:21" x14ac:dyDescent="0.25">
      <c r="A99" t="s">
        <v>354</v>
      </c>
      <c r="B99" t="s">
        <v>28</v>
      </c>
      <c r="C99" t="s">
        <v>355</v>
      </c>
      <c r="D99" t="s">
        <v>27</v>
      </c>
      <c r="F99">
        <v>0</v>
      </c>
      <c r="I99" s="31">
        <f>VLOOKUP(A99,'Synthèse des ventes 2022'!$A$1:$C$535,3,FALSE)</f>
        <v>18</v>
      </c>
      <c r="J99" s="1">
        <v>1408.45</v>
      </c>
      <c r="K99" s="11">
        <f>VLOOKUP(A99,NOMENCLATURE!$B$2:$L$4000,11,FALSE)</f>
        <v>1327.1005000000002</v>
      </c>
      <c r="L99">
        <v>0</v>
      </c>
      <c r="O99" s="1">
        <v>1690.14</v>
      </c>
      <c r="P99" s="11">
        <f t="shared" si="6"/>
        <v>1592.5206000000003</v>
      </c>
      <c r="Q99">
        <v>1</v>
      </c>
      <c r="R99">
        <v>1</v>
      </c>
      <c r="S99">
        <v>1</v>
      </c>
      <c r="T99">
        <v>1</v>
      </c>
      <c r="U99">
        <v>1</v>
      </c>
    </row>
    <row r="100" spans="1:21" x14ac:dyDescent="0.25">
      <c r="A100" t="s">
        <v>356</v>
      </c>
      <c r="B100" t="s">
        <v>28</v>
      </c>
      <c r="C100" t="s">
        <v>357</v>
      </c>
      <c r="D100" t="s">
        <v>27</v>
      </c>
      <c r="F100">
        <v>0</v>
      </c>
      <c r="I100" s="31">
        <f>VLOOKUP(A100,'Synthèse des ventes 2022'!$A$1:$C$535,3,FALSE)</f>
        <v>5</v>
      </c>
      <c r="J100" s="1">
        <v>1518.66</v>
      </c>
      <c r="K100" s="11">
        <f>VLOOKUP(A100,NOMENCLATURE!$B$2:$L$4000,11,FALSE)</f>
        <v>1430.9695000000002</v>
      </c>
      <c r="L100">
        <v>0</v>
      </c>
      <c r="O100" s="1">
        <v>1822.39</v>
      </c>
      <c r="P100" s="11">
        <f t="shared" si="6"/>
        <v>1717.1634000000001</v>
      </c>
      <c r="Q100">
        <v>1</v>
      </c>
      <c r="R100">
        <v>1</v>
      </c>
      <c r="S100">
        <v>1</v>
      </c>
      <c r="T100">
        <v>1</v>
      </c>
      <c r="U100">
        <v>1</v>
      </c>
    </row>
    <row r="101" spans="1:21" x14ac:dyDescent="0.25">
      <c r="A101" t="s">
        <v>358</v>
      </c>
      <c r="B101" t="s">
        <v>28</v>
      </c>
      <c r="C101" t="s">
        <v>359</v>
      </c>
      <c r="D101" t="s">
        <v>27</v>
      </c>
      <c r="F101">
        <v>0</v>
      </c>
      <c r="I101" s="31">
        <f>VLOOKUP(A101,'Synthèse des ventes 2022'!$A$1:$C$535,3,FALSE)</f>
        <v>10</v>
      </c>
      <c r="J101" s="1">
        <v>1893.01</v>
      </c>
      <c r="K101" s="11">
        <f>VLOOKUP(A101,NOMENCLATURE!$B$2:$L$4000,11,FALSE)</f>
        <v>1784.1970000000003</v>
      </c>
      <c r="L101">
        <v>0</v>
      </c>
      <c r="O101" s="1">
        <v>2271.61</v>
      </c>
      <c r="P101" s="11">
        <f t="shared" si="6"/>
        <v>2141.0364000000004</v>
      </c>
      <c r="Q101">
        <v>1</v>
      </c>
      <c r="R101">
        <v>1</v>
      </c>
      <c r="S101">
        <v>1</v>
      </c>
      <c r="T101">
        <v>1</v>
      </c>
      <c r="U101">
        <v>1</v>
      </c>
    </row>
    <row r="102" spans="1:21" x14ac:dyDescent="0.25">
      <c r="A102" t="s">
        <v>360</v>
      </c>
      <c r="B102" t="s">
        <v>28</v>
      </c>
      <c r="C102" t="s">
        <v>361</v>
      </c>
      <c r="D102" t="s">
        <v>27</v>
      </c>
      <c r="F102">
        <v>0</v>
      </c>
      <c r="I102" s="31">
        <f>VLOOKUP(A102,'Synthèse des ventes 2022'!$A$1:$C$535,3,FALSE)</f>
        <v>7</v>
      </c>
      <c r="J102" s="1">
        <v>1893.01</v>
      </c>
      <c r="K102" s="11">
        <f>VLOOKUP(A102,NOMENCLATURE!$B$2:$L$4000,11,FALSE)</f>
        <v>1784.1970000000003</v>
      </c>
      <c r="L102">
        <v>0</v>
      </c>
      <c r="O102" s="1">
        <v>2271.61</v>
      </c>
      <c r="P102" s="11">
        <f t="shared" si="6"/>
        <v>2141.0364000000004</v>
      </c>
      <c r="Q102">
        <v>1</v>
      </c>
      <c r="R102">
        <v>1</v>
      </c>
      <c r="S102">
        <v>1</v>
      </c>
      <c r="T102">
        <v>1</v>
      </c>
      <c r="U102">
        <v>1</v>
      </c>
    </row>
    <row r="103" spans="1:21" x14ac:dyDescent="0.25">
      <c r="A103" t="s">
        <v>362</v>
      </c>
      <c r="B103" t="s">
        <v>28</v>
      </c>
      <c r="C103" t="s">
        <v>363</v>
      </c>
      <c r="D103" t="s">
        <v>27</v>
      </c>
      <c r="F103">
        <v>0</v>
      </c>
      <c r="I103" s="31">
        <f>VLOOKUP(A103,'Synthèse des ventes 2022'!$A$1:$C$535,3,FALSE)</f>
        <v>5</v>
      </c>
      <c r="J103" s="1">
        <v>2203.13</v>
      </c>
      <c r="K103" s="11">
        <f>VLOOKUP(A103,NOMENCLATURE!$B$2:$L$4000,11,FALSE)</f>
        <v>2076.8770000000004</v>
      </c>
      <c r="L103">
        <v>0</v>
      </c>
      <c r="O103" s="1">
        <v>2643.76</v>
      </c>
      <c r="P103" s="11">
        <f t="shared" si="6"/>
        <v>2492.2524000000003</v>
      </c>
      <c r="Q103">
        <v>1</v>
      </c>
      <c r="R103">
        <v>1</v>
      </c>
      <c r="S103">
        <v>1</v>
      </c>
      <c r="T103">
        <v>1</v>
      </c>
      <c r="U103">
        <v>1</v>
      </c>
    </row>
    <row r="104" spans="1:21" x14ac:dyDescent="0.25">
      <c r="A104" t="s">
        <v>364</v>
      </c>
      <c r="B104" t="s">
        <v>28</v>
      </c>
      <c r="C104" t="s">
        <v>365</v>
      </c>
      <c r="D104" t="s">
        <v>27</v>
      </c>
      <c r="F104">
        <v>0</v>
      </c>
      <c r="I104" s="31">
        <f>VLOOKUP(A104,'Synthèse des ventes 2022'!$A$1:$C$535,3,FALSE)</f>
        <v>9</v>
      </c>
      <c r="J104">
        <v>361.74</v>
      </c>
      <c r="K104" s="6">
        <f>VLOOKUP(A104,NOMENCLATURE!$B$2:$L$4000,11,FALSE)</f>
        <v>340.20000000000005</v>
      </c>
      <c r="L104">
        <v>0</v>
      </c>
      <c r="O104">
        <v>434.09</v>
      </c>
      <c r="P104" s="6">
        <f t="shared" si="6"/>
        <v>408.24000000000007</v>
      </c>
      <c r="Q104">
        <v>1</v>
      </c>
      <c r="R104">
        <v>1</v>
      </c>
      <c r="S104">
        <v>1</v>
      </c>
      <c r="T104">
        <v>1</v>
      </c>
      <c r="U104">
        <v>1</v>
      </c>
    </row>
    <row r="105" spans="1:21" x14ac:dyDescent="0.25">
      <c r="A105" t="s">
        <v>366</v>
      </c>
      <c r="B105" t="s">
        <v>28</v>
      </c>
      <c r="C105" t="s">
        <v>367</v>
      </c>
      <c r="D105" t="s">
        <v>27</v>
      </c>
      <c r="F105">
        <v>0</v>
      </c>
      <c r="I105" s="31">
        <f>VLOOKUP(A105,'Synthèse des ventes 2022'!$A$1:$C$535,3,FALSE)</f>
        <v>23</v>
      </c>
      <c r="J105">
        <v>404.47</v>
      </c>
      <c r="K105" s="6">
        <f>VLOOKUP(A105,NOMENCLATURE!$B$2:$L$4000,11,FALSE)</f>
        <v>380.24100000000004</v>
      </c>
      <c r="L105">
        <v>0</v>
      </c>
      <c r="O105">
        <v>485.36</v>
      </c>
      <c r="P105" s="6">
        <f t="shared" si="6"/>
        <v>456.28920000000005</v>
      </c>
      <c r="Q105">
        <v>1</v>
      </c>
      <c r="R105">
        <v>1</v>
      </c>
      <c r="S105">
        <v>1</v>
      </c>
      <c r="T105">
        <v>1</v>
      </c>
      <c r="U105">
        <v>1</v>
      </c>
    </row>
    <row r="106" spans="1:21" x14ac:dyDescent="0.25">
      <c r="A106" t="s">
        <v>368</v>
      </c>
      <c r="B106" t="s">
        <v>28</v>
      </c>
      <c r="C106" t="s">
        <v>369</v>
      </c>
      <c r="D106" t="s">
        <v>27</v>
      </c>
      <c r="F106">
        <v>0</v>
      </c>
      <c r="I106" s="31">
        <f>VLOOKUP(A106,'Synthèse des ventes 2022'!$A$1:$C$535,3,FALSE)</f>
        <v>41</v>
      </c>
      <c r="J106">
        <v>475.38</v>
      </c>
      <c r="K106" s="6">
        <f>VLOOKUP(A106,NOMENCLATURE!$B$2:$L$4000,11,FALSE)</f>
        <v>447.20100000000002</v>
      </c>
      <c r="L106">
        <v>0</v>
      </c>
      <c r="O106">
        <v>570.46</v>
      </c>
      <c r="P106" s="6">
        <f t="shared" si="6"/>
        <v>536.64120000000003</v>
      </c>
      <c r="Q106">
        <v>1</v>
      </c>
      <c r="R106">
        <v>1</v>
      </c>
      <c r="S106">
        <v>1</v>
      </c>
      <c r="T106">
        <v>1</v>
      </c>
      <c r="U106">
        <v>1</v>
      </c>
    </row>
    <row r="107" spans="1:21" x14ac:dyDescent="0.25">
      <c r="A107" t="s">
        <v>370</v>
      </c>
      <c r="B107" t="s">
        <v>28</v>
      </c>
      <c r="C107" t="s">
        <v>371</v>
      </c>
      <c r="D107" t="s">
        <v>27</v>
      </c>
      <c r="F107">
        <v>0</v>
      </c>
      <c r="I107" s="31">
        <f>VLOOKUP(A107,'Synthèse des ventes 2022'!$A$1:$C$535,3,FALSE)</f>
        <v>28</v>
      </c>
      <c r="J107">
        <v>559.62</v>
      </c>
      <c r="K107" s="6">
        <f>VLOOKUP(A107,NOMENCLATURE!$B$2:$L$4000,11,FALSE)</f>
        <v>526.72950000000003</v>
      </c>
      <c r="L107">
        <v>0</v>
      </c>
      <c r="O107">
        <v>671.54</v>
      </c>
      <c r="P107" s="6">
        <f t="shared" si="6"/>
        <v>632.07540000000006</v>
      </c>
      <c r="Q107">
        <v>1</v>
      </c>
      <c r="R107">
        <v>1</v>
      </c>
      <c r="S107">
        <v>1</v>
      </c>
      <c r="T107">
        <v>1</v>
      </c>
      <c r="U107">
        <v>1</v>
      </c>
    </row>
    <row r="108" spans="1:21" x14ac:dyDescent="0.25">
      <c r="A108" t="s">
        <v>372</v>
      </c>
      <c r="B108" t="s">
        <v>28</v>
      </c>
      <c r="C108" t="s">
        <v>373</v>
      </c>
      <c r="D108" t="s">
        <v>27</v>
      </c>
      <c r="F108">
        <v>0</v>
      </c>
      <c r="I108" s="31">
        <f>VLOOKUP(A108,'Synthèse des ventes 2022'!$A$1:$C$535,3,FALSE)</f>
        <v>13</v>
      </c>
      <c r="J108">
        <v>701.42</v>
      </c>
      <c r="K108" s="6">
        <f>VLOOKUP(A108,NOMENCLATURE!$B$2:$L$4000,11,FALSE)</f>
        <v>660.6495000000001</v>
      </c>
      <c r="L108">
        <v>0</v>
      </c>
      <c r="O108">
        <v>841.7</v>
      </c>
      <c r="P108" s="6">
        <f t="shared" si="6"/>
        <v>792.77940000000012</v>
      </c>
      <c r="Q108">
        <v>1</v>
      </c>
      <c r="R108">
        <v>1</v>
      </c>
      <c r="S108">
        <v>1</v>
      </c>
      <c r="T108">
        <v>1</v>
      </c>
      <c r="U108">
        <v>1</v>
      </c>
    </row>
    <row r="109" spans="1:21" x14ac:dyDescent="0.25">
      <c r="A109" t="s">
        <v>374</v>
      </c>
      <c r="B109" t="s">
        <v>28</v>
      </c>
      <c r="C109" t="s">
        <v>375</v>
      </c>
      <c r="D109" t="s">
        <v>27</v>
      </c>
      <c r="F109">
        <v>0</v>
      </c>
      <c r="I109" s="31" t="e">
        <f>VLOOKUP(A109,'Synthèse des ventes 2022'!$A$1:$C$535,3,FALSE)</f>
        <v>#N/A</v>
      </c>
      <c r="J109">
        <v>0</v>
      </c>
      <c r="K109" s="6" t="e">
        <f>VLOOKUP(A109,NOMENCLATURE!$B$2:$L$4000,11,FALSE)</f>
        <v>#N/A</v>
      </c>
      <c r="L109">
        <v>0</v>
      </c>
      <c r="N109">
        <v>1</v>
      </c>
      <c r="O109">
        <v>0</v>
      </c>
      <c r="P109" s="6" t="e">
        <f t="shared" si="6"/>
        <v>#N/A</v>
      </c>
      <c r="Q109">
        <v>1</v>
      </c>
      <c r="R109">
        <v>1</v>
      </c>
      <c r="S109">
        <v>1</v>
      </c>
      <c r="T109">
        <v>1</v>
      </c>
      <c r="U109">
        <v>1</v>
      </c>
    </row>
    <row r="110" spans="1:21" x14ac:dyDescent="0.25">
      <c r="A110" t="s">
        <v>376</v>
      </c>
      <c r="B110" t="s">
        <v>28</v>
      </c>
      <c r="C110" t="s">
        <v>377</v>
      </c>
      <c r="D110" t="s">
        <v>27</v>
      </c>
      <c r="F110">
        <v>0</v>
      </c>
      <c r="I110" s="31">
        <f>VLOOKUP(A110,'Synthèse des ventes 2022'!$A$1:$C$535,3,FALSE)</f>
        <v>2</v>
      </c>
      <c r="J110">
        <v>993.11</v>
      </c>
      <c r="K110" s="6">
        <f>VLOOKUP(A110,NOMENCLATURE!$B$2:$L$4000,11,FALSE)</f>
        <v>936.30600000000004</v>
      </c>
      <c r="L110">
        <v>0</v>
      </c>
      <c r="O110" s="1">
        <v>1191.73</v>
      </c>
      <c r="P110" s="11">
        <f t="shared" si="6"/>
        <v>1123.5672</v>
      </c>
      <c r="Q110">
        <v>1</v>
      </c>
      <c r="R110">
        <v>1</v>
      </c>
      <c r="S110">
        <v>1</v>
      </c>
      <c r="T110">
        <v>1</v>
      </c>
      <c r="U110">
        <v>1</v>
      </c>
    </row>
    <row r="111" spans="1:21" x14ac:dyDescent="0.25">
      <c r="A111" t="s">
        <v>378</v>
      </c>
      <c r="B111" t="s">
        <v>28</v>
      </c>
      <c r="C111" t="s">
        <v>379</v>
      </c>
      <c r="D111" t="s">
        <v>27</v>
      </c>
      <c r="F111">
        <v>0</v>
      </c>
      <c r="I111" s="31">
        <f>VLOOKUP(A111,'Synthèse des ventes 2022'!$A$1:$C$535,3,FALSE)</f>
        <v>1</v>
      </c>
      <c r="J111" s="1">
        <v>1193.28</v>
      </c>
      <c r="K111" s="11">
        <f>VLOOKUP(A111,NOMENCLATURE!$B$2:$L$4000,11,FALSE)</f>
        <v>1125.2385000000002</v>
      </c>
      <c r="L111">
        <v>0</v>
      </c>
      <c r="O111" s="1">
        <v>1431.94</v>
      </c>
      <c r="P111" s="11">
        <f t="shared" si="6"/>
        <v>1350.2862000000002</v>
      </c>
      <c r="Q111">
        <v>1</v>
      </c>
      <c r="R111">
        <v>1</v>
      </c>
      <c r="S111">
        <v>1</v>
      </c>
      <c r="T111">
        <v>1</v>
      </c>
      <c r="U111">
        <v>1</v>
      </c>
    </row>
    <row r="112" spans="1:21" x14ac:dyDescent="0.25">
      <c r="A112" t="s">
        <v>380</v>
      </c>
      <c r="B112" t="s">
        <v>28</v>
      </c>
      <c r="C112" t="s">
        <v>381</v>
      </c>
      <c r="D112" t="s">
        <v>27</v>
      </c>
      <c r="F112">
        <v>0</v>
      </c>
      <c r="I112" s="31">
        <f>VLOOKUP(A112,'Synthèse des ventes 2022'!$A$1:$C$535,3,FALSE)</f>
        <v>1</v>
      </c>
      <c r="J112" s="1">
        <v>1365.01</v>
      </c>
      <c r="K112" s="11">
        <f>VLOOKUP(A112,NOMENCLATURE!$B$2:$L$4000,11,FALSE)</f>
        <v>1287.1575000000003</v>
      </c>
      <c r="L112">
        <v>0</v>
      </c>
      <c r="O112" s="1">
        <v>1638.01</v>
      </c>
      <c r="P112" s="11">
        <f t="shared" si="6"/>
        <v>1544.5890000000002</v>
      </c>
      <c r="Q112">
        <v>1</v>
      </c>
      <c r="R112">
        <v>1</v>
      </c>
      <c r="S112">
        <v>1</v>
      </c>
      <c r="T112">
        <v>1</v>
      </c>
      <c r="U112">
        <v>1</v>
      </c>
    </row>
    <row r="113" spans="1:21" x14ac:dyDescent="0.25">
      <c r="A113" t="s">
        <v>386</v>
      </c>
      <c r="B113" t="s">
        <v>28</v>
      </c>
      <c r="C113" t="s">
        <v>387</v>
      </c>
      <c r="D113" t="s">
        <v>27</v>
      </c>
      <c r="F113">
        <v>0</v>
      </c>
      <c r="I113" s="31">
        <f>VLOOKUP(A113,'Synthèse des ventes 2022'!$A$1:$C$535,3,FALSE)</f>
        <v>267</v>
      </c>
      <c r="J113">
        <v>194.59</v>
      </c>
      <c r="K113" s="6">
        <f>VLOOKUP(A113,NOMENCLATURE!$B$2:$L$4000,11,FALSE)</f>
        <v>190.84944999999999</v>
      </c>
      <c r="L113">
        <v>0</v>
      </c>
      <c r="O113">
        <v>233.51</v>
      </c>
      <c r="P113" s="6">
        <f t="shared" si="6"/>
        <v>229.01933999999997</v>
      </c>
      <c r="Q113">
        <v>1</v>
      </c>
      <c r="R113">
        <v>1</v>
      </c>
      <c r="S113">
        <v>1</v>
      </c>
      <c r="T113">
        <v>1</v>
      </c>
      <c r="U113">
        <v>1</v>
      </c>
    </row>
    <row r="114" spans="1:21" x14ac:dyDescent="0.25">
      <c r="A114" t="s">
        <v>388</v>
      </c>
      <c r="B114" t="s">
        <v>28</v>
      </c>
      <c r="C114" t="s">
        <v>389</v>
      </c>
      <c r="D114" t="s">
        <v>27</v>
      </c>
      <c r="F114">
        <v>0</v>
      </c>
      <c r="I114" s="31">
        <f>VLOOKUP(A114,'Synthèse des ventes 2022'!$A$1:$C$535,3,FALSE)</f>
        <v>132</v>
      </c>
      <c r="J114">
        <v>141.78</v>
      </c>
      <c r="K114" s="6">
        <f>VLOOKUP(A114,NOMENCLATURE!$B$2:$L$4000,11,FALSE)</f>
        <v>145.24522999999999</v>
      </c>
      <c r="L114">
        <v>0</v>
      </c>
      <c r="O114">
        <v>170.14</v>
      </c>
      <c r="P114" s="6">
        <f t="shared" si="6"/>
        <v>174.294276</v>
      </c>
      <c r="Q114">
        <v>1</v>
      </c>
      <c r="R114">
        <v>1</v>
      </c>
      <c r="S114">
        <v>1</v>
      </c>
      <c r="T114">
        <v>1</v>
      </c>
      <c r="U114">
        <v>1</v>
      </c>
    </row>
    <row r="115" spans="1:21" x14ac:dyDescent="0.25">
      <c r="A115" t="s">
        <v>392</v>
      </c>
      <c r="B115" t="s">
        <v>43</v>
      </c>
      <c r="C115" t="s">
        <v>393</v>
      </c>
      <c r="D115" t="s">
        <v>27</v>
      </c>
      <c r="F115">
        <v>0</v>
      </c>
      <c r="I115" s="31" t="e">
        <f>VLOOKUP(A115,'Synthèse des ventes 2022'!$A$1:$C$535,3,FALSE)</f>
        <v>#N/A</v>
      </c>
      <c r="J115">
        <v>0</v>
      </c>
      <c r="K115" s="6" t="str">
        <f>IF(H115="","",H115*L115)</f>
        <v/>
      </c>
      <c r="L115">
        <v>0</v>
      </c>
      <c r="N115">
        <v>1</v>
      </c>
      <c r="O115">
        <v>0</v>
      </c>
      <c r="P115" s="6" t="str">
        <f t="shared" si="6"/>
        <v/>
      </c>
      <c r="Q115">
        <v>1</v>
      </c>
      <c r="R115">
        <v>1</v>
      </c>
    </row>
    <row r="116" spans="1:21" x14ac:dyDescent="0.25">
      <c r="A116" t="s">
        <v>394</v>
      </c>
      <c r="B116" t="s">
        <v>28</v>
      </c>
      <c r="C116" t="s">
        <v>395</v>
      </c>
      <c r="D116" t="s">
        <v>27</v>
      </c>
      <c r="F116">
        <v>0</v>
      </c>
      <c r="I116" s="31" t="e">
        <f>VLOOKUP(A116,'Synthèse des ventes 2022'!$A$1:$C$535,3,FALSE)</f>
        <v>#N/A</v>
      </c>
      <c r="J116">
        <v>204.81</v>
      </c>
      <c r="K116" s="6">
        <f>VLOOKUP(A116,NOMENCLATURE!$B$2:$L$4000,11,FALSE)</f>
        <v>212.46420000000001</v>
      </c>
      <c r="L116">
        <v>0</v>
      </c>
      <c r="O116">
        <v>245.77</v>
      </c>
      <c r="P116" s="6">
        <f t="shared" si="6"/>
        <v>254.95704000000001</v>
      </c>
      <c r="Q116">
        <v>1</v>
      </c>
      <c r="R116">
        <v>1</v>
      </c>
      <c r="S116">
        <v>1</v>
      </c>
      <c r="T116">
        <v>1</v>
      </c>
      <c r="U116">
        <v>1</v>
      </c>
    </row>
    <row r="117" spans="1:21" x14ac:dyDescent="0.25">
      <c r="A117" t="s">
        <v>396</v>
      </c>
      <c r="B117" t="s">
        <v>28</v>
      </c>
      <c r="C117" t="s">
        <v>397</v>
      </c>
      <c r="D117" t="s">
        <v>27</v>
      </c>
      <c r="F117">
        <v>0</v>
      </c>
      <c r="I117" s="31">
        <f>VLOOKUP(A117,'Synthèse des ventes 2022'!$A$1:$C$535,3,FALSE)</f>
        <v>235</v>
      </c>
      <c r="J117">
        <v>235.04</v>
      </c>
      <c r="K117" s="6">
        <f>VLOOKUP(A117,NOMENCLATURE!$B$2:$L$4000,11,FALSE)</f>
        <v>244.21129999999999</v>
      </c>
      <c r="L117">
        <v>0</v>
      </c>
      <c r="O117">
        <v>282.05</v>
      </c>
      <c r="P117" s="6">
        <f t="shared" si="6"/>
        <v>293.05356</v>
      </c>
      <c r="Q117">
        <v>1</v>
      </c>
      <c r="R117">
        <v>1</v>
      </c>
      <c r="S117">
        <v>1</v>
      </c>
      <c r="T117">
        <v>1</v>
      </c>
      <c r="U117">
        <v>1</v>
      </c>
    </row>
    <row r="118" spans="1:21" x14ac:dyDescent="0.25">
      <c r="A118" t="s">
        <v>398</v>
      </c>
      <c r="B118" t="s">
        <v>28</v>
      </c>
      <c r="C118" t="s">
        <v>399</v>
      </c>
      <c r="D118" t="s">
        <v>27</v>
      </c>
      <c r="F118">
        <v>0</v>
      </c>
      <c r="I118" s="31" t="e">
        <f>VLOOKUP(A118,'Synthèse des ventes 2022'!$A$1:$C$535,3,FALSE)</f>
        <v>#N/A</v>
      </c>
      <c r="J118">
        <v>935.31</v>
      </c>
      <c r="K118" s="6">
        <f>VLOOKUP(A118,NOMENCLATURE!$B$2:$L$4000,11,FALSE)</f>
        <v>978.05859999999996</v>
      </c>
      <c r="L118">
        <v>0</v>
      </c>
      <c r="O118" s="1">
        <v>1122.3699999999999</v>
      </c>
      <c r="P118" s="11">
        <f t="shared" si="6"/>
        <v>1173.6703199999999</v>
      </c>
      <c r="Q118">
        <v>1</v>
      </c>
      <c r="R118">
        <v>1</v>
      </c>
      <c r="S118">
        <v>1</v>
      </c>
      <c r="T118">
        <v>1</v>
      </c>
      <c r="U118">
        <v>1</v>
      </c>
    </row>
    <row r="119" spans="1:21" x14ac:dyDescent="0.25">
      <c r="A119" t="s">
        <v>400</v>
      </c>
      <c r="B119" t="s">
        <v>28</v>
      </c>
      <c r="C119" t="s">
        <v>401</v>
      </c>
      <c r="D119" t="s">
        <v>27</v>
      </c>
      <c r="F119">
        <v>0</v>
      </c>
      <c r="I119" s="31" t="e">
        <f>VLOOKUP(A119,'Synthèse des ventes 2022'!$A$1:$C$535,3,FALSE)</f>
        <v>#N/A</v>
      </c>
      <c r="J119">
        <v>955.81</v>
      </c>
      <c r="K119" s="6">
        <f>VLOOKUP(A119,NOMENCLATURE!$B$2:$L$4000,11,FALSE)</f>
        <v>999.59130000000005</v>
      </c>
      <c r="L119">
        <v>0</v>
      </c>
      <c r="O119" s="1">
        <v>1146.97</v>
      </c>
      <c r="P119" s="11">
        <f t="shared" si="6"/>
        <v>1199.50956</v>
      </c>
      <c r="Q119">
        <v>1</v>
      </c>
      <c r="R119">
        <v>1</v>
      </c>
      <c r="S119">
        <v>1</v>
      </c>
      <c r="T119">
        <v>1</v>
      </c>
      <c r="U119">
        <v>1</v>
      </c>
    </row>
    <row r="120" spans="1:21" x14ac:dyDescent="0.25">
      <c r="A120" t="s">
        <v>402</v>
      </c>
      <c r="B120" t="s">
        <v>43</v>
      </c>
      <c r="C120" t="s">
        <v>403</v>
      </c>
      <c r="D120" t="s">
        <v>27</v>
      </c>
      <c r="F120">
        <v>0</v>
      </c>
      <c r="I120" s="31" t="e">
        <f>VLOOKUP(A120,'Synthèse des ventes 2022'!$A$1:$C$535,3,FALSE)</f>
        <v>#N/A</v>
      </c>
      <c r="J120">
        <v>0</v>
      </c>
      <c r="K120" s="6" t="str">
        <f>IF(H120="","",H120*L120)</f>
        <v/>
      </c>
      <c r="L120">
        <v>0</v>
      </c>
      <c r="N120">
        <v>1</v>
      </c>
      <c r="O120">
        <v>0</v>
      </c>
      <c r="P120" s="6" t="str">
        <f t="shared" si="6"/>
        <v/>
      </c>
      <c r="Q120">
        <v>1</v>
      </c>
      <c r="R120">
        <v>1</v>
      </c>
    </row>
    <row r="121" spans="1:21" x14ac:dyDescent="0.25">
      <c r="A121" t="s">
        <v>406</v>
      </c>
      <c r="B121" t="s">
        <v>43</v>
      </c>
      <c r="C121" t="s">
        <v>407</v>
      </c>
      <c r="D121" t="s">
        <v>27</v>
      </c>
      <c r="F121">
        <v>0</v>
      </c>
      <c r="I121" s="31" t="e">
        <f>VLOOKUP(A121,'Synthèse des ventes 2022'!$A$1:$C$535,3,FALSE)</f>
        <v>#N/A</v>
      </c>
      <c r="J121">
        <v>0</v>
      </c>
      <c r="K121" s="6" t="str">
        <f>IF(H121="","",H121*L121)</f>
        <v/>
      </c>
      <c r="L121">
        <v>0</v>
      </c>
      <c r="N121">
        <v>1</v>
      </c>
      <c r="O121">
        <v>0</v>
      </c>
      <c r="P121" s="6" t="str">
        <f t="shared" si="6"/>
        <v/>
      </c>
      <c r="Q121">
        <v>1</v>
      </c>
      <c r="R121">
        <v>1</v>
      </c>
      <c r="S121">
        <v>1</v>
      </c>
      <c r="T121">
        <v>1</v>
      </c>
    </row>
    <row r="122" spans="1:21" x14ac:dyDescent="0.25">
      <c r="A122" t="s">
        <v>414</v>
      </c>
      <c r="B122" t="s">
        <v>416</v>
      </c>
      <c r="C122" t="s">
        <v>415</v>
      </c>
      <c r="D122" t="s">
        <v>27</v>
      </c>
      <c r="F122">
        <v>0</v>
      </c>
      <c r="I122" s="31">
        <f>VLOOKUP(A122,'Synthèse des ventes 2022'!$A$1:$C$535,3,FALSE)</f>
        <v>1061</v>
      </c>
      <c r="J122">
        <v>222.54</v>
      </c>
      <c r="K122" s="6">
        <f>VLOOKUP(A122,NOMENCLATURE!$B$2:$L$4000,11,FALSE)</f>
        <v>227.54744999999997</v>
      </c>
      <c r="L122">
        <v>0</v>
      </c>
      <c r="O122">
        <v>267.05</v>
      </c>
      <c r="P122" s="6">
        <f t="shared" si="6"/>
        <v>273.05693999999994</v>
      </c>
    </row>
    <row r="123" spans="1:21" x14ac:dyDescent="0.25">
      <c r="A123" t="s">
        <v>417</v>
      </c>
      <c r="B123" t="s">
        <v>28</v>
      </c>
      <c r="C123" t="s">
        <v>418</v>
      </c>
      <c r="D123" t="s">
        <v>27</v>
      </c>
      <c r="F123">
        <v>0</v>
      </c>
      <c r="I123" s="31">
        <f>VLOOKUP(A123,'Synthèse des ventes 2022'!$A$1:$C$535,3,FALSE)</f>
        <v>590</v>
      </c>
      <c r="J123">
        <v>56.56</v>
      </c>
      <c r="K123" s="6">
        <f>VLOOKUP(A123,NOMENCLATURE!$B$2:$L$4000,11,FALSE)</f>
        <v>58.300000000000004</v>
      </c>
      <c r="L123">
        <v>0</v>
      </c>
      <c r="O123">
        <v>67.87</v>
      </c>
      <c r="P123" s="6">
        <f t="shared" si="6"/>
        <v>69.960000000000008</v>
      </c>
      <c r="Q123">
        <v>1</v>
      </c>
      <c r="R123">
        <v>1</v>
      </c>
      <c r="S123">
        <v>1</v>
      </c>
      <c r="T123">
        <v>1</v>
      </c>
      <c r="U123">
        <v>1</v>
      </c>
    </row>
    <row r="124" spans="1:21" x14ac:dyDescent="0.25">
      <c r="A124" t="s">
        <v>419</v>
      </c>
      <c r="B124" t="s">
        <v>43</v>
      </c>
      <c r="C124" t="s">
        <v>420</v>
      </c>
      <c r="D124" t="s">
        <v>27</v>
      </c>
      <c r="F124">
        <v>0</v>
      </c>
      <c r="I124" s="31" t="e">
        <f>VLOOKUP(A124,'Synthèse des ventes 2022'!$A$1:$C$535,3,FALSE)</f>
        <v>#N/A</v>
      </c>
      <c r="J124">
        <v>0</v>
      </c>
      <c r="K124" s="6" t="str">
        <f>IF(H124="","",H124*L124)</f>
        <v/>
      </c>
      <c r="L124">
        <v>0</v>
      </c>
      <c r="N124">
        <v>1</v>
      </c>
      <c r="O124">
        <v>0</v>
      </c>
      <c r="P124" s="6" t="str">
        <f t="shared" si="6"/>
        <v/>
      </c>
      <c r="Q124">
        <v>1</v>
      </c>
      <c r="R124">
        <v>1</v>
      </c>
    </row>
    <row r="125" spans="1:21" x14ac:dyDescent="0.25">
      <c r="A125" t="s">
        <v>423</v>
      </c>
      <c r="B125" t="s">
        <v>28</v>
      </c>
      <c r="C125" t="s">
        <v>424</v>
      </c>
      <c r="D125" t="s">
        <v>27</v>
      </c>
      <c r="F125">
        <v>1664.13</v>
      </c>
      <c r="I125" s="31">
        <f>VLOOKUP(A125,'Synthèse des ventes 2022'!$A$1:$C$535,3,FALSE)</f>
        <v>246</v>
      </c>
      <c r="J125" s="1">
        <v>2498.4499999999998</v>
      </c>
      <c r="K125" s="11">
        <f>VLOOKUP(A125,NOMENCLATURE!$B$2:$L$4923,11,FALSE)</f>
        <v>2485.05840008</v>
      </c>
      <c r="L125">
        <v>1.5013551000000001</v>
      </c>
      <c r="O125" s="1">
        <v>2998.14</v>
      </c>
      <c r="P125" s="11">
        <f t="shared" si="6"/>
        <v>2982.0700800959999</v>
      </c>
      <c r="Q125">
        <v>1</v>
      </c>
      <c r="R125">
        <v>1</v>
      </c>
      <c r="S125">
        <v>1</v>
      </c>
      <c r="T125">
        <v>1</v>
      </c>
      <c r="U125">
        <v>1</v>
      </c>
    </row>
    <row r="126" spans="1:21" x14ac:dyDescent="0.25">
      <c r="A126" t="s">
        <v>439</v>
      </c>
      <c r="B126" t="s">
        <v>43</v>
      </c>
      <c r="C126" t="s">
        <v>440</v>
      </c>
      <c r="D126" t="s">
        <v>27</v>
      </c>
      <c r="F126">
        <v>0</v>
      </c>
      <c r="I126" s="31" t="e">
        <f>VLOOKUP(A126,'Synthèse des ventes 2022'!$A$1:$C$535,3,FALSE)</f>
        <v>#N/A</v>
      </c>
      <c r="J126">
        <v>0</v>
      </c>
      <c r="K126" s="6" t="str">
        <f t="shared" ref="K126:K131" si="7">IF(H126="","",H126*L126)</f>
        <v/>
      </c>
      <c r="L126">
        <v>0</v>
      </c>
      <c r="N126">
        <v>1</v>
      </c>
      <c r="O126">
        <v>0</v>
      </c>
      <c r="P126" s="6" t="str">
        <f t="shared" si="6"/>
        <v/>
      </c>
    </row>
    <row r="127" spans="1:21" x14ac:dyDescent="0.25">
      <c r="A127" t="s">
        <v>448</v>
      </c>
      <c r="B127" t="s">
        <v>43</v>
      </c>
      <c r="C127" t="s">
        <v>449</v>
      </c>
      <c r="D127" t="s">
        <v>27</v>
      </c>
      <c r="F127">
        <v>0</v>
      </c>
      <c r="I127" s="31" t="e">
        <f>VLOOKUP(A127,'Synthèse des ventes 2022'!$A$1:$C$535,3,FALSE)</f>
        <v>#N/A</v>
      </c>
      <c r="J127">
        <v>0</v>
      </c>
      <c r="K127" s="6" t="str">
        <f t="shared" si="7"/>
        <v/>
      </c>
      <c r="L127">
        <v>0</v>
      </c>
      <c r="N127">
        <v>1</v>
      </c>
      <c r="O127">
        <v>0</v>
      </c>
      <c r="P127" s="6" t="str">
        <f t="shared" si="6"/>
        <v/>
      </c>
      <c r="Q127">
        <v>1</v>
      </c>
      <c r="R127">
        <v>1</v>
      </c>
      <c r="S127">
        <v>1</v>
      </c>
      <c r="T127">
        <v>1</v>
      </c>
      <c r="U127">
        <v>1</v>
      </c>
    </row>
    <row r="128" spans="1:21" x14ac:dyDescent="0.25">
      <c r="A128" t="s">
        <v>450</v>
      </c>
      <c r="B128" t="s">
        <v>43</v>
      </c>
      <c r="C128" t="s">
        <v>451</v>
      </c>
      <c r="D128" t="s">
        <v>27</v>
      </c>
      <c r="F128">
        <v>0</v>
      </c>
      <c r="I128" s="31" t="e">
        <f>VLOOKUP(A128,'Synthèse des ventes 2022'!$A$1:$C$535,3,FALSE)</f>
        <v>#N/A</v>
      </c>
      <c r="J128">
        <v>0</v>
      </c>
      <c r="K128" s="6" t="str">
        <f t="shared" si="7"/>
        <v/>
      </c>
      <c r="L128">
        <v>0</v>
      </c>
      <c r="N128">
        <v>1</v>
      </c>
      <c r="O128">
        <v>0</v>
      </c>
      <c r="P128" s="6" t="str">
        <f t="shared" si="6"/>
        <v/>
      </c>
      <c r="Q128">
        <v>1</v>
      </c>
      <c r="R128">
        <v>1</v>
      </c>
      <c r="S128">
        <v>1</v>
      </c>
      <c r="T128">
        <v>1</v>
      </c>
    </row>
    <row r="129" spans="1:21" x14ac:dyDescent="0.25">
      <c r="A129" t="s">
        <v>452</v>
      </c>
      <c r="B129" t="s">
        <v>43</v>
      </c>
      <c r="C129" t="s">
        <v>453</v>
      </c>
      <c r="D129" t="s">
        <v>27</v>
      </c>
      <c r="F129">
        <v>0</v>
      </c>
      <c r="I129" s="31" t="e">
        <f>VLOOKUP(A129,'Synthèse des ventes 2022'!$A$1:$C$535,3,FALSE)</f>
        <v>#N/A</v>
      </c>
      <c r="J129">
        <v>0</v>
      </c>
      <c r="K129" s="6" t="str">
        <f t="shared" si="7"/>
        <v/>
      </c>
      <c r="L129">
        <v>0</v>
      </c>
      <c r="N129">
        <v>1</v>
      </c>
      <c r="O129">
        <v>0</v>
      </c>
      <c r="P129" s="6" t="str">
        <f t="shared" si="6"/>
        <v/>
      </c>
      <c r="Q129">
        <v>1</v>
      </c>
      <c r="R129">
        <v>1</v>
      </c>
      <c r="S129">
        <v>1</v>
      </c>
      <c r="T129">
        <v>1</v>
      </c>
    </row>
    <row r="130" spans="1:21" x14ac:dyDescent="0.25">
      <c r="A130" t="s">
        <v>454</v>
      </c>
      <c r="B130" t="s">
        <v>43</v>
      </c>
      <c r="C130" t="s">
        <v>455</v>
      </c>
      <c r="D130" t="s">
        <v>27</v>
      </c>
      <c r="F130">
        <v>0</v>
      </c>
      <c r="I130" s="31" t="e">
        <f>VLOOKUP(A130,'Synthèse des ventes 2022'!$A$1:$C$535,3,FALSE)</f>
        <v>#N/A</v>
      </c>
      <c r="J130">
        <v>0</v>
      </c>
      <c r="K130" s="6" t="str">
        <f t="shared" si="7"/>
        <v/>
      </c>
      <c r="L130">
        <v>0</v>
      </c>
      <c r="N130">
        <v>1</v>
      </c>
      <c r="O130">
        <v>0</v>
      </c>
      <c r="P130" s="6" t="str">
        <f t="shared" si="6"/>
        <v/>
      </c>
      <c r="Q130">
        <v>1</v>
      </c>
      <c r="R130">
        <v>1</v>
      </c>
      <c r="S130">
        <v>1</v>
      </c>
      <c r="T130">
        <v>1</v>
      </c>
    </row>
    <row r="131" spans="1:21" x14ac:dyDescent="0.25">
      <c r="A131" t="s">
        <v>456</v>
      </c>
      <c r="B131" t="s">
        <v>43</v>
      </c>
      <c r="C131" t="s">
        <v>457</v>
      </c>
      <c r="D131" t="s">
        <v>27</v>
      </c>
      <c r="F131">
        <v>0</v>
      </c>
      <c r="I131" s="31" t="e">
        <f>VLOOKUP(A131,'Synthèse des ventes 2022'!$A$1:$C$535,3,FALSE)</f>
        <v>#N/A</v>
      </c>
      <c r="J131">
        <v>0</v>
      </c>
      <c r="K131" s="6" t="str">
        <f t="shared" si="7"/>
        <v/>
      </c>
      <c r="L131">
        <v>0</v>
      </c>
      <c r="N131">
        <v>1</v>
      </c>
      <c r="O131">
        <v>0</v>
      </c>
      <c r="P131" s="6" t="str">
        <f t="shared" ref="P131:P194" si="8">IF(K131="","",K131*1.2)</f>
        <v/>
      </c>
      <c r="Q131">
        <v>1</v>
      </c>
      <c r="R131">
        <v>1</v>
      </c>
      <c r="S131">
        <v>1</v>
      </c>
      <c r="T131">
        <v>1</v>
      </c>
    </row>
    <row r="132" spans="1:21" x14ac:dyDescent="0.25">
      <c r="A132" t="s">
        <v>480</v>
      </c>
      <c r="B132" t="s">
        <v>28</v>
      </c>
      <c r="C132" t="s">
        <v>481</v>
      </c>
      <c r="D132" t="s">
        <v>27</v>
      </c>
      <c r="F132">
        <v>1906.53</v>
      </c>
      <c r="I132" s="31">
        <f>VLOOKUP(A132,'Synthèse des ventes 2022'!$A$1:$C$535,3,FALSE)</f>
        <v>113</v>
      </c>
      <c r="J132" s="1">
        <v>2862.05</v>
      </c>
      <c r="K132" s="11">
        <f>VLOOKUP(A132,NOMENCLATURE!$B$2:$L$4000,11,FALSE)</f>
        <v>3053.6860000800002</v>
      </c>
      <c r="L132">
        <v>1.5011828</v>
      </c>
      <c r="O132" s="1">
        <v>3434.46</v>
      </c>
      <c r="P132" s="11">
        <f t="shared" si="8"/>
        <v>3664.4232000960001</v>
      </c>
      <c r="Q132">
        <v>1</v>
      </c>
      <c r="R132">
        <v>1</v>
      </c>
      <c r="S132">
        <v>1</v>
      </c>
      <c r="T132">
        <v>1</v>
      </c>
      <c r="U132">
        <v>1</v>
      </c>
    </row>
    <row r="133" spans="1:21" x14ac:dyDescent="0.25">
      <c r="A133" t="s">
        <v>484</v>
      </c>
      <c r="B133" t="s">
        <v>28</v>
      </c>
      <c r="C133" t="s">
        <v>485</v>
      </c>
      <c r="D133" t="s">
        <v>27</v>
      </c>
      <c r="F133">
        <v>978.64</v>
      </c>
      <c r="I133" s="31">
        <f>VLOOKUP(A133,'Synthèse des ventes 2022'!$A$1:$C$535,3,FALSE)</f>
        <v>121</v>
      </c>
      <c r="J133" s="1">
        <v>3743.97</v>
      </c>
      <c r="K133" s="11">
        <f>VLOOKUP(A133,NOMENCLATURE!$B$2:$L$4000,11,FALSE)</f>
        <v>1574.9460000399999</v>
      </c>
      <c r="L133">
        <v>1.500235</v>
      </c>
      <c r="O133" s="1">
        <v>4492.76</v>
      </c>
      <c r="P133" s="11">
        <f t="shared" si="8"/>
        <v>1889.9352000479998</v>
      </c>
      <c r="Q133">
        <v>1</v>
      </c>
      <c r="R133">
        <v>1</v>
      </c>
      <c r="S133">
        <v>1</v>
      </c>
      <c r="T133">
        <v>1</v>
      </c>
      <c r="U133">
        <v>1</v>
      </c>
    </row>
    <row r="134" spans="1:21" x14ac:dyDescent="0.25">
      <c r="A134" t="s">
        <v>494</v>
      </c>
      <c r="B134" t="s">
        <v>416</v>
      </c>
      <c r="C134" t="s">
        <v>495</v>
      </c>
      <c r="D134" t="s">
        <v>27</v>
      </c>
      <c r="F134">
        <v>0</v>
      </c>
      <c r="I134" s="31" t="e">
        <f>VLOOKUP(A134,'Synthèse des ventes 2022'!$A$1:$C$535,3,FALSE)</f>
        <v>#N/A</v>
      </c>
      <c r="J134">
        <v>430.77</v>
      </c>
      <c r="K134" s="6">
        <f>VLOOKUP(A134,NOMENCLATURE!$B$2:$L$4000,11,FALSE)</f>
        <v>472.05334599999998</v>
      </c>
      <c r="L134">
        <v>0</v>
      </c>
      <c r="O134">
        <v>516.91999999999996</v>
      </c>
      <c r="P134" s="6">
        <f t="shared" si="8"/>
        <v>566.46401519999995</v>
      </c>
    </row>
    <row r="135" spans="1:21" x14ac:dyDescent="0.25">
      <c r="A135" t="s">
        <v>510</v>
      </c>
      <c r="B135" t="s">
        <v>28</v>
      </c>
      <c r="C135" t="s">
        <v>511</v>
      </c>
      <c r="D135" t="s">
        <v>27</v>
      </c>
      <c r="F135">
        <v>0</v>
      </c>
      <c r="I135" s="31">
        <f>VLOOKUP(A135,'Synthèse des ventes 2022'!$A$1:$C$535,3,FALSE)</f>
        <v>8</v>
      </c>
      <c r="J135">
        <v>630.51</v>
      </c>
      <c r="K135" s="6">
        <f>VLOOKUP(A135,NOMENCLATURE!$B$2:$L$4000,11,FALSE)</f>
        <v>593.68950000000007</v>
      </c>
      <c r="L135">
        <v>0</v>
      </c>
      <c r="O135">
        <v>756.61</v>
      </c>
      <c r="P135" s="6">
        <f t="shared" si="8"/>
        <v>712.42740000000003</v>
      </c>
      <c r="Q135">
        <v>1</v>
      </c>
      <c r="R135">
        <v>1</v>
      </c>
      <c r="S135">
        <v>1</v>
      </c>
      <c r="T135">
        <v>1</v>
      </c>
      <c r="U135">
        <v>1</v>
      </c>
    </row>
    <row r="136" spans="1:21" x14ac:dyDescent="0.25">
      <c r="A136" t="s">
        <v>518</v>
      </c>
      <c r="B136" t="s">
        <v>28</v>
      </c>
      <c r="C136" t="s">
        <v>519</v>
      </c>
      <c r="D136" t="s">
        <v>27</v>
      </c>
      <c r="F136">
        <v>0</v>
      </c>
      <c r="I136" s="31">
        <f>VLOOKUP(A136,'Synthèse des ventes 2022'!$A$1:$C$535,3,FALSE)</f>
        <v>31</v>
      </c>
      <c r="J136">
        <v>484.84</v>
      </c>
      <c r="K136" s="6">
        <f>VLOOKUP(A136,NOMENCLATURE!$B$2:$L$4000,11,FALSE)</f>
        <v>455.66200000000003</v>
      </c>
      <c r="L136">
        <v>0</v>
      </c>
      <c r="O136">
        <v>581.80999999999995</v>
      </c>
      <c r="P136" s="6">
        <f t="shared" si="8"/>
        <v>546.7944</v>
      </c>
      <c r="Q136">
        <v>1</v>
      </c>
      <c r="R136">
        <v>1</v>
      </c>
      <c r="S136">
        <v>1</v>
      </c>
      <c r="T136">
        <v>1</v>
      </c>
      <c r="U136">
        <v>1</v>
      </c>
    </row>
    <row r="137" spans="1:21" x14ac:dyDescent="0.25">
      <c r="A137" t="s">
        <v>520</v>
      </c>
      <c r="B137" t="s">
        <v>28</v>
      </c>
      <c r="C137" t="s">
        <v>521</v>
      </c>
      <c r="D137" t="s">
        <v>27</v>
      </c>
      <c r="F137">
        <v>0</v>
      </c>
      <c r="I137" s="31">
        <f>VLOOKUP(A137,'Synthèse des ventes 2022'!$A$1:$C$535,3,FALSE)</f>
        <v>6</v>
      </c>
      <c r="J137">
        <v>283.06</v>
      </c>
      <c r="K137" s="6">
        <f>VLOOKUP(A137,NOMENCLATURE!$B$2:$L$4000,11,FALSE)</f>
        <v>265.65300000000002</v>
      </c>
      <c r="L137">
        <v>0</v>
      </c>
      <c r="O137">
        <v>339.67</v>
      </c>
      <c r="P137" s="6">
        <f t="shared" si="8"/>
        <v>318.78360000000004</v>
      </c>
      <c r="Q137">
        <v>1</v>
      </c>
      <c r="R137">
        <v>1</v>
      </c>
      <c r="S137">
        <v>1</v>
      </c>
      <c r="T137">
        <v>1</v>
      </c>
      <c r="U137">
        <v>1</v>
      </c>
    </row>
    <row r="138" spans="1:21" x14ac:dyDescent="0.25">
      <c r="A138" t="s">
        <v>532</v>
      </c>
      <c r="B138" t="s">
        <v>28</v>
      </c>
      <c r="C138" t="s">
        <v>533</v>
      </c>
      <c r="D138" t="s">
        <v>27</v>
      </c>
      <c r="F138">
        <v>0</v>
      </c>
      <c r="I138" s="31">
        <f>VLOOKUP(A138,'Synthèse des ventes 2022'!$A$1:$C$535,3,FALSE)</f>
        <v>5</v>
      </c>
      <c r="J138">
        <v>748.38</v>
      </c>
      <c r="K138" s="6">
        <f>VLOOKUP(A138,NOMENCLATURE!$B$2:$L$4000,11,FALSE)</f>
        <v>705.18600000000004</v>
      </c>
      <c r="L138">
        <v>0</v>
      </c>
      <c r="O138">
        <v>898.06</v>
      </c>
      <c r="P138" s="6">
        <f t="shared" si="8"/>
        <v>846.22320000000002</v>
      </c>
      <c r="Q138">
        <v>1</v>
      </c>
      <c r="R138">
        <v>1</v>
      </c>
      <c r="S138">
        <v>1</v>
      </c>
      <c r="T138">
        <v>1</v>
      </c>
      <c r="U138">
        <v>1</v>
      </c>
    </row>
    <row r="139" spans="1:21" x14ac:dyDescent="0.25">
      <c r="A139" t="s">
        <v>552</v>
      </c>
      <c r="B139" t="s">
        <v>28</v>
      </c>
      <c r="C139" t="s">
        <v>553</v>
      </c>
      <c r="D139" t="s">
        <v>27</v>
      </c>
      <c r="F139">
        <v>0</v>
      </c>
      <c r="I139" s="31">
        <f>VLOOKUP(A139,'Synthèse des ventes 2022'!$A$1:$C$535,3,FALSE)</f>
        <v>5</v>
      </c>
      <c r="J139">
        <v>848.67</v>
      </c>
      <c r="K139" s="6">
        <f>VLOOKUP(A139,NOMENCLATURE!$B$2:$L$4000,11,FALSE)</f>
        <v>799.875</v>
      </c>
      <c r="L139">
        <v>0</v>
      </c>
      <c r="O139" s="1">
        <v>1018.4</v>
      </c>
      <c r="P139" s="11">
        <f t="shared" si="8"/>
        <v>959.84999999999991</v>
      </c>
      <c r="Q139">
        <v>1</v>
      </c>
      <c r="R139">
        <v>1</v>
      </c>
      <c r="S139">
        <v>1</v>
      </c>
      <c r="T139">
        <v>1</v>
      </c>
      <c r="U139">
        <v>1</v>
      </c>
    </row>
    <row r="140" spans="1:21" x14ac:dyDescent="0.25">
      <c r="A140" t="s">
        <v>585</v>
      </c>
      <c r="B140" t="s">
        <v>416</v>
      </c>
      <c r="C140" t="s">
        <v>586</v>
      </c>
      <c r="D140" t="s">
        <v>27</v>
      </c>
      <c r="F140">
        <v>0</v>
      </c>
      <c r="I140" s="31" t="e">
        <f>VLOOKUP(A140,'Synthèse des ventes 2022'!$A$1:$C$535,3,FALSE)</f>
        <v>#N/A</v>
      </c>
      <c r="J140" s="1">
        <v>2000</v>
      </c>
      <c r="K140" s="11">
        <f>VLOOKUP(A140,NOMENCLATURE!$B$2:$L$4000,11,FALSE)</f>
        <v>2153.5513000360002</v>
      </c>
      <c r="L140">
        <v>0</v>
      </c>
      <c r="O140" s="1">
        <v>2400</v>
      </c>
      <c r="P140" s="11">
        <f t="shared" si="8"/>
        <v>2584.2615600432</v>
      </c>
    </row>
    <row r="141" spans="1:21" x14ac:dyDescent="0.25">
      <c r="A141" t="s">
        <v>615</v>
      </c>
      <c r="B141" t="s">
        <v>416</v>
      </c>
      <c r="C141" t="s">
        <v>616</v>
      </c>
      <c r="D141" t="s">
        <v>27</v>
      </c>
      <c r="F141">
        <v>0</v>
      </c>
      <c r="I141" s="31">
        <f>VLOOKUP(A141,'Synthèse des ventes 2022'!$A$1:$C$535,3,FALSE)</f>
        <v>14</v>
      </c>
      <c r="J141">
        <v>432.93</v>
      </c>
      <c r="K141" s="6">
        <f>VLOOKUP(A141,NOMENCLATURE!$B$2:$L$4000,11,FALSE)</f>
        <v>476.09801799999997</v>
      </c>
      <c r="L141">
        <v>0</v>
      </c>
      <c r="O141">
        <v>519.52</v>
      </c>
      <c r="P141" s="6">
        <f t="shared" si="8"/>
        <v>571.31762159999994</v>
      </c>
    </row>
    <row r="142" spans="1:21" x14ac:dyDescent="0.25">
      <c r="A142" t="s">
        <v>617</v>
      </c>
      <c r="B142" t="s">
        <v>416</v>
      </c>
      <c r="C142" t="s">
        <v>618</v>
      </c>
      <c r="D142" t="s">
        <v>27</v>
      </c>
      <c r="F142">
        <v>0</v>
      </c>
      <c r="I142" s="31">
        <f>VLOOKUP(A142,'Synthèse des ventes 2022'!$A$1:$C$535,3,FALSE)</f>
        <v>13</v>
      </c>
      <c r="J142">
        <v>466.99</v>
      </c>
      <c r="K142" s="6">
        <f>VLOOKUP(A142,NOMENCLATURE!$B$2:$L$4000,11,FALSE)</f>
        <v>485.03269</v>
      </c>
      <c r="L142">
        <v>0</v>
      </c>
      <c r="O142">
        <v>560.39</v>
      </c>
      <c r="P142" s="6">
        <f t="shared" si="8"/>
        <v>582.03922799999998</v>
      </c>
    </row>
    <row r="143" spans="1:21" x14ac:dyDescent="0.25">
      <c r="A143" t="s">
        <v>619</v>
      </c>
      <c r="B143" t="s">
        <v>416</v>
      </c>
      <c r="C143" t="s">
        <v>620</v>
      </c>
      <c r="D143" t="s">
        <v>27</v>
      </c>
      <c r="F143">
        <v>0</v>
      </c>
      <c r="I143" s="31">
        <f>VLOOKUP(A143,'Synthèse des ventes 2022'!$A$1:$C$535,3,FALSE)</f>
        <v>27</v>
      </c>
      <c r="J143">
        <v>525.6</v>
      </c>
      <c r="K143" s="6">
        <f>VLOOKUP(A143,NOMENCLATURE!$B$2:$L$4000,11,FALSE)</f>
        <v>546.75236200000006</v>
      </c>
      <c r="L143">
        <v>0</v>
      </c>
      <c r="O143">
        <v>630.72</v>
      </c>
      <c r="P143" s="6">
        <f t="shared" si="8"/>
        <v>656.10283440000001</v>
      </c>
    </row>
    <row r="144" spans="1:21" x14ac:dyDescent="0.25">
      <c r="A144" t="s">
        <v>621</v>
      </c>
      <c r="B144" t="s">
        <v>43</v>
      </c>
      <c r="C144" t="s">
        <v>622</v>
      </c>
      <c r="D144" t="s">
        <v>27</v>
      </c>
      <c r="F144">
        <v>0</v>
      </c>
      <c r="I144" s="31">
        <f>VLOOKUP(A144,'Synthèse des ventes 2022'!$A$1:$C$535,3,FALSE)</f>
        <v>6</v>
      </c>
      <c r="J144">
        <v>473.93</v>
      </c>
      <c r="K144" s="6" t="e">
        <f>+NOMENCLATURE!#REF!</f>
        <v>#REF!</v>
      </c>
      <c r="L144">
        <v>0</v>
      </c>
      <c r="O144">
        <v>568.72</v>
      </c>
      <c r="P144" s="6" t="e">
        <f t="shared" si="8"/>
        <v>#REF!</v>
      </c>
    </row>
    <row r="145" spans="1:21" x14ac:dyDescent="0.25">
      <c r="A145" t="s">
        <v>623</v>
      </c>
      <c r="B145" t="s">
        <v>416</v>
      </c>
      <c r="C145" t="s">
        <v>624</v>
      </c>
      <c r="D145" t="s">
        <v>27</v>
      </c>
      <c r="F145">
        <v>0</v>
      </c>
      <c r="I145" s="31" t="e">
        <f>VLOOKUP(A145,'Synthèse des ventes 2022'!$A$1:$C$535,3,FALSE)</f>
        <v>#N/A</v>
      </c>
      <c r="J145">
        <v>681.39</v>
      </c>
      <c r="K145" s="6">
        <f>VLOOKUP(A145,NOMENCLATURE!$B$2:$L$4000,11,FALSE)</f>
        <v>757.68253400600008</v>
      </c>
      <c r="L145">
        <v>0</v>
      </c>
      <c r="O145">
        <v>817.67</v>
      </c>
      <c r="P145" s="6">
        <f t="shared" si="8"/>
        <v>909.21904080720003</v>
      </c>
    </row>
    <row r="146" spans="1:21" x14ac:dyDescent="0.25">
      <c r="A146" t="s">
        <v>633</v>
      </c>
      <c r="B146" t="s">
        <v>43</v>
      </c>
      <c r="C146" t="s">
        <v>634</v>
      </c>
      <c r="D146" t="s">
        <v>27</v>
      </c>
      <c r="F146">
        <v>0</v>
      </c>
      <c r="I146" s="31" t="e">
        <f>VLOOKUP(A146,'Synthèse des ventes 2022'!$A$1:$C$535,3,FALSE)</f>
        <v>#N/A</v>
      </c>
      <c r="J146">
        <v>0</v>
      </c>
      <c r="K146" s="6" t="str">
        <f>IF(H146="","",H146*L146)</f>
        <v/>
      </c>
      <c r="L146">
        <v>0</v>
      </c>
      <c r="N146">
        <v>1</v>
      </c>
      <c r="O146">
        <v>0</v>
      </c>
      <c r="P146" s="6" t="str">
        <f t="shared" si="8"/>
        <v/>
      </c>
      <c r="Q146">
        <v>1</v>
      </c>
      <c r="R146">
        <v>1</v>
      </c>
      <c r="S146">
        <v>1</v>
      </c>
      <c r="T146">
        <v>1</v>
      </c>
    </row>
    <row r="147" spans="1:21" x14ac:dyDescent="0.25">
      <c r="A147" t="s">
        <v>635</v>
      </c>
      <c r="B147" t="s">
        <v>28</v>
      </c>
      <c r="C147" t="s">
        <v>636</v>
      </c>
      <c r="D147" t="s">
        <v>27</v>
      </c>
      <c r="F147">
        <v>0</v>
      </c>
      <c r="I147" s="31">
        <f>VLOOKUP(A147,'Synthèse des ventes 2022'!$A$1:$C$535,3,FALSE)</f>
        <v>2</v>
      </c>
      <c r="J147" s="1">
        <v>1059.7</v>
      </c>
      <c r="K147" s="11">
        <f>VLOOKUP(A147,NOMENCLATURE!$B$2:$L$4000,11,FALSE)</f>
        <v>999.16200000000003</v>
      </c>
      <c r="L147">
        <v>0</v>
      </c>
      <c r="O147" s="1">
        <v>1271.6400000000001</v>
      </c>
      <c r="P147" s="11">
        <f t="shared" si="8"/>
        <v>1198.9944</v>
      </c>
      <c r="Q147">
        <v>1</v>
      </c>
      <c r="R147">
        <v>1</v>
      </c>
      <c r="S147">
        <v>1</v>
      </c>
      <c r="T147">
        <v>1</v>
      </c>
      <c r="U147">
        <v>1</v>
      </c>
    </row>
    <row r="148" spans="1:21" x14ac:dyDescent="0.25">
      <c r="A148" t="s">
        <v>637</v>
      </c>
      <c r="B148" t="s">
        <v>28</v>
      </c>
      <c r="C148" t="s">
        <v>638</v>
      </c>
      <c r="D148" t="s">
        <v>27</v>
      </c>
      <c r="F148">
        <v>0</v>
      </c>
      <c r="I148" s="31" t="e">
        <f>VLOOKUP(A148,'Synthèse des ventes 2022'!$A$1:$C$535,3,FALSE)</f>
        <v>#N/A</v>
      </c>
      <c r="J148" s="1">
        <v>1317.1</v>
      </c>
      <c r="K148" s="11">
        <f>VLOOKUP(A148,NOMENCLATURE!$B$2:$L$4000,11,FALSE)</f>
        <v>1242.1755000000001</v>
      </c>
      <c r="L148">
        <v>0</v>
      </c>
      <c r="O148" s="1">
        <v>1580.52</v>
      </c>
      <c r="P148" s="11">
        <f t="shared" si="8"/>
        <v>1490.6106</v>
      </c>
      <c r="Q148">
        <v>1</v>
      </c>
      <c r="R148">
        <v>1</v>
      </c>
      <c r="S148">
        <v>1</v>
      </c>
      <c r="T148">
        <v>1</v>
      </c>
      <c r="U148">
        <v>1</v>
      </c>
    </row>
    <row r="149" spans="1:21" x14ac:dyDescent="0.25">
      <c r="A149" t="s">
        <v>639</v>
      </c>
      <c r="B149" t="s">
        <v>43</v>
      </c>
      <c r="C149" t="s">
        <v>640</v>
      </c>
      <c r="D149" t="s">
        <v>27</v>
      </c>
      <c r="F149">
        <v>0</v>
      </c>
      <c r="I149" s="31" t="e">
        <f>VLOOKUP(A149,'Synthèse des ventes 2022'!$A$1:$C$535,3,FALSE)</f>
        <v>#N/A</v>
      </c>
      <c r="J149">
        <v>0</v>
      </c>
      <c r="K149" s="6" t="str">
        <f>IF(H149="","",H149*L149)</f>
        <v/>
      </c>
      <c r="L149">
        <v>0</v>
      </c>
      <c r="N149">
        <v>1</v>
      </c>
      <c r="O149">
        <v>0</v>
      </c>
      <c r="P149" s="6" t="str">
        <f t="shared" si="8"/>
        <v/>
      </c>
      <c r="Q149">
        <v>1</v>
      </c>
      <c r="R149">
        <v>1</v>
      </c>
      <c r="S149">
        <v>1</v>
      </c>
      <c r="T149">
        <v>1</v>
      </c>
    </row>
    <row r="150" spans="1:21" x14ac:dyDescent="0.25">
      <c r="A150" t="s">
        <v>641</v>
      </c>
      <c r="B150" t="s">
        <v>43</v>
      </c>
      <c r="C150" t="s">
        <v>642</v>
      </c>
      <c r="D150" t="s">
        <v>27</v>
      </c>
      <c r="F150">
        <v>0</v>
      </c>
      <c r="I150" s="31" t="e">
        <f>VLOOKUP(A150,'Synthèse des ventes 2022'!$A$1:$C$535,3,FALSE)</f>
        <v>#N/A</v>
      </c>
      <c r="J150">
        <v>0</v>
      </c>
      <c r="K150" s="6" t="str">
        <f>IF(H150="","",H150*L150)</f>
        <v/>
      </c>
      <c r="L150">
        <v>0</v>
      </c>
      <c r="N150">
        <v>1</v>
      </c>
      <c r="O150">
        <v>0</v>
      </c>
      <c r="P150" s="6" t="str">
        <f t="shared" si="8"/>
        <v/>
      </c>
      <c r="Q150">
        <v>1</v>
      </c>
      <c r="R150">
        <v>1</v>
      </c>
      <c r="S150">
        <v>1</v>
      </c>
      <c r="T150">
        <v>1</v>
      </c>
    </row>
    <row r="151" spans="1:21" x14ac:dyDescent="0.25">
      <c r="A151" t="s">
        <v>643</v>
      </c>
      <c r="B151" t="s">
        <v>43</v>
      </c>
      <c r="C151" t="s">
        <v>644</v>
      </c>
      <c r="D151" t="s">
        <v>27</v>
      </c>
      <c r="F151">
        <v>0</v>
      </c>
      <c r="I151" s="31" t="e">
        <f>VLOOKUP(A151,'Synthèse des ventes 2022'!$A$1:$C$535,3,FALSE)</f>
        <v>#N/A</v>
      </c>
      <c r="J151">
        <v>0</v>
      </c>
      <c r="K151" s="6" t="str">
        <f>IF(H151="","",H151*L151)</f>
        <v/>
      </c>
      <c r="L151">
        <v>0</v>
      </c>
      <c r="N151">
        <v>1</v>
      </c>
      <c r="O151">
        <v>0</v>
      </c>
      <c r="P151" s="6" t="str">
        <f t="shared" si="8"/>
        <v/>
      </c>
      <c r="Q151">
        <v>1</v>
      </c>
      <c r="R151">
        <v>1</v>
      </c>
      <c r="S151">
        <v>1</v>
      </c>
      <c r="T151">
        <v>1</v>
      </c>
    </row>
    <row r="152" spans="1:21" x14ac:dyDescent="0.25">
      <c r="A152" t="s">
        <v>645</v>
      </c>
      <c r="B152" t="s">
        <v>43</v>
      </c>
      <c r="C152" t="s">
        <v>646</v>
      </c>
      <c r="D152" t="s">
        <v>27</v>
      </c>
      <c r="F152">
        <v>0</v>
      </c>
      <c r="I152" s="31" t="e">
        <f>VLOOKUP(A152,'Synthèse des ventes 2022'!$A$1:$C$535,3,FALSE)</f>
        <v>#N/A</v>
      </c>
      <c r="J152">
        <v>0</v>
      </c>
      <c r="K152" s="6" t="str">
        <f>IF(H152="","",H152*L152)</f>
        <v/>
      </c>
      <c r="L152">
        <v>0</v>
      </c>
      <c r="N152">
        <v>1</v>
      </c>
      <c r="O152">
        <v>0</v>
      </c>
      <c r="P152" s="6" t="str">
        <f t="shared" si="8"/>
        <v/>
      </c>
      <c r="Q152">
        <v>1</v>
      </c>
      <c r="R152">
        <v>1</v>
      </c>
      <c r="S152">
        <v>1</v>
      </c>
      <c r="T152">
        <v>1</v>
      </c>
    </row>
    <row r="153" spans="1:21" x14ac:dyDescent="0.25">
      <c r="A153" t="s">
        <v>649</v>
      </c>
      <c r="B153" t="s">
        <v>28</v>
      </c>
      <c r="C153" t="s">
        <v>650</v>
      </c>
      <c r="D153" t="s">
        <v>27</v>
      </c>
      <c r="F153">
        <v>0</v>
      </c>
      <c r="I153" s="31">
        <f>VLOOKUP(A153,'Synthèse des ventes 2022'!$A$1:$C$535,3,FALSE)</f>
        <v>1</v>
      </c>
      <c r="J153" s="1">
        <v>4515.5</v>
      </c>
      <c r="K153" s="11">
        <f>VLOOKUP(A153,NOMENCLATURE!$B$2:$L$4000,11,FALSE)</f>
        <v>4515.5</v>
      </c>
      <c r="L153">
        <v>0</v>
      </c>
      <c r="O153" s="1">
        <v>5418.6</v>
      </c>
      <c r="P153" s="11">
        <f t="shared" si="8"/>
        <v>5418.5999999999995</v>
      </c>
      <c r="Q153">
        <v>1</v>
      </c>
      <c r="R153">
        <v>1</v>
      </c>
      <c r="S153">
        <v>1</v>
      </c>
      <c r="T153">
        <v>1</v>
      </c>
      <c r="U153">
        <v>1</v>
      </c>
    </row>
    <row r="154" spans="1:21" x14ac:dyDescent="0.25">
      <c r="A154" t="s">
        <v>651</v>
      </c>
      <c r="B154" t="s">
        <v>416</v>
      </c>
      <c r="C154" t="s">
        <v>652</v>
      </c>
      <c r="D154" t="s">
        <v>27</v>
      </c>
      <c r="F154">
        <v>0</v>
      </c>
      <c r="I154" s="31">
        <f>VLOOKUP(A154,'Synthèse des ventes 2022'!$A$1:$C$535,3,FALSE)</f>
        <v>40</v>
      </c>
      <c r="J154">
        <v>21.18</v>
      </c>
      <c r="K154" s="6">
        <f>VLOOKUP(A154,NOMENCLATURE!$B$2:$L$4000,11,FALSE)</f>
        <v>27.676641932199999</v>
      </c>
      <c r="L154">
        <v>0</v>
      </c>
      <c r="O154">
        <v>25.42</v>
      </c>
      <c r="P154" s="6">
        <f t="shared" si="8"/>
        <v>33.211970318639999</v>
      </c>
    </row>
    <row r="155" spans="1:21" x14ac:dyDescent="0.25">
      <c r="A155" t="s">
        <v>653</v>
      </c>
      <c r="B155" t="s">
        <v>28</v>
      </c>
      <c r="C155" t="s">
        <v>654</v>
      </c>
      <c r="D155" t="s">
        <v>27</v>
      </c>
      <c r="F155">
        <v>833.01</v>
      </c>
      <c r="I155" s="31">
        <f>VLOOKUP(A155,'Synthèse des ventes 2022'!$A$1:$C$535,3,FALSE)</f>
        <v>4</v>
      </c>
      <c r="J155" s="1">
        <v>1250.6300000000001</v>
      </c>
      <c r="K155" s="11">
        <f>VLOOKUP(A155,NOMENCLATURE!$B$2:$L$4000,11,FALSE)</f>
        <v>1256.65520004</v>
      </c>
      <c r="L155">
        <v>1.5013384999999999</v>
      </c>
      <c r="O155" s="1">
        <v>1500.76</v>
      </c>
      <c r="P155" s="11">
        <f t="shared" si="8"/>
        <v>1507.9862400479999</v>
      </c>
      <c r="Q155">
        <v>1</v>
      </c>
      <c r="R155">
        <v>1</v>
      </c>
      <c r="S155">
        <v>1</v>
      </c>
      <c r="T155">
        <v>1</v>
      </c>
      <c r="U155">
        <v>1</v>
      </c>
    </row>
    <row r="156" spans="1:21" x14ac:dyDescent="0.25">
      <c r="A156" t="s">
        <v>655</v>
      </c>
      <c r="B156" t="s">
        <v>28</v>
      </c>
      <c r="C156" t="s">
        <v>656</v>
      </c>
      <c r="D156" t="s">
        <v>27</v>
      </c>
      <c r="F156">
        <v>3328.26</v>
      </c>
      <c r="I156" s="31">
        <f>VLOOKUP(A156,'Synthèse des ventes 2022'!$A$1:$C$535,3,FALSE)</f>
        <v>6</v>
      </c>
      <c r="J156" s="1">
        <v>4996.8999999999996</v>
      </c>
      <c r="K156" s="11">
        <f>VLOOKUP(A156,NOMENCLATURE!$B$2:$L$4000,11,FALSE)</f>
        <v>4947.5668001599997</v>
      </c>
      <c r="L156">
        <v>1.5013551000000001</v>
      </c>
      <c r="O156" s="1">
        <v>5996.28</v>
      </c>
      <c r="P156" s="11">
        <f t="shared" si="8"/>
        <v>5937.0801601919993</v>
      </c>
      <c r="Q156">
        <v>1</v>
      </c>
      <c r="R156">
        <v>1</v>
      </c>
      <c r="S156">
        <v>1</v>
      </c>
      <c r="T156">
        <v>1</v>
      </c>
      <c r="U156">
        <v>1</v>
      </c>
    </row>
    <row r="157" spans="1:21" x14ac:dyDescent="0.25">
      <c r="A157" t="s">
        <v>657</v>
      </c>
      <c r="B157" t="s">
        <v>28</v>
      </c>
      <c r="C157" t="s">
        <v>658</v>
      </c>
      <c r="D157" t="s">
        <v>27</v>
      </c>
      <c r="F157">
        <v>3813.06</v>
      </c>
      <c r="I157" s="31">
        <f>VLOOKUP(A157,'Synthèse des ventes 2022'!$A$1:$C$535,3,FALSE)</f>
        <v>1</v>
      </c>
      <c r="J157" s="1">
        <v>5724.1</v>
      </c>
      <c r="K157" s="11">
        <f>VLOOKUP(A157,NOMENCLATURE!$B$2:$L$4000,11,FALSE)</f>
        <v>6084.8220001600012</v>
      </c>
      <c r="L157">
        <v>1.5011828</v>
      </c>
      <c r="O157" s="1">
        <v>6868.92</v>
      </c>
      <c r="P157" s="11">
        <f t="shared" si="8"/>
        <v>7301.7864001920016</v>
      </c>
      <c r="Q157">
        <v>1</v>
      </c>
      <c r="R157">
        <v>1</v>
      </c>
      <c r="S157">
        <v>1</v>
      </c>
      <c r="T157">
        <v>1</v>
      </c>
      <c r="U157">
        <v>1</v>
      </c>
    </row>
    <row r="158" spans="1:21" x14ac:dyDescent="0.25">
      <c r="A158" t="s">
        <v>659</v>
      </c>
      <c r="B158" t="s">
        <v>28</v>
      </c>
      <c r="C158" t="s">
        <v>660</v>
      </c>
      <c r="D158" t="s">
        <v>27</v>
      </c>
      <c r="F158">
        <v>6656.52</v>
      </c>
      <c r="I158" s="31" t="e">
        <f>VLOOKUP(A158,'Synthèse des ventes 2022'!$A$1:$C$535,3,FALSE)</f>
        <v>#N/A</v>
      </c>
      <c r="J158" s="1">
        <v>9993.7900000000009</v>
      </c>
      <c r="K158" s="11">
        <f>VLOOKUP(A158,NOMENCLATURE!$B$2:$L$4000,11,FALSE)</f>
        <v>9895.1336003199995</v>
      </c>
      <c r="L158">
        <v>1.5013536000000001</v>
      </c>
      <c r="O158" s="1">
        <v>11992.55</v>
      </c>
      <c r="P158" s="11">
        <f t="shared" si="8"/>
        <v>11874.160320383999</v>
      </c>
      <c r="Q158">
        <v>1</v>
      </c>
      <c r="R158">
        <v>1</v>
      </c>
      <c r="S158">
        <v>1</v>
      </c>
      <c r="T158">
        <v>1</v>
      </c>
      <c r="U158">
        <v>1</v>
      </c>
    </row>
    <row r="159" spans="1:21" x14ac:dyDescent="0.25">
      <c r="A159" t="s">
        <v>665</v>
      </c>
      <c r="B159" t="s">
        <v>28</v>
      </c>
      <c r="C159" t="s">
        <v>666</v>
      </c>
      <c r="D159" t="s">
        <v>27</v>
      </c>
      <c r="F159">
        <v>0</v>
      </c>
      <c r="I159" s="31" t="e">
        <f>VLOOKUP(A159,'Synthèse des ventes 2022'!$A$1:$C$535,3,FALSE)</f>
        <v>#N/A</v>
      </c>
      <c r="J159" s="1">
        <v>1326.26</v>
      </c>
      <c r="K159" s="11">
        <f>VLOOKUP(A159,NOMENCLATURE!$B$2:$L$4000,11,FALSE)</f>
        <v>1249.4485</v>
      </c>
      <c r="L159">
        <v>0</v>
      </c>
      <c r="O159" s="1">
        <v>1591.51</v>
      </c>
      <c r="P159" s="11">
        <f t="shared" si="8"/>
        <v>1499.3381999999999</v>
      </c>
      <c r="Q159">
        <v>1</v>
      </c>
      <c r="R159">
        <v>1</v>
      </c>
      <c r="S159">
        <v>1</v>
      </c>
      <c r="T159">
        <v>1</v>
      </c>
      <c r="U159">
        <v>1</v>
      </c>
    </row>
    <row r="160" spans="1:21" x14ac:dyDescent="0.25">
      <c r="A160" t="s">
        <v>669</v>
      </c>
      <c r="B160" t="s">
        <v>28</v>
      </c>
      <c r="C160" t="s">
        <v>670</v>
      </c>
      <c r="D160" t="s">
        <v>27</v>
      </c>
      <c r="F160">
        <v>0</v>
      </c>
      <c r="I160" s="31">
        <f>VLOOKUP(A160,'Synthèse des ventes 2022'!$A$1:$C$535,3,FALSE)</f>
        <v>4</v>
      </c>
      <c r="J160">
        <v>362.4</v>
      </c>
      <c r="K160" s="6">
        <f>VLOOKUP(A160,NOMENCLATURE!$B$2:$L$4000,11,FALSE)</f>
        <v>351.59999999999997</v>
      </c>
      <c r="L160">
        <v>0</v>
      </c>
      <c r="O160">
        <v>434.88</v>
      </c>
      <c r="P160" s="6">
        <f t="shared" si="8"/>
        <v>421.91999999999996</v>
      </c>
      <c r="Q160">
        <v>1</v>
      </c>
      <c r="R160">
        <v>1</v>
      </c>
      <c r="S160">
        <v>1</v>
      </c>
      <c r="T160">
        <v>1</v>
      </c>
      <c r="U160">
        <v>1</v>
      </c>
    </row>
    <row r="161" spans="1:21" x14ac:dyDescent="0.25">
      <c r="A161" t="s">
        <v>673</v>
      </c>
      <c r="B161" t="s">
        <v>28</v>
      </c>
      <c r="C161" t="s">
        <v>674</v>
      </c>
      <c r="D161" t="s">
        <v>27</v>
      </c>
      <c r="F161">
        <v>0</v>
      </c>
      <c r="I161" s="31">
        <f>VLOOKUP(A161,'Synthèse des ventes 2022'!$A$1:$C$535,3,FALSE)</f>
        <v>17</v>
      </c>
      <c r="J161">
        <v>776.4</v>
      </c>
      <c r="K161" s="6">
        <f>VLOOKUP(A161,NOMENCLATURE!$B$2:$L$4000,11,FALSE)</f>
        <v>757.33999999999992</v>
      </c>
      <c r="L161">
        <v>0</v>
      </c>
      <c r="O161">
        <v>931.68</v>
      </c>
      <c r="P161" s="6">
        <f t="shared" si="8"/>
        <v>908.80799999999988</v>
      </c>
      <c r="Q161">
        <v>1</v>
      </c>
      <c r="R161">
        <v>1</v>
      </c>
      <c r="S161">
        <v>1</v>
      </c>
      <c r="T161">
        <v>1</v>
      </c>
      <c r="U161">
        <v>1</v>
      </c>
    </row>
    <row r="162" spans="1:21" x14ac:dyDescent="0.25">
      <c r="A162" t="s">
        <v>675</v>
      </c>
      <c r="B162" t="s">
        <v>28</v>
      </c>
      <c r="C162" t="s">
        <v>676</v>
      </c>
      <c r="D162" t="s">
        <v>27</v>
      </c>
      <c r="F162">
        <v>0</v>
      </c>
      <c r="I162" s="31">
        <f>VLOOKUP(A162,'Synthèse des ventes 2022'!$A$1:$C$535,3,FALSE)</f>
        <v>36</v>
      </c>
      <c r="J162">
        <v>574.79999999999995</v>
      </c>
      <c r="K162" s="6">
        <f>VLOOKUP(A162,NOMENCLATURE!$B$2:$L$4000,11,FALSE)</f>
        <v>553.87</v>
      </c>
      <c r="L162">
        <v>0</v>
      </c>
      <c r="O162">
        <v>689.76</v>
      </c>
      <c r="P162" s="6">
        <f t="shared" si="8"/>
        <v>664.64400000000001</v>
      </c>
      <c r="Q162">
        <v>1</v>
      </c>
      <c r="R162">
        <v>1</v>
      </c>
      <c r="S162">
        <v>1</v>
      </c>
      <c r="T162">
        <v>1</v>
      </c>
      <c r="U162">
        <v>1</v>
      </c>
    </row>
    <row r="163" spans="1:21" x14ac:dyDescent="0.25">
      <c r="A163" t="s">
        <v>677</v>
      </c>
      <c r="B163" t="s">
        <v>28</v>
      </c>
      <c r="C163" t="s">
        <v>678</v>
      </c>
      <c r="D163" t="s">
        <v>27</v>
      </c>
      <c r="F163">
        <v>0</v>
      </c>
      <c r="I163" s="31">
        <f>VLOOKUP(A163,'Synthèse des ventes 2022'!$A$1:$C$535,3,FALSE)</f>
        <v>8</v>
      </c>
      <c r="J163">
        <v>865.2</v>
      </c>
      <c r="K163" s="6">
        <f>VLOOKUP(A163,NOMENCLATURE!$B$2:$L$4000,11,FALSE)</f>
        <v>841.33999999999992</v>
      </c>
      <c r="L163">
        <v>0</v>
      </c>
      <c r="O163" s="1">
        <v>1038.24</v>
      </c>
      <c r="P163" s="11">
        <f t="shared" si="8"/>
        <v>1009.6079999999998</v>
      </c>
      <c r="Q163">
        <v>1</v>
      </c>
      <c r="R163">
        <v>1</v>
      </c>
      <c r="S163">
        <v>1</v>
      </c>
      <c r="T163">
        <v>1</v>
      </c>
      <c r="U163">
        <v>1</v>
      </c>
    </row>
    <row r="164" spans="1:21" x14ac:dyDescent="0.25">
      <c r="A164" t="s">
        <v>679</v>
      </c>
      <c r="B164" t="s">
        <v>28</v>
      </c>
      <c r="C164" t="s">
        <v>680</v>
      </c>
      <c r="D164" t="s">
        <v>27</v>
      </c>
      <c r="F164">
        <v>0</v>
      </c>
      <c r="I164" s="31">
        <f>VLOOKUP(A164,'Synthèse des ventes 2022'!$A$1:$C$535,3,FALSE)</f>
        <v>3</v>
      </c>
      <c r="J164" s="1">
        <v>1066.8</v>
      </c>
      <c r="K164" s="11">
        <f>VLOOKUP(A164,NOMENCLATURE!$B$2:$L$4000,11,FALSE)</f>
        <v>1044.81</v>
      </c>
      <c r="L164">
        <v>0</v>
      </c>
      <c r="O164" s="1">
        <v>1280.1600000000001</v>
      </c>
      <c r="P164" s="11">
        <f t="shared" si="8"/>
        <v>1253.7719999999999</v>
      </c>
      <c r="Q164">
        <v>1</v>
      </c>
      <c r="R164">
        <v>1</v>
      </c>
      <c r="S164">
        <v>1</v>
      </c>
      <c r="T164">
        <v>1</v>
      </c>
      <c r="U164">
        <v>1</v>
      </c>
    </row>
    <row r="165" spans="1:21" x14ac:dyDescent="0.25">
      <c r="A165" t="s">
        <v>681</v>
      </c>
      <c r="B165" t="s">
        <v>28</v>
      </c>
      <c r="C165" t="s">
        <v>682</v>
      </c>
      <c r="D165" t="s">
        <v>27</v>
      </c>
      <c r="F165">
        <v>0</v>
      </c>
      <c r="I165" s="31">
        <f>VLOOKUP(A165,'Synthèse des ventes 2022'!$A$1:$C$535,3,FALSE)</f>
        <v>2</v>
      </c>
      <c r="J165" s="1">
        <v>1155.5999999999999</v>
      </c>
      <c r="K165" s="11">
        <f>VLOOKUP(A165,NOMENCLATURE!$B$2:$L$4000,11,FALSE)</f>
        <v>1128.81</v>
      </c>
      <c r="L165">
        <v>0</v>
      </c>
      <c r="O165" s="1">
        <v>1386.72</v>
      </c>
      <c r="P165" s="11">
        <f t="shared" si="8"/>
        <v>1354.5719999999999</v>
      </c>
      <c r="Q165">
        <v>1</v>
      </c>
      <c r="R165">
        <v>1</v>
      </c>
      <c r="S165">
        <v>1</v>
      </c>
      <c r="T165">
        <v>1</v>
      </c>
      <c r="U165">
        <v>1</v>
      </c>
    </row>
    <row r="166" spans="1:21" x14ac:dyDescent="0.25">
      <c r="A166" t="s">
        <v>683</v>
      </c>
      <c r="B166" t="s">
        <v>28</v>
      </c>
      <c r="C166" t="s">
        <v>684</v>
      </c>
      <c r="D166" t="s">
        <v>27</v>
      </c>
      <c r="F166">
        <v>0</v>
      </c>
      <c r="I166" s="31" t="e">
        <f>VLOOKUP(A166,'Synthèse des ventes 2022'!$A$1:$C$535,3,FALSE)</f>
        <v>#N/A</v>
      </c>
      <c r="J166" s="1">
        <v>1357.2</v>
      </c>
      <c r="K166" s="11">
        <f>VLOOKUP(A166,NOMENCLATURE!$B$2:$L$4000,11,FALSE)</f>
        <v>1332.28</v>
      </c>
      <c r="L166">
        <v>0</v>
      </c>
      <c r="O166" s="1">
        <v>1628.64</v>
      </c>
      <c r="P166" s="11">
        <f t="shared" si="8"/>
        <v>1598.7359999999999</v>
      </c>
      <c r="Q166">
        <v>1</v>
      </c>
      <c r="R166">
        <v>1</v>
      </c>
      <c r="S166">
        <v>1</v>
      </c>
      <c r="T166">
        <v>1</v>
      </c>
      <c r="U166">
        <v>1</v>
      </c>
    </row>
    <row r="167" spans="1:21" x14ac:dyDescent="0.25">
      <c r="A167" t="s">
        <v>691</v>
      </c>
      <c r="B167" t="s">
        <v>28</v>
      </c>
      <c r="C167" t="s">
        <v>692</v>
      </c>
      <c r="D167" t="s">
        <v>27</v>
      </c>
      <c r="F167">
        <v>0</v>
      </c>
      <c r="I167" s="31">
        <f>VLOOKUP(A167,'Synthèse des ventes 2022'!$A$1:$C$535,3,FALSE)</f>
        <v>2</v>
      </c>
      <c r="J167" s="1">
        <v>1651.95</v>
      </c>
      <c r="K167" s="11">
        <f>VLOOKUP(A167,NOMENCLATURE!$B$2:$L$4000,11,FALSE)</f>
        <v>1603.395</v>
      </c>
      <c r="L167">
        <v>0</v>
      </c>
      <c r="O167" s="1">
        <v>1982.34</v>
      </c>
      <c r="P167" s="11">
        <f t="shared" si="8"/>
        <v>1924.0739999999998</v>
      </c>
      <c r="Q167">
        <v>1</v>
      </c>
      <c r="R167">
        <v>1</v>
      </c>
      <c r="S167">
        <v>1</v>
      </c>
      <c r="T167">
        <v>1</v>
      </c>
      <c r="U167">
        <v>1</v>
      </c>
    </row>
    <row r="168" spans="1:21" x14ac:dyDescent="0.25">
      <c r="A168" t="s">
        <v>693</v>
      </c>
      <c r="B168" t="s">
        <v>28</v>
      </c>
      <c r="C168" t="s">
        <v>694</v>
      </c>
      <c r="D168" t="s">
        <v>27</v>
      </c>
      <c r="F168">
        <v>0</v>
      </c>
      <c r="I168" s="31">
        <f>VLOOKUP(A168,'Synthèse des ventes 2022'!$A$1:$C$535,3,FALSE)</f>
        <v>1</v>
      </c>
      <c r="J168" s="1">
        <v>1863.84</v>
      </c>
      <c r="K168" s="11">
        <f>VLOOKUP(A168,NOMENCLATURE!$B$2:$L$4000,11,FALSE)</f>
        <v>1772.2949999999996</v>
      </c>
      <c r="L168">
        <v>0</v>
      </c>
      <c r="O168" s="1">
        <v>2236.61</v>
      </c>
      <c r="P168" s="11">
        <f t="shared" si="8"/>
        <v>2126.7539999999995</v>
      </c>
      <c r="Q168">
        <v>1</v>
      </c>
      <c r="R168">
        <v>1</v>
      </c>
      <c r="S168">
        <v>1</v>
      </c>
      <c r="T168">
        <v>1</v>
      </c>
      <c r="U168">
        <v>1</v>
      </c>
    </row>
    <row r="169" spans="1:21" x14ac:dyDescent="0.25">
      <c r="A169" t="s">
        <v>695</v>
      </c>
      <c r="B169" t="s">
        <v>28</v>
      </c>
      <c r="C169" t="s">
        <v>696</v>
      </c>
      <c r="D169" t="s">
        <v>27</v>
      </c>
      <c r="F169">
        <v>0</v>
      </c>
      <c r="I169" s="31">
        <f>VLOOKUP(A169,'Synthèse des ventes 2022'!$A$1:$C$535,3,FALSE)</f>
        <v>5</v>
      </c>
      <c r="J169" s="1">
        <v>1749.16</v>
      </c>
      <c r="K169" s="11">
        <f>VLOOKUP(A169,NOMENCLATURE!$B$2:$L$4000,11,FALSE)</f>
        <v>1660.9299999999998</v>
      </c>
      <c r="L169">
        <v>0</v>
      </c>
      <c r="O169" s="1">
        <v>2098.9899999999998</v>
      </c>
      <c r="P169" s="11">
        <f t="shared" si="8"/>
        <v>1993.1159999999998</v>
      </c>
      <c r="Q169">
        <v>1</v>
      </c>
      <c r="R169">
        <v>1</v>
      </c>
      <c r="S169">
        <v>1</v>
      </c>
      <c r="T169">
        <v>1</v>
      </c>
      <c r="U169">
        <v>1</v>
      </c>
    </row>
    <row r="170" spans="1:21" x14ac:dyDescent="0.25">
      <c r="A170" t="s">
        <v>697</v>
      </c>
      <c r="B170" t="s">
        <v>28</v>
      </c>
      <c r="C170" t="s">
        <v>698</v>
      </c>
      <c r="D170" t="s">
        <v>27</v>
      </c>
      <c r="F170">
        <v>0</v>
      </c>
      <c r="I170" s="31">
        <f>VLOOKUP(A170,'Synthèse des ventes 2022'!$A$1:$C$535,3,FALSE)</f>
        <v>1</v>
      </c>
      <c r="J170" s="1">
        <v>2161.7399999999998</v>
      </c>
      <c r="K170" s="11">
        <f>VLOOKUP(A170,NOMENCLATURE!$B$2:$L$4000,11,FALSE)</f>
        <v>2056.9949999999999</v>
      </c>
      <c r="L170">
        <v>0</v>
      </c>
      <c r="O170" s="1">
        <v>2594.09</v>
      </c>
      <c r="P170" s="11">
        <f t="shared" si="8"/>
        <v>2468.3939999999998</v>
      </c>
      <c r="Q170">
        <v>1</v>
      </c>
      <c r="R170">
        <v>1</v>
      </c>
      <c r="S170">
        <v>1</v>
      </c>
      <c r="T170">
        <v>1</v>
      </c>
      <c r="U170">
        <v>1</v>
      </c>
    </row>
    <row r="171" spans="1:21" x14ac:dyDescent="0.25">
      <c r="A171" t="s">
        <v>699</v>
      </c>
      <c r="B171" t="s">
        <v>28</v>
      </c>
      <c r="C171" t="s">
        <v>700</v>
      </c>
      <c r="D171" t="s">
        <v>27</v>
      </c>
      <c r="F171">
        <v>0</v>
      </c>
      <c r="I171" s="31" t="e">
        <f>VLOOKUP(A171,'Synthèse des ventes 2022'!$A$1:$C$535,3,FALSE)</f>
        <v>#N/A</v>
      </c>
      <c r="J171" s="1">
        <v>2339.34</v>
      </c>
      <c r="K171" s="11">
        <f>VLOOKUP(A171,NOMENCLATURE!$B$2:$L$4000,11,FALSE)</f>
        <v>2224.9949999999999</v>
      </c>
      <c r="L171">
        <v>0</v>
      </c>
      <c r="O171" s="1">
        <v>2807.21</v>
      </c>
      <c r="P171" s="11">
        <f t="shared" si="8"/>
        <v>2669.9939999999997</v>
      </c>
      <c r="Q171">
        <v>1</v>
      </c>
      <c r="R171">
        <v>1</v>
      </c>
      <c r="S171">
        <v>1</v>
      </c>
      <c r="T171">
        <v>1</v>
      </c>
      <c r="U171">
        <v>1</v>
      </c>
    </row>
    <row r="172" spans="1:21" x14ac:dyDescent="0.25">
      <c r="A172" t="s">
        <v>701</v>
      </c>
      <c r="B172" t="s">
        <v>28</v>
      </c>
      <c r="C172" t="s">
        <v>702</v>
      </c>
      <c r="D172" t="s">
        <v>27</v>
      </c>
      <c r="F172">
        <v>0</v>
      </c>
      <c r="I172" s="31">
        <f>VLOOKUP(A172,'Synthèse des ventes 2022'!$A$1:$C$535,3,FALSE)</f>
        <v>2</v>
      </c>
      <c r="J172" s="1">
        <v>2516.94</v>
      </c>
      <c r="K172" s="11">
        <f>VLOOKUP(A172,NOMENCLATURE!$B$2:$L$4000,11,FALSE)</f>
        <v>2392.9949999999999</v>
      </c>
      <c r="L172">
        <v>0</v>
      </c>
      <c r="O172" s="1">
        <v>3020.33</v>
      </c>
      <c r="P172" s="11">
        <f t="shared" si="8"/>
        <v>2871.5939999999996</v>
      </c>
      <c r="Q172">
        <v>1</v>
      </c>
      <c r="R172">
        <v>1</v>
      </c>
      <c r="S172">
        <v>1</v>
      </c>
      <c r="T172">
        <v>1</v>
      </c>
      <c r="U172">
        <v>1</v>
      </c>
    </row>
    <row r="173" spans="1:21" x14ac:dyDescent="0.25">
      <c r="A173" t="s">
        <v>703</v>
      </c>
      <c r="B173" t="s">
        <v>28</v>
      </c>
      <c r="C173" t="s">
        <v>704</v>
      </c>
      <c r="D173" t="s">
        <v>27</v>
      </c>
      <c r="F173">
        <v>0</v>
      </c>
      <c r="I173" s="31" t="e">
        <f>VLOOKUP(A173,'Synthèse des ventes 2022'!$A$1:$C$535,3,FALSE)</f>
        <v>#N/A</v>
      </c>
      <c r="J173">
        <v>883.05</v>
      </c>
      <c r="K173" s="6">
        <f>VLOOKUP(A173,NOMENCLATURE!$B$2:$L$4000,11,FALSE)</f>
        <v>843.44999999999993</v>
      </c>
      <c r="L173">
        <v>0</v>
      </c>
      <c r="O173" s="1">
        <v>1059.6600000000001</v>
      </c>
      <c r="P173" s="11">
        <f t="shared" si="8"/>
        <v>1012.1399999999999</v>
      </c>
      <c r="Q173">
        <v>1</v>
      </c>
      <c r="R173">
        <v>1</v>
      </c>
      <c r="S173">
        <v>1</v>
      </c>
      <c r="T173">
        <v>1</v>
      </c>
      <c r="U173">
        <v>1</v>
      </c>
    </row>
    <row r="174" spans="1:21" x14ac:dyDescent="0.25">
      <c r="A174" t="s">
        <v>707</v>
      </c>
      <c r="B174" t="s">
        <v>416</v>
      </c>
      <c r="C174" t="s">
        <v>708</v>
      </c>
      <c r="D174" t="s">
        <v>27</v>
      </c>
      <c r="F174">
        <v>0</v>
      </c>
      <c r="I174" s="31">
        <f>VLOOKUP(A174,'Synthèse des ventes 2022'!$A$1:$C$535,3,FALSE)</f>
        <v>94</v>
      </c>
      <c r="J174">
        <v>25.15</v>
      </c>
      <c r="K174" s="6">
        <f>VLOOKUP(A174,NOMENCLATURE!$B$2:$L$4000,11,FALSE)</f>
        <v>30.401260000000001</v>
      </c>
      <c r="L174">
        <v>0</v>
      </c>
      <c r="O174">
        <v>30.18</v>
      </c>
      <c r="P174" s="6">
        <f t="shared" si="8"/>
        <v>36.481512000000002</v>
      </c>
    </row>
    <row r="175" spans="1:21" x14ac:dyDescent="0.25">
      <c r="A175" t="s">
        <v>717</v>
      </c>
      <c r="B175" t="s">
        <v>28</v>
      </c>
      <c r="C175" t="s">
        <v>718</v>
      </c>
      <c r="D175" t="s">
        <v>27</v>
      </c>
      <c r="F175">
        <v>0</v>
      </c>
      <c r="I175" s="31">
        <f>VLOOKUP(A175,'Synthèse des ventes 2022'!$A$1:$C$535,3,FALSE)</f>
        <v>164</v>
      </c>
      <c r="J175">
        <v>138.33000000000001</v>
      </c>
      <c r="K175" s="6">
        <f>VLOOKUP(A175,NOMENCLATURE!$B$2:$L$4000,11,FALSE)</f>
        <v>140.215</v>
      </c>
      <c r="L175">
        <v>0</v>
      </c>
      <c r="O175">
        <v>166</v>
      </c>
      <c r="P175" s="6">
        <f t="shared" si="8"/>
        <v>168.25800000000001</v>
      </c>
      <c r="Q175">
        <v>1</v>
      </c>
      <c r="R175">
        <v>1</v>
      </c>
      <c r="S175">
        <v>1</v>
      </c>
      <c r="T175">
        <v>1</v>
      </c>
      <c r="U175">
        <v>1</v>
      </c>
    </row>
    <row r="176" spans="1:21" x14ac:dyDescent="0.25">
      <c r="A176" t="s">
        <v>743</v>
      </c>
      <c r="B176" t="s">
        <v>416</v>
      </c>
      <c r="C176" t="s">
        <v>744</v>
      </c>
      <c r="D176" t="s">
        <v>27</v>
      </c>
      <c r="F176">
        <v>0</v>
      </c>
      <c r="I176" s="31">
        <f>VLOOKUP(A176,'Synthèse des ventes 2022'!$A$1:$C$535,3,FALSE)</f>
        <v>152</v>
      </c>
      <c r="J176">
        <v>573.52</v>
      </c>
      <c r="K176" s="6">
        <f>VLOOKUP(A176,NOMENCLATURE!$B$2:$L$4000,11,FALSE)</f>
        <v>576.69375842780005</v>
      </c>
      <c r="L176">
        <v>0</v>
      </c>
      <c r="O176">
        <v>688.22</v>
      </c>
      <c r="P176" s="6">
        <f t="shared" si="8"/>
        <v>692.03251011335999</v>
      </c>
    </row>
    <row r="177" spans="1:21" x14ac:dyDescent="0.25">
      <c r="A177" t="s">
        <v>902</v>
      </c>
      <c r="B177" t="s">
        <v>28</v>
      </c>
      <c r="C177" t="s">
        <v>903</v>
      </c>
      <c r="D177" t="s">
        <v>27</v>
      </c>
      <c r="F177">
        <v>0</v>
      </c>
      <c r="I177" s="31" t="e">
        <f>VLOOKUP(A177,'Synthèse des ventes 2022'!$A$1:$C$535,3,FALSE)</f>
        <v>#N/A</v>
      </c>
      <c r="J177">
        <v>0</v>
      </c>
      <c r="K177" s="6">
        <f>VLOOKUP(A177,NOMENCLATURE!$B$2:$L$4000,11,FALSE)</f>
        <v>268.44479999999999</v>
      </c>
      <c r="L177">
        <v>0</v>
      </c>
      <c r="N177">
        <v>1</v>
      </c>
      <c r="O177">
        <v>0</v>
      </c>
      <c r="P177" s="6">
        <f t="shared" si="8"/>
        <v>322.13376</v>
      </c>
      <c r="Q177">
        <v>1</v>
      </c>
      <c r="R177">
        <v>1</v>
      </c>
      <c r="S177">
        <v>1</v>
      </c>
      <c r="T177">
        <v>1</v>
      </c>
      <c r="U177">
        <v>1</v>
      </c>
    </row>
    <row r="178" spans="1:21" x14ac:dyDescent="0.25">
      <c r="A178" t="s">
        <v>906</v>
      </c>
      <c r="B178" t="s">
        <v>43</v>
      </c>
      <c r="C178" t="s">
        <v>907</v>
      </c>
      <c r="D178" t="s">
        <v>27</v>
      </c>
      <c r="F178">
        <v>0</v>
      </c>
      <c r="I178" s="31" t="e">
        <f>VLOOKUP(A178,'Synthèse des ventes 2022'!$A$1:$C$535,3,FALSE)</f>
        <v>#N/A</v>
      </c>
      <c r="J178">
        <v>0</v>
      </c>
      <c r="K178" s="6" t="str">
        <f>IF(H178="","",H178*L178)</f>
        <v/>
      </c>
      <c r="L178">
        <v>0</v>
      </c>
      <c r="N178">
        <v>1</v>
      </c>
      <c r="O178">
        <v>0</v>
      </c>
      <c r="P178" s="6" t="str">
        <f t="shared" si="8"/>
        <v/>
      </c>
      <c r="Q178">
        <v>1</v>
      </c>
      <c r="R178">
        <v>1</v>
      </c>
      <c r="S178">
        <v>1</v>
      </c>
      <c r="T178">
        <v>1</v>
      </c>
      <c r="U178">
        <v>1</v>
      </c>
    </row>
    <row r="179" spans="1:21" x14ac:dyDescent="0.25">
      <c r="A179" t="s">
        <v>938</v>
      </c>
      <c r="B179" t="s">
        <v>416</v>
      </c>
      <c r="C179" t="s">
        <v>939</v>
      </c>
      <c r="D179" t="s">
        <v>27</v>
      </c>
      <c r="F179">
        <v>0</v>
      </c>
      <c r="I179" s="31">
        <f>VLOOKUP(A179,'Synthèse des ventes 2022'!$A$1:$C$535,3,FALSE)</f>
        <v>274</v>
      </c>
      <c r="J179">
        <v>547.57000000000005</v>
      </c>
      <c r="K179" s="6">
        <f>VLOOKUP(A179,NOMENCLATURE!$B$2:$L$4000,11,FALSE)</f>
        <v>550.95500000000004</v>
      </c>
      <c r="L179">
        <v>0</v>
      </c>
      <c r="O179">
        <v>657.08</v>
      </c>
      <c r="P179" s="6">
        <f t="shared" si="8"/>
        <v>661.14600000000007</v>
      </c>
    </row>
    <row r="180" spans="1:21" x14ac:dyDescent="0.25">
      <c r="A180" t="s">
        <v>984</v>
      </c>
      <c r="B180" t="s">
        <v>28</v>
      </c>
      <c r="C180" t="s">
        <v>985</v>
      </c>
      <c r="D180" t="s">
        <v>27</v>
      </c>
      <c r="F180">
        <v>0</v>
      </c>
      <c r="I180" s="31">
        <f>VLOOKUP(A180,'Synthèse des ventes 2022'!$A$1:$C$535,3,FALSE)</f>
        <v>170</v>
      </c>
      <c r="J180">
        <v>949.78</v>
      </c>
      <c r="K180" s="6">
        <f>VLOOKUP(A180,NOMENCLATURE!$B$2:$L$4000,11,FALSE)</f>
        <v>909.68249999999989</v>
      </c>
      <c r="L180">
        <v>0</v>
      </c>
      <c r="O180" s="1">
        <v>1139.74</v>
      </c>
      <c r="P180" s="11">
        <f t="shared" si="8"/>
        <v>1091.6189999999999</v>
      </c>
      <c r="Q180">
        <v>1</v>
      </c>
      <c r="R180">
        <v>1</v>
      </c>
      <c r="S180">
        <v>1</v>
      </c>
      <c r="T180">
        <v>1</v>
      </c>
      <c r="U180">
        <v>1</v>
      </c>
    </row>
    <row r="181" spans="1:21" x14ac:dyDescent="0.25">
      <c r="A181" t="s">
        <v>986</v>
      </c>
      <c r="B181" t="s">
        <v>28</v>
      </c>
      <c r="C181" t="s">
        <v>987</v>
      </c>
      <c r="D181" t="s">
        <v>27</v>
      </c>
      <c r="F181">
        <v>0</v>
      </c>
      <c r="I181" s="31">
        <f>VLOOKUP(A181,'Synthèse des ventes 2022'!$A$1:$C$535,3,FALSE)</f>
        <v>379</v>
      </c>
      <c r="J181" s="1">
        <v>1197.78</v>
      </c>
      <c r="K181" s="11">
        <f>VLOOKUP(A181,NOMENCLATURE!$B$2:$L$4000,11,FALSE)</f>
        <v>1145.2945</v>
      </c>
      <c r="L181">
        <v>0</v>
      </c>
      <c r="O181" s="1">
        <v>1437.34</v>
      </c>
      <c r="P181" s="11">
        <f t="shared" si="8"/>
        <v>1374.3534</v>
      </c>
      <c r="Q181">
        <v>1</v>
      </c>
      <c r="R181">
        <v>1</v>
      </c>
      <c r="S181">
        <v>1</v>
      </c>
      <c r="T181">
        <v>1</v>
      </c>
      <c r="U181">
        <v>1</v>
      </c>
    </row>
    <row r="182" spans="1:21" x14ac:dyDescent="0.25">
      <c r="A182" t="s">
        <v>988</v>
      </c>
      <c r="B182" t="s">
        <v>28</v>
      </c>
      <c r="C182" t="s">
        <v>989</v>
      </c>
      <c r="D182" t="s">
        <v>27</v>
      </c>
      <c r="F182">
        <v>0</v>
      </c>
      <c r="I182" s="31">
        <f>VLOOKUP(A182,'Synthèse des ventes 2022'!$A$1:$C$535,3,FALSE)</f>
        <v>491</v>
      </c>
      <c r="J182" s="1">
        <v>1364.62</v>
      </c>
      <c r="K182" s="11">
        <f>VLOOKUP(A182,NOMENCLATURE!$B$2:$L$4000,11,FALSE)</f>
        <v>1302.9504999999999</v>
      </c>
      <c r="L182">
        <v>0</v>
      </c>
      <c r="O182" s="1">
        <v>1637.54</v>
      </c>
      <c r="P182" s="11">
        <f t="shared" si="8"/>
        <v>1563.5405999999998</v>
      </c>
      <c r="Q182">
        <v>1</v>
      </c>
      <c r="R182">
        <v>1</v>
      </c>
      <c r="S182">
        <v>1</v>
      </c>
      <c r="T182">
        <v>1</v>
      </c>
      <c r="U182">
        <v>1</v>
      </c>
    </row>
    <row r="183" spans="1:21" x14ac:dyDescent="0.25">
      <c r="A183" t="s">
        <v>990</v>
      </c>
      <c r="B183" t="s">
        <v>28</v>
      </c>
      <c r="C183" t="s">
        <v>991</v>
      </c>
      <c r="D183" t="s">
        <v>27</v>
      </c>
      <c r="F183">
        <v>0</v>
      </c>
      <c r="I183" s="31">
        <f>VLOOKUP(A183,'Synthèse des ventes 2022'!$A$1:$C$535,3,FALSE)</f>
        <v>307</v>
      </c>
      <c r="J183" s="1">
        <v>1718.08</v>
      </c>
      <c r="K183" s="11">
        <f>VLOOKUP(A183,NOMENCLATURE!$B$2:$L$4000,11,FALSE)</f>
        <v>1649.6420000000001</v>
      </c>
      <c r="L183">
        <v>0</v>
      </c>
      <c r="O183" s="1">
        <v>2061.6999999999998</v>
      </c>
      <c r="P183" s="11">
        <f t="shared" si="8"/>
        <v>1979.5704000000001</v>
      </c>
      <c r="Q183">
        <v>1</v>
      </c>
      <c r="R183">
        <v>1</v>
      </c>
      <c r="S183">
        <v>1</v>
      </c>
      <c r="T183">
        <v>1</v>
      </c>
    </row>
    <row r="184" spans="1:21" x14ac:dyDescent="0.25">
      <c r="A184" t="s">
        <v>992</v>
      </c>
      <c r="B184" t="s">
        <v>28</v>
      </c>
      <c r="C184" t="s">
        <v>993</v>
      </c>
      <c r="D184" t="s">
        <v>27</v>
      </c>
      <c r="F184">
        <v>0</v>
      </c>
      <c r="I184" s="31">
        <f>VLOOKUP(A184,'Synthèse des ventes 2022'!$A$1:$C$535,3,FALSE)</f>
        <v>144</v>
      </c>
      <c r="J184" s="1">
        <v>1811.11</v>
      </c>
      <c r="K184" s="11">
        <f>VLOOKUP(A184,NOMENCLATURE!$B$2:$L$4000,11,FALSE)</f>
        <v>1737.7190000000001</v>
      </c>
      <c r="L184">
        <v>0</v>
      </c>
      <c r="O184" s="1">
        <v>2173.33</v>
      </c>
      <c r="P184" s="11">
        <f t="shared" si="8"/>
        <v>2085.2628</v>
      </c>
      <c r="Q184">
        <v>1</v>
      </c>
      <c r="R184">
        <v>1</v>
      </c>
      <c r="S184">
        <v>1</v>
      </c>
      <c r="T184">
        <v>1</v>
      </c>
      <c r="U184">
        <v>1</v>
      </c>
    </row>
    <row r="185" spans="1:21" x14ac:dyDescent="0.25">
      <c r="A185" t="s">
        <v>994</v>
      </c>
      <c r="B185" t="s">
        <v>28</v>
      </c>
      <c r="C185" t="s">
        <v>995</v>
      </c>
      <c r="D185" t="s">
        <v>27</v>
      </c>
      <c r="F185">
        <v>0</v>
      </c>
      <c r="I185" s="31">
        <f>VLOOKUP(A185,'Synthèse des ventes 2022'!$A$1:$C$535,3,FALSE)</f>
        <v>110</v>
      </c>
      <c r="J185" s="1">
        <v>2236.92</v>
      </c>
      <c r="K185" s="11">
        <f>VLOOKUP(A185,NOMENCLATURE!$B$2:$L$4000,11,FALSE)</f>
        <v>2152.6124999999997</v>
      </c>
      <c r="L185">
        <v>0</v>
      </c>
      <c r="O185" s="1">
        <v>2684.3</v>
      </c>
      <c r="P185" s="11">
        <f t="shared" si="8"/>
        <v>2583.1349999999998</v>
      </c>
      <c r="Q185">
        <v>1</v>
      </c>
      <c r="R185">
        <v>1</v>
      </c>
      <c r="S185">
        <v>1</v>
      </c>
      <c r="T185">
        <v>1</v>
      </c>
      <c r="U185">
        <v>1</v>
      </c>
    </row>
    <row r="186" spans="1:21" x14ac:dyDescent="0.25">
      <c r="A186" t="s">
        <v>996</v>
      </c>
      <c r="B186" t="s">
        <v>28</v>
      </c>
      <c r="C186" t="s">
        <v>997</v>
      </c>
      <c r="D186" t="s">
        <v>27</v>
      </c>
      <c r="F186">
        <v>0</v>
      </c>
      <c r="I186" s="31">
        <f>VLOOKUP(A186,'Synthèse des ventes 2022'!$A$1:$C$535,3,FALSE)</f>
        <v>50</v>
      </c>
      <c r="J186" s="1">
        <v>2329.94</v>
      </c>
      <c r="K186" s="11">
        <f>VLOOKUP(A186,NOMENCLATURE!$B$2:$L$4000,11,FALSE)</f>
        <v>2240.6895</v>
      </c>
      <c r="L186">
        <v>0</v>
      </c>
      <c r="O186" s="1">
        <v>2795.93</v>
      </c>
      <c r="P186" s="11">
        <f t="shared" si="8"/>
        <v>2688.8273999999997</v>
      </c>
      <c r="Q186">
        <v>1</v>
      </c>
      <c r="R186">
        <v>1</v>
      </c>
      <c r="S186">
        <v>1</v>
      </c>
      <c r="T186">
        <v>1</v>
      </c>
      <c r="U186">
        <v>1</v>
      </c>
    </row>
    <row r="187" spans="1:21" x14ac:dyDescent="0.25">
      <c r="A187" t="s">
        <v>998</v>
      </c>
      <c r="B187" t="s">
        <v>28</v>
      </c>
      <c r="C187" t="s">
        <v>999</v>
      </c>
      <c r="D187" t="s">
        <v>27</v>
      </c>
      <c r="F187">
        <v>0</v>
      </c>
      <c r="I187" s="31">
        <f>VLOOKUP(A187,'Synthèse des ventes 2022'!$A$1:$C$535,3,FALSE)</f>
        <v>73</v>
      </c>
      <c r="J187" s="1">
        <v>2535.77</v>
      </c>
      <c r="K187" s="11">
        <f>VLOOKUP(A187,NOMENCLATURE!$B$2:$L$4000,11,FALSE)</f>
        <v>2448.2365</v>
      </c>
      <c r="L187">
        <v>0</v>
      </c>
      <c r="O187" s="1">
        <v>3042.92</v>
      </c>
      <c r="P187" s="11">
        <f t="shared" si="8"/>
        <v>2937.8838000000001</v>
      </c>
      <c r="Q187">
        <v>1</v>
      </c>
      <c r="R187">
        <v>1</v>
      </c>
      <c r="S187">
        <v>1</v>
      </c>
      <c r="T187">
        <v>1</v>
      </c>
      <c r="U187">
        <v>1</v>
      </c>
    </row>
    <row r="188" spans="1:21" x14ac:dyDescent="0.25">
      <c r="A188" t="s">
        <v>1000</v>
      </c>
      <c r="B188" t="s">
        <v>28</v>
      </c>
      <c r="C188" t="s">
        <v>1001</v>
      </c>
      <c r="D188" t="s">
        <v>27</v>
      </c>
      <c r="F188">
        <v>0</v>
      </c>
      <c r="I188" s="31">
        <f>VLOOKUP(A188,'Synthèse des ventes 2022'!$A$1:$C$535,3,FALSE)</f>
        <v>31</v>
      </c>
      <c r="J188" s="1">
        <v>3060.4</v>
      </c>
      <c r="K188" s="11">
        <f>VLOOKUP(A188,NOMENCLATURE!$B$2:$L$4000,11,FALSE)</f>
        <v>2936.2154999999998</v>
      </c>
      <c r="L188">
        <v>0</v>
      </c>
      <c r="O188" s="1">
        <v>3672.48</v>
      </c>
      <c r="P188" s="11">
        <f t="shared" si="8"/>
        <v>3523.4585999999995</v>
      </c>
      <c r="Q188">
        <v>1</v>
      </c>
      <c r="R188">
        <v>1</v>
      </c>
      <c r="S188">
        <v>1</v>
      </c>
      <c r="T188">
        <v>1</v>
      </c>
      <c r="U188">
        <v>1</v>
      </c>
    </row>
    <row r="189" spans="1:21" x14ac:dyDescent="0.25">
      <c r="A189" t="s">
        <v>1002</v>
      </c>
      <c r="B189" t="s">
        <v>28</v>
      </c>
      <c r="C189" t="s">
        <v>1003</v>
      </c>
      <c r="D189" t="s">
        <v>27</v>
      </c>
      <c r="F189">
        <v>0</v>
      </c>
      <c r="I189" s="31">
        <f>VLOOKUP(A189,'Synthèse des ventes 2022'!$A$1:$C$535,3,FALSE)</f>
        <v>12</v>
      </c>
      <c r="J189" s="1">
        <v>3577.03</v>
      </c>
      <c r="K189" s="11">
        <f>VLOOKUP(A189,NOMENCLATURE!$B$2:$L$4000,11,FALSE)</f>
        <v>3392.3549999999996</v>
      </c>
      <c r="L189">
        <v>0</v>
      </c>
      <c r="O189" s="1">
        <v>4292.4399999999996</v>
      </c>
      <c r="P189" s="11">
        <f t="shared" si="8"/>
        <v>4070.8259999999991</v>
      </c>
      <c r="Q189">
        <v>1</v>
      </c>
      <c r="R189">
        <v>1</v>
      </c>
      <c r="S189">
        <v>1</v>
      </c>
      <c r="T189">
        <v>1</v>
      </c>
      <c r="U189">
        <v>1</v>
      </c>
    </row>
    <row r="190" spans="1:21" x14ac:dyDescent="0.25">
      <c r="A190" t="s">
        <v>1004</v>
      </c>
      <c r="B190" t="s">
        <v>28</v>
      </c>
      <c r="C190" t="s">
        <v>1005</v>
      </c>
      <c r="D190" t="s">
        <v>27</v>
      </c>
      <c r="F190">
        <v>0</v>
      </c>
      <c r="I190" s="31">
        <f>VLOOKUP(A190,'Synthèse des ventes 2022'!$A$1:$C$535,3,FALSE)</f>
        <v>13</v>
      </c>
      <c r="J190" s="1">
        <v>4054.75</v>
      </c>
      <c r="K190" s="11">
        <f>VLOOKUP(A190,NOMENCLATURE!$B$2:$L$4000,11,FALSE)</f>
        <v>3846.9120000000003</v>
      </c>
      <c r="L190">
        <v>0</v>
      </c>
      <c r="O190" s="1">
        <v>4865.7</v>
      </c>
      <c r="P190" s="11">
        <f t="shared" si="8"/>
        <v>4616.2943999999998</v>
      </c>
      <c r="Q190">
        <v>1</v>
      </c>
      <c r="R190">
        <v>1</v>
      </c>
      <c r="S190">
        <v>1</v>
      </c>
      <c r="T190">
        <v>1</v>
      </c>
      <c r="U190">
        <v>1</v>
      </c>
    </row>
    <row r="191" spans="1:21" x14ac:dyDescent="0.25">
      <c r="A191" t="s">
        <v>1006</v>
      </c>
      <c r="B191" t="s">
        <v>28</v>
      </c>
      <c r="C191" t="s">
        <v>1007</v>
      </c>
      <c r="D191" t="s">
        <v>27</v>
      </c>
      <c r="F191">
        <v>0</v>
      </c>
      <c r="I191" s="31">
        <f>VLOOKUP(A191,'Synthèse des ventes 2022'!$A$1:$C$535,3,FALSE)</f>
        <v>1</v>
      </c>
      <c r="J191" s="1">
        <v>4240.8</v>
      </c>
      <c r="K191" s="11">
        <f>VLOOKUP(A191,NOMENCLATURE!$B$2:$L$4000,11,FALSE)</f>
        <v>3998.3609999999999</v>
      </c>
      <c r="L191">
        <v>0</v>
      </c>
      <c r="O191" s="1">
        <v>5088.96</v>
      </c>
      <c r="P191" s="11">
        <f t="shared" si="8"/>
        <v>4798.0331999999999</v>
      </c>
      <c r="Q191">
        <v>1</v>
      </c>
      <c r="R191">
        <v>1</v>
      </c>
      <c r="S191">
        <v>1</v>
      </c>
      <c r="T191">
        <v>1</v>
      </c>
      <c r="U191">
        <v>1</v>
      </c>
    </row>
    <row r="192" spans="1:21" x14ac:dyDescent="0.25">
      <c r="A192" t="s">
        <v>1008</v>
      </c>
      <c r="B192" t="s">
        <v>28</v>
      </c>
      <c r="C192" t="s">
        <v>1009</v>
      </c>
      <c r="D192" t="s">
        <v>27</v>
      </c>
      <c r="F192">
        <v>0</v>
      </c>
      <c r="I192" s="31">
        <f>VLOOKUP(A192,'Synthèse des ventes 2022'!$A$1:$C$535,3,FALSE)</f>
        <v>3</v>
      </c>
      <c r="J192" s="1">
        <v>4409.95</v>
      </c>
      <c r="K192" s="11">
        <f>VLOOKUP(A192,NOMENCLATURE!$B$2:$L$4000,11,FALSE)</f>
        <v>4182.9120000000003</v>
      </c>
      <c r="L192">
        <v>0</v>
      </c>
      <c r="O192" s="1">
        <v>5291.94</v>
      </c>
      <c r="P192" s="11">
        <f t="shared" si="8"/>
        <v>5019.4944000000005</v>
      </c>
      <c r="Q192">
        <v>1</v>
      </c>
      <c r="R192">
        <v>1</v>
      </c>
      <c r="S192">
        <v>1</v>
      </c>
      <c r="T192">
        <v>1</v>
      </c>
      <c r="U192">
        <v>1</v>
      </c>
    </row>
    <row r="193" spans="1:21" x14ac:dyDescent="0.25">
      <c r="A193" t="s">
        <v>1034</v>
      </c>
      <c r="B193" t="s">
        <v>43</v>
      </c>
      <c r="C193" t="s">
        <v>1035</v>
      </c>
      <c r="D193" t="s">
        <v>27</v>
      </c>
      <c r="F193">
        <v>0</v>
      </c>
      <c r="I193" s="31">
        <f>VLOOKUP(A193,'Synthèse des ventes 2022'!$A$1:$C$535,3,FALSE)</f>
        <v>2</v>
      </c>
      <c r="J193">
        <v>484.84</v>
      </c>
      <c r="K193" s="6">
        <v>484.84</v>
      </c>
      <c r="L193">
        <v>0</v>
      </c>
      <c r="O193">
        <v>581.80999999999995</v>
      </c>
      <c r="P193" s="6">
        <f t="shared" si="8"/>
        <v>581.80799999999999</v>
      </c>
      <c r="Q193">
        <v>1</v>
      </c>
      <c r="R193">
        <v>1</v>
      </c>
      <c r="S193">
        <v>1</v>
      </c>
      <c r="T193">
        <v>1</v>
      </c>
    </row>
    <row r="194" spans="1:21" x14ac:dyDescent="0.25">
      <c r="A194" t="s">
        <v>1046</v>
      </c>
      <c r="B194" t="s">
        <v>28</v>
      </c>
      <c r="C194" t="s">
        <v>1047</v>
      </c>
      <c r="D194" t="s">
        <v>27</v>
      </c>
      <c r="F194">
        <v>0</v>
      </c>
      <c r="I194" s="31">
        <f>VLOOKUP(A194,'Synthèse des ventes 2022'!$A$1:$C$535,3,FALSE)</f>
        <v>16</v>
      </c>
      <c r="J194" s="1">
        <v>1792.82</v>
      </c>
      <c r="K194" s="11">
        <f>VLOOKUP(A194,NOMENCLATURE!$B$2:$L$4000,11,FALSE)</f>
        <v>1705.6739999999998</v>
      </c>
      <c r="L194">
        <v>0</v>
      </c>
      <c r="O194" s="1">
        <v>2151.38</v>
      </c>
      <c r="P194" s="11">
        <f t="shared" si="8"/>
        <v>2046.8087999999996</v>
      </c>
      <c r="Q194">
        <v>1</v>
      </c>
      <c r="R194">
        <v>1</v>
      </c>
      <c r="S194">
        <v>1</v>
      </c>
      <c r="T194">
        <v>1</v>
      </c>
      <c r="U194">
        <v>1</v>
      </c>
    </row>
    <row r="195" spans="1:21" x14ac:dyDescent="0.25">
      <c r="A195" t="s">
        <v>1052</v>
      </c>
      <c r="B195" t="s">
        <v>416</v>
      </c>
      <c r="C195" t="s">
        <v>1053</v>
      </c>
      <c r="D195" t="s">
        <v>27</v>
      </c>
      <c r="F195">
        <v>0</v>
      </c>
      <c r="I195" s="31">
        <f>VLOOKUP(A195,'Synthèse des ventes 2022'!$A$1:$C$535,3,FALSE)</f>
        <v>208</v>
      </c>
      <c r="J195">
        <v>12.14</v>
      </c>
      <c r="K195" s="6">
        <f>VLOOKUP(A195,NOMENCLATURE!$B$2:$L$4000,11,FALSE)</f>
        <v>12.498419999999999</v>
      </c>
      <c r="L195">
        <v>0</v>
      </c>
      <c r="O195">
        <v>14.57</v>
      </c>
      <c r="P195" s="6">
        <f t="shared" ref="P195:P258" si="9">IF(K195="","",K195*1.2)</f>
        <v>14.998103999999998</v>
      </c>
    </row>
    <row r="196" spans="1:21" x14ac:dyDescent="0.25">
      <c r="A196" t="s">
        <v>1054</v>
      </c>
      <c r="B196" t="s">
        <v>416</v>
      </c>
      <c r="C196" t="s">
        <v>1055</v>
      </c>
      <c r="D196" t="s">
        <v>27</v>
      </c>
      <c r="F196">
        <v>0</v>
      </c>
      <c r="I196" s="31">
        <f>VLOOKUP(A196,'Synthèse des ventes 2022'!$A$1:$C$535,3,FALSE)</f>
        <v>78</v>
      </c>
      <c r="J196">
        <v>9.31</v>
      </c>
      <c r="K196" s="6">
        <f>VLOOKUP(A196,NOMENCLATURE!$B$2:$L$4000,11,FALSE)</f>
        <v>9.6559000000000008</v>
      </c>
      <c r="L196">
        <v>0</v>
      </c>
      <c r="O196">
        <v>11.17</v>
      </c>
      <c r="P196" s="6">
        <f t="shared" si="9"/>
        <v>11.58708</v>
      </c>
    </row>
    <row r="197" spans="1:21" x14ac:dyDescent="0.25">
      <c r="A197" t="s">
        <v>1072</v>
      </c>
      <c r="B197" t="s">
        <v>28</v>
      </c>
      <c r="C197" t="s">
        <v>1073</v>
      </c>
      <c r="D197" t="s">
        <v>27</v>
      </c>
      <c r="F197">
        <v>0</v>
      </c>
      <c r="I197" s="31">
        <f>VLOOKUP(A197,'Synthèse des ventes 2022'!$A$1:$C$535,3,FALSE)</f>
        <v>11</v>
      </c>
      <c r="J197" s="1">
        <v>3090.22</v>
      </c>
      <c r="K197" s="11">
        <f>VLOOKUP(A197,NOMENCLATURE!$B$2:$L$4000,11,FALSE)</f>
        <v>2929.6194999999998</v>
      </c>
      <c r="L197">
        <v>0</v>
      </c>
      <c r="O197" s="1">
        <v>3708.26</v>
      </c>
      <c r="P197" s="11">
        <f t="shared" si="9"/>
        <v>3515.5433999999996</v>
      </c>
      <c r="Q197">
        <v>1</v>
      </c>
      <c r="R197">
        <v>1</v>
      </c>
      <c r="S197">
        <v>1</v>
      </c>
      <c r="T197">
        <v>1</v>
      </c>
      <c r="U197">
        <v>1</v>
      </c>
    </row>
    <row r="198" spans="1:21" x14ac:dyDescent="0.25">
      <c r="A198" t="s">
        <v>1074</v>
      </c>
      <c r="B198" t="s">
        <v>28</v>
      </c>
      <c r="C198" t="s">
        <v>1075</v>
      </c>
      <c r="D198" t="s">
        <v>27</v>
      </c>
      <c r="F198">
        <v>0</v>
      </c>
      <c r="I198" s="31">
        <f>VLOOKUP(A198,'Synthèse des ventes 2022'!$A$1:$C$535,3,FALSE)</f>
        <v>1</v>
      </c>
      <c r="J198" s="1">
        <v>1571.56</v>
      </c>
      <c r="K198" s="11">
        <f>VLOOKUP(A198,NOMENCLATURE!$B$2:$L$4000,11,FALSE)</f>
        <v>1492.9299999999998</v>
      </c>
      <c r="L198">
        <v>0</v>
      </c>
      <c r="O198" s="1">
        <v>1885.87</v>
      </c>
      <c r="P198" s="11">
        <f t="shared" si="9"/>
        <v>1791.5159999999998</v>
      </c>
      <c r="Q198">
        <v>1</v>
      </c>
      <c r="R198">
        <v>1</v>
      </c>
      <c r="S198">
        <v>1</v>
      </c>
      <c r="T198">
        <v>1</v>
      </c>
      <c r="U198">
        <v>1</v>
      </c>
    </row>
    <row r="199" spans="1:21" x14ac:dyDescent="0.25">
      <c r="A199" t="s">
        <v>1096</v>
      </c>
      <c r="B199" t="s">
        <v>416</v>
      </c>
      <c r="C199" t="s">
        <v>1097</v>
      </c>
      <c r="D199" t="s">
        <v>27</v>
      </c>
      <c r="F199">
        <v>156.52000000000001</v>
      </c>
      <c r="I199" s="31">
        <f>VLOOKUP(A199,'Synthèse des ventes 2022'!$A$1:$C$535,3,FALSE)</f>
        <v>7</v>
      </c>
      <c r="J199">
        <v>425</v>
      </c>
      <c r="K199" s="6">
        <f>VLOOKUP(A199,NOMENCLATURE!$B$2:$L$4923,11,FALSE)</f>
        <v>242.26049999999998</v>
      </c>
      <c r="L199">
        <v>2.7153079</v>
      </c>
      <c r="O199">
        <v>510</v>
      </c>
      <c r="P199" s="6">
        <f t="shared" si="9"/>
        <v>290.71259999999995</v>
      </c>
    </row>
    <row r="200" spans="1:21" x14ac:dyDescent="0.25">
      <c r="A200" t="s">
        <v>1130</v>
      </c>
      <c r="B200" t="s">
        <v>416</v>
      </c>
      <c r="C200" t="s">
        <v>1131</v>
      </c>
      <c r="D200" t="s">
        <v>27</v>
      </c>
      <c r="F200">
        <v>679.54</v>
      </c>
      <c r="I200" s="31">
        <f>VLOOKUP(A200,'Synthèse des ventes 2022'!$A$1:$C$535,3,FALSE)</f>
        <v>226</v>
      </c>
      <c r="J200" s="1">
        <v>1025</v>
      </c>
      <c r="K200" s="11">
        <f>VLOOKUP(A200,NOMENCLATURE!$B$2:$L$4000,11,FALSE)</f>
        <v>1082.0232100069998</v>
      </c>
      <c r="L200">
        <v>1.5083732999999999</v>
      </c>
      <c r="O200" s="1">
        <v>1230</v>
      </c>
      <c r="P200" s="11">
        <f t="shared" si="9"/>
        <v>1298.4278520083997</v>
      </c>
    </row>
    <row r="201" spans="1:21" x14ac:dyDescent="0.25">
      <c r="A201" t="s">
        <v>1150</v>
      </c>
      <c r="B201" t="s">
        <v>416</v>
      </c>
      <c r="C201" t="s">
        <v>1151</v>
      </c>
      <c r="D201" t="s">
        <v>27</v>
      </c>
      <c r="F201">
        <v>0</v>
      </c>
      <c r="I201" s="31">
        <f>VLOOKUP(A201,'Synthèse des ventes 2022'!$A$1:$C$535,3,FALSE)</f>
        <v>51</v>
      </c>
      <c r="J201">
        <v>999.42</v>
      </c>
      <c r="K201" s="6">
        <f>VLOOKUP(A201,NOMENCLATURE!$B$2:$L$4000,11,FALSE)</f>
        <v>1003.32525</v>
      </c>
      <c r="L201">
        <v>0</v>
      </c>
      <c r="O201" s="1">
        <v>1199.3</v>
      </c>
      <c r="P201" s="11">
        <f t="shared" si="9"/>
        <v>1203.9902999999999</v>
      </c>
    </row>
    <row r="202" spans="1:21" x14ac:dyDescent="0.25">
      <c r="A202" t="s">
        <v>1152</v>
      </c>
      <c r="B202" t="s">
        <v>416</v>
      </c>
      <c r="C202" t="s">
        <v>1153</v>
      </c>
      <c r="D202" t="s">
        <v>27</v>
      </c>
      <c r="F202">
        <v>664.36</v>
      </c>
      <c r="I202" s="31">
        <f>VLOOKUP(A202,'Synthèse des ventes 2022'!$A$1:$C$535,3,FALSE)</f>
        <v>50</v>
      </c>
      <c r="J202" s="1">
        <v>1031.75</v>
      </c>
      <c r="K202" s="11">
        <f>VLOOKUP(A202,NOMENCLATURE!$B$2:$L$4000,11,FALSE)</f>
        <v>1056.8569100069997</v>
      </c>
      <c r="L202">
        <v>1.5529983999999999</v>
      </c>
      <c r="O202" s="1">
        <v>1238.0999999999999</v>
      </c>
      <c r="P202" s="11">
        <f t="shared" si="9"/>
        <v>1268.2282920083996</v>
      </c>
    </row>
    <row r="203" spans="1:21" x14ac:dyDescent="0.25">
      <c r="A203" t="s">
        <v>1154</v>
      </c>
      <c r="B203" t="s">
        <v>416</v>
      </c>
      <c r="C203" t="s">
        <v>1155</v>
      </c>
      <c r="D203" t="s">
        <v>27</v>
      </c>
      <c r="F203">
        <v>714.7</v>
      </c>
      <c r="I203" s="31">
        <f>VLOOKUP(A203,'Synthèse des ventes 2022'!$A$1:$C$535,3,FALSE)</f>
        <v>78</v>
      </c>
      <c r="J203" s="1">
        <v>1089.19</v>
      </c>
      <c r="K203" s="11">
        <f>VLOOKUP(A203,NOMENCLATURE!$B$2:$L$4000,11,FALSE)</f>
        <v>1136.765810007</v>
      </c>
      <c r="L203">
        <v>1.5239821</v>
      </c>
      <c r="O203" s="1">
        <v>1307.03</v>
      </c>
      <c r="P203" s="11">
        <f t="shared" si="9"/>
        <v>1364.1189720084001</v>
      </c>
    </row>
    <row r="204" spans="1:21" x14ac:dyDescent="0.25">
      <c r="A204" t="s">
        <v>1156</v>
      </c>
      <c r="B204" t="s">
        <v>416</v>
      </c>
      <c r="C204" t="s">
        <v>1157</v>
      </c>
      <c r="D204" t="s">
        <v>27</v>
      </c>
      <c r="F204">
        <v>772.77</v>
      </c>
      <c r="I204" s="31">
        <f>VLOOKUP(A204,'Synthèse des ventes 2022'!$A$1:$C$535,3,FALSE)</f>
        <v>82</v>
      </c>
      <c r="J204" s="1">
        <v>1165.05</v>
      </c>
      <c r="K204" s="11">
        <f>VLOOKUP(A204,NOMENCLATURE!$B$2:$L$4000,11,FALSE)</f>
        <v>1209.8451599949399</v>
      </c>
      <c r="L204">
        <v>1.5076284</v>
      </c>
      <c r="O204" s="1">
        <v>1398.06</v>
      </c>
      <c r="P204" s="11">
        <f t="shared" si="9"/>
        <v>1451.8141919939278</v>
      </c>
    </row>
    <row r="205" spans="1:21" x14ac:dyDescent="0.25">
      <c r="A205" t="s">
        <v>1158</v>
      </c>
      <c r="B205" t="s">
        <v>416</v>
      </c>
      <c r="C205" t="s">
        <v>1159</v>
      </c>
      <c r="D205" t="s">
        <v>27</v>
      </c>
      <c r="F205">
        <v>777.18</v>
      </c>
      <c r="I205" s="31">
        <f>VLOOKUP(A205,'Synthèse des ventes 2022'!$A$1:$C$535,3,FALSE)</f>
        <v>292</v>
      </c>
      <c r="J205" s="1">
        <v>1170.05</v>
      </c>
      <c r="K205" s="11">
        <f>VLOOKUP(A205,NOMENCLATURE!$B$2:$L$4000,11,FALSE)</f>
        <v>1222.3022599949402</v>
      </c>
      <c r="L205">
        <v>1.5055071</v>
      </c>
      <c r="O205" s="1">
        <v>1404.06</v>
      </c>
      <c r="P205" s="11">
        <f t="shared" si="9"/>
        <v>1466.7627119939282</v>
      </c>
    </row>
    <row r="206" spans="1:21" x14ac:dyDescent="0.25">
      <c r="A206" t="s">
        <v>1164</v>
      </c>
      <c r="B206" t="s">
        <v>416</v>
      </c>
      <c r="C206" t="s">
        <v>1165</v>
      </c>
      <c r="D206" t="s">
        <v>27</v>
      </c>
      <c r="F206">
        <v>811.46</v>
      </c>
      <c r="I206" s="31">
        <f>VLOOKUP(A206,'Synthèse des ventes 2022'!$A$1:$C$535,3,FALSE)</f>
        <v>257</v>
      </c>
      <c r="J206" s="1">
        <v>1216.55</v>
      </c>
      <c r="K206" s="11">
        <f>VLOOKUP(A206,NOMENCLATURE!$B$2:$L$4000,11,FALSE)</f>
        <v>1283.7712599949398</v>
      </c>
      <c r="L206">
        <v>1.4992113</v>
      </c>
      <c r="O206" s="1">
        <v>1459.86</v>
      </c>
      <c r="P206" s="11">
        <f t="shared" si="9"/>
        <v>1540.5255119939277</v>
      </c>
    </row>
    <row r="207" spans="1:21" x14ac:dyDescent="0.25">
      <c r="A207" t="s">
        <v>1166</v>
      </c>
      <c r="B207" t="s">
        <v>416</v>
      </c>
      <c r="C207" t="s">
        <v>1167</v>
      </c>
      <c r="D207" t="s">
        <v>27</v>
      </c>
      <c r="F207">
        <v>949.69</v>
      </c>
      <c r="I207" s="31">
        <f>VLOOKUP(A207,'Synthèse des ventes 2022'!$A$1:$C$535,3,FALSE)</f>
        <v>56</v>
      </c>
      <c r="J207" s="1">
        <v>1413.66</v>
      </c>
      <c r="K207" s="11">
        <f>VLOOKUP(A207,NOMENCLATURE!$B$2:$L$4000,11,FALSE)</f>
        <v>1509.2881900589703</v>
      </c>
      <c r="L207">
        <v>1.4885489000000001</v>
      </c>
      <c r="O207" s="1">
        <v>1696.39</v>
      </c>
      <c r="P207" s="11">
        <f t="shared" si="9"/>
        <v>1811.1458280707643</v>
      </c>
    </row>
    <row r="208" spans="1:21" x14ac:dyDescent="0.25">
      <c r="A208" t="s">
        <v>1196</v>
      </c>
      <c r="B208" t="s">
        <v>416</v>
      </c>
      <c r="C208" t="s">
        <v>1197</v>
      </c>
      <c r="D208" t="s">
        <v>27</v>
      </c>
      <c r="F208">
        <v>823.96</v>
      </c>
      <c r="I208" s="31">
        <f>VLOOKUP(A208,'Synthèse des ventes 2022'!$A$1:$C$535,3,FALSE)</f>
        <v>5</v>
      </c>
      <c r="J208" s="1">
        <v>1240.22</v>
      </c>
      <c r="K208" s="11">
        <f>VLOOKUP(A208,NOMENCLATURE!$B$2:$L$4000,11,FALSE)</f>
        <v>1293.5522599949402</v>
      </c>
      <c r="L208">
        <v>1.5051943999999999</v>
      </c>
      <c r="O208" s="1">
        <v>1488.26</v>
      </c>
      <c r="P208" s="11">
        <f t="shared" si="9"/>
        <v>1552.2627119939282</v>
      </c>
    </row>
    <row r="209" spans="1:21" x14ac:dyDescent="0.25">
      <c r="A209" t="s">
        <v>1198</v>
      </c>
      <c r="B209" t="s">
        <v>416</v>
      </c>
      <c r="C209" t="s">
        <v>1199</v>
      </c>
      <c r="D209" t="s">
        <v>27</v>
      </c>
      <c r="F209">
        <v>705.04</v>
      </c>
      <c r="I209" s="31">
        <f>VLOOKUP(A209,'Synthèse des ventes 2022'!$A$1:$C$535,3,FALSE)</f>
        <v>9</v>
      </c>
      <c r="J209" s="1">
        <v>1078.8499999999999</v>
      </c>
      <c r="K209" s="11">
        <f>VLOOKUP(A209,NOMENCLATURE!$B$2:$L$4000,11,FALSE)</f>
        <v>1120.2732100069998</v>
      </c>
      <c r="L209">
        <v>1.5301969</v>
      </c>
      <c r="O209" s="1">
        <v>1294.6199999999999</v>
      </c>
      <c r="P209" s="11">
        <f t="shared" si="9"/>
        <v>1344.3278520083998</v>
      </c>
    </row>
    <row r="210" spans="1:21" x14ac:dyDescent="0.25">
      <c r="A210" t="s">
        <v>1200</v>
      </c>
      <c r="B210" t="s">
        <v>416</v>
      </c>
      <c r="C210" t="s">
        <v>1201</v>
      </c>
      <c r="D210" t="s">
        <v>27</v>
      </c>
      <c r="F210">
        <v>803.86</v>
      </c>
      <c r="I210" s="31">
        <f>VLOOKUP(A210,'Synthèse des ventes 2022'!$A$1:$C$535,3,FALSE)</f>
        <v>11</v>
      </c>
      <c r="J210" s="1">
        <v>1210.97</v>
      </c>
      <c r="K210" s="11">
        <f>VLOOKUP(A210,NOMENCLATURE!$B$2:$L$4000,11,FALSE)</f>
        <v>1264.0322599949402</v>
      </c>
      <c r="L210">
        <v>1.5064439000000001</v>
      </c>
      <c r="O210" s="1">
        <v>1453.16</v>
      </c>
      <c r="P210" s="11">
        <f t="shared" si="9"/>
        <v>1516.8387119939282</v>
      </c>
    </row>
    <row r="211" spans="1:21" x14ac:dyDescent="0.25">
      <c r="A211" t="s">
        <v>1202</v>
      </c>
      <c r="B211" t="s">
        <v>416</v>
      </c>
      <c r="C211" t="s">
        <v>1203</v>
      </c>
      <c r="D211" t="s">
        <v>27</v>
      </c>
      <c r="F211">
        <v>832.27</v>
      </c>
      <c r="I211" s="31">
        <f>VLOOKUP(A211,'Synthèse des ventes 2022'!$A$1:$C$535,3,FALSE)</f>
        <v>18</v>
      </c>
      <c r="J211" s="1">
        <v>1249.56</v>
      </c>
      <c r="K211" s="11">
        <f>VLOOKUP(A211,NOMENCLATURE!$B$2:$L$4000,11,FALSE)</f>
        <v>1312.9732599949398</v>
      </c>
      <c r="L211">
        <v>1.5013878000000001</v>
      </c>
      <c r="O211" s="1">
        <v>1499.47</v>
      </c>
      <c r="P211" s="11">
        <f t="shared" si="9"/>
        <v>1575.5679119939277</v>
      </c>
    </row>
    <row r="212" spans="1:21" x14ac:dyDescent="0.25">
      <c r="A212" t="s">
        <v>1204</v>
      </c>
      <c r="B212" t="s">
        <v>416</v>
      </c>
      <c r="C212" t="s">
        <v>1205</v>
      </c>
      <c r="D212" t="s">
        <v>27</v>
      </c>
      <c r="F212">
        <v>852.27</v>
      </c>
      <c r="I212" s="31">
        <f>VLOOKUP(A212,'Synthèse des ventes 2022'!$A$1:$C$535,3,FALSE)</f>
        <v>9</v>
      </c>
      <c r="J212" s="1">
        <v>1279.56</v>
      </c>
      <c r="K212" s="11">
        <f>VLOOKUP(A212,NOMENCLATURE!$B$2:$L$4000,11,FALSE)</f>
        <v>1342.9732599949402</v>
      </c>
      <c r="L212">
        <v>1.5013551999999999</v>
      </c>
      <c r="O212" s="1">
        <v>1535.47</v>
      </c>
      <c r="P212" s="11">
        <f t="shared" si="9"/>
        <v>1611.5679119939282</v>
      </c>
    </row>
    <row r="213" spans="1:21" x14ac:dyDescent="0.25">
      <c r="A213" t="s">
        <v>1206</v>
      </c>
      <c r="B213" t="s">
        <v>416</v>
      </c>
      <c r="C213" t="s">
        <v>1207</v>
      </c>
      <c r="D213" t="s">
        <v>27</v>
      </c>
      <c r="F213">
        <v>976.24</v>
      </c>
      <c r="I213" s="31">
        <f>VLOOKUP(A213,'Synthèse des ventes 2022'!$A$1:$C$535,3,FALSE)</f>
        <v>8</v>
      </c>
      <c r="J213" s="1">
        <v>1453.48</v>
      </c>
      <c r="K213" s="11">
        <f>VLOOKUP(A213,NOMENCLATURE!$B$2:$L$4000,11,FALSE)</f>
        <v>1551.2881900589703</v>
      </c>
      <c r="L213">
        <v>1.4888551999999999</v>
      </c>
      <c r="O213" s="1">
        <v>1744.18</v>
      </c>
      <c r="P213" s="11">
        <f t="shared" si="9"/>
        <v>1861.5458280707642</v>
      </c>
    </row>
    <row r="214" spans="1:21" x14ac:dyDescent="0.25">
      <c r="A214" t="s">
        <v>1208</v>
      </c>
      <c r="B214" t="s">
        <v>416</v>
      </c>
      <c r="C214" t="s">
        <v>1209</v>
      </c>
      <c r="D214" t="s">
        <v>27</v>
      </c>
      <c r="F214">
        <v>984.26</v>
      </c>
      <c r="I214" s="31">
        <f>VLOOKUP(A214,'Synthèse des ventes 2022'!$A$1:$C$535,3,FALSE)</f>
        <v>3</v>
      </c>
      <c r="J214" s="1">
        <v>1468.51</v>
      </c>
      <c r="K214" s="11">
        <f>VLOOKUP(A214,NOMENCLATURE!$B$2:$L$4000,11,FALSE)</f>
        <v>1551.9181900589701</v>
      </c>
      <c r="L214">
        <v>1.491994</v>
      </c>
      <c r="O214" s="1">
        <v>1762.21</v>
      </c>
      <c r="P214" s="11">
        <f t="shared" si="9"/>
        <v>1862.301828070764</v>
      </c>
    </row>
    <row r="215" spans="1:21" x14ac:dyDescent="0.25">
      <c r="A215" t="s">
        <v>1210</v>
      </c>
      <c r="B215" t="s">
        <v>416</v>
      </c>
      <c r="C215" t="s">
        <v>1211</v>
      </c>
      <c r="D215" t="s">
        <v>27</v>
      </c>
      <c r="F215">
        <v>692.36</v>
      </c>
      <c r="I215" s="31">
        <f>VLOOKUP(A215,'Synthèse des ventes 2022'!$A$1:$C$535,3,FALSE)</f>
        <v>1</v>
      </c>
      <c r="J215" s="1">
        <v>1060.8499999999999</v>
      </c>
      <c r="K215" s="11">
        <f>VLOOKUP(A215,NOMENCLATURE!$B$2:$L$4000,11,FALSE)</f>
        <v>1098.8569100069997</v>
      </c>
      <c r="L215">
        <v>1.5322230999999999</v>
      </c>
      <c r="O215" s="1">
        <v>1273.02</v>
      </c>
      <c r="P215" s="11">
        <f t="shared" si="9"/>
        <v>1318.6282920083995</v>
      </c>
    </row>
    <row r="216" spans="1:21" x14ac:dyDescent="0.25">
      <c r="A216" t="s">
        <v>1212</v>
      </c>
      <c r="B216" t="s">
        <v>416</v>
      </c>
      <c r="C216" t="s">
        <v>1213</v>
      </c>
      <c r="D216" t="s">
        <v>27</v>
      </c>
      <c r="F216">
        <v>712.36</v>
      </c>
      <c r="I216" s="31">
        <f>VLOOKUP(A216,'Synthèse des ventes 2022'!$A$1:$C$535,3,FALSE)</f>
        <v>4</v>
      </c>
      <c r="J216" s="1">
        <v>1090.8499999999999</v>
      </c>
      <c r="K216" s="11">
        <f>VLOOKUP(A216,NOMENCLATURE!$B$2:$L$4000,11,FALSE)</f>
        <v>1128.8569100069999</v>
      </c>
      <c r="L216">
        <v>1.5313184</v>
      </c>
      <c r="O216" s="1">
        <v>1309.02</v>
      </c>
      <c r="P216" s="11">
        <f t="shared" si="9"/>
        <v>1354.6282920083997</v>
      </c>
    </row>
    <row r="217" spans="1:21" x14ac:dyDescent="0.25">
      <c r="A217" t="s">
        <v>1214</v>
      </c>
      <c r="B217" t="s">
        <v>416</v>
      </c>
      <c r="C217" t="s">
        <v>1215</v>
      </c>
      <c r="D217" t="s">
        <v>27</v>
      </c>
      <c r="F217">
        <v>725.04</v>
      </c>
      <c r="I217" s="31">
        <f>VLOOKUP(A217,'Synthèse des ventes 2022'!$A$1:$C$535,3,FALSE)</f>
        <v>2</v>
      </c>
      <c r="J217" s="1">
        <v>1108.8499999999999</v>
      </c>
      <c r="K217" s="11">
        <f>VLOOKUP(A217,NOMENCLATURE!$B$2:$L$4000,11,FALSE)</f>
        <v>1150.2732100069998</v>
      </c>
      <c r="L217">
        <v>1.5293639000000001</v>
      </c>
      <c r="O217" s="1">
        <v>1330.62</v>
      </c>
      <c r="P217" s="11">
        <f t="shared" si="9"/>
        <v>1380.3278520083998</v>
      </c>
    </row>
    <row r="218" spans="1:21" x14ac:dyDescent="0.25">
      <c r="A218" t="s">
        <v>1216</v>
      </c>
      <c r="B218" t="s">
        <v>416</v>
      </c>
      <c r="C218" t="s">
        <v>1217</v>
      </c>
      <c r="D218" t="s">
        <v>27</v>
      </c>
      <c r="F218">
        <v>743.2</v>
      </c>
      <c r="I218" s="31">
        <f>VLOOKUP(A218,'Synthèse des ventes 2022'!$A$1:$C$535,3,FALSE)</f>
        <v>5</v>
      </c>
      <c r="J218" s="1">
        <v>1131.94</v>
      </c>
      <c r="K218" s="11">
        <f>VLOOKUP(A218,NOMENCLATURE!$B$2:$L$4000,11,FALSE)</f>
        <v>1179.515810007</v>
      </c>
      <c r="L218">
        <v>1.5230623999999999</v>
      </c>
      <c r="O218" s="1">
        <v>1358.33</v>
      </c>
      <c r="P218" s="11">
        <f t="shared" si="9"/>
        <v>1415.4189720084</v>
      </c>
    </row>
    <row r="219" spans="1:21" x14ac:dyDescent="0.25">
      <c r="A219" t="s">
        <v>1218</v>
      </c>
      <c r="B219" t="s">
        <v>416</v>
      </c>
      <c r="C219" t="s">
        <v>1219</v>
      </c>
      <c r="D219" t="s">
        <v>27</v>
      </c>
      <c r="F219">
        <v>763.2</v>
      </c>
      <c r="I219" s="31">
        <f>VLOOKUP(A219,'Synthèse des ventes 2022'!$A$1:$C$535,3,FALSE)</f>
        <v>1</v>
      </c>
      <c r="J219" s="1">
        <v>1161.94</v>
      </c>
      <c r="K219" s="11">
        <f>VLOOKUP(A219,NOMENCLATURE!$B$2:$L$4000,11,FALSE)</f>
        <v>1209.5158100070003</v>
      </c>
      <c r="L219">
        <v>1.5224580999999999</v>
      </c>
      <c r="O219" s="1">
        <v>1394.33</v>
      </c>
      <c r="P219" s="11">
        <f t="shared" si="9"/>
        <v>1451.4189720084003</v>
      </c>
    </row>
    <row r="220" spans="1:21" x14ac:dyDescent="0.25">
      <c r="A220" t="s">
        <v>1220</v>
      </c>
      <c r="B220" t="s">
        <v>28</v>
      </c>
      <c r="C220" t="s">
        <v>1221</v>
      </c>
      <c r="D220" t="s">
        <v>27</v>
      </c>
      <c r="F220">
        <v>0</v>
      </c>
      <c r="I220" s="31">
        <f>VLOOKUP(A220,'Synthèse des ventes 2022'!$A$1:$C$535,3,FALSE)</f>
        <v>2</v>
      </c>
      <c r="J220" s="1">
        <v>1197.1500000000001</v>
      </c>
      <c r="K220" s="11">
        <f>VLOOKUP(A220,NOMENCLATURE!$B$2:$L$4000,11,FALSE)</f>
        <v>1144.3499999999999</v>
      </c>
      <c r="L220">
        <v>0</v>
      </c>
      <c r="O220" s="1">
        <v>1436.58</v>
      </c>
      <c r="P220" s="11">
        <f t="shared" si="9"/>
        <v>1373.2199999999998</v>
      </c>
      <c r="Q220">
        <v>1</v>
      </c>
      <c r="R220">
        <v>1</v>
      </c>
      <c r="S220">
        <v>1</v>
      </c>
      <c r="T220">
        <v>1</v>
      </c>
      <c r="U220">
        <v>1</v>
      </c>
    </row>
    <row r="221" spans="1:21" x14ac:dyDescent="0.25">
      <c r="A221" t="s">
        <v>1222</v>
      </c>
      <c r="B221" t="s">
        <v>28</v>
      </c>
      <c r="C221" t="s">
        <v>1223</v>
      </c>
      <c r="D221" t="s">
        <v>27</v>
      </c>
      <c r="F221">
        <v>0</v>
      </c>
      <c r="I221" s="31" t="e">
        <f>VLOOKUP(A221,'Synthèse des ventes 2022'!$A$1:$C$535,3,FALSE)</f>
        <v>#N/A</v>
      </c>
      <c r="J221" s="1">
        <v>1149.5999999999999</v>
      </c>
      <c r="K221" s="11">
        <f>VLOOKUP(A221,NOMENCLATURE!$B$2:$L$4000,11,FALSE)</f>
        <v>1107.74</v>
      </c>
      <c r="L221">
        <v>0</v>
      </c>
      <c r="O221" s="1">
        <v>1379.52</v>
      </c>
      <c r="P221" s="11">
        <f t="shared" si="9"/>
        <v>1329.288</v>
      </c>
      <c r="Q221">
        <v>1</v>
      </c>
      <c r="R221">
        <v>1</v>
      </c>
      <c r="S221">
        <v>1</v>
      </c>
      <c r="T221">
        <v>1</v>
      </c>
      <c r="U221">
        <v>1</v>
      </c>
    </row>
    <row r="222" spans="1:21" x14ac:dyDescent="0.25">
      <c r="A222" t="s">
        <v>1224</v>
      </c>
      <c r="B222" t="s">
        <v>28</v>
      </c>
      <c r="C222" t="s">
        <v>1225</v>
      </c>
      <c r="D222" t="s">
        <v>27</v>
      </c>
      <c r="F222">
        <v>0</v>
      </c>
      <c r="I222" s="31" t="e">
        <f>VLOOKUP(A222,'Synthèse des ventes 2022'!$A$1:$C$535,3,FALSE)</f>
        <v>#N/A</v>
      </c>
      <c r="J222" s="1">
        <v>2572.3200000000002</v>
      </c>
      <c r="K222" s="11">
        <f>VLOOKUP(A222,NOMENCLATURE!$B$2:$L$4000,11,FALSE)</f>
        <v>2536.8199999999997</v>
      </c>
      <c r="L222">
        <v>0</v>
      </c>
      <c r="O222" s="1">
        <v>3086.78</v>
      </c>
      <c r="P222" s="11">
        <f t="shared" si="9"/>
        <v>3044.1839999999997</v>
      </c>
      <c r="Q222">
        <v>1</v>
      </c>
      <c r="R222">
        <v>1</v>
      </c>
      <c r="S222">
        <v>1</v>
      </c>
      <c r="T222">
        <v>1</v>
      </c>
      <c r="U222">
        <v>1</v>
      </c>
    </row>
    <row r="223" spans="1:21" x14ac:dyDescent="0.25">
      <c r="A223" t="s">
        <v>1226</v>
      </c>
      <c r="B223" t="s">
        <v>28</v>
      </c>
      <c r="C223" t="s">
        <v>1227</v>
      </c>
      <c r="D223" t="s">
        <v>27</v>
      </c>
      <c r="F223">
        <v>0</v>
      </c>
      <c r="I223" s="31">
        <f>VLOOKUP(A223,'Synthèse des ventes 2022'!$A$1:$C$535,3,FALSE)</f>
        <v>1</v>
      </c>
      <c r="J223" s="1">
        <v>2630.43</v>
      </c>
      <c r="K223" s="11">
        <f>VLOOKUP(A223,NOMENCLATURE!$B$2:$L$4000,11,FALSE)</f>
        <v>2578.5174999999999</v>
      </c>
      <c r="L223">
        <v>0</v>
      </c>
      <c r="O223" s="1">
        <v>3156.52</v>
      </c>
      <c r="P223" s="11">
        <f t="shared" si="9"/>
        <v>3094.221</v>
      </c>
      <c r="Q223">
        <v>1</v>
      </c>
      <c r="R223">
        <v>1</v>
      </c>
      <c r="S223">
        <v>1</v>
      </c>
      <c r="T223">
        <v>1</v>
      </c>
      <c r="U223">
        <v>1</v>
      </c>
    </row>
    <row r="224" spans="1:21" x14ac:dyDescent="0.25">
      <c r="A224" t="s">
        <v>1232</v>
      </c>
      <c r="B224" t="s">
        <v>416</v>
      </c>
      <c r="C224" t="s">
        <v>1233</v>
      </c>
      <c r="D224" t="s">
        <v>27</v>
      </c>
      <c r="F224">
        <v>0</v>
      </c>
      <c r="I224" s="31">
        <f>VLOOKUP(A224,'Synthèse des ventes 2022'!$A$1:$C$535,3,FALSE)</f>
        <v>4</v>
      </c>
      <c r="J224">
        <v>753.17</v>
      </c>
      <c r="K224" s="6">
        <f>VLOOKUP(A224,NOMENCLATURE!$B$2:$L$4923,11,FALSE)</f>
        <v>804.11619971200003</v>
      </c>
      <c r="L224">
        <v>0</v>
      </c>
      <c r="O224">
        <v>903.8</v>
      </c>
      <c r="P224" s="6">
        <f t="shared" si="9"/>
        <v>964.93943965439996</v>
      </c>
    </row>
    <row r="225" spans="1:16" x14ac:dyDescent="0.25">
      <c r="A225" t="s">
        <v>1236</v>
      </c>
      <c r="B225" t="s">
        <v>416</v>
      </c>
      <c r="C225" t="s">
        <v>1237</v>
      </c>
      <c r="D225" t="s">
        <v>27</v>
      </c>
      <c r="F225">
        <v>0</v>
      </c>
      <c r="I225" s="31">
        <f>VLOOKUP(A225,'Synthèse des ventes 2022'!$A$1:$C$535,3,FALSE)</f>
        <v>28</v>
      </c>
      <c r="J225">
        <v>875.77</v>
      </c>
      <c r="K225" s="6">
        <f>VLOOKUP(A225,NOMENCLATURE!$B$2:$L$4923,11,FALSE)</f>
        <v>929.40314969600001</v>
      </c>
      <c r="L225">
        <v>0</v>
      </c>
      <c r="O225" s="1">
        <v>1050.92</v>
      </c>
      <c r="P225" s="11">
        <f t="shared" si="9"/>
        <v>1115.2837796352001</v>
      </c>
    </row>
    <row r="226" spans="1:16" x14ac:dyDescent="0.25">
      <c r="A226" t="s">
        <v>1238</v>
      </c>
      <c r="B226" t="s">
        <v>416</v>
      </c>
      <c r="C226" t="s">
        <v>1239</v>
      </c>
      <c r="D226" t="s">
        <v>27</v>
      </c>
      <c r="F226">
        <v>0</v>
      </c>
      <c r="I226" s="31">
        <f>VLOOKUP(A226,'Synthèse des ventes 2022'!$A$1:$C$535,3,FALSE)</f>
        <v>39</v>
      </c>
      <c r="J226">
        <v>943.42</v>
      </c>
      <c r="K226" s="6">
        <f>VLOOKUP(A226,NOMENCLATURE!$B$2:$L$4923,11,FALSE)</f>
        <v>993.60444973599999</v>
      </c>
      <c r="L226">
        <v>0</v>
      </c>
      <c r="O226" s="1">
        <v>1132.0999999999999</v>
      </c>
      <c r="P226" s="11">
        <f t="shared" si="9"/>
        <v>1192.3253396831999</v>
      </c>
    </row>
    <row r="227" spans="1:16" x14ac:dyDescent="0.25">
      <c r="A227" t="s">
        <v>1240</v>
      </c>
      <c r="B227" t="s">
        <v>416</v>
      </c>
      <c r="C227" t="s">
        <v>1241</v>
      </c>
      <c r="D227" t="s">
        <v>27</v>
      </c>
      <c r="F227">
        <v>0</v>
      </c>
      <c r="I227" s="31">
        <f>VLOOKUP(A227,'Synthèse des ventes 2022'!$A$1:$C$535,3,FALSE)</f>
        <v>20</v>
      </c>
      <c r="J227" s="1">
        <v>1013.97</v>
      </c>
      <c r="K227" s="11">
        <f>VLOOKUP(A227,NOMENCLATURE!$B$2:$L$4923,11,FALSE)</f>
        <v>1077.0389996959998</v>
      </c>
      <c r="L227">
        <v>0</v>
      </c>
      <c r="O227" s="1">
        <v>1216.76</v>
      </c>
      <c r="P227" s="11">
        <f t="shared" si="9"/>
        <v>1292.4467996351998</v>
      </c>
    </row>
    <row r="228" spans="1:16" x14ac:dyDescent="0.25">
      <c r="A228" t="s">
        <v>1242</v>
      </c>
      <c r="B228" t="s">
        <v>416</v>
      </c>
      <c r="C228" t="s">
        <v>1243</v>
      </c>
      <c r="D228" t="s">
        <v>27</v>
      </c>
      <c r="F228">
        <v>0</v>
      </c>
      <c r="I228" s="31" t="e">
        <f>VLOOKUP(A228,'Synthèse des ventes 2022'!$A$1:$C$535,3,FALSE)</f>
        <v>#N/A</v>
      </c>
      <c r="J228" s="1">
        <v>1243.95</v>
      </c>
      <c r="K228" s="11">
        <f>VLOOKUP(A228,NOMENCLATURE!$B$2:$L$4923,11,FALSE)</f>
        <v>1285.23964968</v>
      </c>
      <c r="L228">
        <v>0</v>
      </c>
      <c r="O228" s="1">
        <v>1492.74</v>
      </c>
      <c r="P228" s="11">
        <f t="shared" si="9"/>
        <v>1542.2875796159999</v>
      </c>
    </row>
    <row r="229" spans="1:16" x14ac:dyDescent="0.25">
      <c r="A229" t="s">
        <v>1244</v>
      </c>
      <c r="B229" t="s">
        <v>416</v>
      </c>
      <c r="C229" t="s">
        <v>1245</v>
      </c>
      <c r="D229" t="s">
        <v>27</v>
      </c>
      <c r="F229">
        <v>0</v>
      </c>
      <c r="I229" s="31">
        <f>VLOOKUP(A229,'Synthèse des ventes 2022'!$A$1:$C$535,3,FALSE)</f>
        <v>18</v>
      </c>
      <c r="J229" s="1">
        <v>1197.46</v>
      </c>
      <c r="K229" s="11">
        <f>VLOOKUP(A229,NOMENCLATURE!$B$2:$L$4923,11,FALSE)</f>
        <v>1265.4262996559999</v>
      </c>
      <c r="L229">
        <v>0</v>
      </c>
      <c r="O229" s="1">
        <v>1436.95</v>
      </c>
      <c r="P229" s="11">
        <f t="shared" si="9"/>
        <v>1518.5115595871998</v>
      </c>
    </row>
    <row r="230" spans="1:16" x14ac:dyDescent="0.25">
      <c r="A230" t="s">
        <v>1246</v>
      </c>
      <c r="B230" t="s">
        <v>43</v>
      </c>
      <c r="C230" t="s">
        <v>1247</v>
      </c>
      <c r="D230" t="s">
        <v>27</v>
      </c>
      <c r="F230">
        <v>0</v>
      </c>
      <c r="I230" s="31" t="e">
        <f>VLOOKUP(A230,'Synthèse des ventes 2022'!$A$1:$C$535,3,FALSE)</f>
        <v>#N/A</v>
      </c>
      <c r="J230">
        <v>0</v>
      </c>
      <c r="K230" s="6" t="e">
        <f>VLOOKUP(A230,NOMENCLATURE!$B$2:$L$4923,11,FALSE)</f>
        <v>#N/A</v>
      </c>
      <c r="L230">
        <v>0</v>
      </c>
      <c r="N230">
        <v>1</v>
      </c>
      <c r="O230">
        <v>0</v>
      </c>
      <c r="P230" s="6" t="e">
        <f t="shared" si="9"/>
        <v>#N/A</v>
      </c>
    </row>
    <row r="231" spans="1:16" x14ac:dyDescent="0.25">
      <c r="A231" t="s">
        <v>1248</v>
      </c>
      <c r="B231" t="s">
        <v>43</v>
      </c>
      <c r="C231" t="s">
        <v>1249</v>
      </c>
      <c r="D231" t="s">
        <v>27</v>
      </c>
      <c r="F231">
        <v>0</v>
      </c>
      <c r="I231" s="31" t="e">
        <f>VLOOKUP(A231,'Synthèse des ventes 2022'!$A$1:$C$535,3,FALSE)</f>
        <v>#N/A</v>
      </c>
      <c r="J231">
        <v>0</v>
      </c>
      <c r="K231" s="6" t="e">
        <f>VLOOKUP(A231,NOMENCLATURE!$B$2:$L$4923,11,FALSE)</f>
        <v>#N/A</v>
      </c>
      <c r="L231">
        <v>0</v>
      </c>
      <c r="N231">
        <v>1</v>
      </c>
      <c r="O231">
        <v>0</v>
      </c>
      <c r="P231" s="6" t="e">
        <f t="shared" si="9"/>
        <v>#N/A</v>
      </c>
    </row>
    <row r="232" spans="1:16" x14ac:dyDescent="0.25">
      <c r="A232" t="s">
        <v>1250</v>
      </c>
      <c r="B232" t="s">
        <v>416</v>
      </c>
      <c r="C232" t="s">
        <v>1251</v>
      </c>
      <c r="D232" t="s">
        <v>27</v>
      </c>
      <c r="F232">
        <v>0</v>
      </c>
      <c r="I232" s="31">
        <f>VLOOKUP(A232,'Synthèse des ventes 2022'!$A$1:$C$535,3,FALSE)</f>
        <v>15</v>
      </c>
      <c r="J232" s="1">
        <v>1357.71</v>
      </c>
      <c r="K232" s="11">
        <f>VLOOKUP(A232,NOMENCLATURE!$B$2:$L$4923,11,FALSE)</f>
        <v>1416.2066996799999</v>
      </c>
      <c r="L232">
        <v>0</v>
      </c>
      <c r="O232" s="1">
        <v>1629.25</v>
      </c>
      <c r="P232" s="11">
        <f t="shared" si="9"/>
        <v>1699.448039616</v>
      </c>
    </row>
    <row r="233" spans="1:16" x14ac:dyDescent="0.25">
      <c r="A233" t="s">
        <v>1252</v>
      </c>
      <c r="B233" t="s">
        <v>43</v>
      </c>
      <c r="C233" t="s">
        <v>1253</v>
      </c>
      <c r="D233" t="s">
        <v>27</v>
      </c>
      <c r="F233">
        <v>0</v>
      </c>
      <c r="I233" s="31" t="e">
        <f>VLOOKUP(A233,'Synthèse des ventes 2022'!$A$1:$C$535,3,FALSE)</f>
        <v>#N/A</v>
      </c>
      <c r="J233">
        <v>0</v>
      </c>
      <c r="K233" s="6" t="e">
        <f>VLOOKUP(A233,NOMENCLATURE!$B$2:$L$4923,11,FALSE)</f>
        <v>#N/A</v>
      </c>
      <c r="L233">
        <v>0</v>
      </c>
      <c r="N233">
        <v>1</v>
      </c>
      <c r="O233">
        <v>0</v>
      </c>
      <c r="P233" s="6" t="e">
        <f t="shared" si="9"/>
        <v>#N/A</v>
      </c>
    </row>
    <row r="234" spans="1:16" x14ac:dyDescent="0.25">
      <c r="A234" t="s">
        <v>1254</v>
      </c>
      <c r="B234" t="s">
        <v>43</v>
      </c>
      <c r="C234" t="s">
        <v>1255</v>
      </c>
      <c r="D234" t="s">
        <v>27</v>
      </c>
      <c r="F234">
        <v>0</v>
      </c>
      <c r="I234" s="31" t="e">
        <f>VLOOKUP(A234,'Synthèse des ventes 2022'!$A$1:$C$535,3,FALSE)</f>
        <v>#N/A</v>
      </c>
      <c r="J234">
        <v>0</v>
      </c>
      <c r="K234" s="6" t="e">
        <f>VLOOKUP(A234,NOMENCLATURE!$B$2:$L$4923,11,FALSE)</f>
        <v>#N/A</v>
      </c>
      <c r="L234">
        <v>0</v>
      </c>
      <c r="N234">
        <v>1</v>
      </c>
      <c r="O234">
        <v>0</v>
      </c>
      <c r="P234" s="6" t="e">
        <f t="shared" si="9"/>
        <v>#N/A</v>
      </c>
    </row>
    <row r="235" spans="1:16" x14ac:dyDescent="0.25">
      <c r="A235" t="s">
        <v>1256</v>
      </c>
      <c r="B235" t="s">
        <v>416</v>
      </c>
      <c r="C235" t="s">
        <v>1257</v>
      </c>
      <c r="D235" t="s">
        <v>27</v>
      </c>
      <c r="F235">
        <v>0</v>
      </c>
      <c r="I235" s="31">
        <f>VLOOKUP(A235,'Synthèse des ventes 2022'!$A$1:$C$535,3,FALSE)</f>
        <v>1</v>
      </c>
      <c r="J235" s="1">
        <v>1589.41</v>
      </c>
      <c r="K235" s="11">
        <f>VLOOKUP(A235,NOMENCLATURE!$B$2:$L$4923,11,FALSE)</f>
        <v>1673.0984496799999</v>
      </c>
      <c r="L235">
        <v>0</v>
      </c>
      <c r="O235" s="1">
        <v>1907.29</v>
      </c>
      <c r="P235" s="11">
        <f t="shared" si="9"/>
        <v>2007.7181396159999</v>
      </c>
    </row>
    <row r="236" spans="1:16" x14ac:dyDescent="0.25">
      <c r="A236" t="s">
        <v>1258</v>
      </c>
      <c r="B236" t="s">
        <v>416</v>
      </c>
      <c r="C236" t="s">
        <v>1259</v>
      </c>
      <c r="D236" t="s">
        <v>27</v>
      </c>
      <c r="F236">
        <v>0</v>
      </c>
      <c r="I236" s="31">
        <f>VLOOKUP(A236,'Synthèse des ventes 2022'!$A$1:$C$535,3,FALSE)</f>
        <v>5</v>
      </c>
      <c r="J236" s="1">
        <v>1732.98</v>
      </c>
      <c r="K236" s="11">
        <f>VLOOKUP(A236,NOMENCLATURE!$B$2:$L$4923,11,FALSE)</f>
        <v>1824.179099704</v>
      </c>
      <c r="L236">
        <v>0</v>
      </c>
      <c r="O236" s="1">
        <v>2079.58</v>
      </c>
      <c r="P236" s="11">
        <f t="shared" si="9"/>
        <v>2189.0149196448001</v>
      </c>
    </row>
    <row r="237" spans="1:16" x14ac:dyDescent="0.25">
      <c r="A237" t="s">
        <v>1260</v>
      </c>
      <c r="B237" t="s">
        <v>416</v>
      </c>
      <c r="C237" t="s">
        <v>1261</v>
      </c>
      <c r="D237" t="s">
        <v>27</v>
      </c>
      <c r="F237">
        <v>0</v>
      </c>
      <c r="I237" s="31">
        <f>VLOOKUP(A237,'Synthèse des ventes 2022'!$A$1:$C$535,3,FALSE)</f>
        <v>1</v>
      </c>
      <c r="J237" s="1">
        <v>2020.04</v>
      </c>
      <c r="K237" s="11">
        <f>VLOOKUP(A237,NOMENCLATURE!$B$2:$L$4923,11,FALSE)</f>
        <v>2118.5600996880003</v>
      </c>
      <c r="L237">
        <v>0</v>
      </c>
      <c r="O237" s="1">
        <v>2424.0500000000002</v>
      </c>
      <c r="P237" s="11">
        <f t="shared" si="9"/>
        <v>2542.2721196256002</v>
      </c>
    </row>
    <row r="238" spans="1:16" x14ac:dyDescent="0.25">
      <c r="A238" t="s">
        <v>1262</v>
      </c>
      <c r="B238" t="s">
        <v>416</v>
      </c>
      <c r="C238" t="s">
        <v>1263</v>
      </c>
      <c r="D238" t="s">
        <v>27</v>
      </c>
      <c r="F238">
        <v>0</v>
      </c>
      <c r="I238" s="31">
        <f>VLOOKUP(A238,'Synthèse des ventes 2022'!$A$1:$C$535,3,FALSE)</f>
        <v>3</v>
      </c>
      <c r="J238" s="1">
        <v>1816.34</v>
      </c>
      <c r="K238" s="11">
        <f>VLOOKUP(A238,NOMENCLATURE!$B$2:$L$4923,11,FALSE)</f>
        <v>1890.3769996400003</v>
      </c>
      <c r="L238">
        <v>0</v>
      </c>
      <c r="O238" s="1">
        <v>2179.61</v>
      </c>
      <c r="P238" s="11">
        <f t="shared" si="9"/>
        <v>2268.4523995680001</v>
      </c>
    </row>
    <row r="239" spans="1:16" x14ac:dyDescent="0.25">
      <c r="A239" t="s">
        <v>1264</v>
      </c>
      <c r="B239" t="s">
        <v>416</v>
      </c>
      <c r="C239" t="s">
        <v>1265</v>
      </c>
      <c r="D239" t="s">
        <v>27</v>
      </c>
      <c r="F239">
        <v>0</v>
      </c>
      <c r="I239" s="31">
        <f>VLOOKUP(A239,'Synthèse des ventes 2022'!$A$1:$C$535,3,FALSE)</f>
        <v>3</v>
      </c>
      <c r="J239" s="1">
        <v>2028.97</v>
      </c>
      <c r="K239" s="11">
        <f>VLOOKUP(A239,NOMENCLATURE!$B$2:$L$4923,11,FALSE)</f>
        <v>2123.7915496640003</v>
      </c>
      <c r="L239">
        <v>0</v>
      </c>
      <c r="O239" s="1">
        <v>2434.7600000000002</v>
      </c>
      <c r="P239" s="11">
        <f t="shared" si="9"/>
        <v>2548.5498595968002</v>
      </c>
    </row>
    <row r="240" spans="1:16" x14ac:dyDescent="0.25">
      <c r="A240" t="s">
        <v>1266</v>
      </c>
      <c r="B240" t="s">
        <v>416</v>
      </c>
      <c r="C240" t="s">
        <v>1267</v>
      </c>
      <c r="D240" t="s">
        <v>27</v>
      </c>
      <c r="F240">
        <v>0</v>
      </c>
      <c r="I240" s="31">
        <f>VLOOKUP(A240,'Synthèse des ventes 2022'!$A$1:$C$535,3,FALSE)</f>
        <v>1</v>
      </c>
      <c r="J240" s="1">
        <v>2111.9299999999998</v>
      </c>
      <c r="K240" s="11">
        <f>VLOOKUP(A240,NOMENCLATURE!$B$2:$L$4923,11,FALSE)</f>
        <v>2199.1862496479998</v>
      </c>
      <c r="L240">
        <v>0</v>
      </c>
      <c r="O240" s="1">
        <v>2534.3200000000002</v>
      </c>
      <c r="P240" s="11">
        <f t="shared" si="9"/>
        <v>2639.0234995775995</v>
      </c>
    </row>
    <row r="241" spans="1:20" x14ac:dyDescent="0.25">
      <c r="A241" t="s">
        <v>1268</v>
      </c>
      <c r="B241" t="s">
        <v>43</v>
      </c>
      <c r="C241" t="s">
        <v>1269</v>
      </c>
      <c r="D241" t="s">
        <v>27</v>
      </c>
      <c r="F241">
        <v>0</v>
      </c>
      <c r="I241" s="31" t="e">
        <f>VLOOKUP(A241,'Synthèse des ventes 2022'!$A$1:$C$535,3,FALSE)</f>
        <v>#N/A</v>
      </c>
      <c r="J241">
        <v>0</v>
      </c>
      <c r="K241" s="6" t="e">
        <f>VLOOKUP(A241,NOMENCLATURE!$B$2:$L$4923,11,FALSE)</f>
        <v>#N/A</v>
      </c>
      <c r="L241">
        <v>0</v>
      </c>
      <c r="N241">
        <v>1</v>
      </c>
      <c r="O241">
        <v>0</v>
      </c>
      <c r="P241" s="6" t="e">
        <f t="shared" si="9"/>
        <v>#N/A</v>
      </c>
      <c r="S241">
        <v>1</v>
      </c>
      <c r="T241">
        <v>1</v>
      </c>
    </row>
    <row r="242" spans="1:20" x14ac:dyDescent="0.25">
      <c r="A242" t="s">
        <v>1270</v>
      </c>
      <c r="B242" t="s">
        <v>416</v>
      </c>
      <c r="C242" t="s">
        <v>1271</v>
      </c>
      <c r="D242" t="s">
        <v>27</v>
      </c>
      <c r="F242">
        <v>0</v>
      </c>
      <c r="I242" s="31">
        <f>VLOOKUP(A242,'Synthèse des ventes 2022'!$A$1:$C$535,3,FALSE)</f>
        <v>1</v>
      </c>
      <c r="J242" s="1">
        <v>2244.36</v>
      </c>
      <c r="K242" s="11">
        <f>VLOOKUP(A242,NOMENCLATURE!$B$2:$L$4923,11,FALSE)</f>
        <v>2332.8717996239998</v>
      </c>
      <c r="L242">
        <v>0</v>
      </c>
      <c r="O242" s="1">
        <v>2693.23</v>
      </c>
      <c r="P242" s="11">
        <f t="shared" si="9"/>
        <v>2799.4461595487996</v>
      </c>
    </row>
    <row r="243" spans="1:20" x14ac:dyDescent="0.25">
      <c r="A243" t="s">
        <v>1272</v>
      </c>
      <c r="B243" t="s">
        <v>43</v>
      </c>
      <c r="C243" t="s">
        <v>1273</v>
      </c>
      <c r="D243" t="s">
        <v>27</v>
      </c>
      <c r="F243">
        <v>0</v>
      </c>
      <c r="I243" s="31" t="e">
        <f>VLOOKUP(A243,'Synthèse des ventes 2022'!$A$1:$C$535,3,FALSE)</f>
        <v>#N/A</v>
      </c>
      <c r="J243">
        <v>0</v>
      </c>
      <c r="K243" s="6" t="e">
        <f>VLOOKUP(A243,NOMENCLATURE!$B$2:$L$4923,11,FALSE)</f>
        <v>#N/A</v>
      </c>
      <c r="L243">
        <v>0</v>
      </c>
      <c r="N243">
        <v>1</v>
      </c>
      <c r="O243">
        <v>0</v>
      </c>
      <c r="P243" s="6" t="e">
        <f t="shared" si="9"/>
        <v>#N/A</v>
      </c>
      <c r="S243">
        <v>1</v>
      </c>
      <c r="T243">
        <v>1</v>
      </c>
    </row>
    <row r="244" spans="1:20" x14ac:dyDescent="0.25">
      <c r="A244" t="s">
        <v>1274</v>
      </c>
      <c r="B244" t="s">
        <v>416</v>
      </c>
      <c r="C244" t="s">
        <v>1275</v>
      </c>
      <c r="D244" t="s">
        <v>27</v>
      </c>
      <c r="F244">
        <v>0</v>
      </c>
      <c r="I244" s="31">
        <f>VLOOKUP(A244,'Synthèse des ventes 2022'!$A$1:$C$535,3,FALSE)</f>
        <v>12</v>
      </c>
      <c r="J244">
        <v>933.23</v>
      </c>
      <c r="K244" s="6">
        <f>VLOOKUP(A244,NOMENCLATURE!$B$2:$L$4923,11,FALSE)</f>
        <v>912.49919971199995</v>
      </c>
      <c r="L244">
        <v>0</v>
      </c>
      <c r="O244" s="1">
        <v>1119.8800000000001</v>
      </c>
      <c r="P244" s="11">
        <f t="shared" si="9"/>
        <v>1094.9990396543999</v>
      </c>
    </row>
    <row r="245" spans="1:20" x14ac:dyDescent="0.25">
      <c r="A245" t="s">
        <v>1276</v>
      </c>
      <c r="B245" t="s">
        <v>416</v>
      </c>
      <c r="C245" t="s">
        <v>1277</v>
      </c>
      <c r="D245" t="s">
        <v>27</v>
      </c>
      <c r="F245">
        <v>0</v>
      </c>
      <c r="I245" s="31">
        <f>VLOOKUP(A245,'Synthèse des ventes 2022'!$A$1:$C$535,3,FALSE)</f>
        <v>15</v>
      </c>
      <c r="J245" s="1">
        <v>1077.8</v>
      </c>
      <c r="K245" s="11">
        <f>VLOOKUP(A245,NOMENCLATURE!$B$2:$L$4923,11,FALSE)</f>
        <v>1142.1608497119998</v>
      </c>
      <c r="L245">
        <v>0</v>
      </c>
      <c r="O245" s="1">
        <v>1293.3599999999999</v>
      </c>
      <c r="P245" s="11">
        <f t="shared" si="9"/>
        <v>1370.5930196543998</v>
      </c>
    </row>
    <row r="246" spans="1:20" x14ac:dyDescent="0.25">
      <c r="A246" t="s">
        <v>1278</v>
      </c>
      <c r="B246" t="s">
        <v>416</v>
      </c>
      <c r="C246" t="s">
        <v>1279</v>
      </c>
      <c r="D246" t="s">
        <v>27</v>
      </c>
      <c r="F246">
        <v>0</v>
      </c>
      <c r="I246" s="31">
        <f>VLOOKUP(A246,'Synthèse des ventes 2022'!$A$1:$C$535,3,FALSE)</f>
        <v>31</v>
      </c>
      <c r="J246" s="1">
        <v>1014.38</v>
      </c>
      <c r="K246" s="11">
        <f>VLOOKUP(A246,NOMENCLATURE!$B$2:$L$4923,11,FALSE)</f>
        <v>1174.2515000000003</v>
      </c>
      <c r="L246">
        <v>0</v>
      </c>
      <c r="O246" s="1">
        <v>1217.26</v>
      </c>
      <c r="P246" s="11">
        <f t="shared" si="9"/>
        <v>1409.1018000000004</v>
      </c>
    </row>
    <row r="247" spans="1:20" x14ac:dyDescent="0.25">
      <c r="A247" t="s">
        <v>1280</v>
      </c>
      <c r="B247" t="s">
        <v>416</v>
      </c>
      <c r="C247" t="s">
        <v>1281</v>
      </c>
      <c r="D247" t="s">
        <v>27</v>
      </c>
      <c r="F247">
        <v>0</v>
      </c>
      <c r="I247" s="31">
        <f>VLOOKUP(A247,'Synthèse des ventes 2022'!$A$1:$C$535,3,FALSE)</f>
        <v>14</v>
      </c>
      <c r="J247" s="1">
        <v>1261.77</v>
      </c>
      <c r="K247" s="11">
        <f>VLOOKUP(A247,NOMENCLATURE!$B$2:$L$4923,11,FALSE)</f>
        <v>1334.661449768</v>
      </c>
      <c r="L247">
        <v>0</v>
      </c>
      <c r="O247" s="1">
        <v>1514.12</v>
      </c>
      <c r="P247" s="11">
        <f t="shared" si="9"/>
        <v>1601.5937397216001</v>
      </c>
    </row>
    <row r="248" spans="1:20" x14ac:dyDescent="0.25">
      <c r="A248" t="s">
        <v>1282</v>
      </c>
      <c r="B248" t="s">
        <v>416</v>
      </c>
      <c r="C248" t="s">
        <v>1283</v>
      </c>
      <c r="D248" t="s">
        <v>27</v>
      </c>
      <c r="F248">
        <v>0</v>
      </c>
      <c r="I248" s="31">
        <f>VLOOKUP(A248,'Synthèse des ventes 2022'!$A$1:$C$535,3,FALSE)</f>
        <v>1</v>
      </c>
      <c r="J248" s="1">
        <v>1530.62</v>
      </c>
      <c r="K248" s="11">
        <f>VLOOKUP(A248,NOMENCLATURE!$B$2:$L$4923,11,FALSE)</f>
        <v>1047.8829995999997</v>
      </c>
      <c r="L248">
        <v>0</v>
      </c>
      <c r="O248" s="1">
        <v>1836.74</v>
      </c>
      <c r="P248" s="11">
        <f t="shared" si="9"/>
        <v>1257.4595995199995</v>
      </c>
    </row>
    <row r="249" spans="1:20" x14ac:dyDescent="0.25">
      <c r="A249" t="s">
        <v>1284</v>
      </c>
      <c r="B249" t="s">
        <v>416</v>
      </c>
      <c r="C249" t="s">
        <v>1285</v>
      </c>
      <c r="D249" t="s">
        <v>27</v>
      </c>
      <c r="F249">
        <v>0</v>
      </c>
      <c r="I249" s="31">
        <f>VLOOKUP(A249,'Synthèse des ventes 2022'!$A$1:$C$535,3,FALSE)</f>
        <v>13</v>
      </c>
      <c r="J249" s="1">
        <v>1457.27</v>
      </c>
      <c r="K249" s="11">
        <f>VLOOKUP(A249,NOMENCLATURE!$B$2:$L$4923,11,FALSE)</f>
        <v>1514.0261997519999</v>
      </c>
      <c r="L249">
        <v>0</v>
      </c>
      <c r="O249" s="1">
        <v>1748.72</v>
      </c>
      <c r="P249" s="11">
        <f t="shared" si="9"/>
        <v>1816.8314397023998</v>
      </c>
    </row>
    <row r="250" spans="1:20" x14ac:dyDescent="0.25">
      <c r="A250" t="s">
        <v>1286</v>
      </c>
      <c r="B250" t="s">
        <v>43</v>
      </c>
      <c r="C250" t="s">
        <v>1287</v>
      </c>
      <c r="D250" t="s">
        <v>27</v>
      </c>
      <c r="F250">
        <v>0</v>
      </c>
      <c r="I250" s="31" t="e">
        <f>VLOOKUP(A250,'Synthèse des ventes 2022'!$A$1:$C$535,3,FALSE)</f>
        <v>#N/A</v>
      </c>
      <c r="J250">
        <v>0</v>
      </c>
      <c r="K250" s="6" t="e">
        <f>VLOOKUP(A250,NOMENCLATURE!$B$2:$L$4923,11,FALSE)</f>
        <v>#N/A</v>
      </c>
      <c r="L250">
        <v>0</v>
      </c>
      <c r="N250">
        <v>1</v>
      </c>
      <c r="O250">
        <v>0</v>
      </c>
      <c r="P250" s="6" t="e">
        <f t="shared" si="9"/>
        <v>#N/A</v>
      </c>
    </row>
    <row r="251" spans="1:20" x14ac:dyDescent="0.25">
      <c r="A251" t="s">
        <v>1288</v>
      </c>
      <c r="B251" t="s">
        <v>43</v>
      </c>
      <c r="C251" t="s">
        <v>1289</v>
      </c>
      <c r="D251" t="s">
        <v>27</v>
      </c>
      <c r="F251">
        <v>0</v>
      </c>
      <c r="I251" s="31" t="e">
        <f>VLOOKUP(A251,'Synthèse des ventes 2022'!$A$1:$C$535,3,FALSE)</f>
        <v>#N/A</v>
      </c>
      <c r="J251">
        <v>0</v>
      </c>
      <c r="K251" s="6" t="e">
        <f>VLOOKUP(A251,NOMENCLATURE!$B$2:$L$4923,11,FALSE)</f>
        <v>#N/A</v>
      </c>
      <c r="L251">
        <v>0</v>
      </c>
      <c r="N251">
        <v>1</v>
      </c>
      <c r="O251">
        <v>0</v>
      </c>
      <c r="P251" s="6" t="e">
        <f t="shared" si="9"/>
        <v>#N/A</v>
      </c>
      <c r="S251">
        <v>1</v>
      </c>
      <c r="T251">
        <v>1</v>
      </c>
    </row>
    <row r="252" spans="1:20" x14ac:dyDescent="0.25">
      <c r="A252" t="s">
        <v>1290</v>
      </c>
      <c r="B252" t="s">
        <v>416</v>
      </c>
      <c r="C252" t="s">
        <v>1291</v>
      </c>
      <c r="D252" t="s">
        <v>27</v>
      </c>
      <c r="F252">
        <v>0</v>
      </c>
      <c r="I252" s="31">
        <f>VLOOKUP(A252,'Synthèse des ventes 2022'!$A$1:$C$535,3,FALSE)</f>
        <v>2</v>
      </c>
      <c r="J252" s="1">
        <v>1635.83</v>
      </c>
      <c r="K252" s="11">
        <f>VLOOKUP(A252,NOMENCLATURE!$B$2:$L$4923,11,FALSE)</f>
        <v>1657.2897997120001</v>
      </c>
      <c r="L252">
        <v>0</v>
      </c>
      <c r="O252" s="1">
        <v>1963</v>
      </c>
      <c r="P252" s="11">
        <f t="shared" si="9"/>
        <v>1988.7477596543999</v>
      </c>
    </row>
    <row r="253" spans="1:20" x14ac:dyDescent="0.25">
      <c r="A253" t="s">
        <v>1292</v>
      </c>
      <c r="B253" t="s">
        <v>43</v>
      </c>
      <c r="C253" t="s">
        <v>1293</v>
      </c>
      <c r="D253" t="s">
        <v>27</v>
      </c>
      <c r="F253">
        <v>0</v>
      </c>
      <c r="I253" s="31" t="e">
        <f>VLOOKUP(A253,'Synthèse des ventes 2022'!$A$1:$C$535,3,FALSE)</f>
        <v>#N/A</v>
      </c>
      <c r="J253">
        <v>0</v>
      </c>
      <c r="K253" s="6" t="e">
        <f>VLOOKUP(A253,NOMENCLATURE!$B$2:$L$4923,11,FALSE)</f>
        <v>#N/A</v>
      </c>
      <c r="L253">
        <v>0</v>
      </c>
      <c r="N253">
        <v>1</v>
      </c>
      <c r="O253">
        <v>0</v>
      </c>
      <c r="P253" s="6" t="e">
        <f t="shared" si="9"/>
        <v>#N/A</v>
      </c>
    </row>
    <row r="254" spans="1:20" x14ac:dyDescent="0.25">
      <c r="A254" t="s">
        <v>1294</v>
      </c>
      <c r="B254" t="s">
        <v>43</v>
      </c>
      <c r="C254" t="s">
        <v>1295</v>
      </c>
      <c r="D254" t="s">
        <v>27</v>
      </c>
      <c r="F254">
        <v>0</v>
      </c>
      <c r="I254" s="31" t="e">
        <f>VLOOKUP(A254,'Synthèse des ventes 2022'!$A$1:$C$535,3,FALSE)</f>
        <v>#N/A</v>
      </c>
      <c r="J254">
        <v>0</v>
      </c>
      <c r="K254" s="6" t="e">
        <f>VLOOKUP(A254,NOMENCLATURE!$B$2:$L$4923,11,FALSE)</f>
        <v>#N/A</v>
      </c>
      <c r="L254">
        <v>0</v>
      </c>
      <c r="N254">
        <v>1</v>
      </c>
      <c r="O254">
        <v>0</v>
      </c>
      <c r="P254" s="6" t="e">
        <f t="shared" si="9"/>
        <v>#N/A</v>
      </c>
      <c r="S254">
        <v>1</v>
      </c>
      <c r="T254">
        <v>1</v>
      </c>
    </row>
    <row r="255" spans="1:20" x14ac:dyDescent="0.25">
      <c r="A255" t="s">
        <v>1296</v>
      </c>
      <c r="B255" t="s">
        <v>416</v>
      </c>
      <c r="C255" t="s">
        <v>1297</v>
      </c>
      <c r="D255" t="s">
        <v>27</v>
      </c>
      <c r="F255">
        <v>0</v>
      </c>
      <c r="I255" s="31" t="e">
        <f>VLOOKUP(A255,'Synthèse des ventes 2022'!$A$1:$C$535,3,FALSE)</f>
        <v>#N/A</v>
      </c>
      <c r="J255" s="1">
        <v>1965.42</v>
      </c>
      <c r="K255" s="11">
        <f>VLOOKUP(A255,NOMENCLATURE!$B$2:$L$4923,11,FALSE)</f>
        <v>2056.6794997760003</v>
      </c>
      <c r="L255">
        <v>0</v>
      </c>
      <c r="O255" s="1">
        <v>2358.5</v>
      </c>
      <c r="P255" s="11">
        <f t="shared" si="9"/>
        <v>2468.0153997312004</v>
      </c>
    </row>
    <row r="256" spans="1:20" x14ac:dyDescent="0.25">
      <c r="A256" t="s">
        <v>1298</v>
      </c>
      <c r="B256" t="s">
        <v>416</v>
      </c>
      <c r="C256" t="s">
        <v>1299</v>
      </c>
      <c r="D256" t="s">
        <v>27</v>
      </c>
      <c r="F256">
        <v>0</v>
      </c>
      <c r="I256" s="31" t="e">
        <f>VLOOKUP(A256,'Synthèse des ventes 2022'!$A$1:$C$535,3,FALSE)</f>
        <v>#N/A</v>
      </c>
      <c r="J256" s="1">
        <v>2163.63</v>
      </c>
      <c r="K256" s="11">
        <f>VLOOKUP(A256,NOMENCLATURE!$B$2:$L$4923,11,FALSE)</f>
        <v>2209.7401997360002</v>
      </c>
      <c r="L256">
        <v>0</v>
      </c>
      <c r="O256" s="1">
        <v>2596.36</v>
      </c>
      <c r="P256" s="11">
        <f t="shared" si="9"/>
        <v>2651.6882396832002</v>
      </c>
    </row>
    <row r="257" spans="1:20" x14ac:dyDescent="0.25">
      <c r="A257" t="s">
        <v>1300</v>
      </c>
      <c r="B257" t="s">
        <v>416</v>
      </c>
      <c r="C257" t="s">
        <v>1301</v>
      </c>
      <c r="D257" t="s">
        <v>27</v>
      </c>
      <c r="F257">
        <v>0</v>
      </c>
      <c r="I257" s="31" t="e">
        <f>VLOOKUP(A257,'Synthèse des ventes 2022'!$A$1:$C$535,3,FALSE)</f>
        <v>#N/A</v>
      </c>
      <c r="J257" s="1">
        <v>2443.56</v>
      </c>
      <c r="K257" s="11">
        <f>VLOOKUP(A257,NOMENCLATURE!$B$2:$L$4923,11,FALSE)</f>
        <v>2510.4008497840005</v>
      </c>
      <c r="L257">
        <v>0</v>
      </c>
      <c r="O257" s="1">
        <v>2932.27</v>
      </c>
      <c r="P257" s="11">
        <f t="shared" si="9"/>
        <v>3012.4810197408005</v>
      </c>
    </row>
    <row r="258" spans="1:20" x14ac:dyDescent="0.25">
      <c r="A258" t="s">
        <v>1302</v>
      </c>
      <c r="B258" t="s">
        <v>416</v>
      </c>
      <c r="C258" t="s">
        <v>1303</v>
      </c>
      <c r="D258" t="s">
        <v>27</v>
      </c>
      <c r="F258">
        <v>0</v>
      </c>
      <c r="I258" s="31">
        <f>VLOOKUP(A258,'Synthèse des ventes 2022'!$A$1:$C$535,3,FALSE)</f>
        <v>1</v>
      </c>
      <c r="J258" s="1">
        <v>2255.65</v>
      </c>
      <c r="K258" s="11">
        <f>VLOOKUP(A258,NOMENCLATURE!$B$2:$L$4923,11,FALSE)</f>
        <v>2220.9840497040004</v>
      </c>
      <c r="L258">
        <v>0</v>
      </c>
      <c r="O258" s="1">
        <v>2706.78</v>
      </c>
      <c r="P258" s="11">
        <f t="shared" si="9"/>
        <v>2665.1808596448004</v>
      </c>
    </row>
    <row r="259" spans="1:20" x14ac:dyDescent="0.25">
      <c r="A259" t="s">
        <v>1304</v>
      </c>
      <c r="B259" t="s">
        <v>416</v>
      </c>
      <c r="C259" t="s">
        <v>1305</v>
      </c>
      <c r="D259" t="s">
        <v>27</v>
      </c>
      <c r="F259">
        <v>0</v>
      </c>
      <c r="I259" s="31">
        <f>VLOOKUP(A259,'Synthèse des ventes 2022'!$A$1:$C$535,3,FALSE)</f>
        <v>1</v>
      </c>
      <c r="J259" s="1">
        <v>2505.31</v>
      </c>
      <c r="K259" s="11">
        <f>VLOOKUP(A259,NOMENCLATURE!$B$2:$L$4923,11,FALSE)</f>
        <v>2622.7110997600007</v>
      </c>
      <c r="L259">
        <v>0</v>
      </c>
      <c r="O259" s="1">
        <v>3006.37</v>
      </c>
      <c r="P259" s="11">
        <f t="shared" ref="P259:P322" si="10">IF(K259="","",K259*1.2)</f>
        <v>3147.2533197120006</v>
      </c>
    </row>
    <row r="260" spans="1:20" x14ac:dyDescent="0.25">
      <c r="A260" t="s">
        <v>1306</v>
      </c>
      <c r="B260" t="s">
        <v>416</v>
      </c>
      <c r="C260" t="s">
        <v>1307</v>
      </c>
      <c r="D260" t="s">
        <v>27</v>
      </c>
      <c r="F260">
        <v>0</v>
      </c>
      <c r="I260" s="31">
        <f>VLOOKUP(A260,'Synthèse des ventes 2022'!$A$1:$C$535,3,FALSE)</f>
        <v>1</v>
      </c>
      <c r="J260" s="1">
        <v>2557.69</v>
      </c>
      <c r="K260" s="11">
        <f>VLOOKUP(A260,NOMENCLATURE!$B$2:$L$4923,11,FALSE)</f>
        <v>2677.6598996960001</v>
      </c>
      <c r="L260">
        <v>0</v>
      </c>
      <c r="O260" s="1">
        <v>3069.23</v>
      </c>
      <c r="P260" s="11">
        <f t="shared" si="10"/>
        <v>3213.1918796352002</v>
      </c>
    </row>
    <row r="261" spans="1:20" x14ac:dyDescent="0.25">
      <c r="A261" t="s">
        <v>1308</v>
      </c>
      <c r="B261" t="s">
        <v>43</v>
      </c>
      <c r="C261" t="s">
        <v>1309</v>
      </c>
      <c r="D261" t="s">
        <v>27</v>
      </c>
      <c r="F261">
        <v>0</v>
      </c>
      <c r="I261" s="31" t="e">
        <f>VLOOKUP(A261,'Synthèse des ventes 2022'!$A$1:$C$535,3,FALSE)</f>
        <v>#N/A</v>
      </c>
      <c r="J261">
        <v>0</v>
      </c>
      <c r="K261" s="6" t="e">
        <f>VLOOKUP(A261,NOMENCLATURE!$B$2:$L$4923,11,FALSE)</f>
        <v>#N/A</v>
      </c>
      <c r="L261">
        <v>0</v>
      </c>
      <c r="N261">
        <v>1</v>
      </c>
      <c r="O261">
        <v>0</v>
      </c>
      <c r="P261" s="6" t="e">
        <f t="shared" si="10"/>
        <v>#N/A</v>
      </c>
      <c r="S261">
        <v>1</v>
      </c>
      <c r="T261">
        <v>1</v>
      </c>
    </row>
    <row r="262" spans="1:20" x14ac:dyDescent="0.25">
      <c r="A262" t="s">
        <v>1310</v>
      </c>
      <c r="B262" t="s">
        <v>416</v>
      </c>
      <c r="C262" t="s">
        <v>1311</v>
      </c>
      <c r="D262" t="s">
        <v>27</v>
      </c>
      <c r="F262">
        <v>0</v>
      </c>
      <c r="I262" s="31" t="e">
        <f>VLOOKUP(A262,'Synthèse des ventes 2022'!$A$1:$C$535,3,FALSE)</f>
        <v>#N/A</v>
      </c>
      <c r="J262" s="1">
        <v>2737.27</v>
      </c>
      <c r="K262" s="11">
        <f>VLOOKUP(A262,NOMENCLATURE!$B$2:$L$4923,11,FALSE)</f>
        <v>2824.6889496880003</v>
      </c>
      <c r="L262">
        <v>0</v>
      </c>
      <c r="O262" s="1">
        <v>3284.72</v>
      </c>
      <c r="P262" s="11">
        <f t="shared" si="10"/>
        <v>3389.6267396256003</v>
      </c>
    </row>
    <row r="263" spans="1:20" x14ac:dyDescent="0.25">
      <c r="A263" t="s">
        <v>1312</v>
      </c>
      <c r="B263" t="s">
        <v>43</v>
      </c>
      <c r="C263" t="s">
        <v>1313</v>
      </c>
      <c r="D263" t="s">
        <v>27</v>
      </c>
      <c r="F263">
        <v>0</v>
      </c>
      <c r="I263" s="31" t="e">
        <f>VLOOKUP(A263,'Synthèse des ventes 2022'!$A$1:$C$535,3,FALSE)</f>
        <v>#N/A</v>
      </c>
      <c r="J263">
        <v>0</v>
      </c>
      <c r="K263" s="6" t="e">
        <f>VLOOKUP(A263,NOMENCLATURE!$B$2:$L$4923,11,FALSE)</f>
        <v>#N/A</v>
      </c>
      <c r="L263">
        <v>0</v>
      </c>
      <c r="N263">
        <v>1</v>
      </c>
      <c r="O263">
        <v>0</v>
      </c>
      <c r="P263" s="6" t="e">
        <f t="shared" si="10"/>
        <v>#N/A</v>
      </c>
      <c r="S263">
        <v>1</v>
      </c>
      <c r="T263">
        <v>1</v>
      </c>
    </row>
    <row r="264" spans="1:20" x14ac:dyDescent="0.25">
      <c r="A264" t="s">
        <v>1314</v>
      </c>
      <c r="B264" t="s">
        <v>20</v>
      </c>
      <c r="C264" t="s">
        <v>1315</v>
      </c>
      <c r="D264" t="s">
        <v>27</v>
      </c>
      <c r="F264">
        <v>0</v>
      </c>
      <c r="H264" s="6">
        <f t="shared" ref="H264:H283" si="11">F264</f>
        <v>0</v>
      </c>
      <c r="I264" s="31">
        <f>VLOOKUP(A264,'Synthèse des ventes 2022'!$A$1:$C$535,3,FALSE)</f>
        <v>115</v>
      </c>
      <c r="J264">
        <v>36.67</v>
      </c>
      <c r="K264" s="6">
        <f>VLOOKUP(A264,NOMENCLATURE!$B$2:$L$4000,11,FALSE)</f>
        <v>48.817800000000005</v>
      </c>
      <c r="L264">
        <v>0</v>
      </c>
      <c r="O264">
        <v>44</v>
      </c>
      <c r="P264" s="6">
        <f t="shared" si="10"/>
        <v>58.581360000000004</v>
      </c>
      <c r="Q264">
        <v>1</v>
      </c>
      <c r="R264">
        <v>1</v>
      </c>
      <c r="T264">
        <v>1</v>
      </c>
    </row>
    <row r="265" spans="1:20" x14ac:dyDescent="0.25">
      <c r="A265" t="s">
        <v>1316</v>
      </c>
      <c r="B265" t="s">
        <v>20</v>
      </c>
      <c r="C265" t="s">
        <v>1317</v>
      </c>
      <c r="D265" t="s">
        <v>27</v>
      </c>
      <c r="F265">
        <v>0</v>
      </c>
      <c r="H265" s="6">
        <f t="shared" si="11"/>
        <v>0</v>
      </c>
      <c r="I265" s="31">
        <f>VLOOKUP(A265,'Synthèse des ventes 2022'!$A$1:$C$535,3,FALSE)</f>
        <v>170</v>
      </c>
      <c r="J265">
        <v>36.67</v>
      </c>
      <c r="K265" s="6">
        <f>VLOOKUP(A265,NOMENCLATURE!$B$2:$L$4000,11,FALSE)</f>
        <v>48.817800000000005</v>
      </c>
      <c r="L265">
        <v>0</v>
      </c>
      <c r="O265">
        <v>44</v>
      </c>
      <c r="P265" s="6">
        <f t="shared" si="10"/>
        <v>58.581360000000004</v>
      </c>
      <c r="T265">
        <v>1</v>
      </c>
    </row>
    <row r="266" spans="1:20" x14ac:dyDescent="0.25">
      <c r="A266" t="s">
        <v>1318</v>
      </c>
      <c r="B266" t="s">
        <v>20</v>
      </c>
      <c r="C266" t="s">
        <v>1319</v>
      </c>
      <c r="D266" t="s">
        <v>27</v>
      </c>
      <c r="F266">
        <v>0</v>
      </c>
      <c r="H266" s="6">
        <f t="shared" si="11"/>
        <v>0</v>
      </c>
      <c r="I266" s="31">
        <f>VLOOKUP(A266,'Synthèse des ventes 2022'!$A$1:$C$535,3,FALSE)</f>
        <v>235</v>
      </c>
      <c r="J266">
        <v>0</v>
      </c>
      <c r="K266" s="6">
        <f>VLOOKUP(A266,NOMENCLATURE!$B$2:$L$4000,11,FALSE)</f>
        <v>55.222999999999999</v>
      </c>
      <c r="L266">
        <v>0</v>
      </c>
      <c r="O266">
        <v>0</v>
      </c>
      <c r="P266" s="6">
        <f t="shared" si="10"/>
        <v>66.267600000000002</v>
      </c>
      <c r="T266">
        <v>1</v>
      </c>
    </row>
    <row r="267" spans="1:20" x14ac:dyDescent="0.25">
      <c r="A267" t="s">
        <v>1320</v>
      </c>
      <c r="B267" t="s">
        <v>20</v>
      </c>
      <c r="C267" t="s">
        <v>1321</v>
      </c>
      <c r="D267" t="s">
        <v>27</v>
      </c>
      <c r="F267">
        <v>0</v>
      </c>
      <c r="H267" s="6">
        <f t="shared" si="11"/>
        <v>0</v>
      </c>
      <c r="I267" s="31">
        <f>VLOOKUP(A267,'Synthèse des ventes 2022'!$A$1:$C$535,3,FALSE)</f>
        <v>142</v>
      </c>
      <c r="J267">
        <v>54.64</v>
      </c>
      <c r="K267" s="6">
        <f>VLOOKUP(A267,NOMENCLATURE!$B$2:$L$4000,11,FALSE)</f>
        <v>67.653000000000006</v>
      </c>
      <c r="L267">
        <v>0</v>
      </c>
      <c r="O267">
        <v>65.569999999999993</v>
      </c>
      <c r="P267" s="6">
        <f t="shared" si="10"/>
        <v>81.183599999999998</v>
      </c>
      <c r="T267">
        <v>1</v>
      </c>
    </row>
    <row r="268" spans="1:20" x14ac:dyDescent="0.25">
      <c r="A268" t="s">
        <v>1322</v>
      </c>
      <c r="B268" t="s">
        <v>20</v>
      </c>
      <c r="C268" t="s">
        <v>1323</v>
      </c>
      <c r="D268" t="s">
        <v>27</v>
      </c>
      <c r="F268">
        <v>0</v>
      </c>
      <c r="H268" s="6">
        <f t="shared" si="11"/>
        <v>0</v>
      </c>
      <c r="I268" s="31">
        <f>VLOOKUP(A268,'Synthèse des ventes 2022'!$A$1:$C$535,3,FALSE)</f>
        <v>10</v>
      </c>
      <c r="J268">
        <v>41.08</v>
      </c>
      <c r="K268" s="6">
        <f>VLOOKUP(A268,NOMENCLATURE!$B$2:$L$4000,11,FALSE)</f>
        <v>43.075900000000004</v>
      </c>
      <c r="L268">
        <v>0</v>
      </c>
      <c r="O268">
        <v>49.3</v>
      </c>
      <c r="P268" s="6">
        <f t="shared" si="10"/>
        <v>51.691080000000007</v>
      </c>
      <c r="T268">
        <v>1</v>
      </c>
    </row>
    <row r="269" spans="1:20" x14ac:dyDescent="0.25">
      <c r="A269" t="s">
        <v>1324</v>
      </c>
      <c r="B269" t="s">
        <v>20</v>
      </c>
      <c r="C269" t="s">
        <v>1325</v>
      </c>
      <c r="D269" t="s">
        <v>27</v>
      </c>
      <c r="F269">
        <v>0</v>
      </c>
      <c r="H269" s="6">
        <f t="shared" si="11"/>
        <v>0</v>
      </c>
      <c r="I269" s="31">
        <f>VLOOKUP(A269,'Synthèse des ventes 2022'!$A$1:$C$535,3,FALSE)</f>
        <v>64</v>
      </c>
      <c r="J269">
        <v>64.430000000000007</v>
      </c>
      <c r="K269" s="6">
        <f>VLOOKUP(A269,NOMENCLATURE!$B$2:$L$4000,11,FALSE)</f>
        <v>75.987600000000015</v>
      </c>
      <c r="L269">
        <v>0</v>
      </c>
      <c r="O269">
        <v>77.319999999999993</v>
      </c>
      <c r="P269" s="6">
        <f t="shared" si="10"/>
        <v>91.185120000000012</v>
      </c>
      <c r="T269">
        <v>1</v>
      </c>
    </row>
    <row r="270" spans="1:20" x14ac:dyDescent="0.25">
      <c r="A270" t="s">
        <v>1326</v>
      </c>
      <c r="B270" t="s">
        <v>20</v>
      </c>
      <c r="C270" t="s">
        <v>1327</v>
      </c>
      <c r="D270" t="s">
        <v>27</v>
      </c>
      <c r="F270">
        <v>0</v>
      </c>
      <c r="H270" s="6">
        <f t="shared" si="11"/>
        <v>0</v>
      </c>
      <c r="I270" s="31" t="e">
        <f>VLOOKUP(A270,'Synthèse des ventes 2022'!$A$1:$C$535,3,FALSE)</f>
        <v>#N/A</v>
      </c>
      <c r="J270">
        <v>0</v>
      </c>
      <c r="K270" s="6">
        <f>VLOOKUP(A270,NOMENCLATURE!$B$2:$L$4000,11,FALSE)</f>
        <v>90.06410000000001</v>
      </c>
      <c r="L270">
        <v>0</v>
      </c>
      <c r="N270">
        <v>1</v>
      </c>
      <c r="O270">
        <v>0</v>
      </c>
      <c r="P270" s="6">
        <f t="shared" si="10"/>
        <v>108.07692000000002</v>
      </c>
      <c r="T270">
        <v>1</v>
      </c>
    </row>
    <row r="271" spans="1:20" x14ac:dyDescent="0.25">
      <c r="A271" t="s">
        <v>1328</v>
      </c>
      <c r="B271" t="s">
        <v>20</v>
      </c>
      <c r="C271" t="s">
        <v>1329</v>
      </c>
      <c r="D271" t="s">
        <v>27</v>
      </c>
      <c r="F271">
        <v>0</v>
      </c>
      <c r="H271" s="6">
        <f t="shared" si="11"/>
        <v>0</v>
      </c>
      <c r="I271" s="31" t="e">
        <f>VLOOKUP(A271,'Synthèse des ventes 2022'!$A$1:$C$535,3,FALSE)</f>
        <v>#N/A</v>
      </c>
      <c r="J271">
        <v>0</v>
      </c>
      <c r="K271" s="6">
        <f>VLOOKUP(A271,NOMENCLATURE!$B$2:$L$4000,11,FALSE)</f>
        <v>41.575900000000004</v>
      </c>
      <c r="L271">
        <v>0</v>
      </c>
      <c r="N271">
        <v>1</v>
      </c>
      <c r="O271">
        <v>0</v>
      </c>
      <c r="P271" s="6">
        <f t="shared" si="10"/>
        <v>49.891080000000002</v>
      </c>
      <c r="T271">
        <v>1</v>
      </c>
    </row>
    <row r="272" spans="1:20" x14ac:dyDescent="0.25">
      <c r="A272" t="s">
        <v>1330</v>
      </c>
      <c r="B272" t="s">
        <v>20</v>
      </c>
      <c r="C272" t="s">
        <v>1331</v>
      </c>
      <c r="D272" t="s">
        <v>27</v>
      </c>
      <c r="F272">
        <v>0</v>
      </c>
      <c r="H272" s="6">
        <f t="shared" si="11"/>
        <v>0</v>
      </c>
      <c r="I272" s="31">
        <f>VLOOKUP(A272,'Synthèse des ventes 2022'!$A$1:$C$535,3,FALSE)</f>
        <v>20</v>
      </c>
      <c r="J272">
        <v>75.930000000000007</v>
      </c>
      <c r="K272" s="6">
        <f>VLOOKUP(A272,NOMENCLATURE!$B$2:$L$4000,11,FALSE)</f>
        <v>96.031100000000009</v>
      </c>
      <c r="L272">
        <v>0</v>
      </c>
      <c r="O272">
        <v>91.12</v>
      </c>
      <c r="P272" s="6">
        <f t="shared" si="10"/>
        <v>115.23732000000001</v>
      </c>
      <c r="T272">
        <v>1</v>
      </c>
    </row>
    <row r="273" spans="1:21" x14ac:dyDescent="0.25">
      <c r="A273" t="s">
        <v>1332</v>
      </c>
      <c r="B273" t="s">
        <v>20</v>
      </c>
      <c r="C273" t="s">
        <v>1333</v>
      </c>
      <c r="D273" t="s">
        <v>27</v>
      </c>
      <c r="F273">
        <v>0</v>
      </c>
      <c r="H273" s="6">
        <f t="shared" si="11"/>
        <v>0</v>
      </c>
      <c r="I273" s="31" t="e">
        <f>VLOOKUP(A273,'Synthèse des ventes 2022'!$A$1:$C$535,3,FALSE)</f>
        <v>#N/A</v>
      </c>
      <c r="J273">
        <v>0</v>
      </c>
      <c r="K273" s="6">
        <f>VLOOKUP(A273,NOMENCLATURE!$B$2:$L$4000,11,FALSE)</f>
        <v>109.92120000000001</v>
      </c>
      <c r="L273">
        <v>0</v>
      </c>
      <c r="N273">
        <v>1</v>
      </c>
      <c r="O273">
        <v>0</v>
      </c>
      <c r="P273" s="6">
        <f t="shared" si="10"/>
        <v>131.90544</v>
      </c>
      <c r="Q273">
        <v>1</v>
      </c>
      <c r="R273">
        <v>1</v>
      </c>
      <c r="T273">
        <v>1</v>
      </c>
    </row>
    <row r="274" spans="1:21" x14ac:dyDescent="0.25">
      <c r="A274" t="s">
        <v>1334</v>
      </c>
      <c r="B274" t="s">
        <v>20</v>
      </c>
      <c r="C274" t="s">
        <v>1335</v>
      </c>
      <c r="D274" t="s">
        <v>27</v>
      </c>
      <c r="F274">
        <v>0</v>
      </c>
      <c r="H274" s="6">
        <f t="shared" si="11"/>
        <v>0</v>
      </c>
      <c r="I274" s="31" t="e">
        <f>VLOOKUP(A274,'Synthèse des ventes 2022'!$A$1:$C$535,3,FALSE)</f>
        <v>#N/A</v>
      </c>
      <c r="J274">
        <v>41.08</v>
      </c>
      <c r="K274" s="6">
        <f>VLOOKUP(A274,NOMENCLATURE!$B$2:$L$4000,11,FALSE)</f>
        <v>43.075900000000004</v>
      </c>
      <c r="L274">
        <v>0</v>
      </c>
      <c r="O274">
        <v>49.3</v>
      </c>
      <c r="P274" s="6">
        <f t="shared" si="10"/>
        <v>51.691080000000007</v>
      </c>
      <c r="Q274">
        <v>1</v>
      </c>
      <c r="R274">
        <v>1</v>
      </c>
      <c r="T274">
        <v>1</v>
      </c>
    </row>
    <row r="275" spans="1:21" x14ac:dyDescent="0.25">
      <c r="A275" t="s">
        <v>1336</v>
      </c>
      <c r="B275" t="s">
        <v>20</v>
      </c>
      <c r="C275" t="s">
        <v>1337</v>
      </c>
      <c r="D275" t="s">
        <v>27</v>
      </c>
      <c r="F275">
        <v>0</v>
      </c>
      <c r="H275" s="6">
        <f t="shared" si="11"/>
        <v>0</v>
      </c>
      <c r="I275" s="31">
        <f>VLOOKUP(A275,'Synthèse des ventes 2022'!$A$1:$C$535,3,FALSE)</f>
        <v>15</v>
      </c>
      <c r="J275">
        <v>103.34</v>
      </c>
      <c r="K275" s="6">
        <f>VLOOKUP(A275,NOMENCLATURE!$B$2:$L$4000,11,FALSE)</f>
        <v>95.31410000000001</v>
      </c>
      <c r="L275">
        <v>0</v>
      </c>
      <c r="O275">
        <v>124.01</v>
      </c>
      <c r="P275" s="6">
        <f t="shared" si="10"/>
        <v>114.37692000000001</v>
      </c>
      <c r="T275">
        <v>1</v>
      </c>
    </row>
    <row r="276" spans="1:21" x14ac:dyDescent="0.25">
      <c r="A276" t="s">
        <v>1338</v>
      </c>
      <c r="B276" t="s">
        <v>20</v>
      </c>
      <c r="C276" t="s">
        <v>1339</v>
      </c>
      <c r="D276" t="s">
        <v>27</v>
      </c>
      <c r="F276">
        <v>0</v>
      </c>
      <c r="H276" s="6">
        <f t="shared" si="11"/>
        <v>0</v>
      </c>
      <c r="I276" s="31">
        <f>VLOOKUP(A276,'Synthèse des ventes 2022'!$A$1:$C$535,3,FALSE)</f>
        <v>6</v>
      </c>
      <c r="J276">
        <v>54.64</v>
      </c>
      <c r="K276" s="6">
        <f>VLOOKUP(A276,NOMENCLATURE!$B$2:$L$4000,11,FALSE)</f>
        <v>67.653000000000006</v>
      </c>
      <c r="L276">
        <v>0</v>
      </c>
      <c r="O276">
        <v>65.569999999999993</v>
      </c>
      <c r="P276" s="6">
        <f t="shared" si="10"/>
        <v>81.183599999999998</v>
      </c>
      <c r="T276">
        <v>1</v>
      </c>
    </row>
    <row r="277" spans="1:21" x14ac:dyDescent="0.25">
      <c r="A277" t="s">
        <v>1340</v>
      </c>
      <c r="B277" t="s">
        <v>20</v>
      </c>
      <c r="C277" t="s">
        <v>1341</v>
      </c>
      <c r="D277" t="s">
        <v>27</v>
      </c>
      <c r="F277">
        <v>0</v>
      </c>
      <c r="H277" s="6">
        <f t="shared" si="11"/>
        <v>0</v>
      </c>
      <c r="I277" s="31">
        <f>VLOOKUP(A277,'Synthèse des ventes 2022'!$A$1:$C$535,3,FALSE)</f>
        <v>6</v>
      </c>
      <c r="J277">
        <v>96.85</v>
      </c>
      <c r="K277" s="6">
        <f>VLOOKUP(A277,NOMENCLATURE!$B$2:$L$4000,11,FALSE)</f>
        <v>78.987600000000015</v>
      </c>
      <c r="L277">
        <v>0</v>
      </c>
      <c r="O277">
        <v>116.22</v>
      </c>
      <c r="P277" s="6">
        <f t="shared" si="10"/>
        <v>94.78512000000002</v>
      </c>
      <c r="T277">
        <v>1</v>
      </c>
    </row>
    <row r="278" spans="1:21" x14ac:dyDescent="0.25">
      <c r="A278" t="s">
        <v>1342</v>
      </c>
      <c r="B278" t="s">
        <v>20</v>
      </c>
      <c r="C278" t="s">
        <v>1343</v>
      </c>
      <c r="D278" t="s">
        <v>27</v>
      </c>
      <c r="F278">
        <v>0</v>
      </c>
      <c r="H278" s="6">
        <f t="shared" si="11"/>
        <v>0</v>
      </c>
      <c r="I278" s="31">
        <f>VLOOKUP(A278,'Synthèse des ventes 2022'!$A$1:$C$535,3,FALSE)</f>
        <v>7</v>
      </c>
      <c r="J278">
        <v>103.84</v>
      </c>
      <c r="K278" s="6">
        <f>VLOOKUP(A278,NOMENCLATURE!$B$2:$L$4000,11,FALSE)</f>
        <v>93.080500000000015</v>
      </c>
      <c r="L278">
        <v>0</v>
      </c>
      <c r="O278">
        <v>124.61</v>
      </c>
      <c r="P278" s="6">
        <f t="shared" si="10"/>
        <v>111.69660000000002</v>
      </c>
      <c r="T278">
        <v>1</v>
      </c>
    </row>
    <row r="279" spans="1:21" x14ac:dyDescent="0.25">
      <c r="A279" t="s">
        <v>1344</v>
      </c>
      <c r="B279" t="s">
        <v>20</v>
      </c>
      <c r="C279" t="s">
        <v>1345</v>
      </c>
      <c r="D279" t="s">
        <v>27</v>
      </c>
      <c r="F279">
        <v>0</v>
      </c>
      <c r="H279" s="6">
        <f t="shared" si="11"/>
        <v>0</v>
      </c>
      <c r="I279" s="31">
        <f>VLOOKUP(A279,'Synthèse des ventes 2022'!$A$1:$C$535,3,FALSE)</f>
        <v>8</v>
      </c>
      <c r="J279">
        <v>103.84</v>
      </c>
      <c r="K279" s="6">
        <f>VLOOKUP(A279,NOMENCLATURE!$B$2:$L$4000,11,FALSE)</f>
        <v>94.56410000000001</v>
      </c>
      <c r="L279">
        <v>0</v>
      </c>
      <c r="O279">
        <v>124.61</v>
      </c>
      <c r="P279" s="6">
        <f t="shared" si="10"/>
        <v>113.47692000000001</v>
      </c>
      <c r="T279">
        <v>1</v>
      </c>
    </row>
    <row r="280" spans="1:21" x14ac:dyDescent="0.25">
      <c r="A280" t="s">
        <v>1346</v>
      </c>
      <c r="B280" t="s">
        <v>20</v>
      </c>
      <c r="C280" t="s">
        <v>1347</v>
      </c>
      <c r="D280" t="s">
        <v>27</v>
      </c>
      <c r="F280">
        <v>0</v>
      </c>
      <c r="H280" s="6">
        <f t="shared" si="11"/>
        <v>0</v>
      </c>
      <c r="I280" s="31">
        <f>VLOOKUP(A280,'Synthèse des ventes 2022'!$A$1:$C$535,3,FALSE)</f>
        <v>3</v>
      </c>
      <c r="J280">
        <v>109.28</v>
      </c>
      <c r="K280" s="6">
        <f>VLOOKUP(A280,NOMENCLATURE!$B$2:$L$4000,11,FALSE)</f>
        <v>100.53110000000001</v>
      </c>
      <c r="L280">
        <v>0</v>
      </c>
      <c r="O280">
        <v>131.13999999999999</v>
      </c>
      <c r="P280" s="6">
        <f t="shared" si="10"/>
        <v>120.63732</v>
      </c>
      <c r="T280">
        <v>1</v>
      </c>
    </row>
    <row r="281" spans="1:21" x14ac:dyDescent="0.25">
      <c r="A281" t="s">
        <v>1348</v>
      </c>
      <c r="B281" t="s">
        <v>20</v>
      </c>
      <c r="C281" t="s">
        <v>1349</v>
      </c>
      <c r="D281" t="s">
        <v>27</v>
      </c>
      <c r="F281">
        <v>0</v>
      </c>
      <c r="H281" s="6">
        <f t="shared" si="11"/>
        <v>0</v>
      </c>
      <c r="I281" s="31" t="e">
        <f>VLOOKUP(A281,'Synthèse des ventes 2022'!$A$1:$C$535,3,FALSE)</f>
        <v>#N/A</v>
      </c>
      <c r="J281">
        <v>0</v>
      </c>
      <c r="K281" s="6" t="e">
        <f>VLOOKUP(A281,NOMENCLATURE!$B$2:$L$4000,11,FALSE)</f>
        <v>#N/A</v>
      </c>
      <c r="L281">
        <v>0</v>
      </c>
      <c r="N281">
        <v>1</v>
      </c>
      <c r="O281">
        <v>0</v>
      </c>
      <c r="P281" s="6" t="e">
        <f t="shared" si="10"/>
        <v>#N/A</v>
      </c>
      <c r="S281">
        <v>1</v>
      </c>
      <c r="T281">
        <v>1</v>
      </c>
    </row>
    <row r="282" spans="1:21" x14ac:dyDescent="0.25">
      <c r="A282" t="s">
        <v>1350</v>
      </c>
      <c r="B282" t="s">
        <v>20</v>
      </c>
      <c r="C282" t="s">
        <v>1351</v>
      </c>
      <c r="D282" t="s">
        <v>27</v>
      </c>
      <c r="F282">
        <v>0</v>
      </c>
      <c r="H282" s="6">
        <f t="shared" si="11"/>
        <v>0</v>
      </c>
      <c r="I282" s="31" t="e">
        <f>VLOOKUP(A282,'Synthèse des ventes 2022'!$A$1:$C$535,3,FALSE)</f>
        <v>#N/A</v>
      </c>
      <c r="J282">
        <v>119.77</v>
      </c>
      <c r="K282" s="6">
        <v>111.93</v>
      </c>
      <c r="L282">
        <v>0</v>
      </c>
      <c r="O282">
        <v>143.72</v>
      </c>
      <c r="P282" s="6">
        <f t="shared" si="10"/>
        <v>134.316</v>
      </c>
      <c r="T282">
        <v>1</v>
      </c>
    </row>
    <row r="283" spans="1:21" x14ac:dyDescent="0.25">
      <c r="A283" t="s">
        <v>1352</v>
      </c>
      <c r="B283" t="s">
        <v>20</v>
      </c>
      <c r="C283" t="s">
        <v>1353</v>
      </c>
      <c r="D283" t="s">
        <v>27</v>
      </c>
      <c r="F283">
        <v>0</v>
      </c>
      <c r="H283" s="6">
        <f t="shared" si="11"/>
        <v>0</v>
      </c>
      <c r="I283" s="31" t="e">
        <f>VLOOKUP(A283,'Synthèse des ventes 2022'!$A$1:$C$535,3,FALSE)</f>
        <v>#N/A</v>
      </c>
      <c r="J283">
        <v>0</v>
      </c>
      <c r="K283" s="6" t="e">
        <f>VLOOKUP(A283,NOMENCLATURE!$B$2:$L$4000,11,FALSE)</f>
        <v>#N/A</v>
      </c>
      <c r="L283">
        <v>0</v>
      </c>
      <c r="N283">
        <v>1</v>
      </c>
      <c r="O283">
        <v>0</v>
      </c>
      <c r="P283" s="6" t="e">
        <f t="shared" si="10"/>
        <v>#N/A</v>
      </c>
      <c r="T283">
        <v>1</v>
      </c>
    </row>
    <row r="284" spans="1:21" x14ac:dyDescent="0.25">
      <c r="A284" t="s">
        <v>1354</v>
      </c>
      <c r="B284" t="s">
        <v>43</v>
      </c>
      <c r="C284" t="s">
        <v>1355</v>
      </c>
      <c r="D284" t="s">
        <v>27</v>
      </c>
      <c r="F284">
        <v>25.37</v>
      </c>
      <c r="I284" s="31" t="e">
        <f>VLOOKUP(A284,'Synthèse des ventes 2022'!$A$1:$C$535,3,FALSE)</f>
        <v>#N/A</v>
      </c>
      <c r="J284">
        <v>0</v>
      </c>
      <c r="K284" s="6" t="e">
        <f>VLOOKUP(A284,NOMENCLATURE!$B$2:$L$4000,11,FALSE)</f>
        <v>#N/A</v>
      </c>
      <c r="L284">
        <v>1.4651163</v>
      </c>
      <c r="O284">
        <v>0</v>
      </c>
      <c r="P284" s="6" t="e">
        <f t="shared" si="10"/>
        <v>#N/A</v>
      </c>
      <c r="S284">
        <v>1</v>
      </c>
      <c r="T284">
        <v>1</v>
      </c>
    </row>
    <row r="285" spans="1:21" x14ac:dyDescent="0.25">
      <c r="A285" t="s">
        <v>1358</v>
      </c>
      <c r="B285" t="s">
        <v>43</v>
      </c>
      <c r="C285" t="s">
        <v>1359</v>
      </c>
      <c r="D285" t="s">
        <v>27</v>
      </c>
      <c r="F285">
        <v>3.31</v>
      </c>
      <c r="H285" s="6">
        <v>3.31</v>
      </c>
      <c r="I285" s="31">
        <f>VLOOKUP(A285,'Synthèse des ventes 2022'!$A$1:$C$535,3,FALSE)</f>
        <v>14</v>
      </c>
      <c r="J285">
        <v>4.4000000000000004</v>
      </c>
      <c r="K285" s="6">
        <f>H285*M285</f>
        <v>4.4023000000000003</v>
      </c>
      <c r="L285">
        <v>1.3293051</v>
      </c>
      <c r="M285" s="6">
        <v>1.33</v>
      </c>
      <c r="O285">
        <v>5.28</v>
      </c>
      <c r="P285" s="6">
        <f t="shared" si="10"/>
        <v>5.2827600000000006</v>
      </c>
    </row>
    <row r="286" spans="1:21" x14ac:dyDescent="0.25">
      <c r="A286" t="s">
        <v>1384</v>
      </c>
      <c r="B286" t="s">
        <v>416</v>
      </c>
      <c r="C286" t="s">
        <v>1385</v>
      </c>
      <c r="D286" t="s">
        <v>27</v>
      </c>
      <c r="F286">
        <v>37.229999999999997</v>
      </c>
      <c r="I286" s="31">
        <f>VLOOKUP(A286,'Synthèse des ventes 2022'!$A$1:$C$535,3,FALSE)</f>
        <v>6</v>
      </c>
      <c r="J286">
        <v>56.96</v>
      </c>
      <c r="K286" s="6">
        <f>VLOOKUP(A286,NOMENCLATURE!$B$2:$L$4000,11,FALSE)</f>
        <v>58.435200039999998</v>
      </c>
      <c r="L286">
        <v>1.529949</v>
      </c>
      <c r="O286">
        <v>68.349999999999994</v>
      </c>
      <c r="P286" s="6">
        <f t="shared" si="10"/>
        <v>70.122240047999995</v>
      </c>
    </row>
    <row r="287" spans="1:21" x14ac:dyDescent="0.25">
      <c r="A287" t="s">
        <v>1386</v>
      </c>
      <c r="B287" t="s">
        <v>416</v>
      </c>
      <c r="C287" t="s">
        <v>1387</v>
      </c>
      <c r="D287" t="s">
        <v>27</v>
      </c>
      <c r="F287">
        <v>74.45</v>
      </c>
      <c r="I287" s="31">
        <f>VLOOKUP(A287,'Synthèse des ventes 2022'!$A$1:$C$535,3,FALSE)</f>
        <v>11</v>
      </c>
      <c r="J287">
        <v>113.93</v>
      </c>
      <c r="K287" s="6">
        <f>VLOOKUP(A287,NOMENCLATURE!$B$2:$L$4000,11,FALSE)</f>
        <v>113.98840008000001</v>
      </c>
      <c r="L287">
        <v>1.5302887999999999</v>
      </c>
      <c r="O287">
        <v>136.72</v>
      </c>
      <c r="P287" s="6">
        <f t="shared" si="10"/>
        <v>136.78608009600001</v>
      </c>
    </row>
    <row r="288" spans="1:21" x14ac:dyDescent="0.25">
      <c r="A288" t="s">
        <v>1392</v>
      </c>
      <c r="B288" t="s">
        <v>28</v>
      </c>
      <c r="C288" t="s">
        <v>1393</v>
      </c>
      <c r="D288" t="s">
        <v>27</v>
      </c>
      <c r="F288">
        <v>0</v>
      </c>
      <c r="I288" s="31">
        <f>VLOOKUP(A288,'Synthèse des ventes 2022'!$A$1:$C$535,3,FALSE)</f>
        <v>456</v>
      </c>
      <c r="J288">
        <v>279.41000000000003</v>
      </c>
      <c r="K288" s="6">
        <f>VLOOKUP(A288,NOMENCLATURE!$B$2:$L$4000,11,FALSE)</f>
        <v>289.37130000000002</v>
      </c>
      <c r="L288">
        <v>0</v>
      </c>
      <c r="O288">
        <v>335.29</v>
      </c>
      <c r="P288" s="6">
        <f t="shared" si="10"/>
        <v>347.24556000000001</v>
      </c>
      <c r="Q288">
        <v>1</v>
      </c>
      <c r="R288">
        <v>1</v>
      </c>
      <c r="S288">
        <v>1</v>
      </c>
      <c r="T288">
        <v>1</v>
      </c>
      <c r="U288">
        <v>1</v>
      </c>
    </row>
    <row r="289" spans="1:21" x14ac:dyDescent="0.25">
      <c r="A289" t="s">
        <v>1397</v>
      </c>
      <c r="B289" t="s">
        <v>416</v>
      </c>
      <c r="C289" t="s">
        <v>1398</v>
      </c>
      <c r="D289" t="s">
        <v>27</v>
      </c>
      <c r="F289">
        <v>799.56</v>
      </c>
      <c r="I289" s="31">
        <f>VLOOKUP(A289,'Synthèse des ventes 2022'!$A$1:$C$535,3,FALSE)</f>
        <v>4</v>
      </c>
      <c r="J289" s="1">
        <v>1205.52</v>
      </c>
      <c r="K289" s="11">
        <f>VLOOKUP(A289,NOMENCLATURE!$B$2:$L$4000,11,FALSE)</f>
        <v>1251.8451599949399</v>
      </c>
      <c r="L289">
        <v>1.5077293000000001</v>
      </c>
      <c r="O289" s="1">
        <v>1446.62</v>
      </c>
      <c r="P289" s="11">
        <f t="shared" si="10"/>
        <v>1502.2141919939279</v>
      </c>
    </row>
    <row r="290" spans="1:21" x14ac:dyDescent="0.25">
      <c r="A290" t="s">
        <v>1443</v>
      </c>
      <c r="B290" t="s">
        <v>416</v>
      </c>
      <c r="C290" t="s">
        <v>1444</v>
      </c>
      <c r="D290" t="s">
        <v>27</v>
      </c>
      <c r="F290">
        <v>819.56</v>
      </c>
      <c r="I290" s="31">
        <f>VLOOKUP(A290,'Synthèse des ventes 2022'!$A$1:$C$535,3,FALSE)</f>
        <v>4</v>
      </c>
      <c r="J290" s="1">
        <v>1235.52</v>
      </c>
      <c r="K290" s="11">
        <f>VLOOKUP(A290,NOMENCLATURE!$B$2:$L$4000,11,FALSE)</f>
        <v>1281.8451599949399</v>
      </c>
      <c r="L290">
        <v>1.5075406</v>
      </c>
      <c r="O290" s="1">
        <v>1482.62</v>
      </c>
      <c r="P290" s="11">
        <f t="shared" si="10"/>
        <v>1538.2141919939279</v>
      </c>
    </row>
    <row r="291" spans="1:21" x14ac:dyDescent="0.25">
      <c r="A291" t="s">
        <v>1453</v>
      </c>
      <c r="B291" t="s">
        <v>28</v>
      </c>
      <c r="C291" t="s">
        <v>1454</v>
      </c>
      <c r="D291" t="s">
        <v>27</v>
      </c>
      <c r="F291">
        <v>0</v>
      </c>
      <c r="I291" s="31">
        <f>VLOOKUP(A291,'Synthèse des ventes 2022'!$A$1:$C$535,3,FALSE)</f>
        <v>6</v>
      </c>
      <c r="J291" s="1">
        <v>2339.1</v>
      </c>
      <c r="K291" s="11">
        <f>VLOOKUP(A291,NOMENCLATURE!$B$2:$L$4000,11,FALSE)</f>
        <v>2225.6114999999995</v>
      </c>
      <c r="L291">
        <v>0</v>
      </c>
      <c r="O291" s="1">
        <v>2806.92</v>
      </c>
      <c r="P291" s="11">
        <f t="shared" si="10"/>
        <v>2670.7337999999995</v>
      </c>
      <c r="Q291">
        <v>1</v>
      </c>
      <c r="R291">
        <v>1</v>
      </c>
      <c r="S291">
        <v>1</v>
      </c>
      <c r="T291">
        <v>1</v>
      </c>
      <c r="U291">
        <v>1</v>
      </c>
    </row>
    <row r="292" spans="1:21" x14ac:dyDescent="0.25">
      <c r="A292" t="s">
        <v>1455</v>
      </c>
      <c r="B292" t="s">
        <v>28</v>
      </c>
      <c r="C292" t="s">
        <v>1456</v>
      </c>
      <c r="D292" t="s">
        <v>27</v>
      </c>
      <c r="F292">
        <v>0</v>
      </c>
      <c r="I292" s="31">
        <f>VLOOKUP(A292,'Synthèse des ventes 2022'!$A$1:$C$535,3,FALSE)</f>
        <v>6</v>
      </c>
      <c r="J292" s="1">
        <v>2419.94</v>
      </c>
      <c r="K292" s="11">
        <f>VLOOKUP(A292,NOMENCLATURE!$B$2:$L$4000,11,FALSE)</f>
        <v>2310.1909999999998</v>
      </c>
      <c r="L292">
        <v>0</v>
      </c>
      <c r="O292" s="1">
        <v>2903.93</v>
      </c>
      <c r="P292" s="11">
        <f t="shared" si="10"/>
        <v>2772.2291999999998</v>
      </c>
      <c r="Q292">
        <v>1</v>
      </c>
      <c r="R292">
        <v>1</v>
      </c>
      <c r="S292">
        <v>1</v>
      </c>
      <c r="T292">
        <v>1</v>
      </c>
      <c r="U292">
        <v>1</v>
      </c>
    </row>
    <row r="293" spans="1:21" x14ac:dyDescent="0.25">
      <c r="A293" t="s">
        <v>1457</v>
      </c>
      <c r="B293" t="s">
        <v>28</v>
      </c>
      <c r="C293" t="s">
        <v>1458</v>
      </c>
      <c r="D293" t="s">
        <v>27</v>
      </c>
      <c r="F293">
        <v>0</v>
      </c>
      <c r="I293" s="31">
        <f>VLOOKUP(A293,'Synthèse des ventes 2022'!$A$1:$C$535,3,FALSE)</f>
        <v>7</v>
      </c>
      <c r="J293" s="1">
        <v>3276.28</v>
      </c>
      <c r="K293" s="11">
        <f>VLOOKUP(A293,NOMENCLATURE!$B$2:$L$4000,11,FALSE)</f>
        <v>3105.7734999999998</v>
      </c>
      <c r="L293">
        <v>0</v>
      </c>
      <c r="O293" s="1">
        <v>3931.54</v>
      </c>
      <c r="P293" s="11">
        <f t="shared" si="10"/>
        <v>3726.9281999999994</v>
      </c>
      <c r="Q293">
        <v>1</v>
      </c>
      <c r="R293">
        <v>1</v>
      </c>
      <c r="S293">
        <v>1</v>
      </c>
      <c r="T293">
        <v>1</v>
      </c>
      <c r="U293">
        <v>1</v>
      </c>
    </row>
    <row r="294" spans="1:21" x14ac:dyDescent="0.25">
      <c r="A294" t="s">
        <v>1459</v>
      </c>
      <c r="B294" t="s">
        <v>28</v>
      </c>
      <c r="C294" t="s">
        <v>1460</v>
      </c>
      <c r="D294" t="s">
        <v>27</v>
      </c>
      <c r="F294">
        <v>0</v>
      </c>
      <c r="I294" s="31" t="e">
        <f>VLOOKUP(A294,'Synthèse des ventes 2022'!$A$1:$C$535,3,FALSE)</f>
        <v>#N/A</v>
      </c>
      <c r="J294" s="1">
        <v>4447.57</v>
      </c>
      <c r="K294" s="11">
        <f>VLOOKUP(A294,NOMENCLATURE!$B$2:$L$4000,11,FALSE)</f>
        <v>4310.1860000000006</v>
      </c>
      <c r="L294">
        <v>0</v>
      </c>
      <c r="O294" s="1">
        <v>5337.08</v>
      </c>
      <c r="P294" s="11">
        <f t="shared" si="10"/>
        <v>5172.2232000000004</v>
      </c>
      <c r="Q294">
        <v>1</v>
      </c>
      <c r="R294">
        <v>1</v>
      </c>
      <c r="S294">
        <v>1</v>
      </c>
      <c r="T294">
        <v>1</v>
      </c>
      <c r="U294">
        <v>1</v>
      </c>
    </row>
    <row r="295" spans="1:21" x14ac:dyDescent="0.25">
      <c r="A295" t="s">
        <v>1461</v>
      </c>
      <c r="B295" t="s">
        <v>28</v>
      </c>
      <c r="C295" t="s">
        <v>1462</v>
      </c>
      <c r="D295" t="s">
        <v>27</v>
      </c>
      <c r="F295">
        <v>0</v>
      </c>
      <c r="I295" s="31" t="e">
        <f>VLOOKUP(A295,'Synthèse des ventes 2022'!$A$1:$C$535,3,FALSE)</f>
        <v>#N/A</v>
      </c>
      <c r="J295" s="1">
        <v>4833.5600000000004</v>
      </c>
      <c r="K295" s="11">
        <f>VLOOKUP(A295,NOMENCLATURE!$B$2:$L$4000,11,FALSE)</f>
        <v>4661.1145000000006</v>
      </c>
      <c r="L295">
        <v>0</v>
      </c>
      <c r="O295" s="1">
        <v>5800.27</v>
      </c>
      <c r="P295" s="11">
        <f t="shared" si="10"/>
        <v>5593.3374000000003</v>
      </c>
      <c r="Q295">
        <v>1</v>
      </c>
      <c r="R295">
        <v>1</v>
      </c>
      <c r="S295">
        <v>1</v>
      </c>
      <c r="T295">
        <v>1</v>
      </c>
      <c r="U295">
        <v>1</v>
      </c>
    </row>
    <row r="296" spans="1:21" x14ac:dyDescent="0.25">
      <c r="A296" t="s">
        <v>1475</v>
      </c>
      <c r="B296" t="s">
        <v>416</v>
      </c>
      <c r="C296" t="s">
        <v>1247</v>
      </c>
      <c r="D296" t="s">
        <v>27</v>
      </c>
      <c r="F296">
        <v>860.78</v>
      </c>
      <c r="I296" s="31">
        <f>VLOOKUP(A296,'Synthèse des ventes 2022'!$A$1:$C$535,3,FALSE)</f>
        <v>15</v>
      </c>
      <c r="J296" s="1">
        <v>1278.8399999999999</v>
      </c>
      <c r="K296" s="11">
        <f>VLOOKUP(A296,NOMENCLATURE!$B$2:$L$4923,11,FALSE)</f>
        <v>1348.1414496959999</v>
      </c>
      <c r="L296">
        <v>1.4856758000000001</v>
      </c>
      <c r="O296" s="1">
        <v>1534.61</v>
      </c>
      <c r="P296" s="11">
        <f t="shared" si="10"/>
        <v>1617.7697396351998</v>
      </c>
    </row>
    <row r="297" spans="1:21" x14ac:dyDescent="0.25">
      <c r="A297" t="s">
        <v>1490</v>
      </c>
      <c r="B297" t="s">
        <v>28</v>
      </c>
      <c r="C297" t="s">
        <v>1491</v>
      </c>
      <c r="D297" t="s">
        <v>27</v>
      </c>
      <c r="F297">
        <v>0</v>
      </c>
      <c r="I297" s="31">
        <f>VLOOKUP(A297,'Synthèse des ventes 2022'!$A$1:$C$535,3,FALSE)</f>
        <v>1</v>
      </c>
      <c r="J297">
        <v>102.18</v>
      </c>
      <c r="K297" s="6">
        <f>VLOOKUP(A297,NOMENCLATURE!$B$2:$L$4000,11,FALSE)</f>
        <v>105.9395</v>
      </c>
      <c r="L297">
        <v>0</v>
      </c>
      <c r="O297">
        <v>122.62</v>
      </c>
      <c r="P297" s="6">
        <f t="shared" si="10"/>
        <v>127.12739999999999</v>
      </c>
      <c r="Q297">
        <v>1</v>
      </c>
      <c r="R297">
        <v>1</v>
      </c>
      <c r="S297">
        <v>1</v>
      </c>
      <c r="T297">
        <v>1</v>
      </c>
      <c r="U297">
        <v>1</v>
      </c>
    </row>
    <row r="298" spans="1:21" x14ac:dyDescent="0.25">
      <c r="A298" t="s">
        <v>1492</v>
      </c>
      <c r="B298" t="s">
        <v>416</v>
      </c>
      <c r="C298" t="s">
        <v>1493</v>
      </c>
      <c r="D298" t="s">
        <v>27</v>
      </c>
      <c r="F298">
        <v>0</v>
      </c>
      <c r="I298" s="31">
        <f>VLOOKUP(A298,'Synthèse des ventes 2022'!$A$1:$C$535,3,FALSE)</f>
        <v>16</v>
      </c>
      <c r="J298">
        <v>702.75</v>
      </c>
      <c r="K298" s="6">
        <f>VLOOKUP(A298,NOMENCLATURE!$B$2:$L$4000,11,FALSE)</f>
        <v>717.25149999999985</v>
      </c>
      <c r="L298">
        <v>0</v>
      </c>
      <c r="O298">
        <v>843.3</v>
      </c>
      <c r="P298" s="6">
        <f t="shared" si="10"/>
        <v>860.70179999999982</v>
      </c>
    </row>
    <row r="299" spans="1:21" x14ac:dyDescent="0.25">
      <c r="A299" t="s">
        <v>1496</v>
      </c>
      <c r="B299" t="s">
        <v>43</v>
      </c>
      <c r="C299" t="s">
        <v>401</v>
      </c>
      <c r="D299" t="s">
        <v>27</v>
      </c>
      <c r="F299">
        <v>0</v>
      </c>
      <c r="I299" s="31" t="e">
        <f>VLOOKUP(A299,'Synthèse des ventes 2022'!$A$1:$C$535,3,FALSE)</f>
        <v>#N/A</v>
      </c>
      <c r="J299">
        <v>916.8</v>
      </c>
      <c r="K299" s="6" t="str">
        <f>IF(H299="","",H299*L299)</f>
        <v/>
      </c>
      <c r="L299">
        <v>0</v>
      </c>
      <c r="O299" s="1">
        <v>1100.1600000000001</v>
      </c>
      <c r="P299" s="11" t="str">
        <f t="shared" si="10"/>
        <v/>
      </c>
      <c r="U299">
        <v>1</v>
      </c>
    </row>
    <row r="300" spans="1:21" x14ac:dyDescent="0.25">
      <c r="A300" t="s">
        <v>1497</v>
      </c>
      <c r="B300" t="s">
        <v>20</v>
      </c>
      <c r="C300" t="s">
        <v>1327</v>
      </c>
      <c r="D300" t="s">
        <v>27</v>
      </c>
      <c r="F300">
        <v>53.02</v>
      </c>
      <c r="H300" s="6">
        <f>F300</f>
        <v>53.02</v>
      </c>
      <c r="I300" s="31">
        <f>VLOOKUP(A300,'Synthèse des ventes 2022'!$A$1:$C$535,3,FALSE)</f>
        <v>62</v>
      </c>
      <c r="J300">
        <v>76.11</v>
      </c>
      <c r="K300" s="6">
        <f>VLOOKUP(A300,NOMENCLATURE!$B$2:$L$4000,11,FALSE)</f>
        <v>93.81410000000001</v>
      </c>
      <c r="L300">
        <v>1.4354960000000001</v>
      </c>
      <c r="M300" s="6">
        <v>1.45</v>
      </c>
      <c r="O300">
        <v>91.33</v>
      </c>
      <c r="P300" s="6">
        <f t="shared" si="10"/>
        <v>112.57692000000002</v>
      </c>
      <c r="T300">
        <v>1</v>
      </c>
    </row>
    <row r="301" spans="1:21" x14ac:dyDescent="0.25">
      <c r="A301" t="s">
        <v>1498</v>
      </c>
      <c r="B301" t="s">
        <v>416</v>
      </c>
      <c r="C301" t="s">
        <v>1293</v>
      </c>
      <c r="D301" t="s">
        <v>27</v>
      </c>
      <c r="F301">
        <v>1139.3599999999999</v>
      </c>
      <c r="I301" s="31">
        <f>VLOOKUP(A301,'Synthèse des ventes 2022'!$A$1:$C$535,3,FALSE)</f>
        <v>3</v>
      </c>
      <c r="J301" s="1">
        <v>1697.08</v>
      </c>
      <c r="K301" s="11">
        <f>VLOOKUP(A301,NOMENCLATURE!$B$2:$L$4923,11,FALSE)</f>
        <v>1808.9850496879999</v>
      </c>
      <c r="L301">
        <v>1.4895029</v>
      </c>
      <c r="O301" s="1">
        <v>2036.5</v>
      </c>
      <c r="P301" s="11">
        <f t="shared" si="10"/>
        <v>2170.7820596255997</v>
      </c>
    </row>
    <row r="302" spans="1:21" x14ac:dyDescent="0.25">
      <c r="A302" t="s">
        <v>1499</v>
      </c>
      <c r="B302" t="s">
        <v>20</v>
      </c>
      <c r="C302" t="s">
        <v>1500</v>
      </c>
      <c r="D302" t="s">
        <v>27</v>
      </c>
      <c r="F302">
        <v>62.14</v>
      </c>
      <c r="H302" s="6">
        <f>F302</f>
        <v>62.14</v>
      </c>
      <c r="I302" s="31">
        <f>VLOOKUP(A302,'Synthèse des ventes 2022'!$A$1:$C$535,3,FALSE)</f>
        <v>32</v>
      </c>
      <c r="J302">
        <v>93.2</v>
      </c>
      <c r="K302" s="6">
        <f>VLOOKUP(A302,NOMENCLATURE!$B$2:$L$4000,11,FALSE)</f>
        <v>115.1712</v>
      </c>
      <c r="L302">
        <v>1.4998391</v>
      </c>
      <c r="M302" s="6">
        <v>1.5</v>
      </c>
      <c r="O302">
        <v>111.84</v>
      </c>
      <c r="P302" s="6">
        <f t="shared" si="10"/>
        <v>138.20543999999998</v>
      </c>
      <c r="Q302">
        <v>1</v>
      </c>
      <c r="R302">
        <v>1</v>
      </c>
      <c r="T302">
        <v>1</v>
      </c>
    </row>
    <row r="303" spans="1:21" x14ac:dyDescent="0.25">
      <c r="A303" t="s">
        <v>1514</v>
      </c>
      <c r="B303" t="s">
        <v>416</v>
      </c>
      <c r="C303" t="s">
        <v>1515</v>
      </c>
      <c r="D303" t="s">
        <v>27</v>
      </c>
      <c r="F303">
        <v>61.46</v>
      </c>
      <c r="I303" s="31">
        <f>VLOOKUP(A303,'Synthèse des ventes 2022'!$A$1:$C$535,3,FALSE)</f>
        <v>32</v>
      </c>
      <c r="J303">
        <v>88.5</v>
      </c>
      <c r="K303" s="6">
        <f>VLOOKUP(A303,NOMENCLATURE!$B$2:$L$4000,11,FALSE)</f>
        <v>94.485000000000014</v>
      </c>
      <c r="L303">
        <v>1.439961</v>
      </c>
      <c r="O303">
        <v>106.2</v>
      </c>
      <c r="P303" s="6">
        <f t="shared" si="10"/>
        <v>113.38200000000002</v>
      </c>
    </row>
    <row r="304" spans="1:21" x14ac:dyDescent="0.25">
      <c r="A304" t="s">
        <v>1516</v>
      </c>
      <c r="B304" t="s">
        <v>416</v>
      </c>
      <c r="C304" t="s">
        <v>1517</v>
      </c>
      <c r="D304" t="s">
        <v>27</v>
      </c>
      <c r="F304">
        <v>61.14</v>
      </c>
      <c r="I304" s="31">
        <f>VLOOKUP(A304,'Synthèse des ventes 2022'!$A$1:$C$535,3,FALSE)</f>
        <v>34</v>
      </c>
      <c r="J304">
        <v>87.24</v>
      </c>
      <c r="K304" s="6">
        <f>VLOOKUP(A304,NOMENCLATURE!$B$2:$L$4000,11,FALSE)</f>
        <v>96.041499999999999</v>
      </c>
      <c r="L304">
        <v>1.4268890999999999</v>
      </c>
      <c r="O304">
        <v>104.69</v>
      </c>
      <c r="P304" s="6">
        <f t="shared" si="10"/>
        <v>115.24979999999999</v>
      </c>
    </row>
    <row r="305" spans="1:21" x14ac:dyDescent="0.25">
      <c r="A305" t="s">
        <v>1537</v>
      </c>
      <c r="B305" t="s">
        <v>43</v>
      </c>
      <c r="C305" t="s">
        <v>1538</v>
      </c>
      <c r="D305" t="s">
        <v>27</v>
      </c>
      <c r="F305">
        <v>0</v>
      </c>
      <c r="I305" s="31" t="e">
        <f>VLOOKUP(A305,'Synthèse des ventes 2022'!$A$1:$C$535,3,FALSE)</f>
        <v>#N/A</v>
      </c>
      <c r="J305">
        <v>733.2</v>
      </c>
      <c r="K305" s="6" t="str">
        <f>IF(H305="","",H305*L305)</f>
        <v/>
      </c>
      <c r="L305">
        <v>0</v>
      </c>
      <c r="O305">
        <v>879.84</v>
      </c>
      <c r="P305" s="6" t="str">
        <f t="shared" si="10"/>
        <v/>
      </c>
      <c r="Q305">
        <v>1</v>
      </c>
      <c r="R305">
        <v>1</v>
      </c>
      <c r="S305">
        <v>1</v>
      </c>
      <c r="T305">
        <v>1</v>
      </c>
    </row>
    <row r="306" spans="1:21" x14ac:dyDescent="0.25">
      <c r="A306" t="s">
        <v>1539</v>
      </c>
      <c r="B306" t="s">
        <v>28</v>
      </c>
      <c r="C306" t="s">
        <v>1538</v>
      </c>
      <c r="D306" t="s">
        <v>27</v>
      </c>
      <c r="F306">
        <v>0</v>
      </c>
      <c r="I306" s="31">
        <f>VLOOKUP(A306,'Synthèse des ventes 2022'!$A$1:$C$535,3,FALSE)</f>
        <v>2</v>
      </c>
      <c r="J306">
        <v>0</v>
      </c>
      <c r="K306" s="6">
        <f>VLOOKUP(A306,NOMENCLATURE!$B$2:$L$4000,11,FALSE)</f>
        <v>693</v>
      </c>
      <c r="L306">
        <v>0</v>
      </c>
      <c r="N306">
        <v>1</v>
      </c>
      <c r="O306">
        <v>0</v>
      </c>
      <c r="P306" s="6">
        <f t="shared" si="10"/>
        <v>831.6</v>
      </c>
      <c r="Q306">
        <v>1</v>
      </c>
      <c r="R306">
        <v>1</v>
      </c>
      <c r="S306">
        <v>1</v>
      </c>
      <c r="T306">
        <v>1</v>
      </c>
      <c r="U306">
        <v>1</v>
      </c>
    </row>
    <row r="307" spans="1:21" x14ac:dyDescent="0.25">
      <c r="A307" t="s">
        <v>1568</v>
      </c>
      <c r="B307" t="s">
        <v>416</v>
      </c>
      <c r="C307" t="s">
        <v>1287</v>
      </c>
      <c r="D307" t="s">
        <v>27</v>
      </c>
      <c r="F307">
        <v>1039.6199999999999</v>
      </c>
      <c r="I307" s="31">
        <f>VLOOKUP(A307,'Synthèse des ventes 2022'!$A$1:$C$535,3,FALSE)</f>
        <v>7</v>
      </c>
      <c r="J307" s="1">
        <v>1547.09</v>
      </c>
      <c r="K307" s="11">
        <f>VLOOKUP(A307,NOMENCLATURE!$B$2:$L$4923,11,FALSE)</f>
        <v>1601.1079997280001</v>
      </c>
      <c r="L307">
        <v>1.4881302999999999</v>
      </c>
      <c r="O307" s="1">
        <v>1856.51</v>
      </c>
      <c r="P307" s="11">
        <f t="shared" si="10"/>
        <v>1921.3295996736001</v>
      </c>
    </row>
    <row r="308" spans="1:21" x14ac:dyDescent="0.25">
      <c r="A308" t="s">
        <v>1569</v>
      </c>
      <c r="B308" t="s">
        <v>28</v>
      </c>
      <c r="C308" t="s">
        <v>1570</v>
      </c>
      <c r="D308" t="s">
        <v>27</v>
      </c>
      <c r="F308">
        <v>0</v>
      </c>
      <c r="I308" s="31" t="e">
        <f>VLOOKUP(A308,'Synthèse des ventes 2022'!$A$1:$C$535,3,FALSE)</f>
        <v>#N/A</v>
      </c>
      <c r="J308">
        <v>0</v>
      </c>
      <c r="K308" s="6">
        <f>VLOOKUP(A308,NOMENCLATURE!$B$2:$L$4000,11,FALSE)</f>
        <v>314.80500000000001</v>
      </c>
      <c r="L308">
        <v>0</v>
      </c>
      <c r="N308">
        <v>1</v>
      </c>
      <c r="O308">
        <v>0</v>
      </c>
      <c r="P308" s="6">
        <f t="shared" si="10"/>
        <v>377.76600000000002</v>
      </c>
      <c r="Q308">
        <v>1</v>
      </c>
      <c r="R308">
        <v>1</v>
      </c>
      <c r="S308">
        <v>1</v>
      </c>
      <c r="T308">
        <v>1</v>
      </c>
      <c r="U308">
        <v>1</v>
      </c>
    </row>
    <row r="309" spans="1:21" x14ac:dyDescent="0.25">
      <c r="A309" t="s">
        <v>1583</v>
      </c>
      <c r="B309" t="s">
        <v>43</v>
      </c>
      <c r="C309" t="s">
        <v>1584</v>
      </c>
      <c r="D309" t="s">
        <v>27</v>
      </c>
      <c r="F309">
        <v>0</v>
      </c>
      <c r="I309" s="31" t="e">
        <f>VLOOKUP(A309,'Synthèse des ventes 2022'!$A$1:$C$535,3,FALSE)</f>
        <v>#N/A</v>
      </c>
      <c r="J309">
        <v>0</v>
      </c>
      <c r="K309" s="6" t="str">
        <f>IF(H309="","",H309*L309)</f>
        <v/>
      </c>
      <c r="L309">
        <v>0</v>
      </c>
      <c r="O309">
        <v>0</v>
      </c>
      <c r="P309" s="6" t="str">
        <f t="shared" si="10"/>
        <v/>
      </c>
      <c r="S309">
        <v>1</v>
      </c>
      <c r="T309">
        <v>1</v>
      </c>
    </row>
    <row r="310" spans="1:21" x14ac:dyDescent="0.25">
      <c r="A310" t="s">
        <v>1603</v>
      </c>
      <c r="B310" t="s">
        <v>32</v>
      </c>
      <c r="C310" t="s">
        <v>1604</v>
      </c>
      <c r="D310" t="s">
        <v>27</v>
      </c>
      <c r="F310">
        <v>50</v>
      </c>
      <c r="I310" s="31" t="e">
        <f>VLOOKUP(A310,'Synthèse des ventes 2022'!$A$1:$C$535,3,FALSE)</f>
        <v>#N/A</v>
      </c>
      <c r="J310">
        <v>75</v>
      </c>
      <c r="K310" s="6">
        <v>75</v>
      </c>
      <c r="L310">
        <v>1.5</v>
      </c>
      <c r="M310" s="6">
        <v>1.5</v>
      </c>
      <c r="O310">
        <v>90</v>
      </c>
      <c r="P310" s="6">
        <f t="shared" si="10"/>
        <v>90</v>
      </c>
    </row>
    <row r="311" spans="1:21" x14ac:dyDescent="0.25">
      <c r="A311" t="s">
        <v>1615</v>
      </c>
      <c r="B311" t="s">
        <v>416</v>
      </c>
      <c r="C311" t="s">
        <v>1616</v>
      </c>
      <c r="D311" t="s">
        <v>27</v>
      </c>
      <c r="F311">
        <v>921.41</v>
      </c>
      <c r="I311" s="31">
        <f>VLOOKUP(A311,'Synthèse des ventes 2022'!$A$1:$C$535,3,FALSE)</f>
        <v>9</v>
      </c>
      <c r="J311" s="1">
        <v>1370.15</v>
      </c>
      <c r="K311" s="11">
        <f>VLOOKUP(A311,NOMENCLATURE!$B$2:$L$4923,11,FALSE)</f>
        <v>1426.462199624</v>
      </c>
      <c r="L311">
        <v>1.4870144999999999</v>
      </c>
      <c r="O311" s="1">
        <v>1644.18</v>
      </c>
      <c r="P311" s="11">
        <f t="shared" si="10"/>
        <v>1711.7546395488</v>
      </c>
    </row>
    <row r="312" spans="1:21" x14ac:dyDescent="0.25">
      <c r="A312" t="s">
        <v>1623</v>
      </c>
      <c r="B312" t="s">
        <v>43</v>
      </c>
      <c r="C312" t="s">
        <v>1624</v>
      </c>
      <c r="D312" t="s">
        <v>27</v>
      </c>
      <c r="F312">
        <v>0</v>
      </c>
      <c r="I312" s="31">
        <f>VLOOKUP(A312,'Synthèse des ventes 2022'!$A$1:$C$535,3,FALSE)</f>
        <v>13</v>
      </c>
      <c r="J312" s="1">
        <v>1017.6</v>
      </c>
      <c r="K312" s="11" t="e">
        <f>NOMENCLATURE!#REF!</f>
        <v>#REF!</v>
      </c>
      <c r="L312">
        <v>0</v>
      </c>
      <c r="O312" s="1">
        <v>1221.1199999999999</v>
      </c>
      <c r="P312" s="11" t="e">
        <f t="shared" si="10"/>
        <v>#REF!</v>
      </c>
      <c r="U312">
        <v>1</v>
      </c>
    </row>
    <row r="313" spans="1:21" x14ac:dyDescent="0.25">
      <c r="A313" t="s">
        <v>1696</v>
      </c>
      <c r="B313" t="s">
        <v>416</v>
      </c>
      <c r="C313" t="s">
        <v>1697</v>
      </c>
      <c r="D313" t="s">
        <v>27</v>
      </c>
      <c r="F313">
        <v>0</v>
      </c>
      <c r="I313" s="31" t="e">
        <f>VLOOKUP(A313,'Synthèse des ventes 2022'!$A$1:$C$535,3,FALSE)</f>
        <v>#N/A</v>
      </c>
      <c r="J313">
        <v>9.82</v>
      </c>
      <c r="K313" s="6">
        <f>VLOOKUP(A313,NOMENCLATURE!$B$2:$L$4000,11,FALSE)</f>
        <v>10.2235</v>
      </c>
      <c r="L313">
        <v>0</v>
      </c>
      <c r="O313">
        <v>11.784000000000001</v>
      </c>
      <c r="P313" s="6">
        <f t="shared" si="10"/>
        <v>12.268199999999998</v>
      </c>
    </row>
    <row r="314" spans="1:21" x14ac:dyDescent="0.25">
      <c r="A314" t="s">
        <v>1704</v>
      </c>
      <c r="B314" t="s">
        <v>416</v>
      </c>
      <c r="C314" t="s">
        <v>1705</v>
      </c>
      <c r="D314" t="s">
        <v>27</v>
      </c>
      <c r="F314">
        <v>0</v>
      </c>
      <c r="I314" s="31" t="e">
        <f>VLOOKUP(A314,'Synthèse des ventes 2022'!$A$1:$C$535,3,FALSE)</f>
        <v>#N/A</v>
      </c>
      <c r="J314">
        <v>671.17</v>
      </c>
      <c r="K314" s="6">
        <f>VLOOKUP(A314,NOMENCLATURE!$B$2:$L$4923,11,FALSE)</f>
        <v>656.73964976000025</v>
      </c>
      <c r="L314">
        <v>0</v>
      </c>
      <c r="O314">
        <v>805.404</v>
      </c>
      <c r="P314" s="6">
        <f t="shared" si="10"/>
        <v>788.08757971200032</v>
      </c>
    </row>
    <row r="315" spans="1:21" x14ac:dyDescent="0.25">
      <c r="A315" t="s">
        <v>1706</v>
      </c>
      <c r="B315" t="s">
        <v>28</v>
      </c>
      <c r="C315" t="s">
        <v>1707</v>
      </c>
      <c r="D315" t="s">
        <v>27</v>
      </c>
      <c r="F315">
        <v>0</v>
      </c>
      <c r="I315" s="31">
        <f>VLOOKUP(A315,'Synthèse des ventes 2022'!$A$1:$C$535,3,FALSE)</f>
        <v>60</v>
      </c>
      <c r="J315">
        <v>775.54</v>
      </c>
      <c r="K315" s="6">
        <f>VLOOKUP(A315,NOMENCLATURE!$B$2:$L$4000,11,FALSE)</f>
        <v>775.96699999999998</v>
      </c>
      <c r="L315">
        <v>0</v>
      </c>
      <c r="O315">
        <v>930.64800000000002</v>
      </c>
      <c r="P315" s="6">
        <f t="shared" si="10"/>
        <v>931.16039999999998</v>
      </c>
      <c r="Q315">
        <v>1</v>
      </c>
      <c r="R315">
        <v>1</v>
      </c>
      <c r="S315">
        <v>1</v>
      </c>
      <c r="T315">
        <v>1</v>
      </c>
      <c r="U315">
        <v>1</v>
      </c>
    </row>
    <row r="316" spans="1:21" x14ac:dyDescent="0.25">
      <c r="A316" t="s">
        <v>1742</v>
      </c>
      <c r="B316" t="s">
        <v>20</v>
      </c>
      <c r="C316" t="s">
        <v>1743</v>
      </c>
      <c r="D316" t="s">
        <v>27</v>
      </c>
      <c r="F316">
        <v>0</v>
      </c>
      <c r="H316" s="6">
        <f>F316</f>
        <v>0</v>
      </c>
      <c r="I316" s="31">
        <f>VLOOKUP(A316,'Synthèse des ventes 2022'!$A$1:$C$535,3,FALSE)</f>
        <v>18</v>
      </c>
      <c r="J316">
        <v>52.46</v>
      </c>
      <c r="K316" s="6">
        <f>J316</f>
        <v>52.46</v>
      </c>
      <c r="L316">
        <v>0</v>
      </c>
      <c r="O316">
        <v>62.951999999999998</v>
      </c>
      <c r="P316" s="6">
        <f t="shared" si="10"/>
        <v>62.951999999999998</v>
      </c>
      <c r="S316">
        <v>1</v>
      </c>
      <c r="T316">
        <v>1</v>
      </c>
    </row>
    <row r="317" spans="1:21" x14ac:dyDescent="0.25">
      <c r="A317" t="s">
        <v>1744</v>
      </c>
      <c r="B317" t="s">
        <v>28</v>
      </c>
      <c r="C317" t="s">
        <v>1745</v>
      </c>
      <c r="D317" t="s">
        <v>27</v>
      </c>
      <c r="F317">
        <v>0</v>
      </c>
      <c r="I317" s="31">
        <f>VLOOKUP(A317,'Synthèse des ventes 2022'!$A$1:$C$535,3,FALSE)</f>
        <v>22</v>
      </c>
      <c r="J317">
        <v>35.25</v>
      </c>
      <c r="K317" s="6">
        <f>VLOOKUP(A317,NOMENCLATURE!$B$2:$L$4000,11,FALSE)</f>
        <v>34.999999199999998</v>
      </c>
      <c r="L317">
        <v>0</v>
      </c>
      <c r="O317">
        <v>42.3</v>
      </c>
      <c r="P317" s="6">
        <f t="shared" si="10"/>
        <v>41.999999039999999</v>
      </c>
      <c r="S317">
        <v>1</v>
      </c>
      <c r="T317">
        <v>1</v>
      </c>
    </row>
    <row r="318" spans="1:21" x14ac:dyDescent="0.25">
      <c r="A318" t="s">
        <v>1748</v>
      </c>
      <c r="B318" t="s">
        <v>20</v>
      </c>
      <c r="C318" t="s">
        <v>1749</v>
      </c>
      <c r="D318" t="s">
        <v>27</v>
      </c>
      <c r="F318">
        <v>0</v>
      </c>
      <c r="H318" s="6">
        <f>F318</f>
        <v>0</v>
      </c>
      <c r="I318" s="31">
        <f>VLOOKUP(A318,'Synthèse des ventes 2022'!$A$1:$C$535,3,FALSE)</f>
        <v>18</v>
      </c>
      <c r="J318">
        <v>33</v>
      </c>
      <c r="K318" s="6">
        <f>J318</f>
        <v>33</v>
      </c>
      <c r="L318">
        <v>0</v>
      </c>
      <c r="O318">
        <v>39.6</v>
      </c>
      <c r="P318" s="6">
        <f t="shared" si="10"/>
        <v>39.6</v>
      </c>
      <c r="S318">
        <v>1</v>
      </c>
      <c r="T318">
        <v>1</v>
      </c>
    </row>
    <row r="319" spans="1:21" x14ac:dyDescent="0.25">
      <c r="A319" t="s">
        <v>1750</v>
      </c>
      <c r="B319" t="s">
        <v>416</v>
      </c>
      <c r="C319" t="s">
        <v>1751</v>
      </c>
      <c r="D319" t="s">
        <v>27</v>
      </c>
      <c r="F319">
        <v>0</v>
      </c>
      <c r="I319" s="31">
        <f>VLOOKUP(A319,'Synthèse des ventes 2022'!$A$1:$C$535,3,FALSE)</f>
        <v>53</v>
      </c>
      <c r="J319" s="1">
        <v>1062.1300000000001</v>
      </c>
      <c r="K319" s="11">
        <f>VLOOKUP(A319,NOMENCLATURE!$B$2:$L$4000,11,FALSE)</f>
        <v>1063.10232</v>
      </c>
      <c r="L319">
        <v>0</v>
      </c>
      <c r="O319" s="1">
        <v>1274.556</v>
      </c>
      <c r="P319" s="11">
        <f t="shared" si="10"/>
        <v>1275.7227839999998</v>
      </c>
    </row>
    <row r="320" spans="1:21" x14ac:dyDescent="0.25">
      <c r="A320" t="s">
        <v>1754</v>
      </c>
      <c r="B320" t="s">
        <v>416</v>
      </c>
      <c r="C320" t="s">
        <v>1755</v>
      </c>
      <c r="D320" t="s">
        <v>27</v>
      </c>
      <c r="F320">
        <v>0</v>
      </c>
      <c r="I320" s="31" t="e">
        <f>VLOOKUP(A320,'Synthèse des ventes 2022'!$A$1:$C$535,3,FALSE)</f>
        <v>#N/A</v>
      </c>
      <c r="J320" s="1">
        <v>1061.25</v>
      </c>
      <c r="K320" s="11">
        <f>VLOOKUP(A320,NOMENCLATURE!$B$2:$L$4000,11,FALSE)</f>
        <v>1040.61202</v>
      </c>
      <c r="L320">
        <v>0</v>
      </c>
      <c r="O320" s="1">
        <v>1273.5</v>
      </c>
      <c r="P320" s="11">
        <f t="shared" si="10"/>
        <v>1248.734424</v>
      </c>
      <c r="Q320">
        <v>1</v>
      </c>
      <c r="R320">
        <v>1</v>
      </c>
    </row>
    <row r="321" spans="1:20" x14ac:dyDescent="0.25">
      <c r="A321" t="s">
        <v>1762</v>
      </c>
      <c r="B321" t="s">
        <v>20</v>
      </c>
      <c r="C321" t="s">
        <v>1763</v>
      </c>
      <c r="D321" t="s">
        <v>27</v>
      </c>
      <c r="F321">
        <v>0</v>
      </c>
      <c r="H321" s="6">
        <f>F321</f>
        <v>0</v>
      </c>
      <c r="I321" s="31">
        <f>VLOOKUP(A321,'Synthèse des ventes 2022'!$A$1:$C$535,3,FALSE)</f>
        <v>2</v>
      </c>
      <c r="J321">
        <v>71.900000000000006</v>
      </c>
      <c r="K321" s="6">
        <f>J321</f>
        <v>71.900000000000006</v>
      </c>
      <c r="L321">
        <v>0</v>
      </c>
      <c r="O321">
        <v>86.28</v>
      </c>
      <c r="P321" s="6">
        <f t="shared" si="10"/>
        <v>86.28</v>
      </c>
      <c r="S321">
        <v>1</v>
      </c>
      <c r="T321">
        <v>1</v>
      </c>
    </row>
    <row r="322" spans="1:20" x14ac:dyDescent="0.25">
      <c r="A322" t="s">
        <v>1773</v>
      </c>
      <c r="B322" t="s">
        <v>43</v>
      </c>
      <c r="C322" t="s">
        <v>1774</v>
      </c>
      <c r="D322" t="s">
        <v>27</v>
      </c>
      <c r="F322">
        <v>0</v>
      </c>
      <c r="I322" s="31" t="e">
        <f>VLOOKUP(A322,'Synthèse des ventes 2022'!$A$1:$C$535,3,FALSE)</f>
        <v>#N/A</v>
      </c>
      <c r="J322" s="1">
        <v>2282.4</v>
      </c>
      <c r="K322" s="11">
        <f>VLOOKUP(A322,NOMENCLATURE!$B$2:$L$4923,11,FALSE)</f>
        <v>2356.5448600000004</v>
      </c>
      <c r="L322">
        <v>0</v>
      </c>
      <c r="O322" s="1">
        <v>2738.88</v>
      </c>
      <c r="P322" s="11">
        <f t="shared" si="10"/>
        <v>2827.8538320000002</v>
      </c>
    </row>
    <row r="323" spans="1:20" x14ac:dyDescent="0.25">
      <c r="A323" t="s">
        <v>1775</v>
      </c>
      <c r="B323" t="s">
        <v>416</v>
      </c>
      <c r="C323" t="s">
        <v>1776</v>
      </c>
      <c r="D323" t="s">
        <v>27</v>
      </c>
      <c r="F323">
        <v>6.46</v>
      </c>
      <c r="I323" s="31" t="e">
        <f>VLOOKUP(A323,'Synthèse des ventes 2022'!$A$1:$C$535,3,FALSE)</f>
        <v>#N/A</v>
      </c>
      <c r="J323">
        <v>13.62</v>
      </c>
      <c r="K323" s="6">
        <f>VLOOKUP(A323,NOMENCLATURE!$B$2:$L$4000,11,FALSE)</f>
        <v>14.0457</v>
      </c>
      <c r="L323">
        <v>2.1083590999999999</v>
      </c>
      <c r="O323">
        <v>16.344000000000001</v>
      </c>
      <c r="P323" s="6">
        <f t="shared" ref="P323:P386" si="12">IF(K323="","",K323*1.2)</f>
        <v>16.854839999999999</v>
      </c>
    </row>
    <row r="324" spans="1:20" x14ac:dyDescent="0.25">
      <c r="A324" t="s">
        <v>1784</v>
      </c>
      <c r="B324" t="s">
        <v>43</v>
      </c>
      <c r="C324" t="s">
        <v>1785</v>
      </c>
      <c r="D324" t="s">
        <v>27</v>
      </c>
      <c r="F324">
        <v>0</v>
      </c>
      <c r="I324" s="31" t="e">
        <f>VLOOKUP(A324,'Synthèse des ventes 2022'!$A$1:$C$535,3,FALSE)</f>
        <v>#N/A</v>
      </c>
      <c r="J324" s="1">
        <v>1606.8</v>
      </c>
      <c r="K324" s="11" t="str">
        <f>IF(H324="","",H324*L324)</f>
        <v/>
      </c>
      <c r="L324">
        <v>0</v>
      </c>
      <c r="O324" s="1">
        <v>1928.16</v>
      </c>
      <c r="P324" s="11" t="str">
        <f t="shared" si="12"/>
        <v/>
      </c>
    </row>
    <row r="325" spans="1:20" x14ac:dyDescent="0.25">
      <c r="A325" t="s">
        <v>1786</v>
      </c>
      <c r="B325" t="s">
        <v>416</v>
      </c>
      <c r="C325" t="s">
        <v>1787</v>
      </c>
      <c r="D325" t="s">
        <v>27</v>
      </c>
      <c r="F325">
        <v>0</v>
      </c>
      <c r="I325" s="31" t="e">
        <f>VLOOKUP(A325,'Synthèse des ventes 2022'!$A$1:$C$535,3,FALSE)</f>
        <v>#N/A</v>
      </c>
      <c r="J325">
        <v>400</v>
      </c>
      <c r="K325" s="6">
        <f>VLOOKUP(A325,NOMENCLATURE!$B$2:$L$4000,11,FALSE)</f>
        <v>411.34799999999996</v>
      </c>
      <c r="L325">
        <v>0</v>
      </c>
      <c r="O325">
        <v>480</v>
      </c>
      <c r="P325" s="6">
        <f t="shared" si="12"/>
        <v>493.61759999999992</v>
      </c>
    </row>
    <row r="326" spans="1:20" x14ac:dyDescent="0.25">
      <c r="A326" t="s">
        <v>1790</v>
      </c>
      <c r="B326" t="s">
        <v>28</v>
      </c>
      <c r="C326" t="s">
        <v>1791</v>
      </c>
      <c r="D326" t="s">
        <v>27</v>
      </c>
      <c r="F326">
        <v>0</v>
      </c>
      <c r="I326" s="31">
        <f>VLOOKUP(A326,'Synthèse des ventes 2022'!$A$1:$C$535,3,FALSE)</f>
        <v>40</v>
      </c>
      <c r="J326">
        <v>68.430000000000007</v>
      </c>
      <c r="K326" s="6">
        <f>VLOOKUP(A326,NOMENCLATURE!$B$2:$L$4000,11,FALSE)</f>
        <v>60.372890000000005</v>
      </c>
      <c r="L326">
        <v>0</v>
      </c>
      <c r="O326">
        <v>82.116</v>
      </c>
      <c r="P326" s="6">
        <f t="shared" si="12"/>
        <v>72.447468000000001</v>
      </c>
      <c r="Q326">
        <v>1</v>
      </c>
      <c r="R326">
        <v>1</v>
      </c>
      <c r="S326">
        <v>1</v>
      </c>
      <c r="T326">
        <v>1</v>
      </c>
    </row>
    <row r="327" spans="1:20" x14ac:dyDescent="0.25">
      <c r="A327" t="s">
        <v>1792</v>
      </c>
      <c r="B327" t="s">
        <v>416</v>
      </c>
      <c r="C327" t="s">
        <v>1793</v>
      </c>
      <c r="D327" t="s">
        <v>27</v>
      </c>
      <c r="F327">
        <v>0</v>
      </c>
      <c r="I327" s="31" t="e">
        <f>VLOOKUP(A327,'Synthèse des ventes 2022'!$A$1:$C$535,3,FALSE)</f>
        <v>#N/A</v>
      </c>
      <c r="J327" s="1">
        <v>1850</v>
      </c>
      <c r="K327" s="11">
        <f>VLOOKUP(A327,NOMENCLATURE!$B$2:$L$4000,11,FALSE)</f>
        <v>2204.7479200360008</v>
      </c>
      <c r="L327">
        <v>0</v>
      </c>
      <c r="O327" s="1">
        <v>2220</v>
      </c>
      <c r="P327" s="11">
        <f t="shared" si="12"/>
        <v>2645.6975040432008</v>
      </c>
    </row>
    <row r="328" spans="1:20" x14ac:dyDescent="0.25">
      <c r="A328" t="s">
        <v>1802</v>
      </c>
      <c r="B328" t="s">
        <v>416</v>
      </c>
      <c r="C328" t="s">
        <v>1803</v>
      </c>
      <c r="D328" t="s">
        <v>27</v>
      </c>
      <c r="F328">
        <v>324.95999999999998</v>
      </c>
      <c r="I328" s="31">
        <f>VLOOKUP(A328,'Synthèse des ventes 2022'!$A$1:$C$535,3,FALSE)</f>
        <v>4</v>
      </c>
      <c r="J328">
        <v>487.44</v>
      </c>
      <c r="K328" s="6">
        <f>VLOOKUP(A328,NOMENCLATURE!$B$2:$L$4000,11,FALSE)</f>
        <v>472.05999919999999</v>
      </c>
      <c r="L328">
        <v>1.5</v>
      </c>
      <c r="O328">
        <v>584.928</v>
      </c>
      <c r="P328" s="6">
        <f t="shared" si="12"/>
        <v>566.47199904000001</v>
      </c>
    </row>
    <row r="329" spans="1:20" x14ac:dyDescent="0.25">
      <c r="A329" t="s">
        <v>1804</v>
      </c>
      <c r="B329" t="s">
        <v>43</v>
      </c>
      <c r="C329" t="s">
        <v>1805</v>
      </c>
      <c r="D329" t="s">
        <v>27</v>
      </c>
      <c r="F329">
        <v>0</v>
      </c>
      <c r="I329" s="31" t="e">
        <f>VLOOKUP(A329,'Synthèse des ventes 2022'!$A$1:$C$535,3,FALSE)</f>
        <v>#N/A</v>
      </c>
      <c r="J329" s="1">
        <v>2675</v>
      </c>
      <c r="K329" s="11">
        <f>VLOOKUP(A329,NOMENCLATURE!$B$2:$L$4923,11,FALSE)</f>
        <v>2356.5448600000004</v>
      </c>
      <c r="L329">
        <v>0</v>
      </c>
      <c r="O329" s="1">
        <v>3210</v>
      </c>
      <c r="P329" s="11">
        <f t="shared" si="12"/>
        <v>2827.8538320000002</v>
      </c>
      <c r="S329">
        <v>1</v>
      </c>
      <c r="T329">
        <v>1</v>
      </c>
    </row>
    <row r="330" spans="1:20" x14ac:dyDescent="0.25">
      <c r="A330" t="s">
        <v>1806</v>
      </c>
      <c r="B330" t="s">
        <v>43</v>
      </c>
      <c r="C330" t="s">
        <v>1807</v>
      </c>
      <c r="D330" t="s">
        <v>27</v>
      </c>
      <c r="F330">
        <v>0</v>
      </c>
      <c r="I330" s="31">
        <f>VLOOKUP(A330,'Synthèse des ventes 2022'!$A$1:$C$535,3,FALSE)</f>
        <v>1</v>
      </c>
      <c r="J330" s="1">
        <v>2825</v>
      </c>
      <c r="K330" s="11">
        <f>VLOOKUP(A330,NOMENCLATURE!$B$2:$L$4923,11,FALSE)</f>
        <v>2632.6448600000003</v>
      </c>
      <c r="L330">
        <v>0</v>
      </c>
      <c r="O330" s="1">
        <v>3390</v>
      </c>
      <c r="P330" s="11">
        <f t="shared" si="12"/>
        <v>3159.1738320000004</v>
      </c>
    </row>
    <row r="331" spans="1:20" x14ac:dyDescent="0.25">
      <c r="A331" t="s">
        <v>1808</v>
      </c>
      <c r="B331" t="s">
        <v>28</v>
      </c>
      <c r="C331" t="s">
        <v>1774</v>
      </c>
      <c r="D331" t="s">
        <v>27</v>
      </c>
      <c r="F331">
        <v>0</v>
      </c>
      <c r="I331" s="31">
        <f>VLOOKUP(A331,'Synthèse des ventes 2022'!$A$1:$C$535,3,FALSE)</f>
        <v>18</v>
      </c>
      <c r="J331" s="1">
        <v>2425</v>
      </c>
      <c r="K331" s="11">
        <f>VLOOKUP(A331,NOMENCLATURE!$B$2:$L$4923,11,FALSE)</f>
        <v>2014.10086</v>
      </c>
      <c r="L331">
        <v>0</v>
      </c>
      <c r="O331" s="1">
        <v>2910</v>
      </c>
      <c r="P331" s="11">
        <f t="shared" si="12"/>
        <v>2416.9210319999997</v>
      </c>
      <c r="Q331">
        <v>1</v>
      </c>
      <c r="R331">
        <v>1</v>
      </c>
    </row>
    <row r="332" spans="1:20" x14ac:dyDescent="0.25">
      <c r="A332" t="s">
        <v>1897</v>
      </c>
      <c r="B332" t="s">
        <v>416</v>
      </c>
      <c r="C332" t="s">
        <v>1898</v>
      </c>
      <c r="D332" t="s">
        <v>27</v>
      </c>
      <c r="F332">
        <v>0</v>
      </c>
      <c r="I332" s="31">
        <f>VLOOKUP(A332,'Synthèse des ventes 2022'!$A$1:$C$535,3,FALSE)</f>
        <v>8</v>
      </c>
      <c r="J332" s="1">
        <v>1350</v>
      </c>
      <c r="K332" s="11">
        <f>VLOOKUP(A332,NOMENCLATURE!$B$2:$L$4000,11,FALSE)</f>
        <v>1341.8392532800001</v>
      </c>
      <c r="L332">
        <v>0</v>
      </c>
      <c r="O332" s="1">
        <v>1620</v>
      </c>
      <c r="P332" s="11">
        <f t="shared" si="12"/>
        <v>1610.2071039360001</v>
      </c>
    </row>
    <row r="333" spans="1:20" x14ac:dyDescent="0.25">
      <c r="A333" t="s">
        <v>1903</v>
      </c>
      <c r="B333" t="s">
        <v>416</v>
      </c>
      <c r="C333" t="s">
        <v>1904</v>
      </c>
      <c r="D333" t="s">
        <v>27</v>
      </c>
      <c r="F333">
        <v>0</v>
      </c>
      <c r="I333" s="31" t="e">
        <f>VLOOKUP(A333,'Synthèse des ventes 2022'!$A$1:$C$535,3,FALSE)</f>
        <v>#N/A</v>
      </c>
      <c r="J333" s="1">
        <v>1288.0999999999999</v>
      </c>
      <c r="K333" s="11">
        <f>VLOOKUP(A333,NOMENCLATURE!$B$2:$L$4000,11,FALSE)</f>
        <v>1600.0852417800002</v>
      </c>
      <c r="L333">
        <v>0</v>
      </c>
      <c r="O333" s="1">
        <v>1545.72</v>
      </c>
      <c r="P333" s="11">
        <f t="shared" si="12"/>
        <v>1920.1022901360002</v>
      </c>
    </row>
    <row r="334" spans="1:20" x14ac:dyDescent="0.25">
      <c r="A334" t="s">
        <v>1911</v>
      </c>
      <c r="B334" t="s">
        <v>416</v>
      </c>
      <c r="C334" t="s">
        <v>1912</v>
      </c>
      <c r="D334" t="s">
        <v>27</v>
      </c>
      <c r="E334" t="s">
        <v>917</v>
      </c>
      <c r="F334">
        <v>2.98</v>
      </c>
      <c r="I334" s="31" t="e">
        <f>VLOOKUP(A334,'Synthèse des ventes 2022'!$A$1:$C$535,3,FALSE)</f>
        <v>#N/A</v>
      </c>
      <c r="J334">
        <v>4.47</v>
      </c>
      <c r="K334" s="6">
        <f>VLOOKUP(A334,NOMENCLATURE!$B$2:$L$4000,11,FALSE)</f>
        <v>4.5809999999999995</v>
      </c>
      <c r="L334">
        <v>1.5</v>
      </c>
      <c r="O334">
        <v>5.3639999999999999</v>
      </c>
      <c r="P334" s="6">
        <f t="shared" si="12"/>
        <v>5.4971999999999994</v>
      </c>
    </row>
    <row r="335" spans="1:20" x14ac:dyDescent="0.25">
      <c r="A335" t="s">
        <v>1913</v>
      </c>
      <c r="B335" t="s">
        <v>416</v>
      </c>
      <c r="C335" t="s">
        <v>1914</v>
      </c>
      <c r="D335" t="s">
        <v>27</v>
      </c>
      <c r="E335" t="s">
        <v>917</v>
      </c>
      <c r="F335">
        <v>4.46</v>
      </c>
      <c r="H335" s="6">
        <v>4.46</v>
      </c>
      <c r="I335" s="31" t="e">
        <f>VLOOKUP(A335,'Synthèse des ventes 2022'!$A$1:$C$535,3,FALSE)</f>
        <v>#N/A</v>
      </c>
      <c r="J335">
        <v>6.69</v>
      </c>
      <c r="K335" s="6">
        <f>VLOOKUP(A335,NOMENCLATURE!$B$2:$L$4000,11,FALSE)</f>
        <v>6.8325000000000005</v>
      </c>
      <c r="L335">
        <v>1.5</v>
      </c>
      <c r="M335" s="6">
        <v>1.5</v>
      </c>
      <c r="O335">
        <v>8.0280000000000005</v>
      </c>
      <c r="P335" s="6">
        <f t="shared" si="12"/>
        <v>8.1989999999999998</v>
      </c>
    </row>
    <row r="336" spans="1:20" x14ac:dyDescent="0.25">
      <c r="A336" t="s">
        <v>1915</v>
      </c>
      <c r="B336" t="s">
        <v>416</v>
      </c>
      <c r="C336" t="s">
        <v>1916</v>
      </c>
      <c r="D336" t="s">
        <v>27</v>
      </c>
      <c r="F336">
        <v>291.60000000000002</v>
      </c>
      <c r="I336" s="31">
        <f>VLOOKUP(A336,'Synthèse des ventes 2022'!$A$1:$C$535,3,FALSE)</f>
        <v>4</v>
      </c>
      <c r="J336">
        <v>437.4</v>
      </c>
      <c r="K336" s="6">
        <f>VLOOKUP(A336,NOMENCLATURE!$B$2:$L$4000,11,FALSE)</f>
        <v>453.28199932000007</v>
      </c>
      <c r="L336">
        <v>1.5</v>
      </c>
      <c r="O336">
        <v>524.88</v>
      </c>
      <c r="P336" s="6">
        <f t="shared" si="12"/>
        <v>543.9383991840001</v>
      </c>
    </row>
    <row r="337" spans="1:21" x14ac:dyDescent="0.25">
      <c r="A337" t="s">
        <v>1917</v>
      </c>
      <c r="B337" t="s">
        <v>28</v>
      </c>
      <c r="C337" t="s">
        <v>1918</v>
      </c>
      <c r="D337" t="s">
        <v>27</v>
      </c>
      <c r="F337">
        <v>0</v>
      </c>
      <c r="I337" s="31">
        <f>VLOOKUP(A337,'Synthèse des ventes 2022'!$A$1:$C$535,3,FALSE)</f>
        <v>12</v>
      </c>
      <c r="J337" s="1">
        <v>2325</v>
      </c>
      <c r="K337" s="11">
        <f>VLOOKUP(A337,NOMENCLATURE!$B$2:$L$4000,11,FALSE)</f>
        <v>2014.10086</v>
      </c>
      <c r="L337">
        <v>0</v>
      </c>
      <c r="O337" s="1">
        <v>2790</v>
      </c>
      <c r="P337" s="11">
        <f t="shared" si="12"/>
        <v>2416.9210319999997</v>
      </c>
      <c r="Q337">
        <v>1</v>
      </c>
      <c r="R337">
        <v>1</v>
      </c>
      <c r="T337">
        <v>1</v>
      </c>
    </row>
    <row r="338" spans="1:21" x14ac:dyDescent="0.25">
      <c r="A338" t="s">
        <v>1919</v>
      </c>
      <c r="B338" t="s">
        <v>28</v>
      </c>
      <c r="C338" t="s">
        <v>1920</v>
      </c>
      <c r="D338" t="s">
        <v>27</v>
      </c>
      <c r="F338">
        <v>3937.64</v>
      </c>
      <c r="I338" s="31">
        <f>VLOOKUP(A338,'Synthèse des ventes 2022'!$A$1:$C$535,3,FALSE)</f>
        <v>8</v>
      </c>
      <c r="J338" s="1">
        <v>5874.65</v>
      </c>
      <c r="K338" s="11">
        <f>VLOOKUP(A338,NOMENCLATURE!$B$2:$L$4000,11,FALSE)</f>
        <v>2779.8025799999996</v>
      </c>
      <c r="L338">
        <v>1.4919216</v>
      </c>
      <c r="O338" s="1">
        <v>7049.58</v>
      </c>
      <c r="P338" s="11">
        <f t="shared" si="12"/>
        <v>3335.7630959999992</v>
      </c>
      <c r="T338">
        <v>1</v>
      </c>
    </row>
    <row r="339" spans="1:21" x14ac:dyDescent="0.25">
      <c r="A339" t="s">
        <v>1929</v>
      </c>
      <c r="B339" t="s">
        <v>28</v>
      </c>
      <c r="C339" t="s">
        <v>1930</v>
      </c>
      <c r="D339" t="s">
        <v>27</v>
      </c>
      <c r="F339">
        <v>37.68</v>
      </c>
      <c r="H339" s="6">
        <v>37.68</v>
      </c>
      <c r="I339" s="31" t="e">
        <f>VLOOKUP(A339,'Synthèse des ventes 2022'!$A$1:$C$535,3,FALSE)</f>
        <v>#N/A</v>
      </c>
      <c r="J339">
        <v>45.85</v>
      </c>
      <c r="K339" s="6">
        <f>+H339*M339</f>
        <v>47.1</v>
      </c>
      <c r="L339">
        <v>1.2168258999999999</v>
      </c>
      <c r="M339" s="6">
        <v>1.25</v>
      </c>
      <c r="O339">
        <v>55.02</v>
      </c>
      <c r="P339" s="6">
        <f t="shared" si="12"/>
        <v>56.52</v>
      </c>
      <c r="Q339">
        <v>1</v>
      </c>
      <c r="R339">
        <v>1</v>
      </c>
    </row>
    <row r="340" spans="1:21" x14ac:dyDescent="0.25">
      <c r="A340" t="s">
        <v>1931</v>
      </c>
      <c r="B340" t="s">
        <v>416</v>
      </c>
      <c r="C340" t="s">
        <v>1932</v>
      </c>
      <c r="D340" t="s">
        <v>27</v>
      </c>
      <c r="F340">
        <v>203.33</v>
      </c>
      <c r="I340" s="31" t="e">
        <f>VLOOKUP(A340,'Synthèse des ventes 2022'!$A$1:$C$535,3,FALSE)</f>
        <v>#N/A</v>
      </c>
      <c r="J340">
        <v>274.49599999999998</v>
      </c>
      <c r="K340" s="6">
        <f>VLOOKUP(A340,NOMENCLATURE!$B$2:$L$4000,11,FALSE)</f>
        <v>347.42768999999998</v>
      </c>
      <c r="L340">
        <v>1.3500025</v>
      </c>
      <c r="O340">
        <v>329.39499999999998</v>
      </c>
      <c r="P340" s="6">
        <f t="shared" si="12"/>
        <v>416.91322799999995</v>
      </c>
    </row>
    <row r="341" spans="1:21" x14ac:dyDescent="0.25">
      <c r="A341" t="s">
        <v>1933</v>
      </c>
      <c r="B341" t="s">
        <v>416</v>
      </c>
      <c r="C341" t="s">
        <v>1934</v>
      </c>
      <c r="D341" t="s">
        <v>27</v>
      </c>
      <c r="F341">
        <v>219.85</v>
      </c>
      <c r="I341" s="31">
        <f>VLOOKUP(A341,'Synthèse des ventes 2022'!$A$1:$C$535,3,FALSE)</f>
        <v>6</v>
      </c>
      <c r="J341">
        <v>296.798</v>
      </c>
      <c r="K341" s="6">
        <f>VLOOKUP(A341,NOMENCLATURE!$B$2:$L$4000,11,FALSE)</f>
        <v>373.97236200000003</v>
      </c>
      <c r="L341">
        <v>1.3500023000000001</v>
      </c>
      <c r="O341">
        <v>356.15800000000002</v>
      </c>
      <c r="P341" s="6">
        <f t="shared" si="12"/>
        <v>448.76683440000005</v>
      </c>
    </row>
    <row r="342" spans="1:21" x14ac:dyDescent="0.25">
      <c r="A342" t="s">
        <v>1935</v>
      </c>
      <c r="B342" t="s">
        <v>416</v>
      </c>
      <c r="C342" t="s">
        <v>1936</v>
      </c>
      <c r="D342" t="s">
        <v>27</v>
      </c>
      <c r="F342">
        <v>229.37</v>
      </c>
      <c r="I342" s="31" t="e">
        <f>VLOOKUP(A342,'Synthèse des ventes 2022'!$A$1:$C$535,3,FALSE)</f>
        <v>#N/A</v>
      </c>
      <c r="J342">
        <v>309.64999999999998</v>
      </c>
      <c r="K342" s="6">
        <f>VLOOKUP(A342,NOMENCLATURE!$B$2:$L$4000,11,FALSE)</f>
        <v>390.01703400000002</v>
      </c>
      <c r="L342">
        <v>1.3500022</v>
      </c>
      <c r="O342">
        <v>371.58</v>
      </c>
      <c r="P342" s="6">
        <f t="shared" si="12"/>
        <v>468.02044080000002</v>
      </c>
    </row>
    <row r="343" spans="1:21" x14ac:dyDescent="0.25">
      <c r="A343" t="s">
        <v>1937</v>
      </c>
      <c r="B343" t="s">
        <v>416</v>
      </c>
      <c r="C343" t="s">
        <v>1938</v>
      </c>
      <c r="D343" t="s">
        <v>27</v>
      </c>
      <c r="F343">
        <v>201.82</v>
      </c>
      <c r="I343" s="31" t="e">
        <f>VLOOKUP(A343,'Synthèse des ventes 2022'!$A$1:$C$535,3,FALSE)</f>
        <v>#N/A</v>
      </c>
      <c r="J343">
        <v>300.93</v>
      </c>
      <c r="K343" s="6">
        <f>VLOOKUP(A343,NOMENCLATURE!$B$2:$L$4000,11,FALSE)</f>
        <v>343.38301799999999</v>
      </c>
      <c r="L343">
        <v>1.4910812</v>
      </c>
      <c r="O343">
        <v>361.11599999999999</v>
      </c>
      <c r="P343" s="6">
        <f t="shared" si="12"/>
        <v>412.05962159999996</v>
      </c>
    </row>
    <row r="344" spans="1:21" x14ac:dyDescent="0.25">
      <c r="A344" t="s">
        <v>1945</v>
      </c>
      <c r="B344" t="s">
        <v>416</v>
      </c>
      <c r="C344" t="s">
        <v>1946</v>
      </c>
      <c r="D344" t="s">
        <v>27</v>
      </c>
      <c r="F344">
        <v>881.53</v>
      </c>
      <c r="I344" s="31" t="e">
        <f>VLOOKUP(A344,'Synthèse des ventes 2022'!$A$1:$C$535,3,FALSE)</f>
        <v>#N/A</v>
      </c>
      <c r="J344" s="1">
        <v>1334.06</v>
      </c>
      <c r="K344" s="11">
        <f>VLOOKUP(A344,NOMENCLATURE!$B$2:$L$4000,11,FALSE)</f>
        <v>1479.2643684667999</v>
      </c>
      <c r="L344">
        <v>1.5133460999999999</v>
      </c>
      <c r="O344" s="1">
        <v>1600.8720000000001</v>
      </c>
      <c r="P344" s="11">
        <f t="shared" si="12"/>
        <v>1775.1172421601598</v>
      </c>
    </row>
    <row r="345" spans="1:21" x14ac:dyDescent="0.25">
      <c r="A345" t="s">
        <v>1947</v>
      </c>
      <c r="B345" t="s">
        <v>416</v>
      </c>
      <c r="C345" t="s">
        <v>1948</v>
      </c>
      <c r="D345" t="s">
        <v>27</v>
      </c>
      <c r="F345">
        <v>800.44</v>
      </c>
      <c r="I345" s="31">
        <f>VLOOKUP(A345,'Synthèse des ventes 2022'!$A$1:$C$535,3,FALSE)</f>
        <v>3</v>
      </c>
      <c r="J345" s="1">
        <v>1350</v>
      </c>
      <c r="K345" s="11">
        <f>VLOOKUP(A345,NOMENCLATURE!$B$2:$L$4000,11,FALSE)</f>
        <v>1339.4943684667999</v>
      </c>
      <c r="L345">
        <v>1.6865724</v>
      </c>
      <c r="O345" s="1">
        <v>1620</v>
      </c>
      <c r="P345" s="11">
        <f t="shared" si="12"/>
        <v>1607.3932421601598</v>
      </c>
    </row>
    <row r="346" spans="1:21" x14ac:dyDescent="0.25">
      <c r="A346" t="s">
        <v>1951</v>
      </c>
      <c r="B346" t="s">
        <v>416</v>
      </c>
      <c r="C346" t="s">
        <v>1952</v>
      </c>
      <c r="D346" t="s">
        <v>27</v>
      </c>
      <c r="F346">
        <v>0</v>
      </c>
      <c r="I346" s="31" t="e">
        <f>VLOOKUP(A346,'Synthèse des ventes 2022'!$A$1:$C$535,3,FALSE)</f>
        <v>#N/A</v>
      </c>
      <c r="J346">
        <v>380.45</v>
      </c>
      <c r="K346" s="6">
        <f>VLOOKUP(A346,NOMENCLATURE!$B$2:$L$4000,11,FALSE)</f>
        <v>445.72543000600007</v>
      </c>
      <c r="L346">
        <v>0</v>
      </c>
      <c r="O346">
        <v>456.54</v>
      </c>
      <c r="P346" s="6">
        <f t="shared" si="12"/>
        <v>534.87051600720008</v>
      </c>
      <c r="U346">
        <v>1</v>
      </c>
    </row>
    <row r="347" spans="1:21" x14ac:dyDescent="0.25">
      <c r="A347" t="s">
        <v>1953</v>
      </c>
      <c r="B347" t="s">
        <v>416</v>
      </c>
      <c r="C347" t="s">
        <v>1954</v>
      </c>
      <c r="D347" t="s">
        <v>27</v>
      </c>
      <c r="F347">
        <v>0</v>
      </c>
      <c r="I347" s="31">
        <f>VLOOKUP(A347,'Synthèse des ventes 2022'!$A$1:$C$535,3,FALSE)</f>
        <v>2</v>
      </c>
      <c r="J347">
        <v>376.01</v>
      </c>
      <c r="K347" s="6">
        <f>VLOOKUP(A347,NOMENCLATURE!$B$2:$L$4000,11,FALSE)</f>
        <v>440.73043000600001</v>
      </c>
      <c r="L347">
        <v>0</v>
      </c>
      <c r="O347">
        <v>451.21</v>
      </c>
      <c r="P347" s="6">
        <f t="shared" si="12"/>
        <v>528.87651600719994</v>
      </c>
      <c r="U347">
        <v>1</v>
      </c>
    </row>
    <row r="348" spans="1:21" x14ac:dyDescent="0.25">
      <c r="A348" t="s">
        <v>1955</v>
      </c>
      <c r="B348" t="s">
        <v>416</v>
      </c>
      <c r="C348" t="s">
        <v>1956</v>
      </c>
      <c r="D348" t="s">
        <v>27</v>
      </c>
      <c r="F348">
        <v>0</v>
      </c>
      <c r="I348" s="31" t="e">
        <f>VLOOKUP(A348,'Synthèse des ventes 2022'!$A$1:$C$535,3,FALSE)</f>
        <v>#N/A</v>
      </c>
      <c r="J348">
        <v>428.2</v>
      </c>
      <c r="K348" s="6">
        <f>VLOOKUP(A348,NOMENCLATURE!$B$2:$L$4000,11,FALSE)</f>
        <v>501.86120800600003</v>
      </c>
      <c r="L348">
        <v>0</v>
      </c>
      <c r="O348">
        <v>513.84</v>
      </c>
      <c r="P348" s="6">
        <f t="shared" si="12"/>
        <v>602.23344960719999</v>
      </c>
      <c r="U348">
        <v>1</v>
      </c>
    </row>
    <row r="349" spans="1:21" x14ac:dyDescent="0.25">
      <c r="A349" t="s">
        <v>1957</v>
      </c>
      <c r="B349" t="s">
        <v>416</v>
      </c>
      <c r="C349" t="s">
        <v>1958</v>
      </c>
      <c r="D349" t="s">
        <v>27</v>
      </c>
      <c r="F349">
        <v>0</v>
      </c>
      <c r="I349" s="31" t="e">
        <f>VLOOKUP(A349,'Synthèse des ventes 2022'!$A$1:$C$535,3,FALSE)</f>
        <v>#N/A</v>
      </c>
      <c r="J349">
        <v>566</v>
      </c>
      <c r="K349" s="6">
        <f>VLOOKUP(A349,NOMENCLATURE!$B$2:$L$4000,11,FALSE)</f>
        <v>543.54907999082002</v>
      </c>
      <c r="L349">
        <v>0</v>
      </c>
      <c r="O349">
        <v>679.2</v>
      </c>
      <c r="P349" s="6">
        <f t="shared" si="12"/>
        <v>652.25889598898402</v>
      </c>
      <c r="U349">
        <v>1</v>
      </c>
    </row>
    <row r="350" spans="1:21" x14ac:dyDescent="0.25">
      <c r="A350" t="s">
        <v>1959</v>
      </c>
      <c r="B350" t="s">
        <v>416</v>
      </c>
      <c r="C350" t="s">
        <v>1960</v>
      </c>
      <c r="D350" t="s">
        <v>27</v>
      </c>
      <c r="F350">
        <v>0</v>
      </c>
      <c r="I350" s="31">
        <f>VLOOKUP(A350,'Synthèse des ventes 2022'!$A$1:$C$535,3,FALSE)</f>
        <v>2</v>
      </c>
      <c r="J350">
        <v>581.63</v>
      </c>
      <c r="K350" s="6">
        <f>VLOOKUP(A350,NOMENCLATURE!$B$2:$L$4000,11,FALSE)</f>
        <v>583.53337999082009</v>
      </c>
      <c r="L350">
        <v>0</v>
      </c>
      <c r="O350">
        <v>697.96</v>
      </c>
      <c r="P350" s="6">
        <f t="shared" si="12"/>
        <v>700.24005598898407</v>
      </c>
      <c r="U350">
        <v>1</v>
      </c>
    </row>
    <row r="351" spans="1:21" x14ac:dyDescent="0.25">
      <c r="A351" t="s">
        <v>1961</v>
      </c>
      <c r="B351" t="s">
        <v>416</v>
      </c>
      <c r="C351" t="s">
        <v>1962</v>
      </c>
      <c r="D351" t="s">
        <v>27</v>
      </c>
      <c r="F351">
        <v>0</v>
      </c>
      <c r="I351" s="31">
        <f>VLOOKUP(A351,'Synthèse des ventes 2022'!$A$1:$C$535,3,FALSE)</f>
        <v>5</v>
      </c>
      <c r="J351">
        <v>623.55999999999995</v>
      </c>
      <c r="K351" s="6">
        <f>VLOOKUP(A351,NOMENCLATURE!$B$2:$L$4000,11,FALSE)</f>
        <v>635.90497999082004</v>
      </c>
      <c r="L351">
        <v>0</v>
      </c>
      <c r="O351">
        <v>748.27</v>
      </c>
      <c r="P351" s="6">
        <f t="shared" si="12"/>
        <v>763.08597598898405</v>
      </c>
      <c r="U351">
        <v>1</v>
      </c>
    </row>
    <row r="352" spans="1:21" x14ac:dyDescent="0.25">
      <c r="A352" t="s">
        <v>1963</v>
      </c>
      <c r="B352" t="s">
        <v>416</v>
      </c>
      <c r="C352" t="s">
        <v>1964</v>
      </c>
      <c r="D352" t="s">
        <v>27</v>
      </c>
      <c r="F352">
        <v>0</v>
      </c>
      <c r="I352" s="31">
        <f>VLOOKUP(A352,'Synthèse des ventes 2022'!$A$1:$C$535,3,FALSE)</f>
        <v>6</v>
      </c>
      <c r="J352">
        <v>760.16</v>
      </c>
      <c r="K352" s="6">
        <f>VLOOKUP(A352,NOMENCLATURE!$B$2:$L$4000,11,FALSE)</f>
        <v>784.24483002982015</v>
      </c>
      <c r="L352">
        <v>0</v>
      </c>
      <c r="O352">
        <v>912.19</v>
      </c>
      <c r="P352" s="6">
        <f t="shared" si="12"/>
        <v>941.09379603578418</v>
      </c>
      <c r="U352">
        <v>1</v>
      </c>
    </row>
    <row r="353" spans="1:21" x14ac:dyDescent="0.25">
      <c r="A353" t="s">
        <v>1979</v>
      </c>
      <c r="B353" t="s">
        <v>28</v>
      </c>
      <c r="C353" t="s">
        <v>1980</v>
      </c>
      <c r="D353" t="s">
        <v>27</v>
      </c>
      <c r="F353">
        <v>0</v>
      </c>
      <c r="I353" s="31">
        <f>VLOOKUP(A353,'Synthèse des ventes 2022'!$A$1:$C$535,3,FALSE)</f>
        <v>8</v>
      </c>
      <c r="J353">
        <v>697.59</v>
      </c>
      <c r="K353" s="6">
        <f>VLOOKUP(A353,NOMENCLATURE!$B$2:$L$4000,11,FALSE)</f>
        <v>711.86649999999986</v>
      </c>
      <c r="L353">
        <v>0</v>
      </c>
      <c r="O353">
        <v>837.10799999999995</v>
      </c>
      <c r="P353" s="6">
        <f t="shared" si="12"/>
        <v>854.23979999999983</v>
      </c>
      <c r="S353">
        <v>1</v>
      </c>
      <c r="T353">
        <v>1</v>
      </c>
    </row>
    <row r="354" spans="1:21" x14ac:dyDescent="0.25">
      <c r="A354" t="s">
        <v>2005</v>
      </c>
      <c r="B354" t="s">
        <v>28</v>
      </c>
      <c r="C354" t="s">
        <v>2006</v>
      </c>
      <c r="D354" t="s">
        <v>27</v>
      </c>
      <c r="F354">
        <v>0</v>
      </c>
      <c r="I354" s="31" t="e">
        <f>VLOOKUP(A354,'Synthèse des ventes 2022'!$A$1:$C$535,3,FALSE)</f>
        <v>#N/A</v>
      </c>
      <c r="J354">
        <v>183.51</v>
      </c>
      <c r="K354" s="6">
        <f>VLOOKUP(A354,NOMENCLATURE!$B$2:$L$4000,11,FALSE)</f>
        <v>188.214</v>
      </c>
      <c r="L354">
        <v>0</v>
      </c>
      <c r="O354">
        <v>220.21199999999999</v>
      </c>
      <c r="P354" s="6">
        <f t="shared" si="12"/>
        <v>225.85679999999999</v>
      </c>
      <c r="Q354">
        <v>1</v>
      </c>
      <c r="R354">
        <v>1</v>
      </c>
      <c r="S354">
        <v>1</v>
      </c>
      <c r="T354">
        <v>1</v>
      </c>
      <c r="U354">
        <v>1</v>
      </c>
    </row>
    <row r="355" spans="1:21" x14ac:dyDescent="0.25">
      <c r="A355" t="s">
        <v>2007</v>
      </c>
      <c r="B355" t="s">
        <v>28</v>
      </c>
      <c r="C355" t="s">
        <v>2008</v>
      </c>
      <c r="D355" t="s">
        <v>27</v>
      </c>
      <c r="F355">
        <v>0</v>
      </c>
      <c r="I355" s="31" t="e">
        <f>VLOOKUP(A355,'Synthèse des ventes 2022'!$A$1:$C$535,3,FALSE)</f>
        <v>#N/A</v>
      </c>
      <c r="J355">
        <v>273.17</v>
      </c>
      <c r="K355" s="6">
        <f>VLOOKUP(A355,NOMENCLATURE!$B$2:$L$4000,11,FALSE)</f>
        <v>279.43399999999997</v>
      </c>
      <c r="L355">
        <v>0</v>
      </c>
      <c r="O355">
        <v>327.80399999999997</v>
      </c>
      <c r="P355" s="6">
        <f t="shared" si="12"/>
        <v>335.32079999999996</v>
      </c>
      <c r="Q355">
        <v>1</v>
      </c>
      <c r="R355">
        <v>1</v>
      </c>
      <c r="S355">
        <v>1</v>
      </c>
      <c r="T355">
        <v>1</v>
      </c>
      <c r="U355">
        <v>1</v>
      </c>
    </row>
    <row r="356" spans="1:21" x14ac:dyDescent="0.25">
      <c r="A356" t="s">
        <v>2028</v>
      </c>
      <c r="B356" t="s">
        <v>416</v>
      </c>
      <c r="C356" t="s">
        <v>1517</v>
      </c>
      <c r="D356" t="s">
        <v>27</v>
      </c>
      <c r="F356">
        <v>0</v>
      </c>
      <c r="I356" s="31">
        <f>VLOOKUP(A356,'Synthèse des ventes 2022'!$A$1:$C$535,3,FALSE)</f>
        <v>20</v>
      </c>
      <c r="J356">
        <v>72.709999999999994</v>
      </c>
      <c r="K356" s="6">
        <f>VLOOKUP(A356,NOMENCLATURE!$B$2:$L$4000,11,FALSE)</f>
        <v>76.857500000000002</v>
      </c>
      <c r="L356">
        <v>0</v>
      </c>
      <c r="O356">
        <v>87.251999999999995</v>
      </c>
      <c r="P356" s="6">
        <f t="shared" si="12"/>
        <v>92.228999999999999</v>
      </c>
    </row>
    <row r="357" spans="1:21" x14ac:dyDescent="0.25">
      <c r="A357" t="s">
        <v>2029</v>
      </c>
      <c r="B357" t="s">
        <v>416</v>
      </c>
      <c r="C357" t="s">
        <v>2030</v>
      </c>
      <c r="D357" t="s">
        <v>27</v>
      </c>
      <c r="F357">
        <v>0</v>
      </c>
      <c r="I357" s="31">
        <f>VLOOKUP(A357,'Synthèse des ventes 2022'!$A$1:$C$535,3,FALSE)</f>
        <v>31</v>
      </c>
      <c r="J357">
        <v>70</v>
      </c>
      <c r="K357" s="6">
        <f>VLOOKUP(A357,NOMENCLATURE!$B$2:$L$4000,11,FALSE)</f>
        <v>75.301000000000016</v>
      </c>
      <c r="L357">
        <v>0</v>
      </c>
      <c r="O357">
        <v>84</v>
      </c>
      <c r="P357" s="6">
        <f t="shared" si="12"/>
        <v>90.361200000000011</v>
      </c>
    </row>
    <row r="358" spans="1:21" x14ac:dyDescent="0.25">
      <c r="A358" t="s">
        <v>2031</v>
      </c>
      <c r="B358" t="s">
        <v>1482</v>
      </c>
      <c r="C358" t="s">
        <v>2032</v>
      </c>
      <c r="D358" t="s">
        <v>27</v>
      </c>
      <c r="F358">
        <v>0</v>
      </c>
      <c r="I358" s="31" t="e">
        <f>VLOOKUP(A358,'Synthèse des ventes 2022'!$A$1:$C$535,3,FALSE)</f>
        <v>#N/A</v>
      </c>
      <c r="J358" s="1">
        <v>1250</v>
      </c>
      <c r="K358" s="11">
        <f>VLOOKUP(A358,NOMENCLATURE!$B$2:$L$4923,11,FALSE)</f>
        <v>817.37866000000008</v>
      </c>
      <c r="L358">
        <v>0</v>
      </c>
      <c r="O358" s="1">
        <v>1500</v>
      </c>
      <c r="P358" s="11">
        <f t="shared" si="12"/>
        <v>980.85439200000008</v>
      </c>
    </row>
    <row r="359" spans="1:21" x14ac:dyDescent="0.25">
      <c r="A359" t="s">
        <v>2033</v>
      </c>
      <c r="B359" t="s">
        <v>1482</v>
      </c>
      <c r="C359" t="s">
        <v>2034</v>
      </c>
      <c r="D359" t="s">
        <v>27</v>
      </c>
      <c r="F359">
        <v>672.14</v>
      </c>
      <c r="I359" s="31" t="e">
        <f>VLOOKUP(A359,'Synthèse des ventes 2022'!$A$1:$C$535,3,FALSE)</f>
        <v>#N/A</v>
      </c>
      <c r="J359">
        <v>992.11</v>
      </c>
      <c r="K359" s="6">
        <f>VLOOKUP(A359,NOMENCLATURE!$B$2:$L$4923,11,FALSE)</f>
        <v>928.12486000000013</v>
      </c>
      <c r="L359">
        <v>1.4760466999999999</v>
      </c>
      <c r="O359" s="1">
        <v>1190.5319999999999</v>
      </c>
      <c r="P359" s="11">
        <f t="shared" si="12"/>
        <v>1113.7498320000002</v>
      </c>
    </row>
    <row r="360" spans="1:21" x14ac:dyDescent="0.25">
      <c r="A360" t="s">
        <v>2041</v>
      </c>
      <c r="B360" t="s">
        <v>416</v>
      </c>
      <c r="C360" t="s">
        <v>2042</v>
      </c>
      <c r="D360" t="s">
        <v>27</v>
      </c>
      <c r="F360">
        <v>379.49</v>
      </c>
      <c r="I360" s="31">
        <f>VLOOKUP(A360,'Synthèse des ventes 2022'!$A$1:$C$535,3,FALSE)</f>
        <v>4</v>
      </c>
      <c r="J360">
        <v>568.79999999999995</v>
      </c>
      <c r="K360" s="6">
        <f>VLOOKUP(A360,NOMENCLATURE!$B$2:$L$4000,11,FALSE)</f>
        <v>624.160258</v>
      </c>
      <c r="L360">
        <v>1.4988537</v>
      </c>
      <c r="O360">
        <v>682.56</v>
      </c>
      <c r="P360" s="6">
        <f t="shared" si="12"/>
        <v>748.9923096</v>
      </c>
    </row>
    <row r="361" spans="1:21" x14ac:dyDescent="0.25">
      <c r="A361" t="s">
        <v>2043</v>
      </c>
      <c r="B361" t="s">
        <v>416</v>
      </c>
      <c r="C361" t="s">
        <v>2044</v>
      </c>
      <c r="D361" t="s">
        <v>27</v>
      </c>
      <c r="F361">
        <v>380.71</v>
      </c>
      <c r="I361" s="31">
        <f>VLOOKUP(A361,'Synthèse des ventes 2022'!$A$1:$C$535,3,FALSE)</f>
        <v>11</v>
      </c>
      <c r="J361">
        <v>568.79999999999995</v>
      </c>
      <c r="K361" s="6">
        <f>VLOOKUP(A361,NOMENCLATURE!$B$2:$L$4000,11,FALSE)</f>
        <v>627.72492999999997</v>
      </c>
      <c r="L361">
        <v>1.4940506</v>
      </c>
      <c r="O361">
        <v>682.56</v>
      </c>
      <c r="P361" s="6">
        <f t="shared" si="12"/>
        <v>753.26991599999997</v>
      </c>
    </row>
    <row r="362" spans="1:21" x14ac:dyDescent="0.25">
      <c r="A362" t="s">
        <v>2045</v>
      </c>
      <c r="B362" t="s">
        <v>416</v>
      </c>
      <c r="C362" t="s">
        <v>2046</v>
      </c>
      <c r="D362" t="s">
        <v>27</v>
      </c>
      <c r="F362">
        <v>249.46</v>
      </c>
      <c r="I362" s="31" t="e">
        <f>VLOOKUP(A362,'Synthèse des ventes 2022'!$A$1:$C$535,3,FALSE)</f>
        <v>#N/A</v>
      </c>
      <c r="J362">
        <v>380.51</v>
      </c>
      <c r="K362" s="6">
        <f>VLOOKUP(A362,NOMENCLATURE!$B$2:$L$4000,11,FALSE)</f>
        <v>193.47749999999999</v>
      </c>
      <c r="L362">
        <v>1.5253346999999999</v>
      </c>
      <c r="O362">
        <v>456.61200000000002</v>
      </c>
      <c r="P362" s="6">
        <f t="shared" si="12"/>
        <v>232.17299999999997</v>
      </c>
    </row>
    <row r="363" spans="1:21" x14ac:dyDescent="0.25">
      <c r="A363" t="s">
        <v>2049</v>
      </c>
      <c r="B363" t="s">
        <v>416</v>
      </c>
      <c r="C363" t="s">
        <v>2050</v>
      </c>
      <c r="D363" t="s">
        <v>27</v>
      </c>
      <c r="F363">
        <v>0</v>
      </c>
      <c r="I363" s="31">
        <f>VLOOKUP(A363,'Synthèse des ventes 2022'!$A$1:$C$535,3,FALSE)</f>
        <v>189</v>
      </c>
      <c r="J363">
        <v>5.5</v>
      </c>
      <c r="K363" s="6">
        <f>VLOOKUP(A363,NOMENCLATURE!$B$2:$L$4000,11,FALSE)</f>
        <v>5.5212000000000003</v>
      </c>
      <c r="L363">
        <v>0</v>
      </c>
      <c r="O363">
        <v>6.6</v>
      </c>
      <c r="P363" s="6">
        <f t="shared" si="12"/>
        <v>6.6254400000000002</v>
      </c>
    </row>
    <row r="364" spans="1:21" x14ac:dyDescent="0.25">
      <c r="A364" t="s">
        <v>2078</v>
      </c>
      <c r="B364" t="s">
        <v>416</v>
      </c>
      <c r="C364" t="s">
        <v>2079</v>
      </c>
      <c r="D364" t="s">
        <v>27</v>
      </c>
      <c r="F364">
        <v>0</v>
      </c>
      <c r="I364" s="31">
        <f>VLOOKUP(A364,'Synthèse des ventes 2022'!$A$1:$C$535,3,FALSE)</f>
        <v>20</v>
      </c>
      <c r="J364" s="1">
        <v>2000</v>
      </c>
      <c r="K364" s="11">
        <f>VLOOKUP(A364,NOMENCLATURE!$B$2:$L$4000,11,FALSE)</f>
        <v>2409.8456200360001</v>
      </c>
      <c r="L364">
        <v>0</v>
      </c>
      <c r="O364" s="1">
        <v>2400</v>
      </c>
      <c r="P364" s="11">
        <f t="shared" si="12"/>
        <v>2891.8147440431999</v>
      </c>
    </row>
    <row r="365" spans="1:21" x14ac:dyDescent="0.25">
      <c r="A365" t="s">
        <v>2080</v>
      </c>
      <c r="B365" t="s">
        <v>416</v>
      </c>
      <c r="C365" t="s">
        <v>2081</v>
      </c>
      <c r="D365" t="s">
        <v>27</v>
      </c>
      <c r="F365">
        <v>0</v>
      </c>
      <c r="I365" s="31">
        <f>VLOOKUP(A365,'Synthèse des ventes 2022'!$A$1:$C$535,3,FALSE)</f>
        <v>7</v>
      </c>
      <c r="J365" s="1">
        <v>2100</v>
      </c>
      <c r="K365" s="11">
        <f>VLOOKUP(A365,NOMENCLATURE!$B$2:$L$4000,11,FALSE)</f>
        <v>2414.6456200360003</v>
      </c>
      <c r="L365">
        <v>0</v>
      </c>
      <c r="O365" s="1">
        <v>2520</v>
      </c>
      <c r="P365" s="11">
        <f t="shared" si="12"/>
        <v>2897.5747440432001</v>
      </c>
    </row>
    <row r="366" spans="1:21" x14ac:dyDescent="0.25">
      <c r="A366" t="s">
        <v>2082</v>
      </c>
      <c r="B366" t="s">
        <v>416</v>
      </c>
      <c r="C366" t="s">
        <v>2083</v>
      </c>
      <c r="D366" t="s">
        <v>27</v>
      </c>
      <c r="F366">
        <v>0</v>
      </c>
      <c r="I366" s="31" t="e">
        <f>VLOOKUP(A366,'Synthèse des ventes 2022'!$A$1:$C$535,3,FALSE)</f>
        <v>#N/A</v>
      </c>
      <c r="J366" s="1">
        <v>2200</v>
      </c>
      <c r="K366" s="11">
        <f>VLOOKUP(A366,NOMENCLATURE!$B$2:$L$4000,11,FALSE)</f>
        <v>2430.8769700360008</v>
      </c>
      <c r="L366">
        <v>0</v>
      </c>
      <c r="O366" s="1">
        <v>2640</v>
      </c>
      <c r="P366" s="11">
        <f t="shared" si="12"/>
        <v>2917.0523640432007</v>
      </c>
    </row>
    <row r="367" spans="1:21" x14ac:dyDescent="0.25">
      <c r="A367" t="s">
        <v>2085</v>
      </c>
      <c r="B367" t="s">
        <v>416</v>
      </c>
      <c r="C367" t="s">
        <v>2086</v>
      </c>
      <c r="D367" t="s">
        <v>27</v>
      </c>
      <c r="F367">
        <v>622.63</v>
      </c>
      <c r="I367" s="31" t="e">
        <f>VLOOKUP(A367,'Synthèse des ventes 2022'!$A$1:$C$535,3,FALSE)</f>
        <v>#N/A</v>
      </c>
      <c r="J367">
        <v>609</v>
      </c>
      <c r="K367" s="6">
        <f>VLOOKUP(A367,NOMENCLATURE!$B$2:$L$4000,11,FALSE)</f>
        <v>618.82676800000013</v>
      </c>
      <c r="L367">
        <v>0.97810900000000001</v>
      </c>
      <c r="O367">
        <v>730.8</v>
      </c>
      <c r="P367" s="6">
        <f t="shared" si="12"/>
        <v>742.59212160000016</v>
      </c>
    </row>
    <row r="368" spans="1:21" x14ac:dyDescent="0.25">
      <c r="A368" t="s">
        <v>2091</v>
      </c>
      <c r="B368" t="s">
        <v>28</v>
      </c>
      <c r="C368" t="s">
        <v>2092</v>
      </c>
      <c r="D368" t="s">
        <v>27</v>
      </c>
      <c r="F368">
        <v>0</v>
      </c>
      <c r="I368" s="31">
        <f>VLOOKUP(A368,'Synthèse des ventes 2022'!$A$1:$C$535,3,FALSE)</f>
        <v>1</v>
      </c>
      <c r="J368">
        <v>901.56</v>
      </c>
      <c r="K368" s="6">
        <f>VLOOKUP(A368,NOMENCLATURE!$B$2:$L$4000,11,FALSE)</f>
        <v>914.54750000000001</v>
      </c>
      <c r="L368">
        <v>0</v>
      </c>
      <c r="O368" s="1">
        <v>1081.8720000000001</v>
      </c>
      <c r="P368" s="11">
        <f t="shared" si="12"/>
        <v>1097.4569999999999</v>
      </c>
      <c r="Q368">
        <v>1</v>
      </c>
      <c r="R368">
        <v>1</v>
      </c>
      <c r="U368">
        <v>1</v>
      </c>
    </row>
    <row r="369" spans="1:21" x14ac:dyDescent="0.25">
      <c r="A369" t="s">
        <v>2095</v>
      </c>
      <c r="B369" t="s">
        <v>416</v>
      </c>
      <c r="C369" t="s">
        <v>2096</v>
      </c>
      <c r="D369" t="s">
        <v>27</v>
      </c>
      <c r="F369">
        <v>290.57</v>
      </c>
      <c r="I369" s="31">
        <f>VLOOKUP(A369,'Synthèse des ventes 2022'!$A$1:$C$535,3,FALSE)</f>
        <v>2</v>
      </c>
      <c r="J369">
        <v>392.27</v>
      </c>
      <c r="K369" s="6">
        <f>VLOOKUP(A369,NOMENCLATURE!$B$2:$L$4000,11,FALSE)</f>
        <v>490.06525800000003</v>
      </c>
      <c r="L369">
        <v>1.3500017</v>
      </c>
      <c r="O369">
        <v>470.72399999999999</v>
      </c>
      <c r="P369" s="6">
        <f t="shared" si="12"/>
        <v>588.07830960000001</v>
      </c>
    </row>
    <row r="370" spans="1:21" x14ac:dyDescent="0.25">
      <c r="A370" t="s">
        <v>2121</v>
      </c>
      <c r="B370" t="s">
        <v>416</v>
      </c>
      <c r="C370" t="s">
        <v>2122</v>
      </c>
      <c r="D370" t="s">
        <v>27</v>
      </c>
      <c r="F370">
        <v>0</v>
      </c>
      <c r="I370" s="31">
        <f>VLOOKUP(A370,'Synthèse des ventes 2022'!$A$1:$C$535,3,FALSE)</f>
        <v>186</v>
      </c>
      <c r="J370">
        <v>170</v>
      </c>
      <c r="K370" s="6">
        <f>VLOOKUP(A370,NOMENCLATURE!$B$2:$L$4000,11,FALSE)</f>
        <v>172.20650000000001</v>
      </c>
      <c r="L370">
        <v>0</v>
      </c>
      <c r="O370">
        <v>204</v>
      </c>
      <c r="P370" s="6">
        <f t="shared" si="12"/>
        <v>206.64779999999999</v>
      </c>
      <c r="U370">
        <v>1</v>
      </c>
    </row>
    <row r="371" spans="1:21" x14ac:dyDescent="0.25">
      <c r="A371" t="s">
        <v>2127</v>
      </c>
      <c r="B371" t="s">
        <v>416</v>
      </c>
      <c r="C371" t="s">
        <v>2128</v>
      </c>
      <c r="D371" t="s">
        <v>27</v>
      </c>
      <c r="F371">
        <v>0</v>
      </c>
      <c r="I371" s="31">
        <f>VLOOKUP(A371,'Synthèse des ventes 2022'!$A$1:$C$535,3,FALSE)</f>
        <v>14</v>
      </c>
      <c r="J371">
        <v>615.41999999999996</v>
      </c>
      <c r="K371" s="6">
        <f>VLOOKUP(A371,NOMENCLATURE!$B$2:$L$4000,11,FALSE)</f>
        <v>602.55987842779996</v>
      </c>
      <c r="L371">
        <v>0</v>
      </c>
      <c r="O371">
        <v>738.50400000000002</v>
      </c>
      <c r="P371" s="6">
        <f t="shared" si="12"/>
        <v>723.0718541133599</v>
      </c>
    </row>
    <row r="372" spans="1:21" x14ac:dyDescent="0.25">
      <c r="A372" t="s">
        <v>2130</v>
      </c>
      <c r="B372" t="s">
        <v>43</v>
      </c>
      <c r="C372" t="s">
        <v>2131</v>
      </c>
      <c r="D372" t="s">
        <v>27</v>
      </c>
      <c r="F372">
        <v>0</v>
      </c>
      <c r="I372" s="31" t="e">
        <f>VLOOKUP(A372,'Synthèse des ventes 2022'!$A$1:$C$535,3,FALSE)</f>
        <v>#N/A</v>
      </c>
      <c r="J372" s="1">
        <v>1516.18</v>
      </c>
      <c r="K372" s="11" t="str">
        <f>IF(H372="","",H372*L372)</f>
        <v/>
      </c>
      <c r="L372">
        <v>0</v>
      </c>
      <c r="O372" s="1">
        <v>1819.4159999999999</v>
      </c>
      <c r="P372" s="11" t="str">
        <f t="shared" si="12"/>
        <v/>
      </c>
    </row>
    <row r="373" spans="1:21" x14ac:dyDescent="0.25">
      <c r="A373" t="s">
        <v>2132</v>
      </c>
      <c r="B373" t="s">
        <v>416</v>
      </c>
      <c r="C373" t="s">
        <v>2133</v>
      </c>
      <c r="D373" t="s">
        <v>27</v>
      </c>
      <c r="F373">
        <v>0</v>
      </c>
      <c r="I373" s="31" t="e">
        <f>VLOOKUP(A373,'Synthèse des ventes 2022'!$A$1:$C$535,3,FALSE)</f>
        <v>#N/A</v>
      </c>
      <c r="J373" s="1">
        <v>2150</v>
      </c>
      <c r="K373" s="11">
        <f>VLOOKUP(A373,NOMENCLATURE!$B$2:$L$4000,11,FALSE)</f>
        <v>2358.6490000360004</v>
      </c>
      <c r="L373">
        <v>0</v>
      </c>
      <c r="O373" s="1">
        <v>2580</v>
      </c>
      <c r="P373" s="11">
        <f t="shared" si="12"/>
        <v>2830.3788000432005</v>
      </c>
    </row>
    <row r="374" spans="1:21" x14ac:dyDescent="0.25">
      <c r="A374" t="s">
        <v>2134</v>
      </c>
      <c r="B374" t="s">
        <v>416</v>
      </c>
      <c r="C374" t="s">
        <v>2135</v>
      </c>
      <c r="D374" t="s">
        <v>27</v>
      </c>
      <c r="F374">
        <v>0</v>
      </c>
      <c r="I374" s="31" t="e">
        <f>VLOOKUP(A374,'Synthèse des ventes 2022'!$A$1:$C$535,3,FALSE)</f>
        <v>#N/A</v>
      </c>
      <c r="J374" s="1">
        <v>2250</v>
      </c>
      <c r="K374" s="11">
        <f>VLOOKUP(A374,NOMENCLATURE!$B$2:$L$4000,11,FALSE)</f>
        <v>2363.4490000360006</v>
      </c>
      <c r="L374">
        <v>0</v>
      </c>
      <c r="O374" s="1">
        <v>2700</v>
      </c>
      <c r="P374" s="11">
        <f t="shared" si="12"/>
        <v>2836.1388000432007</v>
      </c>
    </row>
    <row r="375" spans="1:21" x14ac:dyDescent="0.25">
      <c r="A375" t="s">
        <v>2136</v>
      </c>
      <c r="B375" t="s">
        <v>416</v>
      </c>
      <c r="C375" t="s">
        <v>2137</v>
      </c>
      <c r="D375" t="s">
        <v>27</v>
      </c>
      <c r="F375">
        <v>0</v>
      </c>
      <c r="I375" s="31" t="e">
        <f>VLOOKUP(A375,'Synthèse des ventes 2022'!$A$1:$C$535,3,FALSE)</f>
        <v>#N/A</v>
      </c>
      <c r="J375" s="1">
        <v>1500</v>
      </c>
      <c r="K375" s="11" t="e">
        <f>VLOOKUP(A375,NOMENCLATURE!$B$2:$L$4000,11,FALSE)</f>
        <v>#N/A</v>
      </c>
      <c r="L375">
        <v>0</v>
      </c>
      <c r="O375" s="1">
        <v>1800</v>
      </c>
      <c r="P375" s="11" t="e">
        <f t="shared" si="12"/>
        <v>#N/A</v>
      </c>
    </row>
    <row r="376" spans="1:21" x14ac:dyDescent="0.25">
      <c r="A376" t="s">
        <v>2152</v>
      </c>
      <c r="B376" t="s">
        <v>43</v>
      </c>
      <c r="C376" t="s">
        <v>2153</v>
      </c>
      <c r="D376" t="s">
        <v>27</v>
      </c>
      <c r="F376">
        <v>0</v>
      </c>
      <c r="I376" s="31" t="e">
        <f>VLOOKUP(A376,'Synthèse des ventes 2022'!$A$1:$C$535,3,FALSE)</f>
        <v>#N/A</v>
      </c>
      <c r="J376" s="1">
        <v>2550</v>
      </c>
      <c r="K376" s="11" t="str">
        <f>IF(H376="","",H376*L376)</f>
        <v/>
      </c>
      <c r="L376">
        <v>0</v>
      </c>
      <c r="O376" s="1">
        <v>3060</v>
      </c>
      <c r="P376" s="11" t="str">
        <f t="shared" si="12"/>
        <v/>
      </c>
    </row>
    <row r="377" spans="1:21" x14ac:dyDescent="0.25">
      <c r="A377" t="s">
        <v>2160</v>
      </c>
      <c r="B377" t="s">
        <v>416</v>
      </c>
      <c r="C377" t="s">
        <v>2161</v>
      </c>
      <c r="D377" t="s">
        <v>27</v>
      </c>
      <c r="F377">
        <v>0</v>
      </c>
      <c r="I377" s="31">
        <f>VLOOKUP(A377,'Synthèse des ventes 2022'!$A$1:$C$535,3,FALSE)</f>
        <v>9</v>
      </c>
      <c r="J377" s="1">
        <v>1200</v>
      </c>
      <c r="K377" s="11">
        <f>VLOOKUP(A377,NOMENCLATURE!$B$2:$L$4000,11,FALSE)</f>
        <v>1396.8393684667999</v>
      </c>
      <c r="L377">
        <v>0</v>
      </c>
      <c r="O377" s="1">
        <v>1440</v>
      </c>
      <c r="P377" s="11">
        <f t="shared" si="12"/>
        <v>1676.2072421601599</v>
      </c>
    </row>
    <row r="378" spans="1:21" x14ac:dyDescent="0.25">
      <c r="A378" t="s">
        <v>2166</v>
      </c>
      <c r="B378" t="s">
        <v>416</v>
      </c>
      <c r="C378" t="s">
        <v>2167</v>
      </c>
      <c r="D378" t="s">
        <v>27</v>
      </c>
      <c r="F378">
        <v>0</v>
      </c>
      <c r="I378" s="31">
        <f>VLOOKUP(A378,'Synthèse des ventes 2022'!$A$1:$C$535,3,FALSE)</f>
        <v>1</v>
      </c>
      <c r="J378">
        <v>340</v>
      </c>
      <c r="K378" s="6">
        <f>VLOOKUP(A378,NOMENCLATURE!$B$2:$L$4000,11,FALSE)</f>
        <v>345.91836000000001</v>
      </c>
      <c r="L378">
        <v>0</v>
      </c>
      <c r="O378">
        <v>408</v>
      </c>
      <c r="P378" s="6">
        <f t="shared" si="12"/>
        <v>415.10203200000001</v>
      </c>
    </row>
    <row r="379" spans="1:21" x14ac:dyDescent="0.25">
      <c r="A379" t="s">
        <v>2170</v>
      </c>
      <c r="B379" t="s">
        <v>416</v>
      </c>
      <c r="C379" t="s">
        <v>2171</v>
      </c>
      <c r="D379" t="s">
        <v>27</v>
      </c>
      <c r="F379">
        <v>0</v>
      </c>
      <c r="I379" s="31">
        <f>VLOOKUP(A379,'Synthèse des ventes 2022'!$A$1:$C$535,3,FALSE)</f>
        <v>1</v>
      </c>
      <c r="J379">
        <v>373.38</v>
      </c>
      <c r="K379" s="6">
        <f>VLOOKUP(A379,NOMENCLATURE!$B$2:$L$4000,11,FALSE)</f>
        <v>407.18783000600001</v>
      </c>
      <c r="L379">
        <v>0</v>
      </c>
      <c r="O379">
        <v>448.05599999999998</v>
      </c>
      <c r="P379" s="6">
        <f t="shared" si="12"/>
        <v>488.62539600719998</v>
      </c>
    </row>
    <row r="380" spans="1:21" x14ac:dyDescent="0.25">
      <c r="A380" t="s">
        <v>2173</v>
      </c>
      <c r="B380" t="s">
        <v>416</v>
      </c>
      <c r="C380" t="s">
        <v>2174</v>
      </c>
      <c r="D380" t="s">
        <v>27</v>
      </c>
      <c r="F380">
        <v>0</v>
      </c>
      <c r="I380" s="31" t="e">
        <f>VLOOKUP(A380,'Synthèse des ventes 2022'!$A$1:$C$535,3,FALSE)</f>
        <v>#N/A</v>
      </c>
      <c r="J380" s="1">
        <v>2350</v>
      </c>
      <c r="K380" s="11">
        <f>VLOOKUP(A380,NOMENCLATURE!$B$2:$L$4000,11,FALSE)</f>
        <v>2379.6803500360002</v>
      </c>
      <c r="L380">
        <v>0</v>
      </c>
      <c r="O380" s="1">
        <v>2820</v>
      </c>
      <c r="P380" s="11">
        <f t="shared" si="12"/>
        <v>2855.6164200431999</v>
      </c>
    </row>
    <row r="381" spans="1:21" x14ac:dyDescent="0.25">
      <c r="A381" t="s">
        <v>2175</v>
      </c>
      <c r="B381" t="s">
        <v>416</v>
      </c>
      <c r="C381" t="s">
        <v>2176</v>
      </c>
      <c r="D381" t="s">
        <v>27</v>
      </c>
      <c r="F381">
        <v>0</v>
      </c>
      <c r="I381" s="31" t="e">
        <f>VLOOKUP(A381,'Synthèse des ventes 2022'!$A$1:$C$535,3,FALSE)</f>
        <v>#N/A</v>
      </c>
      <c r="J381" s="1">
        <v>2455</v>
      </c>
      <c r="K381" s="11">
        <f>VLOOKUP(A381,NOMENCLATURE!$B$2:$L$4000,11,FALSE)</f>
        <v>2485.7496700360007</v>
      </c>
      <c r="L381">
        <v>0</v>
      </c>
      <c r="O381" s="1">
        <v>2946</v>
      </c>
      <c r="P381" s="11">
        <f t="shared" si="12"/>
        <v>2982.8996040432007</v>
      </c>
    </row>
    <row r="382" spans="1:21" x14ac:dyDescent="0.25">
      <c r="A382" t="s">
        <v>2179</v>
      </c>
      <c r="B382" t="s">
        <v>416</v>
      </c>
      <c r="C382" t="s">
        <v>2180</v>
      </c>
      <c r="D382" t="s">
        <v>27</v>
      </c>
      <c r="F382">
        <v>0</v>
      </c>
      <c r="I382" s="31" t="e">
        <f>VLOOKUP(A382,'Synthèse des ventes 2022'!$A$1:$C$535,3,FALSE)</f>
        <v>#N/A</v>
      </c>
      <c r="J382">
        <v>113.93</v>
      </c>
      <c r="K382" s="6">
        <f>VLOOKUP(A382,NOMENCLATURE!$B$2:$L$4000,11,FALSE)</f>
        <v>119.41600008</v>
      </c>
      <c r="L382">
        <v>0</v>
      </c>
      <c r="O382">
        <v>136.71600000000001</v>
      </c>
      <c r="P382" s="6">
        <f t="shared" si="12"/>
        <v>143.29920009599999</v>
      </c>
    </row>
    <row r="383" spans="1:21" x14ac:dyDescent="0.25">
      <c r="A383" t="s">
        <v>2181</v>
      </c>
      <c r="B383" t="s">
        <v>416</v>
      </c>
      <c r="C383" t="s">
        <v>2182</v>
      </c>
      <c r="D383" t="s">
        <v>27</v>
      </c>
      <c r="F383">
        <v>0</v>
      </c>
      <c r="I383" s="31" t="e">
        <f>VLOOKUP(A383,'Synthèse des ventes 2022'!$A$1:$C$535,3,FALSE)</f>
        <v>#N/A</v>
      </c>
      <c r="J383">
        <v>113.93</v>
      </c>
      <c r="K383" s="6">
        <f>VLOOKUP(A383,NOMENCLATURE!$B$2:$L$4000,11,FALSE)</f>
        <v>62.964000039999995</v>
      </c>
      <c r="L383">
        <v>0</v>
      </c>
      <c r="O383">
        <v>136.71600000000001</v>
      </c>
      <c r="P383" s="6">
        <f t="shared" si="12"/>
        <v>75.556800047999985</v>
      </c>
    </row>
    <row r="384" spans="1:21" x14ac:dyDescent="0.25">
      <c r="A384" t="s">
        <v>2194</v>
      </c>
      <c r="B384" t="s">
        <v>416</v>
      </c>
      <c r="C384" t="s">
        <v>2195</v>
      </c>
      <c r="D384" t="s">
        <v>27</v>
      </c>
      <c r="F384">
        <v>0</v>
      </c>
      <c r="I384" s="31" t="e">
        <f>VLOOKUP(A384,'Synthèse des ventes 2022'!$A$1:$C$535,3,FALSE)</f>
        <v>#N/A</v>
      </c>
      <c r="J384">
        <v>397.35</v>
      </c>
      <c r="K384" s="6">
        <f>VLOOKUP(A384,NOMENCLATURE!$B$2:$L$4000,11,FALSE)</f>
        <v>493.62993</v>
      </c>
      <c r="L384">
        <v>0</v>
      </c>
      <c r="O384">
        <v>476.82</v>
      </c>
      <c r="P384" s="6">
        <f t="shared" si="12"/>
        <v>592.35591599999998</v>
      </c>
    </row>
    <row r="385" spans="1:21" x14ac:dyDescent="0.25">
      <c r="A385" t="s">
        <v>2202</v>
      </c>
      <c r="B385" t="s">
        <v>43</v>
      </c>
      <c r="C385" t="s">
        <v>2203</v>
      </c>
      <c r="D385" t="s">
        <v>27</v>
      </c>
      <c r="F385">
        <v>0</v>
      </c>
      <c r="I385" s="31">
        <f>VLOOKUP(A385,'Synthèse des ventes 2022'!$A$1:$C$535,3,FALSE)</f>
        <v>1</v>
      </c>
      <c r="J385" s="1">
        <v>1819.74</v>
      </c>
      <c r="K385" s="11" t="e">
        <f>+NOMENCLATURE!#REF!</f>
        <v>#REF!</v>
      </c>
      <c r="L385">
        <v>0</v>
      </c>
      <c r="O385" s="1">
        <v>2183.6880000000001</v>
      </c>
      <c r="P385" s="11" t="e">
        <f t="shared" si="12"/>
        <v>#REF!</v>
      </c>
    </row>
    <row r="386" spans="1:21" x14ac:dyDescent="0.25">
      <c r="A386" t="s">
        <v>2204</v>
      </c>
      <c r="B386" t="s">
        <v>416</v>
      </c>
      <c r="C386" t="s">
        <v>2205</v>
      </c>
      <c r="D386" t="s">
        <v>27</v>
      </c>
      <c r="E386" t="s">
        <v>917</v>
      </c>
      <c r="F386">
        <v>0</v>
      </c>
      <c r="I386" s="31">
        <f>VLOOKUP(A386,'Synthèse des ventes 2022'!$A$1:$C$535,3,FALSE)</f>
        <v>4</v>
      </c>
      <c r="J386">
        <v>8.91</v>
      </c>
      <c r="K386" s="6">
        <f>VLOOKUP(A386,NOMENCLATURE!$B$2:$L$4000,11,FALSE)</f>
        <v>9.6584999999999983</v>
      </c>
      <c r="L386">
        <v>0</v>
      </c>
      <c r="O386">
        <v>10.692</v>
      </c>
      <c r="P386" s="6">
        <f t="shared" si="12"/>
        <v>11.590199999999998</v>
      </c>
    </row>
    <row r="387" spans="1:21" x14ac:dyDescent="0.25">
      <c r="A387" t="s">
        <v>2207</v>
      </c>
      <c r="B387" t="s">
        <v>416</v>
      </c>
      <c r="C387" t="s">
        <v>2208</v>
      </c>
      <c r="D387" t="s">
        <v>27</v>
      </c>
      <c r="F387">
        <v>0</v>
      </c>
      <c r="I387" s="31">
        <f>VLOOKUP(A387,'Synthèse des ventes 2022'!$A$1:$C$535,3,FALSE)</f>
        <v>25</v>
      </c>
      <c r="J387">
        <v>25.28</v>
      </c>
      <c r="K387" s="6">
        <f>VLOOKUP(A387,NOMENCLATURE!$B$2:$L$4000,11,FALSE)</f>
        <v>26.785</v>
      </c>
      <c r="L387">
        <v>0</v>
      </c>
      <c r="O387">
        <v>30.335999999999999</v>
      </c>
      <c r="P387" s="6">
        <f t="shared" ref="P387:P450" si="13">IF(K387="","",K387*1.2)</f>
        <v>32.141999999999996</v>
      </c>
    </row>
    <row r="388" spans="1:21" x14ac:dyDescent="0.25">
      <c r="A388" t="s">
        <v>2235</v>
      </c>
      <c r="B388" t="s">
        <v>416</v>
      </c>
      <c r="C388" t="s">
        <v>2236</v>
      </c>
      <c r="D388" t="s">
        <v>27</v>
      </c>
      <c r="F388">
        <v>15</v>
      </c>
      <c r="I388" s="31" t="e">
        <f>VLOOKUP(A388,'Synthèse des ventes 2022'!$A$1:$C$535,3,FALSE)</f>
        <v>#N/A</v>
      </c>
      <c r="J388">
        <v>30</v>
      </c>
      <c r="K388" s="6">
        <f>VLOOKUP(A388,NOMENCLATURE!$B$2:$L$4000,11,FALSE)</f>
        <v>23.8566</v>
      </c>
      <c r="L388">
        <v>2</v>
      </c>
      <c r="O388">
        <v>36</v>
      </c>
      <c r="P388" s="6">
        <f t="shared" si="13"/>
        <v>28.62792</v>
      </c>
    </row>
    <row r="389" spans="1:21" x14ac:dyDescent="0.25">
      <c r="A389" t="s">
        <v>2243</v>
      </c>
      <c r="B389" t="s">
        <v>416</v>
      </c>
      <c r="C389" t="s">
        <v>2244</v>
      </c>
      <c r="D389" t="s">
        <v>27</v>
      </c>
      <c r="F389">
        <v>0</v>
      </c>
      <c r="I389" s="31">
        <f>VLOOKUP(A389,'Synthèse des ventes 2022'!$A$1:$C$535,3,FALSE)</f>
        <v>1</v>
      </c>
      <c r="J389" s="1">
        <v>2415</v>
      </c>
      <c r="K389" s="11">
        <f>VLOOKUP(A389,NOMENCLATURE!$B$2:$L$4000,11,FALSE)</f>
        <v>2528.4490000360006</v>
      </c>
      <c r="L389">
        <v>0</v>
      </c>
      <c r="O389" s="1">
        <v>2898</v>
      </c>
      <c r="P389" s="11">
        <f t="shared" si="13"/>
        <v>3034.1388000432007</v>
      </c>
    </row>
    <row r="390" spans="1:21" x14ac:dyDescent="0.25">
      <c r="A390" t="s">
        <v>2245</v>
      </c>
      <c r="B390" t="s">
        <v>416</v>
      </c>
      <c r="C390" t="s">
        <v>2246</v>
      </c>
      <c r="D390" t="s">
        <v>27</v>
      </c>
      <c r="F390">
        <v>0</v>
      </c>
      <c r="I390" s="31">
        <f>VLOOKUP(A390,'Synthèse des ventes 2022'!$A$1:$C$535,3,FALSE)</f>
        <v>1</v>
      </c>
      <c r="J390" s="1">
        <v>2150</v>
      </c>
      <c r="K390" s="11">
        <f>VLOOKUP(A390,NOMENCLATURE!$B$2:$L$4000,11,FALSE)</f>
        <v>2359.7183200360005</v>
      </c>
      <c r="L390">
        <v>0</v>
      </c>
      <c r="O390" s="1">
        <v>2580</v>
      </c>
      <c r="P390" s="11">
        <f t="shared" si="13"/>
        <v>2831.6619840432004</v>
      </c>
    </row>
    <row r="391" spans="1:21" x14ac:dyDescent="0.25">
      <c r="A391" t="s">
        <v>2247</v>
      </c>
      <c r="B391" t="s">
        <v>416</v>
      </c>
      <c r="C391" t="s">
        <v>2248</v>
      </c>
      <c r="D391" t="s">
        <v>27</v>
      </c>
      <c r="F391">
        <v>0</v>
      </c>
      <c r="I391" s="31" t="e">
        <f>VLOOKUP(A391,'Synthèse des ventes 2022'!$A$1:$C$535,3,FALSE)</f>
        <v>#N/A</v>
      </c>
      <c r="J391" s="1">
        <v>2000</v>
      </c>
      <c r="K391" s="11">
        <f>VLOOKUP(A391,NOMENCLATURE!$B$2:$L$4000,11,FALSE)</f>
        <v>2154.6206200360007</v>
      </c>
      <c r="L391">
        <v>0</v>
      </c>
      <c r="O391" s="1">
        <v>2400</v>
      </c>
      <c r="P391" s="11">
        <f t="shared" si="13"/>
        <v>2585.5447440432008</v>
      </c>
    </row>
    <row r="392" spans="1:21" x14ac:dyDescent="0.25">
      <c r="A392" t="s">
        <v>2249</v>
      </c>
      <c r="B392" t="s">
        <v>416</v>
      </c>
      <c r="C392" t="s">
        <v>2250</v>
      </c>
      <c r="D392" t="s">
        <v>27</v>
      </c>
      <c r="F392">
        <v>0</v>
      </c>
      <c r="I392" s="31" t="e">
        <f>VLOOKUP(A392,'Synthèse des ventes 2022'!$A$1:$C$535,3,FALSE)</f>
        <v>#N/A</v>
      </c>
      <c r="J392" s="1">
        <v>2455</v>
      </c>
      <c r="K392" s="11">
        <f>VLOOKUP(A392,NOMENCLATURE!$B$2:$L$4000,11,FALSE)</f>
        <v>2484.6803500360002</v>
      </c>
      <c r="L392">
        <v>0</v>
      </c>
      <c r="O392" s="1">
        <v>2946</v>
      </c>
      <c r="P392" s="11">
        <f t="shared" si="13"/>
        <v>2981.6164200431999</v>
      </c>
    </row>
    <row r="393" spans="1:21" x14ac:dyDescent="0.25">
      <c r="A393" t="s">
        <v>2257</v>
      </c>
      <c r="B393" t="s">
        <v>416</v>
      </c>
      <c r="C393" t="s">
        <v>2258</v>
      </c>
      <c r="D393" t="s">
        <v>27</v>
      </c>
      <c r="F393">
        <v>0</v>
      </c>
      <c r="I393" s="31" t="e">
        <f>VLOOKUP(A393,'Synthèse des ventes 2022'!$A$1:$C$535,3,FALSE)</f>
        <v>#N/A</v>
      </c>
      <c r="J393" s="1">
        <v>1850</v>
      </c>
      <c r="K393" s="11">
        <f>VLOOKUP(A393,NOMENCLATURE!$B$2:$L$4000,11,FALSE)</f>
        <v>2203.6786000359998</v>
      </c>
      <c r="L393">
        <v>0</v>
      </c>
      <c r="O393" s="1">
        <v>2220</v>
      </c>
      <c r="P393" s="11">
        <f t="shared" si="13"/>
        <v>2644.4143200431995</v>
      </c>
      <c r="U393">
        <v>1</v>
      </c>
    </row>
    <row r="394" spans="1:21" x14ac:dyDescent="0.25">
      <c r="A394" t="s">
        <v>2259</v>
      </c>
      <c r="B394" t="s">
        <v>416</v>
      </c>
      <c r="C394" t="s">
        <v>2260</v>
      </c>
      <c r="D394" t="s">
        <v>27</v>
      </c>
      <c r="F394">
        <v>0</v>
      </c>
      <c r="I394" s="31" t="e">
        <f>VLOOKUP(A394,'Synthèse des ventes 2022'!$A$1:$C$535,3,FALSE)</f>
        <v>#N/A</v>
      </c>
      <c r="J394" s="1">
        <v>2000</v>
      </c>
      <c r="K394" s="11">
        <f>VLOOKUP(A394,NOMENCLATURE!$B$2:$L$4000,11,FALSE)</f>
        <v>2408.7763000360001</v>
      </c>
      <c r="L394">
        <v>0</v>
      </c>
      <c r="O394" s="1">
        <v>2400</v>
      </c>
      <c r="P394" s="11">
        <f t="shared" si="13"/>
        <v>2890.5315600432</v>
      </c>
      <c r="U394">
        <v>1</v>
      </c>
    </row>
    <row r="395" spans="1:21" x14ac:dyDescent="0.25">
      <c r="A395" t="s">
        <v>2261</v>
      </c>
      <c r="B395" t="s">
        <v>416</v>
      </c>
      <c r="C395" t="s">
        <v>2262</v>
      </c>
      <c r="D395" t="s">
        <v>27</v>
      </c>
      <c r="F395">
        <v>0</v>
      </c>
      <c r="I395" s="31" t="e">
        <f>VLOOKUP(A395,'Synthèse des ventes 2022'!$A$1:$C$535,3,FALSE)</f>
        <v>#N/A</v>
      </c>
      <c r="J395" s="1">
        <v>2100</v>
      </c>
      <c r="K395" s="11">
        <f>VLOOKUP(A395,NOMENCLATURE!$B$2:$L$4000,11,FALSE)</f>
        <v>2413.5763000359998</v>
      </c>
      <c r="L395">
        <v>0</v>
      </c>
      <c r="O395" s="1">
        <v>2520</v>
      </c>
      <c r="P395" s="11">
        <f t="shared" si="13"/>
        <v>2896.2915600431998</v>
      </c>
      <c r="U395">
        <v>1</v>
      </c>
    </row>
    <row r="396" spans="1:21" x14ac:dyDescent="0.25">
      <c r="A396" t="s">
        <v>2263</v>
      </c>
      <c r="B396" t="s">
        <v>416</v>
      </c>
      <c r="C396" t="s">
        <v>2264</v>
      </c>
      <c r="D396" t="s">
        <v>27</v>
      </c>
      <c r="F396">
        <v>0</v>
      </c>
      <c r="I396" s="31" t="e">
        <f>VLOOKUP(A396,'Synthèse des ventes 2022'!$A$1:$C$535,3,FALSE)</f>
        <v>#N/A</v>
      </c>
      <c r="J396" s="1">
        <v>2200</v>
      </c>
      <c r="K396" s="11">
        <f>VLOOKUP(A396,NOMENCLATURE!$B$2:$L$4000,11,FALSE)</f>
        <v>2429.8076500360003</v>
      </c>
      <c r="L396">
        <v>0</v>
      </c>
      <c r="O396" s="1">
        <v>2640</v>
      </c>
      <c r="P396" s="11">
        <f t="shared" si="13"/>
        <v>2915.7691800432003</v>
      </c>
      <c r="U396">
        <v>1</v>
      </c>
    </row>
    <row r="397" spans="1:21" x14ac:dyDescent="0.25">
      <c r="A397" t="s">
        <v>2265</v>
      </c>
      <c r="B397" t="s">
        <v>416</v>
      </c>
      <c r="C397" t="s">
        <v>2266</v>
      </c>
      <c r="D397" t="s">
        <v>27</v>
      </c>
      <c r="F397">
        <v>0</v>
      </c>
      <c r="I397" s="31" t="e">
        <f>VLOOKUP(A397,'Synthèse des ventes 2022'!$A$1:$C$535,3,FALSE)</f>
        <v>#N/A</v>
      </c>
      <c r="J397" s="1">
        <v>2250</v>
      </c>
      <c r="K397" s="11">
        <f>VLOOKUP(A397,NOMENCLATURE!$B$2:$L$4000,11,FALSE)</f>
        <v>2364.5183200360002</v>
      </c>
      <c r="L397">
        <v>0</v>
      </c>
      <c r="O397" s="1">
        <v>2700</v>
      </c>
      <c r="P397" s="11">
        <f t="shared" si="13"/>
        <v>2837.4219840432002</v>
      </c>
      <c r="U397">
        <v>1</v>
      </c>
    </row>
    <row r="398" spans="1:21" x14ac:dyDescent="0.25">
      <c r="A398" t="s">
        <v>2267</v>
      </c>
      <c r="B398" t="s">
        <v>416</v>
      </c>
      <c r="C398" t="s">
        <v>2268</v>
      </c>
      <c r="D398" t="s">
        <v>27</v>
      </c>
      <c r="F398">
        <v>0</v>
      </c>
      <c r="I398" s="31" t="e">
        <f>VLOOKUP(A398,'Synthèse des ventes 2022'!$A$1:$C$535,3,FALSE)</f>
        <v>#N/A</v>
      </c>
      <c r="J398" s="1">
        <v>2350</v>
      </c>
      <c r="K398" s="11">
        <f>VLOOKUP(A398,NOMENCLATURE!$B$2:$L$4000,11,FALSE)</f>
        <v>2380.7496700359998</v>
      </c>
      <c r="L398">
        <v>0</v>
      </c>
      <c r="O398" s="1">
        <v>2820</v>
      </c>
      <c r="P398" s="11">
        <f t="shared" si="13"/>
        <v>2856.8996040431998</v>
      </c>
      <c r="U398">
        <v>1</v>
      </c>
    </row>
    <row r="399" spans="1:21" x14ac:dyDescent="0.25">
      <c r="A399" t="s">
        <v>2269</v>
      </c>
      <c r="B399" t="s">
        <v>416</v>
      </c>
      <c r="C399" t="s">
        <v>2270</v>
      </c>
      <c r="D399" t="s">
        <v>27</v>
      </c>
      <c r="F399">
        <v>0</v>
      </c>
      <c r="I399" s="31" t="e">
        <f>VLOOKUP(A399,'Synthèse des ventes 2022'!$A$1:$C$535,3,FALSE)</f>
        <v>#N/A</v>
      </c>
      <c r="J399" s="1">
        <v>1955</v>
      </c>
      <c r="K399" s="11">
        <f>VLOOKUP(A399,NOMENCLATURE!$B$2:$L$4000,11,FALSE)</f>
        <v>2308.6786000359998</v>
      </c>
      <c r="L399">
        <v>0</v>
      </c>
      <c r="O399" s="1">
        <v>2346</v>
      </c>
      <c r="P399" s="11">
        <f t="shared" si="13"/>
        <v>2770.4143200431995</v>
      </c>
      <c r="U399">
        <v>1</v>
      </c>
    </row>
    <row r="400" spans="1:21" x14ac:dyDescent="0.25">
      <c r="A400" t="s">
        <v>2271</v>
      </c>
      <c r="B400" t="s">
        <v>416</v>
      </c>
      <c r="C400" t="s">
        <v>2272</v>
      </c>
      <c r="D400" t="s">
        <v>27</v>
      </c>
      <c r="F400">
        <v>0</v>
      </c>
      <c r="I400" s="31" t="e">
        <f>VLOOKUP(A400,'Synthèse des ventes 2022'!$A$1:$C$535,3,FALSE)</f>
        <v>#N/A</v>
      </c>
      <c r="J400" s="1">
        <v>2105</v>
      </c>
      <c r="K400" s="11">
        <f>VLOOKUP(A400,NOMENCLATURE!$B$2:$L$4000,11,FALSE)</f>
        <v>2513.7763000360001</v>
      </c>
      <c r="L400">
        <v>0</v>
      </c>
      <c r="O400" s="1">
        <v>2526</v>
      </c>
      <c r="P400" s="11">
        <f t="shared" si="13"/>
        <v>3016.5315600432</v>
      </c>
      <c r="U400">
        <v>1</v>
      </c>
    </row>
    <row r="401" spans="1:21" x14ac:dyDescent="0.25">
      <c r="A401" t="s">
        <v>2273</v>
      </c>
      <c r="B401" t="s">
        <v>416</v>
      </c>
      <c r="C401" t="s">
        <v>2274</v>
      </c>
      <c r="D401" t="s">
        <v>27</v>
      </c>
      <c r="F401">
        <v>0</v>
      </c>
      <c r="I401" s="31" t="e">
        <f>VLOOKUP(A401,'Synthèse des ventes 2022'!$A$1:$C$535,3,FALSE)</f>
        <v>#N/A</v>
      </c>
      <c r="J401" s="1">
        <v>2205</v>
      </c>
      <c r="K401" s="11">
        <f>VLOOKUP(A401,NOMENCLATURE!$B$2:$L$4000,11,FALSE)</f>
        <v>2518.5763000359998</v>
      </c>
      <c r="L401">
        <v>0</v>
      </c>
      <c r="O401" s="1">
        <v>2646</v>
      </c>
      <c r="P401" s="11">
        <f t="shared" si="13"/>
        <v>3022.2915600431998</v>
      </c>
      <c r="U401">
        <v>1</v>
      </c>
    </row>
    <row r="402" spans="1:21" x14ac:dyDescent="0.25">
      <c r="A402" t="s">
        <v>2275</v>
      </c>
      <c r="B402" t="s">
        <v>416</v>
      </c>
      <c r="C402" t="s">
        <v>2276</v>
      </c>
      <c r="D402" t="s">
        <v>27</v>
      </c>
      <c r="F402">
        <v>0</v>
      </c>
      <c r="I402" s="31" t="e">
        <f>VLOOKUP(A402,'Synthèse des ventes 2022'!$A$1:$C$535,3,FALSE)</f>
        <v>#N/A</v>
      </c>
      <c r="J402" s="1">
        <v>2305</v>
      </c>
      <c r="K402" s="11">
        <f>VLOOKUP(A402,NOMENCLATURE!$B$2:$L$4000,11,FALSE)</f>
        <v>2534.8076500360003</v>
      </c>
      <c r="L402">
        <v>0</v>
      </c>
      <c r="O402" s="1">
        <v>2766</v>
      </c>
      <c r="P402" s="11">
        <f t="shared" si="13"/>
        <v>3041.7691800432003</v>
      </c>
      <c r="U402">
        <v>1</v>
      </c>
    </row>
    <row r="403" spans="1:21" x14ac:dyDescent="0.25">
      <c r="A403" t="s">
        <v>2277</v>
      </c>
      <c r="B403" t="s">
        <v>416</v>
      </c>
      <c r="C403" t="s">
        <v>2278</v>
      </c>
      <c r="D403" t="s">
        <v>27</v>
      </c>
      <c r="F403">
        <v>0</v>
      </c>
      <c r="I403" s="31">
        <f>VLOOKUP(A403,'Synthèse des ventes 2022'!$A$1:$C$535,3,FALSE)</f>
        <v>1</v>
      </c>
      <c r="J403" s="1">
        <v>2105</v>
      </c>
      <c r="K403" s="11">
        <f>VLOOKUP(A403,NOMENCLATURE!$B$2:$L$4000,11,FALSE)</f>
        <v>2258.5513000360002</v>
      </c>
      <c r="L403">
        <v>0</v>
      </c>
      <c r="O403" s="1">
        <v>2526</v>
      </c>
      <c r="P403" s="11">
        <f t="shared" si="13"/>
        <v>2710.2615600432</v>
      </c>
      <c r="U403">
        <v>1</v>
      </c>
    </row>
    <row r="404" spans="1:21" x14ac:dyDescent="0.25">
      <c r="A404" t="s">
        <v>2279</v>
      </c>
      <c r="B404" t="s">
        <v>416</v>
      </c>
      <c r="C404" t="s">
        <v>2280</v>
      </c>
      <c r="D404" t="s">
        <v>27</v>
      </c>
      <c r="F404">
        <v>0</v>
      </c>
      <c r="I404" s="31" t="e">
        <f>VLOOKUP(A404,'Synthèse des ventes 2022'!$A$1:$C$535,3,FALSE)</f>
        <v>#N/A</v>
      </c>
      <c r="J404" s="1">
        <v>2255</v>
      </c>
      <c r="K404" s="11">
        <f>VLOOKUP(A404,NOMENCLATURE!$B$2:$L$4000,11,FALSE)</f>
        <v>2463.6490000360004</v>
      </c>
      <c r="L404">
        <v>0</v>
      </c>
      <c r="O404" s="1">
        <v>2706</v>
      </c>
      <c r="P404" s="11">
        <f t="shared" si="13"/>
        <v>2956.3788000432005</v>
      </c>
      <c r="U404">
        <v>1</v>
      </c>
    </row>
    <row r="405" spans="1:21" x14ac:dyDescent="0.25">
      <c r="A405" t="s">
        <v>2281</v>
      </c>
      <c r="B405" t="s">
        <v>416</v>
      </c>
      <c r="C405" t="s">
        <v>2282</v>
      </c>
      <c r="D405" t="s">
        <v>27</v>
      </c>
      <c r="F405">
        <v>0</v>
      </c>
      <c r="I405" s="31" t="e">
        <f>VLOOKUP(A405,'Synthèse des ventes 2022'!$A$1:$C$535,3,FALSE)</f>
        <v>#N/A</v>
      </c>
      <c r="J405" s="1">
        <v>2355</v>
      </c>
      <c r="K405" s="11">
        <f>VLOOKUP(A405,NOMENCLATURE!$B$2:$L$4000,11,FALSE)</f>
        <v>2468.4490000360001</v>
      </c>
      <c r="L405">
        <v>0</v>
      </c>
      <c r="O405" s="1">
        <v>2826</v>
      </c>
      <c r="P405" s="11">
        <f t="shared" si="13"/>
        <v>2962.1388000432003</v>
      </c>
      <c r="U405">
        <v>1</v>
      </c>
    </row>
    <row r="406" spans="1:21" x14ac:dyDescent="0.25">
      <c r="A406" t="s">
        <v>2283</v>
      </c>
      <c r="B406" t="s">
        <v>416</v>
      </c>
      <c r="C406" t="s">
        <v>2284</v>
      </c>
      <c r="D406" t="s">
        <v>27</v>
      </c>
      <c r="F406">
        <v>0</v>
      </c>
      <c r="I406" s="31" t="e">
        <f>VLOOKUP(A406,'Synthèse des ventes 2022'!$A$1:$C$535,3,FALSE)</f>
        <v>#N/A</v>
      </c>
      <c r="J406" s="1">
        <v>1955</v>
      </c>
      <c r="K406" s="11">
        <f>VLOOKUP(A406,NOMENCLATURE!$B$2:$L$4000,11,FALSE)</f>
        <v>2309.7479200359999</v>
      </c>
      <c r="L406">
        <v>0</v>
      </c>
      <c r="O406" s="1">
        <v>2346</v>
      </c>
      <c r="P406" s="11">
        <f t="shared" si="13"/>
        <v>2771.6975040431998</v>
      </c>
      <c r="U406">
        <v>1</v>
      </c>
    </row>
    <row r="407" spans="1:21" x14ac:dyDescent="0.25">
      <c r="A407" t="s">
        <v>2285</v>
      </c>
      <c r="B407" t="s">
        <v>416</v>
      </c>
      <c r="C407" t="s">
        <v>2286</v>
      </c>
      <c r="D407" t="s">
        <v>27</v>
      </c>
      <c r="F407">
        <v>0</v>
      </c>
      <c r="I407" s="31" t="e">
        <f>VLOOKUP(A407,'Synthèse des ventes 2022'!$A$1:$C$535,3,FALSE)</f>
        <v>#N/A</v>
      </c>
      <c r="J407" s="1">
        <v>2105</v>
      </c>
      <c r="K407" s="11">
        <f>VLOOKUP(A407,NOMENCLATURE!$B$2:$L$4000,11,FALSE)</f>
        <v>2514.8456200360001</v>
      </c>
      <c r="L407">
        <v>0</v>
      </c>
      <c r="O407" s="1">
        <v>2526</v>
      </c>
      <c r="P407" s="11">
        <f t="shared" si="13"/>
        <v>3017.8147440431999</v>
      </c>
      <c r="U407">
        <v>1</v>
      </c>
    </row>
    <row r="408" spans="1:21" x14ac:dyDescent="0.25">
      <c r="A408" t="s">
        <v>2287</v>
      </c>
      <c r="B408" t="s">
        <v>416</v>
      </c>
      <c r="C408" t="s">
        <v>2288</v>
      </c>
      <c r="D408" t="s">
        <v>27</v>
      </c>
      <c r="F408">
        <v>0</v>
      </c>
      <c r="I408" s="31" t="e">
        <f>VLOOKUP(A408,'Synthèse des ventes 2022'!$A$1:$C$535,3,FALSE)</f>
        <v>#N/A</v>
      </c>
      <c r="J408" s="1">
        <v>2205</v>
      </c>
      <c r="K408" s="11">
        <f>VLOOKUP(A408,NOMENCLATURE!$B$2:$L$4000,11,FALSE)</f>
        <v>2519.6456200359999</v>
      </c>
      <c r="L408">
        <v>0</v>
      </c>
      <c r="O408" s="1">
        <v>2646</v>
      </c>
      <c r="P408" s="11">
        <f t="shared" si="13"/>
        <v>3023.5747440431996</v>
      </c>
      <c r="U408">
        <v>1</v>
      </c>
    </row>
    <row r="409" spans="1:21" x14ac:dyDescent="0.25">
      <c r="A409" t="s">
        <v>2289</v>
      </c>
      <c r="B409" t="s">
        <v>416</v>
      </c>
      <c r="C409" t="s">
        <v>2290</v>
      </c>
      <c r="D409" t="s">
        <v>27</v>
      </c>
      <c r="F409">
        <v>0</v>
      </c>
      <c r="I409" s="31" t="e">
        <f>VLOOKUP(A409,'Synthèse des ventes 2022'!$A$1:$C$535,3,FALSE)</f>
        <v>#N/A</v>
      </c>
      <c r="J409" s="1">
        <v>2305</v>
      </c>
      <c r="K409" s="11">
        <f>VLOOKUP(A409,NOMENCLATURE!$B$2:$L$4000,11,FALSE)</f>
        <v>2535.8769700359999</v>
      </c>
      <c r="L409">
        <v>0</v>
      </c>
      <c r="O409" s="1">
        <v>2766</v>
      </c>
      <c r="P409" s="11">
        <f t="shared" si="13"/>
        <v>3043.0523640431998</v>
      </c>
      <c r="U409">
        <v>1</v>
      </c>
    </row>
    <row r="410" spans="1:21" x14ac:dyDescent="0.25">
      <c r="A410" t="s">
        <v>2291</v>
      </c>
      <c r="B410" t="s">
        <v>416</v>
      </c>
      <c r="C410" t="s">
        <v>2292</v>
      </c>
      <c r="D410" t="s">
        <v>27</v>
      </c>
      <c r="F410">
        <v>0</v>
      </c>
      <c r="I410" s="31" t="e">
        <f>VLOOKUP(A410,'Synthèse des ventes 2022'!$A$1:$C$535,3,FALSE)</f>
        <v>#N/A</v>
      </c>
      <c r="J410" s="1">
        <v>2105</v>
      </c>
      <c r="K410" s="11">
        <f>VLOOKUP(A410,NOMENCLATURE!$B$2:$L$4000,11,FALSE)</f>
        <v>2259.6206200360002</v>
      </c>
      <c r="L410">
        <v>0</v>
      </c>
      <c r="O410" s="1">
        <v>2526</v>
      </c>
      <c r="P410" s="11">
        <f t="shared" si="13"/>
        <v>2711.5447440432004</v>
      </c>
      <c r="U410">
        <v>1</v>
      </c>
    </row>
    <row r="411" spans="1:21" x14ac:dyDescent="0.25">
      <c r="A411" t="s">
        <v>2293</v>
      </c>
      <c r="B411" t="s">
        <v>416</v>
      </c>
      <c r="C411" t="s">
        <v>2294</v>
      </c>
      <c r="D411" t="s">
        <v>27</v>
      </c>
      <c r="F411">
        <v>0</v>
      </c>
      <c r="I411" s="31" t="e">
        <f>VLOOKUP(A411,'Synthèse des ventes 2022'!$A$1:$C$535,3,FALSE)</f>
        <v>#N/A</v>
      </c>
      <c r="J411" s="1">
        <v>2255</v>
      </c>
      <c r="K411" s="11">
        <f>VLOOKUP(A411,NOMENCLATURE!$B$2:$L$4000,11,FALSE)</f>
        <v>2464.7183200360005</v>
      </c>
      <c r="L411">
        <v>0</v>
      </c>
      <c r="O411" s="1">
        <v>2706</v>
      </c>
      <c r="P411" s="11">
        <f t="shared" si="13"/>
        <v>2957.6619840432004</v>
      </c>
      <c r="U411">
        <v>1</v>
      </c>
    </row>
    <row r="412" spans="1:21" x14ac:dyDescent="0.25">
      <c r="A412" t="s">
        <v>2295</v>
      </c>
      <c r="B412" t="s">
        <v>416</v>
      </c>
      <c r="C412" t="s">
        <v>2296</v>
      </c>
      <c r="D412" t="s">
        <v>27</v>
      </c>
      <c r="F412">
        <v>0</v>
      </c>
      <c r="I412" s="31" t="e">
        <f>VLOOKUP(A412,'Synthèse des ventes 2022'!$A$1:$C$535,3,FALSE)</f>
        <v>#N/A</v>
      </c>
      <c r="J412" s="1">
        <v>2355</v>
      </c>
      <c r="K412" s="11">
        <f>VLOOKUP(A412,NOMENCLATURE!$B$2:$L$4000,11,FALSE)</f>
        <v>2469.5183200360002</v>
      </c>
      <c r="L412">
        <v>0</v>
      </c>
      <c r="O412" s="1">
        <v>2826</v>
      </c>
      <c r="P412" s="11">
        <f t="shared" si="13"/>
        <v>2963.4219840432002</v>
      </c>
      <c r="U412">
        <v>1</v>
      </c>
    </row>
    <row r="413" spans="1:21" x14ac:dyDescent="0.25">
      <c r="A413" t="s">
        <v>2297</v>
      </c>
      <c r="B413" t="s">
        <v>416</v>
      </c>
      <c r="C413" t="s">
        <v>2298</v>
      </c>
      <c r="D413" t="s">
        <v>27</v>
      </c>
      <c r="F413">
        <v>0</v>
      </c>
      <c r="I413" s="31" t="e">
        <f>VLOOKUP(A413,'Synthèse des ventes 2022'!$A$1:$C$535,3,FALSE)</f>
        <v>#N/A</v>
      </c>
      <c r="J413" s="1">
        <v>2015</v>
      </c>
      <c r="K413" s="11">
        <f>VLOOKUP(A413,NOMENCLATURE!$B$2:$L$4000,11,FALSE)</f>
        <v>2368.6786000360003</v>
      </c>
      <c r="L413">
        <v>0</v>
      </c>
      <c r="O413" s="1">
        <v>2418</v>
      </c>
      <c r="P413" s="11">
        <f t="shared" si="13"/>
        <v>2842.4143200432004</v>
      </c>
      <c r="U413">
        <v>1</v>
      </c>
    </row>
    <row r="414" spans="1:21" x14ac:dyDescent="0.25">
      <c r="A414" t="s">
        <v>2299</v>
      </c>
      <c r="B414" t="s">
        <v>416</v>
      </c>
      <c r="C414" t="s">
        <v>2300</v>
      </c>
      <c r="D414" t="s">
        <v>27</v>
      </c>
      <c r="F414">
        <v>0</v>
      </c>
      <c r="I414" s="31" t="e">
        <f>VLOOKUP(A414,'Synthèse des ventes 2022'!$A$1:$C$535,3,FALSE)</f>
        <v>#N/A</v>
      </c>
      <c r="J414" s="1">
        <v>2165</v>
      </c>
      <c r="K414" s="11">
        <f>VLOOKUP(A414,NOMENCLATURE!$B$2:$L$4000,11,FALSE)</f>
        <v>2573.7763000360001</v>
      </c>
      <c r="L414">
        <v>0</v>
      </c>
      <c r="O414" s="1">
        <v>2598</v>
      </c>
      <c r="P414" s="11">
        <f t="shared" si="13"/>
        <v>3088.5315600432</v>
      </c>
      <c r="U414">
        <v>1</v>
      </c>
    </row>
    <row r="415" spans="1:21" x14ac:dyDescent="0.25">
      <c r="A415" t="s">
        <v>2301</v>
      </c>
      <c r="B415" t="s">
        <v>416</v>
      </c>
      <c r="C415" t="s">
        <v>2302</v>
      </c>
      <c r="D415" t="s">
        <v>27</v>
      </c>
      <c r="F415">
        <v>0</v>
      </c>
      <c r="I415" s="31" t="e">
        <f>VLOOKUP(A415,'Synthèse des ventes 2022'!$A$1:$C$535,3,FALSE)</f>
        <v>#N/A</v>
      </c>
      <c r="J415" s="1">
        <v>2265</v>
      </c>
      <c r="K415" s="11">
        <f>VLOOKUP(A415,NOMENCLATURE!$B$2:$L$4000,11,FALSE)</f>
        <v>2578.5763000360002</v>
      </c>
      <c r="L415">
        <v>0</v>
      </c>
      <c r="O415" s="1">
        <v>2718</v>
      </c>
      <c r="P415" s="11">
        <f t="shared" si="13"/>
        <v>3094.2915600432002</v>
      </c>
      <c r="U415">
        <v>1</v>
      </c>
    </row>
    <row r="416" spans="1:21" x14ac:dyDescent="0.25">
      <c r="A416" t="s">
        <v>2303</v>
      </c>
      <c r="B416" t="s">
        <v>416</v>
      </c>
      <c r="C416" t="s">
        <v>2304</v>
      </c>
      <c r="D416" t="s">
        <v>27</v>
      </c>
      <c r="F416">
        <v>0</v>
      </c>
      <c r="I416" s="31" t="e">
        <f>VLOOKUP(A416,'Synthèse des ventes 2022'!$A$1:$C$535,3,FALSE)</f>
        <v>#N/A</v>
      </c>
      <c r="J416" s="1">
        <v>2365</v>
      </c>
      <c r="K416" s="11">
        <f>VLOOKUP(A416,NOMENCLATURE!$B$2:$L$4000,11,FALSE)</f>
        <v>2594.8076500360003</v>
      </c>
      <c r="L416">
        <v>0</v>
      </c>
      <c r="O416" s="1">
        <v>2838</v>
      </c>
      <c r="P416" s="11">
        <f t="shared" si="13"/>
        <v>3113.7691800432003</v>
      </c>
      <c r="U416">
        <v>1</v>
      </c>
    </row>
    <row r="417" spans="1:21" x14ac:dyDescent="0.25">
      <c r="A417" t="s">
        <v>2305</v>
      </c>
      <c r="B417" t="s">
        <v>416</v>
      </c>
      <c r="C417" t="s">
        <v>2306</v>
      </c>
      <c r="D417" t="s">
        <v>27</v>
      </c>
      <c r="F417">
        <v>0</v>
      </c>
      <c r="I417" s="31" t="e">
        <f>VLOOKUP(A417,'Synthèse des ventes 2022'!$A$1:$C$535,3,FALSE)</f>
        <v>#N/A</v>
      </c>
      <c r="J417" s="1">
        <v>2165</v>
      </c>
      <c r="K417" s="11">
        <f>VLOOKUP(A417,NOMENCLATURE!$B$2:$L$4000,11,FALSE)</f>
        <v>2318.5513000360002</v>
      </c>
      <c r="L417">
        <v>0</v>
      </c>
      <c r="O417" s="1">
        <v>2598</v>
      </c>
      <c r="P417" s="11">
        <f t="shared" si="13"/>
        <v>2782.2615600432</v>
      </c>
      <c r="U417">
        <v>1</v>
      </c>
    </row>
    <row r="418" spans="1:21" x14ac:dyDescent="0.25">
      <c r="A418" t="s">
        <v>2307</v>
      </c>
      <c r="B418" t="s">
        <v>416</v>
      </c>
      <c r="C418" t="s">
        <v>2308</v>
      </c>
      <c r="D418" t="s">
        <v>27</v>
      </c>
      <c r="F418">
        <v>0</v>
      </c>
      <c r="I418" s="31" t="e">
        <f>VLOOKUP(A418,'Synthèse des ventes 2022'!$A$1:$C$535,3,FALSE)</f>
        <v>#N/A</v>
      </c>
      <c r="J418" s="1">
        <v>2315</v>
      </c>
      <c r="K418" s="11">
        <f>VLOOKUP(A418,NOMENCLATURE!$B$2:$L$4000,11,FALSE)</f>
        <v>2523.6490000360004</v>
      </c>
      <c r="L418">
        <v>0</v>
      </c>
      <c r="O418" s="1">
        <v>2778</v>
      </c>
      <c r="P418" s="11">
        <f t="shared" si="13"/>
        <v>3028.3788000432005</v>
      </c>
      <c r="U418">
        <v>1</v>
      </c>
    </row>
    <row r="419" spans="1:21" x14ac:dyDescent="0.25">
      <c r="A419" t="s">
        <v>2309</v>
      </c>
      <c r="B419" t="s">
        <v>416</v>
      </c>
      <c r="C419" t="s">
        <v>2310</v>
      </c>
      <c r="D419" t="s">
        <v>27</v>
      </c>
      <c r="F419">
        <v>0</v>
      </c>
      <c r="I419" s="31">
        <f>VLOOKUP(A419,'Synthèse des ventes 2022'!$A$1:$C$535,3,FALSE)</f>
        <v>1</v>
      </c>
      <c r="J419" s="1">
        <v>2515</v>
      </c>
      <c r="K419" s="11">
        <f>VLOOKUP(A419,NOMENCLATURE!$B$2:$L$4000,11,FALSE)</f>
        <v>2544.6803500360002</v>
      </c>
      <c r="L419">
        <v>0</v>
      </c>
      <c r="O419" s="1">
        <v>3018</v>
      </c>
      <c r="P419" s="11">
        <f t="shared" si="13"/>
        <v>3053.6164200431999</v>
      </c>
      <c r="U419">
        <v>1</v>
      </c>
    </row>
    <row r="420" spans="1:21" x14ac:dyDescent="0.25">
      <c r="A420" t="s">
        <v>2311</v>
      </c>
      <c r="B420" t="s">
        <v>416</v>
      </c>
      <c r="C420" t="s">
        <v>2312</v>
      </c>
      <c r="D420" t="s">
        <v>27</v>
      </c>
      <c r="F420">
        <v>0</v>
      </c>
      <c r="I420" s="31" t="e">
        <f>VLOOKUP(A420,'Synthèse des ventes 2022'!$A$1:$C$535,3,FALSE)</f>
        <v>#N/A</v>
      </c>
      <c r="J420" s="1">
        <v>2015</v>
      </c>
      <c r="K420" s="11">
        <f>VLOOKUP(A420,NOMENCLATURE!$B$2:$L$4000,11,FALSE)</f>
        <v>2369.7479200360003</v>
      </c>
      <c r="L420">
        <v>0</v>
      </c>
      <c r="O420" s="1">
        <v>2418</v>
      </c>
      <c r="P420" s="11">
        <f t="shared" si="13"/>
        <v>2843.6975040432003</v>
      </c>
      <c r="U420">
        <v>1</v>
      </c>
    </row>
    <row r="421" spans="1:21" x14ac:dyDescent="0.25">
      <c r="A421" t="s">
        <v>2313</v>
      </c>
      <c r="B421" t="s">
        <v>416</v>
      </c>
      <c r="C421" t="s">
        <v>2314</v>
      </c>
      <c r="D421" t="s">
        <v>27</v>
      </c>
      <c r="F421">
        <v>0</v>
      </c>
      <c r="I421" s="31">
        <f>VLOOKUP(A421,'Synthèse des ventes 2022'!$A$1:$C$535,3,FALSE)</f>
        <v>2</v>
      </c>
      <c r="J421" s="1">
        <v>2165</v>
      </c>
      <c r="K421" s="11">
        <f>VLOOKUP(A421,NOMENCLATURE!$B$2:$L$4000,11,FALSE)</f>
        <v>2574.8456200360006</v>
      </c>
      <c r="L421">
        <v>0</v>
      </c>
      <c r="O421" s="1">
        <v>2598</v>
      </c>
      <c r="P421" s="11">
        <f t="shared" si="13"/>
        <v>3089.8147440432008</v>
      </c>
      <c r="U421">
        <v>1</v>
      </c>
    </row>
    <row r="422" spans="1:21" x14ac:dyDescent="0.25">
      <c r="A422" t="s">
        <v>2315</v>
      </c>
      <c r="B422" t="s">
        <v>416</v>
      </c>
      <c r="C422" t="s">
        <v>2316</v>
      </c>
      <c r="D422" t="s">
        <v>27</v>
      </c>
      <c r="F422">
        <v>0</v>
      </c>
      <c r="I422" s="31" t="e">
        <f>VLOOKUP(A422,'Synthèse des ventes 2022'!$A$1:$C$535,3,FALSE)</f>
        <v>#N/A</v>
      </c>
      <c r="J422" s="1">
        <v>2265</v>
      </c>
      <c r="K422" s="11" t="e">
        <f>VLOOKUP(A422,NOMENCLATURE!$B$2:$L$4000,11,FALSE)</f>
        <v>#N/A</v>
      </c>
      <c r="L422">
        <v>0</v>
      </c>
      <c r="O422" s="1">
        <v>2718</v>
      </c>
      <c r="P422" s="11" t="e">
        <f t="shared" si="13"/>
        <v>#N/A</v>
      </c>
      <c r="U422">
        <v>1</v>
      </c>
    </row>
    <row r="423" spans="1:21" x14ac:dyDescent="0.25">
      <c r="A423" t="s">
        <v>2317</v>
      </c>
      <c r="B423" t="s">
        <v>416</v>
      </c>
      <c r="C423" t="s">
        <v>2318</v>
      </c>
      <c r="D423" t="s">
        <v>27</v>
      </c>
      <c r="F423">
        <v>0</v>
      </c>
      <c r="I423" s="31" t="e">
        <f>VLOOKUP(A423,'Synthèse des ventes 2022'!$A$1:$C$535,3,FALSE)</f>
        <v>#N/A</v>
      </c>
      <c r="J423" s="1">
        <v>2365</v>
      </c>
      <c r="K423" s="11" t="e">
        <f>VLOOKUP(A423,NOMENCLATURE!$B$2:$L$4000,11,FALSE)</f>
        <v>#N/A</v>
      </c>
      <c r="L423">
        <v>0</v>
      </c>
      <c r="O423" s="1">
        <v>2838</v>
      </c>
      <c r="P423" s="11" t="e">
        <f t="shared" si="13"/>
        <v>#N/A</v>
      </c>
      <c r="U423">
        <v>1</v>
      </c>
    </row>
    <row r="424" spans="1:21" x14ac:dyDescent="0.25">
      <c r="A424" t="s">
        <v>2319</v>
      </c>
      <c r="B424" t="s">
        <v>416</v>
      </c>
      <c r="C424" t="s">
        <v>2320</v>
      </c>
      <c r="D424" t="s">
        <v>27</v>
      </c>
      <c r="F424">
        <v>0</v>
      </c>
      <c r="I424" s="31" t="e">
        <f>VLOOKUP(A424,'Synthèse des ventes 2022'!$A$1:$C$535,3,FALSE)</f>
        <v>#N/A</v>
      </c>
      <c r="J424" s="1">
        <v>2165</v>
      </c>
      <c r="K424" s="11">
        <f>VLOOKUP(A424,NOMENCLATURE!$B$2:$L$4000,11,FALSE)</f>
        <v>2319.6206200360007</v>
      </c>
      <c r="L424">
        <v>0</v>
      </c>
      <c r="O424" s="1">
        <v>2598</v>
      </c>
      <c r="P424" s="11">
        <f t="shared" si="13"/>
        <v>2783.5447440432008</v>
      </c>
      <c r="U424">
        <v>1</v>
      </c>
    </row>
    <row r="425" spans="1:21" x14ac:dyDescent="0.25">
      <c r="A425" t="s">
        <v>2321</v>
      </c>
      <c r="B425" t="s">
        <v>416</v>
      </c>
      <c r="C425" t="s">
        <v>2322</v>
      </c>
      <c r="D425" t="s">
        <v>27</v>
      </c>
      <c r="F425">
        <v>0</v>
      </c>
      <c r="I425" s="31" t="e">
        <f>VLOOKUP(A425,'Synthèse des ventes 2022'!$A$1:$C$535,3,FALSE)</f>
        <v>#N/A</v>
      </c>
      <c r="J425" s="1">
        <v>2315</v>
      </c>
      <c r="K425" s="11">
        <f>VLOOKUP(A425,NOMENCLATURE!$B$2:$L$4000,11,FALSE)</f>
        <v>2524.7183200360005</v>
      </c>
      <c r="L425">
        <v>0</v>
      </c>
      <c r="O425" s="1">
        <v>2778</v>
      </c>
      <c r="P425" s="11">
        <f t="shared" si="13"/>
        <v>3029.6619840432004</v>
      </c>
      <c r="U425">
        <v>1</v>
      </c>
    </row>
    <row r="426" spans="1:21" x14ac:dyDescent="0.25">
      <c r="A426" t="s">
        <v>2323</v>
      </c>
      <c r="B426" t="s">
        <v>416</v>
      </c>
      <c r="C426" t="s">
        <v>2324</v>
      </c>
      <c r="D426" t="s">
        <v>27</v>
      </c>
      <c r="F426">
        <v>0</v>
      </c>
      <c r="I426" s="31" t="e">
        <f>VLOOKUP(A426,'Synthèse des ventes 2022'!$A$1:$C$535,3,FALSE)</f>
        <v>#N/A</v>
      </c>
      <c r="J426" s="1">
        <v>2415</v>
      </c>
      <c r="K426" s="11">
        <f>VLOOKUP(A426,NOMENCLATURE!$B$2:$L$4000,11,FALSE)</f>
        <v>2529.5183200360002</v>
      </c>
      <c r="L426">
        <v>0</v>
      </c>
      <c r="O426" s="1">
        <v>2898</v>
      </c>
      <c r="P426" s="11">
        <f t="shared" si="13"/>
        <v>3035.4219840432002</v>
      </c>
      <c r="U426">
        <v>1</v>
      </c>
    </row>
    <row r="427" spans="1:21" x14ac:dyDescent="0.25">
      <c r="A427" t="s">
        <v>2325</v>
      </c>
      <c r="B427" t="s">
        <v>416</v>
      </c>
      <c r="C427" t="s">
        <v>2326</v>
      </c>
      <c r="D427" t="s">
        <v>27</v>
      </c>
      <c r="F427">
        <v>0</v>
      </c>
      <c r="I427" s="31" t="e">
        <f>VLOOKUP(A427,'Synthèse des ventes 2022'!$A$1:$C$535,3,FALSE)</f>
        <v>#N/A</v>
      </c>
      <c r="J427" s="1">
        <v>2515</v>
      </c>
      <c r="K427" s="11">
        <f>VLOOKUP(A427,NOMENCLATURE!$B$2:$L$4000,11,FALSE)</f>
        <v>2545.7496700360007</v>
      </c>
      <c r="L427">
        <v>0</v>
      </c>
      <c r="O427" s="1">
        <v>3018</v>
      </c>
      <c r="P427" s="11">
        <f t="shared" si="13"/>
        <v>3054.8996040432007</v>
      </c>
      <c r="U427">
        <v>1</v>
      </c>
    </row>
    <row r="428" spans="1:21" x14ac:dyDescent="0.25">
      <c r="A428" t="s">
        <v>2332</v>
      </c>
      <c r="B428" t="s">
        <v>416</v>
      </c>
      <c r="C428" t="s">
        <v>2333</v>
      </c>
      <c r="D428" t="s">
        <v>27</v>
      </c>
      <c r="F428">
        <v>0</v>
      </c>
      <c r="I428" s="31">
        <f>VLOOKUP(A428,'Synthèse des ventes 2022'!$A$1:$C$535,3,FALSE)</f>
        <v>2</v>
      </c>
      <c r="J428">
        <v>656.69</v>
      </c>
      <c r="K428" s="6">
        <f>VLOOKUP(A428,NOMENCLATURE!$B$2:$L$4000,11,FALSE)</f>
        <v>628.77343999999994</v>
      </c>
      <c r="L428">
        <v>0</v>
      </c>
      <c r="O428">
        <v>788.02800000000002</v>
      </c>
      <c r="P428" s="6">
        <f t="shared" si="13"/>
        <v>754.52812799999992</v>
      </c>
    </row>
    <row r="429" spans="1:21" x14ac:dyDescent="0.25">
      <c r="A429" t="s">
        <v>2334</v>
      </c>
      <c r="B429" t="s">
        <v>416</v>
      </c>
      <c r="C429" t="s">
        <v>2335</v>
      </c>
      <c r="D429" t="s">
        <v>27</v>
      </c>
      <c r="F429">
        <v>0</v>
      </c>
      <c r="I429" s="31">
        <f>VLOOKUP(A429,'Synthèse des ventes 2022'!$A$1:$C$535,3,FALSE)</f>
        <v>3</v>
      </c>
      <c r="J429">
        <v>715.3</v>
      </c>
      <c r="K429" s="6">
        <f>NOMENCLATURE!L4839</f>
        <v>638.79611200000011</v>
      </c>
      <c r="L429">
        <v>0</v>
      </c>
      <c r="O429">
        <v>858.36</v>
      </c>
      <c r="P429" s="6">
        <f t="shared" si="13"/>
        <v>766.55533440000011</v>
      </c>
    </row>
    <row r="430" spans="1:21" x14ac:dyDescent="0.25">
      <c r="A430" t="s">
        <v>2336</v>
      </c>
      <c r="B430" t="s">
        <v>416</v>
      </c>
      <c r="C430" t="s">
        <v>2337</v>
      </c>
      <c r="D430" t="s">
        <v>27</v>
      </c>
      <c r="F430">
        <v>0</v>
      </c>
      <c r="I430" s="31" t="e">
        <f>VLOOKUP(A430,'Synthèse des ventes 2022'!$A$1:$C$535,3,FALSE)</f>
        <v>#N/A</v>
      </c>
      <c r="J430">
        <v>758.5</v>
      </c>
      <c r="K430" s="6">
        <f>VLOOKUP(A430,NOMENCLATURE!$B$2:$L$4000,11,FALSE)</f>
        <v>716.20400800000004</v>
      </c>
      <c r="L430">
        <v>0</v>
      </c>
      <c r="O430">
        <v>910.2</v>
      </c>
      <c r="P430" s="6">
        <f t="shared" si="13"/>
        <v>859.44480959999999</v>
      </c>
    </row>
    <row r="431" spans="1:21" x14ac:dyDescent="0.25">
      <c r="A431" t="s">
        <v>2338</v>
      </c>
      <c r="B431" t="s">
        <v>416</v>
      </c>
      <c r="C431" t="s">
        <v>2339</v>
      </c>
      <c r="D431" t="s">
        <v>27</v>
      </c>
      <c r="F431">
        <v>0</v>
      </c>
      <c r="I431" s="31">
        <f>VLOOKUP(A431,'Synthèse des ventes 2022'!$A$1:$C$535,3,FALSE)</f>
        <v>5</v>
      </c>
      <c r="J431">
        <v>568.79999999999995</v>
      </c>
      <c r="K431" s="6">
        <f>VLOOKUP(A431,NOMENCLATURE!$B$2:$L$4000,11,FALSE)</f>
        <v>587.40067999999997</v>
      </c>
      <c r="L431">
        <v>0</v>
      </c>
      <c r="O431">
        <v>682.56</v>
      </c>
      <c r="P431" s="6">
        <f t="shared" si="13"/>
        <v>704.88081599999998</v>
      </c>
    </row>
    <row r="432" spans="1:21" x14ac:dyDescent="0.25">
      <c r="A432" t="s">
        <v>2358</v>
      </c>
      <c r="B432" t="s">
        <v>416</v>
      </c>
      <c r="C432" t="s">
        <v>2359</v>
      </c>
      <c r="D432" t="s">
        <v>27</v>
      </c>
      <c r="F432">
        <v>0</v>
      </c>
      <c r="I432" s="31">
        <f>VLOOKUP(A432,'Synthèse des ventes 2022'!$A$1:$C$535,3,FALSE)</f>
        <v>1</v>
      </c>
      <c r="J432">
        <v>847.14</v>
      </c>
      <c r="K432" s="6">
        <f>VLOOKUP(A432,NOMENCLATURE!$B$2:$L$4923,11,FALSE)</f>
        <v>748.54889971200009</v>
      </c>
      <c r="L432">
        <v>0</v>
      </c>
      <c r="O432" s="1">
        <v>1016.568</v>
      </c>
      <c r="P432" s="11">
        <f t="shared" si="13"/>
        <v>898.25867965440011</v>
      </c>
    </row>
    <row r="433" spans="1:21" x14ac:dyDescent="0.25">
      <c r="A433" t="s">
        <v>2360</v>
      </c>
      <c r="B433" t="s">
        <v>20</v>
      </c>
      <c r="C433" t="s">
        <v>2361</v>
      </c>
      <c r="D433" t="s">
        <v>27</v>
      </c>
      <c r="F433">
        <v>0</v>
      </c>
      <c r="H433" s="6">
        <f>F433</f>
        <v>0</v>
      </c>
      <c r="I433" s="31">
        <f>VLOOKUP(A433,'Synthèse des ventes 2022'!$A$1:$C$535,3,FALSE)</f>
        <v>3</v>
      </c>
      <c r="J433">
        <v>34</v>
      </c>
      <c r="K433" s="6">
        <f>VLOOKUP(A433,NOMENCLATURE!$B$2:$L$4000,11,FALSE)</f>
        <v>41.985300000000002</v>
      </c>
      <c r="L433">
        <v>0</v>
      </c>
      <c r="O433">
        <v>40.799999999999997</v>
      </c>
      <c r="P433" s="6">
        <f t="shared" si="13"/>
        <v>50.382359999999998</v>
      </c>
      <c r="T433">
        <v>1</v>
      </c>
    </row>
    <row r="434" spans="1:21" x14ac:dyDescent="0.25">
      <c r="A434" t="s">
        <v>2364</v>
      </c>
      <c r="B434" t="s">
        <v>28</v>
      </c>
      <c r="C434" t="s">
        <v>2365</v>
      </c>
      <c r="D434" t="s">
        <v>27</v>
      </c>
      <c r="F434">
        <v>0</v>
      </c>
      <c r="I434" s="31" t="e">
        <f>VLOOKUP(A434,'Synthèse des ventes 2022'!$A$1:$C$535,3,FALSE)</f>
        <v>#N/A</v>
      </c>
      <c r="J434" s="1">
        <v>1533.7439999999999</v>
      </c>
      <c r="K434" s="11">
        <f>VLOOKUP(A434,NOMENCLATURE!$B$2:$L$4000,11,FALSE)</f>
        <v>1450.7745</v>
      </c>
      <c r="L434">
        <v>0</v>
      </c>
      <c r="O434" s="1">
        <v>1840.4929999999999</v>
      </c>
      <c r="P434" s="11">
        <f t="shared" si="13"/>
        <v>1740.9294</v>
      </c>
      <c r="Q434">
        <v>1</v>
      </c>
      <c r="R434">
        <v>1</v>
      </c>
      <c r="S434">
        <v>1</v>
      </c>
      <c r="T434">
        <v>1</v>
      </c>
      <c r="U434">
        <v>1</v>
      </c>
    </row>
    <row r="435" spans="1:21" x14ac:dyDescent="0.25">
      <c r="A435" t="s">
        <v>2366</v>
      </c>
      <c r="B435" t="s">
        <v>28</v>
      </c>
      <c r="C435" t="s">
        <v>2367</v>
      </c>
      <c r="D435" t="s">
        <v>27</v>
      </c>
      <c r="F435">
        <v>0</v>
      </c>
      <c r="I435" s="31">
        <f>VLOOKUP(A435,'Synthèse des ventes 2022'!$A$1:$C$535,3,FALSE)</f>
        <v>1</v>
      </c>
      <c r="J435">
        <v>807.74</v>
      </c>
      <c r="K435" s="6">
        <f>VLOOKUP(A435,NOMENCLATURE!$B$2:$L$4000,11,FALSE)</f>
        <v>752.05449999999996</v>
      </c>
      <c r="L435">
        <v>0</v>
      </c>
      <c r="O435">
        <v>969.28800000000001</v>
      </c>
      <c r="P435" s="6">
        <f t="shared" si="13"/>
        <v>902.46539999999993</v>
      </c>
      <c r="Q435">
        <v>1</v>
      </c>
      <c r="R435">
        <v>1</v>
      </c>
      <c r="S435">
        <v>1</v>
      </c>
      <c r="T435">
        <v>1</v>
      </c>
      <c r="U435">
        <v>1</v>
      </c>
    </row>
    <row r="436" spans="1:21" x14ac:dyDescent="0.25">
      <c r="A436" t="s">
        <v>2377</v>
      </c>
      <c r="B436" t="s">
        <v>416</v>
      </c>
      <c r="C436" t="s">
        <v>2378</v>
      </c>
      <c r="D436" t="s">
        <v>27</v>
      </c>
      <c r="F436">
        <v>0</v>
      </c>
      <c r="I436" s="31" t="e">
        <f>VLOOKUP(A436,'Synthèse des ventes 2022'!$A$1:$C$535,3,FALSE)</f>
        <v>#N/A</v>
      </c>
      <c r="J436">
        <v>999</v>
      </c>
      <c r="K436" s="6">
        <f>VLOOKUP(A436,NOMENCLATURE!$B$2:$L$4000,11,FALSE)</f>
        <v>1039.82300999682</v>
      </c>
      <c r="L436">
        <v>0</v>
      </c>
      <c r="O436" s="1">
        <v>1198.8</v>
      </c>
      <c r="P436" s="11">
        <f t="shared" si="13"/>
        <v>1247.7876119961841</v>
      </c>
    </row>
    <row r="437" spans="1:21" x14ac:dyDescent="0.25">
      <c r="A437" t="s">
        <v>2381</v>
      </c>
      <c r="B437" t="s">
        <v>416</v>
      </c>
      <c r="C437" t="s">
        <v>2382</v>
      </c>
      <c r="D437" t="s">
        <v>27</v>
      </c>
      <c r="F437">
        <v>0</v>
      </c>
      <c r="I437" s="31">
        <f>VLOOKUP(A437,'Synthèse des ventes 2022'!$A$1:$C$535,3,FALSE)</f>
        <v>1</v>
      </c>
      <c r="J437">
        <v>799</v>
      </c>
      <c r="K437" s="6">
        <f>VLOOKUP(A437,NOMENCLATURE!$B$2:$L$4000,11,FALSE)</f>
        <v>811.28450999682013</v>
      </c>
      <c r="L437">
        <v>0</v>
      </c>
      <c r="O437">
        <v>958.8</v>
      </c>
      <c r="P437" s="6">
        <f t="shared" si="13"/>
        <v>973.54141199618414</v>
      </c>
    </row>
    <row r="438" spans="1:21" x14ac:dyDescent="0.25">
      <c r="A438" t="s">
        <v>2383</v>
      </c>
      <c r="B438" t="s">
        <v>416</v>
      </c>
      <c r="C438" t="s">
        <v>2384</v>
      </c>
      <c r="D438" t="s">
        <v>27</v>
      </c>
      <c r="F438">
        <v>4.9400000000000004</v>
      </c>
      <c r="I438" s="31" t="e">
        <f>VLOOKUP(A438,'Synthèse des ventes 2022'!$A$1:$C$535,3,FALSE)</f>
        <v>#N/A</v>
      </c>
      <c r="J438">
        <v>6.97</v>
      </c>
      <c r="K438" s="6">
        <f>VLOOKUP(A438,NOMENCLATURE!$B$2:$L$4000,11,FALSE)</f>
        <v>6.9718</v>
      </c>
      <c r="L438">
        <v>1.4109312000000001</v>
      </c>
      <c r="O438">
        <v>8.3640000000000008</v>
      </c>
      <c r="P438" s="6">
        <f t="shared" si="13"/>
        <v>8.3661599999999989</v>
      </c>
      <c r="U438">
        <v>1</v>
      </c>
    </row>
    <row r="439" spans="1:21" x14ac:dyDescent="0.25">
      <c r="A439" t="s">
        <v>2385</v>
      </c>
      <c r="B439" t="s">
        <v>416</v>
      </c>
      <c r="C439" t="s">
        <v>2386</v>
      </c>
      <c r="D439" t="s">
        <v>27</v>
      </c>
      <c r="F439">
        <v>4.9400000000000004</v>
      </c>
      <c r="I439" s="31" t="e">
        <f>VLOOKUP(A439,'Synthèse des ventes 2022'!$A$1:$C$535,3,FALSE)</f>
        <v>#N/A</v>
      </c>
      <c r="J439">
        <v>6.97</v>
      </c>
      <c r="K439" s="6">
        <f>VLOOKUP(A439,NOMENCLATURE!$B$2:$L$4000,11,FALSE)</f>
        <v>6.9718</v>
      </c>
      <c r="L439">
        <v>1.4109312000000001</v>
      </c>
      <c r="O439">
        <v>8.3640000000000008</v>
      </c>
      <c r="P439" s="6">
        <f t="shared" si="13"/>
        <v>8.3661599999999989</v>
      </c>
      <c r="U439">
        <v>1</v>
      </c>
    </row>
    <row r="440" spans="1:21" x14ac:dyDescent="0.25">
      <c r="A440" t="s">
        <v>2387</v>
      </c>
      <c r="B440" t="s">
        <v>416</v>
      </c>
      <c r="C440" t="s">
        <v>2388</v>
      </c>
      <c r="D440" t="s">
        <v>27</v>
      </c>
      <c r="F440">
        <v>4.9400000000000004</v>
      </c>
      <c r="I440" s="31" t="e">
        <f>VLOOKUP(A440,'Synthèse des ventes 2022'!$A$1:$C$535,3,FALSE)</f>
        <v>#N/A</v>
      </c>
      <c r="J440">
        <v>7.41</v>
      </c>
      <c r="K440" s="6">
        <v>7.41</v>
      </c>
      <c r="L440">
        <v>1.5</v>
      </c>
      <c r="O440">
        <v>8.8919999999999995</v>
      </c>
      <c r="P440" s="6">
        <f t="shared" si="13"/>
        <v>8.8919999999999995</v>
      </c>
      <c r="U440">
        <v>1</v>
      </c>
    </row>
    <row r="441" spans="1:21" x14ac:dyDescent="0.25">
      <c r="A441" t="s">
        <v>2389</v>
      </c>
      <c r="B441" t="s">
        <v>416</v>
      </c>
      <c r="C441" t="s">
        <v>2390</v>
      </c>
      <c r="D441" t="s">
        <v>27</v>
      </c>
      <c r="F441">
        <v>5.58</v>
      </c>
      <c r="I441" s="31" t="e">
        <f>VLOOKUP(A441,'Synthèse des ventes 2022'!$A$1:$C$535,3,FALSE)</f>
        <v>#N/A</v>
      </c>
      <c r="J441">
        <v>7.65</v>
      </c>
      <c r="K441" s="6">
        <f>VLOOKUP(A441,NOMENCLATURE!$B$2:$L$4000,11,FALSE)</f>
        <v>7.6530000000000005</v>
      </c>
      <c r="L441">
        <v>1.3709677</v>
      </c>
      <c r="O441">
        <v>9.18</v>
      </c>
      <c r="P441" s="6">
        <f t="shared" si="13"/>
        <v>9.1836000000000002</v>
      </c>
      <c r="U441">
        <v>1</v>
      </c>
    </row>
    <row r="442" spans="1:21" x14ac:dyDescent="0.25">
      <c r="A442" t="s">
        <v>2391</v>
      </c>
      <c r="B442" t="s">
        <v>416</v>
      </c>
      <c r="C442" t="s">
        <v>2392</v>
      </c>
      <c r="D442" t="s">
        <v>27</v>
      </c>
      <c r="F442">
        <v>5.76</v>
      </c>
      <c r="I442" s="31" t="e">
        <f>VLOOKUP(A442,'Synthèse des ventes 2022'!$A$1:$C$535,3,FALSE)</f>
        <v>#N/A</v>
      </c>
      <c r="J442">
        <v>8.06</v>
      </c>
      <c r="K442" s="6">
        <f>VLOOKUP(A442,NOMENCLATURE!$B$2:$L$4000,11,FALSE)</f>
        <v>8.0624000000000002</v>
      </c>
      <c r="L442">
        <v>1.3993055999999999</v>
      </c>
      <c r="O442">
        <v>9.6720000000000006</v>
      </c>
      <c r="P442" s="6">
        <f t="shared" si="13"/>
        <v>9.6748799999999999</v>
      </c>
      <c r="U442">
        <v>1</v>
      </c>
    </row>
    <row r="443" spans="1:21" x14ac:dyDescent="0.25">
      <c r="A443" t="s">
        <v>2393</v>
      </c>
      <c r="B443" t="s">
        <v>416</v>
      </c>
      <c r="C443" t="s">
        <v>2394</v>
      </c>
      <c r="D443" t="s">
        <v>27</v>
      </c>
      <c r="F443">
        <v>6.4</v>
      </c>
      <c r="I443" s="31" t="e">
        <f>VLOOKUP(A443,'Synthèse des ventes 2022'!$A$1:$C$535,3,FALSE)</f>
        <v>#N/A</v>
      </c>
      <c r="J443">
        <v>8.74</v>
      </c>
      <c r="K443" s="6">
        <f>VLOOKUP(A443,NOMENCLATURE!$B$2:$L$4000,11,FALSE)</f>
        <v>8.7436000000000007</v>
      </c>
      <c r="L443">
        <v>1.3656250000000001</v>
      </c>
      <c r="O443">
        <v>10.488</v>
      </c>
      <c r="P443" s="6">
        <f t="shared" si="13"/>
        <v>10.492320000000001</v>
      </c>
      <c r="U443">
        <v>1</v>
      </c>
    </row>
    <row r="444" spans="1:21" x14ac:dyDescent="0.25">
      <c r="A444" t="s">
        <v>2395</v>
      </c>
      <c r="B444" t="s">
        <v>416</v>
      </c>
      <c r="C444" t="s">
        <v>2396</v>
      </c>
      <c r="D444" t="s">
        <v>27</v>
      </c>
      <c r="F444">
        <v>6.4</v>
      </c>
      <c r="I444" s="31" t="e">
        <f>VLOOKUP(A444,'Synthèse des ventes 2022'!$A$1:$C$535,3,FALSE)</f>
        <v>#N/A</v>
      </c>
      <c r="J444">
        <v>8.74</v>
      </c>
      <c r="K444" s="6">
        <f>VLOOKUP(A444,NOMENCLATURE!$B$2:$L$4000,11,FALSE)</f>
        <v>8.7436000000000007</v>
      </c>
      <c r="L444">
        <v>1.3656250000000001</v>
      </c>
      <c r="O444">
        <v>10.488</v>
      </c>
      <c r="P444" s="6">
        <f t="shared" si="13"/>
        <v>10.492320000000001</v>
      </c>
      <c r="U444">
        <v>1</v>
      </c>
    </row>
    <row r="445" spans="1:21" x14ac:dyDescent="0.25">
      <c r="A445" t="s">
        <v>2397</v>
      </c>
      <c r="B445" t="s">
        <v>416</v>
      </c>
      <c r="C445" t="s">
        <v>2398</v>
      </c>
      <c r="D445" t="s">
        <v>27</v>
      </c>
      <c r="F445">
        <v>4.76</v>
      </c>
      <c r="I445" s="31" t="e">
        <f>VLOOKUP(A445,'Synthèse des ventes 2022'!$A$1:$C$535,3,FALSE)</f>
        <v>#N/A</v>
      </c>
      <c r="J445">
        <v>6.56</v>
      </c>
      <c r="K445" s="6">
        <f>VLOOKUP(A445,NOMENCLATURE!$B$2:$L$4000,11,FALSE)</f>
        <v>6.5624000000000002</v>
      </c>
      <c r="L445">
        <v>1.3781513000000001</v>
      </c>
      <c r="O445">
        <v>7.8719999999999999</v>
      </c>
      <c r="P445" s="6">
        <f t="shared" si="13"/>
        <v>7.8748800000000001</v>
      </c>
      <c r="U445">
        <v>1</v>
      </c>
    </row>
    <row r="446" spans="1:21" x14ac:dyDescent="0.25">
      <c r="A446" t="s">
        <v>2399</v>
      </c>
      <c r="B446" t="s">
        <v>416</v>
      </c>
      <c r="C446" t="s">
        <v>2400</v>
      </c>
      <c r="D446" t="s">
        <v>27</v>
      </c>
      <c r="F446">
        <v>6.4</v>
      </c>
      <c r="I446" s="31" t="e">
        <f>VLOOKUP(A446,'Synthèse des ventes 2022'!$A$1:$C$535,3,FALSE)</f>
        <v>#N/A</v>
      </c>
      <c r="J446">
        <v>8.74</v>
      </c>
      <c r="K446" s="6">
        <f>VLOOKUP(A446,NOMENCLATURE!$B$2:$L$4000,11,FALSE)</f>
        <v>8.7436000000000007</v>
      </c>
      <c r="L446">
        <v>1.3656250000000001</v>
      </c>
      <c r="O446">
        <v>10.488</v>
      </c>
      <c r="P446" s="6">
        <f t="shared" si="13"/>
        <v>10.492320000000001</v>
      </c>
      <c r="U446">
        <v>1</v>
      </c>
    </row>
    <row r="447" spans="1:21" x14ac:dyDescent="0.25">
      <c r="A447" t="s">
        <v>2401</v>
      </c>
      <c r="B447" t="s">
        <v>416</v>
      </c>
      <c r="C447" t="s">
        <v>2402</v>
      </c>
      <c r="D447" t="s">
        <v>27</v>
      </c>
      <c r="F447">
        <v>7.22</v>
      </c>
      <c r="I447" s="31" t="e">
        <f>VLOOKUP(A447,'Synthèse des ventes 2022'!$A$1:$C$535,3,FALSE)</f>
        <v>#N/A</v>
      </c>
      <c r="J447">
        <v>9.83</v>
      </c>
      <c r="K447" s="6">
        <f>VLOOKUP(A447,NOMENCLATURE!$B$2:$L$4000,11,FALSE)</f>
        <v>9.8341999999999992</v>
      </c>
      <c r="L447">
        <v>1.3614957999999999</v>
      </c>
      <c r="O447">
        <v>11.795999999999999</v>
      </c>
      <c r="P447" s="6">
        <f t="shared" si="13"/>
        <v>11.801039999999999</v>
      </c>
      <c r="U447">
        <v>1</v>
      </c>
    </row>
    <row r="448" spans="1:21" x14ac:dyDescent="0.25">
      <c r="A448" t="s">
        <v>2403</v>
      </c>
      <c r="B448" t="s">
        <v>416</v>
      </c>
      <c r="C448" t="s">
        <v>2404</v>
      </c>
      <c r="D448" t="s">
        <v>27</v>
      </c>
      <c r="F448">
        <v>5.76</v>
      </c>
      <c r="I448" s="31" t="e">
        <f>VLOOKUP(A448,'Synthèse des ventes 2022'!$A$1:$C$535,3,FALSE)</f>
        <v>#N/A</v>
      </c>
      <c r="J448">
        <v>8.06</v>
      </c>
      <c r="K448" s="6">
        <f>VLOOKUP(A448,NOMENCLATURE!$B$2:$L$4000,11,FALSE)</f>
        <v>8.0624000000000002</v>
      </c>
      <c r="L448">
        <v>1.3993055999999999</v>
      </c>
      <c r="O448">
        <v>9.6720000000000006</v>
      </c>
      <c r="P448" s="6">
        <f t="shared" si="13"/>
        <v>9.6748799999999999</v>
      </c>
      <c r="U448">
        <v>1</v>
      </c>
    </row>
    <row r="449" spans="1:21" x14ac:dyDescent="0.25">
      <c r="A449" t="s">
        <v>2405</v>
      </c>
      <c r="B449" t="s">
        <v>416</v>
      </c>
      <c r="C449" t="s">
        <v>2406</v>
      </c>
      <c r="D449" t="s">
        <v>27</v>
      </c>
      <c r="F449">
        <v>9.9</v>
      </c>
      <c r="I449" s="31" t="e">
        <f>VLOOKUP(A449,'Synthèse des ventes 2022'!$A$1:$C$535,3,FALSE)</f>
        <v>#N/A</v>
      </c>
      <c r="J449">
        <v>13.99</v>
      </c>
      <c r="K449" s="6">
        <f>VLOOKUP(A449,NOMENCLATURE!$B$2:$L$4000,11,FALSE)</f>
        <v>13.993600000000001</v>
      </c>
      <c r="L449">
        <v>1.4131313000000001</v>
      </c>
      <c r="O449">
        <v>16.788</v>
      </c>
      <c r="P449" s="6">
        <f t="shared" si="13"/>
        <v>16.79232</v>
      </c>
      <c r="U449">
        <v>1</v>
      </c>
    </row>
    <row r="450" spans="1:21" x14ac:dyDescent="0.25">
      <c r="A450" t="s">
        <v>2407</v>
      </c>
      <c r="B450" t="s">
        <v>416</v>
      </c>
      <c r="C450" t="s">
        <v>2408</v>
      </c>
      <c r="D450" t="s">
        <v>27</v>
      </c>
      <c r="F450">
        <v>5.58</v>
      </c>
      <c r="I450" s="31" t="e">
        <f>VLOOKUP(A450,'Synthèse des ventes 2022'!$A$1:$C$535,3,FALSE)</f>
        <v>#N/A</v>
      </c>
      <c r="J450">
        <v>7.65</v>
      </c>
      <c r="K450" s="6">
        <f>VLOOKUP(A450,NOMENCLATURE!$B$2:$L$4000,11,FALSE)</f>
        <v>7.6530000000000005</v>
      </c>
      <c r="L450">
        <v>1.3709677</v>
      </c>
      <c r="O450">
        <v>9.18</v>
      </c>
      <c r="P450" s="6">
        <f t="shared" si="13"/>
        <v>9.1836000000000002</v>
      </c>
      <c r="U450">
        <v>1</v>
      </c>
    </row>
    <row r="451" spans="1:21" x14ac:dyDescent="0.25">
      <c r="A451" t="s">
        <v>2409</v>
      </c>
      <c r="B451" t="s">
        <v>416</v>
      </c>
      <c r="C451" t="s">
        <v>2410</v>
      </c>
      <c r="D451" t="s">
        <v>27</v>
      </c>
      <c r="F451">
        <v>8.4</v>
      </c>
      <c r="I451" s="31" t="e">
        <f>VLOOKUP(A451,'Synthèse des ventes 2022'!$A$1:$C$535,3,FALSE)</f>
        <v>#N/A</v>
      </c>
      <c r="J451">
        <v>11.74</v>
      </c>
      <c r="K451" s="6">
        <f>VLOOKUP(A451,NOMENCLATURE!$B$2:$L$4000,11,FALSE)</f>
        <v>11.743600000000001</v>
      </c>
      <c r="L451">
        <v>1.3976189999999999</v>
      </c>
      <c r="O451">
        <v>14.087999999999999</v>
      </c>
      <c r="P451" s="6">
        <f t="shared" ref="P451:P514" si="14">IF(K451="","",K451*1.2)</f>
        <v>14.092320000000001</v>
      </c>
      <c r="U451">
        <v>1</v>
      </c>
    </row>
    <row r="452" spans="1:21" x14ac:dyDescent="0.25">
      <c r="A452" t="s">
        <v>2411</v>
      </c>
      <c r="B452" t="s">
        <v>416</v>
      </c>
      <c r="C452" t="s">
        <v>2412</v>
      </c>
      <c r="D452" t="s">
        <v>27</v>
      </c>
      <c r="F452">
        <v>8.4</v>
      </c>
      <c r="I452" s="31" t="e">
        <f>VLOOKUP(A452,'Synthèse des ventes 2022'!$A$1:$C$535,3,FALSE)</f>
        <v>#N/A</v>
      </c>
      <c r="J452">
        <v>11.76</v>
      </c>
      <c r="K452" s="6">
        <v>11.76</v>
      </c>
      <c r="L452">
        <v>1.4</v>
      </c>
      <c r="O452">
        <v>14.112</v>
      </c>
      <c r="P452" s="6">
        <f t="shared" si="14"/>
        <v>14.112</v>
      </c>
      <c r="U452">
        <v>1</v>
      </c>
    </row>
    <row r="453" spans="1:21" x14ac:dyDescent="0.25">
      <c r="A453" t="s">
        <v>2413</v>
      </c>
      <c r="B453" t="s">
        <v>416</v>
      </c>
      <c r="C453" t="s">
        <v>2414</v>
      </c>
      <c r="D453" t="s">
        <v>27</v>
      </c>
      <c r="F453">
        <v>9.4</v>
      </c>
      <c r="I453" s="31" t="e">
        <f>VLOOKUP(A453,'Synthèse des ventes 2022'!$A$1:$C$535,3,FALSE)</f>
        <v>#N/A</v>
      </c>
      <c r="J453">
        <v>13.24</v>
      </c>
      <c r="K453" s="6">
        <f>VLOOKUP(A453,NOMENCLATURE!$B$2:$L$4000,11,FALSE)</f>
        <v>13.243600000000001</v>
      </c>
      <c r="L453">
        <v>1.4085106000000001</v>
      </c>
      <c r="O453">
        <v>15.888</v>
      </c>
      <c r="P453" s="6">
        <f t="shared" si="14"/>
        <v>15.89232</v>
      </c>
      <c r="U453">
        <v>1</v>
      </c>
    </row>
    <row r="454" spans="1:21" x14ac:dyDescent="0.25">
      <c r="A454" t="s">
        <v>2415</v>
      </c>
      <c r="B454" t="s">
        <v>416</v>
      </c>
      <c r="C454" t="s">
        <v>2416</v>
      </c>
      <c r="D454" t="s">
        <v>27</v>
      </c>
      <c r="F454">
        <v>9.4</v>
      </c>
      <c r="I454" s="31" t="e">
        <f>VLOOKUP(A454,'Synthèse des ventes 2022'!$A$1:$C$535,3,FALSE)</f>
        <v>#N/A</v>
      </c>
      <c r="J454">
        <v>13.24</v>
      </c>
      <c r="K454" s="6">
        <f>VLOOKUP(A454,NOMENCLATURE!$B$2:$L$4000,11,FALSE)</f>
        <v>13.243600000000001</v>
      </c>
      <c r="L454">
        <v>1.4085106000000001</v>
      </c>
      <c r="O454">
        <v>15.888</v>
      </c>
      <c r="P454" s="6">
        <f t="shared" si="14"/>
        <v>15.89232</v>
      </c>
      <c r="U454">
        <v>1</v>
      </c>
    </row>
    <row r="455" spans="1:21" x14ac:dyDescent="0.25">
      <c r="A455" t="s">
        <v>2417</v>
      </c>
      <c r="B455" t="s">
        <v>416</v>
      </c>
      <c r="C455" t="s">
        <v>2418</v>
      </c>
      <c r="D455" t="s">
        <v>27</v>
      </c>
      <c r="F455">
        <v>9.4</v>
      </c>
      <c r="I455" s="31" t="e">
        <f>VLOOKUP(A455,'Synthèse des ventes 2022'!$A$1:$C$535,3,FALSE)</f>
        <v>#N/A</v>
      </c>
      <c r="J455">
        <v>13.16</v>
      </c>
      <c r="K455" s="6">
        <v>13.06</v>
      </c>
      <c r="L455">
        <v>1.4</v>
      </c>
      <c r="O455">
        <v>15.792</v>
      </c>
      <c r="P455" s="6">
        <f t="shared" si="14"/>
        <v>15.672000000000001</v>
      </c>
      <c r="U455">
        <v>1</v>
      </c>
    </row>
    <row r="456" spans="1:21" x14ac:dyDescent="0.25">
      <c r="A456" t="s">
        <v>2419</v>
      </c>
      <c r="B456" t="s">
        <v>416</v>
      </c>
      <c r="C456" t="s">
        <v>2420</v>
      </c>
      <c r="D456" t="s">
        <v>27</v>
      </c>
      <c r="F456">
        <v>9.4</v>
      </c>
      <c r="I456" s="31" t="e">
        <f>VLOOKUP(A456,'Synthèse des ventes 2022'!$A$1:$C$535,3,FALSE)</f>
        <v>#N/A</v>
      </c>
      <c r="J456">
        <v>13.16</v>
      </c>
      <c r="K456" s="6">
        <v>13.16</v>
      </c>
      <c r="L456">
        <v>1.4</v>
      </c>
      <c r="O456">
        <v>15.792</v>
      </c>
      <c r="P456" s="6">
        <f t="shared" si="14"/>
        <v>15.792</v>
      </c>
      <c r="U456">
        <v>1</v>
      </c>
    </row>
    <row r="457" spans="1:21" x14ac:dyDescent="0.25">
      <c r="A457" t="s">
        <v>2421</v>
      </c>
      <c r="B457" t="s">
        <v>416</v>
      </c>
      <c r="C457" t="s">
        <v>2422</v>
      </c>
      <c r="D457" t="s">
        <v>27</v>
      </c>
      <c r="F457">
        <v>10.220000000000001</v>
      </c>
      <c r="I457" s="31" t="e">
        <f>VLOOKUP(A457,'Synthèse des ventes 2022'!$A$1:$C$535,3,FALSE)</f>
        <v>#N/A</v>
      </c>
      <c r="J457">
        <v>15.33</v>
      </c>
      <c r="K457" s="6">
        <v>15.33</v>
      </c>
      <c r="L457">
        <v>1.5</v>
      </c>
      <c r="O457">
        <v>18.396000000000001</v>
      </c>
      <c r="P457" s="6">
        <f t="shared" si="14"/>
        <v>18.396000000000001</v>
      </c>
      <c r="U457">
        <v>1</v>
      </c>
    </row>
    <row r="458" spans="1:21" x14ac:dyDescent="0.25">
      <c r="A458" t="s">
        <v>2423</v>
      </c>
      <c r="B458" t="s">
        <v>416</v>
      </c>
      <c r="C458" t="s">
        <v>2424</v>
      </c>
      <c r="D458" t="s">
        <v>27</v>
      </c>
      <c r="F458">
        <v>3.55</v>
      </c>
      <c r="I458" s="31" t="e">
        <f>VLOOKUP(A458,'Synthèse des ventes 2022'!$A$1:$C$535,3,FALSE)</f>
        <v>#N/A</v>
      </c>
      <c r="J458">
        <v>4.9749999999999996</v>
      </c>
      <c r="K458" s="6">
        <f>VLOOKUP(A458,NOMENCLATURE!$B$2:$L$4000,11,FALSE)</f>
        <v>4.9764999999999997</v>
      </c>
      <c r="L458">
        <v>1.4014085000000001</v>
      </c>
      <c r="O458">
        <v>5.97</v>
      </c>
      <c r="P458" s="6">
        <f t="shared" si="14"/>
        <v>5.9717999999999991</v>
      </c>
      <c r="U458">
        <v>1</v>
      </c>
    </row>
    <row r="459" spans="1:21" x14ac:dyDescent="0.25">
      <c r="A459" t="s">
        <v>2425</v>
      </c>
      <c r="B459" t="s">
        <v>416</v>
      </c>
      <c r="C459" t="s">
        <v>2396</v>
      </c>
      <c r="D459" t="s">
        <v>27</v>
      </c>
      <c r="F459">
        <v>8.9</v>
      </c>
      <c r="I459" s="31" t="e">
        <f>VLOOKUP(A459,'Synthèse des ventes 2022'!$A$1:$C$535,3,FALSE)</f>
        <v>#N/A</v>
      </c>
      <c r="J459">
        <v>12.49</v>
      </c>
      <c r="K459" s="6">
        <f>VLOOKUP(A459,NOMENCLATURE!$B$2:$L$4000,11,FALSE)</f>
        <v>12.493600000000001</v>
      </c>
      <c r="L459">
        <v>1.4033708</v>
      </c>
      <c r="O459">
        <v>14.988</v>
      </c>
      <c r="P459" s="6">
        <f t="shared" si="14"/>
        <v>14.992319999999999</v>
      </c>
      <c r="U459">
        <v>1</v>
      </c>
    </row>
    <row r="460" spans="1:21" x14ac:dyDescent="0.25">
      <c r="A460" t="s">
        <v>2426</v>
      </c>
      <c r="B460" t="s">
        <v>416</v>
      </c>
      <c r="C460" t="s">
        <v>2427</v>
      </c>
      <c r="D460" t="s">
        <v>27</v>
      </c>
      <c r="F460">
        <v>10.72</v>
      </c>
      <c r="I460" s="31" t="e">
        <f>VLOOKUP(A460,'Synthèse des ventes 2022'!$A$1:$C$535,3,FALSE)</f>
        <v>#N/A</v>
      </c>
      <c r="J460">
        <v>15.08</v>
      </c>
      <c r="K460" s="6">
        <f>VLOOKUP(A460,NOMENCLATURE!$B$2:$L$4000,11,FALSE)</f>
        <v>15.084199999999999</v>
      </c>
      <c r="L460">
        <v>1.4067164000000001</v>
      </c>
      <c r="O460">
        <v>18.096</v>
      </c>
      <c r="P460" s="6">
        <f t="shared" si="14"/>
        <v>18.101039999999998</v>
      </c>
      <c r="Q460">
        <v>1</v>
      </c>
      <c r="U460">
        <v>1</v>
      </c>
    </row>
    <row r="461" spans="1:21" x14ac:dyDescent="0.25">
      <c r="A461" t="s">
        <v>2428</v>
      </c>
      <c r="B461" t="s">
        <v>416</v>
      </c>
      <c r="C461" t="s">
        <v>2429</v>
      </c>
      <c r="D461" t="s">
        <v>27</v>
      </c>
      <c r="F461">
        <v>4.9400000000000004</v>
      </c>
      <c r="I461" s="31" t="e">
        <f>VLOOKUP(A461,'Synthèse des ventes 2022'!$A$1:$C$535,3,FALSE)</f>
        <v>#N/A</v>
      </c>
      <c r="J461">
        <v>6.97</v>
      </c>
      <c r="K461" s="6">
        <f>VLOOKUP(A461,NOMENCLATURE!$B$2:$L$4000,11,FALSE)</f>
        <v>6.9718</v>
      </c>
      <c r="L461">
        <v>1.4109312000000001</v>
      </c>
      <c r="O461">
        <v>8.3640000000000008</v>
      </c>
      <c r="P461" s="6">
        <f t="shared" si="14"/>
        <v>8.3661599999999989</v>
      </c>
      <c r="U461">
        <v>1</v>
      </c>
    </row>
    <row r="462" spans="1:21" x14ac:dyDescent="0.25">
      <c r="A462" t="s">
        <v>2430</v>
      </c>
      <c r="B462" t="s">
        <v>416</v>
      </c>
      <c r="C462" t="s">
        <v>2431</v>
      </c>
      <c r="D462" t="s">
        <v>27</v>
      </c>
      <c r="F462">
        <v>3.59</v>
      </c>
      <c r="I462" s="31" t="e">
        <f>VLOOKUP(A462,'Synthèse des ventes 2022'!$A$1:$C$535,3,FALSE)</f>
        <v>#N/A</v>
      </c>
      <c r="J462">
        <v>5.38</v>
      </c>
      <c r="K462" s="6">
        <f>VLOOKUP(A462,NOMENCLATURE!$B$2:$L$4000,11,FALSE)</f>
        <v>5.5792499999999992</v>
      </c>
      <c r="L462">
        <v>1.4986071999999999</v>
      </c>
      <c r="O462">
        <v>6.4560000000000004</v>
      </c>
      <c r="P462" s="6">
        <f t="shared" si="14"/>
        <v>6.6950999999999992</v>
      </c>
      <c r="U462">
        <v>1</v>
      </c>
    </row>
    <row r="463" spans="1:21" x14ac:dyDescent="0.25">
      <c r="A463" t="s">
        <v>2432</v>
      </c>
      <c r="B463" t="s">
        <v>416</v>
      </c>
      <c r="C463" t="s">
        <v>2433</v>
      </c>
      <c r="D463" t="s">
        <v>27</v>
      </c>
      <c r="F463">
        <v>2.2400000000000002</v>
      </c>
      <c r="H463" s="6">
        <v>2.2400000000000002</v>
      </c>
      <c r="I463" s="31" t="e">
        <f>VLOOKUP(A463,'Synthèse des ventes 2022'!$A$1:$C$535,3,FALSE)</f>
        <v>#N/A</v>
      </c>
      <c r="J463">
        <v>3.36</v>
      </c>
      <c r="K463" s="6">
        <f>+H463*M463</f>
        <v>3.3600000000000003</v>
      </c>
      <c r="L463">
        <v>1.5</v>
      </c>
      <c r="M463" s="6">
        <v>1.5</v>
      </c>
      <c r="O463">
        <v>4.032</v>
      </c>
      <c r="P463" s="6">
        <f t="shared" si="14"/>
        <v>4.032</v>
      </c>
      <c r="U463">
        <v>1</v>
      </c>
    </row>
    <row r="464" spans="1:21" x14ac:dyDescent="0.25">
      <c r="A464" t="s">
        <v>2434</v>
      </c>
      <c r="B464" t="s">
        <v>416</v>
      </c>
      <c r="C464" t="s">
        <v>2435</v>
      </c>
      <c r="D464" t="s">
        <v>27</v>
      </c>
      <c r="F464">
        <v>5.9640000000000004</v>
      </c>
      <c r="H464" s="6">
        <v>5.9640000000000004</v>
      </c>
      <c r="I464" s="31" t="e">
        <f>VLOOKUP(A464,'Synthèse des ventes 2022'!$A$1:$C$535,3,FALSE)</f>
        <v>#N/A</v>
      </c>
      <c r="J464">
        <v>8.9480000000000004</v>
      </c>
      <c r="K464" s="6">
        <f>VLOOKUP(A464,NOMENCLATURE!$B$2:$L$4000,11,FALSE)</f>
        <v>9.3179999999999996</v>
      </c>
      <c r="L464">
        <v>1.5003352999999999</v>
      </c>
      <c r="M464" s="6">
        <v>1.5</v>
      </c>
      <c r="O464">
        <v>10.738</v>
      </c>
      <c r="P464" s="6">
        <f t="shared" si="14"/>
        <v>11.1816</v>
      </c>
      <c r="U464">
        <v>1</v>
      </c>
    </row>
    <row r="465" spans="1:21" x14ac:dyDescent="0.25">
      <c r="A465" t="s">
        <v>2436</v>
      </c>
      <c r="B465" t="s">
        <v>416</v>
      </c>
      <c r="C465" t="s">
        <v>2437</v>
      </c>
      <c r="D465" t="s">
        <v>27</v>
      </c>
      <c r="F465">
        <v>7.2050000000000001</v>
      </c>
      <c r="H465" s="6">
        <v>7.2050000000000001</v>
      </c>
      <c r="I465" s="31" t="e">
        <f>VLOOKUP(A465,'Synthèse des ventes 2022'!$A$1:$C$535,3,FALSE)</f>
        <v>#N/A</v>
      </c>
      <c r="J465">
        <v>10.808</v>
      </c>
      <c r="K465" s="6">
        <f>+H465*M465</f>
        <v>10.807500000000001</v>
      </c>
      <c r="L465">
        <v>1.5</v>
      </c>
      <c r="M465" s="6">
        <v>1.5</v>
      </c>
      <c r="O465">
        <v>12.97</v>
      </c>
      <c r="P465" s="6">
        <f t="shared" si="14"/>
        <v>12.969000000000001</v>
      </c>
      <c r="U465">
        <v>1</v>
      </c>
    </row>
    <row r="466" spans="1:21" x14ac:dyDescent="0.25">
      <c r="A466" t="s">
        <v>2438</v>
      </c>
      <c r="B466" t="s">
        <v>416</v>
      </c>
      <c r="C466" t="s">
        <v>2439</v>
      </c>
      <c r="D466" t="s">
        <v>27</v>
      </c>
      <c r="F466">
        <v>8.4</v>
      </c>
      <c r="I466" s="31" t="e">
        <f>VLOOKUP(A466,'Synthèse des ventes 2022'!$A$1:$C$535,3,FALSE)</f>
        <v>#N/A</v>
      </c>
      <c r="J466">
        <v>12.6</v>
      </c>
      <c r="K466" s="6">
        <f>VLOOKUP(A466,NOMENCLATURE!$B$2:$L$4000,11,FALSE)</f>
        <v>13.154999999999999</v>
      </c>
      <c r="L466">
        <v>1.5</v>
      </c>
      <c r="O466">
        <v>15.12</v>
      </c>
      <c r="P466" s="6">
        <f t="shared" si="14"/>
        <v>15.785999999999998</v>
      </c>
      <c r="U466">
        <v>1</v>
      </c>
    </row>
    <row r="467" spans="1:21" x14ac:dyDescent="0.25">
      <c r="A467" t="s">
        <v>2440</v>
      </c>
      <c r="B467" t="s">
        <v>416</v>
      </c>
      <c r="C467" t="s">
        <v>2441</v>
      </c>
      <c r="D467" t="s">
        <v>27</v>
      </c>
      <c r="F467">
        <v>6.55</v>
      </c>
      <c r="I467" s="31" t="e">
        <f>VLOOKUP(A467,'Synthèse des ventes 2022'!$A$1:$C$535,3,FALSE)</f>
        <v>#N/A</v>
      </c>
      <c r="J467">
        <v>9.8249999999999993</v>
      </c>
      <c r="K467" s="6">
        <f>VLOOKUP(A467,NOMENCLATURE!$B$2:$L$4000,11,FALSE)</f>
        <v>10.241249999999999</v>
      </c>
      <c r="L467">
        <v>1.5</v>
      </c>
      <c r="O467">
        <v>11.79</v>
      </c>
      <c r="P467" s="6">
        <f t="shared" si="14"/>
        <v>12.289499999999999</v>
      </c>
      <c r="U467">
        <v>1</v>
      </c>
    </row>
    <row r="468" spans="1:21" x14ac:dyDescent="0.25">
      <c r="A468" t="s">
        <v>2442</v>
      </c>
      <c r="B468" t="s">
        <v>416</v>
      </c>
      <c r="C468" t="s">
        <v>2443</v>
      </c>
      <c r="D468" t="s">
        <v>27</v>
      </c>
      <c r="F468">
        <v>8.4</v>
      </c>
      <c r="I468" s="31" t="e">
        <f>VLOOKUP(A468,'Synthèse des ventes 2022'!$A$1:$C$535,3,FALSE)</f>
        <v>#N/A</v>
      </c>
      <c r="J468">
        <v>12.6</v>
      </c>
      <c r="K468" s="6" t="e">
        <f>VLOOKUP(A468,NOMENCLATURE!$B$2:$L$4000,11,FALSE)</f>
        <v>#N/A</v>
      </c>
      <c r="L468">
        <v>1.5</v>
      </c>
      <c r="O468">
        <v>15.12</v>
      </c>
      <c r="P468" s="6" t="e">
        <f t="shared" si="14"/>
        <v>#N/A</v>
      </c>
      <c r="U468">
        <v>1</v>
      </c>
    </row>
    <row r="469" spans="1:21" x14ac:dyDescent="0.25">
      <c r="A469" t="s">
        <v>2444</v>
      </c>
      <c r="B469" t="s">
        <v>416</v>
      </c>
      <c r="C469" t="s">
        <v>2445</v>
      </c>
      <c r="D469" t="s">
        <v>27</v>
      </c>
      <c r="F469">
        <v>6.55</v>
      </c>
      <c r="I469" s="31" t="e">
        <f>VLOOKUP(A469,'Synthèse des ventes 2022'!$A$1:$C$535,3,FALSE)</f>
        <v>#N/A</v>
      </c>
      <c r="J469">
        <v>0</v>
      </c>
      <c r="K469" s="6" t="e">
        <f>VLOOKUP(A469,NOMENCLATURE!$B$2:$L$4000,11,FALSE)</f>
        <v>#N/A</v>
      </c>
      <c r="L469">
        <v>0</v>
      </c>
      <c r="O469">
        <v>0</v>
      </c>
      <c r="P469" s="6" t="e">
        <f t="shared" si="14"/>
        <v>#N/A</v>
      </c>
      <c r="U469">
        <v>1</v>
      </c>
    </row>
    <row r="470" spans="1:21" x14ac:dyDescent="0.25">
      <c r="A470" t="s">
        <v>2446</v>
      </c>
      <c r="B470" t="s">
        <v>416</v>
      </c>
      <c r="C470" t="s">
        <v>2447</v>
      </c>
      <c r="D470" t="s">
        <v>27</v>
      </c>
      <c r="F470">
        <v>7.66</v>
      </c>
      <c r="I470" s="31" t="e">
        <f>VLOOKUP(A470,'Synthèse des ventes 2022'!$A$1:$C$535,3,FALSE)</f>
        <v>#N/A</v>
      </c>
      <c r="J470">
        <v>11.49</v>
      </c>
      <c r="K470" s="6">
        <f>VLOOKUP(A470,NOMENCLATURE!$B$2:$L$4000,11,FALSE)</f>
        <v>11.9895</v>
      </c>
      <c r="L470">
        <v>1.5</v>
      </c>
      <c r="O470">
        <v>13.788</v>
      </c>
      <c r="P470" s="6">
        <f t="shared" si="14"/>
        <v>14.3874</v>
      </c>
      <c r="U470">
        <v>1</v>
      </c>
    </row>
    <row r="471" spans="1:21" x14ac:dyDescent="0.25">
      <c r="A471" t="s">
        <v>2448</v>
      </c>
      <c r="B471" t="s">
        <v>416</v>
      </c>
      <c r="C471" t="s">
        <v>2449</v>
      </c>
      <c r="D471" t="s">
        <v>27</v>
      </c>
      <c r="F471">
        <v>5.44</v>
      </c>
      <c r="I471" s="31" t="e">
        <f>VLOOKUP(A471,'Synthèse des ventes 2022'!$A$1:$C$535,3,FALSE)</f>
        <v>#N/A</v>
      </c>
      <c r="J471">
        <v>8.16</v>
      </c>
      <c r="K471" s="6">
        <f>VLOOKUP(A471,NOMENCLATURE!$B$2:$L$4000,11,FALSE)</f>
        <v>8.4929999999999986</v>
      </c>
      <c r="L471">
        <v>1.5</v>
      </c>
      <c r="O471">
        <v>9.7919999999999998</v>
      </c>
      <c r="P471" s="6">
        <f t="shared" si="14"/>
        <v>10.191599999999998</v>
      </c>
      <c r="U471">
        <v>1</v>
      </c>
    </row>
    <row r="472" spans="1:21" x14ac:dyDescent="0.25">
      <c r="A472" t="s">
        <v>2450</v>
      </c>
      <c r="B472" t="s">
        <v>416</v>
      </c>
      <c r="C472" t="s">
        <v>2451</v>
      </c>
      <c r="D472" t="s">
        <v>27</v>
      </c>
      <c r="F472">
        <v>6.92</v>
      </c>
      <c r="I472" s="31" t="e">
        <f>VLOOKUP(A472,'Synthèse des ventes 2022'!$A$1:$C$535,3,FALSE)</f>
        <v>#N/A</v>
      </c>
      <c r="J472">
        <v>10.38</v>
      </c>
      <c r="K472" s="6">
        <f>VLOOKUP(A472,NOMENCLATURE!$B$2:$L$4000,11,FALSE)</f>
        <v>10.824</v>
      </c>
      <c r="L472">
        <v>1.5</v>
      </c>
      <c r="O472">
        <v>12.456</v>
      </c>
      <c r="P472" s="6">
        <f t="shared" si="14"/>
        <v>12.988799999999999</v>
      </c>
      <c r="U472">
        <v>1</v>
      </c>
    </row>
    <row r="473" spans="1:21" x14ac:dyDescent="0.25">
      <c r="A473" t="s">
        <v>2452</v>
      </c>
      <c r="B473" t="s">
        <v>416</v>
      </c>
      <c r="C473" t="s">
        <v>2453</v>
      </c>
      <c r="D473" t="s">
        <v>27</v>
      </c>
      <c r="F473">
        <v>5.44</v>
      </c>
      <c r="I473" s="31" t="e">
        <f>VLOOKUP(A473,'Synthèse des ventes 2022'!$A$1:$C$535,3,FALSE)</f>
        <v>#N/A</v>
      </c>
      <c r="J473">
        <v>8.16</v>
      </c>
      <c r="K473" s="6">
        <f>VLOOKUP(A473,NOMENCLATURE!$B$2:$L$4000,11,FALSE)</f>
        <v>8.4929999999999986</v>
      </c>
      <c r="L473">
        <v>1.5</v>
      </c>
      <c r="O473">
        <v>9.7919999999999998</v>
      </c>
      <c r="P473" s="6">
        <f t="shared" si="14"/>
        <v>10.191599999999998</v>
      </c>
      <c r="U473">
        <v>1</v>
      </c>
    </row>
    <row r="474" spans="1:21" x14ac:dyDescent="0.25">
      <c r="A474" t="s">
        <v>2454</v>
      </c>
      <c r="B474" t="s">
        <v>416</v>
      </c>
      <c r="C474" t="s">
        <v>2455</v>
      </c>
      <c r="D474" t="s">
        <v>27</v>
      </c>
      <c r="F474">
        <v>8.4</v>
      </c>
      <c r="I474" s="31" t="e">
        <f>VLOOKUP(A474,'Synthèse des ventes 2022'!$A$1:$C$535,3,FALSE)</f>
        <v>#N/A</v>
      </c>
      <c r="J474">
        <v>12.6</v>
      </c>
      <c r="K474" s="6">
        <f>VLOOKUP(A474,NOMENCLATURE!$B$2:$L$4000,11,FALSE)</f>
        <v>13.154999999999999</v>
      </c>
      <c r="L474">
        <v>1.5</v>
      </c>
      <c r="O474">
        <v>15.12</v>
      </c>
      <c r="P474" s="6">
        <f t="shared" si="14"/>
        <v>15.785999999999998</v>
      </c>
      <c r="U474">
        <v>1</v>
      </c>
    </row>
    <row r="475" spans="1:21" x14ac:dyDescent="0.25">
      <c r="A475" t="s">
        <v>2456</v>
      </c>
      <c r="B475" t="s">
        <v>416</v>
      </c>
      <c r="C475" t="s">
        <v>2457</v>
      </c>
      <c r="D475" t="s">
        <v>27</v>
      </c>
      <c r="F475">
        <v>6.18</v>
      </c>
      <c r="I475" s="31" t="e">
        <f>VLOOKUP(A475,'Synthèse des ventes 2022'!$A$1:$C$535,3,FALSE)</f>
        <v>#N/A</v>
      </c>
      <c r="J475">
        <v>9.27</v>
      </c>
      <c r="K475" s="6">
        <f>VLOOKUP(A475,NOMENCLATURE!$B$2:$L$4000,11,FALSE)</f>
        <v>9.6584999999999983</v>
      </c>
      <c r="L475">
        <v>1.5</v>
      </c>
      <c r="O475">
        <v>11.124000000000001</v>
      </c>
      <c r="P475" s="6">
        <f t="shared" si="14"/>
        <v>11.590199999999998</v>
      </c>
      <c r="U475">
        <v>1</v>
      </c>
    </row>
    <row r="476" spans="1:21" x14ac:dyDescent="0.25">
      <c r="A476" t="s">
        <v>2458</v>
      </c>
      <c r="B476" t="s">
        <v>416</v>
      </c>
      <c r="C476" t="s">
        <v>2459</v>
      </c>
      <c r="D476" t="s">
        <v>27</v>
      </c>
      <c r="F476">
        <v>6.92</v>
      </c>
      <c r="I476" s="31" t="e">
        <f>VLOOKUP(A476,'Synthèse des ventes 2022'!$A$1:$C$535,3,FALSE)</f>
        <v>#N/A</v>
      </c>
      <c r="J476">
        <v>10.38</v>
      </c>
      <c r="K476" s="6">
        <f>VLOOKUP(A476,NOMENCLATURE!$B$2:$L$4000,11,FALSE)</f>
        <v>10.824</v>
      </c>
      <c r="L476">
        <v>1.5</v>
      </c>
      <c r="O476">
        <v>12.456</v>
      </c>
      <c r="P476" s="6">
        <f t="shared" si="14"/>
        <v>12.988799999999999</v>
      </c>
      <c r="U476">
        <v>1</v>
      </c>
    </row>
    <row r="477" spans="1:21" x14ac:dyDescent="0.25">
      <c r="A477" t="s">
        <v>2462</v>
      </c>
      <c r="B477" t="s">
        <v>28</v>
      </c>
      <c r="C477" t="s">
        <v>2463</v>
      </c>
      <c r="D477" t="s">
        <v>27</v>
      </c>
      <c r="F477">
        <v>0</v>
      </c>
      <c r="I477" s="31">
        <f>VLOOKUP(A477,'Synthèse des ventes 2022'!$A$1:$C$535,3,FALSE)</f>
        <v>1</v>
      </c>
      <c r="J477" s="1">
        <v>1700</v>
      </c>
      <c r="K477" s="11">
        <f>VLOOKUP(A477,NOMENCLATURE!$B$2:$L$4000,11,FALSE)</f>
        <v>1559.50882</v>
      </c>
      <c r="L477">
        <v>0</v>
      </c>
      <c r="O477" s="1">
        <v>2040</v>
      </c>
      <c r="P477" s="11">
        <f t="shared" si="14"/>
        <v>1871.410584</v>
      </c>
    </row>
    <row r="478" spans="1:21" x14ac:dyDescent="0.25">
      <c r="A478" t="s">
        <v>2464</v>
      </c>
      <c r="B478" t="s">
        <v>416</v>
      </c>
      <c r="C478" t="s">
        <v>2465</v>
      </c>
      <c r="D478" t="s">
        <v>27</v>
      </c>
      <c r="F478">
        <v>0</v>
      </c>
      <c r="I478" s="31">
        <f>VLOOKUP(A478,'Synthèse des ventes 2022'!$A$1:$C$535,3,FALSE)</f>
        <v>1</v>
      </c>
      <c r="J478" s="1">
        <v>1040.5999999999999</v>
      </c>
      <c r="K478" s="11">
        <f>VLOOKUP(A478,NOMENCLATURE!$B$2:$L$4000,11,FALSE)</f>
        <v>944.92821001200002</v>
      </c>
      <c r="L478">
        <v>1.5313300000000001</v>
      </c>
      <c r="O478" s="1">
        <v>1248.72</v>
      </c>
      <c r="P478" s="11">
        <f t="shared" si="14"/>
        <v>1133.9138520143999</v>
      </c>
    </row>
    <row r="479" spans="1:21" x14ac:dyDescent="0.25">
      <c r="A479" t="s">
        <v>2466</v>
      </c>
      <c r="B479" t="s">
        <v>43</v>
      </c>
      <c r="C479" t="s">
        <v>2467</v>
      </c>
      <c r="D479" t="s">
        <v>27</v>
      </c>
      <c r="F479">
        <v>0</v>
      </c>
      <c r="I479" s="31">
        <f>VLOOKUP(A479,'Synthèse des ventes 2022'!$A$1:$C$535,3,FALSE)</f>
        <v>2</v>
      </c>
      <c r="J479" s="1">
        <v>1413</v>
      </c>
      <c r="K479" s="11" t="e">
        <f>NOMENCLATURE!#REF!</f>
        <v>#REF!</v>
      </c>
      <c r="L479">
        <v>0</v>
      </c>
      <c r="O479" s="1">
        <v>1695.6</v>
      </c>
      <c r="P479" s="11" t="e">
        <f t="shared" si="14"/>
        <v>#REF!</v>
      </c>
    </row>
    <row r="480" spans="1:21" x14ac:dyDescent="0.25">
      <c r="A480" t="s">
        <v>2501</v>
      </c>
      <c r="B480" t="s">
        <v>416</v>
      </c>
      <c r="C480" t="s">
        <v>2502</v>
      </c>
      <c r="D480" t="s">
        <v>27</v>
      </c>
      <c r="F480">
        <v>0</v>
      </c>
      <c r="I480" s="31">
        <f>VLOOKUP(A480,'Synthèse des ventes 2022'!$A$1:$C$535,3,FALSE)</f>
        <v>2</v>
      </c>
      <c r="J480">
        <v>450</v>
      </c>
      <c r="K480" s="6">
        <f>VLOOKUP(A480,NOMENCLATURE!$B$2:$L$4000,11,FALSE)</f>
        <v>382.39217000000002</v>
      </c>
      <c r="L480">
        <v>0</v>
      </c>
      <c r="O480">
        <v>540</v>
      </c>
      <c r="P480" s="6">
        <f t="shared" si="14"/>
        <v>458.87060400000001</v>
      </c>
    </row>
    <row r="481" spans="1:21" x14ac:dyDescent="0.25">
      <c r="A481" t="s">
        <v>2505</v>
      </c>
      <c r="B481" t="s">
        <v>416</v>
      </c>
      <c r="C481" t="s">
        <v>2506</v>
      </c>
      <c r="D481" t="s">
        <v>27</v>
      </c>
      <c r="F481">
        <v>0</v>
      </c>
      <c r="I481" s="31" t="e">
        <f>VLOOKUP(A481,'Synthèse des ventes 2022'!$A$1:$C$535,3,FALSE)</f>
        <v>#N/A</v>
      </c>
      <c r="J481">
        <v>42.9</v>
      </c>
      <c r="K481" s="6">
        <f>VLOOKUP(A481,NOMENCLATURE!$B$2:$L$4000,11,FALSE)</f>
        <v>42.467499999999994</v>
      </c>
      <c r="L481">
        <v>0</v>
      </c>
      <c r="O481">
        <v>51.48</v>
      </c>
      <c r="P481" s="6">
        <f t="shared" si="14"/>
        <v>50.960999999999991</v>
      </c>
    </row>
    <row r="482" spans="1:21" x14ac:dyDescent="0.25">
      <c r="A482" t="s">
        <v>2521</v>
      </c>
      <c r="B482" t="s">
        <v>416</v>
      </c>
      <c r="C482" t="s">
        <v>2522</v>
      </c>
      <c r="D482" t="s">
        <v>27</v>
      </c>
      <c r="F482">
        <v>0</v>
      </c>
      <c r="I482" s="31" t="e">
        <f>VLOOKUP(A482,'Synthèse des ventes 2022'!$A$1:$C$535,3,FALSE)</f>
        <v>#N/A</v>
      </c>
      <c r="J482">
        <v>46.9</v>
      </c>
      <c r="K482" s="6">
        <f>VLOOKUP(A482,NOMENCLATURE!$B$2:$L$4000,11,FALSE)</f>
        <v>46.681499999999993</v>
      </c>
      <c r="L482">
        <v>0</v>
      </c>
      <c r="O482">
        <v>56.28</v>
      </c>
      <c r="P482" s="6">
        <f t="shared" si="14"/>
        <v>56.017799999999987</v>
      </c>
    </row>
    <row r="483" spans="1:21" x14ac:dyDescent="0.25">
      <c r="A483" t="s">
        <v>2525</v>
      </c>
      <c r="B483" t="s">
        <v>416</v>
      </c>
      <c r="C483" t="s">
        <v>2526</v>
      </c>
      <c r="D483" t="s">
        <v>27</v>
      </c>
      <c r="F483">
        <v>0</v>
      </c>
      <c r="I483" s="31" t="e">
        <f>VLOOKUP(A483,'Synthèse des ventes 2022'!$A$1:$C$535,3,FALSE)</f>
        <v>#N/A</v>
      </c>
      <c r="J483">
        <v>37.17</v>
      </c>
      <c r="K483" s="6">
        <f>VLOOKUP(A483,NOMENCLATURE!$B$2:$L$4000,11,FALSE)</f>
        <v>33.572000000000003</v>
      </c>
      <c r="L483">
        <v>0</v>
      </c>
      <c r="O483">
        <v>44.603999999999999</v>
      </c>
      <c r="P483" s="6">
        <f t="shared" si="14"/>
        <v>40.2864</v>
      </c>
    </row>
    <row r="484" spans="1:21" x14ac:dyDescent="0.25">
      <c r="A484" t="s">
        <v>2531</v>
      </c>
      <c r="B484" t="s">
        <v>416</v>
      </c>
      <c r="C484" t="s">
        <v>2532</v>
      </c>
      <c r="D484" t="s">
        <v>27</v>
      </c>
      <c r="F484">
        <v>0</v>
      </c>
      <c r="I484" s="31" t="e">
        <f>VLOOKUP(A484,'Synthèse des ventes 2022'!$A$1:$C$535,3,FALSE)</f>
        <v>#N/A</v>
      </c>
      <c r="J484">
        <v>400</v>
      </c>
      <c r="K484" s="6">
        <f>VLOOKUP(A484,NOMENCLATURE!$B$2:$L$4000,11,FALSE)</f>
        <v>423.58799999999997</v>
      </c>
      <c r="L484">
        <v>0</v>
      </c>
      <c r="O484">
        <v>480</v>
      </c>
      <c r="P484" s="6">
        <f t="shared" si="14"/>
        <v>508.30559999999991</v>
      </c>
    </row>
    <row r="485" spans="1:21" x14ac:dyDescent="0.25">
      <c r="A485" t="s">
        <v>2533</v>
      </c>
      <c r="B485" t="s">
        <v>416</v>
      </c>
      <c r="C485" t="s">
        <v>2534</v>
      </c>
      <c r="D485" t="s">
        <v>27</v>
      </c>
      <c r="F485">
        <v>0</v>
      </c>
      <c r="I485" s="31" t="e">
        <f>VLOOKUP(A485,'Synthèse des ventes 2022'!$A$1:$C$535,3,FALSE)</f>
        <v>#N/A</v>
      </c>
      <c r="J485">
        <v>380.51</v>
      </c>
      <c r="K485" s="6">
        <f>VLOOKUP(A485,NOMENCLATURE!$B$2:$L$4000,11,FALSE)</f>
        <v>68.400000000000006</v>
      </c>
      <c r="L485">
        <v>1.5253346999999999</v>
      </c>
      <c r="O485">
        <v>456.61200000000002</v>
      </c>
      <c r="P485" s="6">
        <f t="shared" si="14"/>
        <v>82.08</v>
      </c>
    </row>
    <row r="486" spans="1:21" x14ac:dyDescent="0.25">
      <c r="A486" t="s">
        <v>2552</v>
      </c>
      <c r="B486" t="s">
        <v>416</v>
      </c>
      <c r="C486" t="s">
        <v>2553</v>
      </c>
      <c r="D486" t="s">
        <v>27</v>
      </c>
      <c r="E486" t="s">
        <v>917</v>
      </c>
      <c r="F486">
        <v>0</v>
      </c>
      <c r="I486" s="31" t="e">
        <f>VLOOKUP(A486,'Synthèse des ventes 2022'!$A$1:$C$535,3,FALSE)</f>
        <v>#N/A</v>
      </c>
      <c r="J486">
        <v>8.16</v>
      </c>
      <c r="K486" s="6">
        <f>VLOOKUP(A486,NOMENCLATURE!$B$2:$L$4000,11,FALSE)</f>
        <v>9.5775000000000006</v>
      </c>
      <c r="L486">
        <v>1.5</v>
      </c>
      <c r="O486">
        <v>9.7919999999999998</v>
      </c>
      <c r="P486" s="6">
        <f t="shared" si="14"/>
        <v>11.493</v>
      </c>
      <c r="U486">
        <v>1</v>
      </c>
    </row>
    <row r="487" spans="1:21" x14ac:dyDescent="0.25">
      <c r="A487" t="s">
        <v>2561</v>
      </c>
      <c r="B487" t="s">
        <v>416</v>
      </c>
      <c r="C487" t="s">
        <v>495</v>
      </c>
      <c r="D487" t="s">
        <v>27</v>
      </c>
      <c r="F487">
        <v>0</v>
      </c>
      <c r="I487" s="31" t="e">
        <f>VLOOKUP(A487,'Synthèse des ventes 2022'!$A$1:$C$535,3,FALSE)</f>
        <v>#N/A</v>
      </c>
      <c r="J487">
        <v>430.77</v>
      </c>
      <c r="K487" s="6">
        <f>VLOOKUP(A487,NOMENCLATURE!$B$2:$L$4000,11,FALSE)</f>
        <v>618.82676800000013</v>
      </c>
      <c r="L487">
        <v>0</v>
      </c>
      <c r="O487">
        <v>516.92399999999998</v>
      </c>
      <c r="P487" s="6">
        <f t="shared" si="14"/>
        <v>742.59212160000016</v>
      </c>
    </row>
    <row r="488" spans="1:21" x14ac:dyDescent="0.25">
      <c r="A488" t="s">
        <v>2596</v>
      </c>
      <c r="B488" t="s">
        <v>416</v>
      </c>
      <c r="C488" t="s">
        <v>2597</v>
      </c>
      <c r="D488" t="s">
        <v>27</v>
      </c>
      <c r="E488" t="s">
        <v>917</v>
      </c>
      <c r="F488">
        <v>5.2549999999999999</v>
      </c>
      <c r="I488" s="31" t="e">
        <f>VLOOKUP(A488,'Synthèse des ventes 2022'!$A$1:$C$535,3,FALSE)</f>
        <v>#N/A</v>
      </c>
      <c r="J488">
        <v>9.8249999999999993</v>
      </c>
      <c r="K488" s="6" t="e">
        <f>VLOOKUP(A488,NOMENCLATURE!$B$2:$L$4000,11,FALSE)</f>
        <v>#N/A</v>
      </c>
      <c r="L488">
        <v>1.869648</v>
      </c>
      <c r="O488">
        <v>11.79</v>
      </c>
      <c r="P488" s="6" t="e">
        <f t="shared" si="14"/>
        <v>#N/A</v>
      </c>
      <c r="U488">
        <v>1</v>
      </c>
    </row>
    <row r="489" spans="1:21" x14ac:dyDescent="0.25">
      <c r="A489" t="s">
        <v>2598</v>
      </c>
      <c r="B489" t="s">
        <v>416</v>
      </c>
      <c r="C489" t="s">
        <v>2599</v>
      </c>
      <c r="D489" t="s">
        <v>27</v>
      </c>
      <c r="E489" t="s">
        <v>917</v>
      </c>
      <c r="F489">
        <v>4.0999999999999996</v>
      </c>
      <c r="H489" s="6">
        <v>4.0999999999999996</v>
      </c>
      <c r="I489" s="31" t="e">
        <f>VLOOKUP(A489,'Synthèse des ventes 2022'!$A$1:$C$535,3,FALSE)</f>
        <v>#N/A</v>
      </c>
      <c r="J489">
        <v>6.15</v>
      </c>
      <c r="K489" s="6">
        <f>+H489*M489</f>
        <v>6.1499999999999995</v>
      </c>
      <c r="L489">
        <v>1.5</v>
      </c>
      <c r="M489" s="6">
        <v>1.5</v>
      </c>
      <c r="O489">
        <v>7.38</v>
      </c>
      <c r="P489" s="6">
        <f t="shared" si="14"/>
        <v>7.379999999999999</v>
      </c>
      <c r="U489">
        <v>1</v>
      </c>
    </row>
    <row r="490" spans="1:21" x14ac:dyDescent="0.25">
      <c r="A490" t="s">
        <v>2600</v>
      </c>
      <c r="B490" t="s">
        <v>416</v>
      </c>
      <c r="C490" t="s">
        <v>2601</v>
      </c>
      <c r="D490" t="s">
        <v>27</v>
      </c>
      <c r="F490">
        <v>0</v>
      </c>
      <c r="I490" s="31" t="e">
        <f>VLOOKUP(A490,'Synthèse des ventes 2022'!$A$1:$C$535,3,FALSE)</f>
        <v>#N/A</v>
      </c>
      <c r="J490">
        <v>982.18</v>
      </c>
      <c r="K490" s="6">
        <f>NOMENCLATURE!L4860</f>
        <v>1038.2671120000002</v>
      </c>
      <c r="L490">
        <v>0</v>
      </c>
      <c r="O490" s="1">
        <v>1178.616</v>
      </c>
      <c r="P490" s="11">
        <f t="shared" si="14"/>
        <v>1245.9205344000002</v>
      </c>
    </row>
    <row r="491" spans="1:21" x14ac:dyDescent="0.25">
      <c r="A491" t="s">
        <v>2606</v>
      </c>
      <c r="B491" t="s">
        <v>416</v>
      </c>
      <c r="C491" t="s">
        <v>2607</v>
      </c>
      <c r="D491" t="s">
        <v>27</v>
      </c>
      <c r="F491">
        <v>0</v>
      </c>
      <c r="I491" s="31" t="e">
        <f>VLOOKUP(A491,'Synthèse des ventes 2022'!$A$1:$C$535,3,FALSE)</f>
        <v>#N/A</v>
      </c>
      <c r="J491" s="1">
        <v>1512</v>
      </c>
      <c r="K491" s="11" t="e">
        <f>VLOOKUP(A491,NOMENCLATURE!$B$2:$L$4000,11,FALSE)</f>
        <v>#N/A</v>
      </c>
      <c r="L491">
        <v>0</v>
      </c>
      <c r="O491" s="1">
        <v>1814.4</v>
      </c>
      <c r="P491" s="11" t="e">
        <f t="shared" si="14"/>
        <v>#N/A</v>
      </c>
      <c r="Q491">
        <v>1</v>
      </c>
      <c r="R491">
        <v>1</v>
      </c>
      <c r="S491">
        <v>1</v>
      </c>
      <c r="T491">
        <v>1</v>
      </c>
    </row>
    <row r="492" spans="1:21" x14ac:dyDescent="0.25">
      <c r="A492" t="s">
        <v>2608</v>
      </c>
      <c r="B492" t="s">
        <v>416</v>
      </c>
      <c r="C492" t="s">
        <v>2609</v>
      </c>
      <c r="D492" t="s">
        <v>27</v>
      </c>
      <c r="E492" t="s">
        <v>917</v>
      </c>
      <c r="F492">
        <v>0</v>
      </c>
      <c r="I492" s="31" t="e">
        <f>VLOOKUP(A492,'Synthèse des ventes 2022'!$A$1:$C$535,3,FALSE)</f>
        <v>#N/A</v>
      </c>
      <c r="J492">
        <v>8.16</v>
      </c>
      <c r="K492" s="6" t="e">
        <f>VLOOKUP(A492,NOMENCLATURE!$B$2:$L$4000,11,FALSE)</f>
        <v>#N/A</v>
      </c>
      <c r="L492">
        <v>1.5</v>
      </c>
      <c r="O492">
        <v>9.7919999999999998</v>
      </c>
      <c r="P492" s="6" t="e">
        <f t="shared" si="14"/>
        <v>#N/A</v>
      </c>
      <c r="U492">
        <v>1</v>
      </c>
    </row>
    <row r="493" spans="1:21" x14ac:dyDescent="0.25">
      <c r="A493" t="s">
        <v>2610</v>
      </c>
      <c r="B493" t="s">
        <v>416</v>
      </c>
      <c r="C493" t="s">
        <v>2611</v>
      </c>
      <c r="D493" t="s">
        <v>27</v>
      </c>
      <c r="E493" t="s">
        <v>917</v>
      </c>
      <c r="F493">
        <v>0</v>
      </c>
      <c r="I493" s="31" t="e">
        <f>VLOOKUP(A493,'Synthèse des ventes 2022'!$A$1:$C$535,3,FALSE)</f>
        <v>#N/A</v>
      </c>
      <c r="J493">
        <v>12.6</v>
      </c>
      <c r="K493" s="6" t="e">
        <f>VLOOKUP(A493,NOMENCLATURE!$B$2:$L$4000,11,FALSE)</f>
        <v>#N/A</v>
      </c>
      <c r="L493">
        <v>1.5</v>
      </c>
      <c r="O493">
        <v>15.12</v>
      </c>
      <c r="P493" s="6" t="e">
        <f t="shared" si="14"/>
        <v>#N/A</v>
      </c>
      <c r="U493">
        <v>1</v>
      </c>
    </row>
    <row r="494" spans="1:21" x14ac:dyDescent="0.25">
      <c r="A494" t="s">
        <v>2612</v>
      </c>
      <c r="B494" t="s">
        <v>416</v>
      </c>
      <c r="C494" t="s">
        <v>2613</v>
      </c>
      <c r="D494" t="s">
        <v>27</v>
      </c>
      <c r="E494" t="s">
        <v>917</v>
      </c>
      <c r="F494">
        <v>0</v>
      </c>
      <c r="I494" s="31" t="e">
        <f>VLOOKUP(A494,'Synthèse des ventes 2022'!$A$1:$C$535,3,FALSE)</f>
        <v>#N/A</v>
      </c>
      <c r="J494">
        <v>10.38</v>
      </c>
      <c r="K494" s="6" t="e">
        <f>VLOOKUP(A494,NOMENCLATURE!$B$2:$L$4000,11,FALSE)</f>
        <v>#N/A</v>
      </c>
      <c r="L494">
        <v>1.5</v>
      </c>
      <c r="O494">
        <v>12.456</v>
      </c>
      <c r="P494" s="6" t="e">
        <f t="shared" si="14"/>
        <v>#N/A</v>
      </c>
      <c r="U494">
        <v>1</v>
      </c>
    </row>
    <row r="495" spans="1:21" x14ac:dyDescent="0.25">
      <c r="A495" t="s">
        <v>854</v>
      </c>
      <c r="B495" t="s">
        <v>43</v>
      </c>
      <c r="C495" t="s">
        <v>855</v>
      </c>
      <c r="D495" t="s">
        <v>856</v>
      </c>
      <c r="E495" t="s">
        <v>36</v>
      </c>
      <c r="F495">
        <v>29.54</v>
      </c>
      <c r="I495" s="31" t="e">
        <f>VLOOKUP(A495,'Synthèse des ventes 2022'!$A$1:$C$535,3,FALSE)</f>
        <v>#N/A</v>
      </c>
      <c r="J495">
        <v>44.31</v>
      </c>
      <c r="K495" s="6" t="str">
        <f t="shared" ref="K495:K503" si="15">IF(H495="","",H495*L495)</f>
        <v/>
      </c>
      <c r="L495">
        <v>1.5</v>
      </c>
      <c r="O495">
        <v>53.17</v>
      </c>
      <c r="P495" s="6" t="str">
        <f t="shared" si="14"/>
        <v/>
      </c>
    </row>
    <row r="496" spans="1:21" x14ac:dyDescent="0.25">
      <c r="A496" t="s">
        <v>857</v>
      </c>
      <c r="B496" t="s">
        <v>43</v>
      </c>
      <c r="C496" t="s">
        <v>858</v>
      </c>
      <c r="D496" t="s">
        <v>856</v>
      </c>
      <c r="E496" t="s">
        <v>36</v>
      </c>
      <c r="F496">
        <v>29.54</v>
      </c>
      <c r="I496" s="31" t="e">
        <f>VLOOKUP(A496,'Synthèse des ventes 2022'!$A$1:$C$535,3,FALSE)</f>
        <v>#N/A</v>
      </c>
      <c r="J496">
        <v>44.31</v>
      </c>
      <c r="K496" s="6" t="str">
        <f t="shared" si="15"/>
        <v/>
      </c>
      <c r="L496">
        <v>1.5</v>
      </c>
      <c r="O496">
        <v>53.17</v>
      </c>
      <c r="P496" s="6" t="str">
        <f t="shared" si="14"/>
        <v/>
      </c>
    </row>
    <row r="497" spans="1:21" x14ac:dyDescent="0.25">
      <c r="A497" t="s">
        <v>859</v>
      </c>
      <c r="B497" t="s">
        <v>43</v>
      </c>
      <c r="C497" t="s">
        <v>860</v>
      </c>
      <c r="D497" t="s">
        <v>856</v>
      </c>
      <c r="E497" t="s">
        <v>36</v>
      </c>
      <c r="F497">
        <v>29.54</v>
      </c>
      <c r="I497" s="31" t="e">
        <f>VLOOKUP(A497,'Synthèse des ventes 2022'!$A$1:$C$535,3,FALSE)</f>
        <v>#N/A</v>
      </c>
      <c r="J497">
        <v>44.31</v>
      </c>
      <c r="K497" s="6" t="str">
        <f t="shared" si="15"/>
        <v/>
      </c>
      <c r="L497">
        <v>1.5</v>
      </c>
      <c r="O497">
        <v>53.17</v>
      </c>
      <c r="P497" s="6" t="str">
        <f t="shared" si="14"/>
        <v/>
      </c>
    </row>
    <row r="498" spans="1:21" x14ac:dyDescent="0.25">
      <c r="A498" t="s">
        <v>861</v>
      </c>
      <c r="B498" t="s">
        <v>43</v>
      </c>
      <c r="C498" t="s">
        <v>862</v>
      </c>
      <c r="D498" t="s">
        <v>856</v>
      </c>
      <c r="E498" t="s">
        <v>36</v>
      </c>
      <c r="F498">
        <v>29.54</v>
      </c>
      <c r="I498" s="31" t="e">
        <f>VLOOKUP(A498,'Synthèse des ventes 2022'!$A$1:$C$535,3,FALSE)</f>
        <v>#N/A</v>
      </c>
      <c r="J498">
        <v>44.31</v>
      </c>
      <c r="K498" s="6" t="str">
        <f t="shared" si="15"/>
        <v/>
      </c>
      <c r="L498">
        <v>1.5</v>
      </c>
      <c r="O498">
        <v>53.17</v>
      </c>
      <c r="P498" s="6" t="str">
        <f t="shared" si="14"/>
        <v/>
      </c>
    </row>
    <row r="499" spans="1:21" x14ac:dyDescent="0.25">
      <c r="A499" t="s">
        <v>863</v>
      </c>
      <c r="B499" t="s">
        <v>43</v>
      </c>
      <c r="C499" t="s">
        <v>864</v>
      </c>
      <c r="D499" t="s">
        <v>856</v>
      </c>
      <c r="E499" t="s">
        <v>36</v>
      </c>
      <c r="F499">
        <v>29.54</v>
      </c>
      <c r="I499" s="31" t="e">
        <f>VLOOKUP(A499,'Synthèse des ventes 2022'!$A$1:$C$535,3,FALSE)</f>
        <v>#N/A</v>
      </c>
      <c r="J499">
        <v>44.31</v>
      </c>
      <c r="K499" s="6" t="str">
        <f t="shared" si="15"/>
        <v/>
      </c>
      <c r="L499">
        <v>1.5</v>
      </c>
      <c r="O499">
        <v>53.17</v>
      </c>
      <c r="P499" s="6" t="str">
        <f t="shared" si="14"/>
        <v/>
      </c>
    </row>
    <row r="500" spans="1:21" x14ac:dyDescent="0.25">
      <c r="A500" t="s">
        <v>865</v>
      </c>
      <c r="B500" t="s">
        <v>43</v>
      </c>
      <c r="C500" t="s">
        <v>866</v>
      </c>
      <c r="D500" t="s">
        <v>856</v>
      </c>
      <c r="E500" t="s">
        <v>36</v>
      </c>
      <c r="F500">
        <v>29.54</v>
      </c>
      <c r="I500" s="31" t="e">
        <f>VLOOKUP(A500,'Synthèse des ventes 2022'!$A$1:$C$535,3,FALSE)</f>
        <v>#N/A</v>
      </c>
      <c r="J500">
        <v>44.31</v>
      </c>
      <c r="K500" s="6" t="str">
        <f t="shared" si="15"/>
        <v/>
      </c>
      <c r="L500">
        <v>1.5</v>
      </c>
      <c r="O500">
        <v>53.17</v>
      </c>
      <c r="P500" s="6" t="str">
        <f t="shared" si="14"/>
        <v/>
      </c>
    </row>
    <row r="501" spans="1:21" x14ac:dyDescent="0.25">
      <c r="A501" t="s">
        <v>867</v>
      </c>
      <c r="B501" t="s">
        <v>43</v>
      </c>
      <c r="C501" t="s">
        <v>868</v>
      </c>
      <c r="D501" t="s">
        <v>856</v>
      </c>
      <c r="E501" t="s">
        <v>36</v>
      </c>
      <c r="F501">
        <v>29.54</v>
      </c>
      <c r="I501" s="31" t="e">
        <f>VLOOKUP(A501,'Synthèse des ventes 2022'!$A$1:$C$535,3,FALSE)</f>
        <v>#N/A</v>
      </c>
      <c r="J501">
        <v>44.31</v>
      </c>
      <c r="K501" s="6" t="str">
        <f t="shared" si="15"/>
        <v/>
      </c>
      <c r="L501">
        <v>1.5</v>
      </c>
      <c r="O501">
        <v>53.17</v>
      </c>
      <c r="P501" s="6" t="str">
        <f t="shared" si="14"/>
        <v/>
      </c>
    </row>
    <row r="502" spans="1:21" x14ac:dyDescent="0.25">
      <c r="A502" t="s">
        <v>869</v>
      </c>
      <c r="B502" t="s">
        <v>43</v>
      </c>
      <c r="C502" t="s">
        <v>870</v>
      </c>
      <c r="D502" t="s">
        <v>856</v>
      </c>
      <c r="E502" t="s">
        <v>36</v>
      </c>
      <c r="F502">
        <v>29.54</v>
      </c>
      <c r="I502" s="31" t="e">
        <f>VLOOKUP(A502,'Synthèse des ventes 2022'!$A$1:$C$535,3,FALSE)</f>
        <v>#N/A</v>
      </c>
      <c r="J502">
        <v>44.31</v>
      </c>
      <c r="K502" s="6" t="str">
        <f t="shared" si="15"/>
        <v/>
      </c>
      <c r="L502">
        <v>1.5</v>
      </c>
      <c r="O502">
        <v>53.17</v>
      </c>
      <c r="P502" s="6" t="str">
        <f t="shared" si="14"/>
        <v/>
      </c>
    </row>
    <row r="503" spans="1:21" x14ac:dyDescent="0.25">
      <c r="A503" t="s">
        <v>871</v>
      </c>
      <c r="B503" t="s">
        <v>43</v>
      </c>
      <c r="C503" t="s">
        <v>872</v>
      </c>
      <c r="D503" t="s">
        <v>856</v>
      </c>
      <c r="E503" t="s">
        <v>36</v>
      </c>
      <c r="F503">
        <v>29.54</v>
      </c>
      <c r="I503" s="31" t="e">
        <f>VLOOKUP(A503,'Synthèse des ventes 2022'!$A$1:$C$535,3,FALSE)</f>
        <v>#N/A</v>
      </c>
      <c r="J503">
        <v>44.31</v>
      </c>
      <c r="K503" s="6" t="str">
        <f t="shared" si="15"/>
        <v/>
      </c>
      <c r="L503">
        <v>1.5</v>
      </c>
      <c r="O503">
        <v>53.17</v>
      </c>
      <c r="P503" s="6" t="str">
        <f t="shared" si="14"/>
        <v/>
      </c>
    </row>
    <row r="504" spans="1:21" x14ac:dyDescent="0.25">
      <c r="A504" s="3" t="s">
        <v>1368</v>
      </c>
      <c r="B504" s="3" t="s">
        <v>20</v>
      </c>
      <c r="C504" s="3" t="s">
        <v>1369</v>
      </c>
      <c r="D504" s="3" t="s">
        <v>856</v>
      </c>
      <c r="E504" s="3" t="s">
        <v>36</v>
      </c>
      <c r="F504" s="3">
        <v>10.97</v>
      </c>
      <c r="G504" s="10"/>
      <c r="H504" s="7">
        <v>13.9</v>
      </c>
      <c r="I504" s="32" t="e">
        <f>VLOOKUP(A504,'Synthèse des ventes 2022'!$A$1:$C$535,3,FALSE)</f>
        <v>#N/A</v>
      </c>
      <c r="J504" s="3">
        <v>16.46</v>
      </c>
      <c r="K504" s="7">
        <f>H504*M504</f>
        <v>20.85</v>
      </c>
      <c r="L504" s="3">
        <v>1.5004557999999999</v>
      </c>
      <c r="M504" s="7">
        <v>1.5</v>
      </c>
      <c r="N504" s="3"/>
      <c r="O504" s="3">
        <v>19.75</v>
      </c>
      <c r="P504" s="7">
        <f t="shared" si="14"/>
        <v>25.02</v>
      </c>
      <c r="Q504" s="3"/>
      <c r="R504" s="3"/>
      <c r="S504" s="3"/>
      <c r="T504" s="3"/>
      <c r="U504" s="3"/>
    </row>
    <row r="505" spans="1:21" x14ac:dyDescent="0.25">
      <c r="A505" s="3" t="s">
        <v>1370</v>
      </c>
      <c r="B505" s="3" t="s">
        <v>20</v>
      </c>
      <c r="C505" s="3" t="s">
        <v>1371</v>
      </c>
      <c r="D505" s="3" t="s">
        <v>856</v>
      </c>
      <c r="E505" s="3" t="s">
        <v>36</v>
      </c>
      <c r="F505" s="3">
        <v>9.49</v>
      </c>
      <c r="G505" s="10"/>
      <c r="H505" s="7">
        <v>12.9</v>
      </c>
      <c r="I505" s="32" t="e">
        <f>VLOOKUP(A505,'Synthèse des ventes 2022'!$A$1:$C$535,3,FALSE)</f>
        <v>#N/A</v>
      </c>
      <c r="J505" s="3">
        <v>14.24</v>
      </c>
      <c r="K505" s="7">
        <f>H505*M505</f>
        <v>19.350000000000001</v>
      </c>
      <c r="L505" s="3">
        <v>1.5005269000000001</v>
      </c>
      <c r="M505" s="7">
        <v>1.5</v>
      </c>
      <c r="N505" s="3"/>
      <c r="O505" s="3">
        <v>17.09</v>
      </c>
      <c r="P505" s="7">
        <f t="shared" si="14"/>
        <v>23.220000000000002</v>
      </c>
      <c r="Q505" s="3"/>
      <c r="R505" s="3"/>
      <c r="S505" s="3"/>
      <c r="T505" s="3"/>
      <c r="U505" s="3"/>
    </row>
    <row r="506" spans="1:21" x14ac:dyDescent="0.25">
      <c r="A506" t="s">
        <v>1372</v>
      </c>
      <c r="B506" t="s">
        <v>43</v>
      </c>
      <c r="C506" t="s">
        <v>1373</v>
      </c>
      <c r="D506" t="s">
        <v>856</v>
      </c>
      <c r="E506" t="s">
        <v>36</v>
      </c>
      <c r="F506">
        <v>45.73</v>
      </c>
      <c r="I506" s="31" t="e">
        <f>VLOOKUP(A506,'Synthèse des ventes 2022'!$A$1:$C$535,3,FALSE)</f>
        <v>#N/A</v>
      </c>
      <c r="J506">
        <v>60.82</v>
      </c>
      <c r="K506" s="6" t="str">
        <f>IF(H506="","",H506*L506)</f>
        <v/>
      </c>
      <c r="L506">
        <v>1.3299802999999999</v>
      </c>
      <c r="O506">
        <v>72.98</v>
      </c>
      <c r="P506" s="6" t="str">
        <f t="shared" si="14"/>
        <v/>
      </c>
    </row>
    <row r="507" spans="1:21" x14ac:dyDescent="0.25">
      <c r="A507" t="s">
        <v>1374</v>
      </c>
      <c r="B507" t="s">
        <v>43</v>
      </c>
      <c r="C507" t="s">
        <v>1375</v>
      </c>
      <c r="D507" t="s">
        <v>856</v>
      </c>
      <c r="E507" t="s">
        <v>36</v>
      </c>
      <c r="F507">
        <v>45.73</v>
      </c>
      <c r="I507" s="31" t="e">
        <f>VLOOKUP(A507,'Synthèse des ventes 2022'!$A$1:$C$535,3,FALSE)</f>
        <v>#N/A</v>
      </c>
      <c r="J507">
        <v>60.82</v>
      </c>
      <c r="K507" s="6" t="str">
        <f>IF(H507="","",H507*L507)</f>
        <v/>
      </c>
      <c r="L507">
        <v>1.3299802999999999</v>
      </c>
      <c r="O507">
        <v>72.98</v>
      </c>
      <c r="P507" s="6" t="str">
        <f t="shared" si="14"/>
        <v/>
      </c>
    </row>
    <row r="508" spans="1:21" x14ac:dyDescent="0.25">
      <c r="A508" t="s">
        <v>1376</v>
      </c>
      <c r="B508" t="s">
        <v>43</v>
      </c>
      <c r="C508" t="s">
        <v>1377</v>
      </c>
      <c r="D508" t="s">
        <v>856</v>
      </c>
      <c r="E508" t="s">
        <v>36</v>
      </c>
      <c r="F508">
        <v>24.58</v>
      </c>
      <c r="I508" s="31" t="e">
        <f>VLOOKUP(A508,'Synthèse des ventes 2022'!$A$1:$C$535,3,FALSE)</f>
        <v>#N/A</v>
      </c>
      <c r="J508">
        <v>36.869999999999997</v>
      </c>
      <c r="K508" s="6">
        <v>36.869999999999997</v>
      </c>
      <c r="L508">
        <v>1.5</v>
      </c>
      <c r="O508">
        <v>44.24</v>
      </c>
      <c r="P508" s="6">
        <f t="shared" si="14"/>
        <v>44.243999999999993</v>
      </c>
    </row>
    <row r="509" spans="1:21" x14ac:dyDescent="0.25">
      <c r="A509" t="s">
        <v>1378</v>
      </c>
      <c r="B509" t="s">
        <v>43</v>
      </c>
      <c r="C509" t="s">
        <v>1379</v>
      </c>
      <c r="D509" t="s">
        <v>856</v>
      </c>
      <c r="E509" t="s">
        <v>36</v>
      </c>
      <c r="F509">
        <v>24.58</v>
      </c>
      <c r="I509" s="31" t="e">
        <f>VLOOKUP(A509,'Synthèse des ventes 2022'!$A$1:$C$535,3,FALSE)</f>
        <v>#N/A</v>
      </c>
      <c r="J509">
        <v>36.869999999999997</v>
      </c>
      <c r="K509" s="6" t="str">
        <f>IF(H509="","",H509*L509)</f>
        <v/>
      </c>
      <c r="L509">
        <v>1.5</v>
      </c>
      <c r="O509">
        <v>44.24</v>
      </c>
      <c r="P509" s="6" t="str">
        <f t="shared" si="14"/>
        <v/>
      </c>
    </row>
    <row r="510" spans="1:21" x14ac:dyDescent="0.25">
      <c r="A510" t="s">
        <v>1380</v>
      </c>
      <c r="B510" t="s">
        <v>43</v>
      </c>
      <c r="C510" t="s">
        <v>1381</v>
      </c>
      <c r="D510" t="s">
        <v>856</v>
      </c>
      <c r="E510" t="s">
        <v>36</v>
      </c>
      <c r="F510">
        <v>32.25</v>
      </c>
      <c r="I510" s="31" t="e">
        <f>VLOOKUP(A510,'Synthèse des ventes 2022'!$A$1:$C$535,3,FALSE)</f>
        <v>#N/A</v>
      </c>
      <c r="J510">
        <v>64.5</v>
      </c>
      <c r="K510" s="6" t="str">
        <f>IF(H510="","",H510*L510)</f>
        <v/>
      </c>
      <c r="L510">
        <v>2</v>
      </c>
      <c r="O510">
        <v>77.400000000000006</v>
      </c>
      <c r="P510" s="6" t="str">
        <f t="shared" si="14"/>
        <v/>
      </c>
    </row>
    <row r="511" spans="1:21" x14ac:dyDescent="0.25">
      <c r="A511" t="s">
        <v>1508</v>
      </c>
      <c r="B511" t="s">
        <v>20</v>
      </c>
      <c r="C511" t="s">
        <v>1509</v>
      </c>
      <c r="D511" t="s">
        <v>856</v>
      </c>
      <c r="F511">
        <v>10.97</v>
      </c>
      <c r="H511" s="6">
        <f t="shared" ref="H511:H542" si="16">F511</f>
        <v>10.97</v>
      </c>
      <c r="I511" s="31">
        <f>VLOOKUP(A511,'Synthèse des ventes 2022'!$A$1:$C$535,3,FALSE)</f>
        <v>21</v>
      </c>
      <c r="J511">
        <v>16.46</v>
      </c>
      <c r="K511" s="6">
        <f t="shared" ref="K511:K574" si="17">H511*M511</f>
        <v>16.455000000000002</v>
      </c>
      <c r="L511">
        <v>1.5004557999999999</v>
      </c>
      <c r="M511" s="6">
        <v>1.5</v>
      </c>
      <c r="O511">
        <v>19.75</v>
      </c>
      <c r="P511" s="6">
        <f t="shared" si="14"/>
        <v>19.746000000000002</v>
      </c>
      <c r="U511">
        <v>1</v>
      </c>
    </row>
    <row r="512" spans="1:21" x14ac:dyDescent="0.25">
      <c r="A512" t="s">
        <v>1510</v>
      </c>
      <c r="B512" t="s">
        <v>20</v>
      </c>
      <c r="C512" t="s">
        <v>1511</v>
      </c>
      <c r="D512" t="s">
        <v>856</v>
      </c>
      <c r="F512">
        <v>9.49</v>
      </c>
      <c r="H512" s="6">
        <f t="shared" si="16"/>
        <v>9.49</v>
      </c>
      <c r="I512" s="31">
        <f>VLOOKUP(A512,'Synthèse des ventes 2022'!$A$1:$C$535,3,FALSE)</f>
        <v>36</v>
      </c>
      <c r="J512">
        <v>14.24</v>
      </c>
      <c r="K512" s="6">
        <f t="shared" si="17"/>
        <v>14.234999999999999</v>
      </c>
      <c r="L512">
        <v>1.5005269000000001</v>
      </c>
      <c r="M512" s="6">
        <v>1.5</v>
      </c>
      <c r="O512">
        <v>17.09</v>
      </c>
      <c r="P512" s="6">
        <f t="shared" si="14"/>
        <v>17.081999999999997</v>
      </c>
      <c r="U512">
        <v>1</v>
      </c>
    </row>
    <row r="513" spans="1:21" x14ac:dyDescent="0.25">
      <c r="A513" t="s">
        <v>1512</v>
      </c>
      <c r="B513" t="s">
        <v>20</v>
      </c>
      <c r="C513" t="s">
        <v>1513</v>
      </c>
      <c r="D513" t="s">
        <v>856</v>
      </c>
      <c r="F513">
        <v>9.49</v>
      </c>
      <c r="H513" s="6">
        <f t="shared" si="16"/>
        <v>9.49</v>
      </c>
      <c r="I513" s="31">
        <f>VLOOKUP(A513,'Synthèse des ventes 2022'!$A$1:$C$535,3,FALSE)</f>
        <v>2</v>
      </c>
      <c r="J513">
        <v>14.24</v>
      </c>
      <c r="K513" s="6">
        <f t="shared" si="17"/>
        <v>14.234999999999999</v>
      </c>
      <c r="L513">
        <v>1.5005269000000001</v>
      </c>
      <c r="M513" s="6">
        <v>1.5</v>
      </c>
      <c r="O513">
        <v>17.09</v>
      </c>
      <c r="P513" s="6">
        <f t="shared" si="14"/>
        <v>17.081999999999997</v>
      </c>
      <c r="U513">
        <v>1</v>
      </c>
    </row>
    <row r="514" spans="1:21" x14ac:dyDescent="0.25">
      <c r="A514" t="s">
        <v>1524</v>
      </c>
      <c r="B514" t="s">
        <v>20</v>
      </c>
      <c r="C514" t="s">
        <v>1525</v>
      </c>
      <c r="D514" t="s">
        <v>856</v>
      </c>
      <c r="F514">
        <v>0</v>
      </c>
      <c r="H514" s="6">
        <f t="shared" si="16"/>
        <v>0</v>
      </c>
      <c r="I514" s="31">
        <f>VLOOKUP(A514,'Synthèse des ventes 2022'!$A$1:$C$535,3,FALSE)</f>
        <v>1</v>
      </c>
      <c r="J514">
        <v>36.869999999999997</v>
      </c>
      <c r="K514" s="6">
        <v>36.869999999999997</v>
      </c>
      <c r="L514">
        <v>0</v>
      </c>
      <c r="O514">
        <v>44.24</v>
      </c>
      <c r="P514" s="6">
        <f t="shared" si="14"/>
        <v>44.243999999999993</v>
      </c>
      <c r="U514">
        <v>1</v>
      </c>
    </row>
    <row r="515" spans="1:21" x14ac:dyDescent="0.25">
      <c r="A515" t="s">
        <v>1526</v>
      </c>
      <c r="B515" t="s">
        <v>20</v>
      </c>
      <c r="C515" t="s">
        <v>1527</v>
      </c>
      <c r="D515" t="s">
        <v>856</v>
      </c>
      <c r="F515">
        <v>10.97</v>
      </c>
      <c r="H515" s="6">
        <f t="shared" si="16"/>
        <v>10.97</v>
      </c>
      <c r="I515" s="31">
        <f>VLOOKUP(A515,'Synthèse des ventes 2022'!$A$1:$C$535,3,FALSE)</f>
        <v>16</v>
      </c>
      <c r="J515">
        <v>16.46</v>
      </c>
      <c r="K515" s="6">
        <f t="shared" si="17"/>
        <v>16.455000000000002</v>
      </c>
      <c r="L515">
        <v>1.5004557999999999</v>
      </c>
      <c r="M515" s="6">
        <v>1.5</v>
      </c>
      <c r="O515">
        <v>19.75</v>
      </c>
      <c r="P515" s="6">
        <f t="shared" ref="P515:P578" si="18">IF(K515="","",K515*1.2)</f>
        <v>19.746000000000002</v>
      </c>
      <c r="U515">
        <v>1</v>
      </c>
    </row>
    <row r="516" spans="1:21" x14ac:dyDescent="0.25">
      <c r="A516" t="s">
        <v>1528</v>
      </c>
      <c r="B516" t="s">
        <v>20</v>
      </c>
      <c r="C516" t="s">
        <v>1529</v>
      </c>
      <c r="D516" t="s">
        <v>856</v>
      </c>
      <c r="F516">
        <v>9.49</v>
      </c>
      <c r="H516" s="6">
        <f t="shared" si="16"/>
        <v>9.49</v>
      </c>
      <c r="I516" s="31">
        <f>VLOOKUP(A516,'Synthèse des ventes 2022'!$A$1:$C$535,3,FALSE)</f>
        <v>17</v>
      </c>
      <c r="J516">
        <v>14.24</v>
      </c>
      <c r="K516" s="6">
        <f t="shared" si="17"/>
        <v>14.234999999999999</v>
      </c>
      <c r="L516">
        <v>1.5005269000000001</v>
      </c>
      <c r="M516" s="6">
        <v>1.5</v>
      </c>
      <c r="O516">
        <v>17.09</v>
      </c>
      <c r="P516" s="6">
        <f t="shared" si="18"/>
        <v>17.081999999999997</v>
      </c>
      <c r="U516">
        <v>1</v>
      </c>
    </row>
    <row r="517" spans="1:21" x14ac:dyDescent="0.25">
      <c r="A517" t="s">
        <v>1564</v>
      </c>
      <c r="B517" t="s">
        <v>20</v>
      </c>
      <c r="C517" t="s">
        <v>1565</v>
      </c>
      <c r="D517" t="s">
        <v>856</v>
      </c>
      <c r="F517">
        <v>10.97</v>
      </c>
      <c r="H517" s="6">
        <f t="shared" si="16"/>
        <v>10.97</v>
      </c>
      <c r="I517" s="31">
        <f>VLOOKUP(A517,'Synthèse des ventes 2022'!$A$1:$C$535,3,FALSE)</f>
        <v>2</v>
      </c>
      <c r="J517">
        <v>16.46</v>
      </c>
      <c r="K517" s="6">
        <f t="shared" si="17"/>
        <v>16.455000000000002</v>
      </c>
      <c r="L517">
        <v>1.5004557999999999</v>
      </c>
      <c r="M517" s="6">
        <v>1.5</v>
      </c>
      <c r="O517">
        <v>19.75</v>
      </c>
      <c r="P517" s="6">
        <f t="shared" si="18"/>
        <v>19.746000000000002</v>
      </c>
      <c r="U517">
        <v>1</v>
      </c>
    </row>
    <row r="518" spans="1:21" x14ac:dyDescent="0.25">
      <c r="A518" t="s">
        <v>1575</v>
      </c>
      <c r="B518" t="s">
        <v>20</v>
      </c>
      <c r="C518" t="s">
        <v>1576</v>
      </c>
      <c r="D518" t="s">
        <v>856</v>
      </c>
      <c r="F518">
        <v>32.25</v>
      </c>
      <c r="H518" s="6">
        <f t="shared" si="16"/>
        <v>32.25</v>
      </c>
      <c r="I518" s="31">
        <f>VLOOKUP(A518,'Synthèse des ventes 2022'!$A$1:$C$535,3,FALSE)</f>
        <v>2</v>
      </c>
      <c r="J518">
        <v>64.5</v>
      </c>
      <c r="K518" s="6">
        <f t="shared" si="17"/>
        <v>64.5</v>
      </c>
      <c r="L518">
        <v>2</v>
      </c>
      <c r="M518" s="6">
        <v>2</v>
      </c>
      <c r="O518">
        <v>77.400000000000006</v>
      </c>
      <c r="P518" s="6">
        <f t="shared" si="18"/>
        <v>77.399999999999991</v>
      </c>
      <c r="U518">
        <v>1</v>
      </c>
    </row>
    <row r="519" spans="1:21" x14ac:dyDescent="0.25">
      <c r="A519" t="s">
        <v>1577</v>
      </c>
      <c r="B519" t="s">
        <v>20</v>
      </c>
      <c r="C519" t="s">
        <v>1578</v>
      </c>
      <c r="D519" t="s">
        <v>856</v>
      </c>
      <c r="F519">
        <v>32.25</v>
      </c>
      <c r="H519" s="6">
        <f t="shared" si="16"/>
        <v>32.25</v>
      </c>
      <c r="I519" s="31">
        <f>VLOOKUP(A519,'Synthèse des ventes 2022'!$A$1:$C$535,3,FALSE)</f>
        <v>1</v>
      </c>
      <c r="J519">
        <v>64.5</v>
      </c>
      <c r="K519" s="6">
        <f t="shared" si="17"/>
        <v>64.5</v>
      </c>
      <c r="L519">
        <v>2</v>
      </c>
      <c r="M519" s="6">
        <v>2</v>
      </c>
      <c r="O519">
        <v>77.400000000000006</v>
      </c>
      <c r="P519" s="6">
        <f t="shared" si="18"/>
        <v>77.399999999999991</v>
      </c>
      <c r="U519">
        <v>1</v>
      </c>
    </row>
    <row r="520" spans="1:21" x14ac:dyDescent="0.25">
      <c r="A520" t="s">
        <v>1579</v>
      </c>
      <c r="B520" t="s">
        <v>20</v>
      </c>
      <c r="C520" t="s">
        <v>1580</v>
      </c>
      <c r="D520" t="s">
        <v>856</v>
      </c>
      <c r="F520">
        <v>10.97</v>
      </c>
      <c r="H520" s="6">
        <f t="shared" si="16"/>
        <v>10.97</v>
      </c>
      <c r="I520" s="31">
        <f>VLOOKUP(A520,'Synthèse des ventes 2022'!$A$1:$C$535,3,FALSE)</f>
        <v>10</v>
      </c>
      <c r="J520">
        <v>16.46</v>
      </c>
      <c r="K520" s="6">
        <f t="shared" si="17"/>
        <v>16.455000000000002</v>
      </c>
      <c r="L520">
        <v>1.5004557999999999</v>
      </c>
      <c r="M520" s="6">
        <v>1.5</v>
      </c>
      <c r="O520">
        <v>19.75</v>
      </c>
      <c r="P520" s="6">
        <f t="shared" si="18"/>
        <v>19.746000000000002</v>
      </c>
      <c r="U520">
        <v>1</v>
      </c>
    </row>
    <row r="521" spans="1:21" x14ac:dyDescent="0.25">
      <c r="A521" t="s">
        <v>1581</v>
      </c>
      <c r="B521" t="s">
        <v>20</v>
      </c>
      <c r="C521" t="s">
        <v>1582</v>
      </c>
      <c r="D521" t="s">
        <v>856</v>
      </c>
      <c r="F521">
        <v>10.97</v>
      </c>
      <c r="H521" s="6">
        <f t="shared" si="16"/>
        <v>10.97</v>
      </c>
      <c r="I521" s="31">
        <f>VLOOKUP(A521,'Synthèse des ventes 2022'!$A$1:$C$535,3,FALSE)</f>
        <v>3</v>
      </c>
      <c r="J521">
        <v>16.46</v>
      </c>
      <c r="K521" s="6">
        <f t="shared" si="17"/>
        <v>16.455000000000002</v>
      </c>
      <c r="L521">
        <v>1.5004557999999999</v>
      </c>
      <c r="M521" s="6">
        <v>1.5</v>
      </c>
      <c r="O521">
        <v>19.75</v>
      </c>
      <c r="P521" s="6">
        <f t="shared" si="18"/>
        <v>19.746000000000002</v>
      </c>
      <c r="U521">
        <v>1</v>
      </c>
    </row>
    <row r="522" spans="1:21" x14ac:dyDescent="0.25">
      <c r="A522" t="s">
        <v>1613</v>
      </c>
      <c r="B522" t="s">
        <v>20</v>
      </c>
      <c r="C522" t="s">
        <v>1614</v>
      </c>
      <c r="D522" t="s">
        <v>856</v>
      </c>
      <c r="F522">
        <v>10.97</v>
      </c>
      <c r="H522" s="6">
        <f t="shared" si="16"/>
        <v>10.97</v>
      </c>
      <c r="I522" s="31">
        <f>VLOOKUP(A522,'Synthèse des ventes 2022'!$A$1:$C$535,3,FALSE)</f>
        <v>10</v>
      </c>
      <c r="J522">
        <v>16.46</v>
      </c>
      <c r="K522" s="6">
        <f t="shared" si="17"/>
        <v>16.455000000000002</v>
      </c>
      <c r="L522">
        <v>1.5004557999999999</v>
      </c>
      <c r="M522" s="6">
        <v>1.5</v>
      </c>
      <c r="O522">
        <v>19.75</v>
      </c>
      <c r="P522" s="6">
        <f t="shared" si="18"/>
        <v>19.746000000000002</v>
      </c>
    </row>
    <row r="523" spans="1:21" x14ac:dyDescent="0.25">
      <c r="A523" t="s">
        <v>1651</v>
      </c>
      <c r="B523" t="s">
        <v>20</v>
      </c>
      <c r="C523" t="s">
        <v>1652</v>
      </c>
      <c r="D523" t="s">
        <v>856</v>
      </c>
      <c r="F523">
        <v>9.49</v>
      </c>
      <c r="H523" s="6">
        <f t="shared" si="16"/>
        <v>9.49</v>
      </c>
      <c r="I523" s="31">
        <f>VLOOKUP(A523,'Synthèse des ventes 2022'!$A$1:$C$535,3,FALSE)</f>
        <v>4</v>
      </c>
      <c r="J523">
        <v>14.24</v>
      </c>
      <c r="K523" s="6">
        <f t="shared" si="17"/>
        <v>14.234999999999999</v>
      </c>
      <c r="L523">
        <v>1.5005269000000001</v>
      </c>
      <c r="M523" s="6">
        <v>1.5</v>
      </c>
      <c r="O523">
        <v>17.088000000000001</v>
      </c>
      <c r="P523" s="6">
        <f t="shared" si="18"/>
        <v>17.081999999999997</v>
      </c>
      <c r="U523">
        <v>1</v>
      </c>
    </row>
    <row r="524" spans="1:21" x14ac:dyDescent="0.25">
      <c r="A524" t="s">
        <v>1690</v>
      </c>
      <c r="B524" t="s">
        <v>20</v>
      </c>
      <c r="C524" t="s">
        <v>1691</v>
      </c>
      <c r="D524" t="s">
        <v>856</v>
      </c>
      <c r="F524">
        <v>32.25</v>
      </c>
      <c r="H524" s="6">
        <f t="shared" si="16"/>
        <v>32.25</v>
      </c>
      <c r="I524" s="31">
        <f>VLOOKUP(A524,'Synthèse des ventes 2022'!$A$1:$C$535,3,FALSE)</f>
        <v>6</v>
      </c>
      <c r="J524">
        <v>64.5</v>
      </c>
      <c r="K524" s="6">
        <f t="shared" si="17"/>
        <v>64.5</v>
      </c>
      <c r="L524">
        <v>2</v>
      </c>
      <c r="M524" s="6">
        <v>2</v>
      </c>
      <c r="O524">
        <v>77.400000000000006</v>
      </c>
      <c r="P524" s="6">
        <f t="shared" si="18"/>
        <v>77.399999999999991</v>
      </c>
      <c r="U524">
        <v>1</v>
      </c>
    </row>
    <row r="525" spans="1:21" x14ac:dyDescent="0.25">
      <c r="A525" t="s">
        <v>1702</v>
      </c>
      <c r="B525" t="s">
        <v>20</v>
      </c>
      <c r="C525" t="s">
        <v>1703</v>
      </c>
      <c r="D525" t="s">
        <v>856</v>
      </c>
      <c r="F525">
        <v>32.25</v>
      </c>
      <c r="H525" s="6">
        <f t="shared" si="16"/>
        <v>32.25</v>
      </c>
      <c r="I525" s="31">
        <f>VLOOKUP(A525,'Synthèse des ventes 2022'!$A$1:$C$535,3,FALSE)</f>
        <v>1</v>
      </c>
      <c r="J525">
        <v>64.5</v>
      </c>
      <c r="K525" s="6">
        <f t="shared" si="17"/>
        <v>64.5</v>
      </c>
      <c r="L525">
        <v>2</v>
      </c>
      <c r="M525" s="6">
        <v>2</v>
      </c>
      <c r="O525">
        <v>77.400000000000006</v>
      </c>
      <c r="P525" s="6">
        <f t="shared" si="18"/>
        <v>77.399999999999991</v>
      </c>
      <c r="U525">
        <v>1</v>
      </c>
    </row>
    <row r="526" spans="1:21" x14ac:dyDescent="0.25">
      <c r="A526" t="s">
        <v>1738</v>
      </c>
      <c r="B526" t="s">
        <v>20</v>
      </c>
      <c r="C526" t="s">
        <v>1739</v>
      </c>
      <c r="D526" t="s">
        <v>856</v>
      </c>
      <c r="F526">
        <v>32.25</v>
      </c>
      <c r="H526" s="6">
        <f t="shared" si="16"/>
        <v>32.25</v>
      </c>
      <c r="I526" s="31">
        <f>VLOOKUP(A526,'Synthèse des ventes 2022'!$A$1:$C$535,3,FALSE)</f>
        <v>5</v>
      </c>
      <c r="J526">
        <v>64.5</v>
      </c>
      <c r="K526" s="6">
        <f t="shared" si="17"/>
        <v>64.5</v>
      </c>
      <c r="L526">
        <v>2</v>
      </c>
      <c r="M526" s="6">
        <v>2</v>
      </c>
      <c r="O526">
        <v>77.400000000000006</v>
      </c>
      <c r="P526" s="6">
        <f t="shared" si="18"/>
        <v>77.399999999999991</v>
      </c>
      <c r="U526">
        <v>1</v>
      </c>
    </row>
    <row r="527" spans="1:21" x14ac:dyDescent="0.25">
      <c r="A527" t="s">
        <v>1740</v>
      </c>
      <c r="B527" t="s">
        <v>20</v>
      </c>
      <c r="C527" t="s">
        <v>1741</v>
      </c>
      <c r="D527" t="s">
        <v>856</v>
      </c>
      <c r="F527">
        <v>9.49</v>
      </c>
      <c r="H527" s="6">
        <f t="shared" si="16"/>
        <v>9.49</v>
      </c>
      <c r="I527" s="31">
        <f>VLOOKUP(A527,'Synthèse des ventes 2022'!$A$1:$C$535,3,FALSE)</f>
        <v>21</v>
      </c>
      <c r="J527">
        <v>14.24</v>
      </c>
      <c r="K527" s="6">
        <f t="shared" si="17"/>
        <v>14.234999999999999</v>
      </c>
      <c r="L527">
        <v>1.5005269000000001</v>
      </c>
      <c r="M527" s="6">
        <v>1.5</v>
      </c>
      <c r="O527">
        <v>17.088000000000001</v>
      </c>
      <c r="P527" s="6">
        <f t="shared" si="18"/>
        <v>17.081999999999997</v>
      </c>
      <c r="U527">
        <v>1</v>
      </c>
    </row>
    <row r="528" spans="1:21" x14ac:dyDescent="0.25">
      <c r="A528" t="s">
        <v>1818</v>
      </c>
      <c r="B528" t="s">
        <v>20</v>
      </c>
      <c r="C528" t="s">
        <v>1819</v>
      </c>
      <c r="D528" t="s">
        <v>856</v>
      </c>
      <c r="F528">
        <v>35.5</v>
      </c>
      <c r="H528" s="6">
        <f t="shared" si="16"/>
        <v>35.5</v>
      </c>
      <c r="I528" s="31">
        <f>VLOOKUP(A528,'Synthèse des ventes 2022'!$A$1:$C$535,3,FALSE)</f>
        <v>1</v>
      </c>
      <c r="J528">
        <v>47.22</v>
      </c>
      <c r="K528" s="6">
        <f t="shared" si="17"/>
        <v>47.215000000000003</v>
      </c>
      <c r="L528">
        <v>1.3301407999999999</v>
      </c>
      <c r="M528" s="6">
        <v>1.33</v>
      </c>
      <c r="O528">
        <v>56.664000000000001</v>
      </c>
      <c r="P528" s="6">
        <f t="shared" si="18"/>
        <v>56.658000000000001</v>
      </c>
    </row>
    <row r="529" spans="1:21" x14ac:dyDescent="0.25">
      <c r="A529" t="s">
        <v>1820</v>
      </c>
      <c r="B529" t="s">
        <v>20</v>
      </c>
      <c r="C529" t="s">
        <v>1821</v>
      </c>
      <c r="D529" t="s">
        <v>856</v>
      </c>
      <c r="F529">
        <v>35.5</v>
      </c>
      <c r="H529" s="6">
        <f t="shared" si="16"/>
        <v>35.5</v>
      </c>
      <c r="I529" s="31">
        <f>VLOOKUP(A529,'Synthèse des ventes 2022'!$A$1:$C$535,3,FALSE)</f>
        <v>2</v>
      </c>
      <c r="J529">
        <v>47.22</v>
      </c>
      <c r="K529" s="6">
        <f t="shared" si="17"/>
        <v>47.215000000000003</v>
      </c>
      <c r="L529">
        <v>1.3301407999999999</v>
      </c>
      <c r="M529" s="6">
        <v>1.33</v>
      </c>
      <c r="O529">
        <v>56.664000000000001</v>
      </c>
      <c r="P529" s="6">
        <f t="shared" si="18"/>
        <v>56.658000000000001</v>
      </c>
    </row>
    <row r="530" spans="1:21" x14ac:dyDescent="0.25">
      <c r="A530" t="s">
        <v>1822</v>
      </c>
      <c r="B530" t="s">
        <v>20</v>
      </c>
      <c r="C530" t="s">
        <v>1823</v>
      </c>
      <c r="D530" t="s">
        <v>856</v>
      </c>
      <c r="F530">
        <v>35.5</v>
      </c>
      <c r="H530" s="6">
        <f t="shared" si="16"/>
        <v>35.5</v>
      </c>
      <c r="I530" s="31">
        <f>VLOOKUP(A530,'Synthèse des ventes 2022'!$A$1:$C$535,3,FALSE)</f>
        <v>5</v>
      </c>
      <c r="J530">
        <v>47.22</v>
      </c>
      <c r="K530" s="6">
        <f t="shared" si="17"/>
        <v>47.215000000000003</v>
      </c>
      <c r="L530">
        <v>1.3301407999999999</v>
      </c>
      <c r="M530" s="6">
        <v>1.33</v>
      </c>
      <c r="O530">
        <v>56.664000000000001</v>
      </c>
      <c r="P530" s="6">
        <f t="shared" si="18"/>
        <v>56.658000000000001</v>
      </c>
    </row>
    <row r="531" spans="1:21" x14ac:dyDescent="0.25">
      <c r="A531" t="s">
        <v>1824</v>
      </c>
      <c r="B531" t="s">
        <v>20</v>
      </c>
      <c r="C531" t="s">
        <v>1825</v>
      </c>
      <c r="D531" t="s">
        <v>856</v>
      </c>
      <c r="F531">
        <v>35.5</v>
      </c>
      <c r="H531" s="6">
        <f t="shared" si="16"/>
        <v>35.5</v>
      </c>
      <c r="I531" s="31">
        <f>VLOOKUP(A531,'Synthèse des ventes 2022'!$A$1:$C$535,3,FALSE)</f>
        <v>2</v>
      </c>
      <c r="J531">
        <v>47.22</v>
      </c>
      <c r="K531" s="6">
        <f t="shared" si="17"/>
        <v>47.215000000000003</v>
      </c>
      <c r="L531">
        <v>1.3301407999999999</v>
      </c>
      <c r="M531" s="6">
        <v>1.33</v>
      </c>
      <c r="O531">
        <v>56.664000000000001</v>
      </c>
      <c r="P531" s="6">
        <f t="shared" si="18"/>
        <v>56.658000000000001</v>
      </c>
    </row>
    <row r="532" spans="1:21" x14ac:dyDescent="0.25">
      <c r="A532" t="s">
        <v>1826</v>
      </c>
      <c r="B532" t="s">
        <v>20</v>
      </c>
      <c r="C532" t="s">
        <v>1827</v>
      </c>
      <c r="D532" t="s">
        <v>856</v>
      </c>
      <c r="F532">
        <v>35.5</v>
      </c>
      <c r="H532" s="6">
        <f t="shared" si="16"/>
        <v>35.5</v>
      </c>
      <c r="I532" s="31" t="e">
        <f>VLOOKUP(A532,'Synthèse des ventes 2022'!$A$1:$C$535,3,FALSE)</f>
        <v>#N/A</v>
      </c>
      <c r="J532">
        <v>47.22</v>
      </c>
      <c r="K532" s="6">
        <f t="shared" si="17"/>
        <v>47.215000000000003</v>
      </c>
      <c r="L532">
        <v>1.3301407999999999</v>
      </c>
      <c r="M532" s="6">
        <v>1.33</v>
      </c>
      <c r="O532">
        <v>56.664000000000001</v>
      </c>
      <c r="P532" s="6">
        <f t="shared" si="18"/>
        <v>56.658000000000001</v>
      </c>
    </row>
    <row r="533" spans="1:21" x14ac:dyDescent="0.25">
      <c r="A533" t="s">
        <v>1828</v>
      </c>
      <c r="B533" t="s">
        <v>20</v>
      </c>
      <c r="C533" t="s">
        <v>1829</v>
      </c>
      <c r="D533" t="s">
        <v>856</v>
      </c>
      <c r="F533">
        <v>35.5</v>
      </c>
      <c r="H533" s="6">
        <f t="shared" si="16"/>
        <v>35.5</v>
      </c>
      <c r="I533" s="31" t="e">
        <f>VLOOKUP(A533,'Synthèse des ventes 2022'!$A$1:$C$535,3,FALSE)</f>
        <v>#N/A</v>
      </c>
      <c r="J533">
        <v>47.22</v>
      </c>
      <c r="K533" s="6">
        <f t="shared" si="17"/>
        <v>47.215000000000003</v>
      </c>
      <c r="L533">
        <v>1.3301407999999999</v>
      </c>
      <c r="M533" s="6">
        <v>1.33</v>
      </c>
      <c r="O533">
        <v>56.664000000000001</v>
      </c>
      <c r="P533" s="6">
        <f t="shared" si="18"/>
        <v>56.658000000000001</v>
      </c>
    </row>
    <row r="534" spans="1:21" x14ac:dyDescent="0.25">
      <c r="A534" t="s">
        <v>1830</v>
      </c>
      <c r="B534" t="s">
        <v>20</v>
      </c>
      <c r="C534" t="s">
        <v>1831</v>
      </c>
      <c r="D534" t="s">
        <v>856</v>
      </c>
      <c r="F534">
        <v>9.49</v>
      </c>
      <c r="H534" s="6">
        <f t="shared" si="16"/>
        <v>9.49</v>
      </c>
      <c r="I534" s="31">
        <f>VLOOKUP(A534,'Synthèse des ventes 2022'!$A$1:$C$535,3,FALSE)</f>
        <v>5</v>
      </c>
      <c r="J534">
        <v>14.24</v>
      </c>
      <c r="K534" s="6">
        <f t="shared" si="17"/>
        <v>14.234999999999999</v>
      </c>
      <c r="L534">
        <v>1.5005269000000001</v>
      </c>
      <c r="M534" s="6">
        <v>1.5</v>
      </c>
      <c r="O534">
        <v>17.088000000000001</v>
      </c>
      <c r="P534" s="6">
        <f t="shared" si="18"/>
        <v>17.081999999999997</v>
      </c>
      <c r="U534">
        <v>1</v>
      </c>
    </row>
    <row r="535" spans="1:21" x14ac:dyDescent="0.25">
      <c r="A535" t="s">
        <v>1832</v>
      </c>
      <c r="B535" t="s">
        <v>20</v>
      </c>
      <c r="C535" t="s">
        <v>1833</v>
      </c>
      <c r="D535" t="s">
        <v>856</v>
      </c>
      <c r="F535">
        <v>45.73</v>
      </c>
      <c r="H535" s="6">
        <f t="shared" si="16"/>
        <v>45.73</v>
      </c>
      <c r="I535" s="31">
        <f>VLOOKUP(A535,'Synthèse des ventes 2022'!$A$1:$C$535,3,FALSE)</f>
        <v>2</v>
      </c>
      <c r="J535">
        <v>60.82</v>
      </c>
      <c r="K535" s="6">
        <f t="shared" si="17"/>
        <v>60.820900000000002</v>
      </c>
      <c r="L535">
        <v>1.3299802999999999</v>
      </c>
      <c r="M535" s="6">
        <v>1.33</v>
      </c>
      <c r="O535">
        <v>72.983999999999995</v>
      </c>
      <c r="P535" s="6">
        <f t="shared" si="18"/>
        <v>72.985079999999996</v>
      </c>
    </row>
    <row r="536" spans="1:21" x14ac:dyDescent="0.25">
      <c r="A536" t="s">
        <v>1834</v>
      </c>
      <c r="B536" t="s">
        <v>20</v>
      </c>
      <c r="C536" t="s">
        <v>1835</v>
      </c>
      <c r="D536" t="s">
        <v>856</v>
      </c>
      <c r="F536">
        <v>45.73</v>
      </c>
      <c r="H536" s="6">
        <f t="shared" si="16"/>
        <v>45.73</v>
      </c>
      <c r="I536" s="31">
        <f>VLOOKUP(A536,'Synthèse des ventes 2022'!$A$1:$C$535,3,FALSE)</f>
        <v>3</v>
      </c>
      <c r="J536">
        <v>60.82</v>
      </c>
      <c r="K536" s="6">
        <f t="shared" si="17"/>
        <v>60.820900000000002</v>
      </c>
      <c r="L536">
        <v>1.3299802999999999</v>
      </c>
      <c r="M536" s="6">
        <v>1.33</v>
      </c>
      <c r="O536">
        <v>72.983999999999995</v>
      </c>
      <c r="P536" s="6">
        <f t="shared" si="18"/>
        <v>72.985079999999996</v>
      </c>
    </row>
    <row r="537" spans="1:21" x14ac:dyDescent="0.25">
      <c r="A537" t="s">
        <v>1836</v>
      </c>
      <c r="B537" t="s">
        <v>20</v>
      </c>
      <c r="C537" t="s">
        <v>1837</v>
      </c>
      <c r="D537" t="s">
        <v>856</v>
      </c>
      <c r="F537">
        <v>45.73</v>
      </c>
      <c r="H537" s="6">
        <f t="shared" si="16"/>
        <v>45.73</v>
      </c>
      <c r="I537" s="31">
        <f>VLOOKUP(A537,'Synthèse des ventes 2022'!$A$1:$C$535,3,FALSE)</f>
        <v>3</v>
      </c>
      <c r="J537">
        <v>60.82</v>
      </c>
      <c r="K537" s="6">
        <f t="shared" si="17"/>
        <v>60.820900000000002</v>
      </c>
      <c r="L537">
        <v>1.3299802999999999</v>
      </c>
      <c r="M537" s="6">
        <v>1.33</v>
      </c>
      <c r="O537">
        <v>72.983999999999995</v>
      </c>
      <c r="P537" s="6">
        <f t="shared" si="18"/>
        <v>72.985079999999996</v>
      </c>
    </row>
    <row r="538" spans="1:21" x14ac:dyDescent="0.25">
      <c r="A538" t="s">
        <v>1838</v>
      </c>
      <c r="B538" t="s">
        <v>20</v>
      </c>
      <c r="C538" t="s">
        <v>1839</v>
      </c>
      <c r="D538" t="s">
        <v>856</v>
      </c>
      <c r="F538">
        <v>45.73</v>
      </c>
      <c r="H538" s="6">
        <f t="shared" si="16"/>
        <v>45.73</v>
      </c>
      <c r="I538" s="31">
        <f>VLOOKUP(A538,'Synthèse des ventes 2022'!$A$1:$C$535,3,FALSE)</f>
        <v>1</v>
      </c>
      <c r="J538">
        <v>60.82</v>
      </c>
      <c r="K538" s="6">
        <f t="shared" si="17"/>
        <v>60.820900000000002</v>
      </c>
      <c r="L538">
        <v>1.3299802999999999</v>
      </c>
      <c r="M538" s="6">
        <v>1.33</v>
      </c>
      <c r="O538">
        <v>72.983999999999995</v>
      </c>
      <c r="P538" s="6">
        <f t="shared" si="18"/>
        <v>72.985079999999996</v>
      </c>
    </row>
    <row r="539" spans="1:21" x14ac:dyDescent="0.25">
      <c r="A539" t="s">
        <v>1840</v>
      </c>
      <c r="B539" t="s">
        <v>20</v>
      </c>
      <c r="C539" t="s">
        <v>1841</v>
      </c>
      <c r="D539" t="s">
        <v>856</v>
      </c>
      <c r="F539">
        <v>45.73</v>
      </c>
      <c r="H539" s="6">
        <f t="shared" si="16"/>
        <v>45.73</v>
      </c>
      <c r="I539" s="31" t="e">
        <f>VLOOKUP(A539,'Synthèse des ventes 2022'!$A$1:$C$535,3,FALSE)</f>
        <v>#N/A</v>
      </c>
      <c r="J539">
        <v>60.82</v>
      </c>
      <c r="K539" s="6">
        <f t="shared" si="17"/>
        <v>60.820900000000002</v>
      </c>
      <c r="L539">
        <v>1.3299802999999999</v>
      </c>
      <c r="M539" s="6">
        <v>1.33</v>
      </c>
      <c r="O539">
        <v>72.983999999999995</v>
      </c>
      <c r="P539" s="6">
        <f t="shared" si="18"/>
        <v>72.985079999999996</v>
      </c>
    </row>
    <row r="540" spans="1:21" x14ac:dyDescent="0.25">
      <c r="A540" t="s">
        <v>1842</v>
      </c>
      <c r="B540" t="s">
        <v>20</v>
      </c>
      <c r="C540" t="s">
        <v>1843</v>
      </c>
      <c r="D540" t="s">
        <v>856</v>
      </c>
      <c r="F540">
        <v>45.73</v>
      </c>
      <c r="H540" s="6">
        <f t="shared" si="16"/>
        <v>45.73</v>
      </c>
      <c r="I540" s="31" t="e">
        <f>VLOOKUP(A540,'Synthèse des ventes 2022'!$A$1:$C$535,3,FALSE)</f>
        <v>#N/A</v>
      </c>
      <c r="J540">
        <v>60.82</v>
      </c>
      <c r="K540" s="6">
        <f t="shared" si="17"/>
        <v>60.820900000000002</v>
      </c>
      <c r="L540">
        <v>1.3299802999999999</v>
      </c>
      <c r="M540" s="6">
        <v>1.33</v>
      </c>
      <c r="O540">
        <v>72.983999999999995</v>
      </c>
      <c r="P540" s="6">
        <f t="shared" si="18"/>
        <v>72.985079999999996</v>
      </c>
    </row>
    <row r="541" spans="1:21" x14ac:dyDescent="0.25">
      <c r="A541" t="s">
        <v>1844</v>
      </c>
      <c r="B541" t="s">
        <v>20</v>
      </c>
      <c r="C541" t="s">
        <v>1845</v>
      </c>
      <c r="D541" t="s">
        <v>856</v>
      </c>
      <c r="F541">
        <v>45.73</v>
      </c>
      <c r="H541" s="6">
        <f t="shared" si="16"/>
        <v>45.73</v>
      </c>
      <c r="I541" s="31">
        <f>VLOOKUP(A541,'Synthèse des ventes 2022'!$A$1:$C$535,3,FALSE)</f>
        <v>1</v>
      </c>
      <c r="J541">
        <v>60.82</v>
      </c>
      <c r="K541" s="6">
        <f t="shared" si="17"/>
        <v>60.820900000000002</v>
      </c>
      <c r="L541">
        <v>1.3299802999999999</v>
      </c>
      <c r="M541" s="6">
        <v>1.33</v>
      </c>
      <c r="O541">
        <v>72.983999999999995</v>
      </c>
      <c r="P541" s="6">
        <f t="shared" si="18"/>
        <v>72.985079999999996</v>
      </c>
    </row>
    <row r="542" spans="1:21" x14ac:dyDescent="0.25">
      <c r="A542" t="s">
        <v>1846</v>
      </c>
      <c r="B542" t="s">
        <v>20</v>
      </c>
      <c r="C542" t="s">
        <v>1847</v>
      </c>
      <c r="D542" t="s">
        <v>856</v>
      </c>
      <c r="F542">
        <v>45.73</v>
      </c>
      <c r="H542" s="6">
        <f t="shared" si="16"/>
        <v>45.73</v>
      </c>
      <c r="I542" s="31">
        <f>VLOOKUP(A542,'Synthèse des ventes 2022'!$A$1:$C$535,3,FALSE)</f>
        <v>1</v>
      </c>
      <c r="J542">
        <v>60.82</v>
      </c>
      <c r="K542" s="6">
        <f t="shared" si="17"/>
        <v>60.820900000000002</v>
      </c>
      <c r="L542">
        <v>1.3299802999999999</v>
      </c>
      <c r="M542" s="6">
        <v>1.33</v>
      </c>
      <c r="O542">
        <v>72.983999999999995</v>
      </c>
      <c r="P542" s="6">
        <f t="shared" si="18"/>
        <v>72.985079999999996</v>
      </c>
    </row>
    <row r="543" spans="1:21" x14ac:dyDescent="0.25">
      <c r="A543" t="s">
        <v>1848</v>
      </c>
      <c r="B543" t="s">
        <v>20</v>
      </c>
      <c r="C543" t="s">
        <v>1849</v>
      </c>
      <c r="D543" t="s">
        <v>856</v>
      </c>
      <c r="F543">
        <v>45.73</v>
      </c>
      <c r="H543" s="6">
        <f t="shared" ref="H543:H566" si="19">F543</f>
        <v>45.73</v>
      </c>
      <c r="I543" s="31" t="e">
        <f>VLOOKUP(A543,'Synthèse des ventes 2022'!$A$1:$C$535,3,FALSE)</f>
        <v>#N/A</v>
      </c>
      <c r="J543">
        <v>60.82</v>
      </c>
      <c r="K543" s="6">
        <f t="shared" si="17"/>
        <v>60.820900000000002</v>
      </c>
      <c r="L543">
        <v>1.3299802999999999</v>
      </c>
      <c r="M543" s="6">
        <v>1.33</v>
      </c>
      <c r="O543">
        <v>72.983999999999995</v>
      </c>
      <c r="P543" s="6">
        <f t="shared" si="18"/>
        <v>72.985079999999996</v>
      </c>
    </row>
    <row r="544" spans="1:21" x14ac:dyDescent="0.25">
      <c r="A544" t="s">
        <v>1850</v>
      </c>
      <c r="B544" t="s">
        <v>20</v>
      </c>
      <c r="C544" t="s">
        <v>1851</v>
      </c>
      <c r="D544" t="s">
        <v>856</v>
      </c>
      <c r="F544">
        <v>45.73</v>
      </c>
      <c r="H544" s="6">
        <f t="shared" si="19"/>
        <v>45.73</v>
      </c>
      <c r="I544" s="31">
        <f>VLOOKUP(A544,'Synthèse des ventes 2022'!$A$1:$C$535,3,FALSE)</f>
        <v>2</v>
      </c>
      <c r="J544">
        <v>60.82</v>
      </c>
      <c r="K544" s="6">
        <f t="shared" si="17"/>
        <v>60.820900000000002</v>
      </c>
      <c r="L544">
        <v>1.3299802999999999</v>
      </c>
      <c r="M544" s="6">
        <v>1.33</v>
      </c>
      <c r="O544">
        <v>72.983999999999995</v>
      </c>
      <c r="P544" s="6">
        <f t="shared" si="18"/>
        <v>72.985079999999996</v>
      </c>
    </row>
    <row r="545" spans="1:21" x14ac:dyDescent="0.25">
      <c r="A545" t="s">
        <v>1852</v>
      </c>
      <c r="B545" t="s">
        <v>20</v>
      </c>
      <c r="C545" t="s">
        <v>1853</v>
      </c>
      <c r="D545" t="s">
        <v>856</v>
      </c>
      <c r="F545">
        <v>45.73</v>
      </c>
      <c r="H545" s="6">
        <f t="shared" si="19"/>
        <v>45.73</v>
      </c>
      <c r="I545" s="31" t="e">
        <f>VLOOKUP(A545,'Synthèse des ventes 2022'!$A$1:$C$535,3,FALSE)</f>
        <v>#N/A</v>
      </c>
      <c r="J545">
        <v>60.82</v>
      </c>
      <c r="K545" s="6">
        <f t="shared" si="17"/>
        <v>60.820900000000002</v>
      </c>
      <c r="L545">
        <v>1.3299802999999999</v>
      </c>
      <c r="M545" s="6">
        <v>1.33</v>
      </c>
      <c r="O545">
        <v>72.983999999999995</v>
      </c>
      <c r="P545" s="6">
        <f t="shared" si="18"/>
        <v>72.985079999999996</v>
      </c>
    </row>
    <row r="546" spans="1:21" x14ac:dyDescent="0.25">
      <c r="A546" t="s">
        <v>1854</v>
      </c>
      <c r="B546" t="s">
        <v>20</v>
      </c>
      <c r="C546" t="s">
        <v>1855</v>
      </c>
      <c r="D546" t="s">
        <v>856</v>
      </c>
      <c r="F546">
        <v>45.73</v>
      </c>
      <c r="H546" s="6">
        <f t="shared" si="19"/>
        <v>45.73</v>
      </c>
      <c r="I546" s="31" t="e">
        <f>VLOOKUP(A546,'Synthèse des ventes 2022'!$A$1:$C$535,3,FALSE)</f>
        <v>#N/A</v>
      </c>
      <c r="J546">
        <v>60.82</v>
      </c>
      <c r="K546" s="6">
        <f t="shared" si="17"/>
        <v>60.820900000000002</v>
      </c>
      <c r="L546">
        <v>1.3299802999999999</v>
      </c>
      <c r="M546" s="6">
        <v>1.33</v>
      </c>
      <c r="O546">
        <v>72.983999999999995</v>
      </c>
      <c r="P546" s="6">
        <f t="shared" si="18"/>
        <v>72.985079999999996</v>
      </c>
    </row>
    <row r="547" spans="1:21" x14ac:dyDescent="0.25">
      <c r="A547" t="s">
        <v>1856</v>
      </c>
      <c r="B547" t="s">
        <v>20</v>
      </c>
      <c r="C547" t="s">
        <v>1857</v>
      </c>
      <c r="D547" t="s">
        <v>856</v>
      </c>
      <c r="F547">
        <v>45.73</v>
      </c>
      <c r="H547" s="6">
        <f t="shared" si="19"/>
        <v>45.73</v>
      </c>
      <c r="I547" s="31" t="e">
        <f>VLOOKUP(A547,'Synthèse des ventes 2022'!$A$1:$C$535,3,FALSE)</f>
        <v>#N/A</v>
      </c>
      <c r="J547">
        <v>60.82</v>
      </c>
      <c r="K547" s="6">
        <f t="shared" si="17"/>
        <v>60.820900000000002</v>
      </c>
      <c r="L547">
        <v>1.3299802999999999</v>
      </c>
      <c r="M547" s="6">
        <v>1.33</v>
      </c>
      <c r="O547">
        <v>72.983999999999995</v>
      </c>
      <c r="P547" s="6">
        <f t="shared" si="18"/>
        <v>72.985079999999996</v>
      </c>
    </row>
    <row r="548" spans="1:21" x14ac:dyDescent="0.25">
      <c r="A548" t="s">
        <v>1858</v>
      </c>
      <c r="B548" t="s">
        <v>20</v>
      </c>
      <c r="C548" t="s">
        <v>1859</v>
      </c>
      <c r="D548" t="s">
        <v>856</v>
      </c>
      <c r="F548">
        <v>24.58</v>
      </c>
      <c r="H548" s="6">
        <f t="shared" si="19"/>
        <v>24.58</v>
      </c>
      <c r="I548" s="31" t="e">
        <f>VLOOKUP(A548,'Synthèse des ventes 2022'!$A$1:$C$535,3,FALSE)</f>
        <v>#N/A</v>
      </c>
      <c r="J548">
        <v>36.869999999999997</v>
      </c>
      <c r="K548" s="6">
        <f t="shared" si="17"/>
        <v>36.869999999999997</v>
      </c>
      <c r="L548">
        <v>1.5</v>
      </c>
      <c r="M548" s="6">
        <v>1.5</v>
      </c>
      <c r="O548">
        <v>44.244</v>
      </c>
      <c r="P548" s="6">
        <f t="shared" si="18"/>
        <v>44.243999999999993</v>
      </c>
    </row>
    <row r="549" spans="1:21" x14ac:dyDescent="0.25">
      <c r="A549" t="s">
        <v>1860</v>
      </c>
      <c r="B549" t="s">
        <v>20</v>
      </c>
      <c r="C549" t="s">
        <v>1861</v>
      </c>
      <c r="D549" t="s">
        <v>856</v>
      </c>
      <c r="F549">
        <v>24.58</v>
      </c>
      <c r="H549" s="6">
        <f t="shared" si="19"/>
        <v>24.58</v>
      </c>
      <c r="I549" s="31">
        <f>VLOOKUP(A549,'Synthèse des ventes 2022'!$A$1:$C$535,3,FALSE)</f>
        <v>1</v>
      </c>
      <c r="J549">
        <v>36.869999999999997</v>
      </c>
      <c r="K549" s="6">
        <f t="shared" si="17"/>
        <v>36.869999999999997</v>
      </c>
      <c r="L549">
        <v>1.5</v>
      </c>
      <c r="M549" s="6">
        <v>1.5</v>
      </c>
      <c r="O549">
        <v>44.244</v>
      </c>
      <c r="P549" s="6">
        <f t="shared" si="18"/>
        <v>44.243999999999993</v>
      </c>
    </row>
    <row r="550" spans="1:21" x14ac:dyDescent="0.25">
      <c r="A550" t="s">
        <v>1862</v>
      </c>
      <c r="B550" t="s">
        <v>20</v>
      </c>
      <c r="C550" t="s">
        <v>1863</v>
      </c>
      <c r="D550" t="s">
        <v>856</v>
      </c>
      <c r="F550">
        <v>24.58</v>
      </c>
      <c r="H550" s="6">
        <f t="shared" si="19"/>
        <v>24.58</v>
      </c>
      <c r="I550" s="31" t="e">
        <f>VLOOKUP(A550,'Synthèse des ventes 2022'!$A$1:$C$535,3,FALSE)</f>
        <v>#N/A</v>
      </c>
      <c r="J550">
        <v>36.869999999999997</v>
      </c>
      <c r="K550" s="6">
        <f t="shared" si="17"/>
        <v>36.869999999999997</v>
      </c>
      <c r="L550">
        <v>1.5</v>
      </c>
      <c r="M550" s="6">
        <v>1.5</v>
      </c>
      <c r="O550">
        <v>44.244</v>
      </c>
      <c r="P550" s="6">
        <f t="shared" si="18"/>
        <v>44.243999999999993</v>
      </c>
    </row>
    <row r="551" spans="1:21" x14ac:dyDescent="0.25">
      <c r="A551" t="s">
        <v>1864</v>
      </c>
      <c r="B551" t="s">
        <v>20</v>
      </c>
      <c r="C551" t="s">
        <v>1865</v>
      </c>
      <c r="D551" t="s">
        <v>856</v>
      </c>
      <c r="F551">
        <v>24.58</v>
      </c>
      <c r="H551" s="6">
        <f t="shared" si="19"/>
        <v>24.58</v>
      </c>
      <c r="I551" s="31">
        <f>VLOOKUP(A551,'Synthèse des ventes 2022'!$A$1:$C$535,3,FALSE)</f>
        <v>2</v>
      </c>
      <c r="J551">
        <v>36.869999999999997</v>
      </c>
      <c r="K551" s="6">
        <f t="shared" si="17"/>
        <v>36.869999999999997</v>
      </c>
      <c r="L551">
        <v>1.5</v>
      </c>
      <c r="M551" s="6">
        <v>1.5</v>
      </c>
      <c r="O551">
        <v>44.244</v>
      </c>
      <c r="P551" s="6">
        <f t="shared" si="18"/>
        <v>44.243999999999993</v>
      </c>
    </row>
    <row r="552" spans="1:21" x14ac:dyDescent="0.25">
      <c r="A552" t="s">
        <v>1866</v>
      </c>
      <c r="B552" t="s">
        <v>20</v>
      </c>
      <c r="C552" t="s">
        <v>1867</v>
      </c>
      <c r="D552" t="s">
        <v>856</v>
      </c>
      <c r="F552">
        <v>24.58</v>
      </c>
      <c r="H552" s="6">
        <f t="shared" si="19"/>
        <v>24.58</v>
      </c>
      <c r="I552" s="31">
        <f>VLOOKUP(A552,'Synthèse des ventes 2022'!$A$1:$C$535,3,FALSE)</f>
        <v>6</v>
      </c>
      <c r="J552">
        <v>36.869999999999997</v>
      </c>
      <c r="K552" s="6">
        <f t="shared" si="17"/>
        <v>36.869999999999997</v>
      </c>
      <c r="L552">
        <v>1.5</v>
      </c>
      <c r="M552" s="6">
        <v>1.5</v>
      </c>
      <c r="O552">
        <v>44.244</v>
      </c>
      <c r="P552" s="6">
        <f t="shared" si="18"/>
        <v>44.243999999999993</v>
      </c>
    </row>
    <row r="553" spans="1:21" x14ac:dyDescent="0.25">
      <c r="A553" t="s">
        <v>1868</v>
      </c>
      <c r="B553" t="s">
        <v>20</v>
      </c>
      <c r="C553" t="s">
        <v>1869</v>
      </c>
      <c r="D553" t="s">
        <v>856</v>
      </c>
      <c r="F553">
        <v>24.58</v>
      </c>
      <c r="H553" s="6">
        <f t="shared" si="19"/>
        <v>24.58</v>
      </c>
      <c r="I553" s="31" t="e">
        <f>VLOOKUP(A553,'Synthèse des ventes 2022'!$A$1:$C$535,3,FALSE)</f>
        <v>#N/A</v>
      </c>
      <c r="J553">
        <v>36.869999999999997</v>
      </c>
      <c r="K553" s="6">
        <f t="shared" si="17"/>
        <v>36.869999999999997</v>
      </c>
      <c r="L553">
        <v>1.5</v>
      </c>
      <c r="M553" s="6">
        <v>1.5</v>
      </c>
      <c r="O553">
        <v>44.244</v>
      </c>
      <c r="P553" s="6">
        <f t="shared" si="18"/>
        <v>44.243999999999993</v>
      </c>
    </row>
    <row r="554" spans="1:21" x14ac:dyDescent="0.25">
      <c r="A554" t="s">
        <v>1870</v>
      </c>
      <c r="B554" t="s">
        <v>20</v>
      </c>
      <c r="C554" t="s">
        <v>1871</v>
      </c>
      <c r="D554" t="s">
        <v>856</v>
      </c>
      <c r="F554">
        <v>24.58</v>
      </c>
      <c r="H554" s="6">
        <f t="shared" si="19"/>
        <v>24.58</v>
      </c>
      <c r="I554" s="31" t="e">
        <f>VLOOKUP(A554,'Synthèse des ventes 2022'!$A$1:$C$535,3,FALSE)</f>
        <v>#N/A</v>
      </c>
      <c r="J554">
        <v>36.869999999999997</v>
      </c>
      <c r="K554" s="6">
        <f t="shared" si="17"/>
        <v>36.869999999999997</v>
      </c>
      <c r="L554">
        <v>1.5</v>
      </c>
      <c r="M554" s="6">
        <v>1.5</v>
      </c>
      <c r="O554">
        <v>44.244</v>
      </c>
      <c r="P554" s="6">
        <f t="shared" si="18"/>
        <v>44.243999999999993</v>
      </c>
    </row>
    <row r="555" spans="1:21" x14ac:dyDescent="0.25">
      <c r="A555" t="s">
        <v>1872</v>
      </c>
      <c r="B555" t="s">
        <v>20</v>
      </c>
      <c r="C555" t="s">
        <v>1873</v>
      </c>
      <c r="D555" t="s">
        <v>856</v>
      </c>
      <c r="F555">
        <v>32.25</v>
      </c>
      <c r="H555" s="6">
        <f t="shared" si="19"/>
        <v>32.25</v>
      </c>
      <c r="I555" s="31">
        <f>VLOOKUP(A555,'Synthèse des ventes 2022'!$A$1:$C$535,3,FALSE)</f>
        <v>1</v>
      </c>
      <c r="J555">
        <v>64.5</v>
      </c>
      <c r="K555" s="6">
        <f t="shared" si="17"/>
        <v>64.5</v>
      </c>
      <c r="L555">
        <v>2</v>
      </c>
      <c r="M555" s="6">
        <v>2</v>
      </c>
      <c r="O555">
        <v>77.400000000000006</v>
      </c>
      <c r="P555" s="6">
        <f t="shared" si="18"/>
        <v>77.399999999999991</v>
      </c>
      <c r="U555">
        <v>1</v>
      </c>
    </row>
    <row r="556" spans="1:21" x14ac:dyDescent="0.25">
      <c r="A556" t="s">
        <v>1874</v>
      </c>
      <c r="B556" t="s">
        <v>20</v>
      </c>
      <c r="C556" t="s">
        <v>1875</v>
      </c>
      <c r="D556" t="s">
        <v>856</v>
      </c>
      <c r="F556">
        <v>32.25</v>
      </c>
      <c r="H556" s="6">
        <f t="shared" si="19"/>
        <v>32.25</v>
      </c>
      <c r="I556" s="31" t="e">
        <f>VLOOKUP(A556,'Synthèse des ventes 2022'!$A$1:$C$535,3,FALSE)</f>
        <v>#N/A</v>
      </c>
      <c r="J556">
        <v>64.5</v>
      </c>
      <c r="K556" s="6">
        <f t="shared" si="17"/>
        <v>64.5</v>
      </c>
      <c r="L556">
        <v>2</v>
      </c>
      <c r="M556" s="6">
        <v>2</v>
      </c>
      <c r="O556">
        <v>77.400000000000006</v>
      </c>
      <c r="P556" s="6">
        <f t="shared" si="18"/>
        <v>77.399999999999991</v>
      </c>
      <c r="U556">
        <v>1</v>
      </c>
    </row>
    <row r="557" spans="1:21" x14ac:dyDescent="0.25">
      <c r="A557" t="s">
        <v>1876</v>
      </c>
      <c r="B557" t="s">
        <v>20</v>
      </c>
      <c r="C557" t="s">
        <v>1877</v>
      </c>
      <c r="D557" t="s">
        <v>856</v>
      </c>
      <c r="F557">
        <v>23.1</v>
      </c>
      <c r="H557" s="6">
        <f t="shared" si="19"/>
        <v>23.1</v>
      </c>
      <c r="I557" s="31" t="e">
        <f>VLOOKUP(A557,'Synthèse des ventes 2022'!$A$1:$C$535,3,FALSE)</f>
        <v>#N/A</v>
      </c>
      <c r="J557">
        <v>30.72</v>
      </c>
      <c r="K557" s="6">
        <f t="shared" si="17"/>
        <v>30.723000000000003</v>
      </c>
      <c r="L557">
        <v>1.3298700999999999</v>
      </c>
      <c r="M557" s="6">
        <v>1.33</v>
      </c>
      <c r="O557">
        <v>36.863999999999997</v>
      </c>
      <c r="P557" s="6">
        <f t="shared" si="18"/>
        <v>36.867600000000003</v>
      </c>
    </row>
    <row r="558" spans="1:21" x14ac:dyDescent="0.25">
      <c r="A558" t="s">
        <v>1878</v>
      </c>
      <c r="B558" t="s">
        <v>20</v>
      </c>
      <c r="C558" t="s">
        <v>1879</v>
      </c>
      <c r="D558" t="s">
        <v>856</v>
      </c>
      <c r="F558">
        <v>23.1</v>
      </c>
      <c r="H558" s="6">
        <f t="shared" si="19"/>
        <v>23.1</v>
      </c>
      <c r="I558" s="31">
        <f>VLOOKUP(A558,'Synthèse des ventes 2022'!$A$1:$C$535,3,FALSE)</f>
        <v>1</v>
      </c>
      <c r="J558">
        <v>30.72</v>
      </c>
      <c r="K558" s="6">
        <f t="shared" si="17"/>
        <v>30.723000000000003</v>
      </c>
      <c r="L558">
        <v>1.3298700999999999</v>
      </c>
      <c r="M558" s="6">
        <v>1.33</v>
      </c>
      <c r="O558">
        <v>36.863999999999997</v>
      </c>
      <c r="P558" s="6">
        <f t="shared" si="18"/>
        <v>36.867600000000003</v>
      </c>
    </row>
    <row r="559" spans="1:21" x14ac:dyDescent="0.25">
      <c r="A559" t="s">
        <v>1880</v>
      </c>
      <c r="B559" t="s">
        <v>20</v>
      </c>
      <c r="C559" t="s">
        <v>1881</v>
      </c>
      <c r="D559" t="s">
        <v>856</v>
      </c>
      <c r="F559">
        <v>23.1</v>
      </c>
      <c r="H559" s="6">
        <f t="shared" si="19"/>
        <v>23.1</v>
      </c>
      <c r="I559" s="31">
        <f>VLOOKUP(A559,'Synthèse des ventes 2022'!$A$1:$C$535,3,FALSE)</f>
        <v>1</v>
      </c>
      <c r="J559">
        <v>30.72</v>
      </c>
      <c r="K559" s="6">
        <f t="shared" si="17"/>
        <v>30.723000000000003</v>
      </c>
      <c r="L559">
        <v>1.3298700999999999</v>
      </c>
      <c r="M559" s="6">
        <v>1.33</v>
      </c>
      <c r="O559">
        <v>36.863999999999997</v>
      </c>
      <c r="P559" s="6">
        <f t="shared" si="18"/>
        <v>36.867600000000003</v>
      </c>
    </row>
    <row r="560" spans="1:21" x14ac:dyDescent="0.25">
      <c r="A560" t="s">
        <v>1882</v>
      </c>
      <c r="B560" t="s">
        <v>20</v>
      </c>
      <c r="C560" t="s">
        <v>1883</v>
      </c>
      <c r="D560" t="s">
        <v>856</v>
      </c>
      <c r="F560">
        <v>23.1</v>
      </c>
      <c r="H560" s="6">
        <f t="shared" si="19"/>
        <v>23.1</v>
      </c>
      <c r="I560" s="31" t="e">
        <f>VLOOKUP(A560,'Synthèse des ventes 2022'!$A$1:$C$535,3,FALSE)</f>
        <v>#N/A</v>
      </c>
      <c r="J560">
        <v>30.72</v>
      </c>
      <c r="K560" s="6">
        <f t="shared" si="17"/>
        <v>30.723000000000003</v>
      </c>
      <c r="L560">
        <v>1.3298700999999999</v>
      </c>
      <c r="M560" s="6">
        <v>1.33</v>
      </c>
      <c r="O560">
        <v>36.863999999999997</v>
      </c>
      <c r="P560" s="6">
        <f t="shared" si="18"/>
        <v>36.867600000000003</v>
      </c>
    </row>
    <row r="561" spans="1:16" x14ac:dyDescent="0.25">
      <c r="A561" t="s">
        <v>1884</v>
      </c>
      <c r="B561" t="s">
        <v>20</v>
      </c>
      <c r="C561" t="s">
        <v>1885</v>
      </c>
      <c r="D561" t="s">
        <v>856</v>
      </c>
      <c r="F561">
        <v>28.6</v>
      </c>
      <c r="H561" s="6">
        <f t="shared" si="19"/>
        <v>28.6</v>
      </c>
      <c r="I561" s="31">
        <f>VLOOKUP(A561,'Synthèse des ventes 2022'!$A$1:$C$535,3,FALSE)</f>
        <v>2</v>
      </c>
      <c r="J561">
        <v>38.04</v>
      </c>
      <c r="K561" s="6">
        <f t="shared" si="17"/>
        <v>38.038000000000004</v>
      </c>
      <c r="L561">
        <v>1.3300699</v>
      </c>
      <c r="M561" s="6">
        <v>1.33</v>
      </c>
      <c r="O561">
        <v>45.648000000000003</v>
      </c>
      <c r="P561" s="6">
        <f t="shared" si="18"/>
        <v>45.645600000000002</v>
      </c>
    </row>
    <row r="562" spans="1:16" x14ac:dyDescent="0.25">
      <c r="A562" t="s">
        <v>1886</v>
      </c>
      <c r="B562" t="s">
        <v>20</v>
      </c>
      <c r="C562" t="s">
        <v>1887</v>
      </c>
      <c r="D562" t="s">
        <v>856</v>
      </c>
      <c r="F562">
        <v>28.6</v>
      </c>
      <c r="H562" s="6">
        <f t="shared" si="19"/>
        <v>28.6</v>
      </c>
      <c r="I562" s="31">
        <f>VLOOKUP(A562,'Synthèse des ventes 2022'!$A$1:$C$535,3,FALSE)</f>
        <v>14</v>
      </c>
      <c r="J562">
        <v>38.04</v>
      </c>
      <c r="K562" s="6">
        <f t="shared" si="17"/>
        <v>38.038000000000004</v>
      </c>
      <c r="L562">
        <v>1.3300699</v>
      </c>
      <c r="M562" s="6">
        <v>1.33</v>
      </c>
      <c r="O562">
        <v>45.648000000000003</v>
      </c>
      <c r="P562" s="6">
        <f t="shared" si="18"/>
        <v>45.645600000000002</v>
      </c>
    </row>
    <row r="563" spans="1:16" x14ac:dyDescent="0.25">
      <c r="A563" t="s">
        <v>1888</v>
      </c>
      <c r="B563" t="s">
        <v>20</v>
      </c>
      <c r="C563" t="s">
        <v>1889</v>
      </c>
      <c r="D563" t="s">
        <v>856</v>
      </c>
      <c r="F563">
        <v>28.6</v>
      </c>
      <c r="H563" s="6">
        <f t="shared" si="19"/>
        <v>28.6</v>
      </c>
      <c r="I563" s="31">
        <f>VLOOKUP(A563,'Synthèse des ventes 2022'!$A$1:$C$535,3,FALSE)</f>
        <v>3</v>
      </c>
      <c r="J563">
        <v>38.04</v>
      </c>
      <c r="K563" s="6">
        <f t="shared" si="17"/>
        <v>38.038000000000004</v>
      </c>
      <c r="L563">
        <v>1.3300699</v>
      </c>
      <c r="M563" s="6">
        <v>1.33</v>
      </c>
      <c r="O563">
        <v>45.648000000000003</v>
      </c>
      <c r="P563" s="6">
        <f t="shared" si="18"/>
        <v>45.645600000000002</v>
      </c>
    </row>
    <row r="564" spans="1:16" x14ac:dyDescent="0.25">
      <c r="A564" t="s">
        <v>1890</v>
      </c>
      <c r="B564" t="s">
        <v>20</v>
      </c>
      <c r="C564" t="s">
        <v>1891</v>
      </c>
      <c r="D564" t="s">
        <v>856</v>
      </c>
      <c r="F564">
        <v>28.6</v>
      </c>
      <c r="H564" s="6">
        <f t="shared" si="19"/>
        <v>28.6</v>
      </c>
      <c r="I564" s="31" t="e">
        <f>VLOOKUP(A564,'Synthèse des ventes 2022'!$A$1:$C$535,3,FALSE)</f>
        <v>#N/A</v>
      </c>
      <c r="J564">
        <v>38.04</v>
      </c>
      <c r="K564" s="6">
        <f t="shared" si="17"/>
        <v>38.038000000000004</v>
      </c>
      <c r="L564">
        <v>1.3300699</v>
      </c>
      <c r="M564" s="6">
        <v>1.33</v>
      </c>
      <c r="O564">
        <v>45.648000000000003</v>
      </c>
      <c r="P564" s="6">
        <f t="shared" si="18"/>
        <v>45.645600000000002</v>
      </c>
    </row>
    <row r="565" spans="1:16" x14ac:dyDescent="0.25">
      <c r="A565" t="s">
        <v>1892</v>
      </c>
      <c r="B565" t="s">
        <v>20</v>
      </c>
      <c r="C565" t="s">
        <v>1893</v>
      </c>
      <c r="D565" t="s">
        <v>856</v>
      </c>
      <c r="F565">
        <v>28.6</v>
      </c>
      <c r="H565" s="6">
        <f t="shared" si="19"/>
        <v>28.6</v>
      </c>
      <c r="I565" s="31" t="e">
        <f>VLOOKUP(A565,'Synthèse des ventes 2022'!$A$1:$C$535,3,FALSE)</f>
        <v>#N/A</v>
      </c>
      <c r="J565">
        <v>38.04</v>
      </c>
      <c r="K565" s="6">
        <f t="shared" si="17"/>
        <v>38.038000000000004</v>
      </c>
      <c r="L565">
        <v>1.3300699</v>
      </c>
      <c r="M565" s="6">
        <v>1.33</v>
      </c>
      <c r="O565">
        <v>45.648000000000003</v>
      </c>
      <c r="P565" s="6">
        <f t="shared" si="18"/>
        <v>45.645600000000002</v>
      </c>
    </row>
    <row r="566" spans="1:16" x14ac:dyDescent="0.25">
      <c r="A566" t="s">
        <v>1894</v>
      </c>
      <c r="B566" t="s">
        <v>20</v>
      </c>
      <c r="C566" t="s">
        <v>1895</v>
      </c>
      <c r="D566" t="s">
        <v>856</v>
      </c>
      <c r="F566">
        <v>28.6</v>
      </c>
      <c r="H566" s="6">
        <f t="shared" si="19"/>
        <v>28.6</v>
      </c>
      <c r="I566" s="31" t="e">
        <f>VLOOKUP(A566,'Synthèse des ventes 2022'!$A$1:$C$535,3,FALSE)</f>
        <v>#N/A</v>
      </c>
      <c r="J566">
        <v>38.04</v>
      </c>
      <c r="K566" s="6">
        <f t="shared" si="17"/>
        <v>38.038000000000004</v>
      </c>
      <c r="L566">
        <v>1.3300699</v>
      </c>
      <c r="M566" s="6">
        <v>1.33</v>
      </c>
      <c r="O566">
        <v>45.648000000000003</v>
      </c>
      <c r="P566" s="6">
        <f t="shared" si="18"/>
        <v>45.645600000000002</v>
      </c>
    </row>
    <row r="567" spans="1:16" x14ac:dyDescent="0.25">
      <c r="A567" t="s">
        <v>2097</v>
      </c>
      <c r="B567" t="s">
        <v>43</v>
      </c>
      <c r="C567" t="s">
        <v>2098</v>
      </c>
      <c r="D567" t="s">
        <v>856</v>
      </c>
      <c r="F567">
        <v>0</v>
      </c>
      <c r="I567" s="31" t="e">
        <f>VLOOKUP(A567,'Synthèse des ventes 2022'!$A$1:$C$535,3,FALSE)</f>
        <v>#N/A</v>
      </c>
      <c r="J567">
        <v>0</v>
      </c>
      <c r="K567" s="6" t="str">
        <f>IF(H567="","",H567*L567)</f>
        <v/>
      </c>
      <c r="L567">
        <v>0</v>
      </c>
      <c r="O567">
        <v>0</v>
      </c>
      <c r="P567" s="6" t="str">
        <f t="shared" si="18"/>
        <v/>
      </c>
    </row>
    <row r="568" spans="1:16" x14ac:dyDescent="0.25">
      <c r="A568" t="s">
        <v>2099</v>
      </c>
      <c r="B568" t="s">
        <v>20</v>
      </c>
      <c r="C568" t="s">
        <v>2100</v>
      </c>
      <c r="D568" t="s">
        <v>856</v>
      </c>
      <c r="F568">
        <v>29.8</v>
      </c>
      <c r="H568" s="14">
        <v>29.803999999999998</v>
      </c>
      <c r="I568" s="31" t="e">
        <f>VLOOKUP(A568,'Synthèse des ventes 2022'!$A$1:$C$535,3,FALSE)</f>
        <v>#N/A</v>
      </c>
      <c r="J568">
        <v>38.75</v>
      </c>
      <c r="K568" s="14">
        <f t="shared" si="17"/>
        <v>38.745199999999997</v>
      </c>
      <c r="L568">
        <v>1.3003355999999999</v>
      </c>
      <c r="M568" s="6">
        <v>1.3</v>
      </c>
      <c r="O568">
        <v>46.5</v>
      </c>
      <c r="P568" s="6">
        <f t="shared" si="18"/>
        <v>46.494239999999998</v>
      </c>
    </row>
    <row r="569" spans="1:16" x14ac:dyDescent="0.25">
      <c r="A569" t="s">
        <v>2101</v>
      </c>
      <c r="B569" t="s">
        <v>20</v>
      </c>
      <c r="C569" t="s">
        <v>2102</v>
      </c>
      <c r="D569" t="s">
        <v>856</v>
      </c>
      <c r="F569">
        <v>29.8</v>
      </c>
      <c r="H569" s="14">
        <v>29.803999999999998</v>
      </c>
      <c r="I569" s="31" t="e">
        <f>VLOOKUP(A569,'Synthèse des ventes 2022'!$A$1:$C$535,3,FALSE)</f>
        <v>#N/A</v>
      </c>
      <c r="J569">
        <v>38.75</v>
      </c>
      <c r="K569" s="14">
        <f t="shared" si="17"/>
        <v>38.745199999999997</v>
      </c>
      <c r="L569">
        <v>1.3003355999999999</v>
      </c>
      <c r="M569" s="6">
        <v>1.3</v>
      </c>
      <c r="O569">
        <v>46.5</v>
      </c>
      <c r="P569" s="6">
        <f t="shared" si="18"/>
        <v>46.494239999999998</v>
      </c>
    </row>
    <row r="570" spans="1:16" x14ac:dyDescent="0.25">
      <c r="A570" t="s">
        <v>2103</v>
      </c>
      <c r="B570" t="s">
        <v>20</v>
      </c>
      <c r="C570" t="s">
        <v>2104</v>
      </c>
      <c r="D570" t="s">
        <v>856</v>
      </c>
      <c r="F570">
        <v>29.8</v>
      </c>
      <c r="H570" s="14">
        <v>29.803999999999998</v>
      </c>
      <c r="I570" s="31" t="e">
        <f>VLOOKUP(A570,'Synthèse des ventes 2022'!$A$1:$C$535,3,FALSE)</f>
        <v>#N/A</v>
      </c>
      <c r="J570">
        <v>38.75</v>
      </c>
      <c r="K570" s="14">
        <f t="shared" si="17"/>
        <v>38.745199999999997</v>
      </c>
      <c r="L570">
        <v>1.3003355999999999</v>
      </c>
      <c r="M570" s="6">
        <v>1.3</v>
      </c>
      <c r="O570">
        <v>46.5</v>
      </c>
      <c r="P570" s="6">
        <f t="shared" si="18"/>
        <v>46.494239999999998</v>
      </c>
    </row>
    <row r="571" spans="1:16" x14ac:dyDescent="0.25">
      <c r="A571" t="s">
        <v>2105</v>
      </c>
      <c r="B571" t="s">
        <v>20</v>
      </c>
      <c r="C571" t="s">
        <v>2106</v>
      </c>
      <c r="D571" t="s">
        <v>856</v>
      </c>
      <c r="F571">
        <v>29.8</v>
      </c>
      <c r="H571" s="14">
        <v>29.803999999999998</v>
      </c>
      <c r="I571" s="31" t="e">
        <f>VLOOKUP(A571,'Synthèse des ventes 2022'!$A$1:$C$535,3,FALSE)</f>
        <v>#N/A</v>
      </c>
      <c r="J571">
        <v>38.75</v>
      </c>
      <c r="K571" s="14">
        <f t="shared" si="17"/>
        <v>38.745199999999997</v>
      </c>
      <c r="L571">
        <v>1.3003355999999999</v>
      </c>
      <c r="M571" s="6">
        <v>1.3</v>
      </c>
      <c r="O571">
        <v>46.5</v>
      </c>
      <c r="P571" s="6">
        <f t="shared" si="18"/>
        <v>46.494239999999998</v>
      </c>
    </row>
    <row r="572" spans="1:16" x14ac:dyDescent="0.25">
      <c r="A572" t="s">
        <v>2107</v>
      </c>
      <c r="B572" t="s">
        <v>20</v>
      </c>
      <c r="C572" t="s">
        <v>2108</v>
      </c>
      <c r="D572" t="s">
        <v>856</v>
      </c>
      <c r="F572">
        <v>29.8</v>
      </c>
      <c r="H572" s="14">
        <v>29.803999999999998</v>
      </c>
      <c r="I572" s="31" t="e">
        <f>VLOOKUP(A572,'Synthèse des ventes 2022'!$A$1:$C$535,3,FALSE)</f>
        <v>#N/A</v>
      </c>
      <c r="J572">
        <v>38.75</v>
      </c>
      <c r="K572" s="14">
        <f t="shared" si="17"/>
        <v>38.745199999999997</v>
      </c>
      <c r="L572">
        <v>1.3003355999999999</v>
      </c>
      <c r="M572" s="6">
        <v>1.3</v>
      </c>
      <c r="O572">
        <v>46.5</v>
      </c>
      <c r="P572" s="6">
        <f t="shared" si="18"/>
        <v>46.494239999999998</v>
      </c>
    </row>
    <row r="573" spans="1:16" x14ac:dyDescent="0.25">
      <c r="A573" t="s">
        <v>2109</v>
      </c>
      <c r="B573" t="s">
        <v>20</v>
      </c>
      <c r="C573" t="s">
        <v>2110</v>
      </c>
      <c r="D573" t="s">
        <v>856</v>
      </c>
      <c r="F573">
        <v>29.8</v>
      </c>
      <c r="H573" s="14">
        <v>29.803999999999998</v>
      </c>
      <c r="I573" s="31">
        <f>VLOOKUP(A573,'Synthèse des ventes 2022'!$A$1:$C$535,3,FALSE)</f>
        <v>1</v>
      </c>
      <c r="J573">
        <v>38.75</v>
      </c>
      <c r="K573" s="14">
        <f t="shared" si="17"/>
        <v>38.745199999999997</v>
      </c>
      <c r="L573">
        <v>1.3003355999999999</v>
      </c>
      <c r="M573" s="6">
        <v>1.3</v>
      </c>
      <c r="O573">
        <v>46.5</v>
      </c>
      <c r="P573" s="6">
        <f t="shared" si="18"/>
        <v>46.494239999999998</v>
      </c>
    </row>
    <row r="574" spans="1:16" x14ac:dyDescent="0.25">
      <c r="A574" t="s">
        <v>2111</v>
      </c>
      <c r="B574" t="s">
        <v>20</v>
      </c>
      <c r="C574" t="s">
        <v>2112</v>
      </c>
      <c r="D574" t="s">
        <v>856</v>
      </c>
      <c r="F574">
        <v>29.8</v>
      </c>
      <c r="H574" s="14">
        <v>29.803999999999998</v>
      </c>
      <c r="I574" s="31" t="e">
        <f>VLOOKUP(A574,'Synthèse des ventes 2022'!$A$1:$C$535,3,FALSE)</f>
        <v>#N/A</v>
      </c>
      <c r="J574">
        <v>38.75</v>
      </c>
      <c r="K574" s="14">
        <f t="shared" si="17"/>
        <v>38.745199999999997</v>
      </c>
      <c r="L574">
        <v>1.3003355999999999</v>
      </c>
      <c r="M574" s="6">
        <v>1.3</v>
      </c>
      <c r="O574">
        <v>46.5</v>
      </c>
      <c r="P574" s="6">
        <f t="shared" si="18"/>
        <v>46.494239999999998</v>
      </c>
    </row>
    <row r="575" spans="1:16" x14ac:dyDescent="0.25">
      <c r="A575" t="s">
        <v>2113</v>
      </c>
      <c r="B575" t="s">
        <v>20</v>
      </c>
      <c r="C575" t="s">
        <v>2114</v>
      </c>
      <c r="D575" t="s">
        <v>856</v>
      </c>
      <c r="F575">
        <v>29.8</v>
      </c>
      <c r="H575" s="14">
        <v>29.803999999999998</v>
      </c>
      <c r="I575" s="31">
        <f>VLOOKUP(A575,'Synthèse des ventes 2022'!$A$1:$C$535,3,FALSE)</f>
        <v>3</v>
      </c>
      <c r="J575">
        <v>38.75</v>
      </c>
      <c r="K575" s="14">
        <f t="shared" ref="K575:K617" si="20">H575*M575</f>
        <v>38.745199999999997</v>
      </c>
      <c r="L575">
        <v>1.3003355999999999</v>
      </c>
      <c r="M575" s="6">
        <v>1.3</v>
      </c>
      <c r="O575">
        <v>46.5</v>
      </c>
      <c r="P575" s="6">
        <f t="shared" si="18"/>
        <v>46.494239999999998</v>
      </c>
    </row>
    <row r="576" spans="1:16" x14ac:dyDescent="0.25">
      <c r="A576" t="s">
        <v>2115</v>
      </c>
      <c r="B576" t="s">
        <v>20</v>
      </c>
      <c r="C576" t="s">
        <v>2116</v>
      </c>
      <c r="D576" t="s">
        <v>856</v>
      </c>
      <c r="F576">
        <v>29.8</v>
      </c>
      <c r="H576" s="14">
        <v>29.803999999999998</v>
      </c>
      <c r="I576" s="31" t="e">
        <f>VLOOKUP(A576,'Synthèse des ventes 2022'!$A$1:$C$535,3,FALSE)</f>
        <v>#N/A</v>
      </c>
      <c r="J576">
        <v>38.75</v>
      </c>
      <c r="K576" s="14">
        <f t="shared" si="20"/>
        <v>38.745199999999997</v>
      </c>
      <c r="L576">
        <v>1.3003355999999999</v>
      </c>
      <c r="M576" s="6">
        <v>1.3</v>
      </c>
      <c r="O576">
        <v>46.5</v>
      </c>
      <c r="P576" s="6">
        <f t="shared" si="18"/>
        <v>46.494239999999998</v>
      </c>
    </row>
    <row r="577" spans="1:16" x14ac:dyDescent="0.25">
      <c r="A577" t="s">
        <v>2117</v>
      </c>
      <c r="B577" t="s">
        <v>20</v>
      </c>
      <c r="C577" t="s">
        <v>2118</v>
      </c>
      <c r="D577" t="s">
        <v>856</v>
      </c>
      <c r="F577">
        <v>29.8</v>
      </c>
      <c r="H577" s="14">
        <v>29.803999999999998</v>
      </c>
      <c r="I577" s="31" t="e">
        <f>VLOOKUP(A577,'Synthèse des ventes 2022'!$A$1:$C$535,3,FALSE)</f>
        <v>#N/A</v>
      </c>
      <c r="J577">
        <v>38.75</v>
      </c>
      <c r="K577" s="14">
        <f t="shared" si="20"/>
        <v>38.745199999999997</v>
      </c>
      <c r="L577">
        <v>1.3003355999999999</v>
      </c>
      <c r="M577" s="6">
        <v>1.3</v>
      </c>
      <c r="O577">
        <v>46.5</v>
      </c>
      <c r="P577" s="6">
        <f t="shared" si="18"/>
        <v>46.494239999999998</v>
      </c>
    </row>
    <row r="578" spans="1:16" x14ac:dyDescent="0.25">
      <c r="A578" t="s">
        <v>2119</v>
      </c>
      <c r="B578" t="s">
        <v>20</v>
      </c>
      <c r="C578" t="s">
        <v>2120</v>
      </c>
      <c r="D578" t="s">
        <v>856</v>
      </c>
      <c r="F578">
        <v>29.8</v>
      </c>
      <c r="H578" s="14">
        <v>29.803999999999998</v>
      </c>
      <c r="I578" s="31" t="e">
        <f>VLOOKUP(A578,'Synthèse des ventes 2022'!$A$1:$C$535,3,FALSE)</f>
        <v>#N/A</v>
      </c>
      <c r="J578">
        <v>38.75</v>
      </c>
      <c r="K578" s="14">
        <f t="shared" si="20"/>
        <v>38.745199999999997</v>
      </c>
      <c r="L578">
        <v>1.3003355999999999</v>
      </c>
      <c r="M578" s="6">
        <v>1.3</v>
      </c>
      <c r="O578">
        <v>46.5</v>
      </c>
      <c r="P578" s="6">
        <f t="shared" si="18"/>
        <v>46.494239999999998</v>
      </c>
    </row>
    <row r="579" spans="1:16" x14ac:dyDescent="0.25">
      <c r="A579" t="s">
        <v>2241</v>
      </c>
      <c r="B579" t="s">
        <v>20</v>
      </c>
      <c r="C579" t="s">
        <v>2242</v>
      </c>
      <c r="D579" t="s">
        <v>856</v>
      </c>
      <c r="F579">
        <v>23.1</v>
      </c>
      <c r="H579" s="6">
        <f t="shared" ref="H579:H605" si="21">F579</f>
        <v>23.1</v>
      </c>
      <c r="I579" s="31" t="e">
        <f>VLOOKUP(A579,'Synthèse des ventes 2022'!$A$1:$C$535,3,FALSE)</f>
        <v>#N/A</v>
      </c>
      <c r="J579">
        <v>30.72</v>
      </c>
      <c r="K579" s="6">
        <f t="shared" si="20"/>
        <v>30.723000000000003</v>
      </c>
      <c r="L579">
        <v>1.3298700999999999</v>
      </c>
      <c r="M579" s="6">
        <v>1.33</v>
      </c>
      <c r="O579">
        <v>36.863999999999997</v>
      </c>
      <c r="P579" s="6">
        <f t="shared" ref="P579:P642" si="22">IF(K579="","",K579*1.2)</f>
        <v>36.867600000000003</v>
      </c>
    </row>
    <row r="580" spans="1:16" x14ac:dyDescent="0.25">
      <c r="A580" t="s">
        <v>2330</v>
      </c>
      <c r="B580" t="s">
        <v>20</v>
      </c>
      <c r="C580" t="s">
        <v>2331</v>
      </c>
      <c r="D580" t="s">
        <v>856</v>
      </c>
      <c r="F580">
        <v>29.8</v>
      </c>
      <c r="H580" s="14">
        <v>29.803999999999998</v>
      </c>
      <c r="I580" s="31" t="e">
        <f>VLOOKUP(A580,'Synthèse des ventes 2022'!$A$1:$C$535,3,FALSE)</f>
        <v>#N/A</v>
      </c>
      <c r="J580">
        <v>38.75</v>
      </c>
      <c r="K580" s="14">
        <f t="shared" si="20"/>
        <v>38.745199999999997</v>
      </c>
      <c r="L580">
        <v>1.3003355999999999</v>
      </c>
      <c r="M580" s="6">
        <v>1.3</v>
      </c>
      <c r="O580">
        <v>46.5</v>
      </c>
      <c r="P580" s="6">
        <f t="shared" si="22"/>
        <v>46.494239999999998</v>
      </c>
    </row>
    <row r="581" spans="1:16" x14ac:dyDescent="0.25">
      <c r="A581" t="s">
        <v>823</v>
      </c>
      <c r="B581" t="s">
        <v>20</v>
      </c>
      <c r="C581" t="s">
        <v>824</v>
      </c>
      <c r="D581" t="s">
        <v>825</v>
      </c>
      <c r="E581" t="s">
        <v>36</v>
      </c>
      <c r="F581">
        <v>40</v>
      </c>
      <c r="H581" s="6">
        <f t="shared" si="21"/>
        <v>40</v>
      </c>
      <c r="I581" s="31">
        <f>VLOOKUP(A581,'Synthèse des ventes 2022'!$A$1:$C$535,3,FALSE)</f>
        <v>2</v>
      </c>
      <c r="J581">
        <v>90</v>
      </c>
      <c r="K581" s="6">
        <f t="shared" si="20"/>
        <v>90</v>
      </c>
      <c r="L581">
        <v>2.25</v>
      </c>
      <c r="M581" s="6">
        <v>2.25</v>
      </c>
      <c r="O581">
        <v>108</v>
      </c>
      <c r="P581" s="6">
        <f t="shared" si="22"/>
        <v>108</v>
      </c>
    </row>
    <row r="582" spans="1:16" x14ac:dyDescent="0.25">
      <c r="A582" t="s">
        <v>826</v>
      </c>
      <c r="B582" t="s">
        <v>20</v>
      </c>
      <c r="C582" t="s">
        <v>826</v>
      </c>
      <c r="D582" t="s">
        <v>825</v>
      </c>
      <c r="F582">
        <v>349</v>
      </c>
      <c r="H582" s="6">
        <f t="shared" si="21"/>
        <v>349</v>
      </c>
      <c r="I582" s="31" t="e">
        <f>VLOOKUP(A582,'Synthèse des ventes 2022'!$A$1:$C$535,3,FALSE)</f>
        <v>#N/A</v>
      </c>
      <c r="J582">
        <v>436.25</v>
      </c>
      <c r="K582" s="6">
        <f t="shared" si="20"/>
        <v>436.25</v>
      </c>
      <c r="L582">
        <v>1.25</v>
      </c>
      <c r="M582" s="6">
        <v>1.25</v>
      </c>
      <c r="O582">
        <v>523.5</v>
      </c>
      <c r="P582" s="6">
        <f t="shared" si="22"/>
        <v>523.5</v>
      </c>
    </row>
    <row r="583" spans="1:16" x14ac:dyDescent="0.25">
      <c r="A583" t="s">
        <v>1102</v>
      </c>
      <c r="B583" t="s">
        <v>20</v>
      </c>
      <c r="C583" t="s">
        <v>1103</v>
      </c>
      <c r="D583" t="s">
        <v>1104</v>
      </c>
      <c r="E583" t="s">
        <v>36</v>
      </c>
      <c r="F583">
        <v>33.79</v>
      </c>
      <c r="H583" s="6">
        <f t="shared" si="21"/>
        <v>33.79</v>
      </c>
      <c r="I583" s="31">
        <f>VLOOKUP(A583,'Synthèse des ventes 2022'!$A$1:$C$535,3,FALSE)</f>
        <v>34</v>
      </c>
      <c r="J583">
        <v>39.6</v>
      </c>
      <c r="K583" s="6">
        <f t="shared" si="20"/>
        <v>50.685000000000002</v>
      </c>
      <c r="L583">
        <v>1.1719444000000001</v>
      </c>
      <c r="M583" s="6">
        <v>1.5</v>
      </c>
      <c r="O583">
        <v>47.52</v>
      </c>
      <c r="P583" s="6">
        <f t="shared" si="22"/>
        <v>60.822000000000003</v>
      </c>
    </row>
    <row r="584" spans="1:16" x14ac:dyDescent="0.25">
      <c r="A584" t="s">
        <v>2162</v>
      </c>
      <c r="B584" t="s">
        <v>20</v>
      </c>
      <c r="C584" t="s">
        <v>2163</v>
      </c>
      <c r="D584" t="s">
        <v>1104</v>
      </c>
      <c r="F584">
        <v>9.44</v>
      </c>
      <c r="H584" s="6">
        <f t="shared" si="21"/>
        <v>9.44</v>
      </c>
      <c r="I584" s="31">
        <f>VLOOKUP(A584,'Synthèse des ventes 2022'!$A$1:$C$535,3,FALSE)</f>
        <v>16</v>
      </c>
      <c r="J584">
        <v>14.16</v>
      </c>
      <c r="K584" s="6">
        <f t="shared" si="20"/>
        <v>14.16</v>
      </c>
      <c r="L584">
        <v>1.5</v>
      </c>
      <c r="M584" s="6">
        <v>1.5</v>
      </c>
      <c r="O584">
        <v>16.992000000000001</v>
      </c>
      <c r="P584" s="6">
        <f t="shared" si="22"/>
        <v>16.992000000000001</v>
      </c>
    </row>
    <row r="585" spans="1:16" x14ac:dyDescent="0.25">
      <c r="A585" t="s">
        <v>2200</v>
      </c>
      <c r="B585" t="s">
        <v>20</v>
      </c>
      <c r="C585" t="s">
        <v>2201</v>
      </c>
      <c r="D585" t="s">
        <v>1104</v>
      </c>
      <c r="F585">
        <v>0</v>
      </c>
      <c r="H585" s="6">
        <f t="shared" si="21"/>
        <v>0</v>
      </c>
      <c r="I585" s="31" t="e">
        <f>VLOOKUP(A585,'Synthèse des ventes 2022'!$A$1:$C$535,3,FALSE)</f>
        <v>#N/A</v>
      </c>
      <c r="J585">
        <v>0</v>
      </c>
      <c r="K585" s="6">
        <f t="shared" si="20"/>
        <v>0</v>
      </c>
      <c r="L585">
        <v>0</v>
      </c>
      <c r="O585">
        <v>0</v>
      </c>
      <c r="P585" s="6">
        <f t="shared" si="22"/>
        <v>0</v>
      </c>
    </row>
    <row r="586" spans="1:16" x14ac:dyDescent="0.25">
      <c r="A586" t="s">
        <v>2253</v>
      </c>
      <c r="B586" t="s">
        <v>20</v>
      </c>
      <c r="C586" t="s">
        <v>2254</v>
      </c>
      <c r="D586" t="s">
        <v>1104</v>
      </c>
      <c r="F586">
        <v>36.39</v>
      </c>
      <c r="H586" s="6">
        <f t="shared" si="21"/>
        <v>36.39</v>
      </c>
      <c r="I586" s="31" t="e">
        <f>VLOOKUP(A586,'Synthèse des ventes 2022'!$A$1:$C$535,3,FALSE)</f>
        <v>#N/A</v>
      </c>
      <c r="J586">
        <v>39.6</v>
      </c>
      <c r="K586" s="6">
        <f t="shared" si="20"/>
        <v>48.398700000000005</v>
      </c>
      <c r="L586">
        <v>1.088211</v>
      </c>
      <c r="M586" s="6">
        <v>1.33</v>
      </c>
      <c r="O586">
        <v>47.52</v>
      </c>
      <c r="P586" s="6">
        <f t="shared" si="22"/>
        <v>58.078440000000001</v>
      </c>
    </row>
    <row r="587" spans="1:16" x14ac:dyDescent="0.25">
      <c r="A587" t="s">
        <v>2255</v>
      </c>
      <c r="B587" t="s">
        <v>20</v>
      </c>
      <c r="C587" t="s">
        <v>2256</v>
      </c>
      <c r="D587" t="s">
        <v>1104</v>
      </c>
      <c r="F587">
        <v>16.34</v>
      </c>
      <c r="H587" s="6">
        <f t="shared" si="21"/>
        <v>16.34</v>
      </c>
      <c r="I587" s="31" t="e">
        <f>VLOOKUP(A587,'Synthèse des ventes 2022'!$A$1:$C$535,3,FALSE)</f>
        <v>#N/A</v>
      </c>
      <c r="J587">
        <v>24.51</v>
      </c>
      <c r="K587" s="6">
        <f t="shared" si="20"/>
        <v>24.509999999999998</v>
      </c>
      <c r="L587">
        <v>1.5</v>
      </c>
      <c r="M587" s="6">
        <v>1.5</v>
      </c>
      <c r="O587">
        <v>29.411999999999999</v>
      </c>
      <c r="P587" s="6">
        <f t="shared" si="22"/>
        <v>29.411999999999995</v>
      </c>
    </row>
    <row r="588" spans="1:16" x14ac:dyDescent="0.25">
      <c r="A588" t="s">
        <v>1181</v>
      </c>
      <c r="B588" t="s">
        <v>32</v>
      </c>
      <c r="C588" t="s">
        <v>1182</v>
      </c>
      <c r="D588" t="s">
        <v>1183</v>
      </c>
      <c r="F588">
        <v>60</v>
      </c>
      <c r="H588" s="6">
        <f t="shared" si="21"/>
        <v>60</v>
      </c>
      <c r="I588" s="31" t="e">
        <f>VLOOKUP(A588,'Synthèse des ventes 2022'!$A$1:$C$535,3,FALSE)</f>
        <v>#N/A</v>
      </c>
      <c r="J588">
        <v>90</v>
      </c>
      <c r="K588" s="6">
        <f t="shared" si="20"/>
        <v>90</v>
      </c>
      <c r="L588">
        <v>1.5</v>
      </c>
      <c r="M588" s="6">
        <v>1.5</v>
      </c>
      <c r="O588">
        <v>108</v>
      </c>
      <c r="P588" s="6">
        <f t="shared" si="22"/>
        <v>108</v>
      </c>
    </row>
    <row r="589" spans="1:16" x14ac:dyDescent="0.25">
      <c r="A589" t="s">
        <v>1123</v>
      </c>
      <c r="B589" t="s">
        <v>32</v>
      </c>
      <c r="C589" t="s">
        <v>1124</v>
      </c>
      <c r="D589" t="s">
        <v>1125</v>
      </c>
      <c r="E589" t="s">
        <v>104</v>
      </c>
      <c r="F589">
        <v>0.21</v>
      </c>
      <c r="H589" s="6">
        <f t="shared" si="21"/>
        <v>0.21</v>
      </c>
      <c r="I589" s="31" t="e">
        <f>VLOOKUP(A589,'Synthèse des ventes 2022'!$A$1:$C$535,3,FALSE)</f>
        <v>#N/A</v>
      </c>
      <c r="J589">
        <v>0.31</v>
      </c>
      <c r="K589" s="6">
        <f t="shared" si="20"/>
        <v>0.315</v>
      </c>
      <c r="L589">
        <v>1.4761905</v>
      </c>
      <c r="M589" s="6">
        <v>1.5</v>
      </c>
      <c r="O589">
        <v>0.372</v>
      </c>
      <c r="P589" s="6">
        <f t="shared" si="22"/>
        <v>0.378</v>
      </c>
    </row>
    <row r="590" spans="1:16" x14ac:dyDescent="0.25">
      <c r="A590" t="s">
        <v>1501</v>
      </c>
      <c r="B590" t="s">
        <v>20</v>
      </c>
      <c r="C590" t="s">
        <v>1502</v>
      </c>
      <c r="D590" t="s">
        <v>1125</v>
      </c>
      <c r="E590" t="s">
        <v>104</v>
      </c>
      <c r="F590">
        <v>0.86499999999999999</v>
      </c>
      <c r="H590" s="6">
        <v>0.70299999999999996</v>
      </c>
      <c r="I590" s="31">
        <f>VLOOKUP(A590,'Synthèse des ventes 2022'!$A$1:$C$535,3,FALSE)</f>
        <v>2</v>
      </c>
      <c r="J590">
        <v>29.2</v>
      </c>
      <c r="K590" s="6">
        <f t="shared" si="20"/>
        <v>0.94905000000000006</v>
      </c>
      <c r="L590">
        <v>1.3502890000000001</v>
      </c>
      <c r="M590" s="6">
        <v>1.35</v>
      </c>
      <c r="O590">
        <v>35.04</v>
      </c>
      <c r="P590" s="6">
        <f t="shared" si="22"/>
        <v>1.13886</v>
      </c>
    </row>
    <row r="591" spans="1:16" x14ac:dyDescent="0.25">
      <c r="A591" t="s">
        <v>1566</v>
      </c>
      <c r="B591" t="s">
        <v>20</v>
      </c>
      <c r="C591" t="s">
        <v>1567</v>
      </c>
      <c r="D591" t="s">
        <v>1125</v>
      </c>
      <c r="E591" t="s">
        <v>104</v>
      </c>
      <c r="F591">
        <v>0.66500000000000004</v>
      </c>
      <c r="H591" s="6">
        <v>0.70299999999999996</v>
      </c>
      <c r="I591" s="31">
        <f>VLOOKUP(A591,'Synthèse des ventes 2022'!$A$1:$C$535,3,FALSE)</f>
        <v>3</v>
      </c>
      <c r="J591">
        <v>89.8</v>
      </c>
      <c r="K591" s="6">
        <f t="shared" si="20"/>
        <v>0.94905000000000006</v>
      </c>
      <c r="L591">
        <v>1.3503759</v>
      </c>
      <c r="M591" s="6">
        <v>1.35</v>
      </c>
      <c r="O591">
        <v>107.76</v>
      </c>
      <c r="P591" s="6">
        <f t="shared" si="22"/>
        <v>1.13886</v>
      </c>
    </row>
    <row r="592" spans="1:16" x14ac:dyDescent="0.25">
      <c r="A592" t="s">
        <v>1573</v>
      </c>
      <c r="B592" t="s">
        <v>20</v>
      </c>
      <c r="C592" t="s">
        <v>1574</v>
      </c>
      <c r="D592" t="s">
        <v>1125</v>
      </c>
      <c r="E592" t="s">
        <v>104</v>
      </c>
      <c r="F592">
        <v>0.66500000000000004</v>
      </c>
      <c r="H592" s="6">
        <v>0.70299999999999996</v>
      </c>
      <c r="I592" s="31">
        <f>VLOOKUP(A592,'Synthèse des ventes 2022'!$A$1:$C$535,3,FALSE)</f>
        <v>16</v>
      </c>
      <c r="J592">
        <v>44.9</v>
      </c>
      <c r="K592" s="6">
        <f t="shared" si="20"/>
        <v>0.94905000000000006</v>
      </c>
      <c r="L592">
        <v>1.3503759</v>
      </c>
      <c r="M592" s="6">
        <v>1.35</v>
      </c>
      <c r="O592">
        <v>53.88</v>
      </c>
      <c r="P592" s="6">
        <f t="shared" si="22"/>
        <v>1.13886</v>
      </c>
    </row>
    <row r="593" spans="1:16" x14ac:dyDescent="0.25">
      <c r="A593" t="s">
        <v>1665</v>
      </c>
      <c r="B593" t="s">
        <v>32</v>
      </c>
      <c r="C593" t="s">
        <v>1666</v>
      </c>
      <c r="D593" t="s">
        <v>1125</v>
      </c>
      <c r="F593">
        <v>0.32</v>
      </c>
      <c r="H593" s="6">
        <f t="shared" si="21"/>
        <v>0.32</v>
      </c>
      <c r="I593" s="31" t="e">
        <f>VLOOKUP(A593,'Synthèse des ventes 2022'!$A$1:$C$535,3,FALSE)</f>
        <v>#N/A</v>
      </c>
      <c r="J593">
        <v>0.48</v>
      </c>
      <c r="K593" s="6">
        <f t="shared" si="20"/>
        <v>0.48</v>
      </c>
      <c r="L593">
        <v>1.5</v>
      </c>
      <c r="M593" s="6">
        <v>1.5</v>
      </c>
      <c r="O593">
        <v>0.57599999999999996</v>
      </c>
      <c r="P593" s="6">
        <f t="shared" si="22"/>
        <v>0.57599999999999996</v>
      </c>
    </row>
    <row r="594" spans="1:16" x14ac:dyDescent="0.25">
      <c r="A594" t="s">
        <v>1667</v>
      </c>
      <c r="B594" t="s">
        <v>32</v>
      </c>
      <c r="C594" t="s">
        <v>1668</v>
      </c>
      <c r="D594" t="s">
        <v>1125</v>
      </c>
      <c r="F594">
        <v>0.6</v>
      </c>
      <c r="H594" s="6">
        <f t="shared" si="21"/>
        <v>0.6</v>
      </c>
      <c r="I594" s="31">
        <f>VLOOKUP(A594,'Synthèse des ventes 2022'!$A$1:$C$535,3,FALSE)</f>
        <v>50</v>
      </c>
      <c r="J594">
        <v>0.9</v>
      </c>
      <c r="K594" s="6">
        <f t="shared" si="20"/>
        <v>0.89999999999999991</v>
      </c>
      <c r="L594">
        <v>1.5</v>
      </c>
      <c r="M594" s="6">
        <v>1.5</v>
      </c>
      <c r="O594">
        <v>1.08</v>
      </c>
      <c r="P594" s="6">
        <f t="shared" si="22"/>
        <v>1.0799999999999998</v>
      </c>
    </row>
    <row r="595" spans="1:16" x14ac:dyDescent="0.25">
      <c r="A595" t="s">
        <v>1669</v>
      </c>
      <c r="B595" t="s">
        <v>32</v>
      </c>
      <c r="C595" t="s">
        <v>1670</v>
      </c>
      <c r="D595" t="s">
        <v>1125</v>
      </c>
      <c r="F595">
        <v>7.0000000000000007E-2</v>
      </c>
      <c r="H595" s="6">
        <f t="shared" si="21"/>
        <v>7.0000000000000007E-2</v>
      </c>
      <c r="I595" s="31">
        <f>VLOOKUP(A595,'Synthèse des ventes 2022'!$A$1:$C$535,3,FALSE)</f>
        <v>50</v>
      </c>
      <c r="J595">
        <v>0.11</v>
      </c>
      <c r="K595" s="6">
        <f t="shared" si="20"/>
        <v>0.11200000000000002</v>
      </c>
      <c r="L595">
        <v>1.5714286</v>
      </c>
      <c r="M595" s="6">
        <v>1.6</v>
      </c>
      <c r="O595">
        <v>0.13200000000000001</v>
      </c>
      <c r="P595" s="6">
        <f t="shared" si="22"/>
        <v>0.13440000000000002</v>
      </c>
    </row>
    <row r="596" spans="1:16" x14ac:dyDescent="0.25">
      <c r="A596" t="s">
        <v>1973</v>
      </c>
      <c r="B596" t="s">
        <v>20</v>
      </c>
      <c r="C596" t="s">
        <v>1974</v>
      </c>
      <c r="D596" t="s">
        <v>1125</v>
      </c>
      <c r="E596" t="s">
        <v>562</v>
      </c>
      <c r="F596">
        <v>1.1399999999999999</v>
      </c>
      <c r="H596" s="6">
        <f t="shared" si="21"/>
        <v>1.1399999999999999</v>
      </c>
      <c r="I596" s="31" t="e">
        <f>VLOOKUP(A596,'Synthèse des ventes 2022'!$A$1:$C$535,3,FALSE)</f>
        <v>#N/A</v>
      </c>
      <c r="J596">
        <v>85.13</v>
      </c>
      <c r="K596" s="6">
        <f t="shared" si="20"/>
        <v>1.71</v>
      </c>
      <c r="L596">
        <v>1.4935088000000001</v>
      </c>
      <c r="M596" s="6">
        <v>1.5</v>
      </c>
      <c r="O596">
        <v>102.15600000000001</v>
      </c>
      <c r="P596" s="6">
        <f t="shared" si="22"/>
        <v>2.052</v>
      </c>
    </row>
    <row r="597" spans="1:16" x14ac:dyDescent="0.25">
      <c r="A597" t="s">
        <v>1975</v>
      </c>
      <c r="B597" t="s">
        <v>20</v>
      </c>
      <c r="C597" t="s">
        <v>1976</v>
      </c>
      <c r="D597" t="s">
        <v>1125</v>
      </c>
      <c r="E597" t="s">
        <v>104</v>
      </c>
      <c r="F597">
        <v>1.1399999999999999</v>
      </c>
      <c r="H597" s="6">
        <f t="shared" si="21"/>
        <v>1.1399999999999999</v>
      </c>
      <c r="I597" s="31" t="e">
        <f>VLOOKUP(A597,'Synthèse des ventes 2022'!$A$1:$C$535,3,FALSE)</f>
        <v>#N/A</v>
      </c>
      <c r="J597">
        <v>170.25</v>
      </c>
      <c r="K597" s="6">
        <f t="shared" si="20"/>
        <v>1.71</v>
      </c>
      <c r="L597">
        <v>1.4934210999999999</v>
      </c>
      <c r="M597" s="6">
        <v>1.5</v>
      </c>
      <c r="O597">
        <v>204.3</v>
      </c>
      <c r="P597" s="6">
        <f t="shared" si="22"/>
        <v>2.052</v>
      </c>
    </row>
    <row r="598" spans="1:16" x14ac:dyDescent="0.25">
      <c r="A598" t="s">
        <v>2064</v>
      </c>
      <c r="B598" t="s">
        <v>20</v>
      </c>
      <c r="C598" t="s">
        <v>2065</v>
      </c>
      <c r="D598" t="s">
        <v>1125</v>
      </c>
      <c r="E598" t="s">
        <v>104</v>
      </c>
      <c r="F598">
        <v>0.66500000000000004</v>
      </c>
      <c r="H598" s="6">
        <v>0.70299999999999996</v>
      </c>
      <c r="I598" s="31">
        <f>VLOOKUP(A598,'Synthèse des ventes 2022'!$A$1:$C$535,3,FALSE)</f>
        <v>3</v>
      </c>
      <c r="J598">
        <v>448.9</v>
      </c>
      <c r="K598" s="6">
        <f t="shared" si="20"/>
        <v>0.94905000000000006</v>
      </c>
      <c r="L598">
        <v>0</v>
      </c>
      <c r="M598" s="6">
        <v>1.35</v>
      </c>
      <c r="O598">
        <v>538.67999999999995</v>
      </c>
      <c r="P598" s="6">
        <f t="shared" si="22"/>
        <v>1.13886</v>
      </c>
    </row>
    <row r="599" spans="1:16" x14ac:dyDescent="0.25">
      <c r="A599" t="s">
        <v>2219</v>
      </c>
      <c r="B599" t="s">
        <v>32</v>
      </c>
      <c r="C599" t="s">
        <v>2220</v>
      </c>
      <c r="D599" t="s">
        <v>1125</v>
      </c>
      <c r="E599" t="s">
        <v>2221</v>
      </c>
      <c r="F599">
        <v>195</v>
      </c>
      <c r="H599" s="6">
        <f t="shared" si="21"/>
        <v>195</v>
      </c>
      <c r="I599" s="31" t="e">
        <f>VLOOKUP(A599,'Synthèse des ventes 2022'!$A$1:$C$535,3,FALSE)</f>
        <v>#N/A</v>
      </c>
      <c r="J599">
        <v>0.29299999999999998</v>
      </c>
      <c r="K599" s="6">
        <v>0.29249999999999998</v>
      </c>
      <c r="L599">
        <v>1.5</v>
      </c>
      <c r="M599" s="6">
        <v>1.5</v>
      </c>
      <c r="O599">
        <v>0.35099999999999998</v>
      </c>
      <c r="P599" s="6">
        <f t="shared" si="22"/>
        <v>0.35099999999999998</v>
      </c>
    </row>
    <row r="600" spans="1:16" x14ac:dyDescent="0.25">
      <c r="A600" t="s">
        <v>2222</v>
      </c>
      <c r="B600" t="s">
        <v>32</v>
      </c>
      <c r="C600" t="s">
        <v>2223</v>
      </c>
      <c r="D600" t="s">
        <v>1125</v>
      </c>
      <c r="E600" t="s">
        <v>2221</v>
      </c>
      <c r="F600">
        <v>195</v>
      </c>
      <c r="H600" s="6">
        <f t="shared" si="21"/>
        <v>195</v>
      </c>
      <c r="I600" s="31" t="e">
        <f>VLOOKUP(A600,'Synthèse des ventes 2022'!$A$1:$C$535,3,FALSE)</f>
        <v>#N/A</v>
      </c>
      <c r="J600">
        <v>0.29299999999999998</v>
      </c>
      <c r="K600" s="6">
        <v>0.29249999999999998</v>
      </c>
      <c r="L600">
        <v>1.5</v>
      </c>
      <c r="M600" s="6">
        <v>1.5</v>
      </c>
      <c r="O600">
        <v>0.35099999999999998</v>
      </c>
      <c r="P600" s="6">
        <f t="shared" si="22"/>
        <v>0.35099999999999998</v>
      </c>
    </row>
    <row r="601" spans="1:16" x14ac:dyDescent="0.25">
      <c r="A601" t="s">
        <v>2570</v>
      </c>
      <c r="B601" t="s">
        <v>32</v>
      </c>
      <c r="C601" t="s">
        <v>2571</v>
      </c>
      <c r="D601" t="s">
        <v>1125</v>
      </c>
      <c r="E601" t="s">
        <v>104</v>
      </c>
      <c r="F601">
        <v>0</v>
      </c>
      <c r="H601" s="6">
        <f t="shared" si="21"/>
        <v>0</v>
      </c>
      <c r="I601" s="31" t="e">
        <f>VLOOKUP(A601,'Synthèse des ventes 2022'!$A$1:$C$535,3,FALSE)</f>
        <v>#N/A</v>
      </c>
      <c r="J601">
        <v>0.44</v>
      </c>
      <c r="K601" s="6">
        <f t="shared" si="20"/>
        <v>0</v>
      </c>
      <c r="L601">
        <v>2.1463415000000001</v>
      </c>
      <c r="M601" s="6">
        <v>2.25</v>
      </c>
      <c r="O601">
        <v>0.52800000000000002</v>
      </c>
      <c r="P601" s="6">
        <f t="shared" si="22"/>
        <v>0</v>
      </c>
    </row>
    <row r="602" spans="1:16" x14ac:dyDescent="0.25">
      <c r="A602" t="s">
        <v>2572</v>
      </c>
      <c r="B602" t="s">
        <v>32</v>
      </c>
      <c r="C602" t="s">
        <v>2573</v>
      </c>
      <c r="D602" t="s">
        <v>1125</v>
      </c>
      <c r="E602" t="s">
        <v>2221</v>
      </c>
      <c r="F602">
        <v>110</v>
      </c>
      <c r="H602" s="6">
        <f t="shared" si="21"/>
        <v>110</v>
      </c>
      <c r="I602" s="31" t="e">
        <f>VLOOKUP(A602,'Synthèse des ventes 2022'!$A$1:$C$535,3,FALSE)</f>
        <v>#N/A</v>
      </c>
      <c r="J602">
        <v>0.16500000000000001</v>
      </c>
      <c r="K602" s="6">
        <v>0.16500000000000001</v>
      </c>
      <c r="L602">
        <v>1.5</v>
      </c>
      <c r="M602" s="6">
        <v>1.5</v>
      </c>
      <c r="O602">
        <v>0.19800000000000001</v>
      </c>
      <c r="P602" s="6">
        <f t="shared" si="22"/>
        <v>0.19800000000000001</v>
      </c>
    </row>
    <row r="603" spans="1:16" x14ac:dyDescent="0.25">
      <c r="A603" t="s">
        <v>2574</v>
      </c>
      <c r="B603" t="s">
        <v>32</v>
      </c>
      <c r="C603" t="s">
        <v>2575</v>
      </c>
      <c r="D603" t="s">
        <v>1125</v>
      </c>
      <c r="E603" t="s">
        <v>2221</v>
      </c>
      <c r="F603">
        <v>110</v>
      </c>
      <c r="H603" s="6">
        <f t="shared" si="21"/>
        <v>110</v>
      </c>
      <c r="I603" s="31" t="e">
        <f>VLOOKUP(A603,'Synthèse des ventes 2022'!$A$1:$C$535,3,FALSE)</f>
        <v>#N/A</v>
      </c>
      <c r="J603">
        <v>0.16500000000000001</v>
      </c>
      <c r="K603" s="6">
        <f t="shared" si="20"/>
        <v>165</v>
      </c>
      <c r="L603">
        <v>1.5</v>
      </c>
      <c r="M603" s="6">
        <v>1.5</v>
      </c>
      <c r="O603">
        <v>0.19800000000000001</v>
      </c>
      <c r="P603" s="6">
        <f t="shared" si="22"/>
        <v>198</v>
      </c>
    </row>
    <row r="604" spans="1:16" x14ac:dyDescent="0.25">
      <c r="A604" t="s">
        <v>918</v>
      </c>
      <c r="B604" t="s">
        <v>32</v>
      </c>
      <c r="C604" t="s">
        <v>918</v>
      </c>
      <c r="D604" t="s">
        <v>919</v>
      </c>
      <c r="F604">
        <v>99.16</v>
      </c>
      <c r="H604" s="6">
        <f t="shared" si="21"/>
        <v>99.16</v>
      </c>
      <c r="I604" s="31" t="e">
        <f>VLOOKUP(A604,'Synthèse des ventes 2022'!$A$1:$C$535,3,FALSE)</f>
        <v>#N/A</v>
      </c>
      <c r="J604">
        <v>198.32</v>
      </c>
      <c r="K604" s="6">
        <f t="shared" si="20"/>
        <v>198.32</v>
      </c>
      <c r="L604">
        <v>2</v>
      </c>
      <c r="M604" s="6">
        <v>2</v>
      </c>
      <c r="O604">
        <v>237.98</v>
      </c>
      <c r="P604" s="6">
        <f t="shared" si="22"/>
        <v>237.98399999999998</v>
      </c>
    </row>
    <row r="605" spans="1:16" x14ac:dyDescent="0.25">
      <c r="A605" t="s">
        <v>1184</v>
      </c>
      <c r="B605" t="s">
        <v>20</v>
      </c>
      <c r="C605" t="s">
        <v>1185</v>
      </c>
      <c r="D605" t="s">
        <v>1186</v>
      </c>
      <c r="E605" t="s">
        <v>36</v>
      </c>
      <c r="F605">
        <v>48.49</v>
      </c>
      <c r="H605" s="6">
        <f t="shared" si="21"/>
        <v>48.49</v>
      </c>
      <c r="I605" s="31">
        <f>VLOOKUP(A605,'Synthèse des ventes 2022'!$A$1:$C$535,3,FALSE)</f>
        <v>3</v>
      </c>
      <c r="J605">
        <v>64.489999999999995</v>
      </c>
      <c r="K605" s="6">
        <f t="shared" si="20"/>
        <v>64.491700000000009</v>
      </c>
      <c r="L605">
        <v>1.3299649</v>
      </c>
      <c r="M605" s="6">
        <v>1.33</v>
      </c>
      <c r="O605">
        <v>77.39</v>
      </c>
      <c r="P605" s="6">
        <f t="shared" si="22"/>
        <v>77.390040000000013</v>
      </c>
    </row>
    <row r="606" spans="1:16" x14ac:dyDescent="0.25">
      <c r="A606" t="s">
        <v>897</v>
      </c>
      <c r="B606" t="s">
        <v>43</v>
      </c>
      <c r="C606" t="s">
        <v>898</v>
      </c>
      <c r="D606" t="s">
        <v>899</v>
      </c>
      <c r="F606">
        <v>6.5</v>
      </c>
      <c r="I606" s="31" t="e">
        <f>VLOOKUP(A606,'Synthèse des ventes 2022'!$A$1:$C$535,3,FALSE)</f>
        <v>#N/A</v>
      </c>
      <c r="J606">
        <v>9.75</v>
      </c>
      <c r="K606" s="6" t="str">
        <f>IF(H606="","",H606*L606)</f>
        <v/>
      </c>
      <c r="L606">
        <v>1.5</v>
      </c>
      <c r="N606">
        <v>1</v>
      </c>
      <c r="O606">
        <v>11.7</v>
      </c>
      <c r="P606" s="6" t="str">
        <f t="shared" si="22"/>
        <v/>
      </c>
    </row>
    <row r="607" spans="1:16" x14ac:dyDescent="0.25">
      <c r="A607" t="s">
        <v>1985</v>
      </c>
      <c r="B607" t="s">
        <v>20</v>
      </c>
      <c r="C607" t="s">
        <v>1986</v>
      </c>
      <c r="D607" t="s">
        <v>1987</v>
      </c>
      <c r="E607" t="s">
        <v>917</v>
      </c>
      <c r="F607">
        <v>131</v>
      </c>
      <c r="H607" s="6">
        <f t="shared" ref="H607:H613" si="23">F607</f>
        <v>131</v>
      </c>
      <c r="I607" s="31" t="e">
        <f>VLOOKUP(A607,'Synthèse des ventes 2022'!$A$1:$C$535,3,FALSE)</f>
        <v>#N/A</v>
      </c>
      <c r="J607">
        <v>196.5</v>
      </c>
      <c r="K607" s="6">
        <f t="shared" si="20"/>
        <v>196.5</v>
      </c>
      <c r="L607">
        <v>1.5</v>
      </c>
      <c r="M607" s="6">
        <v>1.5</v>
      </c>
      <c r="O607">
        <v>235.8</v>
      </c>
      <c r="P607" s="6">
        <f t="shared" si="22"/>
        <v>235.79999999999998</v>
      </c>
    </row>
    <row r="608" spans="1:16" x14ac:dyDescent="0.25">
      <c r="A608" t="s">
        <v>1988</v>
      </c>
      <c r="B608" t="s">
        <v>20</v>
      </c>
      <c r="C608" t="s">
        <v>1989</v>
      </c>
      <c r="D608" t="s">
        <v>1987</v>
      </c>
      <c r="E608" t="s">
        <v>917</v>
      </c>
      <c r="F608">
        <v>278</v>
      </c>
      <c r="H608" s="6">
        <f t="shared" si="23"/>
        <v>278</v>
      </c>
      <c r="I608" s="31">
        <f>VLOOKUP(A608,'Synthèse des ventes 2022'!$A$1:$C$535,3,FALSE)</f>
        <v>2</v>
      </c>
      <c r="J608">
        <v>417</v>
      </c>
      <c r="K608" s="6">
        <f t="shared" si="20"/>
        <v>417</v>
      </c>
      <c r="L608">
        <v>1.5</v>
      </c>
      <c r="M608" s="6">
        <v>1.5</v>
      </c>
      <c r="O608">
        <v>500.4</v>
      </c>
      <c r="P608" s="6">
        <f t="shared" si="22"/>
        <v>500.4</v>
      </c>
    </row>
    <row r="609" spans="1:21" x14ac:dyDescent="0.25">
      <c r="A609" t="s">
        <v>1990</v>
      </c>
      <c r="B609" t="s">
        <v>20</v>
      </c>
      <c r="C609" t="s">
        <v>1991</v>
      </c>
      <c r="D609" t="s">
        <v>1987</v>
      </c>
      <c r="E609" t="s">
        <v>1992</v>
      </c>
      <c r="F609">
        <v>284</v>
      </c>
      <c r="H609" s="6">
        <f t="shared" si="23"/>
        <v>284</v>
      </c>
      <c r="I609" s="31">
        <f>VLOOKUP(A609,'Synthèse des ventes 2022'!$A$1:$C$535,3,FALSE)</f>
        <v>3</v>
      </c>
      <c r="J609">
        <v>426</v>
      </c>
      <c r="K609" s="6">
        <f t="shared" si="20"/>
        <v>426</v>
      </c>
      <c r="L609">
        <v>1.5</v>
      </c>
      <c r="M609" s="6">
        <v>1.5</v>
      </c>
      <c r="O609">
        <v>511.2</v>
      </c>
      <c r="P609" s="6">
        <f t="shared" si="22"/>
        <v>511.2</v>
      </c>
    </row>
    <row r="610" spans="1:21" x14ac:dyDescent="0.25">
      <c r="A610" t="s">
        <v>1995</v>
      </c>
      <c r="B610" t="s">
        <v>20</v>
      </c>
      <c r="C610" t="s">
        <v>1996</v>
      </c>
      <c r="D610" t="s">
        <v>1987</v>
      </c>
      <c r="E610" t="s">
        <v>917</v>
      </c>
      <c r="F610">
        <v>94</v>
      </c>
      <c r="H610" s="6">
        <f t="shared" si="23"/>
        <v>94</v>
      </c>
      <c r="I610" s="31">
        <f>VLOOKUP(A610,'Synthèse des ventes 2022'!$A$1:$C$535,3,FALSE)</f>
        <v>2</v>
      </c>
      <c r="J610">
        <v>141</v>
      </c>
      <c r="K610" s="6">
        <f t="shared" si="20"/>
        <v>141</v>
      </c>
      <c r="L610">
        <v>1.5</v>
      </c>
      <c r="M610" s="6">
        <v>1.5</v>
      </c>
      <c r="O610">
        <v>169.2</v>
      </c>
      <c r="P610" s="6">
        <f t="shared" si="22"/>
        <v>169.2</v>
      </c>
    </row>
    <row r="611" spans="1:21" x14ac:dyDescent="0.25">
      <c r="A611" t="s">
        <v>1997</v>
      </c>
      <c r="B611" t="s">
        <v>20</v>
      </c>
      <c r="C611" t="s">
        <v>1998</v>
      </c>
      <c r="D611" t="s">
        <v>1987</v>
      </c>
      <c r="E611" t="s">
        <v>917</v>
      </c>
      <c r="F611">
        <v>270.13</v>
      </c>
      <c r="H611" s="6">
        <f t="shared" si="23"/>
        <v>270.13</v>
      </c>
      <c r="I611" s="31">
        <f>VLOOKUP(A611,'Synthèse des ventes 2022'!$A$1:$C$535,3,FALSE)</f>
        <v>1</v>
      </c>
      <c r="J611">
        <v>405.19499999999999</v>
      </c>
      <c r="K611" s="6">
        <f t="shared" si="20"/>
        <v>405.19499999999999</v>
      </c>
      <c r="L611">
        <v>1.5</v>
      </c>
      <c r="M611" s="6">
        <v>1.5</v>
      </c>
      <c r="O611">
        <v>486.23399999999998</v>
      </c>
      <c r="P611" s="6">
        <f t="shared" si="22"/>
        <v>486.23399999999998</v>
      </c>
    </row>
    <row r="612" spans="1:21" x14ac:dyDescent="0.25">
      <c r="A612" t="s">
        <v>2232</v>
      </c>
      <c r="B612" t="s">
        <v>32</v>
      </c>
      <c r="C612" t="s">
        <v>2233</v>
      </c>
      <c r="D612" t="s">
        <v>2234</v>
      </c>
      <c r="F612">
        <v>396</v>
      </c>
      <c r="H612" s="6">
        <f t="shared" si="23"/>
        <v>396</v>
      </c>
      <c r="I612" s="31" t="e">
        <f>VLOOKUP(A612,'Synthèse des ventes 2022'!$A$1:$C$535,3,FALSE)</f>
        <v>#N/A</v>
      </c>
      <c r="J612">
        <v>594</v>
      </c>
      <c r="K612" s="6">
        <f t="shared" si="20"/>
        <v>594</v>
      </c>
      <c r="L612">
        <v>1.5</v>
      </c>
      <c r="M612" s="6">
        <v>1.5</v>
      </c>
      <c r="O612">
        <v>712.8</v>
      </c>
      <c r="P612" s="6">
        <f t="shared" si="22"/>
        <v>712.8</v>
      </c>
    </row>
    <row r="613" spans="1:21" x14ac:dyDescent="0.25">
      <c r="A613" t="s">
        <v>1767</v>
      </c>
      <c r="B613" t="s">
        <v>32</v>
      </c>
      <c r="C613" t="s">
        <v>1768</v>
      </c>
      <c r="D613" t="s">
        <v>1769</v>
      </c>
      <c r="E613" t="s">
        <v>1770</v>
      </c>
      <c r="F613">
        <v>5.9</v>
      </c>
      <c r="H613" s="6">
        <f t="shared" si="23"/>
        <v>5.9</v>
      </c>
      <c r="I613" s="31" t="e">
        <f>VLOOKUP(A613,'Synthèse des ventes 2022'!$A$1:$C$535,3,FALSE)</f>
        <v>#N/A</v>
      </c>
      <c r="J613">
        <v>0.42</v>
      </c>
      <c r="K613" s="6">
        <f>H613*M613/20</f>
        <v>0.44250000000000006</v>
      </c>
      <c r="L613">
        <v>1.4237287999999999</v>
      </c>
      <c r="M613" s="6">
        <v>1.5</v>
      </c>
      <c r="O613">
        <v>0.504</v>
      </c>
      <c r="P613" s="6">
        <f t="shared" si="22"/>
        <v>0.53100000000000003</v>
      </c>
    </row>
    <row r="614" spans="1:21" x14ac:dyDescent="0.25">
      <c r="A614" s="3" t="s">
        <v>21</v>
      </c>
      <c r="B614" s="3" t="s">
        <v>20</v>
      </c>
      <c r="C614" s="3" t="s">
        <v>22</v>
      </c>
      <c r="D614" s="3" t="s">
        <v>23</v>
      </c>
      <c r="E614" s="3" t="s">
        <v>24</v>
      </c>
      <c r="F614" s="3">
        <v>2.12</v>
      </c>
      <c r="G614" s="10"/>
      <c r="H614" s="7">
        <v>2.12</v>
      </c>
      <c r="I614" s="32">
        <f>VLOOKUP(A614,'Synthèse des ventes 2022'!$A$1:$C$535,3,FALSE)</f>
        <v>135</v>
      </c>
      <c r="J614" s="3">
        <v>6.36</v>
      </c>
      <c r="K614" s="7">
        <f>H614*M614</f>
        <v>6.36</v>
      </c>
      <c r="L614" s="3">
        <v>3</v>
      </c>
      <c r="M614" s="7">
        <v>3</v>
      </c>
      <c r="N614" s="3"/>
      <c r="O614" s="3">
        <v>7.63</v>
      </c>
      <c r="P614" s="7">
        <f t="shared" si="22"/>
        <v>7.6319999999999997</v>
      </c>
      <c r="Q614" s="3"/>
      <c r="R614" s="3"/>
      <c r="S614" s="3"/>
      <c r="T614" s="3"/>
      <c r="U614" s="3"/>
    </row>
    <row r="615" spans="1:21" x14ac:dyDescent="0.25">
      <c r="A615" t="s">
        <v>611</v>
      </c>
      <c r="B615" t="s">
        <v>32</v>
      </c>
      <c r="C615" t="s">
        <v>612</v>
      </c>
      <c r="D615" t="s">
        <v>23</v>
      </c>
      <c r="F615">
        <v>0.24</v>
      </c>
      <c r="H615" s="6">
        <f>F615</f>
        <v>0.24</v>
      </c>
      <c r="I615" s="31" t="e">
        <f>VLOOKUP(A615,'Synthèse des ventes 2022'!$A$1:$C$535,3,FALSE)</f>
        <v>#N/A</v>
      </c>
      <c r="J615">
        <v>0.48</v>
      </c>
      <c r="K615" s="6">
        <f t="shared" si="20"/>
        <v>0.48</v>
      </c>
      <c r="L615">
        <v>2</v>
      </c>
      <c r="M615" s="6">
        <v>2</v>
      </c>
      <c r="O615">
        <v>0.57999999999999996</v>
      </c>
      <c r="P615" s="6">
        <f t="shared" si="22"/>
        <v>0.57599999999999996</v>
      </c>
    </row>
    <row r="616" spans="1:21" x14ac:dyDescent="0.25">
      <c r="A616" t="s">
        <v>1058</v>
      </c>
      <c r="B616" t="s">
        <v>20</v>
      </c>
      <c r="C616" t="s">
        <v>1059</v>
      </c>
      <c r="D616" t="s">
        <v>1060</v>
      </c>
      <c r="F616">
        <v>4.6100000000000003</v>
      </c>
      <c r="H616" s="6">
        <f>F616</f>
        <v>4.6100000000000003</v>
      </c>
      <c r="I616" s="31">
        <f>VLOOKUP(A616,'Synthèse des ventes 2022'!$A$1:$C$535,3,FALSE)</f>
        <v>642</v>
      </c>
      <c r="J616">
        <v>7.15</v>
      </c>
      <c r="K616" s="6">
        <f t="shared" si="20"/>
        <v>6.9150000000000009</v>
      </c>
      <c r="L616">
        <v>1.5509761</v>
      </c>
      <c r="M616" s="6">
        <v>1.5</v>
      </c>
      <c r="O616">
        <v>8.58</v>
      </c>
      <c r="P616" s="6">
        <f t="shared" si="22"/>
        <v>8.298</v>
      </c>
    </row>
    <row r="617" spans="1:21" x14ac:dyDescent="0.25">
      <c r="A617" t="s">
        <v>1061</v>
      </c>
      <c r="B617" t="s">
        <v>20</v>
      </c>
      <c r="C617" t="s">
        <v>1062</v>
      </c>
      <c r="D617" t="s">
        <v>1060</v>
      </c>
      <c r="F617">
        <v>4.71</v>
      </c>
      <c r="H617" s="6">
        <f>F617</f>
        <v>4.71</v>
      </c>
      <c r="I617" s="31">
        <f>VLOOKUP(A617,'Synthèse des ventes 2022'!$A$1:$C$535,3,FALSE)</f>
        <v>32</v>
      </c>
      <c r="J617">
        <v>5.89</v>
      </c>
      <c r="K617" s="6">
        <f t="shared" si="20"/>
        <v>5.8875000000000002</v>
      </c>
      <c r="L617">
        <v>1.2505307999999999</v>
      </c>
      <c r="M617" s="6">
        <v>1.25</v>
      </c>
      <c r="O617">
        <v>7.07</v>
      </c>
      <c r="P617" s="6">
        <f t="shared" si="22"/>
        <v>7.0650000000000004</v>
      </c>
    </row>
    <row r="618" spans="1:21" x14ac:dyDescent="0.25">
      <c r="A618" s="3" t="s">
        <v>99</v>
      </c>
      <c r="B618" s="3" t="s">
        <v>20</v>
      </c>
      <c r="C618" s="3" t="s">
        <v>100</v>
      </c>
      <c r="D618" s="3" t="s">
        <v>101</v>
      </c>
      <c r="E618" s="3" t="s">
        <v>36</v>
      </c>
      <c r="F618" s="3">
        <v>21</v>
      </c>
      <c r="G618" s="10"/>
      <c r="H618" s="7">
        <v>21</v>
      </c>
      <c r="I618" s="32">
        <f>VLOOKUP(A618,'Synthèse des ventes 2022'!$A$1:$C$535,3,FALSE)</f>
        <v>62</v>
      </c>
      <c r="J618" s="3">
        <v>30.56</v>
      </c>
      <c r="K618" s="7">
        <f t="shared" ref="K618:K656" si="24">H618*M618</f>
        <v>31.5</v>
      </c>
      <c r="L618" s="3">
        <v>1.4552381000000001</v>
      </c>
      <c r="M618" s="7">
        <v>1.5</v>
      </c>
      <c r="N618" s="3"/>
      <c r="O618" s="3">
        <v>36.67</v>
      </c>
      <c r="P618" s="7">
        <f t="shared" si="22"/>
        <v>37.799999999999997</v>
      </c>
    </row>
    <row r="619" spans="1:21" x14ac:dyDescent="0.25">
      <c r="A619" s="3" t="s">
        <v>203</v>
      </c>
      <c r="B619" s="3" t="s">
        <v>20</v>
      </c>
      <c r="C619" s="3" t="s">
        <v>204</v>
      </c>
      <c r="D619" s="3" t="s">
        <v>101</v>
      </c>
      <c r="E619" s="3" t="s">
        <v>36</v>
      </c>
      <c r="F619" s="3">
        <v>27</v>
      </c>
      <c r="G619" s="10"/>
      <c r="H619" s="7">
        <v>27</v>
      </c>
      <c r="I619" s="32">
        <f>VLOOKUP(A619,'Synthèse des ventes 2022'!$A$1:$C$535,3,FALSE)</f>
        <v>72</v>
      </c>
      <c r="J619" s="3">
        <v>41.15</v>
      </c>
      <c r="K619" s="7">
        <f t="shared" si="24"/>
        <v>40.5</v>
      </c>
      <c r="L619" s="3">
        <v>1.5240741</v>
      </c>
      <c r="M619" s="7">
        <v>1.5</v>
      </c>
      <c r="N619" s="3"/>
      <c r="O619" s="3">
        <v>49.38</v>
      </c>
      <c r="P619" s="7">
        <f t="shared" si="22"/>
        <v>48.6</v>
      </c>
    </row>
    <row r="620" spans="1:21" x14ac:dyDescent="0.25">
      <c r="A620" s="3" t="s">
        <v>565</v>
      </c>
      <c r="B620" s="3" t="s">
        <v>32</v>
      </c>
      <c r="C620" s="3" t="s">
        <v>566</v>
      </c>
      <c r="D620" s="3" t="s">
        <v>101</v>
      </c>
      <c r="E620" s="3"/>
      <c r="F620" s="3">
        <v>8.74</v>
      </c>
      <c r="G620" s="10"/>
      <c r="H620" s="7">
        <v>9</v>
      </c>
      <c r="I620" s="32">
        <f>VLOOKUP(A620,'Synthèse des ventes 2022'!$A$1:$C$535,3,FALSE)</f>
        <v>1</v>
      </c>
      <c r="J620" s="3">
        <v>11.62</v>
      </c>
      <c r="K620" s="7">
        <f>H620*M620</f>
        <v>11.97</v>
      </c>
      <c r="L620" s="3">
        <v>1.3295195</v>
      </c>
      <c r="M620" s="7">
        <v>1.33</v>
      </c>
      <c r="N620" s="3"/>
      <c r="O620" s="3">
        <v>13.94</v>
      </c>
      <c r="P620" s="7">
        <f t="shared" si="22"/>
        <v>14.364000000000001</v>
      </c>
    </row>
    <row r="621" spans="1:21" x14ac:dyDescent="0.25">
      <c r="A621" s="3" t="s">
        <v>567</v>
      </c>
      <c r="B621" s="3" t="s">
        <v>32</v>
      </c>
      <c r="C621" s="3" t="s">
        <v>568</v>
      </c>
      <c r="D621" s="3" t="s">
        <v>101</v>
      </c>
      <c r="E621" s="3"/>
      <c r="F621" s="3">
        <v>7.72</v>
      </c>
      <c r="G621" s="10"/>
      <c r="H621" s="7">
        <v>8</v>
      </c>
      <c r="I621" s="32" t="e">
        <f>VLOOKUP(A621,'Synthèse des ventes 2022'!$A$1:$C$535,3,FALSE)</f>
        <v>#N/A</v>
      </c>
      <c r="J621" s="3">
        <v>10.27</v>
      </c>
      <c r="K621" s="7">
        <f t="shared" si="24"/>
        <v>10.64</v>
      </c>
      <c r="L621" s="3">
        <v>1.3303109</v>
      </c>
      <c r="M621" s="7">
        <v>1.33</v>
      </c>
      <c r="N621" s="3"/>
      <c r="O621" s="3">
        <v>12.32</v>
      </c>
      <c r="P621" s="7">
        <f t="shared" si="22"/>
        <v>12.768000000000001</v>
      </c>
    </row>
    <row r="622" spans="1:21" x14ac:dyDescent="0.25">
      <c r="A622" s="3" t="s">
        <v>1518</v>
      </c>
      <c r="B622" s="3" t="s">
        <v>32</v>
      </c>
      <c r="C622" s="3" t="s">
        <v>1519</v>
      </c>
      <c r="D622" s="3" t="s">
        <v>101</v>
      </c>
      <c r="E622" s="3"/>
      <c r="F622" s="3">
        <v>0.43</v>
      </c>
      <c r="G622" s="10"/>
      <c r="H622" s="7"/>
      <c r="I622" s="32" t="e">
        <f>VLOOKUP(A622,'Synthèse des ventes 2022'!$A$1:$C$535,3,FALSE)</f>
        <v>#N/A</v>
      </c>
      <c r="J622" s="3">
        <v>0.65</v>
      </c>
      <c r="K622" s="7" t="str">
        <f>IF(H622="","",H622*L622)</f>
        <v/>
      </c>
      <c r="L622" s="3">
        <v>1.5116278999999999</v>
      </c>
      <c r="M622" s="7"/>
      <c r="N622" s="3"/>
      <c r="O622" s="3">
        <v>0.78</v>
      </c>
      <c r="P622" s="7" t="str">
        <f t="shared" si="22"/>
        <v/>
      </c>
    </row>
    <row r="623" spans="1:21" x14ac:dyDescent="0.25">
      <c r="A623" s="3" t="s">
        <v>1728</v>
      </c>
      <c r="B623" s="3" t="s">
        <v>32</v>
      </c>
      <c r="C623" s="3" t="s">
        <v>1729</v>
      </c>
      <c r="D623" s="3" t="s">
        <v>101</v>
      </c>
      <c r="E623" s="3"/>
      <c r="F623" s="3">
        <v>5.8</v>
      </c>
      <c r="G623" s="10"/>
      <c r="H623" s="7">
        <v>6.18</v>
      </c>
      <c r="I623" s="32" t="e">
        <f>VLOOKUP(A623,'Synthèse des ventes 2022'!$A$1:$C$535,3,FALSE)</f>
        <v>#N/A</v>
      </c>
      <c r="J623" s="3">
        <v>8.7100000000000009</v>
      </c>
      <c r="K623" s="7">
        <f t="shared" si="24"/>
        <v>9.27</v>
      </c>
      <c r="L623" s="3">
        <v>1.5017240999999999</v>
      </c>
      <c r="M623" s="7">
        <v>1.5</v>
      </c>
      <c r="N623" s="3"/>
      <c r="O623" s="3">
        <v>10.452</v>
      </c>
      <c r="P623" s="7">
        <f t="shared" si="22"/>
        <v>11.123999999999999</v>
      </c>
    </row>
    <row r="624" spans="1:21" x14ac:dyDescent="0.25">
      <c r="A624" t="s">
        <v>851</v>
      </c>
      <c r="B624" t="s">
        <v>20</v>
      </c>
      <c r="C624" t="s">
        <v>852</v>
      </c>
      <c r="D624" t="s">
        <v>853</v>
      </c>
      <c r="E624" t="s">
        <v>36</v>
      </c>
      <c r="F624">
        <v>42.45</v>
      </c>
      <c r="H624" s="6">
        <f t="shared" ref="H624:H637" si="25">F624</f>
        <v>42.45</v>
      </c>
      <c r="I624" s="31">
        <f>VLOOKUP(A624,'Synthèse des ventes 2022'!$A$1:$C$535,3,FALSE)</f>
        <v>3</v>
      </c>
      <c r="J624">
        <v>56.46</v>
      </c>
      <c r="K624" s="6">
        <f t="shared" si="24"/>
        <v>56.458500000000008</v>
      </c>
      <c r="L624">
        <v>1.3300353</v>
      </c>
      <c r="M624" s="6">
        <v>1.33</v>
      </c>
      <c r="O624">
        <v>67.75</v>
      </c>
      <c r="P624" s="6">
        <f t="shared" si="22"/>
        <v>67.750200000000007</v>
      </c>
    </row>
    <row r="625" spans="1:19" x14ac:dyDescent="0.25">
      <c r="A625" t="s">
        <v>759</v>
      </c>
      <c r="B625" t="s">
        <v>20</v>
      </c>
      <c r="C625" t="s">
        <v>760</v>
      </c>
      <c r="D625" t="s">
        <v>761</v>
      </c>
      <c r="E625" t="s">
        <v>36</v>
      </c>
      <c r="F625">
        <v>19.21</v>
      </c>
      <c r="H625" s="6">
        <f t="shared" si="25"/>
        <v>19.21</v>
      </c>
      <c r="I625" s="31">
        <f>VLOOKUP(A625,'Synthèse des ventes 2022'!$A$1:$C$535,3,FALSE)</f>
        <v>4</v>
      </c>
      <c r="J625">
        <v>28.82</v>
      </c>
      <c r="K625" s="6">
        <f t="shared" si="24"/>
        <v>28.815000000000001</v>
      </c>
      <c r="L625">
        <v>1.5002603000000001</v>
      </c>
      <c r="M625" s="6">
        <v>1.5</v>
      </c>
      <c r="O625">
        <v>34.58</v>
      </c>
      <c r="P625" s="6">
        <f t="shared" si="22"/>
        <v>34.578000000000003</v>
      </c>
    </row>
    <row r="626" spans="1:19" x14ac:dyDescent="0.25">
      <c r="A626" t="s">
        <v>762</v>
      </c>
      <c r="B626" t="s">
        <v>20</v>
      </c>
      <c r="C626" t="s">
        <v>763</v>
      </c>
      <c r="D626" t="s">
        <v>761</v>
      </c>
      <c r="E626" t="s">
        <v>36</v>
      </c>
      <c r="F626">
        <v>18.72</v>
      </c>
      <c r="H626" s="6">
        <f t="shared" si="25"/>
        <v>18.72</v>
      </c>
      <c r="I626" s="31">
        <f>VLOOKUP(A626,'Synthèse des ventes 2022'!$A$1:$C$535,3,FALSE)</f>
        <v>13</v>
      </c>
      <c r="J626">
        <v>28.08</v>
      </c>
      <c r="K626" s="6">
        <f t="shared" si="24"/>
        <v>28.08</v>
      </c>
      <c r="L626">
        <v>1.5</v>
      </c>
      <c r="M626" s="6">
        <v>1.5</v>
      </c>
      <c r="O626">
        <v>33.700000000000003</v>
      </c>
      <c r="P626" s="6">
        <f t="shared" si="22"/>
        <v>33.695999999999998</v>
      </c>
    </row>
    <row r="627" spans="1:19" x14ac:dyDescent="0.25">
      <c r="A627" t="s">
        <v>764</v>
      </c>
      <c r="B627" t="s">
        <v>20</v>
      </c>
      <c r="C627" t="s">
        <v>765</v>
      </c>
      <c r="D627" t="s">
        <v>761</v>
      </c>
      <c r="E627" t="s">
        <v>36</v>
      </c>
      <c r="F627">
        <v>22.8</v>
      </c>
      <c r="H627" s="6">
        <f t="shared" si="25"/>
        <v>22.8</v>
      </c>
      <c r="I627" s="31" t="e">
        <f>VLOOKUP(A627,'Synthèse des ventes 2022'!$A$1:$C$535,3,FALSE)</f>
        <v>#N/A</v>
      </c>
      <c r="J627">
        <v>34.200000000000003</v>
      </c>
      <c r="K627" s="6">
        <f t="shared" si="24"/>
        <v>34.200000000000003</v>
      </c>
      <c r="L627">
        <v>1.5</v>
      </c>
      <c r="M627" s="6">
        <v>1.5</v>
      </c>
      <c r="O627">
        <v>41.04</v>
      </c>
      <c r="P627" s="6">
        <f t="shared" si="22"/>
        <v>41.04</v>
      </c>
    </row>
    <row r="628" spans="1:19" x14ac:dyDescent="0.25">
      <c r="A628" t="s">
        <v>1084</v>
      </c>
      <c r="B628" t="s">
        <v>32</v>
      </c>
      <c r="C628" t="s">
        <v>1085</v>
      </c>
      <c r="D628" t="s">
        <v>761</v>
      </c>
      <c r="F628">
        <v>6.63</v>
      </c>
      <c r="H628" s="6">
        <f t="shared" si="25"/>
        <v>6.63</v>
      </c>
      <c r="I628" s="31" t="e">
        <f>VLOOKUP(A628,'Synthèse des ventes 2022'!$A$1:$C$535,3,FALSE)</f>
        <v>#N/A</v>
      </c>
      <c r="J628">
        <v>9.9499999999999993</v>
      </c>
      <c r="K628" s="6">
        <f t="shared" si="24"/>
        <v>9.9450000000000003</v>
      </c>
      <c r="L628">
        <v>1.5007541</v>
      </c>
      <c r="M628" s="6">
        <v>1.5</v>
      </c>
      <c r="O628">
        <v>11.94</v>
      </c>
      <c r="P628" s="6">
        <f t="shared" si="22"/>
        <v>11.933999999999999</v>
      </c>
    </row>
    <row r="629" spans="1:19" x14ac:dyDescent="0.25">
      <c r="A629" t="s">
        <v>1086</v>
      </c>
      <c r="B629" t="s">
        <v>32</v>
      </c>
      <c r="C629" t="s">
        <v>1087</v>
      </c>
      <c r="D629" t="s">
        <v>761</v>
      </c>
      <c r="F629">
        <v>5.56</v>
      </c>
      <c r="H629" s="6">
        <f t="shared" si="25"/>
        <v>5.56</v>
      </c>
      <c r="I629" s="31" t="e">
        <f>VLOOKUP(A629,'Synthèse des ventes 2022'!$A$1:$C$535,3,FALSE)</f>
        <v>#N/A</v>
      </c>
      <c r="J629">
        <v>8.34</v>
      </c>
      <c r="K629" s="6">
        <f t="shared" si="24"/>
        <v>8.34</v>
      </c>
      <c r="L629">
        <v>1.5</v>
      </c>
      <c r="M629" s="6">
        <v>1.5</v>
      </c>
      <c r="O629">
        <v>10.01</v>
      </c>
      <c r="P629" s="6">
        <f t="shared" si="22"/>
        <v>10.007999999999999</v>
      </c>
    </row>
    <row r="630" spans="1:19" x14ac:dyDescent="0.25">
      <c r="A630">
        <v>174222</v>
      </c>
      <c r="B630" t="s">
        <v>32</v>
      </c>
      <c r="C630" t="s">
        <v>1115</v>
      </c>
      <c r="D630" t="s">
        <v>761</v>
      </c>
      <c r="F630">
        <v>23.46</v>
      </c>
      <c r="H630" s="6">
        <f t="shared" si="25"/>
        <v>23.46</v>
      </c>
      <c r="I630" s="31" t="e">
        <f>VLOOKUP(A630,'Synthèse des ventes 2022'!$A$1:$C$535,3,FALSE)</f>
        <v>#N/A</v>
      </c>
      <c r="J630">
        <v>41.06</v>
      </c>
      <c r="K630" s="6">
        <f t="shared" si="24"/>
        <v>41.055</v>
      </c>
      <c r="L630">
        <v>1.7502131000000001</v>
      </c>
      <c r="M630" s="6">
        <v>1.75</v>
      </c>
      <c r="O630">
        <v>49.27</v>
      </c>
      <c r="P630" s="6">
        <f t="shared" si="22"/>
        <v>49.265999999999998</v>
      </c>
    </row>
    <row r="631" spans="1:19" x14ac:dyDescent="0.25">
      <c r="A631">
        <v>174197</v>
      </c>
      <c r="B631" t="s">
        <v>32</v>
      </c>
      <c r="C631" t="s">
        <v>1625</v>
      </c>
      <c r="D631" t="s">
        <v>761</v>
      </c>
      <c r="F631">
        <v>29.33</v>
      </c>
      <c r="H631" s="6">
        <f t="shared" si="25"/>
        <v>29.33</v>
      </c>
      <c r="I631" s="31" t="e">
        <f>VLOOKUP(A631,'Synthèse des ventes 2022'!$A$1:$C$535,3,FALSE)</f>
        <v>#N/A</v>
      </c>
      <c r="J631">
        <v>44</v>
      </c>
      <c r="K631" s="6">
        <f t="shared" si="24"/>
        <v>43.994999999999997</v>
      </c>
      <c r="L631">
        <v>1.5001705000000001</v>
      </c>
      <c r="M631" s="6">
        <v>1.5</v>
      </c>
      <c r="O631">
        <v>52.8</v>
      </c>
      <c r="P631" s="6">
        <f t="shared" si="22"/>
        <v>52.793999999999997</v>
      </c>
    </row>
    <row r="632" spans="1:19" x14ac:dyDescent="0.25">
      <c r="A632" t="s">
        <v>2001</v>
      </c>
      <c r="B632" t="s">
        <v>32</v>
      </c>
      <c r="C632" t="s">
        <v>2002</v>
      </c>
      <c r="D632" t="s">
        <v>761</v>
      </c>
      <c r="F632">
        <v>13.32</v>
      </c>
      <c r="H632" s="6">
        <f t="shared" si="25"/>
        <v>13.32</v>
      </c>
      <c r="I632" s="31" t="e">
        <f>VLOOKUP(A632,'Synthèse des ventes 2022'!$A$1:$C$535,3,FALSE)</f>
        <v>#N/A</v>
      </c>
      <c r="J632">
        <v>19.98</v>
      </c>
      <c r="K632" s="6">
        <f t="shared" si="24"/>
        <v>19.98</v>
      </c>
      <c r="L632">
        <v>1.5</v>
      </c>
      <c r="M632" s="6">
        <v>1.5</v>
      </c>
      <c r="O632">
        <v>23.975999999999999</v>
      </c>
      <c r="P632" s="6">
        <f t="shared" si="22"/>
        <v>23.975999999999999</v>
      </c>
      <c r="S632">
        <v>1</v>
      </c>
    </row>
    <row r="633" spans="1:19" x14ac:dyDescent="0.25">
      <c r="A633" t="s">
        <v>2125</v>
      </c>
      <c r="B633" t="s">
        <v>20</v>
      </c>
      <c r="C633" t="s">
        <v>2126</v>
      </c>
      <c r="D633" t="s">
        <v>761</v>
      </c>
      <c r="F633">
        <v>20</v>
      </c>
      <c r="H633" s="6">
        <f t="shared" si="25"/>
        <v>20</v>
      </c>
      <c r="I633" s="31">
        <f>VLOOKUP(A633,'Synthèse des ventes 2022'!$A$1:$C$535,3,FALSE)</f>
        <v>3</v>
      </c>
      <c r="J633">
        <v>27</v>
      </c>
      <c r="K633" s="6">
        <f t="shared" si="24"/>
        <v>27</v>
      </c>
      <c r="L633">
        <v>1.35</v>
      </c>
      <c r="M633" s="6">
        <v>1.35</v>
      </c>
      <c r="O633">
        <v>32.4</v>
      </c>
      <c r="P633" s="6">
        <f t="shared" si="22"/>
        <v>32.4</v>
      </c>
    </row>
    <row r="634" spans="1:19" x14ac:dyDescent="0.25">
      <c r="A634" t="s">
        <v>2192</v>
      </c>
      <c r="B634" t="s">
        <v>32</v>
      </c>
      <c r="C634" t="s">
        <v>2193</v>
      </c>
      <c r="D634" t="s">
        <v>761</v>
      </c>
      <c r="F634">
        <v>17.98</v>
      </c>
      <c r="H634" s="6">
        <f t="shared" si="25"/>
        <v>17.98</v>
      </c>
      <c r="I634" s="31" t="e">
        <f>VLOOKUP(A634,'Synthèse des ventes 2022'!$A$1:$C$535,3,FALSE)</f>
        <v>#N/A</v>
      </c>
      <c r="J634">
        <v>23.913</v>
      </c>
      <c r="K634" s="6">
        <f t="shared" si="24"/>
        <v>23.913400000000003</v>
      </c>
      <c r="L634">
        <v>1.3299778</v>
      </c>
      <c r="M634" s="6">
        <v>1.33</v>
      </c>
      <c r="O634">
        <v>28.696000000000002</v>
      </c>
      <c r="P634" s="6">
        <f t="shared" si="22"/>
        <v>28.696080000000002</v>
      </c>
      <c r="S634">
        <v>1</v>
      </c>
    </row>
    <row r="635" spans="1:19" x14ac:dyDescent="0.25">
      <c r="A635">
        <v>6130002469</v>
      </c>
      <c r="B635" t="s">
        <v>32</v>
      </c>
      <c r="C635" t="s">
        <v>292</v>
      </c>
      <c r="D635" t="s">
        <v>293</v>
      </c>
      <c r="E635">
        <v>1</v>
      </c>
      <c r="F635">
        <v>350</v>
      </c>
      <c r="H635" s="6">
        <f t="shared" si="25"/>
        <v>350</v>
      </c>
      <c r="I635" s="31">
        <f>VLOOKUP(A635,'Synthèse des ventes 2022'!$A$1:$C$535,3,FALSE)</f>
        <v>4</v>
      </c>
      <c r="J635">
        <v>525</v>
      </c>
      <c r="K635" s="6">
        <f t="shared" si="24"/>
        <v>525</v>
      </c>
      <c r="L635">
        <v>1.5</v>
      </c>
      <c r="M635" s="6">
        <v>1.5</v>
      </c>
      <c r="O635">
        <v>630</v>
      </c>
      <c r="P635" s="6">
        <f t="shared" si="22"/>
        <v>630</v>
      </c>
    </row>
    <row r="636" spans="1:19" x14ac:dyDescent="0.25">
      <c r="A636" t="s">
        <v>430</v>
      </c>
      <c r="B636" t="s">
        <v>20</v>
      </c>
      <c r="C636" t="s">
        <v>431</v>
      </c>
      <c r="D636" t="s">
        <v>293</v>
      </c>
      <c r="E636">
        <v>1</v>
      </c>
      <c r="F636">
        <v>271</v>
      </c>
      <c r="H636" s="6">
        <f t="shared" si="25"/>
        <v>271</v>
      </c>
      <c r="I636" s="31">
        <f>VLOOKUP(A636,'Synthèse des ventes 2022'!$A$1:$C$535,3,FALSE)</f>
        <v>69</v>
      </c>
      <c r="J636">
        <v>360.43</v>
      </c>
      <c r="K636" s="6">
        <f t="shared" si="24"/>
        <v>360.43</v>
      </c>
      <c r="L636">
        <v>1.33</v>
      </c>
      <c r="M636" s="6">
        <v>1.33</v>
      </c>
      <c r="O636">
        <v>432.52</v>
      </c>
      <c r="P636" s="6">
        <f t="shared" si="22"/>
        <v>432.51600000000002</v>
      </c>
    </row>
    <row r="637" spans="1:19" x14ac:dyDescent="0.25">
      <c r="A637" t="s">
        <v>432</v>
      </c>
      <c r="B637" t="s">
        <v>20</v>
      </c>
      <c r="C637" t="s">
        <v>433</v>
      </c>
      <c r="D637" t="s">
        <v>293</v>
      </c>
      <c r="E637">
        <v>1</v>
      </c>
      <c r="F637">
        <v>149</v>
      </c>
      <c r="H637" s="6">
        <f t="shared" si="25"/>
        <v>149</v>
      </c>
      <c r="I637" s="31">
        <f>VLOOKUP(A637,'Synthèse des ventes 2022'!$A$1:$C$535,3,FALSE)</f>
        <v>41</v>
      </c>
      <c r="J637">
        <v>223.5</v>
      </c>
      <c r="K637" s="6">
        <f t="shared" si="24"/>
        <v>223.5</v>
      </c>
      <c r="L637">
        <v>1.5</v>
      </c>
      <c r="M637" s="6">
        <v>1.5</v>
      </c>
      <c r="O637">
        <v>268.2</v>
      </c>
      <c r="P637" s="6">
        <f t="shared" si="22"/>
        <v>268.2</v>
      </c>
    </row>
    <row r="638" spans="1:19" x14ac:dyDescent="0.25">
      <c r="A638" t="s">
        <v>437</v>
      </c>
      <c r="B638" t="s">
        <v>43</v>
      </c>
      <c r="C638" t="s">
        <v>438</v>
      </c>
      <c r="D638" t="s">
        <v>293</v>
      </c>
      <c r="E638">
        <v>1</v>
      </c>
      <c r="F638">
        <v>89</v>
      </c>
      <c r="H638" s="6">
        <v>89</v>
      </c>
      <c r="I638" s="31">
        <f>VLOOKUP(A638,'Synthèse des ventes 2022'!$A$1:$C$535,3,FALSE)</f>
        <v>10</v>
      </c>
      <c r="J638">
        <v>133.5</v>
      </c>
      <c r="K638" s="6">
        <f>+H638*M638</f>
        <v>133.5</v>
      </c>
      <c r="L638">
        <v>1.5</v>
      </c>
      <c r="M638" s="6">
        <v>1.5</v>
      </c>
      <c r="O638">
        <v>160.19999999999999</v>
      </c>
      <c r="P638" s="6">
        <f t="shared" si="22"/>
        <v>160.19999999999999</v>
      </c>
    </row>
    <row r="639" spans="1:19" x14ac:dyDescent="0.25">
      <c r="A639" t="s">
        <v>472</v>
      </c>
      <c r="B639" t="s">
        <v>20</v>
      </c>
      <c r="C639" t="s">
        <v>473</v>
      </c>
      <c r="D639" t="s">
        <v>293</v>
      </c>
      <c r="E639">
        <v>1</v>
      </c>
      <c r="F639">
        <v>105</v>
      </c>
      <c r="H639" s="6">
        <f t="shared" ref="H639:H644" si="26">F639</f>
        <v>105</v>
      </c>
      <c r="I639" s="31" t="e">
        <f>VLOOKUP(A639,'Synthèse des ventes 2022'!$A$1:$C$535,3,FALSE)</f>
        <v>#N/A</v>
      </c>
      <c r="J639">
        <v>157.5</v>
      </c>
      <c r="K639" s="6">
        <f t="shared" si="24"/>
        <v>157.5</v>
      </c>
      <c r="L639">
        <v>1.5</v>
      </c>
      <c r="M639" s="6">
        <v>1.5</v>
      </c>
      <c r="O639">
        <v>189</v>
      </c>
      <c r="P639" s="6">
        <f t="shared" si="22"/>
        <v>189</v>
      </c>
    </row>
    <row r="640" spans="1:19" x14ac:dyDescent="0.25">
      <c r="A640" t="s">
        <v>474</v>
      </c>
      <c r="B640" t="s">
        <v>20</v>
      </c>
      <c r="C640" t="s">
        <v>475</v>
      </c>
      <c r="D640" t="s">
        <v>293</v>
      </c>
      <c r="E640" t="s">
        <v>36</v>
      </c>
      <c r="F640">
        <v>88</v>
      </c>
      <c r="H640" s="6">
        <f t="shared" si="26"/>
        <v>88</v>
      </c>
      <c r="I640" s="31">
        <f>VLOOKUP(A640,'Synthèse des ventes 2022'!$A$1:$C$535,3,FALSE)</f>
        <v>5</v>
      </c>
      <c r="J640">
        <v>132</v>
      </c>
      <c r="K640" s="6">
        <f t="shared" si="24"/>
        <v>132</v>
      </c>
      <c r="L640">
        <v>1.5</v>
      </c>
      <c r="M640" s="6">
        <v>1.5</v>
      </c>
      <c r="O640">
        <v>158.4</v>
      </c>
      <c r="P640" s="6">
        <f t="shared" si="22"/>
        <v>158.4</v>
      </c>
    </row>
    <row r="641" spans="1:16" x14ac:dyDescent="0.25">
      <c r="A641" t="s">
        <v>539</v>
      </c>
      <c r="B641" t="s">
        <v>20</v>
      </c>
      <c r="C641" t="s">
        <v>540</v>
      </c>
      <c r="D641" t="s">
        <v>293</v>
      </c>
      <c r="E641">
        <v>1</v>
      </c>
      <c r="F641">
        <v>313</v>
      </c>
      <c r="H641" s="6">
        <f t="shared" si="26"/>
        <v>313</v>
      </c>
      <c r="I641" s="31">
        <f>VLOOKUP(A641,'Synthèse des ventes 2022'!$A$1:$C$535,3,FALSE)</f>
        <v>4</v>
      </c>
      <c r="J641">
        <v>469.5</v>
      </c>
      <c r="K641" s="6">
        <f t="shared" si="24"/>
        <v>469.5</v>
      </c>
      <c r="L641">
        <v>1.5</v>
      </c>
      <c r="M641" s="6">
        <v>1.5</v>
      </c>
      <c r="O641">
        <v>563.4</v>
      </c>
      <c r="P641" s="6">
        <f t="shared" si="22"/>
        <v>563.4</v>
      </c>
    </row>
    <row r="642" spans="1:16" x14ac:dyDescent="0.25">
      <c r="A642" t="s">
        <v>541</v>
      </c>
      <c r="B642" t="s">
        <v>20</v>
      </c>
      <c r="C642" t="s">
        <v>542</v>
      </c>
      <c r="D642" t="s">
        <v>293</v>
      </c>
      <c r="E642">
        <v>1</v>
      </c>
      <c r="F642">
        <v>333</v>
      </c>
      <c r="H642" s="6">
        <f t="shared" si="26"/>
        <v>333</v>
      </c>
      <c r="I642" s="31">
        <f>VLOOKUP(A642,'Synthèse des ventes 2022'!$A$1:$C$535,3,FALSE)</f>
        <v>4</v>
      </c>
      <c r="J642">
        <v>499.5</v>
      </c>
      <c r="K642" s="6">
        <f t="shared" si="24"/>
        <v>499.5</v>
      </c>
      <c r="L642">
        <v>1.5</v>
      </c>
      <c r="M642" s="6">
        <v>1.5</v>
      </c>
      <c r="O642">
        <v>599.4</v>
      </c>
      <c r="P642" s="6">
        <f t="shared" si="22"/>
        <v>599.4</v>
      </c>
    </row>
    <row r="643" spans="1:16" x14ac:dyDescent="0.25">
      <c r="A643" t="s">
        <v>543</v>
      </c>
      <c r="B643" t="s">
        <v>20</v>
      </c>
      <c r="C643" t="s">
        <v>544</v>
      </c>
      <c r="D643" t="s">
        <v>293</v>
      </c>
      <c r="E643">
        <v>1</v>
      </c>
      <c r="F643">
        <v>178</v>
      </c>
      <c r="H643" s="6">
        <f t="shared" si="26"/>
        <v>178</v>
      </c>
      <c r="I643" s="31" t="e">
        <f>VLOOKUP(A643,'Synthèse des ventes 2022'!$A$1:$C$535,3,FALSE)</f>
        <v>#N/A</v>
      </c>
      <c r="J643">
        <v>267</v>
      </c>
      <c r="K643" s="6">
        <f t="shared" si="24"/>
        <v>267</v>
      </c>
      <c r="L643">
        <v>1.5</v>
      </c>
      <c r="M643" s="6">
        <v>1.5</v>
      </c>
      <c r="O643">
        <v>320.39999999999998</v>
      </c>
      <c r="P643" s="6">
        <f t="shared" ref="P643:P705" si="27">IF(K643="","",K643*1.2)</f>
        <v>320.39999999999998</v>
      </c>
    </row>
    <row r="644" spans="1:16" x14ac:dyDescent="0.25">
      <c r="A644" t="s">
        <v>545</v>
      </c>
      <c r="B644" t="s">
        <v>32</v>
      </c>
      <c r="C644" t="s">
        <v>546</v>
      </c>
      <c r="D644" t="s">
        <v>293</v>
      </c>
      <c r="F644">
        <v>71</v>
      </c>
      <c r="H644" s="6">
        <f t="shared" si="26"/>
        <v>71</v>
      </c>
      <c r="I644" s="31">
        <f>VLOOKUP(A644,'Synthèse des ventes 2022'!$A$1:$C$535,3,FALSE)</f>
        <v>1</v>
      </c>
      <c r="J644">
        <v>94.43</v>
      </c>
      <c r="K644" s="6">
        <f t="shared" si="24"/>
        <v>94.43</v>
      </c>
      <c r="L644">
        <v>1.33</v>
      </c>
      <c r="M644" s="6">
        <v>1.33</v>
      </c>
      <c r="O644">
        <v>113.32</v>
      </c>
      <c r="P644" s="6">
        <f t="shared" si="27"/>
        <v>113.316</v>
      </c>
    </row>
    <row r="645" spans="1:16" x14ac:dyDescent="0.25">
      <c r="A645">
        <v>362330642</v>
      </c>
      <c r="B645" t="s">
        <v>43</v>
      </c>
      <c r="C645" t="s">
        <v>629</v>
      </c>
      <c r="D645" t="s">
        <v>293</v>
      </c>
      <c r="F645">
        <v>81</v>
      </c>
      <c r="I645" s="31" t="e">
        <f>VLOOKUP(A645,'Synthèse des ventes 2022'!$A$1:$C$535,3,FALSE)</f>
        <v>#N/A</v>
      </c>
      <c r="J645">
        <v>146.30000000000001</v>
      </c>
      <c r="K645" s="6" t="str">
        <f>IF(H645="","",H645*L645)</f>
        <v/>
      </c>
      <c r="L645">
        <v>1.8061727999999999</v>
      </c>
      <c r="N645">
        <v>1</v>
      </c>
      <c r="O645">
        <v>175.56</v>
      </c>
      <c r="P645" s="6" t="str">
        <f t="shared" si="27"/>
        <v/>
      </c>
    </row>
    <row r="646" spans="1:16" x14ac:dyDescent="0.25">
      <c r="A646">
        <v>365231202</v>
      </c>
      <c r="B646" t="s">
        <v>32</v>
      </c>
      <c r="C646" t="s">
        <v>630</v>
      </c>
      <c r="D646" t="s">
        <v>293</v>
      </c>
      <c r="F646">
        <v>50</v>
      </c>
      <c r="H646" s="6">
        <f t="shared" ref="H646:H651" si="28">F646</f>
        <v>50</v>
      </c>
      <c r="I646" s="31">
        <f>VLOOKUP(A646,'Synthèse des ventes 2022'!$A$1:$C$535,3,FALSE)</f>
        <v>19</v>
      </c>
      <c r="J646">
        <v>66.5</v>
      </c>
      <c r="K646" s="6">
        <f t="shared" si="24"/>
        <v>66.5</v>
      </c>
      <c r="L646">
        <v>1.33</v>
      </c>
      <c r="M646" s="6">
        <v>1.33</v>
      </c>
      <c r="O646">
        <v>79.8</v>
      </c>
      <c r="P646" s="6">
        <f t="shared" si="27"/>
        <v>79.8</v>
      </c>
    </row>
    <row r="647" spans="1:16" x14ac:dyDescent="0.25">
      <c r="A647" t="s">
        <v>926</v>
      </c>
      <c r="B647" t="s">
        <v>32</v>
      </c>
      <c r="C647" t="s">
        <v>927</v>
      </c>
      <c r="D647" t="s">
        <v>293</v>
      </c>
      <c r="F647">
        <v>2092</v>
      </c>
      <c r="H647" s="6">
        <f t="shared" si="28"/>
        <v>2092</v>
      </c>
      <c r="I647" s="31">
        <f>VLOOKUP(A647,'Synthèse des ventes 2022'!$A$1:$C$535,3,FALSE)</f>
        <v>4</v>
      </c>
      <c r="J647" s="1">
        <v>2615</v>
      </c>
      <c r="K647" s="11">
        <f t="shared" si="24"/>
        <v>2615</v>
      </c>
      <c r="L647">
        <v>1.25</v>
      </c>
      <c r="M647" s="6">
        <v>1.25</v>
      </c>
      <c r="O647" s="1">
        <v>3138</v>
      </c>
      <c r="P647" s="11">
        <f t="shared" si="27"/>
        <v>3138</v>
      </c>
    </row>
    <row r="648" spans="1:16" x14ac:dyDescent="0.25">
      <c r="A648" t="s">
        <v>928</v>
      </c>
      <c r="B648" t="s">
        <v>32</v>
      </c>
      <c r="C648" t="s">
        <v>929</v>
      </c>
      <c r="D648" t="s">
        <v>293</v>
      </c>
      <c r="F648">
        <v>1900</v>
      </c>
      <c r="H648" s="6">
        <f t="shared" si="28"/>
        <v>1900</v>
      </c>
      <c r="I648" s="31" t="e">
        <f>VLOOKUP(A648,'Synthèse des ventes 2022'!$A$1:$C$535,3,FALSE)</f>
        <v>#N/A</v>
      </c>
      <c r="J648" s="1">
        <v>2375</v>
      </c>
      <c r="K648" s="11">
        <f t="shared" si="24"/>
        <v>2375</v>
      </c>
      <c r="L648">
        <v>1.25</v>
      </c>
      <c r="M648" s="6">
        <v>1.25</v>
      </c>
      <c r="O648" s="1">
        <v>2850</v>
      </c>
      <c r="P648" s="11">
        <f t="shared" si="27"/>
        <v>2850</v>
      </c>
    </row>
    <row r="649" spans="1:16" x14ac:dyDescent="0.25">
      <c r="A649" t="s">
        <v>930</v>
      </c>
      <c r="B649" t="s">
        <v>32</v>
      </c>
      <c r="C649" t="s">
        <v>931</v>
      </c>
      <c r="D649" t="s">
        <v>293</v>
      </c>
      <c r="F649">
        <v>300</v>
      </c>
      <c r="H649" s="6">
        <f t="shared" si="28"/>
        <v>300</v>
      </c>
      <c r="I649" s="31" t="e">
        <f>VLOOKUP(A649,'Synthèse des ventes 2022'!$A$1:$C$535,3,FALSE)</f>
        <v>#N/A</v>
      </c>
      <c r="J649">
        <v>450</v>
      </c>
      <c r="K649" s="6">
        <f t="shared" si="24"/>
        <v>450</v>
      </c>
      <c r="L649">
        <v>1.5</v>
      </c>
      <c r="M649" s="6">
        <v>1.5</v>
      </c>
      <c r="O649">
        <v>540</v>
      </c>
      <c r="P649" s="6">
        <f t="shared" si="27"/>
        <v>540</v>
      </c>
    </row>
    <row r="650" spans="1:16" x14ac:dyDescent="0.25">
      <c r="A650">
        <v>362334026</v>
      </c>
      <c r="B650" t="s">
        <v>32</v>
      </c>
      <c r="C650" t="s">
        <v>932</v>
      </c>
      <c r="D650" t="s">
        <v>293</v>
      </c>
      <c r="F650">
        <v>445</v>
      </c>
      <c r="H650" s="6">
        <f t="shared" si="28"/>
        <v>445</v>
      </c>
      <c r="I650" s="31" t="e">
        <f>VLOOKUP(A650,'Synthèse des ventes 2022'!$A$1:$C$535,3,FALSE)</f>
        <v>#N/A</v>
      </c>
      <c r="J650">
        <v>667.5</v>
      </c>
      <c r="K650" s="6">
        <f t="shared" si="24"/>
        <v>667.5</v>
      </c>
      <c r="L650">
        <v>1.5</v>
      </c>
      <c r="M650" s="6">
        <v>1.5</v>
      </c>
      <c r="O650">
        <v>801</v>
      </c>
      <c r="P650" s="6">
        <f t="shared" si="27"/>
        <v>801</v>
      </c>
    </row>
    <row r="651" spans="1:16" x14ac:dyDescent="0.25">
      <c r="A651" t="s">
        <v>1138</v>
      </c>
      <c r="B651" t="s">
        <v>32</v>
      </c>
      <c r="C651" t="s">
        <v>1139</v>
      </c>
      <c r="D651" t="s">
        <v>293</v>
      </c>
      <c r="F651">
        <v>285</v>
      </c>
      <c r="H651" s="6">
        <f t="shared" si="28"/>
        <v>285</v>
      </c>
      <c r="I651" s="31">
        <f>VLOOKUP(A651,'Synthèse des ventes 2022'!$A$1:$C$535,3,FALSE)</f>
        <v>2</v>
      </c>
      <c r="J651">
        <v>427.5</v>
      </c>
      <c r="K651" s="6">
        <f t="shared" si="24"/>
        <v>427.5</v>
      </c>
      <c r="L651">
        <v>1.5</v>
      </c>
      <c r="M651" s="6">
        <v>1.5</v>
      </c>
      <c r="O651">
        <v>513</v>
      </c>
      <c r="P651" s="6">
        <f t="shared" si="27"/>
        <v>513</v>
      </c>
    </row>
    <row r="652" spans="1:16" x14ac:dyDescent="0.25">
      <c r="A652" t="s">
        <v>1558</v>
      </c>
      <c r="B652" t="s">
        <v>43</v>
      </c>
      <c r="C652" t="s">
        <v>1559</v>
      </c>
      <c r="D652" t="s">
        <v>293</v>
      </c>
      <c r="F652">
        <v>424</v>
      </c>
      <c r="I652" s="31" t="e">
        <f>VLOOKUP(A652,'Synthèse des ventes 2022'!$A$1:$C$535,3,FALSE)</f>
        <v>#N/A</v>
      </c>
      <c r="J652">
        <v>564</v>
      </c>
      <c r="K652" s="6" t="str">
        <f>IF(H652="","",H652*L652)</f>
        <v/>
      </c>
      <c r="L652">
        <v>1.3301886999999999</v>
      </c>
      <c r="O652">
        <v>677</v>
      </c>
      <c r="P652" s="6" t="str">
        <f t="shared" si="27"/>
        <v/>
      </c>
    </row>
    <row r="653" spans="1:16" x14ac:dyDescent="0.25">
      <c r="A653" t="s">
        <v>1628</v>
      </c>
      <c r="B653" t="s">
        <v>20</v>
      </c>
      <c r="C653" t="s">
        <v>1629</v>
      </c>
      <c r="D653" t="s">
        <v>293</v>
      </c>
      <c r="F653">
        <v>250</v>
      </c>
      <c r="H653" s="6">
        <f>F653</f>
        <v>250</v>
      </c>
      <c r="I653" s="31" t="e">
        <f>VLOOKUP(A653,'Synthèse des ventes 2022'!$A$1:$C$535,3,FALSE)</f>
        <v>#N/A</v>
      </c>
      <c r="J653">
        <v>337.5</v>
      </c>
      <c r="K653" s="6">
        <f t="shared" si="24"/>
        <v>337.5</v>
      </c>
      <c r="L653">
        <v>1.35</v>
      </c>
      <c r="M653" s="6">
        <v>1.35</v>
      </c>
      <c r="O653">
        <v>405</v>
      </c>
      <c r="P653" s="6">
        <f t="shared" si="27"/>
        <v>405</v>
      </c>
    </row>
    <row r="654" spans="1:16" x14ac:dyDescent="0.25">
      <c r="A654" t="s">
        <v>1711</v>
      </c>
      <c r="B654" t="s">
        <v>20</v>
      </c>
      <c r="C654" t="s">
        <v>1712</v>
      </c>
      <c r="D654" t="s">
        <v>293</v>
      </c>
      <c r="E654">
        <v>1</v>
      </c>
      <c r="F654">
        <v>247</v>
      </c>
      <c r="H654" s="6">
        <f>F654</f>
        <v>247</v>
      </c>
      <c r="I654" s="31" t="e">
        <f>VLOOKUP(A654,'Synthèse des ventes 2022'!$A$1:$C$535,3,FALSE)</f>
        <v>#N/A</v>
      </c>
      <c r="J654">
        <v>382.85</v>
      </c>
      <c r="K654" s="6">
        <f t="shared" si="24"/>
        <v>382.85</v>
      </c>
      <c r="L654">
        <v>1.55</v>
      </c>
      <c r="M654" s="6">
        <v>1.55</v>
      </c>
      <c r="O654">
        <v>459.42</v>
      </c>
      <c r="P654" s="6">
        <f t="shared" si="27"/>
        <v>459.42</v>
      </c>
    </row>
    <row r="655" spans="1:16" x14ac:dyDescent="0.25">
      <c r="A655" t="s">
        <v>1713</v>
      </c>
      <c r="B655" t="s">
        <v>43</v>
      </c>
      <c r="C655" t="s">
        <v>1714</v>
      </c>
      <c r="D655" t="s">
        <v>293</v>
      </c>
      <c r="F655">
        <v>320</v>
      </c>
      <c r="I655" s="31" t="e">
        <f>VLOOKUP(A655,'Synthèse des ventes 2022'!$A$1:$C$535,3,FALSE)</f>
        <v>#N/A</v>
      </c>
      <c r="J655">
        <v>0</v>
      </c>
      <c r="K655" s="6" t="str">
        <f>IF(H655="","",H655*L655)</f>
        <v/>
      </c>
      <c r="L655">
        <v>0</v>
      </c>
      <c r="O655">
        <v>0</v>
      </c>
      <c r="P655" s="6" t="str">
        <f t="shared" si="27"/>
        <v/>
      </c>
    </row>
    <row r="656" spans="1:16" x14ac:dyDescent="0.25">
      <c r="A656" t="s">
        <v>1794</v>
      </c>
      <c r="B656" t="s">
        <v>32</v>
      </c>
      <c r="C656" t="s">
        <v>1795</v>
      </c>
      <c r="D656" t="s">
        <v>293</v>
      </c>
      <c r="F656">
        <v>475</v>
      </c>
      <c r="H656" s="6">
        <f>F656</f>
        <v>475</v>
      </c>
      <c r="I656" s="31" t="e">
        <f>VLOOKUP(A656,'Synthèse des ventes 2022'!$A$1:$C$535,3,FALSE)</f>
        <v>#N/A</v>
      </c>
      <c r="J656">
        <v>760</v>
      </c>
      <c r="K656" s="6">
        <f t="shared" si="24"/>
        <v>760</v>
      </c>
      <c r="L656">
        <v>1.6</v>
      </c>
      <c r="M656" s="6">
        <v>1.6</v>
      </c>
      <c r="O656">
        <v>912</v>
      </c>
      <c r="P656" s="6">
        <f t="shared" si="27"/>
        <v>912</v>
      </c>
    </row>
    <row r="657" spans="1:16" x14ac:dyDescent="0.25">
      <c r="A657" t="s">
        <v>1798</v>
      </c>
      <c r="B657" t="s">
        <v>43</v>
      </c>
      <c r="C657" t="s">
        <v>1799</v>
      </c>
      <c r="D657" t="s">
        <v>293</v>
      </c>
      <c r="F657">
        <v>400</v>
      </c>
      <c r="I657" s="31" t="e">
        <f>VLOOKUP(A657,'Synthèse des ventes 2022'!$A$1:$C$535,3,FALSE)</f>
        <v>#N/A</v>
      </c>
      <c r="J657">
        <v>0</v>
      </c>
      <c r="K657" s="6" t="str">
        <f>IF(H657="","",H657*L657)</f>
        <v/>
      </c>
      <c r="L657">
        <v>0</v>
      </c>
      <c r="O657">
        <v>0</v>
      </c>
      <c r="P657" s="6" t="str">
        <f t="shared" si="27"/>
        <v/>
      </c>
    </row>
    <row r="658" spans="1:16" x14ac:dyDescent="0.25">
      <c r="A658" t="s">
        <v>2053</v>
      </c>
      <c r="B658" t="s">
        <v>43</v>
      </c>
      <c r="C658" t="s">
        <v>2054</v>
      </c>
      <c r="D658" t="s">
        <v>293</v>
      </c>
      <c r="F658">
        <v>450</v>
      </c>
      <c r="I658" s="31">
        <f>VLOOKUP(A658,'Synthèse des ventes 2022'!$A$1:$C$535,3,FALSE)</f>
        <v>3</v>
      </c>
      <c r="J658">
        <v>598.5</v>
      </c>
      <c r="K658" s="6">
        <v>598.5</v>
      </c>
      <c r="L658">
        <v>1.33</v>
      </c>
      <c r="O658">
        <v>718.2</v>
      </c>
      <c r="P658" s="6">
        <f t="shared" si="27"/>
        <v>718.19999999999993</v>
      </c>
    </row>
    <row r="659" spans="1:16" x14ac:dyDescent="0.25">
      <c r="A659" t="s">
        <v>2055</v>
      </c>
      <c r="B659" t="s">
        <v>20</v>
      </c>
      <c r="C659" t="s">
        <v>2056</v>
      </c>
      <c r="D659" t="s">
        <v>293</v>
      </c>
      <c r="E659">
        <v>1</v>
      </c>
      <c r="F659">
        <v>425.75</v>
      </c>
      <c r="H659" s="6">
        <f t="shared" ref="H659:H668" si="29">F659</f>
        <v>425.75</v>
      </c>
      <c r="I659" s="31">
        <f>VLOOKUP(A659,'Synthèse des ventes 2022'!$A$1:$C$535,3,FALSE)</f>
        <v>8</v>
      </c>
      <c r="J659">
        <v>566.25</v>
      </c>
      <c r="K659" s="6">
        <f t="shared" ref="K659:K682" si="30">H659*M659</f>
        <v>566.24750000000006</v>
      </c>
      <c r="L659">
        <v>1.3300059</v>
      </c>
      <c r="M659" s="6">
        <v>1.33</v>
      </c>
      <c r="O659">
        <v>679.5</v>
      </c>
      <c r="P659" s="6">
        <f t="shared" si="27"/>
        <v>679.49700000000007</v>
      </c>
    </row>
    <row r="660" spans="1:16" x14ac:dyDescent="0.25">
      <c r="A660" t="s">
        <v>2061</v>
      </c>
      <c r="B660" t="s">
        <v>20</v>
      </c>
      <c r="C660" t="s">
        <v>2062</v>
      </c>
      <c r="D660" t="s">
        <v>293</v>
      </c>
      <c r="E660">
        <v>1</v>
      </c>
      <c r="F660">
        <v>91</v>
      </c>
      <c r="H660" s="6">
        <f t="shared" si="29"/>
        <v>91</v>
      </c>
      <c r="I660" s="31" t="e">
        <f>VLOOKUP(A660,'Synthèse des ventes 2022'!$A$1:$C$535,3,FALSE)</f>
        <v>#N/A</v>
      </c>
      <c r="J660">
        <v>132</v>
      </c>
      <c r="K660" s="6">
        <f t="shared" si="30"/>
        <v>131.94999999999999</v>
      </c>
      <c r="L660">
        <v>1.4505494999999999</v>
      </c>
      <c r="M660" s="6">
        <v>1.45</v>
      </c>
      <c r="O660">
        <v>158.4</v>
      </c>
      <c r="P660" s="6">
        <f t="shared" si="27"/>
        <v>158.33999999999997</v>
      </c>
    </row>
    <row r="661" spans="1:16" x14ac:dyDescent="0.25">
      <c r="A661" t="s">
        <v>2093</v>
      </c>
      <c r="B661" t="s">
        <v>32</v>
      </c>
      <c r="C661" t="s">
        <v>2094</v>
      </c>
      <c r="D661" t="s">
        <v>293</v>
      </c>
      <c r="F661">
        <v>265</v>
      </c>
      <c r="H661" s="6">
        <f t="shared" si="29"/>
        <v>265</v>
      </c>
      <c r="I661" s="31" t="e">
        <f>VLOOKUP(A661,'Synthèse des ventes 2022'!$A$1:$C$535,3,FALSE)</f>
        <v>#N/A</v>
      </c>
      <c r="J661">
        <v>397.5</v>
      </c>
      <c r="K661" s="6">
        <f t="shared" si="30"/>
        <v>397.5</v>
      </c>
      <c r="L661">
        <v>1.5</v>
      </c>
      <c r="M661" s="6">
        <v>1.5</v>
      </c>
      <c r="O661">
        <v>477</v>
      </c>
      <c r="P661" s="6">
        <f t="shared" si="27"/>
        <v>477</v>
      </c>
    </row>
    <row r="662" spans="1:16" x14ac:dyDescent="0.25">
      <c r="A662" t="s">
        <v>2123</v>
      </c>
      <c r="B662" t="s">
        <v>20</v>
      </c>
      <c r="C662" t="s">
        <v>2124</v>
      </c>
      <c r="D662" t="s">
        <v>293</v>
      </c>
      <c r="E662">
        <v>1</v>
      </c>
      <c r="F662">
        <v>172</v>
      </c>
      <c r="H662" s="6">
        <f t="shared" si="29"/>
        <v>172</v>
      </c>
      <c r="I662" s="31" t="e">
        <f>VLOOKUP(A662,'Synthèse des ventes 2022'!$A$1:$C$535,3,FALSE)</f>
        <v>#N/A</v>
      </c>
      <c r="J662">
        <v>258</v>
      </c>
      <c r="K662" s="6">
        <f t="shared" si="30"/>
        <v>258</v>
      </c>
      <c r="L662">
        <v>1.5</v>
      </c>
      <c r="M662" s="6">
        <v>1.5</v>
      </c>
      <c r="N662">
        <v>1</v>
      </c>
      <c r="O662">
        <v>309.60000000000002</v>
      </c>
      <c r="P662" s="6">
        <f t="shared" si="27"/>
        <v>309.59999999999997</v>
      </c>
    </row>
    <row r="663" spans="1:16" x14ac:dyDescent="0.25">
      <c r="A663">
        <v>4260081165</v>
      </c>
      <c r="B663" t="s">
        <v>32</v>
      </c>
      <c r="C663" t="s">
        <v>2172</v>
      </c>
      <c r="D663" t="s">
        <v>293</v>
      </c>
      <c r="F663">
        <v>10.5</v>
      </c>
      <c r="H663" s="6">
        <f t="shared" si="29"/>
        <v>10.5</v>
      </c>
      <c r="I663" s="31" t="e">
        <f>VLOOKUP(A663,'Synthèse des ventes 2022'!$A$1:$C$535,3,FALSE)</f>
        <v>#N/A</v>
      </c>
      <c r="J663">
        <v>13.965</v>
      </c>
      <c r="K663" s="6">
        <f t="shared" si="30"/>
        <v>13.965</v>
      </c>
      <c r="L663">
        <v>1.33</v>
      </c>
      <c r="M663" s="6">
        <v>1.33</v>
      </c>
      <c r="O663">
        <v>16.757999999999999</v>
      </c>
      <c r="P663" s="6">
        <f t="shared" si="27"/>
        <v>16.757999999999999</v>
      </c>
    </row>
    <row r="664" spans="1:16" x14ac:dyDescent="0.25">
      <c r="A664" t="s">
        <v>2177</v>
      </c>
      <c r="B664" t="s">
        <v>20</v>
      </c>
      <c r="C664" t="s">
        <v>2178</v>
      </c>
      <c r="D664" t="s">
        <v>293</v>
      </c>
      <c r="E664">
        <v>1</v>
      </c>
      <c r="F664">
        <v>0</v>
      </c>
      <c r="H664" s="6">
        <f t="shared" si="29"/>
        <v>0</v>
      </c>
      <c r="I664" s="31">
        <f>VLOOKUP(A664,'Synthèse des ventes 2022'!$A$1:$C$535,3,FALSE)</f>
        <v>2</v>
      </c>
      <c r="J664">
        <v>74.69</v>
      </c>
      <c r="K664" s="6">
        <f t="shared" si="30"/>
        <v>0</v>
      </c>
      <c r="L664">
        <v>0</v>
      </c>
      <c r="O664">
        <v>89.628</v>
      </c>
      <c r="P664" s="6">
        <f t="shared" si="27"/>
        <v>0</v>
      </c>
    </row>
    <row r="665" spans="1:16" x14ac:dyDescent="0.25">
      <c r="A665" t="s">
        <v>2189</v>
      </c>
      <c r="B665" t="s">
        <v>32</v>
      </c>
      <c r="C665" t="s">
        <v>2190</v>
      </c>
      <c r="D665" t="s">
        <v>293</v>
      </c>
      <c r="F665">
        <v>267</v>
      </c>
      <c r="H665" s="6">
        <f t="shared" si="29"/>
        <v>267</v>
      </c>
      <c r="I665" s="31" t="e">
        <f>VLOOKUP(A665,'Synthèse des ventes 2022'!$A$1:$C$535,3,FALSE)</f>
        <v>#N/A</v>
      </c>
      <c r="J665">
        <v>400.5</v>
      </c>
      <c r="K665" s="6">
        <f t="shared" si="30"/>
        <v>400.5</v>
      </c>
      <c r="L665">
        <v>1.5</v>
      </c>
      <c r="M665" s="6">
        <v>1.5</v>
      </c>
      <c r="O665">
        <v>480.6</v>
      </c>
      <c r="P665" s="6">
        <f t="shared" si="27"/>
        <v>480.59999999999997</v>
      </c>
    </row>
    <row r="666" spans="1:16" x14ac:dyDescent="0.25">
      <c r="A666">
        <v>352665014</v>
      </c>
      <c r="B666" t="s">
        <v>32</v>
      </c>
      <c r="C666" t="s">
        <v>2206</v>
      </c>
      <c r="D666" t="s">
        <v>293</v>
      </c>
      <c r="E666" t="s">
        <v>36</v>
      </c>
      <c r="F666">
        <v>7</v>
      </c>
      <c r="H666" s="6">
        <f t="shared" si="29"/>
        <v>7</v>
      </c>
      <c r="I666" s="31" t="e">
        <f>VLOOKUP(A666,'Synthèse des ventes 2022'!$A$1:$C$535,3,FALSE)</f>
        <v>#N/A</v>
      </c>
      <c r="J666">
        <v>9.31</v>
      </c>
      <c r="K666" s="6">
        <f t="shared" si="30"/>
        <v>9.31</v>
      </c>
      <c r="L666">
        <v>1.33</v>
      </c>
      <c r="M666" s="6">
        <v>1.33</v>
      </c>
      <c r="O666">
        <v>11.172000000000001</v>
      </c>
      <c r="P666" s="6">
        <f t="shared" si="27"/>
        <v>11.172000000000001</v>
      </c>
    </row>
    <row r="667" spans="1:16" x14ac:dyDescent="0.25">
      <c r="A667" t="s">
        <v>2239</v>
      </c>
      <c r="B667" t="s">
        <v>20</v>
      </c>
      <c r="C667" t="s">
        <v>2240</v>
      </c>
      <c r="D667" t="s">
        <v>293</v>
      </c>
      <c r="E667">
        <v>1</v>
      </c>
      <c r="F667">
        <v>170</v>
      </c>
      <c r="H667" s="6">
        <f t="shared" si="29"/>
        <v>170</v>
      </c>
      <c r="I667" s="31" t="e">
        <f>VLOOKUP(A667,'Synthèse des ventes 2022'!$A$1:$C$535,3,FALSE)</f>
        <v>#N/A</v>
      </c>
      <c r="J667">
        <v>226.1</v>
      </c>
      <c r="K667" s="6">
        <f t="shared" si="30"/>
        <v>226.10000000000002</v>
      </c>
      <c r="L667">
        <v>1.33</v>
      </c>
      <c r="M667" s="6">
        <v>1.33</v>
      </c>
      <c r="O667">
        <v>271.32</v>
      </c>
      <c r="P667" s="6">
        <f t="shared" si="27"/>
        <v>271.32</v>
      </c>
    </row>
    <row r="668" spans="1:16" x14ac:dyDescent="0.25">
      <c r="A668" t="s">
        <v>2251</v>
      </c>
      <c r="B668" t="s">
        <v>32</v>
      </c>
      <c r="C668" t="s">
        <v>2252</v>
      </c>
      <c r="D668" t="s">
        <v>293</v>
      </c>
      <c r="F668">
        <v>320</v>
      </c>
      <c r="H668" s="6">
        <f t="shared" si="29"/>
        <v>320</v>
      </c>
      <c r="I668" s="31">
        <f>VLOOKUP(A668,'Synthèse des ventes 2022'!$A$1:$C$535,3,FALSE)</f>
        <v>1</v>
      </c>
      <c r="J668">
        <v>480</v>
      </c>
      <c r="K668" s="6">
        <f t="shared" si="30"/>
        <v>480</v>
      </c>
      <c r="L668">
        <v>1.5</v>
      </c>
      <c r="M668" s="6">
        <v>1.5</v>
      </c>
      <c r="O668">
        <v>576</v>
      </c>
      <c r="P668" s="6">
        <f t="shared" si="27"/>
        <v>576</v>
      </c>
    </row>
    <row r="669" spans="1:16" x14ac:dyDescent="0.25">
      <c r="A669" t="s">
        <v>2327</v>
      </c>
      <c r="B669" t="s">
        <v>43</v>
      </c>
      <c r="C669" t="s">
        <v>2328</v>
      </c>
      <c r="D669" t="s">
        <v>293</v>
      </c>
      <c r="F669">
        <v>4</v>
      </c>
      <c r="I669" s="31" t="e">
        <f>VLOOKUP(A669,'Synthèse des ventes 2022'!$A$1:$C$535,3,FALSE)</f>
        <v>#N/A</v>
      </c>
      <c r="J669">
        <v>5.32</v>
      </c>
      <c r="K669" s="6">
        <f t="shared" si="30"/>
        <v>0</v>
      </c>
      <c r="L669">
        <v>1.33</v>
      </c>
      <c r="O669">
        <v>6.3840000000000003</v>
      </c>
      <c r="P669" s="6">
        <f t="shared" si="27"/>
        <v>0</v>
      </c>
    </row>
    <row r="670" spans="1:16" x14ac:dyDescent="0.25">
      <c r="A670" t="s">
        <v>2348</v>
      </c>
      <c r="B670" t="s">
        <v>20</v>
      </c>
      <c r="C670" t="s">
        <v>2349</v>
      </c>
      <c r="D670" t="s">
        <v>293</v>
      </c>
      <c r="E670">
        <v>1</v>
      </c>
      <c r="F670">
        <v>85</v>
      </c>
      <c r="H670" s="6">
        <f>F670</f>
        <v>85</v>
      </c>
      <c r="I670" s="31" t="e">
        <f>VLOOKUP(A670,'Synthèse des ventes 2022'!$A$1:$C$535,3,FALSE)</f>
        <v>#N/A</v>
      </c>
      <c r="J670">
        <v>132</v>
      </c>
      <c r="K670" s="6">
        <f t="shared" si="30"/>
        <v>131.75</v>
      </c>
      <c r="L670">
        <v>1.5529412</v>
      </c>
      <c r="M670" s="6">
        <v>1.55</v>
      </c>
      <c r="O670">
        <v>158.4</v>
      </c>
      <c r="P670" s="6">
        <f t="shared" si="27"/>
        <v>158.1</v>
      </c>
    </row>
    <row r="671" spans="1:16" x14ac:dyDescent="0.25">
      <c r="A671" t="s">
        <v>2368</v>
      </c>
      <c r="B671" t="s">
        <v>32</v>
      </c>
      <c r="C671" t="s">
        <v>2369</v>
      </c>
      <c r="D671" t="s">
        <v>293</v>
      </c>
      <c r="F671">
        <v>114.9</v>
      </c>
      <c r="H671" s="6">
        <f>F671</f>
        <v>114.9</v>
      </c>
      <c r="I671" s="31">
        <f>VLOOKUP(A671,'Synthèse des ventes 2022'!$A$1:$C$535,3,FALSE)</f>
        <v>1</v>
      </c>
      <c r="J671">
        <v>140</v>
      </c>
      <c r="K671" s="6">
        <f t="shared" si="30"/>
        <v>152.81700000000001</v>
      </c>
      <c r="L671">
        <v>1.2184508000000001</v>
      </c>
      <c r="M671" s="6">
        <v>1.33</v>
      </c>
      <c r="O671">
        <v>168</v>
      </c>
      <c r="P671" s="6">
        <f t="shared" si="27"/>
        <v>183.38040000000001</v>
      </c>
    </row>
    <row r="672" spans="1:16" x14ac:dyDescent="0.25">
      <c r="A672">
        <v>362334024</v>
      </c>
      <c r="B672" t="s">
        <v>32</v>
      </c>
      <c r="C672" t="s">
        <v>2372</v>
      </c>
      <c r="D672" t="s">
        <v>293</v>
      </c>
      <c r="F672">
        <v>414.3</v>
      </c>
      <c r="H672" s="6">
        <f t="shared" ref="H672:H682" si="31">F672</f>
        <v>414.3</v>
      </c>
      <c r="I672" s="31">
        <f>VLOOKUP(A672,'Synthèse des ventes 2022'!$A$1:$C$535,3,FALSE)</f>
        <v>1</v>
      </c>
      <c r="J672">
        <v>667.5</v>
      </c>
      <c r="K672" s="6">
        <f t="shared" si="30"/>
        <v>683.59500000000003</v>
      </c>
      <c r="L672">
        <v>1.6111513</v>
      </c>
      <c r="M672" s="6">
        <v>1.65</v>
      </c>
      <c r="O672">
        <v>801</v>
      </c>
      <c r="P672" s="6">
        <f t="shared" si="27"/>
        <v>820.31399999999996</v>
      </c>
    </row>
    <row r="673" spans="1:18" x14ac:dyDescent="0.25">
      <c r="A673" t="s">
        <v>2554</v>
      </c>
      <c r="B673" t="s">
        <v>32</v>
      </c>
      <c r="C673" t="s">
        <v>2555</v>
      </c>
      <c r="D673" t="s">
        <v>293</v>
      </c>
      <c r="F673">
        <v>451.25</v>
      </c>
      <c r="H673" s="6">
        <f t="shared" si="31"/>
        <v>451.25</v>
      </c>
      <c r="I673" s="31">
        <f>VLOOKUP(A673,'Synthèse des ventes 2022'!$A$1:$C$535,3,FALSE)</f>
        <v>2</v>
      </c>
      <c r="J673">
        <v>631.75</v>
      </c>
      <c r="K673" s="6">
        <f t="shared" si="30"/>
        <v>631.75</v>
      </c>
      <c r="L673">
        <v>1.4</v>
      </c>
      <c r="M673" s="6">
        <v>1.4</v>
      </c>
      <c r="O673">
        <v>758.1</v>
      </c>
      <c r="P673" s="6">
        <f t="shared" si="27"/>
        <v>758.1</v>
      </c>
    </row>
    <row r="674" spans="1:18" x14ac:dyDescent="0.25">
      <c r="A674">
        <v>362334032</v>
      </c>
      <c r="B674" t="s">
        <v>32</v>
      </c>
      <c r="C674" t="s">
        <v>2556</v>
      </c>
      <c r="D674" t="s">
        <v>293</v>
      </c>
      <c r="F674">
        <v>428</v>
      </c>
      <c r="H674" s="6">
        <f t="shared" si="31"/>
        <v>428</v>
      </c>
      <c r="I674" s="31">
        <f>VLOOKUP(A674,'Synthèse des ventes 2022'!$A$1:$C$535,3,FALSE)</f>
        <v>1</v>
      </c>
      <c r="J674">
        <v>599.20000000000005</v>
      </c>
      <c r="K674" s="6">
        <f t="shared" si="30"/>
        <v>599.19999999999993</v>
      </c>
      <c r="L674">
        <v>1.4</v>
      </c>
      <c r="M674" s="6">
        <v>1.4</v>
      </c>
      <c r="O674">
        <v>719.04</v>
      </c>
      <c r="P674" s="6">
        <f t="shared" si="27"/>
        <v>719.03999999999985</v>
      </c>
    </row>
    <row r="675" spans="1:18" x14ac:dyDescent="0.25">
      <c r="A675">
        <v>365231201</v>
      </c>
      <c r="B675" t="s">
        <v>32</v>
      </c>
      <c r="C675" t="s">
        <v>2557</v>
      </c>
      <c r="D675" t="s">
        <v>293</v>
      </c>
      <c r="F675">
        <v>42</v>
      </c>
      <c r="H675" s="6">
        <f t="shared" si="31"/>
        <v>42</v>
      </c>
      <c r="I675" s="31">
        <f>VLOOKUP(A675,'Synthèse des ventes 2022'!$A$1:$C$535,3,FALSE)</f>
        <v>4</v>
      </c>
      <c r="J675">
        <v>63</v>
      </c>
      <c r="K675" s="6">
        <f t="shared" si="30"/>
        <v>63</v>
      </c>
      <c r="L675">
        <v>1.5</v>
      </c>
      <c r="M675" s="6">
        <v>1.5</v>
      </c>
      <c r="O675">
        <v>75.599999999999994</v>
      </c>
      <c r="P675" s="6">
        <f t="shared" si="27"/>
        <v>75.599999999999994</v>
      </c>
    </row>
    <row r="676" spans="1:18" x14ac:dyDescent="0.25">
      <c r="A676">
        <v>251450912</v>
      </c>
      <c r="B676" t="s">
        <v>32</v>
      </c>
      <c r="C676" t="s">
        <v>2576</v>
      </c>
      <c r="D676" t="s">
        <v>293</v>
      </c>
      <c r="F676">
        <v>66</v>
      </c>
      <c r="H676" s="6">
        <f t="shared" si="31"/>
        <v>66</v>
      </c>
      <c r="I676" s="31" t="e">
        <f>VLOOKUP(A676,'Synthèse des ventes 2022'!$A$1:$C$535,3,FALSE)</f>
        <v>#N/A</v>
      </c>
      <c r="J676">
        <v>85.8</v>
      </c>
      <c r="K676" s="6">
        <f t="shared" si="30"/>
        <v>85.8</v>
      </c>
      <c r="L676">
        <v>1.3</v>
      </c>
      <c r="M676" s="6">
        <v>1.3</v>
      </c>
      <c r="O676">
        <v>102.96</v>
      </c>
      <c r="P676" s="6">
        <f t="shared" si="27"/>
        <v>102.96</v>
      </c>
      <c r="Q676">
        <v>1</v>
      </c>
      <c r="R676">
        <v>1</v>
      </c>
    </row>
    <row r="677" spans="1:18" x14ac:dyDescent="0.25">
      <c r="A677" t="s">
        <v>2602</v>
      </c>
      <c r="B677" t="s">
        <v>20</v>
      </c>
      <c r="C677" t="s">
        <v>2603</v>
      </c>
      <c r="D677" t="s">
        <v>293</v>
      </c>
      <c r="E677">
        <v>1</v>
      </c>
      <c r="F677">
        <v>290</v>
      </c>
      <c r="H677" s="6">
        <f t="shared" si="31"/>
        <v>290</v>
      </c>
      <c r="I677" s="31" t="e">
        <f>VLOOKUP(A677,'Synthèse des ventes 2022'!$A$1:$C$535,3,FALSE)</f>
        <v>#N/A</v>
      </c>
      <c r="J677">
        <v>435</v>
      </c>
      <c r="K677" s="6">
        <f t="shared" si="30"/>
        <v>435</v>
      </c>
      <c r="L677">
        <v>1.5</v>
      </c>
      <c r="M677" s="6">
        <v>1.5</v>
      </c>
      <c r="O677">
        <v>522</v>
      </c>
      <c r="P677" s="6">
        <f t="shared" si="27"/>
        <v>522</v>
      </c>
    </row>
    <row r="678" spans="1:18" x14ac:dyDescent="0.25">
      <c r="A678" t="s">
        <v>2478</v>
      </c>
      <c r="B678" t="s">
        <v>32</v>
      </c>
      <c r="C678" t="s">
        <v>2479</v>
      </c>
      <c r="D678" t="s">
        <v>2480</v>
      </c>
      <c r="F678">
        <v>1.89</v>
      </c>
      <c r="H678" s="6">
        <f t="shared" si="31"/>
        <v>1.89</v>
      </c>
      <c r="I678" s="31" t="e">
        <f>VLOOKUP(A678,'Synthèse des ventes 2022'!$A$1:$C$535,3,FALSE)</f>
        <v>#N/A</v>
      </c>
      <c r="J678">
        <v>2.0790000000000002</v>
      </c>
      <c r="K678" s="6">
        <f t="shared" si="30"/>
        <v>2.0790000000000002</v>
      </c>
      <c r="L678">
        <v>1.1000000000000001</v>
      </c>
      <c r="M678" s="6">
        <v>1.1000000000000001</v>
      </c>
      <c r="N678">
        <v>1</v>
      </c>
      <c r="O678">
        <v>2.4950000000000001</v>
      </c>
      <c r="P678" s="6">
        <f t="shared" si="27"/>
        <v>2.4948000000000001</v>
      </c>
    </row>
    <row r="679" spans="1:18" x14ac:dyDescent="0.25">
      <c r="A679" t="s">
        <v>2481</v>
      </c>
      <c r="B679" t="s">
        <v>32</v>
      </c>
      <c r="C679" t="s">
        <v>2482</v>
      </c>
      <c r="D679" t="s">
        <v>2480</v>
      </c>
      <c r="F679">
        <v>2.62</v>
      </c>
      <c r="H679" s="6">
        <f t="shared" si="31"/>
        <v>2.62</v>
      </c>
      <c r="I679" s="31" t="e">
        <f>VLOOKUP(A679,'Synthèse des ventes 2022'!$A$1:$C$535,3,FALSE)</f>
        <v>#N/A</v>
      </c>
      <c r="J679">
        <v>2.8820000000000001</v>
      </c>
      <c r="K679" s="6">
        <f t="shared" si="30"/>
        <v>2.8820000000000006</v>
      </c>
      <c r="L679">
        <v>1.1000000000000001</v>
      </c>
      <c r="M679" s="6">
        <v>1.1000000000000001</v>
      </c>
      <c r="N679">
        <v>1</v>
      </c>
      <c r="O679">
        <v>3.4580000000000002</v>
      </c>
      <c r="P679" s="6">
        <f t="shared" si="27"/>
        <v>3.4584000000000006</v>
      </c>
    </row>
    <row r="680" spans="1:18" x14ac:dyDescent="0.25">
      <c r="A680" t="s">
        <v>2483</v>
      </c>
      <c r="B680" t="s">
        <v>32</v>
      </c>
      <c r="C680" t="s">
        <v>2484</v>
      </c>
      <c r="D680" t="s">
        <v>2480</v>
      </c>
      <c r="F680">
        <v>1.32</v>
      </c>
      <c r="H680" s="6">
        <f t="shared" si="31"/>
        <v>1.32</v>
      </c>
      <c r="I680" s="31" t="e">
        <f>VLOOKUP(A680,'Synthèse des ventes 2022'!$A$1:$C$535,3,FALSE)</f>
        <v>#N/A</v>
      </c>
      <c r="J680">
        <v>1.452</v>
      </c>
      <c r="K680" s="6">
        <f t="shared" si="30"/>
        <v>1.4520000000000002</v>
      </c>
      <c r="L680">
        <v>1.1000000000000001</v>
      </c>
      <c r="M680" s="6">
        <v>1.1000000000000001</v>
      </c>
      <c r="N680">
        <v>1</v>
      </c>
      <c r="O680">
        <v>1.742</v>
      </c>
      <c r="P680" s="6">
        <f t="shared" si="27"/>
        <v>1.7424000000000002</v>
      </c>
    </row>
    <row r="681" spans="1:18" x14ac:dyDescent="0.25">
      <c r="A681" t="s">
        <v>2485</v>
      </c>
      <c r="B681" t="s">
        <v>32</v>
      </c>
      <c r="C681" t="s">
        <v>2486</v>
      </c>
      <c r="D681" t="s">
        <v>2480</v>
      </c>
      <c r="F681">
        <v>2.62</v>
      </c>
      <c r="H681" s="6">
        <f t="shared" si="31"/>
        <v>2.62</v>
      </c>
      <c r="I681" s="31" t="e">
        <f>VLOOKUP(A681,'Synthèse des ventes 2022'!$A$1:$C$535,3,FALSE)</f>
        <v>#N/A</v>
      </c>
      <c r="J681">
        <v>2.8820000000000001</v>
      </c>
      <c r="K681" s="6">
        <f t="shared" si="30"/>
        <v>2.8820000000000006</v>
      </c>
      <c r="L681">
        <v>1.1000000000000001</v>
      </c>
      <c r="M681" s="6">
        <v>1.1000000000000001</v>
      </c>
      <c r="N681">
        <v>1</v>
      </c>
      <c r="O681">
        <v>3.4580000000000002</v>
      </c>
      <c r="P681" s="6">
        <f t="shared" si="27"/>
        <v>3.4584000000000006</v>
      </c>
    </row>
    <row r="682" spans="1:18" x14ac:dyDescent="0.25">
      <c r="A682" t="s">
        <v>2491</v>
      </c>
      <c r="B682" t="s">
        <v>32</v>
      </c>
      <c r="C682" t="s">
        <v>2492</v>
      </c>
      <c r="D682" t="s">
        <v>2480</v>
      </c>
      <c r="F682">
        <v>0.67</v>
      </c>
      <c r="H682" s="6">
        <f t="shared" si="31"/>
        <v>0.67</v>
      </c>
      <c r="I682" s="31" t="e">
        <f>VLOOKUP(A682,'Synthèse des ventes 2022'!$A$1:$C$535,3,FALSE)</f>
        <v>#N/A</v>
      </c>
      <c r="J682">
        <v>0.73699999999999999</v>
      </c>
      <c r="K682" s="6">
        <f t="shared" si="30"/>
        <v>0.7370000000000001</v>
      </c>
      <c r="L682">
        <v>1.1000000000000001</v>
      </c>
      <c r="M682" s="6">
        <v>1.1000000000000001</v>
      </c>
      <c r="N682">
        <v>1</v>
      </c>
      <c r="O682">
        <v>0.88400000000000001</v>
      </c>
      <c r="P682" s="6">
        <f t="shared" si="27"/>
        <v>0.88440000000000007</v>
      </c>
    </row>
    <row r="683" spans="1:18" x14ac:dyDescent="0.25">
      <c r="A683" s="3" t="s">
        <v>33</v>
      </c>
      <c r="B683" s="3" t="s">
        <v>20</v>
      </c>
      <c r="C683" s="3" t="s">
        <v>34</v>
      </c>
      <c r="D683" s="3" t="s">
        <v>35</v>
      </c>
      <c r="E683" s="3" t="s">
        <v>36</v>
      </c>
      <c r="F683" s="3">
        <v>11.55</v>
      </c>
      <c r="G683" s="10"/>
      <c r="H683" s="7">
        <v>11.55</v>
      </c>
      <c r="I683" s="32">
        <f>VLOOKUP(A683,'Synthèse des ventes 2022'!$A$1:$C$535,3,FALSE)</f>
        <v>7</v>
      </c>
      <c r="J683" s="3">
        <v>22</v>
      </c>
      <c r="K683" s="7">
        <f>+H683*M683</f>
        <v>23.1</v>
      </c>
      <c r="L683" s="3">
        <v>1.9047619</v>
      </c>
      <c r="M683" s="7">
        <v>2</v>
      </c>
      <c r="N683" s="3"/>
      <c r="O683" s="3">
        <v>26.4</v>
      </c>
      <c r="P683" s="7">
        <f t="shared" si="27"/>
        <v>27.720000000000002</v>
      </c>
    </row>
    <row r="684" spans="1:18" x14ac:dyDescent="0.25">
      <c r="A684" s="3" t="s">
        <v>78</v>
      </c>
      <c r="B684" s="3" t="s">
        <v>20</v>
      </c>
      <c r="C684" s="3" t="s">
        <v>79</v>
      </c>
      <c r="D684" s="3" t="s">
        <v>35</v>
      </c>
      <c r="E684" s="3" t="s">
        <v>36</v>
      </c>
      <c r="F684" s="3">
        <v>17.600000000000001</v>
      </c>
      <c r="G684" s="10"/>
      <c r="H684" s="7">
        <v>17.600000000000001</v>
      </c>
      <c r="I684" s="32">
        <f>VLOOKUP(A684,'Synthèse des ventes 2022'!$A$1:$C$535,3,FALSE)</f>
        <v>37</v>
      </c>
      <c r="J684" s="3">
        <v>34.56</v>
      </c>
      <c r="K684" s="7">
        <f>+H684*M684</f>
        <v>35.200000000000003</v>
      </c>
      <c r="L684" s="3">
        <v>1.9636363999999999</v>
      </c>
      <c r="M684" s="7">
        <v>2</v>
      </c>
      <c r="N684" s="3"/>
      <c r="O684" s="3">
        <v>41.47</v>
      </c>
      <c r="P684" s="7">
        <f t="shared" si="27"/>
        <v>42.24</v>
      </c>
    </row>
    <row r="685" spans="1:18" x14ac:dyDescent="0.25">
      <c r="A685" s="3" t="s">
        <v>130</v>
      </c>
      <c r="B685" s="3" t="s">
        <v>20</v>
      </c>
      <c r="C685" s="3" t="s">
        <v>131</v>
      </c>
      <c r="D685" s="3" t="s">
        <v>35</v>
      </c>
      <c r="E685" s="3" t="s">
        <v>36</v>
      </c>
      <c r="F685" s="3">
        <v>64.790000000000006</v>
      </c>
      <c r="G685" s="10"/>
      <c r="H685" s="7">
        <v>64.790000000000006</v>
      </c>
      <c r="I685" s="32">
        <f>VLOOKUP(A685,'Synthèse des ventes 2022'!$A$1:$C$535,3,FALSE)</f>
        <v>28</v>
      </c>
      <c r="J685" s="3">
        <v>127.22</v>
      </c>
      <c r="K685" s="7">
        <f>H685*M685</f>
        <v>129.58000000000001</v>
      </c>
      <c r="L685" s="3">
        <v>1.9635746000000001</v>
      </c>
      <c r="M685" s="7">
        <v>2</v>
      </c>
      <c r="N685" s="3"/>
      <c r="O685" s="3">
        <v>152.66</v>
      </c>
      <c r="P685" s="7">
        <f t="shared" si="27"/>
        <v>155.49600000000001</v>
      </c>
    </row>
    <row r="686" spans="1:18" x14ac:dyDescent="0.25">
      <c r="A686" s="3" t="s">
        <v>280</v>
      </c>
      <c r="B686" s="3" t="s">
        <v>32</v>
      </c>
      <c r="C686" s="3" t="s">
        <v>281</v>
      </c>
      <c r="D686" s="3" t="s">
        <v>35</v>
      </c>
      <c r="E686" s="3"/>
      <c r="F686" s="3">
        <v>555.64</v>
      </c>
      <c r="G686" s="10"/>
      <c r="H686" s="7">
        <v>555.64</v>
      </c>
      <c r="I686" s="32">
        <f>VLOOKUP(A686,'Synthèse des ventes 2022'!$A$1:$C$535,3,FALSE)</f>
        <v>2</v>
      </c>
      <c r="J686" s="3">
        <v>833.46</v>
      </c>
      <c r="K686" s="7">
        <f>+H686*M686</f>
        <v>833.46</v>
      </c>
      <c r="L686" s="3">
        <v>1.5</v>
      </c>
      <c r="M686" s="7">
        <v>1.5</v>
      </c>
      <c r="N686" s="3"/>
      <c r="O686" s="4">
        <v>1000.15</v>
      </c>
      <c r="P686" s="12">
        <f t="shared" si="27"/>
        <v>1000.152</v>
      </c>
    </row>
    <row r="687" spans="1:18" x14ac:dyDescent="0.25">
      <c r="A687" s="3" t="s">
        <v>282</v>
      </c>
      <c r="B687" s="3" t="s">
        <v>43</v>
      </c>
      <c r="C687" s="3" t="s">
        <v>283</v>
      </c>
      <c r="D687" s="3" t="s">
        <v>35</v>
      </c>
      <c r="E687" s="3"/>
      <c r="F687" s="3">
        <v>30.18</v>
      </c>
      <c r="G687" s="10"/>
      <c r="H687" s="7"/>
      <c r="I687" s="32" t="e">
        <f>VLOOKUP(A687,'Synthèse des ventes 2022'!$A$1:$C$535,3,FALSE)</f>
        <v>#N/A</v>
      </c>
      <c r="J687" s="3">
        <v>0</v>
      </c>
      <c r="K687" s="7" t="str">
        <f>IF(H687="","",H687*L687)</f>
        <v/>
      </c>
      <c r="L687" s="3">
        <v>0</v>
      </c>
      <c r="M687" s="7"/>
      <c r="N687" s="3">
        <v>1</v>
      </c>
      <c r="O687" s="3">
        <v>0</v>
      </c>
      <c r="P687" s="7" t="str">
        <f t="shared" si="27"/>
        <v/>
      </c>
      <c r="Q687">
        <v>1</v>
      </c>
      <c r="R687">
        <v>1</v>
      </c>
    </row>
    <row r="688" spans="1:18" x14ac:dyDescent="0.25">
      <c r="A688" s="3" t="s">
        <v>284</v>
      </c>
      <c r="B688" s="3" t="s">
        <v>43</v>
      </c>
      <c r="C688" s="3" t="s">
        <v>285</v>
      </c>
      <c r="D688" s="3" t="s">
        <v>35</v>
      </c>
      <c r="E688" s="3"/>
      <c r="F688" s="3">
        <v>30.18</v>
      </c>
      <c r="G688" s="10"/>
      <c r="H688" s="7"/>
      <c r="I688" s="32" t="e">
        <f>VLOOKUP(A688,'Synthèse des ventes 2022'!$A$1:$C$535,3,FALSE)</f>
        <v>#N/A</v>
      </c>
      <c r="J688" s="3">
        <v>0</v>
      </c>
      <c r="K688" s="7" t="str">
        <f>IF(H688="","",H688*L688)</f>
        <v/>
      </c>
      <c r="L688" s="3">
        <v>0</v>
      </c>
      <c r="M688" s="7"/>
      <c r="N688" s="3">
        <v>1</v>
      </c>
      <c r="O688" s="3">
        <v>0</v>
      </c>
      <c r="P688" s="7" t="str">
        <f t="shared" si="27"/>
        <v/>
      </c>
      <c r="Q688">
        <v>1</v>
      </c>
      <c r="R688">
        <v>1</v>
      </c>
    </row>
    <row r="689" spans="1:21" x14ac:dyDescent="0.25">
      <c r="A689" s="3" t="s">
        <v>290</v>
      </c>
      <c r="B689" s="3" t="s">
        <v>20</v>
      </c>
      <c r="C689" s="3" t="s">
        <v>291</v>
      </c>
      <c r="D689" s="3" t="s">
        <v>35</v>
      </c>
      <c r="E689" s="3" t="s">
        <v>36</v>
      </c>
      <c r="F689" s="3">
        <v>20.79</v>
      </c>
      <c r="G689" s="10"/>
      <c r="H689" s="7">
        <v>20.79</v>
      </c>
      <c r="I689" s="32">
        <f>VLOOKUP(A689,'Synthèse des ventes 2022'!$A$1:$C$535,3,FALSE)</f>
        <v>36</v>
      </c>
      <c r="J689" s="3">
        <v>40.82</v>
      </c>
      <c r="K689" s="7">
        <f>H689*M689</f>
        <v>41.58</v>
      </c>
      <c r="L689" s="3">
        <v>1.963444</v>
      </c>
      <c r="M689" s="7">
        <v>2</v>
      </c>
      <c r="N689" s="3"/>
      <c r="O689" s="3">
        <v>48.98</v>
      </c>
      <c r="P689" s="7">
        <f t="shared" si="27"/>
        <v>49.895999999999994</v>
      </c>
    </row>
    <row r="690" spans="1:21" x14ac:dyDescent="0.25">
      <c r="A690" s="3" t="s">
        <v>382</v>
      </c>
      <c r="B690" s="3" t="s">
        <v>20</v>
      </c>
      <c r="C690" s="3" t="s">
        <v>383</v>
      </c>
      <c r="D690" s="3" t="s">
        <v>35</v>
      </c>
      <c r="E690" s="3" t="s">
        <v>36</v>
      </c>
      <c r="F690" s="3">
        <v>60.39</v>
      </c>
      <c r="G690" s="10"/>
      <c r="H690" s="7">
        <v>60.39</v>
      </c>
      <c r="I690" s="32">
        <f>VLOOKUP(A690,'Synthèse des ventes 2022'!$A$1:$C$535,3,FALSE)</f>
        <v>132</v>
      </c>
      <c r="J690" s="3">
        <v>118.58</v>
      </c>
      <c r="K690" s="7">
        <f>+H690*M690</f>
        <v>120.78</v>
      </c>
      <c r="L690" s="3">
        <v>1.9635701000000001</v>
      </c>
      <c r="M690" s="7">
        <v>2</v>
      </c>
      <c r="N690" s="3"/>
      <c r="O690" s="3">
        <v>142.30000000000001</v>
      </c>
      <c r="P690" s="7">
        <f t="shared" si="27"/>
        <v>144.93600000000001</v>
      </c>
    </row>
    <row r="691" spans="1:21" x14ac:dyDescent="0.25">
      <c r="A691" s="3" t="s">
        <v>384</v>
      </c>
      <c r="B691" s="3" t="s">
        <v>20</v>
      </c>
      <c r="C691" s="3" t="s">
        <v>385</v>
      </c>
      <c r="D691" s="3" t="s">
        <v>35</v>
      </c>
      <c r="E691" s="3" t="s">
        <v>36</v>
      </c>
      <c r="F691" s="3">
        <v>38.5</v>
      </c>
      <c r="G691" s="10"/>
      <c r="H691" s="7">
        <v>38.5</v>
      </c>
      <c r="I691" s="32">
        <f>VLOOKUP(A691,'Synthèse des ventes 2022'!$A$1:$C$535,3,FALSE)</f>
        <v>25</v>
      </c>
      <c r="J691" s="3">
        <v>75.599999999999994</v>
      </c>
      <c r="K691" s="7">
        <f>+H691*M691</f>
        <v>77</v>
      </c>
      <c r="L691" s="3">
        <v>1.9636363999999999</v>
      </c>
      <c r="M691" s="7">
        <v>2</v>
      </c>
      <c r="N691" s="3"/>
      <c r="O691" s="3">
        <v>90.72</v>
      </c>
      <c r="P691" s="7">
        <f t="shared" si="27"/>
        <v>92.399999999999991</v>
      </c>
    </row>
    <row r="692" spans="1:21" x14ac:dyDescent="0.25">
      <c r="A692" s="3" t="s">
        <v>408</v>
      </c>
      <c r="B692" s="3" t="s">
        <v>32</v>
      </c>
      <c r="C692" s="3" t="s">
        <v>409</v>
      </c>
      <c r="D692" s="3" t="s">
        <v>35</v>
      </c>
      <c r="E692" s="3">
        <v>1</v>
      </c>
      <c r="F692" s="3">
        <v>63.8</v>
      </c>
      <c r="G692" s="10"/>
      <c r="H692" s="7">
        <v>63.8</v>
      </c>
      <c r="I692" s="32" t="e">
        <f>VLOOKUP(A692,'Synthèse des ventes 2022'!$A$1:$C$535,3,FALSE)</f>
        <v>#N/A</v>
      </c>
      <c r="J692" s="3">
        <v>125.28</v>
      </c>
      <c r="K692" s="7">
        <f>H692*M692</f>
        <v>127.6</v>
      </c>
      <c r="L692" s="3">
        <v>1.9636363999999999</v>
      </c>
      <c r="M692" s="7">
        <v>2</v>
      </c>
      <c r="N692" s="3"/>
      <c r="O692" s="3">
        <v>150.34</v>
      </c>
      <c r="P692" s="7">
        <f t="shared" si="27"/>
        <v>153.11999999999998</v>
      </c>
    </row>
    <row r="693" spans="1:21" x14ac:dyDescent="0.25">
      <c r="A693" s="3" t="s">
        <v>410</v>
      </c>
      <c r="B693" s="3" t="s">
        <v>20</v>
      </c>
      <c r="C693" s="3" t="s">
        <v>411</v>
      </c>
      <c r="D693" s="3" t="s">
        <v>35</v>
      </c>
      <c r="E693" s="3" t="s">
        <v>36</v>
      </c>
      <c r="F693" s="3">
        <v>22.68</v>
      </c>
      <c r="G693" s="10"/>
      <c r="H693" s="7">
        <v>22.68</v>
      </c>
      <c r="I693" s="32">
        <f>VLOOKUP(A693,'Synthèse des ventes 2022'!$A$1:$C$535,3,FALSE)</f>
        <v>4</v>
      </c>
      <c r="J693" s="3">
        <v>45.36</v>
      </c>
      <c r="K693" s="7">
        <f>H693*M693</f>
        <v>45.36</v>
      </c>
      <c r="L693" s="3">
        <v>2</v>
      </c>
      <c r="M693" s="7">
        <v>2</v>
      </c>
      <c r="N693" s="3"/>
      <c r="O693" s="3">
        <v>54.43</v>
      </c>
      <c r="P693" s="7">
        <f t="shared" si="27"/>
        <v>54.431999999999995</v>
      </c>
    </row>
    <row r="694" spans="1:21" x14ac:dyDescent="0.25">
      <c r="A694" s="3" t="s">
        <v>412</v>
      </c>
      <c r="B694" s="3" t="s">
        <v>32</v>
      </c>
      <c r="C694" s="3" t="s">
        <v>413</v>
      </c>
      <c r="D694" s="3" t="s">
        <v>35</v>
      </c>
      <c r="E694" s="3"/>
      <c r="F694" s="3">
        <v>45.5</v>
      </c>
      <c r="G694" s="10"/>
      <c r="H694" s="7">
        <v>45.5</v>
      </c>
      <c r="I694" s="32">
        <f>VLOOKUP(A694,'Synthèse des ventes 2022'!$A$1:$C$535,3,FALSE)</f>
        <v>2</v>
      </c>
      <c r="J694" s="3">
        <v>56.88</v>
      </c>
      <c r="K694" s="7">
        <f>H694*M694</f>
        <v>60.515000000000001</v>
      </c>
      <c r="L694" s="3">
        <v>1.2501099</v>
      </c>
      <c r="M694" s="7">
        <v>1.33</v>
      </c>
      <c r="N694" s="3"/>
      <c r="O694" s="3">
        <v>68.260000000000005</v>
      </c>
      <c r="P694" s="7">
        <f t="shared" si="27"/>
        <v>72.617999999999995</v>
      </c>
    </row>
    <row r="695" spans="1:21" x14ac:dyDescent="0.25">
      <c r="A695" s="3" t="s">
        <v>421</v>
      </c>
      <c r="B695" s="3" t="s">
        <v>20</v>
      </c>
      <c r="C695" s="3" t="s">
        <v>422</v>
      </c>
      <c r="D695" s="3" t="s">
        <v>35</v>
      </c>
      <c r="E695" s="3" t="s">
        <v>36</v>
      </c>
      <c r="F695" s="3">
        <v>35</v>
      </c>
      <c r="G695" s="10"/>
      <c r="H695" s="7">
        <v>35</v>
      </c>
      <c r="I695" s="32">
        <f>VLOOKUP(A695,'Synthèse des ventes 2022'!$A$1:$C$535,3,FALSE)</f>
        <v>16</v>
      </c>
      <c r="J695" s="3">
        <v>52.5</v>
      </c>
      <c r="K695" s="7">
        <f>+H695*M695</f>
        <v>52.5</v>
      </c>
      <c r="L695" s="3">
        <v>1.5</v>
      </c>
      <c r="M695" s="7">
        <v>1.5</v>
      </c>
      <c r="N695" s="3"/>
      <c r="O695" s="3">
        <v>63</v>
      </c>
      <c r="P695" s="7">
        <f t="shared" si="27"/>
        <v>63</v>
      </c>
    </row>
    <row r="696" spans="1:21" x14ac:dyDescent="0.25">
      <c r="A696" s="3" t="s">
        <v>470</v>
      </c>
      <c r="B696" s="3" t="s">
        <v>43</v>
      </c>
      <c r="C696" s="3" t="s">
        <v>471</v>
      </c>
      <c r="D696" s="3" t="s">
        <v>35</v>
      </c>
      <c r="E696" s="3" t="s">
        <v>36</v>
      </c>
      <c r="F696" s="3">
        <v>0</v>
      </c>
      <c r="G696" s="10"/>
      <c r="H696" s="7"/>
      <c r="I696" s="32" t="e">
        <f>VLOOKUP(A696,'Synthèse des ventes 2022'!$A$1:$C$535,3,FALSE)</f>
        <v>#N/A</v>
      </c>
      <c r="J696" s="3">
        <v>0</v>
      </c>
      <c r="K696" s="7" t="str">
        <f>IF(H696="","",H696*L696)</f>
        <v/>
      </c>
      <c r="L696" s="3">
        <v>0</v>
      </c>
      <c r="M696" s="7"/>
      <c r="N696" s="3"/>
      <c r="O696" s="3">
        <v>0</v>
      </c>
      <c r="P696" s="7" t="str">
        <f t="shared" si="27"/>
        <v/>
      </c>
    </row>
    <row r="697" spans="1:21" x14ac:dyDescent="0.25">
      <c r="A697" s="3" t="s">
        <v>478</v>
      </c>
      <c r="B697" s="3" t="s">
        <v>32</v>
      </c>
      <c r="C697" s="3" t="s">
        <v>479</v>
      </c>
      <c r="D697" s="3" t="s">
        <v>35</v>
      </c>
      <c r="E697" s="3">
        <v>1</v>
      </c>
      <c r="F697" s="3">
        <v>637.44000000000005</v>
      </c>
      <c r="G697" s="10"/>
      <c r="H697" s="7">
        <v>637.44000000000005</v>
      </c>
      <c r="I697" s="32">
        <f>VLOOKUP(A697,'Synthèse des ventes 2022'!$A$1:$C$535,3,FALSE)</f>
        <v>21</v>
      </c>
      <c r="J697" s="3">
        <v>956.16</v>
      </c>
      <c r="K697" s="7">
        <f>+H697*M697</f>
        <v>956.16000000000008</v>
      </c>
      <c r="L697" s="3">
        <v>1.5</v>
      </c>
      <c r="M697" s="7">
        <v>1.5</v>
      </c>
      <c r="N697" s="3"/>
      <c r="O697" s="4">
        <v>1147.3900000000001</v>
      </c>
      <c r="P697" s="12">
        <f t="shared" si="27"/>
        <v>1147.3920000000001</v>
      </c>
    </row>
    <row r="698" spans="1:21" x14ac:dyDescent="0.25">
      <c r="A698" s="3" t="s">
        <v>482</v>
      </c>
      <c r="B698" s="3" t="s">
        <v>20</v>
      </c>
      <c r="C698" s="3" t="s">
        <v>483</v>
      </c>
      <c r="D698" s="3" t="s">
        <v>35</v>
      </c>
      <c r="E698" s="3" t="s">
        <v>36</v>
      </c>
      <c r="F698" s="3">
        <v>40.5</v>
      </c>
      <c r="G698" s="10"/>
      <c r="H698" s="7">
        <v>40.5</v>
      </c>
      <c r="I698" s="32">
        <f>VLOOKUP(A698,'Synthèse des ventes 2022'!$A$1:$C$535,3,FALSE)</f>
        <v>57</v>
      </c>
      <c r="J698" s="3">
        <v>60.75</v>
      </c>
      <c r="K698" s="7">
        <f>+H698*M698</f>
        <v>60.75</v>
      </c>
      <c r="L698" s="3">
        <v>1.5</v>
      </c>
      <c r="M698" s="7">
        <v>1.5</v>
      </c>
      <c r="N698" s="3"/>
      <c r="O698" s="3">
        <v>72.900000000000006</v>
      </c>
      <c r="P698" s="7">
        <f t="shared" si="27"/>
        <v>72.899999999999991</v>
      </c>
    </row>
    <row r="699" spans="1:21" x14ac:dyDescent="0.25">
      <c r="A699" s="3" t="s">
        <v>516</v>
      </c>
      <c r="B699" s="3" t="s">
        <v>32</v>
      </c>
      <c r="C699" s="3" t="s">
        <v>517</v>
      </c>
      <c r="D699" s="3" t="s">
        <v>35</v>
      </c>
      <c r="E699" s="3"/>
      <c r="F699" s="3">
        <v>46</v>
      </c>
      <c r="G699" s="10"/>
      <c r="H699" s="7">
        <v>52</v>
      </c>
      <c r="I699" s="32">
        <f>VLOOKUP(A699,'Synthèse des ventes 2022'!$A$1:$C$535,3,FALSE)</f>
        <v>10</v>
      </c>
      <c r="J699" s="3">
        <v>69</v>
      </c>
      <c r="K699" s="7">
        <f>H699*M699</f>
        <v>78</v>
      </c>
      <c r="L699" s="3">
        <v>1.5</v>
      </c>
      <c r="M699" s="7">
        <v>1.5</v>
      </c>
      <c r="N699" s="3"/>
      <c r="O699" s="3">
        <v>82.8</v>
      </c>
      <c r="P699" s="7">
        <f t="shared" si="27"/>
        <v>93.6</v>
      </c>
    </row>
    <row r="700" spans="1:21" x14ac:dyDescent="0.25">
      <c r="A700" s="3" t="s">
        <v>530</v>
      </c>
      <c r="B700" s="3" t="s">
        <v>20</v>
      </c>
      <c r="C700" s="3" t="s">
        <v>531</v>
      </c>
      <c r="D700" s="3" t="s">
        <v>35</v>
      </c>
      <c r="E700" s="3" t="s">
        <v>36</v>
      </c>
      <c r="F700" s="3">
        <v>29.16</v>
      </c>
      <c r="G700" s="10"/>
      <c r="H700" s="7">
        <v>29.76</v>
      </c>
      <c r="I700" s="32">
        <f>VLOOKUP(A700,'Synthèse des ventes 2022'!$A$1:$C$535,3,FALSE)</f>
        <v>228</v>
      </c>
      <c r="J700" s="3">
        <v>43.74</v>
      </c>
      <c r="K700" s="7">
        <f>+H700*M700</f>
        <v>44.64</v>
      </c>
      <c r="L700" s="3">
        <v>1.5</v>
      </c>
      <c r="M700" s="7">
        <v>1.5</v>
      </c>
      <c r="N700" s="3"/>
      <c r="O700" s="3">
        <v>52.49</v>
      </c>
      <c r="P700" s="7">
        <f t="shared" si="27"/>
        <v>53.567999999999998</v>
      </c>
    </row>
    <row r="701" spans="1:21" x14ac:dyDescent="0.25">
      <c r="A701" s="3" t="s">
        <v>663</v>
      </c>
      <c r="B701" s="3" t="s">
        <v>43</v>
      </c>
      <c r="C701" s="3" t="s">
        <v>664</v>
      </c>
      <c r="D701" s="3" t="s">
        <v>35</v>
      </c>
      <c r="E701" s="3" t="s">
        <v>36</v>
      </c>
      <c r="F701" s="3">
        <v>19.39</v>
      </c>
      <c r="G701" s="10"/>
      <c r="H701" s="7">
        <v>19.39</v>
      </c>
      <c r="I701" s="32">
        <f>VLOOKUP(A701,'Synthèse des ventes 2022'!$A$1:$C$535,3,FALSE)</f>
        <v>1</v>
      </c>
      <c r="J701" s="3">
        <v>29.09</v>
      </c>
      <c r="K701" s="7">
        <f>H701*M701</f>
        <v>29.085000000000001</v>
      </c>
      <c r="L701" s="3">
        <v>1.5002579</v>
      </c>
      <c r="M701" s="7">
        <v>1.5</v>
      </c>
      <c r="N701" s="3"/>
      <c r="O701" s="3">
        <v>34.909999999999997</v>
      </c>
      <c r="P701" s="7">
        <f t="shared" si="27"/>
        <v>34.902000000000001</v>
      </c>
    </row>
    <row r="702" spans="1:21" x14ac:dyDescent="0.25">
      <c r="A702" s="3" t="s">
        <v>667</v>
      </c>
      <c r="B702" s="3" t="s">
        <v>43</v>
      </c>
      <c r="C702" s="3" t="s">
        <v>668</v>
      </c>
      <c r="D702" s="3" t="s">
        <v>35</v>
      </c>
      <c r="E702" s="3"/>
      <c r="F702" s="3">
        <v>0</v>
      </c>
      <c r="G702" s="10"/>
      <c r="H702" s="7"/>
      <c r="I702" s="32" t="e">
        <f>VLOOKUP(A702,'Synthèse des ventes 2022'!$A$1:$C$535,3,FALSE)</f>
        <v>#N/A</v>
      </c>
      <c r="J702" s="3">
        <v>0</v>
      </c>
      <c r="K702" s="7" t="str">
        <f>IF(H702="","",H702*L702)</f>
        <v/>
      </c>
      <c r="L702" s="3">
        <v>0</v>
      </c>
      <c r="M702" s="7"/>
      <c r="N702" s="3">
        <v>1</v>
      </c>
      <c r="O702" s="3">
        <v>0</v>
      </c>
      <c r="P702" s="7" t="str">
        <f t="shared" si="27"/>
        <v/>
      </c>
      <c r="Q702">
        <v>1</v>
      </c>
      <c r="R702">
        <v>1</v>
      </c>
      <c r="U702">
        <v>1</v>
      </c>
    </row>
    <row r="703" spans="1:21" x14ac:dyDescent="0.25">
      <c r="A703" s="3" t="s">
        <v>671</v>
      </c>
      <c r="B703" s="3" t="s">
        <v>32</v>
      </c>
      <c r="C703" s="3" t="s">
        <v>672</v>
      </c>
      <c r="D703" s="3" t="s">
        <v>35</v>
      </c>
      <c r="E703" s="3"/>
      <c r="F703" s="3">
        <v>58</v>
      </c>
      <c r="G703" s="10"/>
      <c r="H703" s="7">
        <v>79</v>
      </c>
      <c r="I703" s="32">
        <f>VLOOKUP(A703,'Synthèse des ventes 2022'!$A$1:$C$535,3,FALSE)</f>
        <v>23</v>
      </c>
      <c r="J703" s="3">
        <v>87</v>
      </c>
      <c r="K703" s="7">
        <f>H703*M703</f>
        <v>118.5</v>
      </c>
      <c r="L703" s="3">
        <v>1.5</v>
      </c>
      <c r="M703" s="7">
        <v>1.5</v>
      </c>
      <c r="N703" s="3"/>
      <c r="O703" s="3">
        <v>104.4</v>
      </c>
      <c r="P703" s="7">
        <f t="shared" si="27"/>
        <v>142.19999999999999</v>
      </c>
    </row>
    <row r="704" spans="1:21" x14ac:dyDescent="0.25">
      <c r="A704" s="3" t="s">
        <v>685</v>
      </c>
      <c r="B704" s="3" t="s">
        <v>32</v>
      </c>
      <c r="C704" s="3" t="s">
        <v>686</v>
      </c>
      <c r="D704" s="3" t="s">
        <v>35</v>
      </c>
      <c r="E704" s="3"/>
      <c r="F704" s="3">
        <v>46</v>
      </c>
      <c r="G704" s="10"/>
      <c r="H704" s="7">
        <v>52</v>
      </c>
      <c r="I704" s="32" t="e">
        <f>VLOOKUP(A704,'Synthèse des ventes 2022'!$A$1:$C$535,3,FALSE)</f>
        <v>#N/A</v>
      </c>
      <c r="J704" s="3">
        <v>73.040000000000006</v>
      </c>
      <c r="K704" s="7">
        <f>H704*M704</f>
        <v>78</v>
      </c>
      <c r="L704" s="3">
        <v>1.5878261</v>
      </c>
      <c r="M704" s="7">
        <v>1.5</v>
      </c>
      <c r="N704" s="3"/>
      <c r="O704" s="3">
        <v>87.65</v>
      </c>
      <c r="P704" s="7">
        <f t="shared" si="27"/>
        <v>93.6</v>
      </c>
    </row>
    <row r="705" spans="1:19" x14ac:dyDescent="0.25">
      <c r="A705" s="3" t="s">
        <v>687</v>
      </c>
      <c r="B705" s="3" t="s">
        <v>32</v>
      </c>
      <c r="C705" s="3" t="s">
        <v>688</v>
      </c>
      <c r="D705" s="3" t="s">
        <v>35</v>
      </c>
      <c r="E705" s="3"/>
      <c r="F705" s="3">
        <v>50.5</v>
      </c>
      <c r="G705" s="10"/>
      <c r="H705" s="7">
        <v>50.5</v>
      </c>
      <c r="I705" s="32">
        <f>VLOOKUP(A705,'Synthèse des ventes 2022'!$A$1:$C$535,3,FALSE)</f>
        <v>2</v>
      </c>
      <c r="J705" s="3">
        <v>75.75</v>
      </c>
      <c r="K705" s="7">
        <f>+H705*M705</f>
        <v>75.75</v>
      </c>
      <c r="L705" s="3">
        <v>1.5</v>
      </c>
      <c r="M705" s="7">
        <v>1.5</v>
      </c>
      <c r="N705" s="3"/>
      <c r="O705" s="3">
        <v>90.9</v>
      </c>
      <c r="P705" s="7">
        <f t="shared" si="27"/>
        <v>90.899999999999991</v>
      </c>
    </row>
    <row r="706" spans="1:19" x14ac:dyDescent="0.25">
      <c r="A706" s="3" t="s">
        <v>689</v>
      </c>
      <c r="B706" s="3" t="s">
        <v>32</v>
      </c>
      <c r="C706" s="3" t="s">
        <v>690</v>
      </c>
      <c r="D706" s="3" t="s">
        <v>35</v>
      </c>
      <c r="E706" s="3"/>
      <c r="F706" s="3">
        <v>58</v>
      </c>
      <c r="G706" s="10"/>
      <c r="H706" s="7">
        <v>58</v>
      </c>
      <c r="I706" s="32" t="e">
        <f>VLOOKUP(A706,'Synthèse des ventes 2022'!$A$1:$C$535,3,FALSE)</f>
        <v>#N/A</v>
      </c>
      <c r="J706" s="3">
        <v>92.8</v>
      </c>
      <c r="K706" s="7">
        <f>+H706*M706</f>
        <v>92.800000000000011</v>
      </c>
      <c r="L706" s="3">
        <v>1.6</v>
      </c>
      <c r="M706" s="7">
        <v>1.6</v>
      </c>
      <c r="N706" s="3"/>
      <c r="O706" s="3">
        <v>111.36</v>
      </c>
      <c r="P706" s="7">
        <f t="shared" ref="P706:P769" si="32">IF(K706="","",K706*1.2)</f>
        <v>111.36000000000001</v>
      </c>
    </row>
    <row r="707" spans="1:19" x14ac:dyDescent="0.25">
      <c r="A707" s="3" t="s">
        <v>705</v>
      </c>
      <c r="B707" s="3" t="s">
        <v>32</v>
      </c>
      <c r="C707" s="3" t="s">
        <v>706</v>
      </c>
      <c r="D707" s="3" t="s">
        <v>35</v>
      </c>
      <c r="E707" s="3"/>
      <c r="F707" s="3">
        <v>39.5</v>
      </c>
      <c r="G707" s="10"/>
      <c r="H707" s="7">
        <v>39.5</v>
      </c>
      <c r="I707" s="32" t="e">
        <f>VLOOKUP(A707,'Synthèse des ventes 2022'!$A$1:$C$535,3,FALSE)</f>
        <v>#N/A</v>
      </c>
      <c r="J707" s="3">
        <v>59.25</v>
      </c>
      <c r="K707" s="7">
        <f>H707*M707</f>
        <v>59.25</v>
      </c>
      <c r="L707" s="3">
        <v>1.5</v>
      </c>
      <c r="M707" s="7">
        <v>1.5</v>
      </c>
      <c r="N707" s="3"/>
      <c r="O707" s="3">
        <v>71.099999999999994</v>
      </c>
      <c r="P707" s="7">
        <f t="shared" si="32"/>
        <v>71.099999999999994</v>
      </c>
    </row>
    <row r="708" spans="1:19" x14ac:dyDescent="0.25">
      <c r="A708" s="3" t="s">
        <v>731</v>
      </c>
      <c r="B708" s="3" t="s">
        <v>32</v>
      </c>
      <c r="C708" s="3" t="s">
        <v>732</v>
      </c>
      <c r="D708" s="3" t="s">
        <v>35</v>
      </c>
      <c r="E708" s="3"/>
      <c r="F708" s="3">
        <v>156.19999999999999</v>
      </c>
      <c r="G708" s="10"/>
      <c r="H708" s="7">
        <v>156.19999999999999</v>
      </c>
      <c r="I708" s="32" t="e">
        <f>VLOOKUP(A708,'Synthèse des ventes 2022'!$A$1:$C$535,3,FALSE)</f>
        <v>#N/A</v>
      </c>
      <c r="J708" s="3">
        <v>230.04</v>
      </c>
      <c r="K708" s="7">
        <f>M708*H708</f>
        <v>234.29999999999998</v>
      </c>
      <c r="L708" s="3">
        <v>1.4727273000000001</v>
      </c>
      <c r="M708" s="7">
        <v>1.5</v>
      </c>
      <c r="N708" s="3"/>
      <c r="O708" s="3">
        <v>276.05</v>
      </c>
      <c r="P708" s="7">
        <f t="shared" si="32"/>
        <v>281.15999999999997</v>
      </c>
    </row>
    <row r="709" spans="1:19" x14ac:dyDescent="0.25">
      <c r="A709" s="3" t="s">
        <v>1105</v>
      </c>
      <c r="B709" s="3" t="s">
        <v>32</v>
      </c>
      <c r="C709" s="3" t="s">
        <v>1106</v>
      </c>
      <c r="D709" s="3" t="s">
        <v>35</v>
      </c>
      <c r="E709" s="3"/>
      <c r="F709" s="3">
        <v>153.44999999999999</v>
      </c>
      <c r="G709" s="10"/>
      <c r="H709" s="7">
        <v>153.44999999999999</v>
      </c>
      <c r="I709" s="32" t="e">
        <f>VLOOKUP(A709,'Synthèse des ventes 2022'!$A$1:$C$535,3,FALSE)</f>
        <v>#N/A</v>
      </c>
      <c r="J709" s="3">
        <v>225.99</v>
      </c>
      <c r="K709" s="7">
        <f>+H709*M709</f>
        <v>230.17499999999998</v>
      </c>
      <c r="L709" s="3">
        <v>1.4727273000000001</v>
      </c>
      <c r="M709" s="7">
        <v>1.5</v>
      </c>
      <c r="N709" s="3"/>
      <c r="O709" s="3">
        <v>271.19</v>
      </c>
      <c r="P709" s="7">
        <f t="shared" si="32"/>
        <v>276.20999999999998</v>
      </c>
    </row>
    <row r="710" spans="1:19" x14ac:dyDescent="0.25">
      <c r="A710" s="3" t="s">
        <v>1107</v>
      </c>
      <c r="B710" s="3" t="s">
        <v>32</v>
      </c>
      <c r="C710" s="3" t="s">
        <v>1108</v>
      </c>
      <c r="D710" s="3" t="s">
        <v>35</v>
      </c>
      <c r="E710" s="3"/>
      <c r="F710" s="3">
        <v>162.80000000000001</v>
      </c>
      <c r="G710" s="10"/>
      <c r="H710" s="7">
        <v>162.80000000000001</v>
      </c>
      <c r="I710" s="32" t="e">
        <f>VLOOKUP(A710,'Synthèse des ventes 2022'!$A$1:$C$535,3,FALSE)</f>
        <v>#N/A</v>
      </c>
      <c r="J710" s="3">
        <v>239.76</v>
      </c>
      <c r="K710" s="7">
        <f>+H710*M710</f>
        <v>244.20000000000002</v>
      </c>
      <c r="L710" s="3">
        <v>1.4727273000000001</v>
      </c>
      <c r="M710" s="7">
        <v>1.5</v>
      </c>
      <c r="N710" s="3"/>
      <c r="O710" s="3">
        <v>287.70999999999998</v>
      </c>
      <c r="P710" s="7">
        <f t="shared" si="32"/>
        <v>293.04000000000002</v>
      </c>
    </row>
    <row r="711" spans="1:19" x14ac:dyDescent="0.25">
      <c r="A711" s="3" t="s">
        <v>1109</v>
      </c>
      <c r="B711" s="3" t="s">
        <v>32</v>
      </c>
      <c r="C711" s="3" t="s">
        <v>1110</v>
      </c>
      <c r="D711" s="3" t="s">
        <v>35</v>
      </c>
      <c r="E711" s="3"/>
      <c r="F711" s="3">
        <v>199.65</v>
      </c>
      <c r="G711" s="10"/>
      <c r="H711" s="7">
        <v>199.65</v>
      </c>
      <c r="I711" s="32">
        <f>VLOOKUP(A711,'Synthèse des ventes 2022'!$A$1:$C$535,3,FALSE)</f>
        <v>1</v>
      </c>
      <c r="J711" s="3">
        <v>294.02999999999997</v>
      </c>
      <c r="K711" s="7">
        <f>+H711*M711</f>
        <v>299.47500000000002</v>
      </c>
      <c r="L711" s="3">
        <v>1.4727273000000001</v>
      </c>
      <c r="M711" s="7">
        <v>1.5</v>
      </c>
      <c r="N711" s="3"/>
      <c r="O711" s="3">
        <v>352.84</v>
      </c>
      <c r="P711" s="7">
        <f t="shared" si="32"/>
        <v>359.37</v>
      </c>
    </row>
    <row r="712" spans="1:19" x14ac:dyDescent="0.25">
      <c r="A712" s="3" t="s">
        <v>1111</v>
      </c>
      <c r="B712" s="3" t="s">
        <v>20</v>
      </c>
      <c r="C712" s="3" t="s">
        <v>1112</v>
      </c>
      <c r="D712" s="3" t="s">
        <v>35</v>
      </c>
      <c r="E712" s="3" t="s">
        <v>36</v>
      </c>
      <c r="F712" s="3">
        <v>64.900000000000006</v>
      </c>
      <c r="G712" s="10"/>
      <c r="H712" s="7">
        <v>64.900000000000006</v>
      </c>
      <c r="I712" s="32">
        <f>VLOOKUP(A712,'Synthèse des ventes 2022'!$A$1:$C$535,3,FALSE)</f>
        <v>140</v>
      </c>
      <c r="J712" s="3">
        <v>98.77</v>
      </c>
      <c r="K712" s="7">
        <f>+H712*M712</f>
        <v>100.59500000000001</v>
      </c>
      <c r="L712" s="3">
        <v>1.5218798</v>
      </c>
      <c r="M712" s="7">
        <v>1.55</v>
      </c>
      <c r="N712" s="3"/>
      <c r="O712" s="3">
        <v>118.52</v>
      </c>
      <c r="P712" s="7">
        <f t="shared" si="32"/>
        <v>120.71400000000001</v>
      </c>
    </row>
    <row r="713" spans="1:19" x14ac:dyDescent="0.25">
      <c r="A713" s="3" t="s">
        <v>1179</v>
      </c>
      <c r="B713" s="3" t="s">
        <v>32</v>
      </c>
      <c r="C713" s="3" t="s">
        <v>1180</v>
      </c>
      <c r="D713" s="3" t="s">
        <v>35</v>
      </c>
      <c r="E713" s="3"/>
      <c r="F713" s="3">
        <v>17.600000000000001</v>
      </c>
      <c r="G713" s="10"/>
      <c r="H713" s="7">
        <v>17.600000000000001</v>
      </c>
      <c r="I713" s="32" t="e">
        <f>VLOOKUP(A713,'Synthèse des ventes 2022'!$A$1:$C$535,3,FALSE)</f>
        <v>#N/A</v>
      </c>
      <c r="J713" s="3">
        <v>25.92</v>
      </c>
      <c r="K713" s="7">
        <f>H713*M713</f>
        <v>25.52</v>
      </c>
      <c r="L713" s="3">
        <v>1.4727273000000001</v>
      </c>
      <c r="M713" s="7">
        <v>1.45</v>
      </c>
      <c r="N713" s="3"/>
      <c r="O713" s="3">
        <v>31.1</v>
      </c>
      <c r="P713" s="7">
        <f t="shared" si="32"/>
        <v>30.623999999999999</v>
      </c>
      <c r="S713">
        <v>1</v>
      </c>
    </row>
    <row r="714" spans="1:19" x14ac:dyDescent="0.25">
      <c r="A714" s="3" t="s">
        <v>1382</v>
      </c>
      <c r="B714" s="3" t="s">
        <v>32</v>
      </c>
      <c r="C714" s="3" t="s">
        <v>1383</v>
      </c>
      <c r="D714" s="3" t="s">
        <v>35</v>
      </c>
      <c r="E714" s="3"/>
      <c r="F714" s="3">
        <v>39.5</v>
      </c>
      <c r="G714" s="10"/>
      <c r="H714" s="7">
        <v>39.5</v>
      </c>
      <c r="I714" s="32">
        <f>VLOOKUP(A714,'Synthèse des ventes 2022'!$A$1:$C$535,3,FALSE)</f>
        <v>64</v>
      </c>
      <c r="J714" s="3">
        <v>47.4</v>
      </c>
      <c r="K714" s="7">
        <f>H714*M714</f>
        <v>55.3</v>
      </c>
      <c r="L714" s="3">
        <v>1.2</v>
      </c>
      <c r="M714" s="7">
        <v>1.4</v>
      </c>
      <c r="N714" s="3"/>
      <c r="O714" s="3">
        <v>56.88</v>
      </c>
      <c r="P714" s="7">
        <f t="shared" si="32"/>
        <v>66.36</v>
      </c>
    </row>
    <row r="715" spans="1:19" x14ac:dyDescent="0.25">
      <c r="A715" s="3" t="s">
        <v>1571</v>
      </c>
      <c r="B715" s="3" t="s">
        <v>32</v>
      </c>
      <c r="C715" s="3" t="s">
        <v>1572</v>
      </c>
      <c r="D715" s="3" t="s">
        <v>35</v>
      </c>
      <c r="E715" s="3"/>
      <c r="F715" s="3">
        <v>39.5</v>
      </c>
      <c r="G715" s="10"/>
      <c r="H715" s="7">
        <v>39.5</v>
      </c>
      <c r="I715" s="32">
        <f>VLOOKUP(A715,'Synthèse des ventes 2022'!$A$1:$C$535,3,FALSE)</f>
        <v>6</v>
      </c>
      <c r="J715" s="3">
        <v>47.4</v>
      </c>
      <c r="K715" s="7">
        <f>H715*M715</f>
        <v>52.535000000000004</v>
      </c>
      <c r="L715" s="3">
        <v>1.2</v>
      </c>
      <c r="M715" s="7">
        <v>1.33</v>
      </c>
      <c r="N715" s="3"/>
      <c r="O715" s="3">
        <v>56.88</v>
      </c>
      <c r="P715" s="7">
        <f t="shared" si="32"/>
        <v>63.042000000000002</v>
      </c>
      <c r="S715">
        <v>1</v>
      </c>
    </row>
    <row r="716" spans="1:19" x14ac:dyDescent="0.25">
      <c r="A716" s="3" t="s">
        <v>1673</v>
      </c>
      <c r="B716" s="3" t="s">
        <v>20</v>
      </c>
      <c r="C716" s="3" t="s">
        <v>1674</v>
      </c>
      <c r="D716" s="3" t="s">
        <v>35</v>
      </c>
      <c r="E716" s="3">
        <v>1</v>
      </c>
      <c r="F716" s="3">
        <v>6</v>
      </c>
      <c r="G716" s="10"/>
      <c r="H716" s="7">
        <v>6</v>
      </c>
      <c r="I716" s="32">
        <f>VLOOKUP(A716,'Synthèse des ventes 2022'!$A$1:$C$535,3,FALSE)</f>
        <v>1</v>
      </c>
      <c r="J716" s="3">
        <v>9</v>
      </c>
      <c r="K716" s="7">
        <f>H716*M716</f>
        <v>9</v>
      </c>
      <c r="L716" s="3">
        <v>1.5</v>
      </c>
      <c r="M716" s="7">
        <v>1.5</v>
      </c>
      <c r="N716" s="3"/>
      <c r="O716" s="3">
        <v>10.8</v>
      </c>
      <c r="P716" s="7">
        <f t="shared" si="32"/>
        <v>10.799999999999999</v>
      </c>
    </row>
    <row r="717" spans="1:19" x14ac:dyDescent="0.25">
      <c r="A717" s="3" t="s">
        <v>1721</v>
      </c>
      <c r="B717" s="3" t="s">
        <v>32</v>
      </c>
      <c r="C717" s="3" t="s">
        <v>1722</v>
      </c>
      <c r="D717" s="3" t="s">
        <v>35</v>
      </c>
      <c r="E717" s="3"/>
      <c r="F717" s="3">
        <v>44.86</v>
      </c>
      <c r="G717" s="10"/>
      <c r="H717" s="7">
        <v>44.86</v>
      </c>
      <c r="I717" s="32" t="e">
        <f>VLOOKUP(A717,'Synthèse des ventes 2022'!$A$1:$C$535,3,FALSE)</f>
        <v>#N/A</v>
      </c>
      <c r="J717" s="3">
        <v>67.290000000000006</v>
      </c>
      <c r="K717" s="7">
        <f>H717*M717</f>
        <v>67.289999999999992</v>
      </c>
      <c r="L717" s="3">
        <v>1.5</v>
      </c>
      <c r="M717" s="7">
        <v>1.5</v>
      </c>
      <c r="N717" s="3"/>
      <c r="O717" s="3">
        <v>80.748000000000005</v>
      </c>
      <c r="P717" s="7">
        <f t="shared" si="32"/>
        <v>80.74799999999999</v>
      </c>
    </row>
    <row r="718" spans="1:19" x14ac:dyDescent="0.25">
      <c r="A718" s="3" t="s">
        <v>1899</v>
      </c>
      <c r="B718" s="3" t="s">
        <v>32</v>
      </c>
      <c r="C718" s="3" t="s">
        <v>1900</v>
      </c>
      <c r="D718" s="3" t="s">
        <v>35</v>
      </c>
      <c r="E718" s="3"/>
      <c r="F718" s="3">
        <v>100.1</v>
      </c>
      <c r="G718" s="10"/>
      <c r="H718" s="7">
        <f>F718</f>
        <v>100.1</v>
      </c>
      <c r="I718" s="32" t="e">
        <f>VLOOKUP(A718,'Synthèse des ventes 2022'!$A$1:$C$535,3,FALSE)</f>
        <v>#N/A</v>
      </c>
      <c r="J718" s="3">
        <v>176.9</v>
      </c>
      <c r="K718" s="7">
        <f>IF(H718="","",H718*L718)</f>
        <v>176.90000327999999</v>
      </c>
      <c r="L718" s="3">
        <v>1.7672327999999999</v>
      </c>
      <c r="M718" s="7"/>
      <c r="N718" s="3"/>
      <c r="O718" s="3">
        <v>212.28</v>
      </c>
      <c r="P718" s="7">
        <f t="shared" si="32"/>
        <v>212.28000393599999</v>
      </c>
    </row>
    <row r="719" spans="1:19" x14ac:dyDescent="0.25">
      <c r="A719" s="3" t="s">
        <v>1901</v>
      </c>
      <c r="B719" s="3" t="s">
        <v>32</v>
      </c>
      <c r="C719" s="3" t="s">
        <v>1902</v>
      </c>
      <c r="D719" s="3" t="s">
        <v>35</v>
      </c>
      <c r="E719" s="3"/>
      <c r="F719" s="3">
        <v>185.9</v>
      </c>
      <c r="G719" s="10"/>
      <c r="H719" s="7">
        <f>F719</f>
        <v>185.9</v>
      </c>
      <c r="I719" s="32" t="e">
        <f>VLOOKUP(A719,'Synthèse des ventes 2022'!$A$1:$C$535,3,FALSE)</f>
        <v>#N/A</v>
      </c>
      <c r="J719" s="3">
        <v>328.54</v>
      </c>
      <c r="K719" s="7">
        <f>IF(H719="","",H719*L719)</f>
        <v>328.53999178000004</v>
      </c>
      <c r="L719" s="3">
        <v>1.7672942</v>
      </c>
      <c r="M719" s="7"/>
      <c r="N719" s="3"/>
      <c r="O719" s="3">
        <v>394.24799999999999</v>
      </c>
      <c r="P719" s="7">
        <f t="shared" si="32"/>
        <v>394.24799013600006</v>
      </c>
    </row>
    <row r="720" spans="1:19" x14ac:dyDescent="0.25">
      <c r="A720" s="3" t="s">
        <v>2072</v>
      </c>
      <c r="B720" s="3" t="s">
        <v>20</v>
      </c>
      <c r="C720" s="3" t="s">
        <v>2073</v>
      </c>
      <c r="D720" s="3" t="s">
        <v>35</v>
      </c>
      <c r="E720" s="3">
        <v>2</v>
      </c>
      <c r="F720" s="3">
        <v>28.5</v>
      </c>
      <c r="G720" s="10"/>
      <c r="H720" s="7">
        <v>28.5</v>
      </c>
      <c r="I720" s="32" t="e">
        <f>VLOOKUP(A720,'Synthèse des ventes 2022'!$A$1:$C$535,3,FALSE)</f>
        <v>#N/A</v>
      </c>
      <c r="J720" s="3">
        <v>64.13</v>
      </c>
      <c r="K720" s="7">
        <f>+H720*M720</f>
        <v>64.125</v>
      </c>
      <c r="L720" s="3">
        <v>2.2501753999999998</v>
      </c>
      <c r="M720" s="7">
        <v>2.25</v>
      </c>
      <c r="N720" s="3"/>
      <c r="O720" s="3">
        <v>76.959999999999994</v>
      </c>
      <c r="P720" s="7">
        <f t="shared" si="32"/>
        <v>76.95</v>
      </c>
    </row>
    <row r="721" spans="1:16" x14ac:dyDescent="0.25">
      <c r="A721" s="3" t="s">
        <v>2074</v>
      </c>
      <c r="B721" s="3" t="s">
        <v>20</v>
      </c>
      <c r="C721" s="3" t="s">
        <v>2075</v>
      </c>
      <c r="D721" s="3" t="s">
        <v>35</v>
      </c>
      <c r="E721" s="3">
        <v>1</v>
      </c>
      <c r="F721" s="3">
        <v>35</v>
      </c>
      <c r="G721" s="10"/>
      <c r="H721" s="7">
        <v>35</v>
      </c>
      <c r="I721" s="32" t="e">
        <f>VLOOKUP(A721,'Synthèse des ventes 2022'!$A$1:$C$535,3,FALSE)</f>
        <v>#N/A</v>
      </c>
      <c r="J721" s="3">
        <v>61.25</v>
      </c>
      <c r="K721" s="7">
        <f>+H721*M721</f>
        <v>61.25</v>
      </c>
      <c r="L721" s="3">
        <v>1.75</v>
      </c>
      <c r="M721" s="7">
        <v>1.75</v>
      </c>
      <c r="N721" s="3"/>
      <c r="O721" s="3">
        <v>73.5</v>
      </c>
      <c r="P721" s="7">
        <f t="shared" si="32"/>
        <v>73.5</v>
      </c>
    </row>
    <row r="722" spans="1:16" x14ac:dyDescent="0.25">
      <c r="A722" s="3" t="s">
        <v>2196</v>
      </c>
      <c r="B722" s="3" t="s">
        <v>20</v>
      </c>
      <c r="C722" s="3" t="s">
        <v>2197</v>
      </c>
      <c r="D722" s="3" t="s">
        <v>35</v>
      </c>
      <c r="E722" s="3">
        <v>1</v>
      </c>
      <c r="F722" s="3">
        <v>22</v>
      </c>
      <c r="G722" s="10"/>
      <c r="H722" s="7">
        <v>28.5</v>
      </c>
      <c r="I722" s="32">
        <f>VLOOKUP(A722,'Synthèse des ventes 2022'!$A$1:$C$535,3,FALSE)</f>
        <v>17</v>
      </c>
      <c r="J722" s="3">
        <v>40</v>
      </c>
      <c r="K722" s="15">
        <f>H722*M722</f>
        <v>51.300000000000004</v>
      </c>
      <c r="L722" s="3">
        <v>1.8181818000000001</v>
      </c>
      <c r="M722" s="7">
        <v>1.8</v>
      </c>
      <c r="N722" s="3"/>
      <c r="O722" s="3">
        <v>48</v>
      </c>
      <c r="P722" s="7">
        <f t="shared" si="32"/>
        <v>61.56</v>
      </c>
    </row>
    <row r="723" spans="1:16" x14ac:dyDescent="0.25">
      <c r="A723" s="3" t="s">
        <v>2487</v>
      </c>
      <c r="B723" s="3" t="s">
        <v>32</v>
      </c>
      <c r="C723" s="3" t="s">
        <v>2488</v>
      </c>
      <c r="D723" s="3" t="s">
        <v>35</v>
      </c>
      <c r="E723" s="3"/>
      <c r="F723" s="3">
        <v>291.5</v>
      </c>
      <c r="G723" s="10"/>
      <c r="H723" s="7"/>
      <c r="I723" s="32" t="e">
        <f>VLOOKUP(A723,'Synthèse des ventes 2022'!$A$1:$C$535,3,FALSE)</f>
        <v>#N/A</v>
      </c>
      <c r="J723" s="3">
        <v>583</v>
      </c>
      <c r="K723" s="7" t="str">
        <f>IF(H723="","",H723*L723)</f>
        <v/>
      </c>
      <c r="L723" s="3">
        <v>2</v>
      </c>
      <c r="M723" s="7"/>
      <c r="N723" s="3"/>
      <c r="O723" s="3">
        <v>699.6</v>
      </c>
      <c r="P723" s="7" t="str">
        <f t="shared" si="32"/>
        <v/>
      </c>
    </row>
    <row r="724" spans="1:16" x14ac:dyDescent="0.25">
      <c r="A724" s="3" t="s">
        <v>2562</v>
      </c>
      <c r="B724" s="3" t="s">
        <v>43</v>
      </c>
      <c r="C724" s="3" t="s">
        <v>2563</v>
      </c>
      <c r="D724" s="3" t="s">
        <v>35</v>
      </c>
      <c r="E724" s="3"/>
      <c r="F724" s="3">
        <v>0</v>
      </c>
      <c r="G724" s="10"/>
      <c r="H724" s="7"/>
      <c r="I724" s="32" t="e">
        <f>VLOOKUP(A724,'Synthèse des ventes 2022'!$A$1:$C$535,3,FALSE)</f>
        <v>#N/A</v>
      </c>
      <c r="J724" s="3">
        <v>0</v>
      </c>
      <c r="K724" s="7" t="str">
        <f>IF(H724="","",H724*L724)</f>
        <v/>
      </c>
      <c r="L724" s="3">
        <v>0</v>
      </c>
      <c r="M724" s="7"/>
      <c r="N724" s="3"/>
      <c r="O724" s="3">
        <v>0</v>
      </c>
      <c r="P724" s="7" t="str">
        <f t="shared" si="32"/>
        <v/>
      </c>
    </row>
    <row r="725" spans="1:16" x14ac:dyDescent="0.25">
      <c r="A725" t="s">
        <v>935</v>
      </c>
      <c r="B725" t="s">
        <v>20</v>
      </c>
      <c r="C725" t="s">
        <v>936</v>
      </c>
      <c r="D725" t="s">
        <v>937</v>
      </c>
      <c r="E725" t="s">
        <v>36</v>
      </c>
      <c r="F725">
        <v>11.25</v>
      </c>
      <c r="H725" s="6">
        <f t="shared" ref="H725:H731" si="33">F725</f>
        <v>11.25</v>
      </c>
      <c r="I725" s="31">
        <f>VLOOKUP(A725,'Synthèse des ventes 2022'!$A$1:$C$535,3,FALSE)</f>
        <v>57</v>
      </c>
      <c r="J725">
        <v>14.96</v>
      </c>
      <c r="K725" s="6">
        <f>H725*M725</f>
        <v>14.9625</v>
      </c>
      <c r="L725">
        <v>1.3297778</v>
      </c>
      <c r="M725" s="6">
        <v>1.33</v>
      </c>
      <c r="O725">
        <v>17.95</v>
      </c>
      <c r="P725" s="6">
        <f t="shared" si="32"/>
        <v>17.954999999999998</v>
      </c>
    </row>
    <row r="726" spans="1:16" x14ac:dyDescent="0.25">
      <c r="A726" t="s">
        <v>2144</v>
      </c>
      <c r="B726" t="s">
        <v>20</v>
      </c>
      <c r="C726" t="s">
        <v>2145</v>
      </c>
      <c r="D726" t="s">
        <v>2146</v>
      </c>
      <c r="F726">
        <v>1.93</v>
      </c>
      <c r="H726" s="6">
        <f t="shared" si="33"/>
        <v>1.93</v>
      </c>
      <c r="I726" s="31">
        <f>VLOOKUP(A726,'Synthèse des ventes 2022'!$A$1:$C$535,3,FALSE)</f>
        <v>14</v>
      </c>
      <c r="J726">
        <v>2.5099999999999998</v>
      </c>
      <c r="K726" s="6">
        <f t="shared" ref="K726:K760" si="34">H726*M726</f>
        <v>2.5089999999999999</v>
      </c>
      <c r="L726">
        <v>1.3005180999999999</v>
      </c>
      <c r="M726" s="6">
        <v>1.3</v>
      </c>
      <c r="O726">
        <v>3.012</v>
      </c>
      <c r="P726" s="6">
        <f t="shared" si="32"/>
        <v>3.0107999999999997</v>
      </c>
    </row>
    <row r="727" spans="1:16" x14ac:dyDescent="0.25">
      <c r="A727">
        <v>490749</v>
      </c>
      <c r="B727" t="s">
        <v>32</v>
      </c>
      <c r="C727" t="s">
        <v>883</v>
      </c>
      <c r="D727" t="s">
        <v>884</v>
      </c>
      <c r="F727">
        <v>1.63</v>
      </c>
      <c r="H727" s="6">
        <f t="shared" si="33"/>
        <v>1.63</v>
      </c>
      <c r="I727" s="31" t="e">
        <f>VLOOKUP(A727,'Synthèse des ventes 2022'!$A$1:$C$535,3,FALSE)</f>
        <v>#N/A</v>
      </c>
      <c r="J727">
        <v>2.4500000000000002</v>
      </c>
      <c r="K727" s="6">
        <f t="shared" si="34"/>
        <v>2.4449999999999998</v>
      </c>
      <c r="L727">
        <v>1.5030675</v>
      </c>
      <c r="M727" s="6">
        <v>1.5</v>
      </c>
      <c r="O727">
        <v>2.94</v>
      </c>
      <c r="P727" s="6">
        <f t="shared" si="32"/>
        <v>2.9339999999999997</v>
      </c>
    </row>
    <row r="728" spans="1:16" x14ac:dyDescent="0.25">
      <c r="A728">
        <v>490743</v>
      </c>
      <c r="B728" t="s">
        <v>32</v>
      </c>
      <c r="C728" t="s">
        <v>885</v>
      </c>
      <c r="D728" t="s">
        <v>884</v>
      </c>
      <c r="F728">
        <v>1.93</v>
      </c>
      <c r="H728" s="6">
        <f t="shared" si="33"/>
        <v>1.93</v>
      </c>
      <c r="I728" s="31" t="e">
        <f>VLOOKUP(A728,'Synthèse des ventes 2022'!$A$1:$C$535,3,FALSE)</f>
        <v>#N/A</v>
      </c>
      <c r="J728">
        <v>2.89</v>
      </c>
      <c r="K728" s="6">
        <f t="shared" si="34"/>
        <v>2.895</v>
      </c>
      <c r="L728">
        <v>1.4974092999999999</v>
      </c>
      <c r="M728" s="6">
        <v>1.5</v>
      </c>
      <c r="O728">
        <v>3.47</v>
      </c>
      <c r="P728" s="6">
        <f t="shared" si="32"/>
        <v>3.4739999999999998</v>
      </c>
    </row>
    <row r="729" spans="1:16" x14ac:dyDescent="0.25">
      <c r="A729" t="s">
        <v>44</v>
      </c>
      <c r="B729" t="s">
        <v>20</v>
      </c>
      <c r="C729" t="s">
        <v>45</v>
      </c>
      <c r="D729" t="s">
        <v>46</v>
      </c>
      <c r="E729">
        <v>1</v>
      </c>
      <c r="F729">
        <v>0.92</v>
      </c>
      <c r="H729" s="6">
        <f t="shared" si="33"/>
        <v>0.92</v>
      </c>
      <c r="I729" s="31">
        <f>VLOOKUP(A729,'Synthèse des ventes 2022'!$A$1:$C$535,3,FALSE)</f>
        <v>340</v>
      </c>
      <c r="J729">
        <v>1.38</v>
      </c>
      <c r="K729" s="6">
        <f t="shared" si="34"/>
        <v>1.3800000000000001</v>
      </c>
      <c r="L729">
        <v>1.5</v>
      </c>
      <c r="M729" s="6">
        <v>1.5</v>
      </c>
      <c r="O729">
        <v>1.66</v>
      </c>
      <c r="P729" s="6">
        <f t="shared" si="32"/>
        <v>1.6560000000000001</v>
      </c>
    </row>
    <row r="730" spans="1:16" x14ac:dyDescent="0.25">
      <c r="A730" t="s">
        <v>90</v>
      </c>
      <c r="B730" t="s">
        <v>20</v>
      </c>
      <c r="C730" t="s">
        <v>91</v>
      </c>
      <c r="D730" t="s">
        <v>46</v>
      </c>
      <c r="E730">
        <v>1</v>
      </c>
      <c r="F730">
        <v>0.92</v>
      </c>
      <c r="H730" s="6">
        <f t="shared" si="33"/>
        <v>0.92</v>
      </c>
      <c r="I730" s="31">
        <f>VLOOKUP(A730,'Synthèse des ventes 2022'!$A$1:$C$535,3,FALSE)</f>
        <v>460</v>
      </c>
      <c r="J730">
        <v>1.38</v>
      </c>
      <c r="K730" s="6">
        <f t="shared" si="34"/>
        <v>1.3800000000000001</v>
      </c>
      <c r="L730">
        <v>1.5</v>
      </c>
      <c r="M730" s="6">
        <v>1.5</v>
      </c>
      <c r="O730">
        <v>1.66</v>
      </c>
      <c r="P730" s="6">
        <f t="shared" si="32"/>
        <v>1.6560000000000001</v>
      </c>
    </row>
    <row r="731" spans="1:16" x14ac:dyDescent="0.25">
      <c r="A731" t="s">
        <v>1399</v>
      </c>
      <c r="B731" t="s">
        <v>32</v>
      </c>
      <c r="C731" t="s">
        <v>1400</v>
      </c>
      <c r="D731" t="s">
        <v>1401</v>
      </c>
      <c r="F731">
        <v>27.09</v>
      </c>
      <c r="H731" s="6">
        <f t="shared" si="33"/>
        <v>27.09</v>
      </c>
      <c r="I731" s="31" t="e">
        <f>VLOOKUP(A731,'Synthèse des ventes 2022'!$A$1:$C$535,3,FALSE)</f>
        <v>#N/A</v>
      </c>
      <c r="J731">
        <v>40.64</v>
      </c>
      <c r="K731" s="6">
        <f t="shared" si="34"/>
        <v>40.634999999999998</v>
      </c>
      <c r="L731">
        <v>1.5001846000000001</v>
      </c>
      <c r="M731" s="6">
        <v>1.5</v>
      </c>
      <c r="O731">
        <v>48.77</v>
      </c>
      <c r="P731" s="6">
        <f t="shared" si="32"/>
        <v>48.761999999999993</v>
      </c>
    </row>
    <row r="732" spans="1:16" x14ac:dyDescent="0.25">
      <c r="A732" t="s">
        <v>1402</v>
      </c>
      <c r="B732" t="s">
        <v>43</v>
      </c>
      <c r="C732" t="s">
        <v>1403</v>
      </c>
      <c r="D732" t="s">
        <v>1401</v>
      </c>
      <c r="F732">
        <v>27.27</v>
      </c>
      <c r="H732" s="6">
        <v>27.27</v>
      </c>
      <c r="I732" s="31" t="e">
        <f>VLOOKUP(A732,'Synthèse des ventes 2022'!$A$1:$C$535,3,FALSE)</f>
        <v>#N/A</v>
      </c>
      <c r="J732">
        <v>40.909999999999997</v>
      </c>
      <c r="K732" s="6">
        <f t="shared" si="34"/>
        <v>40.905000000000001</v>
      </c>
      <c r="L732">
        <v>1.5001834000000001</v>
      </c>
      <c r="M732" s="6">
        <v>1.5</v>
      </c>
      <c r="O732">
        <v>49.09</v>
      </c>
      <c r="P732" s="6">
        <f t="shared" si="32"/>
        <v>49.085999999999999</v>
      </c>
    </row>
    <row r="733" spans="1:16" x14ac:dyDescent="0.25">
      <c r="A733" t="s">
        <v>1404</v>
      </c>
      <c r="B733" t="s">
        <v>32</v>
      </c>
      <c r="C733" t="s">
        <v>1405</v>
      </c>
      <c r="D733" t="s">
        <v>1401</v>
      </c>
      <c r="F733">
        <v>36.090000000000003</v>
      </c>
      <c r="H733" s="6">
        <f>F733</f>
        <v>36.090000000000003</v>
      </c>
      <c r="I733" s="31" t="e">
        <f>VLOOKUP(A733,'Synthèse des ventes 2022'!$A$1:$C$535,3,FALSE)</f>
        <v>#N/A</v>
      </c>
      <c r="J733">
        <v>54.14</v>
      </c>
      <c r="K733" s="6">
        <f t="shared" si="34"/>
        <v>54.135000000000005</v>
      </c>
      <c r="L733">
        <v>1.5001385</v>
      </c>
      <c r="M733" s="6">
        <v>1.5</v>
      </c>
      <c r="O733">
        <v>64.97</v>
      </c>
      <c r="P733" s="6">
        <f t="shared" si="32"/>
        <v>64.962000000000003</v>
      </c>
    </row>
    <row r="734" spans="1:16" x14ac:dyDescent="0.25">
      <c r="A734" t="s">
        <v>1406</v>
      </c>
      <c r="B734" t="s">
        <v>43</v>
      </c>
      <c r="C734" t="s">
        <v>1403</v>
      </c>
      <c r="D734" t="s">
        <v>1401</v>
      </c>
      <c r="F734">
        <v>36.450000000000003</v>
      </c>
      <c r="H734" s="6">
        <v>36.450000000000003</v>
      </c>
      <c r="I734" s="31" t="e">
        <f>VLOOKUP(A734,'Synthèse des ventes 2022'!$A$1:$C$535,3,FALSE)</f>
        <v>#N/A</v>
      </c>
      <c r="J734">
        <v>54.68</v>
      </c>
      <c r="K734" s="6">
        <f t="shared" si="34"/>
        <v>54.675000000000004</v>
      </c>
      <c r="L734">
        <v>1.5001371999999999</v>
      </c>
      <c r="M734" s="6">
        <v>1.5</v>
      </c>
      <c r="O734">
        <v>65.62</v>
      </c>
      <c r="P734" s="6">
        <f t="shared" si="32"/>
        <v>65.61</v>
      </c>
    </row>
    <row r="735" spans="1:16" x14ac:dyDescent="0.25">
      <c r="A735" t="s">
        <v>1407</v>
      </c>
      <c r="B735" t="s">
        <v>32</v>
      </c>
      <c r="C735" t="s">
        <v>1408</v>
      </c>
      <c r="D735" t="s">
        <v>1401</v>
      </c>
      <c r="F735">
        <v>37.979999999999997</v>
      </c>
      <c r="H735" s="6">
        <f>F735</f>
        <v>37.979999999999997</v>
      </c>
      <c r="I735" s="31" t="e">
        <f>VLOOKUP(A735,'Synthèse des ventes 2022'!$A$1:$C$535,3,FALSE)</f>
        <v>#N/A</v>
      </c>
      <c r="J735">
        <v>56.97</v>
      </c>
      <c r="K735" s="6">
        <f t="shared" si="34"/>
        <v>56.97</v>
      </c>
      <c r="L735">
        <v>1.5</v>
      </c>
      <c r="M735" s="6">
        <v>1.5</v>
      </c>
      <c r="O735">
        <v>68.36</v>
      </c>
      <c r="P735" s="6">
        <f t="shared" si="32"/>
        <v>68.36399999999999</v>
      </c>
    </row>
    <row r="736" spans="1:16" x14ac:dyDescent="0.25">
      <c r="A736" t="s">
        <v>1409</v>
      </c>
      <c r="B736" t="s">
        <v>32</v>
      </c>
      <c r="C736" t="s">
        <v>1410</v>
      </c>
      <c r="D736" t="s">
        <v>1401</v>
      </c>
      <c r="F736">
        <v>39.96</v>
      </c>
      <c r="H736" s="6">
        <f>F736</f>
        <v>39.96</v>
      </c>
      <c r="I736" s="31" t="e">
        <f>VLOOKUP(A736,'Synthèse des ventes 2022'!$A$1:$C$535,3,FALSE)</f>
        <v>#N/A</v>
      </c>
      <c r="J736">
        <v>59.94</v>
      </c>
      <c r="K736" s="6">
        <f t="shared" si="34"/>
        <v>59.94</v>
      </c>
      <c r="L736">
        <v>1.5</v>
      </c>
      <c r="M736" s="6">
        <v>1.5</v>
      </c>
      <c r="O736">
        <v>71.930000000000007</v>
      </c>
      <c r="P736" s="6">
        <f t="shared" si="32"/>
        <v>71.927999999999997</v>
      </c>
    </row>
    <row r="737" spans="1:16" x14ac:dyDescent="0.25">
      <c r="A737" t="s">
        <v>1411</v>
      </c>
      <c r="B737" t="s">
        <v>32</v>
      </c>
      <c r="C737" t="s">
        <v>1412</v>
      </c>
      <c r="D737" t="s">
        <v>1401</v>
      </c>
      <c r="F737">
        <v>45.09</v>
      </c>
      <c r="H737" s="6">
        <f>F737</f>
        <v>45.09</v>
      </c>
      <c r="I737" s="31" t="e">
        <f>VLOOKUP(A737,'Synthèse des ventes 2022'!$A$1:$C$535,3,FALSE)</f>
        <v>#N/A</v>
      </c>
      <c r="J737">
        <v>67.64</v>
      </c>
      <c r="K737" s="6">
        <f t="shared" si="34"/>
        <v>67.635000000000005</v>
      </c>
      <c r="L737">
        <v>1.5001108999999999</v>
      </c>
      <c r="M737" s="6">
        <v>1.5</v>
      </c>
      <c r="O737">
        <v>81.17</v>
      </c>
      <c r="P737" s="6">
        <f t="shared" si="32"/>
        <v>81.162000000000006</v>
      </c>
    </row>
    <row r="738" spans="1:16" x14ac:dyDescent="0.25">
      <c r="A738" t="s">
        <v>1413</v>
      </c>
      <c r="B738" t="s">
        <v>43</v>
      </c>
      <c r="C738" t="s">
        <v>1403</v>
      </c>
      <c r="D738" t="s">
        <v>1401</v>
      </c>
      <c r="F738">
        <v>45.45</v>
      </c>
      <c r="H738" s="6">
        <v>45.45</v>
      </c>
      <c r="I738" s="31" t="e">
        <f>VLOOKUP(A738,'Synthèse des ventes 2022'!$A$1:$C$535,3,FALSE)</f>
        <v>#N/A</v>
      </c>
      <c r="J738">
        <v>68.180000000000007</v>
      </c>
      <c r="K738" s="6">
        <f t="shared" si="34"/>
        <v>68.175000000000011</v>
      </c>
      <c r="L738">
        <v>1.5001100000000001</v>
      </c>
      <c r="M738" s="6">
        <v>1.5</v>
      </c>
      <c r="O738">
        <v>81.819999999999993</v>
      </c>
      <c r="P738" s="6">
        <f t="shared" si="32"/>
        <v>81.810000000000016</v>
      </c>
    </row>
    <row r="739" spans="1:16" x14ac:dyDescent="0.25">
      <c r="A739" t="s">
        <v>1414</v>
      </c>
      <c r="B739" t="s">
        <v>32</v>
      </c>
      <c r="C739" t="s">
        <v>1415</v>
      </c>
      <c r="D739" t="s">
        <v>1401</v>
      </c>
      <c r="F739">
        <v>6.05</v>
      </c>
      <c r="H739" s="6">
        <f>F739</f>
        <v>6.05</v>
      </c>
      <c r="I739" s="31" t="e">
        <f>VLOOKUP(A739,'Synthèse des ventes 2022'!$A$1:$C$535,3,FALSE)</f>
        <v>#N/A</v>
      </c>
      <c r="J739">
        <v>9.08</v>
      </c>
      <c r="K739" s="6">
        <f t="shared" si="34"/>
        <v>9.0749999999999993</v>
      </c>
      <c r="L739">
        <v>1.5008264</v>
      </c>
      <c r="M739" s="6">
        <v>1.5</v>
      </c>
      <c r="O739">
        <v>10.9</v>
      </c>
      <c r="P739" s="6">
        <f t="shared" si="32"/>
        <v>10.889999999999999</v>
      </c>
    </row>
    <row r="740" spans="1:16" x14ac:dyDescent="0.25">
      <c r="A740" t="s">
        <v>1416</v>
      </c>
      <c r="B740" t="s">
        <v>43</v>
      </c>
      <c r="C740" t="s">
        <v>1417</v>
      </c>
      <c r="D740" t="s">
        <v>1401</v>
      </c>
      <c r="F740">
        <v>6.09</v>
      </c>
      <c r="H740" s="6">
        <v>6.09</v>
      </c>
      <c r="I740" s="31" t="e">
        <f>VLOOKUP(A740,'Synthèse des ventes 2022'!$A$1:$C$535,3,FALSE)</f>
        <v>#N/A</v>
      </c>
      <c r="J740">
        <v>9.14</v>
      </c>
      <c r="K740" s="6">
        <f t="shared" si="34"/>
        <v>9.1349999999999998</v>
      </c>
      <c r="L740">
        <v>1.500821</v>
      </c>
      <c r="M740" s="6">
        <v>1.5</v>
      </c>
      <c r="O740">
        <v>10.97</v>
      </c>
      <c r="P740" s="6">
        <f t="shared" si="32"/>
        <v>10.962</v>
      </c>
    </row>
    <row r="741" spans="1:16" x14ac:dyDescent="0.25">
      <c r="A741" t="s">
        <v>1418</v>
      </c>
      <c r="B741" t="s">
        <v>32</v>
      </c>
      <c r="C741" t="s">
        <v>1419</v>
      </c>
      <c r="D741" t="s">
        <v>1401</v>
      </c>
      <c r="F741">
        <v>8.06</v>
      </c>
      <c r="H741" s="6">
        <f>F741</f>
        <v>8.06</v>
      </c>
      <c r="I741" s="31" t="e">
        <f>VLOOKUP(A741,'Synthèse des ventes 2022'!$A$1:$C$535,3,FALSE)</f>
        <v>#N/A</v>
      </c>
      <c r="J741">
        <v>12.09</v>
      </c>
      <c r="K741" s="6">
        <f t="shared" si="34"/>
        <v>12.09</v>
      </c>
      <c r="L741">
        <v>1.5</v>
      </c>
      <c r="M741" s="6">
        <v>1.5</v>
      </c>
      <c r="O741">
        <v>14.51</v>
      </c>
      <c r="P741" s="6">
        <f t="shared" si="32"/>
        <v>14.507999999999999</v>
      </c>
    </row>
    <row r="742" spans="1:16" x14ac:dyDescent="0.25">
      <c r="A742" t="s">
        <v>1420</v>
      </c>
      <c r="B742" t="s">
        <v>43</v>
      </c>
      <c r="C742" t="s">
        <v>1417</v>
      </c>
      <c r="D742" t="s">
        <v>1401</v>
      </c>
      <c r="F742">
        <v>8.14</v>
      </c>
      <c r="H742" s="6">
        <v>8.14</v>
      </c>
      <c r="I742" s="31" t="e">
        <f>VLOOKUP(A742,'Synthèse des ventes 2022'!$A$1:$C$535,3,FALSE)</f>
        <v>#N/A</v>
      </c>
      <c r="J742">
        <v>12.21</v>
      </c>
      <c r="K742" s="6">
        <f t="shared" si="34"/>
        <v>12.21</v>
      </c>
      <c r="L742">
        <v>1.5</v>
      </c>
      <c r="M742" s="6">
        <v>1.5</v>
      </c>
      <c r="O742">
        <v>14.65</v>
      </c>
      <c r="P742" s="6">
        <f t="shared" si="32"/>
        <v>14.652000000000001</v>
      </c>
    </row>
    <row r="743" spans="1:16" x14ac:dyDescent="0.25">
      <c r="A743" t="s">
        <v>1421</v>
      </c>
      <c r="B743" t="s">
        <v>32</v>
      </c>
      <c r="C743" t="s">
        <v>1422</v>
      </c>
      <c r="D743" t="s">
        <v>1401</v>
      </c>
      <c r="F743">
        <v>8.48</v>
      </c>
      <c r="H743" s="6">
        <f>F743</f>
        <v>8.48</v>
      </c>
      <c r="I743" s="31" t="e">
        <f>VLOOKUP(A743,'Synthèse des ventes 2022'!$A$1:$C$535,3,FALSE)</f>
        <v>#N/A</v>
      </c>
      <c r="J743">
        <v>12.73</v>
      </c>
      <c r="K743" s="6">
        <f t="shared" si="34"/>
        <v>12.72</v>
      </c>
      <c r="L743">
        <v>1.5011791999999999</v>
      </c>
      <c r="M743" s="6">
        <v>1.5</v>
      </c>
      <c r="O743">
        <v>15.28</v>
      </c>
      <c r="P743" s="6">
        <f t="shared" si="32"/>
        <v>15.263999999999999</v>
      </c>
    </row>
    <row r="744" spans="1:16" x14ac:dyDescent="0.25">
      <c r="A744" t="s">
        <v>1423</v>
      </c>
      <c r="B744" t="s">
        <v>32</v>
      </c>
      <c r="C744" t="s">
        <v>1424</v>
      </c>
      <c r="D744" t="s">
        <v>1401</v>
      </c>
      <c r="F744">
        <v>8.93</v>
      </c>
      <c r="H744" s="6">
        <f>F744</f>
        <v>8.93</v>
      </c>
      <c r="I744" s="31" t="e">
        <f>VLOOKUP(A744,'Synthèse des ventes 2022'!$A$1:$C$535,3,FALSE)</f>
        <v>#N/A</v>
      </c>
      <c r="J744">
        <v>13.39</v>
      </c>
      <c r="K744" s="6">
        <f t="shared" si="34"/>
        <v>13.395</v>
      </c>
      <c r="L744">
        <v>1.4994400999999999</v>
      </c>
      <c r="M744" s="6">
        <v>1.5</v>
      </c>
      <c r="O744">
        <v>16.07</v>
      </c>
      <c r="P744" s="6">
        <f t="shared" si="32"/>
        <v>16.073999999999998</v>
      </c>
    </row>
    <row r="745" spans="1:16" x14ac:dyDescent="0.25">
      <c r="A745" t="s">
        <v>1425</v>
      </c>
      <c r="B745" t="s">
        <v>32</v>
      </c>
      <c r="C745" t="s">
        <v>1426</v>
      </c>
      <c r="D745" t="s">
        <v>1401</v>
      </c>
      <c r="F745">
        <v>10.07</v>
      </c>
      <c r="H745" s="6">
        <f>F745</f>
        <v>10.07</v>
      </c>
      <c r="I745" s="31" t="e">
        <f>VLOOKUP(A745,'Synthèse des ventes 2022'!$A$1:$C$535,3,FALSE)</f>
        <v>#N/A</v>
      </c>
      <c r="J745">
        <v>15.11</v>
      </c>
      <c r="K745" s="6">
        <f t="shared" si="34"/>
        <v>15.105</v>
      </c>
      <c r="L745">
        <v>1.5004964999999999</v>
      </c>
      <c r="M745" s="6">
        <v>1.5</v>
      </c>
      <c r="O745">
        <v>18.13</v>
      </c>
      <c r="P745" s="6">
        <f t="shared" si="32"/>
        <v>18.126000000000001</v>
      </c>
    </row>
    <row r="746" spans="1:16" x14ac:dyDescent="0.25">
      <c r="A746" t="s">
        <v>1427</v>
      </c>
      <c r="B746" t="s">
        <v>43</v>
      </c>
      <c r="C746" t="s">
        <v>1417</v>
      </c>
      <c r="D746" t="s">
        <v>1401</v>
      </c>
      <c r="F746">
        <v>10.15</v>
      </c>
      <c r="I746" s="31" t="e">
        <f>VLOOKUP(A746,'Synthèse des ventes 2022'!$A$1:$C$535,3,FALSE)</f>
        <v>#N/A</v>
      </c>
      <c r="J746">
        <v>15.23</v>
      </c>
      <c r="K746" s="6">
        <f t="shared" si="34"/>
        <v>0</v>
      </c>
      <c r="L746">
        <v>1.5004926000000001</v>
      </c>
      <c r="M746" s="6">
        <v>1.5</v>
      </c>
      <c r="O746">
        <v>18.28</v>
      </c>
      <c r="P746" s="6">
        <f t="shared" si="32"/>
        <v>0</v>
      </c>
    </row>
    <row r="747" spans="1:16" x14ac:dyDescent="0.25">
      <c r="A747" t="s">
        <v>1428</v>
      </c>
      <c r="B747" t="s">
        <v>32</v>
      </c>
      <c r="C747" t="s">
        <v>1429</v>
      </c>
      <c r="D747" t="s">
        <v>1401</v>
      </c>
      <c r="F747">
        <v>3.73</v>
      </c>
      <c r="H747" s="6">
        <f>F747</f>
        <v>3.73</v>
      </c>
      <c r="I747" s="31" t="e">
        <f>VLOOKUP(A747,'Synthèse des ventes 2022'!$A$1:$C$535,3,FALSE)</f>
        <v>#N/A</v>
      </c>
      <c r="J747">
        <v>5.6</v>
      </c>
      <c r="K747" s="6">
        <f t="shared" si="34"/>
        <v>5.5949999999999998</v>
      </c>
      <c r="L747">
        <v>1.5013405</v>
      </c>
      <c r="M747" s="6">
        <v>1.5</v>
      </c>
      <c r="O747">
        <v>6.72</v>
      </c>
      <c r="P747" s="6">
        <f t="shared" si="32"/>
        <v>6.7139999999999995</v>
      </c>
    </row>
    <row r="748" spans="1:16" x14ac:dyDescent="0.25">
      <c r="A748" t="s">
        <v>1430</v>
      </c>
      <c r="B748" t="s">
        <v>43</v>
      </c>
      <c r="C748" t="s">
        <v>1431</v>
      </c>
      <c r="D748" t="s">
        <v>1401</v>
      </c>
      <c r="F748">
        <v>3.76</v>
      </c>
      <c r="H748" s="6">
        <v>3.76</v>
      </c>
      <c r="I748" s="31" t="e">
        <f>VLOOKUP(A748,'Synthèse des ventes 2022'!$A$1:$C$535,3,FALSE)</f>
        <v>#N/A</v>
      </c>
      <c r="J748">
        <v>5.64</v>
      </c>
      <c r="K748" s="6">
        <f>+H748*M748</f>
        <v>5.64</v>
      </c>
      <c r="L748">
        <v>1.5</v>
      </c>
      <c r="M748" s="6">
        <v>1.5</v>
      </c>
      <c r="O748">
        <v>6.77</v>
      </c>
      <c r="P748" s="6">
        <f t="shared" si="32"/>
        <v>6.7679999999999998</v>
      </c>
    </row>
    <row r="749" spans="1:16" x14ac:dyDescent="0.25">
      <c r="A749" t="s">
        <v>1432</v>
      </c>
      <c r="B749" t="s">
        <v>32</v>
      </c>
      <c r="C749" t="s">
        <v>1433</v>
      </c>
      <c r="D749" t="s">
        <v>1401</v>
      </c>
      <c r="F749">
        <v>4.9800000000000004</v>
      </c>
      <c r="H749" s="6">
        <f>F749</f>
        <v>4.9800000000000004</v>
      </c>
      <c r="I749" s="31" t="e">
        <f>VLOOKUP(A749,'Synthèse des ventes 2022'!$A$1:$C$535,3,FALSE)</f>
        <v>#N/A</v>
      </c>
      <c r="J749">
        <v>7.46</v>
      </c>
      <c r="K749" s="6">
        <f t="shared" si="34"/>
        <v>7.4700000000000006</v>
      </c>
      <c r="L749">
        <v>1.497992</v>
      </c>
      <c r="M749" s="6">
        <v>1.5</v>
      </c>
      <c r="O749">
        <v>8.9499999999999993</v>
      </c>
      <c r="P749" s="6">
        <f t="shared" si="32"/>
        <v>8.9640000000000004</v>
      </c>
    </row>
    <row r="750" spans="1:16" x14ac:dyDescent="0.25">
      <c r="A750" t="s">
        <v>1434</v>
      </c>
      <c r="B750" t="s">
        <v>43</v>
      </c>
      <c r="C750" t="s">
        <v>1435</v>
      </c>
      <c r="D750" t="s">
        <v>1401</v>
      </c>
      <c r="F750">
        <v>5.03</v>
      </c>
      <c r="I750" s="31" t="e">
        <f>VLOOKUP(A750,'Synthèse des ventes 2022'!$A$1:$C$535,3,FALSE)</f>
        <v>#N/A</v>
      </c>
      <c r="J750">
        <v>7.54</v>
      </c>
      <c r="K750" s="6" t="str">
        <f>IF(H750="","",H750*L750)</f>
        <v/>
      </c>
      <c r="L750">
        <v>1.4990060000000001</v>
      </c>
      <c r="O750">
        <v>9.0500000000000007</v>
      </c>
      <c r="P750" s="6" t="str">
        <f t="shared" si="32"/>
        <v/>
      </c>
    </row>
    <row r="751" spans="1:16" x14ac:dyDescent="0.25">
      <c r="A751" t="s">
        <v>1436</v>
      </c>
      <c r="B751" t="s">
        <v>32</v>
      </c>
      <c r="C751" t="s">
        <v>1437</v>
      </c>
      <c r="D751" t="s">
        <v>1401</v>
      </c>
      <c r="F751">
        <v>5.24</v>
      </c>
      <c r="H751" s="6">
        <f>F751</f>
        <v>5.24</v>
      </c>
      <c r="I751" s="31" t="e">
        <f>VLOOKUP(A751,'Synthèse des ventes 2022'!$A$1:$C$535,3,FALSE)</f>
        <v>#N/A</v>
      </c>
      <c r="J751">
        <v>7.85</v>
      </c>
      <c r="K751" s="6">
        <f t="shared" si="34"/>
        <v>7.86</v>
      </c>
      <c r="L751">
        <v>1.4980916</v>
      </c>
      <c r="M751" s="6">
        <v>1.5</v>
      </c>
      <c r="O751">
        <v>9.42</v>
      </c>
      <c r="P751" s="6">
        <f t="shared" si="32"/>
        <v>9.4320000000000004</v>
      </c>
    </row>
    <row r="752" spans="1:16" x14ac:dyDescent="0.25">
      <c r="A752" t="s">
        <v>1438</v>
      </c>
      <c r="B752" t="s">
        <v>32</v>
      </c>
      <c r="C752" t="s">
        <v>1439</v>
      </c>
      <c r="D752" t="s">
        <v>1401</v>
      </c>
      <c r="F752">
        <v>5.51</v>
      </c>
      <c r="H752" s="6">
        <f>F752</f>
        <v>5.51</v>
      </c>
      <c r="I752" s="31" t="e">
        <f>VLOOKUP(A752,'Synthèse des ventes 2022'!$A$1:$C$535,3,FALSE)</f>
        <v>#N/A</v>
      </c>
      <c r="J752">
        <v>8.26</v>
      </c>
      <c r="K752" s="6">
        <f t="shared" si="34"/>
        <v>8.2650000000000006</v>
      </c>
      <c r="L752">
        <v>1.4990926</v>
      </c>
      <c r="M752" s="6">
        <v>1.5</v>
      </c>
      <c r="O752">
        <v>9.91</v>
      </c>
      <c r="P752" s="6">
        <f t="shared" si="32"/>
        <v>9.918000000000001</v>
      </c>
    </row>
    <row r="753" spans="1:21" x14ac:dyDescent="0.25">
      <c r="A753" t="s">
        <v>1440</v>
      </c>
      <c r="B753" t="s">
        <v>32</v>
      </c>
      <c r="C753" t="s">
        <v>1441</v>
      </c>
      <c r="D753" t="s">
        <v>1401</v>
      </c>
      <c r="F753">
        <v>6.22</v>
      </c>
      <c r="H753" s="6">
        <f>F753</f>
        <v>6.22</v>
      </c>
      <c r="I753" s="31" t="e">
        <f>VLOOKUP(A753,'Synthèse des ventes 2022'!$A$1:$C$535,3,FALSE)</f>
        <v>#N/A</v>
      </c>
      <c r="J753">
        <v>9.32</v>
      </c>
      <c r="K753" s="6">
        <f t="shared" si="34"/>
        <v>9.33</v>
      </c>
      <c r="L753">
        <v>1.4983922999999999</v>
      </c>
      <c r="M753" s="6">
        <v>1.5</v>
      </c>
      <c r="O753">
        <v>11.18</v>
      </c>
      <c r="P753" s="6">
        <f t="shared" si="32"/>
        <v>11.196</v>
      </c>
    </row>
    <row r="754" spans="1:21" x14ac:dyDescent="0.25">
      <c r="A754" t="s">
        <v>1442</v>
      </c>
      <c r="B754" t="s">
        <v>43</v>
      </c>
      <c r="C754" t="s">
        <v>1435</v>
      </c>
      <c r="D754" t="s">
        <v>1401</v>
      </c>
      <c r="F754">
        <v>6.27</v>
      </c>
      <c r="H754" s="6">
        <v>6.27</v>
      </c>
      <c r="I754" s="31" t="e">
        <f>VLOOKUP(A754,'Synthèse des ventes 2022'!$A$1:$C$535,3,FALSE)</f>
        <v>#N/A</v>
      </c>
      <c r="J754">
        <v>9.4</v>
      </c>
      <c r="K754" s="6">
        <f>+H754*M754</f>
        <v>9.4049999999999994</v>
      </c>
      <c r="L754">
        <v>1.4992026000000001</v>
      </c>
      <c r="M754" s="6">
        <v>1.5</v>
      </c>
      <c r="O754">
        <v>11.28</v>
      </c>
      <c r="P754" s="6">
        <f t="shared" si="32"/>
        <v>11.286</v>
      </c>
    </row>
    <row r="755" spans="1:21" x14ac:dyDescent="0.25">
      <c r="A755" t="s">
        <v>1605</v>
      </c>
      <c r="B755" t="s">
        <v>32</v>
      </c>
      <c r="C755" t="s">
        <v>1606</v>
      </c>
      <c r="D755" t="s">
        <v>1401</v>
      </c>
      <c r="F755">
        <v>31.92</v>
      </c>
      <c r="H755" s="6">
        <f>F755</f>
        <v>31.92</v>
      </c>
      <c r="I755" s="31" t="e">
        <f>VLOOKUP(A755,'Synthèse des ventes 2022'!$A$1:$C$535,3,FALSE)</f>
        <v>#N/A</v>
      </c>
      <c r="J755">
        <v>38.69</v>
      </c>
      <c r="K755" s="6">
        <f t="shared" si="34"/>
        <v>42.453600000000002</v>
      </c>
      <c r="L755">
        <v>1.2120926999999999</v>
      </c>
      <c r="M755" s="6">
        <v>1.33</v>
      </c>
      <c r="O755">
        <v>46.43</v>
      </c>
      <c r="P755" s="6">
        <f t="shared" si="32"/>
        <v>50.944319999999998</v>
      </c>
    </row>
    <row r="756" spans="1:21" x14ac:dyDescent="0.25">
      <c r="A756" t="s">
        <v>1607</v>
      </c>
      <c r="B756" t="s">
        <v>32</v>
      </c>
      <c r="C756" t="s">
        <v>1608</v>
      </c>
      <c r="D756" t="s">
        <v>1401</v>
      </c>
      <c r="F756">
        <v>0</v>
      </c>
      <c r="H756" s="6">
        <f>F756</f>
        <v>0</v>
      </c>
      <c r="I756" s="31" t="e">
        <f>VLOOKUP(A756,'Synthèse des ventes 2022'!$A$1:$C$535,3,FALSE)</f>
        <v>#N/A</v>
      </c>
      <c r="J756">
        <v>5.65</v>
      </c>
      <c r="K756" s="6">
        <f t="shared" si="34"/>
        <v>0</v>
      </c>
      <c r="L756">
        <v>0</v>
      </c>
      <c r="O756">
        <v>6.78</v>
      </c>
      <c r="P756" s="6">
        <f t="shared" si="32"/>
        <v>0</v>
      </c>
    </row>
    <row r="757" spans="1:21" x14ac:dyDescent="0.25">
      <c r="A757" t="s">
        <v>1609</v>
      </c>
      <c r="B757" t="s">
        <v>43</v>
      </c>
      <c r="C757" t="s">
        <v>1610</v>
      </c>
      <c r="D757" t="s">
        <v>1401</v>
      </c>
      <c r="F757">
        <v>0</v>
      </c>
      <c r="I757" s="31" t="e">
        <f>VLOOKUP(A757,'Synthèse des ventes 2022'!$A$1:$C$535,3,FALSE)</f>
        <v>#N/A</v>
      </c>
      <c r="J757">
        <v>8.84</v>
      </c>
      <c r="K757" s="6">
        <v>8.84</v>
      </c>
      <c r="L757">
        <v>0</v>
      </c>
      <c r="M757" s="6">
        <v>1.5</v>
      </c>
      <c r="O757">
        <v>10.61</v>
      </c>
      <c r="P757" s="6">
        <f t="shared" si="32"/>
        <v>10.607999999999999</v>
      </c>
    </row>
    <row r="758" spans="1:21" x14ac:dyDescent="0.25">
      <c r="A758">
        <v>101006</v>
      </c>
      <c r="B758" t="s">
        <v>32</v>
      </c>
      <c r="C758" t="s">
        <v>583</v>
      </c>
      <c r="D758" t="s">
        <v>584</v>
      </c>
      <c r="F758">
        <v>0.29299999999999998</v>
      </c>
      <c r="H758" s="6">
        <f>F758</f>
        <v>0.29299999999999998</v>
      </c>
      <c r="I758" s="31" t="e">
        <f>VLOOKUP(A758,'Synthèse des ventes 2022'!$A$1:$C$535,3,FALSE)</f>
        <v>#N/A</v>
      </c>
      <c r="J758">
        <v>0.69</v>
      </c>
      <c r="K758" s="6">
        <f t="shared" si="34"/>
        <v>0.73249999999999993</v>
      </c>
      <c r="L758">
        <v>2.3549487999999998</v>
      </c>
      <c r="M758" s="6">
        <v>2.5</v>
      </c>
      <c r="O758">
        <v>0.82799999999999996</v>
      </c>
      <c r="P758" s="6">
        <f t="shared" si="32"/>
        <v>0.87899999999999989</v>
      </c>
    </row>
    <row r="759" spans="1:21" x14ac:dyDescent="0.25">
      <c r="A759" s="3" t="s">
        <v>1128</v>
      </c>
      <c r="B759" s="3" t="s">
        <v>32</v>
      </c>
      <c r="C759" s="3" t="s">
        <v>1129</v>
      </c>
      <c r="D759" s="3" t="s">
        <v>584</v>
      </c>
      <c r="E759" s="3"/>
      <c r="F759" s="7">
        <v>3.27</v>
      </c>
      <c r="G759" s="10"/>
      <c r="H759" s="7">
        <v>3.27</v>
      </c>
      <c r="I759" s="32" t="e">
        <f>VLOOKUP(A759,'Synthèse des ventes 2022'!$A$1:$C$535,3,FALSE)</f>
        <v>#N/A</v>
      </c>
      <c r="J759" s="3">
        <v>7.85</v>
      </c>
      <c r="K759" s="7">
        <f>H759*M759</f>
        <v>8.1750000000000007</v>
      </c>
      <c r="L759" s="3">
        <v>2.5</v>
      </c>
      <c r="M759" s="7">
        <v>2.5</v>
      </c>
      <c r="N759" s="3"/>
      <c r="O759" s="3">
        <v>9.42</v>
      </c>
      <c r="P759" s="7">
        <f t="shared" si="32"/>
        <v>9.81</v>
      </c>
      <c r="Q759" s="3"/>
      <c r="R759" s="3"/>
      <c r="S759" s="3"/>
      <c r="T759" s="3"/>
      <c r="U759" s="3"/>
    </row>
    <row r="760" spans="1:21" x14ac:dyDescent="0.25">
      <c r="A760" t="s">
        <v>2224</v>
      </c>
      <c r="B760" t="s">
        <v>32</v>
      </c>
      <c r="C760" t="s">
        <v>2225</v>
      </c>
      <c r="D760" t="s">
        <v>584</v>
      </c>
      <c r="F760">
        <v>1.3</v>
      </c>
      <c r="H760" s="6">
        <f>F760</f>
        <v>1.3</v>
      </c>
      <c r="I760" s="31" t="e">
        <f>VLOOKUP(A760,'Synthèse des ventes 2022'!$A$1:$C$535,3,FALSE)</f>
        <v>#N/A</v>
      </c>
      <c r="J760">
        <v>1.7290000000000001</v>
      </c>
      <c r="K760" s="6">
        <f t="shared" si="34"/>
        <v>1.7290000000000001</v>
      </c>
      <c r="L760">
        <v>1.33</v>
      </c>
      <c r="M760" s="6">
        <v>1.33</v>
      </c>
      <c r="O760">
        <v>2.0750000000000002</v>
      </c>
      <c r="P760" s="6">
        <f t="shared" si="32"/>
        <v>2.0748000000000002</v>
      </c>
    </row>
    <row r="761" spans="1:21" x14ac:dyDescent="0.25">
      <c r="A761" s="3" t="s">
        <v>92</v>
      </c>
      <c r="B761" s="3" t="s">
        <v>20</v>
      </c>
      <c r="C761" s="3" t="s">
        <v>93</v>
      </c>
      <c r="D761" s="3" t="s">
        <v>94</v>
      </c>
      <c r="E761" s="3">
        <v>1</v>
      </c>
      <c r="F761" s="3">
        <v>32.15</v>
      </c>
      <c r="G761" s="10"/>
      <c r="H761" s="7">
        <v>33.44</v>
      </c>
      <c r="I761" s="32">
        <f>VLOOKUP(A761,'Synthèse des ventes 2022'!$A$1:$C$535,3,FALSE)</f>
        <v>151</v>
      </c>
      <c r="J761" s="3">
        <v>48.23</v>
      </c>
      <c r="K761" s="7">
        <f>H761*M761</f>
        <v>50.16</v>
      </c>
      <c r="L761" s="3">
        <v>1.5001555</v>
      </c>
      <c r="M761" s="7">
        <v>1.5</v>
      </c>
      <c r="N761" s="3"/>
      <c r="O761" s="3">
        <v>57.88</v>
      </c>
      <c r="P761" s="7">
        <f t="shared" si="32"/>
        <v>60.191999999999993</v>
      </c>
    </row>
    <row r="762" spans="1:21" x14ac:dyDescent="0.25">
      <c r="A762" t="s">
        <v>2140</v>
      </c>
      <c r="B762" t="s">
        <v>43</v>
      </c>
      <c r="C762" t="s">
        <v>2141</v>
      </c>
      <c r="D762" t="s">
        <v>94</v>
      </c>
      <c r="E762">
        <v>1</v>
      </c>
      <c r="F762">
        <v>32.15</v>
      </c>
      <c r="I762" s="31" t="e">
        <f>VLOOKUP(A762,'Synthèse des ventes 2022'!$A$1:$C$535,3,FALSE)</f>
        <v>#N/A</v>
      </c>
      <c r="J762">
        <v>48.225000000000001</v>
      </c>
      <c r="K762" s="6" t="str">
        <f>IF(H762="","",H762*L762)</f>
        <v/>
      </c>
      <c r="L762">
        <v>1.5</v>
      </c>
      <c r="O762">
        <v>57.87</v>
      </c>
      <c r="P762" s="6" t="str">
        <f t="shared" si="32"/>
        <v/>
      </c>
    </row>
    <row r="763" spans="1:21" x14ac:dyDescent="0.25">
      <c r="A763" t="s">
        <v>1777</v>
      </c>
      <c r="B763" t="s">
        <v>32</v>
      </c>
      <c r="C763" t="s">
        <v>1778</v>
      </c>
      <c r="D763" t="s">
        <v>1779</v>
      </c>
      <c r="F763">
        <v>725</v>
      </c>
      <c r="H763" s="6">
        <f t="shared" ref="H763:H769" si="35">F763</f>
        <v>725</v>
      </c>
      <c r="I763" s="31">
        <f>VLOOKUP(A763,'Synthèse des ventes 2022'!$A$1:$C$535,3,FALSE)</f>
        <v>1</v>
      </c>
      <c r="J763" s="1">
        <v>1087.5</v>
      </c>
      <c r="K763" s="11">
        <f t="shared" ref="K763:K769" si="36">H763*M763</f>
        <v>1087.5</v>
      </c>
      <c r="L763">
        <v>1.5</v>
      </c>
      <c r="M763" s="6">
        <v>1.5</v>
      </c>
      <c r="O763" s="1">
        <v>1305</v>
      </c>
      <c r="P763" s="11">
        <f t="shared" si="32"/>
        <v>1305</v>
      </c>
      <c r="S763">
        <v>1</v>
      </c>
    </row>
    <row r="764" spans="1:21" x14ac:dyDescent="0.25">
      <c r="A764" t="s">
        <v>2373</v>
      </c>
      <c r="B764" t="s">
        <v>20</v>
      </c>
      <c r="C764" t="s">
        <v>2374</v>
      </c>
      <c r="D764" t="s">
        <v>1779</v>
      </c>
      <c r="F764">
        <v>76</v>
      </c>
      <c r="H764" s="6">
        <f t="shared" si="35"/>
        <v>76</v>
      </c>
      <c r="I764" s="31">
        <f>VLOOKUP(A764,'Synthèse des ventes 2022'!$A$1:$C$535,3,FALSE)</f>
        <v>2</v>
      </c>
      <c r="J764">
        <v>114</v>
      </c>
      <c r="K764" s="6">
        <f t="shared" si="36"/>
        <v>114</v>
      </c>
      <c r="L764">
        <v>1.5</v>
      </c>
      <c r="M764" s="6">
        <v>1.5</v>
      </c>
      <c r="O764">
        <v>136.80000000000001</v>
      </c>
      <c r="P764" s="6">
        <f t="shared" si="32"/>
        <v>136.79999999999998</v>
      </c>
    </row>
    <row r="765" spans="1:21" x14ac:dyDescent="0.25">
      <c r="A765" t="s">
        <v>2375</v>
      </c>
      <c r="B765" t="s">
        <v>20</v>
      </c>
      <c r="C765" t="s">
        <v>2376</v>
      </c>
      <c r="D765" t="s">
        <v>1779</v>
      </c>
      <c r="F765">
        <v>125</v>
      </c>
      <c r="H765" s="6">
        <f t="shared" si="35"/>
        <v>125</v>
      </c>
      <c r="I765" s="31">
        <f>VLOOKUP(A765,'Synthèse des ventes 2022'!$A$1:$C$535,3,FALSE)</f>
        <v>2</v>
      </c>
      <c r="J765">
        <v>187.5</v>
      </c>
      <c r="K765" s="6">
        <f t="shared" si="36"/>
        <v>187.5</v>
      </c>
      <c r="L765">
        <v>1.5</v>
      </c>
      <c r="M765" s="6">
        <v>1.5</v>
      </c>
      <c r="O765">
        <v>225</v>
      </c>
      <c r="P765" s="6">
        <f t="shared" si="32"/>
        <v>225</v>
      </c>
    </row>
    <row r="766" spans="1:21" x14ac:dyDescent="0.25">
      <c r="A766" t="s">
        <v>2497</v>
      </c>
      <c r="B766" t="s">
        <v>20</v>
      </c>
      <c r="C766" t="s">
        <v>2498</v>
      </c>
      <c r="D766" t="s">
        <v>1779</v>
      </c>
      <c r="F766">
        <v>57</v>
      </c>
      <c r="H766" s="6">
        <f t="shared" si="35"/>
        <v>57</v>
      </c>
      <c r="I766" s="31">
        <f>VLOOKUP(A766,'Synthèse des ventes 2022'!$A$1:$C$535,3,FALSE)</f>
        <v>2</v>
      </c>
      <c r="J766">
        <v>85.5</v>
      </c>
      <c r="K766" s="6">
        <f t="shared" si="36"/>
        <v>85.5</v>
      </c>
      <c r="L766">
        <v>1.5</v>
      </c>
      <c r="M766" s="6">
        <v>1.5</v>
      </c>
      <c r="O766">
        <v>102.6</v>
      </c>
      <c r="P766" s="6">
        <f t="shared" si="32"/>
        <v>102.6</v>
      </c>
    </row>
    <row r="767" spans="1:21" x14ac:dyDescent="0.25">
      <c r="A767" t="s">
        <v>2499</v>
      </c>
      <c r="B767" t="s">
        <v>20</v>
      </c>
      <c r="C767" t="s">
        <v>2500</v>
      </c>
      <c r="D767" t="s">
        <v>1779</v>
      </c>
      <c r="F767">
        <v>69</v>
      </c>
      <c r="H767" s="6">
        <f t="shared" si="35"/>
        <v>69</v>
      </c>
      <c r="I767" s="31">
        <f>VLOOKUP(A767,'Synthèse des ventes 2022'!$A$1:$C$535,3,FALSE)</f>
        <v>4</v>
      </c>
      <c r="J767">
        <v>103.5</v>
      </c>
      <c r="K767" s="6">
        <f t="shared" si="36"/>
        <v>103.5</v>
      </c>
      <c r="L767">
        <v>1.5</v>
      </c>
      <c r="M767" s="6">
        <v>1.5</v>
      </c>
      <c r="O767">
        <v>124.2</v>
      </c>
      <c r="P767" s="6">
        <f t="shared" si="32"/>
        <v>124.19999999999999</v>
      </c>
    </row>
    <row r="768" spans="1:21" x14ac:dyDescent="0.25">
      <c r="A768" t="s">
        <v>2558</v>
      </c>
      <c r="B768" t="s">
        <v>32</v>
      </c>
      <c r="C768" t="s">
        <v>2559</v>
      </c>
      <c r="D768" t="s">
        <v>1779</v>
      </c>
      <c r="F768">
        <v>285.07</v>
      </c>
      <c r="H768" s="6">
        <f t="shared" si="35"/>
        <v>285.07</v>
      </c>
      <c r="I768" s="31" t="e">
        <f>VLOOKUP(A768,'Synthèse des ventes 2022'!$A$1:$C$535,3,FALSE)</f>
        <v>#N/A</v>
      </c>
      <c r="J768">
        <v>399.09800000000001</v>
      </c>
      <c r="K768" s="6">
        <f t="shared" si="36"/>
        <v>399.09799999999996</v>
      </c>
      <c r="L768">
        <v>1.4</v>
      </c>
      <c r="M768" s="6">
        <v>1.4</v>
      </c>
      <c r="O768">
        <v>478.91800000000001</v>
      </c>
      <c r="P768" s="6">
        <f t="shared" si="32"/>
        <v>478.91759999999994</v>
      </c>
    </row>
    <row r="769" spans="1:21" x14ac:dyDescent="0.25">
      <c r="A769" t="s">
        <v>834</v>
      </c>
      <c r="B769" t="s">
        <v>20</v>
      </c>
      <c r="C769" t="s">
        <v>835</v>
      </c>
      <c r="D769" t="s">
        <v>836</v>
      </c>
      <c r="F769">
        <v>6.6</v>
      </c>
      <c r="H769" s="6">
        <f t="shared" si="35"/>
        <v>6.6</v>
      </c>
      <c r="I769" s="31">
        <f>VLOOKUP(A769,'Synthèse des ventes 2022'!$A$1:$C$535,3,FALSE)</f>
        <v>5</v>
      </c>
      <c r="J769">
        <v>8.25</v>
      </c>
      <c r="K769" s="6">
        <f t="shared" si="36"/>
        <v>8.25</v>
      </c>
      <c r="L769">
        <v>1.25</v>
      </c>
      <c r="M769" s="6">
        <v>1.25</v>
      </c>
      <c r="O769">
        <v>9.9</v>
      </c>
      <c r="P769" s="6">
        <f t="shared" si="32"/>
        <v>9.9</v>
      </c>
    </row>
    <row r="770" spans="1:21" x14ac:dyDescent="0.25">
      <c r="A770" t="s">
        <v>1622</v>
      </c>
      <c r="B770" t="s">
        <v>43</v>
      </c>
      <c r="C770" t="s">
        <v>1622</v>
      </c>
      <c r="D770" t="s">
        <v>836</v>
      </c>
      <c r="F770">
        <v>0</v>
      </c>
      <c r="I770" s="31" t="e">
        <f>VLOOKUP(A770,'Synthèse des ventes 2022'!$A$1:$C$535,3,FALSE)</f>
        <v>#N/A</v>
      </c>
      <c r="J770">
        <v>0</v>
      </c>
      <c r="K770" s="6" t="str">
        <f>IF(H770="","",H770*L770)</f>
        <v/>
      </c>
      <c r="L770">
        <v>0</v>
      </c>
      <c r="O770">
        <v>0</v>
      </c>
      <c r="P770" s="6" t="str">
        <f t="shared" ref="P770:P833" si="37">IF(K770="","",K770*1.2)</f>
        <v/>
      </c>
      <c r="Q770">
        <v>1</v>
      </c>
      <c r="R770">
        <v>1</v>
      </c>
    </row>
    <row r="771" spans="1:21" x14ac:dyDescent="0.25">
      <c r="A771" t="s">
        <v>1630</v>
      </c>
      <c r="B771" t="s">
        <v>43</v>
      </c>
      <c r="C771" t="s">
        <v>1630</v>
      </c>
      <c r="D771" t="s">
        <v>836</v>
      </c>
      <c r="F771">
        <v>0</v>
      </c>
      <c r="I771" s="31" t="e">
        <f>VLOOKUP(A771,'Synthèse des ventes 2022'!$A$1:$C$535,3,FALSE)</f>
        <v>#N/A</v>
      </c>
      <c r="J771">
        <v>0</v>
      </c>
      <c r="K771" s="6" t="str">
        <f>IF(H771="","",H771*L771)</f>
        <v/>
      </c>
      <c r="L771">
        <v>0</v>
      </c>
      <c r="O771">
        <v>0</v>
      </c>
      <c r="P771" s="6" t="str">
        <f t="shared" si="37"/>
        <v/>
      </c>
    </row>
    <row r="772" spans="1:21" x14ac:dyDescent="0.25">
      <c r="A772" t="s">
        <v>1771</v>
      </c>
      <c r="B772" t="s">
        <v>20</v>
      </c>
      <c r="C772" t="s">
        <v>1772</v>
      </c>
      <c r="D772" t="s">
        <v>836</v>
      </c>
      <c r="F772">
        <v>774.25</v>
      </c>
      <c r="H772" s="6">
        <f>F772</f>
        <v>774.25</v>
      </c>
      <c r="I772" s="31">
        <f>VLOOKUP(A772,'Synthèse des ventes 2022'!$A$1:$C$535,3,FALSE)</f>
        <v>1</v>
      </c>
      <c r="J772">
        <v>967.81</v>
      </c>
      <c r="K772" s="6">
        <f>H772*M772</f>
        <v>967.8125</v>
      </c>
      <c r="L772">
        <v>1.2499967999999999</v>
      </c>
      <c r="M772" s="6">
        <v>1.25</v>
      </c>
      <c r="O772" s="1">
        <v>1161.3720000000001</v>
      </c>
      <c r="P772" s="11">
        <f t="shared" si="37"/>
        <v>1161.375</v>
      </c>
    </row>
    <row r="773" spans="1:21" x14ac:dyDescent="0.25">
      <c r="A773" t="s">
        <v>1782</v>
      </c>
      <c r="B773" t="s">
        <v>43</v>
      </c>
      <c r="C773" t="s">
        <v>1783</v>
      </c>
      <c r="D773" t="s">
        <v>836</v>
      </c>
      <c r="F773">
        <v>0</v>
      </c>
      <c r="I773" s="31" t="e">
        <f>VLOOKUP(A773,'Synthèse des ventes 2022'!$A$1:$C$535,3,FALSE)</f>
        <v>#N/A</v>
      </c>
      <c r="J773">
        <v>0</v>
      </c>
      <c r="K773" s="6" t="str">
        <f>IF(H773="","",H773*L773)</f>
        <v/>
      </c>
      <c r="L773">
        <v>0</v>
      </c>
      <c r="O773">
        <v>0</v>
      </c>
      <c r="P773" s="6" t="str">
        <f t="shared" si="37"/>
        <v/>
      </c>
    </row>
    <row r="774" spans="1:21" x14ac:dyDescent="0.25">
      <c r="A774" t="s">
        <v>1800</v>
      </c>
      <c r="B774" t="s">
        <v>43</v>
      </c>
      <c r="C774" t="s">
        <v>1801</v>
      </c>
      <c r="D774" t="s">
        <v>836</v>
      </c>
      <c r="F774">
        <v>0</v>
      </c>
      <c r="I774" s="31" t="e">
        <f>VLOOKUP(A774,'Synthèse des ventes 2022'!$A$1:$C$535,3,FALSE)</f>
        <v>#N/A</v>
      </c>
      <c r="J774">
        <v>0</v>
      </c>
      <c r="K774" s="6" t="str">
        <f>IF(H774="","",H774*L774)</f>
        <v/>
      </c>
      <c r="L774">
        <v>0</v>
      </c>
      <c r="O774">
        <v>0</v>
      </c>
      <c r="P774" s="6" t="str">
        <f t="shared" si="37"/>
        <v/>
      </c>
    </row>
    <row r="775" spans="1:21" x14ac:dyDescent="0.25">
      <c r="A775" t="s">
        <v>1923</v>
      </c>
      <c r="B775" t="s">
        <v>416</v>
      </c>
      <c r="C775" t="s">
        <v>1924</v>
      </c>
      <c r="D775" t="s">
        <v>836</v>
      </c>
      <c r="F775">
        <v>0</v>
      </c>
      <c r="I775" s="31" t="e">
        <f>VLOOKUP(A775,'Synthèse des ventes 2022'!$A$1:$C$535,3,FALSE)</f>
        <v>#N/A</v>
      </c>
      <c r="J775">
        <v>71.819999999999993</v>
      </c>
      <c r="K775" s="6">
        <f>VLOOKUP(A775,NOMENCLATURE!$B$2:$L$4000,11,FALSE)</f>
        <v>72.377800000000008</v>
      </c>
      <c r="L775">
        <v>0</v>
      </c>
      <c r="O775">
        <v>86.183999999999997</v>
      </c>
      <c r="P775" s="6">
        <f t="shared" si="37"/>
        <v>86.853360000000009</v>
      </c>
    </row>
    <row r="776" spans="1:21" x14ac:dyDescent="0.25">
      <c r="A776" t="s">
        <v>1925</v>
      </c>
      <c r="B776" t="s">
        <v>416</v>
      </c>
      <c r="C776" t="s">
        <v>1926</v>
      </c>
      <c r="D776" t="s">
        <v>836</v>
      </c>
      <c r="F776">
        <v>18.989999999999998</v>
      </c>
      <c r="I776" s="31">
        <f>VLOOKUP(A776,'Synthèse des ventes 2022'!$A$1:$C$535,3,FALSE)</f>
        <v>2</v>
      </c>
      <c r="J776">
        <v>31.61</v>
      </c>
      <c r="K776" s="6">
        <f>VLOOKUP(A776,NOMENCLATURE!$B$2:$L$4000,11,FALSE)</f>
        <v>31.954949985940001</v>
      </c>
      <c r="L776">
        <v>1.6645603</v>
      </c>
      <c r="O776">
        <v>37.932000000000002</v>
      </c>
      <c r="P776" s="6">
        <f t="shared" si="37"/>
        <v>38.345939983127998</v>
      </c>
    </row>
    <row r="777" spans="1:21" x14ac:dyDescent="0.25">
      <c r="A777" t="s">
        <v>1927</v>
      </c>
      <c r="B777" t="s">
        <v>416</v>
      </c>
      <c r="C777" t="s">
        <v>1928</v>
      </c>
      <c r="D777" t="s">
        <v>836</v>
      </c>
      <c r="F777">
        <v>0</v>
      </c>
      <c r="I777" s="31" t="e">
        <f>VLOOKUP(A777,'Synthèse des ventes 2022'!$A$1:$C$535,3,FALSE)</f>
        <v>#N/A</v>
      </c>
      <c r="J777">
        <v>23.31</v>
      </c>
      <c r="K777" s="6">
        <f>VLOOKUP(A777,NOMENCLATURE!$B$2:$L$4000,11,FALSE)</f>
        <v>23.441000025970002</v>
      </c>
      <c r="L777">
        <v>0</v>
      </c>
      <c r="O777">
        <v>27.972000000000001</v>
      </c>
      <c r="P777" s="6">
        <f t="shared" si="37"/>
        <v>28.129200031164</v>
      </c>
    </row>
    <row r="778" spans="1:21" x14ac:dyDescent="0.25">
      <c r="A778" t="s">
        <v>1939</v>
      </c>
      <c r="B778" t="s">
        <v>416</v>
      </c>
      <c r="C778" t="s">
        <v>1940</v>
      </c>
      <c r="D778" t="s">
        <v>836</v>
      </c>
      <c r="F778">
        <v>94.3</v>
      </c>
      <c r="I778" s="31" t="e">
        <f>VLOOKUP(A778,'Synthèse des ventes 2022'!$A$1:$C$535,3,FALSE)</f>
        <v>#N/A</v>
      </c>
      <c r="J778">
        <v>129.16</v>
      </c>
      <c r="K778" s="6">
        <f>VLOOKUP(A778,NOMENCLATURE!$B$2:$L$4000,11,FALSE)</f>
        <v>129.88140000800001</v>
      </c>
      <c r="L778">
        <v>1.3696713</v>
      </c>
      <c r="O778">
        <v>154.99199999999999</v>
      </c>
      <c r="P778" s="6">
        <f t="shared" si="37"/>
        <v>155.85768000960002</v>
      </c>
    </row>
    <row r="779" spans="1:21" x14ac:dyDescent="0.25">
      <c r="A779" t="s">
        <v>1949</v>
      </c>
      <c r="B779" t="s">
        <v>416</v>
      </c>
      <c r="C779" t="s">
        <v>1950</v>
      </c>
      <c r="D779" t="s">
        <v>836</v>
      </c>
      <c r="F779">
        <v>0</v>
      </c>
      <c r="I779" s="31" t="e">
        <f>VLOOKUP(A779,'Synthèse des ventes 2022'!$A$1:$C$535,3,FALSE)</f>
        <v>#N/A</v>
      </c>
      <c r="J779">
        <v>156.03</v>
      </c>
      <c r="K779" s="6">
        <f>VLOOKUP(A779,NOMENCLATURE!$B$2:$L$4000,11,FALSE)</f>
        <v>157.13120000000001</v>
      </c>
      <c r="L779">
        <v>0</v>
      </c>
      <c r="O779">
        <v>187.23599999999999</v>
      </c>
      <c r="P779" s="6">
        <f t="shared" si="37"/>
        <v>188.55744000000001</v>
      </c>
    </row>
    <row r="780" spans="1:21" x14ac:dyDescent="0.25">
      <c r="A780" t="s">
        <v>1993</v>
      </c>
      <c r="B780">
        <v>0</v>
      </c>
      <c r="C780" t="s">
        <v>1994</v>
      </c>
      <c r="D780" t="s">
        <v>836</v>
      </c>
      <c r="F780">
        <v>94</v>
      </c>
      <c r="I780" s="31" t="e">
        <f>VLOOKUP(A780,'Synthèse des ventes 2022'!$A$1:$C$535,3,FALSE)</f>
        <v>#N/A</v>
      </c>
      <c r="J780">
        <v>141</v>
      </c>
      <c r="K780" s="6" t="str">
        <f>IF(H780="","",H780*L780)</f>
        <v/>
      </c>
      <c r="L780">
        <v>1.5</v>
      </c>
      <c r="O780">
        <v>169.2</v>
      </c>
      <c r="P780" s="6" t="str">
        <f t="shared" si="37"/>
        <v/>
      </c>
    </row>
    <row r="781" spans="1:21" x14ac:dyDescent="0.25">
      <c r="A781" t="s">
        <v>2003</v>
      </c>
      <c r="B781" t="s">
        <v>28</v>
      </c>
      <c r="C781" t="s">
        <v>2004</v>
      </c>
      <c r="D781" t="s">
        <v>836</v>
      </c>
      <c r="F781">
        <v>848.57</v>
      </c>
      <c r="I781" s="31" t="e">
        <f>VLOOKUP(A781,'Synthèse des ventes 2022'!$A$1:$C$535,3,FALSE)</f>
        <v>#N/A</v>
      </c>
      <c r="J781" s="1">
        <v>1274.6600000000001</v>
      </c>
      <c r="K781" s="11">
        <f>VLOOKUP(A781,NOMENCLATURE!$B$2:$L$4000,11,FALSE)</f>
        <v>624.160258</v>
      </c>
      <c r="L781">
        <v>1.5021271</v>
      </c>
      <c r="O781" s="1">
        <v>1529.5920000000001</v>
      </c>
      <c r="P781" s="11">
        <f t="shared" si="37"/>
        <v>748.9923096</v>
      </c>
    </row>
    <row r="782" spans="1:21" x14ac:dyDescent="0.25">
      <c r="A782" t="s">
        <v>2051</v>
      </c>
      <c r="B782" t="s">
        <v>20</v>
      </c>
      <c r="C782" t="s">
        <v>2052</v>
      </c>
      <c r="D782" t="s">
        <v>836</v>
      </c>
      <c r="F782">
        <v>0.5</v>
      </c>
      <c r="H782" s="6">
        <f>F782</f>
        <v>0.5</v>
      </c>
      <c r="I782" s="31">
        <f>VLOOKUP(A782,'Synthèse des ventes 2022'!$A$1:$C$535,3,FALSE)</f>
        <v>10</v>
      </c>
      <c r="J782">
        <v>0.67</v>
      </c>
      <c r="K782" s="6">
        <f>H782*M782</f>
        <v>0.67</v>
      </c>
      <c r="L782">
        <v>1.34</v>
      </c>
      <c r="M782" s="6">
        <v>1.34</v>
      </c>
      <c r="O782">
        <v>0.80400000000000005</v>
      </c>
      <c r="P782" s="6">
        <f t="shared" si="37"/>
        <v>0.80400000000000005</v>
      </c>
    </row>
    <row r="783" spans="1:21" x14ac:dyDescent="0.25">
      <c r="A783" t="s">
        <v>2057</v>
      </c>
      <c r="B783" t="s">
        <v>416</v>
      </c>
      <c r="C783" t="s">
        <v>2058</v>
      </c>
      <c r="D783" t="s">
        <v>836</v>
      </c>
      <c r="F783">
        <v>214.71</v>
      </c>
      <c r="I783" s="31" t="e">
        <f>VLOOKUP(A783,'Synthèse des ventes 2022'!$A$1:$C$535,3,FALSE)</f>
        <v>#N/A</v>
      </c>
      <c r="J783">
        <v>289.12</v>
      </c>
      <c r="K783" s="6">
        <f>VLOOKUP(A783,NOMENCLATURE!$B$2:$L$4000,11,FALSE)</f>
        <v>287.341800036</v>
      </c>
      <c r="L783">
        <v>1.3465605</v>
      </c>
      <c r="O783">
        <v>346.94400000000002</v>
      </c>
      <c r="P783" s="6">
        <f t="shared" si="37"/>
        <v>344.81016004319997</v>
      </c>
    </row>
    <row r="784" spans="1:21" x14ac:dyDescent="0.25">
      <c r="A784" t="s">
        <v>2068</v>
      </c>
      <c r="B784" t="s">
        <v>43</v>
      </c>
      <c r="C784" t="s">
        <v>2069</v>
      </c>
      <c r="D784" t="s">
        <v>836</v>
      </c>
      <c r="F784">
        <v>0</v>
      </c>
      <c r="I784" s="31">
        <f>VLOOKUP(A784,'Synthèse des ventes 2022'!$A$1:$C$535,3,FALSE)</f>
        <v>1</v>
      </c>
      <c r="J784">
        <v>879</v>
      </c>
      <c r="K784" s="6" t="e">
        <f>+NOMENCLATURE!#REF!</f>
        <v>#REF!</v>
      </c>
      <c r="L784">
        <v>0</v>
      </c>
      <c r="O784" s="1">
        <v>1054.8</v>
      </c>
      <c r="P784" s="11" t="e">
        <f t="shared" si="37"/>
        <v>#REF!</v>
      </c>
      <c r="U784">
        <v>1</v>
      </c>
    </row>
    <row r="785" spans="1:21" x14ac:dyDescent="0.25">
      <c r="A785" t="s">
        <v>2070</v>
      </c>
      <c r="B785" t="s">
        <v>43</v>
      </c>
      <c r="C785" t="s">
        <v>2071</v>
      </c>
      <c r="D785" t="s">
        <v>836</v>
      </c>
      <c r="F785">
        <v>0</v>
      </c>
      <c r="I785" s="31" t="e">
        <f>VLOOKUP(A785,'Synthèse des ventes 2022'!$A$1:$C$535,3,FALSE)</f>
        <v>#N/A</v>
      </c>
      <c r="J785">
        <v>912</v>
      </c>
      <c r="K785" s="6" t="str">
        <f>IF(H785="","",H785*L785)</f>
        <v/>
      </c>
      <c r="L785">
        <v>0</v>
      </c>
      <c r="O785" s="1">
        <v>1094.4000000000001</v>
      </c>
      <c r="P785" s="11" t="str">
        <f t="shared" si="37"/>
        <v/>
      </c>
      <c r="U785">
        <v>1</v>
      </c>
    </row>
    <row r="786" spans="1:21" x14ac:dyDescent="0.25">
      <c r="A786" t="s">
        <v>2129</v>
      </c>
      <c r="C786" t="s">
        <v>2129</v>
      </c>
      <c r="D786" t="s">
        <v>836</v>
      </c>
      <c r="F786">
        <v>0</v>
      </c>
      <c r="I786" s="31" t="e">
        <f>VLOOKUP(A786,'Synthèse des ventes 2022'!$A$1:$C$535,3,FALSE)</f>
        <v>#N/A</v>
      </c>
      <c r="J786">
        <v>0</v>
      </c>
      <c r="K786" s="6" t="str">
        <f>IF(H786="","",H786*L786)</f>
        <v/>
      </c>
      <c r="L786">
        <v>0</v>
      </c>
      <c r="O786">
        <v>0</v>
      </c>
      <c r="P786" s="6" t="str">
        <f t="shared" si="37"/>
        <v/>
      </c>
    </row>
    <row r="787" spans="1:21" x14ac:dyDescent="0.25">
      <c r="A787" t="s">
        <v>2138</v>
      </c>
      <c r="C787" t="s">
        <v>2139</v>
      </c>
      <c r="D787" t="s">
        <v>836</v>
      </c>
      <c r="F787">
        <v>0</v>
      </c>
      <c r="I787" s="31">
        <f>VLOOKUP(A787,'Synthèse des ventes 2022'!$A$1:$C$535,3,FALSE)</f>
        <v>1</v>
      </c>
      <c r="J787">
        <v>200</v>
      </c>
      <c r="K787" s="6">
        <v>200</v>
      </c>
      <c r="L787">
        <v>0</v>
      </c>
      <c r="O787">
        <v>240</v>
      </c>
      <c r="P787" s="6">
        <f t="shared" si="37"/>
        <v>240</v>
      </c>
    </row>
    <row r="788" spans="1:21" x14ac:dyDescent="0.25">
      <c r="A788" t="s">
        <v>2147</v>
      </c>
      <c r="B788" t="s">
        <v>20</v>
      </c>
      <c r="C788" t="s">
        <v>2148</v>
      </c>
      <c r="D788" t="s">
        <v>836</v>
      </c>
      <c r="F788">
        <v>1.67</v>
      </c>
      <c r="H788" s="6">
        <f>F788</f>
        <v>1.67</v>
      </c>
      <c r="I788" s="31">
        <f>VLOOKUP(A788,'Synthèse des ventes 2022'!$A$1:$C$535,3,FALSE)</f>
        <v>1</v>
      </c>
      <c r="J788">
        <v>2.17</v>
      </c>
      <c r="K788" s="6">
        <f>H788*M788</f>
        <v>2.1709999999999998</v>
      </c>
      <c r="L788">
        <v>1.2994011999999999</v>
      </c>
      <c r="M788" s="6">
        <v>1.3</v>
      </c>
      <c r="O788">
        <v>2.6040000000000001</v>
      </c>
      <c r="P788" s="6">
        <f t="shared" si="37"/>
        <v>2.6051999999999995</v>
      </c>
    </row>
    <row r="789" spans="1:21" x14ac:dyDescent="0.25">
      <c r="A789" t="s">
        <v>2149</v>
      </c>
      <c r="B789" t="s">
        <v>20</v>
      </c>
      <c r="C789" t="s">
        <v>2150</v>
      </c>
      <c r="D789" t="s">
        <v>836</v>
      </c>
      <c r="E789">
        <v>1</v>
      </c>
      <c r="F789">
        <v>1.67</v>
      </c>
      <c r="H789" s="6">
        <f>F789</f>
        <v>1.67</v>
      </c>
      <c r="I789" s="31">
        <f>VLOOKUP(A789,'Synthèse des ventes 2022'!$A$1:$C$535,3,FALSE)</f>
        <v>2</v>
      </c>
      <c r="J789">
        <v>2.17</v>
      </c>
      <c r="K789" s="6">
        <f>H789*M789</f>
        <v>2.1709999999999998</v>
      </c>
      <c r="L789">
        <v>1.2994011999999999</v>
      </c>
      <c r="M789" s="6">
        <v>1.3</v>
      </c>
      <c r="O789">
        <v>2.6040000000000001</v>
      </c>
      <c r="P789" s="6">
        <f t="shared" si="37"/>
        <v>2.6051999999999995</v>
      </c>
    </row>
    <row r="790" spans="1:21" x14ac:dyDescent="0.25">
      <c r="A790" t="s">
        <v>2151</v>
      </c>
      <c r="B790" t="s">
        <v>43</v>
      </c>
      <c r="C790" t="s">
        <v>2151</v>
      </c>
      <c r="D790" t="s">
        <v>836</v>
      </c>
      <c r="E790">
        <v>1</v>
      </c>
      <c r="F790">
        <v>4.88</v>
      </c>
      <c r="I790" s="31">
        <f>VLOOKUP(A790,'Synthèse des ventes 2022'!$A$1:$C$535,3,FALSE)</f>
        <v>3</v>
      </c>
      <c r="J790">
        <v>6.35</v>
      </c>
      <c r="K790" s="6">
        <v>6.35</v>
      </c>
      <c r="L790">
        <v>1.3012295</v>
      </c>
      <c r="O790">
        <v>7.62</v>
      </c>
      <c r="P790" s="6">
        <f t="shared" si="37"/>
        <v>7.6199999999999992</v>
      </c>
    </row>
    <row r="791" spans="1:21" x14ac:dyDescent="0.25">
      <c r="A791" t="s">
        <v>4584</v>
      </c>
      <c r="B791" t="s">
        <v>20</v>
      </c>
      <c r="C791" t="s">
        <v>2169</v>
      </c>
      <c r="D791" t="s">
        <v>836</v>
      </c>
      <c r="E791">
        <v>1</v>
      </c>
      <c r="F791">
        <v>0</v>
      </c>
      <c r="H791" s="6">
        <f>G791</f>
        <v>0</v>
      </c>
      <c r="I791" s="31">
        <f>VLOOKUP(A791,'Synthèse des ventes 2022'!$A$1:$C$535,3,FALSE)</f>
        <v>12</v>
      </c>
      <c r="J791">
        <v>6.35</v>
      </c>
      <c r="K791" s="6">
        <v>6.35</v>
      </c>
      <c r="L791">
        <v>0</v>
      </c>
      <c r="O791">
        <v>7.62</v>
      </c>
      <c r="P791" s="6">
        <f t="shared" si="37"/>
        <v>7.6199999999999992</v>
      </c>
    </row>
    <row r="792" spans="1:21" x14ac:dyDescent="0.25">
      <c r="A792" t="s">
        <v>2507</v>
      </c>
      <c r="B792" t="s">
        <v>20</v>
      </c>
      <c r="C792" t="s">
        <v>2508</v>
      </c>
      <c r="D792" t="s">
        <v>836</v>
      </c>
      <c r="E792">
        <v>1</v>
      </c>
      <c r="F792">
        <v>0.96</v>
      </c>
      <c r="H792" s="6">
        <f>F792</f>
        <v>0.96</v>
      </c>
      <c r="I792" s="31" t="e">
        <f>VLOOKUP(A792,'Synthèse des ventes 2022'!$A$1:$C$535,3,FALSE)</f>
        <v>#N/A</v>
      </c>
      <c r="J792">
        <v>1.25</v>
      </c>
      <c r="K792" s="6">
        <f>H792*M792</f>
        <v>1.248</v>
      </c>
      <c r="L792">
        <v>1.3020833000000001</v>
      </c>
      <c r="M792" s="6">
        <v>1.3</v>
      </c>
      <c r="N792">
        <v>1</v>
      </c>
      <c r="O792">
        <v>1.5</v>
      </c>
      <c r="P792" s="6">
        <f t="shared" si="37"/>
        <v>1.4976</v>
      </c>
    </row>
    <row r="793" spans="1:21" x14ac:dyDescent="0.25">
      <c r="A793" t="s">
        <v>2550</v>
      </c>
      <c r="B793" t="s">
        <v>416</v>
      </c>
      <c r="C793" t="s">
        <v>2551</v>
      </c>
      <c r="D793" t="s">
        <v>836</v>
      </c>
      <c r="F793">
        <v>0</v>
      </c>
      <c r="I793" s="31" t="e">
        <f>VLOOKUP(A793,'Synthèse des ventes 2022'!$A$1:$C$535,3,FALSE)</f>
        <v>#N/A</v>
      </c>
      <c r="J793">
        <v>31.61</v>
      </c>
      <c r="K793" s="6">
        <f>VLOOKUP(A793,NOMENCLATURE!$B$2:$L$4000,11,FALSE)</f>
        <v>25.44739998</v>
      </c>
      <c r="L793">
        <v>1.6645603</v>
      </c>
      <c r="O793">
        <v>37.932000000000002</v>
      </c>
      <c r="P793" s="6">
        <f t="shared" si="37"/>
        <v>30.536879975999998</v>
      </c>
    </row>
    <row r="794" spans="1:21" x14ac:dyDescent="0.25">
      <c r="A794" t="s">
        <v>2577</v>
      </c>
      <c r="B794" t="s">
        <v>20</v>
      </c>
      <c r="C794" t="s">
        <v>2578</v>
      </c>
      <c r="D794" t="s">
        <v>836</v>
      </c>
      <c r="E794">
        <v>1</v>
      </c>
      <c r="F794">
        <v>0</v>
      </c>
      <c r="H794" s="6">
        <f>F794</f>
        <v>0</v>
      </c>
      <c r="I794" s="31" t="e">
        <f>VLOOKUP(A794,'Synthèse des ventes 2022'!$A$1:$C$535,3,FALSE)</f>
        <v>#N/A</v>
      </c>
      <c r="J794">
        <v>9.6</v>
      </c>
      <c r="K794" s="6">
        <f>H794*M794</f>
        <v>0</v>
      </c>
      <c r="L794">
        <v>0</v>
      </c>
      <c r="O794">
        <v>11.52</v>
      </c>
      <c r="P794" s="6">
        <f t="shared" si="37"/>
        <v>0</v>
      </c>
    </row>
    <row r="795" spans="1:21" x14ac:dyDescent="0.25">
      <c r="A795" t="s">
        <v>829</v>
      </c>
      <c r="B795" t="s">
        <v>43</v>
      </c>
      <c r="C795" t="s">
        <v>830</v>
      </c>
      <c r="D795" t="s">
        <v>831</v>
      </c>
      <c r="F795">
        <v>1.45</v>
      </c>
      <c r="I795" s="31" t="e">
        <f>VLOOKUP(A795,'Synthèse des ventes 2022'!$A$1:$C$535,3,FALSE)</f>
        <v>#N/A</v>
      </c>
      <c r="J795">
        <v>1.81</v>
      </c>
      <c r="K795" s="6" t="str">
        <f>IF(H795="","",H795*L795)</f>
        <v/>
      </c>
      <c r="L795">
        <v>1.2482759000000001</v>
      </c>
      <c r="O795">
        <v>2.17</v>
      </c>
      <c r="P795" s="6" t="str">
        <f t="shared" si="37"/>
        <v/>
      </c>
    </row>
    <row r="796" spans="1:21" x14ac:dyDescent="0.25">
      <c r="A796" t="s">
        <v>832</v>
      </c>
      <c r="B796" t="s">
        <v>20</v>
      </c>
      <c r="C796" t="s">
        <v>833</v>
      </c>
      <c r="D796" t="s">
        <v>831</v>
      </c>
      <c r="E796" t="s">
        <v>36</v>
      </c>
      <c r="F796">
        <v>0.83</v>
      </c>
      <c r="H796" s="6">
        <f t="shared" ref="H796:H805" si="38">F796</f>
        <v>0.83</v>
      </c>
      <c r="I796" s="31">
        <f>VLOOKUP(A796,'Synthèse des ventes 2022'!$A$1:$C$535,3,FALSE)</f>
        <v>6</v>
      </c>
      <c r="J796">
        <v>1.04</v>
      </c>
      <c r="K796" s="6">
        <f t="shared" ref="K796:K805" si="39">H796*M796</f>
        <v>1.0374999999999999</v>
      </c>
      <c r="L796">
        <v>1.253012</v>
      </c>
      <c r="M796" s="6">
        <v>1.25</v>
      </c>
      <c r="O796">
        <v>1.25</v>
      </c>
      <c r="P796" s="6">
        <f t="shared" si="37"/>
        <v>1.2449999999999999</v>
      </c>
    </row>
    <row r="797" spans="1:21" x14ac:dyDescent="0.25">
      <c r="A797" t="s">
        <v>837</v>
      </c>
      <c r="B797" t="s">
        <v>20</v>
      </c>
      <c r="C797" t="s">
        <v>838</v>
      </c>
      <c r="D797" t="s">
        <v>831</v>
      </c>
      <c r="E797" t="s">
        <v>36</v>
      </c>
      <c r="F797">
        <v>4.57</v>
      </c>
      <c r="H797" s="6">
        <f t="shared" si="38"/>
        <v>4.57</v>
      </c>
      <c r="I797" s="31">
        <f>VLOOKUP(A797,'Synthèse des ventes 2022'!$A$1:$C$535,3,FALSE)</f>
        <v>5</v>
      </c>
      <c r="J797">
        <v>5.95</v>
      </c>
      <c r="K797" s="6">
        <f t="shared" si="39"/>
        <v>5.9410000000000007</v>
      </c>
      <c r="L797">
        <v>1.3019693999999999</v>
      </c>
      <c r="M797" s="6">
        <v>1.3</v>
      </c>
      <c r="O797">
        <v>7.14</v>
      </c>
      <c r="P797" s="6">
        <f t="shared" si="37"/>
        <v>7.1292000000000009</v>
      </c>
    </row>
    <row r="798" spans="1:21" x14ac:dyDescent="0.25">
      <c r="A798" t="s">
        <v>1366</v>
      </c>
      <c r="B798" t="s">
        <v>20</v>
      </c>
      <c r="C798" t="s">
        <v>1367</v>
      </c>
      <c r="D798" t="s">
        <v>831</v>
      </c>
      <c r="F798">
        <v>4.5</v>
      </c>
      <c r="H798" s="6">
        <f t="shared" si="38"/>
        <v>4.5</v>
      </c>
      <c r="I798" s="31">
        <f>VLOOKUP(A798,'Synthèse des ventes 2022'!$A$1:$C$535,3,FALSE)</f>
        <v>41</v>
      </c>
      <c r="J798">
        <v>5.99</v>
      </c>
      <c r="K798" s="6">
        <f t="shared" si="39"/>
        <v>5.9850000000000003</v>
      </c>
      <c r="L798">
        <v>1.3311111</v>
      </c>
      <c r="M798" s="6">
        <v>1.33</v>
      </c>
      <c r="O798">
        <v>7.19</v>
      </c>
      <c r="P798" s="6">
        <f t="shared" si="37"/>
        <v>7.1820000000000004</v>
      </c>
    </row>
    <row r="799" spans="1:21" x14ac:dyDescent="0.25">
      <c r="A799" t="s">
        <v>1445</v>
      </c>
      <c r="B799" t="s">
        <v>20</v>
      </c>
      <c r="C799" t="s">
        <v>1446</v>
      </c>
      <c r="D799" t="s">
        <v>831</v>
      </c>
      <c r="F799">
        <v>11.93</v>
      </c>
      <c r="H799" s="6">
        <f t="shared" si="38"/>
        <v>11.93</v>
      </c>
      <c r="I799" s="31">
        <f>VLOOKUP(A799,'Synthèse des ventes 2022'!$A$1:$C$535,3,FALSE)</f>
        <v>8</v>
      </c>
      <c r="J799">
        <v>15.87</v>
      </c>
      <c r="K799" s="6">
        <f t="shared" si="39"/>
        <v>15.866900000000001</v>
      </c>
      <c r="L799">
        <v>1.3302598000000001</v>
      </c>
      <c r="M799" s="6">
        <v>1.33</v>
      </c>
      <c r="O799">
        <v>19.04</v>
      </c>
      <c r="P799" s="6">
        <f t="shared" si="37"/>
        <v>19.040279999999999</v>
      </c>
    </row>
    <row r="800" spans="1:21" x14ac:dyDescent="0.25">
      <c r="A800" t="s">
        <v>1447</v>
      </c>
      <c r="B800" t="s">
        <v>20</v>
      </c>
      <c r="C800" t="s">
        <v>1448</v>
      </c>
      <c r="D800" t="s">
        <v>831</v>
      </c>
      <c r="F800">
        <v>3.75</v>
      </c>
      <c r="H800" s="6">
        <f t="shared" si="38"/>
        <v>3.75</v>
      </c>
      <c r="I800" s="31">
        <f>VLOOKUP(A800,'Synthèse des ventes 2022'!$A$1:$C$535,3,FALSE)</f>
        <v>40</v>
      </c>
      <c r="J800">
        <v>4.99</v>
      </c>
      <c r="K800" s="6">
        <f t="shared" si="39"/>
        <v>4.9875000000000007</v>
      </c>
      <c r="L800">
        <v>1.3306667000000001</v>
      </c>
      <c r="M800" s="6">
        <v>1.33</v>
      </c>
      <c r="O800">
        <v>5.99</v>
      </c>
      <c r="P800" s="6">
        <f t="shared" si="37"/>
        <v>5.9850000000000003</v>
      </c>
    </row>
    <row r="801" spans="1:16" x14ac:dyDescent="0.25">
      <c r="A801" t="s">
        <v>1780</v>
      </c>
      <c r="B801" t="s">
        <v>20</v>
      </c>
      <c r="C801" t="s">
        <v>1781</v>
      </c>
      <c r="D801" t="s">
        <v>831</v>
      </c>
      <c r="F801">
        <v>2.0499999999999998</v>
      </c>
      <c r="H801" s="6">
        <f t="shared" si="38"/>
        <v>2.0499999999999998</v>
      </c>
      <c r="I801" s="31">
        <f>VLOOKUP(A801,'Synthèse des ventes 2022'!$A$1:$C$535,3,FALSE)</f>
        <v>28</v>
      </c>
      <c r="J801">
        <v>2.73</v>
      </c>
      <c r="K801" s="6">
        <f t="shared" si="39"/>
        <v>2.7264999999999997</v>
      </c>
      <c r="L801">
        <v>1.3317072999999999</v>
      </c>
      <c r="M801" s="6">
        <v>1.33</v>
      </c>
      <c r="O801">
        <v>3.2759999999999998</v>
      </c>
      <c r="P801" s="6">
        <f t="shared" si="37"/>
        <v>3.2717999999999994</v>
      </c>
    </row>
    <row r="802" spans="1:16" x14ac:dyDescent="0.25">
      <c r="A802" t="s">
        <v>1811</v>
      </c>
      <c r="B802" t="s">
        <v>20</v>
      </c>
      <c r="C802" t="s">
        <v>1811</v>
      </c>
      <c r="D802" t="s">
        <v>831</v>
      </c>
      <c r="F802">
        <v>13.41</v>
      </c>
      <c r="H802" s="6">
        <f t="shared" si="38"/>
        <v>13.41</v>
      </c>
      <c r="I802" s="31">
        <f>VLOOKUP(A802,'Synthèse des ventes 2022'!$A$1:$C$535,3,FALSE)</f>
        <v>21</v>
      </c>
      <c r="J802">
        <v>17.84</v>
      </c>
      <c r="K802" s="6">
        <f t="shared" si="39"/>
        <v>17.8353</v>
      </c>
      <c r="L802">
        <v>1.3303505</v>
      </c>
      <c r="M802" s="6">
        <v>1.33</v>
      </c>
      <c r="O802">
        <v>21.408000000000001</v>
      </c>
      <c r="P802" s="6">
        <f t="shared" si="37"/>
        <v>21.402359999999998</v>
      </c>
    </row>
    <row r="803" spans="1:16" x14ac:dyDescent="0.25">
      <c r="A803" t="s">
        <v>1816</v>
      </c>
      <c r="B803" t="s">
        <v>20</v>
      </c>
      <c r="C803" t="s">
        <v>1817</v>
      </c>
      <c r="D803" t="s">
        <v>831</v>
      </c>
      <c r="F803">
        <v>2.41</v>
      </c>
      <c r="H803" s="6">
        <f t="shared" si="38"/>
        <v>2.41</v>
      </c>
      <c r="I803" s="31">
        <f>VLOOKUP(A803,'Synthèse des ventes 2022'!$A$1:$C$535,3,FALSE)</f>
        <v>21</v>
      </c>
      <c r="J803">
        <v>3.21</v>
      </c>
      <c r="K803" s="6">
        <f t="shared" si="39"/>
        <v>3.2053000000000003</v>
      </c>
      <c r="L803">
        <v>1.3319502000000001</v>
      </c>
      <c r="M803" s="6">
        <v>1.33</v>
      </c>
      <c r="O803">
        <v>3.8519999999999999</v>
      </c>
      <c r="P803" s="6">
        <f t="shared" si="37"/>
        <v>3.8463600000000002</v>
      </c>
    </row>
    <row r="804" spans="1:16" x14ac:dyDescent="0.25">
      <c r="A804" t="s">
        <v>2509</v>
      </c>
      <c r="B804" t="s">
        <v>20</v>
      </c>
      <c r="C804" t="s">
        <v>2510</v>
      </c>
      <c r="D804" t="s">
        <v>831</v>
      </c>
      <c r="F804">
        <v>8.5</v>
      </c>
      <c r="H804" s="6">
        <f t="shared" si="38"/>
        <v>8.5</v>
      </c>
      <c r="I804" s="31" t="e">
        <f>VLOOKUP(A804,'Synthèse des ventes 2022'!$A$1:$C$535,3,FALSE)</f>
        <v>#N/A</v>
      </c>
      <c r="J804">
        <v>11.05</v>
      </c>
      <c r="K804" s="6">
        <f t="shared" si="39"/>
        <v>11.05</v>
      </c>
      <c r="L804">
        <v>1.3</v>
      </c>
      <c r="M804" s="6">
        <v>1.3</v>
      </c>
      <c r="O804">
        <v>13.26</v>
      </c>
      <c r="P804" s="6">
        <f t="shared" si="37"/>
        <v>13.26</v>
      </c>
    </row>
    <row r="805" spans="1:16" x14ac:dyDescent="0.25">
      <c r="A805" t="s">
        <v>2512</v>
      </c>
      <c r="B805" t="s">
        <v>20</v>
      </c>
      <c r="C805" t="s">
        <v>2513</v>
      </c>
      <c r="D805" t="s">
        <v>831</v>
      </c>
      <c r="F805">
        <v>8.5</v>
      </c>
      <c r="H805" s="6">
        <f t="shared" si="38"/>
        <v>8.5</v>
      </c>
      <c r="I805" s="31">
        <f>VLOOKUP(A805,'Synthèse des ventes 2022'!$A$1:$C$535,3,FALSE)</f>
        <v>8</v>
      </c>
      <c r="J805">
        <v>11.05</v>
      </c>
      <c r="K805" s="6">
        <f t="shared" si="39"/>
        <v>11.05</v>
      </c>
      <c r="L805">
        <v>1.3</v>
      </c>
      <c r="M805" s="6">
        <v>1.3</v>
      </c>
      <c r="O805">
        <v>13.26</v>
      </c>
      <c r="P805" s="6">
        <f t="shared" si="37"/>
        <v>13.26</v>
      </c>
    </row>
    <row r="806" spans="1:16" x14ac:dyDescent="0.25">
      <c r="A806" t="s">
        <v>40</v>
      </c>
      <c r="B806" t="s">
        <v>43</v>
      </c>
      <c r="C806" t="s">
        <v>41</v>
      </c>
      <c r="D806" t="s">
        <v>42</v>
      </c>
      <c r="F806">
        <v>2.19</v>
      </c>
      <c r="I806" s="31" t="e">
        <f>VLOOKUP(A806,'Synthèse des ventes 2022'!$A$1:$C$535,3,FALSE)</f>
        <v>#N/A</v>
      </c>
      <c r="J806">
        <v>3.83</v>
      </c>
      <c r="K806" s="6" t="str">
        <f>IF(H806="","",H806*L806)</f>
        <v/>
      </c>
      <c r="L806">
        <v>1.7488584</v>
      </c>
      <c r="O806">
        <v>4.5999999999999996</v>
      </c>
      <c r="P806" s="6" t="str">
        <f t="shared" si="37"/>
        <v/>
      </c>
    </row>
    <row r="807" spans="1:16" x14ac:dyDescent="0.25">
      <c r="A807" t="s">
        <v>61</v>
      </c>
      <c r="B807" t="s">
        <v>32</v>
      </c>
      <c r="C807" t="s">
        <v>62</v>
      </c>
      <c r="D807" t="s">
        <v>42</v>
      </c>
      <c r="E807">
        <v>1</v>
      </c>
      <c r="F807">
        <v>0.9</v>
      </c>
      <c r="H807" s="6">
        <f>F807</f>
        <v>0.9</v>
      </c>
      <c r="I807" s="31">
        <f>VLOOKUP(A807,'Synthèse des ventes 2022'!$A$1:$C$535,3,FALSE)</f>
        <v>1</v>
      </c>
      <c r="J807">
        <v>1.2</v>
      </c>
      <c r="K807" s="6">
        <f>H807*M807</f>
        <v>1.1970000000000001</v>
      </c>
      <c r="L807">
        <v>1.3333333000000001</v>
      </c>
      <c r="M807" s="6">
        <v>1.33</v>
      </c>
      <c r="O807">
        <v>1.44</v>
      </c>
      <c r="P807" s="6">
        <f t="shared" si="37"/>
        <v>1.4364000000000001</v>
      </c>
    </row>
    <row r="808" spans="1:16" x14ac:dyDescent="0.25">
      <c r="A808" t="s">
        <v>95</v>
      </c>
      <c r="B808" t="s">
        <v>43</v>
      </c>
      <c r="C808" t="s">
        <v>96</v>
      </c>
      <c r="D808" t="s">
        <v>42</v>
      </c>
      <c r="F808">
        <v>2.85</v>
      </c>
      <c r="I808" s="31" t="e">
        <f>VLOOKUP(A808,'Synthèse des ventes 2022'!$A$1:$C$535,3,FALSE)</f>
        <v>#N/A</v>
      </c>
      <c r="J808">
        <v>5.7</v>
      </c>
      <c r="K808" s="6" t="str">
        <f t="shared" ref="K808:K815" si="40">IF(H808="","",H808*L808)</f>
        <v/>
      </c>
      <c r="L808">
        <v>2</v>
      </c>
      <c r="O808">
        <v>6.84</v>
      </c>
      <c r="P808" s="6" t="str">
        <f t="shared" si="37"/>
        <v/>
      </c>
    </row>
    <row r="809" spans="1:16" x14ac:dyDescent="0.25">
      <c r="A809" t="s">
        <v>786</v>
      </c>
      <c r="B809" t="s">
        <v>43</v>
      </c>
      <c r="C809" t="s">
        <v>787</v>
      </c>
      <c r="D809" t="s">
        <v>42</v>
      </c>
      <c r="E809" t="s">
        <v>36</v>
      </c>
      <c r="F809">
        <v>0</v>
      </c>
      <c r="I809" s="31" t="e">
        <f>VLOOKUP(A809,'Synthèse des ventes 2022'!$A$1:$C$535,3,FALSE)</f>
        <v>#N/A</v>
      </c>
      <c r="J809">
        <v>0</v>
      </c>
      <c r="K809" s="6" t="str">
        <f t="shared" si="40"/>
        <v/>
      </c>
      <c r="L809">
        <v>0</v>
      </c>
      <c r="O809">
        <v>0</v>
      </c>
      <c r="P809" s="6" t="str">
        <f t="shared" si="37"/>
        <v/>
      </c>
    </row>
    <row r="810" spans="1:16" x14ac:dyDescent="0.25">
      <c r="A810" t="s">
        <v>788</v>
      </c>
      <c r="B810" t="s">
        <v>43</v>
      </c>
      <c r="C810" t="s">
        <v>789</v>
      </c>
      <c r="D810" t="s">
        <v>42</v>
      </c>
      <c r="E810" t="s">
        <v>36</v>
      </c>
      <c r="F810">
        <v>0</v>
      </c>
      <c r="I810" s="31" t="e">
        <f>VLOOKUP(A810,'Synthèse des ventes 2022'!$A$1:$C$535,3,FALSE)</f>
        <v>#N/A</v>
      </c>
      <c r="J810">
        <v>0</v>
      </c>
      <c r="K810" s="6" t="str">
        <f t="shared" si="40"/>
        <v/>
      </c>
      <c r="L810">
        <v>0</v>
      </c>
      <c r="O810">
        <v>0</v>
      </c>
      <c r="P810" s="6" t="str">
        <f t="shared" si="37"/>
        <v/>
      </c>
    </row>
    <row r="811" spans="1:16" x14ac:dyDescent="0.25">
      <c r="A811" t="s">
        <v>910</v>
      </c>
      <c r="B811" t="s">
        <v>43</v>
      </c>
      <c r="C811" t="s">
        <v>911</v>
      </c>
      <c r="D811" t="s">
        <v>42</v>
      </c>
      <c r="F811">
        <v>0</v>
      </c>
      <c r="I811" s="31" t="e">
        <f>VLOOKUP(A811,'Synthèse des ventes 2022'!$A$1:$C$535,3,FALSE)</f>
        <v>#N/A</v>
      </c>
      <c r="J811">
        <v>0</v>
      </c>
      <c r="K811" s="6" t="str">
        <f t="shared" si="40"/>
        <v/>
      </c>
      <c r="L811">
        <v>0</v>
      </c>
      <c r="O811">
        <v>0</v>
      </c>
      <c r="P811" s="6" t="str">
        <f t="shared" si="37"/>
        <v/>
      </c>
    </row>
    <row r="812" spans="1:16" x14ac:dyDescent="0.25">
      <c r="A812" t="s">
        <v>1026</v>
      </c>
      <c r="B812" t="s">
        <v>43</v>
      </c>
      <c r="C812" t="s">
        <v>1027</v>
      </c>
      <c r="D812" t="s">
        <v>42</v>
      </c>
      <c r="E812" t="s">
        <v>36</v>
      </c>
      <c r="F812">
        <v>0.32</v>
      </c>
      <c r="I812" s="31" t="e">
        <f>VLOOKUP(A812,'Synthèse des ventes 2022'!$A$1:$C$535,3,FALSE)</f>
        <v>#N/A</v>
      </c>
      <c r="J812">
        <v>0.43</v>
      </c>
      <c r="K812" s="6" t="str">
        <f t="shared" si="40"/>
        <v/>
      </c>
      <c r="L812">
        <v>1.34375</v>
      </c>
      <c r="O812">
        <v>0.52</v>
      </c>
      <c r="P812" s="6" t="str">
        <f t="shared" si="37"/>
        <v/>
      </c>
    </row>
    <row r="813" spans="1:16" x14ac:dyDescent="0.25">
      <c r="A813" t="s">
        <v>1098</v>
      </c>
      <c r="B813" t="s">
        <v>43</v>
      </c>
      <c r="C813" t="s">
        <v>1099</v>
      </c>
      <c r="D813" t="s">
        <v>42</v>
      </c>
      <c r="F813">
        <v>6.28</v>
      </c>
      <c r="I813" s="31" t="e">
        <f>VLOOKUP(A813,'Synthèse des ventes 2022'!$A$1:$C$535,3,FALSE)</f>
        <v>#N/A</v>
      </c>
      <c r="J813">
        <v>9.42</v>
      </c>
      <c r="K813" s="6" t="str">
        <f t="shared" si="40"/>
        <v/>
      </c>
      <c r="L813">
        <v>1.5</v>
      </c>
      <c r="O813">
        <v>11.3</v>
      </c>
      <c r="P813" s="6" t="str">
        <f t="shared" si="37"/>
        <v/>
      </c>
    </row>
    <row r="814" spans="1:16" x14ac:dyDescent="0.25">
      <c r="A814" t="s">
        <v>2503</v>
      </c>
      <c r="B814" t="s">
        <v>43</v>
      </c>
      <c r="C814" t="s">
        <v>2504</v>
      </c>
      <c r="D814" t="s">
        <v>42</v>
      </c>
      <c r="F814">
        <v>32.46</v>
      </c>
      <c r="I814" s="31" t="e">
        <f>VLOOKUP(A814,'Synthèse des ventes 2022'!$A$1:$C$535,3,FALSE)</f>
        <v>#N/A</v>
      </c>
      <c r="J814">
        <v>43.171999999999997</v>
      </c>
      <c r="K814" s="6" t="str">
        <f t="shared" si="40"/>
        <v/>
      </c>
      <c r="L814">
        <v>1.33</v>
      </c>
      <c r="O814">
        <v>51.805999999999997</v>
      </c>
      <c r="P814" s="6" t="str">
        <f t="shared" si="37"/>
        <v/>
      </c>
    </row>
    <row r="815" spans="1:16" x14ac:dyDescent="0.25">
      <c r="A815" t="s">
        <v>1191</v>
      </c>
      <c r="B815" t="s">
        <v>43</v>
      </c>
      <c r="C815" t="s">
        <v>1192</v>
      </c>
      <c r="D815" t="s">
        <v>1193</v>
      </c>
      <c r="F815">
        <v>3.04</v>
      </c>
      <c r="I815" s="31" t="e">
        <f>VLOOKUP(A815,'Synthèse des ventes 2022'!$A$1:$C$535,3,FALSE)</f>
        <v>#N/A</v>
      </c>
      <c r="J815">
        <v>5.47</v>
      </c>
      <c r="K815" s="6" t="str">
        <f t="shared" si="40"/>
        <v/>
      </c>
      <c r="L815">
        <v>1.7993421000000001</v>
      </c>
      <c r="N815">
        <v>1</v>
      </c>
      <c r="O815">
        <v>6.56</v>
      </c>
      <c r="P815" s="6" t="str">
        <f t="shared" si="37"/>
        <v/>
      </c>
    </row>
    <row r="816" spans="1:16" x14ac:dyDescent="0.25">
      <c r="A816" t="s">
        <v>29</v>
      </c>
      <c r="B816" t="s">
        <v>32</v>
      </c>
      <c r="C816" t="s">
        <v>30</v>
      </c>
      <c r="D816" t="s">
        <v>31</v>
      </c>
      <c r="F816">
        <v>0</v>
      </c>
      <c r="H816" s="6">
        <f>F816</f>
        <v>0</v>
      </c>
      <c r="I816" s="31" t="e">
        <f>VLOOKUP(A816,'Synthèse des ventes 2022'!$A$1:$C$535,3,FALSE)</f>
        <v>#N/A</v>
      </c>
      <c r="J816">
        <v>0</v>
      </c>
      <c r="K816" s="6">
        <f>H816*M816</f>
        <v>0</v>
      </c>
      <c r="L816">
        <v>0</v>
      </c>
      <c r="O816">
        <v>0</v>
      </c>
      <c r="P816" s="6">
        <f t="shared" si="37"/>
        <v>0</v>
      </c>
    </row>
    <row r="817" spans="1:21" x14ac:dyDescent="0.25">
      <c r="A817" t="s">
        <v>920</v>
      </c>
      <c r="B817" t="s">
        <v>43</v>
      </c>
      <c r="C817" t="s">
        <v>921</v>
      </c>
      <c r="D817" t="s">
        <v>31</v>
      </c>
      <c r="F817">
        <v>882</v>
      </c>
      <c r="I817" s="31" t="e">
        <f>VLOOKUP(A817,'Synthèse des ventes 2022'!$A$1:$C$535,3,FALSE)</f>
        <v>#N/A</v>
      </c>
      <c r="J817" s="1">
        <v>1188</v>
      </c>
      <c r="K817" s="11" t="str">
        <f>IF(H817="","",H817*L817)</f>
        <v/>
      </c>
      <c r="L817">
        <v>1.3469388</v>
      </c>
      <c r="N817">
        <v>1</v>
      </c>
      <c r="O817" s="1">
        <v>1425.6</v>
      </c>
      <c r="P817" s="11" t="str">
        <f t="shared" si="37"/>
        <v/>
      </c>
    </row>
    <row r="818" spans="1:21" x14ac:dyDescent="0.25">
      <c r="A818" t="s">
        <v>922</v>
      </c>
      <c r="B818" t="s">
        <v>43</v>
      </c>
      <c r="C818" t="s">
        <v>923</v>
      </c>
      <c r="D818" t="s">
        <v>31</v>
      </c>
      <c r="F818">
        <v>270</v>
      </c>
      <c r="I818" s="31" t="e">
        <f>VLOOKUP(A818,'Synthèse des ventes 2022'!$A$1:$C$535,3,FALSE)</f>
        <v>#N/A</v>
      </c>
      <c r="J818">
        <v>360</v>
      </c>
      <c r="K818" s="6" t="str">
        <f>IF(H818="","",H818*L818)</f>
        <v/>
      </c>
      <c r="L818">
        <v>1.3333333000000001</v>
      </c>
      <c r="N818">
        <v>1</v>
      </c>
      <c r="O818">
        <v>432</v>
      </c>
      <c r="P818" s="6" t="str">
        <f t="shared" si="37"/>
        <v/>
      </c>
    </row>
    <row r="819" spans="1:21" x14ac:dyDescent="0.25">
      <c r="A819" t="s">
        <v>924</v>
      </c>
      <c r="B819" t="s">
        <v>43</v>
      </c>
      <c r="C819" t="s">
        <v>925</v>
      </c>
      <c r="D819" t="s">
        <v>31</v>
      </c>
      <c r="F819">
        <v>1260</v>
      </c>
      <c r="I819" s="31" t="e">
        <f>VLOOKUP(A819,'Synthèse des ventes 2022'!$A$1:$C$535,3,FALSE)</f>
        <v>#N/A</v>
      </c>
      <c r="J819" s="1">
        <v>1680</v>
      </c>
      <c r="K819" s="11" t="str">
        <f>IF(H819="","",H819*L819)</f>
        <v/>
      </c>
      <c r="L819">
        <v>1.3333333000000001</v>
      </c>
      <c r="N819">
        <v>1</v>
      </c>
      <c r="O819" s="1">
        <v>2016</v>
      </c>
      <c r="P819" s="11" t="str">
        <f t="shared" si="37"/>
        <v/>
      </c>
    </row>
    <row r="820" spans="1:21" x14ac:dyDescent="0.25">
      <c r="A820" t="s">
        <v>1136</v>
      </c>
      <c r="B820" t="s">
        <v>32</v>
      </c>
      <c r="C820" t="s">
        <v>1137</v>
      </c>
      <c r="D820" t="s">
        <v>31</v>
      </c>
      <c r="F820">
        <v>384</v>
      </c>
      <c r="H820" s="6">
        <f>F820</f>
        <v>384</v>
      </c>
      <c r="I820" s="31" t="e">
        <f>VLOOKUP(A820,'Synthèse des ventes 2022'!$A$1:$C$535,3,FALSE)</f>
        <v>#N/A</v>
      </c>
      <c r="J820">
        <v>672</v>
      </c>
      <c r="K820" s="6">
        <f>H820*M820</f>
        <v>672</v>
      </c>
      <c r="L820">
        <v>1.75</v>
      </c>
      <c r="M820" s="6">
        <v>1.75</v>
      </c>
      <c r="O820">
        <v>806.4</v>
      </c>
      <c r="P820" s="6">
        <f t="shared" si="37"/>
        <v>806.4</v>
      </c>
    </row>
    <row r="821" spans="1:21" x14ac:dyDescent="0.25">
      <c r="A821" t="s">
        <v>1663</v>
      </c>
      <c r="B821" t="s">
        <v>20</v>
      </c>
      <c r="C821" t="s">
        <v>1664</v>
      </c>
      <c r="D821" t="s">
        <v>31</v>
      </c>
      <c r="E821" t="s">
        <v>36</v>
      </c>
      <c r="F821">
        <v>50</v>
      </c>
      <c r="H821" s="6">
        <f>F821</f>
        <v>50</v>
      </c>
      <c r="I821" s="31">
        <f>VLOOKUP(A821,'Synthèse des ventes 2022'!$A$1:$C$535,3,FALSE)</f>
        <v>1</v>
      </c>
      <c r="J821">
        <v>75</v>
      </c>
      <c r="K821" s="6">
        <f>H821*M821</f>
        <v>75</v>
      </c>
      <c r="L821">
        <v>1.5</v>
      </c>
      <c r="M821" s="6">
        <v>1.5</v>
      </c>
      <c r="O821">
        <v>90</v>
      </c>
      <c r="P821" s="6">
        <f t="shared" si="37"/>
        <v>90</v>
      </c>
    </row>
    <row r="822" spans="1:21" x14ac:dyDescent="0.25">
      <c r="A822" t="s">
        <v>2470</v>
      </c>
      <c r="B822" t="s">
        <v>43</v>
      </c>
      <c r="C822" t="s">
        <v>2471</v>
      </c>
      <c r="D822" t="s">
        <v>31</v>
      </c>
      <c r="F822">
        <v>0</v>
      </c>
      <c r="I822" s="31" t="e">
        <f>VLOOKUP(A822,'Synthèse des ventes 2022'!$A$1:$C$535,3,FALSE)</f>
        <v>#N/A</v>
      </c>
      <c r="J822" s="1">
        <v>1188</v>
      </c>
      <c r="K822" s="11" t="str">
        <f>IF(H822="","",H822*L822)</f>
        <v/>
      </c>
      <c r="L822">
        <v>1.3469388</v>
      </c>
      <c r="O822" s="1">
        <v>1425.6</v>
      </c>
      <c r="P822" s="11" t="str">
        <f t="shared" si="37"/>
        <v/>
      </c>
    </row>
    <row r="823" spans="1:21" x14ac:dyDescent="0.25">
      <c r="A823" t="s">
        <v>2472</v>
      </c>
      <c r="B823" t="s">
        <v>43</v>
      </c>
      <c r="C823" t="s">
        <v>2473</v>
      </c>
      <c r="D823" t="s">
        <v>31</v>
      </c>
      <c r="F823">
        <v>0</v>
      </c>
      <c r="I823" s="31" t="e">
        <f>VLOOKUP(A823,'Synthèse des ventes 2022'!$A$1:$C$535,3,FALSE)</f>
        <v>#N/A</v>
      </c>
      <c r="J823" s="1">
        <v>1188</v>
      </c>
      <c r="K823" s="11" t="str">
        <f>IF(H823="","",H823*L823)</f>
        <v/>
      </c>
      <c r="L823">
        <v>1.3469388</v>
      </c>
      <c r="O823" s="1">
        <v>1425.6</v>
      </c>
      <c r="P823" s="11" t="str">
        <f t="shared" si="37"/>
        <v/>
      </c>
    </row>
    <row r="824" spans="1:21" x14ac:dyDescent="0.25">
      <c r="A824" t="s">
        <v>2474</v>
      </c>
      <c r="B824" t="s">
        <v>43</v>
      </c>
      <c r="C824" t="s">
        <v>2475</v>
      </c>
      <c r="D824" t="s">
        <v>31</v>
      </c>
      <c r="F824">
        <v>0</v>
      </c>
      <c r="I824" s="31" t="e">
        <f>VLOOKUP(A824,'Synthèse des ventes 2022'!$A$1:$C$535,3,FALSE)</f>
        <v>#N/A</v>
      </c>
      <c r="J824" s="1">
        <v>1188</v>
      </c>
      <c r="K824" s="11" t="str">
        <f>IF(H824="","",H824*L824)</f>
        <v/>
      </c>
      <c r="L824">
        <v>1.3469388</v>
      </c>
      <c r="O824" s="1">
        <v>1425.6</v>
      </c>
      <c r="P824" s="11" t="str">
        <f t="shared" si="37"/>
        <v/>
      </c>
    </row>
    <row r="825" spans="1:21" x14ac:dyDescent="0.25">
      <c r="A825" t="s">
        <v>434</v>
      </c>
      <c r="B825" t="s">
        <v>20</v>
      </c>
      <c r="C825" t="s">
        <v>435</v>
      </c>
      <c r="D825" t="s">
        <v>436</v>
      </c>
      <c r="E825">
        <v>1</v>
      </c>
      <c r="F825">
        <v>7</v>
      </c>
      <c r="H825" s="6">
        <f>F825</f>
        <v>7</v>
      </c>
      <c r="I825" s="31">
        <f>VLOOKUP(A825,'Synthèse des ventes 2022'!$A$1:$C$535,3,FALSE)</f>
        <v>102</v>
      </c>
      <c r="J825">
        <v>9.8000000000000007</v>
      </c>
      <c r="K825" s="6">
        <f>H825*M825</f>
        <v>9.7999999999999989</v>
      </c>
      <c r="L825">
        <v>1.4</v>
      </c>
      <c r="M825" s="6">
        <v>1.4</v>
      </c>
      <c r="O825">
        <v>11.76</v>
      </c>
      <c r="P825" s="6">
        <f t="shared" si="37"/>
        <v>11.759999999999998</v>
      </c>
    </row>
    <row r="826" spans="1:21" x14ac:dyDescent="0.25">
      <c r="A826">
        <v>8110608018</v>
      </c>
      <c r="B826" t="s">
        <v>32</v>
      </c>
      <c r="C826" t="s">
        <v>1228</v>
      </c>
      <c r="D826" t="s">
        <v>436</v>
      </c>
      <c r="F826">
        <v>0.41</v>
      </c>
      <c r="H826" s="6">
        <f>F826</f>
        <v>0.41</v>
      </c>
      <c r="I826" s="31" t="e">
        <f>VLOOKUP(A826,'Synthèse des ventes 2022'!$A$1:$C$535,3,FALSE)</f>
        <v>#N/A</v>
      </c>
      <c r="J826">
        <v>0.54500000000000004</v>
      </c>
      <c r="K826" s="6">
        <f>H826*M826</f>
        <v>0.54530000000000001</v>
      </c>
      <c r="L826">
        <v>1.3292683000000001</v>
      </c>
      <c r="M826" s="6">
        <v>1.33</v>
      </c>
      <c r="O826">
        <v>0.65400000000000003</v>
      </c>
      <c r="P826" s="6">
        <f t="shared" si="37"/>
        <v>0.65435999999999994</v>
      </c>
    </row>
    <row r="827" spans="1:21" x14ac:dyDescent="0.25">
      <c r="A827" s="3" t="s">
        <v>2209</v>
      </c>
      <c r="B827" s="3" t="s">
        <v>32</v>
      </c>
      <c r="C827" s="3" t="s">
        <v>2210</v>
      </c>
      <c r="D827" s="3" t="s">
        <v>436</v>
      </c>
      <c r="E827" s="3"/>
      <c r="F827" s="7">
        <v>71</v>
      </c>
      <c r="G827" s="10"/>
      <c r="H827" s="7">
        <v>71</v>
      </c>
      <c r="I827" s="32" t="e">
        <f>VLOOKUP(A827,'Synthèse des ventes 2022'!$A$1:$C$535,3,FALSE)</f>
        <v>#N/A</v>
      </c>
      <c r="J827" s="3">
        <v>102.55500000000001</v>
      </c>
      <c r="K827" s="7">
        <f>M827*H827</f>
        <v>106.5</v>
      </c>
      <c r="L827" s="3">
        <v>1.5</v>
      </c>
      <c r="M827" s="7">
        <v>1.5</v>
      </c>
      <c r="N827" s="3"/>
      <c r="O827" s="3">
        <v>123.066</v>
      </c>
      <c r="P827" s="7">
        <f t="shared" si="37"/>
        <v>127.8</v>
      </c>
      <c r="Q827" s="3"/>
      <c r="R827" s="3"/>
      <c r="S827" s="3"/>
      <c r="T827" s="3"/>
      <c r="U827" s="3"/>
    </row>
    <row r="828" spans="1:21" x14ac:dyDescent="0.25">
      <c r="A828" t="s">
        <v>2211</v>
      </c>
      <c r="B828" t="s">
        <v>32</v>
      </c>
      <c r="C828" t="s">
        <v>2212</v>
      </c>
      <c r="D828" t="s">
        <v>436</v>
      </c>
      <c r="F828">
        <v>7</v>
      </c>
      <c r="H828" s="6">
        <f>F828</f>
        <v>7</v>
      </c>
      <c r="I828" s="31" t="e">
        <f>VLOOKUP(A828,'Synthèse des ventes 2022'!$A$1:$C$535,3,FALSE)</f>
        <v>#N/A</v>
      </c>
      <c r="J828">
        <v>9.31</v>
      </c>
      <c r="K828" s="6">
        <f>H828*M828</f>
        <v>9.31</v>
      </c>
      <c r="L828">
        <v>1.33</v>
      </c>
      <c r="M828" s="6">
        <v>1.33</v>
      </c>
      <c r="O828">
        <v>11.172000000000001</v>
      </c>
      <c r="P828" s="6">
        <f t="shared" si="37"/>
        <v>11.172000000000001</v>
      </c>
    </row>
    <row r="829" spans="1:21" x14ac:dyDescent="0.25">
      <c r="A829" t="s">
        <v>2213</v>
      </c>
      <c r="B829" t="s">
        <v>32</v>
      </c>
      <c r="C829" t="s">
        <v>2214</v>
      </c>
      <c r="D829" t="s">
        <v>436</v>
      </c>
      <c r="F829">
        <v>0.95</v>
      </c>
      <c r="H829" s="6">
        <f>F829</f>
        <v>0.95</v>
      </c>
      <c r="I829" s="31" t="e">
        <f>VLOOKUP(A829,'Synthèse des ventes 2022'!$A$1:$C$535,3,FALSE)</f>
        <v>#N/A</v>
      </c>
      <c r="J829">
        <v>1.264</v>
      </c>
      <c r="K829" s="6">
        <f>H829*M829</f>
        <v>1.2635000000000001</v>
      </c>
      <c r="L829">
        <v>1.3305263000000001</v>
      </c>
      <c r="M829" s="6">
        <v>1.33</v>
      </c>
      <c r="O829">
        <v>1.5169999999999999</v>
      </c>
      <c r="P829" s="6">
        <f t="shared" si="37"/>
        <v>1.5162</v>
      </c>
    </row>
    <row r="830" spans="1:21" x14ac:dyDescent="0.25">
      <c r="A830" s="3" t="s">
        <v>2215</v>
      </c>
      <c r="B830" s="3" t="s">
        <v>32</v>
      </c>
      <c r="C830" s="3" t="s">
        <v>2216</v>
      </c>
      <c r="D830" s="3" t="s">
        <v>436</v>
      </c>
      <c r="E830" s="3" t="s">
        <v>104</v>
      </c>
      <c r="F830" s="3">
        <v>0.6</v>
      </c>
      <c r="G830" s="10"/>
      <c r="H830" s="7">
        <v>0.76</v>
      </c>
      <c r="I830" s="32" t="e">
        <f>VLOOKUP(A830,'Synthèse des ventes 2022'!$A$1:$C$535,3,FALSE)</f>
        <v>#N/A</v>
      </c>
      <c r="J830" s="3">
        <v>0.79800000000000004</v>
      </c>
      <c r="K830" s="7">
        <f>H830*M830</f>
        <v>1.0108000000000001</v>
      </c>
      <c r="L830" s="3">
        <v>1.33</v>
      </c>
      <c r="M830" s="7">
        <v>1.33</v>
      </c>
      <c r="N830" s="3"/>
      <c r="O830" s="3">
        <v>0.95799999999999996</v>
      </c>
      <c r="P830" s="7">
        <f t="shared" si="37"/>
        <v>1.21296</v>
      </c>
      <c r="Q830" s="3"/>
      <c r="R830" s="3"/>
      <c r="S830" s="3"/>
      <c r="T830" s="3"/>
      <c r="U830" s="3"/>
    </row>
    <row r="831" spans="1:21" x14ac:dyDescent="0.25">
      <c r="A831" s="3" t="s">
        <v>2217</v>
      </c>
      <c r="B831" s="3" t="s">
        <v>32</v>
      </c>
      <c r="C831" s="3" t="s">
        <v>2218</v>
      </c>
      <c r="D831" s="3" t="s">
        <v>436</v>
      </c>
      <c r="E831" s="3"/>
      <c r="F831" s="3">
        <v>0.2</v>
      </c>
      <c r="G831" s="10"/>
      <c r="H831" s="7">
        <f t="shared" ref="H831:H842" si="41">F831</f>
        <v>0.2</v>
      </c>
      <c r="I831" s="32" t="e">
        <f>VLOOKUP(A831,'Synthèse des ventes 2022'!$A$1:$C$535,3,FALSE)</f>
        <v>#N/A</v>
      </c>
      <c r="J831" s="3">
        <v>0.26600000000000001</v>
      </c>
      <c r="K831" s="7">
        <f t="shared" ref="K831:K842" si="42">IF(H831="","",H831*L831)</f>
        <v>0.26600000000000001</v>
      </c>
      <c r="L831" s="3">
        <v>1.33</v>
      </c>
      <c r="M831" s="7"/>
      <c r="N831" s="3"/>
      <c r="O831" s="3">
        <v>0.31900000000000001</v>
      </c>
      <c r="P831" s="7">
        <f t="shared" si="37"/>
        <v>0.31919999999999998</v>
      </c>
      <c r="Q831" s="3"/>
      <c r="R831" s="3"/>
      <c r="S831" s="3"/>
      <c r="T831" s="3"/>
      <c r="U831" s="3"/>
    </row>
    <row r="832" spans="1:21" x14ac:dyDescent="0.25">
      <c r="A832" s="3" t="s">
        <v>2527</v>
      </c>
      <c r="B832" s="3" t="s">
        <v>32</v>
      </c>
      <c r="C832" s="3" t="s">
        <v>2528</v>
      </c>
      <c r="D832" s="3" t="s">
        <v>436</v>
      </c>
      <c r="E832" s="3"/>
      <c r="F832" s="3">
        <v>21.94</v>
      </c>
      <c r="G832" s="10"/>
      <c r="H832" s="7">
        <f t="shared" si="41"/>
        <v>21.94</v>
      </c>
      <c r="I832" s="32" t="e">
        <f>VLOOKUP(A832,'Synthèse des ventes 2022'!$A$1:$C$535,3,FALSE)</f>
        <v>#N/A</v>
      </c>
      <c r="J832" s="3">
        <v>29.619</v>
      </c>
      <c r="K832" s="7">
        <f t="shared" si="42"/>
        <v>29.619000000000003</v>
      </c>
      <c r="L832" s="3">
        <v>1.35</v>
      </c>
      <c r="M832" s="7"/>
      <c r="N832" s="3"/>
      <c r="O832" s="3">
        <v>35.542999999999999</v>
      </c>
      <c r="P832" s="7">
        <f t="shared" si="37"/>
        <v>35.5428</v>
      </c>
      <c r="Q832" s="3"/>
      <c r="R832" s="3"/>
      <c r="S832" s="3">
        <v>1</v>
      </c>
      <c r="T832" s="3"/>
      <c r="U832" s="3"/>
    </row>
    <row r="833" spans="1:21" x14ac:dyDescent="0.25">
      <c r="A833" s="3" t="s">
        <v>2529</v>
      </c>
      <c r="B833" s="3" t="s">
        <v>32</v>
      </c>
      <c r="C833" s="3" t="s">
        <v>2530</v>
      </c>
      <c r="D833" s="3" t="s">
        <v>436</v>
      </c>
      <c r="E833" s="3"/>
      <c r="F833" s="3">
        <v>22.45</v>
      </c>
      <c r="G833" s="10"/>
      <c r="H833" s="7">
        <f t="shared" si="41"/>
        <v>22.45</v>
      </c>
      <c r="I833" s="32" t="e">
        <f>VLOOKUP(A833,'Synthèse des ventes 2022'!$A$1:$C$535,3,FALSE)</f>
        <v>#N/A</v>
      </c>
      <c r="J833" s="3">
        <v>30.308</v>
      </c>
      <c r="K833" s="7">
        <f t="shared" si="42"/>
        <v>30.307500000000001</v>
      </c>
      <c r="L833" s="3">
        <v>1.35</v>
      </c>
      <c r="M833" s="7"/>
      <c r="N833" s="3"/>
      <c r="O833" s="3">
        <v>36.369999999999997</v>
      </c>
      <c r="P833" s="7">
        <f t="shared" si="37"/>
        <v>36.369</v>
      </c>
      <c r="Q833" s="3"/>
      <c r="R833" s="3"/>
      <c r="S833" s="3">
        <v>1</v>
      </c>
      <c r="T833" s="3"/>
      <c r="U833" s="3"/>
    </row>
    <row r="834" spans="1:21" x14ac:dyDescent="0.25">
      <c r="A834" t="s">
        <v>2564</v>
      </c>
      <c r="B834" t="s">
        <v>32</v>
      </c>
      <c r="C834" t="s">
        <v>2565</v>
      </c>
      <c r="D834" t="s">
        <v>436</v>
      </c>
      <c r="F834">
        <v>0</v>
      </c>
      <c r="H834" s="6">
        <f t="shared" si="41"/>
        <v>0</v>
      </c>
      <c r="I834" s="31" t="e">
        <f>VLOOKUP(A834,'Synthèse des ventes 2022'!$A$1:$C$535,3,FALSE)</f>
        <v>#N/A</v>
      </c>
      <c r="J834">
        <v>0.44</v>
      </c>
      <c r="K834" s="6">
        <f t="shared" si="42"/>
        <v>0</v>
      </c>
      <c r="L834">
        <v>0</v>
      </c>
      <c r="O834">
        <v>0.52800000000000002</v>
      </c>
      <c r="P834" s="6">
        <f t="shared" ref="P834:P897" si="43">IF(K834="","",K834*1.2)</f>
        <v>0</v>
      </c>
    </row>
    <row r="835" spans="1:21" x14ac:dyDescent="0.25">
      <c r="A835" t="s">
        <v>2566</v>
      </c>
      <c r="B835" t="s">
        <v>32</v>
      </c>
      <c r="C835" t="s">
        <v>2567</v>
      </c>
      <c r="D835" t="s">
        <v>436</v>
      </c>
      <c r="F835">
        <v>0</v>
      </c>
      <c r="H835" s="6">
        <f t="shared" si="41"/>
        <v>0</v>
      </c>
      <c r="I835" s="31" t="e">
        <f>VLOOKUP(A835,'Synthèse des ventes 2022'!$A$1:$C$535,3,FALSE)</f>
        <v>#N/A</v>
      </c>
      <c r="J835">
        <v>0.44</v>
      </c>
      <c r="K835" s="6">
        <f t="shared" si="42"/>
        <v>0</v>
      </c>
      <c r="L835">
        <v>0</v>
      </c>
      <c r="O835">
        <v>0.52800000000000002</v>
      </c>
      <c r="P835" s="6">
        <f t="shared" si="43"/>
        <v>0</v>
      </c>
    </row>
    <row r="836" spans="1:21" x14ac:dyDescent="0.25">
      <c r="A836" t="s">
        <v>2568</v>
      </c>
      <c r="B836" t="s">
        <v>32</v>
      </c>
      <c r="C836" t="s">
        <v>2569</v>
      </c>
      <c r="D836" t="s">
        <v>436</v>
      </c>
      <c r="F836">
        <v>0</v>
      </c>
      <c r="H836" s="6">
        <f t="shared" si="41"/>
        <v>0</v>
      </c>
      <c r="I836" s="31" t="e">
        <f>VLOOKUP(A836,'Synthèse des ventes 2022'!$A$1:$C$535,3,FALSE)</f>
        <v>#N/A</v>
      </c>
      <c r="J836">
        <v>0.44</v>
      </c>
      <c r="K836" s="6">
        <f t="shared" si="42"/>
        <v>0</v>
      </c>
      <c r="L836">
        <v>0</v>
      </c>
      <c r="O836">
        <v>0.52800000000000002</v>
      </c>
      <c r="P836" s="6">
        <f t="shared" si="43"/>
        <v>0</v>
      </c>
    </row>
    <row r="837" spans="1:21" x14ac:dyDescent="0.25">
      <c r="A837" t="s">
        <v>2579</v>
      </c>
      <c r="B837" t="s">
        <v>32</v>
      </c>
      <c r="C837" t="s">
        <v>2580</v>
      </c>
      <c r="D837" t="s">
        <v>436</v>
      </c>
      <c r="F837">
        <v>0</v>
      </c>
      <c r="H837" s="6">
        <f t="shared" si="41"/>
        <v>0</v>
      </c>
      <c r="I837" s="31" t="e">
        <f>VLOOKUP(A837,'Synthèse des ventes 2022'!$A$1:$C$535,3,FALSE)</f>
        <v>#N/A</v>
      </c>
      <c r="J837">
        <v>102.55500000000001</v>
      </c>
      <c r="K837" s="6">
        <f t="shared" si="42"/>
        <v>0</v>
      </c>
      <c r="L837">
        <v>1.5</v>
      </c>
      <c r="O837">
        <v>123.066</v>
      </c>
      <c r="P837" s="6">
        <f t="shared" si="43"/>
        <v>0</v>
      </c>
    </row>
    <row r="838" spans="1:21" x14ac:dyDescent="0.25">
      <c r="A838" t="s">
        <v>2581</v>
      </c>
      <c r="B838" t="s">
        <v>32</v>
      </c>
      <c r="C838" t="s">
        <v>2582</v>
      </c>
      <c r="D838" t="s">
        <v>436</v>
      </c>
      <c r="F838">
        <v>0</v>
      </c>
      <c r="H838" s="6">
        <f t="shared" si="41"/>
        <v>0</v>
      </c>
      <c r="I838" s="31" t="e">
        <f>VLOOKUP(A838,'Synthèse des ventes 2022'!$A$1:$C$535,3,FALSE)</f>
        <v>#N/A</v>
      </c>
      <c r="J838">
        <v>102.55500000000001</v>
      </c>
      <c r="K838" s="6">
        <f t="shared" si="42"/>
        <v>0</v>
      </c>
      <c r="L838">
        <v>1.5</v>
      </c>
      <c r="O838">
        <v>123.066</v>
      </c>
      <c r="P838" s="6">
        <f t="shared" si="43"/>
        <v>0</v>
      </c>
    </row>
    <row r="839" spans="1:21" x14ac:dyDescent="0.25">
      <c r="A839" t="s">
        <v>2583</v>
      </c>
      <c r="B839" t="s">
        <v>32</v>
      </c>
      <c r="C839" t="s">
        <v>2584</v>
      </c>
      <c r="D839" t="s">
        <v>436</v>
      </c>
      <c r="F839">
        <v>0</v>
      </c>
      <c r="H839" s="6">
        <f t="shared" si="41"/>
        <v>0</v>
      </c>
      <c r="I839" s="31" t="e">
        <f>VLOOKUP(A839,'Synthèse des ventes 2022'!$A$1:$C$535,3,FALSE)</f>
        <v>#N/A</v>
      </c>
      <c r="J839">
        <v>102.55500000000001</v>
      </c>
      <c r="K839" s="6">
        <f t="shared" si="42"/>
        <v>0</v>
      </c>
      <c r="L839">
        <v>1.5</v>
      </c>
      <c r="O839">
        <v>123.066</v>
      </c>
      <c r="P839" s="6">
        <f t="shared" si="43"/>
        <v>0</v>
      </c>
    </row>
    <row r="840" spans="1:21" x14ac:dyDescent="0.25">
      <c r="A840" t="s">
        <v>2585</v>
      </c>
      <c r="B840" t="s">
        <v>32</v>
      </c>
      <c r="C840" t="s">
        <v>2586</v>
      </c>
      <c r="D840" t="s">
        <v>436</v>
      </c>
      <c r="F840">
        <v>0</v>
      </c>
      <c r="H840" s="6">
        <f t="shared" si="41"/>
        <v>0</v>
      </c>
      <c r="I840" s="31" t="e">
        <f>VLOOKUP(A840,'Synthèse des ventes 2022'!$A$1:$C$535,3,FALSE)</f>
        <v>#N/A</v>
      </c>
      <c r="J840">
        <v>102.55500000000001</v>
      </c>
      <c r="K840" s="6">
        <f t="shared" si="42"/>
        <v>0</v>
      </c>
      <c r="L840">
        <v>1.5</v>
      </c>
      <c r="O840">
        <v>123.066</v>
      </c>
      <c r="P840" s="6">
        <f t="shared" si="43"/>
        <v>0</v>
      </c>
    </row>
    <row r="841" spans="1:21" x14ac:dyDescent="0.25">
      <c r="A841" t="s">
        <v>2587</v>
      </c>
      <c r="B841" t="s">
        <v>32</v>
      </c>
      <c r="C841" t="s">
        <v>2588</v>
      </c>
      <c r="D841" t="s">
        <v>436</v>
      </c>
      <c r="F841">
        <v>0</v>
      </c>
      <c r="H841" s="6">
        <f t="shared" si="41"/>
        <v>0</v>
      </c>
      <c r="I841" s="31" t="e">
        <f>VLOOKUP(A841,'Synthèse des ventes 2022'!$A$1:$C$535,3,FALSE)</f>
        <v>#N/A</v>
      </c>
      <c r="J841">
        <v>102.55500000000001</v>
      </c>
      <c r="K841" s="6">
        <f t="shared" si="42"/>
        <v>0</v>
      </c>
      <c r="L841">
        <v>1.5</v>
      </c>
      <c r="O841">
        <v>123.066</v>
      </c>
      <c r="P841" s="6">
        <f t="shared" si="43"/>
        <v>0</v>
      </c>
    </row>
    <row r="842" spans="1:21" x14ac:dyDescent="0.25">
      <c r="A842" t="s">
        <v>2589</v>
      </c>
      <c r="B842" t="s">
        <v>32</v>
      </c>
      <c r="C842" t="s">
        <v>2590</v>
      </c>
      <c r="D842" t="s">
        <v>436</v>
      </c>
      <c r="F842">
        <v>0</v>
      </c>
      <c r="H842" s="6">
        <f t="shared" si="41"/>
        <v>0</v>
      </c>
      <c r="I842" s="31" t="e">
        <f>VLOOKUP(A842,'Synthèse des ventes 2022'!$A$1:$C$535,3,FALSE)</f>
        <v>#N/A</v>
      </c>
      <c r="J842">
        <v>102.55500000000001</v>
      </c>
      <c r="K842" s="6">
        <f t="shared" si="42"/>
        <v>0</v>
      </c>
      <c r="L842">
        <v>1.5</v>
      </c>
      <c r="O842">
        <v>123.066</v>
      </c>
      <c r="P842" s="6">
        <f t="shared" si="43"/>
        <v>0</v>
      </c>
    </row>
    <row r="843" spans="1:21" x14ac:dyDescent="0.25">
      <c r="A843" s="3" t="s">
        <v>57</v>
      </c>
      <c r="B843" s="3" t="s">
        <v>20</v>
      </c>
      <c r="C843" s="3" t="s">
        <v>58</v>
      </c>
      <c r="D843" s="3" t="s">
        <v>59</v>
      </c>
      <c r="E843" s="3" t="s">
        <v>60</v>
      </c>
      <c r="F843" s="3">
        <v>119.54</v>
      </c>
      <c r="G843" s="10"/>
      <c r="H843" s="7">
        <v>147</v>
      </c>
      <c r="I843" s="32">
        <f>VLOOKUP(A843,'Synthèse des ventes 2022'!$A$1:$C$535,3,FALSE)</f>
        <v>29</v>
      </c>
      <c r="J843" s="3">
        <v>179.3</v>
      </c>
      <c r="K843" s="15">
        <f>H843*M843</f>
        <v>220.5</v>
      </c>
      <c r="L843" s="3">
        <v>1.4999163</v>
      </c>
      <c r="M843" s="7">
        <v>1.5</v>
      </c>
      <c r="N843" s="3"/>
      <c r="O843" s="3">
        <v>215.16</v>
      </c>
      <c r="P843" s="7">
        <f t="shared" si="43"/>
        <v>264.59999999999997</v>
      </c>
    </row>
    <row r="844" spans="1:21" x14ac:dyDescent="0.25">
      <c r="A844" t="s">
        <v>745</v>
      </c>
      <c r="B844" t="s">
        <v>20</v>
      </c>
      <c r="C844" t="s">
        <v>746</v>
      </c>
      <c r="D844" t="s">
        <v>59</v>
      </c>
      <c r="E844" t="s">
        <v>36</v>
      </c>
      <c r="F844">
        <v>11.6</v>
      </c>
      <c r="H844" s="6">
        <f>F844</f>
        <v>11.6</v>
      </c>
      <c r="I844" s="31">
        <f>VLOOKUP(A844,'Synthèse des ventes 2022'!$A$1:$C$535,3,FALSE)</f>
        <v>88</v>
      </c>
      <c r="J844">
        <v>17.399999999999999</v>
      </c>
      <c r="K844" s="6">
        <f>H844*M844</f>
        <v>17.399999999999999</v>
      </c>
      <c r="L844">
        <v>1.5</v>
      </c>
      <c r="M844" s="6">
        <v>1.5</v>
      </c>
      <c r="O844">
        <v>20.88</v>
      </c>
      <c r="P844" s="6">
        <f t="shared" si="43"/>
        <v>20.88</v>
      </c>
    </row>
    <row r="845" spans="1:21" x14ac:dyDescent="0.25">
      <c r="A845" s="3" t="s">
        <v>1394</v>
      </c>
      <c r="B845" s="3" t="s">
        <v>20</v>
      </c>
      <c r="C845" s="3" t="s">
        <v>1395</v>
      </c>
      <c r="D845" s="3" t="s">
        <v>59</v>
      </c>
      <c r="E845" s="3" t="s">
        <v>1396</v>
      </c>
      <c r="F845" s="3">
        <v>60.51</v>
      </c>
      <c r="G845" s="10"/>
      <c r="H845" s="7">
        <v>73.5</v>
      </c>
      <c r="I845" s="32">
        <f>VLOOKUP(A845,'Synthèse des ventes 2022'!$A$1:$C$535,3,FALSE)</f>
        <v>82</v>
      </c>
      <c r="J845" s="3">
        <v>90.77</v>
      </c>
      <c r="K845" s="15">
        <f>H845*M845</f>
        <v>110.25</v>
      </c>
      <c r="L845" s="3">
        <v>1.5000826</v>
      </c>
      <c r="M845" s="7">
        <v>1.5</v>
      </c>
      <c r="N845" s="3"/>
      <c r="O845" s="3">
        <v>108.92</v>
      </c>
      <c r="P845" s="7">
        <f t="shared" si="43"/>
        <v>132.29999999999998</v>
      </c>
    </row>
    <row r="846" spans="1:21" x14ac:dyDescent="0.25">
      <c r="A846" t="s">
        <v>460</v>
      </c>
      <c r="B846" t="s">
        <v>43</v>
      </c>
      <c r="C846" t="s">
        <v>461</v>
      </c>
      <c r="D846" t="s">
        <v>462</v>
      </c>
      <c r="E846" t="s">
        <v>36</v>
      </c>
      <c r="F846">
        <v>26.02</v>
      </c>
      <c r="I846" s="31" t="e">
        <f>VLOOKUP(A846,'Synthèse des ventes 2022'!$A$1:$C$535,3,FALSE)</f>
        <v>#N/A</v>
      </c>
      <c r="J846">
        <v>39.04</v>
      </c>
      <c r="K846" s="6" t="str">
        <f>IF(H846="","",H846*L846)</f>
        <v/>
      </c>
      <c r="L846">
        <v>1.5003842999999999</v>
      </c>
      <c r="O846">
        <v>46.85</v>
      </c>
      <c r="P846" s="6" t="str">
        <f t="shared" si="43"/>
        <v/>
      </c>
    </row>
    <row r="847" spans="1:21" x14ac:dyDescent="0.25">
      <c r="A847" t="s">
        <v>463</v>
      </c>
      <c r="B847" t="s">
        <v>43</v>
      </c>
      <c r="C847" t="s">
        <v>464</v>
      </c>
      <c r="D847" t="s">
        <v>462</v>
      </c>
      <c r="E847" t="s">
        <v>36</v>
      </c>
      <c r="F847">
        <v>26.18</v>
      </c>
      <c r="I847" s="31" t="e">
        <f>VLOOKUP(A847,'Synthèse des ventes 2022'!$A$1:$C$535,3,FALSE)</f>
        <v>#N/A</v>
      </c>
      <c r="J847">
        <v>39.28</v>
      </c>
      <c r="K847" s="6" t="str">
        <f>IF(H847="","",H847*L847)</f>
        <v/>
      </c>
      <c r="L847">
        <v>1.5003820000000001</v>
      </c>
      <c r="O847">
        <v>47.14</v>
      </c>
      <c r="P847" s="6" t="str">
        <f t="shared" si="43"/>
        <v/>
      </c>
    </row>
    <row r="848" spans="1:21" x14ac:dyDescent="0.25">
      <c r="A848" t="s">
        <v>465</v>
      </c>
      <c r="B848" t="s">
        <v>20</v>
      </c>
      <c r="C848" t="s">
        <v>466</v>
      </c>
      <c r="D848" t="s">
        <v>462</v>
      </c>
      <c r="E848" t="s">
        <v>36</v>
      </c>
      <c r="F848">
        <v>32.729999999999997</v>
      </c>
      <c r="H848" s="6">
        <f>F848</f>
        <v>32.729999999999997</v>
      </c>
      <c r="I848" s="31">
        <f>VLOOKUP(A848,'Synthèse des ventes 2022'!$A$1:$C$535,3,FALSE)</f>
        <v>7</v>
      </c>
      <c r="J848">
        <v>50.73</v>
      </c>
      <c r="K848" s="6">
        <f>H848*M848</f>
        <v>50.731499999999997</v>
      </c>
      <c r="L848">
        <v>1.5499541999999999</v>
      </c>
      <c r="M848" s="6">
        <v>1.55</v>
      </c>
      <c r="O848">
        <v>60.88</v>
      </c>
      <c r="P848" s="6">
        <f t="shared" si="43"/>
        <v>60.877799999999993</v>
      </c>
    </row>
    <row r="849" spans="1:21" x14ac:dyDescent="0.25">
      <c r="A849" t="s">
        <v>467</v>
      </c>
      <c r="B849" t="s">
        <v>43</v>
      </c>
      <c r="C849" t="s">
        <v>468</v>
      </c>
      <c r="D849" t="s">
        <v>462</v>
      </c>
      <c r="E849" t="s">
        <v>36</v>
      </c>
      <c r="F849">
        <v>48.04</v>
      </c>
      <c r="I849" s="31" t="e">
        <f>VLOOKUP(A849,'Synthèse des ventes 2022'!$A$1:$C$535,3,FALSE)</f>
        <v>#N/A</v>
      </c>
      <c r="J849">
        <v>63.86</v>
      </c>
      <c r="K849" s="6" t="str">
        <f>IF(H849="","",H849*L849)</f>
        <v/>
      </c>
      <c r="L849">
        <v>1.3293089</v>
      </c>
      <c r="O849">
        <v>76.63</v>
      </c>
      <c r="P849" s="6" t="str">
        <f t="shared" si="43"/>
        <v/>
      </c>
    </row>
    <row r="850" spans="1:21" x14ac:dyDescent="0.25">
      <c r="A850" t="s">
        <v>1036</v>
      </c>
      <c r="B850" t="s">
        <v>43</v>
      </c>
      <c r="C850" t="s">
        <v>1037</v>
      </c>
      <c r="D850" t="s">
        <v>462</v>
      </c>
      <c r="E850" t="s">
        <v>36</v>
      </c>
      <c r="F850">
        <v>0</v>
      </c>
      <c r="I850" s="31">
        <f>VLOOKUP(A850,'Synthèse des ventes 2022'!$A$1:$C$535,3,FALSE)</f>
        <v>1</v>
      </c>
      <c r="J850">
        <v>26.52</v>
      </c>
      <c r="K850" s="6">
        <v>26.52</v>
      </c>
      <c r="L850">
        <v>0</v>
      </c>
      <c r="O850">
        <v>31.82</v>
      </c>
      <c r="P850" s="6">
        <f t="shared" si="43"/>
        <v>31.823999999999998</v>
      </c>
    </row>
    <row r="851" spans="1:21" x14ac:dyDescent="0.25">
      <c r="A851" t="s">
        <v>1675</v>
      </c>
      <c r="B851" t="s">
        <v>20</v>
      </c>
      <c r="C851" t="s">
        <v>1676</v>
      </c>
      <c r="D851" t="s">
        <v>462</v>
      </c>
      <c r="F851">
        <v>48.39</v>
      </c>
      <c r="H851" s="6">
        <f t="shared" ref="H851:H859" si="44">F851</f>
        <v>48.39</v>
      </c>
      <c r="I851" s="31" t="e">
        <f>VLOOKUP(A851,'Synthèse des ventes 2022'!$A$1:$C$535,3,FALSE)</f>
        <v>#N/A</v>
      </c>
      <c r="J851">
        <v>77.42</v>
      </c>
      <c r="K851" s="6">
        <f>H851*M851</f>
        <v>77.424000000000007</v>
      </c>
      <c r="L851">
        <v>1.5999173</v>
      </c>
      <c r="M851" s="6">
        <v>1.6</v>
      </c>
      <c r="O851">
        <v>92.903999999999996</v>
      </c>
      <c r="P851" s="6">
        <f t="shared" si="43"/>
        <v>92.908799999999999</v>
      </c>
    </row>
    <row r="852" spans="1:21" x14ac:dyDescent="0.25">
      <c r="A852" t="s">
        <v>1677</v>
      </c>
      <c r="B852" t="s">
        <v>20</v>
      </c>
      <c r="C852" t="s">
        <v>1678</v>
      </c>
      <c r="D852" t="s">
        <v>462</v>
      </c>
      <c r="E852" t="s">
        <v>36</v>
      </c>
      <c r="F852">
        <v>18.22</v>
      </c>
      <c r="H852" s="6">
        <f t="shared" si="44"/>
        <v>18.22</v>
      </c>
      <c r="I852" s="31">
        <f>VLOOKUP(A852,'Synthèse des ventes 2022'!$A$1:$C$535,3,FALSE)</f>
        <v>16</v>
      </c>
      <c r="J852">
        <v>27.33</v>
      </c>
      <c r="K852" s="6">
        <f>H852*M852</f>
        <v>27.33</v>
      </c>
      <c r="L852">
        <v>1.5</v>
      </c>
      <c r="M852" s="6">
        <v>1.5</v>
      </c>
      <c r="O852">
        <v>32.795999999999999</v>
      </c>
      <c r="P852" s="6">
        <f t="shared" si="43"/>
        <v>32.795999999999999</v>
      </c>
    </row>
    <row r="853" spans="1:21" x14ac:dyDescent="0.25">
      <c r="A853" t="s">
        <v>1679</v>
      </c>
      <c r="B853" t="s">
        <v>20</v>
      </c>
      <c r="C853" t="s">
        <v>1680</v>
      </c>
      <c r="D853" t="s">
        <v>462</v>
      </c>
      <c r="E853" t="s">
        <v>36</v>
      </c>
      <c r="F853">
        <v>16.329999999999998</v>
      </c>
      <c r="H853" s="6">
        <f t="shared" si="44"/>
        <v>16.329999999999998</v>
      </c>
      <c r="I853" s="31">
        <f>VLOOKUP(A853,'Synthèse des ventes 2022'!$A$1:$C$535,3,FALSE)</f>
        <v>7</v>
      </c>
      <c r="J853">
        <v>24.5</v>
      </c>
      <c r="K853" s="6">
        <f t="shared" ref="K853:K859" si="45">H853*M853</f>
        <v>24.494999999999997</v>
      </c>
      <c r="L853">
        <v>1.5003062</v>
      </c>
      <c r="M853" s="6">
        <v>1.5</v>
      </c>
      <c r="O853">
        <v>29.4</v>
      </c>
      <c r="P853" s="6">
        <f t="shared" si="43"/>
        <v>29.393999999999995</v>
      </c>
    </row>
    <row r="854" spans="1:21" x14ac:dyDescent="0.25">
      <c r="A854" t="s">
        <v>1681</v>
      </c>
      <c r="B854" t="s">
        <v>20</v>
      </c>
      <c r="C854" t="s">
        <v>1682</v>
      </c>
      <c r="D854" t="s">
        <v>462</v>
      </c>
      <c r="E854" t="s">
        <v>36</v>
      </c>
      <c r="F854">
        <v>22.84</v>
      </c>
      <c r="H854" s="6">
        <f t="shared" si="44"/>
        <v>22.84</v>
      </c>
      <c r="I854" s="31">
        <f>VLOOKUP(A854,'Synthèse des ventes 2022'!$A$1:$C$535,3,FALSE)</f>
        <v>1</v>
      </c>
      <c r="J854">
        <v>34.26</v>
      </c>
      <c r="K854" s="6">
        <f t="shared" si="45"/>
        <v>34.26</v>
      </c>
      <c r="L854">
        <v>1.5</v>
      </c>
      <c r="M854" s="6">
        <v>1.5</v>
      </c>
      <c r="O854">
        <v>41.112000000000002</v>
      </c>
      <c r="P854" s="6">
        <f t="shared" si="43"/>
        <v>41.111999999999995</v>
      </c>
    </row>
    <row r="855" spans="1:21" x14ac:dyDescent="0.25">
      <c r="A855" t="s">
        <v>1683</v>
      </c>
      <c r="B855" t="s">
        <v>20</v>
      </c>
      <c r="C855" t="s">
        <v>1684</v>
      </c>
      <c r="D855" t="s">
        <v>462</v>
      </c>
      <c r="E855" t="s">
        <v>36</v>
      </c>
      <c r="F855">
        <v>50.66</v>
      </c>
      <c r="H855" s="6">
        <f t="shared" si="44"/>
        <v>50.66</v>
      </c>
      <c r="I855" s="31">
        <f>VLOOKUP(A855,'Synthèse des ventes 2022'!$A$1:$C$535,3,FALSE)</f>
        <v>4</v>
      </c>
      <c r="J855">
        <v>75.989999999999995</v>
      </c>
      <c r="K855" s="6">
        <f t="shared" si="45"/>
        <v>75.989999999999995</v>
      </c>
      <c r="L855">
        <v>1.5</v>
      </c>
      <c r="M855" s="6">
        <v>1.5</v>
      </c>
      <c r="O855">
        <v>91.188000000000002</v>
      </c>
      <c r="P855" s="6">
        <f t="shared" si="43"/>
        <v>91.187999999999988</v>
      </c>
    </row>
    <row r="856" spans="1:21" x14ac:dyDescent="0.25">
      <c r="A856" t="s">
        <v>469</v>
      </c>
      <c r="B856" t="s">
        <v>20</v>
      </c>
      <c r="C856" t="s">
        <v>1685</v>
      </c>
      <c r="D856" t="s">
        <v>462</v>
      </c>
      <c r="E856" t="s">
        <v>36</v>
      </c>
      <c r="F856">
        <v>34.36</v>
      </c>
      <c r="H856" s="6">
        <f t="shared" si="44"/>
        <v>34.36</v>
      </c>
      <c r="I856" s="31">
        <f>VLOOKUP(A856,'Synthèse des ventes 2022'!$A$1:$C$535,3,FALSE)</f>
        <v>18</v>
      </c>
      <c r="J856">
        <v>51.54</v>
      </c>
      <c r="K856" s="6">
        <f t="shared" si="45"/>
        <v>51.54</v>
      </c>
      <c r="L856">
        <v>1.5</v>
      </c>
      <c r="M856" s="6">
        <v>1.5</v>
      </c>
      <c r="O856">
        <v>61.847999999999999</v>
      </c>
      <c r="P856" s="6">
        <f t="shared" si="43"/>
        <v>61.847999999999999</v>
      </c>
    </row>
    <row r="857" spans="1:21" x14ac:dyDescent="0.25">
      <c r="A857" t="s">
        <v>1686</v>
      </c>
      <c r="B857" t="s">
        <v>20</v>
      </c>
      <c r="C857" t="s">
        <v>1687</v>
      </c>
      <c r="D857" t="s">
        <v>462</v>
      </c>
      <c r="E857" t="s">
        <v>36</v>
      </c>
      <c r="F857">
        <v>7.15</v>
      </c>
      <c r="H857" s="6">
        <f t="shared" si="44"/>
        <v>7.15</v>
      </c>
      <c r="I857" s="31" t="e">
        <f>VLOOKUP(A857,'Synthèse des ventes 2022'!$A$1:$C$535,3,FALSE)</f>
        <v>#N/A</v>
      </c>
      <c r="J857">
        <v>10.73</v>
      </c>
      <c r="K857" s="6">
        <f t="shared" si="45"/>
        <v>10.725000000000001</v>
      </c>
      <c r="L857">
        <v>1.5006993</v>
      </c>
      <c r="M857" s="6">
        <v>1.5</v>
      </c>
      <c r="O857">
        <v>12.875999999999999</v>
      </c>
      <c r="P857" s="6">
        <f t="shared" si="43"/>
        <v>12.870000000000001</v>
      </c>
    </row>
    <row r="858" spans="1:21" x14ac:dyDescent="0.25">
      <c r="A858" t="s">
        <v>1688</v>
      </c>
      <c r="B858" t="s">
        <v>20</v>
      </c>
      <c r="C858" t="s">
        <v>1689</v>
      </c>
      <c r="D858" t="s">
        <v>462</v>
      </c>
      <c r="E858" t="s">
        <v>36</v>
      </c>
      <c r="F858">
        <v>7.48</v>
      </c>
      <c r="H858" s="6">
        <f t="shared" si="44"/>
        <v>7.48</v>
      </c>
      <c r="I858" s="31">
        <f>VLOOKUP(A858,'Synthèse des ventes 2022'!$A$1:$C$535,3,FALSE)</f>
        <v>28</v>
      </c>
      <c r="J858">
        <v>9.9499999999999993</v>
      </c>
      <c r="K858" s="6">
        <f t="shared" si="45"/>
        <v>9.9484000000000012</v>
      </c>
      <c r="L858">
        <v>1.3302138999999999</v>
      </c>
      <c r="M858" s="6">
        <v>1.33</v>
      </c>
      <c r="O858">
        <v>11.94</v>
      </c>
      <c r="P858" s="6">
        <f t="shared" si="43"/>
        <v>11.938080000000001</v>
      </c>
    </row>
    <row r="859" spans="1:21" x14ac:dyDescent="0.25">
      <c r="A859" t="s">
        <v>2023</v>
      </c>
      <c r="B859" t="s">
        <v>20</v>
      </c>
      <c r="C859" t="s">
        <v>2024</v>
      </c>
      <c r="D859" t="s">
        <v>2025</v>
      </c>
      <c r="F859">
        <v>157.5</v>
      </c>
      <c r="H859" s="6">
        <f t="shared" si="44"/>
        <v>157.5</v>
      </c>
      <c r="I859" s="31">
        <f>VLOOKUP(A859,'Synthèse des ventes 2022'!$A$1:$C$535,3,FALSE)</f>
        <v>1</v>
      </c>
      <c r="J859">
        <v>236.25</v>
      </c>
      <c r="K859" s="6">
        <f t="shared" si="45"/>
        <v>236.25</v>
      </c>
      <c r="L859">
        <v>1.5</v>
      </c>
      <c r="M859" s="6">
        <v>1.5</v>
      </c>
      <c r="O859">
        <v>283.5</v>
      </c>
      <c r="P859" s="6">
        <f t="shared" si="43"/>
        <v>283.5</v>
      </c>
    </row>
    <row r="860" spans="1:21" x14ac:dyDescent="0.25">
      <c r="A860" s="3" t="s">
        <v>1187</v>
      </c>
      <c r="B860" s="3" t="s">
        <v>32</v>
      </c>
      <c r="C860" s="3" t="s">
        <v>1188</v>
      </c>
      <c r="D860" s="3" t="s">
        <v>1189</v>
      </c>
      <c r="E860" s="3" t="s">
        <v>1190</v>
      </c>
      <c r="F860" s="7">
        <v>22</v>
      </c>
      <c r="G860" s="10"/>
      <c r="H860" s="7">
        <v>3.63</v>
      </c>
      <c r="I860" s="32">
        <f>VLOOKUP(A860,'Synthèse des ventes 2022'!$A$1:$C$535,3,FALSE)</f>
        <v>12</v>
      </c>
      <c r="J860" s="3">
        <v>5.18</v>
      </c>
      <c r="K860" s="7">
        <f>H860*M860</f>
        <v>5.4450000000000003</v>
      </c>
      <c r="L860" s="3">
        <v>1.6983607000000001</v>
      </c>
      <c r="M860" s="7">
        <v>1.5</v>
      </c>
      <c r="N860" s="3"/>
      <c r="O860" s="3">
        <v>6.22</v>
      </c>
      <c r="P860" s="7">
        <f t="shared" si="43"/>
        <v>6.5339999999999998</v>
      </c>
      <c r="Q860" s="3"/>
      <c r="R860" s="3"/>
      <c r="S860" s="3"/>
      <c r="T860" s="3"/>
      <c r="U860" s="3"/>
    </row>
    <row r="861" spans="1:21" x14ac:dyDescent="0.25">
      <c r="A861" t="s">
        <v>1194</v>
      </c>
      <c r="B861" t="s">
        <v>32</v>
      </c>
      <c r="C861" t="s">
        <v>1195</v>
      </c>
      <c r="D861" t="s">
        <v>1189</v>
      </c>
      <c r="E861" t="s">
        <v>1190</v>
      </c>
      <c r="F861">
        <v>18.3</v>
      </c>
      <c r="H861" s="6">
        <f t="shared" ref="H861:H869" si="46">F861</f>
        <v>18.3</v>
      </c>
      <c r="I861" s="31">
        <f>VLOOKUP(A861,'Synthèse des ventes 2022'!$A$1:$C$535,3,FALSE)</f>
        <v>41</v>
      </c>
      <c r="J861">
        <v>5.18</v>
      </c>
      <c r="K861" s="6">
        <f>H861*M861/6</f>
        <v>5.1849999999999996</v>
      </c>
      <c r="L861">
        <v>1.6983607000000001</v>
      </c>
      <c r="M861" s="6">
        <v>1.7</v>
      </c>
      <c r="O861">
        <v>6.22</v>
      </c>
      <c r="P861" s="6">
        <f t="shared" si="43"/>
        <v>6.2219999999999995</v>
      </c>
    </row>
    <row r="862" spans="1:21" x14ac:dyDescent="0.25">
      <c r="A862" t="s">
        <v>2350</v>
      </c>
      <c r="B862" t="s">
        <v>32</v>
      </c>
      <c r="C862" t="s">
        <v>2351</v>
      </c>
      <c r="D862" t="s">
        <v>1189</v>
      </c>
      <c r="F862">
        <v>9.7899999999999991</v>
      </c>
      <c r="H862" s="6">
        <f t="shared" si="46"/>
        <v>9.7899999999999991</v>
      </c>
      <c r="I862" s="31" t="e">
        <f>VLOOKUP(A862,'Synthèse des ventes 2022'!$A$1:$C$535,3,FALSE)</f>
        <v>#N/A</v>
      </c>
      <c r="J862">
        <v>14.685</v>
      </c>
      <c r="K862" s="6">
        <f t="shared" ref="K862:K869" si="47">H862*M862</f>
        <v>14.684999999999999</v>
      </c>
      <c r="L862">
        <v>1.5</v>
      </c>
      <c r="M862" s="6">
        <v>1.5</v>
      </c>
      <c r="O862">
        <v>17.622</v>
      </c>
      <c r="P862" s="6">
        <f t="shared" si="43"/>
        <v>17.621999999999996</v>
      </c>
    </row>
    <row r="863" spans="1:21" x14ac:dyDescent="0.25">
      <c r="A863" t="s">
        <v>2352</v>
      </c>
      <c r="B863" t="s">
        <v>32</v>
      </c>
      <c r="C863" t="s">
        <v>2353</v>
      </c>
      <c r="D863" t="s">
        <v>1189</v>
      </c>
      <c r="F863">
        <v>7.11</v>
      </c>
      <c r="H863" s="6">
        <f t="shared" si="46"/>
        <v>7.11</v>
      </c>
      <c r="I863" s="31" t="e">
        <f>VLOOKUP(A863,'Synthèse des ventes 2022'!$A$1:$C$535,3,FALSE)</f>
        <v>#N/A</v>
      </c>
      <c r="J863">
        <v>10.664999999999999</v>
      </c>
      <c r="K863" s="6">
        <f t="shared" si="47"/>
        <v>10.665000000000001</v>
      </c>
      <c r="L863">
        <v>1.5</v>
      </c>
      <c r="M863" s="6">
        <v>1.5</v>
      </c>
      <c r="O863">
        <v>12.798</v>
      </c>
      <c r="P863" s="6">
        <f t="shared" si="43"/>
        <v>12.798</v>
      </c>
    </row>
    <row r="864" spans="1:21" x14ac:dyDescent="0.25">
      <c r="A864" t="s">
        <v>2354</v>
      </c>
      <c r="B864" t="s">
        <v>32</v>
      </c>
      <c r="C864" t="s">
        <v>2355</v>
      </c>
      <c r="D864" t="s">
        <v>1189</v>
      </c>
      <c r="F864">
        <v>5.3</v>
      </c>
      <c r="H864" s="6">
        <f t="shared" si="46"/>
        <v>5.3</v>
      </c>
      <c r="I864" s="31" t="e">
        <f>VLOOKUP(A864,'Synthèse des ventes 2022'!$A$1:$C$535,3,FALSE)</f>
        <v>#N/A</v>
      </c>
      <c r="J864">
        <v>7.95</v>
      </c>
      <c r="K864" s="6">
        <f t="shared" si="47"/>
        <v>7.9499999999999993</v>
      </c>
      <c r="L864">
        <v>1.5</v>
      </c>
      <c r="M864" s="6">
        <v>1.5</v>
      </c>
      <c r="O864">
        <v>9.5399999999999991</v>
      </c>
      <c r="P864" s="6">
        <f t="shared" si="43"/>
        <v>9.5399999999999991</v>
      </c>
    </row>
    <row r="865" spans="1:18" x14ac:dyDescent="0.25">
      <c r="A865" t="s">
        <v>2356</v>
      </c>
      <c r="B865" t="s">
        <v>32</v>
      </c>
      <c r="C865" t="s">
        <v>2357</v>
      </c>
      <c r="D865" t="s">
        <v>1189</v>
      </c>
      <c r="F865">
        <v>3.74</v>
      </c>
      <c r="H865" s="6">
        <f t="shared" si="46"/>
        <v>3.74</v>
      </c>
      <c r="I865" s="31" t="e">
        <f>VLOOKUP(A865,'Synthèse des ventes 2022'!$A$1:$C$535,3,FALSE)</f>
        <v>#N/A</v>
      </c>
      <c r="J865">
        <v>5.61</v>
      </c>
      <c r="K865" s="6">
        <f t="shared" si="47"/>
        <v>5.61</v>
      </c>
      <c r="L865">
        <v>1.5</v>
      </c>
      <c r="M865" s="6">
        <v>1.5</v>
      </c>
      <c r="O865">
        <v>6.7320000000000002</v>
      </c>
      <c r="P865" s="6">
        <f t="shared" si="43"/>
        <v>6.7320000000000002</v>
      </c>
    </row>
    <row r="866" spans="1:18" x14ac:dyDescent="0.25">
      <c r="A866" t="s">
        <v>894</v>
      </c>
      <c r="B866" t="s">
        <v>32</v>
      </c>
      <c r="C866" t="s">
        <v>895</v>
      </c>
      <c r="D866" t="s">
        <v>896</v>
      </c>
      <c r="F866">
        <v>4.5</v>
      </c>
      <c r="H866" s="6">
        <f t="shared" si="46"/>
        <v>4.5</v>
      </c>
      <c r="I866" s="31" t="e">
        <f>VLOOKUP(A866,'Synthèse des ventes 2022'!$A$1:$C$535,3,FALSE)</f>
        <v>#N/A</v>
      </c>
      <c r="J866">
        <v>15.75</v>
      </c>
      <c r="K866" s="6">
        <f t="shared" si="47"/>
        <v>15.75</v>
      </c>
      <c r="L866">
        <v>3.5</v>
      </c>
      <c r="M866" s="6">
        <v>3.5</v>
      </c>
      <c r="O866">
        <v>18.899999999999999</v>
      </c>
      <c r="P866" s="6">
        <f t="shared" si="43"/>
        <v>18.899999999999999</v>
      </c>
    </row>
    <row r="867" spans="1:18" x14ac:dyDescent="0.25">
      <c r="A867" t="s">
        <v>2514</v>
      </c>
      <c r="B867" t="s">
        <v>20</v>
      </c>
      <c r="C867" t="s">
        <v>2515</v>
      </c>
      <c r="D867" t="s">
        <v>2516</v>
      </c>
      <c r="F867">
        <v>10.34</v>
      </c>
      <c r="H867" s="6">
        <f t="shared" si="46"/>
        <v>10.34</v>
      </c>
      <c r="I867" s="31">
        <f>VLOOKUP(A867,'Synthèse des ventes 2022'!$A$1:$C$535,3,FALSE)</f>
        <v>10</v>
      </c>
      <c r="J867">
        <v>13.44</v>
      </c>
      <c r="K867" s="6">
        <f t="shared" si="47"/>
        <v>13.442</v>
      </c>
      <c r="L867">
        <v>1.2998065999999999</v>
      </c>
      <c r="M867" s="6">
        <v>1.3</v>
      </c>
      <c r="O867">
        <v>16.128</v>
      </c>
      <c r="P867" s="6">
        <f t="shared" si="43"/>
        <v>16.130399999999998</v>
      </c>
    </row>
    <row r="868" spans="1:18" x14ac:dyDescent="0.25">
      <c r="A868" t="s">
        <v>2517</v>
      </c>
      <c r="B868" t="s">
        <v>20</v>
      </c>
      <c r="C868" t="s">
        <v>2518</v>
      </c>
      <c r="D868" t="s">
        <v>2516</v>
      </c>
      <c r="F868">
        <v>10.34</v>
      </c>
      <c r="H868" s="6">
        <f t="shared" si="46"/>
        <v>10.34</v>
      </c>
      <c r="I868" s="31">
        <f>VLOOKUP(A868,'Synthèse des ventes 2022'!$A$1:$C$535,3,FALSE)</f>
        <v>8</v>
      </c>
      <c r="J868">
        <v>13.44</v>
      </c>
      <c r="K868" s="6">
        <f t="shared" si="47"/>
        <v>13.442</v>
      </c>
      <c r="L868">
        <v>1.2998065999999999</v>
      </c>
      <c r="M868" s="6">
        <v>1.3</v>
      </c>
      <c r="O868">
        <v>16.128</v>
      </c>
      <c r="P868" s="6">
        <f t="shared" si="43"/>
        <v>16.130399999999998</v>
      </c>
    </row>
    <row r="869" spans="1:18" x14ac:dyDescent="0.25">
      <c r="A869" t="s">
        <v>2519</v>
      </c>
      <c r="B869" t="s">
        <v>20</v>
      </c>
      <c r="C869" t="s">
        <v>2520</v>
      </c>
      <c r="D869" t="s">
        <v>2516</v>
      </c>
      <c r="F869">
        <v>10.34</v>
      </c>
      <c r="H869" s="6">
        <f t="shared" si="46"/>
        <v>10.34</v>
      </c>
      <c r="I869" s="31">
        <f>VLOOKUP(A869,'Synthèse des ventes 2022'!$A$1:$C$535,3,FALSE)</f>
        <v>7</v>
      </c>
      <c r="J869">
        <v>13.44</v>
      </c>
      <c r="K869" s="6">
        <f t="shared" si="47"/>
        <v>13.442</v>
      </c>
      <c r="L869">
        <v>1.2998065999999999</v>
      </c>
      <c r="M869" s="6">
        <v>1.3</v>
      </c>
      <c r="O869">
        <v>16.128</v>
      </c>
      <c r="P869" s="6">
        <f t="shared" si="43"/>
        <v>16.130399999999998</v>
      </c>
    </row>
    <row r="870" spans="1:18" x14ac:dyDescent="0.25">
      <c r="A870" t="s">
        <v>547</v>
      </c>
      <c r="B870" t="s">
        <v>43</v>
      </c>
      <c r="C870" t="s">
        <v>548</v>
      </c>
      <c r="D870" t="s">
        <v>549</v>
      </c>
      <c r="F870">
        <v>14.96</v>
      </c>
      <c r="I870" s="31" t="e">
        <f>VLOOKUP(A870,'Synthèse des ventes 2022'!$A$1:$C$535,3,FALSE)</f>
        <v>#N/A</v>
      </c>
      <c r="J870">
        <v>23.69</v>
      </c>
      <c r="K870" s="6" t="str">
        <f>IF(H870="","",H870*L870)</f>
        <v/>
      </c>
      <c r="L870">
        <v>1.5835561</v>
      </c>
      <c r="N870">
        <v>1</v>
      </c>
      <c r="O870">
        <v>28.43</v>
      </c>
      <c r="P870" s="6" t="str">
        <f t="shared" si="43"/>
        <v/>
      </c>
      <c r="Q870">
        <v>1</v>
      </c>
      <c r="R870">
        <v>1</v>
      </c>
    </row>
    <row r="871" spans="1:18" x14ac:dyDescent="0.25">
      <c r="A871" t="s">
        <v>550</v>
      </c>
      <c r="B871" t="s">
        <v>43</v>
      </c>
      <c r="C871" t="s">
        <v>551</v>
      </c>
      <c r="D871" t="s">
        <v>549</v>
      </c>
      <c r="F871">
        <v>12.74</v>
      </c>
      <c r="I871" s="31" t="e">
        <f>VLOOKUP(A871,'Synthèse des ventes 2022'!$A$1:$C$535,3,FALSE)</f>
        <v>#N/A</v>
      </c>
      <c r="J871">
        <v>20.170000000000002</v>
      </c>
      <c r="K871" s="6" t="str">
        <f>IF(H871="","",H871*L871)</f>
        <v/>
      </c>
      <c r="L871">
        <v>1.5832025000000001</v>
      </c>
      <c r="N871">
        <v>1</v>
      </c>
      <c r="O871">
        <v>24.2</v>
      </c>
      <c r="P871" s="6" t="str">
        <f t="shared" si="43"/>
        <v/>
      </c>
      <c r="Q871">
        <v>1</v>
      </c>
      <c r="R871">
        <v>1</v>
      </c>
    </row>
    <row r="872" spans="1:18" x14ac:dyDescent="0.25">
      <c r="A872" t="s">
        <v>578</v>
      </c>
      <c r="B872" t="s">
        <v>32</v>
      </c>
      <c r="C872" t="s">
        <v>579</v>
      </c>
      <c r="D872" t="s">
        <v>549</v>
      </c>
      <c r="F872">
        <v>13.05</v>
      </c>
      <c r="H872" s="6">
        <f t="shared" ref="H872:H877" si="48">F872</f>
        <v>13.05</v>
      </c>
      <c r="I872" s="31" t="e">
        <f>VLOOKUP(A872,'Synthèse des ventes 2022'!$A$1:$C$535,3,FALSE)</f>
        <v>#N/A</v>
      </c>
      <c r="J872">
        <v>19.579999999999998</v>
      </c>
      <c r="K872" s="6">
        <f t="shared" ref="K872:K877" si="49">H872*M872</f>
        <v>19.575000000000003</v>
      </c>
      <c r="L872">
        <v>1.5003831000000001</v>
      </c>
      <c r="M872" s="6">
        <v>1.5</v>
      </c>
      <c r="O872">
        <v>23.5</v>
      </c>
      <c r="P872" s="6">
        <f t="shared" si="43"/>
        <v>23.490000000000002</v>
      </c>
    </row>
    <row r="873" spans="1:18" x14ac:dyDescent="0.25">
      <c r="A873" t="s">
        <v>580</v>
      </c>
      <c r="B873" t="s">
        <v>32</v>
      </c>
      <c r="C873" t="s">
        <v>581</v>
      </c>
      <c r="D873" t="s">
        <v>549</v>
      </c>
      <c r="F873">
        <v>18.670000000000002</v>
      </c>
      <c r="H873" s="6">
        <f t="shared" si="48"/>
        <v>18.670000000000002</v>
      </c>
      <c r="I873" s="31" t="e">
        <f>VLOOKUP(A873,'Synthèse des ventes 2022'!$A$1:$C$535,3,FALSE)</f>
        <v>#N/A</v>
      </c>
      <c r="J873">
        <v>26.6</v>
      </c>
      <c r="K873" s="6">
        <f t="shared" si="49"/>
        <v>26.511400000000002</v>
      </c>
      <c r="L873">
        <v>1.4247456000000001</v>
      </c>
      <c r="M873" s="6">
        <v>1.42</v>
      </c>
      <c r="O873">
        <v>31.92</v>
      </c>
      <c r="P873" s="6">
        <f t="shared" si="43"/>
        <v>31.813680000000002</v>
      </c>
    </row>
    <row r="874" spans="1:18" x14ac:dyDescent="0.25">
      <c r="A874" t="s">
        <v>1092</v>
      </c>
      <c r="B874" t="s">
        <v>32</v>
      </c>
      <c r="C874" t="s">
        <v>1093</v>
      </c>
      <c r="D874" t="s">
        <v>549</v>
      </c>
      <c r="F874">
        <v>12.36</v>
      </c>
      <c r="H874" s="6">
        <f t="shared" si="48"/>
        <v>12.36</v>
      </c>
      <c r="I874" s="31" t="e">
        <f>VLOOKUP(A874,'Synthèse des ventes 2022'!$A$1:$C$535,3,FALSE)</f>
        <v>#N/A</v>
      </c>
      <c r="J874">
        <v>21.28</v>
      </c>
      <c r="K874" s="6">
        <f t="shared" si="49"/>
        <v>21.63</v>
      </c>
      <c r="L874">
        <v>1.7216828</v>
      </c>
      <c r="M874" s="6">
        <v>1.75</v>
      </c>
      <c r="O874">
        <v>25.54</v>
      </c>
      <c r="P874" s="6">
        <f t="shared" si="43"/>
        <v>25.956</v>
      </c>
    </row>
    <row r="875" spans="1:18" x14ac:dyDescent="0.25">
      <c r="A875" t="s">
        <v>1094</v>
      </c>
      <c r="B875" t="s">
        <v>32</v>
      </c>
      <c r="C875" t="s">
        <v>1095</v>
      </c>
      <c r="D875" t="s">
        <v>549</v>
      </c>
      <c r="F875">
        <v>2.88</v>
      </c>
      <c r="H875" s="6">
        <f t="shared" si="48"/>
        <v>2.88</v>
      </c>
      <c r="I875" s="31" t="e">
        <f>VLOOKUP(A875,'Synthèse des ventes 2022'!$A$1:$C$535,3,FALSE)</f>
        <v>#N/A</v>
      </c>
      <c r="J875">
        <v>4.49</v>
      </c>
      <c r="K875" s="6">
        <f t="shared" si="49"/>
        <v>4.4639999999999995</v>
      </c>
      <c r="L875">
        <v>1.5590278</v>
      </c>
      <c r="M875" s="6">
        <v>1.55</v>
      </c>
      <c r="O875">
        <v>5.39</v>
      </c>
      <c r="P875" s="6">
        <f t="shared" si="43"/>
        <v>5.3567999999999989</v>
      </c>
    </row>
    <row r="876" spans="1:18" x14ac:dyDescent="0.25">
      <c r="A876" t="s">
        <v>1562</v>
      </c>
      <c r="B876" t="s">
        <v>32</v>
      </c>
      <c r="C876" t="s">
        <v>1563</v>
      </c>
      <c r="D876" t="s">
        <v>549</v>
      </c>
      <c r="F876">
        <v>19.18</v>
      </c>
      <c r="H876" s="6">
        <f t="shared" si="48"/>
        <v>19.18</v>
      </c>
      <c r="I876" s="31" t="e">
        <f>VLOOKUP(A876,'Synthèse des ventes 2022'!$A$1:$C$535,3,FALSE)</f>
        <v>#N/A</v>
      </c>
      <c r="J876">
        <v>28.77</v>
      </c>
      <c r="K876" s="6">
        <f t="shared" si="49"/>
        <v>28.77</v>
      </c>
      <c r="L876">
        <v>1.5</v>
      </c>
      <c r="M876" s="6">
        <v>1.5</v>
      </c>
      <c r="O876">
        <v>34.520000000000003</v>
      </c>
      <c r="P876" s="6">
        <f t="shared" si="43"/>
        <v>34.524000000000001</v>
      </c>
    </row>
    <row r="877" spans="1:18" x14ac:dyDescent="0.25">
      <c r="A877" t="s">
        <v>1715</v>
      </c>
      <c r="B877" t="s">
        <v>32</v>
      </c>
      <c r="C877" t="s">
        <v>1716</v>
      </c>
      <c r="D877" t="s">
        <v>549</v>
      </c>
      <c r="F877">
        <v>4.2309999999999999</v>
      </c>
      <c r="H877" s="6">
        <f t="shared" si="48"/>
        <v>4.2309999999999999</v>
      </c>
      <c r="I877" s="31" t="e">
        <f>VLOOKUP(A877,'Synthèse des ventes 2022'!$A$1:$C$535,3,FALSE)</f>
        <v>#N/A</v>
      </c>
      <c r="J877">
        <v>6.14</v>
      </c>
      <c r="K877" s="6">
        <f t="shared" si="49"/>
        <v>6.1349499999999999</v>
      </c>
      <c r="L877">
        <v>1.4511936000000001</v>
      </c>
      <c r="M877" s="6">
        <v>1.45</v>
      </c>
      <c r="O877">
        <v>7.3680000000000003</v>
      </c>
      <c r="P877" s="6">
        <f t="shared" si="43"/>
        <v>7.3619399999999997</v>
      </c>
    </row>
    <row r="878" spans="1:18" x14ac:dyDescent="0.25">
      <c r="A878" s="3" t="s">
        <v>425</v>
      </c>
      <c r="B878" s="3" t="s">
        <v>32</v>
      </c>
      <c r="C878" s="3" t="s">
        <v>426</v>
      </c>
      <c r="D878" s="3" t="s">
        <v>427</v>
      </c>
      <c r="E878" s="3">
        <v>1</v>
      </c>
      <c r="F878" s="3">
        <v>54.1</v>
      </c>
      <c r="G878" s="10"/>
      <c r="H878" s="7">
        <v>52.4</v>
      </c>
      <c r="I878" s="32">
        <f>VLOOKUP(A878,'Synthèse des ventes 2022'!$A$1:$C$535,3,FALSE)</f>
        <v>57</v>
      </c>
      <c r="J878" s="3">
        <v>84.6</v>
      </c>
      <c r="K878" s="7">
        <f>H878*M878</f>
        <v>78.599999999999994</v>
      </c>
      <c r="L878" s="3">
        <v>1.5637707999999999</v>
      </c>
      <c r="M878" s="7">
        <v>1.5</v>
      </c>
      <c r="N878" s="3"/>
      <c r="O878" s="3">
        <v>101.52</v>
      </c>
      <c r="P878" s="7">
        <f t="shared" si="43"/>
        <v>94.32</v>
      </c>
    </row>
    <row r="879" spans="1:18" x14ac:dyDescent="0.25">
      <c r="A879" s="3" t="s">
        <v>492</v>
      </c>
      <c r="B879" s="3" t="s">
        <v>32</v>
      </c>
      <c r="C879" s="3" t="s">
        <v>493</v>
      </c>
      <c r="D879" s="3" t="s">
        <v>427</v>
      </c>
      <c r="E879" s="3">
        <v>1</v>
      </c>
      <c r="F879" s="3">
        <v>42.4</v>
      </c>
      <c r="G879" s="10"/>
      <c r="H879" s="7">
        <v>42.4</v>
      </c>
      <c r="I879" s="32">
        <f>VLOOKUP(A879,'Synthèse des ventes 2022'!$A$1:$C$535,3,FALSE)</f>
        <v>43</v>
      </c>
      <c r="J879" s="3">
        <v>63.6</v>
      </c>
      <c r="K879" s="7">
        <f>+H879*M879</f>
        <v>63.599999999999994</v>
      </c>
      <c r="L879" s="3">
        <v>1.5</v>
      </c>
      <c r="M879" s="7">
        <v>1.5</v>
      </c>
      <c r="N879" s="3"/>
      <c r="O879" s="3">
        <v>76.319999999999993</v>
      </c>
      <c r="P879" s="7">
        <f t="shared" si="43"/>
        <v>76.319999999999993</v>
      </c>
    </row>
    <row r="880" spans="1:18" x14ac:dyDescent="0.25">
      <c r="A880" s="3" t="s">
        <v>498</v>
      </c>
      <c r="B880" s="3" t="s">
        <v>32</v>
      </c>
      <c r="C880" s="3" t="s">
        <v>499</v>
      </c>
      <c r="D880" s="3" t="s">
        <v>427</v>
      </c>
      <c r="E880" s="3">
        <v>1</v>
      </c>
      <c r="F880" s="3">
        <v>31.3</v>
      </c>
      <c r="G880" s="10"/>
      <c r="H880" s="7">
        <v>30.4</v>
      </c>
      <c r="I880" s="32">
        <f>VLOOKUP(A880,'Synthèse des ventes 2022'!$A$1:$C$535,3,FALSE)</f>
        <v>219</v>
      </c>
      <c r="J880" s="3">
        <v>48.9</v>
      </c>
      <c r="K880" s="7">
        <f>H880*M880</f>
        <v>45.599999999999994</v>
      </c>
      <c r="L880" s="3">
        <v>1.5623003</v>
      </c>
      <c r="M880" s="7">
        <v>1.5</v>
      </c>
      <c r="N880" s="3"/>
      <c r="O880" s="3">
        <v>58.68</v>
      </c>
      <c r="P880" s="7">
        <f t="shared" si="43"/>
        <v>54.719999999999992</v>
      </c>
    </row>
    <row r="881" spans="1:19" x14ac:dyDescent="0.25">
      <c r="A881" s="3" t="s">
        <v>500</v>
      </c>
      <c r="B881" s="3" t="s">
        <v>32</v>
      </c>
      <c r="C881" s="3" t="s">
        <v>501</v>
      </c>
      <c r="D881" s="3" t="s">
        <v>427</v>
      </c>
      <c r="E881" s="3">
        <v>1</v>
      </c>
      <c r="F881" s="3">
        <v>38.4</v>
      </c>
      <c r="G881" s="10"/>
      <c r="H881" s="7">
        <v>37.4</v>
      </c>
      <c r="I881" s="32">
        <f>VLOOKUP(A881,'Synthèse des ventes 2022'!$A$1:$C$535,3,FALSE)</f>
        <v>219</v>
      </c>
      <c r="J881" s="3">
        <v>60</v>
      </c>
      <c r="K881" s="7">
        <f>H881*M881</f>
        <v>56.099999999999994</v>
      </c>
      <c r="L881" s="3">
        <v>1.5625</v>
      </c>
      <c r="M881" s="7">
        <v>1.5</v>
      </c>
      <c r="N881" s="3"/>
      <c r="O881" s="3">
        <v>72</v>
      </c>
      <c r="P881" s="7">
        <f t="shared" si="43"/>
        <v>67.319999999999993</v>
      </c>
    </row>
    <row r="882" spans="1:19" x14ac:dyDescent="0.25">
      <c r="A882" s="3" t="s">
        <v>1965</v>
      </c>
      <c r="B882" s="3" t="s">
        <v>32</v>
      </c>
      <c r="C882" s="3" t="s">
        <v>1966</v>
      </c>
      <c r="D882" s="3" t="s">
        <v>427</v>
      </c>
      <c r="E882" s="3">
        <v>1</v>
      </c>
      <c r="F882" s="3">
        <v>51.8</v>
      </c>
      <c r="G882" s="10"/>
      <c r="H882" s="7">
        <v>51.7</v>
      </c>
      <c r="I882" s="32" t="e">
        <f>VLOOKUP(A882,'Synthèse des ventes 2022'!$A$1:$C$535,3,FALSE)</f>
        <v>#N/A</v>
      </c>
      <c r="J882" s="3">
        <v>97.48</v>
      </c>
      <c r="K882" s="7">
        <f>H882*M882</f>
        <v>77.550000000000011</v>
      </c>
      <c r="L882" s="3">
        <v>1.8818533</v>
      </c>
      <c r="M882" s="7">
        <v>1.5</v>
      </c>
      <c r="N882" s="3"/>
      <c r="O882" s="3">
        <v>116.976</v>
      </c>
      <c r="P882" s="7">
        <f t="shared" si="43"/>
        <v>93.060000000000016</v>
      </c>
    </row>
    <row r="883" spans="1:19" x14ac:dyDescent="0.25">
      <c r="A883" t="s">
        <v>109</v>
      </c>
      <c r="B883" t="s">
        <v>20</v>
      </c>
      <c r="C883" t="s">
        <v>110</v>
      </c>
      <c r="D883" t="s">
        <v>111</v>
      </c>
      <c r="E883" t="s">
        <v>36</v>
      </c>
      <c r="F883">
        <v>6.35</v>
      </c>
      <c r="H883" s="6">
        <f>F883</f>
        <v>6.35</v>
      </c>
      <c r="I883" s="31">
        <f>VLOOKUP(A883,'Synthèse des ventes 2022'!$A$1:$C$535,3,FALSE)</f>
        <v>13</v>
      </c>
      <c r="J883">
        <v>10.16</v>
      </c>
      <c r="K883" s="6">
        <f>H883*M883</f>
        <v>10.16</v>
      </c>
      <c r="L883">
        <v>1.6</v>
      </c>
      <c r="M883" s="6">
        <v>1.6</v>
      </c>
      <c r="O883">
        <v>12.19</v>
      </c>
      <c r="P883" s="6">
        <f t="shared" si="43"/>
        <v>12.192</v>
      </c>
    </row>
    <row r="884" spans="1:19" x14ac:dyDescent="0.25">
      <c r="A884" t="s">
        <v>122</v>
      </c>
      <c r="B884" t="s">
        <v>20</v>
      </c>
      <c r="C884" t="s">
        <v>123</v>
      </c>
      <c r="D884" t="s">
        <v>111</v>
      </c>
      <c r="E884" t="s">
        <v>36</v>
      </c>
      <c r="F884">
        <v>6.35</v>
      </c>
      <c r="H884" s="6">
        <f>F884</f>
        <v>6.35</v>
      </c>
      <c r="I884" s="31">
        <f>VLOOKUP(A884,'Synthèse des ventes 2022'!$A$1:$C$535,3,FALSE)</f>
        <v>2</v>
      </c>
      <c r="J884">
        <v>10.16</v>
      </c>
      <c r="K884" s="6">
        <f>H884*M884</f>
        <v>10.16</v>
      </c>
      <c r="L884">
        <v>1.6</v>
      </c>
      <c r="M884" s="6">
        <v>1.6</v>
      </c>
      <c r="O884">
        <v>12.19</v>
      </c>
      <c r="P884" s="6">
        <f t="shared" si="43"/>
        <v>12.192</v>
      </c>
    </row>
    <row r="885" spans="1:19" x14ac:dyDescent="0.25">
      <c r="A885" t="s">
        <v>802</v>
      </c>
      <c r="B885" t="s">
        <v>43</v>
      </c>
      <c r="C885" t="s">
        <v>803</v>
      </c>
      <c r="D885" t="s">
        <v>111</v>
      </c>
      <c r="F885">
        <v>6.61</v>
      </c>
      <c r="H885" s="6">
        <f>F885</f>
        <v>6.61</v>
      </c>
      <c r="I885" s="31">
        <f>VLOOKUP(A885,'Synthèse des ventes 2022'!$A$1:$C$535,3,FALSE)</f>
        <v>86</v>
      </c>
      <c r="J885">
        <v>8.7899999999999991</v>
      </c>
      <c r="K885" s="6">
        <f>M885*H885</f>
        <v>8.7913000000000014</v>
      </c>
      <c r="L885">
        <v>1.3298033</v>
      </c>
      <c r="M885" s="6">
        <v>1.33</v>
      </c>
      <c r="O885">
        <v>10.55</v>
      </c>
      <c r="P885" s="6">
        <f t="shared" si="43"/>
        <v>10.549560000000001</v>
      </c>
    </row>
    <row r="886" spans="1:19" x14ac:dyDescent="0.25">
      <c r="A886" t="s">
        <v>841</v>
      </c>
      <c r="B886" t="s">
        <v>20</v>
      </c>
      <c r="C886" t="s">
        <v>842</v>
      </c>
      <c r="D886" t="s">
        <v>111</v>
      </c>
      <c r="E886" t="s">
        <v>36</v>
      </c>
      <c r="F886">
        <v>18.7</v>
      </c>
      <c r="H886" s="6">
        <f>F886</f>
        <v>18.7</v>
      </c>
      <c r="I886" s="31">
        <f>VLOOKUP(A886,'Synthèse des ventes 2022'!$A$1:$C$535,3,FALSE)</f>
        <v>10</v>
      </c>
      <c r="J886">
        <v>24.87</v>
      </c>
      <c r="K886" s="6">
        <f t="shared" ref="K886:K894" si="50">H886*M886</f>
        <v>24.870999999999999</v>
      </c>
      <c r="L886">
        <v>1.3299464999999999</v>
      </c>
      <c r="M886" s="6">
        <v>1.33</v>
      </c>
      <c r="O886">
        <v>29.84</v>
      </c>
      <c r="P886" s="6">
        <f t="shared" si="43"/>
        <v>29.845199999999998</v>
      </c>
    </row>
    <row r="887" spans="1:19" x14ac:dyDescent="0.25">
      <c r="A887" t="s">
        <v>879</v>
      </c>
      <c r="B887" t="s">
        <v>43</v>
      </c>
      <c r="C887" t="s">
        <v>880</v>
      </c>
      <c r="D887" t="s">
        <v>111</v>
      </c>
      <c r="F887">
        <v>3.9</v>
      </c>
      <c r="H887" s="6">
        <v>3.9</v>
      </c>
      <c r="I887" s="31" t="e">
        <f>VLOOKUP(A887,'Synthèse des ventes 2022'!$A$1:$C$535,3,FALSE)</f>
        <v>#N/A</v>
      </c>
      <c r="J887">
        <v>4.88</v>
      </c>
      <c r="K887" s="6">
        <f t="shared" si="50"/>
        <v>4.875</v>
      </c>
      <c r="L887">
        <v>1.2512821000000001</v>
      </c>
      <c r="M887" s="6">
        <v>1.25</v>
      </c>
      <c r="O887">
        <v>5.86</v>
      </c>
      <c r="P887" s="6">
        <f t="shared" si="43"/>
        <v>5.85</v>
      </c>
    </row>
    <row r="888" spans="1:19" x14ac:dyDescent="0.25">
      <c r="A888" t="s">
        <v>1132</v>
      </c>
      <c r="B888" t="s">
        <v>20</v>
      </c>
      <c r="C888" t="s">
        <v>1133</v>
      </c>
      <c r="D888" t="s">
        <v>111</v>
      </c>
      <c r="E888" t="s">
        <v>36</v>
      </c>
      <c r="F888">
        <v>6.35</v>
      </c>
      <c r="H888" s="6">
        <f>F888</f>
        <v>6.35</v>
      </c>
      <c r="I888" s="31">
        <f>VLOOKUP(A888,'Synthèse des ventes 2022'!$A$1:$C$535,3,FALSE)</f>
        <v>11</v>
      </c>
      <c r="J888">
        <v>10.16</v>
      </c>
      <c r="K888" s="6">
        <f t="shared" si="50"/>
        <v>10.16</v>
      </c>
      <c r="L888">
        <v>1.6</v>
      </c>
      <c r="M888" s="6">
        <v>1.6</v>
      </c>
      <c r="O888">
        <v>12.19</v>
      </c>
      <c r="P888" s="6">
        <f t="shared" si="43"/>
        <v>12.192</v>
      </c>
    </row>
    <row r="889" spans="1:19" x14ac:dyDescent="0.25">
      <c r="A889" t="s">
        <v>1364</v>
      </c>
      <c r="B889" t="s">
        <v>20</v>
      </c>
      <c r="C889" t="s">
        <v>1365</v>
      </c>
      <c r="D889" t="s">
        <v>111</v>
      </c>
      <c r="E889" t="s">
        <v>36</v>
      </c>
      <c r="F889">
        <v>8.1999999999999993</v>
      </c>
      <c r="H889" s="6">
        <f>F889</f>
        <v>8.1999999999999993</v>
      </c>
      <c r="I889" s="31">
        <f>VLOOKUP(A889,'Synthèse des ventes 2022'!$A$1:$C$535,3,FALSE)</f>
        <v>78</v>
      </c>
      <c r="J889">
        <v>10.25</v>
      </c>
      <c r="K889" s="6">
        <f t="shared" si="50"/>
        <v>10.25</v>
      </c>
      <c r="L889">
        <v>1.25</v>
      </c>
      <c r="M889" s="6">
        <v>1.25</v>
      </c>
      <c r="O889">
        <v>12.3</v>
      </c>
      <c r="P889" s="6">
        <f t="shared" si="43"/>
        <v>12.299999999999999</v>
      </c>
    </row>
    <row r="890" spans="1:19" x14ac:dyDescent="0.25">
      <c r="A890" t="s">
        <v>1814</v>
      </c>
      <c r="B890" t="s">
        <v>20</v>
      </c>
      <c r="C890" t="s">
        <v>1815</v>
      </c>
      <c r="D890" t="s">
        <v>111</v>
      </c>
      <c r="F890">
        <v>17.63</v>
      </c>
      <c r="H890" s="6">
        <f>F890</f>
        <v>17.63</v>
      </c>
      <c r="I890" s="31">
        <f>VLOOKUP(A890,'Synthèse des ventes 2022'!$A$1:$C$535,3,FALSE)</f>
        <v>45</v>
      </c>
      <c r="J890">
        <v>22.91</v>
      </c>
      <c r="K890" s="6">
        <f t="shared" si="50"/>
        <v>22.919</v>
      </c>
      <c r="L890">
        <v>1.2994895</v>
      </c>
      <c r="M890" s="6">
        <v>1.3</v>
      </c>
      <c r="O890">
        <v>27.492000000000001</v>
      </c>
      <c r="P890" s="6">
        <f t="shared" si="43"/>
        <v>27.502800000000001</v>
      </c>
    </row>
    <row r="891" spans="1:19" x14ac:dyDescent="0.25">
      <c r="A891" t="s">
        <v>2226</v>
      </c>
      <c r="B891" t="s">
        <v>32</v>
      </c>
      <c r="C891" t="s">
        <v>2227</v>
      </c>
      <c r="D891" t="s">
        <v>2228</v>
      </c>
      <c r="F891">
        <v>313.39999999999998</v>
      </c>
      <c r="G891" s="16"/>
      <c r="H891" s="6">
        <f>F891</f>
        <v>313.39999999999998</v>
      </c>
      <c r="I891" s="31" t="e">
        <f>VLOOKUP(A891,'Synthèse des ventes 2022'!$A$1:$C$535,3,FALSE)</f>
        <v>#N/A</v>
      </c>
      <c r="J891">
        <v>470.1</v>
      </c>
      <c r="K891" s="6">
        <f t="shared" si="50"/>
        <v>470.09999999999997</v>
      </c>
      <c r="L891">
        <v>1.5</v>
      </c>
      <c r="M891" s="6">
        <v>1.5</v>
      </c>
      <c r="O891">
        <v>564.12</v>
      </c>
      <c r="P891" s="6">
        <f t="shared" si="43"/>
        <v>564.11999999999989</v>
      </c>
    </row>
    <row r="892" spans="1:19" x14ac:dyDescent="0.25">
      <c r="A892" s="3" t="s">
        <v>73</v>
      </c>
      <c r="B892" s="3" t="s">
        <v>20</v>
      </c>
      <c r="C892" s="3" t="s">
        <v>74</v>
      </c>
      <c r="D892" s="3" t="s">
        <v>75</v>
      </c>
      <c r="E892" s="3">
        <v>1</v>
      </c>
      <c r="F892" s="3">
        <v>4.9000000000000004</v>
      </c>
      <c r="G892" s="10"/>
      <c r="H892" s="7">
        <v>5.09</v>
      </c>
      <c r="I892" s="32" t="e">
        <f>VLOOKUP(A892,'Synthèse des ventes 2022'!$A$1:$C$535,3,FALSE)</f>
        <v>#N/A</v>
      </c>
      <c r="J892" s="3">
        <v>6.52</v>
      </c>
      <c r="K892" s="15">
        <f t="shared" si="50"/>
        <v>6.7697000000000003</v>
      </c>
      <c r="L892" s="3">
        <v>1.3306122</v>
      </c>
      <c r="M892" s="7">
        <v>1.33</v>
      </c>
      <c r="N892" s="3"/>
      <c r="O892" s="3">
        <v>7.82</v>
      </c>
      <c r="P892" s="7">
        <f t="shared" si="43"/>
        <v>8.12364</v>
      </c>
    </row>
    <row r="893" spans="1:19" x14ac:dyDescent="0.25">
      <c r="A893" s="3" t="s">
        <v>80</v>
      </c>
      <c r="B893" s="3" t="s">
        <v>20</v>
      </c>
      <c r="C893" s="3" t="s">
        <v>81</v>
      </c>
      <c r="D893" s="3" t="s">
        <v>75</v>
      </c>
      <c r="E893" s="3">
        <v>1</v>
      </c>
      <c r="F893" s="3">
        <v>2.95</v>
      </c>
      <c r="G893" s="10"/>
      <c r="H893" s="7">
        <v>3.06</v>
      </c>
      <c r="I893" s="32">
        <f>VLOOKUP(A893,'Synthèse des ventes 2022'!$A$1:$C$535,3,FALSE)</f>
        <v>7</v>
      </c>
      <c r="J893" s="3">
        <v>8.85</v>
      </c>
      <c r="K893" s="15">
        <f t="shared" si="50"/>
        <v>9.18</v>
      </c>
      <c r="L893" s="3">
        <v>3</v>
      </c>
      <c r="M893" s="7">
        <v>3</v>
      </c>
      <c r="N893" s="3"/>
      <c r="O893" s="3">
        <v>10.62</v>
      </c>
      <c r="P893" s="7">
        <f t="shared" si="43"/>
        <v>11.016</v>
      </c>
    </row>
    <row r="894" spans="1:19" x14ac:dyDescent="0.25">
      <c r="A894" s="3" t="s">
        <v>88</v>
      </c>
      <c r="B894" s="3" t="s">
        <v>20</v>
      </c>
      <c r="C894" s="3" t="s">
        <v>89</v>
      </c>
      <c r="D894" s="3" t="s">
        <v>75</v>
      </c>
      <c r="E894" s="3"/>
      <c r="F894" s="3">
        <v>3.17</v>
      </c>
      <c r="G894" s="10"/>
      <c r="H894" s="7">
        <v>2.98</v>
      </c>
      <c r="I894" s="32">
        <f>VLOOKUP(A894,'Synthèse des ventes 2022'!$A$1:$C$535,3,FALSE)</f>
        <v>298</v>
      </c>
      <c r="J894" s="3">
        <v>6.34</v>
      </c>
      <c r="K894" s="15">
        <f t="shared" si="50"/>
        <v>5.96</v>
      </c>
      <c r="L894" s="3">
        <v>2</v>
      </c>
      <c r="M894" s="7">
        <v>2</v>
      </c>
      <c r="N894" s="3"/>
      <c r="O894" s="3">
        <v>7.61</v>
      </c>
      <c r="P894" s="7">
        <f t="shared" si="43"/>
        <v>7.1520000000000001</v>
      </c>
      <c r="S894">
        <v>1</v>
      </c>
    </row>
    <row r="895" spans="1:19" x14ac:dyDescent="0.25">
      <c r="A895" s="3" t="s">
        <v>294</v>
      </c>
      <c r="B895" s="3" t="s">
        <v>43</v>
      </c>
      <c r="C895" s="3" t="s">
        <v>295</v>
      </c>
      <c r="D895" s="3" t="s">
        <v>75</v>
      </c>
      <c r="E895" s="3"/>
      <c r="F895" s="3">
        <v>0</v>
      </c>
      <c r="G895" s="10"/>
      <c r="H895" s="7"/>
      <c r="I895" s="32" t="e">
        <f>VLOOKUP(A895,'Synthèse des ventes 2022'!$A$1:$C$535,3,FALSE)</f>
        <v>#N/A</v>
      </c>
      <c r="J895" s="3">
        <v>0</v>
      </c>
      <c r="K895" s="7" t="str">
        <f>IF(H895="","",H895*L895)</f>
        <v/>
      </c>
      <c r="L895" s="3">
        <v>0</v>
      </c>
      <c r="M895" s="7"/>
      <c r="N895" s="3">
        <v>1</v>
      </c>
      <c r="O895" s="3">
        <v>0</v>
      </c>
      <c r="P895" s="7" t="str">
        <f t="shared" si="43"/>
        <v/>
      </c>
    </row>
    <row r="896" spans="1:19" x14ac:dyDescent="0.25">
      <c r="A896" s="3" t="s">
        <v>352</v>
      </c>
      <c r="B896" s="3" t="s">
        <v>20</v>
      </c>
      <c r="C896" s="3" t="s">
        <v>353</v>
      </c>
      <c r="D896" s="3" t="s">
        <v>75</v>
      </c>
      <c r="E896" s="3" t="s">
        <v>36</v>
      </c>
      <c r="F896" s="3">
        <v>58.72</v>
      </c>
      <c r="G896" s="10"/>
      <c r="H896" s="7"/>
      <c r="I896" s="32" t="e">
        <f>VLOOKUP(A896,'Synthèse des ventes 2022'!$A$1:$C$535,3,FALSE)</f>
        <v>#N/A</v>
      </c>
      <c r="J896" s="3">
        <v>88.08</v>
      </c>
      <c r="K896" s="7" t="str">
        <f>IF(H896="","",H896*L896)</f>
        <v/>
      </c>
      <c r="L896" s="3">
        <v>1.5</v>
      </c>
      <c r="M896" s="7"/>
      <c r="N896" s="3"/>
      <c r="O896" s="3">
        <v>105.7</v>
      </c>
      <c r="P896" s="7" t="str">
        <f t="shared" si="43"/>
        <v/>
      </c>
    </row>
    <row r="897" spans="1:16" x14ac:dyDescent="0.25">
      <c r="A897" s="3" t="s">
        <v>556</v>
      </c>
      <c r="B897" s="3" t="s">
        <v>20</v>
      </c>
      <c r="C897" s="3" t="s">
        <v>557</v>
      </c>
      <c r="D897" s="3" t="s">
        <v>75</v>
      </c>
      <c r="E897" s="3" t="s">
        <v>36</v>
      </c>
      <c r="F897" s="3">
        <v>15.14</v>
      </c>
      <c r="G897" s="10"/>
      <c r="H897" s="7">
        <v>15.97</v>
      </c>
      <c r="I897" s="32">
        <f>VLOOKUP(A897,'Synthèse des ventes 2022'!$A$1:$C$535,3,FALSE)</f>
        <v>29</v>
      </c>
      <c r="J897" s="3">
        <v>22.71</v>
      </c>
      <c r="K897" s="7">
        <f>H897*M897</f>
        <v>23.955000000000002</v>
      </c>
      <c r="L897" s="3">
        <v>1.5</v>
      </c>
      <c r="M897" s="7">
        <v>1.5</v>
      </c>
      <c r="N897" s="3"/>
      <c r="O897" s="3">
        <v>27.25</v>
      </c>
      <c r="P897" s="7">
        <f t="shared" si="43"/>
        <v>28.746000000000002</v>
      </c>
    </row>
    <row r="898" spans="1:16" x14ac:dyDescent="0.25">
      <c r="A898" s="3" t="s">
        <v>719</v>
      </c>
      <c r="B898" s="3" t="s">
        <v>20</v>
      </c>
      <c r="C898" s="3" t="s">
        <v>720</v>
      </c>
      <c r="D898" s="3" t="s">
        <v>75</v>
      </c>
      <c r="E898" s="3" t="s">
        <v>36</v>
      </c>
      <c r="F898" s="3">
        <v>9.24</v>
      </c>
      <c r="G898" s="10"/>
      <c r="H898" s="7">
        <v>9.75</v>
      </c>
      <c r="I898" s="32">
        <f>VLOOKUP(A898,'Synthèse des ventes 2022'!$A$1:$C$535,3,FALSE)</f>
        <v>6</v>
      </c>
      <c r="J898" s="3">
        <v>13.86</v>
      </c>
      <c r="K898" s="7">
        <f>H898*M898</f>
        <v>14.625</v>
      </c>
      <c r="L898" s="3">
        <v>1.5</v>
      </c>
      <c r="M898" s="7">
        <v>1.5</v>
      </c>
      <c r="N898" s="3"/>
      <c r="O898" s="3">
        <v>16.63</v>
      </c>
      <c r="P898" s="7">
        <f t="shared" ref="P898:P961" si="51">IF(K898="","",K898*1.2)</f>
        <v>17.55</v>
      </c>
    </row>
    <row r="899" spans="1:16" x14ac:dyDescent="0.25">
      <c r="A899" s="3" t="s">
        <v>950</v>
      </c>
      <c r="B899" s="3" t="s">
        <v>20</v>
      </c>
      <c r="C899" s="3" t="s">
        <v>951</v>
      </c>
      <c r="D899" s="3" t="s">
        <v>75</v>
      </c>
      <c r="E899" s="3"/>
      <c r="F899" s="3">
        <v>3.88</v>
      </c>
      <c r="G899" s="10"/>
      <c r="H899" s="7">
        <v>3.69</v>
      </c>
      <c r="I899" s="32">
        <f>VLOOKUP(A899,'Synthèse des ventes 2022'!$A$1:$C$535,3,FALSE)</f>
        <v>18</v>
      </c>
      <c r="J899" s="3">
        <v>9.6999999999999993</v>
      </c>
      <c r="K899" s="7">
        <f>H899*M899</f>
        <v>9.2249999999999996</v>
      </c>
      <c r="L899" s="3">
        <v>2.5</v>
      </c>
      <c r="M899" s="7">
        <v>2.5</v>
      </c>
      <c r="N899" s="3"/>
      <c r="O899" s="3">
        <v>11.64</v>
      </c>
      <c r="P899" s="7">
        <f t="shared" si="51"/>
        <v>11.069999999999999</v>
      </c>
    </row>
    <row r="900" spans="1:16" x14ac:dyDescent="0.25">
      <c r="A900" s="3" t="s">
        <v>1038</v>
      </c>
      <c r="B900" s="3" t="s">
        <v>20</v>
      </c>
      <c r="C900" s="3" t="s">
        <v>1039</v>
      </c>
      <c r="D900" s="3" t="s">
        <v>75</v>
      </c>
      <c r="E900" s="3" t="s">
        <v>36</v>
      </c>
      <c r="F900" s="3">
        <v>18.43</v>
      </c>
      <c r="G900" s="10"/>
      <c r="H900" s="7">
        <v>17.14</v>
      </c>
      <c r="I900" s="32">
        <f>VLOOKUP(A900,'Synthèse des ventes 2022'!$A$1:$C$535,3,FALSE)</f>
        <v>1087</v>
      </c>
      <c r="J900" s="3">
        <v>27.65</v>
      </c>
      <c r="K900" s="15">
        <f>H900*M900</f>
        <v>25.71</v>
      </c>
      <c r="L900" s="3">
        <v>1.5002713000000001</v>
      </c>
      <c r="M900" s="7">
        <v>1.5</v>
      </c>
      <c r="N900" s="3"/>
      <c r="O900" s="3">
        <v>33.18</v>
      </c>
      <c r="P900" s="7">
        <f t="shared" si="51"/>
        <v>30.852</v>
      </c>
    </row>
    <row r="901" spans="1:16" x14ac:dyDescent="0.25">
      <c r="A901" s="3" t="s">
        <v>1080</v>
      </c>
      <c r="B901" s="3" t="s">
        <v>20</v>
      </c>
      <c r="C901" s="3" t="s">
        <v>1081</v>
      </c>
      <c r="D901" s="3" t="s">
        <v>75</v>
      </c>
      <c r="E901" s="3" t="s">
        <v>36</v>
      </c>
      <c r="F901" s="3">
        <v>28.35</v>
      </c>
      <c r="G901" s="10"/>
      <c r="H901" s="7">
        <v>28.35</v>
      </c>
      <c r="I901" s="32">
        <f>VLOOKUP(A901,'Synthèse des ventes 2022'!$A$1:$C$535,3,FALSE)</f>
        <v>119</v>
      </c>
      <c r="J901" s="3">
        <v>42.53</v>
      </c>
      <c r="K901" s="7">
        <f>H901*M901</f>
        <v>42.525000000000006</v>
      </c>
      <c r="L901" s="3">
        <v>1.5001764</v>
      </c>
      <c r="M901" s="7">
        <v>1.5</v>
      </c>
      <c r="N901" s="3"/>
      <c r="O901" s="3">
        <v>51.04</v>
      </c>
      <c r="P901" s="7">
        <f t="shared" si="51"/>
        <v>51.030000000000008</v>
      </c>
    </row>
    <row r="902" spans="1:16" x14ac:dyDescent="0.25">
      <c r="A902" s="3" t="s">
        <v>1134</v>
      </c>
      <c r="B902" s="3" t="s">
        <v>43</v>
      </c>
      <c r="C902" s="3" t="s">
        <v>1135</v>
      </c>
      <c r="D902" s="3" t="s">
        <v>75</v>
      </c>
      <c r="E902" s="3"/>
      <c r="F902" s="3">
        <v>4.1100000000000003</v>
      </c>
      <c r="G902" s="10"/>
      <c r="H902" s="7"/>
      <c r="I902" s="32" t="e">
        <f>VLOOKUP(A902,'Synthèse des ventes 2022'!$A$1:$C$535,3,FALSE)</f>
        <v>#N/A</v>
      </c>
      <c r="J902" s="3">
        <v>7.5</v>
      </c>
      <c r="K902" s="7" t="str">
        <f>IF(H902="","",H902*L902)</f>
        <v/>
      </c>
      <c r="L902" s="3">
        <v>1.8248175</v>
      </c>
      <c r="M902" s="7"/>
      <c r="N902" s="3">
        <v>1</v>
      </c>
      <c r="O902" s="3">
        <v>9</v>
      </c>
      <c r="P902" s="7" t="str">
        <f t="shared" si="51"/>
        <v/>
      </c>
    </row>
    <row r="903" spans="1:16" x14ac:dyDescent="0.25">
      <c r="A903" s="3" t="s">
        <v>1503</v>
      </c>
      <c r="B903" s="3" t="s">
        <v>43</v>
      </c>
      <c r="C903" s="3" t="s">
        <v>1504</v>
      </c>
      <c r="D903" s="3" t="s">
        <v>75</v>
      </c>
      <c r="E903" s="3" t="s">
        <v>36</v>
      </c>
      <c r="F903" s="3">
        <v>29.35</v>
      </c>
      <c r="G903" s="10"/>
      <c r="H903" s="7"/>
      <c r="I903" s="32" t="e">
        <f>VLOOKUP(A903,'Synthèse des ventes 2022'!$A$1:$C$535,3,FALSE)</f>
        <v>#N/A</v>
      </c>
      <c r="J903" s="3">
        <v>44.03</v>
      </c>
      <c r="K903" s="7" t="str">
        <f>IF(H903="","",H903*L903)</f>
        <v/>
      </c>
      <c r="L903" s="3">
        <v>1.5001704</v>
      </c>
      <c r="M903" s="7"/>
      <c r="N903" s="3"/>
      <c r="O903" s="3">
        <v>52.84</v>
      </c>
      <c r="P903" s="7" t="str">
        <f t="shared" si="51"/>
        <v/>
      </c>
    </row>
    <row r="904" spans="1:16" x14ac:dyDescent="0.25">
      <c r="A904" s="3" t="s">
        <v>1506</v>
      </c>
      <c r="B904" s="3" t="s">
        <v>43</v>
      </c>
      <c r="C904" s="3" t="s">
        <v>1507</v>
      </c>
      <c r="D904" s="3" t="s">
        <v>75</v>
      </c>
      <c r="E904" s="3"/>
      <c r="F904" s="3">
        <v>0</v>
      </c>
      <c r="G904" s="10"/>
      <c r="H904" s="7"/>
      <c r="I904" s="32" t="e">
        <f>VLOOKUP(A904,'Synthèse des ventes 2022'!$A$1:$C$535,3,FALSE)</f>
        <v>#N/A</v>
      </c>
      <c r="J904" s="3">
        <v>0</v>
      </c>
      <c r="K904" s="7" t="str">
        <f>IF(H904="","",H904*L904)</f>
        <v/>
      </c>
      <c r="L904" s="3">
        <v>0</v>
      </c>
      <c r="M904" s="7"/>
      <c r="N904" s="3"/>
      <c r="O904" s="3">
        <v>0</v>
      </c>
      <c r="P904" s="7" t="str">
        <f t="shared" si="51"/>
        <v/>
      </c>
    </row>
    <row r="905" spans="1:16" x14ac:dyDescent="0.25">
      <c r="A905" s="3" t="s">
        <v>1522</v>
      </c>
      <c r="B905" s="3" t="s">
        <v>20</v>
      </c>
      <c r="C905" s="3" t="s">
        <v>1523</v>
      </c>
      <c r="D905" s="3" t="s">
        <v>75</v>
      </c>
      <c r="E905" s="3" t="s">
        <v>36</v>
      </c>
      <c r="F905" s="3">
        <v>13.79</v>
      </c>
      <c r="G905" s="10"/>
      <c r="H905" s="7">
        <v>12.83</v>
      </c>
      <c r="I905" s="32">
        <f>VLOOKUP(A905,'Synthèse des ventes 2022'!$A$1:$C$535,3,FALSE)</f>
        <v>10</v>
      </c>
      <c r="J905" s="3">
        <v>20.69</v>
      </c>
      <c r="K905" s="7">
        <f>H905*M905</f>
        <v>19.245000000000001</v>
      </c>
      <c r="L905" s="3">
        <v>1.5003626000000001</v>
      </c>
      <c r="M905" s="7">
        <v>1.5</v>
      </c>
      <c r="N905" s="3"/>
      <c r="O905" s="3">
        <v>24.83</v>
      </c>
      <c r="P905" s="7">
        <f t="shared" si="51"/>
        <v>23.094000000000001</v>
      </c>
    </row>
    <row r="906" spans="1:16" x14ac:dyDescent="0.25">
      <c r="A906" t="s">
        <v>1725</v>
      </c>
      <c r="B906" t="s">
        <v>32</v>
      </c>
      <c r="C906" t="s">
        <v>1726</v>
      </c>
      <c r="D906" t="s">
        <v>1727</v>
      </c>
      <c r="F906">
        <v>52.83</v>
      </c>
      <c r="H906" s="6">
        <f>F906</f>
        <v>52.83</v>
      </c>
      <c r="I906" s="31" t="e">
        <f>VLOOKUP(A906,'Synthèse des ventes 2022'!$A$1:$C$535,3,FALSE)</f>
        <v>#N/A</v>
      </c>
      <c r="J906">
        <v>84.53</v>
      </c>
      <c r="K906" s="6">
        <f>H906*M906</f>
        <v>84.528000000000006</v>
      </c>
      <c r="L906">
        <v>1.6000379</v>
      </c>
      <c r="M906" s="6">
        <v>1.6</v>
      </c>
      <c r="O906">
        <v>101.43600000000001</v>
      </c>
      <c r="P906" s="6">
        <f t="shared" si="51"/>
        <v>101.4336</v>
      </c>
    </row>
    <row r="907" spans="1:16" x14ac:dyDescent="0.25">
      <c r="A907" t="s">
        <v>2371</v>
      </c>
      <c r="B907">
        <v>0</v>
      </c>
      <c r="C907">
        <v>1</v>
      </c>
      <c r="D907" t="s">
        <v>18</v>
      </c>
      <c r="E907" t="s">
        <v>19</v>
      </c>
      <c r="F907">
        <v>0</v>
      </c>
      <c r="I907" s="31" t="e">
        <f>VLOOKUP(A907,'Synthèse des ventes 2022'!$A$1:$C$535,3,FALSE)</f>
        <v>#N/A</v>
      </c>
      <c r="K907" s="6" t="str">
        <f>IF(H907="","",H907*L907)</f>
        <v/>
      </c>
      <c r="N907">
        <v>0</v>
      </c>
      <c r="O907">
        <v>0</v>
      </c>
      <c r="P907" s="6" t="str">
        <f t="shared" si="51"/>
        <v/>
      </c>
    </row>
    <row r="908" spans="1:16" x14ac:dyDescent="0.25">
      <c r="A908" t="s">
        <v>1764</v>
      </c>
      <c r="B908" t="s">
        <v>32</v>
      </c>
      <c r="C908" t="s">
        <v>1765</v>
      </c>
      <c r="D908" t="s">
        <v>1766</v>
      </c>
      <c r="E908">
        <v>1</v>
      </c>
      <c r="F908">
        <v>2.61</v>
      </c>
      <c r="H908" s="6">
        <f>F908</f>
        <v>2.61</v>
      </c>
      <c r="I908" s="31" t="e">
        <f>VLOOKUP(A908,'Synthèse des ventes 2022'!$A$1:$C$535,3,FALSE)</f>
        <v>#N/A</v>
      </c>
      <c r="J908">
        <v>3.915</v>
      </c>
      <c r="K908" s="6">
        <f>H908*M908</f>
        <v>3.915</v>
      </c>
      <c r="L908">
        <v>1.5</v>
      </c>
      <c r="M908" s="6">
        <v>1.5</v>
      </c>
      <c r="O908">
        <v>4.6980000000000004</v>
      </c>
      <c r="P908" s="6">
        <f t="shared" si="51"/>
        <v>4.6979999999999995</v>
      </c>
    </row>
    <row r="909" spans="1:16" x14ac:dyDescent="0.25">
      <c r="A909" t="s">
        <v>728</v>
      </c>
      <c r="B909" t="s">
        <v>32</v>
      </c>
      <c r="C909" t="s">
        <v>729</v>
      </c>
      <c r="D909" t="s">
        <v>730</v>
      </c>
      <c r="F909">
        <v>2.42</v>
      </c>
      <c r="H909" s="6">
        <f>F909</f>
        <v>2.42</v>
      </c>
      <c r="I909" s="31" t="e">
        <f>VLOOKUP(A909,'Synthèse des ventes 2022'!$A$1:$C$535,3,FALSE)</f>
        <v>#N/A</v>
      </c>
      <c r="J909">
        <v>3.02</v>
      </c>
      <c r="K909" s="6">
        <f>H909*M909</f>
        <v>3.0249999999999999</v>
      </c>
      <c r="L909">
        <v>1.2479339</v>
      </c>
      <c r="M909" s="6">
        <v>1.25</v>
      </c>
      <c r="O909">
        <v>3.62</v>
      </c>
      <c r="P909" s="6">
        <f t="shared" si="51"/>
        <v>3.63</v>
      </c>
    </row>
    <row r="910" spans="1:16" x14ac:dyDescent="0.25">
      <c r="A910" t="s">
        <v>768</v>
      </c>
      <c r="B910" t="s">
        <v>20</v>
      </c>
      <c r="C910" t="s">
        <v>769</v>
      </c>
      <c r="D910" t="s">
        <v>730</v>
      </c>
      <c r="E910" t="s">
        <v>36</v>
      </c>
      <c r="F910">
        <v>25.95</v>
      </c>
      <c r="H910" s="6">
        <f>F910</f>
        <v>25.95</v>
      </c>
      <c r="I910" s="31" t="e">
        <f>VLOOKUP(A910,'Synthèse des ventes 2022'!$A$1:$C$535,3,FALSE)</f>
        <v>#N/A</v>
      </c>
      <c r="J910">
        <v>36.33</v>
      </c>
      <c r="K910" s="6">
        <f>H910*M910</f>
        <v>36.33</v>
      </c>
      <c r="L910">
        <v>1.4</v>
      </c>
      <c r="M910" s="6">
        <v>1.4</v>
      </c>
      <c r="O910">
        <v>43.6</v>
      </c>
      <c r="P910" s="6">
        <f t="shared" si="51"/>
        <v>43.595999999999997</v>
      </c>
    </row>
    <row r="911" spans="1:16" x14ac:dyDescent="0.25">
      <c r="A911" t="s">
        <v>1088</v>
      </c>
      <c r="B911" t="s">
        <v>20</v>
      </c>
      <c r="C911" t="s">
        <v>1089</v>
      </c>
      <c r="D911" t="s">
        <v>730</v>
      </c>
      <c r="F911">
        <v>10.8</v>
      </c>
      <c r="H911" s="6">
        <f>F911</f>
        <v>10.8</v>
      </c>
      <c r="I911" s="31">
        <f>VLOOKUP(A911,'Synthèse des ventes 2022'!$A$1:$C$535,3,FALSE)</f>
        <v>201</v>
      </c>
      <c r="J911">
        <v>21.6</v>
      </c>
      <c r="K911" s="6">
        <f>H911*M911</f>
        <v>21.6</v>
      </c>
      <c r="L911">
        <v>2</v>
      </c>
      <c r="M911" s="6">
        <v>2</v>
      </c>
      <c r="O911">
        <v>25.92</v>
      </c>
      <c r="P911" s="6">
        <f t="shared" si="51"/>
        <v>25.92</v>
      </c>
    </row>
    <row r="912" spans="1:16" x14ac:dyDescent="0.25">
      <c r="A912" t="s">
        <v>1090</v>
      </c>
      <c r="B912" t="s">
        <v>32</v>
      </c>
      <c r="C912" t="s">
        <v>1091</v>
      </c>
      <c r="D912" t="s">
        <v>730</v>
      </c>
      <c r="F912">
        <v>2.89</v>
      </c>
      <c r="H912" s="6">
        <f>F912</f>
        <v>2.89</v>
      </c>
      <c r="I912" s="31" t="e">
        <f>VLOOKUP(A912,'Synthèse des ventes 2022'!$A$1:$C$535,3,FALSE)</f>
        <v>#N/A</v>
      </c>
      <c r="J912">
        <v>4.01</v>
      </c>
      <c r="K912" s="6">
        <f>H912*M912</f>
        <v>4.0460000000000003</v>
      </c>
      <c r="L912">
        <v>1.3875432999999999</v>
      </c>
      <c r="M912" s="6">
        <v>1.4</v>
      </c>
      <c r="O912">
        <v>4.8099999999999996</v>
      </c>
      <c r="P912" s="6">
        <f t="shared" si="51"/>
        <v>4.8552</v>
      </c>
    </row>
    <row r="913" spans="1:20" x14ac:dyDescent="0.25">
      <c r="A913" t="s">
        <v>1647</v>
      </c>
      <c r="B913" t="s">
        <v>416</v>
      </c>
      <c r="C913" t="s">
        <v>1648</v>
      </c>
      <c r="D913" t="s">
        <v>730</v>
      </c>
      <c r="E913" t="s">
        <v>36</v>
      </c>
      <c r="F913">
        <v>2.36</v>
      </c>
      <c r="I913" s="31" t="e">
        <f>VLOOKUP(A913,'Synthèse des ventes 2022'!$A$1:$C$535,3,FALSE)</f>
        <v>#N/A</v>
      </c>
      <c r="J913">
        <v>3.31</v>
      </c>
      <c r="K913" s="6">
        <f>VLOOKUP(A913,NOMENCLATURE!$B$2:$L$4000,11,FALSE)</f>
        <v>3.3149999999999999</v>
      </c>
      <c r="L913">
        <v>1.4025424</v>
      </c>
      <c r="O913">
        <v>3.972</v>
      </c>
      <c r="P913" s="6">
        <f t="shared" si="51"/>
        <v>3.9779999999999998</v>
      </c>
    </row>
    <row r="914" spans="1:20" x14ac:dyDescent="0.25">
      <c r="A914" t="s">
        <v>1649</v>
      </c>
      <c r="B914" t="s">
        <v>416</v>
      </c>
      <c r="C914" t="s">
        <v>1650</v>
      </c>
      <c r="D914" t="s">
        <v>730</v>
      </c>
      <c r="E914" t="s">
        <v>36</v>
      </c>
      <c r="F914">
        <v>2.54</v>
      </c>
      <c r="I914" s="31" t="e">
        <f>VLOOKUP(A914,'Synthèse des ventes 2022'!$A$1:$C$535,3,FALSE)</f>
        <v>#N/A</v>
      </c>
      <c r="J914">
        <v>3.55</v>
      </c>
      <c r="K914" s="6">
        <f>VLOOKUP(A914,NOMENCLATURE!$B$2:$L$4000,11,FALSE)</f>
        <v>3.5569999999999999</v>
      </c>
      <c r="L914">
        <v>1.3976378</v>
      </c>
      <c r="O914">
        <v>4.26</v>
      </c>
      <c r="P914" s="6">
        <f t="shared" si="51"/>
        <v>4.2683999999999997</v>
      </c>
      <c r="Q914">
        <v>1</v>
      </c>
    </row>
    <row r="915" spans="1:20" x14ac:dyDescent="0.25">
      <c r="A915" t="s">
        <v>2142</v>
      </c>
      <c r="B915" t="s">
        <v>416</v>
      </c>
      <c r="C915" t="s">
        <v>2143</v>
      </c>
      <c r="D915" t="s">
        <v>730</v>
      </c>
      <c r="F915">
        <v>0</v>
      </c>
      <c r="I915" s="31" t="e">
        <f>VLOOKUP(A915,'Synthèse des ventes 2022'!$A$1:$C$535,3,FALSE)</f>
        <v>#N/A</v>
      </c>
      <c r="J915">
        <v>0.89</v>
      </c>
      <c r="K915" s="6">
        <f>VLOOKUP(A915,NOMENCLATURE!$B$2:$L$4000,11,FALSE)</f>
        <v>0.90125</v>
      </c>
      <c r="L915">
        <v>0</v>
      </c>
      <c r="O915">
        <v>1.0680000000000001</v>
      </c>
      <c r="P915" s="6">
        <f t="shared" si="51"/>
        <v>1.0814999999999999</v>
      </c>
    </row>
    <row r="916" spans="1:20" x14ac:dyDescent="0.25">
      <c r="A916" t="s">
        <v>2229</v>
      </c>
      <c r="B916" t="s">
        <v>32</v>
      </c>
      <c r="C916" t="s">
        <v>2230</v>
      </c>
      <c r="D916" t="s">
        <v>2231</v>
      </c>
      <c r="F916">
        <v>579.04</v>
      </c>
      <c r="H916" s="6">
        <f>F916</f>
        <v>579.04</v>
      </c>
      <c r="I916" s="31" t="e">
        <f>VLOOKUP(A916,'Synthèse des ventes 2022'!$A$1:$C$535,3,FALSE)</f>
        <v>#N/A</v>
      </c>
      <c r="J916">
        <v>868.56</v>
      </c>
      <c r="K916" s="6">
        <f>H916*M916</f>
        <v>868.56</v>
      </c>
      <c r="L916">
        <v>1.5</v>
      </c>
      <c r="M916" s="6">
        <v>1.5</v>
      </c>
      <c r="O916" s="1">
        <v>1042.2719999999999</v>
      </c>
      <c r="P916" s="11">
        <f t="shared" si="51"/>
        <v>1042.2719999999999</v>
      </c>
    </row>
    <row r="917" spans="1:20" x14ac:dyDescent="0.25">
      <c r="A917" t="s">
        <v>1546</v>
      </c>
      <c r="B917" t="s">
        <v>32</v>
      </c>
      <c r="C917" t="s">
        <v>1547</v>
      </c>
      <c r="D917" t="s">
        <v>1548</v>
      </c>
      <c r="F917">
        <v>5.2</v>
      </c>
      <c r="H917" s="6">
        <f>F917</f>
        <v>5.2</v>
      </c>
      <c r="I917" s="31" t="e">
        <f>VLOOKUP(A917,'Synthèse des ventes 2022'!$A$1:$C$535,3,FALSE)</f>
        <v>#N/A</v>
      </c>
      <c r="J917">
        <v>5.72</v>
      </c>
      <c r="K917" s="6">
        <f>H917*M917</f>
        <v>5.7200000000000006</v>
      </c>
      <c r="L917">
        <v>1.1000000000000001</v>
      </c>
      <c r="M917" s="6">
        <v>1.1000000000000001</v>
      </c>
      <c r="N917">
        <v>1</v>
      </c>
      <c r="O917">
        <v>6.86</v>
      </c>
      <c r="P917" s="6">
        <f t="shared" si="51"/>
        <v>6.8640000000000008</v>
      </c>
    </row>
    <row r="918" spans="1:20" x14ac:dyDescent="0.25">
      <c r="A918" t="s">
        <v>1549</v>
      </c>
      <c r="B918" t="s">
        <v>32</v>
      </c>
      <c r="C918" t="s">
        <v>1550</v>
      </c>
      <c r="D918" t="s">
        <v>1548</v>
      </c>
      <c r="F918">
        <v>5</v>
      </c>
      <c r="H918" s="6">
        <f>F918</f>
        <v>5</v>
      </c>
      <c r="I918" s="31" t="e">
        <f>VLOOKUP(A918,'Synthèse des ventes 2022'!$A$1:$C$535,3,FALSE)</f>
        <v>#N/A</v>
      </c>
      <c r="J918">
        <v>5.5</v>
      </c>
      <c r="K918" s="6">
        <f>H918*M918</f>
        <v>5.5</v>
      </c>
      <c r="L918">
        <v>1.1000000000000001</v>
      </c>
      <c r="M918" s="6">
        <v>1.1000000000000001</v>
      </c>
      <c r="N918">
        <v>1</v>
      </c>
      <c r="O918">
        <v>6.6</v>
      </c>
      <c r="P918" s="6">
        <f t="shared" si="51"/>
        <v>6.6</v>
      </c>
    </row>
    <row r="919" spans="1:20" x14ac:dyDescent="0.25">
      <c r="A919" t="s">
        <v>1796</v>
      </c>
      <c r="B919" t="s">
        <v>43</v>
      </c>
      <c r="C919" t="s">
        <v>1797</v>
      </c>
      <c r="D919" t="s">
        <v>1548</v>
      </c>
      <c r="F919">
        <v>3.2</v>
      </c>
      <c r="I919" s="31" t="e">
        <f>VLOOKUP(A919,'Synthèse des ventes 2022'!$A$1:$C$535,3,FALSE)</f>
        <v>#N/A</v>
      </c>
      <c r="J919">
        <v>0</v>
      </c>
      <c r="K919" s="6" t="str">
        <f>IF(H919="","",H919*L919)</f>
        <v/>
      </c>
      <c r="L919">
        <v>0</v>
      </c>
      <c r="O919">
        <v>0</v>
      </c>
      <c r="P919" s="6" t="str">
        <f t="shared" si="51"/>
        <v/>
      </c>
    </row>
    <row r="920" spans="1:20" x14ac:dyDescent="0.25">
      <c r="A920" t="s">
        <v>1551</v>
      </c>
      <c r="B920" t="s">
        <v>43</v>
      </c>
      <c r="C920" t="s">
        <v>1552</v>
      </c>
      <c r="D920" t="s">
        <v>1553</v>
      </c>
      <c r="F920">
        <v>0</v>
      </c>
      <c r="I920" s="31" t="e">
        <f>VLOOKUP(A920,'Synthèse des ventes 2022'!$A$1:$C$535,3,FALSE)</f>
        <v>#N/A</v>
      </c>
      <c r="J920">
        <v>0</v>
      </c>
      <c r="K920" s="6" t="str">
        <f>IF(H920="","",H920*L920)</f>
        <v/>
      </c>
      <c r="L920">
        <v>0</v>
      </c>
      <c r="O920">
        <v>0</v>
      </c>
      <c r="P920" s="6" t="str">
        <f t="shared" si="51"/>
        <v/>
      </c>
    </row>
    <row r="921" spans="1:20" x14ac:dyDescent="0.25">
      <c r="A921" t="s">
        <v>1554</v>
      </c>
      <c r="B921" t="s">
        <v>43</v>
      </c>
      <c r="C921" t="s">
        <v>1555</v>
      </c>
      <c r="D921" t="s">
        <v>1553</v>
      </c>
      <c r="F921">
        <v>0</v>
      </c>
      <c r="I921" s="31" t="e">
        <f>VLOOKUP(A921,'Synthèse des ventes 2022'!$A$1:$C$535,3,FALSE)</f>
        <v>#N/A</v>
      </c>
      <c r="J921">
        <v>0</v>
      </c>
      <c r="K921" s="6" t="str">
        <f>IF(H921="","",H921*L921)</f>
        <v/>
      </c>
      <c r="L921">
        <v>0</v>
      </c>
      <c r="O921">
        <v>0</v>
      </c>
      <c r="P921" s="6" t="str">
        <f t="shared" si="51"/>
        <v/>
      </c>
    </row>
    <row r="922" spans="1:20" x14ac:dyDescent="0.25">
      <c r="A922" t="s">
        <v>1556</v>
      </c>
      <c r="B922" t="s">
        <v>43</v>
      </c>
      <c r="C922" t="s">
        <v>1557</v>
      </c>
      <c r="D922" t="s">
        <v>1553</v>
      </c>
      <c r="F922">
        <v>20.5</v>
      </c>
      <c r="I922" s="31" t="e">
        <f>VLOOKUP(A922,'Synthèse des ventes 2022'!$A$1:$C$535,3,FALSE)</f>
        <v>#N/A</v>
      </c>
      <c r="J922">
        <v>0</v>
      </c>
      <c r="K922" s="6" t="str">
        <f>IF(H922="","",H922*L922)</f>
        <v/>
      </c>
      <c r="L922">
        <v>0</v>
      </c>
      <c r="O922">
        <v>0</v>
      </c>
      <c r="P922" s="6" t="str">
        <f t="shared" si="51"/>
        <v/>
      </c>
    </row>
    <row r="923" spans="1:20" x14ac:dyDescent="0.25">
      <c r="A923" t="s">
        <v>2489</v>
      </c>
      <c r="B923" t="s">
        <v>32</v>
      </c>
      <c r="C923" t="s">
        <v>2490</v>
      </c>
      <c r="D923" t="s">
        <v>1553</v>
      </c>
      <c r="F923">
        <v>20.5</v>
      </c>
      <c r="H923" s="6">
        <f>F923</f>
        <v>20.5</v>
      </c>
      <c r="I923" s="31" t="e">
        <f>VLOOKUP(A923,'Synthèse des ventes 2022'!$A$1:$C$535,3,FALSE)</f>
        <v>#N/A</v>
      </c>
      <c r="J923">
        <v>22.55</v>
      </c>
      <c r="K923" s="6">
        <f>H923*M923</f>
        <v>22.55</v>
      </c>
      <c r="L923">
        <v>1.1000000000000001</v>
      </c>
      <c r="M923" s="6">
        <v>1.1000000000000001</v>
      </c>
      <c r="O923">
        <v>27.06</v>
      </c>
      <c r="P923" s="6">
        <f t="shared" si="51"/>
        <v>27.06</v>
      </c>
    </row>
    <row r="924" spans="1:20" x14ac:dyDescent="0.25">
      <c r="A924" t="s">
        <v>1708</v>
      </c>
      <c r="B924" t="s">
        <v>20</v>
      </c>
      <c r="C924" t="s">
        <v>1709</v>
      </c>
      <c r="D924" t="s">
        <v>1710</v>
      </c>
      <c r="E924" t="s">
        <v>36</v>
      </c>
      <c r="F924">
        <v>7.7</v>
      </c>
      <c r="H924" s="6">
        <f>F924</f>
        <v>7.7</v>
      </c>
      <c r="I924" s="31">
        <f>VLOOKUP(A924,'Synthèse des ventes 2022'!$A$1:$C$535,3,FALSE)</f>
        <v>48</v>
      </c>
      <c r="J924">
        <v>10.01</v>
      </c>
      <c r="K924" s="6">
        <f>H924*M924</f>
        <v>10.01</v>
      </c>
      <c r="L924">
        <v>1.3</v>
      </c>
      <c r="M924" s="6">
        <v>1.3</v>
      </c>
      <c r="O924">
        <v>12.012</v>
      </c>
      <c r="P924" s="6">
        <f t="shared" si="51"/>
        <v>12.011999999999999</v>
      </c>
    </row>
    <row r="925" spans="1:20" x14ac:dyDescent="0.25">
      <c r="A925" t="s">
        <v>818</v>
      </c>
      <c r="B925" t="s">
        <v>20</v>
      </c>
      <c r="C925" t="s">
        <v>819</v>
      </c>
      <c r="D925" t="s">
        <v>820</v>
      </c>
      <c r="E925" t="s">
        <v>36</v>
      </c>
      <c r="F925">
        <v>97.81</v>
      </c>
      <c r="H925" s="6">
        <f>F925</f>
        <v>97.81</v>
      </c>
      <c r="I925" s="31">
        <f>VLOOKUP(A925,'Synthèse des ventes 2022'!$A$1:$C$535,3,FALSE)</f>
        <v>1</v>
      </c>
      <c r="J925">
        <v>130.09</v>
      </c>
      <c r="K925" s="6">
        <f>H925*M925</f>
        <v>130.0873</v>
      </c>
      <c r="L925">
        <v>1.3300276</v>
      </c>
      <c r="M925" s="6">
        <v>1.33</v>
      </c>
      <c r="O925">
        <v>156.11000000000001</v>
      </c>
      <c r="P925" s="6">
        <f t="shared" si="51"/>
        <v>156.10476</v>
      </c>
    </row>
    <row r="926" spans="1:20" x14ac:dyDescent="0.25">
      <c r="A926" t="s">
        <v>839</v>
      </c>
      <c r="B926" t="s">
        <v>20</v>
      </c>
      <c r="C926" t="s">
        <v>840</v>
      </c>
      <c r="D926" t="s">
        <v>820</v>
      </c>
      <c r="E926" t="s">
        <v>36</v>
      </c>
      <c r="F926">
        <v>29.97</v>
      </c>
      <c r="H926" s="6">
        <f>F926</f>
        <v>29.97</v>
      </c>
      <c r="I926" s="31">
        <f>VLOOKUP(A926,'Synthèse des ventes 2022'!$A$1:$C$535,3,FALSE)</f>
        <v>4</v>
      </c>
      <c r="J926">
        <v>39.86</v>
      </c>
      <c r="K926" s="6">
        <f>H926*M926</f>
        <v>39.860100000000003</v>
      </c>
      <c r="L926">
        <v>1.3299966999999999</v>
      </c>
      <c r="M926" s="6">
        <v>1.33</v>
      </c>
      <c r="O926">
        <v>47.83</v>
      </c>
      <c r="P926" s="6">
        <f t="shared" si="51"/>
        <v>47.832120000000003</v>
      </c>
    </row>
    <row r="927" spans="1:20" x14ac:dyDescent="0.25">
      <c r="A927" t="s">
        <v>1463</v>
      </c>
      <c r="B927" t="s">
        <v>20</v>
      </c>
      <c r="C927" t="s">
        <v>1464</v>
      </c>
      <c r="D927" t="s">
        <v>1465</v>
      </c>
      <c r="E927" t="s">
        <v>1466</v>
      </c>
      <c r="F927">
        <v>4.32</v>
      </c>
      <c r="H927" s="6">
        <f>F927</f>
        <v>4.32</v>
      </c>
      <c r="I927" s="31">
        <f>VLOOKUP(A927,'Synthèse des ventes 2022'!$A$1:$C$535,3,FALSE)</f>
        <v>164</v>
      </c>
      <c r="J927">
        <v>6.62</v>
      </c>
      <c r="K927" s="6">
        <f>H927*M927*2.88</f>
        <v>19.284480000000002</v>
      </c>
      <c r="L927">
        <v>0.52101850000000005</v>
      </c>
      <c r="M927" s="6">
        <v>1.55</v>
      </c>
      <c r="N927">
        <v>1</v>
      </c>
      <c r="O927">
        <v>7.94</v>
      </c>
      <c r="P927" s="6">
        <f t="shared" si="51"/>
        <v>23.141376000000001</v>
      </c>
    </row>
    <row r="928" spans="1:20" x14ac:dyDescent="0.25">
      <c r="A928" t="s">
        <v>1981</v>
      </c>
      <c r="B928" t="s">
        <v>28</v>
      </c>
      <c r="C928" t="s">
        <v>1982</v>
      </c>
      <c r="D928" t="s">
        <v>1465</v>
      </c>
      <c r="F928">
        <v>0</v>
      </c>
      <c r="I928" s="31">
        <f>VLOOKUP(A928,'Synthèse des ventes 2022'!$A$1:$C$535,3,FALSE)</f>
        <v>5</v>
      </c>
      <c r="J928">
        <v>562.53</v>
      </c>
      <c r="K928" s="6">
        <f>VLOOKUP(A928,NOMENCLATURE!$B$2:$L$4000,11,FALSE)</f>
        <v>1639.1808000000001</v>
      </c>
      <c r="L928">
        <v>0</v>
      </c>
      <c r="O928">
        <v>675.03599999999994</v>
      </c>
      <c r="P928" s="6">
        <f t="shared" si="51"/>
        <v>1967.0169599999999</v>
      </c>
      <c r="S928">
        <v>1</v>
      </c>
      <c r="T928">
        <v>1</v>
      </c>
    </row>
    <row r="929" spans="1:21" x14ac:dyDescent="0.25">
      <c r="A929" t="s">
        <v>1361</v>
      </c>
      <c r="B929" t="s">
        <v>32</v>
      </c>
      <c r="C929" t="s">
        <v>1362</v>
      </c>
      <c r="D929" t="s">
        <v>1363</v>
      </c>
      <c r="F929">
        <v>0.54</v>
      </c>
      <c r="H929" s="6">
        <f t="shared" ref="H929:H935" si="52">F929</f>
        <v>0.54</v>
      </c>
      <c r="I929" s="31" t="e">
        <f>VLOOKUP(A929,'Synthèse des ventes 2022'!$A$1:$C$535,3,FALSE)</f>
        <v>#N/A</v>
      </c>
      <c r="J929">
        <v>0.81</v>
      </c>
      <c r="K929" s="6">
        <f t="shared" ref="K929:K939" si="53">H929*M929</f>
        <v>0.81</v>
      </c>
      <c r="L929">
        <v>1.5</v>
      </c>
      <c r="M929" s="6">
        <v>1.5</v>
      </c>
      <c r="O929">
        <v>0.97</v>
      </c>
      <c r="P929" s="6">
        <f t="shared" si="51"/>
        <v>0.97199999999999998</v>
      </c>
    </row>
    <row r="930" spans="1:21" x14ac:dyDescent="0.25">
      <c r="A930" t="s">
        <v>536</v>
      </c>
      <c r="B930" t="s">
        <v>20</v>
      </c>
      <c r="C930" t="s">
        <v>537</v>
      </c>
      <c r="D930" t="s">
        <v>538</v>
      </c>
      <c r="E930" t="s">
        <v>104</v>
      </c>
      <c r="F930">
        <v>0.89</v>
      </c>
      <c r="H930" s="6">
        <f t="shared" si="52"/>
        <v>0.89</v>
      </c>
      <c r="I930" s="31" t="e">
        <f>VLOOKUP(A930,'Synthèse des ventes 2022'!$A$1:$C$535,3,FALSE)</f>
        <v>#N/A</v>
      </c>
      <c r="J930">
        <v>1.56</v>
      </c>
      <c r="K930" s="6">
        <f t="shared" si="53"/>
        <v>1.5575000000000001</v>
      </c>
      <c r="L930">
        <v>1.7528090000000001</v>
      </c>
      <c r="M930" s="6">
        <v>1.75</v>
      </c>
      <c r="O930">
        <v>1.87</v>
      </c>
      <c r="P930" s="6">
        <f t="shared" si="51"/>
        <v>1.869</v>
      </c>
    </row>
    <row r="931" spans="1:21" x14ac:dyDescent="0.25">
      <c r="A931" t="s">
        <v>908</v>
      </c>
      <c r="B931" t="s">
        <v>20</v>
      </c>
      <c r="C931" t="s">
        <v>909</v>
      </c>
      <c r="D931" t="s">
        <v>538</v>
      </c>
      <c r="F931">
        <v>1.47</v>
      </c>
      <c r="H931" s="6">
        <f t="shared" si="52"/>
        <v>1.47</v>
      </c>
      <c r="I931" s="31" t="e">
        <f>VLOOKUP(A931,'Synthèse des ventes 2022'!$A$1:$C$535,3,FALSE)</f>
        <v>#N/A</v>
      </c>
      <c r="J931">
        <v>2.21</v>
      </c>
      <c r="K931" s="6">
        <f t="shared" si="53"/>
        <v>2.2050000000000001</v>
      </c>
      <c r="L931">
        <v>1.5034014</v>
      </c>
      <c r="M931" s="6">
        <v>1.5</v>
      </c>
      <c r="O931">
        <v>2.65</v>
      </c>
      <c r="P931" s="6">
        <f t="shared" si="51"/>
        <v>2.6459999999999999</v>
      </c>
    </row>
    <row r="932" spans="1:21" x14ac:dyDescent="0.25">
      <c r="A932" t="s">
        <v>1116</v>
      </c>
      <c r="B932" t="s">
        <v>32</v>
      </c>
      <c r="C932" t="s">
        <v>1117</v>
      </c>
      <c r="D932" t="s">
        <v>538</v>
      </c>
      <c r="F932">
        <v>3.14</v>
      </c>
      <c r="H932" s="6">
        <f t="shared" si="52"/>
        <v>3.14</v>
      </c>
      <c r="I932" s="31" t="e">
        <f>VLOOKUP(A932,'Synthèse des ventes 2022'!$A$1:$C$535,3,FALSE)</f>
        <v>#N/A</v>
      </c>
      <c r="J932">
        <v>5.49</v>
      </c>
      <c r="K932" s="6">
        <f t="shared" si="53"/>
        <v>5.4950000000000001</v>
      </c>
      <c r="L932">
        <v>1.7484076</v>
      </c>
      <c r="M932" s="6">
        <v>1.75</v>
      </c>
      <c r="O932">
        <v>6.59</v>
      </c>
      <c r="P932" s="6">
        <f t="shared" si="51"/>
        <v>6.5940000000000003</v>
      </c>
    </row>
    <row r="933" spans="1:21" x14ac:dyDescent="0.25">
      <c r="A933" t="s">
        <v>1121</v>
      </c>
      <c r="B933" t="s">
        <v>32</v>
      </c>
      <c r="C933" t="s">
        <v>1122</v>
      </c>
      <c r="D933" t="s">
        <v>538</v>
      </c>
      <c r="F933">
        <v>0.82</v>
      </c>
      <c r="H933" s="6">
        <f t="shared" si="52"/>
        <v>0.82</v>
      </c>
      <c r="I933" s="31" t="e">
        <f>VLOOKUP(A933,'Synthèse des ventes 2022'!$A$1:$C$535,3,FALSE)</f>
        <v>#N/A</v>
      </c>
      <c r="J933">
        <v>1.44</v>
      </c>
      <c r="K933" s="6">
        <f t="shared" si="53"/>
        <v>1.4349999999999998</v>
      </c>
      <c r="L933">
        <v>1.7560975999999999</v>
      </c>
      <c r="M933" s="6">
        <v>1.75</v>
      </c>
      <c r="O933">
        <v>1.73</v>
      </c>
      <c r="P933" s="6">
        <f t="shared" si="51"/>
        <v>1.7219999999999998</v>
      </c>
    </row>
    <row r="934" spans="1:21" x14ac:dyDescent="0.25">
      <c r="A934" t="s">
        <v>1126</v>
      </c>
      <c r="B934" t="s">
        <v>32</v>
      </c>
      <c r="C934" t="s">
        <v>1127</v>
      </c>
      <c r="D934" t="s">
        <v>538</v>
      </c>
      <c r="F934">
        <v>0.28999999999999998</v>
      </c>
      <c r="H934" s="6">
        <f t="shared" si="52"/>
        <v>0.28999999999999998</v>
      </c>
      <c r="I934" s="31" t="e">
        <f>VLOOKUP(A934,'Synthèse des ventes 2022'!$A$1:$C$535,3,FALSE)</f>
        <v>#N/A</v>
      </c>
      <c r="J934">
        <v>0.44</v>
      </c>
      <c r="K934" s="6">
        <f t="shared" si="53"/>
        <v>0.43499999999999994</v>
      </c>
      <c r="L934">
        <v>1.5172414000000001</v>
      </c>
      <c r="M934" s="6">
        <v>1.5</v>
      </c>
      <c r="O934">
        <v>0.53</v>
      </c>
      <c r="P934" s="6">
        <f t="shared" si="51"/>
        <v>0.52199999999999991</v>
      </c>
    </row>
    <row r="935" spans="1:21" x14ac:dyDescent="0.25">
      <c r="A935" t="s">
        <v>1467</v>
      </c>
      <c r="B935" t="s">
        <v>32</v>
      </c>
      <c r="C935" t="s">
        <v>1468</v>
      </c>
      <c r="D935" t="s">
        <v>538</v>
      </c>
      <c r="F935">
        <v>20.61</v>
      </c>
      <c r="H935" s="6">
        <f t="shared" si="52"/>
        <v>20.61</v>
      </c>
      <c r="I935" s="31" t="e">
        <f>VLOOKUP(A935,'Synthèse des ventes 2022'!$A$1:$C$535,3,FALSE)</f>
        <v>#N/A</v>
      </c>
      <c r="J935">
        <v>30.91</v>
      </c>
      <c r="K935" s="6">
        <f t="shared" si="53"/>
        <v>30.914999999999999</v>
      </c>
      <c r="L935">
        <v>1.4997574</v>
      </c>
      <c r="M935" s="6">
        <v>1.5</v>
      </c>
      <c r="O935">
        <v>37.090000000000003</v>
      </c>
      <c r="P935" s="6">
        <f t="shared" si="51"/>
        <v>37.097999999999999</v>
      </c>
    </row>
    <row r="936" spans="1:21" x14ac:dyDescent="0.25">
      <c r="A936" s="3" t="s">
        <v>1941</v>
      </c>
      <c r="B936" s="3" t="s">
        <v>32</v>
      </c>
      <c r="C936" s="3" t="s">
        <v>1942</v>
      </c>
      <c r="D936" s="3" t="s">
        <v>538</v>
      </c>
      <c r="E936" s="3"/>
      <c r="F936" s="7">
        <v>35.29</v>
      </c>
      <c r="G936" s="10"/>
      <c r="H936" s="7">
        <v>35.29</v>
      </c>
      <c r="I936" s="32" t="e">
        <f>VLOOKUP(A936,'Synthèse des ventes 2022'!$A$1:$C$535,3,FALSE)</f>
        <v>#N/A</v>
      </c>
      <c r="J936" s="3">
        <v>50</v>
      </c>
      <c r="K936" s="7">
        <f>H936*M936</f>
        <v>52.935000000000002</v>
      </c>
      <c r="L936" s="3">
        <v>1.4863257999999999</v>
      </c>
      <c r="M936" s="7">
        <v>1.5</v>
      </c>
      <c r="N936" s="3"/>
      <c r="O936" s="3">
        <v>60</v>
      </c>
      <c r="P936" s="7">
        <f t="shared" si="51"/>
        <v>63.521999999999998</v>
      </c>
      <c r="Q936" s="3"/>
      <c r="R936" s="3"/>
      <c r="S936" s="3"/>
      <c r="T936" s="3"/>
      <c r="U936" s="3"/>
    </row>
    <row r="937" spans="1:21" x14ac:dyDescent="0.25">
      <c r="A937" t="s">
        <v>1943</v>
      </c>
      <c r="B937" t="s">
        <v>32</v>
      </c>
      <c r="C937" t="s">
        <v>1944</v>
      </c>
      <c r="D937" t="s">
        <v>538</v>
      </c>
      <c r="F937">
        <v>2.87</v>
      </c>
      <c r="H937" s="6">
        <f>F937</f>
        <v>2.87</v>
      </c>
      <c r="I937" s="31" t="e">
        <f>VLOOKUP(A937,'Synthèse des ventes 2022'!$A$1:$C$535,3,FALSE)</f>
        <v>#N/A</v>
      </c>
      <c r="J937">
        <v>4.3099999999999996</v>
      </c>
      <c r="K937" s="6">
        <f t="shared" si="53"/>
        <v>4.3049999999999997</v>
      </c>
      <c r="L937">
        <v>1.5017422</v>
      </c>
      <c r="M937" s="6">
        <v>1.5</v>
      </c>
      <c r="O937">
        <v>5.1719999999999997</v>
      </c>
      <c r="P937" s="6">
        <f t="shared" si="51"/>
        <v>5.1659999999999995</v>
      </c>
    </row>
    <row r="938" spans="1:21" x14ac:dyDescent="0.25">
      <c r="A938" t="s">
        <v>2026</v>
      </c>
      <c r="C938" t="s">
        <v>2027</v>
      </c>
      <c r="D938" t="s">
        <v>538</v>
      </c>
      <c r="F938">
        <v>0</v>
      </c>
      <c r="I938" s="31" t="e">
        <f>VLOOKUP(A938,'Synthèse des ventes 2022'!$A$1:$C$535,3,FALSE)</f>
        <v>#N/A</v>
      </c>
      <c r="J938">
        <v>0</v>
      </c>
      <c r="K938" s="6" t="str">
        <f>IF(H938="","",H938*L938)</f>
        <v/>
      </c>
      <c r="L938">
        <v>0</v>
      </c>
      <c r="O938">
        <v>0</v>
      </c>
      <c r="P938" s="6" t="str">
        <f t="shared" si="51"/>
        <v/>
      </c>
    </row>
    <row r="939" spans="1:21" x14ac:dyDescent="0.25">
      <c r="A939" t="s">
        <v>2047</v>
      </c>
      <c r="B939" t="s">
        <v>32</v>
      </c>
      <c r="C939" t="s">
        <v>2048</v>
      </c>
      <c r="D939" t="s">
        <v>538</v>
      </c>
      <c r="F939">
        <v>2.64</v>
      </c>
      <c r="H939" s="6">
        <f>F939</f>
        <v>2.64</v>
      </c>
      <c r="I939" s="31" t="e">
        <f>VLOOKUP(A939,'Synthèse des ventes 2022'!$A$1:$C$535,3,FALSE)</f>
        <v>#N/A</v>
      </c>
      <c r="J939">
        <v>3.51</v>
      </c>
      <c r="K939" s="6">
        <f t="shared" si="53"/>
        <v>3.5112000000000005</v>
      </c>
      <c r="L939">
        <v>1.3295455</v>
      </c>
      <c r="M939" s="6">
        <v>1.33</v>
      </c>
      <c r="O939">
        <v>4.2119999999999997</v>
      </c>
      <c r="P939" s="6">
        <f t="shared" si="51"/>
        <v>4.2134400000000003</v>
      </c>
    </row>
    <row r="940" spans="1:21" x14ac:dyDescent="0.25">
      <c r="A940" t="s">
        <v>2076</v>
      </c>
      <c r="B940" t="s">
        <v>32</v>
      </c>
      <c r="C940" t="s">
        <v>2077</v>
      </c>
      <c r="D940" t="s">
        <v>538</v>
      </c>
      <c r="F940">
        <v>0</v>
      </c>
      <c r="H940" s="6">
        <f>F940</f>
        <v>0</v>
      </c>
      <c r="I940" s="31" t="e">
        <f>VLOOKUP(A940,'Synthèse des ventes 2022'!$A$1:$C$535,3,FALSE)</f>
        <v>#N/A</v>
      </c>
      <c r="J940">
        <v>5.17</v>
      </c>
      <c r="K940" s="6">
        <f>IF(H940="","",H940*L940)</f>
        <v>0</v>
      </c>
      <c r="L940">
        <v>0</v>
      </c>
      <c r="O940">
        <v>6.2039999999999997</v>
      </c>
      <c r="P940" s="6">
        <f t="shared" si="51"/>
        <v>0</v>
      </c>
    </row>
    <row r="941" spans="1:21" x14ac:dyDescent="0.25">
      <c r="A941" s="3" t="s">
        <v>441</v>
      </c>
      <c r="B941" s="3" t="s">
        <v>32</v>
      </c>
      <c r="C941" s="3" t="s">
        <v>442</v>
      </c>
      <c r="D941" s="3" t="s">
        <v>443</v>
      </c>
      <c r="E941" s="3"/>
      <c r="F941" s="3">
        <v>138.58000000000001</v>
      </c>
      <c r="G941" s="10">
        <f>(H941-F941)/F941</f>
        <v>0.15124837638908917</v>
      </c>
      <c r="H941" s="7">
        <v>159.54</v>
      </c>
      <c r="I941" s="32" t="e">
        <f>VLOOKUP(A941,'Synthèse des ventes 2022'!$A$1:$C$535,3,FALSE)</f>
        <v>#N/A</v>
      </c>
      <c r="J941" s="3">
        <v>207.87</v>
      </c>
      <c r="K941" s="7">
        <f>H941*M941</f>
        <v>239.31</v>
      </c>
      <c r="L941" s="3">
        <v>1.5</v>
      </c>
      <c r="M941" s="7">
        <v>1.5</v>
      </c>
      <c r="N941" s="3"/>
      <c r="O941" s="3">
        <v>249.44</v>
      </c>
      <c r="P941" s="7">
        <f t="shared" si="51"/>
        <v>287.17199999999997</v>
      </c>
    </row>
    <row r="942" spans="1:21" x14ac:dyDescent="0.25">
      <c r="A942" t="s">
        <v>444</v>
      </c>
      <c r="B942" t="s">
        <v>43</v>
      </c>
      <c r="C942" t="s">
        <v>445</v>
      </c>
      <c r="D942" t="s">
        <v>443</v>
      </c>
      <c r="E942">
        <v>1</v>
      </c>
      <c r="F942">
        <v>0</v>
      </c>
      <c r="I942" s="31" t="e">
        <f>VLOOKUP(A942,'Synthèse des ventes 2022'!$A$1:$C$535,3,FALSE)</f>
        <v>#N/A</v>
      </c>
      <c r="J942">
        <v>0</v>
      </c>
      <c r="K942" s="6" t="str">
        <f>IF(H942="","",H942*L942)</f>
        <v/>
      </c>
      <c r="L942">
        <v>0</v>
      </c>
      <c r="O942">
        <v>0</v>
      </c>
      <c r="P942" s="6" t="str">
        <f t="shared" si="51"/>
        <v/>
      </c>
    </row>
    <row r="943" spans="1:21" x14ac:dyDescent="0.25">
      <c r="A943" t="s">
        <v>446</v>
      </c>
      <c r="B943" t="s">
        <v>43</v>
      </c>
      <c r="C943" t="s">
        <v>447</v>
      </c>
      <c r="D943" t="s">
        <v>443</v>
      </c>
      <c r="E943">
        <v>1</v>
      </c>
      <c r="F943">
        <v>0</v>
      </c>
      <c r="I943" s="31" t="e">
        <f>VLOOKUP(A943,'Synthèse des ventes 2022'!$A$1:$C$535,3,FALSE)</f>
        <v>#N/A</v>
      </c>
      <c r="J943">
        <v>0</v>
      </c>
      <c r="K943" s="6" t="str">
        <f>IF(H943="","",H943*L943)</f>
        <v/>
      </c>
      <c r="L943">
        <v>0</v>
      </c>
      <c r="O943">
        <v>0</v>
      </c>
      <c r="P943" s="6" t="str">
        <f t="shared" si="51"/>
        <v/>
      </c>
    </row>
    <row r="944" spans="1:21" x14ac:dyDescent="0.25">
      <c r="A944" t="s">
        <v>496</v>
      </c>
      <c r="B944" t="s">
        <v>43</v>
      </c>
      <c r="C944" t="s">
        <v>497</v>
      </c>
      <c r="D944" t="s">
        <v>443</v>
      </c>
      <c r="F944">
        <v>0</v>
      </c>
      <c r="I944" s="31" t="e">
        <f>VLOOKUP(A944,'Synthèse des ventes 2022'!$A$1:$C$535,3,FALSE)</f>
        <v>#N/A</v>
      </c>
      <c r="J944">
        <v>0</v>
      </c>
      <c r="K944" s="6" t="str">
        <f>IF(H944="","",H944*L944)</f>
        <v/>
      </c>
      <c r="L944">
        <v>0</v>
      </c>
      <c r="O944">
        <v>0</v>
      </c>
      <c r="P944" s="6" t="str">
        <f t="shared" si="51"/>
        <v/>
      </c>
    </row>
    <row r="945" spans="1:21" x14ac:dyDescent="0.25">
      <c r="A945" s="3" t="s">
        <v>534</v>
      </c>
      <c r="B945" s="3" t="s">
        <v>32</v>
      </c>
      <c r="C945" s="3" t="s">
        <v>535</v>
      </c>
      <c r="D945" s="3" t="s">
        <v>443</v>
      </c>
      <c r="E945" s="3"/>
      <c r="F945" s="3">
        <v>152.84</v>
      </c>
      <c r="G945" s="10">
        <f>(H945-F945)/F945</f>
        <v>0.17835645119078769</v>
      </c>
      <c r="H945" s="7">
        <v>180.1</v>
      </c>
      <c r="I945" s="32" t="e">
        <f>VLOOKUP(A945,'Synthèse des ventes 2022'!$A$1:$C$535,3,FALSE)</f>
        <v>#N/A</v>
      </c>
      <c r="J945" s="3">
        <v>229.26</v>
      </c>
      <c r="K945" s="7">
        <f>H945*M945</f>
        <v>270.14999999999998</v>
      </c>
      <c r="L945" s="3">
        <v>1.5</v>
      </c>
      <c r="M945" s="7">
        <v>1.5</v>
      </c>
      <c r="N945" s="3"/>
      <c r="O945" s="3">
        <v>275.11</v>
      </c>
      <c r="P945" s="7">
        <f t="shared" si="51"/>
        <v>324.17999999999995</v>
      </c>
    </row>
    <row r="946" spans="1:21" x14ac:dyDescent="0.25">
      <c r="A946">
        <v>101007</v>
      </c>
      <c r="B946" t="s">
        <v>32</v>
      </c>
      <c r="C946" t="s">
        <v>582</v>
      </c>
      <c r="D946" t="s">
        <v>443</v>
      </c>
      <c r="F946">
        <v>1.5</v>
      </c>
      <c r="H946" s="6">
        <f>F946</f>
        <v>1.5</v>
      </c>
      <c r="I946" s="31" t="e">
        <f>VLOOKUP(A946,'Synthèse des ventes 2022'!$A$1:$C$535,3,FALSE)</f>
        <v>#N/A</v>
      </c>
      <c r="J946">
        <v>2.25</v>
      </c>
      <c r="K946" s="6">
        <f t="shared" ref="K946:K952" si="54">IF(H946="","",H946*L946)</f>
        <v>2.25</v>
      </c>
      <c r="L946">
        <v>1.5</v>
      </c>
      <c r="M946" s="6">
        <v>1.5</v>
      </c>
      <c r="O946">
        <v>2.7</v>
      </c>
      <c r="P946" s="6">
        <f t="shared" si="51"/>
        <v>2.6999999999999997</v>
      </c>
    </row>
    <row r="947" spans="1:21" x14ac:dyDescent="0.25">
      <c r="A947" t="s">
        <v>647</v>
      </c>
      <c r="B947" t="s">
        <v>43</v>
      </c>
      <c r="C947" t="s">
        <v>648</v>
      </c>
      <c r="D947" t="s">
        <v>443</v>
      </c>
      <c r="F947">
        <v>0</v>
      </c>
      <c r="I947" s="31" t="e">
        <f>VLOOKUP(A947,'Synthèse des ventes 2022'!$A$1:$C$535,3,FALSE)</f>
        <v>#N/A</v>
      </c>
      <c r="J947">
        <v>0</v>
      </c>
      <c r="K947" s="6" t="str">
        <f t="shared" si="54"/>
        <v/>
      </c>
      <c r="L947">
        <v>0</v>
      </c>
      <c r="N947">
        <v>1</v>
      </c>
      <c r="O947">
        <v>0</v>
      </c>
      <c r="P947" s="6" t="str">
        <f t="shared" si="51"/>
        <v/>
      </c>
      <c r="Q947">
        <v>1</v>
      </c>
      <c r="R947">
        <v>1</v>
      </c>
      <c r="U947">
        <v>1</v>
      </c>
    </row>
    <row r="948" spans="1:21" x14ac:dyDescent="0.25">
      <c r="A948" t="s">
        <v>661</v>
      </c>
      <c r="B948" t="s">
        <v>43</v>
      </c>
      <c r="C948" t="s">
        <v>662</v>
      </c>
      <c r="D948" t="s">
        <v>443</v>
      </c>
      <c r="F948">
        <v>0</v>
      </c>
      <c r="I948" s="31" t="e">
        <f>VLOOKUP(A948,'Synthèse des ventes 2022'!$A$1:$C$535,3,FALSE)</f>
        <v>#N/A</v>
      </c>
      <c r="J948">
        <v>0</v>
      </c>
      <c r="K948" s="6" t="str">
        <f t="shared" si="54"/>
        <v/>
      </c>
      <c r="L948">
        <v>0</v>
      </c>
      <c r="N948">
        <v>1</v>
      </c>
      <c r="O948">
        <v>0</v>
      </c>
      <c r="P948" s="6" t="str">
        <f t="shared" si="51"/>
        <v/>
      </c>
      <c r="Q948">
        <v>1</v>
      </c>
      <c r="R948">
        <v>1</v>
      </c>
      <c r="U948">
        <v>1</v>
      </c>
    </row>
    <row r="949" spans="1:21" x14ac:dyDescent="0.25">
      <c r="A949" t="s">
        <v>736</v>
      </c>
      <c r="B949" t="s">
        <v>738</v>
      </c>
      <c r="C949" t="s">
        <v>737</v>
      </c>
      <c r="D949" t="s">
        <v>443</v>
      </c>
      <c r="F949">
        <v>0</v>
      </c>
      <c r="I949" s="31" t="e">
        <f>VLOOKUP(A949,'Synthèse des ventes 2022'!$A$1:$C$535,3,FALSE)</f>
        <v>#N/A</v>
      </c>
      <c r="J949">
        <v>0</v>
      </c>
      <c r="K949" s="6" t="str">
        <f t="shared" si="54"/>
        <v/>
      </c>
      <c r="L949">
        <v>0</v>
      </c>
      <c r="O949">
        <v>0</v>
      </c>
      <c r="P949" s="6" t="str">
        <f t="shared" si="51"/>
        <v/>
      </c>
    </row>
    <row r="950" spans="1:21" x14ac:dyDescent="0.25">
      <c r="A950" t="s">
        <v>739</v>
      </c>
      <c r="B950" t="s">
        <v>43</v>
      </c>
      <c r="C950" t="s">
        <v>740</v>
      </c>
      <c r="D950" t="s">
        <v>443</v>
      </c>
      <c r="F950">
        <v>0</v>
      </c>
      <c r="I950" s="31" t="e">
        <f>VLOOKUP(A950,'Synthèse des ventes 2022'!$A$1:$C$535,3,FALSE)</f>
        <v>#N/A</v>
      </c>
      <c r="J950">
        <v>0</v>
      </c>
      <c r="K950" s="6" t="str">
        <f t="shared" si="54"/>
        <v/>
      </c>
      <c r="L950">
        <v>0</v>
      </c>
      <c r="O950">
        <v>0</v>
      </c>
      <c r="P950" s="6" t="str">
        <f t="shared" si="51"/>
        <v/>
      </c>
    </row>
    <row r="951" spans="1:21" x14ac:dyDescent="0.25">
      <c r="A951" t="s">
        <v>747</v>
      </c>
      <c r="B951" t="s">
        <v>43</v>
      </c>
      <c r="C951" t="s">
        <v>748</v>
      </c>
      <c r="D951" t="s">
        <v>443</v>
      </c>
      <c r="F951">
        <v>28</v>
      </c>
      <c r="I951" s="31" t="e">
        <f>VLOOKUP(A951,'Synthèse des ventes 2022'!$A$1:$C$535,3,FALSE)</f>
        <v>#N/A</v>
      </c>
      <c r="J951">
        <v>51.16</v>
      </c>
      <c r="K951" s="6" t="str">
        <f t="shared" si="54"/>
        <v/>
      </c>
      <c r="L951">
        <v>1.8271428999999999</v>
      </c>
      <c r="N951">
        <v>1</v>
      </c>
      <c r="O951">
        <v>61.39</v>
      </c>
      <c r="P951" s="6" t="str">
        <f t="shared" si="51"/>
        <v/>
      </c>
    </row>
    <row r="952" spans="1:21" x14ac:dyDescent="0.25">
      <c r="A952" t="s">
        <v>749</v>
      </c>
      <c r="B952" t="s">
        <v>738</v>
      </c>
      <c r="C952" t="s">
        <v>750</v>
      </c>
      <c r="D952" t="s">
        <v>443</v>
      </c>
      <c r="F952">
        <v>0</v>
      </c>
      <c r="I952" s="31" t="e">
        <f>VLOOKUP(A952,'Synthèse des ventes 2022'!$A$1:$C$535,3,FALSE)</f>
        <v>#N/A</v>
      </c>
      <c r="J952">
        <v>0</v>
      </c>
      <c r="K952" s="6" t="str">
        <f t="shared" si="54"/>
        <v/>
      </c>
      <c r="L952">
        <v>0</v>
      </c>
      <c r="O952">
        <v>0</v>
      </c>
      <c r="P952" s="6" t="str">
        <f t="shared" si="51"/>
        <v/>
      </c>
    </row>
    <row r="953" spans="1:21" x14ac:dyDescent="0.25">
      <c r="A953" s="3" t="s">
        <v>782</v>
      </c>
      <c r="B953" s="3" t="s">
        <v>20</v>
      </c>
      <c r="C953" s="3" t="s">
        <v>783</v>
      </c>
      <c r="D953" s="3" t="s">
        <v>443</v>
      </c>
      <c r="E953" s="3" t="s">
        <v>36</v>
      </c>
      <c r="F953" s="7">
        <v>45.96</v>
      </c>
      <c r="G953" s="10"/>
      <c r="H953" s="7">
        <v>47.34</v>
      </c>
      <c r="I953" s="32">
        <f>VLOOKUP(A953,'Synthèse des ventes 2022'!$A$1:$C$535,3,FALSE)</f>
        <v>26</v>
      </c>
      <c r="J953" s="3">
        <v>61.89</v>
      </c>
      <c r="K953" s="15">
        <f>H953*M953</f>
        <v>71.010000000000005</v>
      </c>
      <c r="L953" s="3">
        <v>1.5</v>
      </c>
      <c r="M953" s="7">
        <v>1.5</v>
      </c>
      <c r="N953" s="3"/>
      <c r="O953" s="3">
        <v>74.27</v>
      </c>
      <c r="P953" s="7">
        <f t="shared" si="51"/>
        <v>85.212000000000003</v>
      </c>
      <c r="Q953" s="3"/>
      <c r="R953" s="3"/>
      <c r="S953" s="3"/>
      <c r="T953" s="3"/>
      <c r="U953" s="3"/>
    </row>
    <row r="954" spans="1:21" x14ac:dyDescent="0.25">
      <c r="A954" s="3" t="s">
        <v>784</v>
      </c>
      <c r="B954" s="3" t="s">
        <v>20</v>
      </c>
      <c r="C954" s="3" t="s">
        <v>785</v>
      </c>
      <c r="D954" s="3" t="s">
        <v>443</v>
      </c>
      <c r="E954" s="3" t="s">
        <v>36</v>
      </c>
      <c r="F954" s="7">
        <v>76.47</v>
      </c>
      <c r="G954" s="10"/>
      <c r="H954" s="7">
        <v>78.760000000000005</v>
      </c>
      <c r="I954" s="32">
        <f>VLOOKUP(A954,'Synthèse des ventes 2022'!$A$1:$C$535,3,FALSE)</f>
        <v>10</v>
      </c>
      <c r="J954" s="3">
        <v>100.28</v>
      </c>
      <c r="K954" s="15">
        <f>H954*M954</f>
        <v>118.14000000000001</v>
      </c>
      <c r="L954" s="3">
        <v>1.5000747999999999</v>
      </c>
      <c r="M954" s="7">
        <v>1.5</v>
      </c>
      <c r="N954" s="3"/>
      <c r="O954" s="3">
        <v>120.34</v>
      </c>
      <c r="P954" s="7">
        <f t="shared" si="51"/>
        <v>141.768</v>
      </c>
      <c r="Q954" s="3"/>
      <c r="R954" s="3"/>
      <c r="S954" s="3"/>
      <c r="T954" s="3"/>
      <c r="U954" s="3"/>
    </row>
    <row r="955" spans="1:21" x14ac:dyDescent="0.25">
      <c r="A955" s="3" t="s">
        <v>2039</v>
      </c>
      <c r="B955" s="3" t="s">
        <v>32</v>
      </c>
      <c r="C955" s="3" t="s">
        <v>2040</v>
      </c>
      <c r="D955" s="3" t="s">
        <v>443</v>
      </c>
      <c r="E955" s="3"/>
      <c r="F955" s="7">
        <v>200.19</v>
      </c>
      <c r="G955" s="10"/>
      <c r="H955" s="7">
        <v>226.26</v>
      </c>
      <c r="I955" s="32" t="e">
        <f>VLOOKUP(A955,'Synthèse des ventes 2022'!$A$1:$C$535,3,FALSE)</f>
        <v>#N/A</v>
      </c>
      <c r="J955" s="3">
        <v>300.29000000000002</v>
      </c>
      <c r="K955" s="15">
        <f>H955*M955</f>
        <v>339.39</v>
      </c>
      <c r="L955" s="3">
        <v>1.5000249999999999</v>
      </c>
      <c r="M955" s="7">
        <v>1.5</v>
      </c>
      <c r="N955" s="3"/>
      <c r="O955" s="3">
        <v>360.34800000000001</v>
      </c>
      <c r="P955" s="7">
        <f t="shared" si="51"/>
        <v>407.26799999999997</v>
      </c>
      <c r="Q955" s="3"/>
      <c r="R955" s="3"/>
      <c r="S955" s="3"/>
      <c r="T955" s="3"/>
      <c r="U955" s="3"/>
    </row>
    <row r="956" spans="1:21" x14ac:dyDescent="0.25">
      <c r="A956" s="3" t="s">
        <v>2059</v>
      </c>
      <c r="B956" s="3" t="s">
        <v>32</v>
      </c>
      <c r="C956" s="3" t="s">
        <v>2060</v>
      </c>
      <c r="D956" s="3" t="s">
        <v>443</v>
      </c>
      <c r="E956" s="3"/>
      <c r="F956" s="7">
        <v>237</v>
      </c>
      <c r="G956" s="10"/>
      <c r="H956" s="7">
        <v>299.99</v>
      </c>
      <c r="I956" s="32" t="e">
        <f>VLOOKUP(A956,'Synthèse des ventes 2022'!$A$1:$C$535,3,FALSE)</f>
        <v>#N/A</v>
      </c>
      <c r="J956" s="3">
        <v>355.5</v>
      </c>
      <c r="K956" s="15">
        <f>H956*M956</f>
        <v>449.98500000000001</v>
      </c>
      <c r="L956" s="3">
        <v>1.5</v>
      </c>
      <c r="M956" s="7">
        <v>1.5</v>
      </c>
      <c r="N956" s="3"/>
      <c r="O956" s="3">
        <v>426.6</v>
      </c>
      <c r="P956" s="7">
        <f t="shared" si="51"/>
        <v>539.98199999999997</v>
      </c>
      <c r="Q956" s="3"/>
      <c r="R956" s="3"/>
      <c r="S956" s="3"/>
      <c r="T956" s="3"/>
      <c r="U956" s="3"/>
    </row>
    <row r="957" spans="1:21" x14ac:dyDescent="0.25">
      <c r="A957" t="s">
        <v>2154</v>
      </c>
      <c r="B957" t="s">
        <v>32</v>
      </c>
      <c r="C957" t="s">
        <v>2155</v>
      </c>
      <c r="D957" t="s">
        <v>443</v>
      </c>
      <c r="F957">
        <v>0</v>
      </c>
      <c r="H957" s="6">
        <f>F957</f>
        <v>0</v>
      </c>
      <c r="I957" s="31" t="e">
        <f>VLOOKUP(A957,'Synthèse des ventes 2022'!$A$1:$C$535,3,FALSE)</f>
        <v>#N/A</v>
      </c>
      <c r="J957">
        <v>300.28500000000003</v>
      </c>
      <c r="K957" s="6">
        <f>IF(H957="","",H957*L957)</f>
        <v>0</v>
      </c>
      <c r="L957">
        <v>0</v>
      </c>
      <c r="O957">
        <v>360.34199999999998</v>
      </c>
      <c r="P957" s="6">
        <f t="shared" si="51"/>
        <v>0</v>
      </c>
    </row>
    <row r="958" spans="1:21" x14ac:dyDescent="0.25">
      <c r="A958" t="s">
        <v>2156</v>
      </c>
      <c r="B958" t="s">
        <v>32</v>
      </c>
      <c r="C958" t="s">
        <v>2157</v>
      </c>
      <c r="D958" t="s">
        <v>443</v>
      </c>
      <c r="F958">
        <v>0</v>
      </c>
      <c r="H958" s="6">
        <f>F958</f>
        <v>0</v>
      </c>
      <c r="I958" s="31" t="e">
        <f>VLOOKUP(A958,'Synthèse des ventes 2022'!$A$1:$C$535,3,FALSE)</f>
        <v>#N/A</v>
      </c>
      <c r="J958">
        <v>355.5</v>
      </c>
      <c r="K958" s="6">
        <f>IF(H958="","",H958*L958)</f>
        <v>0</v>
      </c>
      <c r="L958">
        <v>0</v>
      </c>
      <c r="O958">
        <v>426.6</v>
      </c>
      <c r="P958" s="6">
        <f t="shared" si="51"/>
        <v>0</v>
      </c>
    </row>
    <row r="959" spans="1:21" x14ac:dyDescent="0.25">
      <c r="A959" t="s">
        <v>2158</v>
      </c>
      <c r="B959" t="s">
        <v>32</v>
      </c>
      <c r="C959" t="s">
        <v>2159</v>
      </c>
      <c r="D959" t="s">
        <v>443</v>
      </c>
      <c r="F959">
        <v>0</v>
      </c>
      <c r="H959" s="6">
        <f>F959</f>
        <v>0</v>
      </c>
      <c r="I959" s="31" t="e">
        <f>VLOOKUP(A959,'Synthèse des ventes 2022'!$A$1:$C$535,3,FALSE)</f>
        <v>#N/A</v>
      </c>
      <c r="J959">
        <v>355.5</v>
      </c>
      <c r="K959" s="6">
        <f>IF(H959="","",H959*L959)</f>
        <v>0</v>
      </c>
      <c r="L959">
        <v>0</v>
      </c>
      <c r="O959">
        <v>426.6</v>
      </c>
      <c r="P959" s="6">
        <f t="shared" si="51"/>
        <v>0</v>
      </c>
    </row>
    <row r="960" spans="1:21" x14ac:dyDescent="0.25">
      <c r="A960" s="3" t="s">
        <v>573</v>
      </c>
      <c r="B960" s="3" t="s">
        <v>32</v>
      </c>
      <c r="C960" s="3" t="s">
        <v>574</v>
      </c>
      <c r="D960" s="3" t="s">
        <v>575</v>
      </c>
      <c r="E960" s="3"/>
      <c r="F960" s="3">
        <v>5.99</v>
      </c>
      <c r="G960" s="10"/>
      <c r="H960" s="7">
        <v>6.7</v>
      </c>
      <c r="I960" s="32">
        <f>VLOOKUP(A960,'Synthèse des ventes 2022'!$A$1:$C$535,3,FALSE)</f>
        <v>4</v>
      </c>
      <c r="J960" s="3">
        <v>7.97</v>
      </c>
      <c r="K960" s="15">
        <f>H960*M960</f>
        <v>8.9110000000000014</v>
      </c>
      <c r="L960" s="3">
        <v>1.3305509</v>
      </c>
      <c r="M960" s="7">
        <v>1.33</v>
      </c>
      <c r="N960" s="3"/>
      <c r="O960" s="3">
        <v>9.56</v>
      </c>
      <c r="P960" s="7">
        <f t="shared" si="51"/>
        <v>10.693200000000001</v>
      </c>
      <c r="Q960" s="3"/>
      <c r="R960" s="3"/>
      <c r="S960" s="3"/>
      <c r="T960" s="3"/>
      <c r="U960" s="3"/>
    </row>
    <row r="961" spans="1:21" x14ac:dyDescent="0.25">
      <c r="A961" s="3" t="s">
        <v>576</v>
      </c>
      <c r="B961" s="3" t="s">
        <v>32</v>
      </c>
      <c r="C961" s="3" t="s">
        <v>577</v>
      </c>
      <c r="D961" s="3" t="s">
        <v>575</v>
      </c>
      <c r="E961" s="3"/>
      <c r="F961" s="7">
        <v>3.2</v>
      </c>
      <c r="G961" s="10"/>
      <c r="H961" s="7">
        <v>3.2</v>
      </c>
      <c r="I961" s="32">
        <f>VLOOKUP(A961,'Synthèse des ventes 2022'!$A$1:$C$535,3,FALSE)</f>
        <v>10</v>
      </c>
      <c r="J961" s="3">
        <v>4.3499999999999996</v>
      </c>
      <c r="K961" s="15">
        <f>H961*M961</f>
        <v>4.8000000000000007</v>
      </c>
      <c r="L961" s="3">
        <v>1.5</v>
      </c>
      <c r="M961" s="7">
        <v>1.5</v>
      </c>
      <c r="N961" s="3"/>
      <c r="O961" s="3">
        <v>5.22</v>
      </c>
      <c r="P961" s="7">
        <f t="shared" si="51"/>
        <v>5.7600000000000007</v>
      </c>
    </row>
    <row r="962" spans="1:21" x14ac:dyDescent="0.25">
      <c r="A962" t="s">
        <v>1118</v>
      </c>
      <c r="B962" t="s">
        <v>416</v>
      </c>
      <c r="C962" t="s">
        <v>1119</v>
      </c>
      <c r="D962" t="s">
        <v>1120</v>
      </c>
      <c r="F962">
        <v>0</v>
      </c>
      <c r="I962" s="31">
        <f>VLOOKUP(A962,'Synthèse des ventes 2022'!$A$1:$C$535,3,FALSE)</f>
        <v>28</v>
      </c>
      <c r="J962">
        <v>135.75</v>
      </c>
      <c r="K962" s="6">
        <f>VLOOKUP(A962,NOMENCLATURE!$B$2:$L$4000,11,FALSE)</f>
        <v>142.03600000000003</v>
      </c>
      <c r="L962">
        <v>0</v>
      </c>
      <c r="O962">
        <v>162.9</v>
      </c>
      <c r="P962" s="6">
        <f t="shared" ref="P962:P1025" si="55">IF(K962="","",K962*1.2)</f>
        <v>170.44320000000002</v>
      </c>
    </row>
    <row r="963" spans="1:21" x14ac:dyDescent="0.25">
      <c r="A963" t="s">
        <v>1540</v>
      </c>
      <c r="B963" t="s">
        <v>416</v>
      </c>
      <c r="C963" t="s">
        <v>1541</v>
      </c>
      <c r="D963" t="s">
        <v>1120</v>
      </c>
      <c r="F963">
        <v>115.01</v>
      </c>
      <c r="I963" s="31">
        <f>VLOOKUP(A963,'Synthèse des ventes 2022'!$A$1:$C$535,3,FALSE)</f>
        <v>4</v>
      </c>
      <c r="J963">
        <v>200</v>
      </c>
      <c r="K963" s="6">
        <f>VLOOKUP(A963,NOMENCLATURE!$B$2:$L$4000,11,FALSE)</f>
        <v>193.82499964000002</v>
      </c>
      <c r="L963">
        <v>1.7389791999999999</v>
      </c>
      <c r="O963">
        <v>240</v>
      </c>
      <c r="P963" s="6">
        <f t="shared" si="55"/>
        <v>232.589999568</v>
      </c>
    </row>
    <row r="964" spans="1:21" x14ac:dyDescent="0.25">
      <c r="A964" t="s">
        <v>1542</v>
      </c>
      <c r="B964" t="s">
        <v>416</v>
      </c>
      <c r="C964" t="s">
        <v>1543</v>
      </c>
      <c r="D964" t="s">
        <v>1120</v>
      </c>
      <c r="E964" t="s">
        <v>36</v>
      </c>
      <c r="F964">
        <v>162.77000000000001</v>
      </c>
      <c r="I964" s="31">
        <f>VLOOKUP(A964,'Synthèse des ventes 2022'!$A$1:$C$535,3,FALSE)</f>
        <v>4</v>
      </c>
      <c r="J964">
        <v>225</v>
      </c>
      <c r="K964" s="6">
        <f>VLOOKUP(A964,NOMENCLATURE!$B$2:$L$4000,11,FALSE)</f>
        <v>254.93999959999999</v>
      </c>
      <c r="L964">
        <v>1.3823186000000001</v>
      </c>
      <c r="O964">
        <v>270</v>
      </c>
      <c r="P964" s="6">
        <f t="shared" si="55"/>
        <v>305.92799951999996</v>
      </c>
    </row>
    <row r="965" spans="1:21" x14ac:dyDescent="0.25">
      <c r="A965" t="s">
        <v>1637</v>
      </c>
      <c r="B965" t="s">
        <v>416</v>
      </c>
      <c r="C965" t="s">
        <v>1638</v>
      </c>
      <c r="D965" t="s">
        <v>1120</v>
      </c>
      <c r="E965" t="s">
        <v>36</v>
      </c>
      <c r="F965">
        <v>7.79</v>
      </c>
      <c r="I965" s="31">
        <f>VLOOKUP(A965,'Synthèse des ventes 2022'!$A$1:$C$535,3,FALSE)</f>
        <v>65</v>
      </c>
      <c r="J965">
        <v>14.11</v>
      </c>
      <c r="K965" s="6">
        <f>VLOOKUP(A965,NOMENCLATURE!$B$2:$L$4000,11,FALSE)</f>
        <v>10.89</v>
      </c>
      <c r="L965">
        <v>1.8112965000000001</v>
      </c>
      <c r="O965">
        <v>16.931999999999999</v>
      </c>
      <c r="P965" s="6">
        <f t="shared" si="55"/>
        <v>13.068</v>
      </c>
    </row>
    <row r="966" spans="1:21" x14ac:dyDescent="0.25">
      <c r="A966" t="s">
        <v>1639</v>
      </c>
      <c r="B966" t="s">
        <v>416</v>
      </c>
      <c r="C966" t="s">
        <v>1640</v>
      </c>
      <c r="D966" t="s">
        <v>1120</v>
      </c>
      <c r="E966" t="s">
        <v>36</v>
      </c>
      <c r="F966">
        <v>5.84</v>
      </c>
      <c r="I966" s="31">
        <f>VLOOKUP(A966,'Synthèse des ventes 2022'!$A$1:$C$535,3,FALSE)</f>
        <v>8</v>
      </c>
      <c r="J966">
        <v>11.52</v>
      </c>
      <c r="K966" s="6">
        <f>VLOOKUP(A966,NOMENCLATURE!$B$2:$L$4000,11,FALSE)</f>
        <v>8.1675000000000004</v>
      </c>
      <c r="L966">
        <v>1.9726026999999999</v>
      </c>
      <c r="O966">
        <v>13.824</v>
      </c>
      <c r="P966" s="6">
        <f t="shared" si="55"/>
        <v>9.8010000000000002</v>
      </c>
    </row>
    <row r="967" spans="1:21" x14ac:dyDescent="0.25">
      <c r="A967" t="s">
        <v>1641</v>
      </c>
      <c r="B967" t="s">
        <v>416</v>
      </c>
      <c r="C967" t="s">
        <v>1642</v>
      </c>
      <c r="D967" t="s">
        <v>1120</v>
      </c>
      <c r="E967" t="s">
        <v>36</v>
      </c>
      <c r="F967">
        <v>8.34</v>
      </c>
      <c r="I967" s="31">
        <f>VLOOKUP(A967,'Synthèse des ventes 2022'!$A$1:$C$535,3,FALSE)</f>
        <v>16</v>
      </c>
      <c r="J967">
        <v>11.52</v>
      </c>
      <c r="K967" s="6">
        <f>VLOOKUP(A967,NOMENCLATURE!$B$2:$L$4000,11,FALSE)</f>
        <v>11.5275</v>
      </c>
      <c r="L967">
        <v>1.3812949999999999</v>
      </c>
      <c r="O967">
        <v>13.824</v>
      </c>
      <c r="P967" s="6">
        <f t="shared" si="55"/>
        <v>13.833</v>
      </c>
    </row>
    <row r="968" spans="1:21" x14ac:dyDescent="0.25">
      <c r="A968" t="s">
        <v>1643</v>
      </c>
      <c r="B968" t="s">
        <v>416</v>
      </c>
      <c r="C968" t="s">
        <v>1644</v>
      </c>
      <c r="D968" t="s">
        <v>1120</v>
      </c>
      <c r="E968" t="s">
        <v>36</v>
      </c>
      <c r="F968">
        <v>3</v>
      </c>
      <c r="I968" s="31">
        <f>VLOOKUP(A968,'Synthèse des ventes 2022'!$A$1:$C$535,3,FALSE)</f>
        <v>103</v>
      </c>
      <c r="J968">
        <v>14.11</v>
      </c>
      <c r="K968" s="6">
        <f>VLOOKUP(A968,NOMENCLATURE!$B$2:$L$4000,11,FALSE)</f>
        <v>14.120000000000001</v>
      </c>
      <c r="L968">
        <v>4.7033332999999997</v>
      </c>
      <c r="O968">
        <v>16.931999999999999</v>
      </c>
      <c r="P968" s="6">
        <f t="shared" si="55"/>
        <v>16.943999999999999</v>
      </c>
    </row>
    <row r="969" spans="1:21" x14ac:dyDescent="0.25">
      <c r="A969" t="s">
        <v>1645</v>
      </c>
      <c r="B969" t="s">
        <v>416</v>
      </c>
      <c r="C969" t="s">
        <v>1646</v>
      </c>
      <c r="D969" t="s">
        <v>1120</v>
      </c>
      <c r="E969" t="s">
        <v>36</v>
      </c>
      <c r="F969">
        <v>6.18</v>
      </c>
      <c r="I969" s="31" t="e">
        <f>VLOOKUP(A969,'Synthèse des ventes 2022'!$A$1:$C$535,3,FALSE)</f>
        <v>#N/A</v>
      </c>
      <c r="J969">
        <v>9.5299999999999994</v>
      </c>
      <c r="K969" s="6">
        <f>VLOOKUP(A969,NOMENCLATURE!$B$2:$L$4000,11,FALSE)</f>
        <v>9.5920000000000005</v>
      </c>
      <c r="L969">
        <v>1.5420712000000001</v>
      </c>
      <c r="O969">
        <v>11.436</v>
      </c>
      <c r="P969" s="6">
        <f t="shared" si="55"/>
        <v>11.510400000000001</v>
      </c>
      <c r="Q969">
        <v>1</v>
      </c>
    </row>
    <row r="970" spans="1:21" x14ac:dyDescent="0.25">
      <c r="A970" t="s">
        <v>1698</v>
      </c>
      <c r="B970" t="s">
        <v>28</v>
      </c>
      <c r="C970" t="s">
        <v>1699</v>
      </c>
      <c r="D970" t="s">
        <v>1120</v>
      </c>
      <c r="F970">
        <v>13.03</v>
      </c>
      <c r="I970" s="31">
        <f>VLOOKUP(A970,'Synthèse des ventes 2022'!$A$1:$C$535,3,FALSE)</f>
        <v>10</v>
      </c>
      <c r="J970">
        <v>19.55</v>
      </c>
      <c r="K970" s="6">
        <f>VLOOKUP(A970,NOMENCLATURE!$B$2:$L$4000,11,FALSE)</f>
        <v>19.440000000000001</v>
      </c>
      <c r="L970">
        <v>1.5003837</v>
      </c>
      <c r="O970">
        <v>23.46</v>
      </c>
      <c r="P970" s="6">
        <f t="shared" si="55"/>
        <v>23.327999999999999</v>
      </c>
      <c r="Q970">
        <v>1</v>
      </c>
      <c r="R970">
        <v>1</v>
      </c>
      <c r="S970">
        <v>1</v>
      </c>
      <c r="T970">
        <v>1</v>
      </c>
      <c r="U970">
        <v>1</v>
      </c>
    </row>
    <row r="971" spans="1:21" x14ac:dyDescent="0.25">
      <c r="A971" t="s">
        <v>1730</v>
      </c>
      <c r="B971" t="s">
        <v>416</v>
      </c>
      <c r="C971" t="s">
        <v>1731</v>
      </c>
      <c r="D971" t="s">
        <v>1120</v>
      </c>
      <c r="E971" t="s">
        <v>36</v>
      </c>
      <c r="F971">
        <v>0</v>
      </c>
      <c r="I971" s="31">
        <f>VLOOKUP(A971,'Synthèse des ventes 2022'!$A$1:$C$535,3,FALSE)</f>
        <v>8</v>
      </c>
      <c r="J971">
        <v>924</v>
      </c>
      <c r="K971" s="6">
        <f>VLOOKUP(A971,NOMENCLATURE!$B$2:$L$4000,11,FALSE)</f>
        <v>913.26004999999998</v>
      </c>
      <c r="L971">
        <v>0</v>
      </c>
      <c r="O971" s="1">
        <v>1108.8</v>
      </c>
      <c r="P971" s="11">
        <f t="shared" si="55"/>
        <v>1095.9120599999999</v>
      </c>
    </row>
    <row r="972" spans="1:21" x14ac:dyDescent="0.25">
      <c r="A972" t="s">
        <v>1788</v>
      </c>
      <c r="B972" t="s">
        <v>416</v>
      </c>
      <c r="C972" t="s">
        <v>1789</v>
      </c>
      <c r="D972" t="s">
        <v>1120</v>
      </c>
      <c r="F972">
        <v>3.59</v>
      </c>
      <c r="I972" s="31" t="e">
        <f>VLOOKUP(A972,'Synthèse des ventes 2022'!$A$1:$C$535,3,FALSE)</f>
        <v>#N/A</v>
      </c>
      <c r="J972">
        <v>5.51</v>
      </c>
      <c r="K972" s="6">
        <f>VLOOKUP(A972,NOMENCLATURE!$B$2:$L$4000,11,FALSE)</f>
        <v>5.5460000000000003</v>
      </c>
      <c r="L972">
        <v>1.5348189000000001</v>
      </c>
      <c r="O972">
        <v>6.6120000000000001</v>
      </c>
      <c r="P972" s="6">
        <f t="shared" si="55"/>
        <v>6.6551999999999998</v>
      </c>
      <c r="Q972">
        <v>1</v>
      </c>
    </row>
    <row r="973" spans="1:21" x14ac:dyDescent="0.25">
      <c r="A973" t="s">
        <v>1905</v>
      </c>
      <c r="B973" t="s">
        <v>416</v>
      </c>
      <c r="C973" t="s">
        <v>1906</v>
      </c>
      <c r="D973" t="s">
        <v>1120</v>
      </c>
      <c r="F973">
        <v>1.08</v>
      </c>
      <c r="H973" s="6">
        <v>1.08</v>
      </c>
      <c r="I973" s="31" t="e">
        <f>VLOOKUP(A973,'Synthèse des ventes 2022'!$A$1:$C$535,3,FALSE)</f>
        <v>#N/A</v>
      </c>
      <c r="J973">
        <v>1.62</v>
      </c>
      <c r="K973" s="6">
        <f>+H973*M973</f>
        <v>1.62</v>
      </c>
      <c r="L973">
        <v>1.5</v>
      </c>
      <c r="M973" s="6">
        <v>1.5</v>
      </c>
      <c r="O973">
        <v>1.944</v>
      </c>
      <c r="P973" s="6">
        <f t="shared" si="55"/>
        <v>1.944</v>
      </c>
      <c r="U973">
        <v>1</v>
      </c>
    </row>
    <row r="974" spans="1:21" x14ac:dyDescent="0.25">
      <c r="A974" t="s">
        <v>1907</v>
      </c>
      <c r="B974" t="s">
        <v>416</v>
      </c>
      <c r="C974" t="s">
        <v>1908</v>
      </c>
      <c r="D974" t="s">
        <v>1120</v>
      </c>
      <c r="F974">
        <v>0.96</v>
      </c>
      <c r="H974" s="6">
        <v>0.96</v>
      </c>
      <c r="I974" s="31" t="e">
        <f>VLOOKUP(A974,'Synthèse des ventes 2022'!$A$1:$C$535,3,FALSE)</f>
        <v>#N/A</v>
      </c>
      <c r="J974">
        <v>1.44</v>
      </c>
      <c r="K974" s="6">
        <f>+H974*M974</f>
        <v>1.44</v>
      </c>
      <c r="L974">
        <v>1.5</v>
      </c>
      <c r="M974" s="6">
        <v>1.5</v>
      </c>
      <c r="O974">
        <v>1.728</v>
      </c>
      <c r="P974" s="6">
        <f t="shared" si="55"/>
        <v>1.728</v>
      </c>
      <c r="U974">
        <v>1</v>
      </c>
    </row>
    <row r="975" spans="1:21" x14ac:dyDescent="0.25">
      <c r="A975" t="s">
        <v>1909</v>
      </c>
      <c r="B975" t="s">
        <v>416</v>
      </c>
      <c r="C975" t="s">
        <v>1910</v>
      </c>
      <c r="D975" t="s">
        <v>1120</v>
      </c>
      <c r="F975">
        <v>0.57999999999999996</v>
      </c>
      <c r="H975" s="6">
        <v>0.57999999999999996</v>
      </c>
      <c r="I975" s="31" t="e">
        <f>VLOOKUP(A975,'Synthèse des ventes 2022'!$A$1:$C$535,3,FALSE)</f>
        <v>#N/A</v>
      </c>
      <c r="J975">
        <v>0.87</v>
      </c>
      <c r="K975" s="6">
        <f>+H975*M975</f>
        <v>0.86999999999999988</v>
      </c>
      <c r="L975">
        <v>1.5</v>
      </c>
      <c r="M975" s="6">
        <v>1.5</v>
      </c>
      <c r="O975">
        <v>1.044</v>
      </c>
      <c r="P975" s="6">
        <f t="shared" si="55"/>
        <v>1.0439999999999998</v>
      </c>
      <c r="U975">
        <v>1</v>
      </c>
    </row>
    <row r="976" spans="1:21" x14ac:dyDescent="0.25">
      <c r="A976" t="s">
        <v>2087</v>
      </c>
      <c r="B976" t="s">
        <v>416</v>
      </c>
      <c r="C976" t="s">
        <v>2088</v>
      </c>
      <c r="D976" t="s">
        <v>1120</v>
      </c>
      <c r="F976">
        <v>83.55</v>
      </c>
      <c r="I976" s="31">
        <f>VLOOKUP(A976,'Synthèse des ventes 2022'!$A$1:$C$535,3,FALSE)</f>
        <v>4</v>
      </c>
      <c r="J976">
        <v>136.47999999999999</v>
      </c>
      <c r="K976" s="6">
        <f>VLOOKUP(A976,NOMENCLATURE!$B$2:$L$4000,11,FALSE)</f>
        <v>45.564999999999998</v>
      </c>
      <c r="L976">
        <v>1.6335128999999999</v>
      </c>
      <c r="O976">
        <v>163.77600000000001</v>
      </c>
      <c r="P976" s="6">
        <f t="shared" si="55"/>
        <v>54.677999999999997</v>
      </c>
    </row>
    <row r="977" spans="1:18" x14ac:dyDescent="0.25">
      <c r="A977" t="s">
        <v>2185</v>
      </c>
      <c r="B977" t="s">
        <v>416</v>
      </c>
      <c r="C977" t="s">
        <v>2186</v>
      </c>
      <c r="D977" t="s">
        <v>1120</v>
      </c>
      <c r="F977">
        <v>0</v>
      </c>
      <c r="I977" s="31" t="e">
        <f>VLOOKUP(A977,'Synthèse des ventes 2022'!$A$1:$C$535,3,FALSE)</f>
        <v>#N/A</v>
      </c>
      <c r="J977">
        <v>136.47999999999999</v>
      </c>
      <c r="K977" s="6">
        <f>VLOOKUP(A977,NOMENCLATURE!$B$2:$L$4000,11,FALSE)</f>
        <v>142.3235</v>
      </c>
      <c r="L977">
        <v>0</v>
      </c>
      <c r="O977">
        <v>163.77600000000001</v>
      </c>
      <c r="P977" s="6">
        <f t="shared" si="55"/>
        <v>170.78819999999999</v>
      </c>
    </row>
    <row r="978" spans="1:18" x14ac:dyDescent="0.25">
      <c r="A978" t="s">
        <v>2187</v>
      </c>
      <c r="B978" t="s">
        <v>416</v>
      </c>
      <c r="C978" t="s">
        <v>2188</v>
      </c>
      <c r="D978" t="s">
        <v>1120</v>
      </c>
      <c r="F978">
        <v>0</v>
      </c>
      <c r="I978" s="31" t="e">
        <f>VLOOKUP(A978,'Synthèse des ventes 2022'!$A$1:$C$535,3,FALSE)</f>
        <v>#N/A</v>
      </c>
      <c r="J978">
        <v>150</v>
      </c>
      <c r="K978" s="6">
        <f>VLOOKUP(A978,NOMENCLATURE!$B$2:$L$4000,11,FALSE)</f>
        <v>145.27600000000001</v>
      </c>
      <c r="L978">
        <v>0</v>
      </c>
      <c r="O978">
        <v>180</v>
      </c>
      <c r="P978" s="6">
        <f t="shared" si="55"/>
        <v>174.3312</v>
      </c>
    </row>
    <row r="979" spans="1:18" x14ac:dyDescent="0.25">
      <c r="A979" t="s">
        <v>2460</v>
      </c>
      <c r="B979" t="s">
        <v>416</v>
      </c>
      <c r="C979" t="s">
        <v>2461</v>
      </c>
      <c r="D979" t="s">
        <v>1120</v>
      </c>
      <c r="F979">
        <v>0</v>
      </c>
      <c r="I979" s="31" t="e">
        <f>VLOOKUP(A979,'Synthèse des ventes 2022'!$A$1:$C$535,3,FALSE)</f>
        <v>#N/A</v>
      </c>
      <c r="J979">
        <v>9.5299999999999994</v>
      </c>
      <c r="K979" s="6">
        <f>VLOOKUP(A979,NOMENCLATURE!$B$2:$L$4000,11,FALSE)</f>
        <v>9.5920000000000005</v>
      </c>
      <c r="L979">
        <v>1.5420712000000001</v>
      </c>
      <c r="O979">
        <v>11.436</v>
      </c>
      <c r="P979" s="6">
        <f t="shared" si="55"/>
        <v>11.510400000000001</v>
      </c>
      <c r="Q979">
        <v>1</v>
      </c>
    </row>
    <row r="980" spans="1:18" x14ac:dyDescent="0.25">
      <c r="A980" t="s">
        <v>2604</v>
      </c>
      <c r="B980" t="s">
        <v>416</v>
      </c>
      <c r="C980" t="s">
        <v>2605</v>
      </c>
      <c r="D980" t="s">
        <v>1120</v>
      </c>
      <c r="F980">
        <v>0</v>
      </c>
      <c r="I980" s="31" t="e">
        <f>VLOOKUP(A980,'Synthèse des ventes 2022'!$A$1:$C$535,3,FALSE)</f>
        <v>#N/A</v>
      </c>
      <c r="J980">
        <v>135.75</v>
      </c>
      <c r="K980" s="6" t="e">
        <f>VLOOKUP(A980,NOMENCLATURE!$B$2:$L$4000,11,FALSE)</f>
        <v>#N/A</v>
      </c>
      <c r="L980">
        <v>0</v>
      </c>
      <c r="O980">
        <v>162.9</v>
      </c>
      <c r="P980" s="6" t="e">
        <f t="shared" si="55"/>
        <v>#N/A</v>
      </c>
    </row>
    <row r="981" spans="1:18" x14ac:dyDescent="0.25">
      <c r="A981">
        <v>10102122</v>
      </c>
      <c r="B981" t="s">
        <v>32</v>
      </c>
      <c r="C981" t="s">
        <v>766</v>
      </c>
      <c r="D981" t="s">
        <v>767</v>
      </c>
      <c r="F981">
        <v>145</v>
      </c>
      <c r="H981" s="6">
        <f>F981</f>
        <v>145</v>
      </c>
      <c r="I981" s="31" t="e">
        <f>VLOOKUP(A981,'Synthèse des ventes 2022'!$A$1:$C$535,3,FALSE)</f>
        <v>#N/A</v>
      </c>
      <c r="J981">
        <v>181.25</v>
      </c>
      <c r="K981" s="6">
        <f>IF(H981="","",H981*L981)</f>
        <v>181.25</v>
      </c>
      <c r="L981">
        <v>1.25</v>
      </c>
      <c r="M981" s="6">
        <v>1.25</v>
      </c>
      <c r="O981">
        <v>217.5</v>
      </c>
      <c r="P981" s="6">
        <f t="shared" si="55"/>
        <v>217.5</v>
      </c>
    </row>
    <row r="982" spans="1:18" x14ac:dyDescent="0.25">
      <c r="A982" t="s">
        <v>886</v>
      </c>
      <c r="B982" t="s">
        <v>32</v>
      </c>
      <c r="C982" t="s">
        <v>887</v>
      </c>
      <c r="D982" t="s">
        <v>767</v>
      </c>
      <c r="F982">
        <v>101</v>
      </c>
      <c r="H982" s="6">
        <f>F982</f>
        <v>101</v>
      </c>
      <c r="I982" s="31" t="e">
        <f>VLOOKUP(A982,'Synthèse des ventes 2022'!$A$1:$C$535,3,FALSE)</f>
        <v>#N/A</v>
      </c>
      <c r="J982">
        <v>126.25</v>
      </c>
      <c r="K982" s="6">
        <f>IF(H982="","",H982*L982)</f>
        <v>126.25</v>
      </c>
      <c r="L982">
        <v>1.25</v>
      </c>
      <c r="M982" s="6">
        <v>1.25</v>
      </c>
      <c r="O982">
        <v>151.5</v>
      </c>
      <c r="P982" s="6">
        <f t="shared" si="55"/>
        <v>151.5</v>
      </c>
    </row>
    <row r="983" spans="1:18" x14ac:dyDescent="0.25">
      <c r="A983" s="3" t="s">
        <v>63</v>
      </c>
      <c r="B983" s="3" t="s">
        <v>43</v>
      </c>
      <c r="C983" s="3" t="s">
        <v>64</v>
      </c>
      <c r="D983" s="3" t="s">
        <v>65</v>
      </c>
      <c r="E983" s="3">
        <v>1</v>
      </c>
      <c r="F983" s="3">
        <v>7.6</v>
      </c>
      <c r="G983" s="10"/>
      <c r="H983" s="7"/>
      <c r="I983" s="32" t="e">
        <f>VLOOKUP(A983,'Synthèse des ventes 2022'!$A$1:$C$535,3,FALSE)</f>
        <v>#N/A</v>
      </c>
      <c r="J983" s="3">
        <v>12.04</v>
      </c>
      <c r="K983" s="7" t="str">
        <f>IF(H983="","",H983*L983)</f>
        <v/>
      </c>
      <c r="L983" s="3">
        <v>1.5842105</v>
      </c>
      <c r="M983" s="7"/>
      <c r="N983" s="3">
        <v>1</v>
      </c>
      <c r="O983" s="3">
        <v>14.45</v>
      </c>
      <c r="P983" s="7" t="str">
        <f t="shared" si="55"/>
        <v/>
      </c>
    </row>
    <row r="984" spans="1:18" x14ac:dyDescent="0.25">
      <c r="A984" s="3" t="s">
        <v>71</v>
      </c>
      <c r="B984" s="3" t="s">
        <v>20</v>
      </c>
      <c r="C984" s="3" t="s">
        <v>72</v>
      </c>
      <c r="D984" s="3" t="s">
        <v>65</v>
      </c>
      <c r="E984" s="3" t="s">
        <v>36</v>
      </c>
      <c r="F984" s="3">
        <v>20.61</v>
      </c>
      <c r="G984" s="10"/>
      <c r="H984" s="7">
        <v>20.61</v>
      </c>
      <c r="I984" s="32">
        <f>VLOOKUP(A984,'Synthèse des ventes 2022'!$A$1:$C$535,3,FALSE)</f>
        <v>34</v>
      </c>
      <c r="J984" s="3">
        <v>30.91</v>
      </c>
      <c r="K984" s="7">
        <f>H984*M984</f>
        <v>30.914999999999999</v>
      </c>
      <c r="L984" s="3">
        <v>1.4997574</v>
      </c>
      <c r="M984" s="7">
        <v>1.5</v>
      </c>
      <c r="N984" s="3"/>
      <c r="O984" s="3">
        <v>37.090000000000003</v>
      </c>
      <c r="P984" s="7">
        <f t="shared" si="55"/>
        <v>37.097999999999999</v>
      </c>
    </row>
    <row r="985" spans="1:18" x14ac:dyDescent="0.25">
      <c r="A985" s="3" t="s">
        <v>86</v>
      </c>
      <c r="B985" s="3" t="s">
        <v>20</v>
      </c>
      <c r="C985" s="3" t="s">
        <v>87</v>
      </c>
      <c r="D985" s="3" t="s">
        <v>65</v>
      </c>
      <c r="E985" s="3" t="s">
        <v>36</v>
      </c>
      <c r="F985" s="3">
        <v>70.349999999999994</v>
      </c>
      <c r="G985" s="10"/>
      <c r="H985" s="7">
        <v>70.349999999999994</v>
      </c>
      <c r="I985" s="32">
        <f>VLOOKUP(A985,'Synthèse des ventes 2022'!$A$1:$C$535,3,FALSE)</f>
        <v>4</v>
      </c>
      <c r="J985" s="3">
        <v>109.04</v>
      </c>
      <c r="K985" s="7">
        <f>H985*M985</f>
        <v>109.04249999999999</v>
      </c>
      <c r="L985" s="3">
        <v>1.5499645</v>
      </c>
      <c r="M985" s="7">
        <v>1.55</v>
      </c>
      <c r="N985" s="3"/>
      <c r="O985" s="3">
        <v>130.85</v>
      </c>
      <c r="P985" s="7">
        <f t="shared" si="55"/>
        <v>130.85099999999997</v>
      </c>
    </row>
    <row r="986" spans="1:18" x14ac:dyDescent="0.25">
      <c r="A986" s="3" t="s">
        <v>132</v>
      </c>
      <c r="B986" s="3" t="s">
        <v>43</v>
      </c>
      <c r="C986" s="3" t="s">
        <v>133</v>
      </c>
      <c r="D986" s="3" t="s">
        <v>65</v>
      </c>
      <c r="E986" s="3"/>
      <c r="F986" s="3">
        <v>297.14999999999998</v>
      </c>
      <c r="G986" s="10"/>
      <c r="H986" s="7"/>
      <c r="I986" s="32" t="e">
        <f>VLOOKUP(A986,'Synthèse des ventes 2022'!$A$1:$C$535,3,FALSE)</f>
        <v>#N/A</v>
      </c>
      <c r="J986" s="3">
        <v>395.21</v>
      </c>
      <c r="K986" s="7" t="str">
        <f>IF(H986="","",H986*L986)</f>
        <v/>
      </c>
      <c r="L986" s="3">
        <v>1.3300017</v>
      </c>
      <c r="M986" s="7"/>
      <c r="N986" s="3">
        <v>1</v>
      </c>
      <c r="O986" s="3">
        <v>474.25</v>
      </c>
      <c r="P986" s="7" t="str">
        <f t="shared" si="55"/>
        <v/>
      </c>
      <c r="Q986">
        <v>1</v>
      </c>
      <c r="R986">
        <v>1</v>
      </c>
    </row>
    <row r="987" spans="1:18" x14ac:dyDescent="0.25">
      <c r="A987" s="3" t="s">
        <v>134</v>
      </c>
      <c r="B987" s="3" t="s">
        <v>43</v>
      </c>
      <c r="C987" s="3" t="s">
        <v>135</v>
      </c>
      <c r="D987" s="3" t="s">
        <v>65</v>
      </c>
      <c r="E987" s="3"/>
      <c r="F987" s="3">
        <v>367.02</v>
      </c>
      <c r="G987" s="10"/>
      <c r="H987" s="7">
        <v>367.02</v>
      </c>
      <c r="I987" s="32" t="e">
        <f>VLOOKUP(A987,'Synthèse des ventes 2022'!$A$1:$C$535,3,FALSE)</f>
        <v>#N/A</v>
      </c>
      <c r="J987" s="3">
        <v>488.14</v>
      </c>
      <c r="K987" s="7">
        <f>+H987*M987</f>
        <v>488.13659999999999</v>
      </c>
      <c r="L987" s="3">
        <v>1.3300092999999999</v>
      </c>
      <c r="M987" s="7">
        <v>1.33</v>
      </c>
      <c r="N987" s="3">
        <v>1</v>
      </c>
      <c r="O987" s="3">
        <v>585.77</v>
      </c>
      <c r="P987" s="7">
        <f t="shared" si="55"/>
        <v>585.76391999999998</v>
      </c>
      <c r="Q987">
        <v>1</v>
      </c>
      <c r="R987">
        <v>1</v>
      </c>
    </row>
    <row r="988" spans="1:18" x14ac:dyDescent="0.25">
      <c r="A988" s="3" t="s">
        <v>136</v>
      </c>
      <c r="B988" s="3" t="s">
        <v>43</v>
      </c>
      <c r="C988" s="3" t="s">
        <v>137</v>
      </c>
      <c r="D988" s="3" t="s">
        <v>65</v>
      </c>
      <c r="E988" s="3"/>
      <c r="F988" s="3">
        <v>403.55</v>
      </c>
      <c r="G988" s="10"/>
      <c r="H988" s="7"/>
      <c r="I988" s="32" t="e">
        <f>VLOOKUP(A988,'Synthèse des ventes 2022'!$A$1:$C$535,3,FALSE)</f>
        <v>#N/A</v>
      </c>
      <c r="J988" s="3">
        <v>536.72</v>
      </c>
      <c r="K988" s="7" t="str">
        <f>IF(H988="","",H988*L988)</f>
        <v/>
      </c>
      <c r="L988" s="3">
        <v>1.3299962999999999</v>
      </c>
      <c r="M988" s="7"/>
      <c r="N988" s="3">
        <v>1</v>
      </c>
      <c r="O988" s="3">
        <v>644.05999999999995</v>
      </c>
      <c r="P988" s="7" t="str">
        <f t="shared" si="55"/>
        <v/>
      </c>
      <c r="Q988">
        <v>1</v>
      </c>
      <c r="R988">
        <v>1</v>
      </c>
    </row>
    <row r="989" spans="1:18" x14ac:dyDescent="0.25">
      <c r="A989" s="3" t="s">
        <v>138</v>
      </c>
      <c r="B989" s="3" t="s">
        <v>43</v>
      </c>
      <c r="C989" s="3" t="s">
        <v>139</v>
      </c>
      <c r="D989" s="3" t="s">
        <v>65</v>
      </c>
      <c r="E989" s="3">
        <v>1</v>
      </c>
      <c r="F989" s="3">
        <v>188.82</v>
      </c>
      <c r="G989" s="10"/>
      <c r="H989" s="7"/>
      <c r="I989" s="32" t="e">
        <f>VLOOKUP(A989,'Synthèse des ventes 2022'!$A$1:$C$535,3,FALSE)</f>
        <v>#N/A</v>
      </c>
      <c r="J989" s="3">
        <v>251.13</v>
      </c>
      <c r="K989" s="7" t="str">
        <f>IF(H989="","",H989*L989)</f>
        <v/>
      </c>
      <c r="L989" s="3">
        <v>1.3299968</v>
      </c>
      <c r="M989" s="7"/>
      <c r="N989" s="3">
        <v>1</v>
      </c>
      <c r="O989" s="3">
        <v>301.36</v>
      </c>
      <c r="P989" s="7" t="str">
        <f t="shared" si="55"/>
        <v/>
      </c>
      <c r="Q989">
        <v>1</v>
      </c>
      <c r="R989">
        <v>1</v>
      </c>
    </row>
    <row r="990" spans="1:18" x14ac:dyDescent="0.25">
      <c r="A990" s="3" t="s">
        <v>140</v>
      </c>
      <c r="B990" s="3" t="s">
        <v>43</v>
      </c>
      <c r="C990" s="3" t="s">
        <v>141</v>
      </c>
      <c r="D990" s="3" t="s">
        <v>65</v>
      </c>
      <c r="E990" s="3"/>
      <c r="F990" s="3">
        <v>440.43</v>
      </c>
      <c r="G990" s="10"/>
      <c r="H990" s="7"/>
      <c r="I990" s="32" t="e">
        <f>VLOOKUP(A990,'Synthèse des ventes 2022'!$A$1:$C$535,3,FALSE)</f>
        <v>#N/A</v>
      </c>
      <c r="J990" s="3">
        <v>585.77</v>
      </c>
      <c r="K990" s="7" t="str">
        <f>IF(H990="","",H990*L990)</f>
        <v/>
      </c>
      <c r="L990" s="3">
        <v>1.3299957</v>
      </c>
      <c r="M990" s="7"/>
      <c r="N990" s="3">
        <v>1</v>
      </c>
      <c r="O990" s="3">
        <v>702.92</v>
      </c>
      <c r="P990" s="7" t="str">
        <f t="shared" si="55"/>
        <v/>
      </c>
      <c r="Q990">
        <v>1</v>
      </c>
      <c r="R990">
        <v>1</v>
      </c>
    </row>
    <row r="991" spans="1:18" x14ac:dyDescent="0.25">
      <c r="A991" s="3" t="s">
        <v>142</v>
      </c>
      <c r="B991" s="3" t="s">
        <v>43</v>
      </c>
      <c r="C991" s="3" t="s">
        <v>143</v>
      </c>
      <c r="D991" s="3" t="s">
        <v>65</v>
      </c>
      <c r="E991" s="3"/>
      <c r="F991" s="3">
        <v>476.69</v>
      </c>
      <c r="G991" s="10"/>
      <c r="H991" s="7"/>
      <c r="I991" s="32" t="e">
        <f>VLOOKUP(A991,'Synthèse des ventes 2022'!$A$1:$C$535,3,FALSE)</f>
        <v>#N/A</v>
      </c>
      <c r="J991" s="3">
        <v>634</v>
      </c>
      <c r="K991" s="7" t="str">
        <f>IF(H991="","",H991*L991)</f>
        <v/>
      </c>
      <c r="L991" s="3">
        <v>1.3300048</v>
      </c>
      <c r="M991" s="7"/>
      <c r="N991" s="3">
        <v>1</v>
      </c>
      <c r="O991" s="3">
        <v>760.8</v>
      </c>
      <c r="P991" s="7" t="str">
        <f t="shared" si="55"/>
        <v/>
      </c>
      <c r="Q991">
        <v>1</v>
      </c>
      <c r="R991">
        <v>1</v>
      </c>
    </row>
    <row r="992" spans="1:18" x14ac:dyDescent="0.25">
      <c r="A992" s="3" t="s">
        <v>144</v>
      </c>
      <c r="B992" s="3" t="s">
        <v>32</v>
      </c>
      <c r="C992" s="3" t="s">
        <v>145</v>
      </c>
      <c r="D992" s="3" t="s">
        <v>65</v>
      </c>
      <c r="E992" s="3" t="s">
        <v>146</v>
      </c>
      <c r="F992" s="3">
        <v>329.43</v>
      </c>
      <c r="G992" s="10"/>
      <c r="H992" s="7">
        <v>322.51</v>
      </c>
      <c r="I992" s="32" t="e">
        <f>VLOOKUP(A992,'Synthèse des ventes 2022'!$A$1:$C$535,3,FALSE)</f>
        <v>#N/A</v>
      </c>
      <c r="J992" s="3">
        <v>461.2</v>
      </c>
      <c r="K992" s="15">
        <f>H992*M992</f>
        <v>451.51399999999995</v>
      </c>
      <c r="L992" s="3">
        <v>1.3999938999999999</v>
      </c>
      <c r="M992" s="7">
        <v>1.4</v>
      </c>
      <c r="N992" s="3"/>
      <c r="O992" s="3">
        <v>553.44000000000005</v>
      </c>
      <c r="P992" s="7">
        <f t="shared" si="55"/>
        <v>541.81679999999994</v>
      </c>
    </row>
    <row r="993" spans="1:17" x14ac:dyDescent="0.25">
      <c r="A993" s="3" t="s">
        <v>147</v>
      </c>
      <c r="B993" s="3" t="s">
        <v>32</v>
      </c>
      <c r="C993" s="3" t="s">
        <v>148</v>
      </c>
      <c r="D993" s="3" t="s">
        <v>65</v>
      </c>
      <c r="E993" s="3"/>
      <c r="F993" s="3">
        <v>389.6</v>
      </c>
      <c r="G993" s="10"/>
      <c r="H993" s="7">
        <v>381.42</v>
      </c>
      <c r="I993" s="32" t="e">
        <f>VLOOKUP(A993,'Synthèse des ventes 2022'!$A$1:$C$535,3,FALSE)</f>
        <v>#N/A</v>
      </c>
      <c r="J993" s="3">
        <v>545.44000000000005</v>
      </c>
      <c r="K993" s="7">
        <f t="shared" ref="K993:K1003" si="56">H993*M993</f>
        <v>533.98799999999994</v>
      </c>
      <c r="L993" s="3">
        <v>1.4</v>
      </c>
      <c r="M993" s="7">
        <v>1.4</v>
      </c>
      <c r="N993" s="3"/>
      <c r="O993" s="3">
        <v>654.53</v>
      </c>
      <c r="P993" s="7">
        <f t="shared" si="55"/>
        <v>640.78559999999993</v>
      </c>
    </row>
    <row r="994" spans="1:17" x14ac:dyDescent="0.25">
      <c r="A994" s="3" t="s">
        <v>149</v>
      </c>
      <c r="B994" s="3" t="s">
        <v>32</v>
      </c>
      <c r="C994" s="3" t="s">
        <v>150</v>
      </c>
      <c r="D994" s="3" t="s">
        <v>65</v>
      </c>
      <c r="E994" s="3" t="s">
        <v>146</v>
      </c>
      <c r="F994" s="3">
        <v>440.24</v>
      </c>
      <c r="G994" s="10"/>
      <c r="H994" s="7">
        <v>431.02</v>
      </c>
      <c r="I994" s="32" t="e">
        <f>VLOOKUP(A994,'Synthèse des ventes 2022'!$A$1:$C$535,3,FALSE)</f>
        <v>#N/A</v>
      </c>
      <c r="J994" s="3">
        <v>616.34</v>
      </c>
      <c r="K994" s="7">
        <f t="shared" si="56"/>
        <v>603.42799999999988</v>
      </c>
      <c r="L994" s="3">
        <v>1.4000090999999999</v>
      </c>
      <c r="M994" s="7">
        <v>1.4</v>
      </c>
      <c r="N994" s="3"/>
      <c r="O994" s="3">
        <v>739.61</v>
      </c>
      <c r="P994" s="7">
        <f t="shared" si="55"/>
        <v>724.11359999999979</v>
      </c>
    </row>
    <row r="995" spans="1:17" x14ac:dyDescent="0.25">
      <c r="A995" s="3" t="s">
        <v>151</v>
      </c>
      <c r="B995" s="3" t="s">
        <v>32</v>
      </c>
      <c r="C995" s="3" t="s">
        <v>152</v>
      </c>
      <c r="D995" s="3" t="s">
        <v>65</v>
      </c>
      <c r="E995" s="3" t="s">
        <v>146</v>
      </c>
      <c r="F995" s="3">
        <v>490.89</v>
      </c>
      <c r="G995" s="10"/>
      <c r="H995" s="7">
        <v>480.62</v>
      </c>
      <c r="I995" s="32" t="e">
        <f>VLOOKUP(A995,'Synthèse des ventes 2022'!$A$1:$C$535,3,FALSE)</f>
        <v>#N/A</v>
      </c>
      <c r="J995" s="3">
        <v>687.25</v>
      </c>
      <c r="K995" s="7">
        <f t="shared" si="56"/>
        <v>672.86799999999994</v>
      </c>
      <c r="L995" s="3">
        <v>1.4000081</v>
      </c>
      <c r="M995" s="7">
        <v>1.4</v>
      </c>
      <c r="N995" s="3"/>
      <c r="O995" s="3">
        <v>824.7</v>
      </c>
      <c r="P995" s="7">
        <f t="shared" si="55"/>
        <v>807.44159999999988</v>
      </c>
    </row>
    <row r="996" spans="1:17" x14ac:dyDescent="0.25">
      <c r="A996" s="3" t="s">
        <v>153</v>
      </c>
      <c r="B996" s="3" t="s">
        <v>32</v>
      </c>
      <c r="C996" s="3" t="s">
        <v>154</v>
      </c>
      <c r="D996" s="3" t="s">
        <v>65</v>
      </c>
      <c r="E996" s="3" t="s">
        <v>146</v>
      </c>
      <c r="F996" s="3">
        <v>524.42999999999995</v>
      </c>
      <c r="G996" s="10"/>
      <c r="H996" s="7">
        <v>513.61</v>
      </c>
      <c r="I996" s="32" t="e">
        <f>VLOOKUP(A996,'Synthèse des ventes 2022'!$A$1:$C$535,3,FALSE)</f>
        <v>#N/A</v>
      </c>
      <c r="J996" s="3">
        <v>734.2</v>
      </c>
      <c r="K996" s="7">
        <f t="shared" si="56"/>
        <v>719.05399999999997</v>
      </c>
      <c r="L996" s="3">
        <v>1.3999961999999999</v>
      </c>
      <c r="M996" s="7">
        <v>1.4</v>
      </c>
      <c r="N996" s="3"/>
      <c r="O996" s="3">
        <v>881.04</v>
      </c>
      <c r="P996" s="7">
        <f t="shared" si="55"/>
        <v>862.86479999999995</v>
      </c>
    </row>
    <row r="997" spans="1:17" x14ac:dyDescent="0.25">
      <c r="A997" s="3" t="s">
        <v>155</v>
      </c>
      <c r="B997" s="3" t="s">
        <v>32</v>
      </c>
      <c r="C997" s="3" t="s">
        <v>156</v>
      </c>
      <c r="D997" s="3" t="s">
        <v>65</v>
      </c>
      <c r="E997" s="3" t="s">
        <v>157</v>
      </c>
      <c r="F997" s="3">
        <v>596.07000000000005</v>
      </c>
      <c r="G997" s="10"/>
      <c r="H997" s="7">
        <v>583.75</v>
      </c>
      <c r="I997" s="32">
        <f>VLOOKUP(A997,'Synthèse des ventes 2022'!$A$1:$C$535,3,FALSE)</f>
        <v>1</v>
      </c>
      <c r="J997" s="3">
        <v>834.5</v>
      </c>
      <c r="K997" s="7">
        <f t="shared" si="56"/>
        <v>817.25</v>
      </c>
      <c r="L997" s="3">
        <v>1.4000033999999999</v>
      </c>
      <c r="M997" s="7">
        <v>1.4</v>
      </c>
      <c r="N997" s="3"/>
      <c r="O997" s="4">
        <v>1001.4</v>
      </c>
      <c r="P997" s="12">
        <f t="shared" si="55"/>
        <v>980.69999999999993</v>
      </c>
    </row>
    <row r="998" spans="1:17" x14ac:dyDescent="0.25">
      <c r="A998" s="3" t="s">
        <v>182</v>
      </c>
      <c r="B998" s="3" t="s">
        <v>20</v>
      </c>
      <c r="C998" s="3" t="s">
        <v>183</v>
      </c>
      <c r="D998" s="3" t="s">
        <v>65</v>
      </c>
      <c r="E998" s="3"/>
      <c r="F998" s="3">
        <v>2698.66</v>
      </c>
      <c r="G998" s="10"/>
      <c r="H998" s="7">
        <v>2631.67</v>
      </c>
      <c r="I998" s="32" t="e">
        <f>VLOOKUP(A998,'Synthèse des ventes 2022'!$A$1:$C$535,3,FALSE)</f>
        <v>#N/A</v>
      </c>
      <c r="J998" s="4">
        <v>3778.12</v>
      </c>
      <c r="K998" s="12">
        <f t="shared" si="56"/>
        <v>3684.3379999999997</v>
      </c>
      <c r="L998" s="3">
        <v>1.3999984999999999</v>
      </c>
      <c r="M998" s="7">
        <v>1.4</v>
      </c>
      <c r="N998" s="3"/>
      <c r="O998" s="4">
        <v>4533.74</v>
      </c>
      <c r="P998" s="12">
        <f t="shared" si="55"/>
        <v>4421.2055999999993</v>
      </c>
    </row>
    <row r="999" spans="1:17" x14ac:dyDescent="0.25">
      <c r="A999" s="3" t="s">
        <v>184</v>
      </c>
      <c r="B999" s="3" t="s">
        <v>20</v>
      </c>
      <c r="C999" s="3" t="s">
        <v>185</v>
      </c>
      <c r="D999" s="3" t="s">
        <v>65</v>
      </c>
      <c r="E999" s="3">
        <v>1</v>
      </c>
      <c r="F999" s="3">
        <v>7.53</v>
      </c>
      <c r="G999" s="10"/>
      <c r="H999" s="7">
        <v>7.53</v>
      </c>
      <c r="I999" s="32" t="e">
        <f>VLOOKUP(A999,'Synthèse des ventes 2022'!$A$1:$C$535,3,FALSE)</f>
        <v>#N/A</v>
      </c>
      <c r="J999" s="3">
        <v>10.17</v>
      </c>
      <c r="K999" s="7">
        <f t="shared" si="56"/>
        <v>10.542</v>
      </c>
      <c r="L999" s="3">
        <v>1.35</v>
      </c>
      <c r="M999" s="7">
        <v>1.4</v>
      </c>
      <c r="N999" s="3">
        <v>1</v>
      </c>
      <c r="O999" s="3">
        <v>12.2</v>
      </c>
      <c r="P999" s="7">
        <f t="shared" si="55"/>
        <v>12.650399999999999</v>
      </c>
      <c r="Q999">
        <v>1</v>
      </c>
    </row>
    <row r="1000" spans="1:17" x14ac:dyDescent="0.25">
      <c r="A1000" s="3" t="s">
        <v>205</v>
      </c>
      <c r="B1000" s="3" t="s">
        <v>43</v>
      </c>
      <c r="C1000" s="3" t="s">
        <v>206</v>
      </c>
      <c r="D1000" s="3" t="s">
        <v>65</v>
      </c>
      <c r="E1000" s="3" t="s">
        <v>207</v>
      </c>
      <c r="F1000" s="3">
        <v>0.04</v>
      </c>
      <c r="G1000" s="10"/>
      <c r="H1000" s="7"/>
      <c r="I1000" s="32">
        <f>VLOOKUP(A1000,'Synthèse des ventes 2022'!$A$1:$C$535,3,FALSE)</f>
        <v>20</v>
      </c>
      <c r="J1000" s="3">
        <v>0.06</v>
      </c>
      <c r="K1000" s="7">
        <v>0.06</v>
      </c>
      <c r="L1000" s="3">
        <v>1.5151515</v>
      </c>
      <c r="M1000" s="7"/>
      <c r="N1000" s="3"/>
      <c r="O1000" s="3">
        <v>7.1999999999999995E-2</v>
      </c>
      <c r="P1000" s="7">
        <f t="shared" si="55"/>
        <v>7.1999999999999995E-2</v>
      </c>
    </row>
    <row r="1001" spans="1:17" x14ac:dyDescent="0.25">
      <c r="A1001" s="3" t="s">
        <v>208</v>
      </c>
      <c r="B1001" s="3" t="s">
        <v>20</v>
      </c>
      <c r="C1001" s="3" t="s">
        <v>209</v>
      </c>
      <c r="D1001" s="3" t="s">
        <v>65</v>
      </c>
      <c r="E1001" s="3" t="s">
        <v>207</v>
      </c>
      <c r="F1001" s="3">
        <v>0.05</v>
      </c>
      <c r="G1001" s="10"/>
      <c r="H1001" s="7">
        <v>4.5999999999999999E-2</v>
      </c>
      <c r="I1001" s="32">
        <f>VLOOKUP(A1001,'Synthèse des ventes 2022'!$A$1:$C$535,3,FALSE)</f>
        <v>1090</v>
      </c>
      <c r="J1001" s="3">
        <v>7.0000000000000007E-2</v>
      </c>
      <c r="K1001" s="17">
        <f t="shared" si="56"/>
        <v>6.4399999999999999E-2</v>
      </c>
      <c r="L1001" s="3">
        <v>1.4</v>
      </c>
      <c r="M1001" s="7">
        <v>1.4</v>
      </c>
      <c r="N1001" s="3"/>
      <c r="O1001" s="3">
        <v>8.4000000000000005E-2</v>
      </c>
      <c r="P1001" s="7">
        <f t="shared" si="55"/>
        <v>7.7280000000000001E-2</v>
      </c>
    </row>
    <row r="1002" spans="1:17" x14ac:dyDescent="0.25">
      <c r="A1002" s="3" t="s">
        <v>210</v>
      </c>
      <c r="B1002" s="3" t="s">
        <v>212</v>
      </c>
      <c r="C1002" s="3" t="s">
        <v>211</v>
      </c>
      <c r="D1002" s="3" t="s">
        <v>65</v>
      </c>
      <c r="E1002" s="3" t="s">
        <v>207</v>
      </c>
      <c r="F1002" s="3">
        <v>5.8000000000000003E-2</v>
      </c>
      <c r="G1002" s="10"/>
      <c r="H1002" s="7"/>
      <c r="I1002" s="32" t="e">
        <f>VLOOKUP(A1002,'Synthèse des ventes 2022'!$A$1:$C$535,3,FALSE)</f>
        <v>#N/A</v>
      </c>
      <c r="J1002" s="3">
        <v>0.08</v>
      </c>
      <c r="K1002" s="7" t="str">
        <f>IF(H1002="","",H1002*L1002)</f>
        <v/>
      </c>
      <c r="L1002" s="3">
        <v>1.384083</v>
      </c>
      <c r="M1002" s="7"/>
      <c r="N1002" s="3"/>
      <c r="O1002" s="3">
        <v>9.6000000000000002E-2</v>
      </c>
      <c r="P1002" s="7" t="str">
        <f t="shared" si="55"/>
        <v/>
      </c>
    </row>
    <row r="1003" spans="1:17" x14ac:dyDescent="0.25">
      <c r="A1003" s="3" t="s">
        <v>213</v>
      </c>
      <c r="B1003" s="3" t="s">
        <v>20</v>
      </c>
      <c r="C1003" s="3" t="s">
        <v>214</v>
      </c>
      <c r="D1003" s="3" t="s">
        <v>65</v>
      </c>
      <c r="E1003" s="3" t="s">
        <v>207</v>
      </c>
      <c r="F1003" s="3">
        <v>0.06</v>
      </c>
      <c r="G1003" s="10"/>
      <c r="H1003" s="7">
        <v>6.4000000000000001E-2</v>
      </c>
      <c r="I1003" s="32">
        <f>VLOOKUP(A1003,'Synthèse des ventes 2022'!$A$1:$C$535,3,FALSE)</f>
        <v>4253</v>
      </c>
      <c r="J1003" s="3">
        <v>0.1</v>
      </c>
      <c r="K1003" s="18">
        <f t="shared" si="56"/>
        <v>8.9599999999999999E-2</v>
      </c>
      <c r="L1003" s="3">
        <v>1.6666666999999999</v>
      </c>
      <c r="M1003" s="7">
        <v>1.4</v>
      </c>
      <c r="N1003" s="3"/>
      <c r="O1003" s="3">
        <v>0.12</v>
      </c>
      <c r="P1003" s="7">
        <f t="shared" si="55"/>
        <v>0.10751999999999999</v>
      </c>
    </row>
    <row r="1004" spans="1:17" x14ac:dyDescent="0.25">
      <c r="A1004" s="3" t="s">
        <v>215</v>
      </c>
      <c r="B1004" s="3" t="s">
        <v>43</v>
      </c>
      <c r="C1004" s="3" t="s">
        <v>216</v>
      </c>
      <c r="D1004" s="3" t="s">
        <v>65</v>
      </c>
      <c r="E1004" s="3" t="s">
        <v>207</v>
      </c>
      <c r="F1004" s="3">
        <v>7.6999999999999999E-2</v>
      </c>
      <c r="G1004" s="10"/>
      <c r="H1004" s="7"/>
      <c r="I1004" s="32" t="e">
        <f>VLOOKUP(A1004,'Synthèse des ventes 2022'!$A$1:$C$535,3,FALSE)</f>
        <v>#N/A</v>
      </c>
      <c r="J1004" s="3">
        <v>0.11</v>
      </c>
      <c r="K1004" s="7" t="str">
        <f>IF(H1004="","",H1004*L1004)</f>
        <v/>
      </c>
      <c r="L1004" s="3">
        <v>1.4267185</v>
      </c>
      <c r="M1004" s="7"/>
      <c r="N1004" s="3"/>
      <c r="O1004" s="3">
        <v>0.13200000000000001</v>
      </c>
      <c r="P1004" s="7" t="str">
        <f t="shared" si="55"/>
        <v/>
      </c>
    </row>
    <row r="1005" spans="1:17" x14ac:dyDescent="0.25">
      <c r="A1005" s="3" t="s">
        <v>217</v>
      </c>
      <c r="B1005" s="3" t="s">
        <v>43</v>
      </c>
      <c r="C1005" s="3" t="s">
        <v>218</v>
      </c>
      <c r="D1005" s="3" t="s">
        <v>65</v>
      </c>
      <c r="E1005" s="3" t="s">
        <v>207</v>
      </c>
      <c r="F1005" s="3">
        <v>8.6999999999999994E-2</v>
      </c>
      <c r="G1005" s="10"/>
      <c r="H1005" s="7"/>
      <c r="I1005" s="32" t="e">
        <f>VLOOKUP(A1005,'Synthèse des ventes 2022'!$A$1:$C$535,3,FALSE)</f>
        <v>#N/A</v>
      </c>
      <c r="J1005" s="3">
        <v>0.12</v>
      </c>
      <c r="K1005" s="7" t="str">
        <f>IF(H1005="","",H1005*L1005)</f>
        <v/>
      </c>
      <c r="L1005" s="3">
        <v>1.384083</v>
      </c>
      <c r="M1005" s="7"/>
      <c r="N1005" s="3"/>
      <c r="O1005" s="3">
        <v>0.14399999999999999</v>
      </c>
      <c r="P1005" s="7" t="str">
        <f t="shared" si="55"/>
        <v/>
      </c>
    </row>
    <row r="1006" spans="1:17" x14ac:dyDescent="0.25">
      <c r="A1006" s="3" t="s">
        <v>219</v>
      </c>
      <c r="B1006" s="3" t="s">
        <v>20</v>
      </c>
      <c r="C1006" s="3" t="s">
        <v>220</v>
      </c>
      <c r="D1006" s="3" t="s">
        <v>65</v>
      </c>
      <c r="E1006" s="3" t="s">
        <v>207</v>
      </c>
      <c r="F1006" s="3">
        <v>0.09</v>
      </c>
      <c r="G1006" s="10"/>
      <c r="H1006" s="7">
        <v>9.1999999999999998E-2</v>
      </c>
      <c r="I1006" s="32">
        <f>VLOOKUP(A1006,'Synthèse des ventes 2022'!$A$1:$C$535,3,FALSE)</f>
        <v>14209</v>
      </c>
      <c r="J1006" s="3">
        <v>0.14000000000000001</v>
      </c>
      <c r="K1006" s="7">
        <f>H1006*M1006</f>
        <v>0.1288</v>
      </c>
      <c r="L1006" s="3">
        <v>1.5555555999999999</v>
      </c>
      <c r="M1006" s="7">
        <v>1.4</v>
      </c>
      <c r="N1006" s="3"/>
      <c r="O1006" s="3">
        <v>0.16800000000000001</v>
      </c>
      <c r="P1006" s="7">
        <f t="shared" si="55"/>
        <v>0.15456</v>
      </c>
    </row>
    <row r="1007" spans="1:17" x14ac:dyDescent="0.25">
      <c r="A1007" s="3" t="s">
        <v>221</v>
      </c>
      <c r="B1007" s="3" t="s">
        <v>43</v>
      </c>
      <c r="C1007" s="3" t="s">
        <v>222</v>
      </c>
      <c r="D1007" s="3" t="s">
        <v>65</v>
      </c>
      <c r="E1007" s="3" t="s">
        <v>207</v>
      </c>
      <c r="F1007" s="3">
        <v>0.106</v>
      </c>
      <c r="G1007" s="10"/>
      <c r="H1007" s="7"/>
      <c r="I1007" s="32">
        <f>VLOOKUP(A1007,'Synthèse des ventes 2022'!$A$1:$C$535,3,FALSE)</f>
        <v>70.42</v>
      </c>
      <c r="J1007" s="3">
        <v>0.13</v>
      </c>
      <c r="K1007" s="7">
        <v>0.13</v>
      </c>
      <c r="L1007" s="3">
        <v>1.2264151000000001</v>
      </c>
      <c r="M1007" s="7"/>
      <c r="N1007" s="3"/>
      <c r="O1007" s="3">
        <v>0.156</v>
      </c>
      <c r="P1007" s="7">
        <f t="shared" si="55"/>
        <v>0.156</v>
      </c>
    </row>
    <row r="1008" spans="1:17" x14ac:dyDescent="0.25">
      <c r="A1008" s="3" t="s">
        <v>223</v>
      </c>
      <c r="B1008" s="3" t="s">
        <v>43</v>
      </c>
      <c r="C1008" s="3" t="s">
        <v>224</v>
      </c>
      <c r="D1008" s="3" t="s">
        <v>65</v>
      </c>
      <c r="E1008" s="3" t="s">
        <v>207</v>
      </c>
      <c r="F1008" s="3">
        <v>0.11799999999999999</v>
      </c>
      <c r="G1008" s="10"/>
      <c r="H1008" s="7"/>
      <c r="I1008" s="32" t="e">
        <f>VLOOKUP(A1008,'Synthèse des ventes 2022'!$A$1:$C$535,3,FALSE)</f>
        <v>#N/A</v>
      </c>
      <c r="J1008" s="3">
        <v>0</v>
      </c>
      <c r="K1008" s="7" t="str">
        <f>IF(H1008="","",H1008*L1008)</f>
        <v/>
      </c>
      <c r="L1008" s="3">
        <v>0</v>
      </c>
      <c r="M1008" s="7"/>
      <c r="N1008" s="3"/>
      <c r="O1008" s="3">
        <v>0</v>
      </c>
      <c r="P1008" s="7" t="str">
        <f t="shared" si="55"/>
        <v/>
      </c>
    </row>
    <row r="1009" spans="1:16" x14ac:dyDescent="0.25">
      <c r="A1009" s="3" t="s">
        <v>225</v>
      </c>
      <c r="B1009" s="3" t="s">
        <v>20</v>
      </c>
      <c r="C1009" s="3" t="s">
        <v>226</v>
      </c>
      <c r="D1009" s="3" t="s">
        <v>65</v>
      </c>
      <c r="E1009" s="3" t="s">
        <v>207</v>
      </c>
      <c r="F1009" s="3">
        <v>0.12</v>
      </c>
      <c r="G1009" s="10"/>
      <c r="H1009" s="7">
        <v>0.115</v>
      </c>
      <c r="I1009" s="32">
        <f>VLOOKUP(A1009,'Synthèse des ventes 2022'!$A$1:$C$535,3,FALSE)</f>
        <v>19260</v>
      </c>
      <c r="J1009" s="3">
        <v>0.17</v>
      </c>
      <c r="K1009" s="7">
        <f>H1009*M1009</f>
        <v>0.161</v>
      </c>
      <c r="L1009" s="3">
        <v>1.4166666999999999</v>
      </c>
      <c r="M1009" s="7">
        <v>1.4</v>
      </c>
      <c r="N1009" s="3"/>
      <c r="O1009" s="3">
        <v>0.20399999999999999</v>
      </c>
      <c r="P1009" s="7">
        <f t="shared" si="55"/>
        <v>0.19320000000000001</v>
      </c>
    </row>
    <row r="1010" spans="1:16" x14ac:dyDescent="0.25">
      <c r="A1010" s="3" t="s">
        <v>227</v>
      </c>
      <c r="B1010" s="3" t="s">
        <v>43</v>
      </c>
      <c r="C1010" s="3" t="s">
        <v>228</v>
      </c>
      <c r="D1010" s="3" t="s">
        <v>65</v>
      </c>
      <c r="E1010" s="3" t="s">
        <v>207</v>
      </c>
      <c r="F1010" s="3">
        <v>0.125</v>
      </c>
      <c r="G1010" s="10"/>
      <c r="H1010" s="7"/>
      <c r="I1010" s="32" t="e">
        <f>VLOOKUP(A1010,'Synthèse des ventes 2022'!$A$1:$C$535,3,FALSE)</f>
        <v>#N/A</v>
      </c>
      <c r="J1010" s="3">
        <v>0.18</v>
      </c>
      <c r="K1010" s="7" t="str">
        <f>IF(H1010="","",H1010*L1010)</f>
        <v/>
      </c>
      <c r="L1010" s="3">
        <v>1.4376997</v>
      </c>
      <c r="M1010" s="7"/>
      <c r="N1010" s="3"/>
      <c r="O1010" s="3">
        <v>0.216</v>
      </c>
      <c r="P1010" s="7" t="str">
        <f t="shared" si="55"/>
        <v/>
      </c>
    </row>
    <row r="1011" spans="1:16" x14ac:dyDescent="0.25">
      <c r="A1011" s="3" t="s">
        <v>229</v>
      </c>
      <c r="B1011" s="3" t="s">
        <v>43</v>
      </c>
      <c r="C1011" s="3" t="s">
        <v>230</v>
      </c>
      <c r="D1011" s="3" t="s">
        <v>65</v>
      </c>
      <c r="E1011" s="3" t="s">
        <v>207</v>
      </c>
      <c r="F1011" s="3">
        <v>0.126</v>
      </c>
      <c r="G1011" s="10"/>
      <c r="H1011" s="7"/>
      <c r="I1011" s="32" t="e">
        <f>VLOOKUP(A1011,'Synthèse des ventes 2022'!$A$1:$C$535,3,FALSE)</f>
        <v>#N/A</v>
      </c>
      <c r="J1011" s="3">
        <v>0.19</v>
      </c>
      <c r="K1011" s="7" t="str">
        <f>IF(H1011="","",H1011*L1011)</f>
        <v/>
      </c>
      <c r="L1011" s="3">
        <v>1.5067406999999999</v>
      </c>
      <c r="M1011" s="7"/>
      <c r="N1011" s="3"/>
      <c r="O1011" s="3">
        <v>0.22800000000000001</v>
      </c>
      <c r="P1011" s="7" t="str">
        <f t="shared" si="55"/>
        <v/>
      </c>
    </row>
    <row r="1012" spans="1:16" x14ac:dyDescent="0.25">
      <c r="A1012" s="3" t="s">
        <v>231</v>
      </c>
      <c r="B1012" s="3" t="s">
        <v>20</v>
      </c>
      <c r="C1012" s="3" t="s">
        <v>232</v>
      </c>
      <c r="D1012" s="3" t="s">
        <v>65</v>
      </c>
      <c r="E1012" s="3" t="s">
        <v>207</v>
      </c>
      <c r="F1012" s="3">
        <v>0.14000000000000001</v>
      </c>
      <c r="G1012" s="10"/>
      <c r="H1012" s="7">
        <v>0.13800000000000001</v>
      </c>
      <c r="I1012" s="32">
        <f>VLOOKUP(A1012,'Synthèse des ventes 2022'!$A$1:$C$535,3,FALSE)</f>
        <v>23550</v>
      </c>
      <c r="J1012" s="3">
        <v>0.21</v>
      </c>
      <c r="K1012" s="7">
        <f t="shared" ref="K1012:K1031" si="57">H1012*M1012</f>
        <v>0.20700000000000002</v>
      </c>
      <c r="L1012" s="3">
        <v>1.5</v>
      </c>
      <c r="M1012" s="7">
        <v>1.5</v>
      </c>
      <c r="N1012" s="3"/>
      <c r="O1012" s="3">
        <v>0.252</v>
      </c>
      <c r="P1012" s="7">
        <f t="shared" si="55"/>
        <v>0.24840000000000001</v>
      </c>
    </row>
    <row r="1013" spans="1:16" x14ac:dyDescent="0.25">
      <c r="A1013" s="3" t="s">
        <v>233</v>
      </c>
      <c r="B1013" s="3" t="s">
        <v>20</v>
      </c>
      <c r="C1013" s="3" t="s">
        <v>234</v>
      </c>
      <c r="D1013" s="3" t="s">
        <v>65</v>
      </c>
      <c r="E1013" s="3" t="s">
        <v>207</v>
      </c>
      <c r="F1013" s="3">
        <v>0.17</v>
      </c>
      <c r="G1013" s="10"/>
      <c r="H1013" s="7">
        <v>0.16600000000000001</v>
      </c>
      <c r="I1013" s="32">
        <f>VLOOKUP(A1013,'Synthèse des ventes 2022'!$A$1:$C$535,3,FALSE)</f>
        <v>2270</v>
      </c>
      <c r="J1013" s="3">
        <v>0.25</v>
      </c>
      <c r="K1013" s="7">
        <f t="shared" si="57"/>
        <v>0.249</v>
      </c>
      <c r="L1013" s="3">
        <v>1.4705881999999999</v>
      </c>
      <c r="M1013" s="7">
        <v>1.5</v>
      </c>
      <c r="N1013" s="3"/>
      <c r="O1013" s="3">
        <v>0.3</v>
      </c>
      <c r="P1013" s="7">
        <f t="shared" si="55"/>
        <v>0.29880000000000001</v>
      </c>
    </row>
    <row r="1014" spans="1:16" x14ac:dyDescent="0.25">
      <c r="A1014" s="3" t="s">
        <v>235</v>
      </c>
      <c r="B1014" s="3" t="s">
        <v>20</v>
      </c>
      <c r="C1014" s="3" t="s">
        <v>236</v>
      </c>
      <c r="D1014" s="3" t="s">
        <v>65</v>
      </c>
      <c r="E1014" s="3" t="s">
        <v>207</v>
      </c>
      <c r="F1014" s="3">
        <v>0.18</v>
      </c>
      <c r="G1014" s="10"/>
      <c r="H1014" s="7">
        <v>0.184</v>
      </c>
      <c r="I1014" s="32">
        <f>VLOOKUP(A1014,'Synthèse des ventes 2022'!$A$1:$C$535,3,FALSE)</f>
        <v>12080</v>
      </c>
      <c r="J1014" s="3">
        <v>0.28000000000000003</v>
      </c>
      <c r="K1014" s="7">
        <f t="shared" si="57"/>
        <v>0.27600000000000002</v>
      </c>
      <c r="L1014" s="3">
        <v>1.5555555999999999</v>
      </c>
      <c r="M1014" s="7">
        <v>1.5</v>
      </c>
      <c r="N1014" s="3"/>
      <c r="O1014" s="3">
        <v>0.33600000000000002</v>
      </c>
      <c r="P1014" s="7">
        <f t="shared" si="55"/>
        <v>0.33119999999999999</v>
      </c>
    </row>
    <row r="1015" spans="1:16" x14ac:dyDescent="0.25">
      <c r="A1015" s="3" t="s">
        <v>237</v>
      </c>
      <c r="B1015" s="3" t="s">
        <v>20</v>
      </c>
      <c r="C1015" s="3" t="s">
        <v>238</v>
      </c>
      <c r="D1015" s="3" t="s">
        <v>65</v>
      </c>
      <c r="E1015" s="3" t="s">
        <v>207</v>
      </c>
      <c r="F1015" s="3">
        <v>0.23</v>
      </c>
      <c r="G1015" s="10"/>
      <c r="H1015" s="7">
        <v>0.23</v>
      </c>
      <c r="I1015" s="32">
        <f>VLOOKUP(A1015,'Synthèse des ventes 2022'!$A$1:$C$535,3,FALSE)</f>
        <v>1950</v>
      </c>
      <c r="J1015" s="3">
        <v>0.35</v>
      </c>
      <c r="K1015" s="7">
        <f t="shared" si="57"/>
        <v>0.34500000000000003</v>
      </c>
      <c r="L1015" s="3">
        <v>1.5217391</v>
      </c>
      <c r="M1015" s="7">
        <v>1.5</v>
      </c>
      <c r="N1015" s="3"/>
      <c r="O1015" s="3">
        <v>0.42</v>
      </c>
      <c r="P1015" s="7">
        <f t="shared" si="55"/>
        <v>0.41400000000000003</v>
      </c>
    </row>
    <row r="1016" spans="1:16" x14ac:dyDescent="0.25">
      <c r="A1016" s="3" t="s">
        <v>239</v>
      </c>
      <c r="B1016" s="3" t="s">
        <v>20</v>
      </c>
      <c r="C1016" s="3" t="s">
        <v>240</v>
      </c>
      <c r="D1016" s="3" t="s">
        <v>65</v>
      </c>
      <c r="E1016" s="3"/>
      <c r="F1016" s="3">
        <v>5397.31</v>
      </c>
      <c r="G1016" s="10"/>
      <c r="H1016" s="7">
        <v>5263.35</v>
      </c>
      <c r="I1016" s="32" t="e">
        <f>VLOOKUP(A1016,'Synthèse des ventes 2022'!$A$1:$C$535,3,FALSE)</f>
        <v>#N/A</v>
      </c>
      <c r="J1016" s="4">
        <v>7556.23</v>
      </c>
      <c r="K1016" s="12">
        <f t="shared" si="57"/>
        <v>7368.69</v>
      </c>
      <c r="L1016" s="3">
        <v>1.3999992999999999</v>
      </c>
      <c r="M1016" s="7">
        <v>1.4</v>
      </c>
      <c r="N1016" s="3"/>
      <c r="O1016" s="4">
        <v>9067.4760000000006</v>
      </c>
      <c r="P1016" s="12">
        <f t="shared" si="55"/>
        <v>8842.4279999999999</v>
      </c>
    </row>
    <row r="1017" spans="1:16" x14ac:dyDescent="0.25">
      <c r="A1017" s="3" t="s">
        <v>241</v>
      </c>
      <c r="B1017" s="3" t="s">
        <v>20</v>
      </c>
      <c r="C1017" s="3" t="s">
        <v>242</v>
      </c>
      <c r="D1017" s="3" t="s">
        <v>65</v>
      </c>
      <c r="E1017" s="3"/>
      <c r="F1017" s="3">
        <v>7196.41</v>
      </c>
      <c r="G1017" s="10"/>
      <c r="H1017" s="7">
        <v>7017.8</v>
      </c>
      <c r="I1017" s="32" t="e">
        <f>VLOOKUP(A1017,'Synthèse des ventes 2022'!$A$1:$C$535,3,FALSE)</f>
        <v>#N/A</v>
      </c>
      <c r="J1017" s="4">
        <v>10074.98</v>
      </c>
      <c r="K1017" s="12">
        <f t="shared" si="57"/>
        <v>9824.92</v>
      </c>
      <c r="L1017" s="3">
        <v>1.4000007999999999</v>
      </c>
      <c r="M1017" s="7">
        <v>1.4</v>
      </c>
      <c r="N1017" s="3"/>
      <c r="O1017" s="4">
        <v>12089.976000000001</v>
      </c>
      <c r="P1017" s="12">
        <f t="shared" si="55"/>
        <v>11789.904</v>
      </c>
    </row>
    <row r="1018" spans="1:16" x14ac:dyDescent="0.25">
      <c r="A1018" s="3" t="s">
        <v>243</v>
      </c>
      <c r="B1018" s="3" t="s">
        <v>20</v>
      </c>
      <c r="C1018" s="3" t="s">
        <v>244</v>
      </c>
      <c r="D1018" s="3" t="s">
        <v>65</v>
      </c>
      <c r="E1018" s="3"/>
      <c r="F1018" s="3">
        <v>8995.52</v>
      </c>
      <c r="G1018" s="10"/>
      <c r="H1018" s="7">
        <v>8772.26</v>
      </c>
      <c r="I1018" s="32" t="e">
        <f>VLOOKUP(A1018,'Synthèse des ventes 2022'!$A$1:$C$535,3,FALSE)</f>
        <v>#N/A</v>
      </c>
      <c r="J1018" s="4">
        <v>12593.72</v>
      </c>
      <c r="K1018" s="12">
        <f t="shared" si="57"/>
        <v>12281.163999999999</v>
      </c>
      <c r="L1018" s="3">
        <v>1.3999991000000001</v>
      </c>
      <c r="M1018" s="7">
        <v>1.4</v>
      </c>
      <c r="N1018" s="3"/>
      <c r="O1018" s="4">
        <v>15112.464</v>
      </c>
      <c r="P1018" s="12">
        <f t="shared" si="55"/>
        <v>14737.396799999999</v>
      </c>
    </row>
    <row r="1019" spans="1:16" x14ac:dyDescent="0.25">
      <c r="A1019" s="3" t="s">
        <v>245</v>
      </c>
      <c r="B1019" s="3" t="s">
        <v>20</v>
      </c>
      <c r="C1019" s="3" t="s">
        <v>246</v>
      </c>
      <c r="D1019" s="3" t="s">
        <v>65</v>
      </c>
      <c r="E1019" s="3"/>
      <c r="F1019" s="3">
        <v>6781.52</v>
      </c>
      <c r="G1019" s="10"/>
      <c r="H1019" s="7">
        <v>6614.08</v>
      </c>
      <c r="I1019" s="32" t="e">
        <f>VLOOKUP(A1019,'Synthèse des ventes 2022'!$A$1:$C$535,3,FALSE)</f>
        <v>#N/A</v>
      </c>
      <c r="J1019" s="4">
        <v>9494.1299999999992</v>
      </c>
      <c r="K1019" s="12">
        <f t="shared" si="57"/>
        <v>9259.7119999999995</v>
      </c>
      <c r="L1019" s="3">
        <v>1.4000003000000001</v>
      </c>
      <c r="M1019" s="7">
        <v>1.4</v>
      </c>
      <c r="N1019" s="3"/>
      <c r="O1019" s="4">
        <v>11392.956</v>
      </c>
      <c r="P1019" s="12">
        <f t="shared" si="55"/>
        <v>11111.654399999999</v>
      </c>
    </row>
    <row r="1020" spans="1:16" x14ac:dyDescent="0.25">
      <c r="A1020" s="3" t="s">
        <v>247</v>
      </c>
      <c r="B1020" s="3" t="s">
        <v>20</v>
      </c>
      <c r="C1020" s="3" t="s">
        <v>248</v>
      </c>
      <c r="D1020" s="3" t="s">
        <v>65</v>
      </c>
      <c r="E1020" s="3"/>
      <c r="F1020" s="3">
        <v>11302.54</v>
      </c>
      <c r="G1020" s="10"/>
      <c r="H1020" s="7">
        <v>11023.46</v>
      </c>
      <c r="I1020" s="32" t="e">
        <f>VLOOKUP(A1020,'Synthèse des ventes 2022'!$A$1:$C$535,3,FALSE)</f>
        <v>#N/A</v>
      </c>
      <c r="J1020" s="4">
        <v>15823.55</v>
      </c>
      <c r="K1020" s="12">
        <f t="shared" si="57"/>
        <v>15432.843999999997</v>
      </c>
      <c r="L1020" s="3">
        <v>1.3999995000000001</v>
      </c>
      <c r="M1020" s="7">
        <v>1.4</v>
      </c>
      <c r="N1020" s="3"/>
      <c r="O1020" s="4">
        <v>18988.259999999998</v>
      </c>
      <c r="P1020" s="12">
        <f t="shared" si="55"/>
        <v>18519.412799999995</v>
      </c>
    </row>
    <row r="1021" spans="1:16" x14ac:dyDescent="0.25">
      <c r="A1021" s="3" t="s">
        <v>249</v>
      </c>
      <c r="B1021" s="3" t="s">
        <v>20</v>
      </c>
      <c r="C1021" s="3" t="s">
        <v>250</v>
      </c>
      <c r="D1021" s="3" t="s">
        <v>65</v>
      </c>
      <c r="E1021" s="3"/>
      <c r="F1021" s="3">
        <v>9042.0300000000007</v>
      </c>
      <c r="G1021" s="10"/>
      <c r="H1021" s="7">
        <v>8818.77</v>
      </c>
      <c r="I1021" s="32" t="e">
        <f>VLOOKUP(A1021,'Synthèse des ventes 2022'!$A$1:$C$535,3,FALSE)</f>
        <v>#N/A</v>
      </c>
      <c r="J1021" s="4">
        <v>12658.84</v>
      </c>
      <c r="K1021" s="12">
        <f t="shared" si="57"/>
        <v>12346.278</v>
      </c>
      <c r="L1021" s="3">
        <v>1.3999998</v>
      </c>
      <c r="M1021" s="7">
        <v>1.4</v>
      </c>
      <c r="N1021" s="3"/>
      <c r="O1021" s="4">
        <v>15190.608</v>
      </c>
      <c r="P1021" s="12">
        <f t="shared" si="55"/>
        <v>14815.533599999999</v>
      </c>
    </row>
    <row r="1022" spans="1:16" x14ac:dyDescent="0.25">
      <c r="A1022" s="3" t="s">
        <v>251</v>
      </c>
      <c r="B1022" s="3" t="s">
        <v>20</v>
      </c>
      <c r="C1022" s="3" t="s">
        <v>252</v>
      </c>
      <c r="D1022" s="3" t="s">
        <v>65</v>
      </c>
      <c r="E1022" s="3" t="s">
        <v>207</v>
      </c>
      <c r="F1022" s="3">
        <v>0.84</v>
      </c>
      <c r="G1022" s="10"/>
      <c r="H1022" s="7">
        <v>0.81899999999999995</v>
      </c>
      <c r="I1022" s="32">
        <f>VLOOKUP(A1022,'Synthèse des ventes 2022'!$A$1:$C$535,3,FALSE)</f>
        <v>11805</v>
      </c>
      <c r="J1022" s="3">
        <v>1.17</v>
      </c>
      <c r="K1022" s="7">
        <f t="shared" si="57"/>
        <v>1.1465999999999998</v>
      </c>
      <c r="L1022" s="3">
        <v>1.3928571000000001</v>
      </c>
      <c r="M1022" s="7">
        <v>1.4</v>
      </c>
      <c r="N1022" s="3"/>
      <c r="O1022" s="3">
        <v>1.4039999999999999</v>
      </c>
      <c r="P1022" s="7">
        <f t="shared" si="55"/>
        <v>1.3759199999999998</v>
      </c>
    </row>
    <row r="1023" spans="1:16" x14ac:dyDescent="0.25">
      <c r="A1023" s="3" t="s">
        <v>253</v>
      </c>
      <c r="B1023" s="3" t="s">
        <v>20</v>
      </c>
      <c r="C1023" s="3" t="s">
        <v>254</v>
      </c>
      <c r="D1023" s="3" t="s">
        <v>65</v>
      </c>
      <c r="E1023" s="3"/>
      <c r="F1023" s="3">
        <v>3598.21</v>
      </c>
      <c r="G1023" s="10"/>
      <c r="H1023" s="7">
        <v>3508.9</v>
      </c>
      <c r="I1023" s="32" t="e">
        <f>VLOOKUP(A1023,'Synthèse des ventes 2022'!$A$1:$C$535,3,FALSE)</f>
        <v>#N/A</v>
      </c>
      <c r="J1023" s="4">
        <v>5037.49</v>
      </c>
      <c r="K1023" s="12">
        <f t="shared" si="57"/>
        <v>4912.46</v>
      </c>
      <c r="L1023" s="3">
        <v>1.3999988999999999</v>
      </c>
      <c r="M1023" s="7">
        <v>1.4</v>
      </c>
      <c r="N1023" s="3"/>
      <c r="O1023" s="4">
        <v>6044.9880000000003</v>
      </c>
      <c r="P1023" s="12">
        <f t="shared" si="55"/>
        <v>5894.9520000000002</v>
      </c>
    </row>
    <row r="1024" spans="1:16" x14ac:dyDescent="0.25">
      <c r="A1024" s="3" t="s">
        <v>255</v>
      </c>
      <c r="B1024" s="3" t="s">
        <v>20</v>
      </c>
      <c r="C1024" s="3" t="s">
        <v>256</v>
      </c>
      <c r="D1024" s="3" t="s">
        <v>65</v>
      </c>
      <c r="E1024" s="3" t="s">
        <v>207</v>
      </c>
      <c r="F1024" s="3">
        <v>0.67</v>
      </c>
      <c r="G1024" s="10"/>
      <c r="H1024" s="7">
        <v>0.65400000000000003</v>
      </c>
      <c r="I1024" s="32">
        <f>VLOOKUP(A1024,'Synthèse des ventes 2022'!$A$1:$C$535,3,FALSE)</f>
        <v>6924</v>
      </c>
      <c r="J1024" s="3">
        <v>0.94</v>
      </c>
      <c r="K1024" s="7">
        <f t="shared" si="57"/>
        <v>0.91559999999999997</v>
      </c>
      <c r="L1024" s="3">
        <v>1.4029851</v>
      </c>
      <c r="M1024" s="7">
        <v>1.4</v>
      </c>
      <c r="N1024" s="3"/>
      <c r="O1024" s="3">
        <v>1.1279999999999999</v>
      </c>
      <c r="P1024" s="7">
        <f t="shared" si="55"/>
        <v>1.0987199999999999</v>
      </c>
    </row>
    <row r="1025" spans="1:18" x14ac:dyDescent="0.25">
      <c r="A1025" s="3" t="s">
        <v>258</v>
      </c>
      <c r="B1025" s="3" t="s">
        <v>20</v>
      </c>
      <c r="C1025" s="3" t="s">
        <v>259</v>
      </c>
      <c r="D1025" s="3" t="s">
        <v>65</v>
      </c>
      <c r="E1025" s="3" t="s">
        <v>207</v>
      </c>
      <c r="F1025" s="3">
        <v>1.68</v>
      </c>
      <c r="G1025" s="10"/>
      <c r="H1025" s="7">
        <v>1.635</v>
      </c>
      <c r="I1025" s="32">
        <f>VLOOKUP(A1025,'Synthèse des ventes 2022'!$A$1:$C$535,3,FALSE)</f>
        <v>3260</v>
      </c>
      <c r="J1025" s="3">
        <v>2.35</v>
      </c>
      <c r="K1025" s="7">
        <f t="shared" si="57"/>
        <v>2.2889999999999997</v>
      </c>
      <c r="L1025" s="3">
        <v>1.3988095</v>
      </c>
      <c r="M1025" s="7">
        <v>1.4</v>
      </c>
      <c r="N1025" s="3"/>
      <c r="O1025" s="3">
        <v>2.82</v>
      </c>
      <c r="P1025" s="7">
        <f t="shared" si="55"/>
        <v>2.7467999999999995</v>
      </c>
    </row>
    <row r="1026" spans="1:18" x14ac:dyDescent="0.25">
      <c r="A1026" s="3" t="s">
        <v>260</v>
      </c>
      <c r="B1026" s="3" t="s">
        <v>20</v>
      </c>
      <c r="C1026" s="3" t="s">
        <v>261</v>
      </c>
      <c r="D1026" s="3" t="s">
        <v>65</v>
      </c>
      <c r="E1026" s="3" t="s">
        <v>207</v>
      </c>
      <c r="F1026" s="3">
        <v>1.34</v>
      </c>
      <c r="G1026" s="10"/>
      <c r="H1026" s="7">
        <v>1.3080000000000001</v>
      </c>
      <c r="I1026" s="32">
        <f>VLOOKUP(A1026,'Synthèse des ventes 2022'!$A$1:$C$535,3,FALSE)</f>
        <v>14610</v>
      </c>
      <c r="J1026" s="3">
        <v>1.88</v>
      </c>
      <c r="K1026" s="7">
        <f t="shared" si="57"/>
        <v>1.8311999999999999</v>
      </c>
      <c r="L1026" s="3">
        <v>1.4029851</v>
      </c>
      <c r="M1026" s="7">
        <v>1.4</v>
      </c>
      <c r="N1026" s="3"/>
      <c r="O1026" s="3">
        <v>2.2559999999999998</v>
      </c>
      <c r="P1026" s="7">
        <f t="shared" ref="P1026:P1089" si="58">IF(K1026="","",K1026*1.2)</f>
        <v>2.1974399999999998</v>
      </c>
    </row>
    <row r="1027" spans="1:18" x14ac:dyDescent="0.25">
      <c r="A1027" s="3" t="s">
        <v>262</v>
      </c>
      <c r="B1027" s="3" t="s">
        <v>20</v>
      </c>
      <c r="C1027" s="3" t="s">
        <v>263</v>
      </c>
      <c r="D1027" s="3" t="s">
        <v>65</v>
      </c>
      <c r="E1027" s="3" t="s">
        <v>207</v>
      </c>
      <c r="F1027" s="3">
        <v>1.01</v>
      </c>
      <c r="G1027" s="10"/>
      <c r="H1027" s="7">
        <v>0.98099999999999998</v>
      </c>
      <c r="I1027" s="32">
        <f>VLOOKUP(A1027,'Synthèse des ventes 2022'!$A$1:$C$535,3,FALSE)</f>
        <v>8281</v>
      </c>
      <c r="J1027" s="3">
        <v>1.41</v>
      </c>
      <c r="K1027" s="7">
        <f t="shared" si="57"/>
        <v>1.3734</v>
      </c>
      <c r="L1027" s="3">
        <v>1.3960395999999999</v>
      </c>
      <c r="M1027" s="7">
        <v>1.4</v>
      </c>
      <c r="N1027" s="3"/>
      <c r="O1027" s="3">
        <v>1.6919999999999999</v>
      </c>
      <c r="P1027" s="7">
        <f t="shared" si="58"/>
        <v>1.64808</v>
      </c>
    </row>
    <row r="1028" spans="1:18" x14ac:dyDescent="0.25">
      <c r="A1028" s="3" t="s">
        <v>264</v>
      </c>
      <c r="B1028" s="3" t="s">
        <v>20</v>
      </c>
      <c r="C1028" s="3" t="s">
        <v>265</v>
      </c>
      <c r="D1028" s="3" t="s">
        <v>65</v>
      </c>
      <c r="E1028" s="3" t="s">
        <v>207</v>
      </c>
      <c r="F1028" s="3">
        <v>1.26</v>
      </c>
      <c r="G1028" s="10"/>
      <c r="H1028" s="7">
        <v>1.228</v>
      </c>
      <c r="I1028" s="32">
        <f>VLOOKUP(A1028,'Synthèse des ventes 2022'!$A$1:$C$535,3,FALSE)</f>
        <v>6900</v>
      </c>
      <c r="J1028" s="3">
        <v>1.76</v>
      </c>
      <c r="K1028" s="7">
        <f t="shared" si="57"/>
        <v>1.7191999999999998</v>
      </c>
      <c r="L1028" s="3">
        <v>1.3968254</v>
      </c>
      <c r="M1028" s="7">
        <v>1.4</v>
      </c>
      <c r="N1028" s="3"/>
      <c r="O1028" s="3">
        <v>2.1120000000000001</v>
      </c>
      <c r="P1028" s="7">
        <f t="shared" si="58"/>
        <v>2.0630399999999995</v>
      </c>
    </row>
    <row r="1029" spans="1:18" x14ac:dyDescent="0.25">
      <c r="A1029" s="3" t="s">
        <v>266</v>
      </c>
      <c r="B1029" s="3" t="s">
        <v>20</v>
      </c>
      <c r="C1029" s="3" t="s">
        <v>267</v>
      </c>
      <c r="D1029" s="3" t="s">
        <v>65</v>
      </c>
      <c r="E1029" s="3"/>
      <c r="F1029" s="3">
        <v>4497.76</v>
      </c>
      <c r="G1029" s="10"/>
      <c r="H1029" s="7">
        <v>4386.13</v>
      </c>
      <c r="I1029" s="32" t="e">
        <f>VLOOKUP(A1029,'Synthèse des ventes 2022'!$A$1:$C$535,3,FALSE)</f>
        <v>#N/A</v>
      </c>
      <c r="J1029" s="4">
        <v>6296.86</v>
      </c>
      <c r="K1029" s="12">
        <f t="shared" si="57"/>
        <v>6140.5819999999994</v>
      </c>
      <c r="L1029" s="3">
        <v>1.3999991000000001</v>
      </c>
      <c r="M1029" s="7">
        <v>1.4</v>
      </c>
      <c r="N1029" s="3"/>
      <c r="O1029" s="4">
        <v>7556.232</v>
      </c>
      <c r="P1029" s="12">
        <f t="shared" si="58"/>
        <v>7368.6983999999993</v>
      </c>
    </row>
    <row r="1030" spans="1:18" x14ac:dyDescent="0.25">
      <c r="A1030" s="3" t="s">
        <v>268</v>
      </c>
      <c r="B1030" s="3" t="s">
        <v>20</v>
      </c>
      <c r="C1030" s="3" t="s">
        <v>269</v>
      </c>
      <c r="D1030" s="3" t="s">
        <v>65</v>
      </c>
      <c r="E1030" s="3" t="s">
        <v>207</v>
      </c>
      <c r="F1030" s="3">
        <v>1.68</v>
      </c>
      <c r="G1030" s="10"/>
      <c r="H1030" s="7">
        <v>1.637</v>
      </c>
      <c r="I1030" s="32">
        <f>VLOOKUP(A1030,'Synthèse des ventes 2022'!$A$1:$C$535,3,FALSE)</f>
        <v>4060</v>
      </c>
      <c r="J1030" s="3">
        <v>2.35</v>
      </c>
      <c r="K1030" s="7">
        <f t="shared" si="57"/>
        <v>2.2917999999999998</v>
      </c>
      <c r="L1030" s="3">
        <v>1.3988095</v>
      </c>
      <c r="M1030" s="7">
        <v>1.4</v>
      </c>
      <c r="N1030" s="3"/>
      <c r="O1030" s="3">
        <v>2.82</v>
      </c>
      <c r="P1030" s="7">
        <f t="shared" si="58"/>
        <v>2.7501599999999997</v>
      </c>
    </row>
    <row r="1031" spans="1:18" x14ac:dyDescent="0.25">
      <c r="A1031" s="3" t="s">
        <v>270</v>
      </c>
      <c r="B1031" s="3" t="s">
        <v>20</v>
      </c>
      <c r="C1031" s="3" t="s">
        <v>271</v>
      </c>
      <c r="D1031" s="3" t="s">
        <v>65</v>
      </c>
      <c r="E1031" s="3" t="s">
        <v>207</v>
      </c>
      <c r="F1031" s="3">
        <v>2.1</v>
      </c>
      <c r="G1031" s="10"/>
      <c r="H1031" s="7">
        <v>2.0470000000000002</v>
      </c>
      <c r="I1031" s="32" t="e">
        <f>VLOOKUP(A1031,'Synthèse des ventes 2022'!$A$1:$C$535,3,FALSE)</f>
        <v>#N/A</v>
      </c>
      <c r="J1031" s="3">
        <v>2.94</v>
      </c>
      <c r="K1031" s="7">
        <f t="shared" si="57"/>
        <v>2.8658000000000001</v>
      </c>
      <c r="L1031" s="3">
        <v>1.4</v>
      </c>
      <c r="M1031" s="7">
        <v>1.4</v>
      </c>
      <c r="N1031" s="3"/>
      <c r="O1031" s="3">
        <v>3.528</v>
      </c>
      <c r="P1031" s="7">
        <f t="shared" si="58"/>
        <v>3.4389600000000002</v>
      </c>
    </row>
    <row r="1032" spans="1:18" x14ac:dyDescent="0.25">
      <c r="A1032" s="3" t="s">
        <v>302</v>
      </c>
      <c r="B1032" s="3" t="s">
        <v>43</v>
      </c>
      <c r="C1032" s="3" t="s">
        <v>303</v>
      </c>
      <c r="D1032" s="3" t="s">
        <v>65</v>
      </c>
      <c r="E1032" s="3">
        <v>1</v>
      </c>
      <c r="F1032" s="3">
        <v>379.4</v>
      </c>
      <c r="G1032" s="10"/>
      <c r="H1032" s="7">
        <v>379.4</v>
      </c>
      <c r="I1032" s="32" t="e">
        <f>VLOOKUP(A1032,'Synthèse des ventes 2022'!$A$1:$C$535,3,FALSE)</f>
        <v>#N/A</v>
      </c>
      <c r="J1032" s="3">
        <v>504.6</v>
      </c>
      <c r="K1032" s="7">
        <f>+H1032*M1032</f>
        <v>504.60199999999998</v>
      </c>
      <c r="L1032" s="3">
        <v>1.3299947000000001</v>
      </c>
      <c r="M1032" s="7">
        <v>1.33</v>
      </c>
      <c r="N1032" s="3">
        <v>1</v>
      </c>
      <c r="O1032" s="3">
        <v>605.52</v>
      </c>
      <c r="P1032" s="7">
        <f t="shared" si="58"/>
        <v>605.52239999999995</v>
      </c>
      <c r="Q1032">
        <v>1</v>
      </c>
      <c r="R1032">
        <v>1</v>
      </c>
    </row>
    <row r="1033" spans="1:18" x14ac:dyDescent="0.25">
      <c r="A1033" s="3" t="s">
        <v>304</v>
      </c>
      <c r="B1033" s="3" t="s">
        <v>43</v>
      </c>
      <c r="C1033" s="3" t="s">
        <v>305</v>
      </c>
      <c r="D1033" s="3" t="s">
        <v>65</v>
      </c>
      <c r="E1033" s="3">
        <v>1</v>
      </c>
      <c r="F1033" s="3">
        <v>407.7</v>
      </c>
      <c r="G1033" s="10"/>
      <c r="H1033" s="7">
        <v>407.7</v>
      </c>
      <c r="I1033" s="32" t="e">
        <f>VLOOKUP(A1033,'Synthèse des ventes 2022'!$A$1:$C$535,3,FALSE)</f>
        <v>#N/A</v>
      </c>
      <c r="J1033" s="3">
        <v>542.24</v>
      </c>
      <c r="K1033" s="7">
        <f>+H1033*M1033</f>
        <v>542.24099999999999</v>
      </c>
      <c r="L1033" s="3">
        <v>1.3299974999999999</v>
      </c>
      <c r="M1033" s="7">
        <v>1.33</v>
      </c>
      <c r="N1033" s="3">
        <v>1</v>
      </c>
      <c r="O1033" s="3">
        <v>650.69000000000005</v>
      </c>
      <c r="P1033" s="7">
        <f t="shared" si="58"/>
        <v>650.68919999999991</v>
      </c>
      <c r="Q1033">
        <v>1</v>
      </c>
      <c r="R1033">
        <v>1</v>
      </c>
    </row>
    <row r="1034" spans="1:18" x14ac:dyDescent="0.25">
      <c r="A1034" s="3" t="s">
        <v>306</v>
      </c>
      <c r="B1034" s="3" t="s">
        <v>43</v>
      </c>
      <c r="C1034" s="3" t="s">
        <v>307</v>
      </c>
      <c r="D1034" s="3" t="s">
        <v>65</v>
      </c>
      <c r="E1034" s="3">
        <v>1</v>
      </c>
      <c r="F1034" s="3">
        <v>218.44</v>
      </c>
      <c r="G1034" s="10"/>
      <c r="H1034" s="7"/>
      <c r="I1034" s="32" t="e">
        <f>VLOOKUP(A1034,'Synthèse des ventes 2022'!$A$1:$C$535,3,FALSE)</f>
        <v>#N/A</v>
      </c>
      <c r="J1034" s="3">
        <v>290.52999999999997</v>
      </c>
      <c r="K1034" s="7" t="str">
        <f t="shared" ref="K1034:K1044" si="59">IF(H1034="","",H1034*L1034)</f>
        <v/>
      </c>
      <c r="L1034" s="3">
        <v>1.330022</v>
      </c>
      <c r="M1034" s="7"/>
      <c r="N1034" s="3">
        <v>1</v>
      </c>
      <c r="O1034" s="3">
        <v>348.64</v>
      </c>
      <c r="P1034" s="7" t="str">
        <f t="shared" si="58"/>
        <v/>
      </c>
      <c r="Q1034">
        <v>1</v>
      </c>
      <c r="R1034">
        <v>1</v>
      </c>
    </row>
    <row r="1035" spans="1:18" x14ac:dyDescent="0.25">
      <c r="A1035" s="3" t="s">
        <v>308</v>
      </c>
      <c r="B1035" s="3" t="s">
        <v>43</v>
      </c>
      <c r="C1035" s="3" t="s">
        <v>309</v>
      </c>
      <c r="D1035" s="3" t="s">
        <v>65</v>
      </c>
      <c r="E1035" s="3">
        <v>1</v>
      </c>
      <c r="F1035" s="3">
        <v>267.08</v>
      </c>
      <c r="G1035" s="10"/>
      <c r="H1035" s="7"/>
      <c r="I1035" s="32" t="e">
        <f>VLOOKUP(A1035,'Synthèse des ventes 2022'!$A$1:$C$535,3,FALSE)</f>
        <v>#N/A</v>
      </c>
      <c r="J1035" s="3">
        <v>355.22</v>
      </c>
      <c r="K1035" s="7" t="str">
        <f t="shared" si="59"/>
        <v/>
      </c>
      <c r="L1035" s="3">
        <v>1.3300135</v>
      </c>
      <c r="M1035" s="7"/>
      <c r="N1035" s="3">
        <v>1</v>
      </c>
      <c r="O1035" s="3">
        <v>426.26</v>
      </c>
      <c r="P1035" s="7" t="str">
        <f t="shared" si="58"/>
        <v/>
      </c>
      <c r="Q1035">
        <v>1</v>
      </c>
      <c r="R1035">
        <v>1</v>
      </c>
    </row>
    <row r="1036" spans="1:18" x14ac:dyDescent="0.25">
      <c r="A1036" s="3" t="s">
        <v>310</v>
      </c>
      <c r="B1036" s="3" t="s">
        <v>43</v>
      </c>
      <c r="C1036" s="3" t="s">
        <v>311</v>
      </c>
      <c r="D1036" s="3" t="s">
        <v>65</v>
      </c>
      <c r="E1036" s="3"/>
      <c r="F1036" s="3">
        <v>440.43</v>
      </c>
      <c r="G1036" s="10"/>
      <c r="H1036" s="7"/>
      <c r="I1036" s="32" t="e">
        <f>VLOOKUP(A1036,'Synthèse des ventes 2022'!$A$1:$C$535,3,FALSE)</f>
        <v>#N/A</v>
      </c>
      <c r="J1036" s="3">
        <v>585.77</v>
      </c>
      <c r="K1036" s="7" t="str">
        <f t="shared" si="59"/>
        <v/>
      </c>
      <c r="L1036" s="3">
        <v>1.3299957</v>
      </c>
      <c r="M1036" s="7"/>
      <c r="N1036" s="3">
        <v>1</v>
      </c>
      <c r="O1036" s="3">
        <v>702.92</v>
      </c>
      <c r="P1036" s="7" t="str">
        <f t="shared" si="58"/>
        <v/>
      </c>
      <c r="Q1036">
        <v>1</v>
      </c>
      <c r="R1036">
        <v>1</v>
      </c>
    </row>
    <row r="1037" spans="1:18" x14ac:dyDescent="0.25">
      <c r="A1037" s="3" t="s">
        <v>312</v>
      </c>
      <c r="B1037" s="3" t="s">
        <v>43</v>
      </c>
      <c r="C1037" s="3" t="s">
        <v>313</v>
      </c>
      <c r="D1037" s="3" t="s">
        <v>65</v>
      </c>
      <c r="E1037" s="3"/>
      <c r="F1037" s="3">
        <v>466.07</v>
      </c>
      <c r="G1037" s="10"/>
      <c r="H1037" s="7"/>
      <c r="I1037" s="32" t="e">
        <f>VLOOKUP(A1037,'Synthèse des ventes 2022'!$A$1:$C$535,3,FALSE)</f>
        <v>#N/A</v>
      </c>
      <c r="J1037" s="3">
        <v>619.87</v>
      </c>
      <c r="K1037" s="7" t="str">
        <f t="shared" si="59"/>
        <v/>
      </c>
      <c r="L1037" s="3">
        <v>1.3299932999999999</v>
      </c>
      <c r="M1037" s="7"/>
      <c r="N1037" s="3">
        <v>1</v>
      </c>
      <c r="O1037" s="3">
        <v>743.84</v>
      </c>
      <c r="P1037" s="7" t="str">
        <f t="shared" si="58"/>
        <v/>
      </c>
      <c r="Q1037">
        <v>1</v>
      </c>
      <c r="R1037">
        <v>1</v>
      </c>
    </row>
    <row r="1038" spans="1:18" x14ac:dyDescent="0.25">
      <c r="A1038" s="3" t="s">
        <v>322</v>
      </c>
      <c r="B1038" s="3" t="s">
        <v>43</v>
      </c>
      <c r="C1038" s="3" t="s">
        <v>323</v>
      </c>
      <c r="D1038" s="3" t="s">
        <v>65</v>
      </c>
      <c r="E1038" s="3">
        <v>1</v>
      </c>
      <c r="F1038" s="3">
        <v>513.83000000000004</v>
      </c>
      <c r="G1038" s="10"/>
      <c r="H1038" s="7"/>
      <c r="I1038" s="32" t="e">
        <f>VLOOKUP(A1038,'Synthèse des ventes 2022'!$A$1:$C$535,3,FALSE)</f>
        <v>#N/A</v>
      </c>
      <c r="J1038" s="3">
        <v>683.39</v>
      </c>
      <c r="K1038" s="7" t="str">
        <f t="shared" si="59"/>
        <v/>
      </c>
      <c r="L1038" s="3">
        <v>1.3299924000000001</v>
      </c>
      <c r="M1038" s="7"/>
      <c r="N1038" s="3">
        <v>1</v>
      </c>
      <c r="O1038" s="3">
        <v>820.07</v>
      </c>
      <c r="P1038" s="7" t="str">
        <f t="shared" si="58"/>
        <v/>
      </c>
      <c r="Q1038">
        <v>1</v>
      </c>
      <c r="R1038">
        <v>1</v>
      </c>
    </row>
    <row r="1039" spans="1:18" x14ac:dyDescent="0.25">
      <c r="A1039" s="3" t="s">
        <v>324</v>
      </c>
      <c r="B1039" s="3" t="s">
        <v>43</v>
      </c>
      <c r="C1039" s="3" t="s">
        <v>325</v>
      </c>
      <c r="D1039" s="3" t="s">
        <v>65</v>
      </c>
      <c r="E1039" s="3">
        <v>1</v>
      </c>
      <c r="F1039" s="3">
        <v>631.46</v>
      </c>
      <c r="G1039" s="10"/>
      <c r="H1039" s="7"/>
      <c r="I1039" s="32" t="e">
        <f>VLOOKUP(A1039,'Synthèse des ventes 2022'!$A$1:$C$535,3,FALSE)</f>
        <v>#N/A</v>
      </c>
      <c r="J1039" s="3">
        <v>839.84</v>
      </c>
      <c r="K1039" s="7" t="str">
        <f t="shared" si="59"/>
        <v/>
      </c>
      <c r="L1039" s="3">
        <v>1.3299970999999999</v>
      </c>
      <c r="M1039" s="7"/>
      <c r="N1039" s="3">
        <v>1</v>
      </c>
      <c r="O1039" s="4">
        <v>1007.81</v>
      </c>
      <c r="P1039" s="12" t="str">
        <f t="shared" si="58"/>
        <v/>
      </c>
      <c r="Q1039">
        <v>1</v>
      </c>
      <c r="R1039">
        <v>1</v>
      </c>
    </row>
    <row r="1040" spans="1:18" x14ac:dyDescent="0.25">
      <c r="A1040" s="3" t="s">
        <v>326</v>
      </c>
      <c r="B1040" s="3" t="s">
        <v>43</v>
      </c>
      <c r="C1040" s="3" t="s">
        <v>327</v>
      </c>
      <c r="D1040" s="3" t="s">
        <v>65</v>
      </c>
      <c r="E1040" s="3">
        <v>1</v>
      </c>
      <c r="F1040" s="3">
        <v>566.9</v>
      </c>
      <c r="G1040" s="10"/>
      <c r="H1040" s="7"/>
      <c r="I1040" s="32" t="e">
        <f>VLOOKUP(A1040,'Synthèse des ventes 2022'!$A$1:$C$535,3,FALSE)</f>
        <v>#N/A</v>
      </c>
      <c r="J1040" s="3">
        <v>753.98</v>
      </c>
      <c r="K1040" s="7" t="str">
        <f t="shared" si="59"/>
        <v/>
      </c>
      <c r="L1040" s="3">
        <v>1.3300053000000001</v>
      </c>
      <c r="M1040" s="7"/>
      <c r="N1040" s="3">
        <v>1</v>
      </c>
      <c r="O1040" s="3">
        <v>904.78</v>
      </c>
      <c r="P1040" s="7" t="str">
        <f t="shared" si="58"/>
        <v/>
      </c>
      <c r="Q1040">
        <v>1</v>
      </c>
      <c r="R1040">
        <v>1</v>
      </c>
    </row>
    <row r="1041" spans="1:18" x14ac:dyDescent="0.25">
      <c r="A1041" s="3" t="s">
        <v>328</v>
      </c>
      <c r="B1041" s="3" t="s">
        <v>43</v>
      </c>
      <c r="C1041" s="3" t="s">
        <v>329</v>
      </c>
      <c r="D1041" s="3" t="s">
        <v>65</v>
      </c>
      <c r="E1041" s="3">
        <v>1</v>
      </c>
      <c r="F1041" s="3">
        <v>581.94000000000005</v>
      </c>
      <c r="G1041" s="10"/>
      <c r="H1041" s="7"/>
      <c r="I1041" s="32" t="e">
        <f>VLOOKUP(A1041,'Synthèse des ventes 2022'!$A$1:$C$535,3,FALSE)</f>
        <v>#N/A</v>
      </c>
      <c r="J1041" s="3">
        <v>773.98</v>
      </c>
      <c r="K1041" s="7" t="str">
        <f t="shared" si="59"/>
        <v/>
      </c>
      <c r="L1041" s="3">
        <v>1.3299996999999999</v>
      </c>
      <c r="M1041" s="7"/>
      <c r="N1041" s="3">
        <v>1</v>
      </c>
      <c r="O1041" s="3">
        <v>928.78</v>
      </c>
      <c r="P1041" s="7" t="str">
        <f t="shared" si="58"/>
        <v/>
      </c>
      <c r="Q1041">
        <v>1</v>
      </c>
      <c r="R1041">
        <v>1</v>
      </c>
    </row>
    <row r="1042" spans="1:18" x14ac:dyDescent="0.25">
      <c r="A1042" s="3" t="s">
        <v>330</v>
      </c>
      <c r="B1042" s="3" t="s">
        <v>43</v>
      </c>
      <c r="C1042" s="3" t="s">
        <v>331</v>
      </c>
      <c r="D1042" s="3" t="s">
        <v>65</v>
      </c>
      <c r="E1042" s="3">
        <v>1</v>
      </c>
      <c r="F1042" s="3">
        <v>679.21</v>
      </c>
      <c r="G1042" s="10"/>
      <c r="H1042" s="7"/>
      <c r="I1042" s="32" t="e">
        <f>VLOOKUP(A1042,'Synthèse des ventes 2022'!$A$1:$C$535,3,FALSE)</f>
        <v>#N/A</v>
      </c>
      <c r="J1042" s="3">
        <v>903.35</v>
      </c>
      <c r="K1042" s="7" t="str">
        <f t="shared" si="59"/>
        <v/>
      </c>
      <c r="L1042" s="3">
        <v>1.330001</v>
      </c>
      <c r="M1042" s="7"/>
      <c r="N1042" s="3">
        <v>1</v>
      </c>
      <c r="O1042" s="4">
        <v>1084.02</v>
      </c>
      <c r="P1042" s="12" t="str">
        <f t="shared" si="58"/>
        <v/>
      </c>
      <c r="Q1042">
        <v>1</v>
      </c>
      <c r="R1042">
        <v>1</v>
      </c>
    </row>
    <row r="1043" spans="1:18" x14ac:dyDescent="0.25">
      <c r="A1043" s="3" t="s">
        <v>332</v>
      </c>
      <c r="B1043" s="3" t="s">
        <v>43</v>
      </c>
      <c r="C1043" s="3" t="s">
        <v>333</v>
      </c>
      <c r="D1043" s="3" t="s">
        <v>65</v>
      </c>
      <c r="E1043" s="3">
        <v>1</v>
      </c>
      <c r="F1043" s="3">
        <v>867.6</v>
      </c>
      <c r="G1043" s="10"/>
      <c r="H1043" s="7"/>
      <c r="I1043" s="32" t="e">
        <f>VLOOKUP(A1043,'Synthèse des ventes 2022'!$A$1:$C$535,3,FALSE)</f>
        <v>#N/A</v>
      </c>
      <c r="J1043" s="4">
        <v>1153.9100000000001</v>
      </c>
      <c r="K1043" s="12" t="str">
        <f t="shared" si="59"/>
        <v/>
      </c>
      <c r="L1043" s="3">
        <v>1.3300023000000001</v>
      </c>
      <c r="M1043" s="7"/>
      <c r="N1043" s="3">
        <v>1</v>
      </c>
      <c r="O1043" s="4">
        <v>1384.69</v>
      </c>
      <c r="P1043" s="12" t="str">
        <f t="shared" si="58"/>
        <v/>
      </c>
      <c r="Q1043">
        <v>1</v>
      </c>
      <c r="R1043">
        <v>1</v>
      </c>
    </row>
    <row r="1044" spans="1:18" x14ac:dyDescent="0.25">
      <c r="A1044" s="3" t="s">
        <v>334</v>
      </c>
      <c r="B1044" s="3" t="s">
        <v>43</v>
      </c>
      <c r="C1044" s="3" t="s">
        <v>335</v>
      </c>
      <c r="D1044" s="3" t="s">
        <v>65</v>
      </c>
      <c r="E1044" s="3">
        <v>1</v>
      </c>
      <c r="F1044" s="3">
        <v>910.04</v>
      </c>
      <c r="G1044" s="10"/>
      <c r="H1044" s="7"/>
      <c r="I1044" s="32" t="e">
        <f>VLOOKUP(A1044,'Synthèse des ventes 2022'!$A$1:$C$535,3,FALSE)</f>
        <v>#N/A</v>
      </c>
      <c r="J1044" s="4">
        <v>1210.3499999999999</v>
      </c>
      <c r="K1044" s="12" t="str">
        <f t="shared" si="59"/>
        <v/>
      </c>
      <c r="L1044" s="3">
        <v>1.3299965</v>
      </c>
      <c r="M1044" s="7"/>
      <c r="N1044" s="3">
        <v>1</v>
      </c>
      <c r="O1044" s="4">
        <v>1452.42</v>
      </c>
      <c r="P1044" s="12" t="str">
        <f t="shared" si="58"/>
        <v/>
      </c>
      <c r="Q1044">
        <v>1</v>
      </c>
      <c r="R1044">
        <v>1</v>
      </c>
    </row>
    <row r="1045" spans="1:18" x14ac:dyDescent="0.25">
      <c r="A1045" s="3" t="s">
        <v>336</v>
      </c>
      <c r="B1045" s="3" t="s">
        <v>32</v>
      </c>
      <c r="C1045" s="3" t="s">
        <v>337</v>
      </c>
      <c r="D1045" s="3" t="s">
        <v>65</v>
      </c>
      <c r="E1045" s="3" t="s">
        <v>146</v>
      </c>
      <c r="F1045" s="3">
        <v>248.26</v>
      </c>
      <c r="G1045" s="10"/>
      <c r="H1045" s="7">
        <v>243.25</v>
      </c>
      <c r="I1045" s="32" t="e">
        <f>VLOOKUP(A1045,'Synthèse des ventes 2022'!$A$1:$C$535,3,FALSE)</f>
        <v>#N/A</v>
      </c>
      <c r="J1045" s="3">
        <v>347.56</v>
      </c>
      <c r="K1045" s="7">
        <f t="shared" ref="K1045:K1053" si="60">H1045*M1045</f>
        <v>340.54999999999995</v>
      </c>
      <c r="L1045" s="3">
        <v>1.3999839000000001</v>
      </c>
      <c r="M1045" s="7">
        <v>1.4</v>
      </c>
      <c r="N1045" s="3"/>
      <c r="O1045" s="3">
        <v>417.07</v>
      </c>
      <c r="P1045" s="7">
        <f t="shared" si="58"/>
        <v>408.65999999999991</v>
      </c>
    </row>
    <row r="1046" spans="1:18" x14ac:dyDescent="0.25">
      <c r="A1046" s="3" t="s">
        <v>338</v>
      </c>
      <c r="B1046" s="3" t="s">
        <v>32</v>
      </c>
      <c r="C1046" s="3" t="s">
        <v>339</v>
      </c>
      <c r="D1046" s="3" t="s">
        <v>65</v>
      </c>
      <c r="E1046" s="3" t="s">
        <v>146</v>
      </c>
      <c r="F1046" s="3">
        <v>278.77999999999997</v>
      </c>
      <c r="G1046" s="10"/>
      <c r="H1046" s="7">
        <v>272.91000000000003</v>
      </c>
      <c r="I1046" s="32" t="e">
        <f>VLOOKUP(A1046,'Synthèse des ventes 2022'!$A$1:$C$535,3,FALSE)</f>
        <v>#N/A</v>
      </c>
      <c r="J1046" s="3">
        <v>390.29</v>
      </c>
      <c r="K1046" s="7">
        <f t="shared" si="60"/>
        <v>382.07400000000001</v>
      </c>
      <c r="L1046" s="3">
        <v>1.3999927999999999</v>
      </c>
      <c r="M1046" s="7">
        <v>1.4</v>
      </c>
      <c r="N1046" s="3"/>
      <c r="O1046" s="3">
        <v>468.35</v>
      </c>
      <c r="P1046" s="7">
        <f t="shared" si="58"/>
        <v>458.48880000000003</v>
      </c>
    </row>
    <row r="1047" spans="1:18" x14ac:dyDescent="0.25">
      <c r="A1047" s="3" t="s">
        <v>340</v>
      </c>
      <c r="B1047" s="3" t="s">
        <v>32</v>
      </c>
      <c r="C1047" s="3" t="s">
        <v>341</v>
      </c>
      <c r="D1047" s="3" t="s">
        <v>65</v>
      </c>
      <c r="E1047" s="3" t="s">
        <v>146</v>
      </c>
      <c r="F1047" s="3">
        <v>699.24</v>
      </c>
      <c r="G1047" s="10"/>
      <c r="H1047" s="7">
        <v>684.81</v>
      </c>
      <c r="I1047" s="32" t="e">
        <f>VLOOKUP(A1047,'Synthèse des ventes 2022'!$A$1:$C$535,3,FALSE)</f>
        <v>#N/A</v>
      </c>
      <c r="J1047" s="3">
        <v>978.94</v>
      </c>
      <c r="K1047" s="7">
        <f t="shared" si="60"/>
        <v>958.73399999999981</v>
      </c>
      <c r="L1047" s="3">
        <v>1.4000056999999999</v>
      </c>
      <c r="M1047" s="7">
        <v>1.4</v>
      </c>
      <c r="N1047" s="3"/>
      <c r="O1047" s="4">
        <v>1174.73</v>
      </c>
      <c r="P1047" s="12">
        <f t="shared" si="58"/>
        <v>1150.4807999999998</v>
      </c>
    </row>
    <row r="1048" spans="1:18" x14ac:dyDescent="0.25">
      <c r="A1048" s="3" t="s">
        <v>342</v>
      </c>
      <c r="B1048" s="3" t="s">
        <v>32</v>
      </c>
      <c r="C1048" s="3" t="s">
        <v>343</v>
      </c>
      <c r="D1048" s="3" t="s">
        <v>65</v>
      </c>
      <c r="E1048" s="3"/>
      <c r="F1048" s="3">
        <v>842.22</v>
      </c>
      <c r="G1048" s="10"/>
      <c r="H1048" s="7">
        <v>824.76</v>
      </c>
      <c r="I1048" s="32" t="e">
        <f>VLOOKUP(A1048,'Synthèse des ventes 2022'!$A$1:$C$535,3,FALSE)</f>
        <v>#N/A</v>
      </c>
      <c r="J1048" s="4">
        <v>1179.1099999999999</v>
      </c>
      <c r="K1048" s="12">
        <f t="shared" si="60"/>
        <v>1154.664</v>
      </c>
      <c r="L1048" s="3">
        <v>1.4000024</v>
      </c>
      <c r="M1048" s="7">
        <v>1.4</v>
      </c>
      <c r="N1048" s="3"/>
      <c r="O1048" s="4">
        <v>1414.93</v>
      </c>
      <c r="P1048" s="12">
        <f t="shared" si="58"/>
        <v>1385.5968</v>
      </c>
    </row>
    <row r="1049" spans="1:18" x14ac:dyDescent="0.25">
      <c r="A1049" s="3" t="s">
        <v>344</v>
      </c>
      <c r="B1049" s="3" t="s">
        <v>32</v>
      </c>
      <c r="C1049" s="3" t="s">
        <v>345</v>
      </c>
      <c r="D1049" s="3" t="s">
        <v>65</v>
      </c>
      <c r="E1049" s="3"/>
      <c r="F1049" s="3">
        <v>964.88</v>
      </c>
      <c r="G1049" s="10"/>
      <c r="H1049" s="7">
        <v>944.7</v>
      </c>
      <c r="I1049" s="32" t="e">
        <f>VLOOKUP(A1049,'Synthèse des ventes 2022'!$A$1:$C$535,3,FALSE)</f>
        <v>#N/A</v>
      </c>
      <c r="J1049" s="4">
        <v>1350.83</v>
      </c>
      <c r="K1049" s="12">
        <f t="shared" si="60"/>
        <v>1322.58</v>
      </c>
      <c r="L1049" s="3">
        <v>1.3999979</v>
      </c>
      <c r="M1049" s="7">
        <v>1.4</v>
      </c>
      <c r="N1049" s="3"/>
      <c r="O1049" s="4">
        <v>1621</v>
      </c>
      <c r="P1049" s="12">
        <f t="shared" si="58"/>
        <v>1587.0959999999998</v>
      </c>
    </row>
    <row r="1050" spans="1:18" x14ac:dyDescent="0.25">
      <c r="A1050" s="3" t="s">
        <v>404</v>
      </c>
      <c r="B1050" s="3" t="s">
        <v>20</v>
      </c>
      <c r="C1050" s="3" t="s">
        <v>405</v>
      </c>
      <c r="D1050" s="3" t="s">
        <v>65</v>
      </c>
      <c r="E1050" s="3" t="s">
        <v>36</v>
      </c>
      <c r="F1050" s="3">
        <v>9.51</v>
      </c>
      <c r="G1050" s="10"/>
      <c r="H1050" s="7">
        <v>9.51</v>
      </c>
      <c r="I1050" s="32">
        <f>VLOOKUP(A1050,'Synthèse des ventes 2022'!$A$1:$C$535,3,FALSE)</f>
        <v>46</v>
      </c>
      <c r="J1050" s="3">
        <v>19.02</v>
      </c>
      <c r="K1050" s="7">
        <f t="shared" si="60"/>
        <v>19.02</v>
      </c>
      <c r="L1050" s="3">
        <v>2</v>
      </c>
      <c r="M1050" s="7">
        <v>2</v>
      </c>
      <c r="N1050" s="3"/>
      <c r="O1050" s="3">
        <v>22.82</v>
      </c>
      <c r="P1050" s="7">
        <f t="shared" si="58"/>
        <v>22.823999999999998</v>
      </c>
    </row>
    <row r="1051" spans="1:18" x14ac:dyDescent="0.25">
      <c r="A1051" s="3" t="s">
        <v>504</v>
      </c>
      <c r="B1051" s="3" t="s">
        <v>32</v>
      </c>
      <c r="C1051" s="3" t="s">
        <v>505</v>
      </c>
      <c r="D1051" s="3" t="s">
        <v>65</v>
      </c>
      <c r="E1051" s="3" t="s">
        <v>146</v>
      </c>
      <c r="F1051" s="3">
        <v>192.06</v>
      </c>
      <c r="G1051" s="10"/>
      <c r="H1051" s="7">
        <v>188.03</v>
      </c>
      <c r="I1051" s="32" t="e">
        <f>VLOOKUP(A1051,'Synthèse des ventes 2022'!$A$1:$C$535,3,FALSE)</f>
        <v>#N/A</v>
      </c>
      <c r="J1051" s="3">
        <v>268.88</v>
      </c>
      <c r="K1051" s="7">
        <f t="shared" si="60"/>
        <v>263.24199999999996</v>
      </c>
      <c r="L1051" s="3">
        <v>1.3999792</v>
      </c>
      <c r="M1051" s="7">
        <v>1.4</v>
      </c>
      <c r="N1051" s="3"/>
      <c r="O1051" s="3">
        <v>322.66000000000003</v>
      </c>
      <c r="P1051" s="7">
        <f t="shared" si="58"/>
        <v>315.89039999999994</v>
      </c>
    </row>
    <row r="1052" spans="1:18" x14ac:dyDescent="0.25">
      <c r="A1052" s="3" t="s">
        <v>506</v>
      </c>
      <c r="B1052" s="3" t="s">
        <v>32</v>
      </c>
      <c r="C1052" s="3" t="s">
        <v>507</v>
      </c>
      <c r="D1052" s="3" t="s">
        <v>65</v>
      </c>
      <c r="E1052" s="3">
        <v>1</v>
      </c>
      <c r="F1052" s="3">
        <v>746.8</v>
      </c>
      <c r="G1052" s="10"/>
      <c r="H1052" s="7">
        <v>731.37</v>
      </c>
      <c r="I1052" s="32" t="e">
        <f>VLOOKUP(A1052,'Synthèse des ventes 2022'!$A$1:$C$535,3,FALSE)</f>
        <v>#N/A</v>
      </c>
      <c r="J1052" s="4">
        <v>1045.52</v>
      </c>
      <c r="K1052" s="12">
        <f t="shared" si="60"/>
        <v>1023.9179999999999</v>
      </c>
      <c r="L1052" s="3">
        <v>1.4</v>
      </c>
      <c r="M1052" s="7">
        <v>1.4</v>
      </c>
      <c r="N1052" s="3"/>
      <c r="O1052" s="4">
        <v>1254.6199999999999</v>
      </c>
      <c r="P1052" s="12">
        <f t="shared" si="58"/>
        <v>1228.7015999999999</v>
      </c>
    </row>
    <row r="1053" spans="1:18" x14ac:dyDescent="0.25">
      <c r="A1053" s="3" t="s">
        <v>508</v>
      </c>
      <c r="B1053" s="3" t="s">
        <v>32</v>
      </c>
      <c r="C1053" s="3" t="s">
        <v>509</v>
      </c>
      <c r="D1053" s="3" t="s">
        <v>65</v>
      </c>
      <c r="E1053" s="3">
        <v>1</v>
      </c>
      <c r="F1053" s="3">
        <v>930.66</v>
      </c>
      <c r="G1053" s="10"/>
      <c r="H1053" s="7">
        <v>911.38</v>
      </c>
      <c r="I1053" s="32" t="e">
        <f>VLOOKUP(A1053,'Synthèse des ventes 2022'!$A$1:$C$535,3,FALSE)</f>
        <v>#N/A</v>
      </c>
      <c r="J1053" s="4">
        <v>1302.92</v>
      </c>
      <c r="K1053" s="12">
        <f t="shared" si="60"/>
        <v>1275.932</v>
      </c>
      <c r="L1053" s="3">
        <v>1.3999957000000001</v>
      </c>
      <c r="M1053" s="7">
        <v>1.4</v>
      </c>
      <c r="N1053" s="3"/>
      <c r="O1053" s="4">
        <v>1563.5</v>
      </c>
      <c r="P1053" s="12">
        <f t="shared" si="58"/>
        <v>1531.1184000000001</v>
      </c>
    </row>
    <row r="1054" spans="1:18" x14ac:dyDescent="0.25">
      <c r="A1054" s="3" t="s">
        <v>522</v>
      </c>
      <c r="B1054" s="3" t="s">
        <v>43</v>
      </c>
      <c r="C1054" s="3" t="s">
        <v>523</v>
      </c>
      <c r="D1054" s="3" t="s">
        <v>65</v>
      </c>
      <c r="E1054" s="3">
        <v>1</v>
      </c>
      <c r="F1054" s="3">
        <v>647.38</v>
      </c>
      <c r="G1054" s="10"/>
      <c r="H1054" s="7"/>
      <c r="I1054" s="32" t="e">
        <f>VLOOKUP(A1054,'Synthèse des ventes 2022'!$A$1:$C$535,3,FALSE)</f>
        <v>#N/A</v>
      </c>
      <c r="J1054" s="3">
        <v>861.02</v>
      </c>
      <c r="K1054" s="7" t="str">
        <f>IF(H1054="","",H1054*L1054)</f>
        <v/>
      </c>
      <c r="L1054" s="3">
        <v>1.3300071</v>
      </c>
      <c r="M1054" s="7"/>
      <c r="N1054" s="3">
        <v>1</v>
      </c>
      <c r="O1054" s="4">
        <v>1033.22</v>
      </c>
      <c r="P1054" s="12" t="str">
        <f t="shared" si="58"/>
        <v/>
      </c>
      <c r="Q1054">
        <v>1</v>
      </c>
      <c r="R1054">
        <v>1</v>
      </c>
    </row>
    <row r="1055" spans="1:18" x14ac:dyDescent="0.25">
      <c r="A1055" s="3" t="s">
        <v>524</v>
      </c>
      <c r="B1055" s="3" t="s">
        <v>43</v>
      </c>
      <c r="C1055" s="3" t="s">
        <v>525</v>
      </c>
      <c r="D1055" s="3" t="s">
        <v>65</v>
      </c>
      <c r="E1055" s="3">
        <v>1</v>
      </c>
      <c r="F1055" s="3">
        <v>630.57000000000005</v>
      </c>
      <c r="G1055" s="10"/>
      <c r="H1055" s="7"/>
      <c r="I1055" s="32" t="e">
        <f>VLOOKUP(A1055,'Synthèse des ventes 2022'!$A$1:$C$535,3,FALSE)</f>
        <v>#N/A</v>
      </c>
      <c r="J1055" s="3">
        <v>838.66</v>
      </c>
      <c r="K1055" s="7" t="str">
        <f>IF(H1055="","",H1055*L1055)</f>
        <v/>
      </c>
      <c r="L1055" s="3">
        <v>1.330003</v>
      </c>
      <c r="M1055" s="7"/>
      <c r="N1055" s="3">
        <v>1</v>
      </c>
      <c r="O1055" s="4">
        <v>1006.39</v>
      </c>
      <c r="P1055" s="12" t="str">
        <f t="shared" si="58"/>
        <v/>
      </c>
      <c r="Q1055">
        <v>1</v>
      </c>
      <c r="R1055">
        <v>1</v>
      </c>
    </row>
    <row r="1056" spans="1:18" x14ac:dyDescent="0.25">
      <c r="A1056" s="3" t="s">
        <v>526</v>
      </c>
      <c r="B1056" s="3" t="s">
        <v>43</v>
      </c>
      <c r="C1056" s="3" t="s">
        <v>527</v>
      </c>
      <c r="D1056" s="3" t="s">
        <v>65</v>
      </c>
      <c r="E1056" s="3">
        <v>1</v>
      </c>
      <c r="F1056" s="3">
        <v>842.38</v>
      </c>
      <c r="G1056" s="10"/>
      <c r="H1056" s="7"/>
      <c r="I1056" s="32" t="e">
        <f>VLOOKUP(A1056,'Synthèse des ventes 2022'!$A$1:$C$535,3,FALSE)</f>
        <v>#N/A</v>
      </c>
      <c r="J1056" s="4">
        <v>1120.3699999999999</v>
      </c>
      <c r="K1056" s="12" t="str">
        <f>IF(H1056="","",H1056*L1056)</f>
        <v/>
      </c>
      <c r="L1056" s="3">
        <v>1.3300055</v>
      </c>
      <c r="M1056" s="7"/>
      <c r="N1056" s="3">
        <v>1</v>
      </c>
      <c r="O1056" s="4">
        <v>1344.44</v>
      </c>
      <c r="P1056" s="12" t="str">
        <f t="shared" si="58"/>
        <v/>
      </c>
      <c r="Q1056">
        <v>1</v>
      </c>
      <c r="R1056">
        <v>1</v>
      </c>
    </row>
    <row r="1057" spans="1:18" x14ac:dyDescent="0.25">
      <c r="A1057" s="3" t="s">
        <v>528</v>
      </c>
      <c r="B1057" s="3" t="s">
        <v>43</v>
      </c>
      <c r="C1057" s="3" t="s">
        <v>529</v>
      </c>
      <c r="D1057" s="3" t="s">
        <v>65</v>
      </c>
      <c r="E1057" s="3">
        <v>1</v>
      </c>
      <c r="F1057" s="3">
        <v>867.6</v>
      </c>
      <c r="G1057" s="10"/>
      <c r="H1057" s="7"/>
      <c r="I1057" s="32" t="e">
        <f>VLOOKUP(A1057,'Synthèse des ventes 2022'!$A$1:$C$535,3,FALSE)</f>
        <v>#N/A</v>
      </c>
      <c r="J1057" s="4">
        <v>1153.9100000000001</v>
      </c>
      <c r="K1057" s="12" t="str">
        <f>IF(H1057="","",H1057*L1057)</f>
        <v/>
      </c>
      <c r="L1057" s="3">
        <v>1.3300023000000001</v>
      </c>
      <c r="M1057" s="7"/>
      <c r="N1057" s="3">
        <v>1</v>
      </c>
      <c r="O1057" s="4">
        <v>1384.69</v>
      </c>
      <c r="P1057" s="12" t="str">
        <f t="shared" si="58"/>
        <v/>
      </c>
      <c r="Q1057">
        <v>1</v>
      </c>
      <c r="R1057">
        <v>1</v>
      </c>
    </row>
    <row r="1058" spans="1:18" x14ac:dyDescent="0.25">
      <c r="A1058" s="3" t="s">
        <v>726</v>
      </c>
      <c r="B1058" s="3" t="s">
        <v>32</v>
      </c>
      <c r="C1058" s="3" t="s">
        <v>727</v>
      </c>
      <c r="D1058" s="3" t="s">
        <v>65</v>
      </c>
      <c r="E1058" s="3"/>
      <c r="F1058" s="3">
        <v>52.46</v>
      </c>
      <c r="G1058" s="10"/>
      <c r="H1058" s="7">
        <v>52.46</v>
      </c>
      <c r="I1058" s="32" t="e">
        <f>VLOOKUP(A1058,'Synthèse des ventes 2022'!$A$1:$C$535,3,FALSE)</f>
        <v>#N/A</v>
      </c>
      <c r="J1058" s="3">
        <v>69.77</v>
      </c>
      <c r="K1058" s="7">
        <f>+H1058*M1058</f>
        <v>69.771799999999999</v>
      </c>
      <c r="L1058" s="3">
        <v>1.3299657</v>
      </c>
      <c r="M1058" s="7">
        <v>1.33</v>
      </c>
      <c r="N1058" s="3"/>
      <c r="O1058" s="3">
        <v>83.72</v>
      </c>
      <c r="P1058" s="7">
        <f t="shared" si="58"/>
        <v>83.726159999999993</v>
      </c>
    </row>
    <row r="1059" spans="1:18" x14ac:dyDescent="0.25">
      <c r="A1059" s="3" t="s">
        <v>751</v>
      </c>
      <c r="B1059" s="3" t="s">
        <v>20</v>
      </c>
      <c r="C1059" s="3" t="s">
        <v>752</v>
      </c>
      <c r="D1059" s="3" t="s">
        <v>65</v>
      </c>
      <c r="E1059" s="3">
        <v>1</v>
      </c>
      <c r="F1059" s="3">
        <v>1.2</v>
      </c>
      <c r="G1059" s="10"/>
      <c r="H1059" s="7">
        <v>1.2</v>
      </c>
      <c r="I1059" s="32">
        <f>VLOOKUP(A1059,'Synthèse des ventes 2022'!$A$1:$C$535,3,FALSE)</f>
        <v>280</v>
      </c>
      <c r="J1059" s="3">
        <v>2.7</v>
      </c>
      <c r="K1059" s="7">
        <f>H1059*M1059</f>
        <v>2.6999999999999997</v>
      </c>
      <c r="L1059" s="3">
        <v>2.25</v>
      </c>
      <c r="M1059" s="7">
        <v>2.25</v>
      </c>
      <c r="N1059" s="3"/>
      <c r="O1059" s="3">
        <v>3.24</v>
      </c>
      <c r="P1059" s="7">
        <f t="shared" si="58"/>
        <v>3.2399999999999998</v>
      </c>
    </row>
    <row r="1060" spans="1:18" x14ac:dyDescent="0.25">
      <c r="A1060" s="3" t="s">
        <v>956</v>
      </c>
      <c r="B1060" s="3" t="s">
        <v>32</v>
      </c>
      <c r="C1060" s="3" t="s">
        <v>957</v>
      </c>
      <c r="D1060" s="3" t="s">
        <v>65</v>
      </c>
      <c r="E1060" s="3" t="s">
        <v>146</v>
      </c>
      <c r="F1060" s="3">
        <v>395.66</v>
      </c>
      <c r="G1060" s="10"/>
      <c r="H1060" s="7">
        <v>386.95</v>
      </c>
      <c r="I1060" s="32">
        <f>VLOOKUP(A1060,'Synthèse des ventes 2022'!$A$1:$C$535,3,FALSE)</f>
        <v>-7</v>
      </c>
      <c r="J1060" s="3">
        <v>553.91999999999996</v>
      </c>
      <c r="K1060" s="7">
        <f>H1060*M1060</f>
        <v>541.7299999999999</v>
      </c>
      <c r="L1060" s="3">
        <v>1.3999899</v>
      </c>
      <c r="M1060" s="7">
        <v>1.4</v>
      </c>
      <c r="N1060" s="3"/>
      <c r="O1060" s="3">
        <v>664.7</v>
      </c>
      <c r="P1060" s="7">
        <f t="shared" si="58"/>
        <v>650.07599999999991</v>
      </c>
    </row>
    <row r="1061" spans="1:18" x14ac:dyDescent="0.25">
      <c r="A1061" s="3" t="s">
        <v>958</v>
      </c>
      <c r="B1061" s="3" t="s">
        <v>32</v>
      </c>
      <c r="C1061" s="3" t="s">
        <v>959</v>
      </c>
      <c r="D1061" s="3" t="s">
        <v>65</v>
      </c>
      <c r="E1061" s="3" t="s">
        <v>146</v>
      </c>
      <c r="F1061" s="3">
        <v>484.52</v>
      </c>
      <c r="G1061" s="10"/>
      <c r="H1061" s="7">
        <v>473.87</v>
      </c>
      <c r="I1061" s="32" t="e">
        <f>VLOOKUP(A1061,'Synthèse des ventes 2022'!$A$1:$C$535,3,FALSE)</f>
        <v>#N/A</v>
      </c>
      <c r="J1061" s="3">
        <v>678.33</v>
      </c>
      <c r="K1061" s="7">
        <f t="shared" ref="K1061:K1080" si="61">H1061*M1061</f>
        <v>663.41800000000001</v>
      </c>
      <c r="L1061" s="3">
        <v>1.4000041000000001</v>
      </c>
      <c r="M1061" s="7">
        <v>1.4</v>
      </c>
      <c r="N1061" s="3"/>
      <c r="O1061" s="3">
        <v>814</v>
      </c>
      <c r="P1061" s="7">
        <f t="shared" si="58"/>
        <v>796.10159999999996</v>
      </c>
    </row>
    <row r="1062" spans="1:18" x14ac:dyDescent="0.25">
      <c r="A1062" s="3" t="s">
        <v>960</v>
      </c>
      <c r="B1062" s="3" t="s">
        <v>32</v>
      </c>
      <c r="C1062" s="3" t="s">
        <v>961</v>
      </c>
      <c r="D1062" s="3" t="s">
        <v>65</v>
      </c>
      <c r="E1062" s="3" t="s">
        <v>146</v>
      </c>
      <c r="F1062" s="3">
        <v>540.26</v>
      </c>
      <c r="G1062" s="10"/>
      <c r="H1062" s="7">
        <v>528.42999999999995</v>
      </c>
      <c r="I1062" s="32">
        <f>VLOOKUP(A1062,'Synthèse des ventes 2022'!$A$1:$C$535,3,FALSE)</f>
        <v>1</v>
      </c>
      <c r="J1062" s="3">
        <v>756.36</v>
      </c>
      <c r="K1062" s="7">
        <f t="shared" si="61"/>
        <v>739.80199999999991</v>
      </c>
      <c r="L1062" s="3">
        <v>1.3999926</v>
      </c>
      <c r="M1062" s="7">
        <v>1.4</v>
      </c>
      <c r="N1062" s="3"/>
      <c r="O1062" s="3">
        <v>907.63</v>
      </c>
      <c r="P1062" s="7">
        <f t="shared" si="58"/>
        <v>887.76239999999984</v>
      </c>
    </row>
    <row r="1063" spans="1:18" x14ac:dyDescent="0.25">
      <c r="A1063" s="3" t="s">
        <v>962</v>
      </c>
      <c r="B1063" s="3" t="s">
        <v>32</v>
      </c>
      <c r="C1063" s="3" t="s">
        <v>963</v>
      </c>
      <c r="D1063" s="3" t="s">
        <v>65</v>
      </c>
      <c r="E1063" s="3"/>
      <c r="F1063" s="3">
        <v>648.73</v>
      </c>
      <c r="G1063" s="10"/>
      <c r="H1063" s="7">
        <v>634.52</v>
      </c>
      <c r="I1063" s="32">
        <f>VLOOKUP(A1063,'Synthèse des ventes 2022'!$A$1:$C$535,3,FALSE)</f>
        <v>2</v>
      </c>
      <c r="J1063" s="3">
        <v>908.22</v>
      </c>
      <c r="K1063" s="7">
        <f t="shared" si="61"/>
        <v>888.32799999999997</v>
      </c>
      <c r="L1063" s="3">
        <v>1.3999969000000001</v>
      </c>
      <c r="M1063" s="7">
        <v>1.4</v>
      </c>
      <c r="N1063" s="3"/>
      <c r="O1063" s="4">
        <v>1089.8599999999999</v>
      </c>
      <c r="P1063" s="12">
        <f t="shared" si="58"/>
        <v>1065.9936</v>
      </c>
    </row>
    <row r="1064" spans="1:18" x14ac:dyDescent="0.25">
      <c r="A1064" s="3" t="s">
        <v>964</v>
      </c>
      <c r="B1064" s="3" t="s">
        <v>32</v>
      </c>
      <c r="C1064" s="3" t="s">
        <v>965</v>
      </c>
      <c r="D1064" s="3" t="s">
        <v>65</v>
      </c>
      <c r="E1064" s="3"/>
      <c r="F1064" s="3">
        <v>625.94000000000005</v>
      </c>
      <c r="G1064" s="10"/>
      <c r="H1064" s="7">
        <v>612.24</v>
      </c>
      <c r="I1064" s="32">
        <f>VLOOKUP(A1064,'Synthèse des ventes 2022'!$A$1:$C$535,3,FALSE)</f>
        <v>-1</v>
      </c>
      <c r="J1064" s="3">
        <v>876.32</v>
      </c>
      <c r="K1064" s="7">
        <f t="shared" si="61"/>
        <v>857.13599999999997</v>
      </c>
      <c r="L1064" s="3">
        <v>1.4000064000000001</v>
      </c>
      <c r="M1064" s="7">
        <v>1.4</v>
      </c>
      <c r="N1064" s="3"/>
      <c r="O1064" s="4">
        <v>1051.58</v>
      </c>
      <c r="P1064" s="12">
        <f t="shared" si="58"/>
        <v>1028.5631999999998</v>
      </c>
    </row>
    <row r="1065" spans="1:18" x14ac:dyDescent="0.25">
      <c r="A1065" s="3" t="s">
        <v>966</v>
      </c>
      <c r="B1065" s="3" t="s">
        <v>32</v>
      </c>
      <c r="C1065" s="3" t="s">
        <v>967</v>
      </c>
      <c r="D1065" s="3" t="s">
        <v>65</v>
      </c>
      <c r="E1065" s="3"/>
      <c r="F1065" s="3">
        <v>651.75</v>
      </c>
      <c r="G1065" s="10"/>
      <c r="H1065" s="7">
        <v>637.54</v>
      </c>
      <c r="I1065" s="32" t="e">
        <f>VLOOKUP(A1065,'Synthèse des ventes 2022'!$A$1:$C$535,3,FALSE)</f>
        <v>#N/A</v>
      </c>
      <c r="J1065" s="3">
        <v>912.45</v>
      </c>
      <c r="K1065" s="7">
        <f t="shared" si="61"/>
        <v>892.55599999999993</v>
      </c>
      <c r="L1065" s="3">
        <v>1.4</v>
      </c>
      <c r="M1065" s="7">
        <v>1.4</v>
      </c>
      <c r="N1065" s="3"/>
      <c r="O1065" s="4">
        <v>1094.94</v>
      </c>
      <c r="P1065" s="12">
        <f t="shared" si="58"/>
        <v>1071.0672</v>
      </c>
    </row>
    <row r="1066" spans="1:18" x14ac:dyDescent="0.25">
      <c r="A1066" s="3" t="s">
        <v>968</v>
      </c>
      <c r="B1066" s="3" t="s">
        <v>32</v>
      </c>
      <c r="C1066" s="3" t="s">
        <v>969</v>
      </c>
      <c r="D1066" s="3" t="s">
        <v>65</v>
      </c>
      <c r="E1066" s="3"/>
      <c r="F1066" s="3">
        <v>811.9</v>
      </c>
      <c r="G1066" s="10"/>
      <c r="H1066" s="7">
        <v>794.15</v>
      </c>
      <c r="I1066" s="32" t="e">
        <f>VLOOKUP(A1066,'Synthèse des ventes 2022'!$A$1:$C$535,3,FALSE)</f>
        <v>#N/A</v>
      </c>
      <c r="J1066" s="4">
        <v>1136.6600000000001</v>
      </c>
      <c r="K1066" s="12">
        <f>H1066*M1066</f>
        <v>1111.81</v>
      </c>
      <c r="L1066" s="3">
        <v>1.4</v>
      </c>
      <c r="M1066" s="7">
        <v>1.4</v>
      </c>
      <c r="N1066" s="3"/>
      <c r="O1066" s="4">
        <v>1363.99</v>
      </c>
      <c r="P1066" s="12">
        <f t="shared" si="58"/>
        <v>1334.1719999999998</v>
      </c>
    </row>
    <row r="1067" spans="1:18" x14ac:dyDescent="0.25">
      <c r="A1067" s="3" t="s">
        <v>970</v>
      </c>
      <c r="B1067" s="3" t="s">
        <v>32</v>
      </c>
      <c r="C1067" s="3" t="s">
        <v>971</v>
      </c>
      <c r="D1067" s="3" t="s">
        <v>65</v>
      </c>
      <c r="E1067" s="3"/>
      <c r="F1067" s="3">
        <v>814.92</v>
      </c>
      <c r="G1067" s="10"/>
      <c r="H1067" s="7">
        <v>797.17</v>
      </c>
      <c r="I1067" s="32" t="e">
        <f>VLOOKUP(A1067,'Synthèse des ventes 2022'!$A$1:$C$535,3,FALSE)</f>
        <v>#N/A</v>
      </c>
      <c r="J1067" s="4">
        <v>1140.8900000000001</v>
      </c>
      <c r="K1067" s="12">
        <f t="shared" si="61"/>
        <v>1116.0379999999998</v>
      </c>
      <c r="L1067" s="3">
        <v>1.4000025</v>
      </c>
      <c r="M1067" s="7">
        <v>1.4</v>
      </c>
      <c r="N1067" s="3"/>
      <c r="O1067" s="4">
        <v>1369.07</v>
      </c>
      <c r="P1067" s="12">
        <f t="shared" si="58"/>
        <v>1339.2455999999997</v>
      </c>
    </row>
    <row r="1068" spans="1:18" x14ac:dyDescent="0.25">
      <c r="A1068" s="3" t="s">
        <v>972</v>
      </c>
      <c r="B1068" s="3" t="s">
        <v>32</v>
      </c>
      <c r="C1068" s="3" t="s">
        <v>973</v>
      </c>
      <c r="D1068" s="3" t="s">
        <v>65</v>
      </c>
      <c r="E1068" s="3"/>
      <c r="F1068" s="3">
        <v>817.94</v>
      </c>
      <c r="G1068" s="10"/>
      <c r="H1068" s="7">
        <v>800.19</v>
      </c>
      <c r="I1068" s="32" t="e">
        <f>VLOOKUP(A1068,'Synthèse des ventes 2022'!$A$1:$C$535,3,FALSE)</f>
        <v>#N/A</v>
      </c>
      <c r="J1068" s="4">
        <v>1145.1199999999999</v>
      </c>
      <c r="K1068" s="12">
        <f t="shared" si="61"/>
        <v>1120.2660000000001</v>
      </c>
      <c r="L1068" s="3">
        <v>1.4000049000000001</v>
      </c>
      <c r="M1068" s="7">
        <v>1.4</v>
      </c>
      <c r="N1068" s="3"/>
      <c r="O1068" s="4">
        <v>1374.14</v>
      </c>
      <c r="P1068" s="12">
        <f t="shared" si="58"/>
        <v>1344.3192000000001</v>
      </c>
    </row>
    <row r="1069" spans="1:18" x14ac:dyDescent="0.25">
      <c r="A1069" s="3" t="s">
        <v>974</v>
      </c>
      <c r="B1069" s="3" t="s">
        <v>32</v>
      </c>
      <c r="C1069" s="3" t="s">
        <v>975</v>
      </c>
      <c r="D1069" s="3" t="s">
        <v>65</v>
      </c>
      <c r="E1069" s="3"/>
      <c r="F1069" s="3">
        <v>982.14</v>
      </c>
      <c r="G1069" s="10"/>
      <c r="H1069" s="7">
        <v>960.83</v>
      </c>
      <c r="I1069" s="32" t="e">
        <f>VLOOKUP(A1069,'Synthèse des ventes 2022'!$A$1:$C$535,3,FALSE)</f>
        <v>#N/A</v>
      </c>
      <c r="J1069" s="4">
        <v>1375</v>
      </c>
      <c r="K1069" s="12">
        <f t="shared" si="61"/>
        <v>1345.162</v>
      </c>
      <c r="L1069" s="3">
        <v>1.4000041000000001</v>
      </c>
      <c r="M1069" s="7">
        <v>1.4</v>
      </c>
      <c r="N1069" s="3"/>
      <c r="O1069" s="4">
        <v>1650</v>
      </c>
      <c r="P1069" s="12">
        <f t="shared" si="58"/>
        <v>1614.1944000000001</v>
      </c>
    </row>
    <row r="1070" spans="1:18" x14ac:dyDescent="0.25">
      <c r="A1070" s="3" t="s">
        <v>976</v>
      </c>
      <c r="B1070" s="3" t="s">
        <v>32</v>
      </c>
      <c r="C1070" s="3" t="s">
        <v>977</v>
      </c>
      <c r="D1070" s="3" t="s">
        <v>65</v>
      </c>
      <c r="E1070" s="3"/>
      <c r="F1070" s="3">
        <v>1199.81</v>
      </c>
      <c r="G1070" s="10"/>
      <c r="H1070" s="7">
        <v>1173.5999999999999</v>
      </c>
      <c r="I1070" s="32" t="e">
        <f>VLOOKUP(A1070,'Synthèse des ventes 2022'!$A$1:$C$535,3,FALSE)</f>
        <v>#N/A</v>
      </c>
      <c r="J1070" s="4">
        <v>1679.73</v>
      </c>
      <c r="K1070" s="12">
        <f t="shared" si="61"/>
        <v>1643.0399999999997</v>
      </c>
      <c r="L1070" s="3">
        <v>1.3999967</v>
      </c>
      <c r="M1070" s="7">
        <v>1.4</v>
      </c>
      <c r="N1070" s="3"/>
      <c r="O1070" s="4">
        <v>2015.68</v>
      </c>
      <c r="P1070" s="12">
        <f t="shared" si="58"/>
        <v>1971.6479999999997</v>
      </c>
    </row>
    <row r="1071" spans="1:18" x14ac:dyDescent="0.25">
      <c r="A1071" s="3" t="s">
        <v>978</v>
      </c>
      <c r="B1071" s="3" t="s">
        <v>32</v>
      </c>
      <c r="C1071" s="3" t="s">
        <v>979</v>
      </c>
      <c r="D1071" s="3" t="s">
        <v>65</v>
      </c>
      <c r="E1071" s="3"/>
      <c r="F1071" s="3">
        <v>1328.25</v>
      </c>
      <c r="G1071" s="10"/>
      <c r="H1071" s="7">
        <v>1299.42</v>
      </c>
      <c r="I1071" s="32" t="e">
        <f>VLOOKUP(A1071,'Synthèse des ventes 2022'!$A$1:$C$535,3,FALSE)</f>
        <v>#N/A</v>
      </c>
      <c r="J1071" s="4">
        <v>1859.55</v>
      </c>
      <c r="K1071" s="12">
        <f t="shared" si="61"/>
        <v>1819.1879999999999</v>
      </c>
      <c r="L1071" s="3">
        <v>1.4</v>
      </c>
      <c r="M1071" s="7">
        <v>1.4</v>
      </c>
      <c r="N1071" s="3"/>
      <c r="O1071" s="4">
        <v>2231.46</v>
      </c>
      <c r="P1071" s="12">
        <f t="shared" si="58"/>
        <v>2183.0255999999999</v>
      </c>
    </row>
    <row r="1072" spans="1:18" x14ac:dyDescent="0.25">
      <c r="A1072" s="3" t="s">
        <v>980</v>
      </c>
      <c r="B1072" s="3" t="s">
        <v>32</v>
      </c>
      <c r="C1072" s="3" t="s">
        <v>981</v>
      </c>
      <c r="D1072" s="3" t="s">
        <v>65</v>
      </c>
      <c r="E1072" s="3"/>
      <c r="F1072" s="3">
        <v>1334.29</v>
      </c>
      <c r="G1072" s="10"/>
      <c r="H1072" s="7">
        <v>1287.1600000000001</v>
      </c>
      <c r="I1072" s="32" t="e">
        <f>VLOOKUP(A1072,'Synthèse des ventes 2022'!$A$1:$C$535,3,FALSE)</f>
        <v>#N/A</v>
      </c>
      <c r="J1072" s="4">
        <v>1868.01</v>
      </c>
      <c r="K1072" s="12">
        <f>H1072*M1072</f>
        <v>1802.0239999999999</v>
      </c>
      <c r="L1072" s="3">
        <v>1.4000030000000001</v>
      </c>
      <c r="M1072" s="7">
        <v>1.4</v>
      </c>
      <c r="N1072" s="3"/>
      <c r="O1072" s="4">
        <v>2241.61</v>
      </c>
      <c r="P1072" s="12">
        <f t="shared" si="58"/>
        <v>2162.4287999999997</v>
      </c>
    </row>
    <row r="1073" spans="1:18" x14ac:dyDescent="0.25">
      <c r="A1073" s="3" t="s">
        <v>982</v>
      </c>
      <c r="B1073" s="3" t="s">
        <v>32</v>
      </c>
      <c r="C1073" s="3" t="s">
        <v>983</v>
      </c>
      <c r="D1073" s="3" t="s">
        <v>65</v>
      </c>
      <c r="E1073" s="3"/>
      <c r="F1073" s="3">
        <v>1328.25</v>
      </c>
      <c r="G1073" s="10"/>
      <c r="H1073" s="7">
        <v>1299.42</v>
      </c>
      <c r="I1073" s="32" t="e">
        <f>VLOOKUP(A1073,'Synthèse des ventes 2022'!$A$1:$C$535,3,FALSE)</f>
        <v>#N/A</v>
      </c>
      <c r="J1073" s="4">
        <v>1859.55</v>
      </c>
      <c r="K1073" s="12">
        <f t="shared" si="61"/>
        <v>1819.1879999999999</v>
      </c>
      <c r="L1073" s="3">
        <v>1.4</v>
      </c>
      <c r="M1073" s="7">
        <v>1.4</v>
      </c>
      <c r="N1073" s="3"/>
      <c r="O1073" s="4">
        <v>2231.46</v>
      </c>
      <c r="P1073" s="12">
        <f t="shared" si="58"/>
        <v>2183.0255999999999</v>
      </c>
    </row>
    <row r="1074" spans="1:18" x14ac:dyDescent="0.25">
      <c r="A1074" s="3" t="s">
        <v>1028</v>
      </c>
      <c r="B1074" s="3" t="s">
        <v>32</v>
      </c>
      <c r="C1074" s="3" t="s">
        <v>1029</v>
      </c>
      <c r="D1074" s="3" t="s">
        <v>65</v>
      </c>
      <c r="E1074" s="3"/>
      <c r="F1074" s="3">
        <v>791.78</v>
      </c>
      <c r="G1074" s="10"/>
      <c r="H1074" s="7">
        <v>774.49</v>
      </c>
      <c r="I1074" s="32" t="e">
        <f>VLOOKUP(A1074,'Synthèse des ventes 2022'!$A$1:$C$535,3,FALSE)</f>
        <v>#N/A</v>
      </c>
      <c r="J1074" s="4">
        <v>1108.49</v>
      </c>
      <c r="K1074" s="12">
        <f t="shared" si="61"/>
        <v>1084.2859999999998</v>
      </c>
      <c r="L1074" s="3">
        <v>1.3999975</v>
      </c>
      <c r="M1074" s="7">
        <v>1.4</v>
      </c>
      <c r="N1074" s="3"/>
      <c r="O1074" s="4">
        <v>1330.19</v>
      </c>
      <c r="P1074" s="12">
        <f t="shared" si="58"/>
        <v>1301.1431999999998</v>
      </c>
    </row>
    <row r="1075" spans="1:18" x14ac:dyDescent="0.25">
      <c r="A1075" s="3" t="s">
        <v>1030</v>
      </c>
      <c r="B1075" s="3" t="s">
        <v>32</v>
      </c>
      <c r="C1075" s="3" t="s">
        <v>1031</v>
      </c>
      <c r="D1075" s="3" t="s">
        <v>65</v>
      </c>
      <c r="E1075" s="3"/>
      <c r="F1075" s="3">
        <v>1549.77</v>
      </c>
      <c r="G1075" s="10"/>
      <c r="H1075" s="7">
        <v>1516.22</v>
      </c>
      <c r="I1075" s="32" t="e">
        <f>VLOOKUP(A1075,'Synthèse des ventes 2022'!$A$1:$C$535,3,FALSE)</f>
        <v>#N/A</v>
      </c>
      <c r="J1075" s="4">
        <v>2169.6799999999998</v>
      </c>
      <c r="K1075" s="12">
        <f t="shared" si="61"/>
        <v>2122.7080000000001</v>
      </c>
      <c r="L1075" s="3">
        <v>1.4000013</v>
      </c>
      <c r="M1075" s="7">
        <v>1.4</v>
      </c>
      <c r="N1075" s="3"/>
      <c r="O1075" s="4">
        <v>2603.62</v>
      </c>
      <c r="P1075" s="12">
        <f t="shared" si="58"/>
        <v>2547.2496000000001</v>
      </c>
    </row>
    <row r="1076" spans="1:18" x14ac:dyDescent="0.25">
      <c r="A1076" s="3" t="s">
        <v>1032</v>
      </c>
      <c r="B1076" s="3" t="s">
        <v>32</v>
      </c>
      <c r="C1076" s="3" t="s">
        <v>1033</v>
      </c>
      <c r="D1076" s="3" t="s">
        <v>65</v>
      </c>
      <c r="E1076" s="3" t="s">
        <v>146</v>
      </c>
      <c r="F1076" s="3">
        <v>322.42</v>
      </c>
      <c r="G1076" s="10"/>
      <c r="H1076" s="7">
        <v>315.32</v>
      </c>
      <c r="I1076" s="32" t="e">
        <f>VLOOKUP(A1076,'Synthèse des ventes 2022'!$A$1:$C$535,3,FALSE)</f>
        <v>#N/A</v>
      </c>
      <c r="J1076" s="3">
        <v>451.39</v>
      </c>
      <c r="K1076" s="7">
        <f t="shared" si="61"/>
        <v>441.44799999999998</v>
      </c>
      <c r="L1076" s="3">
        <v>1.4000062</v>
      </c>
      <c r="M1076" s="7">
        <v>1.4</v>
      </c>
      <c r="N1076" s="3"/>
      <c r="O1076" s="3">
        <v>541.66999999999996</v>
      </c>
      <c r="P1076" s="7">
        <f t="shared" si="58"/>
        <v>529.73759999999993</v>
      </c>
    </row>
    <row r="1077" spans="1:18" x14ac:dyDescent="0.25">
      <c r="A1077" s="3" t="s">
        <v>1044</v>
      </c>
      <c r="B1077" s="3" t="s">
        <v>32</v>
      </c>
      <c r="C1077" s="3" t="s">
        <v>1045</v>
      </c>
      <c r="D1077" s="3" t="s">
        <v>65</v>
      </c>
      <c r="E1077" s="3"/>
      <c r="F1077" s="3">
        <v>923.43</v>
      </c>
      <c r="G1077" s="10"/>
      <c r="H1077" s="7">
        <v>903.31</v>
      </c>
      <c r="I1077" s="32" t="e">
        <f>VLOOKUP(A1077,'Synthèse des ventes 2022'!$A$1:$C$535,3,FALSE)</f>
        <v>#N/A</v>
      </c>
      <c r="J1077" s="4">
        <v>1292.8</v>
      </c>
      <c r="K1077" s="12">
        <f t="shared" si="61"/>
        <v>1264.6339999999998</v>
      </c>
      <c r="L1077" s="3">
        <v>1.3999978</v>
      </c>
      <c r="M1077" s="7">
        <v>1.4</v>
      </c>
      <c r="N1077" s="3"/>
      <c r="O1077" s="4">
        <v>1551.36</v>
      </c>
      <c r="P1077" s="12">
        <f t="shared" si="58"/>
        <v>1517.5607999999997</v>
      </c>
    </row>
    <row r="1078" spans="1:18" x14ac:dyDescent="0.25">
      <c r="A1078" s="3" t="s">
        <v>1070</v>
      </c>
      <c r="B1078" s="3" t="s">
        <v>32</v>
      </c>
      <c r="C1078" s="3" t="s">
        <v>1071</v>
      </c>
      <c r="D1078" s="3" t="s">
        <v>65</v>
      </c>
      <c r="E1078" s="3"/>
      <c r="F1078" s="3">
        <v>1060.8599999999999</v>
      </c>
      <c r="G1078" s="10"/>
      <c r="H1078" s="7">
        <v>1037.77</v>
      </c>
      <c r="I1078" s="32" t="e">
        <f>VLOOKUP(A1078,'Synthèse des ventes 2022'!$A$1:$C$535,3,FALSE)</f>
        <v>#N/A</v>
      </c>
      <c r="J1078" s="4">
        <v>1485.2</v>
      </c>
      <c r="K1078" s="12">
        <f t="shared" si="61"/>
        <v>1452.8779999999999</v>
      </c>
      <c r="L1078" s="3">
        <v>1.3999961999999999</v>
      </c>
      <c r="M1078" s="7">
        <v>1.4</v>
      </c>
      <c r="N1078" s="3"/>
      <c r="O1078" s="4">
        <v>1782.24</v>
      </c>
      <c r="P1078" s="12">
        <f t="shared" si="58"/>
        <v>1743.4535999999998</v>
      </c>
    </row>
    <row r="1079" spans="1:18" x14ac:dyDescent="0.25">
      <c r="A1079" s="3" t="s">
        <v>1076</v>
      </c>
      <c r="B1079" s="3" t="s">
        <v>20</v>
      </c>
      <c r="C1079" s="3" t="s">
        <v>1077</v>
      </c>
      <c r="D1079" s="3" t="s">
        <v>65</v>
      </c>
      <c r="E1079" s="3" t="s">
        <v>36</v>
      </c>
      <c r="F1079" s="3">
        <v>55.78</v>
      </c>
      <c r="G1079" s="10"/>
      <c r="H1079" s="7">
        <v>55.78</v>
      </c>
      <c r="I1079" s="32">
        <f>VLOOKUP(A1079,'Synthèse des ventes 2022'!$A$1:$C$535,3,FALSE)</f>
        <v>22</v>
      </c>
      <c r="J1079" s="3">
        <v>86.46</v>
      </c>
      <c r="K1079" s="7">
        <f>H1079*M1079</f>
        <v>86.459000000000003</v>
      </c>
      <c r="L1079" s="3">
        <v>1.5500179000000001</v>
      </c>
      <c r="M1079" s="7">
        <v>1.55</v>
      </c>
      <c r="N1079" s="3"/>
      <c r="O1079" s="3">
        <v>103.75</v>
      </c>
      <c r="P1079" s="7">
        <f t="shared" si="58"/>
        <v>103.7508</v>
      </c>
    </row>
    <row r="1080" spans="1:18" x14ac:dyDescent="0.25">
      <c r="A1080" s="3" t="s">
        <v>1078</v>
      </c>
      <c r="B1080" s="3" t="s">
        <v>32</v>
      </c>
      <c r="C1080" s="3" t="s">
        <v>1079</v>
      </c>
      <c r="D1080" s="3" t="s">
        <v>65</v>
      </c>
      <c r="E1080" s="3"/>
      <c r="F1080" s="3">
        <v>1066.9000000000001</v>
      </c>
      <c r="G1080" s="10"/>
      <c r="H1080" s="7">
        <v>1043.81</v>
      </c>
      <c r="I1080" s="32" t="e">
        <f>VLOOKUP(A1080,'Synthèse des ventes 2022'!$A$1:$C$535,3,FALSE)</f>
        <v>#N/A</v>
      </c>
      <c r="J1080" s="4">
        <v>1493.66</v>
      </c>
      <c r="K1080" s="12">
        <f t="shared" si="61"/>
        <v>1461.3339999999998</v>
      </c>
      <c r="L1080" s="3">
        <v>1.4</v>
      </c>
      <c r="M1080" s="7">
        <v>1.4</v>
      </c>
      <c r="N1080" s="3"/>
      <c r="O1080" s="4">
        <v>1792.39</v>
      </c>
      <c r="P1080" s="12">
        <f t="shared" si="58"/>
        <v>1753.6007999999997</v>
      </c>
    </row>
    <row r="1081" spans="1:18" x14ac:dyDescent="0.25">
      <c r="A1081" s="3" t="s">
        <v>1356</v>
      </c>
      <c r="B1081" s="3" t="s">
        <v>32</v>
      </c>
      <c r="C1081" s="3" t="s">
        <v>1357</v>
      </c>
      <c r="D1081" s="3" t="s">
        <v>65</v>
      </c>
      <c r="E1081" s="3"/>
      <c r="F1081" s="3">
        <v>7.91</v>
      </c>
      <c r="G1081" s="10"/>
      <c r="H1081" s="7">
        <v>7.91</v>
      </c>
      <c r="I1081" s="32" t="e">
        <f>VLOOKUP(A1081,'Synthèse des ventes 2022'!$A$1:$C$535,3,FALSE)</f>
        <v>#N/A</v>
      </c>
      <c r="J1081" s="3">
        <v>11.86</v>
      </c>
      <c r="K1081" s="7">
        <f>+H1081*M1081</f>
        <v>11.074</v>
      </c>
      <c r="L1081" s="3">
        <v>1.4993679</v>
      </c>
      <c r="M1081" s="7">
        <v>1.4</v>
      </c>
      <c r="N1081" s="3"/>
      <c r="O1081" s="3">
        <v>14.23</v>
      </c>
      <c r="P1081" s="7">
        <f t="shared" si="58"/>
        <v>13.2888</v>
      </c>
      <c r="Q1081">
        <v>1</v>
      </c>
      <c r="R1081">
        <v>1</v>
      </c>
    </row>
    <row r="1082" spans="1:18" x14ac:dyDescent="0.25">
      <c r="A1082" s="3" t="s">
        <v>1388</v>
      </c>
      <c r="B1082" s="3" t="s">
        <v>20</v>
      </c>
      <c r="C1082" s="3" t="s">
        <v>1389</v>
      </c>
      <c r="D1082" s="3" t="s">
        <v>65</v>
      </c>
      <c r="E1082" s="3"/>
      <c r="F1082" s="3">
        <v>678</v>
      </c>
      <c r="G1082" s="10"/>
      <c r="H1082" s="7">
        <v>678</v>
      </c>
      <c r="I1082" s="32" t="e">
        <f>VLOOKUP(A1082,'Synthèse des ventes 2022'!$A$1:$C$535,3,FALSE)</f>
        <v>#N/A</v>
      </c>
      <c r="J1082" s="3">
        <v>949.2</v>
      </c>
      <c r="K1082" s="7">
        <f>H1082*M1082</f>
        <v>949.19999999999993</v>
      </c>
      <c r="L1082" s="3">
        <v>1.4</v>
      </c>
      <c r="M1082" s="7">
        <v>1.4</v>
      </c>
      <c r="N1082" s="3"/>
      <c r="O1082" s="4">
        <v>1139.04</v>
      </c>
      <c r="P1082" s="12">
        <f t="shared" si="58"/>
        <v>1139.04</v>
      </c>
    </row>
    <row r="1083" spans="1:18" x14ac:dyDescent="0.25">
      <c r="A1083" s="3" t="s">
        <v>1390</v>
      </c>
      <c r="B1083" s="3" t="s">
        <v>20</v>
      </c>
      <c r="C1083" s="3" t="s">
        <v>1391</v>
      </c>
      <c r="D1083" s="3" t="s">
        <v>65</v>
      </c>
      <c r="E1083" s="3"/>
      <c r="F1083" s="3">
        <v>1356</v>
      </c>
      <c r="G1083" s="10"/>
      <c r="H1083" s="7">
        <v>1356</v>
      </c>
      <c r="I1083" s="32">
        <f>VLOOKUP(A1083,'Synthèse des ventes 2022'!$A$1:$C$535,3,FALSE)</f>
        <v>1</v>
      </c>
      <c r="J1083" s="4">
        <v>1898.4</v>
      </c>
      <c r="K1083" s="12">
        <f>H1083*M1083</f>
        <v>1898.3999999999999</v>
      </c>
      <c r="L1083" s="3">
        <v>1.4</v>
      </c>
      <c r="M1083" s="7">
        <v>1.4</v>
      </c>
      <c r="N1083" s="3"/>
      <c r="O1083" s="4">
        <v>2278.08</v>
      </c>
      <c r="P1083" s="12">
        <f t="shared" si="58"/>
        <v>2278.08</v>
      </c>
    </row>
    <row r="1084" spans="1:18" x14ac:dyDescent="0.25">
      <c r="A1084" s="3" t="s">
        <v>1449</v>
      </c>
      <c r="B1084" s="3" t="s">
        <v>20</v>
      </c>
      <c r="C1084" s="3" t="s">
        <v>1450</v>
      </c>
      <c r="D1084" s="3" t="s">
        <v>65</v>
      </c>
      <c r="E1084" s="3"/>
      <c r="F1084" s="3">
        <v>883.49</v>
      </c>
      <c r="G1084" s="10"/>
      <c r="H1084" s="7">
        <v>864.26</v>
      </c>
      <c r="I1084" s="32" t="e">
        <f>VLOOKUP(A1084,'Synthèse des ventes 2022'!$A$1:$C$535,3,FALSE)</f>
        <v>#N/A</v>
      </c>
      <c r="J1084" s="4">
        <v>1236.8900000000001</v>
      </c>
      <c r="K1084" s="12">
        <f>H1084*M1084</f>
        <v>1209.9639999999999</v>
      </c>
      <c r="L1084" s="3">
        <v>1.4000045000000001</v>
      </c>
      <c r="M1084" s="7">
        <v>1.4</v>
      </c>
      <c r="N1084" s="3"/>
      <c r="O1084" s="4">
        <v>1484.27</v>
      </c>
      <c r="P1084" s="12">
        <f t="shared" si="58"/>
        <v>1451.9567999999999</v>
      </c>
    </row>
    <row r="1085" spans="1:18" x14ac:dyDescent="0.25">
      <c r="A1085" s="3" t="s">
        <v>1451</v>
      </c>
      <c r="B1085" s="3" t="s">
        <v>32</v>
      </c>
      <c r="C1085" s="3" t="s">
        <v>1452</v>
      </c>
      <c r="D1085" s="3" t="s">
        <v>65</v>
      </c>
      <c r="E1085" s="3"/>
      <c r="F1085" s="3">
        <v>1315.57</v>
      </c>
      <c r="G1085" s="10"/>
      <c r="H1085" s="7">
        <v>1287.1600000000001</v>
      </c>
      <c r="I1085" s="32" t="e">
        <f>VLOOKUP(A1085,'Synthèse des ventes 2022'!$A$1:$C$535,3,FALSE)</f>
        <v>#N/A</v>
      </c>
      <c r="J1085" s="4">
        <v>1841.8</v>
      </c>
      <c r="K1085" s="12">
        <f>H1085*M1085</f>
        <v>1802.0239999999999</v>
      </c>
      <c r="L1085" s="3">
        <v>1.4000014999999999</v>
      </c>
      <c r="M1085" s="7">
        <v>1.4</v>
      </c>
      <c r="N1085" s="3"/>
      <c r="O1085" s="4">
        <v>2210.16</v>
      </c>
      <c r="P1085" s="12">
        <f t="shared" si="58"/>
        <v>2162.4287999999997</v>
      </c>
    </row>
    <row r="1086" spans="1:18" x14ac:dyDescent="0.25">
      <c r="A1086" s="3" t="s">
        <v>1469</v>
      </c>
      <c r="B1086" s="3" t="s">
        <v>20</v>
      </c>
      <c r="C1086" s="3" t="s">
        <v>1470</v>
      </c>
      <c r="D1086" s="3" t="s">
        <v>65</v>
      </c>
      <c r="E1086" s="3"/>
      <c r="F1086" s="3">
        <v>3390.76</v>
      </c>
      <c r="G1086" s="10"/>
      <c r="H1086" s="7">
        <v>3307.04</v>
      </c>
      <c r="I1086" s="32" t="e">
        <f>VLOOKUP(A1086,'Synthèse des ventes 2022'!$A$1:$C$535,3,FALSE)</f>
        <v>#N/A</v>
      </c>
      <c r="J1086" s="4">
        <v>4747.07</v>
      </c>
      <c r="K1086" s="12">
        <f>H1086*M1086</f>
        <v>4629.8559999999998</v>
      </c>
      <c r="L1086" s="3">
        <v>1.4000018000000001</v>
      </c>
      <c r="M1086" s="7">
        <v>1.4</v>
      </c>
      <c r="N1086" s="3"/>
      <c r="O1086" s="4">
        <v>5696.48</v>
      </c>
      <c r="P1086" s="12">
        <f t="shared" si="58"/>
        <v>5555.8271999999997</v>
      </c>
    </row>
    <row r="1087" spans="1:18" x14ac:dyDescent="0.25">
      <c r="A1087" s="3" t="s">
        <v>1471</v>
      </c>
      <c r="B1087" s="3" t="s">
        <v>43</v>
      </c>
      <c r="C1087" s="3" t="s">
        <v>1472</v>
      </c>
      <c r="D1087" s="3" t="s">
        <v>65</v>
      </c>
      <c r="E1087" s="3"/>
      <c r="F1087" s="3">
        <v>3529.973</v>
      </c>
      <c r="G1087" s="10"/>
      <c r="H1087" s="7"/>
      <c r="I1087" s="32" t="e">
        <f>VLOOKUP(A1087,'Synthèse des ventes 2022'!$A$1:$C$535,3,FALSE)</f>
        <v>#N/A</v>
      </c>
      <c r="J1087" s="4">
        <v>6195.34</v>
      </c>
      <c r="K1087" s="12" t="str">
        <f>IF(H1087="","",H1087*L1087)</f>
        <v/>
      </c>
      <c r="L1087" s="3">
        <v>1.7550673000000001</v>
      </c>
      <c r="M1087" s="7"/>
      <c r="N1087" s="3"/>
      <c r="O1087" s="4">
        <v>7434.41</v>
      </c>
      <c r="P1087" s="12" t="str">
        <f t="shared" si="58"/>
        <v/>
      </c>
    </row>
    <row r="1088" spans="1:18" x14ac:dyDescent="0.25">
      <c r="A1088" s="3" t="s">
        <v>1473</v>
      </c>
      <c r="B1088" s="3" t="s">
        <v>20</v>
      </c>
      <c r="C1088" s="3" t="s">
        <v>1474</v>
      </c>
      <c r="D1088" s="3" t="s">
        <v>65</v>
      </c>
      <c r="E1088" s="3"/>
      <c r="F1088" s="3">
        <v>5651.27</v>
      </c>
      <c r="G1088" s="10"/>
      <c r="H1088" s="7">
        <v>5511.73</v>
      </c>
      <c r="I1088" s="32" t="e">
        <f>VLOOKUP(A1088,'Synthèse des ventes 2022'!$A$1:$C$535,3,FALSE)</f>
        <v>#N/A</v>
      </c>
      <c r="J1088" s="4">
        <v>7911.78</v>
      </c>
      <c r="K1088" s="12">
        <f>H1088*M1088</f>
        <v>7716.4219999999987</v>
      </c>
      <c r="L1088" s="3">
        <v>1.4000003999999999</v>
      </c>
      <c r="M1088" s="7">
        <v>1.4</v>
      </c>
      <c r="N1088" s="3"/>
      <c r="O1088" s="4">
        <v>9494.14</v>
      </c>
      <c r="P1088" s="12">
        <f t="shared" si="58"/>
        <v>9259.7063999999973</v>
      </c>
    </row>
    <row r="1089" spans="1:21" x14ac:dyDescent="0.25">
      <c r="A1089" s="3" t="s">
        <v>1611</v>
      </c>
      <c r="B1089" s="3" t="s">
        <v>20</v>
      </c>
      <c r="C1089" s="3" t="s">
        <v>1612</v>
      </c>
      <c r="D1089" s="3" t="s">
        <v>65</v>
      </c>
      <c r="E1089" s="3"/>
      <c r="F1089" s="3">
        <v>4521.0200000000004</v>
      </c>
      <c r="G1089" s="10"/>
      <c r="H1089" s="7">
        <v>4409.3900000000003</v>
      </c>
      <c r="I1089" s="32" t="e">
        <f>VLOOKUP(A1089,'Synthèse des ventes 2022'!$A$1:$C$535,3,FALSE)</f>
        <v>#N/A</v>
      </c>
      <c r="J1089" s="4">
        <v>6329.42</v>
      </c>
      <c r="K1089" s="12">
        <f>H1089*M1089</f>
        <v>6173.1459999999997</v>
      </c>
      <c r="L1089" s="3">
        <v>1.3999982</v>
      </c>
      <c r="M1089" s="7">
        <v>1.4</v>
      </c>
      <c r="N1089" s="3"/>
      <c r="O1089" s="4">
        <v>7595.3</v>
      </c>
      <c r="P1089" s="12">
        <f t="shared" si="58"/>
        <v>7407.7751999999991</v>
      </c>
    </row>
    <row r="1090" spans="1:21" x14ac:dyDescent="0.25">
      <c r="A1090" s="3" t="s">
        <v>257</v>
      </c>
      <c r="B1090" s="3" t="s">
        <v>43</v>
      </c>
      <c r="C1090" s="3" t="s">
        <v>1617</v>
      </c>
      <c r="D1090" s="3" t="s">
        <v>65</v>
      </c>
      <c r="E1090" s="3"/>
      <c r="F1090" s="3">
        <v>0</v>
      </c>
      <c r="G1090" s="10"/>
      <c r="H1090" s="7"/>
      <c r="I1090" s="32" t="e">
        <f>VLOOKUP(A1090,'Synthèse des ventes 2022'!$A$1:$C$535,3,FALSE)</f>
        <v>#N/A</v>
      </c>
      <c r="J1090" s="3">
        <v>0</v>
      </c>
      <c r="K1090" s="7" t="str">
        <f>IF(H1090="","",H1090*L1090)</f>
        <v/>
      </c>
      <c r="L1090" s="3">
        <v>0</v>
      </c>
      <c r="M1090" s="7"/>
      <c r="N1090" s="3"/>
      <c r="O1090" s="3">
        <v>0</v>
      </c>
      <c r="P1090" s="7" t="str">
        <f t="shared" ref="P1090:P1153" si="62">IF(K1090="","",K1090*1.2)</f>
        <v/>
      </c>
      <c r="U1090">
        <v>1</v>
      </c>
    </row>
    <row r="1091" spans="1:21" x14ac:dyDescent="0.25">
      <c r="A1091" s="3" t="s">
        <v>1620</v>
      </c>
      <c r="B1091" s="3" t="s">
        <v>43</v>
      </c>
      <c r="C1091" s="3" t="s">
        <v>1621</v>
      </c>
      <c r="D1091" s="3" t="s">
        <v>65</v>
      </c>
      <c r="E1091" s="3"/>
      <c r="F1091" s="3">
        <v>0</v>
      </c>
      <c r="G1091" s="10"/>
      <c r="H1091" s="7"/>
      <c r="I1091" s="32" t="e">
        <f>VLOOKUP(A1091,'Synthèse des ventes 2022'!$A$1:$C$535,3,FALSE)</f>
        <v>#N/A</v>
      </c>
      <c r="J1091" s="3">
        <v>0</v>
      </c>
      <c r="K1091" s="7" t="str">
        <f>IF(H1091="","",H1091*L1091)</f>
        <v/>
      </c>
      <c r="L1091" s="3">
        <v>0</v>
      </c>
      <c r="M1091" s="7"/>
      <c r="N1091" s="3"/>
      <c r="O1091" s="3">
        <v>0</v>
      </c>
      <c r="P1091" s="7" t="str">
        <f t="shared" si="62"/>
        <v/>
      </c>
      <c r="U1091">
        <v>1</v>
      </c>
    </row>
    <row r="1092" spans="1:21" x14ac:dyDescent="0.25">
      <c r="A1092" s="3" t="s">
        <v>1732</v>
      </c>
      <c r="B1092" s="3" t="s">
        <v>32</v>
      </c>
      <c r="C1092" s="3" t="s">
        <v>1733</v>
      </c>
      <c r="D1092" s="3" t="s">
        <v>65</v>
      </c>
      <c r="E1092" s="3"/>
      <c r="F1092" s="3">
        <v>98.57</v>
      </c>
      <c r="G1092" s="10"/>
      <c r="H1092" s="7">
        <v>98.57</v>
      </c>
      <c r="I1092" s="32" t="e">
        <f>VLOOKUP(A1092,'Synthèse des ventes 2022'!$A$1:$C$535,3,FALSE)</f>
        <v>#N/A</v>
      </c>
      <c r="J1092" s="3">
        <v>221.78</v>
      </c>
      <c r="K1092" s="7">
        <f>+H1092*M1092</f>
        <v>221.78249999999997</v>
      </c>
      <c r="L1092" s="3">
        <v>2.2499745999999998</v>
      </c>
      <c r="M1092" s="7">
        <v>2.25</v>
      </c>
      <c r="N1092" s="3"/>
      <c r="O1092" s="3">
        <v>266.13600000000002</v>
      </c>
      <c r="P1092" s="7">
        <f t="shared" si="62"/>
        <v>266.13899999999995</v>
      </c>
    </row>
    <row r="1093" spans="1:21" x14ac:dyDescent="0.25">
      <c r="A1093" s="3" t="s">
        <v>2011</v>
      </c>
      <c r="B1093" s="3" t="s">
        <v>43</v>
      </c>
      <c r="C1093" s="3" t="s">
        <v>2012</v>
      </c>
      <c r="D1093" s="3" t="s">
        <v>65</v>
      </c>
      <c r="E1093" s="3"/>
      <c r="F1093" s="3">
        <v>0</v>
      </c>
      <c r="G1093" s="10"/>
      <c r="H1093" s="7"/>
      <c r="I1093" s="32">
        <f>VLOOKUP(A1093,'Synthèse des ventes 2022'!$A$1:$C$535,3,FALSE)</f>
        <v>1</v>
      </c>
      <c r="J1093" s="4">
        <v>2055.3000000000002</v>
      </c>
      <c r="K1093" s="12">
        <f>+NOMENCLATURE!L672</f>
        <v>2385.5000000000005</v>
      </c>
      <c r="L1093" s="3">
        <v>0</v>
      </c>
      <c r="M1093" s="7"/>
      <c r="N1093" s="3"/>
      <c r="O1093" s="4">
        <v>2466.36</v>
      </c>
      <c r="P1093" s="12">
        <f t="shared" si="62"/>
        <v>2862.6000000000004</v>
      </c>
      <c r="S1093">
        <v>1</v>
      </c>
      <c r="T1093">
        <v>1</v>
      </c>
    </row>
    <row r="1094" spans="1:21" x14ac:dyDescent="0.25">
      <c r="A1094" s="3" t="s">
        <v>2013</v>
      </c>
      <c r="B1094" s="3" t="s">
        <v>43</v>
      </c>
      <c r="C1094" s="3" t="s">
        <v>2014</v>
      </c>
      <c r="D1094" s="3" t="s">
        <v>65</v>
      </c>
      <c r="E1094" s="3"/>
      <c r="F1094" s="3">
        <v>0</v>
      </c>
      <c r="G1094" s="10"/>
      <c r="H1094" s="7"/>
      <c r="I1094" s="32">
        <f>VLOOKUP(A1094,'Synthèse des ventes 2022'!$A$1:$C$535,3,FALSE)</f>
        <v>1</v>
      </c>
      <c r="J1094" s="4">
        <v>2570</v>
      </c>
      <c r="K1094" s="12">
        <f>NOMENCLATURE!L675</f>
        <v>2982.2000000000003</v>
      </c>
      <c r="L1094" s="3">
        <v>0</v>
      </c>
      <c r="M1094" s="7"/>
      <c r="N1094" s="3"/>
      <c r="O1094" s="4">
        <v>3084</v>
      </c>
      <c r="P1094" s="12">
        <f t="shared" si="62"/>
        <v>3578.6400000000003</v>
      </c>
    </row>
    <row r="1095" spans="1:21" x14ac:dyDescent="0.25">
      <c r="A1095" s="3" t="s">
        <v>2015</v>
      </c>
      <c r="B1095" s="3" t="s">
        <v>20</v>
      </c>
      <c r="C1095" s="3" t="s">
        <v>2016</v>
      </c>
      <c r="D1095" s="3" t="s">
        <v>65</v>
      </c>
      <c r="E1095" s="3"/>
      <c r="F1095" s="3">
        <v>1799.1</v>
      </c>
      <c r="G1095" s="10"/>
      <c r="H1095" s="7">
        <v>1754.45</v>
      </c>
      <c r="I1095" s="32" t="e">
        <f>VLOOKUP(A1095,'Synthèse des ventes 2022'!$A$1:$C$535,3,FALSE)</f>
        <v>#N/A</v>
      </c>
      <c r="J1095" s="4">
        <v>2518.7399999999998</v>
      </c>
      <c r="K1095" s="12">
        <f t="shared" ref="K1095:K1103" si="63">H1095*M1095</f>
        <v>2456.23</v>
      </c>
      <c r="L1095" s="3">
        <v>1.4</v>
      </c>
      <c r="M1095" s="7">
        <v>1.4</v>
      </c>
      <c r="N1095" s="3"/>
      <c r="O1095" s="4">
        <v>3022.4879999999998</v>
      </c>
      <c r="P1095" s="12">
        <f t="shared" si="62"/>
        <v>2947.4760000000001</v>
      </c>
    </row>
    <row r="1096" spans="1:21" x14ac:dyDescent="0.25">
      <c r="A1096" s="3" t="s">
        <v>2017</v>
      </c>
      <c r="B1096" s="3" t="s">
        <v>20</v>
      </c>
      <c r="C1096" s="3" t="s">
        <v>2018</v>
      </c>
      <c r="D1096" s="3" t="s">
        <v>65</v>
      </c>
      <c r="E1096" s="3"/>
      <c r="F1096" s="3">
        <v>3598.21</v>
      </c>
      <c r="G1096" s="10"/>
      <c r="H1096" s="7">
        <v>3508.9</v>
      </c>
      <c r="I1096" s="32">
        <f>VLOOKUP(A1096,'Synthèse des ventes 2022'!$A$1:$C$535,3,FALSE)</f>
        <v>2</v>
      </c>
      <c r="J1096" s="4">
        <v>5037.49</v>
      </c>
      <c r="K1096" s="12">
        <f t="shared" si="63"/>
        <v>4912.46</v>
      </c>
      <c r="L1096" s="3">
        <v>1.3999988999999999</v>
      </c>
      <c r="M1096" s="7">
        <v>1.4</v>
      </c>
      <c r="N1096" s="3"/>
      <c r="O1096" s="4">
        <v>6044.9880000000003</v>
      </c>
      <c r="P1096" s="12">
        <f t="shared" si="62"/>
        <v>5894.9520000000002</v>
      </c>
    </row>
    <row r="1097" spans="1:21" x14ac:dyDescent="0.25">
      <c r="A1097" s="3" t="s">
        <v>2035</v>
      </c>
      <c r="B1097" s="3" t="s">
        <v>20</v>
      </c>
      <c r="C1097" s="3" t="s">
        <v>2036</v>
      </c>
      <c r="D1097" s="3" t="s">
        <v>65</v>
      </c>
      <c r="E1097" s="3"/>
      <c r="F1097" s="3">
        <v>2260.5100000000002</v>
      </c>
      <c r="G1097" s="10"/>
      <c r="H1097" s="7">
        <v>2204.69</v>
      </c>
      <c r="I1097" s="32">
        <f>VLOOKUP(A1097,'Synthèse des ventes 2022'!$A$1:$C$535,3,FALSE)</f>
        <v>70.42</v>
      </c>
      <c r="J1097" s="4">
        <v>3164.71</v>
      </c>
      <c r="K1097" s="12">
        <f t="shared" si="63"/>
        <v>3086.5659999999998</v>
      </c>
      <c r="L1097" s="3">
        <v>1.3999982</v>
      </c>
      <c r="M1097" s="7">
        <v>1.4</v>
      </c>
      <c r="N1097" s="3"/>
      <c r="O1097" s="4">
        <v>3797.652</v>
      </c>
      <c r="P1097" s="12">
        <f t="shared" si="62"/>
        <v>3703.8791999999994</v>
      </c>
    </row>
    <row r="1098" spans="1:21" x14ac:dyDescent="0.25">
      <c r="A1098" s="3" t="s">
        <v>2037</v>
      </c>
      <c r="B1098" s="3" t="s">
        <v>20</v>
      </c>
      <c r="C1098" s="3" t="s">
        <v>2038</v>
      </c>
      <c r="D1098" s="3" t="s">
        <v>65</v>
      </c>
      <c r="E1098" s="3"/>
      <c r="F1098" s="3">
        <v>4521.0200000000004</v>
      </c>
      <c r="G1098" s="10"/>
      <c r="H1098" s="7">
        <v>4409.38</v>
      </c>
      <c r="I1098" s="32" t="e">
        <f>VLOOKUP(A1098,'Synthèse des ventes 2022'!$A$1:$C$535,3,FALSE)</f>
        <v>#N/A</v>
      </c>
      <c r="J1098" s="4">
        <v>6329.42</v>
      </c>
      <c r="K1098" s="12">
        <f t="shared" si="63"/>
        <v>6173.1319999999996</v>
      </c>
      <c r="L1098" s="3">
        <v>1.3999982</v>
      </c>
      <c r="M1098" s="7">
        <v>1.4</v>
      </c>
      <c r="N1098" s="3"/>
      <c r="O1098" s="4">
        <v>7595.3040000000001</v>
      </c>
      <c r="P1098" s="12">
        <f t="shared" si="62"/>
        <v>7407.7583999999988</v>
      </c>
    </row>
    <row r="1099" spans="1:21" x14ac:dyDescent="0.25">
      <c r="A1099" s="3" t="s">
        <v>2089</v>
      </c>
      <c r="B1099" s="3" t="s">
        <v>32</v>
      </c>
      <c r="C1099" s="3" t="s">
        <v>2090</v>
      </c>
      <c r="D1099" s="3" t="s">
        <v>65</v>
      </c>
      <c r="E1099" s="3"/>
      <c r="F1099" s="3">
        <v>659.65</v>
      </c>
      <c r="G1099" s="10"/>
      <c r="H1099" s="7">
        <v>659.65</v>
      </c>
      <c r="I1099" s="32" t="e">
        <f>VLOOKUP(A1099,'Synthèse des ventes 2022'!$A$1:$C$535,3,FALSE)</f>
        <v>#N/A</v>
      </c>
      <c r="J1099" s="3">
        <v>923.51</v>
      </c>
      <c r="K1099" s="7">
        <f t="shared" si="63"/>
        <v>923.50999999999988</v>
      </c>
      <c r="L1099" s="3">
        <v>1.4</v>
      </c>
      <c r="M1099" s="7">
        <v>1.4</v>
      </c>
      <c r="N1099" s="3"/>
      <c r="O1099" s="4">
        <v>1108.212</v>
      </c>
      <c r="P1099" s="12">
        <f t="shared" si="62"/>
        <v>1108.2119999999998</v>
      </c>
    </row>
    <row r="1100" spans="1:21" x14ac:dyDescent="0.25">
      <c r="A1100" s="3" t="s">
        <v>2362</v>
      </c>
      <c r="B1100" s="3" t="s">
        <v>32</v>
      </c>
      <c r="C1100" s="3" t="s">
        <v>2363</v>
      </c>
      <c r="D1100" s="3" t="s">
        <v>65</v>
      </c>
      <c r="E1100" s="3"/>
      <c r="F1100" s="3">
        <v>553.05999999999995</v>
      </c>
      <c r="G1100" s="10"/>
      <c r="H1100" s="7">
        <v>534.87</v>
      </c>
      <c r="I1100" s="32" t="e">
        <f>VLOOKUP(A1100,'Synthèse des ventes 2022'!$A$1:$C$535,3,FALSE)</f>
        <v>#N/A</v>
      </c>
      <c r="J1100" s="3">
        <v>774.28399999999999</v>
      </c>
      <c r="K1100" s="7">
        <f t="shared" si="63"/>
        <v>748.81799999999998</v>
      </c>
      <c r="L1100" s="3">
        <v>1.4</v>
      </c>
      <c r="M1100" s="7">
        <v>1.4</v>
      </c>
      <c r="N1100" s="3"/>
      <c r="O1100" s="3">
        <v>929.14099999999996</v>
      </c>
      <c r="P1100" s="7">
        <f t="shared" si="62"/>
        <v>898.58159999999998</v>
      </c>
    </row>
    <row r="1101" spans="1:21" x14ac:dyDescent="0.25">
      <c r="A1101" s="3" t="s">
        <v>47</v>
      </c>
      <c r="B1101" s="3" t="s">
        <v>32</v>
      </c>
      <c r="C1101" s="3" t="s">
        <v>48</v>
      </c>
      <c r="D1101" s="3" t="s">
        <v>49</v>
      </c>
      <c r="E1101" s="3"/>
      <c r="F1101" s="3">
        <v>2.5099999999999998</v>
      </c>
      <c r="G1101" s="10"/>
      <c r="H1101" s="7">
        <v>2.605</v>
      </c>
      <c r="I1101" s="32" t="e">
        <f>VLOOKUP(A1101,'Synthèse des ventes 2022'!$A$1:$C$535,3,FALSE)</f>
        <v>#N/A</v>
      </c>
      <c r="J1101" s="3">
        <v>5.01</v>
      </c>
      <c r="K1101" s="7">
        <f t="shared" si="63"/>
        <v>5.21</v>
      </c>
      <c r="L1101" s="3">
        <v>1.9960159</v>
      </c>
      <c r="M1101" s="7">
        <v>2</v>
      </c>
      <c r="N1101" s="3"/>
      <c r="O1101" s="3">
        <v>6.01</v>
      </c>
      <c r="P1101" s="7">
        <f t="shared" si="62"/>
        <v>6.2519999999999998</v>
      </c>
    </row>
    <row r="1102" spans="1:21" x14ac:dyDescent="0.25">
      <c r="A1102" s="3" t="s">
        <v>66</v>
      </c>
      <c r="B1102" s="3" t="s">
        <v>32</v>
      </c>
      <c r="C1102" s="3" t="s">
        <v>67</v>
      </c>
      <c r="D1102" s="3" t="s">
        <v>49</v>
      </c>
      <c r="E1102" s="3">
        <v>1</v>
      </c>
      <c r="F1102" s="3">
        <v>0</v>
      </c>
      <c r="G1102" s="10"/>
      <c r="H1102" s="7">
        <v>1.5249999999999999</v>
      </c>
      <c r="I1102" s="32" t="e">
        <f>VLOOKUP(A1102,'Synthèse des ventes 2022'!$A$1:$C$535,3,FALSE)</f>
        <v>#N/A</v>
      </c>
      <c r="J1102" s="3">
        <v>1.74</v>
      </c>
      <c r="K1102" s="7">
        <f t="shared" si="63"/>
        <v>2.0282499999999999</v>
      </c>
      <c r="L1102" s="3">
        <v>0</v>
      </c>
      <c r="M1102" s="7">
        <v>1.33</v>
      </c>
      <c r="N1102" s="3"/>
      <c r="O1102" s="3">
        <v>2.09</v>
      </c>
      <c r="P1102" s="7">
        <f t="shared" si="62"/>
        <v>2.4339</v>
      </c>
    </row>
    <row r="1103" spans="1:21" x14ac:dyDescent="0.25">
      <c r="A1103" s="3" t="s">
        <v>76</v>
      </c>
      <c r="B1103" s="3" t="s">
        <v>20</v>
      </c>
      <c r="C1103" s="3" t="s">
        <v>77</v>
      </c>
      <c r="D1103" s="3" t="s">
        <v>49</v>
      </c>
      <c r="E1103" s="3">
        <v>1</v>
      </c>
      <c r="F1103" s="3">
        <v>0</v>
      </c>
      <c r="G1103" s="10"/>
      <c r="H1103" s="7">
        <v>1.7430000000000001</v>
      </c>
      <c r="I1103" s="32">
        <f>VLOOKUP(A1103,'Synthèse des ventes 2022'!$A$1:$C$535,3,FALSE)</f>
        <v>15</v>
      </c>
      <c r="J1103" s="3">
        <v>4.92</v>
      </c>
      <c r="K1103" s="7">
        <f t="shared" si="63"/>
        <v>2.3181900000000004</v>
      </c>
      <c r="L1103" s="3">
        <v>0</v>
      </c>
      <c r="M1103" s="7">
        <v>1.33</v>
      </c>
      <c r="N1103" s="3"/>
      <c r="O1103" s="3">
        <v>5.9</v>
      </c>
      <c r="P1103" s="7">
        <f t="shared" si="62"/>
        <v>2.7818280000000004</v>
      </c>
    </row>
    <row r="1104" spans="1:21" x14ac:dyDescent="0.25">
      <c r="A1104" s="3" t="s">
        <v>102</v>
      </c>
      <c r="B1104" s="3" t="s">
        <v>32</v>
      </c>
      <c r="C1104" s="3" t="s">
        <v>103</v>
      </c>
      <c r="D1104" s="3" t="s">
        <v>49</v>
      </c>
      <c r="E1104" s="3" t="s">
        <v>104</v>
      </c>
      <c r="F1104" s="3">
        <v>2.87</v>
      </c>
      <c r="G1104" s="10"/>
      <c r="H1104" s="7"/>
      <c r="I1104" s="32" t="e">
        <f>VLOOKUP(A1104,'Synthèse des ventes 2022'!$A$1:$C$535,3,FALSE)</f>
        <v>#N/A</v>
      </c>
      <c r="J1104" s="3">
        <v>3.32</v>
      </c>
      <c r="K1104" s="7" t="str">
        <f>IF(H1104="","",H1104*L1104)</f>
        <v/>
      </c>
      <c r="L1104" s="3">
        <v>1.1567943999999999</v>
      </c>
      <c r="M1104" s="7"/>
      <c r="N1104" s="3"/>
      <c r="O1104" s="3">
        <v>3.98</v>
      </c>
      <c r="P1104" s="7" t="str">
        <f t="shared" si="62"/>
        <v/>
      </c>
    </row>
    <row r="1105" spans="1:16" x14ac:dyDescent="0.25">
      <c r="A1105" s="3" t="s">
        <v>105</v>
      </c>
      <c r="B1105" s="3" t="s">
        <v>32</v>
      </c>
      <c r="C1105" s="3" t="s">
        <v>106</v>
      </c>
      <c r="D1105" s="3" t="s">
        <v>49</v>
      </c>
      <c r="E1105" s="3"/>
      <c r="F1105" s="3">
        <v>0</v>
      </c>
      <c r="G1105" s="10"/>
      <c r="H1105" s="7">
        <v>0.67800000000000005</v>
      </c>
      <c r="I1105" s="32">
        <f>VLOOKUP(A1105,'Synthèse des ventes 2022'!$A$1:$C$535,3,FALSE)</f>
        <v>1</v>
      </c>
      <c r="J1105" s="3">
        <v>1.19</v>
      </c>
      <c r="K1105" s="7">
        <f t="shared" ref="K1105:K1114" si="64">H1105*M1105</f>
        <v>1.1865000000000001</v>
      </c>
      <c r="L1105" s="3">
        <v>0</v>
      </c>
      <c r="M1105" s="7">
        <v>1.75</v>
      </c>
      <c r="N1105" s="3"/>
      <c r="O1105" s="3">
        <v>1.43</v>
      </c>
      <c r="P1105" s="7">
        <f t="shared" si="62"/>
        <v>1.4238000000000002</v>
      </c>
    </row>
    <row r="1106" spans="1:16" x14ac:dyDescent="0.25">
      <c r="A1106" s="3" t="s">
        <v>274</v>
      </c>
      <c r="B1106" s="3" t="s">
        <v>20</v>
      </c>
      <c r="C1106" s="3" t="s">
        <v>275</v>
      </c>
      <c r="D1106" s="3" t="s">
        <v>49</v>
      </c>
      <c r="E1106" s="3" t="s">
        <v>36</v>
      </c>
      <c r="F1106" s="3">
        <v>1.23</v>
      </c>
      <c r="G1106" s="10"/>
      <c r="H1106" s="7">
        <v>1.327</v>
      </c>
      <c r="I1106" s="32">
        <f>VLOOKUP(A1106,'Synthèse des ventes 2022'!$A$1:$C$535,3,FALSE)</f>
        <v>104</v>
      </c>
      <c r="J1106" s="3">
        <v>1.64</v>
      </c>
      <c r="K1106" s="7">
        <f t="shared" si="64"/>
        <v>1.76491</v>
      </c>
      <c r="L1106" s="3">
        <v>1.3333333000000001</v>
      </c>
      <c r="M1106" s="7">
        <v>1.33</v>
      </c>
      <c r="N1106" s="3"/>
      <c r="O1106" s="3">
        <v>1.97</v>
      </c>
      <c r="P1106" s="7">
        <f t="shared" si="62"/>
        <v>2.1178919999999999</v>
      </c>
    </row>
    <row r="1107" spans="1:16" x14ac:dyDescent="0.25">
      <c r="A1107" s="3" t="s">
        <v>276</v>
      </c>
      <c r="B1107" s="3" t="s">
        <v>20</v>
      </c>
      <c r="C1107" s="3" t="s">
        <v>277</v>
      </c>
      <c r="D1107" s="3" t="s">
        <v>49</v>
      </c>
      <c r="E1107" s="3"/>
      <c r="F1107" s="3">
        <v>6.14</v>
      </c>
      <c r="G1107" s="10"/>
      <c r="H1107" s="7">
        <v>6.383</v>
      </c>
      <c r="I1107" s="32">
        <f>VLOOKUP(A1107,'Synthèse des ventes 2022'!$A$1:$C$535,3,FALSE)</f>
        <v>7</v>
      </c>
      <c r="J1107" s="3">
        <v>10.74</v>
      </c>
      <c r="K1107" s="7">
        <f t="shared" si="64"/>
        <v>11.170249999999999</v>
      </c>
      <c r="L1107" s="3">
        <v>1.7491857</v>
      </c>
      <c r="M1107" s="7">
        <v>1.75</v>
      </c>
      <c r="N1107" s="3"/>
      <c r="O1107" s="3">
        <v>12.89</v>
      </c>
      <c r="P1107" s="7">
        <f t="shared" si="62"/>
        <v>13.404299999999999</v>
      </c>
    </row>
    <row r="1108" spans="1:16" x14ac:dyDescent="0.25">
      <c r="A1108" s="3" t="s">
        <v>390</v>
      </c>
      <c r="B1108" s="3" t="s">
        <v>20</v>
      </c>
      <c r="C1108" s="3" t="s">
        <v>391</v>
      </c>
      <c r="D1108" s="3" t="s">
        <v>49</v>
      </c>
      <c r="E1108" s="3" t="s">
        <v>36</v>
      </c>
      <c r="F1108" s="7">
        <v>0.83099999999999996</v>
      </c>
      <c r="G1108" s="10"/>
      <c r="H1108" s="7">
        <v>0.83099999999999996</v>
      </c>
      <c r="I1108" s="32">
        <f>VLOOKUP(A1108,'Synthèse des ventes 2022'!$A$1:$C$535,3,FALSE)</f>
        <v>53</v>
      </c>
      <c r="J1108" s="3">
        <v>0.93</v>
      </c>
      <c r="K1108" s="7">
        <f t="shared" si="64"/>
        <v>1.1052299999999999</v>
      </c>
      <c r="L1108" s="3">
        <v>1.3285714</v>
      </c>
      <c r="M1108" s="7">
        <v>1.33</v>
      </c>
      <c r="N1108" s="3"/>
      <c r="O1108" s="3">
        <v>1.1200000000000001</v>
      </c>
      <c r="P1108" s="7">
        <f t="shared" si="62"/>
        <v>1.3262759999999998</v>
      </c>
    </row>
    <row r="1109" spans="1:16" x14ac:dyDescent="0.25">
      <c r="A1109" s="3" t="s">
        <v>558</v>
      </c>
      <c r="B1109" s="3" t="s">
        <v>20</v>
      </c>
      <c r="C1109" s="3" t="s">
        <v>559</v>
      </c>
      <c r="D1109" s="3" t="s">
        <v>49</v>
      </c>
      <c r="E1109" s="3" t="s">
        <v>36</v>
      </c>
      <c r="F1109" s="3">
        <v>0.85</v>
      </c>
      <c r="G1109" s="10"/>
      <c r="H1109" s="7">
        <v>0.91100000000000003</v>
      </c>
      <c r="I1109" s="32">
        <f>VLOOKUP(A1109,'Synthèse des ventes 2022'!$A$1:$C$535,3,FALSE)</f>
        <v>1612</v>
      </c>
      <c r="J1109" s="3">
        <v>1.1299999999999999</v>
      </c>
      <c r="K1109" s="7">
        <f t="shared" si="64"/>
        <v>1.2116300000000002</v>
      </c>
      <c r="L1109" s="3">
        <v>1.3294117999999999</v>
      </c>
      <c r="M1109" s="7">
        <v>1.33</v>
      </c>
      <c r="N1109" s="3"/>
      <c r="O1109" s="3">
        <v>1.36</v>
      </c>
      <c r="P1109" s="7">
        <f t="shared" si="62"/>
        <v>1.4539560000000002</v>
      </c>
    </row>
    <row r="1110" spans="1:16" x14ac:dyDescent="0.25">
      <c r="A1110" s="3" t="s">
        <v>560</v>
      </c>
      <c r="B1110" s="3" t="s">
        <v>20</v>
      </c>
      <c r="C1110" s="3" t="s">
        <v>561</v>
      </c>
      <c r="D1110" s="3" t="s">
        <v>49</v>
      </c>
      <c r="E1110" s="3" t="s">
        <v>562</v>
      </c>
      <c r="F1110" s="7">
        <v>5.73</v>
      </c>
      <c r="G1110" s="10"/>
      <c r="H1110" s="7">
        <v>5.73</v>
      </c>
      <c r="I1110" s="32">
        <f>VLOOKUP(A1110,'Synthèse des ventes 2022'!$A$1:$C$535,3,FALSE)</f>
        <v>254</v>
      </c>
      <c r="J1110" s="3">
        <v>19.059999999999999</v>
      </c>
      <c r="K1110" s="7">
        <f>H1110*M1110*3</f>
        <v>22.862700000000004</v>
      </c>
      <c r="L1110" s="3">
        <v>1.3158577</v>
      </c>
      <c r="M1110" s="7">
        <v>1.33</v>
      </c>
      <c r="N1110" s="3"/>
      <c r="O1110" s="3">
        <v>22.87</v>
      </c>
      <c r="P1110" s="7">
        <f t="shared" si="62"/>
        <v>27.435240000000004</v>
      </c>
    </row>
    <row r="1111" spans="1:16" x14ac:dyDescent="0.25">
      <c r="A1111" s="3" t="s">
        <v>563</v>
      </c>
      <c r="B1111" s="3" t="s">
        <v>32</v>
      </c>
      <c r="C1111" s="3" t="s">
        <v>564</v>
      </c>
      <c r="D1111" s="3" t="s">
        <v>49</v>
      </c>
      <c r="E1111" s="3" t="s">
        <v>562</v>
      </c>
      <c r="F1111" s="3">
        <v>2.16</v>
      </c>
      <c r="G1111" s="10"/>
      <c r="H1111" s="7">
        <v>2.1760000000000002</v>
      </c>
      <c r="I1111" s="32" t="e">
        <f>VLOOKUP(A1111,'Synthèse des ventes 2022'!$A$1:$C$535,3,FALSE)</f>
        <v>#N/A</v>
      </c>
      <c r="J1111" s="3">
        <v>2.87</v>
      </c>
      <c r="K1111" s="7">
        <f>H1111*M1111*3</f>
        <v>8.6822400000000002</v>
      </c>
      <c r="L1111" s="3">
        <v>0.43847219999999998</v>
      </c>
      <c r="M1111" s="7">
        <v>1.33</v>
      </c>
      <c r="N1111" s="3"/>
      <c r="O1111" s="3">
        <v>3.44</v>
      </c>
      <c r="P1111" s="7">
        <f t="shared" si="62"/>
        <v>10.418688</v>
      </c>
    </row>
    <row r="1112" spans="1:16" x14ac:dyDescent="0.25">
      <c r="A1112" s="3" t="s">
        <v>569</v>
      </c>
      <c r="B1112" s="3" t="s">
        <v>32</v>
      </c>
      <c r="C1112" s="3" t="s">
        <v>570</v>
      </c>
      <c r="D1112" s="3" t="s">
        <v>49</v>
      </c>
      <c r="E1112" s="3"/>
      <c r="F1112" s="3">
        <v>0.67</v>
      </c>
      <c r="G1112" s="10"/>
      <c r="H1112" s="7">
        <v>0.73</v>
      </c>
      <c r="I1112" s="32">
        <f>VLOOKUP(A1112,'Synthèse des ventes 2022'!$A$1:$C$535,3,FALSE)</f>
        <v>3</v>
      </c>
      <c r="J1112" s="3">
        <v>0.9</v>
      </c>
      <c r="K1112" s="7">
        <f t="shared" si="64"/>
        <v>0.97089999999999999</v>
      </c>
      <c r="L1112" s="3">
        <v>1.3432835999999999</v>
      </c>
      <c r="M1112" s="7">
        <v>1.33</v>
      </c>
      <c r="N1112" s="3"/>
      <c r="O1112" s="3">
        <v>1.08</v>
      </c>
      <c r="P1112" s="7">
        <f t="shared" si="62"/>
        <v>1.1650799999999999</v>
      </c>
    </row>
    <row r="1113" spans="1:16" x14ac:dyDescent="0.25">
      <c r="A1113" s="3" t="s">
        <v>571</v>
      </c>
      <c r="B1113" s="3" t="s">
        <v>32</v>
      </c>
      <c r="C1113" s="3" t="s">
        <v>572</v>
      </c>
      <c r="D1113" s="3" t="s">
        <v>49</v>
      </c>
      <c r="E1113" s="3"/>
      <c r="F1113" s="3">
        <v>1.1399999999999999</v>
      </c>
      <c r="G1113" s="10"/>
      <c r="H1113" s="7">
        <v>1.0740000000000001</v>
      </c>
      <c r="I1113" s="32" t="e">
        <f>VLOOKUP(A1113,'Synthèse des ventes 2022'!$A$1:$C$535,3,FALSE)</f>
        <v>#N/A</v>
      </c>
      <c r="J1113" s="3">
        <v>1.51</v>
      </c>
      <c r="K1113" s="7">
        <f t="shared" si="64"/>
        <v>1.4284200000000002</v>
      </c>
      <c r="L1113" s="3">
        <v>1.3245614000000001</v>
      </c>
      <c r="M1113" s="7">
        <v>1.33</v>
      </c>
      <c r="N1113" s="3"/>
      <c r="O1113" s="3">
        <v>1.81</v>
      </c>
      <c r="P1113" s="7">
        <f t="shared" si="62"/>
        <v>1.7141040000000003</v>
      </c>
    </row>
    <row r="1114" spans="1:16" x14ac:dyDescent="0.25">
      <c r="A1114" s="3" t="s">
        <v>587</v>
      </c>
      <c r="B1114" s="3" t="s">
        <v>20</v>
      </c>
      <c r="C1114" s="3" t="s">
        <v>588</v>
      </c>
      <c r="D1114" s="3" t="s">
        <v>49</v>
      </c>
      <c r="E1114" s="3" t="s">
        <v>36</v>
      </c>
      <c r="F1114" s="3">
        <v>1.01</v>
      </c>
      <c r="G1114" s="10"/>
      <c r="H1114" s="7">
        <v>1.083</v>
      </c>
      <c r="I1114" s="32">
        <f>VLOOKUP(A1114,'Synthèse des ventes 2022'!$A$1:$C$535,3,FALSE)</f>
        <v>463</v>
      </c>
      <c r="J1114" s="3">
        <v>1.34</v>
      </c>
      <c r="K1114" s="7">
        <f t="shared" si="64"/>
        <v>1.4403900000000001</v>
      </c>
      <c r="L1114" s="3">
        <v>1.3267327</v>
      </c>
      <c r="M1114" s="7">
        <v>1.33</v>
      </c>
      <c r="N1114" s="3"/>
      <c r="O1114" s="3">
        <v>1.61</v>
      </c>
      <c r="P1114" s="7">
        <f t="shared" si="62"/>
        <v>1.7284680000000001</v>
      </c>
    </row>
    <row r="1115" spans="1:16" x14ac:dyDescent="0.25">
      <c r="A1115" s="3" t="s">
        <v>589</v>
      </c>
      <c r="B1115" s="3" t="s">
        <v>43</v>
      </c>
      <c r="C1115" s="3" t="s">
        <v>590</v>
      </c>
      <c r="D1115" s="3" t="s">
        <v>49</v>
      </c>
      <c r="E1115" s="3"/>
      <c r="F1115" s="3">
        <v>0</v>
      </c>
      <c r="G1115" s="10"/>
      <c r="H1115" s="7"/>
      <c r="I1115" s="32" t="e">
        <f>VLOOKUP(A1115,'Synthèse des ventes 2022'!$A$1:$C$535,3,FALSE)</f>
        <v>#N/A</v>
      </c>
      <c r="J1115" s="3">
        <v>0</v>
      </c>
      <c r="K1115" s="7" t="str">
        <f>IF(H1115="","",H1115*L1115)</f>
        <v/>
      </c>
      <c r="L1115" s="3">
        <v>0</v>
      </c>
      <c r="M1115" s="7"/>
      <c r="N1115" s="3">
        <v>1</v>
      </c>
      <c r="O1115" s="3">
        <v>0</v>
      </c>
      <c r="P1115" s="7" t="str">
        <f t="shared" si="62"/>
        <v/>
      </c>
    </row>
    <row r="1116" spans="1:16" x14ac:dyDescent="0.25">
      <c r="A1116" s="3" t="s">
        <v>609</v>
      </c>
      <c r="B1116" s="3" t="s">
        <v>20</v>
      </c>
      <c r="C1116" s="3" t="s">
        <v>610</v>
      </c>
      <c r="D1116" s="3" t="s">
        <v>49</v>
      </c>
      <c r="E1116" s="3" t="s">
        <v>36</v>
      </c>
      <c r="F1116" s="3">
        <v>0.54</v>
      </c>
      <c r="G1116" s="10"/>
      <c r="H1116" s="7">
        <v>0.52100000000000002</v>
      </c>
      <c r="I1116" s="32" t="e">
        <f>VLOOKUP(A1116,'Synthèse des ventes 2022'!$A$1:$C$535,3,FALSE)</f>
        <v>#N/A</v>
      </c>
      <c r="J1116" s="3">
        <v>0.68</v>
      </c>
      <c r="K1116" s="7">
        <f>H1116*M1116</f>
        <v>0.65125</v>
      </c>
      <c r="L1116" s="3">
        <v>1.2592593000000001</v>
      </c>
      <c r="M1116" s="7">
        <v>1.25</v>
      </c>
      <c r="N1116" s="3"/>
      <c r="O1116" s="3">
        <v>0.82</v>
      </c>
      <c r="P1116" s="7">
        <f t="shared" si="62"/>
        <v>0.78149999999999997</v>
      </c>
    </row>
    <row r="1117" spans="1:16" x14ac:dyDescent="0.25">
      <c r="A1117" s="3" t="s">
        <v>613</v>
      </c>
      <c r="B1117" s="3" t="s">
        <v>43</v>
      </c>
      <c r="C1117" s="3" t="s">
        <v>614</v>
      </c>
      <c r="D1117" s="3" t="s">
        <v>49</v>
      </c>
      <c r="E1117" s="3"/>
      <c r="F1117" s="3">
        <v>0</v>
      </c>
      <c r="G1117" s="10"/>
      <c r="H1117" s="7"/>
      <c r="I1117" s="32" t="e">
        <f>VLOOKUP(A1117,'Synthèse des ventes 2022'!$A$1:$C$535,3,FALSE)</f>
        <v>#N/A</v>
      </c>
      <c r="J1117" s="3">
        <v>0</v>
      </c>
      <c r="K1117" s="7" t="str">
        <f>IF(H1117="","",H1117*L1117)</f>
        <v/>
      </c>
      <c r="L1117" s="3">
        <v>0</v>
      </c>
      <c r="M1117" s="7"/>
      <c r="N1117" s="3">
        <v>1</v>
      </c>
      <c r="O1117" s="3">
        <v>0</v>
      </c>
      <c r="P1117" s="7" t="str">
        <f t="shared" si="62"/>
        <v/>
      </c>
    </row>
    <row r="1118" spans="1:16" x14ac:dyDescent="0.25">
      <c r="A1118" s="3" t="s">
        <v>625</v>
      </c>
      <c r="B1118" s="3" t="s">
        <v>43</v>
      </c>
      <c r="C1118" s="3" t="s">
        <v>626</v>
      </c>
      <c r="D1118" s="3" t="s">
        <v>49</v>
      </c>
      <c r="E1118" s="3"/>
      <c r="F1118" s="3">
        <v>0.79</v>
      </c>
      <c r="G1118" s="10"/>
      <c r="H1118" s="7">
        <v>0.80800000000000005</v>
      </c>
      <c r="I1118" s="32" t="e">
        <f>VLOOKUP(A1118,'Synthèse des ventes 2022'!$A$1:$C$535,3,FALSE)</f>
        <v>#N/A</v>
      </c>
      <c r="J1118" s="3">
        <v>1.19</v>
      </c>
      <c r="K1118" s="7">
        <f t="shared" ref="K1118:K1123" si="65">H1118*M1118</f>
        <v>1.2120000000000002</v>
      </c>
      <c r="L1118" s="3">
        <v>1.5063291000000001</v>
      </c>
      <c r="M1118" s="7">
        <v>1.5</v>
      </c>
      <c r="N1118" s="3">
        <v>1</v>
      </c>
      <c r="O1118" s="3">
        <v>1.43</v>
      </c>
      <c r="P1118" s="7">
        <f t="shared" si="62"/>
        <v>1.4544000000000001</v>
      </c>
    </row>
    <row r="1119" spans="1:16" x14ac:dyDescent="0.25">
      <c r="A1119" s="3" t="s">
        <v>631</v>
      </c>
      <c r="B1119" s="3" t="s">
        <v>43</v>
      </c>
      <c r="C1119" s="3" t="s">
        <v>632</v>
      </c>
      <c r="D1119" s="3" t="s">
        <v>49</v>
      </c>
      <c r="E1119" s="3"/>
      <c r="F1119" s="3">
        <v>1</v>
      </c>
      <c r="G1119" s="10"/>
      <c r="H1119" s="7">
        <v>0.72699999999999998</v>
      </c>
      <c r="I1119" s="32" t="e">
        <f>VLOOKUP(A1119,'Synthèse des ventes 2022'!$A$1:$C$535,3,FALSE)</f>
        <v>#N/A</v>
      </c>
      <c r="J1119" s="3">
        <v>1.8</v>
      </c>
      <c r="K1119" s="7">
        <f t="shared" si="65"/>
        <v>1.0905</v>
      </c>
      <c r="L1119" s="3">
        <v>1.8</v>
      </c>
      <c r="M1119" s="7">
        <v>1.5</v>
      </c>
      <c r="N1119" s="3">
        <v>1</v>
      </c>
      <c r="O1119" s="3">
        <v>2.16</v>
      </c>
      <c r="P1119" s="7">
        <f t="shared" si="62"/>
        <v>1.3086</v>
      </c>
    </row>
    <row r="1120" spans="1:16" x14ac:dyDescent="0.25">
      <c r="A1120" s="3" t="s">
        <v>709</v>
      </c>
      <c r="B1120" s="3" t="s">
        <v>20</v>
      </c>
      <c r="C1120" s="3" t="s">
        <v>710</v>
      </c>
      <c r="D1120" s="3" t="s">
        <v>49</v>
      </c>
      <c r="E1120" s="3"/>
      <c r="F1120" s="3">
        <v>0.56999999999999995</v>
      </c>
      <c r="G1120" s="10"/>
      <c r="H1120" s="7">
        <v>0.72</v>
      </c>
      <c r="I1120" s="32" t="e">
        <f>VLOOKUP(A1120,'Synthèse des ventes 2022'!$A$1:$C$535,3,FALSE)</f>
        <v>#N/A</v>
      </c>
      <c r="J1120" s="3">
        <v>0.86</v>
      </c>
      <c r="K1120" s="7">
        <f t="shared" si="65"/>
        <v>1.08</v>
      </c>
      <c r="L1120" s="3">
        <v>1.5087718999999999</v>
      </c>
      <c r="M1120" s="7">
        <v>1.5</v>
      </c>
      <c r="N1120" s="3">
        <v>1</v>
      </c>
      <c r="O1120" s="3">
        <v>1.03</v>
      </c>
      <c r="P1120" s="7">
        <f t="shared" si="62"/>
        <v>1.296</v>
      </c>
    </row>
    <row r="1121" spans="1:16" x14ac:dyDescent="0.25">
      <c r="A1121" s="3" t="s">
        <v>711</v>
      </c>
      <c r="B1121" s="3" t="s">
        <v>20</v>
      </c>
      <c r="C1121" s="3" t="s">
        <v>712</v>
      </c>
      <c r="D1121" s="3" t="s">
        <v>49</v>
      </c>
      <c r="E1121" s="3" t="s">
        <v>36</v>
      </c>
      <c r="F1121" s="3">
        <v>0.5</v>
      </c>
      <c r="G1121" s="10"/>
      <c r="H1121" s="7">
        <v>0.501</v>
      </c>
      <c r="I1121" s="32" t="e">
        <f>VLOOKUP(A1121,'Synthèse des ventes 2022'!$A$1:$C$535,3,FALSE)</f>
        <v>#N/A</v>
      </c>
      <c r="J1121" s="3">
        <v>0.67</v>
      </c>
      <c r="K1121" s="7">
        <f t="shared" si="65"/>
        <v>0.66633000000000009</v>
      </c>
      <c r="L1121" s="3">
        <v>1.34</v>
      </c>
      <c r="M1121" s="7">
        <v>1.33</v>
      </c>
      <c r="N1121" s="3"/>
      <c r="O1121" s="3">
        <v>0.8</v>
      </c>
      <c r="P1121" s="7">
        <f t="shared" si="62"/>
        <v>0.79959600000000008</v>
      </c>
    </row>
    <row r="1122" spans="1:16" x14ac:dyDescent="0.25">
      <c r="A1122" s="3" t="s">
        <v>713</v>
      </c>
      <c r="B1122" s="3" t="s">
        <v>20</v>
      </c>
      <c r="C1122" s="3" t="s">
        <v>714</v>
      </c>
      <c r="D1122" s="3" t="s">
        <v>49</v>
      </c>
      <c r="E1122" s="3" t="s">
        <v>36</v>
      </c>
      <c r="F1122" s="3">
        <v>0.44</v>
      </c>
      <c r="G1122" s="10"/>
      <c r="H1122" s="7">
        <v>0.52500000000000002</v>
      </c>
      <c r="I1122" s="32">
        <f>VLOOKUP(A1122,'Synthèse des ventes 2022'!$A$1:$C$535,3,FALSE)</f>
        <v>205</v>
      </c>
      <c r="J1122" s="3">
        <v>0.57999999999999996</v>
      </c>
      <c r="K1122" s="7">
        <f t="shared" si="65"/>
        <v>0.65625</v>
      </c>
      <c r="L1122" s="3">
        <v>1.3181818000000001</v>
      </c>
      <c r="M1122" s="7">
        <v>1.25</v>
      </c>
      <c r="N1122" s="3"/>
      <c r="O1122" s="3">
        <v>0.7</v>
      </c>
      <c r="P1122" s="7">
        <f t="shared" si="62"/>
        <v>0.78749999999999998</v>
      </c>
    </row>
    <row r="1123" spans="1:16" x14ac:dyDescent="0.25">
      <c r="A1123" s="3" t="s">
        <v>715</v>
      </c>
      <c r="B1123" s="3" t="s">
        <v>20</v>
      </c>
      <c r="C1123" s="3" t="s">
        <v>716</v>
      </c>
      <c r="D1123" s="3" t="s">
        <v>49</v>
      </c>
      <c r="E1123" s="3" t="s">
        <v>36</v>
      </c>
      <c r="F1123" s="3">
        <v>0.61</v>
      </c>
      <c r="G1123" s="10"/>
      <c r="H1123" s="7">
        <v>0.66900000000000004</v>
      </c>
      <c r="I1123" s="32">
        <f>VLOOKUP(A1123,'Synthèse des ventes 2022'!$A$1:$C$535,3,FALSE)</f>
        <v>57</v>
      </c>
      <c r="J1123" s="3">
        <v>0.76</v>
      </c>
      <c r="K1123" s="7">
        <f t="shared" si="65"/>
        <v>0.83625000000000005</v>
      </c>
      <c r="L1123" s="3">
        <v>1.2459016000000001</v>
      </c>
      <c r="M1123" s="7">
        <v>1.25</v>
      </c>
      <c r="N1123" s="3"/>
      <c r="O1123" s="3">
        <v>0.91</v>
      </c>
      <c r="P1123" s="7">
        <f t="shared" si="62"/>
        <v>1.0035000000000001</v>
      </c>
    </row>
    <row r="1124" spans="1:16" x14ac:dyDescent="0.25">
      <c r="A1124" s="3" t="s">
        <v>734</v>
      </c>
      <c r="B1124" s="3" t="s">
        <v>32</v>
      </c>
      <c r="C1124" s="3" t="s">
        <v>735</v>
      </c>
      <c r="D1124" s="3" t="s">
        <v>49</v>
      </c>
      <c r="E1124" s="3"/>
      <c r="F1124" s="3">
        <v>0.68</v>
      </c>
      <c r="G1124" s="10"/>
      <c r="H1124" s="7">
        <v>1.665</v>
      </c>
      <c r="I1124" s="32" t="e">
        <f>VLOOKUP(A1124,'Synthèse des ventes 2022'!$A$1:$C$535,3,FALSE)</f>
        <v>#N/A</v>
      </c>
      <c r="J1124" s="3">
        <v>0.9</v>
      </c>
      <c r="K1124" s="7">
        <f>M1124*H1124</f>
        <v>2.2144500000000003</v>
      </c>
      <c r="L1124" s="3">
        <v>1.3235294</v>
      </c>
      <c r="M1124" s="7">
        <v>1.33</v>
      </c>
      <c r="N1124" s="3">
        <v>1</v>
      </c>
      <c r="O1124" s="3">
        <v>1.08</v>
      </c>
      <c r="P1124" s="7">
        <f t="shared" si="62"/>
        <v>2.65734</v>
      </c>
    </row>
    <row r="1125" spans="1:16" x14ac:dyDescent="0.25">
      <c r="A1125" s="3" t="s">
        <v>741</v>
      </c>
      <c r="B1125" s="3" t="s">
        <v>32</v>
      </c>
      <c r="C1125" s="3" t="s">
        <v>742</v>
      </c>
      <c r="D1125" s="3" t="s">
        <v>49</v>
      </c>
      <c r="E1125" s="3"/>
      <c r="F1125" s="3">
        <v>0.69</v>
      </c>
      <c r="G1125" s="10"/>
      <c r="H1125" s="7">
        <v>0.83799999999999997</v>
      </c>
      <c r="I1125" s="32" t="e">
        <f>VLOOKUP(A1125,'Synthèse des ventes 2022'!$A$1:$C$535,3,FALSE)</f>
        <v>#N/A</v>
      </c>
      <c r="J1125" s="3">
        <v>0.91</v>
      </c>
      <c r="K1125" s="7">
        <f>IF(H1125="","",H1125*L1125)</f>
        <v>1.1051884228</v>
      </c>
      <c r="L1125" s="3">
        <v>1.3188405999999999</v>
      </c>
      <c r="M1125" s="7">
        <v>1.33</v>
      </c>
      <c r="N1125" s="3"/>
      <c r="O1125" s="3">
        <v>1.0900000000000001</v>
      </c>
      <c r="P1125" s="7">
        <f t="shared" si="62"/>
        <v>1.3262261073599999</v>
      </c>
    </row>
    <row r="1126" spans="1:16" x14ac:dyDescent="0.25">
      <c r="A1126" s="3" t="s">
        <v>757</v>
      </c>
      <c r="B1126" s="3" t="s">
        <v>20</v>
      </c>
      <c r="C1126" s="3" t="s">
        <v>758</v>
      </c>
      <c r="D1126" s="3" t="s">
        <v>49</v>
      </c>
      <c r="E1126" s="3" t="s">
        <v>36</v>
      </c>
      <c r="F1126" s="3">
        <v>1.22</v>
      </c>
      <c r="G1126" s="10"/>
      <c r="H1126" s="7">
        <v>1.22</v>
      </c>
      <c r="I1126" s="32">
        <f>VLOOKUP(A1126,'Synthèse des ventes 2022'!$A$1:$C$535,3,FALSE)</f>
        <v>28</v>
      </c>
      <c r="J1126" s="3">
        <v>1.62</v>
      </c>
      <c r="K1126" s="7">
        <f>+H1126*M1126</f>
        <v>1.6226</v>
      </c>
      <c r="L1126" s="3">
        <v>1.3278688999999999</v>
      </c>
      <c r="M1126" s="7">
        <v>1.33</v>
      </c>
      <c r="N1126" s="3"/>
      <c r="O1126" s="3">
        <v>1.944</v>
      </c>
      <c r="P1126" s="7">
        <f t="shared" si="62"/>
        <v>1.94712</v>
      </c>
    </row>
    <row r="1127" spans="1:16" x14ac:dyDescent="0.25">
      <c r="A1127" s="3" t="s">
        <v>770</v>
      </c>
      <c r="B1127" s="3" t="s">
        <v>20</v>
      </c>
      <c r="C1127" s="3" t="s">
        <v>771</v>
      </c>
      <c r="D1127" s="3" t="s">
        <v>49</v>
      </c>
      <c r="E1127" s="3"/>
      <c r="F1127" s="3">
        <v>3.8</v>
      </c>
      <c r="G1127" s="10"/>
      <c r="H1127" s="7">
        <v>3.8</v>
      </c>
      <c r="I1127" s="32">
        <f>VLOOKUP(A1127,'Synthèse des ventes 2022'!$A$1:$C$535,3,FALSE)</f>
        <v>4</v>
      </c>
      <c r="J1127" s="3">
        <v>7.61</v>
      </c>
      <c r="K1127" s="7">
        <f>H1127*M1127</f>
        <v>7.6</v>
      </c>
      <c r="L1127" s="3">
        <v>2.0026316</v>
      </c>
      <c r="M1127" s="7">
        <v>2</v>
      </c>
      <c r="N1127" s="3"/>
      <c r="O1127" s="3">
        <v>9.1319999999999997</v>
      </c>
      <c r="P1127" s="7">
        <f t="shared" si="62"/>
        <v>9.1199999999999992</v>
      </c>
    </row>
    <row r="1128" spans="1:16" x14ac:dyDescent="0.25">
      <c r="A1128" s="3" t="s">
        <v>776</v>
      </c>
      <c r="B1128" s="3" t="s">
        <v>20</v>
      </c>
      <c r="C1128" s="3" t="s">
        <v>777</v>
      </c>
      <c r="D1128" s="3" t="s">
        <v>49</v>
      </c>
      <c r="E1128" s="3"/>
      <c r="F1128" s="3">
        <v>0.3</v>
      </c>
      <c r="G1128" s="10"/>
      <c r="H1128" s="7">
        <v>0.42899999999999999</v>
      </c>
      <c r="I1128" s="32" t="e">
        <f>VLOOKUP(A1128,'Synthèse des ventes 2022'!$A$1:$C$535,3,FALSE)</f>
        <v>#N/A</v>
      </c>
      <c r="J1128" s="3">
        <v>0.45</v>
      </c>
      <c r="K1128" s="7">
        <f>H1128*M1128</f>
        <v>0.64349999999999996</v>
      </c>
      <c r="L1128" s="3">
        <v>1.5</v>
      </c>
      <c r="M1128" s="7">
        <v>1.5</v>
      </c>
      <c r="N1128" s="3">
        <v>1</v>
      </c>
      <c r="O1128" s="3">
        <v>0.54</v>
      </c>
      <c r="P1128" s="7">
        <f t="shared" si="62"/>
        <v>0.77219999999999989</v>
      </c>
    </row>
    <row r="1129" spans="1:16" x14ac:dyDescent="0.25">
      <c r="A1129" s="3" t="s">
        <v>778</v>
      </c>
      <c r="B1129" s="3" t="s">
        <v>20</v>
      </c>
      <c r="C1129" s="3" t="s">
        <v>779</v>
      </c>
      <c r="D1129" s="3" t="s">
        <v>49</v>
      </c>
      <c r="E1129" s="3"/>
      <c r="F1129" s="3">
        <v>0.42</v>
      </c>
      <c r="G1129" s="10"/>
      <c r="H1129" s="7">
        <v>0.45200000000000001</v>
      </c>
      <c r="I1129" s="32">
        <f>VLOOKUP(A1129,'Synthèse des ventes 2022'!$A$1:$C$535,3,FALSE)</f>
        <v>42</v>
      </c>
      <c r="J1129" s="3">
        <v>0.56000000000000005</v>
      </c>
      <c r="K1129" s="7">
        <f>H1129*M1129</f>
        <v>0.60116000000000003</v>
      </c>
      <c r="L1129" s="3">
        <v>1.3333333000000001</v>
      </c>
      <c r="M1129" s="7">
        <v>1.33</v>
      </c>
      <c r="N1129" s="3"/>
      <c r="O1129" s="3">
        <v>0.67</v>
      </c>
      <c r="P1129" s="7">
        <f t="shared" si="62"/>
        <v>0.72139200000000003</v>
      </c>
    </row>
    <row r="1130" spans="1:16" x14ac:dyDescent="0.25">
      <c r="A1130" s="3" t="s">
        <v>780</v>
      </c>
      <c r="B1130" s="3" t="s">
        <v>32</v>
      </c>
      <c r="C1130" s="3" t="s">
        <v>781</v>
      </c>
      <c r="D1130" s="3" t="s">
        <v>49</v>
      </c>
      <c r="E1130" s="3"/>
      <c r="F1130" s="3">
        <v>0.75</v>
      </c>
      <c r="G1130" s="10"/>
      <c r="H1130" s="7">
        <v>0.81200000000000006</v>
      </c>
      <c r="I1130" s="32">
        <f>VLOOKUP(A1130,'Synthèse des ventes 2022'!$A$1:$C$535,3,FALSE)</f>
        <v>204</v>
      </c>
      <c r="J1130" s="3">
        <v>1</v>
      </c>
      <c r="K1130" s="7">
        <f>H1130*M1130</f>
        <v>1.07996</v>
      </c>
      <c r="L1130" s="3">
        <v>1.3333333000000001</v>
      </c>
      <c r="M1130" s="7">
        <v>1.33</v>
      </c>
      <c r="N1130" s="3"/>
      <c r="O1130" s="3">
        <v>1.2</v>
      </c>
      <c r="P1130" s="7">
        <f t="shared" si="62"/>
        <v>1.295952</v>
      </c>
    </row>
    <row r="1131" spans="1:16" x14ac:dyDescent="0.25">
      <c r="A1131" s="3" t="s">
        <v>790</v>
      </c>
      <c r="B1131" s="3" t="s">
        <v>32</v>
      </c>
      <c r="C1131" s="3" t="s">
        <v>791</v>
      </c>
      <c r="D1131" s="3" t="s">
        <v>49</v>
      </c>
      <c r="E1131" s="3"/>
      <c r="F1131" s="3">
        <v>1.77</v>
      </c>
      <c r="G1131" s="10"/>
      <c r="H1131" s="7">
        <v>1.77</v>
      </c>
      <c r="I1131" s="32" t="e">
        <f>VLOOKUP(A1131,'Synthèse des ventes 2022'!$A$1:$C$535,3,FALSE)</f>
        <v>#N/A</v>
      </c>
      <c r="J1131" s="3">
        <v>2.65</v>
      </c>
      <c r="K1131" s="84">
        <f>IF(H1131="","",H1131*L1131)</f>
        <v>2.6550000000000002</v>
      </c>
      <c r="L1131" s="3">
        <v>1.5</v>
      </c>
      <c r="M1131" s="7">
        <v>1.5</v>
      </c>
      <c r="N1131" s="3">
        <v>1</v>
      </c>
      <c r="O1131" s="3">
        <v>3.18</v>
      </c>
      <c r="P1131" s="7">
        <f t="shared" si="62"/>
        <v>3.1860000000000004</v>
      </c>
    </row>
    <row r="1132" spans="1:16" x14ac:dyDescent="0.25">
      <c r="A1132" s="3" t="s">
        <v>792</v>
      </c>
      <c r="B1132" s="3" t="s">
        <v>20</v>
      </c>
      <c r="C1132" s="3" t="s">
        <v>793</v>
      </c>
      <c r="D1132" s="3" t="s">
        <v>49</v>
      </c>
      <c r="E1132" s="3" t="s">
        <v>562</v>
      </c>
      <c r="F1132" s="3">
        <v>2.91</v>
      </c>
      <c r="G1132" s="10"/>
      <c r="H1132" s="7">
        <v>3.117</v>
      </c>
      <c r="I1132" s="32">
        <f>VLOOKUP(A1132,'Synthèse des ventes 2022'!$A$1:$C$535,3,FALSE)</f>
        <v>7</v>
      </c>
      <c r="J1132" s="3">
        <v>12.24</v>
      </c>
      <c r="K1132" s="7">
        <f>H1132*M1132*3</f>
        <v>13.091399999999998</v>
      </c>
      <c r="L1132" s="3">
        <v>1.3880412</v>
      </c>
      <c r="M1132" s="7">
        <v>1.4</v>
      </c>
      <c r="N1132" s="3"/>
      <c r="O1132" s="3">
        <v>14.69</v>
      </c>
      <c r="P1132" s="7">
        <f t="shared" si="62"/>
        <v>15.709679999999997</v>
      </c>
    </row>
    <row r="1133" spans="1:16" x14ac:dyDescent="0.25">
      <c r="A1133" s="3" t="s">
        <v>794</v>
      </c>
      <c r="B1133" s="3" t="s">
        <v>20</v>
      </c>
      <c r="C1133" s="3" t="s">
        <v>795</v>
      </c>
      <c r="D1133" s="3" t="s">
        <v>49</v>
      </c>
      <c r="E1133" s="3"/>
      <c r="F1133" s="3">
        <v>3.49</v>
      </c>
      <c r="G1133" s="10"/>
      <c r="H1133" s="7">
        <v>3.6339999999999999</v>
      </c>
      <c r="I1133" s="32" t="e">
        <f>VLOOKUP(A1133,'Synthèse des ventes 2022'!$A$1:$C$535,3,FALSE)</f>
        <v>#N/A</v>
      </c>
      <c r="J1133" s="3">
        <v>6.99</v>
      </c>
      <c r="K1133" s="7">
        <f>H1133*M1133</f>
        <v>7.2679999999999998</v>
      </c>
      <c r="L1133" s="3">
        <v>2.0028652999999998</v>
      </c>
      <c r="M1133" s="7">
        <v>2</v>
      </c>
      <c r="N1133" s="3"/>
      <c r="O1133" s="3">
        <v>8.39</v>
      </c>
      <c r="P1133" s="7">
        <f t="shared" si="62"/>
        <v>8.7215999999999987</v>
      </c>
    </row>
    <row r="1134" spans="1:16" x14ac:dyDescent="0.25">
      <c r="A1134" s="3" t="s">
        <v>796</v>
      </c>
      <c r="B1134" s="3" t="s">
        <v>20</v>
      </c>
      <c r="C1134" s="3" t="s">
        <v>795</v>
      </c>
      <c r="D1134" s="3" t="s">
        <v>49</v>
      </c>
      <c r="E1134" s="3" t="s">
        <v>36</v>
      </c>
      <c r="F1134" s="3">
        <v>4.93</v>
      </c>
      <c r="G1134" s="10"/>
      <c r="H1134" s="7">
        <v>5.1319999999999997</v>
      </c>
      <c r="I1134" s="32">
        <f>VLOOKUP(A1134,'Synthèse des ventes 2022'!$A$1:$C$535,3,FALSE)</f>
        <v>2</v>
      </c>
      <c r="J1134" s="3">
        <v>9.8699999999999992</v>
      </c>
      <c r="K1134" s="7">
        <f>H1134*M1134</f>
        <v>10.263999999999999</v>
      </c>
      <c r="L1134" s="3">
        <v>2.0020283999999999</v>
      </c>
      <c r="M1134" s="7">
        <v>2</v>
      </c>
      <c r="N1134" s="3"/>
      <c r="O1134" s="3">
        <v>11.84</v>
      </c>
      <c r="P1134" s="7">
        <f t="shared" si="62"/>
        <v>12.316799999999999</v>
      </c>
    </row>
    <row r="1135" spans="1:16" x14ac:dyDescent="0.25">
      <c r="A1135" s="3" t="s">
        <v>797</v>
      </c>
      <c r="B1135" s="3" t="s">
        <v>20</v>
      </c>
      <c r="C1135" s="3" t="s">
        <v>795</v>
      </c>
      <c r="D1135" s="3" t="s">
        <v>49</v>
      </c>
      <c r="E1135" s="3" t="s">
        <v>36</v>
      </c>
      <c r="F1135" s="3">
        <v>5.61</v>
      </c>
      <c r="G1135" s="10"/>
      <c r="H1135" s="7">
        <v>6.0229999999999997</v>
      </c>
      <c r="I1135" s="32">
        <f>VLOOKUP(A1135,'Synthèse des ventes 2022'!$A$1:$C$535,3,FALSE)</f>
        <v>17</v>
      </c>
      <c r="J1135" s="3">
        <v>11.22</v>
      </c>
      <c r="K1135" s="7">
        <f>H1135*M1135</f>
        <v>12.045999999999999</v>
      </c>
      <c r="L1135" s="3">
        <v>2</v>
      </c>
      <c r="M1135" s="7">
        <v>2</v>
      </c>
      <c r="N1135" s="3"/>
      <c r="O1135" s="3">
        <v>13.46</v>
      </c>
      <c r="P1135" s="7">
        <f t="shared" si="62"/>
        <v>14.455199999999998</v>
      </c>
    </row>
    <row r="1136" spans="1:16" x14ac:dyDescent="0.25">
      <c r="A1136" s="3" t="s">
        <v>798</v>
      </c>
      <c r="B1136" s="3" t="s">
        <v>32</v>
      </c>
      <c r="C1136" s="3" t="s">
        <v>799</v>
      </c>
      <c r="D1136" s="3" t="s">
        <v>49</v>
      </c>
      <c r="E1136" s="3"/>
      <c r="F1136" s="3">
        <v>1.03</v>
      </c>
      <c r="G1136" s="10"/>
      <c r="H1136" s="7">
        <v>1.153</v>
      </c>
      <c r="I1136" s="32" t="e">
        <f>VLOOKUP(A1136,'Synthèse des ventes 2022'!$A$1:$C$535,3,FALSE)</f>
        <v>#N/A</v>
      </c>
      <c r="J1136" s="3">
        <v>2.0699999999999998</v>
      </c>
      <c r="K1136" s="7">
        <f>H1136*M1136</f>
        <v>2.306</v>
      </c>
      <c r="L1136" s="3">
        <v>2.0097087</v>
      </c>
      <c r="M1136" s="7">
        <v>2</v>
      </c>
      <c r="N1136" s="3"/>
      <c r="O1136" s="3">
        <v>2.48</v>
      </c>
      <c r="P1136" s="7">
        <f t="shared" si="62"/>
        <v>2.7671999999999999</v>
      </c>
    </row>
    <row r="1137" spans="1:16" x14ac:dyDescent="0.25">
      <c r="A1137" s="3" t="s">
        <v>800</v>
      </c>
      <c r="B1137" s="3" t="s">
        <v>43</v>
      </c>
      <c r="C1137" s="3" t="s">
        <v>801</v>
      </c>
      <c r="D1137" s="3" t="s">
        <v>49</v>
      </c>
      <c r="E1137" s="3"/>
      <c r="F1137" s="3">
        <v>0.56999999999999995</v>
      </c>
      <c r="G1137" s="10"/>
      <c r="H1137" s="7"/>
      <c r="I1137" s="32" t="e">
        <f>VLOOKUP(A1137,'Synthèse des ventes 2022'!$A$1:$C$535,3,FALSE)</f>
        <v>#N/A</v>
      </c>
      <c r="J1137" s="3">
        <v>0.85</v>
      </c>
      <c r="K1137" s="7" t="str">
        <f>IF(H1137="","",H1137*L1137)</f>
        <v/>
      </c>
      <c r="L1137" s="3">
        <v>1.4912281000000001</v>
      </c>
      <c r="M1137" s="7"/>
      <c r="N1137" s="3"/>
      <c r="O1137" s="3">
        <v>1.02</v>
      </c>
      <c r="P1137" s="7" t="str">
        <f t="shared" si="62"/>
        <v/>
      </c>
    </row>
    <row r="1138" spans="1:16" x14ac:dyDescent="0.25">
      <c r="A1138" s="3" t="s">
        <v>912</v>
      </c>
      <c r="B1138" s="3" t="s">
        <v>20</v>
      </c>
      <c r="C1138" s="3" t="s">
        <v>913</v>
      </c>
      <c r="D1138" s="3" t="s">
        <v>49</v>
      </c>
      <c r="E1138" s="3" t="s">
        <v>914</v>
      </c>
      <c r="F1138" s="3">
        <v>5.37</v>
      </c>
      <c r="G1138" s="10"/>
      <c r="H1138" s="7">
        <v>5.37</v>
      </c>
      <c r="I1138" s="32" t="e">
        <f>VLOOKUP(A1138,'Synthèse des ventes 2022'!$A$1:$C$535,3,FALSE)</f>
        <v>#N/A</v>
      </c>
      <c r="J1138" s="3">
        <v>7.14</v>
      </c>
      <c r="K1138" s="7">
        <f>H1138*M1138</f>
        <v>7.1421000000000001</v>
      </c>
      <c r="L1138" s="3">
        <v>1.3296089</v>
      </c>
      <c r="M1138" s="7">
        <v>1.33</v>
      </c>
      <c r="N1138" s="3"/>
      <c r="O1138" s="3">
        <v>8.5679999999999996</v>
      </c>
      <c r="P1138" s="7">
        <f t="shared" si="62"/>
        <v>8.5705200000000001</v>
      </c>
    </row>
    <row r="1139" spans="1:16" x14ac:dyDescent="0.25">
      <c r="A1139" s="3" t="s">
        <v>940</v>
      </c>
      <c r="B1139" s="3" t="s">
        <v>20</v>
      </c>
      <c r="C1139" s="3" t="s">
        <v>941</v>
      </c>
      <c r="D1139" s="3" t="s">
        <v>49</v>
      </c>
      <c r="E1139" s="3"/>
      <c r="F1139" s="3">
        <v>1.76</v>
      </c>
      <c r="G1139" s="10"/>
      <c r="H1139" s="7">
        <v>1.9770000000000001</v>
      </c>
      <c r="I1139" s="32">
        <f>VLOOKUP(A1139,'Synthèse des ventes 2022'!$A$1:$C$535,3,FALSE)</f>
        <v>147</v>
      </c>
      <c r="J1139" s="3">
        <v>2.65</v>
      </c>
      <c r="K1139" s="7">
        <f t="shared" ref="K1139:K1144" si="66">H1139*M1139</f>
        <v>2.9655</v>
      </c>
      <c r="L1139" s="3">
        <v>1.5056818000000001</v>
      </c>
      <c r="M1139" s="7">
        <v>1.5</v>
      </c>
      <c r="N1139" s="3"/>
      <c r="O1139" s="3">
        <v>3.18</v>
      </c>
      <c r="P1139" s="7">
        <f t="shared" si="62"/>
        <v>3.5585999999999998</v>
      </c>
    </row>
    <row r="1140" spans="1:16" x14ac:dyDescent="0.25">
      <c r="A1140" s="3" t="s">
        <v>942</v>
      </c>
      <c r="B1140" s="3" t="s">
        <v>20</v>
      </c>
      <c r="C1140" s="3" t="s">
        <v>943</v>
      </c>
      <c r="D1140" s="3" t="s">
        <v>49</v>
      </c>
      <c r="E1140" s="3"/>
      <c r="F1140" s="3">
        <v>1.64</v>
      </c>
      <c r="G1140" s="10"/>
      <c r="H1140" s="7">
        <v>1.83</v>
      </c>
      <c r="I1140" s="32">
        <f>VLOOKUP(A1140,'Synthèse des ventes 2022'!$A$1:$C$535,3,FALSE)</f>
        <v>176</v>
      </c>
      <c r="J1140" s="3">
        <v>2.4500000000000002</v>
      </c>
      <c r="K1140" s="7">
        <f t="shared" si="66"/>
        <v>2.7450000000000001</v>
      </c>
      <c r="L1140" s="3">
        <v>1.4939024000000001</v>
      </c>
      <c r="M1140" s="7">
        <v>1.5</v>
      </c>
      <c r="N1140" s="3"/>
      <c r="O1140" s="3">
        <v>2.94</v>
      </c>
      <c r="P1140" s="7">
        <f t="shared" si="62"/>
        <v>3.294</v>
      </c>
    </row>
    <row r="1141" spans="1:16" x14ac:dyDescent="0.25">
      <c r="A1141" s="3" t="s">
        <v>944</v>
      </c>
      <c r="B1141" s="3" t="s">
        <v>20</v>
      </c>
      <c r="C1141" s="3" t="s">
        <v>945</v>
      </c>
      <c r="D1141" s="3" t="s">
        <v>49</v>
      </c>
      <c r="E1141" s="3"/>
      <c r="F1141" s="3">
        <v>1.52</v>
      </c>
      <c r="G1141" s="10"/>
      <c r="H1141" s="7">
        <v>1.6990000000000001</v>
      </c>
      <c r="I1141" s="32">
        <f>VLOOKUP(A1141,'Synthèse des ventes 2022'!$A$1:$C$535,3,FALSE)</f>
        <v>78</v>
      </c>
      <c r="J1141" s="3">
        <v>3.8</v>
      </c>
      <c r="K1141" s="7">
        <f t="shared" si="66"/>
        <v>4.2475000000000005</v>
      </c>
      <c r="L1141" s="3">
        <v>2.5</v>
      </c>
      <c r="M1141" s="7">
        <v>2.5</v>
      </c>
      <c r="N1141" s="3"/>
      <c r="O1141" s="3">
        <v>4.5599999999999996</v>
      </c>
      <c r="P1141" s="7">
        <f t="shared" si="62"/>
        <v>5.0970000000000004</v>
      </c>
    </row>
    <row r="1142" spans="1:16" x14ac:dyDescent="0.25">
      <c r="A1142" s="3" t="s">
        <v>946</v>
      </c>
      <c r="B1142" s="3" t="s">
        <v>20</v>
      </c>
      <c r="C1142" s="3" t="s">
        <v>947</v>
      </c>
      <c r="D1142" s="3" t="s">
        <v>49</v>
      </c>
      <c r="E1142" s="3"/>
      <c r="F1142" s="3">
        <v>1.1100000000000001</v>
      </c>
      <c r="G1142" s="10"/>
      <c r="H1142" s="7">
        <v>1.2470000000000001</v>
      </c>
      <c r="I1142" s="32">
        <f>VLOOKUP(A1142,'Synthèse des ventes 2022'!$A$1:$C$535,3,FALSE)</f>
        <v>236</v>
      </c>
      <c r="J1142" s="3">
        <v>1.67</v>
      </c>
      <c r="K1142" s="7">
        <f t="shared" si="66"/>
        <v>1.8705000000000003</v>
      </c>
      <c r="L1142" s="3">
        <v>1.5045044999999999</v>
      </c>
      <c r="M1142" s="7">
        <v>1.5</v>
      </c>
      <c r="N1142" s="3"/>
      <c r="O1142" s="3">
        <v>2</v>
      </c>
      <c r="P1142" s="7">
        <f t="shared" si="62"/>
        <v>2.2446000000000002</v>
      </c>
    </row>
    <row r="1143" spans="1:16" x14ac:dyDescent="0.25">
      <c r="A1143" s="3" t="s">
        <v>948</v>
      </c>
      <c r="B1143" s="3" t="s">
        <v>20</v>
      </c>
      <c r="C1143" s="3" t="s">
        <v>949</v>
      </c>
      <c r="D1143" s="3" t="s">
        <v>49</v>
      </c>
      <c r="E1143" s="3" t="s">
        <v>36</v>
      </c>
      <c r="F1143" s="3">
        <v>0.64</v>
      </c>
      <c r="G1143" s="10"/>
      <c r="H1143" s="7">
        <v>0.71399999999999997</v>
      </c>
      <c r="I1143" s="32">
        <f>VLOOKUP(A1143,'Synthèse des ventes 2022'!$A$1:$C$535,3,FALSE)</f>
        <v>40</v>
      </c>
      <c r="J1143" s="3">
        <v>1.43</v>
      </c>
      <c r="K1143" s="7">
        <f t="shared" si="66"/>
        <v>1.4279999999999999</v>
      </c>
      <c r="L1143" s="3">
        <v>2.234375</v>
      </c>
      <c r="M1143" s="7">
        <v>2</v>
      </c>
      <c r="N1143" s="3"/>
      <c r="O1143" s="3">
        <v>1.716</v>
      </c>
      <c r="P1143" s="7">
        <f t="shared" si="62"/>
        <v>1.7135999999999998</v>
      </c>
    </row>
    <row r="1144" spans="1:16" x14ac:dyDescent="0.25">
      <c r="A1144" s="3" t="s">
        <v>952</v>
      </c>
      <c r="B1144" s="3" t="s">
        <v>20</v>
      </c>
      <c r="C1144" s="3" t="s">
        <v>953</v>
      </c>
      <c r="D1144" s="3" t="s">
        <v>49</v>
      </c>
      <c r="E1144" s="3" t="s">
        <v>36</v>
      </c>
      <c r="F1144" s="3">
        <v>7.19</v>
      </c>
      <c r="G1144" s="10"/>
      <c r="H1144" s="7">
        <v>7.8529999999999998</v>
      </c>
      <c r="I1144" s="32">
        <f>VLOOKUP(A1144,'Synthèse des ventes 2022'!$A$1:$C$535,3,FALSE)</f>
        <v>12</v>
      </c>
      <c r="J1144" s="3">
        <v>14.38</v>
      </c>
      <c r="K1144" s="7">
        <f t="shared" si="66"/>
        <v>15.706</v>
      </c>
      <c r="L1144" s="3">
        <v>2</v>
      </c>
      <c r="M1144" s="7">
        <v>2</v>
      </c>
      <c r="N1144" s="3"/>
      <c r="O1144" s="3">
        <v>17.260000000000002</v>
      </c>
      <c r="P1144" s="7">
        <f t="shared" si="62"/>
        <v>18.847199999999997</v>
      </c>
    </row>
    <row r="1145" spans="1:16" x14ac:dyDescent="0.25">
      <c r="A1145" s="3" t="s">
        <v>954</v>
      </c>
      <c r="B1145" s="3" t="s">
        <v>20</v>
      </c>
      <c r="C1145" s="3" t="s">
        <v>955</v>
      </c>
      <c r="D1145" s="3" t="s">
        <v>49</v>
      </c>
      <c r="E1145" s="3" t="s">
        <v>36</v>
      </c>
      <c r="F1145" s="3">
        <v>5.66</v>
      </c>
      <c r="G1145" s="10"/>
      <c r="H1145" s="7">
        <v>5.66</v>
      </c>
      <c r="I1145" s="32">
        <f>VLOOKUP(A1145,'Synthèse des ventes 2022'!$A$1:$C$535,3,FALSE)</f>
        <v>58</v>
      </c>
      <c r="J1145" s="3">
        <v>11.33</v>
      </c>
      <c r="K1145" s="7">
        <f>H1145*M1145</f>
        <v>11.32</v>
      </c>
      <c r="L1145" s="3">
        <v>2.0017668</v>
      </c>
      <c r="M1145" s="7">
        <v>2</v>
      </c>
      <c r="N1145" s="3"/>
      <c r="O1145" s="3">
        <v>13.6</v>
      </c>
      <c r="P1145" s="7">
        <f t="shared" si="62"/>
        <v>13.584</v>
      </c>
    </row>
    <row r="1146" spans="1:16" x14ac:dyDescent="0.25">
      <c r="A1146" s="3" t="s">
        <v>1010</v>
      </c>
      <c r="B1146" s="3" t="s">
        <v>20</v>
      </c>
      <c r="C1146" s="3" t="s">
        <v>1011</v>
      </c>
      <c r="D1146" s="3" t="s">
        <v>49</v>
      </c>
      <c r="E1146" s="3"/>
      <c r="F1146" s="3">
        <v>1.49</v>
      </c>
      <c r="G1146" s="10"/>
      <c r="H1146" s="7">
        <v>1.67</v>
      </c>
      <c r="I1146" s="32">
        <f>VLOOKUP(A1146,'Synthèse des ventes 2022'!$A$1:$C$535,3,FALSE)</f>
        <v>319</v>
      </c>
      <c r="J1146" s="3">
        <v>2.2400000000000002</v>
      </c>
      <c r="K1146" s="7">
        <f t="shared" ref="K1146:K1155" si="67">H1146*M1146</f>
        <v>2.5049999999999999</v>
      </c>
      <c r="L1146" s="3">
        <v>1.5033557</v>
      </c>
      <c r="M1146" s="7">
        <v>1.5</v>
      </c>
      <c r="N1146" s="3"/>
      <c r="O1146" s="3">
        <v>2.69</v>
      </c>
      <c r="P1146" s="7">
        <f t="shared" si="62"/>
        <v>3.0059999999999998</v>
      </c>
    </row>
    <row r="1147" spans="1:16" x14ac:dyDescent="0.25">
      <c r="A1147" s="3" t="s">
        <v>1012</v>
      </c>
      <c r="B1147" s="3" t="s">
        <v>20</v>
      </c>
      <c r="C1147" s="3" t="s">
        <v>1013</v>
      </c>
      <c r="D1147" s="3" t="s">
        <v>49</v>
      </c>
      <c r="E1147" s="3"/>
      <c r="F1147" s="3">
        <v>2.2799999999999998</v>
      </c>
      <c r="G1147" s="10"/>
      <c r="H1147" s="7">
        <v>2.5579999999999998</v>
      </c>
      <c r="I1147" s="32">
        <f>VLOOKUP(A1147,'Synthèse des ventes 2022'!$A$1:$C$535,3,FALSE)</f>
        <v>205</v>
      </c>
      <c r="J1147" s="3">
        <v>3.43</v>
      </c>
      <c r="K1147" s="7">
        <f t="shared" si="67"/>
        <v>3.8369999999999997</v>
      </c>
      <c r="L1147" s="3">
        <v>1.504386</v>
      </c>
      <c r="M1147" s="7">
        <v>1.5</v>
      </c>
      <c r="N1147" s="3"/>
      <c r="O1147" s="3">
        <v>4.12</v>
      </c>
      <c r="P1147" s="7">
        <f t="shared" si="62"/>
        <v>4.6043999999999992</v>
      </c>
    </row>
    <row r="1148" spans="1:16" x14ac:dyDescent="0.25">
      <c r="A1148" s="3" t="s">
        <v>1014</v>
      </c>
      <c r="B1148" s="3" t="s">
        <v>20</v>
      </c>
      <c r="C1148" s="3" t="s">
        <v>1015</v>
      </c>
      <c r="D1148" s="3" t="s">
        <v>49</v>
      </c>
      <c r="E1148" s="3"/>
      <c r="F1148" s="3">
        <v>1.93</v>
      </c>
      <c r="G1148" s="10"/>
      <c r="H1148" s="7">
        <v>2.2210000000000001</v>
      </c>
      <c r="I1148" s="32">
        <f>VLOOKUP(A1148,'Synthèse des ventes 2022'!$A$1:$C$535,3,FALSE)</f>
        <v>167</v>
      </c>
      <c r="J1148" s="3">
        <v>2.9</v>
      </c>
      <c r="K1148" s="7">
        <f t="shared" si="67"/>
        <v>3.3315000000000001</v>
      </c>
      <c r="L1148" s="3">
        <v>1.5025907000000001</v>
      </c>
      <c r="M1148" s="7">
        <v>1.5</v>
      </c>
      <c r="N1148" s="3"/>
      <c r="O1148" s="3">
        <v>3.48</v>
      </c>
      <c r="P1148" s="7">
        <f t="shared" si="62"/>
        <v>3.9977999999999998</v>
      </c>
    </row>
    <row r="1149" spans="1:16" x14ac:dyDescent="0.25">
      <c r="A1149" s="3" t="s">
        <v>1016</v>
      </c>
      <c r="B1149" s="3" t="s">
        <v>20</v>
      </c>
      <c r="C1149" s="3" t="s">
        <v>1017</v>
      </c>
      <c r="D1149" s="3" t="s">
        <v>49</v>
      </c>
      <c r="E1149" s="3"/>
      <c r="F1149" s="3">
        <v>1.1399999999999999</v>
      </c>
      <c r="G1149" s="10"/>
      <c r="H1149" s="7">
        <v>1.278</v>
      </c>
      <c r="I1149" s="32">
        <f>VLOOKUP(A1149,'Synthèse des ventes 2022'!$A$1:$C$535,3,FALSE)</f>
        <v>880</v>
      </c>
      <c r="J1149" s="3">
        <v>1.71</v>
      </c>
      <c r="K1149" s="7">
        <f t="shared" si="67"/>
        <v>1.917</v>
      </c>
      <c r="L1149" s="3">
        <v>1.5</v>
      </c>
      <c r="M1149" s="7">
        <v>1.5</v>
      </c>
      <c r="N1149" s="3"/>
      <c r="O1149" s="3">
        <v>2.052</v>
      </c>
      <c r="P1149" s="7">
        <f t="shared" si="62"/>
        <v>2.3003999999999998</v>
      </c>
    </row>
    <row r="1150" spans="1:16" x14ac:dyDescent="0.25">
      <c r="A1150" s="3" t="s">
        <v>1018</v>
      </c>
      <c r="B1150" s="3" t="s">
        <v>20</v>
      </c>
      <c r="C1150" s="3" t="s">
        <v>1019</v>
      </c>
      <c r="D1150" s="3" t="s">
        <v>49</v>
      </c>
      <c r="E1150" s="3"/>
      <c r="F1150" s="3">
        <v>1.56</v>
      </c>
      <c r="G1150" s="10"/>
      <c r="H1150" s="7">
        <v>1.752</v>
      </c>
      <c r="I1150" s="32">
        <f>VLOOKUP(A1150,'Synthèse des ventes 2022'!$A$1:$C$535,3,FALSE)</f>
        <v>296</v>
      </c>
      <c r="J1150" s="3">
        <v>2.35</v>
      </c>
      <c r="K1150" s="7">
        <f t="shared" si="67"/>
        <v>2.6280000000000001</v>
      </c>
      <c r="L1150" s="3">
        <v>1.5064103</v>
      </c>
      <c r="M1150" s="7">
        <v>1.5</v>
      </c>
      <c r="N1150" s="3"/>
      <c r="O1150" s="3">
        <v>2.82</v>
      </c>
      <c r="P1150" s="7">
        <f t="shared" si="62"/>
        <v>3.1536</v>
      </c>
    </row>
    <row r="1151" spans="1:16" x14ac:dyDescent="0.25">
      <c r="A1151" s="3" t="s">
        <v>1020</v>
      </c>
      <c r="B1151" s="3" t="s">
        <v>20</v>
      </c>
      <c r="C1151" s="3" t="s">
        <v>1021</v>
      </c>
      <c r="D1151" s="3" t="s">
        <v>49</v>
      </c>
      <c r="E1151" s="3"/>
      <c r="F1151" s="3">
        <v>1.41</v>
      </c>
      <c r="G1151" s="10"/>
      <c r="H1151" s="7">
        <v>1.5820000000000001</v>
      </c>
      <c r="I1151" s="32">
        <f>VLOOKUP(A1151,'Synthèse des ventes 2022'!$A$1:$C$535,3,FALSE)</f>
        <v>25</v>
      </c>
      <c r="J1151" s="3">
        <v>2.12</v>
      </c>
      <c r="K1151" s="7">
        <f t="shared" si="67"/>
        <v>2.3730000000000002</v>
      </c>
      <c r="L1151" s="3">
        <v>1.5035461000000001</v>
      </c>
      <c r="M1151" s="7">
        <v>1.5</v>
      </c>
      <c r="N1151" s="3"/>
      <c r="O1151" s="3">
        <v>2.54</v>
      </c>
      <c r="P1151" s="7">
        <f t="shared" si="62"/>
        <v>2.8476000000000004</v>
      </c>
    </row>
    <row r="1152" spans="1:16" x14ac:dyDescent="0.25">
      <c r="A1152" s="3" t="s">
        <v>1022</v>
      </c>
      <c r="B1152" s="3" t="s">
        <v>20</v>
      </c>
      <c r="C1152" s="3" t="s">
        <v>1023</v>
      </c>
      <c r="D1152" s="3" t="s">
        <v>49</v>
      </c>
      <c r="E1152" s="3"/>
      <c r="F1152" s="3">
        <v>2.02</v>
      </c>
      <c r="G1152" s="10"/>
      <c r="H1152" s="7">
        <v>2.258</v>
      </c>
      <c r="I1152" s="32">
        <f>VLOOKUP(A1152,'Synthèse des ventes 2022'!$A$1:$C$535,3,FALSE)</f>
        <v>75</v>
      </c>
      <c r="J1152" s="3">
        <v>3.03</v>
      </c>
      <c r="K1152" s="7">
        <f t="shared" si="67"/>
        <v>3.387</v>
      </c>
      <c r="L1152" s="3">
        <v>1.5</v>
      </c>
      <c r="M1152" s="7">
        <v>1.5</v>
      </c>
      <c r="N1152" s="3"/>
      <c r="O1152" s="3">
        <v>3.64</v>
      </c>
      <c r="P1152" s="7">
        <f t="shared" si="62"/>
        <v>4.0644</v>
      </c>
    </row>
    <row r="1153" spans="1:16" x14ac:dyDescent="0.25">
      <c r="A1153" s="3" t="s">
        <v>1024</v>
      </c>
      <c r="B1153" s="3" t="s">
        <v>20</v>
      </c>
      <c r="C1153" s="3" t="s">
        <v>1025</v>
      </c>
      <c r="D1153" s="3" t="s">
        <v>49</v>
      </c>
      <c r="E1153" s="3"/>
      <c r="F1153" s="3">
        <v>2.4</v>
      </c>
      <c r="G1153" s="10"/>
      <c r="H1153" s="7">
        <v>2.6920000000000002</v>
      </c>
      <c r="I1153" s="32">
        <f>VLOOKUP(A1153,'Synthèse des ventes 2022'!$A$1:$C$535,3,FALSE)</f>
        <v>147</v>
      </c>
      <c r="J1153" s="3">
        <v>3.61</v>
      </c>
      <c r="K1153" s="7">
        <f t="shared" si="67"/>
        <v>4.0380000000000003</v>
      </c>
      <c r="L1153" s="3">
        <v>1.5041667000000001</v>
      </c>
      <c r="M1153" s="7">
        <v>1.5</v>
      </c>
      <c r="N1153" s="3"/>
      <c r="O1153" s="3">
        <v>4.33</v>
      </c>
      <c r="P1153" s="7">
        <f t="shared" si="62"/>
        <v>4.8456000000000001</v>
      </c>
    </row>
    <row r="1154" spans="1:16" x14ac:dyDescent="0.25">
      <c r="A1154" s="3" t="s">
        <v>1048</v>
      </c>
      <c r="B1154" s="3" t="s">
        <v>32</v>
      </c>
      <c r="C1154" s="3" t="s">
        <v>1049</v>
      </c>
      <c r="D1154" s="3" t="s">
        <v>49</v>
      </c>
      <c r="E1154" s="3"/>
      <c r="F1154" s="3">
        <v>2.61</v>
      </c>
      <c r="G1154" s="10"/>
      <c r="H1154" s="7">
        <v>2.79</v>
      </c>
      <c r="I1154" s="32" t="e">
        <f>VLOOKUP(A1154,'Synthèse des ventes 2022'!$A$1:$C$535,3,FALSE)</f>
        <v>#N/A</v>
      </c>
      <c r="J1154" s="3">
        <v>3.92</v>
      </c>
      <c r="K1154" s="7">
        <f t="shared" si="67"/>
        <v>4.1850000000000005</v>
      </c>
      <c r="L1154" s="3">
        <v>1.5019157000000001</v>
      </c>
      <c r="M1154" s="7">
        <v>1.5</v>
      </c>
      <c r="N1154" s="3"/>
      <c r="O1154" s="3">
        <v>4.7</v>
      </c>
      <c r="P1154" s="7">
        <f t="shared" ref="P1154:P1217" si="68">IF(K1154="","",K1154*1.2)</f>
        <v>5.0220000000000002</v>
      </c>
    </row>
    <row r="1155" spans="1:16" x14ac:dyDescent="0.25">
      <c r="A1155" s="3" t="s">
        <v>1050</v>
      </c>
      <c r="B1155" s="3" t="s">
        <v>32</v>
      </c>
      <c r="C1155" s="3" t="s">
        <v>1051</v>
      </c>
      <c r="D1155" s="3" t="s">
        <v>49</v>
      </c>
      <c r="E1155" s="3"/>
      <c r="F1155" s="3">
        <v>4.09</v>
      </c>
      <c r="G1155" s="10"/>
      <c r="H1155" s="7">
        <v>4.38</v>
      </c>
      <c r="I1155" s="32" t="e">
        <f>VLOOKUP(A1155,'Synthèse des ventes 2022'!$A$1:$C$535,3,FALSE)</f>
        <v>#N/A</v>
      </c>
      <c r="J1155" s="3">
        <v>6.13</v>
      </c>
      <c r="K1155" s="7">
        <f t="shared" si="67"/>
        <v>6.57</v>
      </c>
      <c r="L1155" s="3">
        <v>1.4987775000000001</v>
      </c>
      <c r="M1155" s="7">
        <v>1.5</v>
      </c>
      <c r="N1155" s="3"/>
      <c r="O1155" s="3">
        <v>7.36</v>
      </c>
      <c r="P1155" s="7">
        <f t="shared" si="68"/>
        <v>7.8840000000000003</v>
      </c>
    </row>
    <row r="1156" spans="1:16" x14ac:dyDescent="0.25">
      <c r="A1156" s="3" t="s">
        <v>1056</v>
      </c>
      <c r="B1156" s="3" t="s">
        <v>43</v>
      </c>
      <c r="C1156" s="3" t="s">
        <v>1057</v>
      </c>
      <c r="D1156" s="3" t="s">
        <v>49</v>
      </c>
      <c r="E1156" s="3"/>
      <c r="F1156" s="3">
        <v>0</v>
      </c>
      <c r="G1156" s="10"/>
      <c r="H1156" s="7"/>
      <c r="I1156" s="32" t="e">
        <f>VLOOKUP(A1156,'Synthèse des ventes 2022'!$A$1:$C$535,3,FALSE)</f>
        <v>#N/A</v>
      </c>
      <c r="J1156" s="3">
        <v>12.31</v>
      </c>
      <c r="K1156" s="7" t="str">
        <f>IF(H1156="","",H1156*L1156)</f>
        <v/>
      </c>
      <c r="L1156" s="3">
        <v>0</v>
      </c>
      <c r="M1156" s="7"/>
      <c r="N1156" s="3"/>
      <c r="O1156" s="3">
        <v>14.77</v>
      </c>
      <c r="P1156" s="7" t="str">
        <f t="shared" si="68"/>
        <v/>
      </c>
    </row>
    <row r="1157" spans="1:16" x14ac:dyDescent="0.25">
      <c r="A1157" s="3" t="s">
        <v>1068</v>
      </c>
      <c r="B1157" s="3" t="s">
        <v>32</v>
      </c>
      <c r="C1157" s="3" t="s">
        <v>1069</v>
      </c>
      <c r="D1157" s="3" t="s">
        <v>49</v>
      </c>
      <c r="E1157" s="3"/>
      <c r="F1157" s="3">
        <v>5.77</v>
      </c>
      <c r="G1157" s="10"/>
      <c r="H1157" s="7">
        <v>6.1609999999999996</v>
      </c>
      <c r="I1157" s="32" t="e">
        <f>VLOOKUP(A1157,'Synthèse des ventes 2022'!$A$1:$C$535,3,FALSE)</f>
        <v>#N/A</v>
      </c>
      <c r="J1157" s="3">
        <v>10.09</v>
      </c>
      <c r="K1157" s="7">
        <f>IF(H1157="","",H1157*L1157)</f>
        <v>10.7737419322</v>
      </c>
      <c r="L1157" s="3">
        <v>1.7487002</v>
      </c>
      <c r="M1157" s="7">
        <v>1.75</v>
      </c>
      <c r="N1157" s="3"/>
      <c r="O1157" s="3">
        <v>12.11</v>
      </c>
      <c r="P1157" s="7">
        <f t="shared" si="68"/>
        <v>12.92849031864</v>
      </c>
    </row>
    <row r="1158" spans="1:16" x14ac:dyDescent="0.25">
      <c r="A1158" s="3" t="s">
        <v>1100</v>
      </c>
      <c r="B1158" s="3" t="s">
        <v>43</v>
      </c>
      <c r="C1158" s="3" t="s">
        <v>1101</v>
      </c>
      <c r="D1158" s="3" t="s">
        <v>49</v>
      </c>
      <c r="E1158" s="3"/>
      <c r="F1158" s="3">
        <v>1.28</v>
      </c>
      <c r="G1158" s="10"/>
      <c r="H1158" s="7"/>
      <c r="I1158" s="32" t="e">
        <f>VLOOKUP(A1158,'Synthèse des ventes 2022'!$A$1:$C$535,3,FALSE)</f>
        <v>#N/A</v>
      </c>
      <c r="J1158" s="3">
        <v>2.2999999999999998</v>
      </c>
      <c r="K1158" s="7" t="str">
        <f>IF(H1158="","",H1158*L1158)</f>
        <v/>
      </c>
      <c r="L1158" s="3">
        <v>1.796875</v>
      </c>
      <c r="M1158" s="7"/>
      <c r="N1158" s="3">
        <v>1</v>
      </c>
      <c r="O1158" s="3">
        <v>2.76</v>
      </c>
      <c r="P1158" s="7" t="str">
        <f t="shared" si="68"/>
        <v/>
      </c>
    </row>
    <row r="1159" spans="1:16" x14ac:dyDescent="0.25">
      <c r="A1159" s="3" t="s">
        <v>1140</v>
      </c>
      <c r="B1159" s="3" t="s">
        <v>32</v>
      </c>
      <c r="C1159" s="3" t="s">
        <v>1141</v>
      </c>
      <c r="D1159" s="3" t="s">
        <v>49</v>
      </c>
      <c r="E1159" s="3"/>
      <c r="F1159" s="3">
        <v>28.38</v>
      </c>
      <c r="G1159" s="10"/>
      <c r="H1159" s="7">
        <v>29.513000000000002</v>
      </c>
      <c r="I1159" s="32" t="e">
        <f>VLOOKUP(A1159,'Synthèse des ventes 2022'!$A$1:$C$535,3,FALSE)</f>
        <v>#N/A</v>
      </c>
      <c r="J1159" s="3">
        <v>42.57</v>
      </c>
      <c r="K1159" s="7">
        <f>H1159*M1159</f>
        <v>44.269500000000001</v>
      </c>
      <c r="L1159" s="3">
        <v>1.5</v>
      </c>
      <c r="M1159" s="7">
        <v>1.5</v>
      </c>
      <c r="N1159" s="3"/>
      <c r="O1159" s="3">
        <v>51.08</v>
      </c>
      <c r="P1159" s="7">
        <f t="shared" si="68"/>
        <v>53.123399999999997</v>
      </c>
    </row>
    <row r="1160" spans="1:16" x14ac:dyDescent="0.25">
      <c r="A1160" s="3" t="s">
        <v>1142</v>
      </c>
      <c r="B1160" s="3" t="s">
        <v>32</v>
      </c>
      <c r="C1160" s="3" t="s">
        <v>1143</v>
      </c>
      <c r="D1160" s="3" t="s">
        <v>49</v>
      </c>
      <c r="E1160" s="3"/>
      <c r="F1160" s="3">
        <v>7.39</v>
      </c>
      <c r="G1160" s="10"/>
      <c r="H1160" s="7">
        <v>7.6849999999999996</v>
      </c>
      <c r="I1160" s="32" t="e">
        <f>VLOOKUP(A1160,'Synthèse des ventes 2022'!$A$1:$C$535,3,FALSE)</f>
        <v>#N/A</v>
      </c>
      <c r="J1160" s="3">
        <v>11.09</v>
      </c>
      <c r="K1160" s="7">
        <f>H1160*M1160</f>
        <v>11.5275</v>
      </c>
      <c r="L1160" s="3">
        <v>1.5006766</v>
      </c>
      <c r="M1160" s="7">
        <v>1.5</v>
      </c>
      <c r="N1160" s="3"/>
      <c r="O1160" s="3">
        <v>13.31</v>
      </c>
      <c r="P1160" s="7">
        <f t="shared" si="68"/>
        <v>13.833</v>
      </c>
    </row>
    <row r="1161" spans="1:16" x14ac:dyDescent="0.25">
      <c r="A1161" s="3" t="s">
        <v>1144</v>
      </c>
      <c r="B1161" s="3" t="s">
        <v>32</v>
      </c>
      <c r="C1161" s="3" t="s">
        <v>1145</v>
      </c>
      <c r="D1161" s="3" t="s">
        <v>49</v>
      </c>
      <c r="E1161" s="3"/>
      <c r="F1161" s="7">
        <v>11.48</v>
      </c>
      <c r="G1161" s="10"/>
      <c r="H1161" s="7">
        <v>11.48</v>
      </c>
      <c r="I1161" s="32" t="e">
        <f>VLOOKUP(A1161,'Synthèse des ventes 2022'!$A$1:$C$535,3,FALSE)</f>
        <v>#N/A</v>
      </c>
      <c r="J1161" s="3">
        <v>16.559999999999999</v>
      </c>
      <c r="K1161" s="7">
        <f>H1161*M1161</f>
        <v>17.22</v>
      </c>
      <c r="L1161" s="3">
        <v>1.5</v>
      </c>
      <c r="M1161" s="7">
        <v>1.5</v>
      </c>
      <c r="N1161" s="3"/>
      <c r="O1161" s="3">
        <v>19.87</v>
      </c>
      <c r="P1161" s="7">
        <f t="shared" si="68"/>
        <v>20.663999999999998</v>
      </c>
    </row>
    <row r="1162" spans="1:16" x14ac:dyDescent="0.25">
      <c r="A1162" s="3" t="s">
        <v>1146</v>
      </c>
      <c r="B1162" s="3" t="s">
        <v>32</v>
      </c>
      <c r="C1162" s="3" t="s">
        <v>1147</v>
      </c>
      <c r="D1162" s="3" t="s">
        <v>49</v>
      </c>
      <c r="E1162" s="3"/>
      <c r="F1162" s="3">
        <v>4</v>
      </c>
      <c r="G1162" s="10"/>
      <c r="H1162" s="7">
        <v>4.37</v>
      </c>
      <c r="I1162" s="32" t="e">
        <f>VLOOKUP(A1162,'Synthèse des ventes 2022'!$A$1:$C$535,3,FALSE)</f>
        <v>#N/A</v>
      </c>
      <c r="J1162" s="3">
        <v>6</v>
      </c>
      <c r="K1162" s="7">
        <f>H1162*M1162</f>
        <v>6.5549999999999997</v>
      </c>
      <c r="L1162" s="3">
        <v>1.5</v>
      </c>
      <c r="M1162" s="7">
        <v>1.5</v>
      </c>
      <c r="N1162" s="3"/>
      <c r="O1162" s="3">
        <v>7.2</v>
      </c>
      <c r="P1162" s="7">
        <f t="shared" si="68"/>
        <v>7.8659999999999997</v>
      </c>
    </row>
    <row r="1163" spans="1:16" x14ac:dyDescent="0.25">
      <c r="A1163" s="3" t="s">
        <v>1148</v>
      </c>
      <c r="B1163" s="3" t="s">
        <v>32</v>
      </c>
      <c r="C1163" s="3" t="s">
        <v>1149</v>
      </c>
      <c r="D1163" s="3" t="s">
        <v>49</v>
      </c>
      <c r="E1163" s="3"/>
      <c r="F1163" s="3">
        <v>13.08</v>
      </c>
      <c r="G1163" s="10"/>
      <c r="H1163" s="7">
        <v>13.605</v>
      </c>
      <c r="I1163" s="32" t="e">
        <f>VLOOKUP(A1163,'Synthèse des ventes 2022'!$A$1:$C$535,3,FALSE)</f>
        <v>#N/A</v>
      </c>
      <c r="J1163" s="3">
        <v>19.62</v>
      </c>
      <c r="K1163" s="7">
        <f>H1163*M1163</f>
        <v>20.407499999999999</v>
      </c>
      <c r="L1163" s="3">
        <v>1.5</v>
      </c>
      <c r="M1163" s="7">
        <v>1.5</v>
      </c>
      <c r="N1163" s="3"/>
      <c r="O1163" s="3">
        <v>23.54</v>
      </c>
      <c r="P1163" s="7">
        <f t="shared" si="68"/>
        <v>24.488999999999997</v>
      </c>
    </row>
    <row r="1164" spans="1:16" x14ac:dyDescent="0.25">
      <c r="A1164" s="3" t="s">
        <v>1520</v>
      </c>
      <c r="B1164" s="3" t="s">
        <v>32</v>
      </c>
      <c r="C1164" s="3" t="s">
        <v>1521</v>
      </c>
      <c r="D1164" s="3" t="s">
        <v>49</v>
      </c>
      <c r="E1164" s="3"/>
      <c r="F1164" s="3">
        <v>9.86</v>
      </c>
      <c r="G1164" s="10"/>
      <c r="H1164" s="7"/>
      <c r="I1164" s="32" t="e">
        <f>VLOOKUP(A1164,'Synthèse des ventes 2022'!$A$1:$C$535,3,FALSE)</f>
        <v>#N/A</v>
      </c>
      <c r="J1164" s="3">
        <v>0</v>
      </c>
      <c r="K1164" s="7" t="str">
        <f>IF(H1164="","",H1164*L1164)</f>
        <v/>
      </c>
      <c r="L1164" s="3">
        <v>0</v>
      </c>
      <c r="M1164" s="7"/>
      <c r="N1164" s="3"/>
      <c r="O1164" s="3">
        <v>0</v>
      </c>
      <c r="P1164" s="7" t="str">
        <f t="shared" si="68"/>
        <v/>
      </c>
    </row>
    <row r="1165" spans="1:16" x14ac:dyDescent="0.25">
      <c r="A1165" s="3" t="s">
        <v>1530</v>
      </c>
      <c r="B1165" s="3" t="s">
        <v>32</v>
      </c>
      <c r="C1165" s="3" t="s">
        <v>1531</v>
      </c>
      <c r="D1165" s="3" t="s">
        <v>49</v>
      </c>
      <c r="E1165" s="3"/>
      <c r="F1165" s="3">
        <v>10.199999999999999</v>
      </c>
      <c r="G1165" s="10"/>
      <c r="H1165" s="7">
        <v>13.63</v>
      </c>
      <c r="I1165" s="32" t="e">
        <f>VLOOKUP(A1165,'Synthèse des ventes 2022'!$A$1:$C$535,3,FALSE)</f>
        <v>#N/A</v>
      </c>
      <c r="J1165" s="3">
        <v>15.3</v>
      </c>
      <c r="K1165" s="7">
        <f>H1165*M1165</f>
        <v>20.445</v>
      </c>
      <c r="L1165" s="3">
        <v>1.5</v>
      </c>
      <c r="M1165" s="7">
        <v>1.5</v>
      </c>
      <c r="N1165" s="3"/>
      <c r="O1165" s="3">
        <v>18.36</v>
      </c>
      <c r="P1165" s="7">
        <f t="shared" si="68"/>
        <v>24.533999999999999</v>
      </c>
    </row>
    <row r="1166" spans="1:16" x14ac:dyDescent="0.25">
      <c r="A1166" s="3" t="s">
        <v>1598</v>
      </c>
      <c r="B1166" s="3" t="s">
        <v>1600</v>
      </c>
      <c r="C1166" s="3" t="s">
        <v>1599</v>
      </c>
      <c r="D1166" s="3" t="s">
        <v>49</v>
      </c>
      <c r="E1166" s="3" t="s">
        <v>36</v>
      </c>
      <c r="F1166" s="3">
        <v>0.31</v>
      </c>
      <c r="G1166" s="10"/>
      <c r="H1166" s="7"/>
      <c r="I1166" s="32" t="e">
        <f>VLOOKUP(A1166,'Synthèse des ventes 2022'!$A$1:$C$535,3,FALSE)</f>
        <v>#N/A</v>
      </c>
      <c r="J1166" s="3">
        <v>0.48</v>
      </c>
      <c r="K1166" s="7" t="str">
        <f>IF(H1166="","",H1166*L1166)</f>
        <v/>
      </c>
      <c r="L1166" s="3">
        <v>1.5483871</v>
      </c>
      <c r="M1166" s="7"/>
      <c r="N1166" s="3"/>
      <c r="O1166" s="3">
        <v>0.57999999999999996</v>
      </c>
      <c r="P1166" s="7" t="str">
        <f t="shared" si="68"/>
        <v/>
      </c>
    </row>
    <row r="1167" spans="1:16" x14ac:dyDescent="0.25">
      <c r="A1167" s="3" t="s">
        <v>1601</v>
      </c>
      <c r="B1167" s="3" t="s">
        <v>32</v>
      </c>
      <c r="C1167" s="3" t="s">
        <v>1602</v>
      </c>
      <c r="D1167" s="3" t="s">
        <v>49</v>
      </c>
      <c r="E1167" s="3"/>
      <c r="F1167" s="3">
        <v>6.07</v>
      </c>
      <c r="G1167" s="10"/>
      <c r="H1167" s="7"/>
      <c r="I1167" s="32" t="e">
        <f>VLOOKUP(A1167,'Synthèse des ventes 2022'!$A$1:$C$535,3,FALSE)</f>
        <v>#N/A</v>
      </c>
      <c r="J1167" s="3">
        <v>0</v>
      </c>
      <c r="K1167" s="7" t="str">
        <f>IF(H1167="","",H1167*L1167)</f>
        <v/>
      </c>
      <c r="L1167" s="3">
        <v>0</v>
      </c>
      <c r="M1167" s="7"/>
      <c r="N1167" s="3"/>
      <c r="O1167" s="3">
        <v>0</v>
      </c>
      <c r="P1167" s="7" t="str">
        <f t="shared" si="68"/>
        <v/>
      </c>
    </row>
    <row r="1168" spans="1:16" x14ac:dyDescent="0.25">
      <c r="A1168" s="3" t="s">
        <v>1618</v>
      </c>
      <c r="B1168" s="3" t="s">
        <v>32</v>
      </c>
      <c r="C1168" s="3" t="s">
        <v>1619</v>
      </c>
      <c r="D1168" s="3" t="s">
        <v>49</v>
      </c>
      <c r="E1168" s="3" t="s">
        <v>36</v>
      </c>
      <c r="F1168" s="3">
        <v>2.13</v>
      </c>
      <c r="G1168" s="10"/>
      <c r="H1168" s="7">
        <v>2.13</v>
      </c>
      <c r="I1168" s="32" t="e">
        <f>VLOOKUP(A1168,'Synthèse des ventes 2022'!$A$1:$C$535,3,FALSE)</f>
        <v>#N/A</v>
      </c>
      <c r="J1168" s="3">
        <v>2.83</v>
      </c>
      <c r="K1168" s="7">
        <f>H1168*M1168</f>
        <v>2.8329</v>
      </c>
      <c r="L1168" s="3">
        <v>1.3286385000000001</v>
      </c>
      <c r="M1168" s="7">
        <v>1.33</v>
      </c>
      <c r="N1168" s="3"/>
      <c r="O1168" s="3">
        <v>3.4</v>
      </c>
      <c r="P1168" s="7">
        <f t="shared" si="68"/>
        <v>3.3994800000000001</v>
      </c>
    </row>
    <row r="1169" spans="1:16" x14ac:dyDescent="0.25">
      <c r="A1169" s="3" t="s">
        <v>1631</v>
      </c>
      <c r="B1169" s="3" t="s">
        <v>43</v>
      </c>
      <c r="C1169" s="3" t="s">
        <v>1632</v>
      </c>
      <c r="D1169" s="3" t="s">
        <v>49</v>
      </c>
      <c r="E1169" s="3" t="s">
        <v>562</v>
      </c>
      <c r="F1169" s="3">
        <v>5.87</v>
      </c>
      <c r="G1169" s="10"/>
      <c r="H1169" s="7">
        <v>5.87</v>
      </c>
      <c r="I1169" s="32">
        <f>VLOOKUP(A1169,'Synthèse des ventes 2022'!$A$1:$C$535,3,FALSE)</f>
        <v>7</v>
      </c>
      <c r="J1169" s="3">
        <v>219.94</v>
      </c>
      <c r="K1169" s="7">
        <f>IF(H1169="","",H1169*L1169)*25</f>
        <v>219.94000695000003</v>
      </c>
      <c r="L1169" s="3">
        <v>1.4987394000000001</v>
      </c>
      <c r="M1169" s="7">
        <v>1.5</v>
      </c>
      <c r="N1169" s="3"/>
      <c r="O1169" s="3">
        <v>263.928</v>
      </c>
      <c r="P1169" s="7">
        <f t="shared" si="68"/>
        <v>263.92800834000002</v>
      </c>
    </row>
    <row r="1170" spans="1:16" x14ac:dyDescent="0.25">
      <c r="A1170" s="3" t="s">
        <v>1633</v>
      </c>
      <c r="B1170" s="3" t="s">
        <v>43</v>
      </c>
      <c r="C1170" s="3" t="s">
        <v>1634</v>
      </c>
      <c r="D1170" s="3" t="s">
        <v>49</v>
      </c>
      <c r="E1170" s="3" t="s">
        <v>562</v>
      </c>
      <c r="F1170" s="3">
        <v>5.87</v>
      </c>
      <c r="G1170" s="10"/>
      <c r="H1170" s="7">
        <v>5.87</v>
      </c>
      <c r="I1170" s="32" t="e">
        <f>VLOOKUP(A1170,'Synthèse des ventes 2022'!$A$1:$C$535,3,FALSE)</f>
        <v>#N/A</v>
      </c>
      <c r="J1170" s="3">
        <v>439.88</v>
      </c>
      <c r="K1170" s="7">
        <f>IF(H1170="","",H1170*L1170)*50</f>
        <v>439.88001390000005</v>
      </c>
      <c r="L1170" s="3">
        <v>1.4987394000000001</v>
      </c>
      <c r="M1170" s="7">
        <v>1.5</v>
      </c>
      <c r="N1170" s="3"/>
      <c r="O1170" s="3">
        <v>527.85599999999999</v>
      </c>
      <c r="P1170" s="7">
        <f t="shared" si="68"/>
        <v>527.85601668000004</v>
      </c>
    </row>
    <row r="1171" spans="1:16" x14ac:dyDescent="0.25">
      <c r="A1171" s="3" t="s">
        <v>1635</v>
      </c>
      <c r="B1171" s="3" t="s">
        <v>32</v>
      </c>
      <c r="C1171" s="3" t="s">
        <v>1636</v>
      </c>
      <c r="D1171" s="3" t="s">
        <v>49</v>
      </c>
      <c r="E1171" s="3"/>
      <c r="F1171" s="3">
        <v>0.36</v>
      </c>
      <c r="G1171" s="10"/>
      <c r="H1171" s="7">
        <v>0.378</v>
      </c>
      <c r="I1171" s="32" t="e">
        <f>VLOOKUP(A1171,'Synthèse des ventes 2022'!$A$1:$C$535,3,FALSE)</f>
        <v>#N/A</v>
      </c>
      <c r="J1171" s="3">
        <v>0.54</v>
      </c>
      <c r="K1171" s="7">
        <f>H1171*M1171</f>
        <v>0.56699999999999995</v>
      </c>
      <c r="L1171" s="3">
        <v>1.5</v>
      </c>
      <c r="M1171" s="7">
        <v>1.5</v>
      </c>
      <c r="N1171" s="3"/>
      <c r="O1171" s="3">
        <v>0.64800000000000002</v>
      </c>
      <c r="P1171" s="7">
        <f t="shared" si="68"/>
        <v>0.68039999999999989</v>
      </c>
    </row>
    <row r="1172" spans="1:16" x14ac:dyDescent="0.25">
      <c r="A1172" s="3" t="s">
        <v>1694</v>
      </c>
      <c r="B1172" s="3" t="s">
        <v>32</v>
      </c>
      <c r="C1172" s="3" t="s">
        <v>1695</v>
      </c>
      <c r="D1172" s="3" t="s">
        <v>49</v>
      </c>
      <c r="E1172" s="3"/>
      <c r="F1172" s="3">
        <v>2.96</v>
      </c>
      <c r="G1172" s="10"/>
      <c r="H1172" s="7">
        <v>3.0760000000000001</v>
      </c>
      <c r="I1172" s="32" t="e">
        <f>VLOOKUP(A1172,'Synthèse des ventes 2022'!$A$1:$C$535,3,FALSE)</f>
        <v>#N/A</v>
      </c>
      <c r="J1172" s="3">
        <v>5.18</v>
      </c>
      <c r="K1172" s="7">
        <f>H1172*M1172</f>
        <v>5.383</v>
      </c>
      <c r="L1172" s="3">
        <v>1.75</v>
      </c>
      <c r="M1172" s="7">
        <v>1.75</v>
      </c>
      <c r="N1172" s="3"/>
      <c r="O1172" s="3">
        <v>6.2160000000000002</v>
      </c>
      <c r="P1172" s="7">
        <f t="shared" si="68"/>
        <v>6.4596</v>
      </c>
    </row>
    <row r="1173" spans="1:16" x14ac:dyDescent="0.25">
      <c r="A1173" s="3" t="s">
        <v>1717</v>
      </c>
      <c r="B1173" s="3" t="s">
        <v>20</v>
      </c>
      <c r="C1173" s="3" t="s">
        <v>1718</v>
      </c>
      <c r="D1173" s="3" t="s">
        <v>49</v>
      </c>
      <c r="E1173" s="3"/>
      <c r="F1173" s="3">
        <v>3.35</v>
      </c>
      <c r="G1173" s="10"/>
      <c r="H1173" s="7">
        <v>4.6420000000000003</v>
      </c>
      <c r="I1173" s="32">
        <f>VLOOKUP(A1173,'Synthèse des ventes 2022'!$A$1:$C$535,3,FALSE)</f>
        <v>29</v>
      </c>
      <c r="J1173" s="3">
        <v>5.0199999999999996</v>
      </c>
      <c r="K1173" s="7">
        <f>H1173*M1173</f>
        <v>6.963000000000001</v>
      </c>
      <c r="L1173" s="3">
        <v>1.4985075000000001</v>
      </c>
      <c r="M1173" s="7">
        <v>1.5</v>
      </c>
      <c r="N1173" s="3"/>
      <c r="O1173" s="3">
        <v>6.024</v>
      </c>
      <c r="P1173" s="7">
        <f t="shared" si="68"/>
        <v>8.3556000000000008</v>
      </c>
    </row>
    <row r="1174" spans="1:16" x14ac:dyDescent="0.25">
      <c r="A1174" s="3" t="s">
        <v>1723</v>
      </c>
      <c r="B1174" s="3" t="s">
        <v>32</v>
      </c>
      <c r="C1174" s="3" t="s">
        <v>1724</v>
      </c>
      <c r="D1174" s="3" t="s">
        <v>49</v>
      </c>
      <c r="E1174" s="3"/>
      <c r="F1174" s="3">
        <v>6.3150000000000004</v>
      </c>
      <c r="G1174" s="10"/>
      <c r="H1174" s="7"/>
      <c r="I1174" s="32" t="e">
        <f>VLOOKUP(A1174,'Synthèse des ventes 2022'!$A$1:$C$535,3,FALSE)</f>
        <v>#N/A</v>
      </c>
      <c r="J1174" s="3">
        <v>0</v>
      </c>
      <c r="K1174" s="7" t="str">
        <f>IF(H1174="","",H1174*L1174)</f>
        <v/>
      </c>
      <c r="L1174" s="3">
        <v>0</v>
      </c>
      <c r="M1174" s="7"/>
      <c r="N1174" s="3"/>
      <c r="O1174" s="3">
        <v>0</v>
      </c>
      <c r="P1174" s="7" t="str">
        <f t="shared" si="68"/>
        <v/>
      </c>
    </row>
    <row r="1175" spans="1:16" x14ac:dyDescent="0.25">
      <c r="A1175" s="3" t="s">
        <v>1734</v>
      </c>
      <c r="B1175" s="3" t="s">
        <v>32</v>
      </c>
      <c r="C1175" s="3" t="s">
        <v>1735</v>
      </c>
      <c r="D1175" s="3" t="s">
        <v>49</v>
      </c>
      <c r="E1175" s="3" t="s">
        <v>562</v>
      </c>
      <c r="F1175" s="3">
        <v>1.1000000000000001</v>
      </c>
      <c r="G1175" s="10"/>
      <c r="H1175" s="7">
        <v>1.1000000000000001</v>
      </c>
      <c r="I1175" s="32" t="e">
        <f>VLOOKUP(A1175,'Synthèse des ventes 2022'!$A$1:$C$535,3,FALSE)</f>
        <v>#N/A</v>
      </c>
      <c r="J1175" s="3">
        <v>1.65</v>
      </c>
      <c r="K1175" s="7">
        <f>H1175*M1175</f>
        <v>1.6500000000000001</v>
      </c>
      <c r="L1175" s="3">
        <v>1.5</v>
      </c>
      <c r="M1175" s="7">
        <v>1.5</v>
      </c>
      <c r="N1175" s="3"/>
      <c r="O1175" s="3">
        <v>1.98</v>
      </c>
      <c r="P1175" s="7">
        <f t="shared" si="68"/>
        <v>1.98</v>
      </c>
    </row>
    <row r="1176" spans="1:16" x14ac:dyDescent="0.25">
      <c r="A1176" s="3" t="s">
        <v>1752</v>
      </c>
      <c r="B1176" s="3" t="s">
        <v>32</v>
      </c>
      <c r="C1176" s="3" t="s">
        <v>1753</v>
      </c>
      <c r="D1176" s="3" t="s">
        <v>49</v>
      </c>
      <c r="E1176" s="3" t="s">
        <v>36</v>
      </c>
      <c r="F1176" s="3">
        <v>1.22</v>
      </c>
      <c r="G1176" s="10"/>
      <c r="H1176" s="7">
        <v>1.34</v>
      </c>
      <c r="I1176" s="32" t="e">
        <f>VLOOKUP(A1176,'Synthèse des ventes 2022'!$A$1:$C$535,3,FALSE)</f>
        <v>#N/A</v>
      </c>
      <c r="J1176" s="3">
        <v>1.623</v>
      </c>
      <c r="K1176" s="7">
        <f>H1176*M1176</f>
        <v>1.7822000000000002</v>
      </c>
      <c r="L1176" s="3">
        <v>1.33</v>
      </c>
      <c r="M1176" s="7">
        <v>1.33</v>
      </c>
      <c r="N1176" s="3"/>
      <c r="O1176" s="3">
        <v>1.948</v>
      </c>
      <c r="P1176" s="7">
        <f t="shared" si="68"/>
        <v>2.1386400000000001</v>
      </c>
    </row>
    <row r="1177" spans="1:16" x14ac:dyDescent="0.25">
      <c r="A1177" s="3" t="s">
        <v>1977</v>
      </c>
      <c r="B1177" s="3" t="s">
        <v>32</v>
      </c>
      <c r="C1177" s="3" t="s">
        <v>1978</v>
      </c>
      <c r="D1177" s="3" t="s">
        <v>49</v>
      </c>
      <c r="E1177" s="3"/>
      <c r="F1177" s="3">
        <v>1.34</v>
      </c>
      <c r="G1177" s="10"/>
      <c r="H1177" s="7"/>
      <c r="I1177" s="32" t="e">
        <f>VLOOKUP(A1177,'Synthèse des ventes 2022'!$A$1:$C$535,3,FALSE)</f>
        <v>#N/A</v>
      </c>
      <c r="J1177" s="3">
        <v>1.782</v>
      </c>
      <c r="K1177" s="7" t="str">
        <f>IF(H1177="","",H1177*L1177)</f>
        <v/>
      </c>
      <c r="L1177" s="3">
        <v>1.33</v>
      </c>
      <c r="M1177" s="7"/>
      <c r="N1177" s="3"/>
      <c r="O1177" s="3">
        <v>2.1379999999999999</v>
      </c>
      <c r="P1177" s="7" t="str">
        <f t="shared" si="68"/>
        <v/>
      </c>
    </row>
    <row r="1178" spans="1:16" x14ac:dyDescent="0.25">
      <c r="A1178" s="3" t="s">
        <v>2066</v>
      </c>
      <c r="B1178" s="3" t="s">
        <v>32</v>
      </c>
      <c r="C1178" s="3" t="s">
        <v>2067</v>
      </c>
      <c r="D1178" s="3" t="s">
        <v>49</v>
      </c>
      <c r="E1178" s="3">
        <v>1</v>
      </c>
      <c r="F1178" s="3">
        <v>0</v>
      </c>
      <c r="G1178" s="10"/>
      <c r="H1178" s="7">
        <v>1.18</v>
      </c>
      <c r="I1178" s="32" t="e">
        <f>VLOOKUP(A1178,'Synthèse des ventes 2022'!$A$1:$C$535,3,FALSE)</f>
        <v>#N/A</v>
      </c>
      <c r="J1178" s="3">
        <v>1.1299999999999999</v>
      </c>
      <c r="K1178" s="7">
        <f>H1178*M1178</f>
        <v>1.77</v>
      </c>
      <c r="L1178" s="3">
        <v>0</v>
      </c>
      <c r="M1178" s="7">
        <v>1.5</v>
      </c>
      <c r="N1178" s="3"/>
      <c r="O1178" s="3">
        <v>1.3560000000000001</v>
      </c>
      <c r="P1178" s="7">
        <f t="shared" si="68"/>
        <v>2.1240000000000001</v>
      </c>
    </row>
    <row r="1179" spans="1:16" x14ac:dyDescent="0.25">
      <c r="A1179" s="3" t="s">
        <v>2164</v>
      </c>
      <c r="B1179" s="3" t="s">
        <v>20</v>
      </c>
      <c r="C1179" s="3" t="s">
        <v>2165</v>
      </c>
      <c r="D1179" s="3" t="s">
        <v>49</v>
      </c>
      <c r="E1179" s="3">
        <v>1</v>
      </c>
      <c r="F1179" s="3">
        <v>2.218</v>
      </c>
      <c r="G1179" s="10"/>
      <c r="H1179" s="7">
        <v>2.218</v>
      </c>
      <c r="I1179" s="32" t="e">
        <f>VLOOKUP(A1179,'Synthèse des ventes 2022'!$A$1:$C$535,3,FALSE)</f>
        <v>#N/A</v>
      </c>
      <c r="J1179" s="3">
        <v>4.4359999999999999</v>
      </c>
      <c r="K1179" s="7">
        <f>H1179*M1179</f>
        <v>4.4359999999999999</v>
      </c>
      <c r="L1179" s="3">
        <v>2</v>
      </c>
      <c r="M1179" s="7">
        <v>2</v>
      </c>
      <c r="N1179" s="3"/>
      <c r="O1179" s="3">
        <v>5.3230000000000004</v>
      </c>
      <c r="P1179" s="7">
        <f t="shared" si="68"/>
        <v>5.3231999999999999</v>
      </c>
    </row>
    <row r="1180" spans="1:16" x14ac:dyDescent="0.25">
      <c r="A1180" s="3" t="s">
        <v>2198</v>
      </c>
      <c r="B1180" s="3" t="s">
        <v>20</v>
      </c>
      <c r="C1180" s="3" t="s">
        <v>2199</v>
      </c>
      <c r="D1180" s="3" t="s">
        <v>49</v>
      </c>
      <c r="E1180" s="3"/>
      <c r="F1180" s="3">
        <v>0.59299999999999997</v>
      </c>
      <c r="G1180" s="10"/>
      <c r="H1180" s="7">
        <v>0.59299999999999997</v>
      </c>
      <c r="I1180" s="32">
        <f>VLOOKUP(A1180,'Synthèse des ventes 2022'!$A$1:$C$535,3,FALSE)</f>
        <v>1</v>
      </c>
      <c r="J1180" s="3">
        <v>0.89</v>
      </c>
      <c r="K1180" s="7">
        <f>H1180*M1180</f>
        <v>0.88949999999999996</v>
      </c>
      <c r="L1180" s="3">
        <v>1.5008432</v>
      </c>
      <c r="M1180" s="7">
        <v>1.5</v>
      </c>
      <c r="N1180" s="3"/>
      <c r="O1180" s="3">
        <v>1.0680000000000001</v>
      </c>
      <c r="P1180" s="7">
        <f t="shared" si="68"/>
        <v>1.0673999999999999</v>
      </c>
    </row>
    <row r="1181" spans="1:16" x14ac:dyDescent="0.25">
      <c r="A1181" s="3" t="s">
        <v>2237</v>
      </c>
      <c r="B1181" s="3" t="s">
        <v>20</v>
      </c>
      <c r="C1181" s="3" t="s">
        <v>2238</v>
      </c>
      <c r="D1181" s="3" t="s">
        <v>49</v>
      </c>
      <c r="E1181" s="3"/>
      <c r="F1181" s="3">
        <v>13.01</v>
      </c>
      <c r="G1181" s="10"/>
      <c r="H1181" s="7"/>
      <c r="I1181" s="32" t="e">
        <f>VLOOKUP(A1181,'Synthèse des ventes 2022'!$A$1:$C$535,3,FALSE)</f>
        <v>#N/A</v>
      </c>
      <c r="J1181" s="3">
        <v>17.564</v>
      </c>
      <c r="K1181" s="7" t="str">
        <f>IF(H1181="","",H1181*L1181)</f>
        <v/>
      </c>
      <c r="L1181" s="3">
        <v>1.3500384000000001</v>
      </c>
      <c r="M1181" s="7"/>
      <c r="N1181" s="3"/>
      <c r="O1181" s="3">
        <v>21.077000000000002</v>
      </c>
      <c r="P1181" s="7" t="str">
        <f t="shared" si="68"/>
        <v/>
      </c>
    </row>
    <row r="1182" spans="1:16" x14ac:dyDescent="0.25">
      <c r="A1182" s="3" t="s">
        <v>2468</v>
      </c>
      <c r="B1182" s="3" t="s">
        <v>20</v>
      </c>
      <c r="C1182" s="3" t="s">
        <v>2469</v>
      </c>
      <c r="D1182" s="3" t="s">
        <v>49</v>
      </c>
      <c r="E1182" s="3"/>
      <c r="F1182" s="3">
        <v>0.97199999999999998</v>
      </c>
      <c r="G1182" s="10"/>
      <c r="H1182" s="7">
        <v>0.97199999999999998</v>
      </c>
      <c r="I1182" s="32" t="e">
        <f>VLOOKUP(A1182,'Synthèse des ventes 2022'!$A$1:$C$535,3,FALSE)</f>
        <v>#N/A</v>
      </c>
      <c r="J1182" s="3">
        <v>1.3120000000000001</v>
      </c>
      <c r="K1182" s="7">
        <f>H1182*M1182</f>
        <v>1.3122</v>
      </c>
      <c r="L1182" s="3">
        <v>1.35</v>
      </c>
      <c r="M1182" s="7">
        <v>1.35</v>
      </c>
      <c r="N1182" s="3"/>
      <c r="O1182" s="3">
        <v>1.5740000000000001</v>
      </c>
      <c r="P1182" s="7">
        <f t="shared" si="68"/>
        <v>1.57464</v>
      </c>
    </row>
    <row r="1183" spans="1:16" x14ac:dyDescent="0.25">
      <c r="A1183" s="3" t="s">
        <v>2476</v>
      </c>
      <c r="B1183" s="3"/>
      <c r="C1183" s="3" t="s">
        <v>2477</v>
      </c>
      <c r="D1183" s="3" t="s">
        <v>49</v>
      </c>
      <c r="E1183" s="3"/>
      <c r="F1183" s="3">
        <v>0.25</v>
      </c>
      <c r="G1183" s="10"/>
      <c r="H1183" s="7"/>
      <c r="I1183" s="32" t="e">
        <f>VLOOKUP(A1183,'Synthèse des ventes 2022'!$A$1:$C$535,3,FALSE)</f>
        <v>#N/A</v>
      </c>
      <c r="J1183" s="3">
        <v>0</v>
      </c>
      <c r="K1183" s="7" t="str">
        <f>IF(H1183="","",H1183*L1183)</f>
        <v/>
      </c>
      <c r="L1183" s="3">
        <v>0</v>
      </c>
      <c r="M1183" s="7"/>
      <c r="N1183" s="3"/>
      <c r="O1183" s="3">
        <v>0</v>
      </c>
      <c r="P1183" s="7" t="str">
        <f t="shared" si="68"/>
        <v/>
      </c>
    </row>
    <row r="1184" spans="1:16" x14ac:dyDescent="0.25">
      <c r="A1184" s="3" t="s">
        <v>2535</v>
      </c>
      <c r="B1184" s="3" t="s">
        <v>32</v>
      </c>
      <c r="C1184" s="3" t="s">
        <v>2536</v>
      </c>
      <c r="D1184" s="3" t="s">
        <v>49</v>
      </c>
      <c r="E1184" s="3"/>
      <c r="F1184" s="3">
        <v>0.85</v>
      </c>
      <c r="G1184" s="10"/>
      <c r="H1184" s="7">
        <v>0.85</v>
      </c>
      <c r="I1184" s="32" t="e">
        <f>VLOOKUP(A1184,'Synthèse des ventes 2022'!$A$1:$C$535,3,FALSE)</f>
        <v>#N/A</v>
      </c>
      <c r="J1184" s="3">
        <v>1.131</v>
      </c>
      <c r="K1184" s="7">
        <f t="shared" ref="K1184:K1192" si="69">H1184*M1184</f>
        <v>1.1305000000000001</v>
      </c>
      <c r="L1184" s="3">
        <v>1.33</v>
      </c>
      <c r="M1184" s="7">
        <v>1.33</v>
      </c>
      <c r="N1184" s="3"/>
      <c r="O1184" s="3">
        <v>1.357</v>
      </c>
      <c r="P1184" s="7">
        <f t="shared" si="68"/>
        <v>1.3566</v>
      </c>
    </row>
    <row r="1185" spans="1:16" x14ac:dyDescent="0.25">
      <c r="A1185" s="3" t="s">
        <v>2537</v>
      </c>
      <c r="B1185" s="3" t="s">
        <v>32</v>
      </c>
      <c r="C1185" s="3" t="s">
        <v>2538</v>
      </c>
      <c r="D1185" s="3" t="s">
        <v>49</v>
      </c>
      <c r="E1185" s="3"/>
      <c r="F1185" s="3">
        <v>2.08</v>
      </c>
      <c r="G1185" s="10"/>
      <c r="H1185" s="7">
        <v>2.08</v>
      </c>
      <c r="I1185" s="32" t="e">
        <f>VLOOKUP(A1185,'Synthèse des ventes 2022'!$A$1:$C$535,3,FALSE)</f>
        <v>#N/A</v>
      </c>
      <c r="J1185" s="3">
        <v>2.766</v>
      </c>
      <c r="K1185" s="7">
        <f t="shared" si="69"/>
        <v>2.7664000000000004</v>
      </c>
      <c r="L1185" s="3">
        <v>1.33</v>
      </c>
      <c r="M1185" s="7">
        <v>1.33</v>
      </c>
      <c r="N1185" s="3"/>
      <c r="O1185" s="3">
        <v>3.319</v>
      </c>
      <c r="P1185" s="7">
        <f t="shared" si="68"/>
        <v>3.3196800000000004</v>
      </c>
    </row>
    <row r="1186" spans="1:16" x14ac:dyDescent="0.25">
      <c r="A1186" s="3" t="s">
        <v>2539</v>
      </c>
      <c r="B1186" s="3" t="s">
        <v>32</v>
      </c>
      <c r="C1186" s="3" t="s">
        <v>2540</v>
      </c>
      <c r="D1186" s="3" t="s">
        <v>49</v>
      </c>
      <c r="E1186" s="3"/>
      <c r="F1186" s="3">
        <v>3.92</v>
      </c>
      <c r="G1186" s="10"/>
      <c r="H1186" s="7">
        <v>3.92</v>
      </c>
      <c r="I1186" s="32" t="e">
        <f>VLOOKUP(A1186,'Synthèse des ventes 2022'!$A$1:$C$535,3,FALSE)</f>
        <v>#N/A</v>
      </c>
      <c r="J1186" s="3">
        <v>5.2140000000000004</v>
      </c>
      <c r="K1186" s="7">
        <f t="shared" si="69"/>
        <v>5.2136000000000005</v>
      </c>
      <c r="L1186" s="3">
        <v>1.33</v>
      </c>
      <c r="M1186" s="7">
        <v>1.33</v>
      </c>
      <c r="N1186" s="3"/>
      <c r="O1186" s="3">
        <v>6.2569999999999997</v>
      </c>
      <c r="P1186" s="7">
        <f t="shared" si="68"/>
        <v>6.2563200000000005</v>
      </c>
    </row>
    <row r="1187" spans="1:16" x14ac:dyDescent="0.25">
      <c r="A1187" s="3" t="s">
        <v>2541</v>
      </c>
      <c r="B1187" s="3" t="s">
        <v>32</v>
      </c>
      <c r="C1187" s="3" t="s">
        <v>2542</v>
      </c>
      <c r="D1187" s="3" t="s">
        <v>49</v>
      </c>
      <c r="E1187" s="3"/>
      <c r="F1187" s="3">
        <v>3.69</v>
      </c>
      <c r="G1187" s="10"/>
      <c r="H1187" s="7">
        <v>3.69</v>
      </c>
      <c r="I1187" s="32" t="e">
        <f>VLOOKUP(A1187,'Synthèse des ventes 2022'!$A$1:$C$535,3,FALSE)</f>
        <v>#N/A</v>
      </c>
      <c r="J1187" s="3">
        <v>4.9080000000000004</v>
      </c>
      <c r="K1187" s="7">
        <f t="shared" si="69"/>
        <v>4.9077000000000002</v>
      </c>
      <c r="L1187" s="3">
        <v>1.33</v>
      </c>
      <c r="M1187" s="7">
        <v>1.33</v>
      </c>
      <c r="N1187" s="3"/>
      <c r="O1187" s="3">
        <v>5.89</v>
      </c>
      <c r="P1187" s="7">
        <f t="shared" si="68"/>
        <v>5.88924</v>
      </c>
    </row>
    <row r="1188" spans="1:16" x14ac:dyDescent="0.25">
      <c r="A1188" s="3" t="s">
        <v>2543</v>
      </c>
      <c r="B1188" s="3" t="s">
        <v>32</v>
      </c>
      <c r="C1188" s="3" t="s">
        <v>2544</v>
      </c>
      <c r="D1188" s="3" t="s">
        <v>49</v>
      </c>
      <c r="E1188" s="3"/>
      <c r="F1188" s="3">
        <v>5.41</v>
      </c>
      <c r="G1188" s="10"/>
      <c r="H1188" s="7">
        <v>5.41</v>
      </c>
      <c r="I1188" s="32" t="e">
        <f>VLOOKUP(A1188,'Synthèse des ventes 2022'!$A$1:$C$535,3,FALSE)</f>
        <v>#N/A</v>
      </c>
      <c r="J1188" s="3">
        <v>7.1950000000000003</v>
      </c>
      <c r="K1188" s="7">
        <f t="shared" si="69"/>
        <v>7.1953000000000005</v>
      </c>
      <c r="L1188" s="3">
        <v>1.33</v>
      </c>
      <c r="M1188" s="7">
        <v>1.33</v>
      </c>
      <c r="N1188" s="3"/>
      <c r="O1188" s="3">
        <v>8.6340000000000003</v>
      </c>
      <c r="P1188" s="7">
        <f t="shared" si="68"/>
        <v>8.6343600000000009</v>
      </c>
    </row>
    <row r="1189" spans="1:16" x14ac:dyDescent="0.25">
      <c r="A1189" s="3" t="s">
        <v>2545</v>
      </c>
      <c r="B1189" s="3" t="s">
        <v>32</v>
      </c>
      <c r="C1189" s="3" t="s">
        <v>2546</v>
      </c>
      <c r="D1189" s="3" t="s">
        <v>49</v>
      </c>
      <c r="E1189" s="3"/>
      <c r="F1189" s="3">
        <v>4.78</v>
      </c>
      <c r="G1189" s="10"/>
      <c r="H1189" s="7">
        <v>5.1559999999999997</v>
      </c>
      <c r="I1189" s="32" t="e">
        <f>VLOOKUP(A1189,'Synthèse des ventes 2022'!$A$1:$C$535,3,FALSE)</f>
        <v>#N/A</v>
      </c>
      <c r="J1189" s="3">
        <v>6.3570000000000002</v>
      </c>
      <c r="K1189" s="7">
        <f t="shared" si="69"/>
        <v>6.8574799999999998</v>
      </c>
      <c r="L1189" s="3">
        <v>1.33</v>
      </c>
      <c r="M1189" s="7">
        <v>1.33</v>
      </c>
      <c r="N1189" s="3"/>
      <c r="O1189" s="3">
        <v>7.6280000000000001</v>
      </c>
      <c r="P1189" s="7">
        <f t="shared" si="68"/>
        <v>8.2289759999999994</v>
      </c>
    </row>
    <row r="1190" spans="1:16" x14ac:dyDescent="0.25">
      <c r="A1190" s="3" t="s">
        <v>2547</v>
      </c>
      <c r="B1190" s="3" t="s">
        <v>32</v>
      </c>
      <c r="C1190" s="3" t="s">
        <v>2548</v>
      </c>
      <c r="D1190" s="3" t="s">
        <v>49</v>
      </c>
      <c r="E1190" s="3"/>
      <c r="F1190" s="3">
        <v>1.63</v>
      </c>
      <c r="G1190" s="10"/>
      <c r="H1190" s="7">
        <v>1.63</v>
      </c>
      <c r="I1190" s="32" t="e">
        <f>VLOOKUP(A1190,'Synthèse des ventes 2022'!$A$1:$C$535,3,FALSE)</f>
        <v>#N/A</v>
      </c>
      <c r="J1190" s="3">
        <v>2.1680000000000001</v>
      </c>
      <c r="K1190" s="7">
        <f t="shared" si="69"/>
        <v>2.1678999999999999</v>
      </c>
      <c r="L1190" s="3">
        <v>1.33</v>
      </c>
      <c r="M1190" s="7">
        <v>1.33</v>
      </c>
      <c r="N1190" s="3"/>
      <c r="O1190" s="3">
        <v>2.6019999999999999</v>
      </c>
      <c r="P1190" s="7">
        <f t="shared" si="68"/>
        <v>2.60148</v>
      </c>
    </row>
    <row r="1191" spans="1:16" x14ac:dyDescent="0.25">
      <c r="A1191" s="3" t="s">
        <v>2560</v>
      </c>
      <c r="B1191" s="3" t="s">
        <v>32</v>
      </c>
      <c r="C1191" s="3" t="s">
        <v>2549</v>
      </c>
      <c r="D1191" s="3" t="s">
        <v>49</v>
      </c>
      <c r="E1191" s="3"/>
      <c r="F1191" s="3">
        <v>2.2000000000000002</v>
      </c>
      <c r="G1191" s="10"/>
      <c r="H1191" s="7">
        <v>2.2200000000000002</v>
      </c>
      <c r="I1191" s="32" t="e">
        <f>VLOOKUP(A1191,'Synthèse des ventes 2022'!$A$1:$C$535,3,FALSE)</f>
        <v>#N/A</v>
      </c>
      <c r="J1191" s="3">
        <v>2.9260000000000002</v>
      </c>
      <c r="K1191" s="7">
        <f t="shared" si="69"/>
        <v>2.9526000000000003</v>
      </c>
      <c r="L1191" s="3">
        <v>1.33</v>
      </c>
      <c r="M1191" s="7">
        <v>1.33</v>
      </c>
      <c r="N1191" s="3"/>
      <c r="O1191" s="3">
        <v>3.5110000000000001</v>
      </c>
      <c r="P1191" s="7">
        <f t="shared" si="68"/>
        <v>3.5431200000000005</v>
      </c>
    </row>
    <row r="1192" spans="1:16" x14ac:dyDescent="0.25">
      <c r="A1192" t="s">
        <v>2591</v>
      </c>
      <c r="B1192" t="s">
        <v>32</v>
      </c>
      <c r="C1192" t="s">
        <v>2592</v>
      </c>
      <c r="D1192" t="s">
        <v>2593</v>
      </c>
      <c r="E1192">
        <v>1</v>
      </c>
      <c r="F1192">
        <v>19.100000000000001</v>
      </c>
      <c r="H1192" s="6">
        <f t="shared" ref="H1192:H1200" si="70">F1192</f>
        <v>19.100000000000001</v>
      </c>
      <c r="I1192" s="31" t="e">
        <f>VLOOKUP(A1192,'Synthèse des ventes 2022'!$A$1:$C$535,3,FALSE)</f>
        <v>#N/A</v>
      </c>
      <c r="J1192">
        <v>28.65</v>
      </c>
      <c r="K1192" s="6">
        <f t="shared" si="69"/>
        <v>28.650000000000002</v>
      </c>
      <c r="L1192">
        <v>1.5</v>
      </c>
      <c r="M1192" s="6">
        <v>1.5</v>
      </c>
      <c r="O1192">
        <v>34.380000000000003</v>
      </c>
      <c r="P1192" s="6">
        <f t="shared" si="68"/>
        <v>34.380000000000003</v>
      </c>
    </row>
    <row r="1193" spans="1:16" x14ac:dyDescent="0.25">
      <c r="A1193" t="s">
        <v>2594</v>
      </c>
      <c r="B1193" t="s">
        <v>32</v>
      </c>
      <c r="C1193" t="s">
        <v>2595</v>
      </c>
      <c r="D1193" t="s">
        <v>2593</v>
      </c>
      <c r="E1193">
        <v>1</v>
      </c>
      <c r="F1193">
        <v>21.82</v>
      </c>
      <c r="H1193" s="6">
        <f t="shared" si="70"/>
        <v>21.82</v>
      </c>
      <c r="I1193" s="31" t="e">
        <f>VLOOKUP(A1193,'Synthèse des ventes 2022'!$A$1:$C$535,3,FALSE)</f>
        <v>#N/A</v>
      </c>
      <c r="J1193">
        <v>32.729999999999997</v>
      </c>
      <c r="K1193" s="6">
        <f t="shared" ref="K1193:K1200" si="71">H1193*M1193</f>
        <v>32.730000000000004</v>
      </c>
      <c r="L1193">
        <v>1.5</v>
      </c>
      <c r="M1193" s="6">
        <v>1.5</v>
      </c>
      <c r="O1193">
        <v>39.276000000000003</v>
      </c>
      <c r="P1193" s="6">
        <f t="shared" si="68"/>
        <v>39.276000000000003</v>
      </c>
    </row>
    <row r="1194" spans="1:16" x14ac:dyDescent="0.25">
      <c r="A1194" t="s">
        <v>15</v>
      </c>
      <c r="B1194" t="s">
        <v>20</v>
      </c>
      <c r="C1194" t="s">
        <v>16</v>
      </c>
      <c r="D1194" t="s">
        <v>17</v>
      </c>
      <c r="E1194">
        <v>1</v>
      </c>
      <c r="F1194">
        <v>22</v>
      </c>
      <c r="H1194" s="6">
        <f t="shared" si="70"/>
        <v>22</v>
      </c>
      <c r="I1194" s="31">
        <f>VLOOKUP(A1194,'Synthèse des ventes 2022'!$A$1:$C$535,3,FALSE)</f>
        <v>2338</v>
      </c>
      <c r="J1194">
        <v>34.1</v>
      </c>
      <c r="K1194" s="6">
        <f t="shared" si="71"/>
        <v>34.1</v>
      </c>
      <c r="L1194">
        <v>1.55</v>
      </c>
      <c r="M1194" s="6">
        <v>1.55</v>
      </c>
      <c r="O1194">
        <v>40.92</v>
      </c>
      <c r="P1194" s="6">
        <f t="shared" si="68"/>
        <v>40.92</v>
      </c>
    </row>
    <row r="1195" spans="1:16" x14ac:dyDescent="0.25">
      <c r="A1195">
        <v>402092</v>
      </c>
      <c r="B1195" t="s">
        <v>32</v>
      </c>
      <c r="C1195" t="s">
        <v>888</v>
      </c>
      <c r="D1195" t="s">
        <v>889</v>
      </c>
      <c r="F1195">
        <v>7.5</v>
      </c>
      <c r="H1195" s="6">
        <f t="shared" si="70"/>
        <v>7.5</v>
      </c>
      <c r="I1195" s="31" t="e">
        <f>VLOOKUP(A1195,'Synthèse des ventes 2022'!$A$1:$C$535,3,FALSE)</f>
        <v>#N/A</v>
      </c>
      <c r="J1195">
        <v>15</v>
      </c>
      <c r="K1195" s="6">
        <f t="shared" si="71"/>
        <v>15</v>
      </c>
      <c r="L1195">
        <v>2</v>
      </c>
      <c r="M1195" s="6">
        <v>2</v>
      </c>
      <c r="O1195">
        <v>18</v>
      </c>
      <c r="P1195" s="6">
        <f t="shared" si="68"/>
        <v>18</v>
      </c>
    </row>
    <row r="1196" spans="1:16" x14ac:dyDescent="0.25">
      <c r="A1196">
        <v>401110</v>
      </c>
      <c r="B1196" t="s">
        <v>32</v>
      </c>
      <c r="C1196" t="s">
        <v>890</v>
      </c>
      <c r="D1196" t="s">
        <v>889</v>
      </c>
      <c r="F1196">
        <v>1.8</v>
      </c>
      <c r="H1196" s="6">
        <f t="shared" si="70"/>
        <v>1.8</v>
      </c>
      <c r="I1196" s="31" t="e">
        <f>VLOOKUP(A1196,'Synthèse des ventes 2022'!$A$1:$C$535,3,FALSE)</f>
        <v>#N/A</v>
      </c>
      <c r="J1196">
        <v>6.3</v>
      </c>
      <c r="K1196" s="6">
        <f t="shared" si="71"/>
        <v>6.3</v>
      </c>
      <c r="L1196">
        <v>3.5</v>
      </c>
      <c r="M1196" s="6">
        <v>3.5</v>
      </c>
      <c r="O1196">
        <v>7.56</v>
      </c>
      <c r="P1196" s="6">
        <f t="shared" si="68"/>
        <v>7.56</v>
      </c>
    </row>
    <row r="1197" spans="1:16" x14ac:dyDescent="0.25">
      <c r="A1197">
        <v>430310</v>
      </c>
      <c r="B1197" t="s">
        <v>32</v>
      </c>
      <c r="C1197" t="s">
        <v>900</v>
      </c>
      <c r="D1197" t="s">
        <v>889</v>
      </c>
      <c r="F1197">
        <v>238</v>
      </c>
      <c r="H1197" s="6">
        <f t="shared" si="70"/>
        <v>238</v>
      </c>
      <c r="I1197" s="31" t="e">
        <f>VLOOKUP(A1197,'Synthèse des ventes 2022'!$A$1:$C$535,3,FALSE)</f>
        <v>#N/A</v>
      </c>
      <c r="J1197">
        <v>297.5</v>
      </c>
      <c r="K1197" s="6">
        <f t="shared" si="71"/>
        <v>297.5</v>
      </c>
      <c r="L1197">
        <v>1.25</v>
      </c>
      <c r="M1197" s="6">
        <v>1.25</v>
      </c>
      <c r="O1197">
        <v>357</v>
      </c>
      <c r="P1197" s="6">
        <f t="shared" si="68"/>
        <v>357</v>
      </c>
    </row>
    <row r="1198" spans="1:16" x14ac:dyDescent="0.25">
      <c r="A1198">
        <v>450020</v>
      </c>
      <c r="B1198" t="s">
        <v>32</v>
      </c>
      <c r="C1198" t="s">
        <v>901</v>
      </c>
      <c r="D1198" t="s">
        <v>889</v>
      </c>
      <c r="F1198">
        <v>8</v>
      </c>
      <c r="H1198" s="6">
        <f t="shared" si="70"/>
        <v>8</v>
      </c>
      <c r="I1198" s="31" t="e">
        <f>VLOOKUP(A1198,'Synthèse des ventes 2022'!$A$1:$C$535,3,FALSE)</f>
        <v>#N/A</v>
      </c>
      <c r="J1198">
        <v>10</v>
      </c>
      <c r="K1198" s="6">
        <f t="shared" si="71"/>
        <v>10</v>
      </c>
      <c r="L1198">
        <v>1.25</v>
      </c>
      <c r="M1198" s="6">
        <v>1.25</v>
      </c>
      <c r="O1198">
        <v>12</v>
      </c>
      <c r="P1198" s="6">
        <f t="shared" si="68"/>
        <v>12</v>
      </c>
    </row>
    <row r="1199" spans="1:16" x14ac:dyDescent="0.25">
      <c r="A1199">
        <v>415050</v>
      </c>
      <c r="B1199" t="s">
        <v>32</v>
      </c>
      <c r="C1199" t="s">
        <v>904</v>
      </c>
      <c r="D1199" t="s">
        <v>889</v>
      </c>
      <c r="F1199">
        <v>400</v>
      </c>
      <c r="H1199" s="6">
        <f t="shared" si="70"/>
        <v>400</v>
      </c>
      <c r="I1199" s="31" t="e">
        <f>VLOOKUP(A1199,'Synthèse des ventes 2022'!$A$1:$C$535,3,FALSE)</f>
        <v>#N/A</v>
      </c>
      <c r="J1199">
        <v>500</v>
      </c>
      <c r="K1199" s="6">
        <f t="shared" si="71"/>
        <v>500</v>
      </c>
      <c r="L1199">
        <v>1.25</v>
      </c>
      <c r="M1199" s="6">
        <v>1.25</v>
      </c>
      <c r="O1199">
        <v>600</v>
      </c>
      <c r="P1199" s="6">
        <f t="shared" si="68"/>
        <v>600</v>
      </c>
    </row>
    <row r="1200" spans="1:16" x14ac:dyDescent="0.25">
      <c r="A1200">
        <v>415015</v>
      </c>
      <c r="B1200" t="s">
        <v>32</v>
      </c>
      <c r="C1200" t="s">
        <v>905</v>
      </c>
      <c r="D1200" t="s">
        <v>889</v>
      </c>
      <c r="F1200">
        <v>790</v>
      </c>
      <c r="H1200" s="6">
        <f t="shared" si="70"/>
        <v>790</v>
      </c>
      <c r="I1200" s="31" t="e">
        <f>VLOOKUP(A1200,'Synthèse des ventes 2022'!$A$1:$C$535,3,FALSE)</f>
        <v>#N/A</v>
      </c>
      <c r="J1200">
        <v>987.5</v>
      </c>
      <c r="K1200" s="6">
        <f t="shared" si="71"/>
        <v>987.5</v>
      </c>
      <c r="L1200">
        <v>1.25</v>
      </c>
      <c r="M1200" s="6">
        <v>1.25</v>
      </c>
      <c r="O1200" s="1">
        <v>1185</v>
      </c>
      <c r="P1200" s="11">
        <f t="shared" si="68"/>
        <v>1185</v>
      </c>
    </row>
    <row r="1201" spans="1:16" x14ac:dyDescent="0.25">
      <c r="A1201" s="3" t="s">
        <v>1168</v>
      </c>
      <c r="B1201" s="3" t="s">
        <v>20</v>
      </c>
      <c r="C1201" s="3" t="s">
        <v>1169</v>
      </c>
      <c r="D1201" s="3" t="s">
        <v>1170</v>
      </c>
      <c r="E1201" s="3" t="s">
        <v>1171</v>
      </c>
      <c r="F1201" s="3">
        <v>7.4</v>
      </c>
      <c r="G1201" s="10"/>
      <c r="H1201" s="7">
        <v>7.77</v>
      </c>
      <c r="I1201" s="32">
        <f>VLOOKUP(A1201,'Synthèse des ventes 2022'!$A$1:$C$535,3,FALSE)</f>
        <v>477.8</v>
      </c>
      <c r="J1201" s="3">
        <v>11.1</v>
      </c>
      <c r="K1201" s="7">
        <f t="shared" ref="K1201:K1206" si="72">H1201*M1201</f>
        <v>11.654999999999999</v>
      </c>
      <c r="L1201" s="3">
        <v>1.5</v>
      </c>
      <c r="M1201" s="7">
        <v>1.5</v>
      </c>
      <c r="N1201" s="3"/>
      <c r="O1201" s="3">
        <v>13.32</v>
      </c>
      <c r="P1201" s="7">
        <f t="shared" si="68"/>
        <v>13.985999999999999</v>
      </c>
    </row>
    <row r="1202" spans="1:16" x14ac:dyDescent="0.25">
      <c r="A1202" s="3" t="s">
        <v>1172</v>
      </c>
      <c r="B1202" s="3" t="s">
        <v>20</v>
      </c>
      <c r="C1202" s="3" t="s">
        <v>1173</v>
      </c>
      <c r="D1202" s="3" t="s">
        <v>1170</v>
      </c>
      <c r="E1202" s="3" t="s">
        <v>36</v>
      </c>
      <c r="F1202" s="3">
        <v>9.6999999999999993</v>
      </c>
      <c r="G1202" s="10"/>
      <c r="H1202" s="7">
        <v>9.6999999999999993</v>
      </c>
      <c r="I1202" s="32">
        <f>VLOOKUP(A1202,'Synthèse des ventes 2022'!$A$1:$C$535,3,FALSE)</f>
        <v>393</v>
      </c>
      <c r="J1202" s="3">
        <v>14.03</v>
      </c>
      <c r="K1202" s="7">
        <f t="shared" si="72"/>
        <v>14.549999999999999</v>
      </c>
      <c r="L1202" s="3">
        <v>1.4463918</v>
      </c>
      <c r="M1202" s="7">
        <v>1.5</v>
      </c>
      <c r="N1202" s="3"/>
      <c r="O1202" s="3">
        <v>16.84</v>
      </c>
      <c r="P1202" s="7">
        <f t="shared" si="68"/>
        <v>17.459999999999997</v>
      </c>
    </row>
    <row r="1203" spans="1:16" x14ac:dyDescent="0.25">
      <c r="A1203" s="3" t="s">
        <v>1174</v>
      </c>
      <c r="B1203" s="3" t="s">
        <v>20</v>
      </c>
      <c r="C1203" s="3" t="s">
        <v>1175</v>
      </c>
      <c r="D1203" s="3" t="s">
        <v>1170</v>
      </c>
      <c r="E1203" s="3" t="s">
        <v>36</v>
      </c>
      <c r="F1203" s="3">
        <v>8.26</v>
      </c>
      <c r="G1203" s="10"/>
      <c r="H1203" s="7">
        <v>9.1</v>
      </c>
      <c r="I1203" s="32">
        <f>VLOOKUP(A1203,'Synthèse des ventes 2022'!$A$1:$C$535,3,FALSE)</f>
        <v>8</v>
      </c>
      <c r="J1203" s="3">
        <v>12.39</v>
      </c>
      <c r="K1203" s="7">
        <f>H1203*M1203/1.8</f>
        <v>13.65</v>
      </c>
      <c r="L1203" s="3">
        <v>2.7</v>
      </c>
      <c r="M1203" s="7">
        <v>2.7</v>
      </c>
      <c r="N1203" s="3"/>
      <c r="O1203" s="3">
        <v>14.87</v>
      </c>
      <c r="P1203" s="7">
        <f t="shared" si="68"/>
        <v>16.38</v>
      </c>
    </row>
    <row r="1204" spans="1:16" x14ac:dyDescent="0.25">
      <c r="A1204" s="3" t="s">
        <v>1176</v>
      </c>
      <c r="B1204" s="3" t="s">
        <v>20</v>
      </c>
      <c r="C1204" s="3" t="s">
        <v>1177</v>
      </c>
      <c r="D1204" s="3" t="s">
        <v>1170</v>
      </c>
      <c r="E1204" s="3" t="s">
        <v>36</v>
      </c>
      <c r="F1204" s="3">
        <v>20.239999999999998</v>
      </c>
      <c r="G1204" s="10"/>
      <c r="H1204" s="7">
        <v>21.88</v>
      </c>
      <c r="I1204" s="32">
        <f>VLOOKUP(A1204,'Synthèse des ventes 2022'!$A$1:$C$535,3,FALSE)</f>
        <v>361</v>
      </c>
      <c r="J1204" s="3">
        <v>30.36</v>
      </c>
      <c r="K1204" s="7">
        <f t="shared" si="72"/>
        <v>32.82</v>
      </c>
      <c r="L1204" s="3">
        <v>1.5</v>
      </c>
      <c r="M1204" s="7">
        <v>1.5</v>
      </c>
      <c r="N1204" s="3"/>
      <c r="O1204" s="3">
        <v>36.43</v>
      </c>
      <c r="P1204" s="7">
        <f t="shared" si="68"/>
        <v>39.384</v>
      </c>
    </row>
    <row r="1205" spans="1:16" x14ac:dyDescent="0.25">
      <c r="A1205" s="3" t="s">
        <v>1532</v>
      </c>
      <c r="B1205" s="3" t="s">
        <v>20</v>
      </c>
      <c r="C1205" s="3" t="s">
        <v>1533</v>
      </c>
      <c r="D1205" s="3" t="s">
        <v>1170</v>
      </c>
      <c r="E1205" s="3" t="s">
        <v>1534</v>
      </c>
      <c r="F1205" s="3">
        <v>5.82</v>
      </c>
      <c r="G1205" s="10"/>
      <c r="H1205" s="7">
        <v>6.11</v>
      </c>
      <c r="I1205" s="32">
        <f>VLOOKUP(A1205,'Synthèse des ventes 2022'!$A$1:$C$535,3,FALSE)</f>
        <v>1</v>
      </c>
      <c r="J1205" s="3">
        <v>8.73</v>
      </c>
      <c r="K1205" s="7">
        <f t="shared" si="72"/>
        <v>9.1650000000000009</v>
      </c>
      <c r="L1205" s="3">
        <v>1.5</v>
      </c>
      <c r="M1205" s="7">
        <v>1.5</v>
      </c>
      <c r="N1205" s="3"/>
      <c r="O1205" s="3">
        <v>10.48</v>
      </c>
      <c r="P1205" s="7">
        <f t="shared" si="68"/>
        <v>10.998000000000001</v>
      </c>
    </row>
    <row r="1206" spans="1:16" x14ac:dyDescent="0.25">
      <c r="A1206" s="3" t="s">
        <v>1535</v>
      </c>
      <c r="B1206" s="3" t="s">
        <v>20</v>
      </c>
      <c r="C1206" s="3" t="s">
        <v>1536</v>
      </c>
      <c r="D1206" s="3" t="s">
        <v>1170</v>
      </c>
      <c r="E1206" s="3" t="s">
        <v>36</v>
      </c>
      <c r="F1206" s="3">
        <v>12.41</v>
      </c>
      <c r="G1206" s="10"/>
      <c r="H1206" s="7">
        <v>13.03</v>
      </c>
      <c r="I1206" s="32">
        <f>VLOOKUP(A1206,'Synthèse des ventes 2022'!$A$1:$C$535,3,FALSE)</f>
        <v>25</v>
      </c>
      <c r="J1206" s="3">
        <v>18.62</v>
      </c>
      <c r="K1206" s="15">
        <f t="shared" si="72"/>
        <v>19.544999999999998</v>
      </c>
      <c r="L1206" s="3">
        <v>1.5004029000000001</v>
      </c>
      <c r="M1206" s="7">
        <v>1.5</v>
      </c>
      <c r="N1206" s="3"/>
      <c r="O1206" s="3">
        <v>22.34</v>
      </c>
      <c r="P1206" s="7">
        <f t="shared" si="68"/>
        <v>23.453999999999997</v>
      </c>
    </row>
    <row r="1207" spans="1:16" x14ac:dyDescent="0.25">
      <c r="A1207" s="3" t="s">
        <v>1983</v>
      </c>
      <c r="B1207" s="3" t="s">
        <v>20</v>
      </c>
      <c r="C1207" s="3" t="s">
        <v>1984</v>
      </c>
      <c r="D1207" s="3" t="s">
        <v>1170</v>
      </c>
      <c r="E1207" s="3"/>
      <c r="F1207" s="3">
        <v>0</v>
      </c>
      <c r="G1207" s="10"/>
      <c r="H1207" s="7"/>
      <c r="I1207" s="32">
        <f>VLOOKUP(A1207,'Synthèse des ventes 2022'!$A$1:$C$535,3,FALSE)</f>
        <v>5</v>
      </c>
      <c r="J1207" s="4">
        <v>1510.8</v>
      </c>
      <c r="K1207" s="12">
        <f>NOMENCLATURE!L614</f>
        <v>1641</v>
      </c>
      <c r="L1207" s="3">
        <v>0</v>
      </c>
      <c r="M1207" s="7"/>
      <c r="N1207" s="3"/>
      <c r="O1207" s="4">
        <v>1812.96</v>
      </c>
      <c r="P1207" s="12">
        <f t="shared" si="68"/>
        <v>1969.1999999999998</v>
      </c>
    </row>
    <row r="1208" spans="1:16" x14ac:dyDescent="0.25">
      <c r="A1208" s="3" t="s">
        <v>2009</v>
      </c>
      <c r="B1208" s="3" t="s">
        <v>20</v>
      </c>
      <c r="C1208" s="3" t="s">
        <v>2010</v>
      </c>
      <c r="D1208" s="3" t="s">
        <v>1170</v>
      </c>
      <c r="E1208" s="3"/>
      <c r="F1208" s="3">
        <v>0</v>
      </c>
      <c r="G1208" s="10"/>
      <c r="H1208" s="7"/>
      <c r="I1208" s="32">
        <f>VLOOKUP(A1208,'Synthèse des ventes 2022'!$A$1:$C$535,3,FALSE)</f>
        <v>5</v>
      </c>
      <c r="J1208" s="4">
        <v>1260</v>
      </c>
      <c r="K1208" s="12">
        <f>NOMENCLATURE!L657</f>
        <v>1414.14</v>
      </c>
      <c r="L1208" s="3">
        <v>0</v>
      </c>
      <c r="M1208" s="7"/>
      <c r="N1208" s="3"/>
      <c r="O1208" s="4">
        <v>1512</v>
      </c>
      <c r="P1208" s="12">
        <f t="shared" si="68"/>
        <v>1696.9680000000001</v>
      </c>
    </row>
    <row r="1209" spans="1:16" x14ac:dyDescent="0.25">
      <c r="A1209" s="3" t="s">
        <v>2493</v>
      </c>
      <c r="B1209" s="3" t="s">
        <v>20</v>
      </c>
      <c r="C1209" s="3" t="s">
        <v>2494</v>
      </c>
      <c r="D1209" s="3" t="s">
        <v>1170</v>
      </c>
      <c r="E1209" s="3"/>
      <c r="F1209" s="3">
        <v>5.79</v>
      </c>
      <c r="G1209" s="10"/>
      <c r="H1209" s="7">
        <v>6.09</v>
      </c>
      <c r="I1209" s="32" t="e">
        <f>VLOOKUP(A1209,'Synthèse des ventes 2022'!$A$1:$C$535,3,FALSE)</f>
        <v>#N/A</v>
      </c>
      <c r="J1209" s="3">
        <v>8.6850000000000005</v>
      </c>
      <c r="K1209" s="15">
        <f>H1209*M1209</f>
        <v>9.1349999999999998</v>
      </c>
      <c r="L1209" s="3">
        <v>1.5</v>
      </c>
      <c r="M1209" s="7">
        <v>1.5</v>
      </c>
      <c r="N1209" s="3"/>
      <c r="O1209" s="3">
        <v>10.422000000000001</v>
      </c>
      <c r="P1209" s="7">
        <f t="shared" si="68"/>
        <v>10.962</v>
      </c>
    </row>
    <row r="1210" spans="1:16" x14ac:dyDescent="0.25">
      <c r="A1210" s="3" t="s">
        <v>2495</v>
      </c>
      <c r="B1210" s="3" t="s">
        <v>20</v>
      </c>
      <c r="C1210" s="3" t="s">
        <v>2496</v>
      </c>
      <c r="D1210" s="3" t="s">
        <v>1170</v>
      </c>
      <c r="E1210" s="3"/>
      <c r="F1210" s="3">
        <v>3.86</v>
      </c>
      <c r="G1210" s="10"/>
      <c r="H1210" s="7">
        <v>4.0599999999999996</v>
      </c>
      <c r="I1210" s="32" t="e">
        <f>VLOOKUP(A1210,'Synthèse des ventes 2022'!$A$1:$C$535,3,FALSE)</f>
        <v>#N/A</v>
      </c>
      <c r="J1210" s="3">
        <v>5.79</v>
      </c>
      <c r="K1210" s="15">
        <f>H1210*M1210</f>
        <v>6.09</v>
      </c>
      <c r="L1210" s="3">
        <v>1.5</v>
      </c>
      <c r="M1210" s="7">
        <v>1.5</v>
      </c>
      <c r="N1210" s="3"/>
      <c r="O1210" s="3">
        <v>6.9480000000000004</v>
      </c>
      <c r="P1210" s="7">
        <f t="shared" si="68"/>
        <v>7.3079999999999998</v>
      </c>
    </row>
    <row r="1211" spans="1:16" x14ac:dyDescent="0.25">
      <c r="A1211" s="3" t="s">
        <v>1063</v>
      </c>
      <c r="B1211" s="3" t="s">
        <v>20</v>
      </c>
      <c r="C1211" s="3" t="s">
        <v>1064</v>
      </c>
      <c r="D1211" s="3" t="s">
        <v>1065</v>
      </c>
      <c r="E1211" s="3" t="s">
        <v>36</v>
      </c>
      <c r="F1211" s="3">
        <v>12.5</v>
      </c>
      <c r="G1211" s="10"/>
      <c r="H1211" s="7">
        <v>15.5</v>
      </c>
      <c r="I1211" s="32">
        <f>VLOOKUP(A1211,'Synthèse des ventes 2022'!$A$1:$C$535,3,FALSE)</f>
        <v>220</v>
      </c>
      <c r="J1211" s="3">
        <v>21.88</v>
      </c>
      <c r="K1211" s="15">
        <f>H1211*M1211</f>
        <v>27.125</v>
      </c>
      <c r="L1211" s="3">
        <v>1.7504</v>
      </c>
      <c r="M1211" s="7">
        <v>1.75</v>
      </c>
      <c r="N1211" s="3"/>
      <c r="O1211" s="3">
        <v>26.26</v>
      </c>
      <c r="P1211" s="7">
        <f t="shared" si="68"/>
        <v>32.549999999999997</v>
      </c>
    </row>
    <row r="1212" spans="1:16" x14ac:dyDescent="0.25">
      <c r="A1212" t="s">
        <v>1066</v>
      </c>
      <c r="B1212" t="s">
        <v>20</v>
      </c>
      <c r="C1212" t="s">
        <v>1067</v>
      </c>
      <c r="D1212" t="s">
        <v>1065</v>
      </c>
      <c r="E1212" t="s">
        <v>36</v>
      </c>
      <c r="F1212">
        <v>0.57999999999999996</v>
      </c>
      <c r="H1212" s="6">
        <f>F1212</f>
        <v>0.57999999999999996</v>
      </c>
      <c r="I1212" s="31">
        <f>VLOOKUP(A1212,'Synthèse des ventes 2022'!$A$1:$C$535,3,FALSE)</f>
        <v>179</v>
      </c>
      <c r="J1212">
        <v>1.46</v>
      </c>
      <c r="K1212" s="6">
        <f>J1212</f>
        <v>1.46</v>
      </c>
      <c r="L1212">
        <v>2.5172414000000001</v>
      </c>
      <c r="M1212" s="6">
        <v>2.5</v>
      </c>
      <c r="O1212">
        <v>1.75</v>
      </c>
      <c r="P1212" s="6">
        <f t="shared" si="68"/>
        <v>1.752</v>
      </c>
    </row>
    <row r="1213" spans="1:16" x14ac:dyDescent="0.25">
      <c r="A1213" t="s">
        <v>891</v>
      </c>
      <c r="B1213" t="s">
        <v>32</v>
      </c>
      <c r="C1213" t="s">
        <v>892</v>
      </c>
      <c r="D1213" t="s">
        <v>893</v>
      </c>
      <c r="F1213">
        <v>12</v>
      </c>
      <c r="H1213" s="6">
        <f>F1213</f>
        <v>12</v>
      </c>
      <c r="I1213" s="31" t="e">
        <f>VLOOKUP(A1213,'Synthèse des ventes 2022'!$A$1:$C$535,3,FALSE)</f>
        <v>#N/A</v>
      </c>
      <c r="J1213">
        <v>21</v>
      </c>
      <c r="K1213" s="6">
        <f>IF(H1213="","",H1213*L1213)</f>
        <v>21</v>
      </c>
      <c r="L1213">
        <v>1.75</v>
      </c>
      <c r="M1213" s="6">
        <v>1.75</v>
      </c>
      <c r="O1213">
        <v>25.2</v>
      </c>
      <c r="P1213" s="6">
        <f t="shared" si="68"/>
        <v>25.2</v>
      </c>
    </row>
    <row r="1214" spans="1:16" x14ac:dyDescent="0.25">
      <c r="A1214">
        <v>2146332</v>
      </c>
      <c r="B1214" t="s">
        <v>32</v>
      </c>
      <c r="C1214" t="s">
        <v>721</v>
      </c>
      <c r="D1214" t="s">
        <v>722</v>
      </c>
      <c r="F1214">
        <v>0.17</v>
      </c>
      <c r="H1214" s="6">
        <f>F1214</f>
        <v>0.17</v>
      </c>
      <c r="I1214" s="31" t="e">
        <f>VLOOKUP(A1214,'Synthèse des ventes 2022'!$A$1:$C$535,3,FALSE)</f>
        <v>#N/A</v>
      </c>
      <c r="J1214">
        <v>0.33</v>
      </c>
      <c r="K1214" s="6">
        <f>IF(H1214="","",H1214*L1214)</f>
        <v>0.33000000500000004</v>
      </c>
      <c r="L1214">
        <v>1.9411765000000001</v>
      </c>
      <c r="M1214" s="6">
        <v>2</v>
      </c>
      <c r="O1214">
        <v>0.4</v>
      </c>
      <c r="P1214" s="6">
        <f t="shared" si="68"/>
        <v>0.39600000600000002</v>
      </c>
    </row>
    <row r="1215" spans="1:16" x14ac:dyDescent="0.25">
      <c r="A1215">
        <v>9600000618</v>
      </c>
      <c r="B1215" t="s">
        <v>32</v>
      </c>
      <c r="C1215" t="s">
        <v>1160</v>
      </c>
      <c r="D1215" t="s">
        <v>722</v>
      </c>
      <c r="F1215">
        <v>1.2</v>
      </c>
      <c r="H1215" s="6">
        <f>F1215</f>
        <v>1.2</v>
      </c>
      <c r="I1215" s="31">
        <f>VLOOKUP(A1215,'Synthèse des ventes 2022'!$A$1:$C$535,3,FALSE)</f>
        <v>10</v>
      </c>
      <c r="J1215">
        <v>2.4</v>
      </c>
      <c r="K1215" s="6">
        <f>IF(H1215="","",H1215*L1215)</f>
        <v>2.4</v>
      </c>
      <c r="L1215">
        <v>2</v>
      </c>
      <c r="M1215" s="6">
        <v>2</v>
      </c>
      <c r="O1215">
        <v>2.88</v>
      </c>
      <c r="P1215" s="6">
        <f t="shared" si="68"/>
        <v>2.88</v>
      </c>
    </row>
    <row r="1216" spans="1:16" x14ac:dyDescent="0.25">
      <c r="A1216">
        <v>80540</v>
      </c>
      <c r="B1216" t="s">
        <v>43</v>
      </c>
      <c r="C1216" t="s">
        <v>1178</v>
      </c>
      <c r="D1216" t="s">
        <v>722</v>
      </c>
      <c r="F1216">
        <v>0.60499999999999998</v>
      </c>
      <c r="I1216" s="31" t="e">
        <f>VLOOKUP(A1216,'Synthèse des ventes 2022'!$A$1:$C$535,3,FALSE)</f>
        <v>#N/A</v>
      </c>
      <c r="J1216">
        <v>0.91</v>
      </c>
      <c r="K1216" s="6" t="str">
        <f>IF(H1216="","",H1216*L1216)</f>
        <v/>
      </c>
      <c r="L1216">
        <v>1.5041321999999999</v>
      </c>
      <c r="O1216">
        <v>1.0900000000000001</v>
      </c>
      <c r="P1216" s="6" t="str">
        <f t="shared" si="68"/>
        <v/>
      </c>
    </row>
    <row r="1217" spans="1:16" x14ac:dyDescent="0.25">
      <c r="A1217">
        <v>8210603018</v>
      </c>
      <c r="B1217" t="s">
        <v>32</v>
      </c>
      <c r="C1217" t="s">
        <v>1229</v>
      </c>
      <c r="D1217" t="s">
        <v>722</v>
      </c>
      <c r="F1217">
        <v>0.09</v>
      </c>
      <c r="H1217" s="6">
        <f>F1217</f>
        <v>0.09</v>
      </c>
      <c r="I1217" s="31" t="e">
        <f>VLOOKUP(A1217,'Synthèse des ventes 2022'!$A$1:$C$535,3,FALSE)</f>
        <v>#N/A</v>
      </c>
      <c r="J1217">
        <v>0.14000000000000001</v>
      </c>
      <c r="K1217" s="6">
        <f>IF(H1217="","",H1217*L1217)</f>
        <v>0.14000000399999998</v>
      </c>
      <c r="L1217">
        <v>1.5555555999999999</v>
      </c>
      <c r="M1217" s="6">
        <v>1.55</v>
      </c>
      <c r="O1217">
        <v>0.16800000000000001</v>
      </c>
      <c r="P1217" s="6">
        <f t="shared" si="68"/>
        <v>0.16800000479999996</v>
      </c>
    </row>
    <row r="1218" spans="1:16" x14ac:dyDescent="0.25">
      <c r="A1218">
        <v>8210707018</v>
      </c>
      <c r="B1218" t="s">
        <v>32</v>
      </c>
      <c r="C1218" t="s">
        <v>1230</v>
      </c>
      <c r="D1218" t="s">
        <v>722</v>
      </c>
      <c r="F1218">
        <v>0.24</v>
      </c>
      <c r="H1218" s="6">
        <f>F1218</f>
        <v>0.24</v>
      </c>
      <c r="I1218" s="31" t="e">
        <f>VLOOKUP(A1218,'Synthèse des ventes 2022'!$A$1:$C$535,3,FALSE)</f>
        <v>#N/A</v>
      </c>
      <c r="J1218">
        <v>0.35</v>
      </c>
      <c r="K1218" s="6">
        <f t="shared" ref="K1218:K1279" si="73">IF(H1218="","",H1218*L1218)</f>
        <v>0.34999999199999998</v>
      </c>
      <c r="L1218">
        <v>1.4583333000000001</v>
      </c>
      <c r="M1218" s="6">
        <v>1.45</v>
      </c>
      <c r="O1218">
        <v>0.42</v>
      </c>
      <c r="P1218" s="6">
        <f t="shared" ref="P1218:P1281" si="74">IF(K1218="","",K1218*1.2)</f>
        <v>0.41999999039999997</v>
      </c>
    </row>
    <row r="1219" spans="1:16" x14ac:dyDescent="0.25">
      <c r="A1219">
        <v>8110614018</v>
      </c>
      <c r="B1219" t="s">
        <v>32</v>
      </c>
      <c r="C1219" t="s">
        <v>1231</v>
      </c>
      <c r="D1219" t="s">
        <v>722</v>
      </c>
      <c r="F1219">
        <v>0.47</v>
      </c>
      <c r="H1219" s="6">
        <f>F1219</f>
        <v>0.47</v>
      </c>
      <c r="I1219" s="31" t="e">
        <f>VLOOKUP(A1219,'Synthèse des ventes 2022'!$A$1:$C$535,3,FALSE)</f>
        <v>#N/A</v>
      </c>
      <c r="J1219">
        <v>0.83</v>
      </c>
      <c r="K1219" s="6">
        <f t="shared" si="73"/>
        <v>83.000000009000004</v>
      </c>
      <c r="L1219">
        <v>176.59574470000001</v>
      </c>
      <c r="O1219">
        <v>1</v>
      </c>
      <c r="P1219" s="6">
        <f t="shared" si="74"/>
        <v>99.600000010800002</v>
      </c>
    </row>
    <row r="1220" spans="1:16" x14ac:dyDescent="0.25">
      <c r="A1220">
        <v>96625</v>
      </c>
      <c r="B1220" t="s">
        <v>43</v>
      </c>
      <c r="C1220" t="s">
        <v>1234</v>
      </c>
      <c r="D1220" t="s">
        <v>722</v>
      </c>
      <c r="F1220">
        <v>0.36299999999999999</v>
      </c>
      <c r="I1220" s="31" t="e">
        <f>VLOOKUP(A1220,'Synthèse des ventes 2022'!$A$1:$C$535,3,FALSE)</f>
        <v>#N/A</v>
      </c>
      <c r="J1220">
        <v>0.54</v>
      </c>
      <c r="K1220" s="6" t="str">
        <f t="shared" si="73"/>
        <v/>
      </c>
      <c r="L1220">
        <v>1.4876033</v>
      </c>
      <c r="O1220">
        <v>0.65</v>
      </c>
      <c r="P1220" s="6" t="str">
        <f t="shared" si="74"/>
        <v/>
      </c>
    </row>
    <row r="1221" spans="1:16" x14ac:dyDescent="0.25">
      <c r="A1221">
        <v>3916</v>
      </c>
      <c r="B1221" t="s">
        <v>43</v>
      </c>
      <c r="C1221" t="s">
        <v>1235</v>
      </c>
      <c r="D1221" t="s">
        <v>722</v>
      </c>
      <c r="F1221">
        <v>0.36299999999999999</v>
      </c>
      <c r="I1221" s="31" t="e">
        <f>VLOOKUP(A1221,'Synthèse des ventes 2022'!$A$1:$C$535,3,FALSE)</f>
        <v>#N/A</v>
      </c>
      <c r="J1221">
        <v>0.54</v>
      </c>
      <c r="K1221" s="6" t="str">
        <f t="shared" si="73"/>
        <v/>
      </c>
      <c r="L1221">
        <v>1.4876033</v>
      </c>
      <c r="O1221">
        <v>0.65</v>
      </c>
      <c r="P1221" s="6" t="str">
        <f t="shared" si="74"/>
        <v/>
      </c>
    </row>
    <row r="1222" spans="1:16" x14ac:dyDescent="0.25">
      <c r="A1222">
        <v>4196</v>
      </c>
      <c r="B1222" t="s">
        <v>43</v>
      </c>
      <c r="C1222" t="s">
        <v>1360</v>
      </c>
      <c r="D1222" t="s">
        <v>722</v>
      </c>
      <c r="F1222">
        <v>0</v>
      </c>
      <c r="I1222" s="31" t="e">
        <f>VLOOKUP(A1222,'Synthèse des ventes 2022'!$A$1:$C$535,3,FALSE)</f>
        <v>#N/A</v>
      </c>
      <c r="J1222">
        <v>0</v>
      </c>
      <c r="K1222" s="6" t="str">
        <f t="shared" si="73"/>
        <v/>
      </c>
      <c r="L1222">
        <v>0</v>
      </c>
      <c r="N1222">
        <v>1</v>
      </c>
      <c r="O1222">
        <v>0</v>
      </c>
      <c r="P1222" s="6" t="str">
        <f t="shared" si="74"/>
        <v/>
      </c>
    </row>
    <row r="1223" spans="1:16" x14ac:dyDescent="0.25">
      <c r="A1223">
        <v>3127143202</v>
      </c>
      <c r="B1223" t="s">
        <v>43</v>
      </c>
      <c r="C1223" t="s">
        <v>1476</v>
      </c>
      <c r="D1223" t="s">
        <v>722</v>
      </c>
      <c r="E1223" t="s">
        <v>1477</v>
      </c>
      <c r="F1223">
        <v>4.1000000000000002E-2</v>
      </c>
      <c r="I1223" s="31" t="e">
        <f>VLOOKUP(A1223,'Synthèse des ventes 2022'!$A$1:$C$535,3,FALSE)</f>
        <v>#N/A</v>
      </c>
      <c r="J1223">
        <v>7.0000000000000007E-2</v>
      </c>
      <c r="K1223" s="6" t="str">
        <f t="shared" si="73"/>
        <v/>
      </c>
      <c r="L1223">
        <v>845.41062799999997</v>
      </c>
      <c r="O1223">
        <v>0.08</v>
      </c>
      <c r="P1223" s="6" t="str">
        <f t="shared" si="74"/>
        <v/>
      </c>
    </row>
    <row r="1224" spans="1:16" x14ac:dyDescent="0.25">
      <c r="A1224">
        <v>3220601208</v>
      </c>
      <c r="B1224" t="s">
        <v>43</v>
      </c>
      <c r="C1224" t="s">
        <v>1478</v>
      </c>
      <c r="D1224" t="s">
        <v>722</v>
      </c>
      <c r="F1224">
        <v>0</v>
      </c>
      <c r="I1224" s="31" t="e">
        <f>VLOOKUP(A1224,'Synthèse des ventes 2022'!$A$1:$C$535,3,FALSE)</f>
        <v>#N/A</v>
      </c>
      <c r="J1224">
        <v>0</v>
      </c>
      <c r="K1224" s="6" t="str">
        <f t="shared" si="73"/>
        <v/>
      </c>
      <c r="L1224">
        <v>0</v>
      </c>
      <c r="O1224">
        <v>0</v>
      </c>
      <c r="P1224" s="6" t="str">
        <f t="shared" si="74"/>
        <v/>
      </c>
    </row>
    <row r="1225" spans="1:16" x14ac:dyDescent="0.25">
      <c r="A1225">
        <v>7214250815</v>
      </c>
      <c r="B1225" t="s">
        <v>32</v>
      </c>
      <c r="C1225" t="s">
        <v>1479</v>
      </c>
      <c r="D1225" t="s">
        <v>722</v>
      </c>
      <c r="E1225" t="s">
        <v>1480</v>
      </c>
      <c r="F1225">
        <v>5.0000000000000001E-3</v>
      </c>
      <c r="H1225" s="6">
        <v>0.05</v>
      </c>
      <c r="I1225" s="31" t="e">
        <f>VLOOKUP(A1225,'Synthèse des ventes 2022'!$A$1:$C$535,3,FALSE)</f>
        <v>#N/A</v>
      </c>
      <c r="J1225">
        <v>0.12</v>
      </c>
      <c r="K1225" s="6">
        <f>IF(H1225="","",H1225*L1225)/100</f>
        <v>0.125</v>
      </c>
      <c r="L1225">
        <v>250</v>
      </c>
      <c r="O1225">
        <v>0.14000000000000001</v>
      </c>
      <c r="P1225" s="6">
        <f t="shared" si="74"/>
        <v>0.15</v>
      </c>
    </row>
    <row r="1226" spans="1:16" x14ac:dyDescent="0.25">
      <c r="A1226">
        <v>8210604018</v>
      </c>
      <c r="B1226" t="s">
        <v>1482</v>
      </c>
      <c r="C1226" t="s">
        <v>1481</v>
      </c>
      <c r="D1226" t="s">
        <v>722</v>
      </c>
      <c r="F1226">
        <v>0</v>
      </c>
      <c r="I1226" s="31" t="e">
        <f>VLOOKUP(A1226,'Synthèse des ventes 2022'!$A$1:$C$535,3,FALSE)</f>
        <v>#N/A</v>
      </c>
      <c r="J1226">
        <v>0</v>
      </c>
      <c r="K1226" s="6" t="str">
        <f t="shared" si="73"/>
        <v/>
      </c>
      <c r="L1226">
        <v>0</v>
      </c>
      <c r="O1226">
        <v>0</v>
      </c>
      <c r="P1226" s="6" t="str">
        <f t="shared" si="74"/>
        <v/>
      </c>
    </row>
    <row r="1227" spans="1:16" x14ac:dyDescent="0.25">
      <c r="A1227">
        <v>8412602518</v>
      </c>
      <c r="B1227" t="s">
        <v>32</v>
      </c>
      <c r="C1227" t="s">
        <v>1483</v>
      </c>
      <c r="D1227" t="s">
        <v>722</v>
      </c>
      <c r="F1227">
        <v>0.04</v>
      </c>
      <c r="H1227" s="6">
        <f t="shared" ref="H1227:H1233" si="75">F1227</f>
        <v>0.04</v>
      </c>
      <c r="I1227" s="31" t="e">
        <f>VLOOKUP(A1227,'Synthèse des ventes 2022'!$A$1:$C$535,3,FALSE)</f>
        <v>#N/A</v>
      </c>
      <c r="J1227">
        <v>0.05</v>
      </c>
      <c r="K1227" s="6">
        <f t="shared" si="73"/>
        <v>0.05</v>
      </c>
      <c r="L1227">
        <v>1.25</v>
      </c>
      <c r="O1227">
        <v>0.06</v>
      </c>
      <c r="P1227" s="6">
        <f t="shared" si="74"/>
        <v>0.06</v>
      </c>
    </row>
    <row r="1228" spans="1:16" x14ac:dyDescent="0.25">
      <c r="A1228">
        <v>8412802518</v>
      </c>
      <c r="B1228" t="s">
        <v>32</v>
      </c>
      <c r="C1228" t="s">
        <v>1484</v>
      </c>
      <c r="D1228" t="s">
        <v>722</v>
      </c>
      <c r="E1228" t="s">
        <v>1480</v>
      </c>
      <c r="F1228">
        <v>7.0000000000000007E-2</v>
      </c>
      <c r="H1228" s="6">
        <f t="shared" si="75"/>
        <v>7.0000000000000007E-2</v>
      </c>
      <c r="I1228" s="31" t="e">
        <f>VLOOKUP(A1228,'Synthèse des ventes 2022'!$A$1:$C$535,3,FALSE)</f>
        <v>#N/A</v>
      </c>
      <c r="J1228">
        <v>0.11</v>
      </c>
      <c r="K1228" s="6">
        <f>IF(H1228="","",H1228*L1228)/100</f>
        <v>0.10999999997</v>
      </c>
      <c r="L1228">
        <v>157.14285709999999</v>
      </c>
      <c r="O1228">
        <v>0.13</v>
      </c>
      <c r="P1228" s="6">
        <f t="shared" si="74"/>
        <v>0.131999999964</v>
      </c>
    </row>
    <row r="1229" spans="1:16" x14ac:dyDescent="0.25">
      <c r="A1229">
        <v>8434000618</v>
      </c>
      <c r="B1229" t="s">
        <v>32</v>
      </c>
      <c r="C1229" t="s">
        <v>1485</v>
      </c>
      <c r="D1229" t="s">
        <v>722</v>
      </c>
      <c r="E1229">
        <v>1</v>
      </c>
      <c r="F1229">
        <v>0.02</v>
      </c>
      <c r="H1229" s="6">
        <f t="shared" si="75"/>
        <v>0.02</v>
      </c>
      <c r="I1229" s="31" t="e">
        <f>VLOOKUP(A1229,'Synthèse des ventes 2022'!$A$1:$C$535,3,FALSE)</f>
        <v>#N/A</v>
      </c>
      <c r="J1229">
        <v>0.03</v>
      </c>
      <c r="K1229" s="6">
        <f t="shared" si="73"/>
        <v>0.03</v>
      </c>
      <c r="L1229">
        <v>1.5</v>
      </c>
      <c r="O1229">
        <v>0.04</v>
      </c>
      <c r="P1229" s="6">
        <f t="shared" si="74"/>
        <v>3.5999999999999997E-2</v>
      </c>
    </row>
    <row r="1230" spans="1:16" x14ac:dyDescent="0.25">
      <c r="A1230">
        <v>8434000818</v>
      </c>
      <c r="B1230" t="s">
        <v>32</v>
      </c>
      <c r="C1230" t="s">
        <v>1486</v>
      </c>
      <c r="D1230" t="s">
        <v>722</v>
      </c>
      <c r="E1230" t="s">
        <v>917</v>
      </c>
      <c r="F1230">
        <v>4.2000000000000003E-2</v>
      </c>
      <c r="H1230" s="6">
        <f t="shared" si="75"/>
        <v>4.2000000000000003E-2</v>
      </c>
      <c r="I1230" s="31" t="e">
        <f>VLOOKUP(A1230,'Synthèse des ventes 2022'!$A$1:$C$535,3,FALSE)</f>
        <v>#N/A</v>
      </c>
      <c r="J1230">
        <v>6.3E-2</v>
      </c>
      <c r="K1230" s="6">
        <f t="shared" si="73"/>
        <v>6.3E-2</v>
      </c>
      <c r="L1230">
        <v>1.5</v>
      </c>
      <c r="O1230">
        <v>7.4999999999999997E-2</v>
      </c>
      <c r="P1230" s="6">
        <f t="shared" si="74"/>
        <v>7.5600000000000001E-2</v>
      </c>
    </row>
    <row r="1231" spans="1:16" x14ac:dyDescent="0.25">
      <c r="A1231">
        <v>8534000818</v>
      </c>
      <c r="B1231" t="s">
        <v>32</v>
      </c>
      <c r="C1231" t="s">
        <v>1487</v>
      </c>
      <c r="D1231" t="s">
        <v>722</v>
      </c>
      <c r="E1231" t="s">
        <v>1488</v>
      </c>
      <c r="F1231">
        <v>0.03</v>
      </c>
      <c r="H1231" s="6">
        <f t="shared" si="75"/>
        <v>0.03</v>
      </c>
      <c r="I1231" s="31" t="e">
        <f>VLOOKUP(A1231,'Synthèse des ventes 2022'!$A$1:$C$535,3,FALSE)</f>
        <v>#N/A</v>
      </c>
      <c r="J1231">
        <v>0.05</v>
      </c>
      <c r="K1231" s="6">
        <f t="shared" si="73"/>
        <v>5.0000000999999995E-2</v>
      </c>
      <c r="L1231">
        <v>1.6666666999999999</v>
      </c>
      <c r="O1231">
        <v>0.06</v>
      </c>
      <c r="P1231" s="6">
        <f t="shared" si="74"/>
        <v>6.0000001199999993E-2</v>
      </c>
    </row>
    <row r="1232" spans="1:16" x14ac:dyDescent="0.25">
      <c r="A1232">
        <v>8535000618</v>
      </c>
      <c r="B1232" t="s">
        <v>32</v>
      </c>
      <c r="C1232" t="s">
        <v>1489</v>
      </c>
      <c r="D1232" t="s">
        <v>722</v>
      </c>
      <c r="E1232" t="s">
        <v>1488</v>
      </c>
      <c r="F1232">
        <v>0.03</v>
      </c>
      <c r="H1232" s="6">
        <f t="shared" si="75"/>
        <v>0.03</v>
      </c>
      <c r="I1232" s="31" t="e">
        <f>VLOOKUP(A1232,'Synthèse des ventes 2022'!$A$1:$C$535,3,FALSE)</f>
        <v>#N/A</v>
      </c>
      <c r="J1232">
        <v>0.05</v>
      </c>
      <c r="K1232" s="6">
        <f t="shared" si="73"/>
        <v>5.0000000999999995E-2</v>
      </c>
      <c r="L1232">
        <v>1.6666666999999999</v>
      </c>
      <c r="O1232">
        <v>0.06</v>
      </c>
      <c r="P1232" s="6">
        <f t="shared" si="74"/>
        <v>6.0000001199999993E-2</v>
      </c>
    </row>
    <row r="1233" spans="1:16" x14ac:dyDescent="0.25">
      <c r="A1233" t="s">
        <v>1560</v>
      </c>
      <c r="B1233" t="s">
        <v>32</v>
      </c>
      <c r="C1233" t="s">
        <v>1561</v>
      </c>
      <c r="D1233" t="s">
        <v>722</v>
      </c>
      <c r="E1233" t="s">
        <v>1480</v>
      </c>
      <c r="F1233">
        <v>0.13</v>
      </c>
      <c r="H1233" s="6">
        <f t="shared" si="75"/>
        <v>0.13</v>
      </c>
      <c r="I1233" s="31" t="e">
        <f>VLOOKUP(A1233,'Synthèse des ventes 2022'!$A$1:$C$535,3,FALSE)</f>
        <v>#N/A</v>
      </c>
      <c r="J1233">
        <v>0.19</v>
      </c>
      <c r="K1233" s="6">
        <f t="shared" si="73"/>
        <v>0.19000000500000003</v>
      </c>
      <c r="L1233">
        <v>1.4615385000000001</v>
      </c>
      <c r="O1233">
        <v>0.23</v>
      </c>
      <c r="P1233" s="6">
        <f t="shared" si="74"/>
        <v>0.22800000600000003</v>
      </c>
    </row>
    <row r="1234" spans="1:16" x14ac:dyDescent="0.25">
      <c r="A1234" t="s">
        <v>1585</v>
      </c>
      <c r="B1234" t="s">
        <v>43</v>
      </c>
      <c r="C1234" t="s">
        <v>1586</v>
      </c>
      <c r="D1234" t="s">
        <v>722</v>
      </c>
      <c r="E1234" t="s">
        <v>1488</v>
      </c>
      <c r="F1234">
        <v>5.0000000000000001E-3</v>
      </c>
      <c r="I1234" s="31" t="e">
        <f>VLOOKUP(A1234,'Synthèse des ventes 2022'!$A$1:$C$535,3,FALSE)</f>
        <v>#N/A</v>
      </c>
      <c r="J1234">
        <v>0</v>
      </c>
      <c r="K1234" s="6" t="str">
        <f t="shared" si="73"/>
        <v/>
      </c>
      <c r="L1234">
        <v>0</v>
      </c>
      <c r="O1234">
        <v>0</v>
      </c>
      <c r="P1234" s="6" t="str">
        <f t="shared" si="74"/>
        <v/>
      </c>
    </row>
    <row r="1235" spans="1:16" x14ac:dyDescent="0.25">
      <c r="A1235" t="s">
        <v>1587</v>
      </c>
      <c r="B1235" t="s">
        <v>20</v>
      </c>
      <c r="C1235" t="s">
        <v>1588</v>
      </c>
      <c r="D1235" t="s">
        <v>722</v>
      </c>
      <c r="E1235" t="s">
        <v>36</v>
      </c>
      <c r="F1235">
        <v>0.37</v>
      </c>
      <c r="H1235" s="6">
        <f>F1235</f>
        <v>0.37</v>
      </c>
      <c r="I1235" s="31" t="e">
        <f>VLOOKUP(A1235,'Synthèse des ventes 2022'!$A$1:$C$535,3,FALSE)</f>
        <v>#N/A</v>
      </c>
      <c r="J1235">
        <v>0.55000000000000004</v>
      </c>
      <c r="K1235" s="6">
        <f>J1235</f>
        <v>0.55000000000000004</v>
      </c>
      <c r="L1235">
        <v>1.4864865</v>
      </c>
      <c r="O1235">
        <v>0.66</v>
      </c>
      <c r="P1235" s="6">
        <f t="shared" si="74"/>
        <v>0.66</v>
      </c>
    </row>
    <row r="1236" spans="1:16" x14ac:dyDescent="0.25">
      <c r="A1236" t="s">
        <v>1589</v>
      </c>
      <c r="B1236" t="s">
        <v>20</v>
      </c>
      <c r="C1236" t="s">
        <v>1590</v>
      </c>
      <c r="D1236" t="s">
        <v>722</v>
      </c>
      <c r="E1236" t="s">
        <v>36</v>
      </c>
      <c r="F1236">
        <v>1.05</v>
      </c>
      <c r="H1236" s="6">
        <f>F1236</f>
        <v>1.05</v>
      </c>
      <c r="I1236" s="31" t="e">
        <f>VLOOKUP(A1236,'Synthèse des ventes 2022'!$A$1:$C$535,3,FALSE)</f>
        <v>#N/A</v>
      </c>
      <c r="J1236">
        <v>1.58</v>
      </c>
      <c r="K1236" s="6">
        <f>J1236</f>
        <v>1.58</v>
      </c>
      <c r="L1236">
        <v>1.5047619000000001</v>
      </c>
      <c r="O1236">
        <v>1.9</v>
      </c>
      <c r="P1236" s="6">
        <f t="shared" si="74"/>
        <v>1.8959999999999999</v>
      </c>
    </row>
    <row r="1237" spans="1:16" x14ac:dyDescent="0.25">
      <c r="A1237" t="s">
        <v>1591</v>
      </c>
      <c r="B1237" t="s">
        <v>20</v>
      </c>
      <c r="C1237" t="s">
        <v>1592</v>
      </c>
      <c r="D1237" t="s">
        <v>722</v>
      </c>
      <c r="F1237">
        <v>2</v>
      </c>
      <c r="H1237" s="6">
        <f>F1237</f>
        <v>2</v>
      </c>
      <c r="I1237" s="31">
        <f>VLOOKUP(A1237,'Synthèse des ventes 2022'!$A$1:$C$535,3,FALSE)</f>
        <v>18</v>
      </c>
      <c r="J1237">
        <v>3</v>
      </c>
      <c r="K1237" s="6">
        <f>J1237</f>
        <v>3</v>
      </c>
      <c r="L1237">
        <v>1.5</v>
      </c>
      <c r="O1237">
        <v>3.6</v>
      </c>
      <c r="P1237" s="6">
        <f t="shared" si="74"/>
        <v>3.5999999999999996</v>
      </c>
    </row>
    <row r="1238" spans="1:16" x14ac:dyDescent="0.25">
      <c r="A1238" t="s">
        <v>1593</v>
      </c>
      <c r="B1238" t="s">
        <v>20</v>
      </c>
      <c r="C1238" t="s">
        <v>1594</v>
      </c>
      <c r="D1238" t="s">
        <v>722</v>
      </c>
      <c r="E1238" t="s">
        <v>36</v>
      </c>
      <c r="F1238">
        <v>0.12</v>
      </c>
      <c r="H1238" s="6">
        <f>F1238</f>
        <v>0.12</v>
      </c>
      <c r="I1238" s="31" t="e">
        <f>VLOOKUP(A1238,'Synthèse des ventes 2022'!$A$1:$C$535,3,FALSE)</f>
        <v>#N/A</v>
      </c>
      <c r="J1238">
        <v>0.18</v>
      </c>
      <c r="K1238" s="6">
        <f>J1238</f>
        <v>0.18</v>
      </c>
      <c r="L1238">
        <v>1.5</v>
      </c>
      <c r="O1238">
        <v>0.216</v>
      </c>
      <c r="P1238" s="6">
        <f t="shared" si="74"/>
        <v>0.216</v>
      </c>
    </row>
    <row r="1239" spans="1:16" x14ac:dyDescent="0.25">
      <c r="A1239" t="s">
        <v>1595</v>
      </c>
      <c r="B1239" t="s">
        <v>212</v>
      </c>
      <c r="C1239" t="s">
        <v>1596</v>
      </c>
      <c r="D1239" t="s">
        <v>722</v>
      </c>
      <c r="E1239" t="s">
        <v>1480</v>
      </c>
      <c r="F1239">
        <v>0.1</v>
      </c>
      <c r="I1239" s="31" t="e">
        <f>VLOOKUP(A1239,'Synthèse des ventes 2022'!$A$1:$C$535,3,FALSE)</f>
        <v>#N/A</v>
      </c>
      <c r="J1239">
        <v>0</v>
      </c>
      <c r="K1239" s="6" t="str">
        <f t="shared" si="73"/>
        <v/>
      </c>
      <c r="L1239">
        <v>0</v>
      </c>
      <c r="O1239">
        <v>0</v>
      </c>
      <c r="P1239" s="6" t="str">
        <f t="shared" si="74"/>
        <v/>
      </c>
    </row>
    <row r="1240" spans="1:16" x14ac:dyDescent="0.25">
      <c r="A1240">
        <v>7214321415</v>
      </c>
      <c r="B1240" t="s">
        <v>32</v>
      </c>
      <c r="C1240" t="s">
        <v>1597</v>
      </c>
      <c r="D1240" t="s">
        <v>722</v>
      </c>
      <c r="E1240" t="s">
        <v>1480</v>
      </c>
      <c r="F1240">
        <v>0.03</v>
      </c>
      <c r="H1240" s="6">
        <f>F1240</f>
        <v>0.03</v>
      </c>
      <c r="I1240" s="31" t="e">
        <f>VLOOKUP(A1240,'Synthèse des ventes 2022'!$A$1:$C$535,3,FALSE)</f>
        <v>#N/A</v>
      </c>
      <c r="J1240">
        <v>0.05</v>
      </c>
      <c r="K1240" s="6">
        <f t="shared" si="73"/>
        <v>5.0000000010000001</v>
      </c>
      <c r="L1240">
        <v>166.66666670000001</v>
      </c>
      <c r="O1240">
        <v>0.06</v>
      </c>
      <c r="P1240" s="6">
        <f t="shared" si="74"/>
        <v>6.0000000012000001</v>
      </c>
    </row>
    <row r="1241" spans="1:16" x14ac:dyDescent="0.25">
      <c r="A1241" t="s">
        <v>1626</v>
      </c>
      <c r="B1241" t="s">
        <v>43</v>
      </c>
      <c r="C1241" t="s">
        <v>1627</v>
      </c>
      <c r="D1241" t="s">
        <v>722</v>
      </c>
      <c r="F1241">
        <v>0</v>
      </c>
      <c r="I1241" s="31" t="e">
        <f>VLOOKUP(A1241,'Synthèse des ventes 2022'!$A$1:$C$535,3,FALSE)</f>
        <v>#N/A</v>
      </c>
      <c r="J1241">
        <v>0</v>
      </c>
      <c r="K1241" s="6" t="str">
        <f t="shared" si="73"/>
        <v/>
      </c>
      <c r="L1241">
        <v>0</v>
      </c>
      <c r="O1241">
        <v>0</v>
      </c>
      <c r="P1241" s="6" t="str">
        <f t="shared" si="74"/>
        <v/>
      </c>
    </row>
    <row r="1242" spans="1:16" x14ac:dyDescent="0.25">
      <c r="A1242" t="s">
        <v>1653</v>
      </c>
      <c r="B1242" t="s">
        <v>32</v>
      </c>
      <c r="C1242" t="s">
        <v>1654</v>
      </c>
      <c r="D1242" t="s">
        <v>722</v>
      </c>
      <c r="F1242">
        <v>0.05</v>
      </c>
      <c r="H1242" s="6">
        <f t="shared" ref="H1242:H1248" si="76">F1242</f>
        <v>0.05</v>
      </c>
      <c r="I1242" s="31" t="e">
        <f>VLOOKUP(A1242,'Synthèse des ventes 2022'!$A$1:$C$535,3,FALSE)</f>
        <v>#N/A</v>
      </c>
      <c r="J1242">
        <v>0.1</v>
      </c>
      <c r="K1242" s="6">
        <f t="shared" si="73"/>
        <v>0.1</v>
      </c>
      <c r="L1242">
        <v>2</v>
      </c>
      <c r="O1242">
        <v>0.12</v>
      </c>
      <c r="P1242" s="6">
        <f t="shared" si="74"/>
        <v>0.12</v>
      </c>
    </row>
    <row r="1243" spans="1:16" x14ac:dyDescent="0.25">
      <c r="A1243" t="s">
        <v>1655</v>
      </c>
      <c r="B1243" t="s">
        <v>32</v>
      </c>
      <c r="C1243" t="s">
        <v>1656</v>
      </c>
      <c r="D1243" t="s">
        <v>722</v>
      </c>
      <c r="F1243">
        <v>0.35</v>
      </c>
      <c r="H1243" s="6">
        <f t="shared" si="76"/>
        <v>0.35</v>
      </c>
      <c r="I1243" s="31" t="e">
        <f>VLOOKUP(A1243,'Synthèse des ventes 2022'!$A$1:$C$535,3,FALSE)</f>
        <v>#N/A</v>
      </c>
      <c r="J1243">
        <v>0.53</v>
      </c>
      <c r="K1243" s="6">
        <f t="shared" si="73"/>
        <v>0.52999999499999995</v>
      </c>
      <c r="L1243">
        <v>1.5142857000000001</v>
      </c>
      <c r="O1243">
        <v>0.63600000000000001</v>
      </c>
      <c r="P1243" s="6">
        <f t="shared" si="74"/>
        <v>0.63599999399999996</v>
      </c>
    </row>
    <row r="1244" spans="1:16" x14ac:dyDescent="0.25">
      <c r="A1244" t="s">
        <v>1657</v>
      </c>
      <c r="B1244" t="s">
        <v>32</v>
      </c>
      <c r="C1244" t="s">
        <v>1658</v>
      </c>
      <c r="D1244" t="s">
        <v>722</v>
      </c>
      <c r="E1244" t="s">
        <v>36</v>
      </c>
      <c r="F1244">
        <v>0.09</v>
      </c>
      <c r="H1244" s="6">
        <f t="shared" si="76"/>
        <v>0.09</v>
      </c>
      <c r="I1244" s="31" t="e">
        <f>VLOOKUP(A1244,'Synthèse des ventes 2022'!$A$1:$C$535,3,FALSE)</f>
        <v>#N/A</v>
      </c>
      <c r="J1244">
        <v>0.13</v>
      </c>
      <c r="K1244" s="6">
        <f t="shared" si="73"/>
        <v>0.12999999600000001</v>
      </c>
      <c r="L1244">
        <v>1.4444444000000001</v>
      </c>
      <c r="O1244">
        <v>0.156</v>
      </c>
      <c r="P1244" s="6">
        <f t="shared" si="74"/>
        <v>0.15599999519999999</v>
      </c>
    </row>
    <row r="1245" spans="1:16" x14ac:dyDescent="0.25">
      <c r="A1245" t="s">
        <v>1659</v>
      </c>
      <c r="B1245" t="s">
        <v>32</v>
      </c>
      <c r="C1245" t="s">
        <v>1660</v>
      </c>
      <c r="D1245" t="s">
        <v>722</v>
      </c>
      <c r="E1245" t="s">
        <v>1480</v>
      </c>
      <c r="F1245">
        <v>7.0000000000000007E-2</v>
      </c>
      <c r="H1245" s="6">
        <f t="shared" si="76"/>
        <v>7.0000000000000007E-2</v>
      </c>
      <c r="I1245" s="31" t="e">
        <f>VLOOKUP(A1245,'Synthèse des ventes 2022'!$A$1:$C$535,3,FALSE)</f>
        <v>#N/A</v>
      </c>
      <c r="J1245">
        <v>0.17</v>
      </c>
      <c r="K1245" s="6">
        <f t="shared" si="73"/>
        <v>17.000000003000004</v>
      </c>
      <c r="L1245">
        <v>242.85714290000001</v>
      </c>
      <c r="O1245">
        <v>0.20399999999999999</v>
      </c>
      <c r="P1245" s="6">
        <f t="shared" si="74"/>
        <v>20.400000003600002</v>
      </c>
    </row>
    <row r="1246" spans="1:16" x14ac:dyDescent="0.25">
      <c r="A1246" t="s">
        <v>1661</v>
      </c>
      <c r="B1246" t="s">
        <v>32</v>
      </c>
      <c r="C1246" t="s">
        <v>1662</v>
      </c>
      <c r="D1246" t="s">
        <v>722</v>
      </c>
      <c r="F1246">
        <v>0.06</v>
      </c>
      <c r="H1246" s="6">
        <f t="shared" si="76"/>
        <v>0.06</v>
      </c>
      <c r="I1246" s="31" t="e">
        <f>VLOOKUP(A1246,'Synthèse des ventes 2022'!$A$1:$C$535,3,FALSE)</f>
        <v>#N/A</v>
      </c>
      <c r="J1246">
        <v>0.12</v>
      </c>
      <c r="K1246" s="6">
        <f t="shared" si="73"/>
        <v>0.12</v>
      </c>
      <c r="L1246">
        <v>2</v>
      </c>
      <c r="O1246">
        <v>0.14399999999999999</v>
      </c>
      <c r="P1246" s="6">
        <f t="shared" si="74"/>
        <v>0.14399999999999999</v>
      </c>
    </row>
    <row r="1247" spans="1:16" x14ac:dyDescent="0.25">
      <c r="A1247" t="s">
        <v>1692</v>
      </c>
      <c r="B1247" t="s">
        <v>32</v>
      </c>
      <c r="C1247" t="s">
        <v>1693</v>
      </c>
      <c r="D1247" t="s">
        <v>722</v>
      </c>
      <c r="F1247">
        <v>0.01</v>
      </c>
      <c r="H1247" s="6">
        <f t="shared" si="76"/>
        <v>0.01</v>
      </c>
      <c r="I1247" s="31" t="e">
        <f>VLOOKUP(A1247,'Synthèse des ventes 2022'!$A$1:$C$535,3,FALSE)</f>
        <v>#N/A</v>
      </c>
      <c r="J1247">
        <v>0.02</v>
      </c>
      <c r="K1247" s="6">
        <f t="shared" si="73"/>
        <v>0.02</v>
      </c>
      <c r="L1247">
        <v>2</v>
      </c>
      <c r="O1247">
        <v>2.4E-2</v>
      </c>
      <c r="P1247" s="6">
        <f t="shared" si="74"/>
        <v>2.4E-2</v>
      </c>
    </row>
    <row r="1248" spans="1:16" x14ac:dyDescent="0.25">
      <c r="A1248" t="s">
        <v>1719</v>
      </c>
      <c r="B1248" t="s">
        <v>32</v>
      </c>
      <c r="C1248" t="s">
        <v>1720</v>
      </c>
      <c r="D1248" t="s">
        <v>722</v>
      </c>
      <c r="F1248">
        <v>0.05</v>
      </c>
      <c r="H1248" s="6">
        <f t="shared" si="76"/>
        <v>0.05</v>
      </c>
      <c r="I1248" s="31" t="e">
        <f>VLOOKUP(A1248,'Synthèse des ventes 2022'!$A$1:$C$535,3,FALSE)</f>
        <v>#N/A</v>
      </c>
      <c r="J1248">
        <v>0.08</v>
      </c>
      <c r="K1248" s="6">
        <f t="shared" si="73"/>
        <v>8.0000000000000016E-2</v>
      </c>
      <c r="L1248">
        <v>1.6</v>
      </c>
      <c r="O1248">
        <v>9.6000000000000002E-2</v>
      </c>
      <c r="P1248" s="6">
        <f t="shared" si="74"/>
        <v>9.6000000000000016E-2</v>
      </c>
    </row>
    <row r="1249" spans="1:20" x14ac:dyDescent="0.25">
      <c r="A1249" t="s">
        <v>1746</v>
      </c>
      <c r="B1249" t="s">
        <v>28</v>
      </c>
      <c r="C1249" t="s">
        <v>1747</v>
      </c>
      <c r="D1249" t="s">
        <v>722</v>
      </c>
      <c r="F1249">
        <v>9.3000000000000007</v>
      </c>
      <c r="I1249" s="31">
        <f>VLOOKUP(A1249,'Synthèse des ventes 2022'!$A$1:$C$535,3,FALSE)</f>
        <v>27</v>
      </c>
      <c r="J1249">
        <v>13.95</v>
      </c>
      <c r="K1249" s="6">
        <f>VLOOKUP(A1249,NOMENCLATURE!$B$2:$L$4000,11,FALSE)</f>
        <v>14.000000399999998</v>
      </c>
      <c r="L1249">
        <v>1.5</v>
      </c>
      <c r="O1249">
        <v>16.739999999999998</v>
      </c>
      <c r="P1249" s="6">
        <f t="shared" si="74"/>
        <v>16.800000479999998</v>
      </c>
      <c r="S1249">
        <v>1</v>
      </c>
      <c r="T1249">
        <v>1</v>
      </c>
    </row>
    <row r="1250" spans="1:20" x14ac:dyDescent="0.25">
      <c r="A1250">
        <v>8710605018</v>
      </c>
      <c r="B1250" t="s">
        <v>32</v>
      </c>
      <c r="C1250" t="s">
        <v>1896</v>
      </c>
      <c r="D1250" t="s">
        <v>722</v>
      </c>
      <c r="F1250">
        <v>0.2</v>
      </c>
      <c r="H1250" s="6">
        <f>F1250</f>
        <v>0.2</v>
      </c>
      <c r="I1250" s="31" t="e">
        <f>VLOOKUP(A1250,'Synthèse des ventes 2022'!$A$1:$C$535,3,FALSE)</f>
        <v>#N/A</v>
      </c>
      <c r="J1250">
        <v>0.3</v>
      </c>
      <c r="K1250" s="6">
        <f t="shared" si="73"/>
        <v>0.30000000000000004</v>
      </c>
      <c r="L1250">
        <v>1.5</v>
      </c>
      <c r="O1250">
        <v>0.36</v>
      </c>
      <c r="P1250" s="6">
        <f t="shared" si="74"/>
        <v>0.36000000000000004</v>
      </c>
    </row>
    <row r="1251" spans="1:20" x14ac:dyDescent="0.25">
      <c r="A1251">
        <v>8412102518</v>
      </c>
      <c r="B1251" t="s">
        <v>32</v>
      </c>
      <c r="C1251" t="s">
        <v>2019</v>
      </c>
      <c r="D1251" t="s">
        <v>722</v>
      </c>
      <c r="F1251">
        <v>0.14000000000000001</v>
      </c>
      <c r="H1251" s="6">
        <f>F1251</f>
        <v>0.14000000000000001</v>
      </c>
      <c r="I1251" s="31" t="e">
        <f>VLOOKUP(A1251,'Synthèse des ventes 2022'!$A$1:$C$535,3,FALSE)</f>
        <v>#N/A</v>
      </c>
      <c r="J1251">
        <v>0.14000000000000001</v>
      </c>
      <c r="K1251" s="6">
        <f t="shared" si="73"/>
        <v>0.14000000000000001</v>
      </c>
      <c r="L1251">
        <v>1</v>
      </c>
      <c r="O1251">
        <v>0.16800000000000001</v>
      </c>
      <c r="P1251" s="6">
        <f t="shared" si="74"/>
        <v>0.16800000000000001</v>
      </c>
    </row>
    <row r="1252" spans="1:20" x14ac:dyDescent="0.25">
      <c r="A1252">
        <v>8434001018</v>
      </c>
      <c r="B1252" t="s">
        <v>32</v>
      </c>
      <c r="C1252" t="s">
        <v>2020</v>
      </c>
      <c r="D1252" t="s">
        <v>722</v>
      </c>
      <c r="F1252">
        <v>0.08</v>
      </c>
      <c r="H1252" s="6">
        <f>F1252</f>
        <v>0.08</v>
      </c>
      <c r="I1252" s="31" t="e">
        <f>VLOOKUP(A1252,'Synthèse des ventes 2022'!$A$1:$C$535,3,FALSE)</f>
        <v>#N/A</v>
      </c>
      <c r="J1252">
        <v>0.12</v>
      </c>
      <c r="K1252" s="6">
        <f t="shared" si="73"/>
        <v>0.12</v>
      </c>
      <c r="L1252">
        <v>1.5</v>
      </c>
      <c r="O1252">
        <v>0.14399999999999999</v>
      </c>
      <c r="P1252" s="6">
        <f t="shared" si="74"/>
        <v>0.14399999999999999</v>
      </c>
    </row>
    <row r="1253" spans="1:20" x14ac:dyDescent="0.25">
      <c r="A1253">
        <v>8534001018</v>
      </c>
      <c r="B1253" t="s">
        <v>32</v>
      </c>
      <c r="C1253" t="s">
        <v>2021</v>
      </c>
      <c r="D1253" t="s">
        <v>722</v>
      </c>
      <c r="F1253">
        <v>0.06</v>
      </c>
      <c r="H1253" s="6">
        <f>F1253</f>
        <v>0.06</v>
      </c>
      <c r="I1253" s="31" t="e">
        <f>VLOOKUP(A1253,'Synthèse des ventes 2022'!$A$1:$C$535,3,FALSE)</f>
        <v>#N/A</v>
      </c>
      <c r="J1253">
        <v>0.1</v>
      </c>
      <c r="K1253" s="6">
        <f t="shared" si="73"/>
        <v>0.10000000199999999</v>
      </c>
      <c r="L1253">
        <v>1.6666666999999999</v>
      </c>
      <c r="O1253">
        <v>0.12</v>
      </c>
      <c r="P1253" s="6">
        <f t="shared" si="74"/>
        <v>0.12000000239999999</v>
      </c>
    </row>
    <row r="1254" spans="1:20" x14ac:dyDescent="0.25">
      <c r="A1254">
        <v>8412105018</v>
      </c>
      <c r="B1254" t="s">
        <v>32</v>
      </c>
      <c r="C1254" t="s">
        <v>2022</v>
      </c>
      <c r="D1254" t="s">
        <v>722</v>
      </c>
      <c r="F1254">
        <v>0.23</v>
      </c>
      <c r="H1254" s="6">
        <f>F1254</f>
        <v>0.23</v>
      </c>
      <c r="I1254" s="31" t="e">
        <f>VLOOKUP(A1254,'Synthèse des ventes 2022'!$A$1:$C$535,3,FALSE)</f>
        <v>#N/A</v>
      </c>
      <c r="J1254">
        <v>0.35</v>
      </c>
      <c r="K1254" s="6">
        <f t="shared" si="73"/>
        <v>0.34999999300000001</v>
      </c>
      <c r="L1254">
        <v>1.5217391</v>
      </c>
      <c r="O1254">
        <v>0.42</v>
      </c>
      <c r="P1254" s="6">
        <f t="shared" si="74"/>
        <v>0.41999999160000001</v>
      </c>
    </row>
    <row r="1255" spans="1:20" x14ac:dyDescent="0.25">
      <c r="A1255">
        <v>8465111018</v>
      </c>
      <c r="B1255">
        <v>0</v>
      </c>
      <c r="C1255" t="s">
        <v>2063</v>
      </c>
      <c r="D1255" t="s">
        <v>722</v>
      </c>
      <c r="F1255">
        <v>0.45</v>
      </c>
      <c r="I1255" s="31" t="e">
        <f>VLOOKUP(A1255,'Synthèse des ventes 2022'!$A$1:$C$535,3,FALSE)</f>
        <v>#N/A</v>
      </c>
      <c r="J1255">
        <v>0.67</v>
      </c>
      <c r="K1255" s="6" t="str">
        <f t="shared" si="73"/>
        <v/>
      </c>
      <c r="L1255">
        <v>1.4888889000000001</v>
      </c>
      <c r="O1255">
        <v>0.80400000000000005</v>
      </c>
      <c r="P1255" s="6" t="str">
        <f t="shared" si="74"/>
        <v/>
      </c>
    </row>
    <row r="1256" spans="1:20" x14ac:dyDescent="0.25">
      <c r="A1256">
        <v>8725000618</v>
      </c>
      <c r="B1256" t="s">
        <v>32</v>
      </c>
      <c r="C1256" t="s">
        <v>2084</v>
      </c>
      <c r="D1256" t="s">
        <v>722</v>
      </c>
      <c r="E1256">
        <v>1</v>
      </c>
      <c r="F1256">
        <v>0</v>
      </c>
      <c r="H1256" s="6">
        <f>F1256</f>
        <v>0</v>
      </c>
      <c r="I1256" s="31" t="e">
        <f>VLOOKUP(A1256,'Synthèse des ventes 2022'!$A$1:$C$535,3,FALSE)</f>
        <v>#N/A</v>
      </c>
      <c r="J1256">
        <v>0.02</v>
      </c>
      <c r="K1256" s="6">
        <f t="shared" si="73"/>
        <v>0</v>
      </c>
      <c r="L1256">
        <v>0</v>
      </c>
      <c r="O1256">
        <v>2.4E-2</v>
      </c>
      <c r="P1256" s="6">
        <f t="shared" si="74"/>
        <v>0</v>
      </c>
    </row>
    <row r="1257" spans="1:20" x14ac:dyDescent="0.25">
      <c r="A1257">
        <v>8465103518</v>
      </c>
      <c r="B1257" t="s">
        <v>32</v>
      </c>
      <c r="C1257" t="s">
        <v>2191</v>
      </c>
      <c r="D1257" t="s">
        <v>722</v>
      </c>
      <c r="F1257">
        <v>0</v>
      </c>
      <c r="H1257" s="6">
        <f>F1257</f>
        <v>0</v>
      </c>
      <c r="I1257" s="31" t="e">
        <f>VLOOKUP(A1257,'Synthèse des ventes 2022'!$A$1:$C$535,3,FALSE)</f>
        <v>#N/A</v>
      </c>
      <c r="J1257">
        <v>0.22</v>
      </c>
      <c r="K1257" s="6">
        <f t="shared" si="73"/>
        <v>0</v>
      </c>
      <c r="L1257">
        <v>0</v>
      </c>
      <c r="O1257">
        <v>0.26400000000000001</v>
      </c>
      <c r="P1257" s="6">
        <f t="shared" si="74"/>
        <v>0</v>
      </c>
    </row>
    <row r="1258" spans="1:20" x14ac:dyDescent="0.25">
      <c r="A1258">
        <v>8412802018</v>
      </c>
      <c r="B1258" t="s">
        <v>32</v>
      </c>
      <c r="C1258" t="s">
        <v>2329</v>
      </c>
      <c r="D1258" t="s">
        <v>722</v>
      </c>
      <c r="F1258">
        <v>8.3000000000000004E-2</v>
      </c>
      <c r="H1258" s="6">
        <f>F1258</f>
        <v>8.3000000000000004E-2</v>
      </c>
      <c r="I1258" s="31" t="e">
        <f>VLOOKUP(A1258,'Synthèse des ventes 2022'!$A$1:$C$535,3,FALSE)</f>
        <v>#N/A</v>
      </c>
      <c r="J1258">
        <v>0.11</v>
      </c>
      <c r="K1258" s="6">
        <f t="shared" si="73"/>
        <v>0.11013269169999999</v>
      </c>
      <c r="L1258">
        <v>1.3268998999999999</v>
      </c>
      <c r="O1258">
        <v>0.13200000000000001</v>
      </c>
      <c r="P1258" s="6">
        <f t="shared" si="74"/>
        <v>0.13215923003999999</v>
      </c>
    </row>
    <row r="1259" spans="1:20" x14ac:dyDescent="0.25">
      <c r="A1259">
        <v>7210322015</v>
      </c>
      <c r="B1259" t="s">
        <v>32</v>
      </c>
      <c r="C1259" t="s">
        <v>2379</v>
      </c>
      <c r="D1259" t="s">
        <v>722</v>
      </c>
      <c r="F1259">
        <v>0.01</v>
      </c>
      <c r="H1259" s="6">
        <f>F1259</f>
        <v>0.01</v>
      </c>
      <c r="I1259" s="31" t="e">
        <f>VLOOKUP(A1259,'Synthèse des ventes 2022'!$A$1:$C$535,3,FALSE)</f>
        <v>#N/A</v>
      </c>
      <c r="J1259">
        <v>0.12</v>
      </c>
      <c r="K1259" s="6">
        <f t="shared" si="73"/>
        <v>0.12</v>
      </c>
      <c r="L1259">
        <v>12</v>
      </c>
      <c r="O1259">
        <v>0.14399999999999999</v>
      </c>
      <c r="P1259" s="6">
        <f t="shared" si="74"/>
        <v>0.14399999999999999</v>
      </c>
    </row>
    <row r="1260" spans="1:20" x14ac:dyDescent="0.25">
      <c r="A1260">
        <v>7215763015</v>
      </c>
      <c r="B1260" t="s">
        <v>32</v>
      </c>
      <c r="C1260" t="s">
        <v>2380</v>
      </c>
      <c r="D1260" t="s">
        <v>722</v>
      </c>
      <c r="F1260">
        <v>0.05</v>
      </c>
      <c r="H1260" s="6">
        <f>F1260</f>
        <v>0.05</v>
      </c>
      <c r="I1260" s="31" t="e">
        <f>VLOOKUP(A1260,'Synthèse des ventes 2022'!$A$1:$C$535,3,FALSE)</f>
        <v>#N/A</v>
      </c>
      <c r="J1260">
        <v>0.12</v>
      </c>
      <c r="K1260" s="6">
        <f t="shared" si="73"/>
        <v>0.12</v>
      </c>
      <c r="L1260">
        <v>2.4</v>
      </c>
      <c r="O1260">
        <v>0.14399999999999999</v>
      </c>
      <c r="P1260" s="6">
        <f t="shared" si="74"/>
        <v>0.14399999999999999</v>
      </c>
    </row>
    <row r="1261" spans="1:20" x14ac:dyDescent="0.25">
      <c r="A1261" t="s">
        <v>198</v>
      </c>
      <c r="B1261" t="s">
        <v>43</v>
      </c>
      <c r="C1261" t="s">
        <v>199</v>
      </c>
      <c r="F1261">
        <v>0</v>
      </c>
      <c r="I1261" s="31" t="e">
        <f>VLOOKUP(A1261,'Synthèse des ventes 2022'!$A$1:$C$535,3,FALSE)</f>
        <v>#N/A</v>
      </c>
      <c r="J1261">
        <v>0</v>
      </c>
      <c r="K1261" s="6" t="str">
        <f t="shared" si="73"/>
        <v/>
      </c>
      <c r="L1261">
        <v>0</v>
      </c>
      <c r="N1261">
        <v>1</v>
      </c>
      <c r="O1261">
        <v>0</v>
      </c>
      <c r="P1261" s="6" t="str">
        <f t="shared" si="74"/>
        <v/>
      </c>
      <c r="Q1261">
        <v>1</v>
      </c>
      <c r="R1261">
        <v>1</v>
      </c>
    </row>
    <row r="1262" spans="1:20" x14ac:dyDescent="0.25">
      <c r="A1262" t="s">
        <v>490</v>
      </c>
      <c r="B1262" t="s">
        <v>43</v>
      </c>
      <c r="C1262" t="s">
        <v>491</v>
      </c>
      <c r="F1262">
        <v>0</v>
      </c>
      <c r="I1262" s="31" t="e">
        <f>VLOOKUP(A1262,'Synthèse des ventes 2022'!$A$1:$C$535,3,FALSE)</f>
        <v>#N/A</v>
      </c>
      <c r="J1262">
        <v>0</v>
      </c>
      <c r="K1262" s="6" t="str">
        <f t="shared" si="73"/>
        <v/>
      </c>
      <c r="L1262">
        <v>0</v>
      </c>
      <c r="N1262">
        <v>1</v>
      </c>
      <c r="O1262">
        <v>0</v>
      </c>
      <c r="P1262" s="6" t="str">
        <f t="shared" si="74"/>
        <v/>
      </c>
      <c r="Q1262">
        <v>1</v>
      </c>
      <c r="R1262">
        <v>1</v>
      </c>
      <c r="S1262">
        <v>1</v>
      </c>
      <c r="T1262">
        <v>1</v>
      </c>
    </row>
    <row r="1263" spans="1:20" x14ac:dyDescent="0.25">
      <c r="A1263" t="s">
        <v>502</v>
      </c>
      <c r="B1263" t="s">
        <v>43</v>
      </c>
      <c r="C1263" t="s">
        <v>503</v>
      </c>
      <c r="F1263">
        <v>0</v>
      </c>
      <c r="I1263" s="31" t="e">
        <f>VLOOKUP(A1263,'Synthèse des ventes 2022'!$A$1:$C$535,3,FALSE)</f>
        <v>#N/A</v>
      </c>
      <c r="J1263">
        <v>0</v>
      </c>
      <c r="K1263" s="6" t="str">
        <f t="shared" si="73"/>
        <v/>
      </c>
      <c r="L1263">
        <v>0</v>
      </c>
      <c r="N1263">
        <v>1</v>
      </c>
      <c r="O1263">
        <v>0</v>
      </c>
      <c r="P1263" s="6" t="str">
        <f t="shared" si="74"/>
        <v/>
      </c>
      <c r="Q1263">
        <v>1</v>
      </c>
      <c r="R1263">
        <v>1</v>
      </c>
    </row>
    <row r="1264" spans="1:20" x14ac:dyDescent="0.25">
      <c r="A1264" t="s">
        <v>512</v>
      </c>
      <c r="B1264" t="s">
        <v>43</v>
      </c>
      <c r="C1264" t="s">
        <v>513</v>
      </c>
      <c r="F1264">
        <v>0</v>
      </c>
      <c r="I1264" s="31" t="e">
        <f>VLOOKUP(A1264,'Synthèse des ventes 2022'!$A$1:$C$535,3,FALSE)</f>
        <v>#N/A</v>
      </c>
      <c r="J1264">
        <v>0</v>
      </c>
      <c r="K1264" s="6" t="str">
        <f t="shared" si="73"/>
        <v/>
      </c>
      <c r="L1264">
        <v>0</v>
      </c>
      <c r="N1264">
        <v>1</v>
      </c>
      <c r="O1264">
        <v>0</v>
      </c>
      <c r="P1264" s="6" t="str">
        <f t="shared" si="74"/>
        <v/>
      </c>
    </row>
    <row r="1265" spans="1:20" x14ac:dyDescent="0.25">
      <c r="A1265" t="s">
        <v>514</v>
      </c>
      <c r="B1265" t="s">
        <v>43</v>
      </c>
      <c r="C1265" t="s">
        <v>515</v>
      </c>
      <c r="F1265">
        <v>0</v>
      </c>
      <c r="I1265" s="31" t="e">
        <f>VLOOKUP(A1265,'Synthèse des ventes 2022'!$A$1:$C$535,3,FALSE)</f>
        <v>#N/A</v>
      </c>
      <c r="J1265">
        <v>0</v>
      </c>
      <c r="K1265" s="6" t="str">
        <f t="shared" si="73"/>
        <v/>
      </c>
      <c r="L1265">
        <v>0</v>
      </c>
      <c r="N1265">
        <v>1</v>
      </c>
      <c r="O1265">
        <v>0</v>
      </c>
      <c r="P1265" s="6" t="str">
        <f t="shared" si="74"/>
        <v/>
      </c>
      <c r="Q1265">
        <v>1</v>
      </c>
      <c r="R1265">
        <v>1</v>
      </c>
    </row>
    <row r="1266" spans="1:20" x14ac:dyDescent="0.25">
      <c r="A1266" t="s">
        <v>591</v>
      </c>
      <c r="B1266" t="s">
        <v>43</v>
      </c>
      <c r="C1266" t="s">
        <v>592</v>
      </c>
      <c r="F1266">
        <v>0</v>
      </c>
      <c r="I1266" s="31" t="e">
        <f>VLOOKUP(A1266,'Synthèse des ventes 2022'!$A$1:$C$535,3,FALSE)</f>
        <v>#N/A</v>
      </c>
      <c r="J1266">
        <v>0</v>
      </c>
      <c r="K1266" s="6" t="str">
        <f t="shared" si="73"/>
        <v/>
      </c>
      <c r="L1266">
        <v>0</v>
      </c>
      <c r="N1266">
        <v>1</v>
      </c>
      <c r="O1266">
        <v>0</v>
      </c>
      <c r="P1266" s="6" t="str">
        <f t="shared" si="74"/>
        <v/>
      </c>
      <c r="Q1266">
        <v>1</v>
      </c>
      <c r="R1266">
        <v>1</v>
      </c>
      <c r="S1266">
        <v>1</v>
      </c>
      <c r="T1266">
        <v>1</v>
      </c>
    </row>
    <row r="1267" spans="1:20" x14ac:dyDescent="0.25">
      <c r="A1267" t="s">
        <v>593</v>
      </c>
      <c r="B1267" t="s">
        <v>43</v>
      </c>
      <c r="C1267" t="s">
        <v>594</v>
      </c>
      <c r="F1267">
        <v>0</v>
      </c>
      <c r="I1267" s="31" t="e">
        <f>VLOOKUP(A1267,'Synthèse des ventes 2022'!$A$1:$C$535,3,FALSE)</f>
        <v>#N/A</v>
      </c>
      <c r="J1267">
        <v>0</v>
      </c>
      <c r="K1267" s="6" t="str">
        <f t="shared" si="73"/>
        <v/>
      </c>
      <c r="L1267">
        <v>0</v>
      </c>
      <c r="N1267">
        <v>1</v>
      </c>
      <c r="O1267">
        <v>0</v>
      </c>
      <c r="P1267" s="6" t="str">
        <f t="shared" si="74"/>
        <v/>
      </c>
      <c r="Q1267">
        <v>1</v>
      </c>
      <c r="R1267">
        <v>1</v>
      </c>
      <c r="S1267">
        <v>1</v>
      </c>
      <c r="T1267">
        <v>1</v>
      </c>
    </row>
    <row r="1268" spans="1:20" x14ac:dyDescent="0.25">
      <c r="A1268" t="s">
        <v>595</v>
      </c>
      <c r="B1268" t="s">
        <v>43</v>
      </c>
      <c r="C1268" t="s">
        <v>596</v>
      </c>
      <c r="F1268">
        <v>0</v>
      </c>
      <c r="I1268" s="31" t="e">
        <f>VLOOKUP(A1268,'Synthèse des ventes 2022'!$A$1:$C$535,3,FALSE)</f>
        <v>#N/A</v>
      </c>
      <c r="J1268">
        <v>0</v>
      </c>
      <c r="K1268" s="6" t="str">
        <f t="shared" si="73"/>
        <v/>
      </c>
      <c r="L1268">
        <v>0</v>
      </c>
      <c r="N1268">
        <v>1</v>
      </c>
      <c r="O1268">
        <v>0</v>
      </c>
      <c r="P1268" s="6" t="str">
        <f t="shared" si="74"/>
        <v/>
      </c>
      <c r="Q1268">
        <v>1</v>
      </c>
      <c r="R1268">
        <v>1</v>
      </c>
    </row>
    <row r="1269" spans="1:20" x14ac:dyDescent="0.25">
      <c r="A1269" t="s">
        <v>597</v>
      </c>
      <c r="B1269" t="s">
        <v>43</v>
      </c>
      <c r="C1269" t="s">
        <v>598</v>
      </c>
      <c r="F1269">
        <v>0</v>
      </c>
      <c r="I1269" s="31" t="e">
        <f>VLOOKUP(A1269,'Synthèse des ventes 2022'!$A$1:$C$535,3,FALSE)</f>
        <v>#N/A</v>
      </c>
      <c r="J1269">
        <v>0</v>
      </c>
      <c r="K1269" s="6" t="str">
        <f t="shared" si="73"/>
        <v/>
      </c>
      <c r="L1269">
        <v>0</v>
      </c>
      <c r="N1269">
        <v>1</v>
      </c>
      <c r="O1269">
        <v>0</v>
      </c>
      <c r="P1269" s="6" t="str">
        <f t="shared" si="74"/>
        <v/>
      </c>
      <c r="Q1269">
        <v>1</v>
      </c>
      <c r="R1269">
        <v>1</v>
      </c>
      <c r="S1269">
        <v>1</v>
      </c>
      <c r="T1269">
        <v>1</v>
      </c>
    </row>
    <row r="1270" spans="1:20" x14ac:dyDescent="0.25">
      <c r="A1270" t="s">
        <v>599</v>
      </c>
      <c r="B1270" t="s">
        <v>43</v>
      </c>
      <c r="C1270" t="s">
        <v>600</v>
      </c>
      <c r="F1270">
        <v>0</v>
      </c>
      <c r="I1270" s="31" t="e">
        <f>VLOOKUP(A1270,'Synthèse des ventes 2022'!$A$1:$C$535,3,FALSE)</f>
        <v>#N/A</v>
      </c>
      <c r="J1270">
        <v>0</v>
      </c>
      <c r="K1270" s="6" t="str">
        <f t="shared" si="73"/>
        <v/>
      </c>
      <c r="L1270">
        <v>0</v>
      </c>
      <c r="N1270">
        <v>1</v>
      </c>
      <c r="O1270">
        <v>0</v>
      </c>
      <c r="P1270" s="6" t="str">
        <f t="shared" si="74"/>
        <v/>
      </c>
      <c r="Q1270">
        <v>1</v>
      </c>
      <c r="R1270">
        <v>1</v>
      </c>
      <c r="S1270">
        <v>1</v>
      </c>
      <c r="T1270">
        <v>1</v>
      </c>
    </row>
    <row r="1271" spans="1:20" x14ac:dyDescent="0.25">
      <c r="A1271" t="s">
        <v>601</v>
      </c>
      <c r="B1271" t="s">
        <v>43</v>
      </c>
      <c r="C1271" t="s">
        <v>602</v>
      </c>
      <c r="F1271">
        <v>0</v>
      </c>
      <c r="I1271" s="31" t="e">
        <f>VLOOKUP(A1271,'Synthèse des ventes 2022'!$A$1:$C$535,3,FALSE)</f>
        <v>#N/A</v>
      </c>
      <c r="J1271">
        <v>0</v>
      </c>
      <c r="K1271" s="6" t="str">
        <f t="shared" si="73"/>
        <v/>
      </c>
      <c r="L1271">
        <v>0</v>
      </c>
      <c r="N1271">
        <v>1</v>
      </c>
      <c r="O1271">
        <v>0</v>
      </c>
      <c r="P1271" s="6" t="str">
        <f t="shared" si="74"/>
        <v/>
      </c>
      <c r="Q1271">
        <v>1</v>
      </c>
      <c r="R1271">
        <v>1</v>
      </c>
      <c r="S1271">
        <v>1</v>
      </c>
      <c r="T1271">
        <v>1</v>
      </c>
    </row>
    <row r="1272" spans="1:20" x14ac:dyDescent="0.25">
      <c r="A1272" t="s">
        <v>603</v>
      </c>
      <c r="B1272" t="s">
        <v>43</v>
      </c>
      <c r="C1272" t="s">
        <v>604</v>
      </c>
      <c r="F1272">
        <v>0</v>
      </c>
      <c r="I1272" s="31" t="e">
        <f>VLOOKUP(A1272,'Synthèse des ventes 2022'!$A$1:$C$535,3,FALSE)</f>
        <v>#N/A</v>
      </c>
      <c r="J1272">
        <v>0</v>
      </c>
      <c r="K1272" s="6" t="str">
        <f t="shared" si="73"/>
        <v/>
      </c>
      <c r="L1272">
        <v>0</v>
      </c>
      <c r="N1272">
        <v>1</v>
      </c>
      <c r="O1272">
        <v>0</v>
      </c>
      <c r="P1272" s="6" t="str">
        <f t="shared" si="74"/>
        <v/>
      </c>
      <c r="Q1272">
        <v>1</v>
      </c>
      <c r="R1272">
        <v>1</v>
      </c>
      <c r="S1272">
        <v>1</v>
      </c>
      <c r="T1272">
        <v>1</v>
      </c>
    </row>
    <row r="1273" spans="1:20" x14ac:dyDescent="0.25">
      <c r="A1273" t="s">
        <v>605</v>
      </c>
      <c r="B1273" t="s">
        <v>43</v>
      </c>
      <c r="C1273" t="s">
        <v>606</v>
      </c>
      <c r="F1273">
        <v>0</v>
      </c>
      <c r="I1273" s="31" t="e">
        <f>VLOOKUP(A1273,'Synthèse des ventes 2022'!$A$1:$C$535,3,FALSE)</f>
        <v>#N/A</v>
      </c>
      <c r="J1273">
        <v>0</v>
      </c>
      <c r="K1273" s="6" t="str">
        <f t="shared" si="73"/>
        <v/>
      </c>
      <c r="L1273">
        <v>0</v>
      </c>
      <c r="N1273">
        <v>1</v>
      </c>
      <c r="O1273">
        <v>0</v>
      </c>
      <c r="P1273" s="6" t="str">
        <f t="shared" si="74"/>
        <v/>
      </c>
      <c r="Q1273">
        <v>1</v>
      </c>
      <c r="R1273">
        <v>1</v>
      </c>
      <c r="S1273">
        <v>1</v>
      </c>
      <c r="T1273">
        <v>1</v>
      </c>
    </row>
    <row r="1274" spans="1:20" x14ac:dyDescent="0.25">
      <c r="A1274" t="s">
        <v>607</v>
      </c>
      <c r="B1274" t="s">
        <v>43</v>
      </c>
      <c r="C1274" t="s">
        <v>608</v>
      </c>
      <c r="F1274">
        <v>0</v>
      </c>
      <c r="I1274" s="31" t="e">
        <f>VLOOKUP(A1274,'Synthèse des ventes 2022'!$A$1:$C$535,3,FALSE)</f>
        <v>#N/A</v>
      </c>
      <c r="J1274">
        <v>0</v>
      </c>
      <c r="K1274" s="6" t="str">
        <f t="shared" si="73"/>
        <v/>
      </c>
      <c r="L1274">
        <v>0</v>
      </c>
      <c r="N1274">
        <v>1</v>
      </c>
      <c r="O1274">
        <v>0</v>
      </c>
      <c r="P1274" s="6" t="str">
        <f t="shared" si="74"/>
        <v/>
      </c>
      <c r="Q1274">
        <v>1</v>
      </c>
      <c r="R1274">
        <v>1</v>
      </c>
      <c r="S1274">
        <v>1</v>
      </c>
      <c r="T1274">
        <v>1</v>
      </c>
    </row>
    <row r="1275" spans="1:20" x14ac:dyDescent="0.25">
      <c r="A1275" t="s">
        <v>627</v>
      </c>
      <c r="B1275" t="s">
        <v>43</v>
      </c>
      <c r="C1275" t="s">
        <v>628</v>
      </c>
      <c r="F1275">
        <v>0</v>
      </c>
      <c r="I1275" s="31" t="e">
        <f>VLOOKUP(A1275,'Synthèse des ventes 2022'!$A$1:$C$535,3,FALSE)</f>
        <v>#N/A</v>
      </c>
      <c r="J1275">
        <v>0</v>
      </c>
      <c r="K1275" s="6" t="str">
        <f t="shared" si="73"/>
        <v/>
      </c>
      <c r="L1275">
        <v>0</v>
      </c>
      <c r="N1275">
        <v>1</v>
      </c>
      <c r="O1275">
        <v>0</v>
      </c>
      <c r="P1275" s="6" t="str">
        <f t="shared" si="74"/>
        <v/>
      </c>
      <c r="Q1275">
        <v>1</v>
      </c>
      <c r="R1275">
        <v>1</v>
      </c>
    </row>
    <row r="1276" spans="1:20" x14ac:dyDescent="0.25">
      <c r="A1276" t="s">
        <v>804</v>
      </c>
      <c r="B1276" t="s">
        <v>43</v>
      </c>
      <c r="C1276" t="s">
        <v>805</v>
      </c>
      <c r="F1276">
        <v>0</v>
      </c>
      <c r="I1276" s="31" t="e">
        <f>VLOOKUP(A1276,'Synthèse des ventes 2022'!$A$1:$C$535,3,FALSE)</f>
        <v>#N/A</v>
      </c>
      <c r="J1276">
        <v>6.22</v>
      </c>
      <c r="K1276" s="6">
        <v>6.22</v>
      </c>
      <c r="L1276">
        <v>0.94099849999999996</v>
      </c>
      <c r="N1276">
        <v>1</v>
      </c>
      <c r="O1276">
        <v>7.46</v>
      </c>
      <c r="P1276" s="6">
        <f t="shared" si="74"/>
        <v>7.4639999999999995</v>
      </c>
    </row>
    <row r="1277" spans="1:20" x14ac:dyDescent="0.25">
      <c r="A1277" t="s">
        <v>806</v>
      </c>
      <c r="B1277" t="s">
        <v>43</v>
      </c>
      <c r="C1277" t="s">
        <v>807</v>
      </c>
      <c r="F1277">
        <v>0</v>
      </c>
      <c r="I1277" s="31" t="e">
        <f>VLOOKUP(A1277,'Synthèse des ventes 2022'!$A$1:$C$535,3,FALSE)</f>
        <v>#N/A</v>
      </c>
      <c r="J1277">
        <v>0.55000000000000004</v>
      </c>
      <c r="K1277" s="6">
        <v>0.55000000000000004</v>
      </c>
      <c r="L1277">
        <v>8.3207299999999998E-2</v>
      </c>
      <c r="N1277">
        <v>1</v>
      </c>
      <c r="O1277">
        <v>0.66</v>
      </c>
      <c r="P1277" s="6">
        <f t="shared" si="74"/>
        <v>0.66</v>
      </c>
    </row>
    <row r="1278" spans="1:20" x14ac:dyDescent="0.25">
      <c r="A1278" t="s">
        <v>808</v>
      </c>
      <c r="B1278" t="s">
        <v>43</v>
      </c>
      <c r="C1278" t="s">
        <v>809</v>
      </c>
      <c r="F1278">
        <v>0</v>
      </c>
      <c r="I1278" s="31" t="e">
        <f>VLOOKUP(A1278,'Synthèse des ventes 2022'!$A$1:$C$535,3,FALSE)</f>
        <v>#N/A</v>
      </c>
      <c r="J1278" s="1">
        <v>4145.99</v>
      </c>
      <c r="K1278" s="11" t="str">
        <f t="shared" si="73"/>
        <v/>
      </c>
      <c r="L1278">
        <v>627.22995460000004</v>
      </c>
      <c r="N1278">
        <v>1</v>
      </c>
      <c r="O1278" s="1">
        <v>4975.1899999999996</v>
      </c>
      <c r="P1278" s="11" t="str">
        <f t="shared" si="74"/>
        <v/>
      </c>
    </row>
    <row r="1279" spans="1:20" x14ac:dyDescent="0.25">
      <c r="A1279" t="s">
        <v>821</v>
      </c>
      <c r="B1279" t="s">
        <v>43</v>
      </c>
      <c r="C1279" t="s">
        <v>822</v>
      </c>
      <c r="F1279">
        <v>0</v>
      </c>
      <c r="I1279" s="31" t="e">
        <f>VLOOKUP(A1279,'Synthèse des ventes 2022'!$A$1:$C$535,3,FALSE)</f>
        <v>#N/A</v>
      </c>
      <c r="J1279">
        <v>2.2999999999999998</v>
      </c>
      <c r="K1279" s="6" t="str">
        <f t="shared" si="73"/>
        <v/>
      </c>
      <c r="L1279">
        <v>2.3515000000000001E-2</v>
      </c>
      <c r="N1279">
        <v>1</v>
      </c>
      <c r="O1279">
        <v>2.76</v>
      </c>
      <c r="P1279" s="6" t="str">
        <f t="shared" si="74"/>
        <v/>
      </c>
    </row>
    <row r="1280" spans="1:20" x14ac:dyDescent="0.25">
      <c r="A1280" t="s">
        <v>827</v>
      </c>
      <c r="B1280" t="s">
        <v>20</v>
      </c>
      <c r="C1280" t="s">
        <v>828</v>
      </c>
      <c r="F1280">
        <v>0</v>
      </c>
      <c r="H1280" s="6">
        <f>F1280</f>
        <v>0</v>
      </c>
      <c r="I1280" s="31">
        <f>VLOOKUP(A1280,'Synthèse des ventes 2022'!$A$1:$C$535,3,FALSE)</f>
        <v>8</v>
      </c>
      <c r="J1280">
        <v>0.97</v>
      </c>
      <c r="K1280" s="6">
        <f>J1280</f>
        <v>0.97</v>
      </c>
      <c r="L1280">
        <v>2.7794E-3</v>
      </c>
      <c r="O1280">
        <v>1.1599999999999999</v>
      </c>
      <c r="P1280" s="6">
        <f t="shared" si="74"/>
        <v>1.1639999999999999</v>
      </c>
    </row>
    <row r="1281" spans="1:21" x14ac:dyDescent="0.25">
      <c r="A1281" t="s">
        <v>843</v>
      </c>
      <c r="B1281" t="s">
        <v>43</v>
      </c>
      <c r="C1281" t="s">
        <v>844</v>
      </c>
      <c r="F1281">
        <v>0</v>
      </c>
      <c r="I1281" s="31" t="e">
        <f>VLOOKUP(A1281,'Synthèse des ventes 2022'!$A$1:$C$535,3,FALSE)</f>
        <v>#N/A</v>
      </c>
      <c r="J1281">
        <v>0.06</v>
      </c>
      <c r="K1281" s="6">
        <v>0.06</v>
      </c>
      <c r="L1281">
        <v>3.2085999999999998E-3</v>
      </c>
      <c r="N1281">
        <v>1</v>
      </c>
      <c r="O1281">
        <v>7.0000000000000007E-2</v>
      </c>
      <c r="P1281" s="6">
        <f t="shared" si="74"/>
        <v>7.1999999999999995E-2</v>
      </c>
    </row>
    <row r="1282" spans="1:21" x14ac:dyDescent="0.25">
      <c r="A1282" t="s">
        <v>845</v>
      </c>
      <c r="B1282" t="s">
        <v>43</v>
      </c>
      <c r="C1282" t="s">
        <v>846</v>
      </c>
      <c r="F1282">
        <v>0</v>
      </c>
      <c r="I1282" s="31" t="e">
        <f>VLOOKUP(A1282,'Synthèse des ventes 2022'!$A$1:$C$535,3,FALSE)</f>
        <v>#N/A</v>
      </c>
      <c r="J1282">
        <v>0.06</v>
      </c>
      <c r="K1282" s="6">
        <v>0.06</v>
      </c>
      <c r="L1282">
        <v>3.2085999999999998E-3</v>
      </c>
      <c r="N1282">
        <v>1</v>
      </c>
      <c r="O1282">
        <v>7.0000000000000007E-2</v>
      </c>
      <c r="P1282" s="6">
        <f t="shared" ref="P1282:P1287" si="77">IF(K1282="","",K1282*1.2)</f>
        <v>7.1999999999999995E-2</v>
      </c>
    </row>
    <row r="1283" spans="1:21" x14ac:dyDescent="0.25">
      <c r="A1283" t="s">
        <v>847</v>
      </c>
      <c r="B1283" t="s">
        <v>43</v>
      </c>
      <c r="C1283" t="s">
        <v>848</v>
      </c>
      <c r="F1283">
        <v>0</v>
      </c>
      <c r="I1283" s="31" t="e">
        <f>VLOOKUP(A1283,'Synthèse des ventes 2022'!$A$1:$C$535,3,FALSE)</f>
        <v>#N/A</v>
      </c>
      <c r="J1283">
        <v>0.06</v>
      </c>
      <c r="K1283" s="6">
        <v>0.06</v>
      </c>
      <c r="L1283">
        <v>3.2085999999999998E-3</v>
      </c>
      <c r="N1283">
        <v>1</v>
      </c>
      <c r="O1283">
        <v>7.0000000000000007E-2</v>
      </c>
      <c r="P1283" s="6">
        <f t="shared" si="77"/>
        <v>7.1999999999999995E-2</v>
      </c>
    </row>
    <row r="1284" spans="1:21" x14ac:dyDescent="0.25">
      <c r="A1284" t="s">
        <v>849</v>
      </c>
      <c r="B1284" t="s">
        <v>43</v>
      </c>
      <c r="C1284" t="s">
        <v>850</v>
      </c>
      <c r="F1284">
        <v>0</v>
      </c>
      <c r="I1284" s="31" t="e">
        <f>VLOOKUP(A1284,'Synthèse des ventes 2022'!$A$1:$C$535,3,FALSE)</f>
        <v>#N/A</v>
      </c>
      <c r="J1284">
        <v>0.06</v>
      </c>
      <c r="K1284" s="6">
        <v>0.06</v>
      </c>
      <c r="L1284">
        <v>3.2085999999999998E-3</v>
      </c>
      <c r="N1284">
        <v>1</v>
      </c>
      <c r="O1284">
        <v>7.0000000000000007E-2</v>
      </c>
      <c r="P1284" s="6">
        <f t="shared" si="77"/>
        <v>7.1999999999999995E-2</v>
      </c>
    </row>
    <row r="1285" spans="1:21" x14ac:dyDescent="0.25">
      <c r="A1285" t="s">
        <v>1505</v>
      </c>
      <c r="B1285" t="s">
        <v>43</v>
      </c>
      <c r="C1285" t="s">
        <v>1505</v>
      </c>
      <c r="F1285">
        <v>0</v>
      </c>
      <c r="I1285" s="31" t="e">
        <f>VLOOKUP(A1285,'Synthèse des ventes 2022'!$A$1:$C$535,3,FALSE)</f>
        <v>#N/A</v>
      </c>
      <c r="J1285">
        <v>0</v>
      </c>
      <c r="K1285" s="6" t="str">
        <f>IF(H1285="","",H1285*L1285)</f>
        <v/>
      </c>
      <c r="L1285">
        <v>0</v>
      </c>
      <c r="O1285">
        <v>0</v>
      </c>
      <c r="P1285" s="6" t="str">
        <f t="shared" si="77"/>
        <v/>
      </c>
    </row>
    <row r="1286" spans="1:21" x14ac:dyDescent="0.25">
      <c r="A1286" t="s">
        <v>1736</v>
      </c>
      <c r="B1286" t="s">
        <v>43</v>
      </c>
      <c r="C1286" t="s">
        <v>1737</v>
      </c>
      <c r="F1286">
        <v>0</v>
      </c>
      <c r="I1286" s="31" t="e">
        <f>VLOOKUP(A1286,'Synthèse des ventes 2022'!$A$1:$C$535,3,FALSE)</f>
        <v>#N/A</v>
      </c>
      <c r="J1286">
        <v>60.9</v>
      </c>
      <c r="K1286" s="6" t="str">
        <f>IF(H1286="","",H1286*L1286)</f>
        <v/>
      </c>
      <c r="L1286">
        <v>55.363636399999997</v>
      </c>
      <c r="O1286">
        <v>73.08</v>
      </c>
      <c r="P1286" s="6" t="str">
        <f t="shared" si="77"/>
        <v/>
      </c>
      <c r="U1286">
        <v>1</v>
      </c>
    </row>
    <row r="1287" spans="1:21" x14ac:dyDescent="0.25">
      <c r="A1287" t="s">
        <v>1921</v>
      </c>
      <c r="B1287" t="s">
        <v>416</v>
      </c>
      <c r="C1287" t="s">
        <v>1922</v>
      </c>
      <c r="F1287">
        <v>0</v>
      </c>
      <c r="I1287" s="31" t="e">
        <f>VLOOKUP(A1287,'Synthèse des ventes 2022'!$A$1:$C$535,3,FALSE)</f>
        <v>#N/A</v>
      </c>
      <c r="J1287">
        <v>58.89</v>
      </c>
      <c r="K1287" s="6">
        <f>VLOOKUP(A1287,NOMENCLATURE!$B$2:$L$4000,11,FALSE)</f>
        <v>74.160000000000011</v>
      </c>
      <c r="L1287">
        <v>1.4955700000000001E-2</v>
      </c>
      <c r="O1287">
        <v>70.668000000000006</v>
      </c>
      <c r="P1287" s="6">
        <f t="shared" si="77"/>
        <v>88.992000000000004</v>
      </c>
    </row>
    <row r="1288" spans="1:21" x14ac:dyDescent="0.25">
      <c r="A1288" t="s">
        <v>2511</v>
      </c>
      <c r="K1288" s="6"/>
    </row>
    <row r="1289" spans="1:21" x14ac:dyDescent="0.25">
      <c r="A1289" t="s">
        <v>2511</v>
      </c>
      <c r="K1289" s="6"/>
    </row>
  </sheetData>
  <autoFilter ref="A1:U1289" xr:uid="{00000000-0009-0000-0000-000004000000}">
    <sortState xmlns:xlrd2="http://schemas.microsoft.com/office/spreadsheetml/2017/richdata2" ref="A2:U1289">
      <sortCondition ref="D1:D1289"/>
    </sortState>
  </autoFilter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B1292"/>
  <sheetViews>
    <sheetView topLeftCell="T1" workbookViewId="0">
      <selection activeCell="AF1010" sqref="AF1010"/>
    </sheetView>
  </sheetViews>
  <sheetFormatPr baseColWidth="10" defaultRowHeight="15" x14ac:dyDescent="0.25"/>
  <cols>
    <col min="29" max="29" width="24.7109375" bestFit="1" customWidth="1"/>
    <col min="30" max="30" width="18.28515625" bestFit="1" customWidth="1"/>
  </cols>
  <sheetData>
    <row r="1" spans="1:80" x14ac:dyDescent="0.25">
      <c r="A1" t="s">
        <v>0</v>
      </c>
      <c r="B1" t="s">
        <v>4873</v>
      </c>
      <c r="C1" t="s">
        <v>1</v>
      </c>
      <c r="D1" t="s">
        <v>4874</v>
      </c>
      <c r="E1" t="s">
        <v>4875</v>
      </c>
      <c r="F1" t="s">
        <v>4876</v>
      </c>
      <c r="G1" t="s">
        <v>4877</v>
      </c>
      <c r="H1" t="s">
        <v>4878</v>
      </c>
      <c r="I1" t="s">
        <v>4879</v>
      </c>
      <c r="J1" t="s">
        <v>4880</v>
      </c>
      <c r="K1" t="s">
        <v>4881</v>
      </c>
      <c r="L1" t="s">
        <v>2</v>
      </c>
      <c r="M1" t="s">
        <v>4882</v>
      </c>
      <c r="N1" t="s">
        <v>4883</v>
      </c>
      <c r="O1" t="s">
        <v>3</v>
      </c>
      <c r="P1" t="s">
        <v>4884</v>
      </c>
      <c r="Q1" t="s">
        <v>4885</v>
      </c>
      <c r="R1" t="s">
        <v>4</v>
      </c>
      <c r="S1" t="s">
        <v>4886</v>
      </c>
      <c r="T1" t="s">
        <v>4887</v>
      </c>
      <c r="U1" t="s">
        <v>4888</v>
      </c>
      <c r="V1" t="s">
        <v>4889</v>
      </c>
      <c r="W1" t="s">
        <v>4890</v>
      </c>
      <c r="X1" t="s">
        <v>4891</v>
      </c>
      <c r="Y1" t="s">
        <v>4892</v>
      </c>
      <c r="Z1" t="s">
        <v>4893</v>
      </c>
      <c r="AA1" t="s">
        <v>4894</v>
      </c>
      <c r="AB1" t="s">
        <v>4895</v>
      </c>
      <c r="AC1" t="s">
        <v>4896</v>
      </c>
      <c r="AD1" t="s">
        <v>4897</v>
      </c>
      <c r="AE1" t="s">
        <v>4898</v>
      </c>
      <c r="AF1" t="s">
        <v>4899</v>
      </c>
      <c r="AG1" t="s">
        <v>5</v>
      </c>
      <c r="AH1" t="s">
        <v>4900</v>
      </c>
      <c r="AI1" t="s">
        <v>4901</v>
      </c>
      <c r="AJ1" t="s">
        <v>4902</v>
      </c>
      <c r="AK1" t="s">
        <v>4903</v>
      </c>
      <c r="AL1" t="s">
        <v>6</v>
      </c>
      <c r="AM1" t="s">
        <v>7</v>
      </c>
      <c r="AN1" t="s">
        <v>8</v>
      </c>
      <c r="AO1" t="s">
        <v>9</v>
      </c>
      <c r="AP1" t="s">
        <v>10</v>
      </c>
      <c r="AQ1" t="s">
        <v>4904</v>
      </c>
      <c r="AR1" t="s">
        <v>4905</v>
      </c>
      <c r="AS1" t="s">
        <v>4906</v>
      </c>
      <c r="AT1" t="s">
        <v>4907</v>
      </c>
      <c r="AU1" t="s">
        <v>11</v>
      </c>
      <c r="AV1" t="s">
        <v>12</v>
      </c>
      <c r="AW1" t="s">
        <v>13</v>
      </c>
      <c r="AX1" t="s">
        <v>4908</v>
      </c>
      <c r="AY1" t="s">
        <v>4909</v>
      </c>
      <c r="AZ1" t="s">
        <v>4910</v>
      </c>
      <c r="BA1" t="s">
        <v>4911</v>
      </c>
      <c r="BB1" t="s">
        <v>4912</v>
      </c>
      <c r="BC1" t="s">
        <v>4913</v>
      </c>
      <c r="BD1" t="s">
        <v>4914</v>
      </c>
      <c r="BE1" t="s">
        <v>14</v>
      </c>
      <c r="BF1" t="s">
        <v>4915</v>
      </c>
      <c r="BG1" t="s">
        <v>4916</v>
      </c>
      <c r="BH1" t="s">
        <v>4917</v>
      </c>
      <c r="BI1" t="s">
        <v>4918</v>
      </c>
      <c r="BJ1" t="s">
        <v>4919</v>
      </c>
      <c r="BK1" t="s">
        <v>4920</v>
      </c>
      <c r="BL1" t="s">
        <v>4921</v>
      </c>
      <c r="BM1" t="s">
        <v>4922</v>
      </c>
      <c r="BN1" t="s">
        <v>4923</v>
      </c>
      <c r="BO1" t="s">
        <v>4924</v>
      </c>
      <c r="BP1" t="s">
        <v>4925</v>
      </c>
      <c r="BQ1" t="s">
        <v>4926</v>
      </c>
      <c r="BR1" t="s">
        <v>4927</v>
      </c>
      <c r="BS1" t="s">
        <v>4928</v>
      </c>
      <c r="BT1" t="s">
        <v>4929</v>
      </c>
      <c r="BU1" t="s">
        <v>4930</v>
      </c>
      <c r="BV1" t="s">
        <v>4931</v>
      </c>
      <c r="BW1" t="s">
        <v>4932</v>
      </c>
      <c r="BX1" t="s">
        <v>4933</v>
      </c>
      <c r="BY1" t="s">
        <v>4934</v>
      </c>
      <c r="BZ1" t="s">
        <v>4935</v>
      </c>
      <c r="CA1" t="s">
        <v>4936</v>
      </c>
      <c r="CB1" t="s">
        <v>4937</v>
      </c>
    </row>
    <row r="2" spans="1:80" x14ac:dyDescent="0.25">
      <c r="A2" t="s">
        <v>15</v>
      </c>
      <c r="C2" t="s">
        <v>16</v>
      </c>
      <c r="D2">
        <v>5</v>
      </c>
      <c r="E2" t="s">
        <v>4938</v>
      </c>
      <c r="F2">
        <v>1</v>
      </c>
      <c r="G2" t="s">
        <v>4938</v>
      </c>
      <c r="J2">
        <v>5</v>
      </c>
      <c r="K2" t="s">
        <v>4939</v>
      </c>
      <c r="L2" t="s">
        <v>17</v>
      </c>
      <c r="M2" t="s">
        <v>15</v>
      </c>
      <c r="N2" t="s">
        <v>16</v>
      </c>
      <c r="O2">
        <v>1</v>
      </c>
      <c r="P2">
        <v>1</v>
      </c>
      <c r="Q2">
        <v>0</v>
      </c>
      <c r="R2">
        <v>22</v>
      </c>
      <c r="S2">
        <v>22</v>
      </c>
      <c r="T2" t="s">
        <v>4940</v>
      </c>
      <c r="U2">
        <v>0</v>
      </c>
      <c r="X2" t="s">
        <v>4941</v>
      </c>
      <c r="Y2" t="s">
        <v>18</v>
      </c>
      <c r="AB2" t="s">
        <v>19</v>
      </c>
      <c r="AC2" t="s">
        <v>4942</v>
      </c>
      <c r="AD2">
        <v>1</v>
      </c>
      <c r="AE2">
        <v>0</v>
      </c>
      <c r="AF2">
        <v>0</v>
      </c>
      <c r="AG2">
        <v>34.1</v>
      </c>
      <c r="AH2">
        <v>2</v>
      </c>
      <c r="AI2">
        <v>0</v>
      </c>
      <c r="AU2">
        <v>1.55</v>
      </c>
      <c r="AW2">
        <v>40.92</v>
      </c>
      <c r="AY2">
        <v>1</v>
      </c>
      <c r="AZ2">
        <v>64</v>
      </c>
      <c r="BE2" t="s">
        <v>20</v>
      </c>
      <c r="BI2">
        <v>0</v>
      </c>
      <c r="BJ2">
        <v>0</v>
      </c>
      <c r="BM2">
        <v>0</v>
      </c>
      <c r="BN2">
        <v>0</v>
      </c>
      <c r="BO2">
        <v>100</v>
      </c>
      <c r="BP2">
        <v>100</v>
      </c>
      <c r="BQ2">
        <v>0</v>
      </c>
      <c r="BR2">
        <v>0</v>
      </c>
      <c r="BS2">
        <v>0</v>
      </c>
      <c r="BV2">
        <v>0</v>
      </c>
      <c r="BW2">
        <v>0</v>
      </c>
      <c r="BX2">
        <v>0</v>
      </c>
      <c r="BY2">
        <v>0</v>
      </c>
    </row>
    <row r="3" spans="1:80" x14ac:dyDescent="0.25">
      <c r="A3" t="s">
        <v>21</v>
      </c>
      <c r="C3" t="s">
        <v>22</v>
      </c>
      <c r="D3">
        <v>10</v>
      </c>
      <c r="E3" t="s">
        <v>4943</v>
      </c>
      <c r="F3">
        <v>8</v>
      </c>
      <c r="G3" t="s">
        <v>4943</v>
      </c>
      <c r="L3" t="s">
        <v>23</v>
      </c>
      <c r="M3">
        <v>405</v>
      </c>
      <c r="N3" t="s">
        <v>4944</v>
      </c>
      <c r="O3" t="s">
        <v>24</v>
      </c>
      <c r="P3">
        <v>1</v>
      </c>
      <c r="Q3">
        <v>1</v>
      </c>
      <c r="R3">
        <v>2.12</v>
      </c>
      <c r="S3">
        <v>2.12</v>
      </c>
      <c r="T3" t="s">
        <v>4940</v>
      </c>
      <c r="U3">
        <v>0</v>
      </c>
      <c r="X3" t="s">
        <v>4941</v>
      </c>
      <c r="Y3" t="s">
        <v>18</v>
      </c>
      <c r="AB3" t="s">
        <v>19</v>
      </c>
      <c r="AC3" t="s">
        <v>4942</v>
      </c>
      <c r="AD3">
        <v>1</v>
      </c>
      <c r="AE3">
        <v>0</v>
      </c>
      <c r="AF3">
        <v>0</v>
      </c>
      <c r="AG3">
        <v>6.36</v>
      </c>
      <c r="AH3">
        <v>2</v>
      </c>
      <c r="AI3">
        <v>0</v>
      </c>
      <c r="AU3">
        <v>3</v>
      </c>
      <c r="AW3">
        <v>7.63</v>
      </c>
      <c r="AY3">
        <v>1</v>
      </c>
      <c r="AZ3">
        <v>61</v>
      </c>
      <c r="BE3" t="s">
        <v>20</v>
      </c>
      <c r="BI3">
        <v>0</v>
      </c>
      <c r="BJ3">
        <v>0</v>
      </c>
      <c r="BM3">
        <v>0</v>
      </c>
      <c r="BN3">
        <v>0</v>
      </c>
      <c r="BO3">
        <v>100</v>
      </c>
      <c r="BP3">
        <v>100</v>
      </c>
      <c r="BQ3">
        <v>0</v>
      </c>
      <c r="BR3">
        <v>0</v>
      </c>
      <c r="BS3">
        <v>0</v>
      </c>
      <c r="BV3">
        <v>0</v>
      </c>
      <c r="BW3">
        <v>0</v>
      </c>
      <c r="BX3">
        <v>0</v>
      </c>
      <c r="BY3">
        <v>0</v>
      </c>
    </row>
    <row r="4" spans="1:80" x14ac:dyDescent="0.25">
      <c r="A4" t="s">
        <v>25</v>
      </c>
      <c r="C4" t="s">
        <v>26</v>
      </c>
      <c r="D4">
        <v>5</v>
      </c>
      <c r="E4" t="s">
        <v>4938</v>
      </c>
      <c r="F4">
        <v>1</v>
      </c>
      <c r="G4" t="s">
        <v>4938</v>
      </c>
      <c r="J4">
        <v>2</v>
      </c>
      <c r="K4" t="s">
        <v>4945</v>
      </c>
      <c r="L4" t="s">
        <v>27</v>
      </c>
      <c r="M4" t="s">
        <v>4946</v>
      </c>
      <c r="N4" t="s">
        <v>4947</v>
      </c>
      <c r="P4">
        <v>1</v>
      </c>
      <c r="Q4">
        <v>0</v>
      </c>
      <c r="R4">
        <v>0</v>
      </c>
      <c r="S4">
        <v>0</v>
      </c>
      <c r="T4" t="s">
        <v>4940</v>
      </c>
      <c r="U4">
        <v>0</v>
      </c>
      <c r="X4" t="s">
        <v>4941</v>
      </c>
      <c r="Y4" t="s">
        <v>18</v>
      </c>
      <c r="AB4" t="s">
        <v>19</v>
      </c>
      <c r="AC4" t="s">
        <v>4942</v>
      </c>
      <c r="AD4">
        <v>1</v>
      </c>
      <c r="AE4">
        <v>0</v>
      </c>
      <c r="AF4">
        <v>0</v>
      </c>
      <c r="AG4">
        <v>80.92</v>
      </c>
      <c r="AH4">
        <v>2</v>
      </c>
      <c r="AI4">
        <v>0</v>
      </c>
      <c r="AL4">
        <v>1</v>
      </c>
      <c r="AM4">
        <v>1</v>
      </c>
      <c r="AN4">
        <v>1</v>
      </c>
      <c r="AO4">
        <v>1</v>
      </c>
      <c r="AP4">
        <v>1</v>
      </c>
      <c r="AU4">
        <v>0</v>
      </c>
      <c r="AW4">
        <v>97.1</v>
      </c>
      <c r="AY4">
        <v>1</v>
      </c>
      <c r="AZ4">
        <v>115</v>
      </c>
      <c r="BE4" t="s">
        <v>28</v>
      </c>
      <c r="BI4">
        <v>0</v>
      </c>
      <c r="BJ4">
        <v>0</v>
      </c>
      <c r="BM4">
        <v>0</v>
      </c>
      <c r="BN4">
        <v>0</v>
      </c>
      <c r="BO4">
        <v>100</v>
      </c>
      <c r="BP4">
        <v>100</v>
      </c>
      <c r="BQ4">
        <v>0</v>
      </c>
      <c r="BR4">
        <v>0</v>
      </c>
      <c r="BS4">
        <v>0</v>
      </c>
      <c r="BV4">
        <v>0</v>
      </c>
      <c r="BW4">
        <v>0</v>
      </c>
      <c r="BX4">
        <v>0</v>
      </c>
      <c r="BY4">
        <v>0</v>
      </c>
    </row>
    <row r="5" spans="1:80" x14ac:dyDescent="0.25">
      <c r="A5" t="s">
        <v>29</v>
      </c>
      <c r="C5" t="s">
        <v>30</v>
      </c>
      <c r="D5">
        <v>5</v>
      </c>
      <c r="E5" t="s">
        <v>4938</v>
      </c>
      <c r="J5">
        <v>1</v>
      </c>
      <c r="K5" t="s">
        <v>4948</v>
      </c>
      <c r="L5" t="s">
        <v>31</v>
      </c>
      <c r="M5" t="s">
        <v>29</v>
      </c>
      <c r="N5" t="s">
        <v>30</v>
      </c>
      <c r="P5">
        <v>1</v>
      </c>
      <c r="Q5">
        <v>0</v>
      </c>
      <c r="R5">
        <v>0</v>
      </c>
      <c r="S5">
        <v>0</v>
      </c>
      <c r="T5" t="s">
        <v>4940</v>
      </c>
      <c r="U5">
        <v>0</v>
      </c>
      <c r="X5" t="s">
        <v>4941</v>
      </c>
      <c r="Y5" t="s">
        <v>18</v>
      </c>
      <c r="AB5" t="s">
        <v>19</v>
      </c>
      <c r="AC5" t="s">
        <v>4942</v>
      </c>
      <c r="AE5">
        <v>0</v>
      </c>
      <c r="AF5">
        <v>0</v>
      </c>
      <c r="AG5">
        <v>0</v>
      </c>
      <c r="AH5">
        <v>2</v>
      </c>
      <c r="AI5">
        <v>0</v>
      </c>
      <c r="AU5">
        <v>0</v>
      </c>
      <c r="AW5">
        <v>0</v>
      </c>
      <c r="BE5" t="s">
        <v>32</v>
      </c>
      <c r="BI5">
        <v>0</v>
      </c>
      <c r="BJ5">
        <v>0</v>
      </c>
      <c r="BM5">
        <v>0</v>
      </c>
      <c r="BN5">
        <v>0</v>
      </c>
      <c r="BO5">
        <v>100</v>
      </c>
      <c r="BP5">
        <v>100</v>
      </c>
      <c r="BQ5">
        <v>0</v>
      </c>
      <c r="BR5">
        <v>0</v>
      </c>
      <c r="BS5">
        <v>0</v>
      </c>
      <c r="BV5">
        <v>0</v>
      </c>
      <c r="BW5">
        <v>0</v>
      </c>
      <c r="BX5">
        <v>0</v>
      </c>
      <c r="BY5">
        <v>0</v>
      </c>
    </row>
    <row r="6" spans="1:80" x14ac:dyDescent="0.25">
      <c r="A6" t="s">
        <v>33</v>
      </c>
      <c r="C6" t="s">
        <v>34</v>
      </c>
      <c r="D6">
        <v>5</v>
      </c>
      <c r="E6" t="s">
        <v>4938</v>
      </c>
      <c r="F6">
        <v>1</v>
      </c>
      <c r="G6" t="s">
        <v>4938</v>
      </c>
      <c r="J6">
        <v>5</v>
      </c>
      <c r="K6" t="s">
        <v>4939</v>
      </c>
      <c r="L6" t="s">
        <v>35</v>
      </c>
      <c r="M6" t="s">
        <v>4949</v>
      </c>
      <c r="N6" t="s">
        <v>3820</v>
      </c>
      <c r="O6" t="s">
        <v>36</v>
      </c>
      <c r="P6">
        <v>1</v>
      </c>
      <c r="Q6">
        <v>1</v>
      </c>
      <c r="R6">
        <v>11.55</v>
      </c>
      <c r="S6">
        <v>11.55</v>
      </c>
      <c r="T6" t="s">
        <v>4940</v>
      </c>
      <c r="U6">
        <v>0</v>
      </c>
      <c r="X6" t="s">
        <v>4941</v>
      </c>
      <c r="Y6" t="s">
        <v>18</v>
      </c>
      <c r="AB6" t="s">
        <v>19</v>
      </c>
      <c r="AC6" t="s">
        <v>4942</v>
      </c>
      <c r="AE6">
        <v>0</v>
      </c>
      <c r="AF6">
        <v>0</v>
      </c>
      <c r="AG6">
        <v>22</v>
      </c>
      <c r="AH6">
        <v>2</v>
      </c>
      <c r="AI6">
        <v>0</v>
      </c>
      <c r="AU6">
        <v>1.9047619</v>
      </c>
      <c r="AW6">
        <v>26.4</v>
      </c>
      <c r="AY6">
        <v>1</v>
      </c>
      <c r="AZ6">
        <v>14</v>
      </c>
      <c r="BE6" t="s">
        <v>20</v>
      </c>
      <c r="BI6">
        <v>0</v>
      </c>
      <c r="BJ6">
        <v>0</v>
      </c>
      <c r="BM6">
        <v>0</v>
      </c>
      <c r="BN6">
        <v>0</v>
      </c>
      <c r="BO6">
        <v>100</v>
      </c>
      <c r="BP6">
        <v>100</v>
      </c>
      <c r="BQ6">
        <v>0</v>
      </c>
      <c r="BR6">
        <v>0</v>
      </c>
      <c r="BS6">
        <v>0</v>
      </c>
      <c r="BV6">
        <v>0</v>
      </c>
      <c r="BW6">
        <v>0</v>
      </c>
      <c r="BX6">
        <v>0</v>
      </c>
      <c r="BY6">
        <v>0</v>
      </c>
    </row>
    <row r="7" spans="1:80" x14ac:dyDescent="0.25">
      <c r="A7" t="s">
        <v>37</v>
      </c>
      <c r="C7" t="s">
        <v>38</v>
      </c>
      <c r="D7">
        <v>10</v>
      </c>
      <c r="E7" t="s">
        <v>4943</v>
      </c>
      <c r="F7">
        <v>13</v>
      </c>
      <c r="G7" t="s">
        <v>4950</v>
      </c>
      <c r="L7" t="s">
        <v>39</v>
      </c>
      <c r="M7" t="s">
        <v>37</v>
      </c>
      <c r="N7" t="s">
        <v>3808</v>
      </c>
      <c r="O7">
        <v>1</v>
      </c>
      <c r="P7">
        <v>1</v>
      </c>
      <c r="Q7">
        <v>1</v>
      </c>
      <c r="R7">
        <v>94.04</v>
      </c>
      <c r="S7">
        <v>94.04</v>
      </c>
      <c r="T7" t="s">
        <v>4940</v>
      </c>
      <c r="U7">
        <v>0</v>
      </c>
      <c r="X7" t="s">
        <v>4941</v>
      </c>
      <c r="Y7" t="s">
        <v>18</v>
      </c>
      <c r="AB7" t="s">
        <v>19</v>
      </c>
      <c r="AC7" t="s">
        <v>4942</v>
      </c>
      <c r="AD7">
        <v>1</v>
      </c>
      <c r="AE7">
        <v>0</v>
      </c>
      <c r="AF7">
        <v>0</v>
      </c>
      <c r="AG7">
        <v>125.07</v>
      </c>
      <c r="AH7">
        <v>2</v>
      </c>
      <c r="AI7">
        <v>0</v>
      </c>
      <c r="AU7">
        <v>1.329966</v>
      </c>
      <c r="AW7">
        <v>150.08000000000001</v>
      </c>
      <c r="AZ7">
        <v>99</v>
      </c>
      <c r="BE7" t="s">
        <v>20</v>
      </c>
      <c r="BI7">
        <v>0</v>
      </c>
      <c r="BJ7">
        <v>0</v>
      </c>
      <c r="BM7">
        <v>0</v>
      </c>
      <c r="BN7">
        <v>0</v>
      </c>
      <c r="BO7">
        <v>100</v>
      </c>
      <c r="BP7">
        <v>100</v>
      </c>
      <c r="BQ7">
        <v>0</v>
      </c>
      <c r="BR7">
        <v>0</v>
      </c>
      <c r="BS7">
        <v>0</v>
      </c>
      <c r="BV7">
        <v>0</v>
      </c>
      <c r="BW7">
        <v>0</v>
      </c>
      <c r="BX7">
        <v>0</v>
      </c>
      <c r="BY7">
        <v>0</v>
      </c>
    </row>
    <row r="8" spans="1:80" x14ac:dyDescent="0.25">
      <c r="A8" t="s">
        <v>40</v>
      </c>
      <c r="C8" t="s">
        <v>41</v>
      </c>
      <c r="D8">
        <v>10</v>
      </c>
      <c r="E8" t="s">
        <v>4943</v>
      </c>
      <c r="F8">
        <v>8</v>
      </c>
      <c r="G8" t="s">
        <v>4943</v>
      </c>
      <c r="L8" t="s">
        <v>42</v>
      </c>
      <c r="M8" t="s">
        <v>40</v>
      </c>
      <c r="N8" t="s">
        <v>41</v>
      </c>
      <c r="P8">
        <v>1</v>
      </c>
      <c r="Q8">
        <v>1</v>
      </c>
      <c r="R8">
        <v>2.19</v>
      </c>
      <c r="S8">
        <v>2.19</v>
      </c>
      <c r="T8" t="s">
        <v>4940</v>
      </c>
      <c r="U8">
        <v>0</v>
      </c>
      <c r="X8" t="s">
        <v>4941</v>
      </c>
      <c r="Y8" t="s">
        <v>18</v>
      </c>
      <c r="AB8" t="s">
        <v>19</v>
      </c>
      <c r="AC8" t="s">
        <v>4942</v>
      </c>
      <c r="AD8">
        <v>1</v>
      </c>
      <c r="AE8">
        <v>0</v>
      </c>
      <c r="AF8">
        <v>0</v>
      </c>
      <c r="AG8">
        <v>3.83</v>
      </c>
      <c r="AH8">
        <v>2</v>
      </c>
      <c r="AI8">
        <v>0</v>
      </c>
      <c r="AU8">
        <v>1.7488584</v>
      </c>
      <c r="AW8">
        <v>4.5999999999999996</v>
      </c>
      <c r="BE8" t="s">
        <v>43</v>
      </c>
      <c r="BI8">
        <v>0</v>
      </c>
      <c r="BJ8">
        <v>0</v>
      </c>
      <c r="BM8">
        <v>0</v>
      </c>
      <c r="BN8">
        <v>0</v>
      </c>
      <c r="BO8">
        <v>100</v>
      </c>
      <c r="BP8">
        <v>100</v>
      </c>
      <c r="BQ8">
        <v>0</v>
      </c>
      <c r="BR8">
        <v>0</v>
      </c>
      <c r="BS8">
        <v>0</v>
      </c>
      <c r="BV8">
        <v>0</v>
      </c>
      <c r="BW8">
        <v>0</v>
      </c>
      <c r="BX8">
        <v>0</v>
      </c>
      <c r="BY8">
        <v>0</v>
      </c>
    </row>
    <row r="9" spans="1:80" x14ac:dyDescent="0.25">
      <c r="A9" t="s">
        <v>44</v>
      </c>
      <c r="C9" t="s">
        <v>45</v>
      </c>
      <c r="D9">
        <v>10</v>
      </c>
      <c r="E9" t="s">
        <v>4943</v>
      </c>
      <c r="F9">
        <v>8</v>
      </c>
      <c r="G9" t="s">
        <v>4943</v>
      </c>
      <c r="L9" t="s">
        <v>46</v>
      </c>
      <c r="M9" t="s">
        <v>4951</v>
      </c>
      <c r="N9" t="s">
        <v>4952</v>
      </c>
      <c r="O9">
        <v>1</v>
      </c>
      <c r="P9">
        <v>1</v>
      </c>
      <c r="Q9">
        <v>250</v>
      </c>
      <c r="R9">
        <v>0.92</v>
      </c>
      <c r="S9">
        <v>0.92</v>
      </c>
      <c r="T9" t="s">
        <v>4940</v>
      </c>
      <c r="U9">
        <v>0</v>
      </c>
      <c r="X9" t="s">
        <v>4941</v>
      </c>
      <c r="Y9" t="s">
        <v>18</v>
      </c>
      <c r="AB9" t="s">
        <v>19</v>
      </c>
      <c r="AC9" t="s">
        <v>4942</v>
      </c>
      <c r="AD9">
        <v>1</v>
      </c>
      <c r="AE9">
        <v>0</v>
      </c>
      <c r="AF9">
        <v>0</v>
      </c>
      <c r="AG9">
        <v>1.38</v>
      </c>
      <c r="AH9">
        <v>2</v>
      </c>
      <c r="AI9">
        <v>0</v>
      </c>
      <c r="AU9">
        <v>1.5</v>
      </c>
      <c r="AW9">
        <v>1.66</v>
      </c>
      <c r="AY9">
        <v>1</v>
      </c>
      <c r="AZ9">
        <v>56</v>
      </c>
      <c r="BE9" t="s">
        <v>20</v>
      </c>
      <c r="BI9">
        <v>0</v>
      </c>
      <c r="BJ9">
        <v>0</v>
      </c>
      <c r="BM9">
        <v>0</v>
      </c>
      <c r="BN9">
        <v>0</v>
      </c>
      <c r="BO9">
        <v>100</v>
      </c>
      <c r="BP9">
        <v>100</v>
      </c>
      <c r="BQ9">
        <v>0</v>
      </c>
      <c r="BR9">
        <v>0</v>
      </c>
      <c r="BS9">
        <v>0</v>
      </c>
      <c r="BV9">
        <v>0</v>
      </c>
      <c r="BW9">
        <v>0</v>
      </c>
      <c r="BX9">
        <v>0</v>
      </c>
      <c r="BY9">
        <v>0</v>
      </c>
    </row>
    <row r="10" spans="1:80" x14ac:dyDescent="0.25">
      <c r="A10" t="s">
        <v>47</v>
      </c>
      <c r="C10" t="s">
        <v>48</v>
      </c>
      <c r="D10">
        <v>8</v>
      </c>
      <c r="E10" t="s">
        <v>4953</v>
      </c>
      <c r="F10">
        <v>4</v>
      </c>
      <c r="G10" t="s">
        <v>4953</v>
      </c>
      <c r="J10">
        <v>1</v>
      </c>
      <c r="K10" t="s">
        <v>4954</v>
      </c>
      <c r="L10" t="s">
        <v>49</v>
      </c>
      <c r="M10" t="s">
        <v>47</v>
      </c>
      <c r="N10" t="s">
        <v>4955</v>
      </c>
      <c r="P10">
        <v>1</v>
      </c>
      <c r="Q10">
        <v>1</v>
      </c>
      <c r="R10">
        <v>2.5099999999999998</v>
      </c>
      <c r="S10">
        <v>2.5099999999999998</v>
      </c>
      <c r="T10" t="s">
        <v>4940</v>
      </c>
      <c r="U10">
        <v>0</v>
      </c>
      <c r="X10" t="s">
        <v>4941</v>
      </c>
      <c r="Y10" t="s">
        <v>18</v>
      </c>
      <c r="AB10" t="s">
        <v>19</v>
      </c>
      <c r="AC10" t="s">
        <v>4942</v>
      </c>
      <c r="AE10">
        <v>0</v>
      </c>
      <c r="AF10">
        <v>0</v>
      </c>
      <c r="AG10">
        <v>5.01</v>
      </c>
      <c r="AH10">
        <v>2</v>
      </c>
      <c r="AI10">
        <v>0</v>
      </c>
      <c r="AU10">
        <v>1.9960159</v>
      </c>
      <c r="AW10">
        <v>6.01</v>
      </c>
      <c r="BE10" t="s">
        <v>32</v>
      </c>
      <c r="BI10">
        <v>0</v>
      </c>
      <c r="BJ10">
        <v>0</v>
      </c>
      <c r="BM10">
        <v>0</v>
      </c>
      <c r="BN10">
        <v>0</v>
      </c>
      <c r="BO10">
        <v>100</v>
      </c>
      <c r="BP10">
        <v>100</v>
      </c>
      <c r="BQ10">
        <v>0</v>
      </c>
      <c r="BR10">
        <v>0</v>
      </c>
      <c r="BS10">
        <v>0</v>
      </c>
      <c r="BV10">
        <v>0</v>
      </c>
      <c r="BW10">
        <v>0</v>
      </c>
      <c r="BX10">
        <v>0</v>
      </c>
      <c r="BY10">
        <v>0</v>
      </c>
    </row>
    <row r="11" spans="1:80" x14ac:dyDescent="0.25">
      <c r="A11" t="s">
        <v>50</v>
      </c>
      <c r="C11" t="s">
        <v>51</v>
      </c>
      <c r="D11">
        <v>3</v>
      </c>
      <c r="E11" t="s">
        <v>4956</v>
      </c>
      <c r="L11" t="s">
        <v>27</v>
      </c>
      <c r="M11" t="s">
        <v>50</v>
      </c>
      <c r="N11" t="s">
        <v>51</v>
      </c>
      <c r="P11">
        <v>1</v>
      </c>
      <c r="Q11">
        <v>0</v>
      </c>
      <c r="R11">
        <v>0</v>
      </c>
      <c r="S11">
        <v>0</v>
      </c>
      <c r="T11" t="s">
        <v>4940</v>
      </c>
      <c r="U11">
        <v>0</v>
      </c>
      <c r="X11" t="s">
        <v>4941</v>
      </c>
      <c r="Y11" t="s">
        <v>18</v>
      </c>
      <c r="AB11" t="s">
        <v>19</v>
      </c>
      <c r="AC11" t="s">
        <v>4942</v>
      </c>
      <c r="AE11">
        <v>0</v>
      </c>
      <c r="AF11">
        <v>0</v>
      </c>
      <c r="AG11">
        <v>0</v>
      </c>
      <c r="AH11">
        <v>2</v>
      </c>
      <c r="AI11">
        <v>0</v>
      </c>
      <c r="AU11">
        <v>0</v>
      </c>
      <c r="AW11">
        <v>0</v>
      </c>
      <c r="BE11" t="s">
        <v>43</v>
      </c>
      <c r="BI11">
        <v>0</v>
      </c>
      <c r="BJ11">
        <v>0</v>
      </c>
      <c r="BM11">
        <v>0</v>
      </c>
      <c r="BN11">
        <v>0</v>
      </c>
      <c r="BO11">
        <v>100</v>
      </c>
      <c r="BP11">
        <v>100</v>
      </c>
      <c r="BQ11">
        <v>0</v>
      </c>
      <c r="BR11">
        <v>0</v>
      </c>
      <c r="BS11">
        <v>0</v>
      </c>
      <c r="BV11">
        <v>0</v>
      </c>
      <c r="BW11">
        <v>0</v>
      </c>
      <c r="BX11">
        <v>0</v>
      </c>
      <c r="BY11">
        <v>0</v>
      </c>
    </row>
    <row r="12" spans="1:80" x14ac:dyDescent="0.25">
      <c r="A12" t="s">
        <v>52</v>
      </c>
      <c r="C12" t="s">
        <v>53</v>
      </c>
      <c r="D12">
        <v>6</v>
      </c>
      <c r="E12" t="s">
        <v>4957</v>
      </c>
      <c r="L12" t="s">
        <v>54</v>
      </c>
      <c r="M12" t="s">
        <v>4946</v>
      </c>
      <c r="N12" t="s">
        <v>4947</v>
      </c>
      <c r="P12">
        <v>1</v>
      </c>
      <c r="Q12">
        <v>0</v>
      </c>
      <c r="R12">
        <v>0</v>
      </c>
      <c r="S12">
        <v>0</v>
      </c>
      <c r="T12" t="s">
        <v>4940</v>
      </c>
      <c r="U12">
        <v>0</v>
      </c>
      <c r="X12" t="s">
        <v>4941</v>
      </c>
      <c r="Y12" t="s">
        <v>18</v>
      </c>
      <c r="AB12" t="s">
        <v>19</v>
      </c>
      <c r="AC12" t="s">
        <v>4942</v>
      </c>
      <c r="AE12">
        <v>0</v>
      </c>
      <c r="AF12">
        <v>0</v>
      </c>
      <c r="AG12">
        <v>0</v>
      </c>
      <c r="AH12">
        <v>2</v>
      </c>
      <c r="AI12">
        <v>0</v>
      </c>
      <c r="AL12">
        <v>1</v>
      </c>
      <c r="AM12">
        <v>1</v>
      </c>
      <c r="AN12">
        <v>1</v>
      </c>
      <c r="AO12">
        <v>1</v>
      </c>
      <c r="AU12">
        <v>0</v>
      </c>
      <c r="AV12">
        <v>1</v>
      </c>
      <c r="AW12">
        <v>0</v>
      </c>
      <c r="BE12" t="s">
        <v>43</v>
      </c>
      <c r="BI12">
        <v>0</v>
      </c>
      <c r="BJ12">
        <v>0</v>
      </c>
      <c r="BM12">
        <v>0</v>
      </c>
      <c r="BN12">
        <v>0</v>
      </c>
      <c r="BO12">
        <v>100</v>
      </c>
      <c r="BP12">
        <v>100</v>
      </c>
      <c r="BQ12">
        <v>0</v>
      </c>
      <c r="BR12">
        <v>0</v>
      </c>
      <c r="BS12">
        <v>0</v>
      </c>
      <c r="BV12">
        <v>0</v>
      </c>
      <c r="BW12">
        <v>0</v>
      </c>
      <c r="BX12">
        <v>0</v>
      </c>
      <c r="BY12">
        <v>0</v>
      </c>
    </row>
    <row r="13" spans="1:80" x14ac:dyDescent="0.25">
      <c r="A13" t="s">
        <v>55</v>
      </c>
      <c r="C13" t="s">
        <v>56</v>
      </c>
      <c r="D13">
        <v>7</v>
      </c>
      <c r="E13" t="s">
        <v>56</v>
      </c>
      <c r="L13" t="s">
        <v>27</v>
      </c>
      <c r="M13" t="s">
        <v>4946</v>
      </c>
      <c r="N13" t="s">
        <v>4947</v>
      </c>
      <c r="P13">
        <v>1</v>
      </c>
      <c r="Q13">
        <v>0</v>
      </c>
      <c r="R13">
        <v>0</v>
      </c>
      <c r="S13">
        <v>0</v>
      </c>
      <c r="T13" t="s">
        <v>4940</v>
      </c>
      <c r="U13">
        <v>0</v>
      </c>
      <c r="X13" t="s">
        <v>4941</v>
      </c>
      <c r="Y13" t="s">
        <v>18</v>
      </c>
      <c r="AB13" t="s">
        <v>19</v>
      </c>
      <c r="AC13" t="s">
        <v>4942</v>
      </c>
      <c r="AE13">
        <v>0</v>
      </c>
      <c r="AF13">
        <v>0</v>
      </c>
      <c r="AG13">
        <v>0</v>
      </c>
      <c r="AH13">
        <v>2</v>
      </c>
      <c r="AI13">
        <v>0</v>
      </c>
      <c r="AL13">
        <v>1</v>
      </c>
      <c r="AM13">
        <v>1</v>
      </c>
      <c r="AU13">
        <v>0</v>
      </c>
      <c r="AV13">
        <v>1</v>
      </c>
      <c r="AW13">
        <v>0</v>
      </c>
      <c r="BE13" t="s">
        <v>43</v>
      </c>
      <c r="BI13">
        <v>0</v>
      </c>
      <c r="BJ13">
        <v>0</v>
      </c>
      <c r="BM13">
        <v>0</v>
      </c>
      <c r="BN13">
        <v>0</v>
      </c>
      <c r="BO13">
        <v>100</v>
      </c>
      <c r="BP13">
        <v>100</v>
      </c>
      <c r="BQ13">
        <v>0</v>
      </c>
      <c r="BR13">
        <v>0</v>
      </c>
      <c r="BS13">
        <v>0</v>
      </c>
      <c r="BV13">
        <v>0</v>
      </c>
      <c r="BW13">
        <v>0</v>
      </c>
      <c r="BX13">
        <v>0</v>
      </c>
      <c r="BY13">
        <v>0</v>
      </c>
    </row>
    <row r="14" spans="1:80" x14ac:dyDescent="0.25">
      <c r="A14" t="s">
        <v>57</v>
      </c>
      <c r="C14" t="s">
        <v>58</v>
      </c>
      <c r="D14">
        <v>1</v>
      </c>
      <c r="E14" t="s">
        <v>4958</v>
      </c>
      <c r="F14">
        <v>2</v>
      </c>
      <c r="G14" t="s">
        <v>4958</v>
      </c>
      <c r="J14">
        <v>7</v>
      </c>
      <c r="K14" t="s">
        <v>4959</v>
      </c>
      <c r="L14" t="s">
        <v>59</v>
      </c>
      <c r="M14" t="s">
        <v>4960</v>
      </c>
      <c r="N14" t="s">
        <v>4961</v>
      </c>
      <c r="O14" t="s">
        <v>60</v>
      </c>
      <c r="P14">
        <v>1</v>
      </c>
      <c r="Q14">
        <v>12</v>
      </c>
      <c r="R14">
        <v>147</v>
      </c>
      <c r="S14">
        <v>147</v>
      </c>
      <c r="T14" t="s">
        <v>4940</v>
      </c>
      <c r="U14">
        <v>0</v>
      </c>
      <c r="X14" t="s">
        <v>4941</v>
      </c>
      <c r="Y14" t="s">
        <v>18</v>
      </c>
      <c r="AB14" t="s">
        <v>19</v>
      </c>
      <c r="AC14" t="s">
        <v>4942</v>
      </c>
      <c r="AD14" t="s">
        <v>60</v>
      </c>
      <c r="AE14">
        <v>0</v>
      </c>
      <c r="AF14">
        <v>0</v>
      </c>
      <c r="AG14">
        <v>179.3</v>
      </c>
      <c r="AH14">
        <v>2</v>
      </c>
      <c r="AI14">
        <v>0</v>
      </c>
      <c r="AU14">
        <v>1.2197279000000001</v>
      </c>
      <c r="AW14">
        <v>215.16</v>
      </c>
      <c r="AY14">
        <v>1</v>
      </c>
      <c r="AZ14">
        <v>96</v>
      </c>
      <c r="BE14" t="s">
        <v>20</v>
      </c>
      <c r="BI14">
        <v>0</v>
      </c>
      <c r="BJ14">
        <v>0</v>
      </c>
      <c r="BM14">
        <v>0</v>
      </c>
      <c r="BN14">
        <v>0</v>
      </c>
      <c r="BO14">
        <v>100</v>
      </c>
      <c r="BP14">
        <v>100</v>
      </c>
      <c r="BQ14">
        <v>0</v>
      </c>
      <c r="BR14">
        <v>0</v>
      </c>
      <c r="BS14">
        <v>0</v>
      </c>
      <c r="BV14">
        <v>0</v>
      </c>
      <c r="BW14">
        <v>0</v>
      </c>
      <c r="BX14">
        <v>0</v>
      </c>
      <c r="BY14">
        <v>0</v>
      </c>
    </row>
    <row r="15" spans="1:80" x14ac:dyDescent="0.25">
      <c r="A15" t="s">
        <v>61</v>
      </c>
      <c r="C15" t="s">
        <v>62</v>
      </c>
      <c r="D15">
        <v>8</v>
      </c>
      <c r="E15" t="s">
        <v>4953</v>
      </c>
      <c r="L15" t="s">
        <v>42</v>
      </c>
      <c r="M15" t="s">
        <v>61</v>
      </c>
      <c r="N15" t="s">
        <v>4962</v>
      </c>
      <c r="O15">
        <v>1</v>
      </c>
      <c r="P15">
        <v>1</v>
      </c>
      <c r="Q15">
        <v>0</v>
      </c>
      <c r="R15">
        <v>0.9</v>
      </c>
      <c r="S15">
        <v>0.9</v>
      </c>
      <c r="T15" t="s">
        <v>4940</v>
      </c>
      <c r="U15">
        <v>0</v>
      </c>
      <c r="X15" t="s">
        <v>4941</v>
      </c>
      <c r="Y15" t="s">
        <v>18</v>
      </c>
      <c r="AB15" t="s">
        <v>19</v>
      </c>
      <c r="AC15" t="s">
        <v>4942</v>
      </c>
      <c r="AD15">
        <v>1</v>
      </c>
      <c r="AE15">
        <v>0</v>
      </c>
      <c r="AF15">
        <v>0</v>
      </c>
      <c r="AG15">
        <v>1.2</v>
      </c>
      <c r="AH15">
        <v>2</v>
      </c>
      <c r="AI15">
        <v>0</v>
      </c>
      <c r="AU15">
        <v>1.3333333000000001</v>
      </c>
      <c r="AW15">
        <v>1.44</v>
      </c>
      <c r="BE15" t="s">
        <v>32</v>
      </c>
      <c r="BI15">
        <v>0</v>
      </c>
      <c r="BJ15">
        <v>0</v>
      </c>
      <c r="BM15">
        <v>0</v>
      </c>
      <c r="BN15">
        <v>0</v>
      </c>
      <c r="BO15">
        <v>100</v>
      </c>
      <c r="BP15">
        <v>100</v>
      </c>
      <c r="BQ15">
        <v>0</v>
      </c>
      <c r="BR15">
        <v>0</v>
      </c>
      <c r="BS15">
        <v>0</v>
      </c>
      <c r="BV15">
        <v>0</v>
      </c>
      <c r="BW15">
        <v>0</v>
      </c>
      <c r="BX15">
        <v>0</v>
      </c>
      <c r="BY15">
        <v>0</v>
      </c>
    </row>
    <row r="16" spans="1:80" x14ac:dyDescent="0.25">
      <c r="A16" t="s">
        <v>63</v>
      </c>
      <c r="C16" t="s">
        <v>64</v>
      </c>
      <c r="D16">
        <v>1</v>
      </c>
      <c r="E16" t="s">
        <v>4958</v>
      </c>
      <c r="F16">
        <v>2</v>
      </c>
      <c r="G16" t="s">
        <v>4958</v>
      </c>
      <c r="J16">
        <v>7</v>
      </c>
      <c r="K16" t="s">
        <v>4959</v>
      </c>
      <c r="L16" t="s">
        <v>65</v>
      </c>
      <c r="M16" t="s">
        <v>63</v>
      </c>
      <c r="N16" t="s">
        <v>64</v>
      </c>
      <c r="O16">
        <v>1</v>
      </c>
      <c r="P16">
        <v>1</v>
      </c>
      <c r="Q16">
        <v>1</v>
      </c>
      <c r="R16">
        <v>7.6</v>
      </c>
      <c r="S16">
        <v>7.6</v>
      </c>
      <c r="T16" t="s">
        <v>4940</v>
      </c>
      <c r="U16">
        <v>0</v>
      </c>
      <c r="X16" t="s">
        <v>4941</v>
      </c>
      <c r="Y16" t="s">
        <v>18</v>
      </c>
      <c r="AB16" t="s">
        <v>19</v>
      </c>
      <c r="AC16" t="s">
        <v>4942</v>
      </c>
      <c r="AD16">
        <v>1</v>
      </c>
      <c r="AE16">
        <v>0.5</v>
      </c>
      <c r="AF16">
        <v>0</v>
      </c>
      <c r="AG16">
        <v>12.04</v>
      </c>
      <c r="AH16">
        <v>2</v>
      </c>
      <c r="AI16">
        <v>0</v>
      </c>
      <c r="AU16">
        <v>1.5842105</v>
      </c>
      <c r="AV16">
        <v>1</v>
      </c>
      <c r="AW16">
        <v>14.45</v>
      </c>
      <c r="BE16" t="s">
        <v>43</v>
      </c>
      <c r="BI16">
        <v>0</v>
      </c>
      <c r="BJ16">
        <v>0</v>
      </c>
      <c r="BM16">
        <v>0</v>
      </c>
      <c r="BN16">
        <v>0</v>
      </c>
      <c r="BO16">
        <v>100</v>
      </c>
      <c r="BP16">
        <v>100</v>
      </c>
      <c r="BQ16">
        <v>0</v>
      </c>
      <c r="BR16">
        <v>0</v>
      </c>
      <c r="BS16">
        <v>0</v>
      </c>
      <c r="BV16">
        <v>0</v>
      </c>
      <c r="BW16">
        <v>0</v>
      </c>
      <c r="BX16">
        <v>0</v>
      </c>
      <c r="BY16">
        <v>0</v>
      </c>
    </row>
    <row r="17" spans="1:77" x14ac:dyDescent="0.25">
      <c r="A17" t="s">
        <v>66</v>
      </c>
      <c r="C17" t="s">
        <v>67</v>
      </c>
      <c r="D17">
        <v>8</v>
      </c>
      <c r="E17" t="s">
        <v>4953</v>
      </c>
      <c r="F17">
        <v>4</v>
      </c>
      <c r="G17" t="s">
        <v>4953</v>
      </c>
      <c r="L17" t="s">
        <v>49</v>
      </c>
      <c r="M17" t="s">
        <v>66</v>
      </c>
      <c r="N17" t="s">
        <v>67</v>
      </c>
      <c r="O17">
        <v>1</v>
      </c>
      <c r="P17">
        <v>1</v>
      </c>
      <c r="Q17">
        <v>120</v>
      </c>
      <c r="R17">
        <v>0</v>
      </c>
      <c r="S17">
        <v>0</v>
      </c>
      <c r="T17" t="s">
        <v>4940</v>
      </c>
      <c r="U17">
        <v>0</v>
      </c>
      <c r="X17" t="s">
        <v>4941</v>
      </c>
      <c r="Y17" t="s">
        <v>18</v>
      </c>
      <c r="AB17" t="s">
        <v>19</v>
      </c>
      <c r="AC17" t="s">
        <v>4942</v>
      </c>
      <c r="AD17">
        <v>1</v>
      </c>
      <c r="AE17">
        <v>0</v>
      </c>
      <c r="AF17">
        <v>0</v>
      </c>
      <c r="AG17">
        <v>1.74</v>
      </c>
      <c r="AH17">
        <v>2</v>
      </c>
      <c r="AI17">
        <v>0</v>
      </c>
      <c r="AU17">
        <v>0</v>
      </c>
      <c r="AW17">
        <v>2.09</v>
      </c>
      <c r="AZ17">
        <v>55</v>
      </c>
      <c r="BE17" t="s">
        <v>32</v>
      </c>
      <c r="BI17">
        <v>0</v>
      </c>
      <c r="BJ17">
        <v>0</v>
      </c>
      <c r="BM17">
        <v>0</v>
      </c>
      <c r="BN17">
        <v>0</v>
      </c>
      <c r="BO17">
        <v>100</v>
      </c>
      <c r="BP17">
        <v>100</v>
      </c>
      <c r="BQ17">
        <v>0</v>
      </c>
      <c r="BR17">
        <v>0</v>
      </c>
      <c r="BS17">
        <v>0</v>
      </c>
      <c r="BV17">
        <v>0</v>
      </c>
      <c r="BW17">
        <v>0</v>
      </c>
      <c r="BX17">
        <v>0</v>
      </c>
      <c r="BY17">
        <v>0</v>
      </c>
    </row>
    <row r="18" spans="1:77" x14ac:dyDescent="0.25">
      <c r="A18" t="s">
        <v>68</v>
      </c>
      <c r="C18" t="s">
        <v>69</v>
      </c>
      <c r="D18">
        <v>10</v>
      </c>
      <c r="E18" t="s">
        <v>4943</v>
      </c>
      <c r="F18">
        <v>8</v>
      </c>
      <c r="G18" t="s">
        <v>4943</v>
      </c>
      <c r="L18" t="s">
        <v>70</v>
      </c>
      <c r="M18">
        <v>7010020</v>
      </c>
      <c r="N18" t="s">
        <v>3926</v>
      </c>
      <c r="O18">
        <v>1</v>
      </c>
      <c r="P18">
        <v>1</v>
      </c>
      <c r="Q18">
        <v>140</v>
      </c>
      <c r="R18">
        <v>0.94</v>
      </c>
      <c r="S18">
        <v>0.94</v>
      </c>
      <c r="T18" t="s">
        <v>4940</v>
      </c>
      <c r="U18">
        <v>0</v>
      </c>
      <c r="X18" t="s">
        <v>4941</v>
      </c>
      <c r="Y18" t="s">
        <v>18</v>
      </c>
      <c r="AB18" t="s">
        <v>19</v>
      </c>
      <c r="AC18" t="s">
        <v>4942</v>
      </c>
      <c r="AD18">
        <v>1</v>
      </c>
      <c r="AE18">
        <v>0</v>
      </c>
      <c r="AF18">
        <v>0</v>
      </c>
      <c r="AG18">
        <v>1.41</v>
      </c>
      <c r="AH18">
        <v>2</v>
      </c>
      <c r="AI18">
        <v>0</v>
      </c>
      <c r="AU18">
        <v>1.5</v>
      </c>
      <c r="AW18">
        <v>1.69</v>
      </c>
      <c r="AY18">
        <v>1</v>
      </c>
      <c r="AZ18">
        <v>97</v>
      </c>
      <c r="BE18" t="s">
        <v>20</v>
      </c>
      <c r="BI18">
        <v>0</v>
      </c>
      <c r="BJ18">
        <v>0</v>
      </c>
      <c r="BM18">
        <v>0</v>
      </c>
      <c r="BN18">
        <v>0</v>
      </c>
      <c r="BO18">
        <v>100</v>
      </c>
      <c r="BP18">
        <v>100</v>
      </c>
      <c r="BQ18">
        <v>0</v>
      </c>
      <c r="BR18">
        <v>0</v>
      </c>
      <c r="BS18">
        <v>0</v>
      </c>
      <c r="BV18">
        <v>0</v>
      </c>
      <c r="BW18">
        <v>0</v>
      </c>
      <c r="BX18">
        <v>0</v>
      </c>
      <c r="BY18">
        <v>0</v>
      </c>
    </row>
    <row r="19" spans="1:77" x14ac:dyDescent="0.25">
      <c r="A19" t="s">
        <v>71</v>
      </c>
      <c r="C19" t="s">
        <v>72</v>
      </c>
      <c r="D19">
        <v>1</v>
      </c>
      <c r="E19" t="s">
        <v>4958</v>
      </c>
      <c r="F19">
        <v>2</v>
      </c>
      <c r="G19" t="s">
        <v>4958</v>
      </c>
      <c r="J19">
        <v>7</v>
      </c>
      <c r="K19" t="s">
        <v>4959</v>
      </c>
      <c r="L19" t="s">
        <v>65</v>
      </c>
      <c r="M19" t="s">
        <v>71</v>
      </c>
      <c r="N19" t="s">
        <v>72</v>
      </c>
      <c r="O19" t="s">
        <v>36</v>
      </c>
      <c r="P19">
        <v>1</v>
      </c>
      <c r="Q19">
        <v>1</v>
      </c>
      <c r="R19">
        <v>20.61</v>
      </c>
      <c r="S19">
        <v>20.61</v>
      </c>
      <c r="T19" t="s">
        <v>4940</v>
      </c>
      <c r="U19">
        <v>0</v>
      </c>
      <c r="X19" t="s">
        <v>4941</v>
      </c>
      <c r="Y19" t="s">
        <v>18</v>
      </c>
      <c r="AB19" t="s">
        <v>19</v>
      </c>
      <c r="AC19" t="s">
        <v>4942</v>
      </c>
      <c r="AD19">
        <v>1</v>
      </c>
      <c r="AE19">
        <v>0</v>
      </c>
      <c r="AF19">
        <v>0</v>
      </c>
      <c r="AG19">
        <v>30.91</v>
      </c>
      <c r="AH19">
        <v>2</v>
      </c>
      <c r="AI19">
        <v>0</v>
      </c>
      <c r="AU19">
        <v>1.4997574</v>
      </c>
      <c r="AW19">
        <v>37.090000000000003</v>
      </c>
      <c r="AY19">
        <v>1</v>
      </c>
      <c r="AZ19">
        <v>193</v>
      </c>
      <c r="BE19" t="s">
        <v>20</v>
      </c>
      <c r="BI19">
        <v>0</v>
      </c>
      <c r="BJ19">
        <v>0</v>
      </c>
      <c r="BM19">
        <v>0</v>
      </c>
      <c r="BN19">
        <v>0</v>
      </c>
      <c r="BO19">
        <v>100</v>
      </c>
      <c r="BP19">
        <v>100</v>
      </c>
      <c r="BQ19">
        <v>0</v>
      </c>
      <c r="BR19">
        <v>0</v>
      </c>
      <c r="BS19">
        <v>0</v>
      </c>
      <c r="BV19">
        <v>0</v>
      </c>
      <c r="BW19">
        <v>0</v>
      </c>
      <c r="BX19">
        <v>0</v>
      </c>
      <c r="BY19">
        <v>0</v>
      </c>
    </row>
    <row r="20" spans="1:77" x14ac:dyDescent="0.25">
      <c r="A20" t="s">
        <v>73</v>
      </c>
      <c r="C20" t="s">
        <v>74</v>
      </c>
      <c r="D20">
        <v>10</v>
      </c>
      <c r="E20" t="s">
        <v>4943</v>
      </c>
      <c r="F20">
        <v>8</v>
      </c>
      <c r="G20" t="s">
        <v>4943</v>
      </c>
      <c r="L20" t="s">
        <v>75</v>
      </c>
      <c r="M20" t="s">
        <v>73</v>
      </c>
      <c r="N20" t="s">
        <v>74</v>
      </c>
      <c r="O20">
        <v>1</v>
      </c>
      <c r="P20">
        <v>1</v>
      </c>
      <c r="Q20">
        <v>40</v>
      </c>
      <c r="R20">
        <v>4.9000000000000004</v>
      </c>
      <c r="S20">
        <v>4.9000000000000004</v>
      </c>
      <c r="T20" t="s">
        <v>4940</v>
      </c>
      <c r="U20">
        <v>0</v>
      </c>
      <c r="X20" t="s">
        <v>4941</v>
      </c>
      <c r="Y20" t="s">
        <v>18</v>
      </c>
      <c r="AB20" t="s">
        <v>19</v>
      </c>
      <c r="AC20" t="s">
        <v>4942</v>
      </c>
      <c r="AD20">
        <v>1</v>
      </c>
      <c r="AE20">
        <v>0</v>
      </c>
      <c r="AF20">
        <v>0</v>
      </c>
      <c r="AG20">
        <v>6.52</v>
      </c>
      <c r="AH20">
        <v>2</v>
      </c>
      <c r="AI20">
        <v>0</v>
      </c>
      <c r="AU20">
        <v>1.3306122</v>
      </c>
      <c r="AW20">
        <v>7.82</v>
      </c>
      <c r="AY20">
        <v>1</v>
      </c>
      <c r="AZ20">
        <v>57</v>
      </c>
      <c r="BE20" t="s">
        <v>20</v>
      </c>
      <c r="BI20">
        <v>0</v>
      </c>
      <c r="BJ20">
        <v>0</v>
      </c>
      <c r="BM20">
        <v>0</v>
      </c>
      <c r="BN20">
        <v>0</v>
      </c>
      <c r="BO20">
        <v>100</v>
      </c>
      <c r="BP20">
        <v>100</v>
      </c>
      <c r="BQ20">
        <v>0</v>
      </c>
      <c r="BR20">
        <v>0</v>
      </c>
      <c r="BS20">
        <v>0</v>
      </c>
      <c r="BV20">
        <v>0</v>
      </c>
      <c r="BW20">
        <v>0</v>
      </c>
      <c r="BX20">
        <v>0</v>
      </c>
      <c r="BY20">
        <v>0</v>
      </c>
    </row>
    <row r="21" spans="1:77" x14ac:dyDescent="0.25">
      <c r="A21" t="s">
        <v>76</v>
      </c>
      <c r="C21" t="s">
        <v>77</v>
      </c>
      <c r="D21">
        <v>10</v>
      </c>
      <c r="E21" t="s">
        <v>4943</v>
      </c>
      <c r="F21">
        <v>8</v>
      </c>
      <c r="G21" t="s">
        <v>4943</v>
      </c>
      <c r="L21" t="s">
        <v>49</v>
      </c>
      <c r="M21" t="s">
        <v>4963</v>
      </c>
      <c r="N21" t="s">
        <v>77</v>
      </c>
      <c r="O21">
        <v>1</v>
      </c>
      <c r="P21">
        <v>1</v>
      </c>
      <c r="Q21">
        <v>0</v>
      </c>
      <c r="R21">
        <v>0</v>
      </c>
      <c r="S21">
        <v>0</v>
      </c>
      <c r="T21" t="s">
        <v>4940</v>
      </c>
      <c r="U21">
        <v>0</v>
      </c>
      <c r="X21" t="s">
        <v>4941</v>
      </c>
      <c r="Y21" t="s">
        <v>18</v>
      </c>
      <c r="AB21" t="s">
        <v>19</v>
      </c>
      <c r="AC21" t="s">
        <v>4942</v>
      </c>
      <c r="AD21">
        <v>1</v>
      </c>
      <c r="AE21">
        <v>0</v>
      </c>
      <c r="AF21">
        <v>0</v>
      </c>
      <c r="AG21">
        <v>4.92</v>
      </c>
      <c r="AH21">
        <v>2</v>
      </c>
      <c r="AI21">
        <v>0</v>
      </c>
      <c r="AU21">
        <v>0</v>
      </c>
      <c r="AW21">
        <v>5.9</v>
      </c>
      <c r="AY21">
        <v>1</v>
      </c>
      <c r="AZ21">
        <v>58</v>
      </c>
      <c r="BE21" t="s">
        <v>20</v>
      </c>
      <c r="BI21">
        <v>0</v>
      </c>
      <c r="BJ21">
        <v>0</v>
      </c>
      <c r="BM21">
        <v>0</v>
      </c>
      <c r="BN21">
        <v>0</v>
      </c>
      <c r="BO21">
        <v>100</v>
      </c>
      <c r="BP21">
        <v>100</v>
      </c>
      <c r="BQ21">
        <v>0</v>
      </c>
      <c r="BR21">
        <v>0</v>
      </c>
      <c r="BS21">
        <v>0</v>
      </c>
      <c r="BV21">
        <v>0</v>
      </c>
      <c r="BW21">
        <v>0</v>
      </c>
      <c r="BX21">
        <v>0</v>
      </c>
      <c r="BY21">
        <v>0</v>
      </c>
    </row>
    <row r="22" spans="1:77" x14ac:dyDescent="0.25">
      <c r="A22" t="s">
        <v>78</v>
      </c>
      <c r="C22" t="s">
        <v>79</v>
      </c>
      <c r="D22">
        <v>5</v>
      </c>
      <c r="E22" t="s">
        <v>4938</v>
      </c>
      <c r="F22">
        <v>1</v>
      </c>
      <c r="G22" t="s">
        <v>4938</v>
      </c>
      <c r="J22">
        <v>5</v>
      </c>
      <c r="K22" t="s">
        <v>4939</v>
      </c>
      <c r="L22" t="s">
        <v>35</v>
      </c>
      <c r="M22" t="s">
        <v>4964</v>
      </c>
      <c r="N22" t="s">
        <v>4965</v>
      </c>
      <c r="O22" t="s">
        <v>36</v>
      </c>
      <c r="P22">
        <v>1</v>
      </c>
      <c r="Q22">
        <v>1</v>
      </c>
      <c r="R22">
        <v>17.600000000000001</v>
      </c>
      <c r="S22">
        <v>17.600000000000001</v>
      </c>
      <c r="T22" t="s">
        <v>4940</v>
      </c>
      <c r="U22">
        <v>0</v>
      </c>
      <c r="X22" t="s">
        <v>4941</v>
      </c>
      <c r="Y22" t="s">
        <v>18</v>
      </c>
      <c r="AB22" t="s">
        <v>19</v>
      </c>
      <c r="AC22" t="s">
        <v>4942</v>
      </c>
      <c r="AD22">
        <v>1</v>
      </c>
      <c r="AE22">
        <v>0</v>
      </c>
      <c r="AF22">
        <v>0</v>
      </c>
      <c r="AG22">
        <v>34.56</v>
      </c>
      <c r="AH22">
        <v>2</v>
      </c>
      <c r="AI22">
        <v>0</v>
      </c>
      <c r="AU22">
        <v>1.9636363999999999</v>
      </c>
      <c r="AW22">
        <v>41.47</v>
      </c>
      <c r="AY22">
        <v>1</v>
      </c>
      <c r="AZ22">
        <v>63</v>
      </c>
      <c r="BE22" t="s">
        <v>20</v>
      </c>
      <c r="BI22">
        <v>0</v>
      </c>
      <c r="BJ22">
        <v>0</v>
      </c>
      <c r="BM22">
        <v>0</v>
      </c>
      <c r="BN22">
        <v>0</v>
      </c>
      <c r="BO22">
        <v>100</v>
      </c>
      <c r="BP22">
        <v>100</v>
      </c>
      <c r="BQ22">
        <v>0</v>
      </c>
      <c r="BR22">
        <v>0</v>
      </c>
      <c r="BS22">
        <v>0</v>
      </c>
      <c r="BV22">
        <v>0</v>
      </c>
      <c r="BW22">
        <v>0</v>
      </c>
      <c r="BX22">
        <v>0</v>
      </c>
      <c r="BY22">
        <v>0</v>
      </c>
    </row>
    <row r="23" spans="1:77" x14ac:dyDescent="0.25">
      <c r="A23" t="s">
        <v>80</v>
      </c>
      <c r="C23" t="s">
        <v>81</v>
      </c>
      <c r="D23">
        <v>10</v>
      </c>
      <c r="E23" t="s">
        <v>4943</v>
      </c>
      <c r="F23">
        <v>8</v>
      </c>
      <c r="G23" t="s">
        <v>4943</v>
      </c>
      <c r="L23" t="s">
        <v>75</v>
      </c>
      <c r="M23" t="s">
        <v>80</v>
      </c>
      <c r="N23" t="s">
        <v>3827</v>
      </c>
      <c r="O23">
        <v>1</v>
      </c>
      <c r="P23">
        <v>1</v>
      </c>
      <c r="Q23">
        <v>70</v>
      </c>
      <c r="R23">
        <v>2.95</v>
      </c>
      <c r="S23">
        <v>2.95</v>
      </c>
      <c r="T23" t="s">
        <v>4940</v>
      </c>
      <c r="U23">
        <v>0</v>
      </c>
      <c r="X23" t="s">
        <v>4941</v>
      </c>
      <c r="Y23" t="s">
        <v>18</v>
      </c>
      <c r="AB23" t="s">
        <v>19</v>
      </c>
      <c r="AC23" t="s">
        <v>4942</v>
      </c>
      <c r="AD23">
        <v>1</v>
      </c>
      <c r="AE23">
        <v>0</v>
      </c>
      <c r="AF23">
        <v>0</v>
      </c>
      <c r="AG23">
        <v>8.85</v>
      </c>
      <c r="AH23">
        <v>2</v>
      </c>
      <c r="AI23">
        <v>0</v>
      </c>
      <c r="AU23">
        <v>3</v>
      </c>
      <c r="AW23">
        <v>10.62</v>
      </c>
      <c r="AY23">
        <v>1</v>
      </c>
      <c r="AZ23">
        <v>131</v>
      </c>
      <c r="BE23" t="s">
        <v>20</v>
      </c>
      <c r="BI23">
        <v>0</v>
      </c>
      <c r="BJ23">
        <v>0</v>
      </c>
      <c r="BM23">
        <v>0</v>
      </c>
      <c r="BN23">
        <v>0</v>
      </c>
      <c r="BO23">
        <v>100</v>
      </c>
      <c r="BP23">
        <v>100</v>
      </c>
      <c r="BQ23">
        <v>0</v>
      </c>
      <c r="BR23">
        <v>0</v>
      </c>
      <c r="BS23">
        <v>0</v>
      </c>
      <c r="BV23">
        <v>0</v>
      </c>
      <c r="BW23">
        <v>0</v>
      </c>
      <c r="BX23">
        <v>0</v>
      </c>
      <c r="BY23">
        <v>0</v>
      </c>
    </row>
    <row r="24" spans="1:77" x14ac:dyDescent="0.25">
      <c r="A24" t="s">
        <v>82</v>
      </c>
      <c r="C24" t="s">
        <v>83</v>
      </c>
      <c r="D24">
        <v>1</v>
      </c>
      <c r="E24" t="s">
        <v>4958</v>
      </c>
      <c r="F24">
        <v>2</v>
      </c>
      <c r="G24" t="s">
        <v>4958</v>
      </c>
      <c r="J24">
        <v>7</v>
      </c>
      <c r="K24" t="s">
        <v>4959</v>
      </c>
      <c r="L24" t="s">
        <v>54</v>
      </c>
      <c r="M24">
        <v>8081005</v>
      </c>
      <c r="N24" t="s">
        <v>4966</v>
      </c>
      <c r="O24" t="s">
        <v>36</v>
      </c>
      <c r="P24">
        <v>1</v>
      </c>
      <c r="Q24">
        <v>108</v>
      </c>
      <c r="R24">
        <v>9.4499999999999993</v>
      </c>
      <c r="S24">
        <v>9.4499999999999993</v>
      </c>
      <c r="T24" t="s">
        <v>4940</v>
      </c>
      <c r="U24">
        <v>0</v>
      </c>
      <c r="X24" t="s">
        <v>4941</v>
      </c>
      <c r="Y24" t="s">
        <v>18</v>
      </c>
      <c r="AB24" t="s">
        <v>19</v>
      </c>
      <c r="AC24" t="s">
        <v>4942</v>
      </c>
      <c r="AD24">
        <v>1</v>
      </c>
      <c r="AE24">
        <v>0</v>
      </c>
      <c r="AF24">
        <v>0</v>
      </c>
      <c r="AG24">
        <v>14.18</v>
      </c>
      <c r="AH24">
        <v>2</v>
      </c>
      <c r="AI24">
        <v>0</v>
      </c>
      <c r="AU24">
        <v>1.5005291000000001</v>
      </c>
      <c r="AW24">
        <v>17.02</v>
      </c>
      <c r="AY24">
        <v>1</v>
      </c>
      <c r="AZ24">
        <v>190</v>
      </c>
      <c r="BE24" t="s">
        <v>20</v>
      </c>
      <c r="BI24">
        <v>0</v>
      </c>
      <c r="BJ24">
        <v>0</v>
      </c>
      <c r="BM24">
        <v>0</v>
      </c>
      <c r="BN24">
        <v>0</v>
      </c>
      <c r="BO24">
        <v>100</v>
      </c>
      <c r="BP24">
        <v>100</v>
      </c>
      <c r="BQ24">
        <v>0</v>
      </c>
      <c r="BR24">
        <v>0</v>
      </c>
      <c r="BS24">
        <v>0</v>
      </c>
      <c r="BV24">
        <v>0</v>
      </c>
      <c r="BW24">
        <v>0</v>
      </c>
      <c r="BX24">
        <v>0</v>
      </c>
      <c r="BY24">
        <v>0</v>
      </c>
    </row>
    <row r="25" spans="1:77" x14ac:dyDescent="0.25">
      <c r="A25" t="s">
        <v>84</v>
      </c>
      <c r="C25" t="s">
        <v>85</v>
      </c>
      <c r="D25">
        <v>1</v>
      </c>
      <c r="E25" t="s">
        <v>4958</v>
      </c>
      <c r="F25">
        <v>2</v>
      </c>
      <c r="G25" t="s">
        <v>4958</v>
      </c>
      <c r="J25">
        <v>7</v>
      </c>
      <c r="K25" t="s">
        <v>4959</v>
      </c>
      <c r="L25" t="s">
        <v>54</v>
      </c>
      <c r="M25">
        <v>8081025</v>
      </c>
      <c r="N25" t="s">
        <v>4967</v>
      </c>
      <c r="O25" t="s">
        <v>36</v>
      </c>
      <c r="P25">
        <v>1</v>
      </c>
      <c r="Q25">
        <v>24</v>
      </c>
      <c r="R25">
        <v>13.85</v>
      </c>
      <c r="S25">
        <v>13.85</v>
      </c>
      <c r="T25" t="s">
        <v>4940</v>
      </c>
      <c r="U25">
        <v>0</v>
      </c>
      <c r="X25" t="s">
        <v>4941</v>
      </c>
      <c r="Y25" t="s">
        <v>18</v>
      </c>
      <c r="AB25" t="s">
        <v>19</v>
      </c>
      <c r="AC25" t="s">
        <v>4942</v>
      </c>
      <c r="AD25">
        <v>1</v>
      </c>
      <c r="AE25">
        <v>0</v>
      </c>
      <c r="AF25">
        <v>0</v>
      </c>
      <c r="AG25">
        <v>20.78</v>
      </c>
      <c r="AH25">
        <v>2</v>
      </c>
      <c r="AI25">
        <v>0</v>
      </c>
      <c r="AU25">
        <v>1.5003610000000001</v>
      </c>
      <c r="AW25">
        <v>24.94</v>
      </c>
      <c r="AY25">
        <v>1</v>
      </c>
      <c r="AZ25">
        <v>188</v>
      </c>
      <c r="BE25" t="s">
        <v>20</v>
      </c>
      <c r="BI25">
        <v>0</v>
      </c>
      <c r="BJ25">
        <v>0</v>
      </c>
      <c r="BM25">
        <v>0</v>
      </c>
      <c r="BN25">
        <v>0</v>
      </c>
      <c r="BO25">
        <v>100</v>
      </c>
      <c r="BP25">
        <v>100</v>
      </c>
      <c r="BQ25">
        <v>0</v>
      </c>
      <c r="BR25">
        <v>0</v>
      </c>
      <c r="BS25">
        <v>0</v>
      </c>
      <c r="BV25">
        <v>0</v>
      </c>
      <c r="BW25">
        <v>0</v>
      </c>
      <c r="BX25">
        <v>0</v>
      </c>
      <c r="BY25">
        <v>0</v>
      </c>
    </row>
    <row r="26" spans="1:77" x14ac:dyDescent="0.25">
      <c r="A26" t="s">
        <v>86</v>
      </c>
      <c r="C26" t="s">
        <v>87</v>
      </c>
      <c r="D26">
        <v>3</v>
      </c>
      <c r="E26" t="s">
        <v>4956</v>
      </c>
      <c r="F26">
        <v>7</v>
      </c>
      <c r="G26" t="s">
        <v>4956</v>
      </c>
      <c r="J26">
        <v>3</v>
      </c>
      <c r="K26" t="s">
        <v>4968</v>
      </c>
      <c r="L26" t="s">
        <v>65</v>
      </c>
      <c r="M26" t="s">
        <v>4969</v>
      </c>
      <c r="N26" t="s">
        <v>4970</v>
      </c>
      <c r="O26" t="s">
        <v>36</v>
      </c>
      <c r="P26">
        <v>1</v>
      </c>
      <c r="Q26">
        <v>1</v>
      </c>
      <c r="R26">
        <v>80.64</v>
      </c>
      <c r="S26">
        <v>80.64</v>
      </c>
      <c r="T26" t="s">
        <v>4940</v>
      </c>
      <c r="U26">
        <v>0</v>
      </c>
      <c r="X26" t="s">
        <v>4941</v>
      </c>
      <c r="Y26" t="s">
        <v>18</v>
      </c>
      <c r="AB26" t="s">
        <v>19</v>
      </c>
      <c r="AC26" t="s">
        <v>4942</v>
      </c>
      <c r="AD26">
        <v>1</v>
      </c>
      <c r="AE26">
        <v>0</v>
      </c>
      <c r="AF26">
        <v>0</v>
      </c>
      <c r="AG26">
        <v>109.04</v>
      </c>
      <c r="AH26">
        <v>2</v>
      </c>
      <c r="AI26">
        <v>0</v>
      </c>
      <c r="AU26">
        <v>1.3521825000000001</v>
      </c>
      <c r="AW26">
        <v>130.85</v>
      </c>
      <c r="AY26">
        <v>1</v>
      </c>
      <c r="AZ26">
        <v>534</v>
      </c>
      <c r="BE26" t="s">
        <v>20</v>
      </c>
      <c r="BI26">
        <v>0</v>
      </c>
      <c r="BJ26">
        <v>0</v>
      </c>
      <c r="BM26">
        <v>0</v>
      </c>
      <c r="BN26">
        <v>0</v>
      </c>
      <c r="BO26">
        <v>100</v>
      </c>
      <c r="BP26">
        <v>100</v>
      </c>
      <c r="BQ26">
        <v>0</v>
      </c>
      <c r="BR26">
        <v>0</v>
      </c>
      <c r="BS26">
        <v>0</v>
      </c>
      <c r="BV26">
        <v>0</v>
      </c>
      <c r="BW26">
        <v>0</v>
      </c>
      <c r="BX26">
        <v>0</v>
      </c>
      <c r="BY26">
        <v>0</v>
      </c>
    </row>
    <row r="27" spans="1:77" x14ac:dyDescent="0.25">
      <c r="A27" t="s">
        <v>88</v>
      </c>
      <c r="C27" t="s">
        <v>89</v>
      </c>
      <c r="D27">
        <v>8</v>
      </c>
      <c r="E27" t="s">
        <v>4953</v>
      </c>
      <c r="F27">
        <v>4</v>
      </c>
      <c r="G27" t="s">
        <v>4953</v>
      </c>
      <c r="J27">
        <v>3</v>
      </c>
      <c r="K27" t="s">
        <v>4971</v>
      </c>
      <c r="L27" t="s">
        <v>75</v>
      </c>
      <c r="M27" t="s">
        <v>4972</v>
      </c>
      <c r="N27" t="s">
        <v>3828</v>
      </c>
      <c r="P27">
        <v>1</v>
      </c>
      <c r="Q27">
        <v>30</v>
      </c>
      <c r="R27">
        <v>3.17</v>
      </c>
      <c r="S27">
        <v>3.17</v>
      </c>
      <c r="T27" t="s">
        <v>4940</v>
      </c>
      <c r="U27">
        <v>0</v>
      </c>
      <c r="X27" t="s">
        <v>4941</v>
      </c>
      <c r="Y27" t="s">
        <v>18</v>
      </c>
      <c r="AB27" t="s">
        <v>19</v>
      </c>
      <c r="AC27" t="s">
        <v>4942</v>
      </c>
      <c r="AE27">
        <v>0</v>
      </c>
      <c r="AF27">
        <v>0</v>
      </c>
      <c r="AG27">
        <v>6.34</v>
      </c>
      <c r="AH27">
        <v>2</v>
      </c>
      <c r="AI27">
        <v>0</v>
      </c>
      <c r="AN27">
        <v>1</v>
      </c>
      <c r="AU27">
        <v>2</v>
      </c>
      <c r="AW27">
        <v>7.61</v>
      </c>
      <c r="AY27">
        <v>1</v>
      </c>
      <c r="AZ27">
        <v>59</v>
      </c>
      <c r="BE27" t="s">
        <v>20</v>
      </c>
      <c r="BI27">
        <v>0</v>
      </c>
      <c r="BJ27">
        <v>0</v>
      </c>
      <c r="BM27">
        <v>0</v>
      </c>
      <c r="BN27">
        <v>0</v>
      </c>
      <c r="BO27">
        <v>100</v>
      </c>
      <c r="BP27">
        <v>100</v>
      </c>
      <c r="BQ27">
        <v>0</v>
      </c>
      <c r="BR27">
        <v>0</v>
      </c>
      <c r="BS27">
        <v>0</v>
      </c>
      <c r="BV27">
        <v>0</v>
      </c>
      <c r="BW27">
        <v>0</v>
      </c>
      <c r="BX27">
        <v>0</v>
      </c>
      <c r="BY27">
        <v>0</v>
      </c>
    </row>
    <row r="28" spans="1:77" x14ac:dyDescent="0.25">
      <c r="A28" t="s">
        <v>90</v>
      </c>
      <c r="C28" t="s">
        <v>91</v>
      </c>
      <c r="D28">
        <v>10</v>
      </c>
      <c r="E28" t="s">
        <v>4943</v>
      </c>
      <c r="F28">
        <v>8</v>
      </c>
      <c r="G28" t="s">
        <v>4943</v>
      </c>
      <c r="L28" t="s">
        <v>46</v>
      </c>
      <c r="M28" t="s">
        <v>4973</v>
      </c>
      <c r="N28" t="s">
        <v>4974</v>
      </c>
      <c r="O28">
        <v>1</v>
      </c>
      <c r="P28">
        <v>1</v>
      </c>
      <c r="Q28">
        <v>250</v>
      </c>
      <c r="R28">
        <v>0.92</v>
      </c>
      <c r="S28">
        <v>0.92</v>
      </c>
      <c r="T28" t="s">
        <v>4940</v>
      </c>
      <c r="U28">
        <v>0</v>
      </c>
      <c r="X28" t="s">
        <v>4941</v>
      </c>
      <c r="Y28" t="s">
        <v>18</v>
      </c>
      <c r="AB28" t="s">
        <v>19</v>
      </c>
      <c r="AC28" t="s">
        <v>4942</v>
      </c>
      <c r="AD28">
        <v>1</v>
      </c>
      <c r="AE28">
        <v>0</v>
      </c>
      <c r="AF28">
        <v>0</v>
      </c>
      <c r="AG28">
        <v>1.38</v>
      </c>
      <c r="AH28">
        <v>2</v>
      </c>
      <c r="AI28">
        <v>0</v>
      </c>
      <c r="AU28">
        <v>1.5</v>
      </c>
      <c r="AW28">
        <v>1.66</v>
      </c>
      <c r="AY28">
        <v>1</v>
      </c>
      <c r="AZ28">
        <v>98</v>
      </c>
      <c r="BE28" t="s">
        <v>20</v>
      </c>
      <c r="BI28">
        <v>0</v>
      </c>
      <c r="BJ28">
        <v>0</v>
      </c>
      <c r="BM28">
        <v>0</v>
      </c>
      <c r="BN28">
        <v>0</v>
      </c>
      <c r="BO28">
        <v>100</v>
      </c>
      <c r="BP28">
        <v>100</v>
      </c>
      <c r="BQ28">
        <v>0</v>
      </c>
      <c r="BR28">
        <v>0</v>
      </c>
      <c r="BS28">
        <v>0</v>
      </c>
      <c r="BV28">
        <v>0</v>
      </c>
      <c r="BW28">
        <v>0</v>
      </c>
      <c r="BX28">
        <v>0</v>
      </c>
      <c r="BY28">
        <v>0</v>
      </c>
    </row>
    <row r="29" spans="1:77" x14ac:dyDescent="0.25">
      <c r="A29" t="s">
        <v>92</v>
      </c>
      <c r="C29" t="s">
        <v>93</v>
      </c>
      <c r="D29">
        <v>10</v>
      </c>
      <c r="E29" t="s">
        <v>4943</v>
      </c>
      <c r="F29">
        <v>13</v>
      </c>
      <c r="G29" t="s">
        <v>4950</v>
      </c>
      <c r="L29" t="s">
        <v>94</v>
      </c>
      <c r="M29" t="s">
        <v>4975</v>
      </c>
      <c r="N29" t="s">
        <v>4976</v>
      </c>
      <c r="O29">
        <v>1</v>
      </c>
      <c r="P29">
        <v>1</v>
      </c>
      <c r="Q29">
        <v>0</v>
      </c>
      <c r="R29">
        <v>32.15</v>
      </c>
      <c r="S29">
        <v>32.15</v>
      </c>
      <c r="T29" t="s">
        <v>4940</v>
      </c>
      <c r="U29">
        <v>0</v>
      </c>
      <c r="X29" t="s">
        <v>4941</v>
      </c>
      <c r="Y29" t="s">
        <v>18</v>
      </c>
      <c r="AB29" t="s">
        <v>19</v>
      </c>
      <c r="AC29" t="s">
        <v>4942</v>
      </c>
      <c r="AD29">
        <v>1</v>
      </c>
      <c r="AE29">
        <v>0</v>
      </c>
      <c r="AF29">
        <v>0</v>
      </c>
      <c r="AG29">
        <v>48.23</v>
      </c>
      <c r="AH29">
        <v>2</v>
      </c>
      <c r="AI29">
        <v>0</v>
      </c>
      <c r="AU29">
        <v>1.5001555</v>
      </c>
      <c r="AW29">
        <v>57.88</v>
      </c>
      <c r="AY29">
        <v>1</v>
      </c>
      <c r="AZ29">
        <v>103</v>
      </c>
      <c r="BE29" t="s">
        <v>20</v>
      </c>
      <c r="BI29">
        <v>0</v>
      </c>
      <c r="BJ29">
        <v>0</v>
      </c>
      <c r="BM29">
        <v>0</v>
      </c>
      <c r="BN29">
        <v>0</v>
      </c>
      <c r="BO29">
        <v>100</v>
      </c>
      <c r="BP29">
        <v>100</v>
      </c>
      <c r="BQ29">
        <v>0</v>
      </c>
      <c r="BR29">
        <v>0</v>
      </c>
      <c r="BS29">
        <v>0</v>
      </c>
      <c r="BV29">
        <v>0</v>
      </c>
      <c r="BW29">
        <v>0</v>
      </c>
      <c r="BX29">
        <v>0</v>
      </c>
      <c r="BY29">
        <v>0</v>
      </c>
    </row>
    <row r="30" spans="1:77" x14ac:dyDescent="0.25">
      <c r="A30" t="s">
        <v>95</v>
      </c>
      <c r="C30" t="s">
        <v>96</v>
      </c>
      <c r="D30">
        <v>8</v>
      </c>
      <c r="E30" t="s">
        <v>4953</v>
      </c>
      <c r="L30" t="s">
        <v>42</v>
      </c>
      <c r="M30" t="s">
        <v>95</v>
      </c>
      <c r="N30" t="s">
        <v>96</v>
      </c>
      <c r="P30">
        <v>1</v>
      </c>
      <c r="Q30">
        <v>1</v>
      </c>
      <c r="R30">
        <v>2.85</v>
      </c>
      <c r="S30">
        <v>2.85</v>
      </c>
      <c r="T30" t="s">
        <v>4940</v>
      </c>
      <c r="U30">
        <v>0</v>
      </c>
      <c r="X30" t="s">
        <v>4941</v>
      </c>
      <c r="Y30" t="s">
        <v>18</v>
      </c>
      <c r="AB30" t="s">
        <v>19</v>
      </c>
      <c r="AC30" t="s">
        <v>4942</v>
      </c>
      <c r="AE30">
        <v>0</v>
      </c>
      <c r="AF30">
        <v>0</v>
      </c>
      <c r="AG30">
        <v>5.7</v>
      </c>
      <c r="AH30">
        <v>2</v>
      </c>
      <c r="AI30">
        <v>0</v>
      </c>
      <c r="AU30">
        <v>2</v>
      </c>
      <c r="AW30">
        <v>6.84</v>
      </c>
      <c r="BE30" t="s">
        <v>43</v>
      </c>
      <c r="BI30">
        <v>0</v>
      </c>
      <c r="BJ30">
        <v>0</v>
      </c>
      <c r="BM30">
        <v>0</v>
      </c>
      <c r="BN30">
        <v>0</v>
      </c>
      <c r="BO30">
        <v>100</v>
      </c>
      <c r="BP30">
        <v>100</v>
      </c>
      <c r="BQ30">
        <v>0</v>
      </c>
      <c r="BR30">
        <v>0</v>
      </c>
      <c r="BS30">
        <v>0</v>
      </c>
      <c r="BV30">
        <v>0</v>
      </c>
      <c r="BW30">
        <v>0</v>
      </c>
      <c r="BX30">
        <v>0</v>
      </c>
      <c r="BY30">
        <v>0</v>
      </c>
    </row>
    <row r="31" spans="1:77" x14ac:dyDescent="0.25">
      <c r="A31" t="s">
        <v>97</v>
      </c>
      <c r="C31" t="s">
        <v>98</v>
      </c>
      <c r="D31">
        <v>15</v>
      </c>
      <c r="E31" t="s">
        <v>4977</v>
      </c>
      <c r="F31">
        <v>6</v>
      </c>
      <c r="G31" t="s">
        <v>4977</v>
      </c>
      <c r="L31" t="s">
        <v>27</v>
      </c>
      <c r="M31" t="s">
        <v>4946</v>
      </c>
      <c r="N31" t="s">
        <v>4947</v>
      </c>
      <c r="P31">
        <v>1</v>
      </c>
      <c r="Q31">
        <v>0</v>
      </c>
      <c r="R31">
        <v>0</v>
      </c>
      <c r="S31">
        <v>0</v>
      </c>
      <c r="T31" t="s">
        <v>4940</v>
      </c>
      <c r="U31">
        <v>0</v>
      </c>
      <c r="X31" t="s">
        <v>4941</v>
      </c>
      <c r="Y31" t="s">
        <v>18</v>
      </c>
      <c r="AB31" t="s">
        <v>19</v>
      </c>
      <c r="AC31" t="s">
        <v>4942</v>
      </c>
      <c r="AD31">
        <v>1</v>
      </c>
      <c r="AE31">
        <v>0</v>
      </c>
      <c r="AF31">
        <v>0</v>
      </c>
      <c r="AG31">
        <v>58.8</v>
      </c>
      <c r="AH31">
        <v>2</v>
      </c>
      <c r="AI31">
        <v>0</v>
      </c>
      <c r="AL31">
        <v>1</v>
      </c>
      <c r="AM31">
        <v>1</v>
      </c>
      <c r="AU31">
        <v>0</v>
      </c>
      <c r="AW31">
        <v>70.56</v>
      </c>
      <c r="AY31">
        <v>1</v>
      </c>
      <c r="AZ31">
        <v>105</v>
      </c>
      <c r="BE31" t="s">
        <v>43</v>
      </c>
      <c r="BI31">
        <v>0</v>
      </c>
      <c r="BJ31">
        <v>0</v>
      </c>
      <c r="BM31">
        <v>0</v>
      </c>
      <c r="BN31">
        <v>0</v>
      </c>
      <c r="BO31">
        <v>100</v>
      </c>
      <c r="BP31">
        <v>100</v>
      </c>
      <c r="BQ31">
        <v>0</v>
      </c>
      <c r="BR31">
        <v>0</v>
      </c>
      <c r="BS31">
        <v>0</v>
      </c>
      <c r="BV31">
        <v>0</v>
      </c>
      <c r="BW31">
        <v>0</v>
      </c>
      <c r="BX31">
        <v>0</v>
      </c>
      <c r="BY31">
        <v>0</v>
      </c>
    </row>
    <row r="32" spans="1:77" x14ac:dyDescent="0.25">
      <c r="A32" t="s">
        <v>99</v>
      </c>
      <c r="C32" t="s">
        <v>100</v>
      </c>
      <c r="D32">
        <v>10</v>
      </c>
      <c r="E32" t="s">
        <v>4943</v>
      </c>
      <c r="F32">
        <v>13</v>
      </c>
      <c r="G32" t="s">
        <v>4950</v>
      </c>
      <c r="L32" t="s">
        <v>101</v>
      </c>
      <c r="M32" t="s">
        <v>4978</v>
      </c>
      <c r="N32" t="s">
        <v>3813</v>
      </c>
      <c r="O32" t="s">
        <v>36</v>
      </c>
      <c r="P32">
        <v>1</v>
      </c>
      <c r="Q32">
        <v>25</v>
      </c>
      <c r="R32">
        <v>21</v>
      </c>
      <c r="S32">
        <v>21</v>
      </c>
      <c r="T32" t="s">
        <v>4940</v>
      </c>
      <c r="U32">
        <v>0</v>
      </c>
      <c r="X32" t="s">
        <v>4941</v>
      </c>
      <c r="Y32" t="s">
        <v>18</v>
      </c>
      <c r="AB32" t="s">
        <v>19</v>
      </c>
      <c r="AC32" t="s">
        <v>4942</v>
      </c>
      <c r="AD32">
        <v>1</v>
      </c>
      <c r="AE32">
        <v>0</v>
      </c>
      <c r="AF32">
        <v>0</v>
      </c>
      <c r="AG32">
        <v>30.56</v>
      </c>
      <c r="AH32">
        <v>2</v>
      </c>
      <c r="AI32">
        <v>0</v>
      </c>
      <c r="AU32">
        <v>1.4552381000000001</v>
      </c>
      <c r="AW32">
        <v>36.67</v>
      </c>
      <c r="AY32">
        <v>1</v>
      </c>
      <c r="AZ32">
        <v>62</v>
      </c>
      <c r="BE32" t="s">
        <v>20</v>
      </c>
      <c r="BI32">
        <v>0</v>
      </c>
      <c r="BJ32">
        <v>0</v>
      </c>
      <c r="BM32">
        <v>0</v>
      </c>
      <c r="BN32">
        <v>0</v>
      </c>
      <c r="BO32">
        <v>100</v>
      </c>
      <c r="BP32">
        <v>100</v>
      </c>
      <c r="BQ32">
        <v>0</v>
      </c>
      <c r="BR32">
        <v>0</v>
      </c>
      <c r="BS32">
        <v>0</v>
      </c>
      <c r="BV32">
        <v>0</v>
      </c>
      <c r="BW32">
        <v>0</v>
      </c>
      <c r="BX32">
        <v>0</v>
      </c>
      <c r="BY32">
        <v>0</v>
      </c>
    </row>
    <row r="33" spans="1:77" x14ac:dyDescent="0.25">
      <c r="A33" t="s">
        <v>102</v>
      </c>
      <c r="C33" t="s">
        <v>103</v>
      </c>
      <c r="D33">
        <v>8</v>
      </c>
      <c r="E33" t="s">
        <v>4953</v>
      </c>
      <c r="F33">
        <v>4</v>
      </c>
      <c r="G33" t="s">
        <v>4953</v>
      </c>
      <c r="J33">
        <v>2</v>
      </c>
      <c r="K33" t="s">
        <v>4979</v>
      </c>
      <c r="L33" t="s">
        <v>49</v>
      </c>
      <c r="M33" t="s">
        <v>4980</v>
      </c>
      <c r="N33" t="s">
        <v>4981</v>
      </c>
      <c r="O33" t="s">
        <v>104</v>
      </c>
      <c r="P33">
        <v>1</v>
      </c>
      <c r="Q33">
        <v>1</v>
      </c>
      <c r="R33">
        <v>2.87</v>
      </c>
      <c r="S33">
        <v>2.87</v>
      </c>
      <c r="T33" t="s">
        <v>4940</v>
      </c>
      <c r="U33">
        <v>75</v>
      </c>
      <c r="X33" t="s">
        <v>4941</v>
      </c>
      <c r="Y33" t="s">
        <v>18</v>
      </c>
      <c r="AB33" t="s">
        <v>19</v>
      </c>
      <c r="AC33" t="s">
        <v>4942</v>
      </c>
      <c r="AE33">
        <v>0</v>
      </c>
      <c r="AF33">
        <v>0</v>
      </c>
      <c r="AG33">
        <v>3.32</v>
      </c>
      <c r="AH33">
        <v>2</v>
      </c>
      <c r="AI33">
        <v>0</v>
      </c>
      <c r="AU33">
        <v>1.1567943999999999</v>
      </c>
      <c r="AW33">
        <v>3.98</v>
      </c>
      <c r="BE33" t="s">
        <v>32</v>
      </c>
      <c r="BI33">
        <v>0</v>
      </c>
      <c r="BJ33">
        <v>0</v>
      </c>
      <c r="BM33">
        <v>0</v>
      </c>
      <c r="BN33">
        <v>0</v>
      </c>
      <c r="BO33">
        <v>100</v>
      </c>
      <c r="BP33">
        <v>100</v>
      </c>
      <c r="BQ33">
        <v>0</v>
      </c>
      <c r="BR33">
        <v>0</v>
      </c>
      <c r="BS33">
        <v>0</v>
      </c>
      <c r="BV33">
        <v>0</v>
      </c>
      <c r="BW33">
        <v>0</v>
      </c>
      <c r="BX33">
        <v>0</v>
      </c>
      <c r="BY33">
        <v>0</v>
      </c>
    </row>
    <row r="34" spans="1:77" x14ac:dyDescent="0.25">
      <c r="A34" t="s">
        <v>105</v>
      </c>
      <c r="C34" t="s">
        <v>106</v>
      </c>
      <c r="D34">
        <v>8</v>
      </c>
      <c r="E34" t="s">
        <v>4953</v>
      </c>
      <c r="F34">
        <v>4</v>
      </c>
      <c r="G34" t="s">
        <v>4953</v>
      </c>
      <c r="L34" t="s">
        <v>49</v>
      </c>
      <c r="M34" t="s">
        <v>105</v>
      </c>
      <c r="N34" t="s">
        <v>106</v>
      </c>
      <c r="P34">
        <v>1</v>
      </c>
      <c r="Q34">
        <v>80</v>
      </c>
      <c r="R34">
        <v>0</v>
      </c>
      <c r="S34">
        <v>0</v>
      </c>
      <c r="T34" t="s">
        <v>4940</v>
      </c>
      <c r="U34">
        <v>0</v>
      </c>
      <c r="X34" t="s">
        <v>4941</v>
      </c>
      <c r="Y34" t="s">
        <v>18</v>
      </c>
      <c r="AB34" t="s">
        <v>19</v>
      </c>
      <c r="AC34" t="s">
        <v>4942</v>
      </c>
      <c r="AE34">
        <v>0</v>
      </c>
      <c r="AF34">
        <v>0</v>
      </c>
      <c r="AG34">
        <v>1.19</v>
      </c>
      <c r="AH34">
        <v>2</v>
      </c>
      <c r="AI34">
        <v>0</v>
      </c>
      <c r="AU34">
        <v>0</v>
      </c>
      <c r="AW34">
        <v>1.43</v>
      </c>
      <c r="AZ34">
        <v>128</v>
      </c>
      <c r="BE34" t="s">
        <v>32</v>
      </c>
      <c r="BI34">
        <v>0</v>
      </c>
      <c r="BJ34">
        <v>0</v>
      </c>
      <c r="BM34">
        <v>0</v>
      </c>
      <c r="BN34">
        <v>0</v>
      </c>
      <c r="BO34">
        <v>100</v>
      </c>
      <c r="BP34">
        <v>100</v>
      </c>
      <c r="BQ34">
        <v>0</v>
      </c>
      <c r="BR34">
        <v>0</v>
      </c>
      <c r="BS34">
        <v>0</v>
      </c>
      <c r="BV34">
        <v>0</v>
      </c>
      <c r="BW34">
        <v>0</v>
      </c>
      <c r="BX34">
        <v>0</v>
      </c>
      <c r="BY34">
        <v>0</v>
      </c>
    </row>
    <row r="35" spans="1:77" x14ac:dyDescent="0.25">
      <c r="A35" t="s">
        <v>107</v>
      </c>
      <c r="C35" t="s">
        <v>108</v>
      </c>
      <c r="D35">
        <v>5</v>
      </c>
      <c r="E35" t="s">
        <v>4938</v>
      </c>
      <c r="L35" t="s">
        <v>27</v>
      </c>
      <c r="M35" t="s">
        <v>107</v>
      </c>
      <c r="N35" t="s">
        <v>108</v>
      </c>
      <c r="P35">
        <v>1</v>
      </c>
      <c r="Q35">
        <v>0</v>
      </c>
      <c r="R35">
        <v>250</v>
      </c>
      <c r="S35">
        <v>250</v>
      </c>
      <c r="T35" t="s">
        <v>4940</v>
      </c>
      <c r="U35">
        <v>0</v>
      </c>
      <c r="X35" t="s">
        <v>4941</v>
      </c>
      <c r="Y35" t="s">
        <v>18</v>
      </c>
      <c r="AB35" t="s">
        <v>19</v>
      </c>
      <c r="AC35" t="s">
        <v>4942</v>
      </c>
      <c r="AE35">
        <v>0</v>
      </c>
      <c r="AF35">
        <v>0</v>
      </c>
      <c r="AG35">
        <v>360</v>
      </c>
      <c r="AH35">
        <v>2</v>
      </c>
      <c r="AI35">
        <v>0</v>
      </c>
      <c r="AU35">
        <v>1.44</v>
      </c>
      <c r="AV35">
        <v>1</v>
      </c>
      <c r="AW35">
        <v>432</v>
      </c>
      <c r="BE35" t="s">
        <v>43</v>
      </c>
      <c r="BI35">
        <v>0</v>
      </c>
      <c r="BJ35">
        <v>0</v>
      </c>
      <c r="BM35">
        <v>0</v>
      </c>
      <c r="BN35">
        <v>0</v>
      </c>
      <c r="BO35">
        <v>100</v>
      </c>
      <c r="BP35">
        <v>100</v>
      </c>
      <c r="BQ35">
        <v>0</v>
      </c>
      <c r="BR35">
        <v>0</v>
      </c>
      <c r="BS35">
        <v>0</v>
      </c>
      <c r="BV35">
        <v>0</v>
      </c>
      <c r="BW35">
        <v>0</v>
      </c>
      <c r="BX35">
        <v>0</v>
      </c>
      <c r="BY35">
        <v>0</v>
      </c>
    </row>
    <row r="36" spans="1:77" x14ac:dyDescent="0.25">
      <c r="A36" t="s">
        <v>109</v>
      </c>
      <c r="C36" t="s">
        <v>110</v>
      </c>
      <c r="D36">
        <v>16</v>
      </c>
      <c r="E36" t="s">
        <v>4982</v>
      </c>
      <c r="F36">
        <v>10</v>
      </c>
      <c r="G36" t="s">
        <v>4982</v>
      </c>
      <c r="L36" t="s">
        <v>111</v>
      </c>
      <c r="M36" t="s">
        <v>109</v>
      </c>
      <c r="N36" t="s">
        <v>110</v>
      </c>
      <c r="O36" t="s">
        <v>36</v>
      </c>
      <c r="P36">
        <v>1</v>
      </c>
      <c r="Q36">
        <v>0</v>
      </c>
      <c r="R36">
        <v>6.35</v>
      </c>
      <c r="S36">
        <v>6.35</v>
      </c>
      <c r="T36" t="s">
        <v>4940</v>
      </c>
      <c r="U36">
        <v>0</v>
      </c>
      <c r="X36" t="s">
        <v>4941</v>
      </c>
      <c r="Y36" t="s">
        <v>18</v>
      </c>
      <c r="AB36" t="s">
        <v>19</v>
      </c>
      <c r="AC36" t="s">
        <v>4942</v>
      </c>
      <c r="AE36">
        <v>0</v>
      </c>
      <c r="AF36">
        <v>0</v>
      </c>
      <c r="AG36">
        <v>10.16</v>
      </c>
      <c r="AH36">
        <v>2</v>
      </c>
      <c r="AI36">
        <v>0</v>
      </c>
      <c r="AU36">
        <v>1.6</v>
      </c>
      <c r="AW36">
        <v>12.19</v>
      </c>
      <c r="AY36">
        <v>1</v>
      </c>
      <c r="AZ36">
        <v>543</v>
      </c>
      <c r="BE36" t="s">
        <v>20</v>
      </c>
      <c r="BI36">
        <v>0</v>
      </c>
      <c r="BJ36">
        <v>0</v>
      </c>
      <c r="BM36">
        <v>0</v>
      </c>
      <c r="BN36">
        <v>0</v>
      </c>
      <c r="BO36">
        <v>100</v>
      </c>
      <c r="BP36">
        <v>100</v>
      </c>
      <c r="BQ36">
        <v>0</v>
      </c>
      <c r="BR36">
        <v>0</v>
      </c>
      <c r="BS36">
        <v>0</v>
      </c>
      <c r="BV36">
        <v>0</v>
      </c>
      <c r="BW36">
        <v>0</v>
      </c>
      <c r="BX36">
        <v>0</v>
      </c>
      <c r="BY36">
        <v>0</v>
      </c>
    </row>
    <row r="37" spans="1:77" x14ac:dyDescent="0.25">
      <c r="A37" t="s">
        <v>112</v>
      </c>
      <c r="C37" t="s">
        <v>113</v>
      </c>
      <c r="D37">
        <v>8</v>
      </c>
      <c r="E37" t="s">
        <v>4953</v>
      </c>
      <c r="L37" t="s">
        <v>27</v>
      </c>
      <c r="M37" t="s">
        <v>4946</v>
      </c>
      <c r="N37" t="s">
        <v>4947</v>
      </c>
      <c r="P37">
        <v>1</v>
      </c>
      <c r="Q37">
        <v>0</v>
      </c>
      <c r="R37">
        <v>0</v>
      </c>
      <c r="S37">
        <v>0</v>
      </c>
      <c r="T37" t="s">
        <v>4940</v>
      </c>
      <c r="U37">
        <v>0</v>
      </c>
      <c r="X37" t="s">
        <v>4941</v>
      </c>
      <c r="Y37" t="s">
        <v>18</v>
      </c>
      <c r="AB37" t="s">
        <v>19</v>
      </c>
      <c r="AC37" t="s">
        <v>4942</v>
      </c>
      <c r="AE37">
        <v>0</v>
      </c>
      <c r="AF37">
        <v>0</v>
      </c>
      <c r="AG37">
        <v>0</v>
      </c>
      <c r="AH37">
        <v>2</v>
      </c>
      <c r="AI37">
        <v>0</v>
      </c>
      <c r="AL37">
        <v>1</v>
      </c>
      <c r="AM37">
        <v>1</v>
      </c>
      <c r="AN37">
        <v>1</v>
      </c>
      <c r="AO37">
        <v>1</v>
      </c>
      <c r="AU37">
        <v>0</v>
      </c>
      <c r="AV37">
        <v>1</v>
      </c>
      <c r="AW37">
        <v>0</v>
      </c>
      <c r="BE37" t="s">
        <v>43</v>
      </c>
      <c r="BI37">
        <v>0</v>
      </c>
      <c r="BJ37">
        <v>0</v>
      </c>
      <c r="BM37">
        <v>0</v>
      </c>
      <c r="BN37">
        <v>0</v>
      </c>
      <c r="BO37">
        <v>100</v>
      </c>
      <c r="BP37">
        <v>100</v>
      </c>
      <c r="BQ37">
        <v>0</v>
      </c>
      <c r="BR37">
        <v>0</v>
      </c>
      <c r="BS37">
        <v>0</v>
      </c>
      <c r="BV37">
        <v>0</v>
      </c>
      <c r="BW37">
        <v>0</v>
      </c>
      <c r="BX37">
        <v>0</v>
      </c>
      <c r="BY37">
        <v>0</v>
      </c>
    </row>
    <row r="38" spans="1:77" x14ac:dyDescent="0.25">
      <c r="A38" t="s">
        <v>114</v>
      </c>
      <c r="C38" t="s">
        <v>115</v>
      </c>
      <c r="D38">
        <v>3</v>
      </c>
      <c r="E38" t="s">
        <v>4956</v>
      </c>
      <c r="F38">
        <v>7</v>
      </c>
      <c r="G38" t="s">
        <v>4956</v>
      </c>
      <c r="J38">
        <v>1</v>
      </c>
      <c r="K38" t="s">
        <v>4983</v>
      </c>
      <c r="L38" t="s">
        <v>27</v>
      </c>
      <c r="M38" t="s">
        <v>4946</v>
      </c>
      <c r="N38" t="s">
        <v>4947</v>
      </c>
      <c r="P38">
        <v>1</v>
      </c>
      <c r="Q38">
        <v>0</v>
      </c>
      <c r="R38">
        <v>0</v>
      </c>
      <c r="S38">
        <v>0</v>
      </c>
      <c r="T38" t="s">
        <v>4940</v>
      </c>
      <c r="U38">
        <v>0</v>
      </c>
      <c r="X38" t="s">
        <v>4941</v>
      </c>
      <c r="Y38" t="s">
        <v>18</v>
      </c>
      <c r="AB38" t="s">
        <v>19</v>
      </c>
      <c r="AC38" t="s">
        <v>4942</v>
      </c>
      <c r="AE38">
        <v>0</v>
      </c>
      <c r="AF38">
        <v>0</v>
      </c>
      <c r="AG38">
        <v>486</v>
      </c>
      <c r="AH38">
        <v>2</v>
      </c>
      <c r="AI38">
        <v>0</v>
      </c>
      <c r="AL38">
        <v>1</v>
      </c>
      <c r="AM38">
        <v>1</v>
      </c>
      <c r="AN38">
        <v>1</v>
      </c>
      <c r="AO38">
        <v>1</v>
      </c>
      <c r="AP38">
        <v>1</v>
      </c>
      <c r="AU38">
        <v>0</v>
      </c>
      <c r="AW38">
        <v>583.20000000000005</v>
      </c>
      <c r="AY38">
        <v>1</v>
      </c>
      <c r="AZ38">
        <v>323</v>
      </c>
      <c r="BE38" t="s">
        <v>28</v>
      </c>
      <c r="BI38">
        <v>0</v>
      </c>
      <c r="BJ38">
        <v>0</v>
      </c>
      <c r="BM38">
        <v>0</v>
      </c>
      <c r="BN38">
        <v>0</v>
      </c>
      <c r="BO38">
        <v>100</v>
      </c>
      <c r="BP38">
        <v>100</v>
      </c>
      <c r="BQ38">
        <v>0</v>
      </c>
      <c r="BR38">
        <v>0</v>
      </c>
      <c r="BS38">
        <v>0</v>
      </c>
      <c r="BV38">
        <v>0</v>
      </c>
      <c r="BW38">
        <v>0</v>
      </c>
      <c r="BX38">
        <v>0</v>
      </c>
      <c r="BY38">
        <v>0</v>
      </c>
    </row>
    <row r="39" spans="1:77" x14ac:dyDescent="0.25">
      <c r="A39" t="s">
        <v>116</v>
      </c>
      <c r="C39" t="s">
        <v>117</v>
      </c>
      <c r="D39">
        <v>1</v>
      </c>
      <c r="E39" t="s">
        <v>4958</v>
      </c>
      <c r="L39" t="s">
        <v>27</v>
      </c>
      <c r="M39" t="s">
        <v>4946</v>
      </c>
      <c r="N39" t="s">
        <v>4947</v>
      </c>
      <c r="P39">
        <v>1</v>
      </c>
      <c r="Q39">
        <v>0</v>
      </c>
      <c r="R39">
        <v>0</v>
      </c>
      <c r="S39">
        <v>0</v>
      </c>
      <c r="T39" t="s">
        <v>4940</v>
      </c>
      <c r="U39">
        <v>0</v>
      </c>
      <c r="X39" t="s">
        <v>4941</v>
      </c>
      <c r="Y39" t="s">
        <v>18</v>
      </c>
      <c r="AB39" t="s">
        <v>19</v>
      </c>
      <c r="AC39" t="s">
        <v>4942</v>
      </c>
      <c r="AE39">
        <v>0</v>
      </c>
      <c r="AF39">
        <v>0</v>
      </c>
      <c r="AG39">
        <v>0</v>
      </c>
      <c r="AH39">
        <v>2</v>
      </c>
      <c r="AI39">
        <v>0</v>
      </c>
      <c r="AL39">
        <v>1</v>
      </c>
      <c r="AM39">
        <v>1</v>
      </c>
      <c r="AN39">
        <v>1</v>
      </c>
      <c r="AO39">
        <v>1</v>
      </c>
      <c r="AU39">
        <v>0</v>
      </c>
      <c r="AV39">
        <v>1</v>
      </c>
      <c r="AW39">
        <v>0</v>
      </c>
      <c r="BE39" t="s">
        <v>43</v>
      </c>
      <c r="BI39">
        <v>0</v>
      </c>
      <c r="BJ39">
        <v>0</v>
      </c>
      <c r="BM39">
        <v>0</v>
      </c>
      <c r="BN39">
        <v>0</v>
      </c>
      <c r="BO39">
        <v>100</v>
      </c>
      <c r="BP39">
        <v>100</v>
      </c>
      <c r="BQ39">
        <v>0</v>
      </c>
      <c r="BR39">
        <v>0</v>
      </c>
      <c r="BS39">
        <v>0</v>
      </c>
      <c r="BV39">
        <v>0</v>
      </c>
      <c r="BW39">
        <v>0</v>
      </c>
      <c r="BX39">
        <v>0</v>
      </c>
      <c r="BY39">
        <v>0</v>
      </c>
    </row>
    <row r="40" spans="1:77" x14ac:dyDescent="0.25">
      <c r="A40" t="s">
        <v>118</v>
      </c>
      <c r="C40" t="s">
        <v>119</v>
      </c>
      <c r="D40">
        <v>8</v>
      </c>
      <c r="E40" t="s">
        <v>4953</v>
      </c>
      <c r="L40" t="s">
        <v>27</v>
      </c>
      <c r="M40" t="s">
        <v>4946</v>
      </c>
      <c r="N40" t="s">
        <v>4947</v>
      </c>
      <c r="P40">
        <v>1</v>
      </c>
      <c r="Q40">
        <v>0</v>
      </c>
      <c r="R40">
        <v>0</v>
      </c>
      <c r="S40">
        <v>0</v>
      </c>
      <c r="T40" t="s">
        <v>4940</v>
      </c>
      <c r="U40">
        <v>0</v>
      </c>
      <c r="X40" t="s">
        <v>4941</v>
      </c>
      <c r="Y40" t="s">
        <v>18</v>
      </c>
      <c r="AB40" t="s">
        <v>19</v>
      </c>
      <c r="AC40" t="s">
        <v>4942</v>
      </c>
      <c r="AE40">
        <v>0</v>
      </c>
      <c r="AF40">
        <v>0</v>
      </c>
      <c r="AG40">
        <v>0</v>
      </c>
      <c r="AH40">
        <v>2</v>
      </c>
      <c r="AI40">
        <v>0</v>
      </c>
      <c r="AL40">
        <v>1</v>
      </c>
      <c r="AM40">
        <v>1</v>
      </c>
      <c r="AN40">
        <v>1</v>
      </c>
      <c r="AO40">
        <v>1</v>
      </c>
      <c r="AU40">
        <v>0</v>
      </c>
      <c r="AV40">
        <v>1</v>
      </c>
      <c r="AW40">
        <v>0</v>
      </c>
      <c r="BE40" t="s">
        <v>43</v>
      </c>
      <c r="BI40">
        <v>0</v>
      </c>
      <c r="BJ40">
        <v>0</v>
      </c>
      <c r="BM40">
        <v>0</v>
      </c>
      <c r="BN40">
        <v>0</v>
      </c>
      <c r="BO40">
        <v>100</v>
      </c>
      <c r="BP40">
        <v>100</v>
      </c>
      <c r="BQ40">
        <v>0</v>
      </c>
      <c r="BR40">
        <v>0</v>
      </c>
      <c r="BS40">
        <v>0</v>
      </c>
      <c r="BV40">
        <v>0</v>
      </c>
      <c r="BW40">
        <v>0</v>
      </c>
      <c r="BX40">
        <v>0</v>
      </c>
      <c r="BY40">
        <v>0</v>
      </c>
    </row>
    <row r="41" spans="1:77" x14ac:dyDescent="0.25">
      <c r="A41" t="s">
        <v>120</v>
      </c>
      <c r="C41" t="s">
        <v>121</v>
      </c>
      <c r="D41">
        <v>8</v>
      </c>
      <c r="E41" t="s">
        <v>4953</v>
      </c>
      <c r="L41" t="s">
        <v>27</v>
      </c>
      <c r="M41" t="s">
        <v>4946</v>
      </c>
      <c r="N41" t="s">
        <v>4947</v>
      </c>
      <c r="P41">
        <v>1</v>
      </c>
      <c r="Q41">
        <v>0</v>
      </c>
      <c r="R41">
        <v>0</v>
      </c>
      <c r="S41">
        <v>0</v>
      </c>
      <c r="T41" t="s">
        <v>4940</v>
      </c>
      <c r="U41">
        <v>0</v>
      </c>
      <c r="X41" t="s">
        <v>4941</v>
      </c>
      <c r="Y41" t="s">
        <v>18</v>
      </c>
      <c r="AB41" t="s">
        <v>19</v>
      </c>
      <c r="AC41" t="s">
        <v>4942</v>
      </c>
      <c r="AE41">
        <v>0</v>
      </c>
      <c r="AF41">
        <v>0</v>
      </c>
      <c r="AG41">
        <v>0</v>
      </c>
      <c r="AH41">
        <v>2</v>
      </c>
      <c r="AI41">
        <v>0</v>
      </c>
      <c r="AL41">
        <v>1</v>
      </c>
      <c r="AM41">
        <v>1</v>
      </c>
      <c r="AN41">
        <v>1</v>
      </c>
      <c r="AO41">
        <v>1</v>
      </c>
      <c r="AU41">
        <v>0</v>
      </c>
      <c r="AV41">
        <v>1</v>
      </c>
      <c r="AW41">
        <v>0</v>
      </c>
      <c r="BE41" t="s">
        <v>43</v>
      </c>
      <c r="BI41">
        <v>0</v>
      </c>
      <c r="BJ41">
        <v>0</v>
      </c>
      <c r="BM41">
        <v>0</v>
      </c>
      <c r="BN41">
        <v>0</v>
      </c>
      <c r="BO41">
        <v>100</v>
      </c>
      <c r="BP41">
        <v>100</v>
      </c>
      <c r="BQ41">
        <v>0</v>
      </c>
      <c r="BR41">
        <v>0</v>
      </c>
      <c r="BS41">
        <v>0</v>
      </c>
      <c r="BV41">
        <v>0</v>
      </c>
      <c r="BW41">
        <v>0</v>
      </c>
      <c r="BX41">
        <v>0</v>
      </c>
      <c r="BY41">
        <v>0</v>
      </c>
    </row>
    <row r="42" spans="1:77" x14ac:dyDescent="0.25">
      <c r="A42" t="s">
        <v>122</v>
      </c>
      <c r="C42" t="s">
        <v>123</v>
      </c>
      <c r="D42">
        <v>16</v>
      </c>
      <c r="E42" t="s">
        <v>4982</v>
      </c>
      <c r="F42">
        <v>10</v>
      </c>
      <c r="G42" t="s">
        <v>4982</v>
      </c>
      <c r="H42" t="s">
        <v>4984</v>
      </c>
      <c r="I42" t="s">
        <v>4985</v>
      </c>
      <c r="L42" t="s">
        <v>111</v>
      </c>
      <c r="M42" t="s">
        <v>122</v>
      </c>
      <c r="N42" t="s">
        <v>123</v>
      </c>
      <c r="O42" t="s">
        <v>36</v>
      </c>
      <c r="P42">
        <v>1</v>
      </c>
      <c r="Q42">
        <v>0</v>
      </c>
      <c r="R42">
        <v>6.35</v>
      </c>
      <c r="S42">
        <v>6.35</v>
      </c>
      <c r="T42" t="s">
        <v>4940</v>
      </c>
      <c r="U42">
        <v>0</v>
      </c>
      <c r="X42" t="s">
        <v>4941</v>
      </c>
      <c r="Y42" t="s">
        <v>18</v>
      </c>
      <c r="AB42" t="s">
        <v>19</v>
      </c>
      <c r="AC42" t="s">
        <v>4942</v>
      </c>
      <c r="AE42">
        <v>0</v>
      </c>
      <c r="AF42">
        <v>0</v>
      </c>
      <c r="AG42">
        <v>10.16</v>
      </c>
      <c r="AH42">
        <v>2</v>
      </c>
      <c r="AI42">
        <v>0</v>
      </c>
      <c r="AU42">
        <v>1.6</v>
      </c>
      <c r="AW42">
        <v>12.19</v>
      </c>
      <c r="AY42">
        <v>1</v>
      </c>
      <c r="AZ42">
        <v>544</v>
      </c>
      <c r="BE42" t="s">
        <v>20</v>
      </c>
      <c r="BI42">
        <v>0</v>
      </c>
      <c r="BJ42">
        <v>0</v>
      </c>
      <c r="BM42">
        <v>0</v>
      </c>
      <c r="BN42">
        <v>0</v>
      </c>
      <c r="BO42">
        <v>100</v>
      </c>
      <c r="BP42">
        <v>100</v>
      </c>
      <c r="BQ42">
        <v>0</v>
      </c>
      <c r="BR42">
        <v>0</v>
      </c>
      <c r="BS42">
        <v>0</v>
      </c>
      <c r="BV42">
        <v>0</v>
      </c>
      <c r="BW42">
        <v>0</v>
      </c>
      <c r="BX42">
        <v>0</v>
      </c>
      <c r="BY42">
        <v>0</v>
      </c>
    </row>
    <row r="43" spans="1:77" x14ac:dyDescent="0.25">
      <c r="A43" t="s">
        <v>124</v>
      </c>
      <c r="C43" t="s">
        <v>125</v>
      </c>
      <c r="D43">
        <v>4</v>
      </c>
      <c r="E43" t="s">
        <v>4986</v>
      </c>
      <c r="L43" t="s">
        <v>27</v>
      </c>
      <c r="M43" t="s">
        <v>4946</v>
      </c>
      <c r="N43" t="s">
        <v>4947</v>
      </c>
      <c r="P43">
        <v>1</v>
      </c>
      <c r="Q43">
        <v>0</v>
      </c>
      <c r="R43">
        <v>0</v>
      </c>
      <c r="S43">
        <v>0</v>
      </c>
      <c r="T43" t="s">
        <v>4940</v>
      </c>
      <c r="U43">
        <v>0</v>
      </c>
      <c r="X43" t="s">
        <v>4941</v>
      </c>
      <c r="Y43" t="s">
        <v>18</v>
      </c>
      <c r="AB43" t="s">
        <v>19</v>
      </c>
      <c r="AC43" t="s">
        <v>4942</v>
      </c>
      <c r="AD43">
        <v>1</v>
      </c>
      <c r="AE43">
        <v>0</v>
      </c>
      <c r="AF43">
        <v>0</v>
      </c>
      <c r="AG43">
        <v>0</v>
      </c>
      <c r="AH43">
        <v>2</v>
      </c>
      <c r="AI43">
        <v>0</v>
      </c>
      <c r="AL43">
        <v>1</v>
      </c>
      <c r="AM43">
        <v>1</v>
      </c>
      <c r="AN43">
        <v>1</v>
      </c>
      <c r="AO43">
        <v>1</v>
      </c>
      <c r="AU43">
        <v>0</v>
      </c>
      <c r="AV43">
        <v>1</v>
      </c>
      <c r="AW43">
        <v>0</v>
      </c>
      <c r="BE43" t="s">
        <v>43</v>
      </c>
      <c r="BI43">
        <v>0</v>
      </c>
      <c r="BJ43">
        <v>0</v>
      </c>
      <c r="BM43">
        <v>0</v>
      </c>
      <c r="BN43">
        <v>0</v>
      </c>
      <c r="BO43">
        <v>100</v>
      </c>
      <c r="BP43">
        <v>100</v>
      </c>
      <c r="BQ43">
        <v>0</v>
      </c>
      <c r="BR43">
        <v>0</v>
      </c>
      <c r="BS43">
        <v>0</v>
      </c>
      <c r="BV43">
        <v>0</v>
      </c>
      <c r="BW43">
        <v>0</v>
      </c>
      <c r="BX43">
        <v>0</v>
      </c>
      <c r="BY43">
        <v>0</v>
      </c>
    </row>
    <row r="44" spans="1:77" x14ac:dyDescent="0.25">
      <c r="A44" t="s">
        <v>126</v>
      </c>
      <c r="C44" t="s">
        <v>127</v>
      </c>
      <c r="D44">
        <v>4</v>
      </c>
      <c r="E44" t="s">
        <v>4986</v>
      </c>
      <c r="L44" t="s">
        <v>27</v>
      </c>
      <c r="M44" t="s">
        <v>126</v>
      </c>
      <c r="N44" t="s">
        <v>127</v>
      </c>
      <c r="P44">
        <v>1</v>
      </c>
      <c r="Q44">
        <v>0</v>
      </c>
      <c r="R44">
        <v>450</v>
      </c>
      <c r="S44">
        <v>450</v>
      </c>
      <c r="T44" t="s">
        <v>4940</v>
      </c>
      <c r="U44">
        <v>0</v>
      </c>
      <c r="X44" t="s">
        <v>4941</v>
      </c>
      <c r="Y44" t="s">
        <v>18</v>
      </c>
      <c r="AB44" t="s">
        <v>19</v>
      </c>
      <c r="AC44" t="s">
        <v>4942</v>
      </c>
      <c r="AE44">
        <v>0</v>
      </c>
      <c r="AF44">
        <v>0</v>
      </c>
      <c r="AG44">
        <v>648</v>
      </c>
      <c r="AH44">
        <v>2</v>
      </c>
      <c r="AI44">
        <v>0</v>
      </c>
      <c r="AU44">
        <v>1.44</v>
      </c>
      <c r="AV44">
        <v>1</v>
      </c>
      <c r="AW44">
        <v>777.6</v>
      </c>
      <c r="BE44" t="s">
        <v>43</v>
      </c>
      <c r="BI44">
        <v>0</v>
      </c>
      <c r="BJ44">
        <v>0</v>
      </c>
      <c r="BM44">
        <v>0</v>
      </c>
      <c r="BN44">
        <v>0</v>
      </c>
      <c r="BO44">
        <v>100</v>
      </c>
      <c r="BP44">
        <v>100</v>
      </c>
      <c r="BQ44">
        <v>0</v>
      </c>
      <c r="BR44">
        <v>0</v>
      </c>
      <c r="BS44">
        <v>0</v>
      </c>
      <c r="BV44">
        <v>0</v>
      </c>
      <c r="BW44">
        <v>0</v>
      </c>
      <c r="BX44">
        <v>0</v>
      </c>
      <c r="BY44">
        <v>0</v>
      </c>
    </row>
    <row r="45" spans="1:77" x14ac:dyDescent="0.25">
      <c r="A45" t="s">
        <v>128</v>
      </c>
      <c r="C45" t="s">
        <v>129</v>
      </c>
      <c r="D45">
        <v>3</v>
      </c>
      <c r="E45" t="s">
        <v>4956</v>
      </c>
      <c r="L45" t="s">
        <v>27</v>
      </c>
      <c r="M45" t="s">
        <v>4946</v>
      </c>
      <c r="N45" t="s">
        <v>4947</v>
      </c>
      <c r="P45">
        <v>1</v>
      </c>
      <c r="Q45">
        <v>0</v>
      </c>
      <c r="R45">
        <v>0</v>
      </c>
      <c r="S45">
        <v>0</v>
      </c>
      <c r="T45" t="s">
        <v>4940</v>
      </c>
      <c r="U45">
        <v>0</v>
      </c>
      <c r="X45" t="s">
        <v>4941</v>
      </c>
      <c r="Y45" t="s">
        <v>18</v>
      </c>
      <c r="AB45" t="s">
        <v>19</v>
      </c>
      <c r="AC45" t="s">
        <v>4942</v>
      </c>
      <c r="AE45">
        <v>0</v>
      </c>
      <c r="AF45">
        <v>0</v>
      </c>
      <c r="AG45">
        <v>0</v>
      </c>
      <c r="AH45">
        <v>2</v>
      </c>
      <c r="AI45">
        <v>0</v>
      </c>
      <c r="AL45">
        <v>1</v>
      </c>
      <c r="AM45">
        <v>1</v>
      </c>
      <c r="AU45">
        <v>0</v>
      </c>
      <c r="AV45">
        <v>1</v>
      </c>
      <c r="AW45">
        <v>0</v>
      </c>
      <c r="BE45" t="s">
        <v>43</v>
      </c>
      <c r="BI45">
        <v>0</v>
      </c>
      <c r="BJ45">
        <v>0</v>
      </c>
      <c r="BM45">
        <v>0</v>
      </c>
      <c r="BN45">
        <v>0</v>
      </c>
      <c r="BO45">
        <v>100</v>
      </c>
      <c r="BP45">
        <v>100</v>
      </c>
      <c r="BQ45">
        <v>0</v>
      </c>
      <c r="BR45">
        <v>0</v>
      </c>
      <c r="BS45">
        <v>0</v>
      </c>
      <c r="BV45">
        <v>0</v>
      </c>
      <c r="BW45">
        <v>0</v>
      </c>
      <c r="BX45">
        <v>0</v>
      </c>
      <c r="BY45">
        <v>0</v>
      </c>
    </row>
    <row r="46" spans="1:77" x14ac:dyDescent="0.25">
      <c r="A46" t="s">
        <v>130</v>
      </c>
      <c r="C46" t="s">
        <v>131</v>
      </c>
      <c r="D46">
        <v>5</v>
      </c>
      <c r="E46" t="s">
        <v>4938</v>
      </c>
      <c r="F46">
        <v>1</v>
      </c>
      <c r="G46" t="s">
        <v>4938</v>
      </c>
      <c r="J46">
        <v>5</v>
      </c>
      <c r="K46" t="s">
        <v>4939</v>
      </c>
      <c r="L46" t="s">
        <v>35</v>
      </c>
      <c r="M46" t="s">
        <v>4987</v>
      </c>
      <c r="N46" t="s">
        <v>4988</v>
      </c>
      <c r="O46" t="s">
        <v>36</v>
      </c>
      <c r="P46">
        <v>1</v>
      </c>
      <c r="Q46">
        <v>1</v>
      </c>
      <c r="R46">
        <v>64.790000000000006</v>
      </c>
      <c r="S46">
        <v>64.790000000000006</v>
      </c>
      <c r="T46" t="s">
        <v>4940</v>
      </c>
      <c r="U46">
        <v>0</v>
      </c>
      <c r="X46" t="s">
        <v>4941</v>
      </c>
      <c r="Y46" t="s">
        <v>18</v>
      </c>
      <c r="AB46" t="s">
        <v>19</v>
      </c>
      <c r="AC46" t="s">
        <v>4942</v>
      </c>
      <c r="AE46">
        <v>0</v>
      </c>
      <c r="AF46">
        <v>0</v>
      </c>
      <c r="AG46">
        <v>127.22</v>
      </c>
      <c r="AH46">
        <v>2</v>
      </c>
      <c r="AI46">
        <v>0</v>
      </c>
      <c r="AU46">
        <v>1.9635746000000001</v>
      </c>
      <c r="AW46">
        <v>152.66</v>
      </c>
      <c r="AY46">
        <v>1</v>
      </c>
      <c r="AZ46">
        <v>125</v>
      </c>
      <c r="BE46" t="s">
        <v>20</v>
      </c>
      <c r="BI46">
        <v>0</v>
      </c>
      <c r="BJ46">
        <v>0</v>
      </c>
      <c r="BM46">
        <v>0</v>
      </c>
      <c r="BN46">
        <v>0</v>
      </c>
      <c r="BO46">
        <v>100</v>
      </c>
      <c r="BP46">
        <v>100</v>
      </c>
      <c r="BQ46">
        <v>0</v>
      </c>
      <c r="BR46">
        <v>0</v>
      </c>
      <c r="BS46">
        <v>0</v>
      </c>
      <c r="BV46">
        <v>0</v>
      </c>
      <c r="BW46">
        <v>0</v>
      </c>
      <c r="BX46">
        <v>0</v>
      </c>
      <c r="BY46">
        <v>0</v>
      </c>
    </row>
    <row r="47" spans="1:77" x14ac:dyDescent="0.25">
      <c r="A47" t="s">
        <v>132</v>
      </c>
      <c r="C47" t="s">
        <v>133</v>
      </c>
      <c r="D47">
        <v>6</v>
      </c>
      <c r="E47" t="s">
        <v>4957</v>
      </c>
      <c r="H47" t="s">
        <v>4989</v>
      </c>
      <c r="I47" t="s">
        <v>4990</v>
      </c>
      <c r="J47" t="s">
        <v>4991</v>
      </c>
      <c r="K47" t="s">
        <v>4992</v>
      </c>
      <c r="L47" t="s">
        <v>65</v>
      </c>
      <c r="M47" t="s">
        <v>132</v>
      </c>
      <c r="N47" t="s">
        <v>4993</v>
      </c>
      <c r="P47">
        <v>1</v>
      </c>
      <c r="Q47">
        <v>1</v>
      </c>
      <c r="R47">
        <v>297.14999999999998</v>
      </c>
      <c r="S47">
        <v>297.14999999999998</v>
      </c>
      <c r="T47" t="s">
        <v>4940</v>
      </c>
      <c r="U47">
        <v>0</v>
      </c>
      <c r="X47" t="s">
        <v>4941</v>
      </c>
      <c r="Y47" t="s">
        <v>18</v>
      </c>
      <c r="AB47" t="s">
        <v>19</v>
      </c>
      <c r="AC47" t="s">
        <v>4942</v>
      </c>
      <c r="AD47">
        <v>1</v>
      </c>
      <c r="AE47">
        <v>0</v>
      </c>
      <c r="AF47">
        <v>0</v>
      </c>
      <c r="AG47">
        <v>395.21</v>
      </c>
      <c r="AH47">
        <v>2</v>
      </c>
      <c r="AI47">
        <v>0</v>
      </c>
      <c r="AL47">
        <v>1</v>
      </c>
      <c r="AM47">
        <v>1</v>
      </c>
      <c r="AU47">
        <v>1.3300017</v>
      </c>
      <c r="AV47">
        <v>1</v>
      </c>
      <c r="AW47">
        <v>474.25</v>
      </c>
      <c r="BE47" t="s">
        <v>43</v>
      </c>
      <c r="BI47">
        <v>0</v>
      </c>
      <c r="BJ47">
        <v>0</v>
      </c>
      <c r="BM47">
        <v>0</v>
      </c>
      <c r="BN47">
        <v>0</v>
      </c>
      <c r="BO47">
        <v>100</v>
      </c>
      <c r="BP47">
        <v>100</v>
      </c>
      <c r="BQ47">
        <v>0</v>
      </c>
      <c r="BR47">
        <v>0</v>
      </c>
      <c r="BS47">
        <v>0</v>
      </c>
      <c r="BV47">
        <v>0</v>
      </c>
      <c r="BW47">
        <v>0</v>
      </c>
      <c r="BX47">
        <v>0</v>
      </c>
      <c r="BY47">
        <v>0</v>
      </c>
    </row>
    <row r="48" spans="1:77" x14ac:dyDescent="0.25">
      <c r="A48" t="s">
        <v>134</v>
      </c>
      <c r="C48" t="s">
        <v>135</v>
      </c>
      <c r="D48">
        <v>6</v>
      </c>
      <c r="E48" t="s">
        <v>4957</v>
      </c>
      <c r="H48" t="s">
        <v>4989</v>
      </c>
      <c r="I48" t="s">
        <v>4990</v>
      </c>
      <c r="J48" t="s">
        <v>4991</v>
      </c>
      <c r="K48" t="s">
        <v>4992</v>
      </c>
      <c r="L48" t="s">
        <v>65</v>
      </c>
      <c r="M48" t="s">
        <v>4994</v>
      </c>
      <c r="N48" t="s">
        <v>4995</v>
      </c>
      <c r="P48">
        <v>1</v>
      </c>
      <c r="Q48">
        <v>1</v>
      </c>
      <c r="R48">
        <v>367.02</v>
      </c>
      <c r="S48">
        <v>367.02</v>
      </c>
      <c r="T48" t="s">
        <v>4940</v>
      </c>
      <c r="U48">
        <v>0</v>
      </c>
      <c r="X48" t="s">
        <v>4941</v>
      </c>
      <c r="Y48" t="s">
        <v>18</v>
      </c>
      <c r="AB48" t="s">
        <v>19</v>
      </c>
      <c r="AC48" t="s">
        <v>4942</v>
      </c>
      <c r="AD48">
        <v>1</v>
      </c>
      <c r="AE48">
        <v>0</v>
      </c>
      <c r="AF48">
        <v>0</v>
      </c>
      <c r="AG48">
        <v>488.14</v>
      </c>
      <c r="AH48">
        <v>2</v>
      </c>
      <c r="AI48">
        <v>0</v>
      </c>
      <c r="AL48">
        <v>1</v>
      </c>
      <c r="AM48">
        <v>1</v>
      </c>
      <c r="AU48">
        <v>1.3300092999999999</v>
      </c>
      <c r="AV48">
        <v>1</v>
      </c>
      <c r="AW48">
        <v>585.77</v>
      </c>
      <c r="BE48" t="s">
        <v>43</v>
      </c>
      <c r="BI48">
        <v>0</v>
      </c>
      <c r="BJ48">
        <v>0</v>
      </c>
      <c r="BM48">
        <v>0</v>
      </c>
      <c r="BN48">
        <v>0</v>
      </c>
      <c r="BO48">
        <v>100</v>
      </c>
      <c r="BP48">
        <v>100</v>
      </c>
      <c r="BQ48">
        <v>0</v>
      </c>
      <c r="BR48">
        <v>0</v>
      </c>
      <c r="BS48">
        <v>0</v>
      </c>
      <c r="BV48">
        <v>0</v>
      </c>
      <c r="BW48">
        <v>0</v>
      </c>
      <c r="BX48">
        <v>0</v>
      </c>
      <c r="BY48">
        <v>0</v>
      </c>
    </row>
    <row r="49" spans="1:77" x14ac:dyDescent="0.25">
      <c r="A49" t="s">
        <v>136</v>
      </c>
      <c r="C49" t="s">
        <v>137</v>
      </c>
      <c r="D49">
        <v>6</v>
      </c>
      <c r="E49" t="s">
        <v>4957</v>
      </c>
      <c r="H49" t="s">
        <v>4989</v>
      </c>
      <c r="I49" t="s">
        <v>4990</v>
      </c>
      <c r="J49" t="s">
        <v>4991</v>
      </c>
      <c r="K49" t="s">
        <v>4992</v>
      </c>
      <c r="L49" t="s">
        <v>65</v>
      </c>
      <c r="M49" t="s">
        <v>4996</v>
      </c>
      <c r="N49" t="s">
        <v>4997</v>
      </c>
      <c r="P49">
        <v>1</v>
      </c>
      <c r="Q49">
        <v>1</v>
      </c>
      <c r="R49">
        <v>403.55</v>
      </c>
      <c r="S49">
        <v>403.55</v>
      </c>
      <c r="T49" t="s">
        <v>4940</v>
      </c>
      <c r="U49">
        <v>0</v>
      </c>
      <c r="X49" t="s">
        <v>4941</v>
      </c>
      <c r="Y49" t="s">
        <v>18</v>
      </c>
      <c r="AB49" t="s">
        <v>19</v>
      </c>
      <c r="AC49" t="s">
        <v>4942</v>
      </c>
      <c r="AE49">
        <v>0</v>
      </c>
      <c r="AF49">
        <v>0</v>
      </c>
      <c r="AG49">
        <v>536.72</v>
      </c>
      <c r="AH49">
        <v>2</v>
      </c>
      <c r="AI49">
        <v>0</v>
      </c>
      <c r="AL49">
        <v>1</v>
      </c>
      <c r="AM49">
        <v>1</v>
      </c>
      <c r="AU49">
        <v>1.3299962999999999</v>
      </c>
      <c r="AV49">
        <v>1</v>
      </c>
      <c r="AW49">
        <v>644.05999999999995</v>
      </c>
      <c r="BE49" t="s">
        <v>43</v>
      </c>
      <c r="BI49">
        <v>0</v>
      </c>
      <c r="BJ49">
        <v>0</v>
      </c>
      <c r="BM49">
        <v>0</v>
      </c>
      <c r="BN49">
        <v>0</v>
      </c>
      <c r="BO49">
        <v>100</v>
      </c>
      <c r="BP49">
        <v>100</v>
      </c>
      <c r="BQ49">
        <v>0</v>
      </c>
      <c r="BR49">
        <v>0</v>
      </c>
      <c r="BS49">
        <v>0</v>
      </c>
      <c r="BV49">
        <v>0</v>
      </c>
      <c r="BW49">
        <v>0</v>
      </c>
      <c r="BX49">
        <v>0</v>
      </c>
      <c r="BY49">
        <v>0</v>
      </c>
    </row>
    <row r="50" spans="1:77" x14ac:dyDescent="0.25">
      <c r="A50" t="s">
        <v>138</v>
      </c>
      <c r="C50" t="s">
        <v>139</v>
      </c>
      <c r="D50">
        <v>6</v>
      </c>
      <c r="E50" t="s">
        <v>4957</v>
      </c>
      <c r="H50" t="s">
        <v>4989</v>
      </c>
      <c r="I50" t="s">
        <v>4990</v>
      </c>
      <c r="J50" t="s">
        <v>4991</v>
      </c>
      <c r="K50" t="s">
        <v>4992</v>
      </c>
      <c r="L50" t="s">
        <v>65</v>
      </c>
      <c r="M50" t="s">
        <v>4998</v>
      </c>
      <c r="N50" t="s">
        <v>4999</v>
      </c>
      <c r="O50">
        <v>1</v>
      </c>
      <c r="P50">
        <v>1</v>
      </c>
      <c r="Q50">
        <v>1</v>
      </c>
      <c r="R50">
        <v>188.82</v>
      </c>
      <c r="S50">
        <v>188.82</v>
      </c>
      <c r="T50" t="s">
        <v>4940</v>
      </c>
      <c r="U50">
        <v>0</v>
      </c>
      <c r="X50" t="s">
        <v>4941</v>
      </c>
      <c r="Y50" t="s">
        <v>18</v>
      </c>
      <c r="AB50" t="s">
        <v>19</v>
      </c>
      <c r="AC50" t="s">
        <v>4942</v>
      </c>
      <c r="AE50">
        <v>0</v>
      </c>
      <c r="AF50">
        <v>0</v>
      </c>
      <c r="AG50">
        <v>251.13</v>
      </c>
      <c r="AH50">
        <v>2</v>
      </c>
      <c r="AI50">
        <v>0</v>
      </c>
      <c r="AL50">
        <v>1</v>
      </c>
      <c r="AM50">
        <v>1</v>
      </c>
      <c r="AU50">
        <v>1.3299968</v>
      </c>
      <c r="AV50">
        <v>1</v>
      </c>
      <c r="AW50">
        <v>301.36</v>
      </c>
      <c r="BE50" t="s">
        <v>43</v>
      </c>
      <c r="BI50">
        <v>0</v>
      </c>
      <c r="BJ50">
        <v>0</v>
      </c>
      <c r="BM50">
        <v>0</v>
      </c>
      <c r="BN50">
        <v>0</v>
      </c>
      <c r="BO50">
        <v>100</v>
      </c>
      <c r="BP50">
        <v>100</v>
      </c>
      <c r="BQ50">
        <v>0</v>
      </c>
      <c r="BR50">
        <v>0</v>
      </c>
      <c r="BS50">
        <v>0</v>
      </c>
      <c r="BV50">
        <v>0</v>
      </c>
      <c r="BW50">
        <v>0</v>
      </c>
      <c r="BX50">
        <v>0</v>
      </c>
      <c r="BY50">
        <v>0</v>
      </c>
    </row>
    <row r="51" spans="1:77" x14ac:dyDescent="0.25">
      <c r="A51" t="s">
        <v>140</v>
      </c>
      <c r="C51" t="s">
        <v>141</v>
      </c>
      <c r="D51">
        <v>6</v>
      </c>
      <c r="E51" t="s">
        <v>4957</v>
      </c>
      <c r="H51" t="s">
        <v>4989</v>
      </c>
      <c r="I51" t="s">
        <v>4990</v>
      </c>
      <c r="J51" t="s">
        <v>4991</v>
      </c>
      <c r="K51" t="s">
        <v>4992</v>
      </c>
      <c r="L51" t="s">
        <v>65</v>
      </c>
      <c r="M51" t="s">
        <v>5000</v>
      </c>
      <c r="N51" t="s">
        <v>5001</v>
      </c>
      <c r="P51">
        <v>1</v>
      </c>
      <c r="Q51">
        <v>1</v>
      </c>
      <c r="R51">
        <v>440.43</v>
      </c>
      <c r="S51">
        <v>440.43</v>
      </c>
      <c r="T51" t="s">
        <v>4940</v>
      </c>
      <c r="U51">
        <v>0</v>
      </c>
      <c r="X51" t="s">
        <v>4941</v>
      </c>
      <c r="Y51" t="s">
        <v>18</v>
      </c>
      <c r="AB51" t="s">
        <v>19</v>
      </c>
      <c r="AC51" t="s">
        <v>4942</v>
      </c>
      <c r="AE51">
        <v>0</v>
      </c>
      <c r="AF51">
        <v>0</v>
      </c>
      <c r="AG51">
        <v>585.77</v>
      </c>
      <c r="AH51">
        <v>2</v>
      </c>
      <c r="AI51">
        <v>0</v>
      </c>
      <c r="AL51">
        <v>1</v>
      </c>
      <c r="AM51">
        <v>1</v>
      </c>
      <c r="AU51">
        <v>1.3299957</v>
      </c>
      <c r="AV51">
        <v>1</v>
      </c>
      <c r="AW51">
        <v>702.92</v>
      </c>
      <c r="BE51" t="s">
        <v>43</v>
      </c>
      <c r="BI51">
        <v>0</v>
      </c>
      <c r="BJ51">
        <v>0</v>
      </c>
      <c r="BM51">
        <v>0</v>
      </c>
      <c r="BN51">
        <v>0</v>
      </c>
      <c r="BO51">
        <v>100</v>
      </c>
      <c r="BP51">
        <v>100</v>
      </c>
      <c r="BQ51">
        <v>0</v>
      </c>
      <c r="BR51">
        <v>0</v>
      </c>
      <c r="BS51">
        <v>0</v>
      </c>
      <c r="BV51">
        <v>0</v>
      </c>
      <c r="BW51">
        <v>0</v>
      </c>
      <c r="BX51">
        <v>0</v>
      </c>
      <c r="BY51">
        <v>0</v>
      </c>
    </row>
    <row r="52" spans="1:77" x14ac:dyDescent="0.25">
      <c r="A52" t="s">
        <v>142</v>
      </c>
      <c r="C52" t="s">
        <v>143</v>
      </c>
      <c r="D52">
        <v>6</v>
      </c>
      <c r="E52" t="s">
        <v>4957</v>
      </c>
      <c r="H52" t="s">
        <v>4989</v>
      </c>
      <c r="I52" t="s">
        <v>4990</v>
      </c>
      <c r="J52" t="s">
        <v>4991</v>
      </c>
      <c r="K52" t="s">
        <v>4992</v>
      </c>
      <c r="L52" t="s">
        <v>65</v>
      </c>
      <c r="M52" t="s">
        <v>5002</v>
      </c>
      <c r="N52" t="s">
        <v>5003</v>
      </c>
      <c r="P52">
        <v>1</v>
      </c>
      <c r="Q52">
        <v>1</v>
      </c>
      <c r="R52">
        <v>476.69</v>
      </c>
      <c r="S52">
        <v>476.69</v>
      </c>
      <c r="T52" t="s">
        <v>4940</v>
      </c>
      <c r="U52">
        <v>0</v>
      </c>
      <c r="X52" t="s">
        <v>4941</v>
      </c>
      <c r="Y52" t="s">
        <v>18</v>
      </c>
      <c r="AB52" t="s">
        <v>19</v>
      </c>
      <c r="AC52" t="s">
        <v>4942</v>
      </c>
      <c r="AD52">
        <v>1</v>
      </c>
      <c r="AE52">
        <v>0</v>
      </c>
      <c r="AF52">
        <v>0</v>
      </c>
      <c r="AG52">
        <v>634</v>
      </c>
      <c r="AH52">
        <v>2</v>
      </c>
      <c r="AI52">
        <v>0</v>
      </c>
      <c r="AL52">
        <v>1</v>
      </c>
      <c r="AM52">
        <v>1</v>
      </c>
      <c r="AU52">
        <v>1.3300048</v>
      </c>
      <c r="AV52">
        <v>1</v>
      </c>
      <c r="AW52">
        <v>760.8</v>
      </c>
      <c r="BE52" t="s">
        <v>43</v>
      </c>
      <c r="BI52">
        <v>0</v>
      </c>
      <c r="BJ52">
        <v>0</v>
      </c>
      <c r="BM52">
        <v>0</v>
      </c>
      <c r="BN52">
        <v>0</v>
      </c>
      <c r="BO52">
        <v>100</v>
      </c>
      <c r="BP52">
        <v>100</v>
      </c>
      <c r="BQ52">
        <v>0</v>
      </c>
      <c r="BR52">
        <v>0</v>
      </c>
      <c r="BS52">
        <v>0</v>
      </c>
      <c r="BV52">
        <v>0</v>
      </c>
      <c r="BW52">
        <v>0</v>
      </c>
      <c r="BX52">
        <v>0</v>
      </c>
      <c r="BY52">
        <v>0</v>
      </c>
    </row>
    <row r="53" spans="1:77" x14ac:dyDescent="0.25">
      <c r="A53" t="s">
        <v>144</v>
      </c>
      <c r="C53" t="s">
        <v>145</v>
      </c>
      <c r="D53">
        <v>6</v>
      </c>
      <c r="E53" t="s">
        <v>4957</v>
      </c>
      <c r="H53" t="s">
        <v>5004</v>
      </c>
      <c r="I53" t="s">
        <v>5005</v>
      </c>
      <c r="J53" t="s">
        <v>5006</v>
      </c>
      <c r="K53" t="s">
        <v>5007</v>
      </c>
      <c r="L53" t="s">
        <v>65</v>
      </c>
      <c r="M53" t="s">
        <v>144</v>
      </c>
      <c r="N53" t="s">
        <v>5008</v>
      </c>
      <c r="O53" t="s">
        <v>146</v>
      </c>
      <c r="P53">
        <v>1</v>
      </c>
      <c r="Q53">
        <v>8</v>
      </c>
      <c r="R53">
        <v>329.43</v>
      </c>
      <c r="S53">
        <v>329.43</v>
      </c>
      <c r="T53" t="s">
        <v>4940</v>
      </c>
      <c r="U53">
        <v>0</v>
      </c>
      <c r="X53" t="s">
        <v>4941</v>
      </c>
      <c r="Y53" t="s">
        <v>18</v>
      </c>
      <c r="AB53" t="s">
        <v>19</v>
      </c>
      <c r="AC53" t="s">
        <v>4942</v>
      </c>
      <c r="AD53" t="s">
        <v>146</v>
      </c>
      <c r="AE53">
        <v>0</v>
      </c>
      <c r="AF53">
        <v>0</v>
      </c>
      <c r="AG53">
        <v>461.2</v>
      </c>
      <c r="AH53">
        <v>2</v>
      </c>
      <c r="AI53">
        <v>0</v>
      </c>
      <c r="AU53">
        <v>1.3999938999999999</v>
      </c>
      <c r="AW53">
        <v>553.44000000000005</v>
      </c>
      <c r="BE53" t="s">
        <v>32</v>
      </c>
      <c r="BI53">
        <v>0</v>
      </c>
      <c r="BJ53">
        <v>0</v>
      </c>
      <c r="BM53">
        <v>0</v>
      </c>
      <c r="BN53">
        <v>0</v>
      </c>
      <c r="BO53">
        <v>100</v>
      </c>
      <c r="BP53">
        <v>100</v>
      </c>
      <c r="BQ53">
        <v>0</v>
      </c>
      <c r="BR53">
        <v>0</v>
      </c>
      <c r="BS53">
        <v>0</v>
      </c>
      <c r="BV53">
        <v>0</v>
      </c>
      <c r="BW53">
        <v>0</v>
      </c>
      <c r="BX53">
        <v>0</v>
      </c>
      <c r="BY53">
        <v>0</v>
      </c>
    </row>
    <row r="54" spans="1:77" x14ac:dyDescent="0.25">
      <c r="A54" t="s">
        <v>147</v>
      </c>
      <c r="C54" t="s">
        <v>148</v>
      </c>
      <c r="D54">
        <v>6</v>
      </c>
      <c r="E54" t="s">
        <v>4957</v>
      </c>
      <c r="H54" t="s">
        <v>5004</v>
      </c>
      <c r="I54" t="s">
        <v>5005</v>
      </c>
      <c r="J54" t="s">
        <v>5006</v>
      </c>
      <c r="K54" t="s">
        <v>5007</v>
      </c>
      <c r="L54" t="s">
        <v>65</v>
      </c>
      <c r="M54" t="s">
        <v>147</v>
      </c>
      <c r="N54" t="s">
        <v>3937</v>
      </c>
      <c r="P54">
        <v>1</v>
      </c>
      <c r="Q54">
        <v>8</v>
      </c>
      <c r="R54">
        <v>389.6</v>
      </c>
      <c r="S54">
        <v>389.6</v>
      </c>
      <c r="T54" t="s">
        <v>4940</v>
      </c>
      <c r="U54">
        <v>0</v>
      </c>
      <c r="X54" t="s">
        <v>4941</v>
      </c>
      <c r="Y54" t="s">
        <v>18</v>
      </c>
      <c r="AB54" t="s">
        <v>19</v>
      </c>
      <c r="AC54" t="s">
        <v>4942</v>
      </c>
      <c r="AD54" t="s">
        <v>146</v>
      </c>
      <c r="AE54">
        <v>0</v>
      </c>
      <c r="AF54">
        <v>0</v>
      </c>
      <c r="AG54">
        <v>545.44000000000005</v>
      </c>
      <c r="AH54">
        <v>2</v>
      </c>
      <c r="AI54">
        <v>0</v>
      </c>
      <c r="AU54">
        <v>1.4</v>
      </c>
      <c r="AW54">
        <v>654.53</v>
      </c>
      <c r="BE54" t="s">
        <v>32</v>
      </c>
      <c r="BI54">
        <v>0</v>
      </c>
      <c r="BJ54">
        <v>0</v>
      </c>
      <c r="BM54">
        <v>0</v>
      </c>
      <c r="BN54">
        <v>0</v>
      </c>
      <c r="BO54">
        <v>100</v>
      </c>
      <c r="BP54">
        <v>100</v>
      </c>
      <c r="BQ54">
        <v>0</v>
      </c>
      <c r="BR54">
        <v>0</v>
      </c>
      <c r="BS54">
        <v>0</v>
      </c>
      <c r="BV54">
        <v>0</v>
      </c>
      <c r="BW54">
        <v>0</v>
      </c>
      <c r="BX54">
        <v>0</v>
      </c>
      <c r="BY54">
        <v>0</v>
      </c>
    </row>
    <row r="55" spans="1:77" x14ac:dyDescent="0.25">
      <c r="A55" t="s">
        <v>149</v>
      </c>
      <c r="C55" t="s">
        <v>150</v>
      </c>
      <c r="D55">
        <v>6</v>
      </c>
      <c r="E55" t="s">
        <v>4957</v>
      </c>
      <c r="H55" t="s">
        <v>5004</v>
      </c>
      <c r="I55" t="s">
        <v>5005</v>
      </c>
      <c r="J55" t="s">
        <v>5006</v>
      </c>
      <c r="K55" t="s">
        <v>5007</v>
      </c>
      <c r="L55" t="s">
        <v>65</v>
      </c>
      <c r="M55" t="s">
        <v>149</v>
      </c>
      <c r="N55" t="s">
        <v>3922</v>
      </c>
      <c r="O55" t="s">
        <v>146</v>
      </c>
      <c r="P55">
        <v>1</v>
      </c>
      <c r="Q55">
        <v>4</v>
      </c>
      <c r="R55">
        <v>440.24</v>
      </c>
      <c r="S55">
        <v>440.24</v>
      </c>
      <c r="T55" t="s">
        <v>4940</v>
      </c>
      <c r="U55">
        <v>0</v>
      </c>
      <c r="X55" t="s">
        <v>4941</v>
      </c>
      <c r="Y55" t="s">
        <v>18</v>
      </c>
      <c r="AB55" t="s">
        <v>19</v>
      </c>
      <c r="AC55" t="s">
        <v>4942</v>
      </c>
      <c r="AD55" t="s">
        <v>146</v>
      </c>
      <c r="AE55">
        <v>0</v>
      </c>
      <c r="AF55">
        <v>0</v>
      </c>
      <c r="AG55">
        <v>616.34</v>
      </c>
      <c r="AH55">
        <v>2</v>
      </c>
      <c r="AI55">
        <v>0</v>
      </c>
      <c r="AU55">
        <v>1.4000090999999999</v>
      </c>
      <c r="AW55">
        <v>739.61</v>
      </c>
      <c r="BE55" t="s">
        <v>32</v>
      </c>
      <c r="BI55">
        <v>0</v>
      </c>
      <c r="BJ55">
        <v>0</v>
      </c>
      <c r="BM55">
        <v>0</v>
      </c>
      <c r="BN55">
        <v>0</v>
      </c>
      <c r="BO55">
        <v>100</v>
      </c>
      <c r="BP55">
        <v>100</v>
      </c>
      <c r="BQ55">
        <v>0</v>
      </c>
      <c r="BR55">
        <v>0</v>
      </c>
      <c r="BS55">
        <v>0</v>
      </c>
      <c r="BV55">
        <v>0</v>
      </c>
      <c r="BW55">
        <v>0</v>
      </c>
      <c r="BX55">
        <v>0</v>
      </c>
      <c r="BY55">
        <v>0</v>
      </c>
    </row>
    <row r="56" spans="1:77" x14ac:dyDescent="0.25">
      <c r="A56" t="s">
        <v>151</v>
      </c>
      <c r="C56" t="s">
        <v>152</v>
      </c>
      <c r="D56">
        <v>6</v>
      </c>
      <c r="E56" t="s">
        <v>4957</v>
      </c>
      <c r="H56" t="s">
        <v>5004</v>
      </c>
      <c r="I56" t="s">
        <v>5005</v>
      </c>
      <c r="J56" t="s">
        <v>5006</v>
      </c>
      <c r="K56" t="s">
        <v>5007</v>
      </c>
      <c r="L56" t="s">
        <v>65</v>
      </c>
      <c r="M56" t="s">
        <v>151</v>
      </c>
      <c r="N56" t="s">
        <v>3923</v>
      </c>
      <c r="O56" t="s">
        <v>146</v>
      </c>
      <c r="P56">
        <v>1</v>
      </c>
      <c r="Q56">
        <v>4</v>
      </c>
      <c r="R56">
        <v>490.89</v>
      </c>
      <c r="S56">
        <v>490.89</v>
      </c>
      <c r="T56" t="s">
        <v>4940</v>
      </c>
      <c r="U56">
        <v>0</v>
      </c>
      <c r="X56" t="s">
        <v>4941</v>
      </c>
      <c r="Y56" t="s">
        <v>18</v>
      </c>
      <c r="AB56" t="s">
        <v>19</v>
      </c>
      <c r="AC56" t="s">
        <v>4942</v>
      </c>
      <c r="AE56">
        <v>0</v>
      </c>
      <c r="AF56">
        <v>0</v>
      </c>
      <c r="AG56">
        <v>687.25</v>
      </c>
      <c r="AH56">
        <v>2</v>
      </c>
      <c r="AI56">
        <v>0</v>
      </c>
      <c r="AU56">
        <v>1.4000081</v>
      </c>
      <c r="AW56">
        <v>824.7</v>
      </c>
      <c r="BE56" t="s">
        <v>32</v>
      </c>
      <c r="BI56">
        <v>0</v>
      </c>
      <c r="BJ56">
        <v>0</v>
      </c>
      <c r="BM56">
        <v>0</v>
      </c>
      <c r="BN56">
        <v>0</v>
      </c>
      <c r="BO56">
        <v>100</v>
      </c>
      <c r="BP56">
        <v>100</v>
      </c>
      <c r="BQ56">
        <v>0</v>
      </c>
      <c r="BR56">
        <v>0</v>
      </c>
      <c r="BS56">
        <v>0</v>
      </c>
      <c r="BV56">
        <v>0</v>
      </c>
      <c r="BW56">
        <v>0</v>
      </c>
      <c r="BX56">
        <v>0</v>
      </c>
      <c r="BY56">
        <v>0</v>
      </c>
    </row>
    <row r="57" spans="1:77" x14ac:dyDescent="0.25">
      <c r="A57" t="s">
        <v>153</v>
      </c>
      <c r="C57" t="s">
        <v>154</v>
      </c>
      <c r="D57">
        <v>6</v>
      </c>
      <c r="E57" t="s">
        <v>4957</v>
      </c>
      <c r="H57" t="s">
        <v>5004</v>
      </c>
      <c r="I57" t="s">
        <v>5005</v>
      </c>
      <c r="J57" t="s">
        <v>5006</v>
      </c>
      <c r="K57" t="s">
        <v>5007</v>
      </c>
      <c r="L57" t="s">
        <v>65</v>
      </c>
      <c r="M57" t="s">
        <v>153</v>
      </c>
      <c r="N57" t="s">
        <v>3924</v>
      </c>
      <c r="O57" t="s">
        <v>146</v>
      </c>
      <c r="P57">
        <v>1</v>
      </c>
      <c r="Q57">
        <v>4</v>
      </c>
      <c r="R57">
        <v>524.42999999999995</v>
      </c>
      <c r="S57">
        <v>524.42999999999995</v>
      </c>
      <c r="T57" t="s">
        <v>4940</v>
      </c>
      <c r="U57">
        <v>0</v>
      </c>
      <c r="X57" t="s">
        <v>4941</v>
      </c>
      <c r="Y57" t="s">
        <v>18</v>
      </c>
      <c r="AB57" t="s">
        <v>19</v>
      </c>
      <c r="AC57" t="s">
        <v>4942</v>
      </c>
      <c r="AE57">
        <v>0</v>
      </c>
      <c r="AF57">
        <v>0</v>
      </c>
      <c r="AG57">
        <v>734.2</v>
      </c>
      <c r="AH57">
        <v>2</v>
      </c>
      <c r="AI57">
        <v>0</v>
      </c>
      <c r="AU57">
        <v>1.3999961999999999</v>
      </c>
      <c r="AW57">
        <v>881.04</v>
      </c>
      <c r="BE57" t="s">
        <v>32</v>
      </c>
      <c r="BI57">
        <v>0</v>
      </c>
      <c r="BJ57">
        <v>0</v>
      </c>
      <c r="BM57">
        <v>0</v>
      </c>
      <c r="BN57">
        <v>0</v>
      </c>
      <c r="BO57">
        <v>100</v>
      </c>
      <c r="BP57">
        <v>100</v>
      </c>
      <c r="BQ57">
        <v>0</v>
      </c>
      <c r="BR57">
        <v>0</v>
      </c>
      <c r="BS57">
        <v>0</v>
      </c>
      <c r="BV57">
        <v>0</v>
      </c>
      <c r="BW57">
        <v>0</v>
      </c>
      <c r="BX57">
        <v>0</v>
      </c>
      <c r="BY57">
        <v>0</v>
      </c>
    </row>
    <row r="58" spans="1:77" x14ac:dyDescent="0.25">
      <c r="A58" t="s">
        <v>155</v>
      </c>
      <c r="C58" t="s">
        <v>156</v>
      </c>
      <c r="D58">
        <v>6</v>
      </c>
      <c r="E58" t="s">
        <v>4957</v>
      </c>
      <c r="H58" t="s">
        <v>5004</v>
      </c>
      <c r="I58" t="s">
        <v>5005</v>
      </c>
      <c r="J58" t="s">
        <v>5006</v>
      </c>
      <c r="K58" t="s">
        <v>5007</v>
      </c>
      <c r="L58" t="s">
        <v>65</v>
      </c>
      <c r="M58" t="s">
        <v>155</v>
      </c>
      <c r="N58" t="s">
        <v>5009</v>
      </c>
      <c r="O58" t="s">
        <v>157</v>
      </c>
      <c r="P58">
        <v>1</v>
      </c>
      <c r="Q58">
        <v>4</v>
      </c>
      <c r="R58">
        <v>596.07000000000005</v>
      </c>
      <c r="S58">
        <v>596.07000000000005</v>
      </c>
      <c r="T58" t="s">
        <v>4940</v>
      </c>
      <c r="U58">
        <v>0</v>
      </c>
      <c r="X58" t="s">
        <v>4941</v>
      </c>
      <c r="Y58" t="s">
        <v>18</v>
      </c>
      <c r="AB58" t="s">
        <v>19</v>
      </c>
      <c r="AC58" t="s">
        <v>4942</v>
      </c>
      <c r="AE58">
        <v>0</v>
      </c>
      <c r="AF58">
        <v>0</v>
      </c>
      <c r="AG58">
        <v>834.5</v>
      </c>
      <c r="AH58">
        <v>2</v>
      </c>
      <c r="AI58">
        <v>0</v>
      </c>
      <c r="AU58">
        <v>1.4000033999999999</v>
      </c>
      <c r="AW58" s="1">
        <v>1001.4</v>
      </c>
      <c r="BE58" t="s">
        <v>32</v>
      </c>
      <c r="BI58">
        <v>0</v>
      </c>
      <c r="BJ58">
        <v>0</v>
      </c>
      <c r="BM58">
        <v>0</v>
      </c>
      <c r="BN58">
        <v>0</v>
      </c>
      <c r="BO58">
        <v>100</v>
      </c>
      <c r="BP58">
        <v>100</v>
      </c>
      <c r="BQ58">
        <v>0</v>
      </c>
      <c r="BR58">
        <v>0</v>
      </c>
      <c r="BS58">
        <v>0</v>
      </c>
      <c r="BV58">
        <v>0</v>
      </c>
      <c r="BW58">
        <v>0</v>
      </c>
      <c r="BX58">
        <v>0</v>
      </c>
      <c r="BY58">
        <v>0</v>
      </c>
    </row>
    <row r="59" spans="1:77" x14ac:dyDescent="0.25">
      <c r="A59" t="s">
        <v>158</v>
      </c>
      <c r="C59" t="s">
        <v>159</v>
      </c>
      <c r="D59">
        <v>1</v>
      </c>
      <c r="E59" t="s">
        <v>4958</v>
      </c>
      <c r="F59">
        <v>2</v>
      </c>
      <c r="G59" t="s">
        <v>4958</v>
      </c>
      <c r="H59" t="s">
        <v>4989</v>
      </c>
      <c r="I59" t="s">
        <v>4990</v>
      </c>
      <c r="J59">
        <v>1</v>
      </c>
      <c r="K59" t="s">
        <v>5010</v>
      </c>
      <c r="L59" t="s">
        <v>27</v>
      </c>
      <c r="M59" t="s">
        <v>4946</v>
      </c>
      <c r="N59" t="s">
        <v>4947</v>
      </c>
      <c r="P59">
        <v>1</v>
      </c>
      <c r="Q59">
        <v>0</v>
      </c>
      <c r="R59">
        <v>0</v>
      </c>
      <c r="S59">
        <v>0</v>
      </c>
      <c r="T59" t="s">
        <v>4940</v>
      </c>
      <c r="U59">
        <v>0</v>
      </c>
      <c r="X59" t="s">
        <v>4941</v>
      </c>
      <c r="Y59" t="s">
        <v>18</v>
      </c>
      <c r="AB59" t="s">
        <v>19</v>
      </c>
      <c r="AC59" t="s">
        <v>4942</v>
      </c>
      <c r="AE59">
        <v>0</v>
      </c>
      <c r="AF59">
        <v>0</v>
      </c>
      <c r="AG59" s="1">
        <v>1875.25</v>
      </c>
      <c r="AH59">
        <v>2</v>
      </c>
      <c r="AI59">
        <v>0</v>
      </c>
      <c r="AL59">
        <v>1</v>
      </c>
      <c r="AM59">
        <v>1</v>
      </c>
      <c r="AN59">
        <v>1</v>
      </c>
      <c r="AO59">
        <v>1</v>
      </c>
      <c r="AP59">
        <v>1</v>
      </c>
      <c r="AU59">
        <v>0</v>
      </c>
      <c r="AW59" s="1">
        <v>2250.3000000000002</v>
      </c>
      <c r="AY59">
        <v>1</v>
      </c>
      <c r="AZ59">
        <v>434</v>
      </c>
      <c r="BE59" t="s">
        <v>28</v>
      </c>
      <c r="BI59">
        <v>0</v>
      </c>
      <c r="BJ59">
        <v>0</v>
      </c>
      <c r="BM59">
        <v>0</v>
      </c>
      <c r="BN59">
        <v>0</v>
      </c>
      <c r="BO59">
        <v>100</v>
      </c>
      <c r="BP59">
        <v>100</v>
      </c>
      <c r="BQ59">
        <v>0</v>
      </c>
      <c r="BR59">
        <v>0</v>
      </c>
      <c r="BS59">
        <v>0</v>
      </c>
      <c r="BV59">
        <v>0</v>
      </c>
      <c r="BW59">
        <v>0</v>
      </c>
      <c r="BX59">
        <v>0</v>
      </c>
      <c r="BY59">
        <v>0</v>
      </c>
    </row>
    <row r="60" spans="1:77" x14ac:dyDescent="0.25">
      <c r="A60" t="s">
        <v>160</v>
      </c>
      <c r="C60" t="s">
        <v>161</v>
      </c>
      <c r="D60">
        <v>1</v>
      </c>
      <c r="E60" t="s">
        <v>4958</v>
      </c>
      <c r="F60">
        <v>2</v>
      </c>
      <c r="G60" t="s">
        <v>4958</v>
      </c>
      <c r="H60" t="s">
        <v>4989</v>
      </c>
      <c r="I60" t="s">
        <v>4990</v>
      </c>
      <c r="J60">
        <v>1</v>
      </c>
      <c r="K60" t="s">
        <v>5010</v>
      </c>
      <c r="L60" t="s">
        <v>27</v>
      </c>
      <c r="M60" t="s">
        <v>4946</v>
      </c>
      <c r="N60" t="s">
        <v>4947</v>
      </c>
      <c r="P60">
        <v>1</v>
      </c>
      <c r="Q60">
        <v>0</v>
      </c>
      <c r="R60">
        <v>0</v>
      </c>
      <c r="S60">
        <v>0</v>
      </c>
      <c r="T60" t="s">
        <v>4940</v>
      </c>
      <c r="U60">
        <v>0</v>
      </c>
      <c r="X60" t="s">
        <v>4941</v>
      </c>
      <c r="Y60" t="s">
        <v>18</v>
      </c>
      <c r="AB60" t="s">
        <v>19</v>
      </c>
      <c r="AC60" t="s">
        <v>4942</v>
      </c>
      <c r="AE60">
        <v>0</v>
      </c>
      <c r="AF60">
        <v>0</v>
      </c>
      <c r="AG60" s="1">
        <v>1901.46</v>
      </c>
      <c r="AH60">
        <v>2</v>
      </c>
      <c r="AI60">
        <v>0</v>
      </c>
      <c r="AL60">
        <v>1</v>
      </c>
      <c r="AM60">
        <v>1</v>
      </c>
      <c r="AN60">
        <v>1</v>
      </c>
      <c r="AO60">
        <v>1</v>
      </c>
      <c r="AP60">
        <v>1</v>
      </c>
      <c r="AU60">
        <v>0</v>
      </c>
      <c r="AW60" s="1">
        <v>2281.75</v>
      </c>
      <c r="AY60">
        <v>1</v>
      </c>
      <c r="AZ60">
        <v>433</v>
      </c>
      <c r="BE60" t="s">
        <v>28</v>
      </c>
      <c r="BI60">
        <v>0</v>
      </c>
      <c r="BJ60">
        <v>0</v>
      </c>
      <c r="BM60">
        <v>0</v>
      </c>
      <c r="BN60">
        <v>0</v>
      </c>
      <c r="BO60">
        <v>100</v>
      </c>
      <c r="BP60">
        <v>100</v>
      </c>
      <c r="BQ60">
        <v>0</v>
      </c>
      <c r="BR60">
        <v>0</v>
      </c>
      <c r="BS60">
        <v>0</v>
      </c>
      <c r="BV60">
        <v>0</v>
      </c>
      <c r="BW60">
        <v>0</v>
      </c>
      <c r="BX60">
        <v>0</v>
      </c>
      <c r="BY60">
        <v>0</v>
      </c>
    </row>
    <row r="61" spans="1:77" x14ac:dyDescent="0.25">
      <c r="A61" t="s">
        <v>162</v>
      </c>
      <c r="C61" t="s">
        <v>163</v>
      </c>
      <c r="D61">
        <v>1</v>
      </c>
      <c r="E61" t="s">
        <v>4958</v>
      </c>
      <c r="L61" t="s">
        <v>27</v>
      </c>
      <c r="M61" t="s">
        <v>4946</v>
      </c>
      <c r="N61" t="s">
        <v>4947</v>
      </c>
      <c r="P61">
        <v>1</v>
      </c>
      <c r="Q61">
        <v>0</v>
      </c>
      <c r="R61">
        <v>0</v>
      </c>
      <c r="S61">
        <v>0</v>
      </c>
      <c r="T61" t="s">
        <v>4940</v>
      </c>
      <c r="U61">
        <v>0</v>
      </c>
      <c r="X61" t="s">
        <v>4941</v>
      </c>
      <c r="Y61" t="s">
        <v>18</v>
      </c>
      <c r="AB61" t="s">
        <v>19</v>
      </c>
      <c r="AC61" t="s">
        <v>4942</v>
      </c>
      <c r="AE61">
        <v>0</v>
      </c>
      <c r="AF61">
        <v>0</v>
      </c>
      <c r="AG61">
        <v>0</v>
      </c>
      <c r="AH61">
        <v>2</v>
      </c>
      <c r="AI61">
        <v>0</v>
      </c>
      <c r="AK61">
        <v>1</v>
      </c>
      <c r="AL61">
        <v>1</v>
      </c>
      <c r="AM61">
        <v>1</v>
      </c>
      <c r="AN61">
        <v>1</v>
      </c>
      <c r="AO61">
        <v>1</v>
      </c>
      <c r="AU61">
        <v>0</v>
      </c>
      <c r="AV61">
        <v>1</v>
      </c>
      <c r="AW61">
        <v>0</v>
      </c>
      <c r="BE61" t="s">
        <v>43</v>
      </c>
      <c r="BI61">
        <v>0</v>
      </c>
      <c r="BJ61">
        <v>0</v>
      </c>
      <c r="BM61">
        <v>0</v>
      </c>
      <c r="BN61">
        <v>0</v>
      </c>
      <c r="BO61">
        <v>100</v>
      </c>
      <c r="BP61">
        <v>100</v>
      </c>
      <c r="BQ61">
        <v>0</v>
      </c>
      <c r="BR61">
        <v>0</v>
      </c>
      <c r="BS61">
        <v>0</v>
      </c>
      <c r="BV61">
        <v>0</v>
      </c>
      <c r="BW61">
        <v>0</v>
      </c>
      <c r="BX61">
        <v>0</v>
      </c>
      <c r="BY61">
        <v>0</v>
      </c>
    </row>
    <row r="62" spans="1:77" x14ac:dyDescent="0.25">
      <c r="A62" t="s">
        <v>164</v>
      </c>
      <c r="C62" t="s">
        <v>165</v>
      </c>
      <c r="D62">
        <v>1</v>
      </c>
      <c r="E62" t="s">
        <v>4958</v>
      </c>
      <c r="L62" t="s">
        <v>27</v>
      </c>
      <c r="M62" t="s">
        <v>4946</v>
      </c>
      <c r="N62" t="s">
        <v>4947</v>
      </c>
      <c r="P62">
        <v>1</v>
      </c>
      <c r="Q62">
        <v>0</v>
      </c>
      <c r="R62">
        <v>0</v>
      </c>
      <c r="S62">
        <v>0</v>
      </c>
      <c r="T62" t="s">
        <v>4940</v>
      </c>
      <c r="U62">
        <v>0</v>
      </c>
      <c r="X62" t="s">
        <v>4941</v>
      </c>
      <c r="Y62" t="s">
        <v>18</v>
      </c>
      <c r="AB62" t="s">
        <v>19</v>
      </c>
      <c r="AC62" t="s">
        <v>4942</v>
      </c>
      <c r="AE62">
        <v>0</v>
      </c>
      <c r="AF62">
        <v>0</v>
      </c>
      <c r="AG62">
        <v>0</v>
      </c>
      <c r="AH62">
        <v>2</v>
      </c>
      <c r="AI62">
        <v>0</v>
      </c>
      <c r="AK62">
        <v>1</v>
      </c>
      <c r="AL62">
        <v>1</v>
      </c>
      <c r="AM62">
        <v>1</v>
      </c>
      <c r="AN62">
        <v>1</v>
      </c>
      <c r="AO62">
        <v>1</v>
      </c>
      <c r="AU62">
        <v>0</v>
      </c>
      <c r="AV62">
        <v>1</v>
      </c>
      <c r="AW62">
        <v>0</v>
      </c>
      <c r="BE62" t="s">
        <v>43</v>
      </c>
      <c r="BI62">
        <v>0</v>
      </c>
      <c r="BJ62">
        <v>0</v>
      </c>
      <c r="BM62">
        <v>0</v>
      </c>
      <c r="BN62">
        <v>0</v>
      </c>
      <c r="BO62">
        <v>100</v>
      </c>
      <c r="BP62">
        <v>100</v>
      </c>
      <c r="BQ62">
        <v>0</v>
      </c>
      <c r="BR62">
        <v>0</v>
      </c>
      <c r="BS62">
        <v>0</v>
      </c>
      <c r="BV62">
        <v>0</v>
      </c>
      <c r="BW62">
        <v>0</v>
      </c>
      <c r="BX62">
        <v>0</v>
      </c>
      <c r="BY62">
        <v>0</v>
      </c>
    </row>
    <row r="63" spans="1:77" x14ac:dyDescent="0.25">
      <c r="A63" t="s">
        <v>166</v>
      </c>
      <c r="C63" t="s">
        <v>167</v>
      </c>
      <c r="D63">
        <v>1</v>
      </c>
      <c r="E63" t="s">
        <v>4958</v>
      </c>
      <c r="L63" t="s">
        <v>27</v>
      </c>
      <c r="M63" t="s">
        <v>4946</v>
      </c>
      <c r="N63" t="s">
        <v>4947</v>
      </c>
      <c r="P63">
        <v>1</v>
      </c>
      <c r="Q63">
        <v>0</v>
      </c>
      <c r="R63">
        <v>0</v>
      </c>
      <c r="S63">
        <v>0</v>
      </c>
      <c r="T63" t="s">
        <v>4940</v>
      </c>
      <c r="U63">
        <v>0</v>
      </c>
      <c r="X63" t="s">
        <v>4941</v>
      </c>
      <c r="Y63" t="s">
        <v>18</v>
      </c>
      <c r="AB63" t="s">
        <v>19</v>
      </c>
      <c r="AC63" t="s">
        <v>4942</v>
      </c>
      <c r="AE63">
        <v>0</v>
      </c>
      <c r="AF63">
        <v>0</v>
      </c>
      <c r="AG63">
        <v>0</v>
      </c>
      <c r="AH63">
        <v>2</v>
      </c>
      <c r="AI63">
        <v>0</v>
      </c>
      <c r="AK63">
        <v>1</v>
      </c>
      <c r="AL63">
        <v>1</v>
      </c>
      <c r="AM63">
        <v>1</v>
      </c>
      <c r="AN63">
        <v>1</v>
      </c>
      <c r="AO63">
        <v>1</v>
      </c>
      <c r="AU63">
        <v>0</v>
      </c>
      <c r="AV63">
        <v>1</v>
      </c>
      <c r="AW63">
        <v>0</v>
      </c>
      <c r="BE63" t="s">
        <v>43</v>
      </c>
      <c r="BI63">
        <v>0</v>
      </c>
      <c r="BJ63">
        <v>0</v>
      </c>
      <c r="BM63">
        <v>0</v>
      </c>
      <c r="BN63">
        <v>0</v>
      </c>
      <c r="BO63">
        <v>100</v>
      </c>
      <c r="BP63">
        <v>100</v>
      </c>
      <c r="BQ63">
        <v>0</v>
      </c>
      <c r="BR63">
        <v>0</v>
      </c>
      <c r="BS63">
        <v>0</v>
      </c>
      <c r="BV63">
        <v>0</v>
      </c>
      <c r="BW63">
        <v>0</v>
      </c>
      <c r="BX63">
        <v>0</v>
      </c>
      <c r="BY63">
        <v>0</v>
      </c>
    </row>
    <row r="64" spans="1:77" x14ac:dyDescent="0.25">
      <c r="A64" t="s">
        <v>168</v>
      </c>
      <c r="C64" t="s">
        <v>169</v>
      </c>
      <c r="D64">
        <v>1</v>
      </c>
      <c r="E64" t="s">
        <v>4958</v>
      </c>
      <c r="F64">
        <v>2</v>
      </c>
      <c r="G64" t="s">
        <v>4958</v>
      </c>
      <c r="H64" t="s">
        <v>4989</v>
      </c>
      <c r="I64" t="s">
        <v>4990</v>
      </c>
      <c r="J64">
        <v>1</v>
      </c>
      <c r="K64" t="s">
        <v>5010</v>
      </c>
      <c r="L64" t="s">
        <v>27</v>
      </c>
      <c r="M64" t="s">
        <v>4946</v>
      </c>
      <c r="N64" t="s">
        <v>4947</v>
      </c>
      <c r="P64">
        <v>1</v>
      </c>
      <c r="Q64">
        <v>0</v>
      </c>
      <c r="R64">
        <v>0</v>
      </c>
      <c r="S64">
        <v>0</v>
      </c>
      <c r="T64" t="s">
        <v>4940</v>
      </c>
      <c r="U64">
        <v>0</v>
      </c>
      <c r="X64" t="s">
        <v>4941</v>
      </c>
      <c r="Y64" t="s">
        <v>18</v>
      </c>
      <c r="AB64" t="s">
        <v>19</v>
      </c>
      <c r="AC64" t="s">
        <v>4942</v>
      </c>
      <c r="AE64">
        <v>0</v>
      </c>
      <c r="AF64">
        <v>0</v>
      </c>
      <c r="AG64" s="1">
        <v>1527.12</v>
      </c>
      <c r="AH64">
        <v>2</v>
      </c>
      <c r="AI64">
        <v>0</v>
      </c>
      <c r="AL64">
        <v>1</v>
      </c>
      <c r="AM64">
        <v>1</v>
      </c>
      <c r="AN64">
        <v>1</v>
      </c>
      <c r="AO64">
        <v>1</v>
      </c>
      <c r="AP64">
        <v>1</v>
      </c>
      <c r="AU64">
        <v>0</v>
      </c>
      <c r="AW64" s="1">
        <v>1832.54</v>
      </c>
      <c r="AY64">
        <v>1</v>
      </c>
      <c r="AZ64">
        <v>429</v>
      </c>
      <c r="BE64" t="s">
        <v>28</v>
      </c>
      <c r="BI64">
        <v>0</v>
      </c>
      <c r="BJ64">
        <v>0</v>
      </c>
      <c r="BM64">
        <v>0</v>
      </c>
      <c r="BN64">
        <v>0</v>
      </c>
      <c r="BO64">
        <v>100</v>
      </c>
      <c r="BP64">
        <v>100</v>
      </c>
      <c r="BQ64">
        <v>0</v>
      </c>
      <c r="BR64">
        <v>0</v>
      </c>
      <c r="BS64">
        <v>0</v>
      </c>
      <c r="BV64">
        <v>0</v>
      </c>
      <c r="BW64">
        <v>0</v>
      </c>
      <c r="BX64">
        <v>0</v>
      </c>
      <c r="BY64">
        <v>0</v>
      </c>
    </row>
    <row r="65" spans="1:77" x14ac:dyDescent="0.25">
      <c r="A65" t="s">
        <v>170</v>
      </c>
      <c r="C65" t="s">
        <v>171</v>
      </c>
      <c r="D65">
        <v>5</v>
      </c>
      <c r="E65" t="s">
        <v>4938</v>
      </c>
      <c r="F65">
        <v>1</v>
      </c>
      <c r="G65" t="s">
        <v>4938</v>
      </c>
      <c r="H65" t="s">
        <v>5011</v>
      </c>
      <c r="I65" t="s">
        <v>5012</v>
      </c>
      <c r="J65">
        <v>4</v>
      </c>
      <c r="K65" t="s">
        <v>5013</v>
      </c>
      <c r="L65" t="s">
        <v>27</v>
      </c>
      <c r="M65" t="s">
        <v>4946</v>
      </c>
      <c r="N65" t="s">
        <v>4947</v>
      </c>
      <c r="P65">
        <v>1</v>
      </c>
      <c r="Q65">
        <v>0</v>
      </c>
      <c r="R65">
        <v>0</v>
      </c>
      <c r="S65">
        <v>0</v>
      </c>
      <c r="T65" t="s">
        <v>4940</v>
      </c>
      <c r="U65">
        <v>0</v>
      </c>
      <c r="X65" t="s">
        <v>4941</v>
      </c>
      <c r="Y65" t="s">
        <v>18</v>
      </c>
      <c r="AB65" t="s">
        <v>19</v>
      </c>
      <c r="AC65" t="s">
        <v>4942</v>
      </c>
      <c r="AD65">
        <v>1</v>
      </c>
      <c r="AE65">
        <v>0</v>
      </c>
      <c r="AF65">
        <v>0</v>
      </c>
      <c r="AG65">
        <v>206.66</v>
      </c>
      <c r="AH65">
        <v>2</v>
      </c>
      <c r="AI65">
        <v>0</v>
      </c>
      <c r="AL65">
        <v>1</v>
      </c>
      <c r="AM65">
        <v>1</v>
      </c>
      <c r="AN65">
        <v>1</v>
      </c>
      <c r="AO65">
        <v>1</v>
      </c>
      <c r="AP65">
        <v>1</v>
      </c>
      <c r="AU65">
        <v>0</v>
      </c>
      <c r="AW65">
        <v>247.99</v>
      </c>
      <c r="AY65">
        <v>1</v>
      </c>
      <c r="AZ65">
        <v>124</v>
      </c>
      <c r="BE65" t="s">
        <v>28</v>
      </c>
      <c r="BI65">
        <v>0</v>
      </c>
      <c r="BJ65">
        <v>0</v>
      </c>
      <c r="BM65">
        <v>0</v>
      </c>
      <c r="BN65">
        <v>0</v>
      </c>
      <c r="BO65">
        <v>100</v>
      </c>
      <c r="BP65">
        <v>100</v>
      </c>
      <c r="BQ65">
        <v>0</v>
      </c>
      <c r="BR65">
        <v>0</v>
      </c>
      <c r="BS65">
        <v>0</v>
      </c>
      <c r="BV65">
        <v>0</v>
      </c>
      <c r="BW65">
        <v>0</v>
      </c>
      <c r="BX65">
        <v>0</v>
      </c>
      <c r="BY65">
        <v>0</v>
      </c>
    </row>
    <row r="66" spans="1:77" x14ac:dyDescent="0.25">
      <c r="A66" t="s">
        <v>172</v>
      </c>
      <c r="C66" t="s">
        <v>173</v>
      </c>
      <c r="D66">
        <v>9</v>
      </c>
      <c r="E66" t="s">
        <v>5014</v>
      </c>
      <c r="L66" t="s">
        <v>27</v>
      </c>
      <c r="M66" t="s">
        <v>172</v>
      </c>
      <c r="N66" t="s">
        <v>173</v>
      </c>
      <c r="P66">
        <v>1</v>
      </c>
      <c r="Q66">
        <v>0</v>
      </c>
      <c r="R66">
        <v>0</v>
      </c>
      <c r="S66">
        <v>0</v>
      </c>
      <c r="T66" t="s">
        <v>4940</v>
      </c>
      <c r="U66">
        <v>0</v>
      </c>
      <c r="X66" t="s">
        <v>4941</v>
      </c>
      <c r="Y66" t="s">
        <v>18</v>
      </c>
      <c r="AB66" t="s">
        <v>19</v>
      </c>
      <c r="AC66" t="s">
        <v>4942</v>
      </c>
      <c r="AE66">
        <v>0</v>
      </c>
      <c r="AF66">
        <v>0</v>
      </c>
      <c r="AG66">
        <v>0</v>
      </c>
      <c r="AH66">
        <v>2</v>
      </c>
      <c r="AI66">
        <v>0</v>
      </c>
      <c r="AU66">
        <v>0</v>
      </c>
      <c r="AV66">
        <v>1</v>
      </c>
      <c r="AW66">
        <v>0</v>
      </c>
      <c r="BE66" t="s">
        <v>43</v>
      </c>
      <c r="BI66">
        <v>0</v>
      </c>
      <c r="BJ66">
        <v>0</v>
      </c>
      <c r="BM66">
        <v>0</v>
      </c>
      <c r="BN66">
        <v>0</v>
      </c>
      <c r="BO66">
        <v>100</v>
      </c>
      <c r="BP66">
        <v>100</v>
      </c>
      <c r="BQ66">
        <v>0</v>
      </c>
      <c r="BR66">
        <v>0</v>
      </c>
      <c r="BS66">
        <v>0</v>
      </c>
      <c r="BV66">
        <v>0</v>
      </c>
      <c r="BW66">
        <v>0</v>
      </c>
      <c r="BX66">
        <v>0</v>
      </c>
      <c r="BY66">
        <v>0</v>
      </c>
    </row>
    <row r="67" spans="1:77" x14ac:dyDescent="0.25">
      <c r="A67" t="s">
        <v>174</v>
      </c>
      <c r="C67" t="s">
        <v>175</v>
      </c>
      <c r="D67">
        <v>5</v>
      </c>
      <c r="E67" t="s">
        <v>4938</v>
      </c>
      <c r="F67">
        <v>1</v>
      </c>
      <c r="G67" t="s">
        <v>4938</v>
      </c>
      <c r="H67" t="s">
        <v>5011</v>
      </c>
      <c r="I67" t="s">
        <v>5012</v>
      </c>
      <c r="J67">
        <v>1</v>
      </c>
      <c r="K67" t="s">
        <v>4948</v>
      </c>
      <c r="L67" t="s">
        <v>27</v>
      </c>
      <c r="M67" t="s">
        <v>4946</v>
      </c>
      <c r="N67" t="s">
        <v>4947</v>
      </c>
      <c r="P67">
        <v>1</v>
      </c>
      <c r="Q67">
        <v>0</v>
      </c>
      <c r="R67">
        <v>0</v>
      </c>
      <c r="S67">
        <v>0</v>
      </c>
      <c r="T67" t="s">
        <v>4940</v>
      </c>
      <c r="U67">
        <v>0</v>
      </c>
      <c r="X67" t="s">
        <v>4941</v>
      </c>
      <c r="Y67" t="s">
        <v>18</v>
      </c>
      <c r="AB67" t="s">
        <v>19</v>
      </c>
      <c r="AC67" t="s">
        <v>4942</v>
      </c>
      <c r="AD67">
        <v>1</v>
      </c>
      <c r="AE67">
        <v>0</v>
      </c>
      <c r="AF67">
        <v>0</v>
      </c>
      <c r="AG67">
        <v>121.81</v>
      </c>
      <c r="AH67">
        <v>2</v>
      </c>
      <c r="AI67">
        <v>0</v>
      </c>
      <c r="AL67">
        <v>1</v>
      </c>
      <c r="AM67">
        <v>1</v>
      </c>
      <c r="AN67">
        <v>1</v>
      </c>
      <c r="AO67">
        <v>1</v>
      </c>
      <c r="AP67">
        <v>1</v>
      </c>
      <c r="AU67">
        <v>0</v>
      </c>
      <c r="AW67">
        <v>146.16999999999999</v>
      </c>
      <c r="AY67">
        <v>1</v>
      </c>
      <c r="AZ67">
        <v>113</v>
      </c>
      <c r="BE67" t="s">
        <v>28</v>
      </c>
      <c r="BI67">
        <v>0</v>
      </c>
      <c r="BJ67">
        <v>0</v>
      </c>
      <c r="BM67">
        <v>0</v>
      </c>
      <c r="BN67">
        <v>0</v>
      </c>
      <c r="BO67">
        <v>100</v>
      </c>
      <c r="BP67">
        <v>100</v>
      </c>
      <c r="BQ67">
        <v>0</v>
      </c>
      <c r="BR67">
        <v>0</v>
      </c>
      <c r="BS67">
        <v>0</v>
      </c>
      <c r="BV67">
        <v>0</v>
      </c>
      <c r="BW67">
        <v>0</v>
      </c>
      <c r="BX67">
        <v>0</v>
      </c>
      <c r="BY67">
        <v>0</v>
      </c>
    </row>
    <row r="68" spans="1:77" x14ac:dyDescent="0.25">
      <c r="A68" t="s">
        <v>176</v>
      </c>
      <c r="C68" t="s">
        <v>177</v>
      </c>
      <c r="D68">
        <v>5</v>
      </c>
      <c r="E68" t="s">
        <v>4938</v>
      </c>
      <c r="L68" t="s">
        <v>27</v>
      </c>
      <c r="M68" t="s">
        <v>4946</v>
      </c>
      <c r="N68" t="s">
        <v>4947</v>
      </c>
      <c r="P68">
        <v>1</v>
      </c>
      <c r="Q68">
        <v>0</v>
      </c>
      <c r="R68">
        <v>0</v>
      </c>
      <c r="S68">
        <v>0</v>
      </c>
      <c r="T68" t="s">
        <v>4940</v>
      </c>
      <c r="U68">
        <v>0</v>
      </c>
      <c r="X68" t="s">
        <v>4941</v>
      </c>
      <c r="Y68" t="s">
        <v>18</v>
      </c>
      <c r="AB68" t="s">
        <v>19</v>
      </c>
      <c r="AC68" t="s">
        <v>4942</v>
      </c>
      <c r="AE68">
        <v>0</v>
      </c>
      <c r="AF68">
        <v>0</v>
      </c>
      <c r="AG68">
        <v>0</v>
      </c>
      <c r="AH68">
        <v>2</v>
      </c>
      <c r="AI68">
        <v>0</v>
      </c>
      <c r="AL68">
        <v>1</v>
      </c>
      <c r="AM68">
        <v>1</v>
      </c>
      <c r="AN68">
        <v>1</v>
      </c>
      <c r="AO68">
        <v>1</v>
      </c>
      <c r="AU68">
        <v>0</v>
      </c>
      <c r="AV68">
        <v>1</v>
      </c>
      <c r="AW68">
        <v>0</v>
      </c>
      <c r="BE68" t="s">
        <v>43</v>
      </c>
      <c r="BI68">
        <v>0</v>
      </c>
      <c r="BJ68">
        <v>0</v>
      </c>
      <c r="BM68">
        <v>0</v>
      </c>
      <c r="BN68">
        <v>0</v>
      </c>
      <c r="BO68">
        <v>100</v>
      </c>
      <c r="BP68">
        <v>100</v>
      </c>
      <c r="BQ68">
        <v>0</v>
      </c>
      <c r="BR68">
        <v>0</v>
      </c>
      <c r="BS68">
        <v>0</v>
      </c>
      <c r="BV68">
        <v>0</v>
      </c>
      <c r="BW68">
        <v>0</v>
      </c>
      <c r="BX68">
        <v>0</v>
      </c>
      <c r="BY68">
        <v>0</v>
      </c>
    </row>
    <row r="69" spans="1:77" x14ac:dyDescent="0.25">
      <c r="A69" t="s">
        <v>178</v>
      </c>
      <c r="C69" t="s">
        <v>179</v>
      </c>
      <c r="D69">
        <v>5</v>
      </c>
      <c r="E69" t="s">
        <v>4938</v>
      </c>
      <c r="L69" t="s">
        <v>27</v>
      </c>
      <c r="M69" t="s">
        <v>4946</v>
      </c>
      <c r="N69" t="s">
        <v>4947</v>
      </c>
      <c r="P69">
        <v>1</v>
      </c>
      <c r="Q69">
        <v>0</v>
      </c>
      <c r="R69">
        <v>0</v>
      </c>
      <c r="S69">
        <v>0</v>
      </c>
      <c r="T69" t="s">
        <v>4940</v>
      </c>
      <c r="U69">
        <v>0</v>
      </c>
      <c r="X69" t="s">
        <v>4941</v>
      </c>
      <c r="Y69" t="s">
        <v>18</v>
      </c>
      <c r="AB69" t="s">
        <v>19</v>
      </c>
      <c r="AC69" t="s">
        <v>4942</v>
      </c>
      <c r="AE69">
        <v>0</v>
      </c>
      <c r="AF69">
        <v>0</v>
      </c>
      <c r="AG69">
        <v>0</v>
      </c>
      <c r="AH69">
        <v>2</v>
      </c>
      <c r="AI69">
        <v>0</v>
      </c>
      <c r="AL69">
        <v>1</v>
      </c>
      <c r="AM69">
        <v>1</v>
      </c>
      <c r="AN69">
        <v>1</v>
      </c>
      <c r="AO69">
        <v>1</v>
      </c>
      <c r="AU69">
        <v>0</v>
      </c>
      <c r="AV69">
        <v>1</v>
      </c>
      <c r="AW69">
        <v>0</v>
      </c>
      <c r="BE69" t="s">
        <v>43</v>
      </c>
      <c r="BI69">
        <v>0</v>
      </c>
      <c r="BJ69">
        <v>0</v>
      </c>
      <c r="BM69">
        <v>0</v>
      </c>
      <c r="BN69">
        <v>0</v>
      </c>
      <c r="BO69">
        <v>100</v>
      </c>
      <c r="BP69">
        <v>100</v>
      </c>
      <c r="BQ69">
        <v>0</v>
      </c>
      <c r="BR69">
        <v>0</v>
      </c>
      <c r="BS69">
        <v>0</v>
      </c>
      <c r="BV69">
        <v>0</v>
      </c>
      <c r="BW69">
        <v>0</v>
      </c>
      <c r="BX69">
        <v>0</v>
      </c>
      <c r="BY69">
        <v>0</v>
      </c>
    </row>
    <row r="70" spans="1:77" x14ac:dyDescent="0.25">
      <c r="A70" t="s">
        <v>180</v>
      </c>
      <c r="C70" t="s">
        <v>181</v>
      </c>
      <c r="D70">
        <v>5</v>
      </c>
      <c r="E70" t="s">
        <v>4938</v>
      </c>
      <c r="L70" t="s">
        <v>27</v>
      </c>
      <c r="M70" t="s">
        <v>4946</v>
      </c>
      <c r="N70" t="s">
        <v>4947</v>
      </c>
      <c r="P70">
        <v>1</v>
      </c>
      <c r="Q70">
        <v>0</v>
      </c>
      <c r="R70">
        <v>0</v>
      </c>
      <c r="S70">
        <v>0</v>
      </c>
      <c r="T70" t="s">
        <v>4940</v>
      </c>
      <c r="U70">
        <v>0</v>
      </c>
      <c r="X70" t="s">
        <v>4941</v>
      </c>
      <c r="Y70" t="s">
        <v>18</v>
      </c>
      <c r="AB70" t="s">
        <v>19</v>
      </c>
      <c r="AC70" t="s">
        <v>4942</v>
      </c>
      <c r="AE70">
        <v>0</v>
      </c>
      <c r="AF70">
        <v>0</v>
      </c>
      <c r="AG70">
        <v>0</v>
      </c>
      <c r="AH70">
        <v>2</v>
      </c>
      <c r="AI70">
        <v>0</v>
      </c>
      <c r="AL70">
        <v>1</v>
      </c>
      <c r="AM70">
        <v>1</v>
      </c>
      <c r="AN70">
        <v>1</v>
      </c>
      <c r="AO70">
        <v>1</v>
      </c>
      <c r="AU70">
        <v>0</v>
      </c>
      <c r="AV70">
        <v>1</v>
      </c>
      <c r="AW70">
        <v>0</v>
      </c>
      <c r="BE70" t="s">
        <v>43</v>
      </c>
      <c r="BI70">
        <v>0</v>
      </c>
      <c r="BJ70">
        <v>0</v>
      </c>
      <c r="BM70">
        <v>0</v>
      </c>
      <c r="BN70">
        <v>0</v>
      </c>
      <c r="BO70">
        <v>100</v>
      </c>
      <c r="BP70">
        <v>100</v>
      </c>
      <c r="BQ70">
        <v>0</v>
      </c>
      <c r="BR70">
        <v>0</v>
      </c>
      <c r="BS70">
        <v>0</v>
      </c>
      <c r="BV70">
        <v>0</v>
      </c>
      <c r="BW70">
        <v>0</v>
      </c>
      <c r="BX70">
        <v>0</v>
      </c>
      <c r="BY70">
        <v>0</v>
      </c>
    </row>
    <row r="71" spans="1:77" x14ac:dyDescent="0.25">
      <c r="A71" t="s">
        <v>182</v>
      </c>
      <c r="C71" t="s">
        <v>183</v>
      </c>
      <c r="D71">
        <v>1</v>
      </c>
      <c r="E71" t="s">
        <v>4958</v>
      </c>
      <c r="F71">
        <v>2</v>
      </c>
      <c r="G71" t="s">
        <v>4958</v>
      </c>
      <c r="J71">
        <v>5</v>
      </c>
      <c r="K71" t="s">
        <v>5015</v>
      </c>
      <c r="L71" t="s">
        <v>65</v>
      </c>
      <c r="M71" t="s">
        <v>4826</v>
      </c>
      <c r="N71" t="s">
        <v>183</v>
      </c>
      <c r="P71">
        <v>1</v>
      </c>
      <c r="Q71">
        <v>0</v>
      </c>
      <c r="R71">
        <v>2698.66</v>
      </c>
      <c r="S71">
        <v>2698.66</v>
      </c>
      <c r="T71" t="s">
        <v>4940</v>
      </c>
      <c r="U71">
        <v>0</v>
      </c>
      <c r="X71" t="s">
        <v>4941</v>
      </c>
      <c r="Y71" t="s">
        <v>18</v>
      </c>
      <c r="AB71" t="s">
        <v>19</v>
      </c>
      <c r="AC71" t="s">
        <v>4942</v>
      </c>
      <c r="AE71">
        <v>0</v>
      </c>
      <c r="AF71">
        <v>0</v>
      </c>
      <c r="AG71" s="1">
        <v>3778.12</v>
      </c>
      <c r="AH71">
        <v>2</v>
      </c>
      <c r="AI71">
        <v>0</v>
      </c>
      <c r="AU71">
        <v>1.3999984999999999</v>
      </c>
      <c r="AW71" s="1">
        <v>4533.74</v>
      </c>
      <c r="AY71">
        <v>1</v>
      </c>
      <c r="BE71" t="s">
        <v>20</v>
      </c>
      <c r="BI71">
        <v>0</v>
      </c>
      <c r="BJ71">
        <v>0</v>
      </c>
      <c r="BM71">
        <v>0</v>
      </c>
      <c r="BN71">
        <v>0</v>
      </c>
      <c r="BO71">
        <v>100</v>
      </c>
      <c r="BP71">
        <v>100</v>
      </c>
      <c r="BQ71">
        <v>0</v>
      </c>
      <c r="BR71">
        <v>0</v>
      </c>
      <c r="BS71">
        <v>0</v>
      </c>
      <c r="BV71">
        <v>0</v>
      </c>
      <c r="BW71">
        <v>0</v>
      </c>
      <c r="BX71">
        <v>0</v>
      </c>
      <c r="BY71">
        <v>0</v>
      </c>
    </row>
    <row r="72" spans="1:77" x14ac:dyDescent="0.25">
      <c r="A72" t="s">
        <v>184</v>
      </c>
      <c r="C72" t="s">
        <v>185</v>
      </c>
      <c r="D72">
        <v>1</v>
      </c>
      <c r="E72" t="s">
        <v>4958</v>
      </c>
      <c r="J72">
        <v>3</v>
      </c>
      <c r="K72" t="s">
        <v>5016</v>
      </c>
      <c r="L72" t="s">
        <v>65</v>
      </c>
      <c r="M72" t="s">
        <v>5017</v>
      </c>
      <c r="N72" t="s">
        <v>5018</v>
      </c>
      <c r="O72">
        <v>1</v>
      </c>
      <c r="P72">
        <v>1</v>
      </c>
      <c r="Q72">
        <v>36</v>
      </c>
      <c r="R72">
        <v>7.53</v>
      </c>
      <c r="S72">
        <v>7.53</v>
      </c>
      <c r="T72" t="s">
        <v>4940</v>
      </c>
      <c r="U72">
        <v>0</v>
      </c>
      <c r="X72" t="s">
        <v>4941</v>
      </c>
      <c r="Y72" t="s">
        <v>18</v>
      </c>
      <c r="AB72" t="s">
        <v>19</v>
      </c>
      <c r="AC72" t="s">
        <v>4942</v>
      </c>
      <c r="AE72">
        <v>0</v>
      </c>
      <c r="AF72">
        <v>0</v>
      </c>
      <c r="AG72">
        <v>10.17</v>
      </c>
      <c r="AH72">
        <v>2</v>
      </c>
      <c r="AI72">
        <v>0</v>
      </c>
      <c r="AL72">
        <v>1</v>
      </c>
      <c r="AU72">
        <v>1.35</v>
      </c>
      <c r="AV72">
        <v>1</v>
      </c>
      <c r="AW72">
        <v>12.2</v>
      </c>
      <c r="BE72" t="s">
        <v>20</v>
      </c>
      <c r="BI72">
        <v>0</v>
      </c>
      <c r="BJ72">
        <v>0</v>
      </c>
      <c r="BM72">
        <v>0</v>
      </c>
      <c r="BN72">
        <v>0</v>
      </c>
      <c r="BO72">
        <v>100</v>
      </c>
      <c r="BP72">
        <v>100</v>
      </c>
      <c r="BQ72">
        <v>0</v>
      </c>
      <c r="BR72">
        <v>0</v>
      </c>
      <c r="BS72">
        <v>0</v>
      </c>
      <c r="BV72">
        <v>0</v>
      </c>
      <c r="BW72">
        <v>0</v>
      </c>
      <c r="BX72">
        <v>0</v>
      </c>
      <c r="BY72">
        <v>0</v>
      </c>
    </row>
    <row r="73" spans="1:77" x14ac:dyDescent="0.25">
      <c r="A73" t="s">
        <v>186</v>
      </c>
      <c r="C73" t="s">
        <v>187</v>
      </c>
      <c r="D73">
        <v>1</v>
      </c>
      <c r="E73" t="s">
        <v>4958</v>
      </c>
      <c r="F73">
        <v>2</v>
      </c>
      <c r="G73" t="s">
        <v>4958</v>
      </c>
      <c r="H73" t="s">
        <v>4989</v>
      </c>
      <c r="I73" t="s">
        <v>4990</v>
      </c>
      <c r="J73">
        <v>1</v>
      </c>
      <c r="K73" t="s">
        <v>5010</v>
      </c>
      <c r="L73" t="s">
        <v>27</v>
      </c>
      <c r="M73" t="s">
        <v>4946</v>
      </c>
      <c r="N73" t="s">
        <v>4947</v>
      </c>
      <c r="P73">
        <v>1</v>
      </c>
      <c r="Q73">
        <v>0</v>
      </c>
      <c r="R73">
        <v>0</v>
      </c>
      <c r="S73">
        <v>0</v>
      </c>
      <c r="T73" t="s">
        <v>4940</v>
      </c>
      <c r="U73">
        <v>0</v>
      </c>
      <c r="X73" t="s">
        <v>4941</v>
      </c>
      <c r="Y73" t="s">
        <v>18</v>
      </c>
      <c r="AB73" t="s">
        <v>19</v>
      </c>
      <c r="AC73" t="s">
        <v>4942</v>
      </c>
      <c r="AD73">
        <v>1</v>
      </c>
      <c r="AE73">
        <v>0</v>
      </c>
      <c r="AF73">
        <v>0</v>
      </c>
      <c r="AG73">
        <v>789.82</v>
      </c>
      <c r="AH73">
        <v>2</v>
      </c>
      <c r="AI73">
        <v>0</v>
      </c>
      <c r="AL73">
        <v>1</v>
      </c>
      <c r="AM73">
        <v>1</v>
      </c>
      <c r="AN73">
        <v>1</v>
      </c>
      <c r="AO73">
        <v>1</v>
      </c>
      <c r="AP73">
        <v>1</v>
      </c>
      <c r="AU73">
        <v>0</v>
      </c>
      <c r="AW73">
        <v>947.78</v>
      </c>
      <c r="AY73">
        <v>1</v>
      </c>
      <c r="AZ73">
        <v>417</v>
      </c>
      <c r="BE73" t="s">
        <v>28</v>
      </c>
      <c r="BI73">
        <v>0</v>
      </c>
      <c r="BJ73">
        <v>0</v>
      </c>
      <c r="BM73">
        <v>0</v>
      </c>
      <c r="BN73">
        <v>0</v>
      </c>
      <c r="BO73">
        <v>100</v>
      </c>
      <c r="BP73">
        <v>100</v>
      </c>
      <c r="BQ73">
        <v>0</v>
      </c>
      <c r="BR73">
        <v>0</v>
      </c>
      <c r="BS73">
        <v>0</v>
      </c>
      <c r="BV73">
        <v>0</v>
      </c>
      <c r="BW73">
        <v>0</v>
      </c>
      <c r="BX73">
        <v>0</v>
      </c>
      <c r="BY73">
        <v>0</v>
      </c>
    </row>
    <row r="74" spans="1:77" x14ac:dyDescent="0.25">
      <c r="A74" t="s">
        <v>188</v>
      </c>
      <c r="C74" t="s">
        <v>189</v>
      </c>
      <c r="D74">
        <v>1</v>
      </c>
      <c r="E74" t="s">
        <v>4958</v>
      </c>
      <c r="F74">
        <v>2</v>
      </c>
      <c r="G74" t="s">
        <v>4958</v>
      </c>
      <c r="H74" t="s">
        <v>4989</v>
      </c>
      <c r="I74" t="s">
        <v>4990</v>
      </c>
      <c r="J74">
        <v>1</v>
      </c>
      <c r="K74" t="s">
        <v>5010</v>
      </c>
      <c r="L74" t="s">
        <v>27</v>
      </c>
      <c r="M74" t="s">
        <v>4946</v>
      </c>
      <c r="N74" t="s">
        <v>4947</v>
      </c>
      <c r="P74">
        <v>1</v>
      </c>
      <c r="Q74">
        <v>0</v>
      </c>
      <c r="R74">
        <v>0</v>
      </c>
      <c r="S74">
        <v>0</v>
      </c>
      <c r="T74" t="s">
        <v>4940</v>
      </c>
      <c r="U74">
        <v>0</v>
      </c>
      <c r="X74" t="s">
        <v>4941</v>
      </c>
      <c r="Y74" t="s">
        <v>18</v>
      </c>
      <c r="AB74" t="s">
        <v>19</v>
      </c>
      <c r="AC74" t="s">
        <v>4942</v>
      </c>
      <c r="AE74">
        <v>0</v>
      </c>
      <c r="AF74">
        <v>0</v>
      </c>
      <c r="AG74">
        <v>941.68</v>
      </c>
      <c r="AH74">
        <v>2</v>
      </c>
      <c r="AI74">
        <v>0</v>
      </c>
      <c r="AL74">
        <v>1</v>
      </c>
      <c r="AM74">
        <v>1</v>
      </c>
      <c r="AN74">
        <v>1</v>
      </c>
      <c r="AO74">
        <v>1</v>
      </c>
      <c r="AP74">
        <v>1</v>
      </c>
      <c r="AU74">
        <v>0</v>
      </c>
      <c r="AW74" s="1">
        <v>1130.02</v>
      </c>
      <c r="AY74">
        <v>1</v>
      </c>
      <c r="AZ74">
        <v>418</v>
      </c>
      <c r="BE74" t="s">
        <v>28</v>
      </c>
      <c r="BI74">
        <v>0</v>
      </c>
      <c r="BJ74">
        <v>0</v>
      </c>
      <c r="BM74">
        <v>0</v>
      </c>
      <c r="BN74">
        <v>0</v>
      </c>
      <c r="BO74">
        <v>100</v>
      </c>
      <c r="BP74">
        <v>100</v>
      </c>
      <c r="BQ74">
        <v>0</v>
      </c>
      <c r="BR74">
        <v>0</v>
      </c>
      <c r="BS74">
        <v>0</v>
      </c>
      <c r="BV74">
        <v>0</v>
      </c>
      <c r="BW74">
        <v>0</v>
      </c>
      <c r="BX74">
        <v>0</v>
      </c>
      <c r="BY74">
        <v>0</v>
      </c>
    </row>
    <row r="75" spans="1:77" x14ac:dyDescent="0.25">
      <c r="A75" t="s">
        <v>190</v>
      </c>
      <c r="C75" t="s">
        <v>191</v>
      </c>
      <c r="D75">
        <v>1</v>
      </c>
      <c r="E75" t="s">
        <v>4958</v>
      </c>
      <c r="F75">
        <v>2</v>
      </c>
      <c r="G75" t="s">
        <v>4958</v>
      </c>
      <c r="H75" t="s">
        <v>4989</v>
      </c>
      <c r="I75" t="s">
        <v>4990</v>
      </c>
      <c r="J75">
        <v>1</v>
      </c>
      <c r="K75" t="s">
        <v>5010</v>
      </c>
      <c r="L75" t="s">
        <v>27</v>
      </c>
      <c r="M75" t="s">
        <v>4946</v>
      </c>
      <c r="N75" t="s">
        <v>4947</v>
      </c>
      <c r="P75">
        <v>1</v>
      </c>
      <c r="Q75">
        <v>0</v>
      </c>
      <c r="R75">
        <v>0</v>
      </c>
      <c r="S75">
        <v>0</v>
      </c>
      <c r="T75" t="s">
        <v>4940</v>
      </c>
      <c r="U75">
        <v>0</v>
      </c>
      <c r="X75" t="s">
        <v>4941</v>
      </c>
      <c r="Y75" t="s">
        <v>18</v>
      </c>
      <c r="AB75" t="s">
        <v>19</v>
      </c>
      <c r="AC75" t="s">
        <v>4942</v>
      </c>
      <c r="AE75">
        <v>0</v>
      </c>
      <c r="AF75">
        <v>0</v>
      </c>
      <c r="AG75">
        <v>945.91</v>
      </c>
      <c r="AH75">
        <v>2</v>
      </c>
      <c r="AI75">
        <v>0</v>
      </c>
      <c r="AL75">
        <v>1</v>
      </c>
      <c r="AM75">
        <v>1</v>
      </c>
      <c r="AN75">
        <v>1</v>
      </c>
      <c r="AO75">
        <v>1</v>
      </c>
      <c r="AP75">
        <v>1</v>
      </c>
      <c r="AU75">
        <v>0</v>
      </c>
      <c r="AW75" s="1">
        <v>1135.0899999999999</v>
      </c>
      <c r="AY75">
        <v>1</v>
      </c>
      <c r="AZ75">
        <v>420</v>
      </c>
      <c r="BE75" t="s">
        <v>28</v>
      </c>
      <c r="BI75">
        <v>0</v>
      </c>
      <c r="BJ75">
        <v>0</v>
      </c>
      <c r="BM75">
        <v>0</v>
      </c>
      <c r="BN75">
        <v>0</v>
      </c>
      <c r="BO75">
        <v>100</v>
      </c>
      <c r="BP75">
        <v>100</v>
      </c>
      <c r="BQ75">
        <v>0</v>
      </c>
      <c r="BR75">
        <v>0</v>
      </c>
      <c r="BS75">
        <v>0</v>
      </c>
      <c r="BV75">
        <v>0</v>
      </c>
      <c r="BW75">
        <v>0</v>
      </c>
      <c r="BX75">
        <v>0</v>
      </c>
      <c r="BY75">
        <v>0</v>
      </c>
    </row>
    <row r="76" spans="1:77" x14ac:dyDescent="0.25">
      <c r="A76" t="s">
        <v>192</v>
      </c>
      <c r="C76" t="s">
        <v>193</v>
      </c>
      <c r="D76">
        <v>1</v>
      </c>
      <c r="E76" t="s">
        <v>4958</v>
      </c>
      <c r="F76">
        <v>2</v>
      </c>
      <c r="G76" t="s">
        <v>4958</v>
      </c>
      <c r="H76" t="s">
        <v>4989</v>
      </c>
      <c r="I76" t="s">
        <v>4990</v>
      </c>
      <c r="J76">
        <v>1</v>
      </c>
      <c r="K76" t="s">
        <v>5010</v>
      </c>
      <c r="L76" t="s">
        <v>27</v>
      </c>
      <c r="M76" t="s">
        <v>4946</v>
      </c>
      <c r="N76" t="s">
        <v>4947</v>
      </c>
      <c r="P76">
        <v>1</v>
      </c>
      <c r="Q76">
        <v>0</v>
      </c>
      <c r="R76">
        <v>0</v>
      </c>
      <c r="S76">
        <v>0</v>
      </c>
      <c r="T76" t="s">
        <v>4940</v>
      </c>
      <c r="U76">
        <v>0</v>
      </c>
      <c r="X76" t="s">
        <v>4941</v>
      </c>
      <c r="Y76" t="s">
        <v>18</v>
      </c>
      <c r="AB76" t="s">
        <v>19</v>
      </c>
      <c r="AC76" t="s">
        <v>4942</v>
      </c>
      <c r="AE76">
        <v>0</v>
      </c>
      <c r="AF76">
        <v>0</v>
      </c>
      <c r="AG76" s="1">
        <v>1713.19</v>
      </c>
      <c r="AH76">
        <v>2</v>
      </c>
      <c r="AI76">
        <v>0</v>
      </c>
      <c r="AL76">
        <v>1</v>
      </c>
      <c r="AM76">
        <v>1</v>
      </c>
      <c r="AN76">
        <v>1</v>
      </c>
      <c r="AO76">
        <v>1</v>
      </c>
      <c r="AP76">
        <v>1</v>
      </c>
      <c r="AU76">
        <v>0</v>
      </c>
      <c r="AW76" s="1">
        <v>2055.83</v>
      </c>
      <c r="AY76">
        <v>1</v>
      </c>
      <c r="AZ76">
        <v>431</v>
      </c>
      <c r="BE76" t="s">
        <v>28</v>
      </c>
      <c r="BI76">
        <v>0</v>
      </c>
      <c r="BJ76">
        <v>0</v>
      </c>
      <c r="BM76">
        <v>0</v>
      </c>
      <c r="BN76">
        <v>0</v>
      </c>
      <c r="BO76">
        <v>100</v>
      </c>
      <c r="BP76">
        <v>100</v>
      </c>
      <c r="BQ76">
        <v>0</v>
      </c>
      <c r="BR76">
        <v>0</v>
      </c>
      <c r="BS76">
        <v>0</v>
      </c>
      <c r="BV76">
        <v>0</v>
      </c>
      <c r="BW76">
        <v>0</v>
      </c>
      <c r="BX76">
        <v>0</v>
      </c>
      <c r="BY76">
        <v>0</v>
      </c>
    </row>
    <row r="77" spans="1:77" x14ac:dyDescent="0.25">
      <c r="A77" t="s">
        <v>194</v>
      </c>
      <c r="C77" t="s">
        <v>195</v>
      </c>
      <c r="D77">
        <v>1</v>
      </c>
      <c r="E77" t="s">
        <v>4958</v>
      </c>
      <c r="F77">
        <v>2</v>
      </c>
      <c r="G77" t="s">
        <v>4958</v>
      </c>
      <c r="H77" t="s">
        <v>4989</v>
      </c>
      <c r="I77" t="s">
        <v>4990</v>
      </c>
      <c r="J77">
        <v>1</v>
      </c>
      <c r="K77" t="s">
        <v>5010</v>
      </c>
      <c r="L77" t="s">
        <v>27</v>
      </c>
      <c r="M77" t="s">
        <v>4946</v>
      </c>
      <c r="N77" t="s">
        <v>4947</v>
      </c>
      <c r="P77">
        <v>1</v>
      </c>
      <c r="Q77">
        <v>0</v>
      </c>
      <c r="R77">
        <v>0</v>
      </c>
      <c r="S77">
        <v>0</v>
      </c>
      <c r="T77" t="s">
        <v>4940</v>
      </c>
      <c r="U77">
        <v>0</v>
      </c>
      <c r="X77" t="s">
        <v>4941</v>
      </c>
      <c r="Y77" t="s">
        <v>18</v>
      </c>
      <c r="AB77" t="s">
        <v>19</v>
      </c>
      <c r="AC77" t="s">
        <v>4942</v>
      </c>
      <c r="AE77">
        <v>0</v>
      </c>
      <c r="AF77">
        <v>0</v>
      </c>
      <c r="AG77" s="1">
        <v>1174.3399999999999</v>
      </c>
      <c r="AH77">
        <v>2</v>
      </c>
      <c r="AI77">
        <v>0</v>
      </c>
      <c r="AL77">
        <v>1</v>
      </c>
      <c r="AM77">
        <v>1</v>
      </c>
      <c r="AN77">
        <v>1</v>
      </c>
      <c r="AO77">
        <v>1</v>
      </c>
      <c r="AP77">
        <v>1</v>
      </c>
      <c r="AU77">
        <v>0</v>
      </c>
      <c r="AW77" s="1">
        <v>1409.21</v>
      </c>
      <c r="AY77">
        <v>1</v>
      </c>
      <c r="AZ77">
        <v>422</v>
      </c>
      <c r="BE77" t="s">
        <v>28</v>
      </c>
      <c r="BI77">
        <v>0</v>
      </c>
      <c r="BJ77">
        <v>0</v>
      </c>
      <c r="BM77">
        <v>0</v>
      </c>
      <c r="BN77">
        <v>0</v>
      </c>
      <c r="BO77">
        <v>100</v>
      </c>
      <c r="BP77">
        <v>100</v>
      </c>
      <c r="BQ77">
        <v>0</v>
      </c>
      <c r="BR77">
        <v>0</v>
      </c>
      <c r="BS77">
        <v>0</v>
      </c>
      <c r="BV77">
        <v>0</v>
      </c>
      <c r="BW77">
        <v>0</v>
      </c>
      <c r="BX77">
        <v>0</v>
      </c>
      <c r="BY77">
        <v>0</v>
      </c>
    </row>
    <row r="78" spans="1:77" x14ac:dyDescent="0.25">
      <c r="A78" t="s">
        <v>196</v>
      </c>
      <c r="C78" t="s">
        <v>197</v>
      </c>
      <c r="D78">
        <v>1</v>
      </c>
      <c r="E78" t="s">
        <v>4958</v>
      </c>
      <c r="F78">
        <v>2</v>
      </c>
      <c r="G78" t="s">
        <v>4958</v>
      </c>
      <c r="H78" t="s">
        <v>4989</v>
      </c>
      <c r="I78" t="s">
        <v>4990</v>
      </c>
      <c r="J78">
        <v>1</v>
      </c>
      <c r="K78" t="s">
        <v>5010</v>
      </c>
      <c r="L78" t="s">
        <v>27</v>
      </c>
      <c r="M78" t="s">
        <v>4946</v>
      </c>
      <c r="N78" t="s">
        <v>4947</v>
      </c>
      <c r="P78">
        <v>1</v>
      </c>
      <c r="Q78">
        <v>0</v>
      </c>
      <c r="R78">
        <v>0</v>
      </c>
      <c r="S78">
        <v>0</v>
      </c>
      <c r="T78" t="s">
        <v>4940</v>
      </c>
      <c r="U78">
        <v>0</v>
      </c>
      <c r="X78" t="s">
        <v>4941</v>
      </c>
      <c r="Y78" t="s">
        <v>18</v>
      </c>
      <c r="AB78" t="s">
        <v>19</v>
      </c>
      <c r="AC78" t="s">
        <v>4942</v>
      </c>
      <c r="AD78">
        <v>1</v>
      </c>
      <c r="AE78">
        <v>0</v>
      </c>
      <c r="AF78">
        <v>0</v>
      </c>
      <c r="AG78" s="1">
        <v>1178.57</v>
      </c>
      <c r="AH78">
        <v>2</v>
      </c>
      <c r="AI78">
        <v>0</v>
      </c>
      <c r="AL78">
        <v>1</v>
      </c>
      <c r="AM78">
        <v>1</v>
      </c>
      <c r="AN78">
        <v>1</v>
      </c>
      <c r="AO78">
        <v>1</v>
      </c>
      <c r="AP78">
        <v>1</v>
      </c>
      <c r="AU78">
        <v>0</v>
      </c>
      <c r="AW78" s="1">
        <v>1414.28</v>
      </c>
      <c r="AY78">
        <v>1</v>
      </c>
      <c r="AZ78">
        <v>425</v>
      </c>
      <c r="BE78" t="s">
        <v>28</v>
      </c>
      <c r="BI78">
        <v>0</v>
      </c>
      <c r="BJ78">
        <v>0</v>
      </c>
      <c r="BM78">
        <v>0</v>
      </c>
      <c r="BN78">
        <v>0</v>
      </c>
      <c r="BO78">
        <v>100</v>
      </c>
      <c r="BP78">
        <v>100</v>
      </c>
      <c r="BQ78">
        <v>0</v>
      </c>
      <c r="BR78">
        <v>0</v>
      </c>
      <c r="BS78">
        <v>0</v>
      </c>
      <c r="BV78">
        <v>0</v>
      </c>
      <c r="BW78">
        <v>0</v>
      </c>
      <c r="BX78">
        <v>0</v>
      </c>
      <c r="BY78">
        <v>0</v>
      </c>
    </row>
    <row r="79" spans="1:77" x14ac:dyDescent="0.25">
      <c r="A79" t="s">
        <v>198</v>
      </c>
      <c r="C79" t="s">
        <v>199</v>
      </c>
      <c r="D79">
        <v>4</v>
      </c>
      <c r="E79" t="s">
        <v>4986</v>
      </c>
      <c r="P79">
        <v>0</v>
      </c>
      <c r="Q79">
        <v>0</v>
      </c>
      <c r="R79">
        <v>0</v>
      </c>
      <c r="S79">
        <v>0</v>
      </c>
      <c r="U79">
        <v>0</v>
      </c>
      <c r="X79" t="s">
        <v>4941</v>
      </c>
      <c r="Y79" t="s">
        <v>18</v>
      </c>
      <c r="AB79" t="s">
        <v>19</v>
      </c>
      <c r="AC79" t="s">
        <v>4942</v>
      </c>
      <c r="AE79">
        <v>0</v>
      </c>
      <c r="AF79">
        <v>0</v>
      </c>
      <c r="AG79">
        <v>0</v>
      </c>
      <c r="AH79">
        <v>2</v>
      </c>
      <c r="AI79">
        <v>0</v>
      </c>
      <c r="AK79">
        <v>1</v>
      </c>
      <c r="AL79">
        <v>1</v>
      </c>
      <c r="AM79">
        <v>1</v>
      </c>
      <c r="AU79">
        <v>0</v>
      </c>
      <c r="AV79">
        <v>1</v>
      </c>
      <c r="AW79">
        <v>0</v>
      </c>
      <c r="BE79" t="s">
        <v>43</v>
      </c>
      <c r="BI79">
        <v>0</v>
      </c>
      <c r="BJ79">
        <v>0</v>
      </c>
      <c r="BM79">
        <v>0</v>
      </c>
      <c r="BN79">
        <v>0</v>
      </c>
      <c r="BO79">
        <v>100</v>
      </c>
      <c r="BP79">
        <v>100</v>
      </c>
      <c r="BQ79">
        <v>0</v>
      </c>
      <c r="BR79">
        <v>0</v>
      </c>
      <c r="BS79">
        <v>0</v>
      </c>
      <c r="BV79">
        <v>0</v>
      </c>
      <c r="BW79">
        <v>0</v>
      </c>
      <c r="BX79">
        <v>0</v>
      </c>
      <c r="BY79">
        <v>0</v>
      </c>
    </row>
    <row r="80" spans="1:77" x14ac:dyDescent="0.25">
      <c r="A80" t="s">
        <v>200</v>
      </c>
      <c r="C80" t="s">
        <v>201</v>
      </c>
      <c r="D80">
        <v>3</v>
      </c>
      <c r="E80" t="s">
        <v>4956</v>
      </c>
      <c r="F80">
        <v>7</v>
      </c>
      <c r="G80" t="s">
        <v>4956</v>
      </c>
      <c r="J80">
        <v>3</v>
      </c>
      <c r="K80" t="s">
        <v>4968</v>
      </c>
      <c r="L80" t="s">
        <v>202</v>
      </c>
      <c r="M80" t="s">
        <v>200</v>
      </c>
      <c r="N80" t="s">
        <v>5019</v>
      </c>
      <c r="P80">
        <v>1</v>
      </c>
      <c r="Q80">
        <v>0</v>
      </c>
      <c r="R80">
        <v>18.350000000000001</v>
      </c>
      <c r="S80">
        <v>18.350000000000001</v>
      </c>
      <c r="T80" t="s">
        <v>4940</v>
      </c>
      <c r="U80">
        <v>0</v>
      </c>
      <c r="X80" t="s">
        <v>4941</v>
      </c>
      <c r="Y80" t="s">
        <v>18</v>
      </c>
      <c r="AB80" t="s">
        <v>19</v>
      </c>
      <c r="AC80" t="s">
        <v>4942</v>
      </c>
      <c r="AE80">
        <v>0</v>
      </c>
      <c r="AF80">
        <v>0</v>
      </c>
      <c r="AG80">
        <v>23.95</v>
      </c>
      <c r="AH80">
        <v>2</v>
      </c>
      <c r="AI80">
        <v>0</v>
      </c>
      <c r="AU80">
        <v>1.3051771000000001</v>
      </c>
      <c r="AW80">
        <v>28.74</v>
      </c>
      <c r="AY80">
        <v>1</v>
      </c>
      <c r="AZ80">
        <v>541</v>
      </c>
      <c r="BE80" t="s">
        <v>20</v>
      </c>
      <c r="BI80">
        <v>0</v>
      </c>
      <c r="BJ80">
        <v>0</v>
      </c>
      <c r="BM80">
        <v>0</v>
      </c>
      <c r="BN80">
        <v>0</v>
      </c>
      <c r="BO80">
        <v>100</v>
      </c>
      <c r="BP80">
        <v>100</v>
      </c>
      <c r="BQ80">
        <v>0</v>
      </c>
      <c r="BR80">
        <v>0</v>
      </c>
      <c r="BS80">
        <v>0</v>
      </c>
      <c r="BV80">
        <v>0</v>
      </c>
      <c r="BW80">
        <v>0</v>
      </c>
      <c r="BX80">
        <v>0</v>
      </c>
      <c r="BY80">
        <v>0</v>
      </c>
    </row>
    <row r="81" spans="1:77" x14ac:dyDescent="0.25">
      <c r="A81" t="s">
        <v>203</v>
      </c>
      <c r="C81" t="s">
        <v>204</v>
      </c>
      <c r="D81">
        <v>10</v>
      </c>
      <c r="E81" t="s">
        <v>4943</v>
      </c>
      <c r="F81">
        <v>13</v>
      </c>
      <c r="G81" t="s">
        <v>4950</v>
      </c>
      <c r="L81" t="s">
        <v>101</v>
      </c>
      <c r="M81" t="s">
        <v>5020</v>
      </c>
      <c r="N81" t="s">
        <v>3814</v>
      </c>
      <c r="O81" t="s">
        <v>36</v>
      </c>
      <c r="P81">
        <v>1</v>
      </c>
      <c r="Q81">
        <v>12</v>
      </c>
      <c r="R81">
        <v>27</v>
      </c>
      <c r="S81">
        <v>27</v>
      </c>
      <c r="T81" t="s">
        <v>4940</v>
      </c>
      <c r="U81">
        <v>0</v>
      </c>
      <c r="X81" t="s">
        <v>4941</v>
      </c>
      <c r="Y81" t="s">
        <v>18</v>
      </c>
      <c r="AB81" t="s">
        <v>19</v>
      </c>
      <c r="AC81" t="s">
        <v>4942</v>
      </c>
      <c r="AD81">
        <v>1</v>
      </c>
      <c r="AE81">
        <v>0</v>
      </c>
      <c r="AF81">
        <v>0</v>
      </c>
      <c r="AG81">
        <v>41.15</v>
      </c>
      <c r="AH81">
        <v>2</v>
      </c>
      <c r="AI81">
        <v>0</v>
      </c>
      <c r="AU81">
        <v>1.5240741</v>
      </c>
      <c r="AW81">
        <v>49.38</v>
      </c>
      <c r="AY81">
        <v>1</v>
      </c>
      <c r="AZ81">
        <v>104</v>
      </c>
      <c r="BE81" t="s">
        <v>20</v>
      </c>
      <c r="BI81">
        <v>0</v>
      </c>
      <c r="BJ81">
        <v>0</v>
      </c>
      <c r="BM81">
        <v>0</v>
      </c>
      <c r="BN81">
        <v>0</v>
      </c>
      <c r="BO81">
        <v>100</v>
      </c>
      <c r="BP81">
        <v>100</v>
      </c>
      <c r="BQ81">
        <v>0</v>
      </c>
      <c r="BR81">
        <v>0</v>
      </c>
      <c r="BS81">
        <v>0</v>
      </c>
      <c r="BV81">
        <v>0</v>
      </c>
      <c r="BW81">
        <v>0</v>
      </c>
      <c r="BX81">
        <v>0</v>
      </c>
      <c r="BY81">
        <v>0</v>
      </c>
    </row>
    <row r="82" spans="1:77" x14ac:dyDescent="0.25">
      <c r="A82" t="s">
        <v>205</v>
      </c>
      <c r="C82" t="s">
        <v>206</v>
      </c>
      <c r="D82">
        <v>1</v>
      </c>
      <c r="E82" t="s">
        <v>4958</v>
      </c>
      <c r="F82">
        <v>2</v>
      </c>
      <c r="G82" t="s">
        <v>4958</v>
      </c>
      <c r="J82">
        <v>3</v>
      </c>
      <c r="K82" t="s">
        <v>5016</v>
      </c>
      <c r="L82" t="s">
        <v>65</v>
      </c>
      <c r="M82" t="s">
        <v>205</v>
      </c>
      <c r="N82" t="s">
        <v>206</v>
      </c>
      <c r="O82" t="s">
        <v>207</v>
      </c>
      <c r="P82">
        <v>1</v>
      </c>
      <c r="Q82">
        <v>1</v>
      </c>
      <c r="R82">
        <v>0.04</v>
      </c>
      <c r="S82">
        <v>3.9600000000000003E-2</v>
      </c>
      <c r="T82" t="s">
        <v>4940</v>
      </c>
      <c r="U82">
        <v>0</v>
      </c>
      <c r="X82" t="s">
        <v>4941</v>
      </c>
      <c r="Y82" t="s">
        <v>18</v>
      </c>
      <c r="AB82" t="s">
        <v>19</v>
      </c>
      <c r="AC82" t="s">
        <v>4942</v>
      </c>
      <c r="AE82">
        <v>0</v>
      </c>
      <c r="AF82">
        <v>0</v>
      </c>
      <c r="AG82">
        <v>0.06</v>
      </c>
      <c r="AH82">
        <v>4</v>
      </c>
      <c r="AI82">
        <v>0</v>
      </c>
      <c r="AU82">
        <v>1.5151515</v>
      </c>
      <c r="AW82">
        <v>7.1999999999999995E-2</v>
      </c>
      <c r="AY82">
        <v>1</v>
      </c>
      <c r="AZ82">
        <v>153</v>
      </c>
      <c r="BE82" t="s">
        <v>43</v>
      </c>
      <c r="BI82">
        <v>0</v>
      </c>
      <c r="BJ82">
        <v>0</v>
      </c>
      <c r="BM82">
        <v>0</v>
      </c>
      <c r="BN82">
        <v>0</v>
      </c>
      <c r="BO82">
        <v>100</v>
      </c>
      <c r="BP82">
        <v>100</v>
      </c>
      <c r="BQ82">
        <v>0</v>
      </c>
      <c r="BR82">
        <v>0</v>
      </c>
      <c r="BS82">
        <v>0</v>
      </c>
      <c r="BV82">
        <v>0</v>
      </c>
      <c r="BW82">
        <v>0</v>
      </c>
      <c r="BX82">
        <v>0</v>
      </c>
      <c r="BY82">
        <v>0</v>
      </c>
    </row>
    <row r="83" spans="1:77" x14ac:dyDescent="0.25">
      <c r="A83" t="s">
        <v>208</v>
      </c>
      <c r="C83" t="s">
        <v>209</v>
      </c>
      <c r="D83">
        <v>1</v>
      </c>
      <c r="E83" t="s">
        <v>4958</v>
      </c>
      <c r="F83">
        <v>2</v>
      </c>
      <c r="G83" t="s">
        <v>4958</v>
      </c>
      <c r="J83">
        <v>3</v>
      </c>
      <c r="K83" t="s">
        <v>5016</v>
      </c>
      <c r="L83" t="s">
        <v>65</v>
      </c>
      <c r="M83" t="s">
        <v>208</v>
      </c>
      <c r="N83" t="s">
        <v>209</v>
      </c>
      <c r="O83" t="s">
        <v>207</v>
      </c>
      <c r="P83">
        <v>1</v>
      </c>
      <c r="Q83">
        <v>1</v>
      </c>
      <c r="R83">
        <v>0.05</v>
      </c>
      <c r="S83">
        <v>0.05</v>
      </c>
      <c r="T83" t="s">
        <v>4940</v>
      </c>
      <c r="U83">
        <v>0</v>
      </c>
      <c r="X83" t="s">
        <v>4941</v>
      </c>
      <c r="Y83" t="s">
        <v>18</v>
      </c>
      <c r="AB83" t="s">
        <v>19</v>
      </c>
      <c r="AC83" t="s">
        <v>4942</v>
      </c>
      <c r="AE83">
        <v>0</v>
      </c>
      <c r="AF83">
        <v>0</v>
      </c>
      <c r="AG83">
        <v>7.0000000000000007E-2</v>
      </c>
      <c r="AH83">
        <v>4</v>
      </c>
      <c r="AI83">
        <v>0</v>
      </c>
      <c r="AU83">
        <v>1.4</v>
      </c>
      <c r="AW83">
        <v>8.4000000000000005E-2</v>
      </c>
      <c r="AY83">
        <v>1</v>
      </c>
      <c r="AZ83">
        <v>240</v>
      </c>
      <c r="BE83" t="s">
        <v>20</v>
      </c>
      <c r="BI83">
        <v>0</v>
      </c>
      <c r="BJ83">
        <v>0</v>
      </c>
      <c r="BM83">
        <v>0</v>
      </c>
      <c r="BN83">
        <v>0</v>
      </c>
      <c r="BO83">
        <v>100</v>
      </c>
      <c r="BP83">
        <v>100</v>
      </c>
      <c r="BQ83">
        <v>0</v>
      </c>
      <c r="BR83">
        <v>0</v>
      </c>
      <c r="BS83">
        <v>0</v>
      </c>
      <c r="BV83">
        <v>0</v>
      </c>
      <c r="BW83">
        <v>0</v>
      </c>
      <c r="BX83">
        <v>0</v>
      </c>
      <c r="BY83">
        <v>0</v>
      </c>
    </row>
    <row r="84" spans="1:77" x14ac:dyDescent="0.25">
      <c r="A84" t="s">
        <v>210</v>
      </c>
      <c r="C84" t="s">
        <v>211</v>
      </c>
      <c r="D84">
        <v>1</v>
      </c>
      <c r="E84" t="s">
        <v>4958</v>
      </c>
      <c r="F84">
        <v>2</v>
      </c>
      <c r="G84" t="s">
        <v>4958</v>
      </c>
      <c r="J84">
        <v>3</v>
      </c>
      <c r="K84" t="s">
        <v>5016</v>
      </c>
      <c r="L84" t="s">
        <v>65</v>
      </c>
      <c r="M84" t="s">
        <v>210</v>
      </c>
      <c r="N84" t="s">
        <v>211</v>
      </c>
      <c r="O84" t="s">
        <v>207</v>
      </c>
      <c r="P84">
        <v>1</v>
      </c>
      <c r="Q84">
        <v>1</v>
      </c>
      <c r="R84">
        <v>5.8000000000000003E-2</v>
      </c>
      <c r="S84">
        <v>5.7799999999999997E-2</v>
      </c>
      <c r="T84" t="s">
        <v>4940</v>
      </c>
      <c r="U84">
        <v>0</v>
      </c>
      <c r="X84" t="s">
        <v>4941</v>
      </c>
      <c r="Y84" t="s">
        <v>18</v>
      </c>
      <c r="AB84" t="s">
        <v>19</v>
      </c>
      <c r="AC84" t="s">
        <v>4942</v>
      </c>
      <c r="AE84">
        <v>0</v>
      </c>
      <c r="AF84">
        <v>0</v>
      </c>
      <c r="AG84">
        <v>0.08</v>
      </c>
      <c r="AH84">
        <v>4</v>
      </c>
      <c r="AI84">
        <v>0</v>
      </c>
      <c r="AU84">
        <v>1.384083</v>
      </c>
      <c r="AW84">
        <v>9.6000000000000002E-2</v>
      </c>
      <c r="AY84">
        <v>1</v>
      </c>
      <c r="AZ84">
        <v>241</v>
      </c>
      <c r="BE84" t="s">
        <v>212</v>
      </c>
      <c r="BI84">
        <v>0</v>
      </c>
      <c r="BJ84">
        <v>0</v>
      </c>
      <c r="BM84">
        <v>0</v>
      </c>
      <c r="BN84">
        <v>0</v>
      </c>
      <c r="BO84">
        <v>100</v>
      </c>
      <c r="BP84">
        <v>100</v>
      </c>
      <c r="BQ84">
        <v>0</v>
      </c>
      <c r="BR84">
        <v>0</v>
      </c>
      <c r="BS84">
        <v>0</v>
      </c>
      <c r="BV84">
        <v>0</v>
      </c>
      <c r="BW84">
        <v>0</v>
      </c>
      <c r="BX84">
        <v>0</v>
      </c>
      <c r="BY84">
        <v>0</v>
      </c>
    </row>
    <row r="85" spans="1:77" x14ac:dyDescent="0.25">
      <c r="A85" t="s">
        <v>213</v>
      </c>
      <c r="C85" t="s">
        <v>214</v>
      </c>
      <c r="D85">
        <v>1</v>
      </c>
      <c r="E85" t="s">
        <v>4958</v>
      </c>
      <c r="F85">
        <v>2</v>
      </c>
      <c r="G85" t="s">
        <v>4958</v>
      </c>
      <c r="J85">
        <v>3</v>
      </c>
      <c r="K85" t="s">
        <v>5016</v>
      </c>
      <c r="L85" t="s">
        <v>65</v>
      </c>
      <c r="M85" t="s">
        <v>213</v>
      </c>
      <c r="N85" t="s">
        <v>214</v>
      </c>
      <c r="O85" t="s">
        <v>207</v>
      </c>
      <c r="P85">
        <v>1</v>
      </c>
      <c r="Q85">
        <v>1</v>
      </c>
      <c r="R85">
        <v>0.06</v>
      </c>
      <c r="S85">
        <v>0.06</v>
      </c>
      <c r="T85" t="s">
        <v>4940</v>
      </c>
      <c r="U85">
        <v>0</v>
      </c>
      <c r="X85" t="s">
        <v>4941</v>
      </c>
      <c r="Y85" t="s">
        <v>18</v>
      </c>
      <c r="AB85" t="s">
        <v>19</v>
      </c>
      <c r="AC85" t="s">
        <v>4942</v>
      </c>
      <c r="AE85">
        <v>0</v>
      </c>
      <c r="AF85">
        <v>0</v>
      </c>
      <c r="AG85">
        <v>0.1</v>
      </c>
      <c r="AH85">
        <v>4</v>
      </c>
      <c r="AI85">
        <v>0</v>
      </c>
      <c r="AU85">
        <v>1.6666666999999999</v>
      </c>
      <c r="AW85">
        <v>0.12</v>
      </c>
      <c r="AY85">
        <v>1</v>
      </c>
      <c r="AZ85">
        <v>242</v>
      </c>
      <c r="BE85" t="s">
        <v>20</v>
      </c>
      <c r="BI85">
        <v>0</v>
      </c>
      <c r="BJ85">
        <v>0</v>
      </c>
      <c r="BM85">
        <v>0</v>
      </c>
      <c r="BN85">
        <v>0</v>
      </c>
      <c r="BO85">
        <v>100</v>
      </c>
      <c r="BP85">
        <v>100</v>
      </c>
      <c r="BQ85">
        <v>0</v>
      </c>
      <c r="BR85">
        <v>0</v>
      </c>
      <c r="BS85">
        <v>0</v>
      </c>
      <c r="BV85">
        <v>0</v>
      </c>
      <c r="BW85">
        <v>0</v>
      </c>
      <c r="BX85">
        <v>0</v>
      </c>
      <c r="BY85">
        <v>0</v>
      </c>
    </row>
    <row r="86" spans="1:77" x14ac:dyDescent="0.25">
      <c r="A86" t="s">
        <v>215</v>
      </c>
      <c r="C86" t="s">
        <v>216</v>
      </c>
      <c r="D86">
        <v>1</v>
      </c>
      <c r="E86" t="s">
        <v>4958</v>
      </c>
      <c r="F86">
        <v>2</v>
      </c>
      <c r="G86" t="s">
        <v>4958</v>
      </c>
      <c r="J86">
        <v>3</v>
      </c>
      <c r="K86" t="s">
        <v>5016</v>
      </c>
      <c r="L86" t="s">
        <v>65</v>
      </c>
      <c r="M86" t="s">
        <v>215</v>
      </c>
      <c r="N86" t="s">
        <v>5021</v>
      </c>
      <c r="O86" t="s">
        <v>207</v>
      </c>
      <c r="P86">
        <v>1</v>
      </c>
      <c r="Q86">
        <v>1</v>
      </c>
      <c r="R86">
        <v>7.6999999999999999E-2</v>
      </c>
      <c r="S86">
        <v>7.7100000000000002E-2</v>
      </c>
      <c r="T86" t="s">
        <v>4940</v>
      </c>
      <c r="U86">
        <v>0</v>
      </c>
      <c r="X86" t="s">
        <v>4941</v>
      </c>
      <c r="Y86" t="s">
        <v>18</v>
      </c>
      <c r="AB86" t="s">
        <v>19</v>
      </c>
      <c r="AC86" t="s">
        <v>4942</v>
      </c>
      <c r="AE86">
        <v>0</v>
      </c>
      <c r="AF86">
        <v>0</v>
      </c>
      <c r="AG86">
        <v>0.11</v>
      </c>
      <c r="AH86">
        <v>4</v>
      </c>
      <c r="AI86">
        <v>0</v>
      </c>
      <c r="AU86">
        <v>1.4267185</v>
      </c>
      <c r="AW86">
        <v>0.13200000000000001</v>
      </c>
      <c r="AY86">
        <v>1</v>
      </c>
      <c r="AZ86">
        <v>243</v>
      </c>
      <c r="BE86" t="s">
        <v>43</v>
      </c>
      <c r="BI86">
        <v>0</v>
      </c>
      <c r="BJ86">
        <v>0</v>
      </c>
      <c r="BM86">
        <v>0</v>
      </c>
      <c r="BN86">
        <v>0</v>
      </c>
      <c r="BO86">
        <v>100</v>
      </c>
      <c r="BP86">
        <v>100</v>
      </c>
      <c r="BQ86">
        <v>0</v>
      </c>
      <c r="BR86">
        <v>0</v>
      </c>
      <c r="BS86">
        <v>0</v>
      </c>
      <c r="BV86">
        <v>0</v>
      </c>
      <c r="BW86">
        <v>0</v>
      </c>
      <c r="BX86">
        <v>0</v>
      </c>
      <c r="BY86">
        <v>0</v>
      </c>
    </row>
    <row r="87" spans="1:77" x14ac:dyDescent="0.25">
      <c r="A87" t="s">
        <v>217</v>
      </c>
      <c r="C87" t="s">
        <v>218</v>
      </c>
      <c r="D87">
        <v>1</v>
      </c>
      <c r="E87" t="s">
        <v>4958</v>
      </c>
      <c r="F87">
        <v>2</v>
      </c>
      <c r="G87" t="s">
        <v>4958</v>
      </c>
      <c r="J87">
        <v>3</v>
      </c>
      <c r="K87" t="s">
        <v>5016</v>
      </c>
      <c r="L87" t="s">
        <v>65</v>
      </c>
      <c r="M87" t="s">
        <v>217</v>
      </c>
      <c r="N87" t="s">
        <v>218</v>
      </c>
      <c r="O87" t="s">
        <v>207</v>
      </c>
      <c r="P87">
        <v>1</v>
      </c>
      <c r="Q87">
        <v>1</v>
      </c>
      <c r="R87">
        <v>8.6999999999999994E-2</v>
      </c>
      <c r="S87">
        <v>8.6699999999999999E-2</v>
      </c>
      <c r="T87" t="s">
        <v>4940</v>
      </c>
      <c r="U87">
        <v>0</v>
      </c>
      <c r="X87" t="s">
        <v>4941</v>
      </c>
      <c r="Y87" t="s">
        <v>18</v>
      </c>
      <c r="AB87" t="s">
        <v>19</v>
      </c>
      <c r="AC87" t="s">
        <v>4942</v>
      </c>
      <c r="AE87">
        <v>0</v>
      </c>
      <c r="AF87">
        <v>0</v>
      </c>
      <c r="AG87">
        <v>0.12</v>
      </c>
      <c r="AH87">
        <v>4</v>
      </c>
      <c r="AI87">
        <v>0</v>
      </c>
      <c r="AU87">
        <v>1.384083</v>
      </c>
      <c r="AW87">
        <v>0.14399999999999999</v>
      </c>
      <c r="AY87">
        <v>1</v>
      </c>
      <c r="AZ87">
        <v>244</v>
      </c>
      <c r="BE87" t="s">
        <v>43</v>
      </c>
      <c r="BI87">
        <v>0</v>
      </c>
      <c r="BJ87">
        <v>0</v>
      </c>
      <c r="BM87">
        <v>0</v>
      </c>
      <c r="BN87">
        <v>0</v>
      </c>
      <c r="BO87">
        <v>100</v>
      </c>
      <c r="BP87">
        <v>100</v>
      </c>
      <c r="BQ87">
        <v>0</v>
      </c>
      <c r="BR87">
        <v>0</v>
      </c>
      <c r="BS87">
        <v>0</v>
      </c>
      <c r="BV87">
        <v>0</v>
      </c>
      <c r="BW87">
        <v>0</v>
      </c>
      <c r="BX87">
        <v>0</v>
      </c>
      <c r="BY87">
        <v>0</v>
      </c>
    </row>
    <row r="88" spans="1:77" x14ac:dyDescent="0.25">
      <c r="A88" t="s">
        <v>219</v>
      </c>
      <c r="C88" t="s">
        <v>220</v>
      </c>
      <c r="D88">
        <v>1</v>
      </c>
      <c r="E88" t="s">
        <v>4958</v>
      </c>
      <c r="F88">
        <v>2</v>
      </c>
      <c r="G88" t="s">
        <v>4958</v>
      </c>
      <c r="J88">
        <v>3</v>
      </c>
      <c r="K88" t="s">
        <v>5016</v>
      </c>
      <c r="L88" t="s">
        <v>65</v>
      </c>
      <c r="M88" t="s">
        <v>219</v>
      </c>
      <c r="N88" t="s">
        <v>220</v>
      </c>
      <c r="O88" t="s">
        <v>207</v>
      </c>
      <c r="P88">
        <v>1</v>
      </c>
      <c r="Q88">
        <v>1</v>
      </c>
      <c r="R88">
        <v>0.09</v>
      </c>
      <c r="S88">
        <v>0.09</v>
      </c>
      <c r="T88" t="s">
        <v>4940</v>
      </c>
      <c r="U88">
        <v>0</v>
      </c>
      <c r="X88" t="s">
        <v>4941</v>
      </c>
      <c r="Y88" t="s">
        <v>18</v>
      </c>
      <c r="AB88" t="s">
        <v>19</v>
      </c>
      <c r="AC88" t="s">
        <v>4942</v>
      </c>
      <c r="AE88">
        <v>0</v>
      </c>
      <c r="AF88">
        <v>0</v>
      </c>
      <c r="AG88">
        <v>0.14000000000000001</v>
      </c>
      <c r="AH88">
        <v>4</v>
      </c>
      <c r="AI88">
        <v>0</v>
      </c>
      <c r="AU88">
        <v>1.5555555999999999</v>
      </c>
      <c r="AW88">
        <v>0.16800000000000001</v>
      </c>
      <c r="AY88">
        <v>1</v>
      </c>
      <c r="AZ88">
        <v>245</v>
      </c>
      <c r="BE88" t="s">
        <v>20</v>
      </c>
      <c r="BI88">
        <v>0</v>
      </c>
      <c r="BJ88">
        <v>0</v>
      </c>
      <c r="BM88">
        <v>0</v>
      </c>
      <c r="BN88">
        <v>0</v>
      </c>
      <c r="BO88">
        <v>100</v>
      </c>
      <c r="BP88">
        <v>100</v>
      </c>
      <c r="BQ88">
        <v>0</v>
      </c>
      <c r="BR88">
        <v>0</v>
      </c>
      <c r="BS88">
        <v>0</v>
      </c>
      <c r="BV88">
        <v>0</v>
      </c>
      <c r="BW88">
        <v>0</v>
      </c>
      <c r="BX88">
        <v>0</v>
      </c>
      <c r="BY88">
        <v>0</v>
      </c>
    </row>
    <row r="89" spans="1:77" x14ac:dyDescent="0.25">
      <c r="A89" t="s">
        <v>221</v>
      </c>
      <c r="C89" t="s">
        <v>222</v>
      </c>
      <c r="D89">
        <v>1</v>
      </c>
      <c r="E89" t="s">
        <v>4958</v>
      </c>
      <c r="F89">
        <v>2</v>
      </c>
      <c r="G89" t="s">
        <v>4958</v>
      </c>
      <c r="J89">
        <v>3</v>
      </c>
      <c r="K89" t="s">
        <v>5016</v>
      </c>
      <c r="L89" t="s">
        <v>65</v>
      </c>
      <c r="M89" t="s">
        <v>221</v>
      </c>
      <c r="N89" t="s">
        <v>222</v>
      </c>
      <c r="O89" t="s">
        <v>207</v>
      </c>
      <c r="P89">
        <v>1</v>
      </c>
      <c r="Q89">
        <v>1</v>
      </c>
      <c r="R89">
        <v>0.106</v>
      </c>
      <c r="S89">
        <v>0.106</v>
      </c>
      <c r="T89" t="s">
        <v>4940</v>
      </c>
      <c r="U89">
        <v>0</v>
      </c>
      <c r="X89" t="s">
        <v>4941</v>
      </c>
      <c r="Y89" t="s">
        <v>18</v>
      </c>
      <c r="AB89" t="s">
        <v>19</v>
      </c>
      <c r="AC89" t="s">
        <v>4942</v>
      </c>
      <c r="AE89">
        <v>0</v>
      </c>
      <c r="AF89">
        <v>0</v>
      </c>
      <c r="AG89">
        <v>0.13</v>
      </c>
      <c r="AH89">
        <v>4</v>
      </c>
      <c r="AI89">
        <v>0</v>
      </c>
      <c r="AU89">
        <v>1.2264151000000001</v>
      </c>
      <c r="AW89">
        <v>0.156</v>
      </c>
      <c r="AY89">
        <v>1</v>
      </c>
      <c r="AZ89">
        <v>246</v>
      </c>
      <c r="BE89" t="s">
        <v>43</v>
      </c>
      <c r="BI89">
        <v>0</v>
      </c>
      <c r="BJ89">
        <v>0</v>
      </c>
      <c r="BM89">
        <v>0</v>
      </c>
      <c r="BN89">
        <v>0</v>
      </c>
      <c r="BO89">
        <v>100</v>
      </c>
      <c r="BP89">
        <v>100</v>
      </c>
      <c r="BQ89">
        <v>0</v>
      </c>
      <c r="BR89">
        <v>0</v>
      </c>
      <c r="BS89">
        <v>0</v>
      </c>
      <c r="BV89">
        <v>0</v>
      </c>
      <c r="BW89">
        <v>0</v>
      </c>
      <c r="BX89">
        <v>0</v>
      </c>
      <c r="BY89">
        <v>0</v>
      </c>
    </row>
    <row r="90" spans="1:77" x14ac:dyDescent="0.25">
      <c r="A90" t="s">
        <v>223</v>
      </c>
      <c r="C90" t="s">
        <v>224</v>
      </c>
      <c r="D90">
        <v>1</v>
      </c>
      <c r="E90" t="s">
        <v>4958</v>
      </c>
      <c r="F90">
        <v>2</v>
      </c>
      <c r="G90" t="s">
        <v>4958</v>
      </c>
      <c r="J90">
        <v>3</v>
      </c>
      <c r="K90" t="s">
        <v>5016</v>
      </c>
      <c r="L90" t="s">
        <v>65</v>
      </c>
      <c r="M90" t="s">
        <v>223</v>
      </c>
      <c r="N90" t="s">
        <v>224</v>
      </c>
      <c r="O90" t="s">
        <v>207</v>
      </c>
      <c r="P90">
        <v>1</v>
      </c>
      <c r="Q90">
        <v>1</v>
      </c>
      <c r="R90">
        <v>0.11799999999999999</v>
      </c>
      <c r="S90">
        <v>0.1177</v>
      </c>
      <c r="T90" t="s">
        <v>4940</v>
      </c>
      <c r="U90">
        <v>0</v>
      </c>
      <c r="X90" t="s">
        <v>4941</v>
      </c>
      <c r="Y90" t="s">
        <v>18</v>
      </c>
      <c r="AB90" t="s">
        <v>19</v>
      </c>
      <c r="AC90" t="s">
        <v>4942</v>
      </c>
      <c r="AE90">
        <v>0</v>
      </c>
      <c r="AF90">
        <v>0</v>
      </c>
      <c r="AG90">
        <v>0</v>
      </c>
      <c r="AH90">
        <v>4</v>
      </c>
      <c r="AI90">
        <v>0</v>
      </c>
      <c r="AU90">
        <v>0</v>
      </c>
      <c r="AW90">
        <v>0</v>
      </c>
      <c r="AY90">
        <v>1</v>
      </c>
      <c r="AZ90">
        <v>247</v>
      </c>
      <c r="BE90" t="s">
        <v>43</v>
      </c>
      <c r="BI90">
        <v>0</v>
      </c>
      <c r="BJ90">
        <v>0</v>
      </c>
      <c r="BM90">
        <v>0</v>
      </c>
      <c r="BN90">
        <v>0</v>
      </c>
      <c r="BO90">
        <v>100</v>
      </c>
      <c r="BP90">
        <v>100</v>
      </c>
      <c r="BQ90">
        <v>0</v>
      </c>
      <c r="BR90">
        <v>0</v>
      </c>
      <c r="BS90">
        <v>0</v>
      </c>
      <c r="BV90">
        <v>0</v>
      </c>
      <c r="BW90">
        <v>0</v>
      </c>
      <c r="BX90">
        <v>0</v>
      </c>
      <c r="BY90">
        <v>0</v>
      </c>
    </row>
    <row r="91" spans="1:77" x14ac:dyDescent="0.25">
      <c r="A91" t="s">
        <v>225</v>
      </c>
      <c r="C91" t="s">
        <v>226</v>
      </c>
      <c r="D91">
        <v>1</v>
      </c>
      <c r="E91" t="s">
        <v>4958</v>
      </c>
      <c r="F91">
        <v>2</v>
      </c>
      <c r="G91" t="s">
        <v>4958</v>
      </c>
      <c r="J91">
        <v>3</v>
      </c>
      <c r="K91" t="s">
        <v>5016</v>
      </c>
      <c r="L91" t="s">
        <v>65</v>
      </c>
      <c r="M91" t="s">
        <v>225</v>
      </c>
      <c r="N91" t="s">
        <v>226</v>
      </c>
      <c r="O91" t="s">
        <v>207</v>
      </c>
      <c r="P91">
        <v>1</v>
      </c>
      <c r="Q91">
        <v>1</v>
      </c>
      <c r="R91">
        <v>0.12</v>
      </c>
      <c r="S91">
        <v>0.12</v>
      </c>
      <c r="T91" t="s">
        <v>4940</v>
      </c>
      <c r="U91">
        <v>0</v>
      </c>
      <c r="X91" t="s">
        <v>4941</v>
      </c>
      <c r="Y91" t="s">
        <v>18</v>
      </c>
      <c r="AB91" t="s">
        <v>19</v>
      </c>
      <c r="AC91" t="s">
        <v>4942</v>
      </c>
      <c r="AE91">
        <v>0</v>
      </c>
      <c r="AF91">
        <v>0</v>
      </c>
      <c r="AG91">
        <v>0.17</v>
      </c>
      <c r="AH91">
        <v>4</v>
      </c>
      <c r="AI91">
        <v>0</v>
      </c>
      <c r="AU91">
        <v>1.4166666999999999</v>
      </c>
      <c r="AW91">
        <v>0.20399999999999999</v>
      </c>
      <c r="AY91">
        <v>1</v>
      </c>
      <c r="AZ91">
        <v>248</v>
      </c>
      <c r="BE91" t="s">
        <v>20</v>
      </c>
      <c r="BI91">
        <v>0</v>
      </c>
      <c r="BJ91">
        <v>0</v>
      </c>
      <c r="BM91">
        <v>0</v>
      </c>
      <c r="BN91">
        <v>0</v>
      </c>
      <c r="BO91">
        <v>100</v>
      </c>
      <c r="BP91">
        <v>100</v>
      </c>
      <c r="BQ91">
        <v>0</v>
      </c>
      <c r="BR91">
        <v>0</v>
      </c>
      <c r="BS91">
        <v>0</v>
      </c>
      <c r="BV91">
        <v>0</v>
      </c>
      <c r="BW91">
        <v>0</v>
      </c>
      <c r="BX91">
        <v>0</v>
      </c>
      <c r="BY91">
        <v>0</v>
      </c>
    </row>
    <row r="92" spans="1:77" x14ac:dyDescent="0.25">
      <c r="A92" t="s">
        <v>227</v>
      </c>
      <c r="C92" t="s">
        <v>228</v>
      </c>
      <c r="D92">
        <v>1</v>
      </c>
      <c r="E92" t="s">
        <v>4958</v>
      </c>
      <c r="F92">
        <v>2</v>
      </c>
      <c r="G92" t="s">
        <v>4958</v>
      </c>
      <c r="J92">
        <v>3</v>
      </c>
      <c r="K92" t="s">
        <v>5016</v>
      </c>
      <c r="L92" t="s">
        <v>65</v>
      </c>
      <c r="M92" t="s">
        <v>227</v>
      </c>
      <c r="N92" t="s">
        <v>228</v>
      </c>
      <c r="O92" t="s">
        <v>207</v>
      </c>
      <c r="P92">
        <v>1</v>
      </c>
      <c r="Q92">
        <v>1</v>
      </c>
      <c r="R92">
        <v>0.125</v>
      </c>
      <c r="S92">
        <v>0.12520000000000001</v>
      </c>
      <c r="T92" t="s">
        <v>4940</v>
      </c>
      <c r="U92">
        <v>0</v>
      </c>
      <c r="X92" t="s">
        <v>4941</v>
      </c>
      <c r="Y92" t="s">
        <v>18</v>
      </c>
      <c r="AB92" t="s">
        <v>19</v>
      </c>
      <c r="AC92" t="s">
        <v>4942</v>
      </c>
      <c r="AE92">
        <v>0</v>
      </c>
      <c r="AF92">
        <v>0</v>
      </c>
      <c r="AG92">
        <v>0.18</v>
      </c>
      <c r="AH92">
        <v>4</v>
      </c>
      <c r="AI92">
        <v>0</v>
      </c>
      <c r="AU92">
        <v>1.4376997</v>
      </c>
      <c r="AW92">
        <v>0.216</v>
      </c>
      <c r="AY92">
        <v>1</v>
      </c>
      <c r="AZ92">
        <v>249</v>
      </c>
      <c r="BE92" t="s">
        <v>43</v>
      </c>
      <c r="BI92">
        <v>0</v>
      </c>
      <c r="BJ92">
        <v>0</v>
      </c>
      <c r="BM92">
        <v>0</v>
      </c>
      <c r="BN92">
        <v>0</v>
      </c>
      <c r="BO92">
        <v>100</v>
      </c>
      <c r="BP92">
        <v>100</v>
      </c>
      <c r="BQ92">
        <v>0</v>
      </c>
      <c r="BR92">
        <v>0</v>
      </c>
      <c r="BS92">
        <v>0</v>
      </c>
      <c r="BV92">
        <v>0</v>
      </c>
      <c r="BW92">
        <v>0</v>
      </c>
      <c r="BX92">
        <v>0</v>
      </c>
      <c r="BY92">
        <v>0</v>
      </c>
    </row>
    <row r="93" spans="1:77" x14ac:dyDescent="0.25">
      <c r="A93" t="s">
        <v>229</v>
      </c>
      <c r="C93" t="s">
        <v>230</v>
      </c>
      <c r="D93">
        <v>1</v>
      </c>
      <c r="E93" t="s">
        <v>4958</v>
      </c>
      <c r="F93">
        <v>2</v>
      </c>
      <c r="G93" t="s">
        <v>4958</v>
      </c>
      <c r="J93">
        <v>3</v>
      </c>
      <c r="K93" t="s">
        <v>5016</v>
      </c>
      <c r="L93" t="s">
        <v>65</v>
      </c>
      <c r="M93" t="s">
        <v>229</v>
      </c>
      <c r="N93" t="s">
        <v>230</v>
      </c>
      <c r="O93" t="s">
        <v>207</v>
      </c>
      <c r="P93">
        <v>1</v>
      </c>
      <c r="Q93">
        <v>1</v>
      </c>
      <c r="R93">
        <v>0.126</v>
      </c>
      <c r="S93">
        <v>0.12609999999999999</v>
      </c>
      <c r="T93" t="s">
        <v>4940</v>
      </c>
      <c r="U93">
        <v>0</v>
      </c>
      <c r="X93" t="s">
        <v>4941</v>
      </c>
      <c r="Y93" t="s">
        <v>18</v>
      </c>
      <c r="AB93" t="s">
        <v>19</v>
      </c>
      <c r="AC93" t="s">
        <v>4942</v>
      </c>
      <c r="AE93">
        <v>0</v>
      </c>
      <c r="AF93">
        <v>0</v>
      </c>
      <c r="AG93">
        <v>0.19</v>
      </c>
      <c r="AH93">
        <v>4</v>
      </c>
      <c r="AI93">
        <v>0</v>
      </c>
      <c r="AU93">
        <v>1.5067406999999999</v>
      </c>
      <c r="AW93">
        <v>0.22800000000000001</v>
      </c>
      <c r="AY93">
        <v>1</v>
      </c>
      <c r="AZ93">
        <v>250</v>
      </c>
      <c r="BE93" t="s">
        <v>43</v>
      </c>
      <c r="BI93">
        <v>0</v>
      </c>
      <c r="BJ93">
        <v>0</v>
      </c>
      <c r="BM93">
        <v>0</v>
      </c>
      <c r="BN93">
        <v>0</v>
      </c>
      <c r="BO93">
        <v>100</v>
      </c>
      <c r="BP93">
        <v>100</v>
      </c>
      <c r="BQ93">
        <v>0</v>
      </c>
      <c r="BR93">
        <v>0</v>
      </c>
      <c r="BS93">
        <v>0</v>
      </c>
      <c r="BV93">
        <v>0</v>
      </c>
      <c r="BW93">
        <v>0</v>
      </c>
      <c r="BX93">
        <v>0</v>
      </c>
      <c r="BY93">
        <v>0</v>
      </c>
    </row>
    <row r="94" spans="1:77" x14ac:dyDescent="0.25">
      <c r="A94" t="s">
        <v>231</v>
      </c>
      <c r="C94" t="s">
        <v>232</v>
      </c>
      <c r="D94">
        <v>1</v>
      </c>
      <c r="E94" t="s">
        <v>4958</v>
      </c>
      <c r="F94">
        <v>2</v>
      </c>
      <c r="G94" t="s">
        <v>4958</v>
      </c>
      <c r="J94">
        <v>3</v>
      </c>
      <c r="K94" t="s">
        <v>5016</v>
      </c>
      <c r="L94" t="s">
        <v>65</v>
      </c>
      <c r="M94" t="s">
        <v>231</v>
      </c>
      <c r="N94" t="s">
        <v>232</v>
      </c>
      <c r="O94" t="s">
        <v>207</v>
      </c>
      <c r="P94">
        <v>1</v>
      </c>
      <c r="Q94">
        <v>1</v>
      </c>
      <c r="R94">
        <v>0.14000000000000001</v>
      </c>
      <c r="S94">
        <v>0.14000000000000001</v>
      </c>
      <c r="T94" t="s">
        <v>4940</v>
      </c>
      <c r="U94">
        <v>0</v>
      </c>
      <c r="X94" t="s">
        <v>4941</v>
      </c>
      <c r="Y94" t="s">
        <v>18</v>
      </c>
      <c r="AB94" t="s">
        <v>19</v>
      </c>
      <c r="AC94" t="s">
        <v>4942</v>
      </c>
      <c r="AE94">
        <v>0</v>
      </c>
      <c r="AF94">
        <v>0</v>
      </c>
      <c r="AG94">
        <v>0.21</v>
      </c>
      <c r="AH94">
        <v>4</v>
      </c>
      <c r="AI94">
        <v>0</v>
      </c>
      <c r="AU94">
        <v>1.5</v>
      </c>
      <c r="AW94">
        <v>0.252</v>
      </c>
      <c r="AY94">
        <v>1</v>
      </c>
      <c r="AZ94">
        <v>251</v>
      </c>
      <c r="BE94" t="s">
        <v>20</v>
      </c>
      <c r="BI94">
        <v>0</v>
      </c>
      <c r="BJ94">
        <v>0</v>
      </c>
      <c r="BM94">
        <v>0</v>
      </c>
      <c r="BN94">
        <v>0</v>
      </c>
      <c r="BO94">
        <v>100</v>
      </c>
      <c r="BP94">
        <v>100</v>
      </c>
      <c r="BQ94">
        <v>0</v>
      </c>
      <c r="BR94">
        <v>0</v>
      </c>
      <c r="BS94">
        <v>0</v>
      </c>
      <c r="BV94">
        <v>0</v>
      </c>
      <c r="BW94">
        <v>0</v>
      </c>
      <c r="BX94">
        <v>0</v>
      </c>
      <c r="BY94">
        <v>0</v>
      </c>
    </row>
    <row r="95" spans="1:77" x14ac:dyDescent="0.25">
      <c r="A95" t="s">
        <v>233</v>
      </c>
      <c r="C95" t="s">
        <v>234</v>
      </c>
      <c r="D95">
        <v>1</v>
      </c>
      <c r="E95" t="s">
        <v>4958</v>
      </c>
      <c r="F95">
        <v>2</v>
      </c>
      <c r="G95" t="s">
        <v>4958</v>
      </c>
      <c r="J95">
        <v>3</v>
      </c>
      <c r="K95" t="s">
        <v>5016</v>
      </c>
      <c r="L95" t="s">
        <v>65</v>
      </c>
      <c r="M95" t="s">
        <v>233</v>
      </c>
      <c r="N95" t="s">
        <v>234</v>
      </c>
      <c r="O95" t="s">
        <v>207</v>
      </c>
      <c r="P95">
        <v>1</v>
      </c>
      <c r="Q95">
        <v>1</v>
      </c>
      <c r="R95">
        <v>0.17</v>
      </c>
      <c r="S95">
        <v>0.17</v>
      </c>
      <c r="T95" t="s">
        <v>4940</v>
      </c>
      <c r="U95">
        <v>0</v>
      </c>
      <c r="X95" t="s">
        <v>4941</v>
      </c>
      <c r="Y95" t="s">
        <v>18</v>
      </c>
      <c r="AB95" t="s">
        <v>19</v>
      </c>
      <c r="AC95" t="s">
        <v>4942</v>
      </c>
      <c r="AE95">
        <v>0</v>
      </c>
      <c r="AF95">
        <v>0</v>
      </c>
      <c r="AG95">
        <v>0.25</v>
      </c>
      <c r="AH95">
        <v>4</v>
      </c>
      <c r="AI95">
        <v>0</v>
      </c>
      <c r="AU95">
        <v>1.4705881999999999</v>
      </c>
      <c r="AW95">
        <v>0.3</v>
      </c>
      <c r="AY95">
        <v>1</v>
      </c>
      <c r="AZ95">
        <v>252</v>
      </c>
      <c r="BE95" t="s">
        <v>20</v>
      </c>
      <c r="BI95">
        <v>0</v>
      </c>
      <c r="BJ95">
        <v>0</v>
      </c>
      <c r="BM95">
        <v>0</v>
      </c>
      <c r="BN95">
        <v>0</v>
      </c>
      <c r="BO95">
        <v>100</v>
      </c>
      <c r="BP95">
        <v>100</v>
      </c>
      <c r="BQ95">
        <v>0</v>
      </c>
      <c r="BR95">
        <v>0</v>
      </c>
      <c r="BS95">
        <v>0</v>
      </c>
      <c r="BV95">
        <v>0</v>
      </c>
      <c r="BW95">
        <v>0</v>
      </c>
      <c r="BX95">
        <v>0</v>
      </c>
      <c r="BY95">
        <v>0</v>
      </c>
    </row>
    <row r="96" spans="1:77" x14ac:dyDescent="0.25">
      <c r="A96" t="s">
        <v>235</v>
      </c>
      <c r="C96" t="s">
        <v>236</v>
      </c>
      <c r="D96">
        <v>1</v>
      </c>
      <c r="E96" t="s">
        <v>4958</v>
      </c>
      <c r="F96">
        <v>2</v>
      </c>
      <c r="G96" t="s">
        <v>4958</v>
      </c>
      <c r="J96">
        <v>3</v>
      </c>
      <c r="K96" t="s">
        <v>5016</v>
      </c>
      <c r="L96" t="s">
        <v>65</v>
      </c>
      <c r="M96" t="s">
        <v>235</v>
      </c>
      <c r="N96" t="s">
        <v>236</v>
      </c>
      <c r="O96" t="s">
        <v>207</v>
      </c>
      <c r="P96">
        <v>1</v>
      </c>
      <c r="Q96">
        <v>1</v>
      </c>
      <c r="R96">
        <v>0.18</v>
      </c>
      <c r="S96">
        <v>0.18</v>
      </c>
      <c r="T96" t="s">
        <v>4940</v>
      </c>
      <c r="U96">
        <v>0</v>
      </c>
      <c r="X96" t="s">
        <v>4941</v>
      </c>
      <c r="Y96" t="s">
        <v>18</v>
      </c>
      <c r="AB96" t="s">
        <v>19</v>
      </c>
      <c r="AC96" t="s">
        <v>4942</v>
      </c>
      <c r="AE96">
        <v>0</v>
      </c>
      <c r="AF96">
        <v>0</v>
      </c>
      <c r="AG96">
        <v>0.28000000000000003</v>
      </c>
      <c r="AH96">
        <v>4</v>
      </c>
      <c r="AI96">
        <v>0</v>
      </c>
      <c r="AU96">
        <v>1.5555555999999999</v>
      </c>
      <c r="AW96">
        <v>0.33600000000000002</v>
      </c>
      <c r="AY96">
        <v>1</v>
      </c>
      <c r="AZ96">
        <v>253</v>
      </c>
      <c r="BE96" t="s">
        <v>20</v>
      </c>
      <c r="BI96">
        <v>0</v>
      </c>
      <c r="BJ96">
        <v>0</v>
      </c>
      <c r="BM96">
        <v>0</v>
      </c>
      <c r="BN96">
        <v>0</v>
      </c>
      <c r="BO96">
        <v>100</v>
      </c>
      <c r="BP96">
        <v>100</v>
      </c>
      <c r="BQ96">
        <v>0</v>
      </c>
      <c r="BR96">
        <v>0</v>
      </c>
      <c r="BS96">
        <v>0</v>
      </c>
      <c r="BV96">
        <v>0</v>
      </c>
      <c r="BW96">
        <v>0</v>
      </c>
      <c r="BX96">
        <v>0</v>
      </c>
      <c r="BY96">
        <v>0</v>
      </c>
    </row>
    <row r="97" spans="1:77" x14ac:dyDescent="0.25">
      <c r="A97" t="s">
        <v>237</v>
      </c>
      <c r="C97" t="s">
        <v>238</v>
      </c>
      <c r="D97">
        <v>1</v>
      </c>
      <c r="E97" t="s">
        <v>4958</v>
      </c>
      <c r="F97">
        <v>2</v>
      </c>
      <c r="G97" t="s">
        <v>4958</v>
      </c>
      <c r="J97">
        <v>3</v>
      </c>
      <c r="K97" t="s">
        <v>5016</v>
      </c>
      <c r="L97" t="s">
        <v>65</v>
      </c>
      <c r="M97" t="s">
        <v>237</v>
      </c>
      <c r="N97" t="s">
        <v>238</v>
      </c>
      <c r="O97" t="s">
        <v>207</v>
      </c>
      <c r="P97">
        <v>1</v>
      </c>
      <c r="Q97">
        <v>1</v>
      </c>
      <c r="R97">
        <v>0.23</v>
      </c>
      <c r="S97">
        <v>0.23</v>
      </c>
      <c r="T97" t="s">
        <v>4940</v>
      </c>
      <c r="U97">
        <v>0</v>
      </c>
      <c r="X97" t="s">
        <v>4941</v>
      </c>
      <c r="Y97" t="s">
        <v>18</v>
      </c>
      <c r="AB97" t="s">
        <v>19</v>
      </c>
      <c r="AC97" t="s">
        <v>4942</v>
      </c>
      <c r="AE97">
        <v>0</v>
      </c>
      <c r="AF97">
        <v>0</v>
      </c>
      <c r="AG97">
        <v>0.35</v>
      </c>
      <c r="AH97">
        <v>4</v>
      </c>
      <c r="AI97">
        <v>0</v>
      </c>
      <c r="AU97">
        <v>1.5217391</v>
      </c>
      <c r="AW97">
        <v>0.42</v>
      </c>
      <c r="AY97">
        <v>1</v>
      </c>
      <c r="AZ97">
        <v>254</v>
      </c>
      <c r="BE97" t="s">
        <v>20</v>
      </c>
      <c r="BI97">
        <v>0</v>
      </c>
      <c r="BJ97">
        <v>0</v>
      </c>
      <c r="BM97">
        <v>0</v>
      </c>
      <c r="BN97">
        <v>0</v>
      </c>
      <c r="BO97">
        <v>100</v>
      </c>
      <c r="BP97">
        <v>100</v>
      </c>
      <c r="BQ97">
        <v>0</v>
      </c>
      <c r="BR97">
        <v>0</v>
      </c>
      <c r="BS97">
        <v>0</v>
      </c>
      <c r="BV97">
        <v>0</v>
      </c>
      <c r="BW97">
        <v>0</v>
      </c>
      <c r="BX97">
        <v>0</v>
      </c>
      <c r="BY97">
        <v>0</v>
      </c>
    </row>
    <row r="98" spans="1:77" x14ac:dyDescent="0.25">
      <c r="A98" t="s">
        <v>239</v>
      </c>
      <c r="C98" t="s">
        <v>240</v>
      </c>
      <c r="D98">
        <v>1</v>
      </c>
      <c r="E98" t="s">
        <v>4958</v>
      </c>
      <c r="F98">
        <v>2</v>
      </c>
      <c r="G98" t="s">
        <v>4958</v>
      </c>
      <c r="H98" t="s">
        <v>5022</v>
      </c>
      <c r="I98" t="s">
        <v>5023</v>
      </c>
      <c r="J98">
        <v>5</v>
      </c>
      <c r="K98" t="s">
        <v>5015</v>
      </c>
      <c r="L98" t="s">
        <v>65</v>
      </c>
      <c r="M98" t="s">
        <v>5024</v>
      </c>
      <c r="N98" t="s">
        <v>5025</v>
      </c>
      <c r="P98">
        <v>1</v>
      </c>
      <c r="Q98">
        <v>1</v>
      </c>
      <c r="R98">
        <v>5397.31</v>
      </c>
      <c r="S98">
        <v>5397.31</v>
      </c>
      <c r="T98" t="s">
        <v>4940</v>
      </c>
      <c r="U98">
        <v>0</v>
      </c>
      <c r="X98" t="s">
        <v>4941</v>
      </c>
      <c r="Y98" t="s">
        <v>18</v>
      </c>
      <c r="AB98" t="s">
        <v>19</v>
      </c>
      <c r="AC98" t="s">
        <v>4942</v>
      </c>
      <c r="AE98">
        <v>0</v>
      </c>
      <c r="AF98">
        <v>0</v>
      </c>
      <c r="AG98" s="1">
        <v>7556.23</v>
      </c>
      <c r="AH98">
        <v>4</v>
      </c>
      <c r="AI98">
        <v>0</v>
      </c>
      <c r="AU98">
        <v>1.3999992999999999</v>
      </c>
      <c r="AW98" s="1">
        <v>9067.4760000000006</v>
      </c>
      <c r="AY98">
        <v>1</v>
      </c>
      <c r="AZ98">
        <v>152</v>
      </c>
      <c r="BE98" t="s">
        <v>20</v>
      </c>
      <c r="BI98">
        <v>0</v>
      </c>
      <c r="BJ98">
        <v>0</v>
      </c>
      <c r="BM98">
        <v>0</v>
      </c>
      <c r="BN98">
        <v>0</v>
      </c>
      <c r="BO98">
        <v>100</v>
      </c>
      <c r="BP98">
        <v>100</v>
      </c>
      <c r="BQ98">
        <v>0</v>
      </c>
      <c r="BR98">
        <v>0</v>
      </c>
      <c r="BS98">
        <v>0</v>
      </c>
      <c r="BV98">
        <v>0</v>
      </c>
      <c r="BW98">
        <v>0</v>
      </c>
      <c r="BX98">
        <v>0</v>
      </c>
      <c r="BY98">
        <v>0</v>
      </c>
    </row>
    <row r="99" spans="1:77" x14ac:dyDescent="0.25">
      <c r="A99" t="s">
        <v>241</v>
      </c>
      <c r="C99" t="s">
        <v>242</v>
      </c>
      <c r="D99">
        <v>1</v>
      </c>
      <c r="E99" t="s">
        <v>4958</v>
      </c>
      <c r="F99">
        <v>2</v>
      </c>
      <c r="G99" t="s">
        <v>4958</v>
      </c>
      <c r="H99" t="s">
        <v>5022</v>
      </c>
      <c r="I99" t="s">
        <v>5023</v>
      </c>
      <c r="J99">
        <v>5</v>
      </c>
      <c r="K99" t="s">
        <v>5015</v>
      </c>
      <c r="L99" t="s">
        <v>65</v>
      </c>
      <c r="M99" t="s">
        <v>5026</v>
      </c>
      <c r="N99" t="s">
        <v>5027</v>
      </c>
      <c r="P99">
        <v>1</v>
      </c>
      <c r="Q99">
        <v>1</v>
      </c>
      <c r="R99">
        <v>7196.41</v>
      </c>
      <c r="S99">
        <v>7196.41</v>
      </c>
      <c r="T99" t="s">
        <v>4940</v>
      </c>
      <c r="U99">
        <v>0</v>
      </c>
      <c r="X99" t="s">
        <v>4941</v>
      </c>
      <c r="Y99" t="s">
        <v>18</v>
      </c>
      <c r="AB99" t="s">
        <v>19</v>
      </c>
      <c r="AC99" t="s">
        <v>4942</v>
      </c>
      <c r="AE99">
        <v>0</v>
      </c>
      <c r="AF99">
        <v>0</v>
      </c>
      <c r="AG99" s="1">
        <v>10074.98</v>
      </c>
      <c r="AH99">
        <v>4</v>
      </c>
      <c r="AI99">
        <v>0</v>
      </c>
      <c r="AU99">
        <v>1.4000007999999999</v>
      </c>
      <c r="AW99" s="1">
        <v>12089.976000000001</v>
      </c>
      <c r="AY99">
        <v>1</v>
      </c>
      <c r="AZ99">
        <v>225</v>
      </c>
      <c r="BE99" t="s">
        <v>20</v>
      </c>
      <c r="BI99">
        <v>0</v>
      </c>
      <c r="BJ99">
        <v>0</v>
      </c>
      <c r="BM99">
        <v>0</v>
      </c>
      <c r="BN99">
        <v>0</v>
      </c>
      <c r="BO99">
        <v>100</v>
      </c>
      <c r="BP99">
        <v>100</v>
      </c>
      <c r="BQ99">
        <v>0</v>
      </c>
      <c r="BR99">
        <v>0</v>
      </c>
      <c r="BS99">
        <v>0</v>
      </c>
      <c r="BV99">
        <v>0</v>
      </c>
      <c r="BW99">
        <v>0</v>
      </c>
      <c r="BX99">
        <v>0</v>
      </c>
      <c r="BY99">
        <v>0</v>
      </c>
    </row>
    <row r="100" spans="1:77" x14ac:dyDescent="0.25">
      <c r="A100" t="s">
        <v>243</v>
      </c>
      <c r="C100" t="s">
        <v>244</v>
      </c>
      <c r="D100">
        <v>1</v>
      </c>
      <c r="E100" t="s">
        <v>4958</v>
      </c>
      <c r="F100">
        <v>2</v>
      </c>
      <c r="G100" t="s">
        <v>4958</v>
      </c>
      <c r="H100" t="s">
        <v>5022</v>
      </c>
      <c r="I100" t="s">
        <v>5023</v>
      </c>
      <c r="J100">
        <v>5</v>
      </c>
      <c r="K100" t="s">
        <v>5015</v>
      </c>
      <c r="L100" t="s">
        <v>65</v>
      </c>
      <c r="M100" t="s">
        <v>5028</v>
      </c>
      <c r="N100" t="s">
        <v>5029</v>
      </c>
      <c r="P100">
        <v>1</v>
      </c>
      <c r="Q100">
        <v>1</v>
      </c>
      <c r="R100">
        <v>8995.52</v>
      </c>
      <c r="S100">
        <v>8995.52</v>
      </c>
      <c r="T100" t="s">
        <v>4940</v>
      </c>
      <c r="U100">
        <v>0</v>
      </c>
      <c r="X100" t="s">
        <v>4941</v>
      </c>
      <c r="Y100" t="s">
        <v>18</v>
      </c>
      <c r="AB100" t="s">
        <v>19</v>
      </c>
      <c r="AC100" t="s">
        <v>4942</v>
      </c>
      <c r="AE100">
        <v>0</v>
      </c>
      <c r="AF100">
        <v>0</v>
      </c>
      <c r="AG100" s="1">
        <v>12593.72</v>
      </c>
      <c r="AH100">
        <v>4</v>
      </c>
      <c r="AI100">
        <v>0</v>
      </c>
      <c r="AU100">
        <v>1.3999991000000001</v>
      </c>
      <c r="AW100" s="1">
        <v>15112.464</v>
      </c>
      <c r="AY100">
        <v>1</v>
      </c>
      <c r="AZ100">
        <v>226</v>
      </c>
      <c r="BE100" t="s">
        <v>20</v>
      </c>
      <c r="BI100">
        <v>0</v>
      </c>
      <c r="BJ100">
        <v>0</v>
      </c>
      <c r="BM100">
        <v>0</v>
      </c>
      <c r="BN100">
        <v>0</v>
      </c>
      <c r="BO100">
        <v>100</v>
      </c>
      <c r="BP100">
        <v>100</v>
      </c>
      <c r="BQ100">
        <v>0</v>
      </c>
      <c r="BR100">
        <v>0</v>
      </c>
      <c r="BS100">
        <v>0</v>
      </c>
      <c r="BV100">
        <v>0</v>
      </c>
      <c r="BW100">
        <v>0</v>
      </c>
      <c r="BX100">
        <v>0</v>
      </c>
      <c r="BY100">
        <v>0</v>
      </c>
    </row>
    <row r="101" spans="1:77" x14ac:dyDescent="0.25">
      <c r="A101" t="s">
        <v>245</v>
      </c>
      <c r="C101" t="s">
        <v>246</v>
      </c>
      <c r="D101">
        <v>1</v>
      </c>
      <c r="E101" t="s">
        <v>4958</v>
      </c>
      <c r="F101">
        <v>2</v>
      </c>
      <c r="G101" t="s">
        <v>4958</v>
      </c>
      <c r="H101" t="s">
        <v>5022</v>
      </c>
      <c r="I101" t="s">
        <v>5023</v>
      </c>
      <c r="J101">
        <v>5</v>
      </c>
      <c r="K101" t="s">
        <v>5015</v>
      </c>
      <c r="L101" t="s">
        <v>65</v>
      </c>
      <c r="M101" t="s">
        <v>5030</v>
      </c>
      <c r="N101" t="s">
        <v>5031</v>
      </c>
      <c r="P101">
        <v>1</v>
      </c>
      <c r="Q101">
        <v>1</v>
      </c>
      <c r="R101">
        <v>6781.52</v>
      </c>
      <c r="S101">
        <v>6781.52</v>
      </c>
      <c r="T101" t="s">
        <v>4940</v>
      </c>
      <c r="U101">
        <v>0</v>
      </c>
      <c r="X101" t="s">
        <v>4941</v>
      </c>
      <c r="Y101" t="s">
        <v>18</v>
      </c>
      <c r="AB101" t="s">
        <v>19</v>
      </c>
      <c r="AC101" t="s">
        <v>4942</v>
      </c>
      <c r="AE101">
        <v>0</v>
      </c>
      <c r="AF101">
        <v>0</v>
      </c>
      <c r="AG101" s="1">
        <v>9494.1299999999992</v>
      </c>
      <c r="AH101">
        <v>4</v>
      </c>
      <c r="AI101">
        <v>0</v>
      </c>
      <c r="AU101">
        <v>1.4000003000000001</v>
      </c>
      <c r="AW101" s="1">
        <v>11392.956</v>
      </c>
      <c r="AY101">
        <v>1</v>
      </c>
      <c r="AZ101">
        <v>227</v>
      </c>
      <c r="BE101" t="s">
        <v>20</v>
      </c>
      <c r="BI101">
        <v>0</v>
      </c>
      <c r="BJ101">
        <v>0</v>
      </c>
      <c r="BM101">
        <v>0</v>
      </c>
      <c r="BN101">
        <v>0</v>
      </c>
      <c r="BO101">
        <v>100</v>
      </c>
      <c r="BP101">
        <v>100</v>
      </c>
      <c r="BQ101">
        <v>0</v>
      </c>
      <c r="BR101">
        <v>0</v>
      </c>
      <c r="BS101">
        <v>0</v>
      </c>
      <c r="BV101">
        <v>0</v>
      </c>
      <c r="BW101">
        <v>0</v>
      </c>
      <c r="BX101">
        <v>0</v>
      </c>
      <c r="BY101">
        <v>0</v>
      </c>
    </row>
    <row r="102" spans="1:77" x14ac:dyDescent="0.25">
      <c r="A102" t="s">
        <v>247</v>
      </c>
      <c r="C102" t="s">
        <v>248</v>
      </c>
      <c r="D102">
        <v>1</v>
      </c>
      <c r="E102" t="s">
        <v>4958</v>
      </c>
      <c r="F102">
        <v>2</v>
      </c>
      <c r="G102" t="s">
        <v>4958</v>
      </c>
      <c r="H102" t="s">
        <v>5022</v>
      </c>
      <c r="I102" t="s">
        <v>5023</v>
      </c>
      <c r="J102">
        <v>5</v>
      </c>
      <c r="K102" t="s">
        <v>5015</v>
      </c>
      <c r="L102" t="s">
        <v>65</v>
      </c>
      <c r="M102" t="s">
        <v>5032</v>
      </c>
      <c r="N102" t="s">
        <v>5033</v>
      </c>
      <c r="P102">
        <v>1</v>
      </c>
      <c r="Q102">
        <v>1</v>
      </c>
      <c r="R102">
        <v>11302.54</v>
      </c>
      <c r="S102">
        <v>11302.54</v>
      </c>
      <c r="T102" t="s">
        <v>4940</v>
      </c>
      <c r="U102">
        <v>0</v>
      </c>
      <c r="X102" t="s">
        <v>4941</v>
      </c>
      <c r="Y102" t="s">
        <v>18</v>
      </c>
      <c r="AB102" t="s">
        <v>19</v>
      </c>
      <c r="AC102" t="s">
        <v>4942</v>
      </c>
      <c r="AE102">
        <v>0</v>
      </c>
      <c r="AF102">
        <v>0</v>
      </c>
      <c r="AG102" s="1">
        <v>15823.55</v>
      </c>
      <c r="AH102">
        <v>4</v>
      </c>
      <c r="AI102">
        <v>0</v>
      </c>
      <c r="AU102">
        <v>1.3999995000000001</v>
      </c>
      <c r="AW102" s="1">
        <v>18988.259999999998</v>
      </c>
      <c r="AY102">
        <v>1</v>
      </c>
      <c r="AZ102">
        <v>228</v>
      </c>
      <c r="BE102" t="s">
        <v>20</v>
      </c>
      <c r="BI102">
        <v>0</v>
      </c>
      <c r="BJ102">
        <v>0</v>
      </c>
      <c r="BM102">
        <v>0</v>
      </c>
      <c r="BN102">
        <v>0</v>
      </c>
      <c r="BO102">
        <v>100</v>
      </c>
      <c r="BP102">
        <v>100</v>
      </c>
      <c r="BQ102">
        <v>0</v>
      </c>
      <c r="BR102">
        <v>0</v>
      </c>
      <c r="BS102">
        <v>0</v>
      </c>
      <c r="BV102">
        <v>0</v>
      </c>
      <c r="BW102">
        <v>0</v>
      </c>
      <c r="BX102">
        <v>0</v>
      </c>
      <c r="BY102">
        <v>0</v>
      </c>
    </row>
    <row r="103" spans="1:77" x14ac:dyDescent="0.25">
      <c r="A103" t="s">
        <v>249</v>
      </c>
      <c r="C103" t="s">
        <v>250</v>
      </c>
      <c r="D103">
        <v>1</v>
      </c>
      <c r="E103" t="s">
        <v>4958</v>
      </c>
      <c r="F103">
        <v>2</v>
      </c>
      <c r="G103" t="s">
        <v>4958</v>
      </c>
      <c r="H103" t="s">
        <v>5022</v>
      </c>
      <c r="I103" t="s">
        <v>5023</v>
      </c>
      <c r="J103">
        <v>5</v>
      </c>
      <c r="K103" t="s">
        <v>5015</v>
      </c>
      <c r="L103" t="s">
        <v>65</v>
      </c>
      <c r="M103" t="s">
        <v>5034</v>
      </c>
      <c r="N103" t="s">
        <v>5035</v>
      </c>
      <c r="P103">
        <v>1</v>
      </c>
      <c r="Q103">
        <v>1</v>
      </c>
      <c r="R103">
        <v>9042.0300000000007</v>
      </c>
      <c r="S103">
        <v>9042.0300000000007</v>
      </c>
      <c r="T103" t="s">
        <v>4940</v>
      </c>
      <c r="U103">
        <v>0</v>
      </c>
      <c r="X103" t="s">
        <v>4941</v>
      </c>
      <c r="Y103" t="s">
        <v>18</v>
      </c>
      <c r="AB103" t="s">
        <v>19</v>
      </c>
      <c r="AC103" t="s">
        <v>4942</v>
      </c>
      <c r="AE103">
        <v>0</v>
      </c>
      <c r="AF103">
        <v>0</v>
      </c>
      <c r="AG103" s="1">
        <v>12658.84</v>
      </c>
      <c r="AH103">
        <v>4</v>
      </c>
      <c r="AI103">
        <v>0</v>
      </c>
      <c r="AU103">
        <v>1.3999998</v>
      </c>
      <c r="AW103" s="1">
        <v>15190.608</v>
      </c>
      <c r="AY103">
        <v>1</v>
      </c>
      <c r="AZ103">
        <v>229</v>
      </c>
      <c r="BE103" t="s">
        <v>20</v>
      </c>
      <c r="BI103">
        <v>0</v>
      </c>
      <c r="BJ103">
        <v>0</v>
      </c>
      <c r="BM103">
        <v>0</v>
      </c>
      <c r="BN103">
        <v>0</v>
      </c>
      <c r="BO103">
        <v>100</v>
      </c>
      <c r="BP103">
        <v>100</v>
      </c>
      <c r="BQ103">
        <v>0</v>
      </c>
      <c r="BR103">
        <v>0</v>
      </c>
      <c r="BS103">
        <v>0</v>
      </c>
      <c r="BV103">
        <v>0</v>
      </c>
      <c r="BW103">
        <v>0</v>
      </c>
      <c r="BX103">
        <v>0</v>
      </c>
      <c r="BY103">
        <v>0</v>
      </c>
    </row>
    <row r="104" spans="1:77" x14ac:dyDescent="0.25">
      <c r="A104" t="s">
        <v>251</v>
      </c>
      <c r="C104" t="s">
        <v>252</v>
      </c>
      <c r="D104">
        <v>1</v>
      </c>
      <c r="E104" t="s">
        <v>4958</v>
      </c>
      <c r="F104">
        <v>2</v>
      </c>
      <c r="G104" t="s">
        <v>4958</v>
      </c>
      <c r="H104" t="s">
        <v>5022</v>
      </c>
      <c r="I104" t="s">
        <v>5023</v>
      </c>
      <c r="J104">
        <v>4</v>
      </c>
      <c r="K104" t="s">
        <v>5036</v>
      </c>
      <c r="L104" t="s">
        <v>65</v>
      </c>
      <c r="M104" t="s">
        <v>5037</v>
      </c>
      <c r="N104" t="s">
        <v>5038</v>
      </c>
      <c r="O104" t="s">
        <v>207</v>
      </c>
      <c r="P104">
        <v>1</v>
      </c>
      <c r="Q104">
        <v>1</v>
      </c>
      <c r="R104">
        <v>0.84</v>
      </c>
      <c r="S104">
        <v>0.84</v>
      </c>
      <c r="T104" t="s">
        <v>4940</v>
      </c>
      <c r="U104">
        <v>0</v>
      </c>
      <c r="X104" t="s">
        <v>4941</v>
      </c>
      <c r="Y104" t="s">
        <v>18</v>
      </c>
      <c r="AB104" t="s">
        <v>19</v>
      </c>
      <c r="AC104" t="s">
        <v>4942</v>
      </c>
      <c r="AE104">
        <v>0</v>
      </c>
      <c r="AF104">
        <v>0</v>
      </c>
      <c r="AG104">
        <v>1.17</v>
      </c>
      <c r="AH104">
        <v>4</v>
      </c>
      <c r="AI104">
        <v>0</v>
      </c>
      <c r="AU104">
        <v>1.3928571000000001</v>
      </c>
      <c r="AW104">
        <v>1.4039999999999999</v>
      </c>
      <c r="AY104">
        <v>1</v>
      </c>
      <c r="AZ104">
        <v>230</v>
      </c>
      <c r="BE104" t="s">
        <v>20</v>
      </c>
      <c r="BI104">
        <v>0</v>
      </c>
      <c r="BJ104">
        <v>0</v>
      </c>
      <c r="BM104">
        <v>0</v>
      </c>
      <c r="BN104">
        <v>0</v>
      </c>
      <c r="BO104">
        <v>100</v>
      </c>
      <c r="BP104">
        <v>100</v>
      </c>
      <c r="BQ104">
        <v>0</v>
      </c>
      <c r="BR104">
        <v>0</v>
      </c>
      <c r="BS104">
        <v>0</v>
      </c>
      <c r="BV104">
        <v>0</v>
      </c>
      <c r="BW104">
        <v>0</v>
      </c>
      <c r="BX104">
        <v>0</v>
      </c>
      <c r="BY104">
        <v>0</v>
      </c>
    </row>
    <row r="105" spans="1:77" x14ac:dyDescent="0.25">
      <c r="A105" t="s">
        <v>253</v>
      </c>
      <c r="C105" t="s">
        <v>254</v>
      </c>
      <c r="D105">
        <v>1</v>
      </c>
      <c r="E105" t="s">
        <v>4958</v>
      </c>
      <c r="F105">
        <v>2</v>
      </c>
      <c r="G105" t="s">
        <v>4958</v>
      </c>
      <c r="H105" t="s">
        <v>5022</v>
      </c>
      <c r="I105" t="s">
        <v>5023</v>
      </c>
      <c r="J105">
        <v>5</v>
      </c>
      <c r="K105" t="s">
        <v>5015</v>
      </c>
      <c r="L105" t="s">
        <v>65</v>
      </c>
      <c r="M105" t="s">
        <v>5039</v>
      </c>
      <c r="N105" t="s">
        <v>5040</v>
      </c>
      <c r="P105">
        <v>1</v>
      </c>
      <c r="Q105">
        <v>1</v>
      </c>
      <c r="R105">
        <v>3598.21</v>
      </c>
      <c r="S105">
        <v>3598.21</v>
      </c>
      <c r="T105" t="s">
        <v>4940</v>
      </c>
      <c r="U105">
        <v>0</v>
      </c>
      <c r="X105" t="s">
        <v>4941</v>
      </c>
      <c r="Y105" t="s">
        <v>18</v>
      </c>
      <c r="AB105" t="s">
        <v>19</v>
      </c>
      <c r="AC105" t="s">
        <v>4942</v>
      </c>
      <c r="AE105">
        <v>0</v>
      </c>
      <c r="AF105">
        <v>0</v>
      </c>
      <c r="AG105" s="1">
        <v>5037.49</v>
      </c>
      <c r="AH105">
        <v>4</v>
      </c>
      <c r="AI105">
        <v>0</v>
      </c>
      <c r="AU105">
        <v>1.3999988999999999</v>
      </c>
      <c r="AW105" s="1">
        <v>6044.9880000000003</v>
      </c>
      <c r="AY105">
        <v>1</v>
      </c>
      <c r="AZ105">
        <v>231</v>
      </c>
      <c r="BE105" t="s">
        <v>20</v>
      </c>
      <c r="BI105">
        <v>0</v>
      </c>
      <c r="BJ105">
        <v>0</v>
      </c>
      <c r="BM105">
        <v>0</v>
      </c>
      <c r="BN105">
        <v>0</v>
      </c>
      <c r="BO105">
        <v>100</v>
      </c>
      <c r="BP105">
        <v>100</v>
      </c>
      <c r="BQ105">
        <v>0</v>
      </c>
      <c r="BR105">
        <v>0</v>
      </c>
      <c r="BS105">
        <v>0</v>
      </c>
      <c r="BV105">
        <v>0</v>
      </c>
      <c r="BW105">
        <v>0</v>
      </c>
      <c r="BX105">
        <v>0</v>
      </c>
      <c r="BY105">
        <v>0</v>
      </c>
    </row>
    <row r="106" spans="1:77" x14ac:dyDescent="0.25">
      <c r="A106" t="s">
        <v>255</v>
      </c>
      <c r="C106" t="s">
        <v>256</v>
      </c>
      <c r="D106">
        <v>1</v>
      </c>
      <c r="E106" t="s">
        <v>4958</v>
      </c>
      <c r="F106">
        <v>2</v>
      </c>
      <c r="G106" t="s">
        <v>4958</v>
      </c>
      <c r="H106" t="s">
        <v>5022</v>
      </c>
      <c r="I106" t="s">
        <v>5023</v>
      </c>
      <c r="J106">
        <v>8</v>
      </c>
      <c r="K106" t="s">
        <v>5041</v>
      </c>
      <c r="L106" t="s">
        <v>65</v>
      </c>
      <c r="M106" t="s">
        <v>257</v>
      </c>
      <c r="N106" t="s">
        <v>5042</v>
      </c>
      <c r="O106" t="s">
        <v>207</v>
      </c>
      <c r="P106">
        <v>1</v>
      </c>
      <c r="Q106">
        <v>1</v>
      </c>
      <c r="R106">
        <v>0.67</v>
      </c>
      <c r="S106">
        <v>0.67</v>
      </c>
      <c r="T106" t="s">
        <v>4940</v>
      </c>
      <c r="U106">
        <v>0</v>
      </c>
      <c r="X106" t="s">
        <v>4941</v>
      </c>
      <c r="Y106" t="s">
        <v>18</v>
      </c>
      <c r="AB106" t="s">
        <v>19</v>
      </c>
      <c r="AC106" t="s">
        <v>4942</v>
      </c>
      <c r="AE106">
        <v>0</v>
      </c>
      <c r="AF106">
        <v>0</v>
      </c>
      <c r="AG106">
        <v>0.94</v>
      </c>
      <c r="AH106">
        <v>5</v>
      </c>
      <c r="AI106">
        <v>0</v>
      </c>
      <c r="AU106">
        <v>1.4029851</v>
      </c>
      <c r="AW106">
        <v>1.1279999999999999</v>
      </c>
      <c r="AY106">
        <v>1</v>
      </c>
      <c r="AZ106">
        <v>232</v>
      </c>
      <c r="BE106" t="s">
        <v>20</v>
      </c>
      <c r="BI106">
        <v>0</v>
      </c>
      <c r="BJ106">
        <v>0</v>
      </c>
      <c r="BM106">
        <v>0</v>
      </c>
      <c r="BN106">
        <v>0</v>
      </c>
      <c r="BO106">
        <v>100</v>
      </c>
      <c r="BP106">
        <v>100</v>
      </c>
      <c r="BQ106">
        <v>0</v>
      </c>
      <c r="BR106">
        <v>0</v>
      </c>
      <c r="BS106">
        <v>0</v>
      </c>
      <c r="BV106">
        <v>0</v>
      </c>
      <c r="BW106">
        <v>0</v>
      </c>
      <c r="BX106">
        <v>0</v>
      </c>
      <c r="BY106">
        <v>0</v>
      </c>
    </row>
    <row r="107" spans="1:77" x14ac:dyDescent="0.25">
      <c r="A107" t="s">
        <v>258</v>
      </c>
      <c r="C107" t="s">
        <v>259</v>
      </c>
      <c r="D107">
        <v>1</v>
      </c>
      <c r="E107" t="s">
        <v>4958</v>
      </c>
      <c r="F107">
        <v>2</v>
      </c>
      <c r="G107" t="s">
        <v>4958</v>
      </c>
      <c r="H107" t="s">
        <v>5022</v>
      </c>
      <c r="I107" t="s">
        <v>5023</v>
      </c>
      <c r="J107">
        <v>8</v>
      </c>
      <c r="K107" t="s">
        <v>5041</v>
      </c>
      <c r="L107" t="s">
        <v>65</v>
      </c>
      <c r="M107" t="s">
        <v>5043</v>
      </c>
      <c r="N107" t="s">
        <v>5044</v>
      </c>
      <c r="O107" t="s">
        <v>207</v>
      </c>
      <c r="P107">
        <v>1</v>
      </c>
      <c r="Q107">
        <v>1</v>
      </c>
      <c r="R107">
        <v>1.68</v>
      </c>
      <c r="S107">
        <v>1.68</v>
      </c>
      <c r="T107" t="s">
        <v>4940</v>
      </c>
      <c r="U107">
        <v>0</v>
      </c>
      <c r="X107" t="s">
        <v>4941</v>
      </c>
      <c r="Y107" t="s">
        <v>18</v>
      </c>
      <c r="AB107" t="s">
        <v>19</v>
      </c>
      <c r="AC107" t="s">
        <v>4942</v>
      </c>
      <c r="AE107">
        <v>0</v>
      </c>
      <c r="AF107">
        <v>0</v>
      </c>
      <c r="AG107">
        <v>2.35</v>
      </c>
      <c r="AH107">
        <v>4</v>
      </c>
      <c r="AI107">
        <v>0</v>
      </c>
      <c r="AU107">
        <v>1.3988095</v>
      </c>
      <c r="AW107">
        <v>2.82</v>
      </c>
      <c r="AY107">
        <v>1</v>
      </c>
      <c r="AZ107">
        <v>233</v>
      </c>
      <c r="BE107" t="s">
        <v>20</v>
      </c>
      <c r="BI107">
        <v>0</v>
      </c>
      <c r="BJ107">
        <v>0</v>
      </c>
      <c r="BM107">
        <v>0</v>
      </c>
      <c r="BN107">
        <v>0</v>
      </c>
      <c r="BO107">
        <v>100</v>
      </c>
      <c r="BP107">
        <v>100</v>
      </c>
      <c r="BQ107">
        <v>0</v>
      </c>
      <c r="BR107">
        <v>0</v>
      </c>
      <c r="BS107">
        <v>0</v>
      </c>
      <c r="BV107">
        <v>0</v>
      </c>
      <c r="BW107">
        <v>0</v>
      </c>
      <c r="BX107">
        <v>0</v>
      </c>
      <c r="BY107">
        <v>0</v>
      </c>
    </row>
    <row r="108" spans="1:77" x14ac:dyDescent="0.25">
      <c r="A108" t="s">
        <v>260</v>
      </c>
      <c r="C108" t="s">
        <v>261</v>
      </c>
      <c r="D108">
        <v>1</v>
      </c>
      <c r="E108" t="s">
        <v>4958</v>
      </c>
      <c r="F108">
        <v>2</v>
      </c>
      <c r="G108" t="s">
        <v>4958</v>
      </c>
      <c r="H108" t="s">
        <v>5022</v>
      </c>
      <c r="I108" t="s">
        <v>5023</v>
      </c>
      <c r="J108">
        <v>8</v>
      </c>
      <c r="K108" t="s">
        <v>5041</v>
      </c>
      <c r="L108" t="s">
        <v>65</v>
      </c>
      <c r="M108" t="s">
        <v>5045</v>
      </c>
      <c r="N108" t="s">
        <v>5046</v>
      </c>
      <c r="O108" t="s">
        <v>207</v>
      </c>
      <c r="P108">
        <v>1</v>
      </c>
      <c r="Q108">
        <v>1</v>
      </c>
      <c r="R108">
        <v>1.34</v>
      </c>
      <c r="S108">
        <v>1.34</v>
      </c>
      <c r="T108" t="s">
        <v>4940</v>
      </c>
      <c r="U108">
        <v>0</v>
      </c>
      <c r="X108" t="s">
        <v>4941</v>
      </c>
      <c r="Y108" t="s">
        <v>18</v>
      </c>
      <c r="AB108" t="s">
        <v>19</v>
      </c>
      <c r="AC108" t="s">
        <v>4942</v>
      </c>
      <c r="AE108">
        <v>0</v>
      </c>
      <c r="AF108">
        <v>0</v>
      </c>
      <c r="AG108">
        <v>1.88</v>
      </c>
      <c r="AH108">
        <v>4</v>
      </c>
      <c r="AI108">
        <v>0</v>
      </c>
      <c r="AU108">
        <v>1.4029851</v>
      </c>
      <c r="AW108">
        <v>2.2559999999999998</v>
      </c>
      <c r="AY108">
        <v>1</v>
      </c>
      <c r="AZ108">
        <v>234</v>
      </c>
      <c r="BE108" t="s">
        <v>20</v>
      </c>
      <c r="BI108">
        <v>0</v>
      </c>
      <c r="BJ108">
        <v>0</v>
      </c>
      <c r="BM108">
        <v>0</v>
      </c>
      <c r="BN108">
        <v>0</v>
      </c>
      <c r="BO108">
        <v>100</v>
      </c>
      <c r="BP108">
        <v>100</v>
      </c>
      <c r="BQ108">
        <v>0</v>
      </c>
      <c r="BR108">
        <v>0</v>
      </c>
      <c r="BS108">
        <v>0</v>
      </c>
      <c r="BV108">
        <v>0</v>
      </c>
      <c r="BW108">
        <v>0</v>
      </c>
      <c r="BX108">
        <v>0</v>
      </c>
      <c r="BY108">
        <v>0</v>
      </c>
    </row>
    <row r="109" spans="1:77" x14ac:dyDescent="0.25">
      <c r="A109" t="s">
        <v>262</v>
      </c>
      <c r="C109" t="s">
        <v>263</v>
      </c>
      <c r="D109">
        <v>1</v>
      </c>
      <c r="E109" t="s">
        <v>4958</v>
      </c>
      <c r="F109">
        <v>2</v>
      </c>
      <c r="G109" t="s">
        <v>4958</v>
      </c>
      <c r="H109" t="s">
        <v>5022</v>
      </c>
      <c r="I109" t="s">
        <v>5023</v>
      </c>
      <c r="J109">
        <v>8</v>
      </c>
      <c r="K109" t="s">
        <v>5041</v>
      </c>
      <c r="L109" t="s">
        <v>65</v>
      </c>
      <c r="M109" t="s">
        <v>5047</v>
      </c>
      <c r="N109" t="s">
        <v>5048</v>
      </c>
      <c r="O109" t="s">
        <v>207</v>
      </c>
      <c r="P109">
        <v>1</v>
      </c>
      <c r="Q109">
        <v>1</v>
      </c>
      <c r="R109">
        <v>1.01</v>
      </c>
      <c r="S109">
        <v>1.01</v>
      </c>
      <c r="T109" t="s">
        <v>4940</v>
      </c>
      <c r="U109">
        <v>0</v>
      </c>
      <c r="X109" t="s">
        <v>4941</v>
      </c>
      <c r="Y109" t="s">
        <v>18</v>
      </c>
      <c r="AB109" t="s">
        <v>19</v>
      </c>
      <c r="AC109" t="s">
        <v>4942</v>
      </c>
      <c r="AE109">
        <v>0</v>
      </c>
      <c r="AF109">
        <v>0</v>
      </c>
      <c r="AG109">
        <v>1.41</v>
      </c>
      <c r="AH109">
        <v>4</v>
      </c>
      <c r="AI109">
        <v>0</v>
      </c>
      <c r="AU109">
        <v>1.3960395999999999</v>
      </c>
      <c r="AW109">
        <v>1.6919999999999999</v>
      </c>
      <c r="AY109">
        <v>1</v>
      </c>
      <c r="AZ109">
        <v>235</v>
      </c>
      <c r="BE109" t="s">
        <v>20</v>
      </c>
      <c r="BI109">
        <v>0</v>
      </c>
      <c r="BJ109">
        <v>0</v>
      </c>
      <c r="BM109">
        <v>0</v>
      </c>
      <c r="BN109">
        <v>0</v>
      </c>
      <c r="BO109">
        <v>100</v>
      </c>
      <c r="BP109">
        <v>100</v>
      </c>
      <c r="BQ109">
        <v>0</v>
      </c>
      <c r="BR109">
        <v>0</v>
      </c>
      <c r="BS109">
        <v>0</v>
      </c>
      <c r="BV109">
        <v>0</v>
      </c>
      <c r="BW109">
        <v>0</v>
      </c>
      <c r="BX109">
        <v>0</v>
      </c>
      <c r="BY109">
        <v>0</v>
      </c>
    </row>
    <row r="110" spans="1:77" x14ac:dyDescent="0.25">
      <c r="A110" t="s">
        <v>264</v>
      </c>
      <c r="C110" t="s">
        <v>265</v>
      </c>
      <c r="D110">
        <v>1</v>
      </c>
      <c r="E110" t="s">
        <v>4958</v>
      </c>
      <c r="F110">
        <v>2</v>
      </c>
      <c r="G110" t="s">
        <v>4958</v>
      </c>
      <c r="H110" t="s">
        <v>5022</v>
      </c>
      <c r="I110" t="s">
        <v>5023</v>
      </c>
      <c r="J110">
        <v>4</v>
      </c>
      <c r="K110" t="s">
        <v>5036</v>
      </c>
      <c r="L110" t="s">
        <v>65</v>
      </c>
      <c r="M110" t="s">
        <v>5047</v>
      </c>
      <c r="N110" t="s">
        <v>5048</v>
      </c>
      <c r="O110" t="s">
        <v>207</v>
      </c>
      <c r="P110">
        <v>1</v>
      </c>
      <c r="Q110">
        <v>1</v>
      </c>
      <c r="R110">
        <v>1.26</v>
      </c>
      <c r="S110">
        <v>1.26</v>
      </c>
      <c r="T110" t="s">
        <v>4940</v>
      </c>
      <c r="U110">
        <v>0</v>
      </c>
      <c r="X110" t="s">
        <v>4941</v>
      </c>
      <c r="Y110" t="s">
        <v>18</v>
      </c>
      <c r="AB110" t="s">
        <v>19</v>
      </c>
      <c r="AC110" t="s">
        <v>4942</v>
      </c>
      <c r="AE110">
        <v>0</v>
      </c>
      <c r="AF110">
        <v>0</v>
      </c>
      <c r="AG110">
        <v>1.76</v>
      </c>
      <c r="AH110">
        <v>4</v>
      </c>
      <c r="AI110">
        <v>0</v>
      </c>
      <c r="AU110">
        <v>1.3968254</v>
      </c>
      <c r="AW110">
        <v>2.1120000000000001</v>
      </c>
      <c r="AY110">
        <v>1</v>
      </c>
      <c r="AZ110">
        <v>236</v>
      </c>
      <c r="BE110" t="s">
        <v>20</v>
      </c>
      <c r="BI110">
        <v>0</v>
      </c>
      <c r="BJ110">
        <v>0</v>
      </c>
      <c r="BM110">
        <v>0</v>
      </c>
      <c r="BN110">
        <v>0</v>
      </c>
      <c r="BO110">
        <v>100</v>
      </c>
      <c r="BP110">
        <v>100</v>
      </c>
      <c r="BQ110">
        <v>0</v>
      </c>
      <c r="BR110">
        <v>0</v>
      </c>
      <c r="BS110">
        <v>0</v>
      </c>
      <c r="BV110">
        <v>0</v>
      </c>
      <c r="BW110">
        <v>0</v>
      </c>
      <c r="BX110">
        <v>0</v>
      </c>
      <c r="BY110">
        <v>0</v>
      </c>
    </row>
    <row r="111" spans="1:77" x14ac:dyDescent="0.25">
      <c r="A111" t="s">
        <v>266</v>
      </c>
      <c r="C111" t="s">
        <v>267</v>
      </c>
      <c r="D111">
        <v>1</v>
      </c>
      <c r="E111" t="s">
        <v>4958</v>
      </c>
      <c r="F111">
        <v>2</v>
      </c>
      <c r="G111" t="s">
        <v>4958</v>
      </c>
      <c r="H111" t="s">
        <v>5022</v>
      </c>
      <c r="I111" t="s">
        <v>5023</v>
      </c>
      <c r="J111">
        <v>5</v>
      </c>
      <c r="K111" t="s">
        <v>5015</v>
      </c>
      <c r="L111" t="s">
        <v>65</v>
      </c>
      <c r="M111" t="s">
        <v>5049</v>
      </c>
      <c r="N111" t="s">
        <v>5050</v>
      </c>
      <c r="P111">
        <v>1</v>
      </c>
      <c r="Q111">
        <v>1</v>
      </c>
      <c r="R111">
        <v>4497.76</v>
      </c>
      <c r="S111">
        <v>4497.76</v>
      </c>
      <c r="T111" t="s">
        <v>4940</v>
      </c>
      <c r="U111">
        <v>0</v>
      </c>
      <c r="X111" t="s">
        <v>4941</v>
      </c>
      <c r="Y111" t="s">
        <v>18</v>
      </c>
      <c r="AB111" t="s">
        <v>19</v>
      </c>
      <c r="AC111" t="s">
        <v>4942</v>
      </c>
      <c r="AE111">
        <v>0</v>
      </c>
      <c r="AF111">
        <v>0</v>
      </c>
      <c r="AG111" s="1">
        <v>6296.86</v>
      </c>
      <c r="AH111">
        <v>4</v>
      </c>
      <c r="AI111">
        <v>0</v>
      </c>
      <c r="AU111">
        <v>1.3999991000000001</v>
      </c>
      <c r="AW111" s="1">
        <v>7556.232</v>
      </c>
      <c r="AY111">
        <v>1</v>
      </c>
      <c r="AZ111">
        <v>237</v>
      </c>
      <c r="BE111" t="s">
        <v>20</v>
      </c>
      <c r="BI111">
        <v>0</v>
      </c>
      <c r="BJ111">
        <v>0</v>
      </c>
      <c r="BM111">
        <v>0</v>
      </c>
      <c r="BN111">
        <v>0</v>
      </c>
      <c r="BO111">
        <v>100</v>
      </c>
      <c r="BP111">
        <v>100</v>
      </c>
      <c r="BQ111">
        <v>0</v>
      </c>
      <c r="BR111">
        <v>0</v>
      </c>
      <c r="BS111">
        <v>0</v>
      </c>
      <c r="BV111">
        <v>0</v>
      </c>
      <c r="BW111">
        <v>0</v>
      </c>
      <c r="BX111">
        <v>0</v>
      </c>
      <c r="BY111">
        <v>0</v>
      </c>
    </row>
    <row r="112" spans="1:77" x14ac:dyDescent="0.25">
      <c r="A112" t="s">
        <v>268</v>
      </c>
      <c r="C112" t="s">
        <v>269</v>
      </c>
      <c r="D112">
        <v>1</v>
      </c>
      <c r="E112" t="s">
        <v>4958</v>
      </c>
      <c r="F112">
        <v>2</v>
      </c>
      <c r="G112" t="s">
        <v>4958</v>
      </c>
      <c r="H112" t="s">
        <v>5022</v>
      </c>
      <c r="I112" t="s">
        <v>5023</v>
      </c>
      <c r="J112">
        <v>4</v>
      </c>
      <c r="K112" t="s">
        <v>5036</v>
      </c>
      <c r="L112" t="s">
        <v>65</v>
      </c>
      <c r="M112" t="s">
        <v>5045</v>
      </c>
      <c r="N112" t="s">
        <v>5046</v>
      </c>
      <c r="O112" t="s">
        <v>207</v>
      </c>
      <c r="P112">
        <v>1</v>
      </c>
      <c r="Q112">
        <v>1</v>
      </c>
      <c r="R112">
        <v>1.68</v>
      </c>
      <c r="S112">
        <v>1.68</v>
      </c>
      <c r="T112" t="s">
        <v>4940</v>
      </c>
      <c r="U112">
        <v>0</v>
      </c>
      <c r="X112" t="s">
        <v>4941</v>
      </c>
      <c r="Y112" t="s">
        <v>18</v>
      </c>
      <c r="AB112" t="s">
        <v>19</v>
      </c>
      <c r="AC112" t="s">
        <v>4942</v>
      </c>
      <c r="AE112">
        <v>0</v>
      </c>
      <c r="AF112">
        <v>0</v>
      </c>
      <c r="AG112">
        <v>2.35</v>
      </c>
      <c r="AH112">
        <v>4</v>
      </c>
      <c r="AI112">
        <v>0</v>
      </c>
      <c r="AU112">
        <v>1.3988095</v>
      </c>
      <c r="AW112">
        <v>2.82</v>
      </c>
      <c r="AY112">
        <v>1</v>
      </c>
      <c r="AZ112">
        <v>238</v>
      </c>
      <c r="BE112" t="s">
        <v>20</v>
      </c>
      <c r="BI112">
        <v>0</v>
      </c>
      <c r="BJ112">
        <v>0</v>
      </c>
      <c r="BM112">
        <v>0</v>
      </c>
      <c r="BN112">
        <v>0</v>
      </c>
      <c r="BO112">
        <v>100</v>
      </c>
      <c r="BP112">
        <v>100</v>
      </c>
      <c r="BQ112">
        <v>0</v>
      </c>
      <c r="BR112">
        <v>0</v>
      </c>
      <c r="BS112">
        <v>0</v>
      </c>
      <c r="BV112">
        <v>0</v>
      </c>
      <c r="BW112">
        <v>0</v>
      </c>
      <c r="BX112">
        <v>0</v>
      </c>
      <c r="BY112">
        <v>0</v>
      </c>
    </row>
    <row r="113" spans="1:77" x14ac:dyDescent="0.25">
      <c r="A113" t="s">
        <v>270</v>
      </c>
      <c r="C113" t="s">
        <v>271</v>
      </c>
      <c r="D113">
        <v>1</v>
      </c>
      <c r="E113" t="s">
        <v>4958</v>
      </c>
      <c r="F113">
        <v>2</v>
      </c>
      <c r="G113" t="s">
        <v>4958</v>
      </c>
      <c r="H113" t="s">
        <v>5022</v>
      </c>
      <c r="I113" t="s">
        <v>5023</v>
      </c>
      <c r="J113">
        <v>4</v>
      </c>
      <c r="K113" t="s">
        <v>5036</v>
      </c>
      <c r="L113" t="s">
        <v>65</v>
      </c>
      <c r="M113" t="s">
        <v>5043</v>
      </c>
      <c r="N113" t="s">
        <v>5044</v>
      </c>
      <c r="O113" t="s">
        <v>207</v>
      </c>
      <c r="P113">
        <v>1</v>
      </c>
      <c r="Q113">
        <v>1</v>
      </c>
      <c r="R113">
        <v>2.1</v>
      </c>
      <c r="S113">
        <v>2.1</v>
      </c>
      <c r="T113" t="s">
        <v>4940</v>
      </c>
      <c r="U113">
        <v>0</v>
      </c>
      <c r="X113" t="s">
        <v>4941</v>
      </c>
      <c r="Y113" t="s">
        <v>18</v>
      </c>
      <c r="AB113" t="s">
        <v>19</v>
      </c>
      <c r="AC113" t="s">
        <v>4942</v>
      </c>
      <c r="AE113">
        <v>0</v>
      </c>
      <c r="AF113">
        <v>0</v>
      </c>
      <c r="AG113">
        <v>2.94</v>
      </c>
      <c r="AH113">
        <v>4</v>
      </c>
      <c r="AI113">
        <v>0</v>
      </c>
      <c r="AU113">
        <v>1.4</v>
      </c>
      <c r="AW113">
        <v>3.528</v>
      </c>
      <c r="AY113">
        <v>1</v>
      </c>
      <c r="AZ113">
        <v>239</v>
      </c>
      <c r="BE113" t="s">
        <v>20</v>
      </c>
      <c r="BI113">
        <v>0</v>
      </c>
      <c r="BJ113">
        <v>0</v>
      </c>
      <c r="BM113">
        <v>0</v>
      </c>
      <c r="BN113">
        <v>0</v>
      </c>
      <c r="BO113">
        <v>100</v>
      </c>
      <c r="BP113">
        <v>100</v>
      </c>
      <c r="BQ113">
        <v>0</v>
      </c>
      <c r="BR113">
        <v>0</v>
      </c>
      <c r="BS113">
        <v>0</v>
      </c>
      <c r="BV113">
        <v>0</v>
      </c>
      <c r="BW113">
        <v>0</v>
      </c>
      <c r="BX113">
        <v>0</v>
      </c>
      <c r="BY113">
        <v>0</v>
      </c>
    </row>
    <row r="114" spans="1:77" x14ac:dyDescent="0.25">
      <c r="A114" t="s">
        <v>272</v>
      </c>
      <c r="C114" t="s">
        <v>273</v>
      </c>
      <c r="D114">
        <v>5</v>
      </c>
      <c r="E114" t="s">
        <v>4938</v>
      </c>
      <c r="L114" t="s">
        <v>27</v>
      </c>
      <c r="M114" t="s">
        <v>4946</v>
      </c>
      <c r="N114" t="s">
        <v>4947</v>
      </c>
      <c r="P114">
        <v>1</v>
      </c>
      <c r="Q114">
        <v>0</v>
      </c>
      <c r="R114">
        <v>0</v>
      </c>
      <c r="S114">
        <v>0</v>
      </c>
      <c r="T114" t="s">
        <v>4940</v>
      </c>
      <c r="U114">
        <v>0</v>
      </c>
      <c r="X114" t="s">
        <v>4941</v>
      </c>
      <c r="Y114" t="s">
        <v>18</v>
      </c>
      <c r="AB114" t="s">
        <v>19</v>
      </c>
      <c r="AC114" t="s">
        <v>4942</v>
      </c>
      <c r="AE114">
        <v>0</v>
      </c>
      <c r="AF114">
        <v>0</v>
      </c>
      <c r="AG114">
        <v>0</v>
      </c>
      <c r="AH114">
        <v>2</v>
      </c>
      <c r="AI114">
        <v>0</v>
      </c>
      <c r="AL114">
        <v>1</v>
      </c>
      <c r="AM114">
        <v>1</v>
      </c>
      <c r="AU114">
        <v>0</v>
      </c>
      <c r="AV114">
        <v>1</v>
      </c>
      <c r="AW114">
        <v>0</v>
      </c>
      <c r="BE114" t="s">
        <v>43</v>
      </c>
      <c r="BI114">
        <v>0</v>
      </c>
      <c r="BJ114">
        <v>0</v>
      </c>
      <c r="BM114">
        <v>0</v>
      </c>
      <c r="BN114">
        <v>0</v>
      </c>
      <c r="BO114">
        <v>100</v>
      </c>
      <c r="BP114">
        <v>100</v>
      </c>
      <c r="BQ114">
        <v>0</v>
      </c>
      <c r="BR114">
        <v>0</v>
      </c>
      <c r="BS114">
        <v>0</v>
      </c>
      <c r="BV114">
        <v>0</v>
      </c>
      <c r="BW114">
        <v>0</v>
      </c>
      <c r="BX114">
        <v>0</v>
      </c>
      <c r="BY114">
        <v>0</v>
      </c>
    </row>
    <row r="115" spans="1:77" x14ac:dyDescent="0.25">
      <c r="A115" t="s">
        <v>274</v>
      </c>
      <c r="C115" t="s">
        <v>275</v>
      </c>
      <c r="D115">
        <v>8</v>
      </c>
      <c r="E115" t="s">
        <v>4953</v>
      </c>
      <c r="F115">
        <v>4</v>
      </c>
      <c r="G115" t="s">
        <v>4953</v>
      </c>
      <c r="J115">
        <v>1</v>
      </c>
      <c r="K115" t="s">
        <v>4954</v>
      </c>
      <c r="L115" t="s">
        <v>49</v>
      </c>
      <c r="M115" t="s">
        <v>274</v>
      </c>
      <c r="N115" t="s">
        <v>5051</v>
      </c>
      <c r="O115" t="s">
        <v>36</v>
      </c>
      <c r="P115">
        <v>1</v>
      </c>
      <c r="Q115">
        <v>26</v>
      </c>
      <c r="R115">
        <v>1.23</v>
      </c>
      <c r="S115">
        <v>1.23</v>
      </c>
      <c r="T115" t="s">
        <v>4940</v>
      </c>
      <c r="U115">
        <v>0</v>
      </c>
      <c r="X115" t="s">
        <v>4941</v>
      </c>
      <c r="Y115" t="s">
        <v>18</v>
      </c>
      <c r="AB115" t="s">
        <v>19</v>
      </c>
      <c r="AC115" t="s">
        <v>4942</v>
      </c>
      <c r="AE115">
        <v>0</v>
      </c>
      <c r="AF115">
        <v>0</v>
      </c>
      <c r="AG115">
        <v>1.64</v>
      </c>
      <c r="AH115">
        <v>2</v>
      </c>
      <c r="AI115">
        <v>0</v>
      </c>
      <c r="AU115">
        <v>1.3333333000000001</v>
      </c>
      <c r="AW115">
        <v>1.97</v>
      </c>
      <c r="AY115">
        <v>1</v>
      </c>
      <c r="AZ115">
        <v>28</v>
      </c>
      <c r="BE115" t="s">
        <v>20</v>
      </c>
      <c r="BI115">
        <v>0</v>
      </c>
      <c r="BJ115">
        <v>0</v>
      </c>
      <c r="BM115">
        <v>0</v>
      </c>
      <c r="BN115">
        <v>0</v>
      </c>
      <c r="BO115">
        <v>100</v>
      </c>
      <c r="BP115">
        <v>100</v>
      </c>
      <c r="BQ115">
        <v>0</v>
      </c>
      <c r="BR115">
        <v>0</v>
      </c>
      <c r="BS115">
        <v>0</v>
      </c>
      <c r="BV115">
        <v>0</v>
      </c>
      <c r="BW115">
        <v>0</v>
      </c>
      <c r="BX115">
        <v>0</v>
      </c>
      <c r="BY115">
        <v>0</v>
      </c>
    </row>
    <row r="116" spans="1:77" x14ac:dyDescent="0.25">
      <c r="A116" t="s">
        <v>276</v>
      </c>
      <c r="C116" t="s">
        <v>277</v>
      </c>
      <c r="D116">
        <v>8</v>
      </c>
      <c r="E116" t="s">
        <v>4953</v>
      </c>
      <c r="F116">
        <v>4</v>
      </c>
      <c r="G116" t="s">
        <v>4953</v>
      </c>
      <c r="J116">
        <v>1</v>
      </c>
      <c r="K116" t="s">
        <v>4954</v>
      </c>
      <c r="L116" t="s">
        <v>49</v>
      </c>
      <c r="M116" t="s">
        <v>276</v>
      </c>
      <c r="N116" t="s">
        <v>5052</v>
      </c>
      <c r="P116">
        <v>1</v>
      </c>
      <c r="Q116">
        <v>1</v>
      </c>
      <c r="R116">
        <v>6.14</v>
      </c>
      <c r="S116">
        <v>6.14</v>
      </c>
      <c r="T116" t="s">
        <v>4940</v>
      </c>
      <c r="U116">
        <v>0</v>
      </c>
      <c r="X116" t="s">
        <v>4941</v>
      </c>
      <c r="Y116" t="s">
        <v>18</v>
      </c>
      <c r="AB116" t="s">
        <v>19</v>
      </c>
      <c r="AC116" t="s">
        <v>4942</v>
      </c>
      <c r="AE116">
        <v>0</v>
      </c>
      <c r="AF116">
        <v>0</v>
      </c>
      <c r="AG116">
        <v>10.74</v>
      </c>
      <c r="AH116">
        <v>2</v>
      </c>
      <c r="AI116">
        <v>0</v>
      </c>
      <c r="AU116">
        <v>1.7491857</v>
      </c>
      <c r="AW116">
        <v>12.89</v>
      </c>
      <c r="AY116">
        <v>1</v>
      </c>
      <c r="AZ116">
        <v>538</v>
      </c>
      <c r="BE116" t="s">
        <v>20</v>
      </c>
      <c r="BI116">
        <v>0</v>
      </c>
      <c r="BJ116">
        <v>0</v>
      </c>
      <c r="BM116">
        <v>0</v>
      </c>
      <c r="BN116">
        <v>0</v>
      </c>
      <c r="BO116">
        <v>100</v>
      </c>
      <c r="BP116">
        <v>100</v>
      </c>
      <c r="BQ116">
        <v>0</v>
      </c>
      <c r="BR116">
        <v>0</v>
      </c>
      <c r="BS116">
        <v>0</v>
      </c>
      <c r="BV116">
        <v>0</v>
      </c>
      <c r="BW116">
        <v>0</v>
      </c>
      <c r="BX116">
        <v>0</v>
      </c>
      <c r="BY116">
        <v>0</v>
      </c>
    </row>
    <row r="117" spans="1:77" x14ac:dyDescent="0.25">
      <c r="A117" t="s">
        <v>278</v>
      </c>
      <c r="C117" t="s">
        <v>279</v>
      </c>
      <c r="D117">
        <v>5</v>
      </c>
      <c r="E117" t="s">
        <v>4938</v>
      </c>
      <c r="L117" t="s">
        <v>27</v>
      </c>
      <c r="M117" t="s">
        <v>4946</v>
      </c>
      <c r="N117" t="s">
        <v>4947</v>
      </c>
      <c r="P117">
        <v>1</v>
      </c>
      <c r="Q117">
        <v>0</v>
      </c>
      <c r="R117">
        <v>0</v>
      </c>
      <c r="S117">
        <v>0</v>
      </c>
      <c r="T117" t="s">
        <v>4940</v>
      </c>
      <c r="U117">
        <v>0</v>
      </c>
      <c r="X117" t="s">
        <v>4941</v>
      </c>
      <c r="Y117" t="s">
        <v>18</v>
      </c>
      <c r="AB117" t="s">
        <v>19</v>
      </c>
      <c r="AC117" t="s">
        <v>4942</v>
      </c>
      <c r="AE117">
        <v>0</v>
      </c>
      <c r="AF117">
        <v>0</v>
      </c>
      <c r="AG117">
        <v>0</v>
      </c>
      <c r="AH117">
        <v>2</v>
      </c>
      <c r="AI117">
        <v>0</v>
      </c>
      <c r="AL117">
        <v>1</v>
      </c>
      <c r="AM117">
        <v>1</v>
      </c>
      <c r="AN117">
        <v>1</v>
      </c>
      <c r="AO117">
        <v>1</v>
      </c>
      <c r="AU117">
        <v>0</v>
      </c>
      <c r="AV117">
        <v>1</v>
      </c>
      <c r="AW117">
        <v>0</v>
      </c>
      <c r="BE117" t="s">
        <v>43</v>
      </c>
      <c r="BI117">
        <v>0</v>
      </c>
      <c r="BJ117">
        <v>0</v>
      </c>
      <c r="BM117">
        <v>0</v>
      </c>
      <c r="BN117">
        <v>0</v>
      </c>
      <c r="BO117">
        <v>100</v>
      </c>
      <c r="BP117">
        <v>100</v>
      </c>
      <c r="BQ117">
        <v>0</v>
      </c>
      <c r="BR117">
        <v>0</v>
      </c>
      <c r="BS117">
        <v>0</v>
      </c>
      <c r="BV117">
        <v>0</v>
      </c>
      <c r="BW117">
        <v>0</v>
      </c>
      <c r="BX117">
        <v>0</v>
      </c>
      <c r="BY117">
        <v>0</v>
      </c>
    </row>
    <row r="118" spans="1:77" x14ac:dyDescent="0.25">
      <c r="A118" t="s">
        <v>280</v>
      </c>
      <c r="C118" t="s">
        <v>281</v>
      </c>
      <c r="D118">
        <v>12</v>
      </c>
      <c r="E118" t="s">
        <v>5053</v>
      </c>
      <c r="F118">
        <v>12</v>
      </c>
      <c r="G118" t="s">
        <v>5054</v>
      </c>
      <c r="L118" t="s">
        <v>35</v>
      </c>
      <c r="M118" t="s">
        <v>5055</v>
      </c>
      <c r="N118" t="s">
        <v>5056</v>
      </c>
      <c r="P118">
        <v>1</v>
      </c>
      <c r="Q118">
        <v>1</v>
      </c>
      <c r="R118">
        <v>555.64</v>
      </c>
      <c r="S118">
        <v>555.64</v>
      </c>
      <c r="T118" t="s">
        <v>4940</v>
      </c>
      <c r="U118">
        <v>0</v>
      </c>
      <c r="X118" t="s">
        <v>4941</v>
      </c>
      <c r="Y118" t="s">
        <v>18</v>
      </c>
      <c r="AB118" t="s">
        <v>19</v>
      </c>
      <c r="AC118" t="s">
        <v>4942</v>
      </c>
      <c r="AD118">
        <v>1</v>
      </c>
      <c r="AE118">
        <v>0</v>
      </c>
      <c r="AF118">
        <v>0</v>
      </c>
      <c r="AG118">
        <v>833.46</v>
      </c>
      <c r="AH118">
        <v>2</v>
      </c>
      <c r="AI118">
        <v>0</v>
      </c>
      <c r="AU118">
        <v>1.5</v>
      </c>
      <c r="AW118" s="1">
        <v>1000.15</v>
      </c>
      <c r="AZ118">
        <v>162</v>
      </c>
      <c r="BE118" t="s">
        <v>32</v>
      </c>
      <c r="BI118">
        <v>0</v>
      </c>
      <c r="BJ118">
        <v>0</v>
      </c>
      <c r="BM118">
        <v>0</v>
      </c>
      <c r="BN118">
        <v>0</v>
      </c>
      <c r="BO118">
        <v>100</v>
      </c>
      <c r="BP118">
        <v>100</v>
      </c>
      <c r="BQ118">
        <v>0</v>
      </c>
      <c r="BR118">
        <v>0</v>
      </c>
      <c r="BS118">
        <v>0</v>
      </c>
      <c r="BV118">
        <v>0</v>
      </c>
      <c r="BW118">
        <v>0</v>
      </c>
      <c r="BX118">
        <v>0</v>
      </c>
      <c r="BY118">
        <v>0</v>
      </c>
    </row>
    <row r="119" spans="1:77" x14ac:dyDescent="0.25">
      <c r="A119" t="s">
        <v>282</v>
      </c>
      <c r="C119" t="s">
        <v>283</v>
      </c>
      <c r="D119">
        <v>5</v>
      </c>
      <c r="E119" t="s">
        <v>4938</v>
      </c>
      <c r="L119" t="s">
        <v>35</v>
      </c>
      <c r="M119" t="s">
        <v>282</v>
      </c>
      <c r="N119" t="s">
        <v>5057</v>
      </c>
      <c r="P119">
        <v>1</v>
      </c>
      <c r="Q119">
        <v>1</v>
      </c>
      <c r="R119">
        <v>30.18</v>
      </c>
      <c r="S119">
        <v>30.18</v>
      </c>
      <c r="T119" t="s">
        <v>4940</v>
      </c>
      <c r="U119">
        <v>0</v>
      </c>
      <c r="X119" t="s">
        <v>4941</v>
      </c>
      <c r="Y119" t="s">
        <v>18</v>
      </c>
      <c r="AB119" t="s">
        <v>19</v>
      </c>
      <c r="AC119" t="s">
        <v>4942</v>
      </c>
      <c r="AD119">
        <v>1</v>
      </c>
      <c r="AE119">
        <v>3</v>
      </c>
      <c r="AF119">
        <v>0</v>
      </c>
      <c r="AG119">
        <v>0</v>
      </c>
      <c r="AH119">
        <v>2</v>
      </c>
      <c r="AI119">
        <v>0</v>
      </c>
      <c r="AL119">
        <v>1</v>
      </c>
      <c r="AM119">
        <v>1</v>
      </c>
      <c r="AU119">
        <v>0</v>
      </c>
      <c r="AV119">
        <v>1</v>
      </c>
      <c r="AW119">
        <v>0</v>
      </c>
      <c r="BE119" t="s">
        <v>43</v>
      </c>
      <c r="BI119">
        <v>0</v>
      </c>
      <c r="BJ119">
        <v>0</v>
      </c>
      <c r="BM119">
        <v>0</v>
      </c>
      <c r="BN119">
        <v>0</v>
      </c>
      <c r="BO119">
        <v>100</v>
      </c>
      <c r="BP119">
        <v>100</v>
      </c>
      <c r="BQ119">
        <v>0</v>
      </c>
      <c r="BR119">
        <v>0</v>
      </c>
      <c r="BS119">
        <v>0</v>
      </c>
      <c r="BV119">
        <v>0</v>
      </c>
      <c r="BW119">
        <v>0</v>
      </c>
      <c r="BX119">
        <v>0</v>
      </c>
      <c r="BY119">
        <v>0</v>
      </c>
    </row>
    <row r="120" spans="1:77" x14ac:dyDescent="0.25">
      <c r="A120" t="s">
        <v>284</v>
      </c>
      <c r="C120" t="s">
        <v>285</v>
      </c>
      <c r="D120">
        <v>5</v>
      </c>
      <c r="E120" t="s">
        <v>4938</v>
      </c>
      <c r="L120" t="s">
        <v>35</v>
      </c>
      <c r="M120" t="s">
        <v>284</v>
      </c>
      <c r="N120" t="s">
        <v>5058</v>
      </c>
      <c r="P120">
        <v>1</v>
      </c>
      <c r="Q120">
        <v>1</v>
      </c>
      <c r="R120">
        <v>30.18</v>
      </c>
      <c r="S120">
        <v>30.18</v>
      </c>
      <c r="T120" t="s">
        <v>4940</v>
      </c>
      <c r="U120">
        <v>0</v>
      </c>
      <c r="X120" t="s">
        <v>4941</v>
      </c>
      <c r="Y120" t="s">
        <v>18</v>
      </c>
      <c r="AB120" t="s">
        <v>19</v>
      </c>
      <c r="AC120" t="s">
        <v>4942</v>
      </c>
      <c r="AD120">
        <v>1</v>
      </c>
      <c r="AE120">
        <v>3</v>
      </c>
      <c r="AF120">
        <v>0</v>
      </c>
      <c r="AG120">
        <v>0</v>
      </c>
      <c r="AH120">
        <v>2</v>
      </c>
      <c r="AI120">
        <v>0</v>
      </c>
      <c r="AL120">
        <v>1</v>
      </c>
      <c r="AM120">
        <v>1</v>
      </c>
      <c r="AU120">
        <v>0</v>
      </c>
      <c r="AV120">
        <v>1</v>
      </c>
      <c r="AW120">
        <v>0</v>
      </c>
      <c r="BE120" t="s">
        <v>43</v>
      </c>
      <c r="BI120">
        <v>0</v>
      </c>
      <c r="BJ120">
        <v>0</v>
      </c>
      <c r="BM120">
        <v>0</v>
      </c>
      <c r="BN120">
        <v>0</v>
      </c>
      <c r="BO120">
        <v>100</v>
      </c>
      <c r="BP120">
        <v>100</v>
      </c>
      <c r="BQ120">
        <v>0</v>
      </c>
      <c r="BR120">
        <v>0</v>
      </c>
      <c r="BS120">
        <v>0</v>
      </c>
      <c r="BV120">
        <v>0</v>
      </c>
      <c r="BW120">
        <v>0</v>
      </c>
      <c r="BX120">
        <v>0</v>
      </c>
      <c r="BY120">
        <v>0</v>
      </c>
    </row>
    <row r="121" spans="1:77" x14ac:dyDescent="0.25">
      <c r="A121" t="s">
        <v>286</v>
      </c>
      <c r="C121" t="s">
        <v>287</v>
      </c>
      <c r="D121">
        <v>4</v>
      </c>
      <c r="E121" t="s">
        <v>4986</v>
      </c>
      <c r="L121" t="s">
        <v>27</v>
      </c>
      <c r="M121" t="s">
        <v>4946</v>
      </c>
      <c r="N121" t="s">
        <v>4947</v>
      </c>
      <c r="P121">
        <v>1</v>
      </c>
      <c r="Q121">
        <v>0</v>
      </c>
      <c r="R121">
        <v>0</v>
      </c>
      <c r="S121">
        <v>0</v>
      </c>
      <c r="T121" t="s">
        <v>4940</v>
      </c>
      <c r="U121">
        <v>0</v>
      </c>
      <c r="X121" t="s">
        <v>4941</v>
      </c>
      <c r="Y121" t="s">
        <v>18</v>
      </c>
      <c r="AB121" t="s">
        <v>19</v>
      </c>
      <c r="AC121" t="s">
        <v>4942</v>
      </c>
      <c r="AD121">
        <v>1</v>
      </c>
      <c r="AE121">
        <v>0</v>
      </c>
      <c r="AF121">
        <v>0</v>
      </c>
      <c r="AG121">
        <v>0</v>
      </c>
      <c r="AH121">
        <v>2</v>
      </c>
      <c r="AI121">
        <v>0</v>
      </c>
      <c r="AL121">
        <v>1</v>
      </c>
      <c r="AM121">
        <v>1</v>
      </c>
      <c r="AN121">
        <v>1</v>
      </c>
      <c r="AO121">
        <v>1</v>
      </c>
      <c r="AU121">
        <v>0</v>
      </c>
      <c r="AV121">
        <v>1</v>
      </c>
      <c r="AW121">
        <v>0</v>
      </c>
      <c r="BE121" t="s">
        <v>43</v>
      </c>
      <c r="BI121">
        <v>0</v>
      </c>
      <c r="BJ121">
        <v>0</v>
      </c>
      <c r="BM121">
        <v>0</v>
      </c>
      <c r="BN121">
        <v>0</v>
      </c>
      <c r="BO121">
        <v>100</v>
      </c>
      <c r="BP121">
        <v>100</v>
      </c>
      <c r="BQ121">
        <v>0</v>
      </c>
      <c r="BR121">
        <v>0</v>
      </c>
      <c r="BS121">
        <v>0</v>
      </c>
      <c r="BV121">
        <v>0</v>
      </c>
      <c r="BW121">
        <v>0</v>
      </c>
      <c r="BX121">
        <v>0</v>
      </c>
      <c r="BY121">
        <v>0</v>
      </c>
    </row>
    <row r="122" spans="1:77" x14ac:dyDescent="0.25">
      <c r="A122" t="s">
        <v>288</v>
      </c>
      <c r="C122" t="s">
        <v>289</v>
      </c>
      <c r="D122">
        <v>4</v>
      </c>
      <c r="E122" t="s">
        <v>4986</v>
      </c>
      <c r="L122" t="s">
        <v>27</v>
      </c>
      <c r="M122" t="s">
        <v>4946</v>
      </c>
      <c r="N122" t="s">
        <v>4947</v>
      </c>
      <c r="P122">
        <v>1</v>
      </c>
      <c r="Q122">
        <v>0</v>
      </c>
      <c r="R122">
        <v>0</v>
      </c>
      <c r="S122">
        <v>0</v>
      </c>
      <c r="T122" t="s">
        <v>4940</v>
      </c>
      <c r="U122">
        <v>0</v>
      </c>
      <c r="X122" t="s">
        <v>4941</v>
      </c>
      <c r="Y122" t="s">
        <v>18</v>
      </c>
      <c r="AB122" t="s">
        <v>19</v>
      </c>
      <c r="AC122" t="s">
        <v>4942</v>
      </c>
      <c r="AD122">
        <v>1</v>
      </c>
      <c r="AE122">
        <v>0</v>
      </c>
      <c r="AF122">
        <v>0</v>
      </c>
      <c r="AG122">
        <v>0</v>
      </c>
      <c r="AH122">
        <v>2</v>
      </c>
      <c r="AI122">
        <v>0</v>
      </c>
      <c r="AL122">
        <v>1</v>
      </c>
      <c r="AM122">
        <v>1</v>
      </c>
      <c r="AN122">
        <v>1</v>
      </c>
      <c r="AO122">
        <v>1</v>
      </c>
      <c r="AU122">
        <v>0</v>
      </c>
      <c r="AV122">
        <v>1</v>
      </c>
      <c r="AW122">
        <v>0</v>
      </c>
      <c r="BE122" t="s">
        <v>43</v>
      </c>
      <c r="BI122">
        <v>0</v>
      </c>
      <c r="BJ122">
        <v>0</v>
      </c>
      <c r="BM122">
        <v>0</v>
      </c>
      <c r="BN122">
        <v>0</v>
      </c>
      <c r="BO122">
        <v>100</v>
      </c>
      <c r="BP122">
        <v>100</v>
      </c>
      <c r="BQ122">
        <v>0</v>
      </c>
      <c r="BR122">
        <v>0</v>
      </c>
      <c r="BS122">
        <v>0</v>
      </c>
      <c r="BV122">
        <v>0</v>
      </c>
      <c r="BW122">
        <v>0</v>
      </c>
      <c r="BX122">
        <v>0</v>
      </c>
      <c r="BY122">
        <v>0</v>
      </c>
    </row>
    <row r="123" spans="1:77" x14ac:dyDescent="0.25">
      <c r="A123" t="s">
        <v>290</v>
      </c>
      <c r="C123" t="s">
        <v>291</v>
      </c>
      <c r="D123">
        <v>5</v>
      </c>
      <c r="E123" t="s">
        <v>4938</v>
      </c>
      <c r="F123">
        <v>1</v>
      </c>
      <c r="G123" t="s">
        <v>4938</v>
      </c>
      <c r="J123">
        <v>5</v>
      </c>
      <c r="K123" t="s">
        <v>4939</v>
      </c>
      <c r="L123" t="s">
        <v>35</v>
      </c>
      <c r="M123" t="s">
        <v>5059</v>
      </c>
      <c r="N123" t="s">
        <v>5060</v>
      </c>
      <c r="O123" t="s">
        <v>36</v>
      </c>
      <c r="P123">
        <v>1</v>
      </c>
      <c r="Q123">
        <v>1</v>
      </c>
      <c r="R123">
        <v>20.79</v>
      </c>
      <c r="S123">
        <v>20.79</v>
      </c>
      <c r="T123" t="s">
        <v>4940</v>
      </c>
      <c r="U123">
        <v>0</v>
      </c>
      <c r="X123" t="s">
        <v>4941</v>
      </c>
      <c r="Y123" t="s">
        <v>18</v>
      </c>
      <c r="AB123" t="s">
        <v>19</v>
      </c>
      <c r="AC123" t="s">
        <v>4942</v>
      </c>
      <c r="AD123">
        <v>1</v>
      </c>
      <c r="AE123">
        <v>0</v>
      </c>
      <c r="AF123">
        <v>0</v>
      </c>
      <c r="AG123">
        <v>40.82</v>
      </c>
      <c r="AH123">
        <v>2</v>
      </c>
      <c r="AI123">
        <v>0</v>
      </c>
      <c r="AU123">
        <v>1.963444</v>
      </c>
      <c r="AW123">
        <v>48.98</v>
      </c>
      <c r="AY123">
        <v>1</v>
      </c>
      <c r="AZ123">
        <v>16</v>
      </c>
      <c r="BE123" t="s">
        <v>20</v>
      </c>
      <c r="BI123">
        <v>0</v>
      </c>
      <c r="BJ123">
        <v>0</v>
      </c>
      <c r="BM123">
        <v>0</v>
      </c>
      <c r="BN123">
        <v>0</v>
      </c>
      <c r="BO123">
        <v>100</v>
      </c>
      <c r="BP123">
        <v>100</v>
      </c>
      <c r="BQ123">
        <v>0</v>
      </c>
      <c r="BR123">
        <v>0</v>
      </c>
      <c r="BS123">
        <v>0</v>
      </c>
      <c r="BV123">
        <v>0</v>
      </c>
      <c r="BW123">
        <v>0</v>
      </c>
      <c r="BX123">
        <v>0</v>
      </c>
      <c r="BY123">
        <v>0</v>
      </c>
    </row>
    <row r="124" spans="1:77" x14ac:dyDescent="0.25">
      <c r="A124">
        <v>6130002469</v>
      </c>
      <c r="C124" t="s">
        <v>292</v>
      </c>
      <c r="D124">
        <v>9</v>
      </c>
      <c r="E124" t="s">
        <v>5014</v>
      </c>
      <c r="F124">
        <v>5</v>
      </c>
      <c r="G124" t="s">
        <v>5014</v>
      </c>
      <c r="J124">
        <v>3</v>
      </c>
      <c r="K124" t="s">
        <v>5061</v>
      </c>
      <c r="L124" t="s">
        <v>293</v>
      </c>
      <c r="M124">
        <v>6130002469</v>
      </c>
      <c r="N124" t="s">
        <v>5062</v>
      </c>
      <c r="O124">
        <v>1</v>
      </c>
      <c r="P124">
        <v>1</v>
      </c>
      <c r="Q124">
        <v>1</v>
      </c>
      <c r="R124">
        <v>350</v>
      </c>
      <c r="S124">
        <v>350</v>
      </c>
      <c r="T124" t="s">
        <v>4940</v>
      </c>
      <c r="U124">
        <v>0</v>
      </c>
      <c r="X124" t="s">
        <v>4941</v>
      </c>
      <c r="Y124" t="s">
        <v>18</v>
      </c>
      <c r="AB124" t="s">
        <v>19</v>
      </c>
      <c r="AC124" t="s">
        <v>4942</v>
      </c>
      <c r="AD124">
        <v>1</v>
      </c>
      <c r="AE124">
        <v>0</v>
      </c>
      <c r="AF124">
        <v>0</v>
      </c>
      <c r="AG124">
        <v>525</v>
      </c>
      <c r="AH124">
        <v>2</v>
      </c>
      <c r="AI124">
        <v>0</v>
      </c>
      <c r="AU124">
        <v>1.5</v>
      </c>
      <c r="AW124">
        <v>630</v>
      </c>
      <c r="BE124" t="s">
        <v>32</v>
      </c>
      <c r="BI124">
        <v>0</v>
      </c>
      <c r="BJ124">
        <v>0</v>
      </c>
      <c r="BM124">
        <v>0</v>
      </c>
      <c r="BN124">
        <v>0</v>
      </c>
      <c r="BO124">
        <v>100</v>
      </c>
      <c r="BP124">
        <v>100</v>
      </c>
      <c r="BQ124">
        <v>0</v>
      </c>
      <c r="BR124">
        <v>0</v>
      </c>
      <c r="BS124">
        <v>0</v>
      </c>
      <c r="BV124">
        <v>0</v>
      </c>
      <c r="BW124">
        <v>0</v>
      </c>
      <c r="BX124">
        <v>0</v>
      </c>
      <c r="BY124">
        <v>0</v>
      </c>
    </row>
    <row r="125" spans="1:77" x14ac:dyDescent="0.25">
      <c r="A125" t="s">
        <v>294</v>
      </c>
      <c r="C125" t="s">
        <v>295</v>
      </c>
      <c r="D125">
        <v>8</v>
      </c>
      <c r="E125" t="s">
        <v>4953</v>
      </c>
      <c r="L125" t="s">
        <v>75</v>
      </c>
      <c r="M125" t="s">
        <v>294</v>
      </c>
      <c r="N125" t="s">
        <v>295</v>
      </c>
      <c r="P125">
        <v>1</v>
      </c>
      <c r="Q125">
        <v>0</v>
      </c>
      <c r="R125">
        <v>0</v>
      </c>
      <c r="S125">
        <v>0</v>
      </c>
      <c r="T125" t="s">
        <v>4940</v>
      </c>
      <c r="U125">
        <v>0</v>
      </c>
      <c r="X125" t="s">
        <v>4941</v>
      </c>
      <c r="Y125" t="s">
        <v>18</v>
      </c>
      <c r="AB125" t="s">
        <v>19</v>
      </c>
      <c r="AC125" t="s">
        <v>4942</v>
      </c>
      <c r="AD125">
        <v>1</v>
      </c>
      <c r="AE125">
        <v>3</v>
      </c>
      <c r="AF125">
        <v>0</v>
      </c>
      <c r="AG125">
        <v>0</v>
      </c>
      <c r="AH125">
        <v>2</v>
      </c>
      <c r="AI125">
        <v>0</v>
      </c>
      <c r="AU125">
        <v>0</v>
      </c>
      <c r="AV125">
        <v>1</v>
      </c>
      <c r="AW125">
        <v>0</v>
      </c>
      <c r="BE125" t="s">
        <v>43</v>
      </c>
      <c r="BI125">
        <v>0</v>
      </c>
      <c r="BJ125">
        <v>0</v>
      </c>
      <c r="BM125">
        <v>0</v>
      </c>
      <c r="BN125">
        <v>0</v>
      </c>
      <c r="BO125">
        <v>100</v>
      </c>
      <c r="BP125">
        <v>100</v>
      </c>
      <c r="BQ125">
        <v>0</v>
      </c>
      <c r="BR125">
        <v>0</v>
      </c>
      <c r="BS125">
        <v>0</v>
      </c>
      <c r="BV125">
        <v>0</v>
      </c>
      <c r="BW125">
        <v>0</v>
      </c>
      <c r="BX125">
        <v>0</v>
      </c>
      <c r="BY125">
        <v>0</v>
      </c>
    </row>
    <row r="126" spans="1:77" x14ac:dyDescent="0.25">
      <c r="A126" t="s">
        <v>296</v>
      </c>
      <c r="C126" t="s">
        <v>297</v>
      </c>
      <c r="D126">
        <v>10</v>
      </c>
      <c r="E126" t="s">
        <v>4943</v>
      </c>
      <c r="F126">
        <v>13</v>
      </c>
      <c r="G126" t="s">
        <v>4950</v>
      </c>
      <c r="L126" t="s">
        <v>39</v>
      </c>
      <c r="M126" t="s">
        <v>5063</v>
      </c>
      <c r="N126" t="s">
        <v>5064</v>
      </c>
      <c r="O126" t="s">
        <v>36</v>
      </c>
      <c r="P126">
        <v>1</v>
      </c>
      <c r="Q126">
        <v>1</v>
      </c>
      <c r="R126">
        <v>116.77</v>
      </c>
      <c r="S126">
        <v>116.77</v>
      </c>
      <c r="T126" t="s">
        <v>4940</v>
      </c>
      <c r="U126">
        <v>0</v>
      </c>
      <c r="X126" t="s">
        <v>4941</v>
      </c>
      <c r="Y126" t="s">
        <v>18</v>
      </c>
      <c r="AB126" t="s">
        <v>19</v>
      </c>
      <c r="AC126" t="s">
        <v>4942</v>
      </c>
      <c r="AD126">
        <v>1</v>
      </c>
      <c r="AE126">
        <v>0</v>
      </c>
      <c r="AF126">
        <v>0</v>
      </c>
      <c r="AG126">
        <v>155.30000000000001</v>
      </c>
      <c r="AH126">
        <v>2</v>
      </c>
      <c r="AI126">
        <v>0</v>
      </c>
      <c r="AU126">
        <v>1.3299649</v>
      </c>
      <c r="AW126">
        <v>186.36</v>
      </c>
      <c r="AY126">
        <v>1</v>
      </c>
      <c r="AZ126">
        <v>100</v>
      </c>
      <c r="BE126" t="s">
        <v>20</v>
      </c>
      <c r="BI126">
        <v>0</v>
      </c>
      <c r="BJ126">
        <v>0</v>
      </c>
      <c r="BM126">
        <v>0</v>
      </c>
      <c r="BN126">
        <v>0</v>
      </c>
      <c r="BO126">
        <v>100</v>
      </c>
      <c r="BP126">
        <v>100</v>
      </c>
      <c r="BQ126">
        <v>0</v>
      </c>
      <c r="BR126">
        <v>0</v>
      </c>
      <c r="BS126">
        <v>0</v>
      </c>
      <c r="BV126">
        <v>0</v>
      </c>
      <c r="BW126">
        <v>0</v>
      </c>
      <c r="BX126">
        <v>0</v>
      </c>
      <c r="BY126">
        <v>0</v>
      </c>
    </row>
    <row r="127" spans="1:77" x14ac:dyDescent="0.25">
      <c r="A127" t="s">
        <v>298</v>
      </c>
      <c r="C127" t="s">
        <v>299</v>
      </c>
      <c r="D127">
        <v>10</v>
      </c>
      <c r="E127" t="s">
        <v>4943</v>
      </c>
      <c r="F127">
        <v>13</v>
      </c>
      <c r="G127" t="s">
        <v>4950</v>
      </c>
      <c r="L127" t="s">
        <v>39</v>
      </c>
      <c r="M127" t="s">
        <v>5065</v>
      </c>
      <c r="N127" t="s">
        <v>5066</v>
      </c>
      <c r="O127">
        <v>1</v>
      </c>
      <c r="P127">
        <v>1</v>
      </c>
      <c r="Q127">
        <v>1</v>
      </c>
      <c r="R127">
        <v>364.8</v>
      </c>
      <c r="S127">
        <v>364.8</v>
      </c>
      <c r="T127" t="s">
        <v>4940</v>
      </c>
      <c r="U127">
        <v>0</v>
      </c>
      <c r="X127" t="s">
        <v>4941</v>
      </c>
      <c r="Y127" t="s">
        <v>18</v>
      </c>
      <c r="AB127" t="s">
        <v>19</v>
      </c>
      <c r="AC127" t="s">
        <v>4942</v>
      </c>
      <c r="AD127">
        <v>1</v>
      </c>
      <c r="AE127">
        <v>2</v>
      </c>
      <c r="AF127">
        <v>0</v>
      </c>
      <c r="AG127">
        <v>533.28</v>
      </c>
      <c r="AH127">
        <v>2</v>
      </c>
      <c r="AI127">
        <v>0</v>
      </c>
      <c r="AU127">
        <v>1.4618420999999999</v>
      </c>
      <c r="AW127">
        <v>639.94000000000005</v>
      </c>
      <c r="AY127">
        <v>1</v>
      </c>
      <c r="BE127" t="s">
        <v>43</v>
      </c>
      <c r="BI127">
        <v>0</v>
      </c>
      <c r="BJ127">
        <v>0</v>
      </c>
      <c r="BM127">
        <v>0</v>
      </c>
      <c r="BN127">
        <v>0</v>
      </c>
      <c r="BO127">
        <v>100</v>
      </c>
      <c r="BP127">
        <v>100</v>
      </c>
      <c r="BQ127">
        <v>0</v>
      </c>
      <c r="BR127">
        <v>0</v>
      </c>
      <c r="BS127">
        <v>0</v>
      </c>
      <c r="BV127">
        <v>0</v>
      </c>
      <c r="BW127">
        <v>0</v>
      </c>
      <c r="BX127">
        <v>0</v>
      </c>
      <c r="BY127">
        <v>0</v>
      </c>
    </row>
    <row r="128" spans="1:77" x14ac:dyDescent="0.25">
      <c r="A128" t="s">
        <v>300</v>
      </c>
      <c r="C128" t="s">
        <v>301</v>
      </c>
      <c r="D128">
        <v>10</v>
      </c>
      <c r="E128" t="s">
        <v>4943</v>
      </c>
      <c r="F128">
        <v>13</v>
      </c>
      <c r="G128" t="s">
        <v>4950</v>
      </c>
      <c r="L128" t="s">
        <v>39</v>
      </c>
      <c r="M128" t="s">
        <v>300</v>
      </c>
      <c r="N128" t="s">
        <v>5067</v>
      </c>
      <c r="O128">
        <v>1</v>
      </c>
      <c r="P128">
        <v>1</v>
      </c>
      <c r="Q128">
        <v>1</v>
      </c>
      <c r="R128">
        <v>342.04</v>
      </c>
      <c r="S128">
        <v>342.04</v>
      </c>
      <c r="T128" t="s">
        <v>4940</v>
      </c>
      <c r="U128">
        <v>0</v>
      </c>
      <c r="X128" t="s">
        <v>4941</v>
      </c>
      <c r="Y128" t="s">
        <v>18</v>
      </c>
      <c r="AB128" t="s">
        <v>19</v>
      </c>
      <c r="AC128" t="s">
        <v>4942</v>
      </c>
      <c r="AD128">
        <v>1</v>
      </c>
      <c r="AE128">
        <v>0</v>
      </c>
      <c r="AF128">
        <v>0</v>
      </c>
      <c r="AG128">
        <v>473.11</v>
      </c>
      <c r="AH128">
        <v>2</v>
      </c>
      <c r="AI128">
        <v>0</v>
      </c>
      <c r="AU128">
        <v>1.3832008</v>
      </c>
      <c r="AW128">
        <v>567.73</v>
      </c>
      <c r="BE128" t="s">
        <v>43</v>
      </c>
      <c r="BI128">
        <v>0</v>
      </c>
      <c r="BJ128">
        <v>0</v>
      </c>
      <c r="BM128">
        <v>0</v>
      </c>
      <c r="BN128">
        <v>0</v>
      </c>
      <c r="BO128">
        <v>100</v>
      </c>
      <c r="BP128">
        <v>100</v>
      </c>
      <c r="BQ128">
        <v>0</v>
      </c>
      <c r="BR128">
        <v>0</v>
      </c>
      <c r="BS128">
        <v>0</v>
      </c>
      <c r="BV128">
        <v>0</v>
      </c>
      <c r="BW128">
        <v>0</v>
      </c>
      <c r="BX128">
        <v>0</v>
      </c>
      <c r="BY128">
        <v>0</v>
      </c>
    </row>
    <row r="129" spans="1:77" x14ac:dyDescent="0.25">
      <c r="A129" t="s">
        <v>302</v>
      </c>
      <c r="C129" t="s">
        <v>303</v>
      </c>
      <c r="D129">
        <v>6</v>
      </c>
      <c r="E129" t="s">
        <v>4957</v>
      </c>
      <c r="H129" t="s">
        <v>4989</v>
      </c>
      <c r="I129" t="s">
        <v>4990</v>
      </c>
      <c r="J129" t="s">
        <v>4991</v>
      </c>
      <c r="K129" t="s">
        <v>4992</v>
      </c>
      <c r="L129" t="s">
        <v>65</v>
      </c>
      <c r="M129" t="s">
        <v>302</v>
      </c>
      <c r="N129" t="s">
        <v>5068</v>
      </c>
      <c r="O129">
        <v>1</v>
      </c>
      <c r="P129">
        <v>1</v>
      </c>
      <c r="Q129">
        <v>1</v>
      </c>
      <c r="R129">
        <v>379.4</v>
      </c>
      <c r="S129">
        <v>379.4</v>
      </c>
      <c r="T129" t="s">
        <v>4940</v>
      </c>
      <c r="U129">
        <v>0</v>
      </c>
      <c r="X129" t="s">
        <v>4941</v>
      </c>
      <c r="Y129" t="s">
        <v>18</v>
      </c>
      <c r="AB129" t="s">
        <v>19</v>
      </c>
      <c r="AC129" t="s">
        <v>4942</v>
      </c>
      <c r="AD129">
        <v>1</v>
      </c>
      <c r="AE129">
        <v>0</v>
      </c>
      <c r="AF129">
        <v>0</v>
      </c>
      <c r="AG129">
        <v>504.6</v>
      </c>
      <c r="AH129">
        <v>2</v>
      </c>
      <c r="AI129">
        <v>0</v>
      </c>
      <c r="AL129">
        <v>1</v>
      </c>
      <c r="AM129">
        <v>1</v>
      </c>
      <c r="AU129">
        <v>1.3299947000000001</v>
      </c>
      <c r="AV129">
        <v>1</v>
      </c>
      <c r="AW129">
        <v>605.52</v>
      </c>
      <c r="BE129" t="s">
        <v>43</v>
      </c>
      <c r="BI129">
        <v>0</v>
      </c>
      <c r="BJ129">
        <v>0</v>
      </c>
      <c r="BM129">
        <v>0</v>
      </c>
      <c r="BN129">
        <v>0</v>
      </c>
      <c r="BO129">
        <v>100</v>
      </c>
      <c r="BP129">
        <v>100</v>
      </c>
      <c r="BQ129">
        <v>0</v>
      </c>
      <c r="BR129">
        <v>0</v>
      </c>
      <c r="BS129">
        <v>0</v>
      </c>
      <c r="BV129">
        <v>0</v>
      </c>
      <c r="BW129">
        <v>0</v>
      </c>
      <c r="BX129">
        <v>0</v>
      </c>
      <c r="BY129">
        <v>0</v>
      </c>
    </row>
    <row r="130" spans="1:77" x14ac:dyDescent="0.25">
      <c r="A130" t="s">
        <v>304</v>
      </c>
      <c r="C130" t="s">
        <v>305</v>
      </c>
      <c r="D130">
        <v>6</v>
      </c>
      <c r="E130" t="s">
        <v>4957</v>
      </c>
      <c r="H130" t="s">
        <v>4989</v>
      </c>
      <c r="I130" t="s">
        <v>4990</v>
      </c>
      <c r="J130" t="s">
        <v>4991</v>
      </c>
      <c r="K130" t="s">
        <v>4992</v>
      </c>
      <c r="L130" t="s">
        <v>65</v>
      </c>
      <c r="M130" t="s">
        <v>304</v>
      </c>
      <c r="N130" t="s">
        <v>5069</v>
      </c>
      <c r="O130">
        <v>1</v>
      </c>
      <c r="P130">
        <v>1</v>
      </c>
      <c r="Q130">
        <v>1</v>
      </c>
      <c r="R130">
        <v>407.7</v>
      </c>
      <c r="S130">
        <v>407.7</v>
      </c>
      <c r="T130" t="s">
        <v>4940</v>
      </c>
      <c r="U130">
        <v>0</v>
      </c>
      <c r="X130" t="s">
        <v>4941</v>
      </c>
      <c r="Y130" t="s">
        <v>18</v>
      </c>
      <c r="AB130" t="s">
        <v>19</v>
      </c>
      <c r="AC130" t="s">
        <v>4942</v>
      </c>
      <c r="AD130">
        <v>1</v>
      </c>
      <c r="AE130">
        <v>0</v>
      </c>
      <c r="AF130">
        <v>0</v>
      </c>
      <c r="AG130">
        <v>542.24</v>
      </c>
      <c r="AH130">
        <v>2</v>
      </c>
      <c r="AI130">
        <v>0</v>
      </c>
      <c r="AL130">
        <v>1</v>
      </c>
      <c r="AM130">
        <v>1</v>
      </c>
      <c r="AU130">
        <v>1.3299974999999999</v>
      </c>
      <c r="AV130">
        <v>1</v>
      </c>
      <c r="AW130">
        <v>650.69000000000005</v>
      </c>
      <c r="BE130" t="s">
        <v>43</v>
      </c>
      <c r="BI130">
        <v>0</v>
      </c>
      <c r="BJ130">
        <v>0</v>
      </c>
      <c r="BM130">
        <v>0</v>
      </c>
      <c r="BN130">
        <v>0</v>
      </c>
      <c r="BO130">
        <v>100</v>
      </c>
      <c r="BP130">
        <v>100</v>
      </c>
      <c r="BQ130">
        <v>0</v>
      </c>
      <c r="BR130">
        <v>0</v>
      </c>
      <c r="BS130">
        <v>0</v>
      </c>
      <c r="BV130">
        <v>0</v>
      </c>
      <c r="BW130">
        <v>0</v>
      </c>
      <c r="BX130">
        <v>0</v>
      </c>
      <c r="BY130">
        <v>0</v>
      </c>
    </row>
    <row r="131" spans="1:77" x14ac:dyDescent="0.25">
      <c r="A131" t="s">
        <v>306</v>
      </c>
      <c r="C131" t="s">
        <v>307</v>
      </c>
      <c r="D131">
        <v>6</v>
      </c>
      <c r="E131" t="s">
        <v>4957</v>
      </c>
      <c r="H131" t="s">
        <v>4989</v>
      </c>
      <c r="I131" t="s">
        <v>4990</v>
      </c>
      <c r="J131" t="s">
        <v>4991</v>
      </c>
      <c r="K131" t="s">
        <v>4992</v>
      </c>
      <c r="L131" t="s">
        <v>65</v>
      </c>
      <c r="M131" t="s">
        <v>306</v>
      </c>
      <c r="N131" t="s">
        <v>5070</v>
      </c>
      <c r="O131">
        <v>1</v>
      </c>
      <c r="P131">
        <v>1</v>
      </c>
      <c r="Q131">
        <v>1</v>
      </c>
      <c r="R131">
        <v>218.44</v>
      </c>
      <c r="S131">
        <v>218.44</v>
      </c>
      <c r="T131" t="s">
        <v>4940</v>
      </c>
      <c r="U131">
        <v>0</v>
      </c>
      <c r="X131" t="s">
        <v>4941</v>
      </c>
      <c r="Y131" t="s">
        <v>18</v>
      </c>
      <c r="AB131" t="s">
        <v>19</v>
      </c>
      <c r="AC131" t="s">
        <v>4942</v>
      </c>
      <c r="AD131">
        <v>1</v>
      </c>
      <c r="AE131">
        <v>0</v>
      </c>
      <c r="AF131">
        <v>0</v>
      </c>
      <c r="AG131">
        <v>290.52999999999997</v>
      </c>
      <c r="AH131">
        <v>2</v>
      </c>
      <c r="AI131">
        <v>0</v>
      </c>
      <c r="AL131">
        <v>1</v>
      </c>
      <c r="AM131">
        <v>1</v>
      </c>
      <c r="AU131">
        <v>1.330022</v>
      </c>
      <c r="AV131">
        <v>1</v>
      </c>
      <c r="AW131">
        <v>348.64</v>
      </c>
      <c r="BE131" t="s">
        <v>43</v>
      </c>
      <c r="BI131">
        <v>0</v>
      </c>
      <c r="BJ131">
        <v>0</v>
      </c>
      <c r="BM131">
        <v>0</v>
      </c>
      <c r="BN131">
        <v>0</v>
      </c>
      <c r="BO131">
        <v>100</v>
      </c>
      <c r="BP131">
        <v>100</v>
      </c>
      <c r="BQ131">
        <v>0</v>
      </c>
      <c r="BR131">
        <v>0</v>
      </c>
      <c r="BS131">
        <v>0</v>
      </c>
      <c r="BV131">
        <v>0</v>
      </c>
      <c r="BW131">
        <v>0</v>
      </c>
      <c r="BX131">
        <v>0</v>
      </c>
      <c r="BY131">
        <v>0</v>
      </c>
    </row>
    <row r="132" spans="1:77" x14ac:dyDescent="0.25">
      <c r="A132" t="s">
        <v>308</v>
      </c>
      <c r="C132" t="s">
        <v>309</v>
      </c>
      <c r="D132">
        <v>6</v>
      </c>
      <c r="E132" t="s">
        <v>4957</v>
      </c>
      <c r="H132" t="s">
        <v>4989</v>
      </c>
      <c r="I132" t="s">
        <v>4990</v>
      </c>
      <c r="J132" t="s">
        <v>4991</v>
      </c>
      <c r="K132" t="s">
        <v>4992</v>
      </c>
      <c r="L132" t="s">
        <v>65</v>
      </c>
      <c r="M132" t="s">
        <v>308</v>
      </c>
      <c r="N132" t="s">
        <v>5071</v>
      </c>
      <c r="O132">
        <v>1</v>
      </c>
      <c r="P132">
        <v>1</v>
      </c>
      <c r="Q132">
        <v>1</v>
      </c>
      <c r="R132">
        <v>267.08</v>
      </c>
      <c r="S132">
        <v>267.08</v>
      </c>
      <c r="T132" t="s">
        <v>4940</v>
      </c>
      <c r="U132">
        <v>0</v>
      </c>
      <c r="X132" t="s">
        <v>4941</v>
      </c>
      <c r="Y132" t="s">
        <v>18</v>
      </c>
      <c r="AB132" t="s">
        <v>19</v>
      </c>
      <c r="AC132" t="s">
        <v>4942</v>
      </c>
      <c r="AD132">
        <v>1</v>
      </c>
      <c r="AE132">
        <v>0</v>
      </c>
      <c r="AF132">
        <v>0</v>
      </c>
      <c r="AG132">
        <v>355.22</v>
      </c>
      <c r="AH132">
        <v>2</v>
      </c>
      <c r="AI132">
        <v>0</v>
      </c>
      <c r="AL132">
        <v>1</v>
      </c>
      <c r="AM132">
        <v>1</v>
      </c>
      <c r="AU132">
        <v>1.3300135</v>
      </c>
      <c r="AV132">
        <v>1</v>
      </c>
      <c r="AW132">
        <v>426.26</v>
      </c>
      <c r="BE132" t="s">
        <v>43</v>
      </c>
      <c r="BI132">
        <v>0</v>
      </c>
      <c r="BJ132">
        <v>0</v>
      </c>
      <c r="BM132">
        <v>0</v>
      </c>
      <c r="BN132">
        <v>0</v>
      </c>
      <c r="BO132">
        <v>100</v>
      </c>
      <c r="BP132">
        <v>100</v>
      </c>
      <c r="BQ132">
        <v>0</v>
      </c>
      <c r="BR132">
        <v>0</v>
      </c>
      <c r="BS132">
        <v>0</v>
      </c>
      <c r="BV132">
        <v>0</v>
      </c>
      <c r="BW132">
        <v>0</v>
      </c>
      <c r="BX132">
        <v>0</v>
      </c>
      <c r="BY132">
        <v>0</v>
      </c>
    </row>
    <row r="133" spans="1:77" x14ac:dyDescent="0.25">
      <c r="A133" t="s">
        <v>310</v>
      </c>
      <c r="C133" t="s">
        <v>311</v>
      </c>
      <c r="D133">
        <v>6</v>
      </c>
      <c r="E133" t="s">
        <v>4957</v>
      </c>
      <c r="H133" t="s">
        <v>4989</v>
      </c>
      <c r="I133" t="s">
        <v>4990</v>
      </c>
      <c r="J133" t="s">
        <v>4991</v>
      </c>
      <c r="K133" t="s">
        <v>4992</v>
      </c>
      <c r="L133" t="s">
        <v>65</v>
      </c>
      <c r="M133" t="s">
        <v>310</v>
      </c>
      <c r="N133" t="s">
        <v>5072</v>
      </c>
      <c r="P133">
        <v>1</v>
      </c>
      <c r="Q133">
        <v>1</v>
      </c>
      <c r="R133">
        <v>440.43</v>
      </c>
      <c r="S133">
        <v>440.43</v>
      </c>
      <c r="T133" t="s">
        <v>4940</v>
      </c>
      <c r="U133">
        <v>0</v>
      </c>
      <c r="X133" t="s">
        <v>4941</v>
      </c>
      <c r="Y133" t="s">
        <v>18</v>
      </c>
      <c r="AB133" t="s">
        <v>19</v>
      </c>
      <c r="AC133" t="s">
        <v>4942</v>
      </c>
      <c r="AD133">
        <v>1</v>
      </c>
      <c r="AE133">
        <v>0</v>
      </c>
      <c r="AF133">
        <v>0</v>
      </c>
      <c r="AG133">
        <v>585.77</v>
      </c>
      <c r="AH133">
        <v>2</v>
      </c>
      <c r="AI133">
        <v>0</v>
      </c>
      <c r="AL133">
        <v>1</v>
      </c>
      <c r="AM133">
        <v>1</v>
      </c>
      <c r="AU133">
        <v>1.3299957</v>
      </c>
      <c r="AV133">
        <v>1</v>
      </c>
      <c r="AW133">
        <v>702.92</v>
      </c>
      <c r="BE133" t="s">
        <v>43</v>
      </c>
      <c r="BI133">
        <v>0</v>
      </c>
      <c r="BJ133">
        <v>0</v>
      </c>
      <c r="BM133">
        <v>0</v>
      </c>
      <c r="BN133">
        <v>0</v>
      </c>
      <c r="BO133">
        <v>100</v>
      </c>
      <c r="BP133">
        <v>100</v>
      </c>
      <c r="BQ133">
        <v>0</v>
      </c>
      <c r="BR133">
        <v>0</v>
      </c>
      <c r="BS133">
        <v>0</v>
      </c>
      <c r="BV133">
        <v>0</v>
      </c>
      <c r="BW133">
        <v>0</v>
      </c>
      <c r="BX133">
        <v>0</v>
      </c>
      <c r="BY133">
        <v>0</v>
      </c>
    </row>
    <row r="134" spans="1:77" x14ac:dyDescent="0.25">
      <c r="A134" t="s">
        <v>312</v>
      </c>
      <c r="C134" t="s">
        <v>313</v>
      </c>
      <c r="D134">
        <v>6</v>
      </c>
      <c r="E134" t="s">
        <v>4957</v>
      </c>
      <c r="H134" t="s">
        <v>4989</v>
      </c>
      <c r="I134" t="s">
        <v>4990</v>
      </c>
      <c r="J134" t="s">
        <v>4991</v>
      </c>
      <c r="K134" t="s">
        <v>4992</v>
      </c>
      <c r="L134" t="s">
        <v>65</v>
      </c>
      <c r="M134" t="s">
        <v>312</v>
      </c>
      <c r="N134" t="s">
        <v>5073</v>
      </c>
      <c r="P134">
        <v>1</v>
      </c>
      <c r="Q134">
        <v>1</v>
      </c>
      <c r="R134">
        <v>466.07</v>
      </c>
      <c r="S134">
        <v>466.07</v>
      </c>
      <c r="T134" t="s">
        <v>4940</v>
      </c>
      <c r="U134">
        <v>0</v>
      </c>
      <c r="X134" t="s">
        <v>4941</v>
      </c>
      <c r="Y134" t="s">
        <v>18</v>
      </c>
      <c r="AB134" t="s">
        <v>19</v>
      </c>
      <c r="AC134" t="s">
        <v>4942</v>
      </c>
      <c r="AD134">
        <v>1</v>
      </c>
      <c r="AE134">
        <v>0</v>
      </c>
      <c r="AF134">
        <v>0</v>
      </c>
      <c r="AG134">
        <v>619.87</v>
      </c>
      <c r="AH134">
        <v>2</v>
      </c>
      <c r="AI134">
        <v>0</v>
      </c>
      <c r="AL134">
        <v>1</v>
      </c>
      <c r="AM134">
        <v>1</v>
      </c>
      <c r="AU134">
        <v>1.3299932999999999</v>
      </c>
      <c r="AV134">
        <v>1</v>
      </c>
      <c r="AW134">
        <v>743.84</v>
      </c>
      <c r="BE134" t="s">
        <v>43</v>
      </c>
      <c r="BI134">
        <v>0</v>
      </c>
      <c r="BJ134">
        <v>0</v>
      </c>
      <c r="BM134">
        <v>0</v>
      </c>
      <c r="BN134">
        <v>0</v>
      </c>
      <c r="BO134">
        <v>100</v>
      </c>
      <c r="BP134">
        <v>100</v>
      </c>
      <c r="BQ134">
        <v>0</v>
      </c>
      <c r="BR134">
        <v>0</v>
      </c>
      <c r="BS134">
        <v>0</v>
      </c>
      <c r="BV134">
        <v>0</v>
      </c>
      <c r="BW134">
        <v>0</v>
      </c>
      <c r="BX134">
        <v>0</v>
      </c>
      <c r="BY134">
        <v>0</v>
      </c>
    </row>
    <row r="135" spans="1:77" x14ac:dyDescent="0.25">
      <c r="A135" t="s">
        <v>314</v>
      </c>
      <c r="C135" t="s">
        <v>315</v>
      </c>
      <c r="D135">
        <v>1</v>
      </c>
      <c r="E135" t="s">
        <v>4958</v>
      </c>
      <c r="F135">
        <v>2</v>
      </c>
      <c r="G135" t="s">
        <v>4958</v>
      </c>
      <c r="H135" t="s">
        <v>4989</v>
      </c>
      <c r="I135" t="s">
        <v>4990</v>
      </c>
      <c r="J135">
        <v>1</v>
      </c>
      <c r="K135" t="s">
        <v>5010</v>
      </c>
      <c r="L135" t="s">
        <v>27</v>
      </c>
      <c r="M135" t="s">
        <v>4946</v>
      </c>
      <c r="N135" t="s">
        <v>4947</v>
      </c>
      <c r="P135">
        <v>1</v>
      </c>
      <c r="Q135">
        <v>0</v>
      </c>
      <c r="R135">
        <v>0</v>
      </c>
      <c r="S135">
        <v>0</v>
      </c>
      <c r="T135" t="s">
        <v>4940</v>
      </c>
      <c r="U135">
        <v>0</v>
      </c>
      <c r="X135" t="s">
        <v>4941</v>
      </c>
      <c r="Y135" t="s">
        <v>18</v>
      </c>
      <c r="AB135" t="s">
        <v>19</v>
      </c>
      <c r="AC135" t="s">
        <v>4942</v>
      </c>
      <c r="AE135">
        <v>0</v>
      </c>
      <c r="AF135">
        <v>0</v>
      </c>
      <c r="AG135">
        <v>909.77</v>
      </c>
      <c r="AH135">
        <v>2</v>
      </c>
      <c r="AI135">
        <v>0</v>
      </c>
      <c r="AL135">
        <v>1</v>
      </c>
      <c r="AM135">
        <v>1</v>
      </c>
      <c r="AN135">
        <v>1</v>
      </c>
      <c r="AO135">
        <v>1</v>
      </c>
      <c r="AP135">
        <v>1</v>
      </c>
      <c r="AU135">
        <v>0</v>
      </c>
      <c r="AW135" s="1">
        <v>1091.72</v>
      </c>
      <c r="AY135">
        <v>1</v>
      </c>
      <c r="AZ135">
        <v>419</v>
      </c>
      <c r="BE135" t="s">
        <v>28</v>
      </c>
      <c r="BI135">
        <v>0</v>
      </c>
      <c r="BJ135">
        <v>0</v>
      </c>
      <c r="BM135">
        <v>0</v>
      </c>
      <c r="BN135">
        <v>0</v>
      </c>
      <c r="BO135">
        <v>100</v>
      </c>
      <c r="BP135">
        <v>100</v>
      </c>
      <c r="BQ135">
        <v>0</v>
      </c>
      <c r="BR135">
        <v>0</v>
      </c>
      <c r="BS135">
        <v>0</v>
      </c>
      <c r="BV135">
        <v>0</v>
      </c>
      <c r="BW135">
        <v>0</v>
      </c>
      <c r="BX135">
        <v>0</v>
      </c>
      <c r="BY135">
        <v>0</v>
      </c>
    </row>
    <row r="136" spans="1:77" x14ac:dyDescent="0.25">
      <c r="A136" t="s">
        <v>316</v>
      </c>
      <c r="C136" t="s">
        <v>317</v>
      </c>
      <c r="D136">
        <v>1</v>
      </c>
      <c r="E136" t="s">
        <v>4958</v>
      </c>
      <c r="F136">
        <v>2</v>
      </c>
      <c r="G136" t="s">
        <v>4958</v>
      </c>
      <c r="H136" t="s">
        <v>4989</v>
      </c>
      <c r="I136" t="s">
        <v>4990</v>
      </c>
      <c r="J136">
        <v>1</v>
      </c>
      <c r="K136" t="s">
        <v>5010</v>
      </c>
      <c r="L136" t="s">
        <v>27</v>
      </c>
      <c r="M136" t="s">
        <v>4946</v>
      </c>
      <c r="N136" t="s">
        <v>4947</v>
      </c>
      <c r="P136">
        <v>1</v>
      </c>
      <c r="Q136">
        <v>0</v>
      </c>
      <c r="R136">
        <v>0</v>
      </c>
      <c r="S136">
        <v>0</v>
      </c>
      <c r="T136" t="s">
        <v>4940</v>
      </c>
      <c r="U136">
        <v>0</v>
      </c>
      <c r="X136" t="s">
        <v>4941</v>
      </c>
      <c r="Y136" t="s">
        <v>18</v>
      </c>
      <c r="AB136" t="s">
        <v>19</v>
      </c>
      <c r="AC136" t="s">
        <v>4942</v>
      </c>
      <c r="AE136">
        <v>0</v>
      </c>
      <c r="AF136">
        <v>0</v>
      </c>
      <c r="AG136">
        <v>0</v>
      </c>
      <c r="AH136">
        <v>2</v>
      </c>
      <c r="AI136">
        <v>0</v>
      </c>
      <c r="AL136">
        <v>1</v>
      </c>
      <c r="AM136">
        <v>1</v>
      </c>
      <c r="AN136">
        <v>1</v>
      </c>
      <c r="AO136">
        <v>1</v>
      </c>
      <c r="AP136">
        <v>1</v>
      </c>
      <c r="AU136">
        <v>0</v>
      </c>
      <c r="AV136">
        <v>1</v>
      </c>
      <c r="AW136">
        <v>0</v>
      </c>
      <c r="AY136">
        <v>1</v>
      </c>
      <c r="AZ136">
        <v>421</v>
      </c>
      <c r="BE136" t="s">
        <v>28</v>
      </c>
      <c r="BI136">
        <v>0</v>
      </c>
      <c r="BJ136">
        <v>0</v>
      </c>
      <c r="BM136">
        <v>0</v>
      </c>
      <c r="BN136">
        <v>0</v>
      </c>
      <c r="BO136">
        <v>100</v>
      </c>
      <c r="BP136">
        <v>100</v>
      </c>
      <c r="BQ136">
        <v>0</v>
      </c>
      <c r="BR136">
        <v>0</v>
      </c>
      <c r="BS136">
        <v>0</v>
      </c>
      <c r="BV136">
        <v>0</v>
      </c>
      <c r="BW136">
        <v>0</v>
      </c>
      <c r="BX136">
        <v>0</v>
      </c>
      <c r="BY136">
        <v>0</v>
      </c>
    </row>
    <row r="137" spans="1:77" x14ac:dyDescent="0.25">
      <c r="A137" t="s">
        <v>318</v>
      </c>
      <c r="C137" t="s">
        <v>319</v>
      </c>
      <c r="D137">
        <v>1</v>
      </c>
      <c r="E137" t="s">
        <v>4958</v>
      </c>
      <c r="F137">
        <v>2</v>
      </c>
      <c r="G137" t="s">
        <v>4958</v>
      </c>
      <c r="H137" t="s">
        <v>4989</v>
      </c>
      <c r="I137" t="s">
        <v>4990</v>
      </c>
      <c r="J137">
        <v>1</v>
      </c>
      <c r="K137" t="s">
        <v>5010</v>
      </c>
      <c r="L137" t="s">
        <v>27</v>
      </c>
      <c r="M137" t="s">
        <v>4946</v>
      </c>
      <c r="N137" t="s">
        <v>4947</v>
      </c>
      <c r="P137">
        <v>1</v>
      </c>
      <c r="Q137">
        <v>0</v>
      </c>
      <c r="R137">
        <v>0</v>
      </c>
      <c r="S137">
        <v>0</v>
      </c>
      <c r="T137" t="s">
        <v>4940</v>
      </c>
      <c r="U137">
        <v>0</v>
      </c>
      <c r="X137" t="s">
        <v>4941</v>
      </c>
      <c r="Y137" t="s">
        <v>18</v>
      </c>
      <c r="AB137" t="s">
        <v>19</v>
      </c>
      <c r="AC137" t="s">
        <v>4942</v>
      </c>
      <c r="AD137">
        <v>1</v>
      </c>
      <c r="AE137">
        <v>0</v>
      </c>
      <c r="AF137">
        <v>0</v>
      </c>
      <c r="AG137">
        <v>587.38</v>
      </c>
      <c r="AH137">
        <v>2</v>
      </c>
      <c r="AI137">
        <v>0</v>
      </c>
      <c r="AL137">
        <v>1</v>
      </c>
      <c r="AM137">
        <v>1</v>
      </c>
      <c r="AN137">
        <v>1</v>
      </c>
      <c r="AO137">
        <v>1</v>
      </c>
      <c r="AP137">
        <v>1</v>
      </c>
      <c r="AU137">
        <v>0</v>
      </c>
      <c r="AW137">
        <v>704.86</v>
      </c>
      <c r="AY137">
        <v>1</v>
      </c>
      <c r="AZ137">
        <v>415</v>
      </c>
      <c r="BE137" t="s">
        <v>28</v>
      </c>
      <c r="BI137">
        <v>0</v>
      </c>
      <c r="BJ137">
        <v>0</v>
      </c>
      <c r="BM137">
        <v>0</v>
      </c>
      <c r="BN137">
        <v>0</v>
      </c>
      <c r="BO137">
        <v>100</v>
      </c>
      <c r="BP137">
        <v>100</v>
      </c>
      <c r="BQ137">
        <v>0</v>
      </c>
      <c r="BR137">
        <v>0</v>
      </c>
      <c r="BS137">
        <v>0</v>
      </c>
      <c r="BV137">
        <v>0</v>
      </c>
      <c r="BW137">
        <v>0</v>
      </c>
      <c r="BX137">
        <v>0</v>
      </c>
      <c r="BY137">
        <v>0</v>
      </c>
    </row>
    <row r="138" spans="1:77" x14ac:dyDescent="0.25">
      <c r="A138" t="s">
        <v>320</v>
      </c>
      <c r="C138" t="s">
        <v>321</v>
      </c>
      <c r="D138">
        <v>1</v>
      </c>
      <c r="E138" t="s">
        <v>4958</v>
      </c>
      <c r="F138">
        <v>2</v>
      </c>
      <c r="G138" t="s">
        <v>4958</v>
      </c>
      <c r="H138" t="s">
        <v>4989</v>
      </c>
      <c r="I138" t="s">
        <v>4990</v>
      </c>
      <c r="J138">
        <v>1</v>
      </c>
      <c r="K138" t="s">
        <v>5010</v>
      </c>
      <c r="L138" t="s">
        <v>27</v>
      </c>
      <c r="M138" t="s">
        <v>4946</v>
      </c>
      <c r="N138" t="s">
        <v>4947</v>
      </c>
      <c r="P138">
        <v>1</v>
      </c>
      <c r="Q138">
        <v>0</v>
      </c>
      <c r="R138">
        <v>0</v>
      </c>
      <c r="S138">
        <v>0</v>
      </c>
      <c r="T138" t="s">
        <v>4940</v>
      </c>
      <c r="U138">
        <v>0</v>
      </c>
      <c r="X138" t="s">
        <v>4941</v>
      </c>
      <c r="Y138" t="s">
        <v>18</v>
      </c>
      <c r="AB138" t="s">
        <v>19</v>
      </c>
      <c r="AC138" t="s">
        <v>4942</v>
      </c>
      <c r="AD138">
        <v>1</v>
      </c>
      <c r="AE138">
        <v>0</v>
      </c>
      <c r="AF138">
        <v>0</v>
      </c>
      <c r="AG138">
        <v>711.78</v>
      </c>
      <c r="AH138">
        <v>2</v>
      </c>
      <c r="AI138">
        <v>0</v>
      </c>
      <c r="AL138">
        <v>1</v>
      </c>
      <c r="AM138">
        <v>1</v>
      </c>
      <c r="AN138">
        <v>1</v>
      </c>
      <c r="AO138">
        <v>1</v>
      </c>
      <c r="AP138">
        <v>1</v>
      </c>
      <c r="AU138">
        <v>0</v>
      </c>
      <c r="AW138">
        <v>854.14</v>
      </c>
      <c r="AY138">
        <v>1</v>
      </c>
      <c r="AZ138">
        <v>416</v>
      </c>
      <c r="BE138" t="s">
        <v>28</v>
      </c>
      <c r="BI138">
        <v>0</v>
      </c>
      <c r="BJ138">
        <v>0</v>
      </c>
      <c r="BM138">
        <v>0</v>
      </c>
      <c r="BN138">
        <v>0</v>
      </c>
      <c r="BO138">
        <v>100</v>
      </c>
      <c r="BP138">
        <v>100</v>
      </c>
      <c r="BQ138">
        <v>0</v>
      </c>
      <c r="BR138">
        <v>0</v>
      </c>
      <c r="BS138">
        <v>0</v>
      </c>
      <c r="BV138">
        <v>0</v>
      </c>
      <c r="BW138">
        <v>0</v>
      </c>
      <c r="BX138">
        <v>0</v>
      </c>
      <c r="BY138">
        <v>0</v>
      </c>
    </row>
    <row r="139" spans="1:77" x14ac:dyDescent="0.25">
      <c r="A139" t="s">
        <v>322</v>
      </c>
      <c r="C139" t="s">
        <v>323</v>
      </c>
      <c r="D139">
        <v>6</v>
      </c>
      <c r="E139" t="s">
        <v>4957</v>
      </c>
      <c r="H139" t="s">
        <v>4989</v>
      </c>
      <c r="I139" t="s">
        <v>4990</v>
      </c>
      <c r="J139" t="s">
        <v>4991</v>
      </c>
      <c r="K139" t="s">
        <v>4992</v>
      </c>
      <c r="L139" t="s">
        <v>65</v>
      </c>
      <c r="M139" t="s">
        <v>322</v>
      </c>
      <c r="N139" t="s">
        <v>5074</v>
      </c>
      <c r="O139">
        <v>1</v>
      </c>
      <c r="P139">
        <v>1</v>
      </c>
      <c r="Q139">
        <v>1</v>
      </c>
      <c r="R139">
        <v>513.83000000000004</v>
      </c>
      <c r="S139">
        <v>513.83000000000004</v>
      </c>
      <c r="T139" t="s">
        <v>4940</v>
      </c>
      <c r="U139">
        <v>0</v>
      </c>
      <c r="X139" t="s">
        <v>4941</v>
      </c>
      <c r="Y139" t="s">
        <v>18</v>
      </c>
      <c r="AB139" t="s">
        <v>19</v>
      </c>
      <c r="AC139" t="s">
        <v>4942</v>
      </c>
      <c r="AD139">
        <v>1</v>
      </c>
      <c r="AE139">
        <v>0</v>
      </c>
      <c r="AF139">
        <v>0</v>
      </c>
      <c r="AG139">
        <v>683.39</v>
      </c>
      <c r="AH139">
        <v>2</v>
      </c>
      <c r="AI139">
        <v>0</v>
      </c>
      <c r="AL139">
        <v>1</v>
      </c>
      <c r="AM139">
        <v>1</v>
      </c>
      <c r="AU139">
        <v>1.3299924000000001</v>
      </c>
      <c r="AV139">
        <v>1</v>
      </c>
      <c r="AW139">
        <v>820.07</v>
      </c>
      <c r="BE139" t="s">
        <v>43</v>
      </c>
      <c r="BI139">
        <v>0</v>
      </c>
      <c r="BJ139">
        <v>0</v>
      </c>
      <c r="BM139">
        <v>0</v>
      </c>
      <c r="BN139">
        <v>0</v>
      </c>
      <c r="BO139">
        <v>100</v>
      </c>
      <c r="BP139">
        <v>100</v>
      </c>
      <c r="BQ139">
        <v>0</v>
      </c>
      <c r="BR139">
        <v>0</v>
      </c>
      <c r="BS139">
        <v>0</v>
      </c>
      <c r="BV139">
        <v>0</v>
      </c>
      <c r="BW139">
        <v>0</v>
      </c>
      <c r="BX139">
        <v>0</v>
      </c>
      <c r="BY139">
        <v>0</v>
      </c>
    </row>
    <row r="140" spans="1:77" x14ac:dyDescent="0.25">
      <c r="A140" t="s">
        <v>324</v>
      </c>
      <c r="C140" t="s">
        <v>325</v>
      </c>
      <c r="D140">
        <v>6</v>
      </c>
      <c r="E140" t="s">
        <v>4957</v>
      </c>
      <c r="H140" t="s">
        <v>4989</v>
      </c>
      <c r="I140" t="s">
        <v>4990</v>
      </c>
      <c r="J140" t="s">
        <v>4991</v>
      </c>
      <c r="K140" t="s">
        <v>4992</v>
      </c>
      <c r="L140" t="s">
        <v>65</v>
      </c>
      <c r="M140" t="s">
        <v>324</v>
      </c>
      <c r="N140" t="s">
        <v>5075</v>
      </c>
      <c r="O140">
        <v>1</v>
      </c>
      <c r="P140">
        <v>1</v>
      </c>
      <c r="Q140">
        <v>1</v>
      </c>
      <c r="R140">
        <v>631.46</v>
      </c>
      <c r="S140">
        <v>631.46</v>
      </c>
      <c r="T140" t="s">
        <v>4940</v>
      </c>
      <c r="U140">
        <v>0</v>
      </c>
      <c r="X140" t="s">
        <v>4941</v>
      </c>
      <c r="Y140" t="s">
        <v>18</v>
      </c>
      <c r="AB140" t="s">
        <v>19</v>
      </c>
      <c r="AC140" t="s">
        <v>4942</v>
      </c>
      <c r="AD140">
        <v>1</v>
      </c>
      <c r="AE140">
        <v>0</v>
      </c>
      <c r="AF140">
        <v>0</v>
      </c>
      <c r="AG140">
        <v>839.84</v>
      </c>
      <c r="AH140">
        <v>2</v>
      </c>
      <c r="AI140">
        <v>0</v>
      </c>
      <c r="AL140">
        <v>1</v>
      </c>
      <c r="AM140">
        <v>1</v>
      </c>
      <c r="AU140">
        <v>1.3299970999999999</v>
      </c>
      <c r="AV140">
        <v>1</v>
      </c>
      <c r="AW140" s="1">
        <v>1007.81</v>
      </c>
      <c r="BE140" t="s">
        <v>43</v>
      </c>
      <c r="BI140">
        <v>0</v>
      </c>
      <c r="BJ140">
        <v>0</v>
      </c>
      <c r="BM140">
        <v>0</v>
      </c>
      <c r="BN140">
        <v>0</v>
      </c>
      <c r="BO140">
        <v>100</v>
      </c>
      <c r="BP140">
        <v>100</v>
      </c>
      <c r="BQ140">
        <v>0</v>
      </c>
      <c r="BR140">
        <v>0</v>
      </c>
      <c r="BS140">
        <v>0</v>
      </c>
      <c r="BV140">
        <v>0</v>
      </c>
      <c r="BW140">
        <v>0</v>
      </c>
      <c r="BX140">
        <v>0</v>
      </c>
      <c r="BY140">
        <v>0</v>
      </c>
    </row>
    <row r="141" spans="1:77" x14ac:dyDescent="0.25">
      <c r="A141" t="s">
        <v>326</v>
      </c>
      <c r="C141" t="s">
        <v>327</v>
      </c>
      <c r="D141">
        <v>6</v>
      </c>
      <c r="E141" t="s">
        <v>4957</v>
      </c>
      <c r="H141" t="s">
        <v>4989</v>
      </c>
      <c r="I141" t="s">
        <v>4990</v>
      </c>
      <c r="J141" t="s">
        <v>4991</v>
      </c>
      <c r="K141" t="s">
        <v>4992</v>
      </c>
      <c r="L141" t="s">
        <v>65</v>
      </c>
      <c r="M141" t="s">
        <v>326</v>
      </c>
      <c r="N141" t="s">
        <v>5076</v>
      </c>
      <c r="O141">
        <v>1</v>
      </c>
      <c r="P141">
        <v>1</v>
      </c>
      <c r="Q141">
        <v>1</v>
      </c>
      <c r="R141">
        <v>566.9</v>
      </c>
      <c r="S141">
        <v>566.9</v>
      </c>
      <c r="T141" t="s">
        <v>4940</v>
      </c>
      <c r="U141">
        <v>0</v>
      </c>
      <c r="X141" t="s">
        <v>4941</v>
      </c>
      <c r="Y141" t="s">
        <v>18</v>
      </c>
      <c r="AB141" t="s">
        <v>19</v>
      </c>
      <c r="AC141" t="s">
        <v>4942</v>
      </c>
      <c r="AD141">
        <v>1</v>
      </c>
      <c r="AE141">
        <v>0</v>
      </c>
      <c r="AF141">
        <v>0</v>
      </c>
      <c r="AG141">
        <v>753.98</v>
      </c>
      <c r="AH141">
        <v>2</v>
      </c>
      <c r="AI141">
        <v>0</v>
      </c>
      <c r="AL141">
        <v>1</v>
      </c>
      <c r="AM141">
        <v>1</v>
      </c>
      <c r="AU141">
        <v>1.3300053000000001</v>
      </c>
      <c r="AV141">
        <v>1</v>
      </c>
      <c r="AW141">
        <v>904.78</v>
      </c>
      <c r="BE141" t="s">
        <v>43</v>
      </c>
      <c r="BI141">
        <v>0</v>
      </c>
      <c r="BJ141">
        <v>0</v>
      </c>
      <c r="BM141">
        <v>0</v>
      </c>
      <c r="BN141">
        <v>0</v>
      </c>
      <c r="BO141">
        <v>100</v>
      </c>
      <c r="BP141">
        <v>100</v>
      </c>
      <c r="BQ141">
        <v>0</v>
      </c>
      <c r="BR141">
        <v>0</v>
      </c>
      <c r="BS141">
        <v>0</v>
      </c>
      <c r="BV141">
        <v>0</v>
      </c>
      <c r="BW141">
        <v>0</v>
      </c>
      <c r="BX141">
        <v>0</v>
      </c>
      <c r="BY141">
        <v>0</v>
      </c>
    </row>
    <row r="142" spans="1:77" x14ac:dyDescent="0.25">
      <c r="A142" t="s">
        <v>328</v>
      </c>
      <c r="C142" t="s">
        <v>329</v>
      </c>
      <c r="D142">
        <v>6</v>
      </c>
      <c r="E142" t="s">
        <v>4957</v>
      </c>
      <c r="H142" t="s">
        <v>4989</v>
      </c>
      <c r="I142" t="s">
        <v>4990</v>
      </c>
      <c r="J142" t="s">
        <v>4991</v>
      </c>
      <c r="K142" t="s">
        <v>4992</v>
      </c>
      <c r="L142" t="s">
        <v>65</v>
      </c>
      <c r="M142" t="s">
        <v>328</v>
      </c>
      <c r="N142" t="s">
        <v>5077</v>
      </c>
      <c r="O142">
        <v>1</v>
      </c>
      <c r="P142">
        <v>1</v>
      </c>
      <c r="Q142">
        <v>1</v>
      </c>
      <c r="R142">
        <v>581.94000000000005</v>
      </c>
      <c r="S142">
        <v>581.94000000000005</v>
      </c>
      <c r="T142" t="s">
        <v>4940</v>
      </c>
      <c r="U142">
        <v>0</v>
      </c>
      <c r="X142" t="s">
        <v>4941</v>
      </c>
      <c r="Y142" t="s">
        <v>18</v>
      </c>
      <c r="AB142" t="s">
        <v>19</v>
      </c>
      <c r="AC142" t="s">
        <v>4942</v>
      </c>
      <c r="AD142">
        <v>1</v>
      </c>
      <c r="AE142">
        <v>0</v>
      </c>
      <c r="AF142">
        <v>0</v>
      </c>
      <c r="AG142">
        <v>773.98</v>
      </c>
      <c r="AH142">
        <v>2</v>
      </c>
      <c r="AI142">
        <v>0</v>
      </c>
      <c r="AL142">
        <v>1</v>
      </c>
      <c r="AM142">
        <v>1</v>
      </c>
      <c r="AU142">
        <v>1.3299996999999999</v>
      </c>
      <c r="AV142">
        <v>1</v>
      </c>
      <c r="AW142">
        <v>928.78</v>
      </c>
      <c r="BE142" t="s">
        <v>43</v>
      </c>
      <c r="BI142">
        <v>0</v>
      </c>
      <c r="BJ142">
        <v>0</v>
      </c>
      <c r="BM142">
        <v>0</v>
      </c>
      <c r="BN142">
        <v>0</v>
      </c>
      <c r="BO142">
        <v>100</v>
      </c>
      <c r="BP142">
        <v>100</v>
      </c>
      <c r="BQ142">
        <v>0</v>
      </c>
      <c r="BR142">
        <v>0</v>
      </c>
      <c r="BS142">
        <v>0</v>
      </c>
      <c r="BV142">
        <v>0</v>
      </c>
      <c r="BW142">
        <v>0</v>
      </c>
      <c r="BX142">
        <v>0</v>
      </c>
      <c r="BY142">
        <v>0</v>
      </c>
    </row>
    <row r="143" spans="1:77" x14ac:dyDescent="0.25">
      <c r="A143" t="s">
        <v>330</v>
      </c>
      <c r="C143" t="s">
        <v>331</v>
      </c>
      <c r="D143">
        <v>6</v>
      </c>
      <c r="E143" t="s">
        <v>4957</v>
      </c>
      <c r="H143" t="s">
        <v>4989</v>
      </c>
      <c r="I143" t="s">
        <v>4990</v>
      </c>
      <c r="J143" t="s">
        <v>4991</v>
      </c>
      <c r="K143" t="s">
        <v>4992</v>
      </c>
      <c r="L143" t="s">
        <v>65</v>
      </c>
      <c r="M143" t="s">
        <v>330</v>
      </c>
      <c r="N143" t="s">
        <v>5078</v>
      </c>
      <c r="O143">
        <v>1</v>
      </c>
      <c r="P143">
        <v>1</v>
      </c>
      <c r="Q143">
        <v>1</v>
      </c>
      <c r="R143">
        <v>679.21</v>
      </c>
      <c r="S143">
        <v>679.21</v>
      </c>
      <c r="T143" t="s">
        <v>4940</v>
      </c>
      <c r="U143">
        <v>0</v>
      </c>
      <c r="X143" t="s">
        <v>4941</v>
      </c>
      <c r="Y143" t="s">
        <v>18</v>
      </c>
      <c r="AB143" t="s">
        <v>19</v>
      </c>
      <c r="AC143" t="s">
        <v>4942</v>
      </c>
      <c r="AD143">
        <v>1</v>
      </c>
      <c r="AE143">
        <v>0</v>
      </c>
      <c r="AF143">
        <v>0</v>
      </c>
      <c r="AG143">
        <v>903.35</v>
      </c>
      <c r="AH143">
        <v>2</v>
      </c>
      <c r="AI143">
        <v>0</v>
      </c>
      <c r="AL143">
        <v>1</v>
      </c>
      <c r="AM143">
        <v>1</v>
      </c>
      <c r="AU143">
        <v>1.330001</v>
      </c>
      <c r="AV143">
        <v>1</v>
      </c>
      <c r="AW143" s="1">
        <v>1084.02</v>
      </c>
      <c r="BE143" t="s">
        <v>43</v>
      </c>
      <c r="BI143">
        <v>0</v>
      </c>
      <c r="BJ143">
        <v>0</v>
      </c>
      <c r="BM143">
        <v>0</v>
      </c>
      <c r="BN143">
        <v>0</v>
      </c>
      <c r="BO143">
        <v>100</v>
      </c>
      <c r="BP143">
        <v>100</v>
      </c>
      <c r="BQ143">
        <v>0</v>
      </c>
      <c r="BR143">
        <v>0</v>
      </c>
      <c r="BS143">
        <v>0</v>
      </c>
      <c r="BV143">
        <v>0</v>
      </c>
      <c r="BW143">
        <v>0</v>
      </c>
      <c r="BX143">
        <v>0</v>
      </c>
      <c r="BY143">
        <v>0</v>
      </c>
    </row>
    <row r="144" spans="1:77" x14ac:dyDescent="0.25">
      <c r="A144" t="s">
        <v>332</v>
      </c>
      <c r="C144" t="s">
        <v>333</v>
      </c>
      <c r="D144">
        <v>6</v>
      </c>
      <c r="E144" t="s">
        <v>4957</v>
      </c>
      <c r="H144" t="s">
        <v>4989</v>
      </c>
      <c r="I144" t="s">
        <v>4990</v>
      </c>
      <c r="J144" t="s">
        <v>4991</v>
      </c>
      <c r="K144" t="s">
        <v>4992</v>
      </c>
      <c r="L144" t="s">
        <v>65</v>
      </c>
      <c r="M144" t="s">
        <v>332</v>
      </c>
      <c r="N144" t="s">
        <v>5079</v>
      </c>
      <c r="O144">
        <v>1</v>
      </c>
      <c r="P144">
        <v>1</v>
      </c>
      <c r="Q144">
        <v>1</v>
      </c>
      <c r="R144">
        <v>867.6</v>
      </c>
      <c r="S144">
        <v>867.6</v>
      </c>
      <c r="T144" t="s">
        <v>4940</v>
      </c>
      <c r="U144">
        <v>0</v>
      </c>
      <c r="X144" t="s">
        <v>4941</v>
      </c>
      <c r="Y144" t="s">
        <v>18</v>
      </c>
      <c r="AB144" t="s">
        <v>19</v>
      </c>
      <c r="AC144" t="s">
        <v>4942</v>
      </c>
      <c r="AD144">
        <v>1</v>
      </c>
      <c r="AE144">
        <v>0</v>
      </c>
      <c r="AF144">
        <v>0</v>
      </c>
      <c r="AG144" s="1">
        <v>1153.9100000000001</v>
      </c>
      <c r="AH144">
        <v>2</v>
      </c>
      <c r="AI144">
        <v>0</v>
      </c>
      <c r="AL144">
        <v>1</v>
      </c>
      <c r="AM144">
        <v>1</v>
      </c>
      <c r="AU144">
        <v>1.3300023000000001</v>
      </c>
      <c r="AV144">
        <v>1</v>
      </c>
      <c r="AW144" s="1">
        <v>1384.69</v>
      </c>
      <c r="BE144" t="s">
        <v>43</v>
      </c>
      <c r="BI144">
        <v>0</v>
      </c>
      <c r="BJ144">
        <v>0</v>
      </c>
      <c r="BM144">
        <v>0</v>
      </c>
      <c r="BN144">
        <v>0</v>
      </c>
      <c r="BO144">
        <v>100</v>
      </c>
      <c r="BP144">
        <v>100</v>
      </c>
      <c r="BQ144">
        <v>0</v>
      </c>
      <c r="BR144">
        <v>0</v>
      </c>
      <c r="BS144">
        <v>0</v>
      </c>
      <c r="BV144">
        <v>0</v>
      </c>
      <c r="BW144">
        <v>0</v>
      </c>
      <c r="BX144">
        <v>0</v>
      </c>
      <c r="BY144">
        <v>0</v>
      </c>
    </row>
    <row r="145" spans="1:77" x14ac:dyDescent="0.25">
      <c r="A145" t="s">
        <v>334</v>
      </c>
      <c r="C145" t="s">
        <v>335</v>
      </c>
      <c r="D145">
        <v>6</v>
      </c>
      <c r="E145" t="s">
        <v>4957</v>
      </c>
      <c r="H145" t="s">
        <v>4989</v>
      </c>
      <c r="I145" t="s">
        <v>4990</v>
      </c>
      <c r="J145" t="s">
        <v>4991</v>
      </c>
      <c r="K145" t="s">
        <v>4992</v>
      </c>
      <c r="L145" t="s">
        <v>65</v>
      </c>
      <c r="M145" t="s">
        <v>334</v>
      </c>
      <c r="N145" t="s">
        <v>5080</v>
      </c>
      <c r="O145">
        <v>1</v>
      </c>
      <c r="P145">
        <v>1</v>
      </c>
      <c r="Q145">
        <v>1</v>
      </c>
      <c r="R145">
        <v>910.04</v>
      </c>
      <c r="S145">
        <v>910.04</v>
      </c>
      <c r="T145" t="s">
        <v>4940</v>
      </c>
      <c r="U145">
        <v>0</v>
      </c>
      <c r="X145" t="s">
        <v>4941</v>
      </c>
      <c r="Y145" t="s">
        <v>18</v>
      </c>
      <c r="AB145" t="s">
        <v>19</v>
      </c>
      <c r="AC145" t="s">
        <v>4942</v>
      </c>
      <c r="AD145">
        <v>1</v>
      </c>
      <c r="AE145">
        <v>0</v>
      </c>
      <c r="AF145">
        <v>0</v>
      </c>
      <c r="AG145" s="1">
        <v>1210.3499999999999</v>
      </c>
      <c r="AH145">
        <v>2</v>
      </c>
      <c r="AI145">
        <v>0</v>
      </c>
      <c r="AL145">
        <v>1</v>
      </c>
      <c r="AM145">
        <v>1</v>
      </c>
      <c r="AU145">
        <v>1.3299965</v>
      </c>
      <c r="AV145">
        <v>1</v>
      </c>
      <c r="AW145" s="1">
        <v>1452.42</v>
      </c>
      <c r="BE145" t="s">
        <v>43</v>
      </c>
      <c r="BI145">
        <v>0</v>
      </c>
      <c r="BJ145">
        <v>0</v>
      </c>
      <c r="BM145">
        <v>0</v>
      </c>
      <c r="BN145">
        <v>0</v>
      </c>
      <c r="BO145">
        <v>100</v>
      </c>
      <c r="BP145">
        <v>100</v>
      </c>
      <c r="BQ145">
        <v>0</v>
      </c>
      <c r="BR145">
        <v>0</v>
      </c>
      <c r="BS145">
        <v>0</v>
      </c>
      <c r="BV145">
        <v>0</v>
      </c>
      <c r="BW145">
        <v>0</v>
      </c>
      <c r="BX145">
        <v>0</v>
      </c>
      <c r="BY145">
        <v>0</v>
      </c>
    </row>
    <row r="146" spans="1:77" x14ac:dyDescent="0.25">
      <c r="A146" t="s">
        <v>336</v>
      </c>
      <c r="C146" t="s">
        <v>337</v>
      </c>
      <c r="D146">
        <v>6</v>
      </c>
      <c r="E146" t="s">
        <v>4957</v>
      </c>
      <c r="H146" t="s">
        <v>5004</v>
      </c>
      <c r="I146" t="s">
        <v>5005</v>
      </c>
      <c r="J146" t="s">
        <v>5006</v>
      </c>
      <c r="K146" t="s">
        <v>5007</v>
      </c>
      <c r="L146" t="s">
        <v>65</v>
      </c>
      <c r="M146" t="s">
        <v>336</v>
      </c>
      <c r="N146" t="s">
        <v>5081</v>
      </c>
      <c r="O146" t="s">
        <v>146</v>
      </c>
      <c r="P146">
        <v>1</v>
      </c>
      <c r="Q146">
        <v>8</v>
      </c>
      <c r="R146">
        <v>248.26</v>
      </c>
      <c r="S146">
        <v>248.26</v>
      </c>
      <c r="T146" t="s">
        <v>4940</v>
      </c>
      <c r="U146">
        <v>0</v>
      </c>
      <c r="X146" t="s">
        <v>4941</v>
      </c>
      <c r="Y146" t="s">
        <v>18</v>
      </c>
      <c r="AB146" t="s">
        <v>19</v>
      </c>
      <c r="AC146" t="s">
        <v>4942</v>
      </c>
      <c r="AD146" t="s">
        <v>146</v>
      </c>
      <c r="AE146">
        <v>0</v>
      </c>
      <c r="AF146">
        <v>0</v>
      </c>
      <c r="AG146">
        <v>347.56</v>
      </c>
      <c r="AH146">
        <v>2</v>
      </c>
      <c r="AI146">
        <v>0</v>
      </c>
      <c r="AU146">
        <v>1.3999839000000001</v>
      </c>
      <c r="AW146">
        <v>417.07</v>
      </c>
      <c r="BE146" t="s">
        <v>32</v>
      </c>
      <c r="BI146">
        <v>0</v>
      </c>
      <c r="BJ146">
        <v>0</v>
      </c>
      <c r="BM146">
        <v>0</v>
      </c>
      <c r="BN146">
        <v>0</v>
      </c>
      <c r="BO146">
        <v>100</v>
      </c>
      <c r="BP146">
        <v>100</v>
      </c>
      <c r="BQ146">
        <v>0</v>
      </c>
      <c r="BR146">
        <v>0</v>
      </c>
      <c r="BS146">
        <v>0</v>
      </c>
      <c r="BV146">
        <v>0</v>
      </c>
      <c r="BW146">
        <v>0</v>
      </c>
      <c r="BX146">
        <v>0</v>
      </c>
      <c r="BY146">
        <v>0</v>
      </c>
    </row>
    <row r="147" spans="1:77" x14ac:dyDescent="0.25">
      <c r="A147" t="s">
        <v>338</v>
      </c>
      <c r="C147" t="s">
        <v>339</v>
      </c>
      <c r="D147">
        <v>6</v>
      </c>
      <c r="E147" t="s">
        <v>4957</v>
      </c>
      <c r="H147" t="s">
        <v>5004</v>
      </c>
      <c r="I147" t="s">
        <v>5005</v>
      </c>
      <c r="J147" t="s">
        <v>5006</v>
      </c>
      <c r="K147" t="s">
        <v>5007</v>
      </c>
      <c r="L147" t="s">
        <v>65</v>
      </c>
      <c r="M147" t="s">
        <v>338</v>
      </c>
      <c r="N147" t="s">
        <v>3935</v>
      </c>
      <c r="O147" t="s">
        <v>146</v>
      </c>
      <c r="P147">
        <v>1</v>
      </c>
      <c r="Q147">
        <v>8</v>
      </c>
      <c r="R147">
        <v>278.77999999999997</v>
      </c>
      <c r="S147">
        <v>278.77999999999997</v>
      </c>
      <c r="T147" t="s">
        <v>4940</v>
      </c>
      <c r="U147">
        <v>0</v>
      </c>
      <c r="X147" t="s">
        <v>4941</v>
      </c>
      <c r="Y147" t="s">
        <v>18</v>
      </c>
      <c r="AB147" t="s">
        <v>19</v>
      </c>
      <c r="AC147" t="s">
        <v>4942</v>
      </c>
      <c r="AD147" t="s">
        <v>146</v>
      </c>
      <c r="AE147">
        <v>0</v>
      </c>
      <c r="AF147">
        <v>0</v>
      </c>
      <c r="AG147">
        <v>390.29</v>
      </c>
      <c r="AH147">
        <v>2</v>
      </c>
      <c r="AI147">
        <v>0</v>
      </c>
      <c r="AU147">
        <v>1.3999927999999999</v>
      </c>
      <c r="AW147">
        <v>468.35</v>
      </c>
      <c r="BE147" t="s">
        <v>32</v>
      </c>
      <c r="BI147">
        <v>0</v>
      </c>
      <c r="BJ147">
        <v>0</v>
      </c>
      <c r="BM147">
        <v>0</v>
      </c>
      <c r="BN147">
        <v>0</v>
      </c>
      <c r="BO147">
        <v>100</v>
      </c>
      <c r="BP147">
        <v>100</v>
      </c>
      <c r="BQ147">
        <v>0</v>
      </c>
      <c r="BR147">
        <v>0</v>
      </c>
      <c r="BS147">
        <v>0</v>
      </c>
      <c r="BV147">
        <v>0</v>
      </c>
      <c r="BW147">
        <v>0</v>
      </c>
      <c r="BX147">
        <v>0</v>
      </c>
      <c r="BY147">
        <v>0</v>
      </c>
    </row>
    <row r="148" spans="1:77" x14ac:dyDescent="0.25">
      <c r="A148" t="s">
        <v>340</v>
      </c>
      <c r="C148" t="s">
        <v>341</v>
      </c>
      <c r="D148">
        <v>6</v>
      </c>
      <c r="E148" t="s">
        <v>4957</v>
      </c>
      <c r="H148" t="s">
        <v>5004</v>
      </c>
      <c r="I148" t="s">
        <v>5005</v>
      </c>
      <c r="J148" t="s">
        <v>5006</v>
      </c>
      <c r="K148" t="s">
        <v>5007</v>
      </c>
      <c r="L148" t="s">
        <v>65</v>
      </c>
      <c r="M148" t="s">
        <v>340</v>
      </c>
      <c r="N148" t="s">
        <v>3932</v>
      </c>
      <c r="O148" t="s">
        <v>146</v>
      </c>
      <c r="P148">
        <v>1</v>
      </c>
      <c r="Q148">
        <v>3</v>
      </c>
      <c r="R148">
        <v>699.24</v>
      </c>
      <c r="S148">
        <v>699.24</v>
      </c>
      <c r="T148" t="s">
        <v>4940</v>
      </c>
      <c r="U148">
        <v>0</v>
      </c>
      <c r="X148" t="s">
        <v>4941</v>
      </c>
      <c r="Y148" t="s">
        <v>18</v>
      </c>
      <c r="AB148" t="s">
        <v>19</v>
      </c>
      <c r="AC148" t="s">
        <v>4942</v>
      </c>
      <c r="AE148">
        <v>0</v>
      </c>
      <c r="AF148">
        <v>0</v>
      </c>
      <c r="AG148">
        <v>978.94</v>
      </c>
      <c r="AH148">
        <v>2</v>
      </c>
      <c r="AI148">
        <v>0</v>
      </c>
      <c r="AU148">
        <v>1.4000056999999999</v>
      </c>
      <c r="AW148" s="1">
        <v>1174.73</v>
      </c>
      <c r="BE148" t="s">
        <v>32</v>
      </c>
      <c r="BI148">
        <v>0</v>
      </c>
      <c r="BJ148">
        <v>0</v>
      </c>
      <c r="BM148">
        <v>0</v>
      </c>
      <c r="BN148">
        <v>0</v>
      </c>
      <c r="BO148">
        <v>100</v>
      </c>
      <c r="BP148">
        <v>100</v>
      </c>
      <c r="BQ148">
        <v>0</v>
      </c>
      <c r="BR148">
        <v>0</v>
      </c>
      <c r="BS148">
        <v>0</v>
      </c>
      <c r="BV148">
        <v>0</v>
      </c>
      <c r="BW148">
        <v>0</v>
      </c>
      <c r="BX148">
        <v>0</v>
      </c>
      <c r="BY148">
        <v>0</v>
      </c>
    </row>
    <row r="149" spans="1:77" x14ac:dyDescent="0.25">
      <c r="A149" t="s">
        <v>342</v>
      </c>
      <c r="C149" t="s">
        <v>343</v>
      </c>
      <c r="D149">
        <v>6</v>
      </c>
      <c r="E149" t="s">
        <v>4957</v>
      </c>
      <c r="H149" t="s">
        <v>5004</v>
      </c>
      <c r="I149" t="s">
        <v>5005</v>
      </c>
      <c r="J149" t="s">
        <v>5006</v>
      </c>
      <c r="K149" t="s">
        <v>5007</v>
      </c>
      <c r="L149" t="s">
        <v>65</v>
      </c>
      <c r="M149" t="s">
        <v>342</v>
      </c>
      <c r="N149" t="s">
        <v>3933</v>
      </c>
      <c r="P149">
        <v>1</v>
      </c>
      <c r="Q149">
        <v>3</v>
      </c>
      <c r="R149">
        <v>842.22</v>
      </c>
      <c r="S149">
        <v>842.22</v>
      </c>
      <c r="T149" t="s">
        <v>4940</v>
      </c>
      <c r="U149">
        <v>0</v>
      </c>
      <c r="X149" t="s">
        <v>4941</v>
      </c>
      <c r="Y149" t="s">
        <v>18</v>
      </c>
      <c r="AB149" t="s">
        <v>19</v>
      </c>
      <c r="AC149" t="s">
        <v>4942</v>
      </c>
      <c r="AE149">
        <v>0</v>
      </c>
      <c r="AF149">
        <v>0</v>
      </c>
      <c r="AG149" s="1">
        <v>1179.1099999999999</v>
      </c>
      <c r="AH149">
        <v>2</v>
      </c>
      <c r="AI149">
        <v>0</v>
      </c>
      <c r="AU149">
        <v>1.4000024</v>
      </c>
      <c r="AW149" s="1">
        <v>1414.93</v>
      </c>
      <c r="BE149" t="s">
        <v>32</v>
      </c>
      <c r="BI149">
        <v>0</v>
      </c>
      <c r="BJ149">
        <v>0</v>
      </c>
      <c r="BM149">
        <v>0</v>
      </c>
      <c r="BN149">
        <v>0</v>
      </c>
      <c r="BO149">
        <v>100</v>
      </c>
      <c r="BP149">
        <v>100</v>
      </c>
      <c r="BQ149">
        <v>0</v>
      </c>
      <c r="BR149">
        <v>0</v>
      </c>
      <c r="BS149">
        <v>0</v>
      </c>
      <c r="BV149">
        <v>0</v>
      </c>
      <c r="BW149">
        <v>0</v>
      </c>
      <c r="BX149">
        <v>0</v>
      </c>
      <c r="BY149">
        <v>0</v>
      </c>
    </row>
    <row r="150" spans="1:77" x14ac:dyDescent="0.25">
      <c r="A150" t="s">
        <v>344</v>
      </c>
      <c r="C150" t="s">
        <v>345</v>
      </c>
      <c r="D150">
        <v>6</v>
      </c>
      <c r="E150" t="s">
        <v>4957</v>
      </c>
      <c r="H150" t="s">
        <v>5004</v>
      </c>
      <c r="I150" t="s">
        <v>5005</v>
      </c>
      <c r="J150" t="s">
        <v>5006</v>
      </c>
      <c r="K150" t="s">
        <v>5007</v>
      </c>
      <c r="L150" t="s">
        <v>65</v>
      </c>
      <c r="M150" t="s">
        <v>344</v>
      </c>
      <c r="N150" t="s">
        <v>3934</v>
      </c>
      <c r="P150">
        <v>1</v>
      </c>
      <c r="Q150">
        <v>2</v>
      </c>
      <c r="R150">
        <v>964.88</v>
      </c>
      <c r="S150">
        <v>964.88</v>
      </c>
      <c r="T150" t="s">
        <v>4940</v>
      </c>
      <c r="U150">
        <v>0</v>
      </c>
      <c r="X150" t="s">
        <v>4941</v>
      </c>
      <c r="Y150" t="s">
        <v>18</v>
      </c>
      <c r="AB150" t="s">
        <v>19</v>
      </c>
      <c r="AC150" t="s">
        <v>4942</v>
      </c>
      <c r="AE150">
        <v>0</v>
      </c>
      <c r="AF150">
        <v>0</v>
      </c>
      <c r="AG150" s="1">
        <v>1350.83</v>
      </c>
      <c r="AH150">
        <v>2</v>
      </c>
      <c r="AI150">
        <v>0</v>
      </c>
      <c r="AU150">
        <v>1.3999979</v>
      </c>
      <c r="AW150" s="1">
        <v>1621</v>
      </c>
      <c r="BE150" t="s">
        <v>32</v>
      </c>
      <c r="BI150">
        <v>0</v>
      </c>
      <c r="BJ150">
        <v>0</v>
      </c>
      <c r="BM150">
        <v>0</v>
      </c>
      <c r="BN150">
        <v>0</v>
      </c>
      <c r="BO150">
        <v>100</v>
      </c>
      <c r="BP150">
        <v>100</v>
      </c>
      <c r="BQ150">
        <v>0</v>
      </c>
      <c r="BR150">
        <v>0</v>
      </c>
      <c r="BS150">
        <v>0</v>
      </c>
      <c r="BV150">
        <v>0</v>
      </c>
      <c r="BW150">
        <v>0</v>
      </c>
      <c r="BX150">
        <v>0</v>
      </c>
      <c r="BY150">
        <v>0</v>
      </c>
    </row>
    <row r="151" spans="1:77" x14ac:dyDescent="0.25">
      <c r="A151" t="s">
        <v>346</v>
      </c>
      <c r="C151" t="s">
        <v>347</v>
      </c>
      <c r="D151">
        <v>1</v>
      </c>
      <c r="E151" t="s">
        <v>4958</v>
      </c>
      <c r="F151">
        <v>2</v>
      </c>
      <c r="G151" t="s">
        <v>4958</v>
      </c>
      <c r="H151" t="s">
        <v>4989</v>
      </c>
      <c r="I151" t="s">
        <v>4990</v>
      </c>
      <c r="J151">
        <v>1</v>
      </c>
      <c r="K151" t="s">
        <v>5010</v>
      </c>
      <c r="L151" t="s">
        <v>27</v>
      </c>
      <c r="M151" t="s">
        <v>4946</v>
      </c>
      <c r="N151" t="s">
        <v>4947</v>
      </c>
      <c r="P151">
        <v>1</v>
      </c>
      <c r="Q151">
        <v>0</v>
      </c>
      <c r="R151">
        <v>0</v>
      </c>
      <c r="S151">
        <v>0</v>
      </c>
      <c r="T151" t="s">
        <v>4940</v>
      </c>
      <c r="U151">
        <v>0</v>
      </c>
      <c r="X151" t="s">
        <v>4941</v>
      </c>
      <c r="Y151" t="s">
        <v>18</v>
      </c>
      <c r="AB151" t="s">
        <v>19</v>
      </c>
      <c r="AC151" t="s">
        <v>4942</v>
      </c>
      <c r="AD151">
        <v>1</v>
      </c>
      <c r="AE151">
        <v>0</v>
      </c>
      <c r="AF151">
        <v>0</v>
      </c>
      <c r="AG151" s="1">
        <v>1170.1199999999999</v>
      </c>
      <c r="AH151">
        <v>2</v>
      </c>
      <c r="AI151">
        <v>0</v>
      </c>
      <c r="AL151">
        <v>1</v>
      </c>
      <c r="AM151">
        <v>1</v>
      </c>
      <c r="AN151">
        <v>1</v>
      </c>
      <c r="AO151">
        <v>1</v>
      </c>
      <c r="AP151">
        <v>1</v>
      </c>
      <c r="AU151">
        <v>0</v>
      </c>
      <c r="AW151" s="1">
        <v>1404.14</v>
      </c>
      <c r="AY151">
        <v>1</v>
      </c>
      <c r="AZ151">
        <v>423</v>
      </c>
      <c r="BE151" t="s">
        <v>28</v>
      </c>
      <c r="BI151">
        <v>0</v>
      </c>
      <c r="BJ151">
        <v>0</v>
      </c>
      <c r="BM151">
        <v>0</v>
      </c>
      <c r="BN151">
        <v>0</v>
      </c>
      <c r="BO151">
        <v>100</v>
      </c>
      <c r="BP151">
        <v>100</v>
      </c>
      <c r="BQ151">
        <v>0</v>
      </c>
      <c r="BR151">
        <v>0</v>
      </c>
      <c r="BS151">
        <v>0</v>
      </c>
      <c r="BV151">
        <v>0</v>
      </c>
      <c r="BW151">
        <v>0</v>
      </c>
      <c r="BX151">
        <v>0</v>
      </c>
      <c r="BY151">
        <v>0</v>
      </c>
    </row>
    <row r="152" spans="1:77" x14ac:dyDescent="0.25">
      <c r="A152" t="s">
        <v>348</v>
      </c>
      <c r="C152" t="s">
        <v>349</v>
      </c>
      <c r="D152">
        <v>1</v>
      </c>
      <c r="E152" t="s">
        <v>4958</v>
      </c>
      <c r="F152">
        <v>2</v>
      </c>
      <c r="G152" t="s">
        <v>4958</v>
      </c>
      <c r="H152" t="s">
        <v>4989</v>
      </c>
      <c r="I152" t="s">
        <v>4990</v>
      </c>
      <c r="J152">
        <v>1</v>
      </c>
      <c r="K152" t="s">
        <v>5010</v>
      </c>
      <c r="L152" t="s">
        <v>27</v>
      </c>
      <c r="M152" t="s">
        <v>4946</v>
      </c>
      <c r="N152" t="s">
        <v>4947</v>
      </c>
      <c r="P152">
        <v>1</v>
      </c>
      <c r="Q152">
        <v>0</v>
      </c>
      <c r="R152">
        <v>0</v>
      </c>
      <c r="S152">
        <v>0</v>
      </c>
      <c r="T152" t="s">
        <v>4940</v>
      </c>
      <c r="U152">
        <v>0</v>
      </c>
      <c r="X152" t="s">
        <v>4941</v>
      </c>
      <c r="Y152" t="s">
        <v>18</v>
      </c>
      <c r="AB152" t="s">
        <v>19</v>
      </c>
      <c r="AC152" t="s">
        <v>4942</v>
      </c>
      <c r="AD152">
        <v>1</v>
      </c>
      <c r="AE152">
        <v>0</v>
      </c>
      <c r="AF152">
        <v>0</v>
      </c>
      <c r="AG152" s="1">
        <v>1141.95</v>
      </c>
      <c r="AH152">
        <v>2</v>
      </c>
      <c r="AI152">
        <v>0</v>
      </c>
      <c r="AL152">
        <v>1</v>
      </c>
      <c r="AM152">
        <v>1</v>
      </c>
      <c r="AN152">
        <v>1</v>
      </c>
      <c r="AO152">
        <v>1</v>
      </c>
      <c r="AP152">
        <v>1</v>
      </c>
      <c r="AU152">
        <v>0</v>
      </c>
      <c r="AW152" s="1">
        <v>1370.34</v>
      </c>
      <c r="AY152">
        <v>1</v>
      </c>
      <c r="AZ152">
        <v>424</v>
      </c>
      <c r="BE152" t="s">
        <v>28</v>
      </c>
      <c r="BI152">
        <v>0</v>
      </c>
      <c r="BJ152">
        <v>0</v>
      </c>
      <c r="BM152">
        <v>0</v>
      </c>
      <c r="BN152">
        <v>0</v>
      </c>
      <c r="BO152">
        <v>100</v>
      </c>
      <c r="BP152">
        <v>100</v>
      </c>
      <c r="BQ152">
        <v>0</v>
      </c>
      <c r="BR152">
        <v>0</v>
      </c>
      <c r="BS152">
        <v>0</v>
      </c>
      <c r="BV152">
        <v>0</v>
      </c>
      <c r="BW152">
        <v>0</v>
      </c>
      <c r="BX152">
        <v>0</v>
      </c>
      <c r="BY152">
        <v>0</v>
      </c>
    </row>
    <row r="153" spans="1:77" x14ac:dyDescent="0.25">
      <c r="A153" t="s">
        <v>350</v>
      </c>
      <c r="C153" t="s">
        <v>351</v>
      </c>
      <c r="D153">
        <v>1</v>
      </c>
      <c r="E153" t="s">
        <v>4958</v>
      </c>
      <c r="F153">
        <v>2</v>
      </c>
      <c r="G153" t="s">
        <v>4958</v>
      </c>
      <c r="H153" t="s">
        <v>4989</v>
      </c>
      <c r="I153" t="s">
        <v>4990</v>
      </c>
      <c r="J153">
        <v>1</v>
      </c>
      <c r="K153" t="s">
        <v>5010</v>
      </c>
      <c r="L153" t="s">
        <v>27</v>
      </c>
      <c r="M153" t="s">
        <v>4946</v>
      </c>
      <c r="N153" t="s">
        <v>4947</v>
      </c>
      <c r="P153">
        <v>1</v>
      </c>
      <c r="Q153">
        <v>0</v>
      </c>
      <c r="R153">
        <v>0</v>
      </c>
      <c r="S153">
        <v>0</v>
      </c>
      <c r="T153" t="s">
        <v>4940</v>
      </c>
      <c r="U153">
        <v>0</v>
      </c>
      <c r="X153" t="s">
        <v>4941</v>
      </c>
      <c r="Y153" t="s">
        <v>18</v>
      </c>
      <c r="AB153" t="s">
        <v>19</v>
      </c>
      <c r="AC153" t="s">
        <v>4942</v>
      </c>
      <c r="AD153">
        <v>1</v>
      </c>
      <c r="AE153">
        <v>0</v>
      </c>
      <c r="AF153">
        <v>0</v>
      </c>
      <c r="AG153" s="1">
        <v>1270.3399999999999</v>
      </c>
      <c r="AH153">
        <v>2</v>
      </c>
      <c r="AI153">
        <v>0</v>
      </c>
      <c r="AL153">
        <v>1</v>
      </c>
      <c r="AM153">
        <v>1</v>
      </c>
      <c r="AN153">
        <v>1</v>
      </c>
      <c r="AO153">
        <v>1</v>
      </c>
      <c r="AP153">
        <v>1</v>
      </c>
      <c r="AU153">
        <v>0</v>
      </c>
      <c r="AW153" s="1">
        <v>1524.41</v>
      </c>
      <c r="AY153">
        <v>1</v>
      </c>
      <c r="AZ153">
        <v>426</v>
      </c>
      <c r="BE153" t="s">
        <v>28</v>
      </c>
      <c r="BI153">
        <v>0</v>
      </c>
      <c r="BJ153">
        <v>0</v>
      </c>
      <c r="BM153">
        <v>0</v>
      </c>
      <c r="BN153">
        <v>0</v>
      </c>
      <c r="BO153">
        <v>100</v>
      </c>
      <c r="BP153">
        <v>100</v>
      </c>
      <c r="BQ153">
        <v>0</v>
      </c>
      <c r="BR153">
        <v>0</v>
      </c>
      <c r="BS153">
        <v>0</v>
      </c>
      <c r="BV153">
        <v>0</v>
      </c>
      <c r="BW153">
        <v>0</v>
      </c>
      <c r="BX153">
        <v>0</v>
      </c>
      <c r="BY153">
        <v>0</v>
      </c>
    </row>
    <row r="154" spans="1:77" x14ac:dyDescent="0.25">
      <c r="A154" t="s">
        <v>352</v>
      </c>
      <c r="C154" t="s">
        <v>353</v>
      </c>
      <c r="D154">
        <v>4</v>
      </c>
      <c r="E154" t="s">
        <v>4986</v>
      </c>
      <c r="L154" t="s">
        <v>75</v>
      </c>
      <c r="M154" t="s">
        <v>352</v>
      </c>
      <c r="N154" t="s">
        <v>353</v>
      </c>
      <c r="O154" t="s">
        <v>36</v>
      </c>
      <c r="P154">
        <v>1</v>
      </c>
      <c r="Q154">
        <v>0</v>
      </c>
      <c r="R154">
        <v>58.72</v>
      </c>
      <c r="S154">
        <v>58.72</v>
      </c>
      <c r="T154" t="s">
        <v>4940</v>
      </c>
      <c r="U154">
        <v>0</v>
      </c>
      <c r="X154" t="s">
        <v>4941</v>
      </c>
      <c r="Y154" t="s">
        <v>18</v>
      </c>
      <c r="AB154" t="s">
        <v>19</v>
      </c>
      <c r="AC154" t="s">
        <v>4942</v>
      </c>
      <c r="AD154">
        <v>1</v>
      </c>
      <c r="AE154">
        <v>0</v>
      </c>
      <c r="AF154">
        <v>0</v>
      </c>
      <c r="AG154">
        <v>88.08</v>
      </c>
      <c r="AH154">
        <v>2</v>
      </c>
      <c r="AI154">
        <v>0</v>
      </c>
      <c r="AU154">
        <v>1.5</v>
      </c>
      <c r="AW154">
        <v>105.7</v>
      </c>
      <c r="AY154">
        <v>1</v>
      </c>
      <c r="BE154" t="s">
        <v>20</v>
      </c>
      <c r="BI154">
        <v>0</v>
      </c>
      <c r="BJ154">
        <v>0</v>
      </c>
      <c r="BM154">
        <v>0</v>
      </c>
      <c r="BN154">
        <v>0</v>
      </c>
      <c r="BO154">
        <v>100</v>
      </c>
      <c r="BP154">
        <v>100</v>
      </c>
      <c r="BQ154">
        <v>0</v>
      </c>
      <c r="BR154">
        <v>0</v>
      </c>
      <c r="BS154">
        <v>0</v>
      </c>
      <c r="BV154">
        <v>0</v>
      </c>
      <c r="BW154">
        <v>0</v>
      </c>
      <c r="BX154">
        <v>0</v>
      </c>
      <c r="BY154">
        <v>0</v>
      </c>
    </row>
    <row r="155" spans="1:77" x14ac:dyDescent="0.25">
      <c r="A155" t="s">
        <v>354</v>
      </c>
      <c r="C155" t="s">
        <v>355</v>
      </c>
      <c r="D155">
        <v>1</v>
      </c>
      <c r="E155" t="s">
        <v>4958</v>
      </c>
      <c r="F155">
        <v>2</v>
      </c>
      <c r="G155" t="s">
        <v>4958</v>
      </c>
      <c r="H155" t="s">
        <v>4989</v>
      </c>
      <c r="I155" t="s">
        <v>4990</v>
      </c>
      <c r="J155">
        <v>1</v>
      </c>
      <c r="K155" t="s">
        <v>5010</v>
      </c>
      <c r="L155" t="s">
        <v>27</v>
      </c>
      <c r="M155" t="s">
        <v>4946</v>
      </c>
      <c r="N155" t="s">
        <v>4947</v>
      </c>
      <c r="P155">
        <v>1</v>
      </c>
      <c r="Q155">
        <v>0</v>
      </c>
      <c r="R155">
        <v>0</v>
      </c>
      <c r="S155">
        <v>0</v>
      </c>
      <c r="T155" t="s">
        <v>4940</v>
      </c>
      <c r="U155">
        <v>0</v>
      </c>
      <c r="X155" t="s">
        <v>4941</v>
      </c>
      <c r="Y155" t="s">
        <v>18</v>
      </c>
      <c r="AB155" t="s">
        <v>19</v>
      </c>
      <c r="AC155" t="s">
        <v>4942</v>
      </c>
      <c r="AD155">
        <v>1</v>
      </c>
      <c r="AE155">
        <v>0</v>
      </c>
      <c r="AF155">
        <v>0</v>
      </c>
      <c r="AG155" s="1">
        <v>1408.45</v>
      </c>
      <c r="AH155">
        <v>2</v>
      </c>
      <c r="AI155">
        <v>0</v>
      </c>
      <c r="AL155">
        <v>1</v>
      </c>
      <c r="AM155">
        <v>1</v>
      </c>
      <c r="AN155">
        <v>1</v>
      </c>
      <c r="AO155">
        <v>1</v>
      </c>
      <c r="AP155">
        <v>1</v>
      </c>
      <c r="AU155">
        <v>0</v>
      </c>
      <c r="AW155" s="1">
        <v>1690.14</v>
      </c>
      <c r="AY155">
        <v>1</v>
      </c>
      <c r="AZ155">
        <v>427</v>
      </c>
      <c r="BE155" t="s">
        <v>28</v>
      </c>
      <c r="BI155">
        <v>0</v>
      </c>
      <c r="BJ155">
        <v>0</v>
      </c>
      <c r="BM155">
        <v>0</v>
      </c>
      <c r="BN155">
        <v>0</v>
      </c>
      <c r="BO155">
        <v>100</v>
      </c>
      <c r="BP155">
        <v>100</v>
      </c>
      <c r="BQ155">
        <v>0</v>
      </c>
      <c r="BR155">
        <v>0</v>
      </c>
      <c r="BS155">
        <v>0</v>
      </c>
      <c r="BV155">
        <v>0</v>
      </c>
      <c r="BW155">
        <v>0</v>
      </c>
      <c r="BX155">
        <v>0</v>
      </c>
      <c r="BY155">
        <v>0</v>
      </c>
    </row>
    <row r="156" spans="1:77" x14ac:dyDescent="0.25">
      <c r="A156" t="s">
        <v>356</v>
      </c>
      <c r="C156" t="s">
        <v>357</v>
      </c>
      <c r="D156">
        <v>1</v>
      </c>
      <c r="E156" t="s">
        <v>4958</v>
      </c>
      <c r="F156">
        <v>2</v>
      </c>
      <c r="G156" t="s">
        <v>4958</v>
      </c>
      <c r="H156" t="s">
        <v>4989</v>
      </c>
      <c r="I156" t="s">
        <v>4990</v>
      </c>
      <c r="J156">
        <v>1</v>
      </c>
      <c r="K156" t="s">
        <v>5010</v>
      </c>
      <c r="L156" t="s">
        <v>27</v>
      </c>
      <c r="M156" t="s">
        <v>4946</v>
      </c>
      <c r="N156" t="s">
        <v>4947</v>
      </c>
      <c r="P156">
        <v>1</v>
      </c>
      <c r="Q156">
        <v>0</v>
      </c>
      <c r="R156">
        <v>0</v>
      </c>
      <c r="S156">
        <v>0</v>
      </c>
      <c r="T156" t="s">
        <v>4940</v>
      </c>
      <c r="U156">
        <v>0</v>
      </c>
      <c r="X156" t="s">
        <v>4941</v>
      </c>
      <c r="Y156" t="s">
        <v>18</v>
      </c>
      <c r="AB156" t="s">
        <v>19</v>
      </c>
      <c r="AC156" t="s">
        <v>4942</v>
      </c>
      <c r="AD156">
        <v>1</v>
      </c>
      <c r="AE156">
        <v>0</v>
      </c>
      <c r="AF156">
        <v>0</v>
      </c>
      <c r="AG156" s="1">
        <v>1518.66</v>
      </c>
      <c r="AH156">
        <v>2</v>
      </c>
      <c r="AI156">
        <v>0</v>
      </c>
      <c r="AL156">
        <v>1</v>
      </c>
      <c r="AM156">
        <v>1</v>
      </c>
      <c r="AN156">
        <v>1</v>
      </c>
      <c r="AO156">
        <v>1</v>
      </c>
      <c r="AP156">
        <v>1</v>
      </c>
      <c r="AU156">
        <v>0</v>
      </c>
      <c r="AW156" s="1">
        <v>1822.39</v>
      </c>
      <c r="AY156">
        <v>1</v>
      </c>
      <c r="AZ156">
        <v>428</v>
      </c>
      <c r="BE156" t="s">
        <v>28</v>
      </c>
      <c r="BI156">
        <v>0</v>
      </c>
      <c r="BJ156">
        <v>0</v>
      </c>
      <c r="BM156">
        <v>0</v>
      </c>
      <c r="BN156">
        <v>0</v>
      </c>
      <c r="BO156">
        <v>100</v>
      </c>
      <c r="BP156">
        <v>100</v>
      </c>
      <c r="BQ156">
        <v>0</v>
      </c>
      <c r="BR156">
        <v>0</v>
      </c>
      <c r="BS156">
        <v>0</v>
      </c>
      <c r="BV156">
        <v>0</v>
      </c>
      <c r="BW156">
        <v>0</v>
      </c>
      <c r="BX156">
        <v>0</v>
      </c>
      <c r="BY156">
        <v>0</v>
      </c>
    </row>
    <row r="157" spans="1:77" x14ac:dyDescent="0.25">
      <c r="A157" t="s">
        <v>358</v>
      </c>
      <c r="C157" t="s">
        <v>359</v>
      </c>
      <c r="D157">
        <v>1</v>
      </c>
      <c r="E157" t="s">
        <v>4958</v>
      </c>
      <c r="F157">
        <v>2</v>
      </c>
      <c r="G157" t="s">
        <v>4958</v>
      </c>
      <c r="H157" t="s">
        <v>4989</v>
      </c>
      <c r="I157" t="s">
        <v>4990</v>
      </c>
      <c r="J157">
        <v>1</v>
      </c>
      <c r="K157" t="s">
        <v>5010</v>
      </c>
      <c r="L157" t="s">
        <v>27</v>
      </c>
      <c r="M157" t="s">
        <v>4946</v>
      </c>
      <c r="N157" t="s">
        <v>4947</v>
      </c>
      <c r="P157">
        <v>1</v>
      </c>
      <c r="Q157">
        <v>0</v>
      </c>
      <c r="R157">
        <v>0</v>
      </c>
      <c r="S157">
        <v>0</v>
      </c>
      <c r="T157" t="s">
        <v>4940</v>
      </c>
      <c r="U157">
        <v>0</v>
      </c>
      <c r="X157" t="s">
        <v>4941</v>
      </c>
      <c r="Y157" t="s">
        <v>18</v>
      </c>
      <c r="AB157" t="s">
        <v>19</v>
      </c>
      <c r="AC157" t="s">
        <v>4942</v>
      </c>
      <c r="AD157">
        <v>1</v>
      </c>
      <c r="AE157">
        <v>0</v>
      </c>
      <c r="AF157">
        <v>0</v>
      </c>
      <c r="AG157" s="1">
        <v>1893.01</v>
      </c>
      <c r="AH157">
        <v>2</v>
      </c>
      <c r="AI157">
        <v>0</v>
      </c>
      <c r="AL157">
        <v>1</v>
      </c>
      <c r="AM157">
        <v>1</v>
      </c>
      <c r="AN157">
        <v>1</v>
      </c>
      <c r="AO157">
        <v>1</v>
      </c>
      <c r="AP157">
        <v>1</v>
      </c>
      <c r="AU157">
        <v>0</v>
      </c>
      <c r="AW157" s="1">
        <v>2271.61</v>
      </c>
      <c r="AY157">
        <v>1</v>
      </c>
      <c r="AZ157">
        <v>432</v>
      </c>
      <c r="BE157" t="s">
        <v>28</v>
      </c>
      <c r="BI157">
        <v>0</v>
      </c>
      <c r="BJ157">
        <v>0</v>
      </c>
      <c r="BM157">
        <v>0</v>
      </c>
      <c r="BN157">
        <v>0</v>
      </c>
      <c r="BO157">
        <v>100</v>
      </c>
      <c r="BP157">
        <v>100</v>
      </c>
      <c r="BQ157">
        <v>0</v>
      </c>
      <c r="BR157">
        <v>0</v>
      </c>
      <c r="BS157">
        <v>0</v>
      </c>
      <c r="BV157">
        <v>0</v>
      </c>
      <c r="BW157">
        <v>0</v>
      </c>
      <c r="BX157">
        <v>0</v>
      </c>
      <c r="BY157">
        <v>0</v>
      </c>
    </row>
    <row r="158" spans="1:77" x14ac:dyDescent="0.25">
      <c r="A158" t="s">
        <v>360</v>
      </c>
      <c r="C158" t="s">
        <v>361</v>
      </c>
      <c r="D158">
        <v>1</v>
      </c>
      <c r="E158" t="s">
        <v>4958</v>
      </c>
      <c r="F158">
        <v>2</v>
      </c>
      <c r="G158" t="s">
        <v>4958</v>
      </c>
      <c r="H158" t="s">
        <v>4989</v>
      </c>
      <c r="I158" t="s">
        <v>4990</v>
      </c>
      <c r="J158">
        <v>1</v>
      </c>
      <c r="K158" t="s">
        <v>5010</v>
      </c>
      <c r="L158" t="s">
        <v>27</v>
      </c>
      <c r="M158" t="s">
        <v>4946</v>
      </c>
      <c r="N158" t="s">
        <v>4947</v>
      </c>
      <c r="P158">
        <v>1</v>
      </c>
      <c r="Q158">
        <v>0</v>
      </c>
      <c r="R158">
        <v>0</v>
      </c>
      <c r="S158">
        <v>0</v>
      </c>
      <c r="T158" t="s">
        <v>4940</v>
      </c>
      <c r="U158">
        <v>0</v>
      </c>
      <c r="X158" t="s">
        <v>4941</v>
      </c>
      <c r="Y158" t="s">
        <v>18</v>
      </c>
      <c r="AB158" t="s">
        <v>19</v>
      </c>
      <c r="AC158" t="s">
        <v>4942</v>
      </c>
      <c r="AD158">
        <v>1</v>
      </c>
      <c r="AE158">
        <v>0</v>
      </c>
      <c r="AF158">
        <v>0</v>
      </c>
      <c r="AG158" s="1">
        <v>1893.01</v>
      </c>
      <c r="AH158">
        <v>2</v>
      </c>
      <c r="AI158">
        <v>0</v>
      </c>
      <c r="AL158">
        <v>1</v>
      </c>
      <c r="AM158">
        <v>1</v>
      </c>
      <c r="AN158">
        <v>1</v>
      </c>
      <c r="AO158">
        <v>1</v>
      </c>
      <c r="AP158">
        <v>1</v>
      </c>
      <c r="AU158">
        <v>0</v>
      </c>
      <c r="AW158" s="1">
        <v>2271.61</v>
      </c>
      <c r="AY158">
        <v>1</v>
      </c>
      <c r="AZ158">
        <v>435</v>
      </c>
      <c r="BE158" t="s">
        <v>28</v>
      </c>
      <c r="BI158">
        <v>0</v>
      </c>
      <c r="BJ158">
        <v>0</v>
      </c>
      <c r="BM158">
        <v>0</v>
      </c>
      <c r="BN158">
        <v>0</v>
      </c>
      <c r="BO158">
        <v>100</v>
      </c>
      <c r="BP158">
        <v>100</v>
      </c>
      <c r="BQ158">
        <v>0</v>
      </c>
      <c r="BR158">
        <v>0</v>
      </c>
      <c r="BS158">
        <v>0</v>
      </c>
      <c r="BV158">
        <v>0</v>
      </c>
      <c r="BW158">
        <v>0</v>
      </c>
      <c r="BX158">
        <v>0</v>
      </c>
      <c r="BY158">
        <v>0</v>
      </c>
    </row>
    <row r="159" spans="1:77" x14ac:dyDescent="0.25">
      <c r="A159" t="s">
        <v>362</v>
      </c>
      <c r="C159" t="s">
        <v>363</v>
      </c>
      <c r="D159">
        <v>1</v>
      </c>
      <c r="E159" t="s">
        <v>4958</v>
      </c>
      <c r="F159">
        <v>2</v>
      </c>
      <c r="G159" t="s">
        <v>4958</v>
      </c>
      <c r="H159" t="s">
        <v>4989</v>
      </c>
      <c r="I159" t="s">
        <v>4990</v>
      </c>
      <c r="J159">
        <v>1</v>
      </c>
      <c r="K159" t="s">
        <v>5010</v>
      </c>
      <c r="L159" t="s">
        <v>27</v>
      </c>
      <c r="M159" t="s">
        <v>4946</v>
      </c>
      <c r="N159" t="s">
        <v>4947</v>
      </c>
      <c r="P159">
        <v>1</v>
      </c>
      <c r="Q159">
        <v>0</v>
      </c>
      <c r="R159">
        <v>0</v>
      </c>
      <c r="S159">
        <v>0</v>
      </c>
      <c r="T159" t="s">
        <v>4940</v>
      </c>
      <c r="U159">
        <v>0</v>
      </c>
      <c r="X159" t="s">
        <v>4941</v>
      </c>
      <c r="Y159" t="s">
        <v>18</v>
      </c>
      <c r="AB159" t="s">
        <v>19</v>
      </c>
      <c r="AC159" t="s">
        <v>4942</v>
      </c>
      <c r="AD159">
        <v>1</v>
      </c>
      <c r="AE159">
        <v>0</v>
      </c>
      <c r="AF159">
        <v>0</v>
      </c>
      <c r="AG159" s="1">
        <v>2203.13</v>
      </c>
      <c r="AH159">
        <v>2</v>
      </c>
      <c r="AI159">
        <v>0</v>
      </c>
      <c r="AL159">
        <v>1</v>
      </c>
      <c r="AM159">
        <v>1</v>
      </c>
      <c r="AN159">
        <v>1</v>
      </c>
      <c r="AO159">
        <v>1</v>
      </c>
      <c r="AP159">
        <v>1</v>
      </c>
      <c r="AU159">
        <v>0</v>
      </c>
      <c r="AW159" s="1">
        <v>2643.76</v>
      </c>
      <c r="AY159">
        <v>1</v>
      </c>
      <c r="AZ159">
        <v>436</v>
      </c>
      <c r="BE159" t="s">
        <v>28</v>
      </c>
      <c r="BI159">
        <v>0</v>
      </c>
      <c r="BJ159">
        <v>0</v>
      </c>
      <c r="BM159">
        <v>0</v>
      </c>
      <c r="BN159">
        <v>0</v>
      </c>
      <c r="BO159">
        <v>100</v>
      </c>
      <c r="BP159">
        <v>100</v>
      </c>
      <c r="BQ159">
        <v>0</v>
      </c>
      <c r="BR159">
        <v>0</v>
      </c>
      <c r="BS159">
        <v>0</v>
      </c>
      <c r="BV159">
        <v>0</v>
      </c>
      <c r="BW159">
        <v>0</v>
      </c>
      <c r="BX159">
        <v>0</v>
      </c>
      <c r="BY159">
        <v>0</v>
      </c>
    </row>
    <row r="160" spans="1:77" x14ac:dyDescent="0.25">
      <c r="A160" t="s">
        <v>364</v>
      </c>
      <c r="C160" t="s">
        <v>365</v>
      </c>
      <c r="D160">
        <v>1</v>
      </c>
      <c r="E160" t="s">
        <v>4958</v>
      </c>
      <c r="F160">
        <v>2</v>
      </c>
      <c r="G160" t="s">
        <v>4958</v>
      </c>
      <c r="H160" t="s">
        <v>5004</v>
      </c>
      <c r="I160" t="s">
        <v>5005</v>
      </c>
      <c r="J160">
        <v>2</v>
      </c>
      <c r="K160" t="s">
        <v>5082</v>
      </c>
      <c r="L160" t="s">
        <v>27</v>
      </c>
      <c r="M160" t="s">
        <v>4946</v>
      </c>
      <c r="N160" t="s">
        <v>4947</v>
      </c>
      <c r="P160">
        <v>1</v>
      </c>
      <c r="Q160">
        <v>0</v>
      </c>
      <c r="R160">
        <v>0</v>
      </c>
      <c r="S160">
        <v>0</v>
      </c>
      <c r="T160" t="s">
        <v>4940</v>
      </c>
      <c r="U160">
        <v>0</v>
      </c>
      <c r="X160" t="s">
        <v>4941</v>
      </c>
      <c r="Y160" t="s">
        <v>18</v>
      </c>
      <c r="AB160" t="s">
        <v>19</v>
      </c>
      <c r="AC160" t="s">
        <v>4942</v>
      </c>
      <c r="AD160">
        <v>1</v>
      </c>
      <c r="AE160">
        <v>0</v>
      </c>
      <c r="AF160">
        <v>0</v>
      </c>
      <c r="AG160">
        <v>361.74</v>
      </c>
      <c r="AH160">
        <v>2</v>
      </c>
      <c r="AI160">
        <v>0</v>
      </c>
      <c r="AL160">
        <v>1</v>
      </c>
      <c r="AM160">
        <v>1</v>
      </c>
      <c r="AN160">
        <v>1</v>
      </c>
      <c r="AO160">
        <v>1</v>
      </c>
      <c r="AP160">
        <v>1</v>
      </c>
      <c r="AU160">
        <v>0</v>
      </c>
      <c r="AW160">
        <v>434.09</v>
      </c>
      <c r="AY160">
        <v>1</v>
      </c>
      <c r="AZ160">
        <v>195</v>
      </c>
      <c r="BE160" t="s">
        <v>28</v>
      </c>
      <c r="BI160">
        <v>0</v>
      </c>
      <c r="BJ160">
        <v>0</v>
      </c>
      <c r="BM160">
        <v>0</v>
      </c>
      <c r="BN160">
        <v>0</v>
      </c>
      <c r="BO160">
        <v>100</v>
      </c>
      <c r="BP160">
        <v>100</v>
      </c>
      <c r="BQ160">
        <v>0</v>
      </c>
      <c r="BR160">
        <v>0</v>
      </c>
      <c r="BS160">
        <v>0</v>
      </c>
      <c r="BV160">
        <v>0</v>
      </c>
      <c r="BW160">
        <v>0</v>
      </c>
      <c r="BX160">
        <v>0</v>
      </c>
      <c r="BY160">
        <v>0</v>
      </c>
    </row>
    <row r="161" spans="1:77" x14ac:dyDescent="0.25">
      <c r="A161" t="s">
        <v>366</v>
      </c>
      <c r="C161" t="s">
        <v>367</v>
      </c>
      <c r="D161">
        <v>1</v>
      </c>
      <c r="E161" t="s">
        <v>4958</v>
      </c>
      <c r="F161">
        <v>2</v>
      </c>
      <c r="G161" t="s">
        <v>4958</v>
      </c>
      <c r="H161" t="s">
        <v>5004</v>
      </c>
      <c r="I161" t="s">
        <v>5005</v>
      </c>
      <c r="J161">
        <v>2</v>
      </c>
      <c r="K161" t="s">
        <v>5082</v>
      </c>
      <c r="L161" t="s">
        <v>27</v>
      </c>
      <c r="M161" t="s">
        <v>4946</v>
      </c>
      <c r="N161" t="s">
        <v>4947</v>
      </c>
      <c r="P161">
        <v>1</v>
      </c>
      <c r="Q161">
        <v>0</v>
      </c>
      <c r="R161">
        <v>0</v>
      </c>
      <c r="S161">
        <v>0</v>
      </c>
      <c r="T161" t="s">
        <v>4940</v>
      </c>
      <c r="U161">
        <v>0</v>
      </c>
      <c r="X161" t="s">
        <v>4941</v>
      </c>
      <c r="Y161" t="s">
        <v>18</v>
      </c>
      <c r="AB161" t="s">
        <v>19</v>
      </c>
      <c r="AC161" t="s">
        <v>4942</v>
      </c>
      <c r="AD161">
        <v>1</v>
      </c>
      <c r="AE161">
        <v>0</v>
      </c>
      <c r="AF161">
        <v>0</v>
      </c>
      <c r="AG161">
        <v>404.47</v>
      </c>
      <c r="AH161">
        <v>2</v>
      </c>
      <c r="AI161">
        <v>0</v>
      </c>
      <c r="AL161">
        <v>1</v>
      </c>
      <c r="AM161">
        <v>1</v>
      </c>
      <c r="AN161">
        <v>1</v>
      </c>
      <c r="AO161">
        <v>1</v>
      </c>
      <c r="AP161">
        <v>1</v>
      </c>
      <c r="AU161">
        <v>0</v>
      </c>
      <c r="AW161">
        <v>485.36</v>
      </c>
      <c r="AY161">
        <v>1</v>
      </c>
      <c r="AZ161">
        <v>196</v>
      </c>
      <c r="BE161" t="s">
        <v>28</v>
      </c>
      <c r="BI161">
        <v>0</v>
      </c>
      <c r="BJ161">
        <v>0</v>
      </c>
      <c r="BM161">
        <v>0</v>
      </c>
      <c r="BN161">
        <v>0</v>
      </c>
      <c r="BO161">
        <v>100</v>
      </c>
      <c r="BP161">
        <v>100</v>
      </c>
      <c r="BQ161">
        <v>0</v>
      </c>
      <c r="BR161">
        <v>0</v>
      </c>
      <c r="BS161">
        <v>0</v>
      </c>
      <c r="BV161">
        <v>0</v>
      </c>
      <c r="BW161">
        <v>0</v>
      </c>
      <c r="BX161">
        <v>0</v>
      </c>
      <c r="BY161">
        <v>0</v>
      </c>
    </row>
    <row r="162" spans="1:77" x14ac:dyDescent="0.25">
      <c r="A162" t="s">
        <v>368</v>
      </c>
      <c r="C162" t="s">
        <v>369</v>
      </c>
      <c r="D162">
        <v>1</v>
      </c>
      <c r="E162" t="s">
        <v>4958</v>
      </c>
      <c r="F162">
        <v>2</v>
      </c>
      <c r="G162" t="s">
        <v>4958</v>
      </c>
      <c r="H162" t="s">
        <v>5004</v>
      </c>
      <c r="I162" t="s">
        <v>5005</v>
      </c>
      <c r="J162">
        <v>2</v>
      </c>
      <c r="K162" t="s">
        <v>5082</v>
      </c>
      <c r="L162" t="s">
        <v>27</v>
      </c>
      <c r="M162" t="s">
        <v>4946</v>
      </c>
      <c r="N162" t="s">
        <v>4947</v>
      </c>
      <c r="P162">
        <v>1</v>
      </c>
      <c r="Q162">
        <v>0</v>
      </c>
      <c r="R162">
        <v>0</v>
      </c>
      <c r="S162">
        <v>0</v>
      </c>
      <c r="T162" t="s">
        <v>4940</v>
      </c>
      <c r="U162">
        <v>0</v>
      </c>
      <c r="X162" t="s">
        <v>4941</v>
      </c>
      <c r="Y162" t="s">
        <v>18</v>
      </c>
      <c r="AB162" t="s">
        <v>19</v>
      </c>
      <c r="AC162" t="s">
        <v>4942</v>
      </c>
      <c r="AD162">
        <v>1</v>
      </c>
      <c r="AE162">
        <v>0</v>
      </c>
      <c r="AF162">
        <v>0</v>
      </c>
      <c r="AG162">
        <v>475.38</v>
      </c>
      <c r="AH162">
        <v>2</v>
      </c>
      <c r="AI162">
        <v>0</v>
      </c>
      <c r="AL162">
        <v>1</v>
      </c>
      <c r="AM162">
        <v>1</v>
      </c>
      <c r="AN162">
        <v>1</v>
      </c>
      <c r="AO162">
        <v>1</v>
      </c>
      <c r="AP162">
        <v>1</v>
      </c>
      <c r="AU162">
        <v>0</v>
      </c>
      <c r="AW162">
        <v>570.46</v>
      </c>
      <c r="AY162">
        <v>1</v>
      </c>
      <c r="AZ162">
        <v>197</v>
      </c>
      <c r="BE162" t="s">
        <v>28</v>
      </c>
      <c r="BI162">
        <v>0</v>
      </c>
      <c r="BJ162">
        <v>0</v>
      </c>
      <c r="BM162">
        <v>0</v>
      </c>
      <c r="BN162">
        <v>0</v>
      </c>
      <c r="BO162">
        <v>100</v>
      </c>
      <c r="BP162">
        <v>100</v>
      </c>
      <c r="BQ162">
        <v>0</v>
      </c>
      <c r="BR162">
        <v>0</v>
      </c>
      <c r="BS162">
        <v>0</v>
      </c>
      <c r="BV162">
        <v>0</v>
      </c>
      <c r="BW162">
        <v>0</v>
      </c>
      <c r="BX162">
        <v>0</v>
      </c>
      <c r="BY162">
        <v>0</v>
      </c>
    </row>
    <row r="163" spans="1:77" x14ac:dyDescent="0.25">
      <c r="A163" t="s">
        <v>370</v>
      </c>
      <c r="C163" t="s">
        <v>371</v>
      </c>
      <c r="D163">
        <v>1</v>
      </c>
      <c r="E163" t="s">
        <v>4958</v>
      </c>
      <c r="F163">
        <v>2</v>
      </c>
      <c r="G163" t="s">
        <v>4958</v>
      </c>
      <c r="H163" t="s">
        <v>5004</v>
      </c>
      <c r="I163" t="s">
        <v>5005</v>
      </c>
      <c r="J163">
        <v>2</v>
      </c>
      <c r="K163" t="s">
        <v>5082</v>
      </c>
      <c r="L163" t="s">
        <v>27</v>
      </c>
      <c r="M163" t="s">
        <v>4946</v>
      </c>
      <c r="N163" t="s">
        <v>4947</v>
      </c>
      <c r="P163">
        <v>1</v>
      </c>
      <c r="Q163">
        <v>0</v>
      </c>
      <c r="R163">
        <v>0</v>
      </c>
      <c r="S163">
        <v>0</v>
      </c>
      <c r="T163" t="s">
        <v>4940</v>
      </c>
      <c r="U163">
        <v>0</v>
      </c>
      <c r="X163" t="s">
        <v>4941</v>
      </c>
      <c r="Y163" t="s">
        <v>18</v>
      </c>
      <c r="AB163" t="s">
        <v>19</v>
      </c>
      <c r="AC163" t="s">
        <v>4942</v>
      </c>
      <c r="AD163">
        <v>1</v>
      </c>
      <c r="AE163">
        <v>0</v>
      </c>
      <c r="AF163">
        <v>0</v>
      </c>
      <c r="AG163">
        <v>559.62</v>
      </c>
      <c r="AH163">
        <v>2</v>
      </c>
      <c r="AI163">
        <v>0</v>
      </c>
      <c r="AL163">
        <v>1</v>
      </c>
      <c r="AM163">
        <v>1</v>
      </c>
      <c r="AN163">
        <v>1</v>
      </c>
      <c r="AO163">
        <v>1</v>
      </c>
      <c r="AP163">
        <v>1</v>
      </c>
      <c r="AU163">
        <v>0</v>
      </c>
      <c r="AW163">
        <v>671.54</v>
      </c>
      <c r="AY163">
        <v>1</v>
      </c>
      <c r="AZ163">
        <v>198</v>
      </c>
      <c r="BE163" t="s">
        <v>28</v>
      </c>
      <c r="BI163">
        <v>0</v>
      </c>
      <c r="BJ163">
        <v>0</v>
      </c>
      <c r="BM163">
        <v>0</v>
      </c>
      <c r="BN163">
        <v>0</v>
      </c>
      <c r="BO163">
        <v>100</v>
      </c>
      <c r="BP163">
        <v>100</v>
      </c>
      <c r="BQ163">
        <v>0</v>
      </c>
      <c r="BR163">
        <v>0</v>
      </c>
      <c r="BS163">
        <v>0</v>
      </c>
      <c r="BV163">
        <v>0</v>
      </c>
      <c r="BW163">
        <v>0</v>
      </c>
      <c r="BX163">
        <v>0</v>
      </c>
      <c r="BY163">
        <v>0</v>
      </c>
    </row>
    <row r="164" spans="1:77" x14ac:dyDescent="0.25">
      <c r="A164" t="s">
        <v>372</v>
      </c>
      <c r="C164" t="s">
        <v>373</v>
      </c>
      <c r="D164">
        <v>1</v>
      </c>
      <c r="E164" t="s">
        <v>4958</v>
      </c>
      <c r="F164">
        <v>2</v>
      </c>
      <c r="G164" t="s">
        <v>4958</v>
      </c>
      <c r="H164" t="s">
        <v>5004</v>
      </c>
      <c r="I164" t="s">
        <v>5005</v>
      </c>
      <c r="J164">
        <v>2</v>
      </c>
      <c r="K164" t="s">
        <v>5082</v>
      </c>
      <c r="L164" t="s">
        <v>27</v>
      </c>
      <c r="M164" t="s">
        <v>4946</v>
      </c>
      <c r="N164" t="s">
        <v>4947</v>
      </c>
      <c r="P164">
        <v>1</v>
      </c>
      <c r="Q164">
        <v>0</v>
      </c>
      <c r="R164">
        <v>0</v>
      </c>
      <c r="S164">
        <v>0</v>
      </c>
      <c r="T164" t="s">
        <v>4940</v>
      </c>
      <c r="U164">
        <v>0</v>
      </c>
      <c r="X164" t="s">
        <v>4941</v>
      </c>
      <c r="Y164" t="s">
        <v>18</v>
      </c>
      <c r="AB164" t="s">
        <v>19</v>
      </c>
      <c r="AC164" t="s">
        <v>4942</v>
      </c>
      <c r="AD164">
        <v>1</v>
      </c>
      <c r="AE164">
        <v>0</v>
      </c>
      <c r="AF164">
        <v>0</v>
      </c>
      <c r="AG164">
        <v>701.42</v>
      </c>
      <c r="AH164">
        <v>2</v>
      </c>
      <c r="AI164">
        <v>0</v>
      </c>
      <c r="AL164">
        <v>1</v>
      </c>
      <c r="AM164">
        <v>1</v>
      </c>
      <c r="AN164">
        <v>1</v>
      </c>
      <c r="AO164">
        <v>1</v>
      </c>
      <c r="AP164">
        <v>1</v>
      </c>
      <c r="AU164">
        <v>0</v>
      </c>
      <c r="AW164">
        <v>841.7</v>
      </c>
      <c r="AY164">
        <v>1</v>
      </c>
      <c r="AZ164">
        <v>200</v>
      </c>
      <c r="BE164" t="s">
        <v>28</v>
      </c>
      <c r="BI164">
        <v>0</v>
      </c>
      <c r="BJ164">
        <v>0</v>
      </c>
      <c r="BM164">
        <v>0</v>
      </c>
      <c r="BN164">
        <v>0</v>
      </c>
      <c r="BO164">
        <v>100</v>
      </c>
      <c r="BP164">
        <v>100</v>
      </c>
      <c r="BQ164">
        <v>0</v>
      </c>
      <c r="BR164">
        <v>0</v>
      </c>
      <c r="BS164">
        <v>0</v>
      </c>
      <c r="BV164">
        <v>0</v>
      </c>
      <c r="BW164">
        <v>0</v>
      </c>
      <c r="BX164">
        <v>0</v>
      </c>
      <c r="BY164">
        <v>0</v>
      </c>
    </row>
    <row r="165" spans="1:77" x14ac:dyDescent="0.25">
      <c r="A165" t="s">
        <v>374</v>
      </c>
      <c r="C165" t="s">
        <v>375</v>
      </c>
      <c r="D165">
        <v>1</v>
      </c>
      <c r="E165" t="s">
        <v>4958</v>
      </c>
      <c r="F165">
        <v>2</v>
      </c>
      <c r="G165" t="s">
        <v>4958</v>
      </c>
      <c r="H165" t="s">
        <v>4989</v>
      </c>
      <c r="I165" t="s">
        <v>4990</v>
      </c>
      <c r="J165">
        <v>1</v>
      </c>
      <c r="K165" t="s">
        <v>5010</v>
      </c>
      <c r="L165" t="s">
        <v>27</v>
      </c>
      <c r="M165" t="s">
        <v>4946</v>
      </c>
      <c r="N165" t="s">
        <v>4947</v>
      </c>
      <c r="P165">
        <v>1</v>
      </c>
      <c r="Q165">
        <v>0</v>
      </c>
      <c r="R165">
        <v>0</v>
      </c>
      <c r="S165">
        <v>0</v>
      </c>
      <c r="T165" t="s">
        <v>4940</v>
      </c>
      <c r="U165">
        <v>0</v>
      </c>
      <c r="X165" t="s">
        <v>4941</v>
      </c>
      <c r="Y165" t="s">
        <v>18</v>
      </c>
      <c r="AB165" t="s">
        <v>19</v>
      </c>
      <c r="AC165" t="s">
        <v>4942</v>
      </c>
      <c r="AD165">
        <v>1</v>
      </c>
      <c r="AE165">
        <v>0</v>
      </c>
      <c r="AF165">
        <v>0</v>
      </c>
      <c r="AG165">
        <v>0</v>
      </c>
      <c r="AH165">
        <v>2</v>
      </c>
      <c r="AI165">
        <v>0</v>
      </c>
      <c r="AL165">
        <v>1</v>
      </c>
      <c r="AM165">
        <v>1</v>
      </c>
      <c r="AN165">
        <v>1</v>
      </c>
      <c r="AO165">
        <v>1</v>
      </c>
      <c r="AP165">
        <v>1</v>
      </c>
      <c r="AU165">
        <v>0</v>
      </c>
      <c r="AV165">
        <v>1</v>
      </c>
      <c r="AW165">
        <v>0</v>
      </c>
      <c r="AY165">
        <v>1</v>
      </c>
      <c r="BE165" t="s">
        <v>28</v>
      </c>
      <c r="BI165">
        <v>0</v>
      </c>
      <c r="BJ165">
        <v>0</v>
      </c>
      <c r="BM165">
        <v>0</v>
      </c>
      <c r="BN165">
        <v>0</v>
      </c>
      <c r="BO165">
        <v>100</v>
      </c>
      <c r="BP165">
        <v>100</v>
      </c>
      <c r="BQ165">
        <v>0</v>
      </c>
      <c r="BR165">
        <v>0</v>
      </c>
      <c r="BS165">
        <v>0</v>
      </c>
      <c r="BV165">
        <v>0</v>
      </c>
      <c r="BW165">
        <v>0</v>
      </c>
      <c r="BX165">
        <v>0</v>
      </c>
      <c r="BY165">
        <v>0</v>
      </c>
    </row>
    <row r="166" spans="1:77" x14ac:dyDescent="0.25">
      <c r="A166" t="s">
        <v>376</v>
      </c>
      <c r="C166" t="s">
        <v>377</v>
      </c>
      <c r="D166">
        <v>1</v>
      </c>
      <c r="E166" t="s">
        <v>4958</v>
      </c>
      <c r="F166">
        <v>2</v>
      </c>
      <c r="G166" t="s">
        <v>4958</v>
      </c>
      <c r="H166" t="s">
        <v>5004</v>
      </c>
      <c r="I166" t="s">
        <v>5005</v>
      </c>
      <c r="J166">
        <v>2</v>
      </c>
      <c r="K166" t="s">
        <v>5082</v>
      </c>
      <c r="L166" t="s">
        <v>27</v>
      </c>
      <c r="M166" t="s">
        <v>4946</v>
      </c>
      <c r="N166" t="s">
        <v>4947</v>
      </c>
      <c r="P166">
        <v>1</v>
      </c>
      <c r="Q166">
        <v>0</v>
      </c>
      <c r="R166">
        <v>0</v>
      </c>
      <c r="S166">
        <v>0</v>
      </c>
      <c r="T166" t="s">
        <v>4940</v>
      </c>
      <c r="U166">
        <v>0</v>
      </c>
      <c r="X166" t="s">
        <v>4941</v>
      </c>
      <c r="Y166" t="s">
        <v>18</v>
      </c>
      <c r="AB166" t="s">
        <v>19</v>
      </c>
      <c r="AC166" t="s">
        <v>4942</v>
      </c>
      <c r="AD166">
        <v>1</v>
      </c>
      <c r="AE166">
        <v>0</v>
      </c>
      <c r="AF166">
        <v>0</v>
      </c>
      <c r="AG166">
        <v>993.11</v>
      </c>
      <c r="AH166">
        <v>2</v>
      </c>
      <c r="AI166">
        <v>0</v>
      </c>
      <c r="AL166">
        <v>1</v>
      </c>
      <c r="AM166">
        <v>1</v>
      </c>
      <c r="AN166">
        <v>1</v>
      </c>
      <c r="AO166">
        <v>1</v>
      </c>
      <c r="AP166">
        <v>1</v>
      </c>
      <c r="AU166">
        <v>0</v>
      </c>
      <c r="AW166" s="1">
        <v>1191.73</v>
      </c>
      <c r="AY166">
        <v>1</v>
      </c>
      <c r="AZ166">
        <v>203</v>
      </c>
      <c r="BE166" t="s">
        <v>28</v>
      </c>
      <c r="BI166">
        <v>0</v>
      </c>
      <c r="BJ166">
        <v>0</v>
      </c>
      <c r="BM166">
        <v>0</v>
      </c>
      <c r="BN166">
        <v>0</v>
      </c>
      <c r="BO166">
        <v>100</v>
      </c>
      <c r="BP166">
        <v>100</v>
      </c>
      <c r="BQ166">
        <v>0</v>
      </c>
      <c r="BR166">
        <v>0</v>
      </c>
      <c r="BS166">
        <v>0</v>
      </c>
      <c r="BV166">
        <v>0</v>
      </c>
      <c r="BW166">
        <v>0</v>
      </c>
      <c r="BX166">
        <v>0</v>
      </c>
      <c r="BY166">
        <v>0</v>
      </c>
    </row>
    <row r="167" spans="1:77" x14ac:dyDescent="0.25">
      <c r="A167" t="s">
        <v>378</v>
      </c>
      <c r="C167" t="s">
        <v>379</v>
      </c>
      <c r="D167">
        <v>1</v>
      </c>
      <c r="E167" t="s">
        <v>4958</v>
      </c>
      <c r="F167">
        <v>2</v>
      </c>
      <c r="G167" t="s">
        <v>4958</v>
      </c>
      <c r="H167" t="s">
        <v>5004</v>
      </c>
      <c r="I167" t="s">
        <v>5005</v>
      </c>
      <c r="J167">
        <v>2</v>
      </c>
      <c r="K167" t="s">
        <v>5082</v>
      </c>
      <c r="L167" t="s">
        <v>27</v>
      </c>
      <c r="M167" t="s">
        <v>4946</v>
      </c>
      <c r="N167" t="s">
        <v>4947</v>
      </c>
      <c r="P167">
        <v>1</v>
      </c>
      <c r="Q167">
        <v>0</v>
      </c>
      <c r="R167">
        <v>0</v>
      </c>
      <c r="S167">
        <v>0</v>
      </c>
      <c r="T167" t="s">
        <v>4940</v>
      </c>
      <c r="U167">
        <v>0</v>
      </c>
      <c r="X167" t="s">
        <v>4941</v>
      </c>
      <c r="Y167" t="s">
        <v>18</v>
      </c>
      <c r="AB167" t="s">
        <v>19</v>
      </c>
      <c r="AC167" t="s">
        <v>4942</v>
      </c>
      <c r="AD167">
        <v>1</v>
      </c>
      <c r="AE167">
        <v>0</v>
      </c>
      <c r="AF167">
        <v>0</v>
      </c>
      <c r="AG167" s="1">
        <v>1193.28</v>
      </c>
      <c r="AH167">
        <v>2</v>
      </c>
      <c r="AI167">
        <v>0</v>
      </c>
      <c r="AL167">
        <v>1</v>
      </c>
      <c r="AM167">
        <v>1</v>
      </c>
      <c r="AN167">
        <v>1</v>
      </c>
      <c r="AO167">
        <v>1</v>
      </c>
      <c r="AP167">
        <v>1</v>
      </c>
      <c r="AU167">
        <v>0</v>
      </c>
      <c r="AW167" s="1">
        <v>1431.94</v>
      </c>
      <c r="AY167">
        <v>1</v>
      </c>
      <c r="AZ167">
        <v>205</v>
      </c>
      <c r="BE167" t="s">
        <v>28</v>
      </c>
      <c r="BI167">
        <v>0</v>
      </c>
      <c r="BJ167">
        <v>0</v>
      </c>
      <c r="BM167">
        <v>0</v>
      </c>
      <c r="BN167">
        <v>0</v>
      </c>
      <c r="BO167">
        <v>100</v>
      </c>
      <c r="BP167">
        <v>100</v>
      </c>
      <c r="BQ167">
        <v>0</v>
      </c>
      <c r="BR167">
        <v>0</v>
      </c>
      <c r="BS167">
        <v>0</v>
      </c>
      <c r="BV167">
        <v>0</v>
      </c>
      <c r="BW167">
        <v>0</v>
      </c>
      <c r="BX167">
        <v>0</v>
      </c>
      <c r="BY167">
        <v>0</v>
      </c>
    </row>
    <row r="168" spans="1:77" x14ac:dyDescent="0.25">
      <c r="A168" t="s">
        <v>380</v>
      </c>
      <c r="C168" t="s">
        <v>381</v>
      </c>
      <c r="D168">
        <v>1</v>
      </c>
      <c r="E168" t="s">
        <v>4958</v>
      </c>
      <c r="F168">
        <v>2</v>
      </c>
      <c r="G168" t="s">
        <v>4958</v>
      </c>
      <c r="H168" t="s">
        <v>5004</v>
      </c>
      <c r="I168" t="s">
        <v>5005</v>
      </c>
      <c r="J168">
        <v>2</v>
      </c>
      <c r="K168" t="s">
        <v>5082</v>
      </c>
      <c r="L168" t="s">
        <v>27</v>
      </c>
      <c r="M168" t="s">
        <v>4946</v>
      </c>
      <c r="N168" t="s">
        <v>4947</v>
      </c>
      <c r="P168">
        <v>1</v>
      </c>
      <c r="Q168">
        <v>0</v>
      </c>
      <c r="R168">
        <v>0</v>
      </c>
      <c r="S168">
        <v>0</v>
      </c>
      <c r="T168" t="s">
        <v>4940</v>
      </c>
      <c r="U168">
        <v>0</v>
      </c>
      <c r="X168" t="s">
        <v>4941</v>
      </c>
      <c r="Y168" t="s">
        <v>18</v>
      </c>
      <c r="AB168" t="s">
        <v>19</v>
      </c>
      <c r="AC168" t="s">
        <v>4942</v>
      </c>
      <c r="AD168">
        <v>1</v>
      </c>
      <c r="AE168">
        <v>0</v>
      </c>
      <c r="AF168">
        <v>0</v>
      </c>
      <c r="AG168" s="1">
        <v>1365.01</v>
      </c>
      <c r="AH168">
        <v>2</v>
      </c>
      <c r="AI168">
        <v>0</v>
      </c>
      <c r="AL168">
        <v>1</v>
      </c>
      <c r="AM168">
        <v>1</v>
      </c>
      <c r="AN168">
        <v>1</v>
      </c>
      <c r="AO168">
        <v>1</v>
      </c>
      <c r="AP168">
        <v>1</v>
      </c>
      <c r="AU168">
        <v>0</v>
      </c>
      <c r="AW168" s="1">
        <v>1638.01</v>
      </c>
      <c r="AY168">
        <v>1</v>
      </c>
      <c r="AZ168">
        <v>207</v>
      </c>
      <c r="BE168" t="s">
        <v>28</v>
      </c>
      <c r="BI168">
        <v>0</v>
      </c>
      <c r="BJ168">
        <v>0</v>
      </c>
      <c r="BM168">
        <v>0</v>
      </c>
      <c r="BN168">
        <v>0</v>
      </c>
      <c r="BO168">
        <v>100</v>
      </c>
      <c r="BP168">
        <v>100</v>
      </c>
      <c r="BQ168">
        <v>0</v>
      </c>
      <c r="BR168">
        <v>0</v>
      </c>
      <c r="BS168">
        <v>0</v>
      </c>
      <c r="BV168">
        <v>0</v>
      </c>
      <c r="BW168">
        <v>0</v>
      </c>
      <c r="BX168">
        <v>0</v>
      </c>
      <c r="BY168">
        <v>0</v>
      </c>
    </row>
    <row r="169" spans="1:77" x14ac:dyDescent="0.25">
      <c r="A169" t="s">
        <v>382</v>
      </c>
      <c r="C169" t="s">
        <v>383</v>
      </c>
      <c r="D169">
        <v>5</v>
      </c>
      <c r="E169" t="s">
        <v>4938</v>
      </c>
      <c r="F169">
        <v>1</v>
      </c>
      <c r="G169" t="s">
        <v>4938</v>
      </c>
      <c r="J169">
        <v>5</v>
      </c>
      <c r="K169" t="s">
        <v>4939</v>
      </c>
      <c r="L169" t="s">
        <v>35</v>
      </c>
      <c r="M169" t="s">
        <v>5083</v>
      </c>
      <c r="N169" t="s">
        <v>5084</v>
      </c>
      <c r="O169" t="s">
        <v>36</v>
      </c>
      <c r="P169">
        <v>1</v>
      </c>
      <c r="Q169">
        <v>1</v>
      </c>
      <c r="R169">
        <v>60.39</v>
      </c>
      <c r="S169">
        <v>60.39</v>
      </c>
      <c r="T169" t="s">
        <v>4940</v>
      </c>
      <c r="U169">
        <v>0</v>
      </c>
      <c r="X169" t="s">
        <v>4941</v>
      </c>
      <c r="Y169" t="s">
        <v>18</v>
      </c>
      <c r="AB169" t="s">
        <v>19</v>
      </c>
      <c r="AC169" t="s">
        <v>4942</v>
      </c>
      <c r="AE169">
        <v>0</v>
      </c>
      <c r="AF169">
        <v>0</v>
      </c>
      <c r="AG169">
        <v>118.58</v>
      </c>
      <c r="AH169">
        <v>2</v>
      </c>
      <c r="AI169">
        <v>0</v>
      </c>
      <c r="AU169">
        <v>1.9635701000000001</v>
      </c>
      <c r="AW169">
        <v>142.30000000000001</v>
      </c>
      <c r="AY169">
        <v>1</v>
      </c>
      <c r="AZ169">
        <v>127</v>
      </c>
      <c r="BE169" t="s">
        <v>20</v>
      </c>
      <c r="BI169">
        <v>0</v>
      </c>
      <c r="BJ169">
        <v>0</v>
      </c>
      <c r="BM169">
        <v>0</v>
      </c>
      <c r="BN169">
        <v>0</v>
      </c>
      <c r="BO169">
        <v>100</v>
      </c>
      <c r="BP169">
        <v>100</v>
      </c>
      <c r="BQ169">
        <v>0</v>
      </c>
      <c r="BR169">
        <v>0</v>
      </c>
      <c r="BS169">
        <v>0</v>
      </c>
      <c r="BV169">
        <v>0</v>
      </c>
      <c r="BW169">
        <v>0</v>
      </c>
      <c r="BX169">
        <v>0</v>
      </c>
      <c r="BY169">
        <v>0</v>
      </c>
    </row>
    <row r="170" spans="1:77" x14ac:dyDescent="0.25">
      <c r="A170" t="s">
        <v>384</v>
      </c>
      <c r="C170" t="s">
        <v>385</v>
      </c>
      <c r="D170">
        <v>5</v>
      </c>
      <c r="E170" t="s">
        <v>4938</v>
      </c>
      <c r="F170">
        <v>1</v>
      </c>
      <c r="G170" t="s">
        <v>4938</v>
      </c>
      <c r="H170" t="s">
        <v>5085</v>
      </c>
      <c r="I170" t="s">
        <v>5086</v>
      </c>
      <c r="J170">
        <v>5</v>
      </c>
      <c r="K170" t="s">
        <v>4939</v>
      </c>
      <c r="L170" t="s">
        <v>35</v>
      </c>
      <c r="M170" t="s">
        <v>5087</v>
      </c>
      <c r="N170" t="s">
        <v>5088</v>
      </c>
      <c r="O170" t="s">
        <v>36</v>
      </c>
      <c r="P170">
        <v>1</v>
      </c>
      <c r="Q170">
        <v>1</v>
      </c>
      <c r="R170">
        <v>38.5</v>
      </c>
      <c r="S170">
        <v>38.5</v>
      </c>
      <c r="T170" t="s">
        <v>4940</v>
      </c>
      <c r="U170">
        <v>0</v>
      </c>
      <c r="X170" t="s">
        <v>4941</v>
      </c>
      <c r="Y170" t="s">
        <v>18</v>
      </c>
      <c r="AB170" t="s">
        <v>19</v>
      </c>
      <c r="AC170" t="s">
        <v>4942</v>
      </c>
      <c r="AE170">
        <v>0</v>
      </c>
      <c r="AF170">
        <v>0</v>
      </c>
      <c r="AG170">
        <v>75.599999999999994</v>
      </c>
      <c r="AH170">
        <v>2</v>
      </c>
      <c r="AI170">
        <v>0</v>
      </c>
      <c r="AU170">
        <v>1.9636363999999999</v>
      </c>
      <c r="AW170">
        <v>90.72</v>
      </c>
      <c r="AY170">
        <v>1</v>
      </c>
      <c r="AZ170">
        <v>126</v>
      </c>
      <c r="BE170" t="s">
        <v>20</v>
      </c>
      <c r="BI170">
        <v>0</v>
      </c>
      <c r="BJ170">
        <v>0</v>
      </c>
      <c r="BM170">
        <v>0</v>
      </c>
      <c r="BN170">
        <v>0</v>
      </c>
      <c r="BO170">
        <v>100</v>
      </c>
      <c r="BP170">
        <v>100</v>
      </c>
      <c r="BQ170">
        <v>0</v>
      </c>
      <c r="BR170">
        <v>0</v>
      </c>
      <c r="BS170">
        <v>0</v>
      </c>
      <c r="BV170">
        <v>0</v>
      </c>
      <c r="BW170">
        <v>0</v>
      </c>
      <c r="BX170">
        <v>0</v>
      </c>
      <c r="BY170">
        <v>0</v>
      </c>
    </row>
    <row r="171" spans="1:77" x14ac:dyDescent="0.25">
      <c r="A171" t="s">
        <v>386</v>
      </c>
      <c r="C171" t="s">
        <v>387</v>
      </c>
      <c r="D171">
        <v>5</v>
      </c>
      <c r="E171" t="s">
        <v>4938</v>
      </c>
      <c r="F171">
        <v>1</v>
      </c>
      <c r="G171" t="s">
        <v>4938</v>
      </c>
      <c r="J171">
        <v>3</v>
      </c>
      <c r="K171" t="s">
        <v>5089</v>
      </c>
      <c r="L171" t="s">
        <v>27</v>
      </c>
      <c r="M171" t="s">
        <v>4946</v>
      </c>
      <c r="N171" t="s">
        <v>4947</v>
      </c>
      <c r="P171">
        <v>1</v>
      </c>
      <c r="Q171">
        <v>0</v>
      </c>
      <c r="R171">
        <v>0</v>
      </c>
      <c r="S171">
        <v>0</v>
      </c>
      <c r="T171" t="s">
        <v>4940</v>
      </c>
      <c r="U171">
        <v>0</v>
      </c>
      <c r="X171" t="s">
        <v>4941</v>
      </c>
      <c r="Y171" t="s">
        <v>18</v>
      </c>
      <c r="AB171" t="s">
        <v>19</v>
      </c>
      <c r="AC171" t="s">
        <v>4942</v>
      </c>
      <c r="AE171">
        <v>0</v>
      </c>
      <c r="AF171">
        <v>0</v>
      </c>
      <c r="AG171">
        <v>194.59</v>
      </c>
      <c r="AH171">
        <v>2</v>
      </c>
      <c r="AI171">
        <v>0</v>
      </c>
      <c r="AL171">
        <v>1</v>
      </c>
      <c r="AM171">
        <v>1</v>
      </c>
      <c r="AN171">
        <v>1</v>
      </c>
      <c r="AO171">
        <v>1</v>
      </c>
      <c r="AP171">
        <v>1</v>
      </c>
      <c r="AU171">
        <v>0</v>
      </c>
      <c r="AW171">
        <v>233.51</v>
      </c>
      <c r="AY171">
        <v>1</v>
      </c>
      <c r="AZ171">
        <v>116</v>
      </c>
      <c r="BE171" t="s">
        <v>28</v>
      </c>
      <c r="BI171">
        <v>0</v>
      </c>
      <c r="BJ171">
        <v>0</v>
      </c>
      <c r="BM171">
        <v>0</v>
      </c>
      <c r="BN171">
        <v>0</v>
      </c>
      <c r="BO171">
        <v>100</v>
      </c>
      <c r="BP171">
        <v>100</v>
      </c>
      <c r="BQ171">
        <v>0</v>
      </c>
      <c r="BR171">
        <v>0</v>
      </c>
      <c r="BS171">
        <v>0</v>
      </c>
      <c r="BV171">
        <v>0</v>
      </c>
      <c r="BW171">
        <v>0</v>
      </c>
      <c r="BX171">
        <v>0</v>
      </c>
      <c r="BY171">
        <v>0</v>
      </c>
    </row>
    <row r="172" spans="1:77" x14ac:dyDescent="0.25">
      <c r="A172" t="s">
        <v>388</v>
      </c>
      <c r="C172" t="s">
        <v>389</v>
      </c>
      <c r="D172">
        <v>5</v>
      </c>
      <c r="E172" t="s">
        <v>4938</v>
      </c>
      <c r="F172">
        <v>1</v>
      </c>
      <c r="G172" t="s">
        <v>4938</v>
      </c>
      <c r="H172" t="s">
        <v>5011</v>
      </c>
      <c r="I172" t="s">
        <v>5012</v>
      </c>
      <c r="J172">
        <v>4</v>
      </c>
      <c r="K172" t="s">
        <v>5013</v>
      </c>
      <c r="L172" t="s">
        <v>27</v>
      </c>
      <c r="M172" t="s">
        <v>4946</v>
      </c>
      <c r="N172" t="s">
        <v>4947</v>
      </c>
      <c r="P172">
        <v>1</v>
      </c>
      <c r="Q172">
        <v>0</v>
      </c>
      <c r="R172">
        <v>0</v>
      </c>
      <c r="S172">
        <v>0</v>
      </c>
      <c r="T172" t="s">
        <v>4940</v>
      </c>
      <c r="U172">
        <v>0</v>
      </c>
      <c r="X172" t="s">
        <v>4941</v>
      </c>
      <c r="Y172" t="s">
        <v>18</v>
      </c>
      <c r="AB172" t="s">
        <v>19</v>
      </c>
      <c r="AC172" t="s">
        <v>4942</v>
      </c>
      <c r="AD172">
        <v>1</v>
      </c>
      <c r="AE172">
        <v>0</v>
      </c>
      <c r="AF172">
        <v>0</v>
      </c>
      <c r="AG172">
        <v>141.78</v>
      </c>
      <c r="AH172">
        <v>2</v>
      </c>
      <c r="AI172">
        <v>0</v>
      </c>
      <c r="AL172">
        <v>1</v>
      </c>
      <c r="AM172">
        <v>1</v>
      </c>
      <c r="AN172">
        <v>1</v>
      </c>
      <c r="AO172">
        <v>1</v>
      </c>
      <c r="AP172">
        <v>1</v>
      </c>
      <c r="AU172">
        <v>0</v>
      </c>
      <c r="AW172">
        <v>170.14</v>
      </c>
      <c r="AY172">
        <v>1</v>
      </c>
      <c r="AZ172">
        <v>123</v>
      </c>
      <c r="BE172" t="s">
        <v>28</v>
      </c>
      <c r="BI172">
        <v>0</v>
      </c>
      <c r="BJ172">
        <v>0</v>
      </c>
      <c r="BM172">
        <v>0</v>
      </c>
      <c r="BN172">
        <v>0</v>
      </c>
      <c r="BO172">
        <v>100</v>
      </c>
      <c r="BP172">
        <v>100</v>
      </c>
      <c r="BQ172">
        <v>0</v>
      </c>
      <c r="BR172">
        <v>0</v>
      </c>
      <c r="BS172">
        <v>0</v>
      </c>
      <c r="BV172">
        <v>0</v>
      </c>
      <c r="BW172">
        <v>0</v>
      </c>
      <c r="BX172">
        <v>0</v>
      </c>
      <c r="BY172">
        <v>0</v>
      </c>
    </row>
    <row r="173" spans="1:77" x14ac:dyDescent="0.25">
      <c r="A173" t="s">
        <v>390</v>
      </c>
      <c r="C173" t="s">
        <v>391</v>
      </c>
      <c r="D173">
        <v>8</v>
      </c>
      <c r="E173" t="s">
        <v>4953</v>
      </c>
      <c r="F173">
        <v>4</v>
      </c>
      <c r="G173" t="s">
        <v>4953</v>
      </c>
      <c r="J173">
        <v>1</v>
      </c>
      <c r="K173" t="s">
        <v>4954</v>
      </c>
      <c r="L173" t="s">
        <v>49</v>
      </c>
      <c r="M173" t="s">
        <v>390</v>
      </c>
      <c r="N173" t="s">
        <v>5090</v>
      </c>
      <c r="O173" t="s">
        <v>36</v>
      </c>
      <c r="P173">
        <v>1</v>
      </c>
      <c r="Q173">
        <v>50</v>
      </c>
      <c r="R173">
        <v>0.7</v>
      </c>
      <c r="S173">
        <v>0.7</v>
      </c>
      <c r="T173" t="s">
        <v>4940</v>
      </c>
      <c r="U173">
        <v>0</v>
      </c>
      <c r="X173" t="s">
        <v>4941</v>
      </c>
      <c r="Y173" t="s">
        <v>18</v>
      </c>
      <c r="AB173" t="s">
        <v>19</v>
      </c>
      <c r="AC173" t="s">
        <v>4942</v>
      </c>
      <c r="AE173">
        <v>0</v>
      </c>
      <c r="AF173">
        <v>0</v>
      </c>
      <c r="AG173">
        <v>0.93</v>
      </c>
      <c r="AH173">
        <v>2</v>
      </c>
      <c r="AI173">
        <v>0</v>
      </c>
      <c r="AU173">
        <v>1.3285714</v>
      </c>
      <c r="AW173">
        <v>1.1200000000000001</v>
      </c>
      <c r="AY173">
        <v>1</v>
      </c>
      <c r="AZ173">
        <v>27</v>
      </c>
      <c r="BE173" t="s">
        <v>20</v>
      </c>
      <c r="BI173">
        <v>0</v>
      </c>
      <c r="BJ173">
        <v>0</v>
      </c>
      <c r="BM173">
        <v>0</v>
      </c>
      <c r="BN173">
        <v>0</v>
      </c>
      <c r="BO173">
        <v>100</v>
      </c>
      <c r="BP173">
        <v>100</v>
      </c>
      <c r="BQ173">
        <v>0</v>
      </c>
      <c r="BR173">
        <v>0</v>
      </c>
      <c r="BS173">
        <v>0</v>
      </c>
      <c r="BV173">
        <v>0</v>
      </c>
      <c r="BW173">
        <v>0</v>
      </c>
      <c r="BX173">
        <v>0</v>
      </c>
      <c r="BY173">
        <v>0</v>
      </c>
    </row>
    <row r="174" spans="1:77" x14ac:dyDescent="0.25">
      <c r="A174" t="s">
        <v>392</v>
      </c>
      <c r="C174" t="s">
        <v>393</v>
      </c>
      <c r="D174">
        <v>4</v>
      </c>
      <c r="E174" t="s">
        <v>4986</v>
      </c>
      <c r="L174" t="s">
        <v>27</v>
      </c>
      <c r="M174" t="s">
        <v>392</v>
      </c>
      <c r="N174" t="s">
        <v>393</v>
      </c>
      <c r="P174">
        <v>1</v>
      </c>
      <c r="Q174">
        <v>0</v>
      </c>
      <c r="R174">
        <v>0</v>
      </c>
      <c r="S174">
        <v>0</v>
      </c>
      <c r="T174" t="s">
        <v>4940</v>
      </c>
      <c r="U174">
        <v>0</v>
      </c>
      <c r="X174" t="s">
        <v>4941</v>
      </c>
      <c r="Y174" t="s">
        <v>18</v>
      </c>
      <c r="AB174" t="s">
        <v>19</v>
      </c>
      <c r="AC174" t="s">
        <v>4942</v>
      </c>
      <c r="AE174">
        <v>0</v>
      </c>
      <c r="AF174">
        <v>0</v>
      </c>
      <c r="AG174">
        <v>0</v>
      </c>
      <c r="AH174">
        <v>2</v>
      </c>
      <c r="AI174">
        <v>0</v>
      </c>
      <c r="AL174">
        <v>1</v>
      </c>
      <c r="AM174">
        <v>1</v>
      </c>
      <c r="AU174">
        <v>0</v>
      </c>
      <c r="AV174">
        <v>1</v>
      </c>
      <c r="AW174">
        <v>0</v>
      </c>
      <c r="BE174" t="s">
        <v>43</v>
      </c>
      <c r="BI174">
        <v>0</v>
      </c>
      <c r="BJ174">
        <v>0</v>
      </c>
      <c r="BM174">
        <v>0</v>
      </c>
      <c r="BN174">
        <v>0</v>
      </c>
      <c r="BO174">
        <v>100</v>
      </c>
      <c r="BP174">
        <v>100</v>
      </c>
      <c r="BQ174">
        <v>0</v>
      </c>
      <c r="BR174">
        <v>0</v>
      </c>
      <c r="BS174">
        <v>0</v>
      </c>
      <c r="BV174">
        <v>0</v>
      </c>
      <c r="BW174">
        <v>0</v>
      </c>
      <c r="BX174">
        <v>0</v>
      </c>
      <c r="BY174">
        <v>0</v>
      </c>
    </row>
    <row r="175" spans="1:77" x14ac:dyDescent="0.25">
      <c r="A175" t="s">
        <v>394</v>
      </c>
      <c r="C175" t="s">
        <v>395</v>
      </c>
      <c r="D175">
        <v>5</v>
      </c>
      <c r="E175" t="s">
        <v>4938</v>
      </c>
      <c r="F175">
        <v>1</v>
      </c>
      <c r="G175" t="s">
        <v>4938</v>
      </c>
      <c r="H175" t="s">
        <v>5011</v>
      </c>
      <c r="I175" t="s">
        <v>5012</v>
      </c>
      <c r="J175">
        <v>4</v>
      </c>
      <c r="K175" t="s">
        <v>5013</v>
      </c>
      <c r="L175" t="s">
        <v>27</v>
      </c>
      <c r="M175" t="s">
        <v>4946</v>
      </c>
      <c r="N175" t="s">
        <v>4947</v>
      </c>
      <c r="P175">
        <v>1</v>
      </c>
      <c r="Q175">
        <v>0</v>
      </c>
      <c r="R175">
        <v>0</v>
      </c>
      <c r="S175">
        <v>0</v>
      </c>
      <c r="T175" t="s">
        <v>4940</v>
      </c>
      <c r="U175">
        <v>0</v>
      </c>
      <c r="X175" t="s">
        <v>4941</v>
      </c>
      <c r="Y175" t="s">
        <v>18</v>
      </c>
      <c r="AB175" t="s">
        <v>19</v>
      </c>
      <c r="AC175" t="s">
        <v>4942</v>
      </c>
      <c r="AE175">
        <v>0</v>
      </c>
      <c r="AF175">
        <v>0</v>
      </c>
      <c r="AG175">
        <v>204.81</v>
      </c>
      <c r="AH175">
        <v>2</v>
      </c>
      <c r="AI175">
        <v>0</v>
      </c>
      <c r="AL175">
        <v>1</v>
      </c>
      <c r="AM175">
        <v>1</v>
      </c>
      <c r="AN175">
        <v>1</v>
      </c>
      <c r="AO175">
        <v>1</v>
      </c>
      <c r="AP175">
        <v>1</v>
      </c>
      <c r="AU175">
        <v>0</v>
      </c>
      <c r="AW175">
        <v>245.77</v>
      </c>
      <c r="AY175">
        <v>1</v>
      </c>
      <c r="AZ175">
        <v>119</v>
      </c>
      <c r="BE175" t="s">
        <v>28</v>
      </c>
      <c r="BI175">
        <v>0</v>
      </c>
      <c r="BJ175">
        <v>0</v>
      </c>
      <c r="BM175">
        <v>0</v>
      </c>
      <c r="BN175">
        <v>0</v>
      </c>
      <c r="BO175">
        <v>100</v>
      </c>
      <c r="BP175">
        <v>100</v>
      </c>
      <c r="BQ175">
        <v>0</v>
      </c>
      <c r="BR175">
        <v>0</v>
      </c>
      <c r="BS175">
        <v>0</v>
      </c>
      <c r="BV175">
        <v>0</v>
      </c>
      <c r="BW175">
        <v>0</v>
      </c>
      <c r="BX175">
        <v>0</v>
      </c>
      <c r="BY175">
        <v>0</v>
      </c>
    </row>
    <row r="176" spans="1:77" x14ac:dyDescent="0.25">
      <c r="A176" t="s">
        <v>396</v>
      </c>
      <c r="C176" t="s">
        <v>397</v>
      </c>
      <c r="D176">
        <v>5</v>
      </c>
      <c r="E176" t="s">
        <v>4938</v>
      </c>
      <c r="F176">
        <v>1</v>
      </c>
      <c r="G176" t="s">
        <v>4938</v>
      </c>
      <c r="H176" t="s">
        <v>5011</v>
      </c>
      <c r="I176" t="s">
        <v>5012</v>
      </c>
      <c r="J176">
        <v>4</v>
      </c>
      <c r="K176" t="s">
        <v>5013</v>
      </c>
      <c r="L176" t="s">
        <v>27</v>
      </c>
      <c r="M176" t="s">
        <v>4946</v>
      </c>
      <c r="N176" t="s">
        <v>4947</v>
      </c>
      <c r="P176">
        <v>1</v>
      </c>
      <c r="Q176">
        <v>0</v>
      </c>
      <c r="R176">
        <v>0</v>
      </c>
      <c r="S176">
        <v>0</v>
      </c>
      <c r="T176" t="s">
        <v>4940</v>
      </c>
      <c r="U176">
        <v>0</v>
      </c>
      <c r="X176" t="s">
        <v>4941</v>
      </c>
      <c r="Y176" t="s">
        <v>18</v>
      </c>
      <c r="AB176" t="s">
        <v>19</v>
      </c>
      <c r="AC176" t="s">
        <v>4942</v>
      </c>
      <c r="AE176">
        <v>0</v>
      </c>
      <c r="AF176">
        <v>0</v>
      </c>
      <c r="AG176">
        <v>235.04</v>
      </c>
      <c r="AH176">
        <v>2</v>
      </c>
      <c r="AI176">
        <v>0</v>
      </c>
      <c r="AL176">
        <v>1</v>
      </c>
      <c r="AM176">
        <v>1</v>
      </c>
      <c r="AN176">
        <v>1</v>
      </c>
      <c r="AO176">
        <v>1</v>
      </c>
      <c r="AP176">
        <v>1</v>
      </c>
      <c r="AU176">
        <v>0</v>
      </c>
      <c r="AW176">
        <v>282.05</v>
      </c>
      <c r="AY176">
        <v>1</v>
      </c>
      <c r="AZ176">
        <v>120</v>
      </c>
      <c r="BE176" t="s">
        <v>28</v>
      </c>
      <c r="BI176">
        <v>0</v>
      </c>
      <c r="BJ176">
        <v>0</v>
      </c>
      <c r="BM176">
        <v>0</v>
      </c>
      <c r="BN176">
        <v>0</v>
      </c>
      <c r="BO176">
        <v>100</v>
      </c>
      <c r="BP176">
        <v>100</v>
      </c>
      <c r="BQ176">
        <v>0</v>
      </c>
      <c r="BR176">
        <v>0</v>
      </c>
      <c r="BS176">
        <v>0</v>
      </c>
      <c r="BV176">
        <v>0</v>
      </c>
      <c r="BW176">
        <v>0</v>
      </c>
      <c r="BX176">
        <v>0</v>
      </c>
      <c r="BY176">
        <v>0</v>
      </c>
    </row>
    <row r="177" spans="1:77" x14ac:dyDescent="0.25">
      <c r="A177" t="s">
        <v>398</v>
      </c>
      <c r="C177" t="s">
        <v>399</v>
      </c>
      <c r="D177">
        <v>5</v>
      </c>
      <c r="E177" t="s">
        <v>4938</v>
      </c>
      <c r="F177">
        <v>1</v>
      </c>
      <c r="G177" t="s">
        <v>4938</v>
      </c>
      <c r="H177" t="s">
        <v>5011</v>
      </c>
      <c r="I177" t="s">
        <v>5012</v>
      </c>
      <c r="J177">
        <v>4</v>
      </c>
      <c r="K177" t="s">
        <v>5013</v>
      </c>
      <c r="L177" t="s">
        <v>27</v>
      </c>
      <c r="M177" t="s">
        <v>4946</v>
      </c>
      <c r="N177" t="s">
        <v>4947</v>
      </c>
      <c r="P177">
        <v>1</v>
      </c>
      <c r="Q177">
        <v>0</v>
      </c>
      <c r="R177">
        <v>0</v>
      </c>
      <c r="S177">
        <v>0</v>
      </c>
      <c r="T177" t="s">
        <v>4940</v>
      </c>
      <c r="U177">
        <v>0</v>
      </c>
      <c r="X177" t="s">
        <v>4941</v>
      </c>
      <c r="Y177" t="s">
        <v>18</v>
      </c>
      <c r="AB177" t="s">
        <v>19</v>
      </c>
      <c r="AC177" t="s">
        <v>4942</v>
      </c>
      <c r="AE177">
        <v>0</v>
      </c>
      <c r="AF177">
        <v>0</v>
      </c>
      <c r="AG177">
        <v>935.31</v>
      </c>
      <c r="AH177">
        <v>2</v>
      </c>
      <c r="AI177">
        <v>0</v>
      </c>
      <c r="AL177">
        <v>1</v>
      </c>
      <c r="AM177">
        <v>1</v>
      </c>
      <c r="AN177">
        <v>1</v>
      </c>
      <c r="AO177">
        <v>1</v>
      </c>
      <c r="AP177">
        <v>1</v>
      </c>
      <c r="AU177">
        <v>0</v>
      </c>
      <c r="AW177" s="1">
        <v>1122.3699999999999</v>
      </c>
      <c r="AY177">
        <v>1</v>
      </c>
      <c r="AZ177">
        <v>121</v>
      </c>
      <c r="BE177" t="s">
        <v>28</v>
      </c>
      <c r="BI177">
        <v>0</v>
      </c>
      <c r="BJ177">
        <v>0</v>
      </c>
      <c r="BM177">
        <v>0</v>
      </c>
      <c r="BN177">
        <v>0</v>
      </c>
      <c r="BO177">
        <v>100</v>
      </c>
      <c r="BP177">
        <v>100</v>
      </c>
      <c r="BQ177">
        <v>0</v>
      </c>
      <c r="BR177">
        <v>0</v>
      </c>
      <c r="BS177">
        <v>0</v>
      </c>
      <c r="BV177">
        <v>0</v>
      </c>
      <c r="BW177">
        <v>0</v>
      </c>
      <c r="BX177">
        <v>0</v>
      </c>
      <c r="BY177">
        <v>0</v>
      </c>
    </row>
    <row r="178" spans="1:77" x14ac:dyDescent="0.25">
      <c r="A178" t="s">
        <v>400</v>
      </c>
      <c r="C178" t="s">
        <v>401</v>
      </c>
      <c r="D178">
        <v>5</v>
      </c>
      <c r="E178" t="s">
        <v>4938</v>
      </c>
      <c r="F178">
        <v>1</v>
      </c>
      <c r="G178" t="s">
        <v>4938</v>
      </c>
      <c r="H178" t="s">
        <v>5011</v>
      </c>
      <c r="I178" t="s">
        <v>5012</v>
      </c>
      <c r="J178">
        <v>4</v>
      </c>
      <c r="K178" t="s">
        <v>5013</v>
      </c>
      <c r="L178" t="s">
        <v>27</v>
      </c>
      <c r="M178" t="s">
        <v>4946</v>
      </c>
      <c r="N178" t="s">
        <v>4947</v>
      </c>
      <c r="P178">
        <v>1</v>
      </c>
      <c r="Q178">
        <v>0</v>
      </c>
      <c r="R178">
        <v>0</v>
      </c>
      <c r="S178">
        <v>0</v>
      </c>
      <c r="T178" t="s">
        <v>4940</v>
      </c>
      <c r="U178">
        <v>0</v>
      </c>
      <c r="X178" t="s">
        <v>4941</v>
      </c>
      <c r="Y178" t="s">
        <v>18</v>
      </c>
      <c r="AB178" t="s">
        <v>19</v>
      </c>
      <c r="AC178" t="s">
        <v>4942</v>
      </c>
      <c r="AE178">
        <v>0</v>
      </c>
      <c r="AF178">
        <v>0</v>
      </c>
      <c r="AG178">
        <v>955.81</v>
      </c>
      <c r="AH178">
        <v>2</v>
      </c>
      <c r="AI178">
        <v>0</v>
      </c>
      <c r="AL178">
        <v>1</v>
      </c>
      <c r="AM178">
        <v>1</v>
      </c>
      <c r="AN178">
        <v>1</v>
      </c>
      <c r="AO178">
        <v>1</v>
      </c>
      <c r="AP178">
        <v>1</v>
      </c>
      <c r="AU178">
        <v>0</v>
      </c>
      <c r="AW178" s="1">
        <v>1146.97</v>
      </c>
      <c r="AY178">
        <v>1</v>
      </c>
      <c r="AZ178">
        <v>122</v>
      </c>
      <c r="BE178" t="s">
        <v>28</v>
      </c>
      <c r="BI178">
        <v>0</v>
      </c>
      <c r="BJ178">
        <v>0</v>
      </c>
      <c r="BM178">
        <v>0</v>
      </c>
      <c r="BN178">
        <v>0</v>
      </c>
      <c r="BO178">
        <v>100</v>
      </c>
      <c r="BP178">
        <v>100</v>
      </c>
      <c r="BQ178">
        <v>0</v>
      </c>
      <c r="BR178">
        <v>0</v>
      </c>
      <c r="BS178">
        <v>0</v>
      </c>
      <c r="BV178">
        <v>0</v>
      </c>
      <c r="BW178">
        <v>0</v>
      </c>
      <c r="BX178">
        <v>0</v>
      </c>
      <c r="BY178">
        <v>0</v>
      </c>
    </row>
    <row r="179" spans="1:77" x14ac:dyDescent="0.25">
      <c r="A179" t="s">
        <v>402</v>
      </c>
      <c r="C179" t="s">
        <v>403</v>
      </c>
      <c r="D179">
        <v>4</v>
      </c>
      <c r="E179" t="s">
        <v>4986</v>
      </c>
      <c r="L179" t="s">
        <v>27</v>
      </c>
      <c r="M179" t="s">
        <v>4946</v>
      </c>
      <c r="N179" t="s">
        <v>4947</v>
      </c>
      <c r="P179">
        <v>1</v>
      </c>
      <c r="Q179">
        <v>0</v>
      </c>
      <c r="R179">
        <v>0</v>
      </c>
      <c r="S179">
        <v>0</v>
      </c>
      <c r="T179" t="s">
        <v>4940</v>
      </c>
      <c r="U179">
        <v>0</v>
      </c>
      <c r="X179" t="s">
        <v>4941</v>
      </c>
      <c r="Y179" t="s">
        <v>18</v>
      </c>
      <c r="AB179" t="s">
        <v>19</v>
      </c>
      <c r="AC179" t="s">
        <v>4942</v>
      </c>
      <c r="AE179">
        <v>0</v>
      </c>
      <c r="AF179">
        <v>0</v>
      </c>
      <c r="AG179">
        <v>0</v>
      </c>
      <c r="AH179">
        <v>2</v>
      </c>
      <c r="AI179">
        <v>0</v>
      </c>
      <c r="AL179">
        <v>1</v>
      </c>
      <c r="AM179">
        <v>1</v>
      </c>
      <c r="AU179">
        <v>0</v>
      </c>
      <c r="AV179">
        <v>1</v>
      </c>
      <c r="AW179">
        <v>0</v>
      </c>
      <c r="BE179" t="s">
        <v>43</v>
      </c>
      <c r="BI179">
        <v>0</v>
      </c>
      <c r="BJ179">
        <v>0</v>
      </c>
      <c r="BM179">
        <v>0</v>
      </c>
      <c r="BN179">
        <v>0</v>
      </c>
      <c r="BO179">
        <v>100</v>
      </c>
      <c r="BP179">
        <v>100</v>
      </c>
      <c r="BQ179">
        <v>0</v>
      </c>
      <c r="BR179">
        <v>0</v>
      </c>
      <c r="BS179">
        <v>0</v>
      </c>
      <c r="BV179">
        <v>0</v>
      </c>
      <c r="BW179">
        <v>0</v>
      </c>
      <c r="BX179">
        <v>0</v>
      </c>
      <c r="BY179">
        <v>0</v>
      </c>
    </row>
    <row r="180" spans="1:77" x14ac:dyDescent="0.25">
      <c r="A180" t="s">
        <v>404</v>
      </c>
      <c r="C180" t="s">
        <v>405</v>
      </c>
      <c r="D180">
        <v>1</v>
      </c>
      <c r="E180" t="s">
        <v>4958</v>
      </c>
      <c r="F180">
        <v>2</v>
      </c>
      <c r="G180" t="s">
        <v>4958</v>
      </c>
      <c r="J180">
        <v>7</v>
      </c>
      <c r="K180" t="s">
        <v>4959</v>
      </c>
      <c r="L180" t="s">
        <v>65</v>
      </c>
      <c r="M180" t="s">
        <v>404</v>
      </c>
      <c r="N180" t="s">
        <v>405</v>
      </c>
      <c r="O180" t="s">
        <v>36</v>
      </c>
      <c r="P180">
        <v>1</v>
      </c>
      <c r="Q180">
        <v>1</v>
      </c>
      <c r="R180">
        <v>9.51</v>
      </c>
      <c r="S180">
        <v>9.51</v>
      </c>
      <c r="T180" t="s">
        <v>4940</v>
      </c>
      <c r="U180">
        <v>0</v>
      </c>
      <c r="X180" t="s">
        <v>4941</v>
      </c>
      <c r="Y180" t="s">
        <v>18</v>
      </c>
      <c r="AB180" t="s">
        <v>19</v>
      </c>
      <c r="AC180" t="s">
        <v>4942</v>
      </c>
      <c r="AD180">
        <v>1</v>
      </c>
      <c r="AE180">
        <v>0</v>
      </c>
      <c r="AF180">
        <v>0</v>
      </c>
      <c r="AG180">
        <v>19.02</v>
      </c>
      <c r="AH180">
        <v>2</v>
      </c>
      <c r="AI180">
        <v>0</v>
      </c>
      <c r="AU180">
        <v>2</v>
      </c>
      <c r="AW180">
        <v>22.82</v>
      </c>
      <c r="AY180">
        <v>1</v>
      </c>
      <c r="AZ180">
        <v>194</v>
      </c>
      <c r="BE180" t="s">
        <v>20</v>
      </c>
      <c r="BI180">
        <v>0</v>
      </c>
      <c r="BJ180">
        <v>0</v>
      </c>
      <c r="BM180">
        <v>0</v>
      </c>
      <c r="BN180">
        <v>0</v>
      </c>
      <c r="BO180">
        <v>100</v>
      </c>
      <c r="BP180">
        <v>100</v>
      </c>
      <c r="BQ180">
        <v>0</v>
      </c>
      <c r="BR180">
        <v>0</v>
      </c>
      <c r="BS180">
        <v>0</v>
      </c>
      <c r="BV180">
        <v>0</v>
      </c>
      <c r="BW180">
        <v>0</v>
      </c>
      <c r="BX180">
        <v>0</v>
      </c>
      <c r="BY180">
        <v>0</v>
      </c>
    </row>
    <row r="181" spans="1:77" x14ac:dyDescent="0.25">
      <c r="A181" t="s">
        <v>406</v>
      </c>
      <c r="C181" t="s">
        <v>407</v>
      </c>
      <c r="D181">
        <v>13</v>
      </c>
      <c r="E181" t="s">
        <v>5091</v>
      </c>
      <c r="L181" t="s">
        <v>27</v>
      </c>
      <c r="M181" t="s">
        <v>4946</v>
      </c>
      <c r="N181" t="s">
        <v>4947</v>
      </c>
      <c r="P181">
        <v>1</v>
      </c>
      <c r="Q181">
        <v>0</v>
      </c>
      <c r="R181">
        <v>0</v>
      </c>
      <c r="S181">
        <v>0</v>
      </c>
      <c r="T181" t="s">
        <v>4940</v>
      </c>
      <c r="U181">
        <v>0</v>
      </c>
      <c r="X181" t="s">
        <v>4941</v>
      </c>
      <c r="Y181" t="s">
        <v>18</v>
      </c>
      <c r="AB181" t="s">
        <v>19</v>
      </c>
      <c r="AC181" t="s">
        <v>4942</v>
      </c>
      <c r="AE181">
        <v>0</v>
      </c>
      <c r="AF181">
        <v>0</v>
      </c>
      <c r="AG181">
        <v>0</v>
      </c>
      <c r="AH181">
        <v>2</v>
      </c>
      <c r="AI181">
        <v>0</v>
      </c>
      <c r="AL181">
        <v>1</v>
      </c>
      <c r="AM181">
        <v>1</v>
      </c>
      <c r="AN181">
        <v>1</v>
      </c>
      <c r="AO181">
        <v>1</v>
      </c>
      <c r="AU181">
        <v>0</v>
      </c>
      <c r="AV181">
        <v>1</v>
      </c>
      <c r="AW181">
        <v>0</v>
      </c>
      <c r="AZ181">
        <v>134</v>
      </c>
      <c r="BE181" t="s">
        <v>43</v>
      </c>
      <c r="BI181">
        <v>0</v>
      </c>
      <c r="BJ181">
        <v>0</v>
      </c>
      <c r="BM181">
        <v>0</v>
      </c>
      <c r="BN181">
        <v>0</v>
      </c>
      <c r="BO181">
        <v>100</v>
      </c>
      <c r="BP181">
        <v>100</v>
      </c>
      <c r="BQ181">
        <v>0</v>
      </c>
      <c r="BR181">
        <v>0</v>
      </c>
      <c r="BS181">
        <v>0</v>
      </c>
      <c r="BV181">
        <v>0</v>
      </c>
      <c r="BW181">
        <v>0</v>
      </c>
      <c r="BX181">
        <v>0</v>
      </c>
      <c r="BY181">
        <v>0</v>
      </c>
    </row>
    <row r="182" spans="1:77" x14ac:dyDescent="0.25">
      <c r="A182" t="s">
        <v>408</v>
      </c>
      <c r="C182" t="s">
        <v>409</v>
      </c>
      <c r="D182">
        <v>5</v>
      </c>
      <c r="E182" t="s">
        <v>4938</v>
      </c>
      <c r="F182">
        <v>1</v>
      </c>
      <c r="G182" t="s">
        <v>4938</v>
      </c>
      <c r="J182">
        <v>5</v>
      </c>
      <c r="K182" t="s">
        <v>4939</v>
      </c>
      <c r="L182" t="s">
        <v>35</v>
      </c>
      <c r="M182" t="s">
        <v>5092</v>
      </c>
      <c r="N182" t="s">
        <v>5093</v>
      </c>
      <c r="O182">
        <v>1</v>
      </c>
      <c r="P182">
        <v>1</v>
      </c>
      <c r="Q182">
        <v>1</v>
      </c>
      <c r="R182">
        <v>63.8</v>
      </c>
      <c r="S182">
        <v>63.8</v>
      </c>
      <c r="T182" t="s">
        <v>4940</v>
      </c>
      <c r="U182">
        <v>0</v>
      </c>
      <c r="X182" t="s">
        <v>4941</v>
      </c>
      <c r="Y182" t="s">
        <v>18</v>
      </c>
      <c r="AB182" t="s">
        <v>19</v>
      </c>
      <c r="AC182" t="s">
        <v>4942</v>
      </c>
      <c r="AD182">
        <v>1</v>
      </c>
      <c r="AE182">
        <v>0</v>
      </c>
      <c r="AF182">
        <v>0</v>
      </c>
      <c r="AG182">
        <v>125.28</v>
      </c>
      <c r="AH182">
        <v>2</v>
      </c>
      <c r="AI182">
        <v>0</v>
      </c>
      <c r="AU182">
        <v>1.9636363999999999</v>
      </c>
      <c r="AW182">
        <v>150.34</v>
      </c>
      <c r="BE182" t="s">
        <v>32</v>
      </c>
      <c r="BI182">
        <v>0</v>
      </c>
      <c r="BJ182">
        <v>0</v>
      </c>
      <c r="BM182">
        <v>0</v>
      </c>
      <c r="BN182">
        <v>0</v>
      </c>
      <c r="BO182">
        <v>100</v>
      </c>
      <c r="BP182">
        <v>100</v>
      </c>
      <c r="BQ182">
        <v>0</v>
      </c>
      <c r="BR182">
        <v>0</v>
      </c>
      <c r="BS182">
        <v>0</v>
      </c>
      <c r="BV182">
        <v>0</v>
      </c>
      <c r="BW182">
        <v>0</v>
      </c>
      <c r="BX182">
        <v>0</v>
      </c>
      <c r="BY182">
        <v>0</v>
      </c>
    </row>
    <row r="183" spans="1:77" x14ac:dyDescent="0.25">
      <c r="A183" t="s">
        <v>410</v>
      </c>
      <c r="C183" t="s">
        <v>411</v>
      </c>
      <c r="D183">
        <v>5</v>
      </c>
      <c r="E183" t="s">
        <v>4938</v>
      </c>
      <c r="F183">
        <v>1</v>
      </c>
      <c r="G183" t="s">
        <v>4938</v>
      </c>
      <c r="J183">
        <v>5</v>
      </c>
      <c r="K183" t="s">
        <v>4939</v>
      </c>
      <c r="L183" t="s">
        <v>35</v>
      </c>
      <c r="M183" t="s">
        <v>5094</v>
      </c>
      <c r="N183" t="s">
        <v>5095</v>
      </c>
      <c r="O183" t="s">
        <v>36</v>
      </c>
      <c r="P183">
        <v>1</v>
      </c>
      <c r="Q183">
        <v>1</v>
      </c>
      <c r="R183">
        <v>22.68</v>
      </c>
      <c r="S183">
        <v>22.68</v>
      </c>
      <c r="T183" t="s">
        <v>4940</v>
      </c>
      <c r="U183">
        <v>0</v>
      </c>
      <c r="X183" t="s">
        <v>4941</v>
      </c>
      <c r="Y183" t="s">
        <v>18</v>
      </c>
      <c r="AB183" t="s">
        <v>19</v>
      </c>
      <c r="AC183" t="s">
        <v>4942</v>
      </c>
      <c r="AD183">
        <v>1</v>
      </c>
      <c r="AE183">
        <v>0</v>
      </c>
      <c r="AF183">
        <v>0</v>
      </c>
      <c r="AG183">
        <v>45.36</v>
      </c>
      <c r="AH183">
        <v>2</v>
      </c>
      <c r="AI183">
        <v>0</v>
      </c>
      <c r="AU183">
        <v>2</v>
      </c>
      <c r="AW183">
        <v>54.43</v>
      </c>
      <c r="AY183">
        <v>1</v>
      </c>
      <c r="AZ183">
        <v>15</v>
      </c>
      <c r="BE183" t="s">
        <v>20</v>
      </c>
      <c r="BI183">
        <v>0</v>
      </c>
      <c r="BJ183">
        <v>0</v>
      </c>
      <c r="BM183">
        <v>0</v>
      </c>
      <c r="BN183">
        <v>0</v>
      </c>
      <c r="BO183">
        <v>100</v>
      </c>
      <c r="BP183">
        <v>100</v>
      </c>
      <c r="BQ183">
        <v>0</v>
      </c>
      <c r="BR183">
        <v>0</v>
      </c>
      <c r="BS183">
        <v>0</v>
      </c>
      <c r="BV183">
        <v>0</v>
      </c>
      <c r="BW183">
        <v>0</v>
      </c>
      <c r="BX183">
        <v>0</v>
      </c>
      <c r="BY183">
        <v>0</v>
      </c>
    </row>
    <row r="184" spans="1:77" x14ac:dyDescent="0.25">
      <c r="A184" t="s">
        <v>412</v>
      </c>
      <c r="C184" t="s">
        <v>413</v>
      </c>
      <c r="D184">
        <v>10</v>
      </c>
      <c r="E184" t="s">
        <v>4943</v>
      </c>
      <c r="F184">
        <v>13</v>
      </c>
      <c r="G184" t="s">
        <v>4950</v>
      </c>
      <c r="L184" t="s">
        <v>35</v>
      </c>
      <c r="M184" t="s">
        <v>5096</v>
      </c>
      <c r="N184" t="s">
        <v>5097</v>
      </c>
      <c r="P184">
        <v>1</v>
      </c>
      <c r="Q184">
        <v>1</v>
      </c>
      <c r="R184">
        <v>45.5</v>
      </c>
      <c r="S184">
        <v>45.5</v>
      </c>
      <c r="T184" t="s">
        <v>4940</v>
      </c>
      <c r="U184">
        <v>0</v>
      </c>
      <c r="X184" t="s">
        <v>4941</v>
      </c>
      <c r="Y184" t="s">
        <v>18</v>
      </c>
      <c r="AB184" t="s">
        <v>19</v>
      </c>
      <c r="AC184" t="s">
        <v>4942</v>
      </c>
      <c r="AD184">
        <v>1</v>
      </c>
      <c r="AE184">
        <v>0</v>
      </c>
      <c r="AF184">
        <v>0</v>
      </c>
      <c r="AG184">
        <v>56.88</v>
      </c>
      <c r="AH184">
        <v>2</v>
      </c>
      <c r="AI184">
        <v>0</v>
      </c>
      <c r="AU184">
        <v>1.2501099</v>
      </c>
      <c r="AW184">
        <v>68.260000000000005</v>
      </c>
      <c r="BE184" t="s">
        <v>32</v>
      </c>
      <c r="BI184">
        <v>0</v>
      </c>
      <c r="BJ184">
        <v>0</v>
      </c>
      <c r="BM184">
        <v>0</v>
      </c>
      <c r="BN184">
        <v>0</v>
      </c>
      <c r="BO184">
        <v>100</v>
      </c>
      <c r="BP184">
        <v>100</v>
      </c>
      <c r="BQ184">
        <v>0</v>
      </c>
      <c r="BR184">
        <v>0</v>
      </c>
      <c r="BS184">
        <v>0</v>
      </c>
      <c r="BV184">
        <v>0</v>
      </c>
      <c r="BW184">
        <v>0</v>
      </c>
      <c r="BX184">
        <v>0</v>
      </c>
      <c r="BY184">
        <v>0</v>
      </c>
    </row>
    <row r="185" spans="1:77" x14ac:dyDescent="0.25">
      <c r="A185" t="s">
        <v>414</v>
      </c>
      <c r="C185" t="s">
        <v>415</v>
      </c>
      <c r="D185">
        <v>5</v>
      </c>
      <c r="E185" t="s">
        <v>4938</v>
      </c>
      <c r="F185">
        <v>1</v>
      </c>
      <c r="G185" t="s">
        <v>4938</v>
      </c>
      <c r="H185" t="s">
        <v>5011</v>
      </c>
      <c r="I185" t="s">
        <v>5012</v>
      </c>
      <c r="J185">
        <v>1</v>
      </c>
      <c r="K185" t="s">
        <v>4948</v>
      </c>
      <c r="L185" t="s">
        <v>27</v>
      </c>
      <c r="M185" t="s">
        <v>4946</v>
      </c>
      <c r="N185" t="s">
        <v>4947</v>
      </c>
      <c r="P185">
        <v>1</v>
      </c>
      <c r="Q185">
        <v>0</v>
      </c>
      <c r="R185">
        <v>0</v>
      </c>
      <c r="S185">
        <v>0</v>
      </c>
      <c r="T185" t="s">
        <v>4940</v>
      </c>
      <c r="U185">
        <v>0</v>
      </c>
      <c r="X185" t="s">
        <v>4941</v>
      </c>
      <c r="Y185" t="s">
        <v>18</v>
      </c>
      <c r="AB185" t="s">
        <v>19</v>
      </c>
      <c r="AC185" t="s">
        <v>4942</v>
      </c>
      <c r="AD185">
        <v>1</v>
      </c>
      <c r="AE185">
        <v>0</v>
      </c>
      <c r="AF185">
        <v>0</v>
      </c>
      <c r="AG185">
        <v>222.54</v>
      </c>
      <c r="AH185">
        <v>2</v>
      </c>
      <c r="AI185">
        <v>0</v>
      </c>
      <c r="AU185">
        <v>0</v>
      </c>
      <c r="AW185">
        <v>267.05</v>
      </c>
      <c r="AY185">
        <v>1</v>
      </c>
      <c r="AZ185">
        <v>114</v>
      </c>
      <c r="BE185" t="s">
        <v>416</v>
      </c>
      <c r="BI185">
        <v>0</v>
      </c>
      <c r="BJ185">
        <v>0</v>
      </c>
      <c r="BM185">
        <v>0</v>
      </c>
      <c r="BN185">
        <v>0</v>
      </c>
      <c r="BO185">
        <v>100</v>
      </c>
      <c r="BP185">
        <v>100</v>
      </c>
      <c r="BQ185">
        <v>0</v>
      </c>
      <c r="BR185">
        <v>0</v>
      </c>
      <c r="BS185">
        <v>0</v>
      </c>
      <c r="BV185">
        <v>0</v>
      </c>
      <c r="BW185">
        <v>0</v>
      </c>
      <c r="BX185">
        <v>0</v>
      </c>
      <c r="BY185">
        <v>0</v>
      </c>
    </row>
    <row r="186" spans="1:77" x14ac:dyDescent="0.25">
      <c r="A186" t="s">
        <v>417</v>
      </c>
      <c r="C186" t="s">
        <v>418</v>
      </c>
      <c r="D186">
        <v>5</v>
      </c>
      <c r="E186" t="s">
        <v>4938</v>
      </c>
      <c r="F186">
        <v>1</v>
      </c>
      <c r="G186" t="s">
        <v>4938</v>
      </c>
      <c r="J186">
        <v>3</v>
      </c>
      <c r="K186" t="s">
        <v>5089</v>
      </c>
      <c r="L186" t="s">
        <v>27</v>
      </c>
      <c r="M186" t="s">
        <v>4946</v>
      </c>
      <c r="N186" t="s">
        <v>4947</v>
      </c>
      <c r="P186">
        <v>1</v>
      </c>
      <c r="Q186">
        <v>0</v>
      </c>
      <c r="R186">
        <v>0</v>
      </c>
      <c r="S186">
        <v>0</v>
      </c>
      <c r="T186" t="s">
        <v>4940</v>
      </c>
      <c r="U186">
        <v>0</v>
      </c>
      <c r="X186" t="s">
        <v>4941</v>
      </c>
      <c r="Y186" t="s">
        <v>18</v>
      </c>
      <c r="AB186" t="s">
        <v>19</v>
      </c>
      <c r="AC186" t="s">
        <v>4942</v>
      </c>
      <c r="AD186">
        <v>1</v>
      </c>
      <c r="AE186">
        <v>0</v>
      </c>
      <c r="AF186">
        <v>0</v>
      </c>
      <c r="AG186">
        <v>56.56</v>
      </c>
      <c r="AH186">
        <v>2</v>
      </c>
      <c r="AI186">
        <v>0</v>
      </c>
      <c r="AL186">
        <v>1</v>
      </c>
      <c r="AM186">
        <v>1</v>
      </c>
      <c r="AN186">
        <v>1</v>
      </c>
      <c r="AO186">
        <v>1</v>
      </c>
      <c r="AP186">
        <v>1</v>
      </c>
      <c r="AU186">
        <v>0</v>
      </c>
      <c r="AW186">
        <v>67.87</v>
      </c>
      <c r="AY186">
        <v>1</v>
      </c>
      <c r="AZ186">
        <v>118</v>
      </c>
      <c r="BE186" t="s">
        <v>28</v>
      </c>
      <c r="BI186">
        <v>0</v>
      </c>
      <c r="BJ186">
        <v>0</v>
      </c>
      <c r="BM186">
        <v>0</v>
      </c>
      <c r="BN186">
        <v>0</v>
      </c>
      <c r="BO186">
        <v>100</v>
      </c>
      <c r="BP186">
        <v>100</v>
      </c>
      <c r="BQ186">
        <v>0</v>
      </c>
      <c r="BR186">
        <v>0</v>
      </c>
      <c r="BS186">
        <v>0</v>
      </c>
      <c r="BV186">
        <v>0</v>
      </c>
      <c r="BW186">
        <v>0</v>
      </c>
      <c r="BX186">
        <v>0</v>
      </c>
      <c r="BY186">
        <v>0</v>
      </c>
    </row>
    <row r="187" spans="1:77" x14ac:dyDescent="0.25">
      <c r="A187" t="s">
        <v>419</v>
      </c>
      <c r="C187" t="s">
        <v>420</v>
      </c>
      <c r="D187">
        <v>10</v>
      </c>
      <c r="E187" t="s">
        <v>4943</v>
      </c>
      <c r="L187" t="s">
        <v>27</v>
      </c>
      <c r="M187" t="s">
        <v>4946</v>
      </c>
      <c r="N187" t="s">
        <v>4947</v>
      </c>
      <c r="P187">
        <v>1</v>
      </c>
      <c r="Q187">
        <v>0</v>
      </c>
      <c r="R187">
        <v>0</v>
      </c>
      <c r="S187">
        <v>0</v>
      </c>
      <c r="T187" t="s">
        <v>4940</v>
      </c>
      <c r="U187">
        <v>0</v>
      </c>
      <c r="X187" t="s">
        <v>4941</v>
      </c>
      <c r="Y187" t="s">
        <v>18</v>
      </c>
      <c r="AB187" t="s">
        <v>19</v>
      </c>
      <c r="AC187" t="s">
        <v>4942</v>
      </c>
      <c r="AE187">
        <v>0</v>
      </c>
      <c r="AF187">
        <v>0</v>
      </c>
      <c r="AG187">
        <v>0</v>
      </c>
      <c r="AH187">
        <v>2</v>
      </c>
      <c r="AI187">
        <v>0</v>
      </c>
      <c r="AL187">
        <v>1</v>
      </c>
      <c r="AM187">
        <v>1</v>
      </c>
      <c r="AU187">
        <v>0</v>
      </c>
      <c r="AV187">
        <v>1</v>
      </c>
      <c r="AW187">
        <v>0</v>
      </c>
      <c r="BE187" t="s">
        <v>43</v>
      </c>
      <c r="BI187">
        <v>0</v>
      </c>
      <c r="BJ187">
        <v>0</v>
      </c>
      <c r="BM187">
        <v>0</v>
      </c>
      <c r="BN187">
        <v>0</v>
      </c>
      <c r="BO187">
        <v>100</v>
      </c>
      <c r="BP187">
        <v>100</v>
      </c>
      <c r="BQ187">
        <v>0</v>
      </c>
      <c r="BR187">
        <v>0</v>
      </c>
      <c r="BS187">
        <v>0</v>
      </c>
      <c r="BV187">
        <v>0</v>
      </c>
      <c r="BW187">
        <v>0</v>
      </c>
      <c r="BX187">
        <v>0</v>
      </c>
      <c r="BY187">
        <v>0</v>
      </c>
    </row>
    <row r="188" spans="1:77" x14ac:dyDescent="0.25">
      <c r="A188" t="s">
        <v>421</v>
      </c>
      <c r="C188" t="s">
        <v>422</v>
      </c>
      <c r="D188">
        <v>12</v>
      </c>
      <c r="E188" t="s">
        <v>5053</v>
      </c>
      <c r="F188">
        <v>12</v>
      </c>
      <c r="G188" t="s">
        <v>5054</v>
      </c>
      <c r="L188" t="s">
        <v>35</v>
      </c>
      <c r="M188" t="s">
        <v>5098</v>
      </c>
      <c r="N188" t="s">
        <v>422</v>
      </c>
      <c r="O188" t="s">
        <v>36</v>
      </c>
      <c r="P188">
        <v>1</v>
      </c>
      <c r="Q188">
        <v>1</v>
      </c>
      <c r="R188">
        <v>35</v>
      </c>
      <c r="S188">
        <v>35</v>
      </c>
      <c r="T188" t="s">
        <v>4940</v>
      </c>
      <c r="U188">
        <v>0</v>
      </c>
      <c r="X188" t="s">
        <v>4941</v>
      </c>
      <c r="Y188" t="s">
        <v>18</v>
      </c>
      <c r="AB188" t="s">
        <v>19</v>
      </c>
      <c r="AC188" t="s">
        <v>4942</v>
      </c>
      <c r="AD188">
        <v>1</v>
      </c>
      <c r="AE188">
        <v>0</v>
      </c>
      <c r="AF188">
        <v>0</v>
      </c>
      <c r="AG188">
        <v>52.5</v>
      </c>
      <c r="AH188">
        <v>2</v>
      </c>
      <c r="AI188">
        <v>0</v>
      </c>
      <c r="AU188">
        <v>1.5</v>
      </c>
      <c r="AW188">
        <v>63</v>
      </c>
      <c r="AY188">
        <v>1</v>
      </c>
      <c r="AZ188">
        <v>12</v>
      </c>
      <c r="BE188" t="s">
        <v>20</v>
      </c>
      <c r="BI188">
        <v>0</v>
      </c>
      <c r="BJ188">
        <v>0</v>
      </c>
      <c r="BM188">
        <v>0</v>
      </c>
      <c r="BN188">
        <v>0</v>
      </c>
      <c r="BO188">
        <v>100</v>
      </c>
      <c r="BP188">
        <v>100</v>
      </c>
      <c r="BQ188">
        <v>0</v>
      </c>
      <c r="BR188">
        <v>0</v>
      </c>
      <c r="BS188">
        <v>0</v>
      </c>
      <c r="BV188">
        <v>0</v>
      </c>
      <c r="BW188">
        <v>0</v>
      </c>
      <c r="BX188">
        <v>0</v>
      </c>
      <c r="BY188">
        <v>0</v>
      </c>
    </row>
    <row r="189" spans="1:77" x14ac:dyDescent="0.25">
      <c r="A189" t="s">
        <v>423</v>
      </c>
      <c r="C189" t="s">
        <v>424</v>
      </c>
      <c r="D189">
        <v>12</v>
      </c>
      <c r="E189" t="s">
        <v>5053</v>
      </c>
      <c r="F189">
        <v>12</v>
      </c>
      <c r="G189" t="s">
        <v>5054</v>
      </c>
      <c r="H189" t="s">
        <v>5099</v>
      </c>
      <c r="I189" t="s">
        <v>5100</v>
      </c>
      <c r="L189" t="s">
        <v>27</v>
      </c>
      <c r="M189" t="s">
        <v>4946</v>
      </c>
      <c r="N189" t="s">
        <v>4947</v>
      </c>
      <c r="P189">
        <v>1</v>
      </c>
      <c r="Q189">
        <v>0</v>
      </c>
      <c r="R189">
        <v>1664.13</v>
      </c>
      <c r="S189">
        <v>1664.13</v>
      </c>
      <c r="T189" t="s">
        <v>4940</v>
      </c>
      <c r="U189">
        <v>0</v>
      </c>
      <c r="X189" t="s">
        <v>4941</v>
      </c>
      <c r="Y189" t="s">
        <v>18</v>
      </c>
      <c r="AB189" t="s">
        <v>19</v>
      </c>
      <c r="AC189" t="s">
        <v>4942</v>
      </c>
      <c r="AD189">
        <v>1</v>
      </c>
      <c r="AE189">
        <v>0</v>
      </c>
      <c r="AF189">
        <v>0</v>
      </c>
      <c r="AG189" s="1">
        <v>2498.4499999999998</v>
      </c>
      <c r="AH189">
        <v>2</v>
      </c>
      <c r="AI189">
        <v>0</v>
      </c>
      <c r="AL189">
        <v>1</v>
      </c>
      <c r="AM189">
        <v>1</v>
      </c>
      <c r="AN189">
        <v>1</v>
      </c>
      <c r="AO189">
        <v>1</v>
      </c>
      <c r="AP189">
        <v>1</v>
      </c>
      <c r="AU189">
        <v>1.5013551000000001</v>
      </c>
      <c r="AW189" s="1">
        <v>2998.14</v>
      </c>
      <c r="AY189">
        <v>1</v>
      </c>
      <c r="AZ189">
        <v>19</v>
      </c>
      <c r="BE189" t="s">
        <v>28</v>
      </c>
      <c r="BI189">
        <v>0</v>
      </c>
      <c r="BJ189">
        <v>0</v>
      </c>
      <c r="BM189">
        <v>0</v>
      </c>
      <c r="BN189">
        <v>0</v>
      </c>
      <c r="BO189">
        <v>100</v>
      </c>
      <c r="BP189">
        <v>100</v>
      </c>
      <c r="BQ189">
        <v>0</v>
      </c>
      <c r="BR189">
        <v>0</v>
      </c>
      <c r="BS189">
        <v>0</v>
      </c>
      <c r="BV189">
        <v>0</v>
      </c>
      <c r="BW189">
        <v>0</v>
      </c>
      <c r="BX189">
        <v>0</v>
      </c>
      <c r="BY189">
        <v>0</v>
      </c>
    </row>
    <row r="190" spans="1:77" x14ac:dyDescent="0.25">
      <c r="A190" t="s">
        <v>425</v>
      </c>
      <c r="C190" t="s">
        <v>426</v>
      </c>
      <c r="D190">
        <v>13</v>
      </c>
      <c r="E190" t="s">
        <v>5091</v>
      </c>
      <c r="L190" t="s">
        <v>427</v>
      </c>
      <c r="M190" t="s">
        <v>425</v>
      </c>
      <c r="N190" t="s">
        <v>5101</v>
      </c>
      <c r="O190">
        <v>1</v>
      </c>
      <c r="P190">
        <v>1</v>
      </c>
      <c r="Q190">
        <v>1</v>
      </c>
      <c r="R190">
        <v>54.1</v>
      </c>
      <c r="S190">
        <v>54.1</v>
      </c>
      <c r="T190" t="s">
        <v>4940</v>
      </c>
      <c r="U190">
        <v>0</v>
      </c>
      <c r="X190" t="s">
        <v>4941</v>
      </c>
      <c r="Y190" t="s">
        <v>18</v>
      </c>
      <c r="AB190" t="s">
        <v>19</v>
      </c>
      <c r="AC190" t="s">
        <v>4942</v>
      </c>
      <c r="AD190">
        <v>1</v>
      </c>
      <c r="AE190">
        <v>0</v>
      </c>
      <c r="AF190">
        <v>0</v>
      </c>
      <c r="AG190">
        <v>84.6</v>
      </c>
      <c r="AH190">
        <v>2</v>
      </c>
      <c r="AI190">
        <v>0</v>
      </c>
      <c r="AU190">
        <v>1.5637707999999999</v>
      </c>
      <c r="AW190">
        <v>101.52</v>
      </c>
      <c r="BE190" t="s">
        <v>32</v>
      </c>
      <c r="BI190">
        <v>0</v>
      </c>
      <c r="BJ190">
        <v>0</v>
      </c>
      <c r="BM190">
        <v>0</v>
      </c>
      <c r="BN190">
        <v>0</v>
      </c>
      <c r="BO190">
        <v>100</v>
      </c>
      <c r="BP190">
        <v>100</v>
      </c>
      <c r="BQ190">
        <v>0</v>
      </c>
      <c r="BR190">
        <v>0</v>
      </c>
      <c r="BS190">
        <v>0</v>
      </c>
      <c r="BV190">
        <v>0</v>
      </c>
      <c r="BW190">
        <v>0</v>
      </c>
      <c r="BX190">
        <v>0</v>
      </c>
      <c r="BY190">
        <v>0</v>
      </c>
    </row>
    <row r="191" spans="1:77" x14ac:dyDescent="0.25">
      <c r="A191" t="s">
        <v>428</v>
      </c>
      <c r="C191" t="s">
        <v>429</v>
      </c>
      <c r="D191">
        <v>1</v>
      </c>
      <c r="E191" t="s">
        <v>4958</v>
      </c>
      <c r="F191">
        <v>2</v>
      </c>
      <c r="G191" t="s">
        <v>4958</v>
      </c>
      <c r="J191">
        <v>7</v>
      </c>
      <c r="K191" t="s">
        <v>4959</v>
      </c>
      <c r="L191" t="s">
        <v>54</v>
      </c>
      <c r="M191">
        <v>8081010</v>
      </c>
      <c r="N191" t="s">
        <v>5102</v>
      </c>
      <c r="O191" t="s">
        <v>36</v>
      </c>
      <c r="P191">
        <v>1</v>
      </c>
      <c r="Q191">
        <v>75</v>
      </c>
      <c r="R191">
        <v>11.65</v>
      </c>
      <c r="S191">
        <v>11.65</v>
      </c>
      <c r="T191" t="s">
        <v>4940</v>
      </c>
      <c r="U191">
        <v>0</v>
      </c>
      <c r="X191" t="s">
        <v>4941</v>
      </c>
      <c r="Y191" t="s">
        <v>18</v>
      </c>
      <c r="AB191" t="s">
        <v>19</v>
      </c>
      <c r="AC191" t="s">
        <v>4942</v>
      </c>
      <c r="AD191">
        <v>1</v>
      </c>
      <c r="AE191">
        <v>0</v>
      </c>
      <c r="AF191">
        <v>0</v>
      </c>
      <c r="AG191">
        <v>17.48</v>
      </c>
      <c r="AH191">
        <v>2</v>
      </c>
      <c r="AI191">
        <v>0</v>
      </c>
      <c r="AU191">
        <v>1.5004291999999999</v>
      </c>
      <c r="AW191">
        <v>20.98</v>
      </c>
      <c r="AY191">
        <v>1</v>
      </c>
      <c r="AZ191">
        <v>189</v>
      </c>
      <c r="BE191" t="s">
        <v>20</v>
      </c>
      <c r="BI191">
        <v>0</v>
      </c>
      <c r="BJ191">
        <v>0</v>
      </c>
      <c r="BM191">
        <v>0</v>
      </c>
      <c r="BN191">
        <v>0</v>
      </c>
      <c r="BO191">
        <v>100</v>
      </c>
      <c r="BP191">
        <v>100</v>
      </c>
      <c r="BQ191">
        <v>0</v>
      </c>
      <c r="BR191">
        <v>0</v>
      </c>
      <c r="BS191">
        <v>0</v>
      </c>
      <c r="BV191">
        <v>0</v>
      </c>
      <c r="BW191">
        <v>0</v>
      </c>
      <c r="BX191">
        <v>0</v>
      </c>
      <c r="BY191">
        <v>0</v>
      </c>
    </row>
    <row r="192" spans="1:77" x14ac:dyDescent="0.25">
      <c r="A192" t="s">
        <v>430</v>
      </c>
      <c r="C192" t="s">
        <v>431</v>
      </c>
      <c r="D192">
        <v>9</v>
      </c>
      <c r="E192" t="s">
        <v>5014</v>
      </c>
      <c r="F192">
        <v>5</v>
      </c>
      <c r="G192" t="s">
        <v>5014</v>
      </c>
      <c r="J192">
        <v>3</v>
      </c>
      <c r="K192" t="s">
        <v>5061</v>
      </c>
      <c r="L192" t="s">
        <v>293</v>
      </c>
      <c r="M192" t="s">
        <v>5103</v>
      </c>
      <c r="N192" t="s">
        <v>3817</v>
      </c>
      <c r="O192">
        <v>1</v>
      </c>
      <c r="P192">
        <v>1</v>
      </c>
      <c r="Q192">
        <v>1</v>
      </c>
      <c r="R192">
        <v>271</v>
      </c>
      <c r="S192">
        <v>271</v>
      </c>
      <c r="T192" t="s">
        <v>4940</v>
      </c>
      <c r="U192">
        <v>0</v>
      </c>
      <c r="X192" t="s">
        <v>4941</v>
      </c>
      <c r="Y192" t="s">
        <v>18</v>
      </c>
      <c r="AB192" t="s">
        <v>19</v>
      </c>
      <c r="AC192" t="s">
        <v>4942</v>
      </c>
      <c r="AD192">
        <v>1</v>
      </c>
      <c r="AE192">
        <v>0</v>
      </c>
      <c r="AF192">
        <v>0</v>
      </c>
      <c r="AG192">
        <v>360.43</v>
      </c>
      <c r="AH192">
        <v>2</v>
      </c>
      <c r="AI192">
        <v>0</v>
      </c>
      <c r="AU192">
        <v>1.33</v>
      </c>
      <c r="AW192">
        <v>432.52</v>
      </c>
      <c r="AY192">
        <v>1</v>
      </c>
      <c r="AZ192">
        <v>146</v>
      </c>
      <c r="BE192" t="s">
        <v>20</v>
      </c>
      <c r="BI192">
        <v>0</v>
      </c>
      <c r="BJ192">
        <v>0</v>
      </c>
      <c r="BM192">
        <v>0</v>
      </c>
      <c r="BN192">
        <v>0</v>
      </c>
      <c r="BO192">
        <v>100</v>
      </c>
      <c r="BP192">
        <v>100</v>
      </c>
      <c r="BQ192">
        <v>0</v>
      </c>
      <c r="BR192">
        <v>0</v>
      </c>
      <c r="BS192">
        <v>0</v>
      </c>
      <c r="BV192">
        <v>0</v>
      </c>
      <c r="BW192">
        <v>0</v>
      </c>
      <c r="BX192">
        <v>0</v>
      </c>
      <c r="BY192">
        <v>0</v>
      </c>
    </row>
    <row r="193" spans="1:77" x14ac:dyDescent="0.25">
      <c r="A193" t="s">
        <v>432</v>
      </c>
      <c r="C193" t="s">
        <v>433</v>
      </c>
      <c r="D193">
        <v>9</v>
      </c>
      <c r="E193" t="s">
        <v>5014</v>
      </c>
      <c r="F193">
        <v>5</v>
      </c>
      <c r="G193" t="s">
        <v>5014</v>
      </c>
      <c r="J193">
        <v>3</v>
      </c>
      <c r="K193" t="s">
        <v>5061</v>
      </c>
      <c r="L193" t="s">
        <v>293</v>
      </c>
      <c r="M193" t="s">
        <v>5104</v>
      </c>
      <c r="N193" t="s">
        <v>3819</v>
      </c>
      <c r="O193">
        <v>1</v>
      </c>
      <c r="P193">
        <v>1</v>
      </c>
      <c r="Q193">
        <v>1</v>
      </c>
      <c r="R193">
        <v>149</v>
      </c>
      <c r="S193">
        <v>149</v>
      </c>
      <c r="T193" t="s">
        <v>4940</v>
      </c>
      <c r="U193">
        <v>0</v>
      </c>
      <c r="X193" t="s">
        <v>4941</v>
      </c>
      <c r="Y193" t="s">
        <v>18</v>
      </c>
      <c r="AB193" t="s">
        <v>19</v>
      </c>
      <c r="AC193" t="s">
        <v>4942</v>
      </c>
      <c r="AD193">
        <v>1</v>
      </c>
      <c r="AE193">
        <v>0</v>
      </c>
      <c r="AF193">
        <v>0</v>
      </c>
      <c r="AG193">
        <v>223.5</v>
      </c>
      <c r="AH193">
        <v>2</v>
      </c>
      <c r="AI193">
        <v>0</v>
      </c>
      <c r="AU193">
        <v>1.5</v>
      </c>
      <c r="AW193">
        <v>268.2</v>
      </c>
      <c r="AY193">
        <v>1</v>
      </c>
      <c r="AZ193">
        <v>144</v>
      </c>
      <c r="BE193" t="s">
        <v>20</v>
      </c>
      <c r="BI193">
        <v>0</v>
      </c>
      <c r="BJ193">
        <v>0</v>
      </c>
      <c r="BM193">
        <v>0</v>
      </c>
      <c r="BN193">
        <v>0</v>
      </c>
      <c r="BO193">
        <v>100</v>
      </c>
      <c r="BP193">
        <v>100</v>
      </c>
      <c r="BQ193">
        <v>0</v>
      </c>
      <c r="BR193">
        <v>0</v>
      </c>
      <c r="BS193">
        <v>0</v>
      </c>
      <c r="BV193">
        <v>0</v>
      </c>
      <c r="BW193">
        <v>0</v>
      </c>
      <c r="BX193">
        <v>0</v>
      </c>
      <c r="BY193">
        <v>0</v>
      </c>
    </row>
    <row r="194" spans="1:77" x14ac:dyDescent="0.25">
      <c r="A194" t="s">
        <v>434</v>
      </c>
      <c r="C194" t="s">
        <v>435</v>
      </c>
      <c r="D194">
        <v>9</v>
      </c>
      <c r="E194" t="s">
        <v>5014</v>
      </c>
      <c r="F194">
        <v>5</v>
      </c>
      <c r="G194" t="s">
        <v>5014</v>
      </c>
      <c r="J194">
        <v>3</v>
      </c>
      <c r="K194" t="s">
        <v>5061</v>
      </c>
      <c r="L194" t="s">
        <v>436</v>
      </c>
      <c r="M194" t="s">
        <v>5105</v>
      </c>
      <c r="N194" t="s">
        <v>5106</v>
      </c>
      <c r="O194">
        <v>1</v>
      </c>
      <c r="P194">
        <v>1</v>
      </c>
      <c r="Q194">
        <v>1</v>
      </c>
      <c r="R194">
        <v>7</v>
      </c>
      <c r="S194">
        <v>7</v>
      </c>
      <c r="T194" t="s">
        <v>4940</v>
      </c>
      <c r="U194">
        <v>0</v>
      </c>
      <c r="X194" t="s">
        <v>4941</v>
      </c>
      <c r="Y194" t="s">
        <v>18</v>
      </c>
      <c r="AB194" t="s">
        <v>19</v>
      </c>
      <c r="AC194" t="s">
        <v>4942</v>
      </c>
      <c r="AD194">
        <v>1</v>
      </c>
      <c r="AE194">
        <v>0</v>
      </c>
      <c r="AF194">
        <v>0</v>
      </c>
      <c r="AG194">
        <v>9.8000000000000007</v>
      </c>
      <c r="AH194">
        <v>2</v>
      </c>
      <c r="AI194">
        <v>0</v>
      </c>
      <c r="AU194">
        <v>1.4</v>
      </c>
      <c r="AW194">
        <v>11.76</v>
      </c>
      <c r="AY194">
        <v>1</v>
      </c>
      <c r="AZ194">
        <v>13</v>
      </c>
      <c r="BE194" t="s">
        <v>20</v>
      </c>
      <c r="BI194">
        <v>0</v>
      </c>
      <c r="BJ194">
        <v>0</v>
      </c>
      <c r="BM194">
        <v>0</v>
      </c>
      <c r="BN194">
        <v>0</v>
      </c>
      <c r="BO194">
        <v>100</v>
      </c>
      <c r="BP194">
        <v>100</v>
      </c>
      <c r="BQ194">
        <v>0</v>
      </c>
      <c r="BR194">
        <v>0</v>
      </c>
      <c r="BS194">
        <v>0</v>
      </c>
      <c r="BV194">
        <v>0</v>
      </c>
      <c r="BW194">
        <v>0</v>
      </c>
      <c r="BX194">
        <v>0</v>
      </c>
      <c r="BY194">
        <v>0</v>
      </c>
    </row>
    <row r="195" spans="1:77" x14ac:dyDescent="0.25">
      <c r="A195" t="s">
        <v>437</v>
      </c>
      <c r="C195" t="s">
        <v>438</v>
      </c>
      <c r="D195">
        <v>9</v>
      </c>
      <c r="E195" t="s">
        <v>5014</v>
      </c>
      <c r="F195">
        <v>5</v>
      </c>
      <c r="G195" t="s">
        <v>5014</v>
      </c>
      <c r="J195">
        <v>3</v>
      </c>
      <c r="K195" t="s">
        <v>5061</v>
      </c>
      <c r="L195" t="s">
        <v>293</v>
      </c>
      <c r="M195">
        <v>9000000051</v>
      </c>
      <c r="N195" t="s">
        <v>5107</v>
      </c>
      <c r="O195">
        <v>1</v>
      </c>
      <c r="P195">
        <v>1</v>
      </c>
      <c r="Q195">
        <v>1</v>
      </c>
      <c r="R195">
        <v>89</v>
      </c>
      <c r="S195">
        <v>89</v>
      </c>
      <c r="T195" t="s">
        <v>4940</v>
      </c>
      <c r="U195">
        <v>0</v>
      </c>
      <c r="X195" t="s">
        <v>4941</v>
      </c>
      <c r="Y195" t="s">
        <v>18</v>
      </c>
      <c r="AB195" t="s">
        <v>19</v>
      </c>
      <c r="AC195" t="s">
        <v>4942</v>
      </c>
      <c r="AD195">
        <v>1</v>
      </c>
      <c r="AE195">
        <v>0</v>
      </c>
      <c r="AF195">
        <v>0</v>
      </c>
      <c r="AG195">
        <v>133.5</v>
      </c>
      <c r="AH195">
        <v>2</v>
      </c>
      <c r="AI195">
        <v>0</v>
      </c>
      <c r="AU195">
        <v>1.5</v>
      </c>
      <c r="AW195">
        <v>160.19999999999999</v>
      </c>
      <c r="AY195">
        <v>1</v>
      </c>
      <c r="AZ195">
        <v>10</v>
      </c>
      <c r="BE195" t="s">
        <v>43</v>
      </c>
      <c r="BI195">
        <v>0</v>
      </c>
      <c r="BJ195">
        <v>0</v>
      </c>
      <c r="BM195">
        <v>0</v>
      </c>
      <c r="BN195">
        <v>0</v>
      </c>
      <c r="BO195">
        <v>100</v>
      </c>
      <c r="BP195">
        <v>100</v>
      </c>
      <c r="BQ195">
        <v>0</v>
      </c>
      <c r="BR195">
        <v>0</v>
      </c>
      <c r="BS195">
        <v>0</v>
      </c>
      <c r="BV195">
        <v>0</v>
      </c>
      <c r="BW195">
        <v>0</v>
      </c>
      <c r="BX195">
        <v>0</v>
      </c>
      <c r="BY195">
        <v>0</v>
      </c>
    </row>
    <row r="196" spans="1:77" x14ac:dyDescent="0.25">
      <c r="A196" t="s">
        <v>439</v>
      </c>
      <c r="C196" t="s">
        <v>440</v>
      </c>
      <c r="D196">
        <v>9</v>
      </c>
      <c r="E196" t="s">
        <v>5014</v>
      </c>
      <c r="F196">
        <v>5</v>
      </c>
      <c r="G196" t="s">
        <v>5014</v>
      </c>
      <c r="H196" t="s">
        <v>5108</v>
      </c>
      <c r="I196" t="s">
        <v>5109</v>
      </c>
      <c r="J196">
        <v>1</v>
      </c>
      <c r="K196" t="s">
        <v>5110</v>
      </c>
      <c r="L196" t="s">
        <v>27</v>
      </c>
      <c r="M196" t="s">
        <v>4946</v>
      </c>
      <c r="N196" t="s">
        <v>4947</v>
      </c>
      <c r="P196">
        <v>1</v>
      </c>
      <c r="Q196">
        <v>0</v>
      </c>
      <c r="R196">
        <v>0</v>
      </c>
      <c r="S196">
        <v>0</v>
      </c>
      <c r="T196" t="s">
        <v>4940</v>
      </c>
      <c r="U196">
        <v>0</v>
      </c>
      <c r="X196" t="s">
        <v>4941</v>
      </c>
      <c r="Y196" t="s">
        <v>18</v>
      </c>
      <c r="AB196" t="s">
        <v>19</v>
      </c>
      <c r="AC196" t="s">
        <v>4942</v>
      </c>
      <c r="AD196">
        <v>1</v>
      </c>
      <c r="AE196">
        <v>47</v>
      </c>
      <c r="AF196">
        <v>0</v>
      </c>
      <c r="AG196">
        <v>0</v>
      </c>
      <c r="AH196">
        <v>2</v>
      </c>
      <c r="AI196">
        <v>0</v>
      </c>
      <c r="AU196">
        <v>0</v>
      </c>
      <c r="AV196">
        <v>1</v>
      </c>
      <c r="AW196">
        <v>0</v>
      </c>
      <c r="AZ196">
        <v>109</v>
      </c>
      <c r="BE196" t="s">
        <v>43</v>
      </c>
      <c r="BI196">
        <v>0</v>
      </c>
      <c r="BJ196">
        <v>0</v>
      </c>
      <c r="BM196">
        <v>0</v>
      </c>
      <c r="BN196">
        <v>0</v>
      </c>
      <c r="BO196">
        <v>100</v>
      </c>
      <c r="BP196">
        <v>100</v>
      </c>
      <c r="BQ196">
        <v>0</v>
      </c>
      <c r="BR196">
        <v>0</v>
      </c>
      <c r="BS196">
        <v>0</v>
      </c>
      <c r="BV196">
        <v>0</v>
      </c>
      <c r="BW196">
        <v>0</v>
      </c>
      <c r="BX196">
        <v>0</v>
      </c>
      <c r="BY196">
        <v>0</v>
      </c>
    </row>
    <row r="197" spans="1:77" x14ac:dyDescent="0.25">
      <c r="A197" t="s">
        <v>441</v>
      </c>
      <c r="C197" t="s">
        <v>442</v>
      </c>
      <c r="D197">
        <v>9</v>
      </c>
      <c r="E197" t="s">
        <v>5014</v>
      </c>
      <c r="F197">
        <v>5</v>
      </c>
      <c r="G197" t="s">
        <v>5014</v>
      </c>
      <c r="L197" t="s">
        <v>443</v>
      </c>
      <c r="M197" t="s">
        <v>5111</v>
      </c>
      <c r="N197" t="s">
        <v>5112</v>
      </c>
      <c r="P197">
        <v>1</v>
      </c>
      <c r="Q197">
        <v>1</v>
      </c>
      <c r="R197">
        <v>138.58000000000001</v>
      </c>
      <c r="S197">
        <v>138.58000000000001</v>
      </c>
      <c r="T197" t="s">
        <v>4940</v>
      </c>
      <c r="U197">
        <v>0</v>
      </c>
      <c r="X197" t="s">
        <v>4941</v>
      </c>
      <c r="Y197" t="s">
        <v>18</v>
      </c>
      <c r="AB197" t="s">
        <v>19</v>
      </c>
      <c r="AC197" t="s">
        <v>4942</v>
      </c>
      <c r="AE197">
        <v>0</v>
      </c>
      <c r="AF197">
        <v>0</v>
      </c>
      <c r="AG197">
        <v>207.87</v>
      </c>
      <c r="AH197">
        <v>2</v>
      </c>
      <c r="AI197">
        <v>0</v>
      </c>
      <c r="AU197">
        <v>1.5</v>
      </c>
      <c r="AW197">
        <v>249.44</v>
      </c>
      <c r="BE197" t="s">
        <v>32</v>
      </c>
      <c r="BI197">
        <v>0</v>
      </c>
      <c r="BJ197">
        <v>0</v>
      </c>
      <c r="BM197">
        <v>0</v>
      </c>
      <c r="BN197">
        <v>0</v>
      </c>
      <c r="BO197">
        <v>100</v>
      </c>
      <c r="BP197">
        <v>100</v>
      </c>
      <c r="BQ197">
        <v>0</v>
      </c>
      <c r="BR197">
        <v>0</v>
      </c>
      <c r="BS197">
        <v>0</v>
      </c>
      <c r="BV197">
        <v>0</v>
      </c>
      <c r="BW197">
        <v>0</v>
      </c>
      <c r="BX197">
        <v>0</v>
      </c>
      <c r="BY197">
        <v>0</v>
      </c>
    </row>
    <row r="198" spans="1:77" x14ac:dyDescent="0.25">
      <c r="A198" t="s">
        <v>444</v>
      </c>
      <c r="C198" t="s">
        <v>445</v>
      </c>
      <c r="D198">
        <v>8</v>
      </c>
      <c r="E198" t="s">
        <v>4953</v>
      </c>
      <c r="L198" t="s">
        <v>443</v>
      </c>
      <c r="M198" t="s">
        <v>444</v>
      </c>
      <c r="N198" t="s">
        <v>5113</v>
      </c>
      <c r="O198">
        <v>1</v>
      </c>
      <c r="P198">
        <v>1</v>
      </c>
      <c r="Q198">
        <v>1</v>
      </c>
      <c r="R198">
        <v>0</v>
      </c>
      <c r="S198">
        <v>0</v>
      </c>
      <c r="T198" t="s">
        <v>4940</v>
      </c>
      <c r="U198">
        <v>0</v>
      </c>
      <c r="X198" t="s">
        <v>4941</v>
      </c>
      <c r="Y198" t="s">
        <v>18</v>
      </c>
      <c r="AB198" t="s">
        <v>19</v>
      </c>
      <c r="AC198" t="s">
        <v>4942</v>
      </c>
      <c r="AD198">
        <v>1</v>
      </c>
      <c r="AE198">
        <v>0</v>
      </c>
      <c r="AF198">
        <v>0</v>
      </c>
      <c r="AG198">
        <v>0</v>
      </c>
      <c r="AH198">
        <v>2</v>
      </c>
      <c r="AI198">
        <v>0</v>
      </c>
      <c r="AU198">
        <v>0</v>
      </c>
      <c r="AW198">
        <v>0</v>
      </c>
      <c r="BE198" t="s">
        <v>43</v>
      </c>
      <c r="BI198">
        <v>0</v>
      </c>
      <c r="BJ198">
        <v>0</v>
      </c>
      <c r="BM198">
        <v>0</v>
      </c>
      <c r="BN198">
        <v>0</v>
      </c>
      <c r="BO198">
        <v>100</v>
      </c>
      <c r="BP198">
        <v>100</v>
      </c>
      <c r="BQ198">
        <v>0</v>
      </c>
      <c r="BR198">
        <v>0</v>
      </c>
      <c r="BS198">
        <v>0</v>
      </c>
      <c r="BV198">
        <v>0</v>
      </c>
      <c r="BW198">
        <v>0</v>
      </c>
      <c r="BX198">
        <v>0</v>
      </c>
      <c r="BY198">
        <v>0</v>
      </c>
    </row>
    <row r="199" spans="1:77" x14ac:dyDescent="0.25">
      <c r="A199" t="s">
        <v>446</v>
      </c>
      <c r="C199" t="s">
        <v>447</v>
      </c>
      <c r="D199">
        <v>8</v>
      </c>
      <c r="E199" t="s">
        <v>4953</v>
      </c>
      <c r="L199" t="s">
        <v>443</v>
      </c>
      <c r="M199" t="s">
        <v>446</v>
      </c>
      <c r="N199" t="s">
        <v>5114</v>
      </c>
      <c r="O199">
        <v>1</v>
      </c>
      <c r="P199">
        <v>1</v>
      </c>
      <c r="Q199">
        <v>1</v>
      </c>
      <c r="R199">
        <v>0</v>
      </c>
      <c r="S199">
        <v>0</v>
      </c>
      <c r="T199" t="s">
        <v>4940</v>
      </c>
      <c r="U199">
        <v>0</v>
      </c>
      <c r="X199" t="s">
        <v>4941</v>
      </c>
      <c r="Y199" t="s">
        <v>18</v>
      </c>
      <c r="AB199" t="s">
        <v>19</v>
      </c>
      <c r="AC199" t="s">
        <v>4942</v>
      </c>
      <c r="AD199">
        <v>1</v>
      </c>
      <c r="AE199">
        <v>0</v>
      </c>
      <c r="AF199">
        <v>0</v>
      </c>
      <c r="AG199">
        <v>0</v>
      </c>
      <c r="AH199">
        <v>2</v>
      </c>
      <c r="AI199">
        <v>0</v>
      </c>
      <c r="AU199">
        <v>0</v>
      </c>
      <c r="AW199">
        <v>0</v>
      </c>
      <c r="BE199" t="s">
        <v>43</v>
      </c>
      <c r="BI199">
        <v>0</v>
      </c>
      <c r="BJ199">
        <v>0</v>
      </c>
      <c r="BM199">
        <v>0</v>
      </c>
      <c r="BN199">
        <v>0</v>
      </c>
      <c r="BO199">
        <v>100</v>
      </c>
      <c r="BP199">
        <v>100</v>
      </c>
      <c r="BQ199">
        <v>0</v>
      </c>
      <c r="BR199">
        <v>0</v>
      </c>
      <c r="BS199">
        <v>0</v>
      </c>
      <c r="BV199">
        <v>0</v>
      </c>
      <c r="BW199">
        <v>0</v>
      </c>
      <c r="BX199">
        <v>0</v>
      </c>
      <c r="BY199">
        <v>0</v>
      </c>
    </row>
    <row r="200" spans="1:77" x14ac:dyDescent="0.25">
      <c r="A200" t="s">
        <v>448</v>
      </c>
      <c r="C200" t="s">
        <v>449</v>
      </c>
      <c r="D200">
        <v>9</v>
      </c>
      <c r="E200" t="s">
        <v>5014</v>
      </c>
      <c r="F200">
        <v>5</v>
      </c>
      <c r="G200" t="s">
        <v>5014</v>
      </c>
      <c r="H200" t="s">
        <v>5108</v>
      </c>
      <c r="I200" t="s">
        <v>5109</v>
      </c>
      <c r="J200">
        <v>2</v>
      </c>
      <c r="K200" t="s">
        <v>5115</v>
      </c>
      <c r="L200" t="s">
        <v>27</v>
      </c>
      <c r="M200" t="s">
        <v>4946</v>
      </c>
      <c r="N200" t="s">
        <v>4947</v>
      </c>
      <c r="P200">
        <v>1</v>
      </c>
      <c r="Q200">
        <v>0</v>
      </c>
      <c r="R200">
        <v>0</v>
      </c>
      <c r="S200">
        <v>0</v>
      </c>
      <c r="T200" t="s">
        <v>4940</v>
      </c>
      <c r="U200">
        <v>0</v>
      </c>
      <c r="X200" t="s">
        <v>4941</v>
      </c>
      <c r="Y200" t="s">
        <v>18</v>
      </c>
      <c r="AB200" t="s">
        <v>19</v>
      </c>
      <c r="AC200" t="s">
        <v>4942</v>
      </c>
      <c r="AD200">
        <v>1</v>
      </c>
      <c r="AE200">
        <v>47</v>
      </c>
      <c r="AF200">
        <v>0</v>
      </c>
      <c r="AG200">
        <v>0</v>
      </c>
      <c r="AH200">
        <v>2</v>
      </c>
      <c r="AI200">
        <v>0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U200">
        <v>0</v>
      </c>
      <c r="AV200">
        <v>1</v>
      </c>
      <c r="AW200">
        <v>0</v>
      </c>
      <c r="AZ200">
        <v>208</v>
      </c>
      <c r="BE200" t="s">
        <v>43</v>
      </c>
      <c r="BI200">
        <v>0</v>
      </c>
      <c r="BJ200">
        <v>0</v>
      </c>
      <c r="BM200">
        <v>0</v>
      </c>
      <c r="BN200">
        <v>0</v>
      </c>
      <c r="BO200">
        <v>100</v>
      </c>
      <c r="BP200">
        <v>100</v>
      </c>
      <c r="BQ200">
        <v>0</v>
      </c>
      <c r="BR200">
        <v>0</v>
      </c>
      <c r="BS200">
        <v>0</v>
      </c>
      <c r="BV200">
        <v>0</v>
      </c>
      <c r="BW200">
        <v>0</v>
      </c>
      <c r="BX200">
        <v>0</v>
      </c>
      <c r="BY200">
        <v>0</v>
      </c>
    </row>
    <row r="201" spans="1:77" x14ac:dyDescent="0.25">
      <c r="A201" t="s">
        <v>450</v>
      </c>
      <c r="C201" t="s">
        <v>451</v>
      </c>
      <c r="D201">
        <v>9</v>
      </c>
      <c r="E201" t="s">
        <v>5014</v>
      </c>
      <c r="F201">
        <v>5</v>
      </c>
      <c r="G201" t="s">
        <v>5014</v>
      </c>
      <c r="H201" t="s">
        <v>5108</v>
      </c>
      <c r="I201" t="s">
        <v>5109</v>
      </c>
      <c r="J201">
        <v>2</v>
      </c>
      <c r="K201" t="s">
        <v>5115</v>
      </c>
      <c r="L201" t="s">
        <v>27</v>
      </c>
      <c r="M201" t="s">
        <v>4946</v>
      </c>
      <c r="N201" t="s">
        <v>4947</v>
      </c>
      <c r="P201">
        <v>1</v>
      </c>
      <c r="Q201">
        <v>0</v>
      </c>
      <c r="R201">
        <v>0</v>
      </c>
      <c r="S201">
        <v>0</v>
      </c>
      <c r="T201" t="s">
        <v>4940</v>
      </c>
      <c r="U201">
        <v>0</v>
      </c>
      <c r="X201" t="s">
        <v>4941</v>
      </c>
      <c r="Y201" t="s">
        <v>18</v>
      </c>
      <c r="AB201" t="s">
        <v>19</v>
      </c>
      <c r="AC201" t="s">
        <v>4942</v>
      </c>
      <c r="AD201">
        <v>1</v>
      </c>
      <c r="AE201">
        <v>47</v>
      </c>
      <c r="AF201">
        <v>0</v>
      </c>
      <c r="AG201">
        <v>0</v>
      </c>
      <c r="AH201">
        <v>2</v>
      </c>
      <c r="AI201">
        <v>0</v>
      </c>
      <c r="AK201">
        <v>1</v>
      </c>
      <c r="AL201">
        <v>1</v>
      </c>
      <c r="AM201">
        <v>1</v>
      </c>
      <c r="AN201">
        <v>1</v>
      </c>
      <c r="AO201">
        <v>1</v>
      </c>
      <c r="AU201">
        <v>0</v>
      </c>
      <c r="AV201">
        <v>1</v>
      </c>
      <c r="AW201">
        <v>0</v>
      </c>
      <c r="AZ201">
        <v>107</v>
      </c>
      <c r="BE201" t="s">
        <v>43</v>
      </c>
      <c r="BI201">
        <v>0</v>
      </c>
      <c r="BJ201">
        <v>0</v>
      </c>
      <c r="BM201">
        <v>0</v>
      </c>
      <c r="BN201">
        <v>0</v>
      </c>
      <c r="BO201">
        <v>100</v>
      </c>
      <c r="BP201">
        <v>100</v>
      </c>
      <c r="BQ201">
        <v>0</v>
      </c>
      <c r="BR201">
        <v>0</v>
      </c>
      <c r="BS201">
        <v>0</v>
      </c>
      <c r="BV201">
        <v>0</v>
      </c>
      <c r="BW201">
        <v>0</v>
      </c>
      <c r="BX201">
        <v>0</v>
      </c>
      <c r="BY201">
        <v>0</v>
      </c>
    </row>
    <row r="202" spans="1:77" x14ac:dyDescent="0.25">
      <c r="A202" t="s">
        <v>452</v>
      </c>
      <c r="C202" t="s">
        <v>453</v>
      </c>
      <c r="D202">
        <v>9</v>
      </c>
      <c r="E202" t="s">
        <v>5014</v>
      </c>
      <c r="F202">
        <v>5</v>
      </c>
      <c r="G202" t="s">
        <v>5014</v>
      </c>
      <c r="H202" t="s">
        <v>5108</v>
      </c>
      <c r="I202" t="s">
        <v>5109</v>
      </c>
      <c r="J202">
        <v>2</v>
      </c>
      <c r="K202" t="s">
        <v>5115</v>
      </c>
      <c r="L202" t="s">
        <v>27</v>
      </c>
      <c r="M202" t="s">
        <v>4946</v>
      </c>
      <c r="N202" t="s">
        <v>4947</v>
      </c>
      <c r="P202">
        <v>1</v>
      </c>
      <c r="Q202">
        <v>0</v>
      </c>
      <c r="R202">
        <v>0</v>
      </c>
      <c r="S202">
        <v>0</v>
      </c>
      <c r="T202" t="s">
        <v>4940</v>
      </c>
      <c r="U202">
        <v>0</v>
      </c>
      <c r="X202" t="s">
        <v>4941</v>
      </c>
      <c r="Y202" t="s">
        <v>18</v>
      </c>
      <c r="AB202" t="s">
        <v>19</v>
      </c>
      <c r="AC202" t="s">
        <v>4942</v>
      </c>
      <c r="AD202">
        <v>1</v>
      </c>
      <c r="AE202">
        <v>47</v>
      </c>
      <c r="AF202">
        <v>0</v>
      </c>
      <c r="AG202">
        <v>0</v>
      </c>
      <c r="AH202">
        <v>2</v>
      </c>
      <c r="AI202">
        <v>0</v>
      </c>
      <c r="AK202">
        <v>1</v>
      </c>
      <c r="AL202">
        <v>1</v>
      </c>
      <c r="AM202">
        <v>1</v>
      </c>
      <c r="AN202">
        <v>1</v>
      </c>
      <c r="AO202">
        <v>1</v>
      </c>
      <c r="AU202">
        <v>0</v>
      </c>
      <c r="AV202">
        <v>1</v>
      </c>
      <c r="AW202">
        <v>0</v>
      </c>
      <c r="AZ202">
        <v>210</v>
      </c>
      <c r="BE202" t="s">
        <v>43</v>
      </c>
      <c r="BI202">
        <v>0</v>
      </c>
      <c r="BJ202">
        <v>0</v>
      </c>
      <c r="BM202">
        <v>0</v>
      </c>
      <c r="BN202">
        <v>0</v>
      </c>
      <c r="BO202">
        <v>100</v>
      </c>
      <c r="BP202">
        <v>100</v>
      </c>
      <c r="BQ202">
        <v>0</v>
      </c>
      <c r="BR202">
        <v>0</v>
      </c>
      <c r="BS202">
        <v>0</v>
      </c>
      <c r="BV202">
        <v>0</v>
      </c>
      <c r="BW202">
        <v>0</v>
      </c>
      <c r="BX202">
        <v>0</v>
      </c>
      <c r="BY202">
        <v>0</v>
      </c>
    </row>
    <row r="203" spans="1:77" x14ac:dyDescent="0.25">
      <c r="A203" t="s">
        <v>454</v>
      </c>
      <c r="C203" t="s">
        <v>455</v>
      </c>
      <c r="D203">
        <v>9</v>
      </c>
      <c r="E203" t="s">
        <v>5014</v>
      </c>
      <c r="F203">
        <v>5</v>
      </c>
      <c r="G203" t="s">
        <v>5014</v>
      </c>
      <c r="H203" t="s">
        <v>5108</v>
      </c>
      <c r="I203" t="s">
        <v>5109</v>
      </c>
      <c r="J203">
        <v>1</v>
      </c>
      <c r="K203" t="s">
        <v>5110</v>
      </c>
      <c r="L203" t="s">
        <v>27</v>
      </c>
      <c r="M203" t="s">
        <v>4946</v>
      </c>
      <c r="N203" t="s">
        <v>4947</v>
      </c>
      <c r="P203">
        <v>1</v>
      </c>
      <c r="Q203">
        <v>0</v>
      </c>
      <c r="R203">
        <v>0</v>
      </c>
      <c r="S203">
        <v>0</v>
      </c>
      <c r="T203" t="s">
        <v>4940</v>
      </c>
      <c r="U203">
        <v>0</v>
      </c>
      <c r="X203" t="s">
        <v>4941</v>
      </c>
      <c r="Y203" t="s">
        <v>18</v>
      </c>
      <c r="AB203" t="s">
        <v>19</v>
      </c>
      <c r="AC203" t="s">
        <v>4942</v>
      </c>
      <c r="AD203">
        <v>1</v>
      </c>
      <c r="AE203">
        <v>47</v>
      </c>
      <c r="AF203">
        <v>0</v>
      </c>
      <c r="AG203">
        <v>0</v>
      </c>
      <c r="AH203">
        <v>2</v>
      </c>
      <c r="AI203">
        <v>0</v>
      </c>
      <c r="AK203">
        <v>1</v>
      </c>
      <c r="AL203">
        <v>1</v>
      </c>
      <c r="AM203">
        <v>1</v>
      </c>
      <c r="AN203">
        <v>1</v>
      </c>
      <c r="AO203">
        <v>1</v>
      </c>
      <c r="AU203">
        <v>0</v>
      </c>
      <c r="AV203">
        <v>1</v>
      </c>
      <c r="AW203">
        <v>0</v>
      </c>
      <c r="AZ203">
        <v>437</v>
      </c>
      <c r="BE203" t="s">
        <v>43</v>
      </c>
      <c r="BI203">
        <v>0</v>
      </c>
      <c r="BJ203">
        <v>0</v>
      </c>
      <c r="BM203">
        <v>0</v>
      </c>
      <c r="BN203">
        <v>0</v>
      </c>
      <c r="BO203">
        <v>100</v>
      </c>
      <c r="BP203">
        <v>100</v>
      </c>
      <c r="BQ203">
        <v>0</v>
      </c>
      <c r="BR203">
        <v>0</v>
      </c>
      <c r="BS203">
        <v>0</v>
      </c>
      <c r="BV203">
        <v>0</v>
      </c>
      <c r="BW203">
        <v>0</v>
      </c>
      <c r="BX203">
        <v>0</v>
      </c>
      <c r="BY203">
        <v>0</v>
      </c>
    </row>
    <row r="204" spans="1:77" x14ac:dyDescent="0.25">
      <c r="A204" t="s">
        <v>456</v>
      </c>
      <c r="C204" t="s">
        <v>457</v>
      </c>
      <c r="D204">
        <v>13</v>
      </c>
      <c r="E204" t="s">
        <v>5091</v>
      </c>
      <c r="L204" t="s">
        <v>27</v>
      </c>
      <c r="M204" t="s">
        <v>4946</v>
      </c>
      <c r="N204" t="s">
        <v>4947</v>
      </c>
      <c r="P204">
        <v>1</v>
      </c>
      <c r="Q204">
        <v>0</v>
      </c>
      <c r="R204">
        <v>0</v>
      </c>
      <c r="S204">
        <v>0</v>
      </c>
      <c r="T204" t="s">
        <v>4940</v>
      </c>
      <c r="U204">
        <v>0</v>
      </c>
      <c r="X204" t="s">
        <v>4941</v>
      </c>
      <c r="Y204" t="s">
        <v>18</v>
      </c>
      <c r="AB204" t="s">
        <v>19</v>
      </c>
      <c r="AC204" t="s">
        <v>4942</v>
      </c>
      <c r="AE204">
        <v>0</v>
      </c>
      <c r="AF204">
        <v>0</v>
      </c>
      <c r="AG204">
        <v>0</v>
      </c>
      <c r="AH204">
        <v>2</v>
      </c>
      <c r="AI204">
        <v>0</v>
      </c>
      <c r="AL204">
        <v>1</v>
      </c>
      <c r="AM204">
        <v>1</v>
      </c>
      <c r="AN204">
        <v>1</v>
      </c>
      <c r="AO204">
        <v>1</v>
      </c>
      <c r="AU204">
        <v>0</v>
      </c>
      <c r="AV204">
        <v>1</v>
      </c>
      <c r="AW204">
        <v>0</v>
      </c>
      <c r="BE204" t="s">
        <v>43</v>
      </c>
      <c r="BI204">
        <v>0</v>
      </c>
      <c r="BJ204">
        <v>0</v>
      </c>
      <c r="BM204">
        <v>0</v>
      </c>
      <c r="BN204">
        <v>0</v>
      </c>
      <c r="BO204">
        <v>100</v>
      </c>
      <c r="BP204">
        <v>100</v>
      </c>
      <c r="BQ204">
        <v>0</v>
      </c>
      <c r="BR204">
        <v>0</v>
      </c>
      <c r="BS204">
        <v>0</v>
      </c>
      <c r="BV204">
        <v>0</v>
      </c>
      <c r="BW204">
        <v>0</v>
      </c>
      <c r="BX204">
        <v>0</v>
      </c>
      <c r="BY204">
        <v>0</v>
      </c>
    </row>
    <row r="205" spans="1:77" x14ac:dyDescent="0.25">
      <c r="A205" t="s">
        <v>458</v>
      </c>
      <c r="C205" t="s">
        <v>459</v>
      </c>
      <c r="D205">
        <v>10</v>
      </c>
      <c r="E205" t="s">
        <v>4943</v>
      </c>
      <c r="F205">
        <v>8</v>
      </c>
      <c r="G205" t="s">
        <v>4943</v>
      </c>
      <c r="L205" t="s">
        <v>54</v>
      </c>
      <c r="M205">
        <v>8081015</v>
      </c>
      <c r="N205" t="s">
        <v>5116</v>
      </c>
      <c r="O205" t="s">
        <v>36</v>
      </c>
      <c r="P205">
        <v>1</v>
      </c>
      <c r="Q205">
        <v>1</v>
      </c>
      <c r="R205">
        <v>15.55</v>
      </c>
      <c r="S205">
        <v>15.55</v>
      </c>
      <c r="T205" t="s">
        <v>4940</v>
      </c>
      <c r="U205">
        <v>0</v>
      </c>
      <c r="X205" t="s">
        <v>4941</v>
      </c>
      <c r="Y205" t="s">
        <v>18</v>
      </c>
      <c r="AB205" t="s">
        <v>19</v>
      </c>
      <c r="AC205" t="s">
        <v>4942</v>
      </c>
      <c r="AE205">
        <v>0</v>
      </c>
      <c r="AF205">
        <v>0</v>
      </c>
      <c r="AG205">
        <v>23.33</v>
      </c>
      <c r="AH205">
        <v>2</v>
      </c>
      <c r="AI205">
        <v>0</v>
      </c>
      <c r="AU205">
        <v>1.5003215000000001</v>
      </c>
      <c r="AW205">
        <v>28</v>
      </c>
      <c r="AY205">
        <v>1</v>
      </c>
      <c r="BE205" t="s">
        <v>43</v>
      </c>
      <c r="BI205">
        <v>0</v>
      </c>
      <c r="BJ205">
        <v>0</v>
      </c>
      <c r="BM205">
        <v>0</v>
      </c>
      <c r="BN205">
        <v>0</v>
      </c>
      <c r="BO205">
        <v>100</v>
      </c>
      <c r="BP205">
        <v>100</v>
      </c>
      <c r="BQ205">
        <v>0</v>
      </c>
      <c r="BR205">
        <v>0</v>
      </c>
      <c r="BS205">
        <v>0</v>
      </c>
      <c r="BV205">
        <v>0</v>
      </c>
      <c r="BW205">
        <v>0</v>
      </c>
      <c r="BX205">
        <v>0</v>
      </c>
      <c r="BY205">
        <v>0</v>
      </c>
    </row>
    <row r="206" spans="1:77" x14ac:dyDescent="0.25">
      <c r="A206" t="s">
        <v>460</v>
      </c>
      <c r="C206" t="s">
        <v>461</v>
      </c>
      <c r="D206">
        <v>14</v>
      </c>
      <c r="E206" t="s">
        <v>5117</v>
      </c>
      <c r="F206">
        <v>9</v>
      </c>
      <c r="G206" t="s">
        <v>5117</v>
      </c>
      <c r="L206" t="s">
        <v>462</v>
      </c>
      <c r="M206" t="s">
        <v>460</v>
      </c>
      <c r="N206" t="s">
        <v>5118</v>
      </c>
      <c r="O206" t="s">
        <v>36</v>
      </c>
      <c r="P206">
        <v>1</v>
      </c>
      <c r="Q206">
        <v>1</v>
      </c>
      <c r="R206">
        <v>26.02</v>
      </c>
      <c r="S206">
        <v>26.02</v>
      </c>
      <c r="T206" t="s">
        <v>4940</v>
      </c>
      <c r="U206">
        <v>0</v>
      </c>
      <c r="X206" t="s">
        <v>4941</v>
      </c>
      <c r="Y206" t="s">
        <v>18</v>
      </c>
      <c r="AB206" t="s">
        <v>19</v>
      </c>
      <c r="AC206" t="s">
        <v>4942</v>
      </c>
      <c r="AE206">
        <v>0</v>
      </c>
      <c r="AF206">
        <v>0</v>
      </c>
      <c r="AG206">
        <v>39.04</v>
      </c>
      <c r="AH206">
        <v>2</v>
      </c>
      <c r="AI206">
        <v>0</v>
      </c>
      <c r="AU206">
        <v>1.5003842999999999</v>
      </c>
      <c r="AW206">
        <v>46.85</v>
      </c>
      <c r="AY206">
        <v>1</v>
      </c>
      <c r="AZ206">
        <v>24</v>
      </c>
      <c r="BE206" t="s">
        <v>43</v>
      </c>
      <c r="BI206">
        <v>0</v>
      </c>
      <c r="BJ206">
        <v>0</v>
      </c>
      <c r="BM206">
        <v>0</v>
      </c>
      <c r="BN206">
        <v>0</v>
      </c>
      <c r="BO206">
        <v>100</v>
      </c>
      <c r="BP206">
        <v>100</v>
      </c>
      <c r="BQ206">
        <v>0</v>
      </c>
      <c r="BR206">
        <v>0</v>
      </c>
      <c r="BS206">
        <v>0</v>
      </c>
      <c r="BV206">
        <v>0</v>
      </c>
      <c r="BW206">
        <v>0</v>
      </c>
      <c r="BX206">
        <v>0</v>
      </c>
      <c r="BY206">
        <v>0</v>
      </c>
    </row>
    <row r="207" spans="1:77" x14ac:dyDescent="0.25">
      <c r="A207" t="s">
        <v>463</v>
      </c>
      <c r="C207" t="s">
        <v>464</v>
      </c>
      <c r="D207">
        <v>14</v>
      </c>
      <c r="E207" t="s">
        <v>5117</v>
      </c>
      <c r="F207">
        <v>9</v>
      </c>
      <c r="G207" t="s">
        <v>5117</v>
      </c>
      <c r="L207" t="s">
        <v>462</v>
      </c>
      <c r="M207" t="s">
        <v>463</v>
      </c>
      <c r="N207" t="s">
        <v>5119</v>
      </c>
      <c r="O207" t="s">
        <v>36</v>
      </c>
      <c r="P207">
        <v>1</v>
      </c>
      <c r="Q207">
        <v>1</v>
      </c>
      <c r="R207">
        <v>26.18</v>
      </c>
      <c r="S207">
        <v>26.18</v>
      </c>
      <c r="T207" t="s">
        <v>4940</v>
      </c>
      <c r="U207">
        <v>0</v>
      </c>
      <c r="X207" t="s">
        <v>4941</v>
      </c>
      <c r="Y207" t="s">
        <v>18</v>
      </c>
      <c r="AB207" t="s">
        <v>19</v>
      </c>
      <c r="AC207" t="s">
        <v>4942</v>
      </c>
      <c r="AE207">
        <v>0</v>
      </c>
      <c r="AF207">
        <v>0</v>
      </c>
      <c r="AG207">
        <v>39.28</v>
      </c>
      <c r="AH207">
        <v>2</v>
      </c>
      <c r="AI207">
        <v>0</v>
      </c>
      <c r="AU207">
        <v>1.5003820000000001</v>
      </c>
      <c r="AW207">
        <v>47.14</v>
      </c>
      <c r="AY207">
        <v>1</v>
      </c>
      <c r="AZ207">
        <v>25</v>
      </c>
      <c r="BE207" t="s">
        <v>43</v>
      </c>
      <c r="BI207">
        <v>0</v>
      </c>
      <c r="BJ207">
        <v>0</v>
      </c>
      <c r="BM207">
        <v>0</v>
      </c>
      <c r="BN207">
        <v>0</v>
      </c>
      <c r="BO207">
        <v>100</v>
      </c>
      <c r="BP207">
        <v>100</v>
      </c>
      <c r="BQ207">
        <v>0</v>
      </c>
      <c r="BR207">
        <v>0</v>
      </c>
      <c r="BS207">
        <v>0</v>
      </c>
      <c r="BV207">
        <v>0</v>
      </c>
      <c r="BW207">
        <v>0</v>
      </c>
      <c r="BX207">
        <v>0</v>
      </c>
      <c r="BY207">
        <v>0</v>
      </c>
    </row>
    <row r="208" spans="1:77" x14ac:dyDescent="0.25">
      <c r="A208" t="s">
        <v>465</v>
      </c>
      <c r="C208" t="s">
        <v>466</v>
      </c>
      <c r="D208">
        <v>14</v>
      </c>
      <c r="E208" t="s">
        <v>5117</v>
      </c>
      <c r="F208">
        <v>9</v>
      </c>
      <c r="G208" t="s">
        <v>5117</v>
      </c>
      <c r="L208" t="s">
        <v>462</v>
      </c>
      <c r="M208" t="s">
        <v>5120</v>
      </c>
      <c r="N208" t="s">
        <v>5121</v>
      </c>
      <c r="O208" t="s">
        <v>36</v>
      </c>
      <c r="P208">
        <v>1</v>
      </c>
      <c r="Q208">
        <v>1</v>
      </c>
      <c r="R208">
        <v>32.729999999999997</v>
      </c>
      <c r="S208">
        <v>32.729999999999997</v>
      </c>
      <c r="T208" t="s">
        <v>4940</v>
      </c>
      <c r="U208">
        <v>0</v>
      </c>
      <c r="X208" t="s">
        <v>4941</v>
      </c>
      <c r="Y208" t="s">
        <v>18</v>
      </c>
      <c r="AB208" t="s">
        <v>19</v>
      </c>
      <c r="AC208" t="s">
        <v>4942</v>
      </c>
      <c r="AE208">
        <v>0</v>
      </c>
      <c r="AF208">
        <v>0</v>
      </c>
      <c r="AG208">
        <v>50.73</v>
      </c>
      <c r="AH208">
        <v>2</v>
      </c>
      <c r="AI208">
        <v>0</v>
      </c>
      <c r="AU208">
        <v>1.5499541999999999</v>
      </c>
      <c r="AW208">
        <v>60.88</v>
      </c>
      <c r="AY208">
        <v>1</v>
      </c>
      <c r="BE208" t="s">
        <v>20</v>
      </c>
      <c r="BI208">
        <v>0</v>
      </c>
      <c r="BJ208">
        <v>0</v>
      </c>
      <c r="BM208">
        <v>0</v>
      </c>
      <c r="BN208">
        <v>0</v>
      </c>
      <c r="BO208">
        <v>100</v>
      </c>
      <c r="BP208">
        <v>100</v>
      </c>
      <c r="BQ208">
        <v>0</v>
      </c>
      <c r="BR208">
        <v>0</v>
      </c>
      <c r="BS208">
        <v>0</v>
      </c>
      <c r="BV208">
        <v>0</v>
      </c>
      <c r="BW208">
        <v>0</v>
      </c>
      <c r="BX208">
        <v>0</v>
      </c>
      <c r="BY208">
        <v>0</v>
      </c>
    </row>
    <row r="209" spans="1:77" x14ac:dyDescent="0.25">
      <c r="A209" t="s">
        <v>467</v>
      </c>
      <c r="C209" t="s">
        <v>468</v>
      </c>
      <c r="D209">
        <v>14</v>
      </c>
      <c r="E209" t="s">
        <v>5117</v>
      </c>
      <c r="F209">
        <v>9</v>
      </c>
      <c r="G209" t="s">
        <v>5117</v>
      </c>
      <c r="L209" t="s">
        <v>462</v>
      </c>
      <c r="M209" t="s">
        <v>469</v>
      </c>
      <c r="N209" t="s">
        <v>5122</v>
      </c>
      <c r="O209" t="s">
        <v>36</v>
      </c>
      <c r="P209">
        <v>1</v>
      </c>
      <c r="Q209">
        <v>1</v>
      </c>
      <c r="R209">
        <v>48.04</v>
      </c>
      <c r="S209">
        <v>48.04</v>
      </c>
      <c r="T209" t="s">
        <v>4940</v>
      </c>
      <c r="U209">
        <v>0</v>
      </c>
      <c r="X209" t="s">
        <v>4941</v>
      </c>
      <c r="Y209" t="s">
        <v>18</v>
      </c>
      <c r="AB209" t="s">
        <v>19</v>
      </c>
      <c r="AC209" t="s">
        <v>4942</v>
      </c>
      <c r="AE209">
        <v>0</v>
      </c>
      <c r="AF209">
        <v>0</v>
      </c>
      <c r="AG209">
        <v>63.86</v>
      </c>
      <c r="AH209">
        <v>2</v>
      </c>
      <c r="AI209">
        <v>0</v>
      </c>
      <c r="AU209">
        <v>1.3293089</v>
      </c>
      <c r="AW209">
        <v>76.63</v>
      </c>
      <c r="AY209">
        <v>1</v>
      </c>
      <c r="AZ209">
        <v>438</v>
      </c>
      <c r="BE209" t="s">
        <v>43</v>
      </c>
      <c r="BI209">
        <v>0</v>
      </c>
      <c r="BJ209">
        <v>0</v>
      </c>
      <c r="BM209">
        <v>0</v>
      </c>
      <c r="BN209">
        <v>0</v>
      </c>
      <c r="BO209">
        <v>100</v>
      </c>
      <c r="BP209">
        <v>100</v>
      </c>
      <c r="BQ209">
        <v>0</v>
      </c>
      <c r="BR209">
        <v>0</v>
      </c>
      <c r="BS209">
        <v>0</v>
      </c>
      <c r="BV209">
        <v>0</v>
      </c>
      <c r="BW209">
        <v>0</v>
      </c>
      <c r="BX209">
        <v>0</v>
      </c>
      <c r="BY209">
        <v>0</v>
      </c>
    </row>
    <row r="210" spans="1:77" x14ac:dyDescent="0.25">
      <c r="A210" t="s">
        <v>470</v>
      </c>
      <c r="C210" t="s">
        <v>471</v>
      </c>
      <c r="D210">
        <v>5</v>
      </c>
      <c r="E210" t="s">
        <v>4938</v>
      </c>
      <c r="J210">
        <v>5</v>
      </c>
      <c r="K210" t="s">
        <v>4939</v>
      </c>
      <c r="L210" t="s">
        <v>35</v>
      </c>
      <c r="M210" t="s">
        <v>470</v>
      </c>
      <c r="N210" t="s">
        <v>5123</v>
      </c>
      <c r="O210" t="s">
        <v>36</v>
      </c>
      <c r="P210">
        <v>1</v>
      </c>
      <c r="Q210">
        <v>0</v>
      </c>
      <c r="R210">
        <v>0</v>
      </c>
      <c r="S210">
        <v>0</v>
      </c>
      <c r="T210" t="s">
        <v>4940</v>
      </c>
      <c r="U210">
        <v>0</v>
      </c>
      <c r="X210" t="s">
        <v>4941</v>
      </c>
      <c r="Y210" t="s">
        <v>18</v>
      </c>
      <c r="AB210" t="s">
        <v>19</v>
      </c>
      <c r="AC210" t="s">
        <v>4942</v>
      </c>
      <c r="AE210">
        <v>0</v>
      </c>
      <c r="AF210">
        <v>0</v>
      </c>
      <c r="AG210">
        <v>0</v>
      </c>
      <c r="AH210">
        <v>2</v>
      </c>
      <c r="AI210">
        <v>0</v>
      </c>
      <c r="AU210">
        <v>0</v>
      </c>
      <c r="AW210">
        <v>0</v>
      </c>
      <c r="AY210">
        <v>1</v>
      </c>
      <c r="BE210" t="s">
        <v>43</v>
      </c>
      <c r="BI210">
        <v>0</v>
      </c>
      <c r="BJ210">
        <v>0</v>
      </c>
      <c r="BM210">
        <v>0</v>
      </c>
      <c r="BN210">
        <v>0</v>
      </c>
      <c r="BO210">
        <v>100</v>
      </c>
      <c r="BP210">
        <v>100</v>
      </c>
      <c r="BQ210">
        <v>0</v>
      </c>
      <c r="BR210">
        <v>0</v>
      </c>
      <c r="BS210">
        <v>0</v>
      </c>
      <c r="BV210">
        <v>0</v>
      </c>
      <c r="BW210">
        <v>0</v>
      </c>
      <c r="BX210">
        <v>0</v>
      </c>
      <c r="BY210">
        <v>0</v>
      </c>
    </row>
    <row r="211" spans="1:77" x14ac:dyDescent="0.25">
      <c r="A211" t="s">
        <v>472</v>
      </c>
      <c r="C211" t="s">
        <v>473</v>
      </c>
      <c r="D211">
        <v>9</v>
      </c>
      <c r="E211" t="s">
        <v>5014</v>
      </c>
      <c r="F211">
        <v>5</v>
      </c>
      <c r="G211" t="s">
        <v>5014</v>
      </c>
      <c r="J211">
        <v>3</v>
      </c>
      <c r="K211" t="s">
        <v>5061</v>
      </c>
      <c r="L211" t="s">
        <v>293</v>
      </c>
      <c r="M211">
        <v>1741101400</v>
      </c>
      <c r="N211" t="s">
        <v>5124</v>
      </c>
      <c r="O211">
        <v>1</v>
      </c>
      <c r="P211">
        <v>1</v>
      </c>
      <c r="Q211">
        <v>1</v>
      </c>
      <c r="R211">
        <v>105</v>
      </c>
      <c r="S211">
        <v>105</v>
      </c>
      <c r="T211" t="s">
        <v>4940</v>
      </c>
      <c r="U211">
        <v>0</v>
      </c>
      <c r="X211" t="s">
        <v>4941</v>
      </c>
      <c r="Y211" t="s">
        <v>18</v>
      </c>
      <c r="AB211" t="s">
        <v>19</v>
      </c>
      <c r="AC211" t="s">
        <v>4942</v>
      </c>
      <c r="AD211">
        <v>1</v>
      </c>
      <c r="AE211">
        <v>0</v>
      </c>
      <c r="AF211">
        <v>0</v>
      </c>
      <c r="AG211">
        <v>157.5</v>
      </c>
      <c r="AH211">
        <v>2</v>
      </c>
      <c r="AI211">
        <v>0</v>
      </c>
      <c r="AU211">
        <v>1.5</v>
      </c>
      <c r="AW211">
        <v>189</v>
      </c>
      <c r="AY211">
        <v>1</v>
      </c>
      <c r="AZ211">
        <v>143</v>
      </c>
      <c r="BE211" t="s">
        <v>20</v>
      </c>
      <c r="BI211">
        <v>0</v>
      </c>
      <c r="BJ211">
        <v>0</v>
      </c>
      <c r="BM211">
        <v>0</v>
      </c>
      <c r="BN211">
        <v>0</v>
      </c>
      <c r="BO211">
        <v>100</v>
      </c>
      <c r="BP211">
        <v>100</v>
      </c>
      <c r="BQ211">
        <v>0</v>
      </c>
      <c r="BR211">
        <v>0</v>
      </c>
      <c r="BS211">
        <v>0</v>
      </c>
      <c r="BV211">
        <v>0</v>
      </c>
      <c r="BW211">
        <v>0</v>
      </c>
      <c r="BX211">
        <v>0</v>
      </c>
      <c r="BY211">
        <v>0</v>
      </c>
    </row>
    <row r="212" spans="1:77" x14ac:dyDescent="0.25">
      <c r="A212" t="s">
        <v>474</v>
      </c>
      <c r="C212" t="s">
        <v>475</v>
      </c>
      <c r="D212">
        <v>9</v>
      </c>
      <c r="E212" t="s">
        <v>5014</v>
      </c>
      <c r="F212">
        <v>5</v>
      </c>
      <c r="G212" t="s">
        <v>5014</v>
      </c>
      <c r="J212">
        <v>3</v>
      </c>
      <c r="K212" t="s">
        <v>5061</v>
      </c>
      <c r="L212" t="s">
        <v>293</v>
      </c>
      <c r="M212">
        <v>1751101200</v>
      </c>
      <c r="N212" t="s">
        <v>475</v>
      </c>
      <c r="O212" t="s">
        <v>36</v>
      </c>
      <c r="P212">
        <v>1</v>
      </c>
      <c r="Q212">
        <v>1</v>
      </c>
      <c r="R212">
        <v>88</v>
      </c>
      <c r="S212">
        <v>88</v>
      </c>
      <c r="T212" t="s">
        <v>4940</v>
      </c>
      <c r="U212">
        <v>0</v>
      </c>
      <c r="X212" t="s">
        <v>4941</v>
      </c>
      <c r="Y212" t="s">
        <v>18</v>
      </c>
      <c r="AB212" t="s">
        <v>19</v>
      </c>
      <c r="AC212" t="s">
        <v>4942</v>
      </c>
      <c r="AD212">
        <v>1</v>
      </c>
      <c r="AE212">
        <v>0</v>
      </c>
      <c r="AF212">
        <v>0</v>
      </c>
      <c r="AG212">
        <v>132</v>
      </c>
      <c r="AH212">
        <v>2</v>
      </c>
      <c r="AI212">
        <v>0</v>
      </c>
      <c r="AU212">
        <v>1.5</v>
      </c>
      <c r="AW212">
        <v>158.4</v>
      </c>
      <c r="AY212">
        <v>1</v>
      </c>
      <c r="AZ212">
        <v>142</v>
      </c>
      <c r="BE212" t="s">
        <v>20</v>
      </c>
      <c r="BI212">
        <v>0</v>
      </c>
      <c r="BJ212">
        <v>0</v>
      </c>
      <c r="BM212">
        <v>0</v>
      </c>
      <c r="BN212">
        <v>0</v>
      </c>
      <c r="BO212">
        <v>100</v>
      </c>
      <c r="BP212">
        <v>100</v>
      </c>
      <c r="BQ212">
        <v>0</v>
      </c>
      <c r="BR212">
        <v>0</v>
      </c>
      <c r="BS212">
        <v>0</v>
      </c>
      <c r="BV212">
        <v>0</v>
      </c>
      <c r="BW212">
        <v>0</v>
      </c>
      <c r="BX212">
        <v>0</v>
      </c>
      <c r="BY212">
        <v>0</v>
      </c>
    </row>
    <row r="213" spans="1:77" x14ac:dyDescent="0.25">
      <c r="A213">
        <v>1510041</v>
      </c>
      <c r="C213" t="s">
        <v>476</v>
      </c>
      <c r="D213">
        <v>9</v>
      </c>
      <c r="E213" t="s">
        <v>5014</v>
      </c>
      <c r="F213">
        <v>5</v>
      </c>
      <c r="G213" t="s">
        <v>5014</v>
      </c>
      <c r="J213">
        <v>3</v>
      </c>
      <c r="K213" t="s">
        <v>5061</v>
      </c>
      <c r="L213" t="s">
        <v>477</v>
      </c>
      <c r="M213">
        <v>1510041</v>
      </c>
      <c r="N213" t="s">
        <v>5125</v>
      </c>
      <c r="P213">
        <v>1</v>
      </c>
      <c r="Q213">
        <v>36</v>
      </c>
      <c r="R213">
        <v>14.38</v>
      </c>
      <c r="S213">
        <v>14.38</v>
      </c>
      <c r="T213" t="s">
        <v>4940</v>
      </c>
      <c r="U213">
        <v>0</v>
      </c>
      <c r="V213" t="s">
        <v>5126</v>
      </c>
      <c r="X213" t="s">
        <v>4941</v>
      </c>
      <c r="Y213" t="s">
        <v>18</v>
      </c>
      <c r="AB213" t="s">
        <v>19</v>
      </c>
      <c r="AC213" t="s">
        <v>4942</v>
      </c>
      <c r="AE213">
        <v>0</v>
      </c>
      <c r="AF213">
        <v>0</v>
      </c>
      <c r="AG213">
        <v>21.57</v>
      </c>
      <c r="AH213">
        <v>2</v>
      </c>
      <c r="AI213">
        <v>0</v>
      </c>
      <c r="AU213">
        <v>1.5</v>
      </c>
      <c r="AW213">
        <v>25.88</v>
      </c>
      <c r="BE213" t="s">
        <v>20</v>
      </c>
      <c r="BI213">
        <v>0</v>
      </c>
      <c r="BJ213">
        <v>0</v>
      </c>
      <c r="BM213">
        <v>0</v>
      </c>
      <c r="BN213">
        <v>0</v>
      </c>
      <c r="BO213">
        <v>100</v>
      </c>
      <c r="BP213">
        <v>100</v>
      </c>
      <c r="BQ213">
        <v>0</v>
      </c>
      <c r="BR213">
        <v>0</v>
      </c>
      <c r="BS213">
        <v>0</v>
      </c>
      <c r="BV213">
        <v>0</v>
      </c>
      <c r="BW213">
        <v>0</v>
      </c>
      <c r="BX213">
        <v>0</v>
      </c>
      <c r="BY213">
        <v>0</v>
      </c>
    </row>
    <row r="214" spans="1:77" x14ac:dyDescent="0.25">
      <c r="A214" t="s">
        <v>478</v>
      </c>
      <c r="C214" t="s">
        <v>479</v>
      </c>
      <c r="D214">
        <v>12</v>
      </c>
      <c r="E214" t="s">
        <v>5053</v>
      </c>
      <c r="F214">
        <v>12</v>
      </c>
      <c r="G214" t="s">
        <v>5054</v>
      </c>
      <c r="L214" t="s">
        <v>35</v>
      </c>
      <c r="M214" t="s">
        <v>5127</v>
      </c>
      <c r="N214" t="s">
        <v>5128</v>
      </c>
      <c r="O214">
        <v>1</v>
      </c>
      <c r="P214">
        <v>1</v>
      </c>
      <c r="Q214">
        <v>1</v>
      </c>
      <c r="R214">
        <v>637.44000000000005</v>
      </c>
      <c r="S214">
        <v>637.44000000000005</v>
      </c>
      <c r="T214" t="s">
        <v>4940</v>
      </c>
      <c r="U214">
        <v>0</v>
      </c>
      <c r="X214" t="s">
        <v>4941</v>
      </c>
      <c r="Y214" t="s">
        <v>18</v>
      </c>
      <c r="AB214" t="s">
        <v>19</v>
      </c>
      <c r="AC214" t="s">
        <v>4942</v>
      </c>
      <c r="AD214">
        <v>1</v>
      </c>
      <c r="AE214">
        <v>0</v>
      </c>
      <c r="AF214">
        <v>0</v>
      </c>
      <c r="AG214">
        <v>956.16</v>
      </c>
      <c r="AH214">
        <v>2</v>
      </c>
      <c r="AI214">
        <v>0</v>
      </c>
      <c r="AU214">
        <v>1.5</v>
      </c>
      <c r="AW214" s="1">
        <v>1147.3900000000001</v>
      </c>
      <c r="AZ214">
        <v>163</v>
      </c>
      <c r="BE214" t="s">
        <v>32</v>
      </c>
      <c r="BI214">
        <v>0</v>
      </c>
      <c r="BJ214">
        <v>0</v>
      </c>
      <c r="BM214">
        <v>0</v>
      </c>
      <c r="BN214">
        <v>0</v>
      </c>
      <c r="BO214">
        <v>100</v>
      </c>
      <c r="BP214">
        <v>100</v>
      </c>
      <c r="BQ214">
        <v>0</v>
      </c>
      <c r="BR214">
        <v>0</v>
      </c>
      <c r="BS214">
        <v>0</v>
      </c>
      <c r="BV214">
        <v>0</v>
      </c>
      <c r="BW214">
        <v>0</v>
      </c>
      <c r="BX214">
        <v>0</v>
      </c>
      <c r="BY214">
        <v>0</v>
      </c>
    </row>
    <row r="215" spans="1:77" x14ac:dyDescent="0.25">
      <c r="A215" t="s">
        <v>480</v>
      </c>
      <c r="C215" t="s">
        <v>481</v>
      </c>
      <c r="D215">
        <v>12</v>
      </c>
      <c r="E215" t="s">
        <v>5053</v>
      </c>
      <c r="F215">
        <v>12</v>
      </c>
      <c r="G215" t="s">
        <v>5054</v>
      </c>
      <c r="H215" t="s">
        <v>5099</v>
      </c>
      <c r="I215" t="s">
        <v>5100</v>
      </c>
      <c r="L215" t="s">
        <v>27</v>
      </c>
      <c r="M215" t="s">
        <v>4946</v>
      </c>
      <c r="N215" t="s">
        <v>4947</v>
      </c>
      <c r="P215">
        <v>1</v>
      </c>
      <c r="Q215">
        <v>0</v>
      </c>
      <c r="R215">
        <v>1906.53</v>
      </c>
      <c r="S215">
        <v>1906.53</v>
      </c>
      <c r="T215" t="s">
        <v>4940</v>
      </c>
      <c r="U215">
        <v>0</v>
      </c>
      <c r="X215" t="s">
        <v>4941</v>
      </c>
      <c r="Y215" t="s">
        <v>18</v>
      </c>
      <c r="AB215" t="s">
        <v>19</v>
      </c>
      <c r="AC215" t="s">
        <v>4942</v>
      </c>
      <c r="AD215">
        <v>1</v>
      </c>
      <c r="AE215">
        <v>0</v>
      </c>
      <c r="AF215">
        <v>0</v>
      </c>
      <c r="AG215" s="1">
        <v>2862.05</v>
      </c>
      <c r="AH215">
        <v>2</v>
      </c>
      <c r="AI215">
        <v>0</v>
      </c>
      <c r="AL215">
        <v>1</v>
      </c>
      <c r="AM215">
        <v>1</v>
      </c>
      <c r="AN215">
        <v>1</v>
      </c>
      <c r="AO215">
        <v>1</v>
      </c>
      <c r="AP215">
        <v>1</v>
      </c>
      <c r="AU215">
        <v>1.5011828</v>
      </c>
      <c r="AW215" s="1">
        <v>3434.46</v>
      </c>
      <c r="AY215">
        <v>1</v>
      </c>
      <c r="AZ215">
        <v>133</v>
      </c>
      <c r="BE215" t="s">
        <v>28</v>
      </c>
      <c r="BI215">
        <v>0</v>
      </c>
      <c r="BJ215">
        <v>0</v>
      </c>
      <c r="BM215">
        <v>0</v>
      </c>
      <c r="BN215">
        <v>0</v>
      </c>
      <c r="BO215">
        <v>100</v>
      </c>
      <c r="BP215">
        <v>100</v>
      </c>
      <c r="BQ215">
        <v>0</v>
      </c>
      <c r="BR215">
        <v>0</v>
      </c>
      <c r="BS215">
        <v>0</v>
      </c>
      <c r="BV215">
        <v>0</v>
      </c>
      <c r="BW215">
        <v>0</v>
      </c>
      <c r="BX215">
        <v>0</v>
      </c>
      <c r="BY215">
        <v>0</v>
      </c>
    </row>
    <row r="216" spans="1:77" x14ac:dyDescent="0.25">
      <c r="A216" t="s">
        <v>482</v>
      </c>
      <c r="C216" t="s">
        <v>483</v>
      </c>
      <c r="D216">
        <v>12</v>
      </c>
      <c r="E216" t="s">
        <v>5053</v>
      </c>
      <c r="F216">
        <v>12</v>
      </c>
      <c r="G216" t="s">
        <v>5054</v>
      </c>
      <c r="L216" t="s">
        <v>35</v>
      </c>
      <c r="M216" t="s">
        <v>5129</v>
      </c>
      <c r="N216" t="s">
        <v>5130</v>
      </c>
      <c r="O216" t="s">
        <v>36</v>
      </c>
      <c r="P216">
        <v>1</v>
      </c>
      <c r="Q216">
        <v>1</v>
      </c>
      <c r="R216">
        <v>40.5</v>
      </c>
      <c r="S216">
        <v>40.5</v>
      </c>
      <c r="T216" t="s">
        <v>4940</v>
      </c>
      <c r="U216">
        <v>0</v>
      </c>
      <c r="X216" t="s">
        <v>4941</v>
      </c>
      <c r="Y216" t="s">
        <v>18</v>
      </c>
      <c r="AB216" t="s">
        <v>19</v>
      </c>
      <c r="AC216" t="s">
        <v>4942</v>
      </c>
      <c r="AD216">
        <v>2</v>
      </c>
      <c r="AE216">
        <v>0</v>
      </c>
      <c r="AF216">
        <v>0</v>
      </c>
      <c r="AG216">
        <v>60.75</v>
      </c>
      <c r="AH216">
        <v>2</v>
      </c>
      <c r="AI216">
        <v>0</v>
      </c>
      <c r="AU216">
        <v>1.5</v>
      </c>
      <c r="AW216">
        <v>72.900000000000006</v>
      </c>
      <c r="AY216">
        <v>1</v>
      </c>
      <c r="AZ216">
        <v>137</v>
      </c>
      <c r="BE216" t="s">
        <v>20</v>
      </c>
      <c r="BI216">
        <v>0</v>
      </c>
      <c r="BJ216">
        <v>0</v>
      </c>
      <c r="BM216">
        <v>0</v>
      </c>
      <c r="BN216">
        <v>0</v>
      </c>
      <c r="BO216">
        <v>100</v>
      </c>
      <c r="BP216">
        <v>100</v>
      </c>
      <c r="BQ216">
        <v>0</v>
      </c>
      <c r="BR216">
        <v>0</v>
      </c>
      <c r="BS216">
        <v>0</v>
      </c>
      <c r="BV216">
        <v>0</v>
      </c>
      <c r="BW216">
        <v>0</v>
      </c>
      <c r="BX216">
        <v>0</v>
      </c>
      <c r="BY216">
        <v>0</v>
      </c>
    </row>
    <row r="217" spans="1:77" x14ac:dyDescent="0.25">
      <c r="A217" t="s">
        <v>484</v>
      </c>
      <c r="C217" t="s">
        <v>485</v>
      </c>
      <c r="D217">
        <v>12</v>
      </c>
      <c r="E217" t="s">
        <v>5053</v>
      </c>
      <c r="F217">
        <v>12</v>
      </c>
      <c r="G217" t="s">
        <v>5054</v>
      </c>
      <c r="H217" t="s">
        <v>5099</v>
      </c>
      <c r="I217" t="s">
        <v>5100</v>
      </c>
      <c r="L217" t="s">
        <v>27</v>
      </c>
      <c r="M217" t="s">
        <v>4946</v>
      </c>
      <c r="N217" t="s">
        <v>4947</v>
      </c>
      <c r="P217">
        <v>1</v>
      </c>
      <c r="Q217">
        <v>0</v>
      </c>
      <c r="R217">
        <v>978.64</v>
      </c>
      <c r="S217">
        <v>978.64</v>
      </c>
      <c r="T217" t="s">
        <v>4940</v>
      </c>
      <c r="U217">
        <v>0</v>
      </c>
      <c r="X217" t="s">
        <v>4941</v>
      </c>
      <c r="Y217" t="s">
        <v>18</v>
      </c>
      <c r="AB217" t="s">
        <v>19</v>
      </c>
      <c r="AC217" t="s">
        <v>4942</v>
      </c>
      <c r="AD217">
        <v>1</v>
      </c>
      <c r="AE217">
        <v>0</v>
      </c>
      <c r="AF217">
        <v>0</v>
      </c>
      <c r="AG217" s="1">
        <v>3743.97</v>
      </c>
      <c r="AH217">
        <v>2</v>
      </c>
      <c r="AI217">
        <v>0</v>
      </c>
      <c r="AL217">
        <v>1</v>
      </c>
      <c r="AM217">
        <v>1</v>
      </c>
      <c r="AN217">
        <v>1</v>
      </c>
      <c r="AO217">
        <v>1</v>
      </c>
      <c r="AP217">
        <v>1</v>
      </c>
      <c r="AU217">
        <v>1.500235</v>
      </c>
      <c r="AW217" s="1">
        <v>4492.76</v>
      </c>
      <c r="AY217">
        <v>1</v>
      </c>
      <c r="AZ217">
        <v>132</v>
      </c>
      <c r="BE217" t="s">
        <v>28</v>
      </c>
      <c r="BI217">
        <v>0</v>
      </c>
      <c r="BJ217">
        <v>0</v>
      </c>
      <c r="BM217">
        <v>0</v>
      </c>
      <c r="BN217">
        <v>0</v>
      </c>
      <c r="BO217">
        <v>100</v>
      </c>
      <c r="BP217">
        <v>100</v>
      </c>
      <c r="BQ217">
        <v>0</v>
      </c>
      <c r="BR217">
        <v>0</v>
      </c>
      <c r="BS217">
        <v>0</v>
      </c>
      <c r="BV217">
        <v>0</v>
      </c>
      <c r="BW217">
        <v>0</v>
      </c>
      <c r="BX217">
        <v>0</v>
      </c>
      <c r="BY217">
        <v>0</v>
      </c>
    </row>
    <row r="218" spans="1:77" x14ac:dyDescent="0.25">
      <c r="A218" t="s">
        <v>486</v>
      </c>
      <c r="C218" t="s">
        <v>487</v>
      </c>
      <c r="D218">
        <v>10</v>
      </c>
      <c r="E218" t="s">
        <v>4943</v>
      </c>
      <c r="F218">
        <v>13</v>
      </c>
      <c r="G218" t="s">
        <v>4950</v>
      </c>
      <c r="L218" t="s">
        <v>39</v>
      </c>
      <c r="M218" t="s">
        <v>5131</v>
      </c>
      <c r="N218" t="s">
        <v>487</v>
      </c>
      <c r="O218">
        <v>1</v>
      </c>
      <c r="P218">
        <v>1</v>
      </c>
      <c r="Q218">
        <v>1</v>
      </c>
      <c r="R218">
        <v>609.92999999999995</v>
      </c>
      <c r="S218">
        <v>609.92999999999995</v>
      </c>
      <c r="T218" t="s">
        <v>4940</v>
      </c>
      <c r="U218">
        <v>0</v>
      </c>
      <c r="X218" t="s">
        <v>4941</v>
      </c>
      <c r="Y218" t="s">
        <v>18</v>
      </c>
      <c r="AB218" t="s">
        <v>19</v>
      </c>
      <c r="AC218" t="s">
        <v>4942</v>
      </c>
      <c r="AD218">
        <v>1</v>
      </c>
      <c r="AE218">
        <v>0</v>
      </c>
      <c r="AF218">
        <v>0</v>
      </c>
      <c r="AG218">
        <v>811.21</v>
      </c>
      <c r="AH218">
        <v>2</v>
      </c>
      <c r="AI218">
        <v>0</v>
      </c>
      <c r="AU218">
        <v>1.3300050999999999</v>
      </c>
      <c r="AW218">
        <v>973.45</v>
      </c>
      <c r="AZ218">
        <v>138</v>
      </c>
      <c r="BE218" t="s">
        <v>20</v>
      </c>
      <c r="BI218">
        <v>0</v>
      </c>
      <c r="BJ218">
        <v>0</v>
      </c>
      <c r="BM218">
        <v>0</v>
      </c>
      <c r="BN218">
        <v>0</v>
      </c>
      <c r="BO218">
        <v>100</v>
      </c>
      <c r="BP218">
        <v>100</v>
      </c>
      <c r="BQ218">
        <v>0</v>
      </c>
      <c r="BR218">
        <v>0</v>
      </c>
      <c r="BS218">
        <v>0</v>
      </c>
      <c r="BV218">
        <v>0</v>
      </c>
      <c r="BW218">
        <v>0</v>
      </c>
      <c r="BX218">
        <v>0</v>
      </c>
      <c r="BY218">
        <v>0</v>
      </c>
    </row>
    <row r="219" spans="1:77" x14ac:dyDescent="0.25">
      <c r="A219" t="s">
        <v>488</v>
      </c>
      <c r="C219" t="s">
        <v>489</v>
      </c>
      <c r="D219">
        <v>10</v>
      </c>
      <c r="E219" t="s">
        <v>4943</v>
      </c>
      <c r="F219">
        <v>13</v>
      </c>
      <c r="G219" t="s">
        <v>4950</v>
      </c>
      <c r="L219" t="s">
        <v>39</v>
      </c>
      <c r="M219" t="s">
        <v>5132</v>
      </c>
      <c r="N219" t="s">
        <v>3810</v>
      </c>
      <c r="O219">
        <v>1</v>
      </c>
      <c r="P219">
        <v>1</v>
      </c>
      <c r="Q219">
        <v>1</v>
      </c>
      <c r="R219">
        <v>625.34</v>
      </c>
      <c r="S219">
        <v>625.34</v>
      </c>
      <c r="T219" t="s">
        <v>4940</v>
      </c>
      <c r="U219">
        <v>0</v>
      </c>
      <c r="X219" t="s">
        <v>4941</v>
      </c>
      <c r="Y219" t="s">
        <v>18</v>
      </c>
      <c r="AB219" t="s">
        <v>19</v>
      </c>
      <c r="AC219" t="s">
        <v>4942</v>
      </c>
      <c r="AD219">
        <v>1</v>
      </c>
      <c r="AE219">
        <v>0</v>
      </c>
      <c r="AF219">
        <v>0</v>
      </c>
      <c r="AG219">
        <v>831.7</v>
      </c>
      <c r="AH219">
        <v>2</v>
      </c>
      <c r="AI219">
        <v>0</v>
      </c>
      <c r="AU219">
        <v>1.3299965</v>
      </c>
      <c r="AW219">
        <v>998.04</v>
      </c>
      <c r="AY219">
        <v>1</v>
      </c>
      <c r="AZ219">
        <v>139</v>
      </c>
      <c r="BE219" t="s">
        <v>20</v>
      </c>
      <c r="BI219">
        <v>0</v>
      </c>
      <c r="BJ219">
        <v>0</v>
      </c>
      <c r="BM219">
        <v>0</v>
      </c>
      <c r="BN219">
        <v>0</v>
      </c>
      <c r="BO219">
        <v>100</v>
      </c>
      <c r="BP219">
        <v>100</v>
      </c>
      <c r="BQ219">
        <v>0</v>
      </c>
      <c r="BR219">
        <v>0</v>
      </c>
      <c r="BS219">
        <v>0</v>
      </c>
      <c r="BV219">
        <v>0</v>
      </c>
      <c r="BW219">
        <v>0</v>
      </c>
      <c r="BX219">
        <v>0</v>
      </c>
      <c r="BY219">
        <v>0</v>
      </c>
    </row>
    <row r="220" spans="1:77" x14ac:dyDescent="0.25">
      <c r="A220" t="s">
        <v>490</v>
      </c>
      <c r="C220" t="s">
        <v>491</v>
      </c>
      <c r="D220">
        <v>13</v>
      </c>
      <c r="E220" t="s">
        <v>5091</v>
      </c>
      <c r="P220">
        <v>0</v>
      </c>
      <c r="Q220">
        <v>0</v>
      </c>
      <c r="R220">
        <v>0</v>
      </c>
      <c r="S220">
        <v>0</v>
      </c>
      <c r="U220">
        <v>0</v>
      </c>
      <c r="X220" t="s">
        <v>4941</v>
      </c>
      <c r="Y220" t="s">
        <v>18</v>
      </c>
      <c r="AB220" t="s">
        <v>19</v>
      </c>
      <c r="AC220" t="s">
        <v>4942</v>
      </c>
      <c r="AE220">
        <v>0</v>
      </c>
      <c r="AF220">
        <v>0</v>
      </c>
      <c r="AG220">
        <v>0</v>
      </c>
      <c r="AH220">
        <v>2</v>
      </c>
      <c r="AI220">
        <v>0</v>
      </c>
      <c r="AL220">
        <v>1</v>
      </c>
      <c r="AM220">
        <v>1</v>
      </c>
      <c r="AN220">
        <v>1</v>
      </c>
      <c r="AO220">
        <v>1</v>
      </c>
      <c r="AU220">
        <v>0</v>
      </c>
      <c r="AV220">
        <v>1</v>
      </c>
      <c r="AW220">
        <v>0</v>
      </c>
      <c r="BE220" t="s">
        <v>43</v>
      </c>
      <c r="BI220">
        <v>0</v>
      </c>
      <c r="BJ220">
        <v>0</v>
      </c>
      <c r="BM220">
        <v>0</v>
      </c>
      <c r="BN220">
        <v>0</v>
      </c>
      <c r="BO220">
        <v>100</v>
      </c>
      <c r="BP220">
        <v>100</v>
      </c>
      <c r="BQ220">
        <v>0</v>
      </c>
      <c r="BR220">
        <v>0</v>
      </c>
      <c r="BS220">
        <v>0</v>
      </c>
      <c r="BV220">
        <v>0</v>
      </c>
      <c r="BW220">
        <v>0</v>
      </c>
      <c r="BX220">
        <v>0</v>
      </c>
      <c r="BY220">
        <v>0</v>
      </c>
    </row>
    <row r="221" spans="1:77" x14ac:dyDescent="0.25">
      <c r="A221" t="s">
        <v>492</v>
      </c>
      <c r="C221" t="s">
        <v>493</v>
      </c>
      <c r="D221">
        <v>13</v>
      </c>
      <c r="E221" t="s">
        <v>5091</v>
      </c>
      <c r="L221" t="s">
        <v>427</v>
      </c>
      <c r="M221" t="s">
        <v>492</v>
      </c>
      <c r="N221" t="s">
        <v>5133</v>
      </c>
      <c r="O221">
        <v>1</v>
      </c>
      <c r="P221">
        <v>1</v>
      </c>
      <c r="Q221">
        <v>1</v>
      </c>
      <c r="R221">
        <v>42.4</v>
      </c>
      <c r="S221">
        <v>42.4</v>
      </c>
      <c r="T221" t="s">
        <v>4940</v>
      </c>
      <c r="U221">
        <v>0</v>
      </c>
      <c r="X221" t="s">
        <v>4941</v>
      </c>
      <c r="Y221" t="s">
        <v>18</v>
      </c>
      <c r="AB221" t="s">
        <v>19</v>
      </c>
      <c r="AC221" t="s">
        <v>4942</v>
      </c>
      <c r="AD221">
        <v>1</v>
      </c>
      <c r="AE221">
        <v>0</v>
      </c>
      <c r="AF221">
        <v>0</v>
      </c>
      <c r="AG221">
        <v>63.6</v>
      </c>
      <c r="AH221">
        <v>2</v>
      </c>
      <c r="AI221">
        <v>0</v>
      </c>
      <c r="AU221">
        <v>1.5</v>
      </c>
      <c r="AW221">
        <v>76.319999999999993</v>
      </c>
      <c r="BE221" t="s">
        <v>32</v>
      </c>
      <c r="BI221">
        <v>0</v>
      </c>
      <c r="BJ221">
        <v>0</v>
      </c>
      <c r="BM221">
        <v>0</v>
      </c>
      <c r="BN221">
        <v>0</v>
      </c>
      <c r="BO221">
        <v>100</v>
      </c>
      <c r="BP221">
        <v>100</v>
      </c>
      <c r="BQ221">
        <v>0</v>
      </c>
      <c r="BR221">
        <v>0</v>
      </c>
      <c r="BS221">
        <v>0</v>
      </c>
      <c r="BV221">
        <v>0</v>
      </c>
      <c r="BW221">
        <v>0</v>
      </c>
      <c r="BX221">
        <v>0</v>
      </c>
      <c r="BY221">
        <v>0</v>
      </c>
    </row>
    <row r="222" spans="1:77" x14ac:dyDescent="0.25">
      <c r="A222" t="s">
        <v>494</v>
      </c>
      <c r="C222" t="s">
        <v>495</v>
      </c>
      <c r="D222">
        <v>9</v>
      </c>
      <c r="E222" t="s">
        <v>5014</v>
      </c>
      <c r="F222">
        <v>5</v>
      </c>
      <c r="G222" t="s">
        <v>5014</v>
      </c>
      <c r="J222">
        <v>4</v>
      </c>
      <c r="K222" t="s">
        <v>5134</v>
      </c>
      <c r="L222" t="s">
        <v>27</v>
      </c>
      <c r="M222" t="s">
        <v>4946</v>
      </c>
      <c r="N222" t="s">
        <v>4947</v>
      </c>
      <c r="P222">
        <v>1</v>
      </c>
      <c r="Q222">
        <v>0</v>
      </c>
      <c r="R222">
        <v>0</v>
      </c>
      <c r="S222">
        <v>0</v>
      </c>
      <c r="T222" t="s">
        <v>4940</v>
      </c>
      <c r="U222">
        <v>0</v>
      </c>
      <c r="X222" t="s">
        <v>4941</v>
      </c>
      <c r="Y222" t="s">
        <v>18</v>
      </c>
      <c r="AB222" t="s">
        <v>19</v>
      </c>
      <c r="AC222" t="s">
        <v>4942</v>
      </c>
      <c r="AE222">
        <v>0</v>
      </c>
      <c r="AF222">
        <v>0</v>
      </c>
      <c r="AG222">
        <v>430.77</v>
      </c>
      <c r="AH222">
        <v>2</v>
      </c>
      <c r="AI222">
        <v>0</v>
      </c>
      <c r="AU222">
        <v>0</v>
      </c>
      <c r="AW222">
        <v>516.91999999999996</v>
      </c>
      <c r="AY222">
        <v>1</v>
      </c>
      <c r="AZ222">
        <v>151</v>
      </c>
      <c r="BE222" t="s">
        <v>416</v>
      </c>
      <c r="BI222">
        <v>0</v>
      </c>
      <c r="BJ222">
        <v>0</v>
      </c>
      <c r="BM222">
        <v>0</v>
      </c>
      <c r="BN222">
        <v>0</v>
      </c>
      <c r="BO222">
        <v>100</v>
      </c>
      <c r="BP222">
        <v>100</v>
      </c>
      <c r="BQ222">
        <v>0</v>
      </c>
      <c r="BR222">
        <v>0</v>
      </c>
      <c r="BS222">
        <v>0</v>
      </c>
      <c r="BV222">
        <v>0</v>
      </c>
      <c r="BW222">
        <v>1</v>
      </c>
      <c r="BX222">
        <v>0</v>
      </c>
      <c r="BY222">
        <v>0</v>
      </c>
    </row>
    <row r="223" spans="1:77" x14ac:dyDescent="0.25">
      <c r="A223" t="s">
        <v>496</v>
      </c>
      <c r="C223" t="s">
        <v>497</v>
      </c>
      <c r="D223">
        <v>9</v>
      </c>
      <c r="E223" t="s">
        <v>5014</v>
      </c>
      <c r="F223">
        <v>5</v>
      </c>
      <c r="G223" t="s">
        <v>5014</v>
      </c>
      <c r="J223">
        <v>3</v>
      </c>
      <c r="K223" t="s">
        <v>5061</v>
      </c>
      <c r="L223" t="s">
        <v>443</v>
      </c>
      <c r="M223" t="s">
        <v>496</v>
      </c>
      <c r="N223" t="s">
        <v>497</v>
      </c>
      <c r="P223">
        <v>1</v>
      </c>
      <c r="Q223">
        <v>0</v>
      </c>
      <c r="R223">
        <v>0</v>
      </c>
      <c r="S223">
        <v>0</v>
      </c>
      <c r="T223" t="s">
        <v>4940</v>
      </c>
      <c r="U223">
        <v>0</v>
      </c>
      <c r="X223" t="s">
        <v>4941</v>
      </c>
      <c r="Y223" t="s">
        <v>18</v>
      </c>
      <c r="AB223" t="s">
        <v>19</v>
      </c>
      <c r="AC223" t="s">
        <v>4942</v>
      </c>
      <c r="AE223">
        <v>0</v>
      </c>
      <c r="AF223">
        <v>0</v>
      </c>
      <c r="AG223">
        <v>0</v>
      </c>
      <c r="AH223">
        <v>2</v>
      </c>
      <c r="AI223">
        <v>0</v>
      </c>
      <c r="AU223">
        <v>0</v>
      </c>
      <c r="AW223">
        <v>0</v>
      </c>
      <c r="BE223" t="s">
        <v>43</v>
      </c>
      <c r="BI223">
        <v>0</v>
      </c>
      <c r="BJ223">
        <v>0</v>
      </c>
      <c r="BM223">
        <v>0</v>
      </c>
      <c r="BN223">
        <v>0</v>
      </c>
      <c r="BO223">
        <v>100</v>
      </c>
      <c r="BP223">
        <v>100</v>
      </c>
      <c r="BQ223">
        <v>0</v>
      </c>
      <c r="BR223">
        <v>0</v>
      </c>
      <c r="BS223">
        <v>0</v>
      </c>
      <c r="BV223">
        <v>0</v>
      </c>
      <c r="BW223">
        <v>0</v>
      </c>
      <c r="BX223">
        <v>0</v>
      </c>
      <c r="BY223">
        <v>0</v>
      </c>
    </row>
    <row r="224" spans="1:77" x14ac:dyDescent="0.25">
      <c r="A224" t="s">
        <v>498</v>
      </c>
      <c r="C224" t="s">
        <v>499</v>
      </c>
      <c r="D224">
        <v>13</v>
      </c>
      <c r="E224" t="s">
        <v>5091</v>
      </c>
      <c r="L224" t="s">
        <v>427</v>
      </c>
      <c r="M224" t="s">
        <v>498</v>
      </c>
      <c r="N224" t="s">
        <v>5135</v>
      </c>
      <c r="O224">
        <v>1</v>
      </c>
      <c r="P224">
        <v>1</v>
      </c>
      <c r="Q224">
        <v>1</v>
      </c>
      <c r="R224">
        <v>31.3</v>
      </c>
      <c r="S224">
        <v>31.3</v>
      </c>
      <c r="T224" t="s">
        <v>4940</v>
      </c>
      <c r="U224">
        <v>0</v>
      </c>
      <c r="X224" t="s">
        <v>4941</v>
      </c>
      <c r="Y224" t="s">
        <v>18</v>
      </c>
      <c r="AB224" t="s">
        <v>19</v>
      </c>
      <c r="AC224" t="s">
        <v>4942</v>
      </c>
      <c r="AD224">
        <v>1</v>
      </c>
      <c r="AE224">
        <v>0</v>
      </c>
      <c r="AF224">
        <v>0</v>
      </c>
      <c r="AG224">
        <v>48.9</v>
      </c>
      <c r="AH224">
        <v>2</v>
      </c>
      <c r="AI224">
        <v>0</v>
      </c>
      <c r="AU224">
        <v>1.5623003</v>
      </c>
      <c r="AW224">
        <v>58.68</v>
      </c>
      <c r="BE224" t="s">
        <v>32</v>
      </c>
      <c r="BI224">
        <v>0</v>
      </c>
      <c r="BJ224">
        <v>0</v>
      </c>
      <c r="BM224">
        <v>0</v>
      </c>
      <c r="BN224">
        <v>0</v>
      </c>
      <c r="BO224">
        <v>100</v>
      </c>
      <c r="BP224">
        <v>100</v>
      </c>
      <c r="BQ224">
        <v>0</v>
      </c>
      <c r="BR224">
        <v>0</v>
      </c>
      <c r="BS224">
        <v>0</v>
      </c>
      <c r="BV224">
        <v>0</v>
      </c>
      <c r="BW224">
        <v>0</v>
      </c>
      <c r="BX224">
        <v>0</v>
      </c>
      <c r="BY224">
        <v>0</v>
      </c>
    </row>
    <row r="225" spans="1:77" x14ac:dyDescent="0.25">
      <c r="A225" t="s">
        <v>500</v>
      </c>
      <c r="C225" t="s">
        <v>501</v>
      </c>
      <c r="D225">
        <v>13</v>
      </c>
      <c r="E225" t="s">
        <v>5091</v>
      </c>
      <c r="L225" t="s">
        <v>427</v>
      </c>
      <c r="M225" t="s">
        <v>500</v>
      </c>
      <c r="N225" t="s">
        <v>5136</v>
      </c>
      <c r="O225">
        <v>1</v>
      </c>
      <c r="P225">
        <v>1</v>
      </c>
      <c r="Q225">
        <v>1</v>
      </c>
      <c r="R225">
        <v>38.4</v>
      </c>
      <c r="S225">
        <v>38.4</v>
      </c>
      <c r="T225" t="s">
        <v>4940</v>
      </c>
      <c r="U225">
        <v>0</v>
      </c>
      <c r="X225" t="s">
        <v>4941</v>
      </c>
      <c r="Y225" t="s">
        <v>18</v>
      </c>
      <c r="AB225" t="s">
        <v>19</v>
      </c>
      <c r="AC225" t="s">
        <v>4942</v>
      </c>
      <c r="AD225">
        <v>1</v>
      </c>
      <c r="AE225">
        <v>0</v>
      </c>
      <c r="AF225">
        <v>0</v>
      </c>
      <c r="AG225">
        <v>60</v>
      </c>
      <c r="AH225">
        <v>2</v>
      </c>
      <c r="AI225">
        <v>0</v>
      </c>
      <c r="AU225">
        <v>1.5625</v>
      </c>
      <c r="AW225">
        <v>72</v>
      </c>
      <c r="BE225" t="s">
        <v>32</v>
      </c>
      <c r="BI225">
        <v>0</v>
      </c>
      <c r="BJ225">
        <v>0</v>
      </c>
      <c r="BM225">
        <v>0</v>
      </c>
      <c r="BN225">
        <v>0</v>
      </c>
      <c r="BO225">
        <v>100</v>
      </c>
      <c r="BP225">
        <v>100</v>
      </c>
      <c r="BQ225">
        <v>0</v>
      </c>
      <c r="BR225">
        <v>0</v>
      </c>
      <c r="BS225">
        <v>0</v>
      </c>
      <c r="BV225">
        <v>0</v>
      </c>
      <c r="BW225">
        <v>0</v>
      </c>
      <c r="BX225">
        <v>0</v>
      </c>
      <c r="BY225">
        <v>0</v>
      </c>
    </row>
    <row r="226" spans="1:77" x14ac:dyDescent="0.25">
      <c r="A226" t="s">
        <v>502</v>
      </c>
      <c r="C226" t="s">
        <v>503</v>
      </c>
      <c r="D226">
        <v>13</v>
      </c>
      <c r="E226" t="s">
        <v>5091</v>
      </c>
      <c r="P226">
        <v>0</v>
      </c>
      <c r="Q226">
        <v>0</v>
      </c>
      <c r="R226">
        <v>0</v>
      </c>
      <c r="S226">
        <v>0</v>
      </c>
      <c r="U226">
        <v>0</v>
      </c>
      <c r="X226" t="s">
        <v>4941</v>
      </c>
      <c r="Y226" t="s">
        <v>18</v>
      </c>
      <c r="AB226" t="s">
        <v>19</v>
      </c>
      <c r="AC226" t="s">
        <v>4942</v>
      </c>
      <c r="AE226">
        <v>0</v>
      </c>
      <c r="AF226">
        <v>0</v>
      </c>
      <c r="AG226">
        <v>0</v>
      </c>
      <c r="AH226">
        <v>2</v>
      </c>
      <c r="AI226">
        <v>0</v>
      </c>
      <c r="AL226">
        <v>1</v>
      </c>
      <c r="AM226">
        <v>1</v>
      </c>
      <c r="AU226">
        <v>0</v>
      </c>
      <c r="AV226">
        <v>1</v>
      </c>
      <c r="AW226">
        <v>0</v>
      </c>
      <c r="BE226" t="s">
        <v>43</v>
      </c>
      <c r="BI226">
        <v>0</v>
      </c>
      <c r="BJ226">
        <v>0</v>
      </c>
      <c r="BM226">
        <v>0</v>
      </c>
      <c r="BN226">
        <v>0</v>
      </c>
      <c r="BO226">
        <v>100</v>
      </c>
      <c r="BP226">
        <v>100</v>
      </c>
      <c r="BQ226">
        <v>0</v>
      </c>
      <c r="BR226">
        <v>0</v>
      </c>
      <c r="BS226">
        <v>0</v>
      </c>
      <c r="BV226">
        <v>0</v>
      </c>
      <c r="BW226">
        <v>0</v>
      </c>
      <c r="BX226">
        <v>0</v>
      </c>
      <c r="BY226">
        <v>0</v>
      </c>
    </row>
    <row r="227" spans="1:77" x14ac:dyDescent="0.25">
      <c r="A227" t="s">
        <v>504</v>
      </c>
      <c r="C227" t="s">
        <v>505</v>
      </c>
      <c r="D227">
        <v>6</v>
      </c>
      <c r="E227" t="s">
        <v>4957</v>
      </c>
      <c r="H227" t="s">
        <v>5004</v>
      </c>
      <c r="I227" t="s">
        <v>5005</v>
      </c>
      <c r="J227" t="s">
        <v>5006</v>
      </c>
      <c r="K227" t="s">
        <v>5007</v>
      </c>
      <c r="L227" t="s">
        <v>65</v>
      </c>
      <c r="M227" t="s">
        <v>504</v>
      </c>
      <c r="N227" t="s">
        <v>5137</v>
      </c>
      <c r="O227" t="s">
        <v>146</v>
      </c>
      <c r="P227">
        <v>1</v>
      </c>
      <c r="Q227">
        <v>9</v>
      </c>
      <c r="R227">
        <v>192.06</v>
      </c>
      <c r="S227">
        <v>192.06</v>
      </c>
      <c r="T227" t="s">
        <v>4940</v>
      </c>
      <c r="U227">
        <v>0</v>
      </c>
      <c r="X227" t="s">
        <v>4941</v>
      </c>
      <c r="Y227" t="s">
        <v>18</v>
      </c>
      <c r="AB227" t="s">
        <v>19</v>
      </c>
      <c r="AC227" t="s">
        <v>4942</v>
      </c>
      <c r="AD227" t="s">
        <v>146</v>
      </c>
      <c r="AE227">
        <v>0</v>
      </c>
      <c r="AF227">
        <v>0</v>
      </c>
      <c r="AG227">
        <v>268.88</v>
      </c>
      <c r="AH227">
        <v>2</v>
      </c>
      <c r="AI227">
        <v>0</v>
      </c>
      <c r="AU227">
        <v>1.3999792</v>
      </c>
      <c r="AW227">
        <v>322.66000000000003</v>
      </c>
      <c r="BE227" t="s">
        <v>32</v>
      </c>
      <c r="BI227">
        <v>0</v>
      </c>
      <c r="BJ227">
        <v>0</v>
      </c>
      <c r="BM227">
        <v>0</v>
      </c>
      <c r="BN227">
        <v>0</v>
      </c>
      <c r="BO227">
        <v>100</v>
      </c>
      <c r="BP227">
        <v>100</v>
      </c>
      <c r="BQ227">
        <v>0</v>
      </c>
      <c r="BR227">
        <v>0</v>
      </c>
      <c r="BS227">
        <v>0</v>
      </c>
      <c r="BV227">
        <v>0</v>
      </c>
      <c r="BW227">
        <v>0</v>
      </c>
      <c r="BX227">
        <v>0</v>
      </c>
      <c r="BY227">
        <v>0</v>
      </c>
    </row>
    <row r="228" spans="1:77" x14ac:dyDescent="0.25">
      <c r="A228" t="s">
        <v>506</v>
      </c>
      <c r="C228" t="s">
        <v>507</v>
      </c>
      <c r="D228">
        <v>6</v>
      </c>
      <c r="E228" t="s">
        <v>4957</v>
      </c>
      <c r="H228" t="s">
        <v>5004</v>
      </c>
      <c r="I228" t="s">
        <v>5005</v>
      </c>
      <c r="J228" t="s">
        <v>5006</v>
      </c>
      <c r="K228" t="s">
        <v>5007</v>
      </c>
      <c r="L228" t="s">
        <v>65</v>
      </c>
      <c r="M228" t="s">
        <v>506</v>
      </c>
      <c r="N228" t="s">
        <v>3939</v>
      </c>
      <c r="O228">
        <v>1</v>
      </c>
      <c r="P228">
        <v>1</v>
      </c>
      <c r="Q228">
        <v>3</v>
      </c>
      <c r="R228">
        <v>746.8</v>
      </c>
      <c r="S228">
        <v>746.8</v>
      </c>
      <c r="T228" t="s">
        <v>4940</v>
      </c>
      <c r="U228">
        <v>0</v>
      </c>
      <c r="X228" t="s">
        <v>4941</v>
      </c>
      <c r="Y228" t="s">
        <v>18</v>
      </c>
      <c r="AB228" t="s">
        <v>19</v>
      </c>
      <c r="AC228" t="s">
        <v>4942</v>
      </c>
      <c r="AD228">
        <v>1</v>
      </c>
      <c r="AE228">
        <v>0</v>
      </c>
      <c r="AF228">
        <v>0</v>
      </c>
      <c r="AG228" s="1">
        <v>1045.52</v>
      </c>
      <c r="AH228">
        <v>2</v>
      </c>
      <c r="AI228">
        <v>0</v>
      </c>
      <c r="AU228">
        <v>1.4</v>
      </c>
      <c r="AW228" s="1">
        <v>1254.6199999999999</v>
      </c>
      <c r="BE228" t="s">
        <v>32</v>
      </c>
      <c r="BI228">
        <v>0</v>
      </c>
      <c r="BJ228">
        <v>0</v>
      </c>
      <c r="BM228">
        <v>0</v>
      </c>
      <c r="BN228">
        <v>0</v>
      </c>
      <c r="BO228">
        <v>100</v>
      </c>
      <c r="BP228">
        <v>100</v>
      </c>
      <c r="BQ228">
        <v>0</v>
      </c>
      <c r="BR228">
        <v>0</v>
      </c>
      <c r="BS228">
        <v>0</v>
      </c>
      <c r="BV228">
        <v>0</v>
      </c>
      <c r="BW228">
        <v>0</v>
      </c>
      <c r="BX228">
        <v>0</v>
      </c>
      <c r="BY228">
        <v>0</v>
      </c>
    </row>
    <row r="229" spans="1:77" x14ac:dyDescent="0.25">
      <c r="A229" t="s">
        <v>508</v>
      </c>
      <c r="C229" t="s">
        <v>509</v>
      </c>
      <c r="D229">
        <v>6</v>
      </c>
      <c r="E229" t="s">
        <v>4957</v>
      </c>
      <c r="H229" t="s">
        <v>5004</v>
      </c>
      <c r="I229" t="s">
        <v>5005</v>
      </c>
      <c r="J229" t="s">
        <v>5006</v>
      </c>
      <c r="K229" t="s">
        <v>5007</v>
      </c>
      <c r="L229" t="s">
        <v>65</v>
      </c>
      <c r="M229" t="s">
        <v>508</v>
      </c>
      <c r="N229" t="s">
        <v>3940</v>
      </c>
      <c r="O229">
        <v>1</v>
      </c>
      <c r="P229">
        <v>1</v>
      </c>
      <c r="Q229">
        <v>2</v>
      </c>
      <c r="R229">
        <v>930.66</v>
      </c>
      <c r="S229">
        <v>930.66</v>
      </c>
      <c r="T229" t="s">
        <v>4940</v>
      </c>
      <c r="U229">
        <v>0</v>
      </c>
      <c r="X229" t="s">
        <v>4941</v>
      </c>
      <c r="Y229" t="s">
        <v>18</v>
      </c>
      <c r="AB229" t="s">
        <v>19</v>
      </c>
      <c r="AC229" t="s">
        <v>4942</v>
      </c>
      <c r="AD229">
        <v>1</v>
      </c>
      <c r="AE229">
        <v>0</v>
      </c>
      <c r="AF229">
        <v>0</v>
      </c>
      <c r="AG229" s="1">
        <v>1302.92</v>
      </c>
      <c r="AH229">
        <v>2</v>
      </c>
      <c r="AI229">
        <v>0</v>
      </c>
      <c r="AU229">
        <v>1.3999957000000001</v>
      </c>
      <c r="AW229" s="1">
        <v>1563.5</v>
      </c>
      <c r="BE229" t="s">
        <v>32</v>
      </c>
      <c r="BI229">
        <v>0</v>
      </c>
      <c r="BJ229">
        <v>0</v>
      </c>
      <c r="BM229">
        <v>0</v>
      </c>
      <c r="BN229">
        <v>0</v>
      </c>
      <c r="BO229">
        <v>100</v>
      </c>
      <c r="BP229">
        <v>100</v>
      </c>
      <c r="BQ229">
        <v>0</v>
      </c>
      <c r="BR229">
        <v>0</v>
      </c>
      <c r="BS229">
        <v>0</v>
      </c>
      <c r="BV229">
        <v>0</v>
      </c>
      <c r="BW229">
        <v>0</v>
      </c>
      <c r="BX229">
        <v>0</v>
      </c>
      <c r="BY229">
        <v>0</v>
      </c>
    </row>
    <row r="230" spans="1:77" x14ac:dyDescent="0.25">
      <c r="A230" t="s">
        <v>510</v>
      </c>
      <c r="C230" t="s">
        <v>511</v>
      </c>
      <c r="D230">
        <v>1</v>
      </c>
      <c r="E230" t="s">
        <v>4958</v>
      </c>
      <c r="F230">
        <v>2</v>
      </c>
      <c r="G230" t="s">
        <v>4958</v>
      </c>
      <c r="H230" t="s">
        <v>5004</v>
      </c>
      <c r="I230" t="s">
        <v>5005</v>
      </c>
      <c r="J230">
        <v>2</v>
      </c>
      <c r="K230" t="s">
        <v>5082</v>
      </c>
      <c r="L230" t="s">
        <v>27</v>
      </c>
      <c r="M230" t="s">
        <v>4946</v>
      </c>
      <c r="N230" t="s">
        <v>4947</v>
      </c>
      <c r="P230">
        <v>1</v>
      </c>
      <c r="Q230">
        <v>0</v>
      </c>
      <c r="R230">
        <v>0</v>
      </c>
      <c r="S230">
        <v>0</v>
      </c>
      <c r="T230" t="s">
        <v>4940</v>
      </c>
      <c r="U230">
        <v>0</v>
      </c>
      <c r="X230" t="s">
        <v>4941</v>
      </c>
      <c r="Y230" t="s">
        <v>18</v>
      </c>
      <c r="AB230" t="s">
        <v>19</v>
      </c>
      <c r="AC230" t="s">
        <v>4942</v>
      </c>
      <c r="AD230">
        <v>1</v>
      </c>
      <c r="AE230">
        <v>0</v>
      </c>
      <c r="AF230">
        <v>0</v>
      </c>
      <c r="AG230">
        <v>630.51</v>
      </c>
      <c r="AH230">
        <v>2</v>
      </c>
      <c r="AI230">
        <v>0</v>
      </c>
      <c r="AL230">
        <v>1</v>
      </c>
      <c r="AM230">
        <v>1</v>
      </c>
      <c r="AN230">
        <v>1</v>
      </c>
      <c r="AO230">
        <v>1</v>
      </c>
      <c r="AP230">
        <v>1</v>
      </c>
      <c r="AU230">
        <v>0</v>
      </c>
      <c r="AW230">
        <v>756.61</v>
      </c>
      <c r="AY230">
        <v>1</v>
      </c>
      <c r="AZ230">
        <v>199</v>
      </c>
      <c r="BE230" t="s">
        <v>28</v>
      </c>
      <c r="BI230">
        <v>0</v>
      </c>
      <c r="BJ230">
        <v>0</v>
      </c>
      <c r="BM230">
        <v>0</v>
      </c>
      <c r="BN230">
        <v>0</v>
      </c>
      <c r="BO230">
        <v>100</v>
      </c>
      <c r="BP230">
        <v>100</v>
      </c>
      <c r="BQ230">
        <v>0</v>
      </c>
      <c r="BR230">
        <v>0</v>
      </c>
      <c r="BS230">
        <v>0</v>
      </c>
      <c r="BV230">
        <v>0</v>
      </c>
      <c r="BW230">
        <v>0</v>
      </c>
      <c r="BX230">
        <v>0</v>
      </c>
      <c r="BY230">
        <v>0</v>
      </c>
    </row>
    <row r="231" spans="1:77" x14ac:dyDescent="0.25">
      <c r="A231" t="s">
        <v>512</v>
      </c>
      <c r="C231" t="s">
        <v>513</v>
      </c>
      <c r="D231">
        <v>9</v>
      </c>
      <c r="E231" t="s">
        <v>5014</v>
      </c>
      <c r="J231">
        <v>3</v>
      </c>
      <c r="K231" t="s">
        <v>5061</v>
      </c>
      <c r="P231">
        <v>0</v>
      </c>
      <c r="Q231">
        <v>0</v>
      </c>
      <c r="R231">
        <v>0</v>
      </c>
      <c r="S231">
        <v>0</v>
      </c>
      <c r="U231">
        <v>0</v>
      </c>
      <c r="X231" t="s">
        <v>4941</v>
      </c>
      <c r="Y231" t="s">
        <v>18</v>
      </c>
      <c r="AB231" t="s">
        <v>19</v>
      </c>
      <c r="AC231" t="s">
        <v>4942</v>
      </c>
      <c r="AE231">
        <v>0</v>
      </c>
      <c r="AF231">
        <v>0</v>
      </c>
      <c r="AG231">
        <v>0</v>
      </c>
      <c r="AH231">
        <v>2</v>
      </c>
      <c r="AI231">
        <v>0</v>
      </c>
      <c r="AU231">
        <v>0</v>
      </c>
      <c r="AV231">
        <v>1</v>
      </c>
      <c r="AW231">
        <v>0</v>
      </c>
      <c r="BE231" t="s">
        <v>43</v>
      </c>
      <c r="BI231">
        <v>0</v>
      </c>
      <c r="BJ231">
        <v>0</v>
      </c>
      <c r="BM231">
        <v>0</v>
      </c>
      <c r="BN231">
        <v>0</v>
      </c>
      <c r="BO231">
        <v>100</v>
      </c>
      <c r="BP231">
        <v>100</v>
      </c>
      <c r="BQ231">
        <v>0</v>
      </c>
      <c r="BR231">
        <v>0</v>
      </c>
      <c r="BS231">
        <v>0</v>
      </c>
      <c r="BV231">
        <v>0</v>
      </c>
      <c r="BW231">
        <v>0</v>
      </c>
      <c r="BX231">
        <v>0</v>
      </c>
      <c r="BY231">
        <v>0</v>
      </c>
    </row>
    <row r="232" spans="1:77" x14ac:dyDescent="0.25">
      <c r="A232" t="s">
        <v>514</v>
      </c>
      <c r="C232" t="s">
        <v>515</v>
      </c>
      <c r="D232">
        <v>9</v>
      </c>
      <c r="E232" t="s">
        <v>5014</v>
      </c>
      <c r="F232">
        <v>5</v>
      </c>
      <c r="G232" t="s">
        <v>5014</v>
      </c>
      <c r="H232" t="s">
        <v>5108</v>
      </c>
      <c r="I232" t="s">
        <v>5109</v>
      </c>
      <c r="J232">
        <v>1</v>
      </c>
      <c r="K232" t="s">
        <v>5110</v>
      </c>
      <c r="P232">
        <v>0</v>
      </c>
      <c r="Q232">
        <v>0</v>
      </c>
      <c r="R232">
        <v>0</v>
      </c>
      <c r="S232">
        <v>0</v>
      </c>
      <c r="U232">
        <v>0</v>
      </c>
      <c r="X232" t="s">
        <v>4941</v>
      </c>
      <c r="Y232" t="s">
        <v>18</v>
      </c>
      <c r="AB232" t="s">
        <v>19</v>
      </c>
      <c r="AC232" t="s">
        <v>4942</v>
      </c>
      <c r="AE232">
        <v>0</v>
      </c>
      <c r="AF232">
        <v>0</v>
      </c>
      <c r="AG232">
        <v>0</v>
      </c>
      <c r="AH232">
        <v>2</v>
      </c>
      <c r="AI232">
        <v>0</v>
      </c>
      <c r="AL232">
        <v>1</v>
      </c>
      <c r="AM232">
        <v>1</v>
      </c>
      <c r="AU232">
        <v>0</v>
      </c>
      <c r="AV232">
        <v>1</v>
      </c>
      <c r="AW232">
        <v>0</v>
      </c>
      <c r="BE232" t="s">
        <v>43</v>
      </c>
      <c r="BI232">
        <v>0</v>
      </c>
      <c r="BJ232">
        <v>0</v>
      </c>
      <c r="BM232">
        <v>0</v>
      </c>
      <c r="BN232">
        <v>0</v>
      </c>
      <c r="BO232">
        <v>100</v>
      </c>
      <c r="BP232">
        <v>100</v>
      </c>
      <c r="BQ232">
        <v>0</v>
      </c>
      <c r="BR232">
        <v>0</v>
      </c>
      <c r="BS232">
        <v>0</v>
      </c>
      <c r="BV232">
        <v>0</v>
      </c>
      <c r="BW232">
        <v>0</v>
      </c>
      <c r="BX232">
        <v>0</v>
      </c>
      <c r="BY232">
        <v>0</v>
      </c>
    </row>
    <row r="233" spans="1:77" x14ac:dyDescent="0.25">
      <c r="A233" t="s">
        <v>516</v>
      </c>
      <c r="C233" t="s">
        <v>517</v>
      </c>
      <c r="D233">
        <v>13</v>
      </c>
      <c r="E233" t="s">
        <v>5091</v>
      </c>
      <c r="H233" t="s">
        <v>5138</v>
      </c>
      <c r="I233" t="s">
        <v>5139</v>
      </c>
      <c r="L233" t="s">
        <v>35</v>
      </c>
      <c r="M233" t="s">
        <v>5140</v>
      </c>
      <c r="N233" t="s">
        <v>517</v>
      </c>
      <c r="P233">
        <v>1</v>
      </c>
      <c r="Q233">
        <v>1</v>
      </c>
      <c r="R233">
        <v>46</v>
      </c>
      <c r="S233">
        <v>46</v>
      </c>
      <c r="T233" t="s">
        <v>4940</v>
      </c>
      <c r="U233">
        <v>0</v>
      </c>
      <c r="X233" t="s">
        <v>4941</v>
      </c>
      <c r="Y233" t="s">
        <v>18</v>
      </c>
      <c r="AB233" t="s">
        <v>19</v>
      </c>
      <c r="AC233" t="s">
        <v>4942</v>
      </c>
      <c r="AE233">
        <v>0</v>
      </c>
      <c r="AF233">
        <v>0</v>
      </c>
      <c r="AG233">
        <v>69</v>
      </c>
      <c r="AH233">
        <v>2</v>
      </c>
      <c r="AI233">
        <v>0</v>
      </c>
      <c r="AU233">
        <v>1.5</v>
      </c>
      <c r="AW233">
        <v>82.8</v>
      </c>
      <c r="BE233" t="s">
        <v>32</v>
      </c>
      <c r="BI233">
        <v>0</v>
      </c>
      <c r="BJ233">
        <v>0</v>
      </c>
      <c r="BM233">
        <v>0</v>
      </c>
      <c r="BN233">
        <v>0</v>
      </c>
      <c r="BO233">
        <v>100</v>
      </c>
      <c r="BP233">
        <v>100</v>
      </c>
      <c r="BQ233">
        <v>0</v>
      </c>
      <c r="BR233">
        <v>0</v>
      </c>
      <c r="BS233">
        <v>0</v>
      </c>
      <c r="BV233">
        <v>0</v>
      </c>
      <c r="BW233">
        <v>0</v>
      </c>
      <c r="BX233">
        <v>0</v>
      </c>
      <c r="BY233">
        <v>0</v>
      </c>
    </row>
    <row r="234" spans="1:77" x14ac:dyDescent="0.25">
      <c r="A234" t="s">
        <v>518</v>
      </c>
      <c r="C234" t="s">
        <v>519</v>
      </c>
      <c r="D234">
        <v>1</v>
      </c>
      <c r="E234" t="s">
        <v>4958</v>
      </c>
      <c r="F234">
        <v>2</v>
      </c>
      <c r="G234" t="s">
        <v>4958</v>
      </c>
      <c r="H234" t="s">
        <v>4989</v>
      </c>
      <c r="I234" t="s">
        <v>4990</v>
      </c>
      <c r="J234">
        <v>1</v>
      </c>
      <c r="K234" t="s">
        <v>5010</v>
      </c>
      <c r="L234" t="s">
        <v>27</v>
      </c>
      <c r="M234" t="s">
        <v>4946</v>
      </c>
      <c r="N234" t="s">
        <v>4947</v>
      </c>
      <c r="P234">
        <v>1</v>
      </c>
      <c r="Q234">
        <v>0</v>
      </c>
      <c r="R234">
        <v>0</v>
      </c>
      <c r="S234">
        <v>0</v>
      </c>
      <c r="T234" t="s">
        <v>4940</v>
      </c>
      <c r="U234">
        <v>0</v>
      </c>
      <c r="X234" t="s">
        <v>4941</v>
      </c>
      <c r="Y234" t="s">
        <v>18</v>
      </c>
      <c r="AB234" t="s">
        <v>19</v>
      </c>
      <c r="AC234" t="s">
        <v>4942</v>
      </c>
      <c r="AD234">
        <v>1</v>
      </c>
      <c r="AE234">
        <v>0</v>
      </c>
      <c r="AF234">
        <v>0</v>
      </c>
      <c r="AG234">
        <v>484.84</v>
      </c>
      <c r="AH234">
        <v>2</v>
      </c>
      <c r="AI234">
        <v>0</v>
      </c>
      <c r="AL234">
        <v>1</v>
      </c>
      <c r="AM234">
        <v>1</v>
      </c>
      <c r="AN234">
        <v>1</v>
      </c>
      <c r="AO234">
        <v>1</v>
      </c>
      <c r="AP234">
        <v>1</v>
      </c>
      <c r="AU234">
        <v>0</v>
      </c>
      <c r="AW234">
        <v>581.80999999999995</v>
      </c>
      <c r="AY234">
        <v>1</v>
      </c>
      <c r="AZ234">
        <v>18</v>
      </c>
      <c r="BE234" t="s">
        <v>28</v>
      </c>
      <c r="BI234">
        <v>0</v>
      </c>
      <c r="BJ234">
        <v>0</v>
      </c>
      <c r="BM234">
        <v>0</v>
      </c>
      <c r="BN234">
        <v>0</v>
      </c>
      <c r="BO234">
        <v>100</v>
      </c>
      <c r="BP234">
        <v>100</v>
      </c>
      <c r="BQ234">
        <v>0</v>
      </c>
      <c r="BR234">
        <v>0</v>
      </c>
      <c r="BS234">
        <v>0</v>
      </c>
      <c r="BV234">
        <v>0</v>
      </c>
      <c r="BW234">
        <v>0</v>
      </c>
      <c r="BX234">
        <v>0</v>
      </c>
      <c r="BY234">
        <v>0</v>
      </c>
    </row>
    <row r="235" spans="1:77" x14ac:dyDescent="0.25">
      <c r="A235" t="s">
        <v>520</v>
      </c>
      <c r="C235" t="s">
        <v>521</v>
      </c>
      <c r="D235">
        <v>1</v>
      </c>
      <c r="E235" t="s">
        <v>4958</v>
      </c>
      <c r="F235">
        <v>2</v>
      </c>
      <c r="G235" t="s">
        <v>4958</v>
      </c>
      <c r="H235" t="s">
        <v>5004</v>
      </c>
      <c r="I235" t="s">
        <v>5005</v>
      </c>
      <c r="J235">
        <v>2</v>
      </c>
      <c r="K235" t="s">
        <v>5082</v>
      </c>
      <c r="L235" t="s">
        <v>27</v>
      </c>
      <c r="M235" t="s">
        <v>4946</v>
      </c>
      <c r="N235" t="s">
        <v>4947</v>
      </c>
      <c r="P235">
        <v>1</v>
      </c>
      <c r="Q235">
        <v>0</v>
      </c>
      <c r="R235">
        <v>0</v>
      </c>
      <c r="S235">
        <v>0</v>
      </c>
      <c r="T235" t="s">
        <v>4940</v>
      </c>
      <c r="U235">
        <v>0</v>
      </c>
      <c r="X235" t="s">
        <v>4941</v>
      </c>
      <c r="Y235" t="s">
        <v>18</v>
      </c>
      <c r="AB235" t="s">
        <v>19</v>
      </c>
      <c r="AC235" t="s">
        <v>4942</v>
      </c>
      <c r="AD235">
        <v>1</v>
      </c>
      <c r="AE235">
        <v>0</v>
      </c>
      <c r="AF235">
        <v>0</v>
      </c>
      <c r="AG235">
        <v>283.06</v>
      </c>
      <c r="AH235">
        <v>2</v>
      </c>
      <c r="AI235">
        <v>0</v>
      </c>
      <c r="AL235">
        <v>1</v>
      </c>
      <c r="AM235">
        <v>1</v>
      </c>
      <c r="AN235">
        <v>1</v>
      </c>
      <c r="AO235">
        <v>1</v>
      </c>
      <c r="AP235">
        <v>1</v>
      </c>
      <c r="AU235">
        <v>0</v>
      </c>
      <c r="AW235">
        <v>339.67</v>
      </c>
      <c r="AY235">
        <v>1</v>
      </c>
      <c r="AZ235">
        <v>29</v>
      </c>
      <c r="BE235" t="s">
        <v>28</v>
      </c>
      <c r="BI235">
        <v>0</v>
      </c>
      <c r="BJ235">
        <v>0</v>
      </c>
      <c r="BM235">
        <v>0</v>
      </c>
      <c r="BN235">
        <v>0</v>
      </c>
      <c r="BO235">
        <v>100</v>
      </c>
      <c r="BP235">
        <v>100</v>
      </c>
      <c r="BQ235">
        <v>0</v>
      </c>
      <c r="BR235">
        <v>0</v>
      </c>
      <c r="BS235">
        <v>0</v>
      </c>
      <c r="BV235">
        <v>0</v>
      </c>
      <c r="BW235">
        <v>0</v>
      </c>
      <c r="BX235">
        <v>0</v>
      </c>
      <c r="BY235">
        <v>0</v>
      </c>
    </row>
    <row r="236" spans="1:77" x14ac:dyDescent="0.25">
      <c r="A236" t="s">
        <v>522</v>
      </c>
      <c r="C236" t="s">
        <v>523</v>
      </c>
      <c r="D236">
        <v>6</v>
      </c>
      <c r="E236" t="s">
        <v>4957</v>
      </c>
      <c r="H236" t="s">
        <v>4989</v>
      </c>
      <c r="I236" t="s">
        <v>4990</v>
      </c>
      <c r="J236" t="s">
        <v>4991</v>
      </c>
      <c r="K236" t="s">
        <v>4992</v>
      </c>
      <c r="L236" t="s">
        <v>65</v>
      </c>
      <c r="M236" t="s">
        <v>522</v>
      </c>
      <c r="N236" t="s">
        <v>5141</v>
      </c>
      <c r="O236">
        <v>1</v>
      </c>
      <c r="P236">
        <v>1</v>
      </c>
      <c r="Q236">
        <v>1</v>
      </c>
      <c r="R236">
        <v>647.38</v>
      </c>
      <c r="S236">
        <v>647.38</v>
      </c>
      <c r="T236" t="s">
        <v>4940</v>
      </c>
      <c r="U236">
        <v>0</v>
      </c>
      <c r="X236" t="s">
        <v>4941</v>
      </c>
      <c r="Y236" t="s">
        <v>18</v>
      </c>
      <c r="AB236" t="s">
        <v>19</v>
      </c>
      <c r="AC236" t="s">
        <v>4942</v>
      </c>
      <c r="AD236">
        <v>1</v>
      </c>
      <c r="AE236">
        <v>0</v>
      </c>
      <c r="AF236">
        <v>0</v>
      </c>
      <c r="AG236">
        <v>861.02</v>
      </c>
      <c r="AH236">
        <v>2</v>
      </c>
      <c r="AI236">
        <v>0</v>
      </c>
      <c r="AL236">
        <v>1</v>
      </c>
      <c r="AM236">
        <v>1</v>
      </c>
      <c r="AU236">
        <v>1.3300071</v>
      </c>
      <c r="AV236">
        <v>1</v>
      </c>
      <c r="AW236" s="1">
        <v>1033.22</v>
      </c>
      <c r="BE236" t="s">
        <v>43</v>
      </c>
      <c r="BI236">
        <v>0</v>
      </c>
      <c r="BJ236">
        <v>0</v>
      </c>
      <c r="BM236">
        <v>0</v>
      </c>
      <c r="BN236">
        <v>0</v>
      </c>
      <c r="BO236">
        <v>100</v>
      </c>
      <c r="BP236">
        <v>100</v>
      </c>
      <c r="BQ236">
        <v>0</v>
      </c>
      <c r="BR236">
        <v>0</v>
      </c>
      <c r="BS236">
        <v>0</v>
      </c>
      <c r="BV236">
        <v>0</v>
      </c>
      <c r="BW236">
        <v>0</v>
      </c>
      <c r="BX236">
        <v>0</v>
      </c>
      <c r="BY236">
        <v>0</v>
      </c>
    </row>
    <row r="237" spans="1:77" x14ac:dyDescent="0.25">
      <c r="A237" t="s">
        <v>524</v>
      </c>
      <c r="C237" t="s">
        <v>525</v>
      </c>
      <c r="D237">
        <v>6</v>
      </c>
      <c r="E237" t="s">
        <v>4957</v>
      </c>
      <c r="H237" t="s">
        <v>4989</v>
      </c>
      <c r="I237" t="s">
        <v>4990</v>
      </c>
      <c r="J237" t="s">
        <v>4991</v>
      </c>
      <c r="K237" t="s">
        <v>4992</v>
      </c>
      <c r="L237" t="s">
        <v>65</v>
      </c>
      <c r="M237" t="s">
        <v>524</v>
      </c>
      <c r="N237" t="s">
        <v>5142</v>
      </c>
      <c r="O237">
        <v>1</v>
      </c>
      <c r="P237">
        <v>1</v>
      </c>
      <c r="Q237">
        <v>1</v>
      </c>
      <c r="R237">
        <v>630.57000000000005</v>
      </c>
      <c r="S237">
        <v>630.57000000000005</v>
      </c>
      <c r="T237" t="s">
        <v>4940</v>
      </c>
      <c r="U237">
        <v>0</v>
      </c>
      <c r="X237" t="s">
        <v>4941</v>
      </c>
      <c r="Y237" t="s">
        <v>18</v>
      </c>
      <c r="AB237" t="s">
        <v>19</v>
      </c>
      <c r="AC237" t="s">
        <v>4942</v>
      </c>
      <c r="AD237">
        <v>1</v>
      </c>
      <c r="AE237">
        <v>0</v>
      </c>
      <c r="AF237">
        <v>0</v>
      </c>
      <c r="AG237">
        <v>838.66</v>
      </c>
      <c r="AH237">
        <v>2</v>
      </c>
      <c r="AI237">
        <v>0</v>
      </c>
      <c r="AL237">
        <v>1</v>
      </c>
      <c r="AM237">
        <v>1</v>
      </c>
      <c r="AU237">
        <v>1.330003</v>
      </c>
      <c r="AV237">
        <v>1</v>
      </c>
      <c r="AW237" s="1">
        <v>1006.39</v>
      </c>
      <c r="BE237" t="s">
        <v>43</v>
      </c>
      <c r="BI237">
        <v>0</v>
      </c>
      <c r="BJ237">
        <v>0</v>
      </c>
      <c r="BM237">
        <v>0</v>
      </c>
      <c r="BN237">
        <v>0</v>
      </c>
      <c r="BO237">
        <v>100</v>
      </c>
      <c r="BP237">
        <v>100</v>
      </c>
      <c r="BQ237">
        <v>0</v>
      </c>
      <c r="BR237">
        <v>0</v>
      </c>
      <c r="BS237">
        <v>0</v>
      </c>
      <c r="BV237">
        <v>0</v>
      </c>
      <c r="BW237">
        <v>0</v>
      </c>
      <c r="BX237">
        <v>0</v>
      </c>
      <c r="BY237">
        <v>0</v>
      </c>
    </row>
    <row r="238" spans="1:77" x14ac:dyDescent="0.25">
      <c r="A238" t="s">
        <v>526</v>
      </c>
      <c r="C238" t="s">
        <v>527</v>
      </c>
      <c r="D238">
        <v>6</v>
      </c>
      <c r="E238" t="s">
        <v>4957</v>
      </c>
      <c r="H238" t="s">
        <v>4989</v>
      </c>
      <c r="I238" t="s">
        <v>4990</v>
      </c>
      <c r="J238" t="s">
        <v>4991</v>
      </c>
      <c r="K238" t="s">
        <v>4992</v>
      </c>
      <c r="L238" t="s">
        <v>65</v>
      </c>
      <c r="M238" t="s">
        <v>526</v>
      </c>
      <c r="N238" t="s">
        <v>5143</v>
      </c>
      <c r="O238">
        <v>1</v>
      </c>
      <c r="P238">
        <v>1</v>
      </c>
      <c r="Q238">
        <v>1</v>
      </c>
      <c r="R238">
        <v>842.38</v>
      </c>
      <c r="S238">
        <v>842.38</v>
      </c>
      <c r="T238" t="s">
        <v>4940</v>
      </c>
      <c r="U238">
        <v>0</v>
      </c>
      <c r="X238" t="s">
        <v>4941</v>
      </c>
      <c r="Y238" t="s">
        <v>18</v>
      </c>
      <c r="AB238" t="s">
        <v>19</v>
      </c>
      <c r="AC238" t="s">
        <v>4942</v>
      </c>
      <c r="AD238">
        <v>1</v>
      </c>
      <c r="AE238">
        <v>0</v>
      </c>
      <c r="AF238">
        <v>0</v>
      </c>
      <c r="AG238" s="1">
        <v>1120.3699999999999</v>
      </c>
      <c r="AH238">
        <v>2</v>
      </c>
      <c r="AI238">
        <v>0</v>
      </c>
      <c r="AL238">
        <v>1</v>
      </c>
      <c r="AM238">
        <v>1</v>
      </c>
      <c r="AU238">
        <v>1.3300055</v>
      </c>
      <c r="AV238">
        <v>1</v>
      </c>
      <c r="AW238" s="1">
        <v>1344.44</v>
      </c>
      <c r="BE238" t="s">
        <v>43</v>
      </c>
      <c r="BI238">
        <v>0</v>
      </c>
      <c r="BJ238">
        <v>0</v>
      </c>
      <c r="BM238">
        <v>0</v>
      </c>
      <c r="BN238">
        <v>0</v>
      </c>
      <c r="BO238">
        <v>100</v>
      </c>
      <c r="BP238">
        <v>100</v>
      </c>
      <c r="BQ238">
        <v>0</v>
      </c>
      <c r="BR238">
        <v>0</v>
      </c>
      <c r="BS238">
        <v>0</v>
      </c>
      <c r="BV238">
        <v>0</v>
      </c>
      <c r="BW238">
        <v>0</v>
      </c>
      <c r="BX238">
        <v>0</v>
      </c>
      <c r="BY238">
        <v>0</v>
      </c>
    </row>
    <row r="239" spans="1:77" x14ac:dyDescent="0.25">
      <c r="A239" t="s">
        <v>528</v>
      </c>
      <c r="C239" t="s">
        <v>529</v>
      </c>
      <c r="D239">
        <v>6</v>
      </c>
      <c r="E239" t="s">
        <v>4957</v>
      </c>
      <c r="H239" t="s">
        <v>4989</v>
      </c>
      <c r="I239" t="s">
        <v>4990</v>
      </c>
      <c r="J239" t="s">
        <v>4991</v>
      </c>
      <c r="K239" t="s">
        <v>4992</v>
      </c>
      <c r="L239" t="s">
        <v>65</v>
      </c>
      <c r="M239" t="s">
        <v>528</v>
      </c>
      <c r="N239" t="s">
        <v>5144</v>
      </c>
      <c r="O239">
        <v>1</v>
      </c>
      <c r="P239">
        <v>1</v>
      </c>
      <c r="Q239">
        <v>1</v>
      </c>
      <c r="R239">
        <v>867.6</v>
      </c>
      <c r="S239">
        <v>867.6</v>
      </c>
      <c r="T239" t="s">
        <v>4940</v>
      </c>
      <c r="U239">
        <v>0</v>
      </c>
      <c r="X239" t="s">
        <v>4941</v>
      </c>
      <c r="Y239" t="s">
        <v>18</v>
      </c>
      <c r="AB239" t="s">
        <v>19</v>
      </c>
      <c r="AC239" t="s">
        <v>4942</v>
      </c>
      <c r="AD239">
        <v>1</v>
      </c>
      <c r="AE239">
        <v>0</v>
      </c>
      <c r="AF239">
        <v>0</v>
      </c>
      <c r="AG239" s="1">
        <v>1153.9100000000001</v>
      </c>
      <c r="AH239">
        <v>2</v>
      </c>
      <c r="AI239">
        <v>0</v>
      </c>
      <c r="AL239">
        <v>1</v>
      </c>
      <c r="AM239">
        <v>1</v>
      </c>
      <c r="AU239">
        <v>1.3300023000000001</v>
      </c>
      <c r="AV239">
        <v>1</v>
      </c>
      <c r="AW239" s="1">
        <v>1384.69</v>
      </c>
      <c r="BE239" t="s">
        <v>43</v>
      </c>
      <c r="BI239">
        <v>0</v>
      </c>
      <c r="BJ239">
        <v>0</v>
      </c>
      <c r="BM239">
        <v>0</v>
      </c>
      <c r="BN239">
        <v>0</v>
      </c>
      <c r="BO239">
        <v>100</v>
      </c>
      <c r="BP239">
        <v>100</v>
      </c>
      <c r="BQ239">
        <v>0</v>
      </c>
      <c r="BR239">
        <v>0</v>
      </c>
      <c r="BS239">
        <v>0</v>
      </c>
      <c r="BV239">
        <v>0</v>
      </c>
      <c r="BW239">
        <v>0</v>
      </c>
      <c r="BX239">
        <v>0</v>
      </c>
      <c r="BY239">
        <v>0</v>
      </c>
    </row>
    <row r="240" spans="1:77" x14ac:dyDescent="0.25">
      <c r="A240" t="s">
        <v>530</v>
      </c>
      <c r="C240" t="s">
        <v>531</v>
      </c>
      <c r="D240">
        <v>5</v>
      </c>
      <c r="E240" t="s">
        <v>4938</v>
      </c>
      <c r="F240">
        <v>1</v>
      </c>
      <c r="G240" t="s">
        <v>4938</v>
      </c>
      <c r="J240">
        <v>5</v>
      </c>
      <c r="K240" t="s">
        <v>4939</v>
      </c>
      <c r="L240" t="s">
        <v>35</v>
      </c>
      <c r="M240" t="s">
        <v>5145</v>
      </c>
      <c r="N240" t="s">
        <v>531</v>
      </c>
      <c r="O240" t="s">
        <v>36</v>
      </c>
      <c r="P240">
        <v>1</v>
      </c>
      <c r="Q240">
        <v>1</v>
      </c>
      <c r="R240">
        <v>29.16</v>
      </c>
      <c r="S240">
        <v>29.16</v>
      </c>
      <c r="T240" t="s">
        <v>4940</v>
      </c>
      <c r="U240">
        <v>0</v>
      </c>
      <c r="X240" t="s">
        <v>4941</v>
      </c>
      <c r="Y240" t="s">
        <v>18</v>
      </c>
      <c r="AB240" t="s">
        <v>19</v>
      </c>
      <c r="AC240" t="s">
        <v>4942</v>
      </c>
      <c r="AD240">
        <v>1</v>
      </c>
      <c r="AE240">
        <v>0</v>
      </c>
      <c r="AF240">
        <v>0</v>
      </c>
      <c r="AG240">
        <v>43.74</v>
      </c>
      <c r="AH240">
        <v>2</v>
      </c>
      <c r="AI240">
        <v>0</v>
      </c>
      <c r="AU240">
        <v>1.5</v>
      </c>
      <c r="AW240">
        <v>52.49</v>
      </c>
      <c r="AY240">
        <v>1</v>
      </c>
      <c r="AZ240">
        <v>140</v>
      </c>
      <c r="BE240" t="s">
        <v>20</v>
      </c>
      <c r="BI240">
        <v>0</v>
      </c>
      <c r="BJ240">
        <v>0</v>
      </c>
      <c r="BM240">
        <v>0</v>
      </c>
      <c r="BN240">
        <v>0</v>
      </c>
      <c r="BO240">
        <v>100</v>
      </c>
      <c r="BP240">
        <v>100</v>
      </c>
      <c r="BQ240">
        <v>0</v>
      </c>
      <c r="BR240">
        <v>0</v>
      </c>
      <c r="BS240">
        <v>0</v>
      </c>
      <c r="BV240">
        <v>0</v>
      </c>
      <c r="BW240">
        <v>0</v>
      </c>
      <c r="BX240">
        <v>0</v>
      </c>
      <c r="BY240">
        <v>0</v>
      </c>
    </row>
    <row r="241" spans="1:77" x14ac:dyDescent="0.25">
      <c r="A241" t="s">
        <v>532</v>
      </c>
      <c r="C241" t="s">
        <v>533</v>
      </c>
      <c r="D241">
        <v>1</v>
      </c>
      <c r="E241" t="s">
        <v>4958</v>
      </c>
      <c r="F241">
        <v>2</v>
      </c>
      <c r="G241" t="s">
        <v>4958</v>
      </c>
      <c r="H241" t="s">
        <v>5004</v>
      </c>
      <c r="I241" t="s">
        <v>5005</v>
      </c>
      <c r="J241">
        <v>2</v>
      </c>
      <c r="K241" t="s">
        <v>5082</v>
      </c>
      <c r="L241" t="s">
        <v>27</v>
      </c>
      <c r="M241" t="s">
        <v>4946</v>
      </c>
      <c r="N241" t="s">
        <v>4947</v>
      </c>
      <c r="P241">
        <v>1</v>
      </c>
      <c r="Q241">
        <v>0</v>
      </c>
      <c r="R241">
        <v>0</v>
      </c>
      <c r="S241">
        <v>0</v>
      </c>
      <c r="T241" t="s">
        <v>4940</v>
      </c>
      <c r="U241">
        <v>0</v>
      </c>
      <c r="X241" t="s">
        <v>4941</v>
      </c>
      <c r="Y241" t="s">
        <v>18</v>
      </c>
      <c r="AB241" t="s">
        <v>19</v>
      </c>
      <c r="AC241" t="s">
        <v>4942</v>
      </c>
      <c r="AD241">
        <v>1</v>
      </c>
      <c r="AE241">
        <v>0</v>
      </c>
      <c r="AF241">
        <v>0</v>
      </c>
      <c r="AG241">
        <v>748.38</v>
      </c>
      <c r="AH241">
        <v>2</v>
      </c>
      <c r="AI241">
        <v>0</v>
      </c>
      <c r="AL241">
        <v>1</v>
      </c>
      <c r="AM241">
        <v>1</v>
      </c>
      <c r="AN241">
        <v>1</v>
      </c>
      <c r="AO241">
        <v>1</v>
      </c>
      <c r="AP241">
        <v>1</v>
      </c>
      <c r="AU241">
        <v>0</v>
      </c>
      <c r="AW241">
        <v>898.06</v>
      </c>
      <c r="AY241">
        <v>1</v>
      </c>
      <c r="AZ241">
        <v>201</v>
      </c>
      <c r="BE241" t="s">
        <v>28</v>
      </c>
      <c r="BI241">
        <v>0</v>
      </c>
      <c r="BJ241">
        <v>0</v>
      </c>
      <c r="BM241">
        <v>0</v>
      </c>
      <c r="BN241">
        <v>0</v>
      </c>
      <c r="BO241">
        <v>100</v>
      </c>
      <c r="BP241">
        <v>100</v>
      </c>
      <c r="BQ241">
        <v>0</v>
      </c>
      <c r="BR241">
        <v>0</v>
      </c>
      <c r="BS241">
        <v>0</v>
      </c>
      <c r="BV241">
        <v>0</v>
      </c>
      <c r="BW241">
        <v>0</v>
      </c>
      <c r="BX241">
        <v>0</v>
      </c>
      <c r="BY241">
        <v>0</v>
      </c>
    </row>
    <row r="242" spans="1:77" x14ac:dyDescent="0.25">
      <c r="A242" t="s">
        <v>534</v>
      </c>
      <c r="C242" t="s">
        <v>535</v>
      </c>
      <c r="D242">
        <v>9</v>
      </c>
      <c r="E242" t="s">
        <v>5014</v>
      </c>
      <c r="F242">
        <v>5</v>
      </c>
      <c r="G242" t="s">
        <v>5014</v>
      </c>
      <c r="L242" t="s">
        <v>443</v>
      </c>
      <c r="M242" t="s">
        <v>5146</v>
      </c>
      <c r="N242" t="s">
        <v>5147</v>
      </c>
      <c r="P242">
        <v>1</v>
      </c>
      <c r="Q242">
        <v>1</v>
      </c>
      <c r="R242">
        <v>152.84</v>
      </c>
      <c r="S242">
        <v>152.84</v>
      </c>
      <c r="T242" t="s">
        <v>4940</v>
      </c>
      <c r="U242">
        <v>0</v>
      </c>
      <c r="X242" t="s">
        <v>4941</v>
      </c>
      <c r="Y242" t="s">
        <v>18</v>
      </c>
      <c r="AB242" t="s">
        <v>19</v>
      </c>
      <c r="AC242" t="s">
        <v>4942</v>
      </c>
      <c r="AE242">
        <v>0</v>
      </c>
      <c r="AF242">
        <v>0</v>
      </c>
      <c r="AG242">
        <v>229.26</v>
      </c>
      <c r="AH242">
        <v>2</v>
      </c>
      <c r="AI242">
        <v>0</v>
      </c>
      <c r="AU242">
        <v>1.5</v>
      </c>
      <c r="AW242">
        <v>275.11</v>
      </c>
      <c r="BE242" t="s">
        <v>32</v>
      </c>
      <c r="BI242">
        <v>0</v>
      </c>
      <c r="BJ242">
        <v>0</v>
      </c>
      <c r="BM242">
        <v>0</v>
      </c>
      <c r="BN242">
        <v>0</v>
      </c>
      <c r="BO242">
        <v>100</v>
      </c>
      <c r="BP242">
        <v>100</v>
      </c>
      <c r="BQ242">
        <v>0</v>
      </c>
      <c r="BR242">
        <v>0</v>
      </c>
      <c r="BS242">
        <v>0</v>
      </c>
      <c r="BV242">
        <v>0</v>
      </c>
      <c r="BW242">
        <v>0</v>
      </c>
      <c r="BX242">
        <v>0</v>
      </c>
      <c r="BY242">
        <v>0</v>
      </c>
    </row>
    <row r="243" spans="1:77" x14ac:dyDescent="0.25">
      <c r="A243" t="s">
        <v>536</v>
      </c>
      <c r="C243" t="s">
        <v>537</v>
      </c>
      <c r="D243">
        <v>15</v>
      </c>
      <c r="E243" t="s">
        <v>4977</v>
      </c>
      <c r="F243">
        <v>6</v>
      </c>
      <c r="G243" t="s">
        <v>4977</v>
      </c>
      <c r="L243" t="s">
        <v>538</v>
      </c>
      <c r="M243" t="s">
        <v>5148</v>
      </c>
      <c r="N243" t="s">
        <v>5149</v>
      </c>
      <c r="O243" t="s">
        <v>104</v>
      </c>
      <c r="P243">
        <v>1</v>
      </c>
      <c r="Q243">
        <v>1</v>
      </c>
      <c r="R243">
        <v>0.89</v>
      </c>
      <c r="S243">
        <v>0.89</v>
      </c>
      <c r="T243" t="s">
        <v>4940</v>
      </c>
      <c r="U243">
        <v>0</v>
      </c>
      <c r="X243" t="s">
        <v>4941</v>
      </c>
      <c r="Y243" t="s">
        <v>18</v>
      </c>
      <c r="AB243" t="s">
        <v>19</v>
      </c>
      <c r="AC243" t="s">
        <v>4942</v>
      </c>
      <c r="AE243">
        <v>0</v>
      </c>
      <c r="AF243">
        <v>0</v>
      </c>
      <c r="AG243">
        <v>1.56</v>
      </c>
      <c r="AH243">
        <v>2</v>
      </c>
      <c r="AI243">
        <v>0</v>
      </c>
      <c r="AU243">
        <v>1.7528090000000001</v>
      </c>
      <c r="AW243">
        <v>1.87</v>
      </c>
      <c r="AY243">
        <v>1</v>
      </c>
      <c r="AZ243">
        <v>160</v>
      </c>
      <c r="BE243" t="s">
        <v>20</v>
      </c>
      <c r="BI243">
        <v>0</v>
      </c>
      <c r="BJ243">
        <v>0</v>
      </c>
      <c r="BM243">
        <v>0</v>
      </c>
      <c r="BN243">
        <v>0</v>
      </c>
      <c r="BO243">
        <v>100</v>
      </c>
      <c r="BP243">
        <v>100</v>
      </c>
      <c r="BQ243">
        <v>0</v>
      </c>
      <c r="BR243">
        <v>0</v>
      </c>
      <c r="BS243">
        <v>0</v>
      </c>
      <c r="BV243">
        <v>0</v>
      </c>
      <c r="BW243">
        <v>0</v>
      </c>
      <c r="BX243">
        <v>0</v>
      </c>
      <c r="BY243">
        <v>0</v>
      </c>
    </row>
    <row r="244" spans="1:77" x14ac:dyDescent="0.25">
      <c r="A244" t="s">
        <v>539</v>
      </c>
      <c r="C244" t="s">
        <v>540</v>
      </c>
      <c r="D244">
        <v>9</v>
      </c>
      <c r="E244" t="s">
        <v>5014</v>
      </c>
      <c r="F244">
        <v>5</v>
      </c>
      <c r="G244" t="s">
        <v>5014</v>
      </c>
      <c r="J244">
        <v>3</v>
      </c>
      <c r="K244" t="s">
        <v>5061</v>
      </c>
      <c r="L244" t="s">
        <v>293</v>
      </c>
      <c r="M244" t="s">
        <v>5150</v>
      </c>
      <c r="N244" t="s">
        <v>3815</v>
      </c>
      <c r="O244">
        <v>1</v>
      </c>
      <c r="P244">
        <v>1</v>
      </c>
      <c r="Q244">
        <v>1</v>
      </c>
      <c r="R244">
        <v>313</v>
      </c>
      <c r="S244">
        <v>313</v>
      </c>
      <c r="T244" t="s">
        <v>4940</v>
      </c>
      <c r="U244">
        <v>0</v>
      </c>
      <c r="X244" t="s">
        <v>4941</v>
      </c>
      <c r="Y244" t="s">
        <v>18</v>
      </c>
      <c r="AB244" t="s">
        <v>19</v>
      </c>
      <c r="AC244" t="s">
        <v>4942</v>
      </c>
      <c r="AD244">
        <v>1</v>
      </c>
      <c r="AE244">
        <v>0</v>
      </c>
      <c r="AF244">
        <v>0</v>
      </c>
      <c r="AG244">
        <v>469.5</v>
      </c>
      <c r="AH244">
        <v>2</v>
      </c>
      <c r="AI244">
        <v>0</v>
      </c>
      <c r="AU244">
        <v>1.5</v>
      </c>
      <c r="AW244">
        <v>563.4</v>
      </c>
      <c r="AY244">
        <v>1</v>
      </c>
      <c r="AZ244">
        <v>147</v>
      </c>
      <c r="BE244" t="s">
        <v>20</v>
      </c>
      <c r="BI244">
        <v>0</v>
      </c>
      <c r="BJ244">
        <v>0</v>
      </c>
      <c r="BM244">
        <v>0</v>
      </c>
      <c r="BN244">
        <v>0</v>
      </c>
      <c r="BO244">
        <v>100</v>
      </c>
      <c r="BP244">
        <v>100</v>
      </c>
      <c r="BQ244">
        <v>0</v>
      </c>
      <c r="BR244">
        <v>0</v>
      </c>
      <c r="BS244">
        <v>0</v>
      </c>
      <c r="BV244">
        <v>0</v>
      </c>
      <c r="BW244">
        <v>0</v>
      </c>
      <c r="BX244">
        <v>0</v>
      </c>
      <c r="BY244">
        <v>0</v>
      </c>
    </row>
    <row r="245" spans="1:77" x14ac:dyDescent="0.25">
      <c r="A245" t="s">
        <v>541</v>
      </c>
      <c r="C245" t="s">
        <v>542</v>
      </c>
      <c r="D245">
        <v>9</v>
      </c>
      <c r="E245" t="s">
        <v>5014</v>
      </c>
      <c r="F245">
        <v>5</v>
      </c>
      <c r="G245" t="s">
        <v>5014</v>
      </c>
      <c r="J245">
        <v>3</v>
      </c>
      <c r="K245" t="s">
        <v>5061</v>
      </c>
      <c r="L245" t="s">
        <v>293</v>
      </c>
      <c r="M245" t="s">
        <v>5151</v>
      </c>
      <c r="N245" t="s">
        <v>3816</v>
      </c>
      <c r="O245">
        <v>1</v>
      </c>
      <c r="P245">
        <v>1</v>
      </c>
      <c r="Q245">
        <v>1</v>
      </c>
      <c r="R245">
        <v>333</v>
      </c>
      <c r="S245">
        <v>333</v>
      </c>
      <c r="T245" t="s">
        <v>4940</v>
      </c>
      <c r="U245">
        <v>0</v>
      </c>
      <c r="X245" t="s">
        <v>4941</v>
      </c>
      <c r="Y245" t="s">
        <v>18</v>
      </c>
      <c r="AB245" t="s">
        <v>19</v>
      </c>
      <c r="AC245" t="s">
        <v>4942</v>
      </c>
      <c r="AD245">
        <v>1</v>
      </c>
      <c r="AE245">
        <v>0</v>
      </c>
      <c r="AF245">
        <v>0</v>
      </c>
      <c r="AG245">
        <v>499.5</v>
      </c>
      <c r="AH245">
        <v>2</v>
      </c>
      <c r="AI245">
        <v>0</v>
      </c>
      <c r="AU245">
        <v>1.5</v>
      </c>
      <c r="AW245">
        <v>599.4</v>
      </c>
      <c r="AY245">
        <v>1</v>
      </c>
      <c r="AZ245">
        <v>148</v>
      </c>
      <c r="BE245" t="s">
        <v>20</v>
      </c>
      <c r="BI245">
        <v>0</v>
      </c>
      <c r="BJ245">
        <v>0</v>
      </c>
      <c r="BM245">
        <v>0</v>
      </c>
      <c r="BN245">
        <v>0</v>
      </c>
      <c r="BO245">
        <v>100</v>
      </c>
      <c r="BP245">
        <v>100</v>
      </c>
      <c r="BQ245">
        <v>0</v>
      </c>
      <c r="BR245">
        <v>0</v>
      </c>
      <c r="BS245">
        <v>0</v>
      </c>
      <c r="BV245">
        <v>0</v>
      </c>
      <c r="BW245">
        <v>0</v>
      </c>
      <c r="BX245">
        <v>0</v>
      </c>
      <c r="BY245">
        <v>0</v>
      </c>
    </row>
    <row r="246" spans="1:77" x14ac:dyDescent="0.25">
      <c r="A246" t="s">
        <v>543</v>
      </c>
      <c r="C246" t="s">
        <v>544</v>
      </c>
      <c r="D246">
        <v>9</v>
      </c>
      <c r="E246" t="s">
        <v>5014</v>
      </c>
      <c r="F246">
        <v>5</v>
      </c>
      <c r="G246" t="s">
        <v>5014</v>
      </c>
      <c r="J246">
        <v>3</v>
      </c>
      <c r="K246" t="s">
        <v>5061</v>
      </c>
      <c r="L246" t="s">
        <v>293</v>
      </c>
      <c r="M246">
        <v>1771051421</v>
      </c>
      <c r="N246" t="s">
        <v>3818</v>
      </c>
      <c r="O246">
        <v>1</v>
      </c>
      <c r="P246">
        <v>1</v>
      </c>
      <c r="Q246">
        <v>1</v>
      </c>
      <c r="R246">
        <v>178</v>
      </c>
      <c r="S246">
        <v>178</v>
      </c>
      <c r="T246" t="s">
        <v>4940</v>
      </c>
      <c r="U246">
        <v>0</v>
      </c>
      <c r="X246" t="s">
        <v>4941</v>
      </c>
      <c r="Y246" t="s">
        <v>18</v>
      </c>
      <c r="AB246" t="s">
        <v>19</v>
      </c>
      <c r="AC246" t="s">
        <v>4942</v>
      </c>
      <c r="AD246">
        <v>1</v>
      </c>
      <c r="AE246">
        <v>0</v>
      </c>
      <c r="AF246">
        <v>0</v>
      </c>
      <c r="AG246">
        <v>267</v>
      </c>
      <c r="AH246">
        <v>2</v>
      </c>
      <c r="AI246">
        <v>0</v>
      </c>
      <c r="AU246">
        <v>1.5</v>
      </c>
      <c r="AW246">
        <v>320.39999999999998</v>
      </c>
      <c r="AY246">
        <v>1</v>
      </c>
      <c r="AZ246">
        <v>145</v>
      </c>
      <c r="BE246" t="s">
        <v>20</v>
      </c>
      <c r="BI246">
        <v>0</v>
      </c>
      <c r="BJ246">
        <v>0</v>
      </c>
      <c r="BM246">
        <v>0</v>
      </c>
      <c r="BN246">
        <v>0</v>
      </c>
      <c r="BO246">
        <v>100</v>
      </c>
      <c r="BP246">
        <v>100</v>
      </c>
      <c r="BQ246">
        <v>0</v>
      </c>
      <c r="BR246">
        <v>0</v>
      </c>
      <c r="BS246">
        <v>0</v>
      </c>
      <c r="BV246">
        <v>0</v>
      </c>
      <c r="BW246">
        <v>0</v>
      </c>
      <c r="BX246">
        <v>0</v>
      </c>
      <c r="BY246">
        <v>0</v>
      </c>
    </row>
    <row r="247" spans="1:77" x14ac:dyDescent="0.25">
      <c r="A247" t="s">
        <v>545</v>
      </c>
      <c r="C247" t="s">
        <v>546</v>
      </c>
      <c r="D247">
        <v>9</v>
      </c>
      <c r="E247" t="s">
        <v>5014</v>
      </c>
      <c r="J247">
        <v>3</v>
      </c>
      <c r="K247" t="s">
        <v>5061</v>
      </c>
      <c r="L247" t="s">
        <v>293</v>
      </c>
      <c r="M247">
        <v>369250020</v>
      </c>
      <c r="N247" t="s">
        <v>5152</v>
      </c>
      <c r="P247">
        <v>1</v>
      </c>
      <c r="Q247">
        <v>1</v>
      </c>
      <c r="R247">
        <v>71</v>
      </c>
      <c r="S247">
        <v>71</v>
      </c>
      <c r="T247" t="s">
        <v>4940</v>
      </c>
      <c r="U247">
        <v>0</v>
      </c>
      <c r="X247" t="s">
        <v>4941</v>
      </c>
      <c r="Y247" t="s">
        <v>18</v>
      </c>
      <c r="AB247" t="s">
        <v>19</v>
      </c>
      <c r="AC247" t="s">
        <v>4942</v>
      </c>
      <c r="AE247">
        <v>0</v>
      </c>
      <c r="AF247">
        <v>0</v>
      </c>
      <c r="AG247">
        <v>94.43</v>
      </c>
      <c r="AH247">
        <v>2</v>
      </c>
      <c r="AI247">
        <v>0</v>
      </c>
      <c r="AU247">
        <v>1.33</v>
      </c>
      <c r="AW247">
        <v>113.32</v>
      </c>
      <c r="BE247" t="s">
        <v>32</v>
      </c>
      <c r="BI247">
        <v>0</v>
      </c>
      <c r="BJ247">
        <v>0</v>
      </c>
      <c r="BM247">
        <v>0</v>
      </c>
      <c r="BN247">
        <v>0</v>
      </c>
      <c r="BO247">
        <v>100</v>
      </c>
      <c r="BP247">
        <v>100</v>
      </c>
      <c r="BQ247">
        <v>0</v>
      </c>
      <c r="BR247">
        <v>0</v>
      </c>
      <c r="BS247">
        <v>0</v>
      </c>
      <c r="BV247">
        <v>0</v>
      </c>
      <c r="BW247">
        <v>0</v>
      </c>
      <c r="BX247">
        <v>0</v>
      </c>
      <c r="BY247">
        <v>0</v>
      </c>
    </row>
    <row r="248" spans="1:77" x14ac:dyDescent="0.25">
      <c r="A248" t="s">
        <v>547</v>
      </c>
      <c r="C248" t="s">
        <v>548</v>
      </c>
      <c r="D248">
        <v>9</v>
      </c>
      <c r="E248" t="s">
        <v>5014</v>
      </c>
      <c r="F248">
        <v>5</v>
      </c>
      <c r="G248" t="s">
        <v>5014</v>
      </c>
      <c r="J248">
        <v>3</v>
      </c>
      <c r="K248" t="s">
        <v>5061</v>
      </c>
      <c r="L248" t="s">
        <v>549</v>
      </c>
      <c r="M248" t="s">
        <v>547</v>
      </c>
      <c r="N248" t="s">
        <v>548</v>
      </c>
      <c r="P248">
        <v>1</v>
      </c>
      <c r="Q248">
        <v>1</v>
      </c>
      <c r="R248">
        <v>14.96</v>
      </c>
      <c r="S248">
        <v>14.96</v>
      </c>
      <c r="T248" t="s">
        <v>4940</v>
      </c>
      <c r="U248">
        <v>0</v>
      </c>
      <c r="X248" t="s">
        <v>4941</v>
      </c>
      <c r="Y248" t="s">
        <v>18</v>
      </c>
      <c r="AB248" t="s">
        <v>19</v>
      </c>
      <c r="AC248" t="s">
        <v>4942</v>
      </c>
      <c r="AE248">
        <v>0</v>
      </c>
      <c r="AF248">
        <v>0</v>
      </c>
      <c r="AG248">
        <v>23.69</v>
      </c>
      <c r="AH248">
        <v>2</v>
      </c>
      <c r="AI248">
        <v>0</v>
      </c>
      <c r="AK248">
        <v>1</v>
      </c>
      <c r="AL248">
        <v>1</v>
      </c>
      <c r="AM248">
        <v>1</v>
      </c>
      <c r="AU248">
        <v>1.5835561</v>
      </c>
      <c r="AV248">
        <v>1</v>
      </c>
      <c r="AW248">
        <v>28.43</v>
      </c>
      <c r="BE248" t="s">
        <v>43</v>
      </c>
      <c r="BI248">
        <v>0</v>
      </c>
      <c r="BJ248">
        <v>0</v>
      </c>
      <c r="BM248">
        <v>0</v>
      </c>
      <c r="BN248">
        <v>0</v>
      </c>
      <c r="BO248">
        <v>100</v>
      </c>
      <c r="BP248">
        <v>100</v>
      </c>
      <c r="BQ248">
        <v>0</v>
      </c>
      <c r="BR248">
        <v>0</v>
      </c>
      <c r="BS248">
        <v>0</v>
      </c>
      <c r="BV248">
        <v>0</v>
      </c>
      <c r="BW248">
        <v>0</v>
      </c>
      <c r="BX248">
        <v>0</v>
      </c>
      <c r="BY248">
        <v>0</v>
      </c>
    </row>
    <row r="249" spans="1:77" x14ac:dyDescent="0.25">
      <c r="A249" t="s">
        <v>550</v>
      </c>
      <c r="C249" t="s">
        <v>551</v>
      </c>
      <c r="D249">
        <v>9</v>
      </c>
      <c r="E249" t="s">
        <v>5014</v>
      </c>
      <c r="F249">
        <v>5</v>
      </c>
      <c r="G249" t="s">
        <v>5014</v>
      </c>
      <c r="J249">
        <v>3</v>
      </c>
      <c r="K249" t="s">
        <v>5061</v>
      </c>
      <c r="L249" t="s">
        <v>549</v>
      </c>
      <c r="M249" t="s">
        <v>550</v>
      </c>
      <c r="N249" t="s">
        <v>551</v>
      </c>
      <c r="P249">
        <v>1</v>
      </c>
      <c r="Q249">
        <v>1</v>
      </c>
      <c r="R249">
        <v>12.74</v>
      </c>
      <c r="S249">
        <v>12.74</v>
      </c>
      <c r="T249" t="s">
        <v>4940</v>
      </c>
      <c r="U249">
        <v>0</v>
      </c>
      <c r="X249" t="s">
        <v>4941</v>
      </c>
      <c r="Y249" t="s">
        <v>18</v>
      </c>
      <c r="AB249" t="s">
        <v>19</v>
      </c>
      <c r="AC249" t="s">
        <v>4942</v>
      </c>
      <c r="AE249">
        <v>0</v>
      </c>
      <c r="AF249">
        <v>0</v>
      </c>
      <c r="AG249">
        <v>20.170000000000002</v>
      </c>
      <c r="AH249">
        <v>2</v>
      </c>
      <c r="AI249">
        <v>0</v>
      </c>
      <c r="AK249">
        <v>1</v>
      </c>
      <c r="AL249">
        <v>1</v>
      </c>
      <c r="AM249">
        <v>1</v>
      </c>
      <c r="AU249">
        <v>1.5832025000000001</v>
      </c>
      <c r="AV249">
        <v>1</v>
      </c>
      <c r="AW249">
        <v>24.2</v>
      </c>
      <c r="BE249" t="s">
        <v>43</v>
      </c>
      <c r="BI249">
        <v>0</v>
      </c>
      <c r="BJ249">
        <v>0</v>
      </c>
      <c r="BM249">
        <v>0</v>
      </c>
      <c r="BN249">
        <v>0</v>
      </c>
      <c r="BO249">
        <v>100</v>
      </c>
      <c r="BP249">
        <v>100</v>
      </c>
      <c r="BQ249">
        <v>0</v>
      </c>
      <c r="BR249">
        <v>0</v>
      </c>
      <c r="BS249">
        <v>0</v>
      </c>
      <c r="BV249">
        <v>0</v>
      </c>
      <c r="BW249">
        <v>0</v>
      </c>
      <c r="BX249">
        <v>0</v>
      </c>
      <c r="BY249">
        <v>0</v>
      </c>
    </row>
    <row r="250" spans="1:77" x14ac:dyDescent="0.25">
      <c r="A250" t="s">
        <v>552</v>
      </c>
      <c r="C250" t="s">
        <v>553</v>
      </c>
      <c r="D250">
        <v>1</v>
      </c>
      <c r="E250" t="s">
        <v>4958</v>
      </c>
      <c r="F250">
        <v>2</v>
      </c>
      <c r="G250" t="s">
        <v>4958</v>
      </c>
      <c r="H250" t="s">
        <v>5004</v>
      </c>
      <c r="I250" t="s">
        <v>5005</v>
      </c>
      <c r="J250">
        <v>2</v>
      </c>
      <c r="K250" t="s">
        <v>5082</v>
      </c>
      <c r="L250" t="s">
        <v>27</v>
      </c>
      <c r="M250" t="s">
        <v>4946</v>
      </c>
      <c r="N250" t="s">
        <v>4947</v>
      </c>
      <c r="P250">
        <v>1</v>
      </c>
      <c r="Q250">
        <v>0</v>
      </c>
      <c r="R250">
        <v>0</v>
      </c>
      <c r="S250">
        <v>0</v>
      </c>
      <c r="T250" t="s">
        <v>4940</v>
      </c>
      <c r="U250">
        <v>0</v>
      </c>
      <c r="X250" t="s">
        <v>4941</v>
      </c>
      <c r="Y250" t="s">
        <v>18</v>
      </c>
      <c r="AB250" t="s">
        <v>19</v>
      </c>
      <c r="AC250" t="s">
        <v>4942</v>
      </c>
      <c r="AE250">
        <v>0</v>
      </c>
      <c r="AF250">
        <v>0</v>
      </c>
      <c r="AG250">
        <v>848.67</v>
      </c>
      <c r="AH250">
        <v>2</v>
      </c>
      <c r="AI250">
        <v>0</v>
      </c>
      <c r="AL250">
        <v>1</v>
      </c>
      <c r="AM250">
        <v>1</v>
      </c>
      <c r="AN250">
        <v>1</v>
      </c>
      <c r="AO250">
        <v>1</v>
      </c>
      <c r="AP250">
        <v>1</v>
      </c>
      <c r="AU250">
        <v>0</v>
      </c>
      <c r="AW250" s="1">
        <v>1018.4</v>
      </c>
      <c r="AY250">
        <v>1</v>
      </c>
      <c r="AZ250">
        <v>202</v>
      </c>
      <c r="BE250" t="s">
        <v>28</v>
      </c>
      <c r="BI250">
        <v>0</v>
      </c>
      <c r="BJ250">
        <v>0</v>
      </c>
      <c r="BM250">
        <v>0</v>
      </c>
      <c r="BN250">
        <v>0</v>
      </c>
      <c r="BO250">
        <v>100</v>
      </c>
      <c r="BP250">
        <v>100</v>
      </c>
      <c r="BQ250">
        <v>0</v>
      </c>
      <c r="BR250">
        <v>0</v>
      </c>
      <c r="BS250">
        <v>0</v>
      </c>
      <c r="BV250">
        <v>0</v>
      </c>
      <c r="BW250">
        <v>0</v>
      </c>
      <c r="BX250">
        <v>0</v>
      </c>
      <c r="BY250">
        <v>0</v>
      </c>
    </row>
    <row r="251" spans="1:77" x14ac:dyDescent="0.25">
      <c r="A251" t="s">
        <v>554</v>
      </c>
      <c r="C251" t="s">
        <v>555</v>
      </c>
      <c r="D251">
        <v>9</v>
      </c>
      <c r="E251" t="s">
        <v>5014</v>
      </c>
      <c r="F251">
        <v>5</v>
      </c>
      <c r="G251" t="s">
        <v>5014</v>
      </c>
      <c r="J251">
        <v>3</v>
      </c>
      <c r="K251" t="s">
        <v>5061</v>
      </c>
      <c r="L251" t="s">
        <v>477</v>
      </c>
      <c r="M251">
        <v>1080063</v>
      </c>
      <c r="N251" t="s">
        <v>5153</v>
      </c>
      <c r="P251">
        <v>1</v>
      </c>
      <c r="Q251">
        <v>0</v>
      </c>
      <c r="R251">
        <v>7.12</v>
      </c>
      <c r="S251">
        <v>7.12</v>
      </c>
      <c r="T251" t="s">
        <v>4940</v>
      </c>
      <c r="U251">
        <v>0</v>
      </c>
      <c r="X251" t="s">
        <v>4941</v>
      </c>
      <c r="Y251" t="s">
        <v>18</v>
      </c>
      <c r="AB251" t="s">
        <v>19</v>
      </c>
      <c r="AC251" t="s">
        <v>4942</v>
      </c>
      <c r="AE251">
        <v>0</v>
      </c>
      <c r="AF251">
        <v>0</v>
      </c>
      <c r="AG251">
        <v>9.4700000000000006</v>
      </c>
      <c r="AH251">
        <v>2</v>
      </c>
      <c r="AI251">
        <v>0</v>
      </c>
      <c r="AU251">
        <v>1.3300562</v>
      </c>
      <c r="AW251">
        <v>11.36</v>
      </c>
      <c r="BE251" t="s">
        <v>32</v>
      </c>
      <c r="BI251">
        <v>0</v>
      </c>
      <c r="BJ251">
        <v>0</v>
      </c>
      <c r="BM251">
        <v>0</v>
      </c>
      <c r="BN251">
        <v>0</v>
      </c>
      <c r="BO251">
        <v>100</v>
      </c>
      <c r="BP251">
        <v>100</v>
      </c>
      <c r="BQ251">
        <v>0</v>
      </c>
      <c r="BR251">
        <v>0</v>
      </c>
      <c r="BS251">
        <v>0</v>
      </c>
      <c r="BV251">
        <v>0</v>
      </c>
      <c r="BW251">
        <v>0</v>
      </c>
      <c r="BX251">
        <v>0</v>
      </c>
      <c r="BY251">
        <v>0</v>
      </c>
    </row>
    <row r="252" spans="1:77" x14ac:dyDescent="0.25">
      <c r="A252" t="s">
        <v>556</v>
      </c>
      <c r="C252" t="s">
        <v>557</v>
      </c>
      <c r="D252">
        <v>8</v>
      </c>
      <c r="E252" t="s">
        <v>4953</v>
      </c>
      <c r="F252">
        <v>4</v>
      </c>
      <c r="G252" t="s">
        <v>4953</v>
      </c>
      <c r="J252">
        <v>1</v>
      </c>
      <c r="K252" t="s">
        <v>4954</v>
      </c>
      <c r="L252" t="s">
        <v>75</v>
      </c>
      <c r="M252" t="s">
        <v>556</v>
      </c>
      <c r="N252" t="s">
        <v>557</v>
      </c>
      <c r="O252" t="s">
        <v>36</v>
      </c>
      <c r="P252">
        <v>1</v>
      </c>
      <c r="Q252">
        <v>1</v>
      </c>
      <c r="R252">
        <v>15.14</v>
      </c>
      <c r="S252">
        <v>15.14</v>
      </c>
      <c r="T252" t="s">
        <v>4940</v>
      </c>
      <c r="U252">
        <v>0</v>
      </c>
      <c r="X252" t="s">
        <v>4941</v>
      </c>
      <c r="Y252" t="s">
        <v>18</v>
      </c>
      <c r="AB252" t="s">
        <v>19</v>
      </c>
      <c r="AC252" t="s">
        <v>4942</v>
      </c>
      <c r="AE252">
        <v>0</v>
      </c>
      <c r="AF252">
        <v>0</v>
      </c>
      <c r="AG252">
        <v>22.71</v>
      </c>
      <c r="AH252">
        <v>2</v>
      </c>
      <c r="AI252">
        <v>0</v>
      </c>
      <c r="AU252">
        <v>1.5</v>
      </c>
      <c r="AW252">
        <v>27.25</v>
      </c>
      <c r="AY252">
        <v>1</v>
      </c>
      <c r="AZ252">
        <v>449</v>
      </c>
      <c r="BE252" t="s">
        <v>20</v>
      </c>
      <c r="BI252">
        <v>0</v>
      </c>
      <c r="BJ252">
        <v>0</v>
      </c>
      <c r="BM252">
        <v>0</v>
      </c>
      <c r="BN252">
        <v>0</v>
      </c>
      <c r="BO252">
        <v>100</v>
      </c>
      <c r="BP252">
        <v>100</v>
      </c>
      <c r="BQ252">
        <v>0</v>
      </c>
      <c r="BR252">
        <v>0</v>
      </c>
      <c r="BS252">
        <v>0</v>
      </c>
      <c r="BV252">
        <v>0</v>
      </c>
      <c r="BW252">
        <v>0</v>
      </c>
      <c r="BX252">
        <v>0</v>
      </c>
      <c r="BY252">
        <v>0</v>
      </c>
    </row>
    <row r="253" spans="1:77" x14ac:dyDescent="0.25">
      <c r="A253" t="s">
        <v>558</v>
      </c>
      <c r="C253" t="s">
        <v>559</v>
      </c>
      <c r="D253">
        <v>8</v>
      </c>
      <c r="E253" t="s">
        <v>4953</v>
      </c>
      <c r="F253">
        <v>4</v>
      </c>
      <c r="G253" t="s">
        <v>4953</v>
      </c>
      <c r="J253">
        <v>1</v>
      </c>
      <c r="K253" t="s">
        <v>4954</v>
      </c>
      <c r="L253" t="s">
        <v>49</v>
      </c>
      <c r="M253" t="s">
        <v>558</v>
      </c>
      <c r="N253" t="s">
        <v>5154</v>
      </c>
      <c r="O253" t="s">
        <v>36</v>
      </c>
      <c r="P253">
        <v>1</v>
      </c>
      <c r="Q253">
        <v>32</v>
      </c>
      <c r="R253">
        <v>0.85</v>
      </c>
      <c r="S253">
        <v>0.85</v>
      </c>
      <c r="T253" t="s">
        <v>4940</v>
      </c>
      <c r="U253">
        <v>0</v>
      </c>
      <c r="X253" t="s">
        <v>4941</v>
      </c>
      <c r="Y253" t="s">
        <v>18</v>
      </c>
      <c r="AB253" t="s">
        <v>19</v>
      </c>
      <c r="AC253" t="s">
        <v>4942</v>
      </c>
      <c r="AE253">
        <v>0</v>
      </c>
      <c r="AF253">
        <v>0</v>
      </c>
      <c r="AG253">
        <v>1.1299999999999999</v>
      </c>
      <c r="AH253">
        <v>2</v>
      </c>
      <c r="AI253">
        <v>0</v>
      </c>
      <c r="AU253">
        <v>1.3294117999999999</v>
      </c>
      <c r="AW253">
        <v>1.36</v>
      </c>
      <c r="AY253">
        <v>1</v>
      </c>
      <c r="BE253" t="s">
        <v>20</v>
      </c>
      <c r="BI253">
        <v>0</v>
      </c>
      <c r="BJ253">
        <v>0</v>
      </c>
      <c r="BM253">
        <v>0</v>
      </c>
      <c r="BN253">
        <v>0</v>
      </c>
      <c r="BO253">
        <v>100</v>
      </c>
      <c r="BP253">
        <v>100</v>
      </c>
      <c r="BQ253">
        <v>0</v>
      </c>
      <c r="BR253">
        <v>0</v>
      </c>
      <c r="BS253">
        <v>0</v>
      </c>
      <c r="BV253">
        <v>0</v>
      </c>
      <c r="BW253">
        <v>0</v>
      </c>
      <c r="BX253">
        <v>0</v>
      </c>
      <c r="BY253">
        <v>0</v>
      </c>
    </row>
    <row r="254" spans="1:77" x14ac:dyDescent="0.25">
      <c r="A254" t="s">
        <v>560</v>
      </c>
      <c r="C254" t="s">
        <v>561</v>
      </c>
      <c r="D254">
        <v>8</v>
      </c>
      <c r="E254" t="s">
        <v>4953</v>
      </c>
      <c r="F254">
        <v>4</v>
      </c>
      <c r="G254" t="s">
        <v>4953</v>
      </c>
      <c r="J254">
        <v>2</v>
      </c>
      <c r="K254" t="s">
        <v>4979</v>
      </c>
      <c r="L254" t="s">
        <v>49</v>
      </c>
      <c r="M254" t="s">
        <v>5155</v>
      </c>
      <c r="N254" t="s">
        <v>561</v>
      </c>
      <c r="O254" t="s">
        <v>562</v>
      </c>
      <c r="P254">
        <v>0.33</v>
      </c>
      <c r="Q254">
        <v>1</v>
      </c>
      <c r="R254">
        <v>4.78</v>
      </c>
      <c r="S254">
        <v>4.78</v>
      </c>
      <c r="T254" t="s">
        <v>4940</v>
      </c>
      <c r="U254">
        <v>0</v>
      </c>
      <c r="X254" t="s">
        <v>4941</v>
      </c>
      <c r="Y254" t="s">
        <v>18</v>
      </c>
      <c r="AB254" t="s">
        <v>19</v>
      </c>
      <c r="AC254" t="s">
        <v>4942</v>
      </c>
      <c r="AD254" t="s">
        <v>5156</v>
      </c>
      <c r="AE254">
        <v>0</v>
      </c>
      <c r="AF254">
        <v>0</v>
      </c>
      <c r="AG254">
        <v>19.059999999999999</v>
      </c>
      <c r="AH254">
        <v>2</v>
      </c>
      <c r="AI254">
        <v>0</v>
      </c>
      <c r="AU254">
        <v>1.3158577</v>
      </c>
      <c r="AW254">
        <v>22.87</v>
      </c>
      <c r="AY254">
        <v>1</v>
      </c>
      <c r="BE254" t="s">
        <v>20</v>
      </c>
      <c r="BI254">
        <v>0</v>
      </c>
      <c r="BJ254">
        <v>0</v>
      </c>
      <c r="BM254">
        <v>0</v>
      </c>
      <c r="BN254">
        <v>0</v>
      </c>
      <c r="BO254">
        <v>100</v>
      </c>
      <c r="BP254">
        <v>100</v>
      </c>
      <c r="BQ254">
        <v>0</v>
      </c>
      <c r="BR254">
        <v>0</v>
      </c>
      <c r="BS254">
        <v>0</v>
      </c>
      <c r="BV254">
        <v>0</v>
      </c>
      <c r="BW254">
        <v>0</v>
      </c>
      <c r="BX254">
        <v>0</v>
      </c>
      <c r="BY254">
        <v>0</v>
      </c>
    </row>
    <row r="255" spans="1:77" x14ac:dyDescent="0.25">
      <c r="A255" t="s">
        <v>563</v>
      </c>
      <c r="C255" t="s">
        <v>564</v>
      </c>
      <c r="D255">
        <v>8</v>
      </c>
      <c r="E255" t="s">
        <v>4953</v>
      </c>
      <c r="F255">
        <v>4</v>
      </c>
      <c r="G255" t="s">
        <v>4953</v>
      </c>
      <c r="J255">
        <v>2</v>
      </c>
      <c r="K255" t="s">
        <v>4979</v>
      </c>
      <c r="L255" t="s">
        <v>49</v>
      </c>
      <c r="M255" t="s">
        <v>5157</v>
      </c>
      <c r="N255" t="s">
        <v>564</v>
      </c>
      <c r="O255" t="s">
        <v>562</v>
      </c>
      <c r="P255">
        <v>0.33</v>
      </c>
      <c r="Q255">
        <v>1</v>
      </c>
      <c r="R255">
        <v>2.16</v>
      </c>
      <c r="S255">
        <v>2.16</v>
      </c>
      <c r="T255" t="s">
        <v>4940</v>
      </c>
      <c r="U255">
        <v>0</v>
      </c>
      <c r="X255" t="s">
        <v>4941</v>
      </c>
      <c r="Y255" t="s">
        <v>18</v>
      </c>
      <c r="AB255" t="s">
        <v>19</v>
      </c>
      <c r="AC255" t="s">
        <v>4942</v>
      </c>
      <c r="AD255" t="s">
        <v>5158</v>
      </c>
      <c r="AE255">
        <v>0</v>
      </c>
      <c r="AF255">
        <v>0</v>
      </c>
      <c r="AG255">
        <v>2.87</v>
      </c>
      <c r="AH255">
        <v>2</v>
      </c>
      <c r="AI255">
        <v>0</v>
      </c>
      <c r="AU255">
        <v>0.43847219999999998</v>
      </c>
      <c r="AW255">
        <v>3.44</v>
      </c>
      <c r="BE255" t="s">
        <v>32</v>
      </c>
      <c r="BI255">
        <v>0</v>
      </c>
      <c r="BJ255">
        <v>0</v>
      </c>
      <c r="BM255">
        <v>0</v>
      </c>
      <c r="BN255">
        <v>0</v>
      </c>
      <c r="BO255">
        <v>100</v>
      </c>
      <c r="BP255">
        <v>100</v>
      </c>
      <c r="BQ255">
        <v>0</v>
      </c>
      <c r="BR255">
        <v>0</v>
      </c>
      <c r="BS255">
        <v>0</v>
      </c>
      <c r="BV255">
        <v>0</v>
      </c>
      <c r="BW255">
        <v>0</v>
      </c>
      <c r="BX255">
        <v>0</v>
      </c>
      <c r="BY255">
        <v>0</v>
      </c>
    </row>
    <row r="256" spans="1:77" x14ac:dyDescent="0.25">
      <c r="A256" t="s">
        <v>565</v>
      </c>
      <c r="C256" t="s">
        <v>566</v>
      </c>
      <c r="D256">
        <v>9</v>
      </c>
      <c r="E256" t="s">
        <v>5014</v>
      </c>
      <c r="F256">
        <v>5</v>
      </c>
      <c r="G256" t="s">
        <v>5014</v>
      </c>
      <c r="J256">
        <v>3</v>
      </c>
      <c r="K256" t="s">
        <v>5061</v>
      </c>
      <c r="L256" t="s">
        <v>101</v>
      </c>
      <c r="M256" t="s">
        <v>5159</v>
      </c>
      <c r="N256" t="s">
        <v>5160</v>
      </c>
      <c r="P256">
        <v>1</v>
      </c>
      <c r="Q256">
        <v>1</v>
      </c>
      <c r="R256">
        <v>8.74</v>
      </c>
      <c r="S256">
        <v>8.74</v>
      </c>
      <c r="T256" t="s">
        <v>4940</v>
      </c>
      <c r="U256">
        <v>0</v>
      </c>
      <c r="X256" t="s">
        <v>4941</v>
      </c>
      <c r="Y256" t="s">
        <v>18</v>
      </c>
      <c r="AB256" t="s">
        <v>19</v>
      </c>
      <c r="AC256" t="s">
        <v>4942</v>
      </c>
      <c r="AE256">
        <v>0</v>
      </c>
      <c r="AF256">
        <v>0</v>
      </c>
      <c r="AG256">
        <v>11.62</v>
      </c>
      <c r="AH256">
        <v>2</v>
      </c>
      <c r="AI256">
        <v>0</v>
      </c>
      <c r="AU256">
        <v>1.3295195</v>
      </c>
      <c r="AW256">
        <v>13.94</v>
      </c>
      <c r="BE256" t="s">
        <v>32</v>
      </c>
      <c r="BI256">
        <v>0</v>
      </c>
      <c r="BJ256">
        <v>0</v>
      </c>
      <c r="BM256">
        <v>0</v>
      </c>
      <c r="BN256">
        <v>0</v>
      </c>
      <c r="BO256">
        <v>100</v>
      </c>
      <c r="BP256">
        <v>100</v>
      </c>
      <c r="BQ256">
        <v>0</v>
      </c>
      <c r="BR256">
        <v>0</v>
      </c>
      <c r="BS256">
        <v>0</v>
      </c>
      <c r="BV256">
        <v>0</v>
      </c>
      <c r="BW256">
        <v>0</v>
      </c>
      <c r="BX256">
        <v>0</v>
      </c>
      <c r="BY256">
        <v>0</v>
      </c>
    </row>
    <row r="257" spans="1:77" x14ac:dyDescent="0.25">
      <c r="A257" t="s">
        <v>567</v>
      </c>
      <c r="C257" t="s">
        <v>568</v>
      </c>
      <c r="D257">
        <v>9</v>
      </c>
      <c r="E257" t="s">
        <v>5014</v>
      </c>
      <c r="F257">
        <v>5</v>
      </c>
      <c r="G257" t="s">
        <v>5014</v>
      </c>
      <c r="J257">
        <v>3</v>
      </c>
      <c r="K257" t="s">
        <v>5061</v>
      </c>
      <c r="L257" t="s">
        <v>101</v>
      </c>
      <c r="M257" t="s">
        <v>5161</v>
      </c>
      <c r="N257" t="s">
        <v>5162</v>
      </c>
      <c r="P257">
        <v>1</v>
      </c>
      <c r="Q257">
        <v>1</v>
      </c>
      <c r="R257">
        <v>7.72</v>
      </c>
      <c r="S257">
        <v>7.72</v>
      </c>
      <c r="T257" t="s">
        <v>4940</v>
      </c>
      <c r="U257">
        <v>0</v>
      </c>
      <c r="X257" t="s">
        <v>4941</v>
      </c>
      <c r="Y257" t="s">
        <v>18</v>
      </c>
      <c r="AB257" t="s">
        <v>19</v>
      </c>
      <c r="AC257" t="s">
        <v>4942</v>
      </c>
      <c r="AE257">
        <v>0</v>
      </c>
      <c r="AF257">
        <v>0</v>
      </c>
      <c r="AG257">
        <v>10.27</v>
      </c>
      <c r="AH257">
        <v>2</v>
      </c>
      <c r="AI257">
        <v>0</v>
      </c>
      <c r="AU257">
        <v>1.3303109</v>
      </c>
      <c r="AW257">
        <v>12.32</v>
      </c>
      <c r="BE257" t="s">
        <v>32</v>
      </c>
      <c r="BI257">
        <v>0</v>
      </c>
      <c r="BJ257">
        <v>0</v>
      </c>
      <c r="BM257">
        <v>0</v>
      </c>
      <c r="BN257">
        <v>0</v>
      </c>
      <c r="BO257">
        <v>100</v>
      </c>
      <c r="BP257">
        <v>100</v>
      </c>
      <c r="BQ257">
        <v>0</v>
      </c>
      <c r="BR257">
        <v>0</v>
      </c>
      <c r="BS257">
        <v>0</v>
      </c>
      <c r="BV257">
        <v>0</v>
      </c>
      <c r="BW257">
        <v>0</v>
      </c>
      <c r="BX257">
        <v>0</v>
      </c>
      <c r="BY257">
        <v>0</v>
      </c>
    </row>
    <row r="258" spans="1:77" x14ac:dyDescent="0.25">
      <c r="A258" t="s">
        <v>569</v>
      </c>
      <c r="C258" t="s">
        <v>570</v>
      </c>
      <c r="D258">
        <v>9</v>
      </c>
      <c r="E258" t="s">
        <v>5014</v>
      </c>
      <c r="F258">
        <v>5</v>
      </c>
      <c r="G258" t="s">
        <v>5014</v>
      </c>
      <c r="J258">
        <v>3</v>
      </c>
      <c r="K258" t="s">
        <v>5061</v>
      </c>
      <c r="L258" t="s">
        <v>49</v>
      </c>
      <c r="M258" t="s">
        <v>569</v>
      </c>
      <c r="N258" t="s">
        <v>5163</v>
      </c>
      <c r="P258">
        <v>1</v>
      </c>
      <c r="Q258">
        <v>1</v>
      </c>
      <c r="R258">
        <v>0.67</v>
      </c>
      <c r="S258">
        <v>0.67</v>
      </c>
      <c r="T258" t="s">
        <v>4940</v>
      </c>
      <c r="U258">
        <v>0</v>
      </c>
      <c r="X258" t="s">
        <v>4941</v>
      </c>
      <c r="Y258" t="s">
        <v>18</v>
      </c>
      <c r="AB258" t="s">
        <v>19</v>
      </c>
      <c r="AC258" t="s">
        <v>4942</v>
      </c>
      <c r="AE258">
        <v>0</v>
      </c>
      <c r="AF258">
        <v>0</v>
      </c>
      <c r="AG258">
        <v>0.9</v>
      </c>
      <c r="AH258">
        <v>2</v>
      </c>
      <c r="AI258">
        <v>0</v>
      </c>
      <c r="AU258">
        <v>1.3432835999999999</v>
      </c>
      <c r="AW258">
        <v>1.08</v>
      </c>
      <c r="BE258" t="s">
        <v>32</v>
      </c>
      <c r="BI258">
        <v>0</v>
      </c>
      <c r="BJ258">
        <v>0</v>
      </c>
      <c r="BM258">
        <v>0</v>
      </c>
      <c r="BN258">
        <v>0</v>
      </c>
      <c r="BO258">
        <v>100</v>
      </c>
      <c r="BP258">
        <v>100</v>
      </c>
      <c r="BQ258">
        <v>0</v>
      </c>
      <c r="BR258">
        <v>0</v>
      </c>
      <c r="BS258">
        <v>0</v>
      </c>
      <c r="BV258">
        <v>0</v>
      </c>
      <c r="BW258">
        <v>0</v>
      </c>
      <c r="BX258">
        <v>0</v>
      </c>
      <c r="BY258">
        <v>0</v>
      </c>
    </row>
    <row r="259" spans="1:77" x14ac:dyDescent="0.25">
      <c r="A259" t="s">
        <v>571</v>
      </c>
      <c r="C259" t="s">
        <v>572</v>
      </c>
      <c r="D259">
        <v>9</v>
      </c>
      <c r="E259" t="s">
        <v>5014</v>
      </c>
      <c r="F259">
        <v>5</v>
      </c>
      <c r="G259" t="s">
        <v>5014</v>
      </c>
      <c r="J259">
        <v>3</v>
      </c>
      <c r="K259" t="s">
        <v>5061</v>
      </c>
      <c r="L259" t="s">
        <v>49</v>
      </c>
      <c r="M259" t="s">
        <v>571</v>
      </c>
      <c r="N259" t="s">
        <v>572</v>
      </c>
      <c r="P259">
        <v>1</v>
      </c>
      <c r="Q259">
        <v>1</v>
      </c>
      <c r="R259">
        <v>1.1399999999999999</v>
      </c>
      <c r="S259">
        <v>1.1399999999999999</v>
      </c>
      <c r="T259" t="s">
        <v>4940</v>
      </c>
      <c r="U259">
        <v>0</v>
      </c>
      <c r="X259" t="s">
        <v>4941</v>
      </c>
      <c r="Y259" t="s">
        <v>18</v>
      </c>
      <c r="AB259" t="s">
        <v>19</v>
      </c>
      <c r="AC259" t="s">
        <v>4942</v>
      </c>
      <c r="AE259">
        <v>0</v>
      </c>
      <c r="AF259">
        <v>0</v>
      </c>
      <c r="AG259">
        <v>1.51</v>
      </c>
      <c r="AH259">
        <v>2</v>
      </c>
      <c r="AI259">
        <v>0</v>
      </c>
      <c r="AU259">
        <v>1.3245614000000001</v>
      </c>
      <c r="AW259">
        <v>1.81</v>
      </c>
      <c r="BE259" t="s">
        <v>32</v>
      </c>
      <c r="BI259">
        <v>0</v>
      </c>
      <c r="BJ259">
        <v>0</v>
      </c>
      <c r="BM259">
        <v>0</v>
      </c>
      <c r="BN259">
        <v>0</v>
      </c>
      <c r="BO259">
        <v>100</v>
      </c>
      <c r="BP259">
        <v>100</v>
      </c>
      <c r="BQ259">
        <v>0</v>
      </c>
      <c r="BR259">
        <v>0</v>
      </c>
      <c r="BS259">
        <v>0</v>
      </c>
      <c r="BV259">
        <v>0</v>
      </c>
      <c r="BW259">
        <v>0</v>
      </c>
      <c r="BX259">
        <v>0</v>
      </c>
      <c r="BY259">
        <v>0</v>
      </c>
    </row>
    <row r="260" spans="1:77" x14ac:dyDescent="0.25">
      <c r="A260" t="s">
        <v>573</v>
      </c>
      <c r="C260" t="s">
        <v>574</v>
      </c>
      <c r="D260">
        <v>9</v>
      </c>
      <c r="E260" t="s">
        <v>5014</v>
      </c>
      <c r="F260">
        <v>5</v>
      </c>
      <c r="G260" t="s">
        <v>5014</v>
      </c>
      <c r="J260">
        <v>3</v>
      </c>
      <c r="K260" t="s">
        <v>5061</v>
      </c>
      <c r="L260" t="s">
        <v>575</v>
      </c>
      <c r="M260" t="s">
        <v>573</v>
      </c>
      <c r="N260" t="s">
        <v>5164</v>
      </c>
      <c r="P260">
        <v>1</v>
      </c>
      <c r="Q260">
        <v>1</v>
      </c>
      <c r="R260">
        <v>5.99</v>
      </c>
      <c r="S260">
        <v>5.99</v>
      </c>
      <c r="T260" t="s">
        <v>4940</v>
      </c>
      <c r="U260">
        <v>0</v>
      </c>
      <c r="X260" t="s">
        <v>4941</v>
      </c>
      <c r="Y260" t="s">
        <v>18</v>
      </c>
      <c r="AB260" t="s">
        <v>19</v>
      </c>
      <c r="AC260" t="s">
        <v>4942</v>
      </c>
      <c r="AE260">
        <v>0</v>
      </c>
      <c r="AF260">
        <v>0</v>
      </c>
      <c r="AG260">
        <v>7.97</v>
      </c>
      <c r="AH260">
        <v>2</v>
      </c>
      <c r="AI260">
        <v>0</v>
      </c>
      <c r="AU260">
        <v>1.3305509</v>
      </c>
      <c r="AW260">
        <v>9.56</v>
      </c>
      <c r="BE260" t="s">
        <v>32</v>
      </c>
      <c r="BI260">
        <v>0</v>
      </c>
      <c r="BJ260">
        <v>0</v>
      </c>
      <c r="BM260">
        <v>0</v>
      </c>
      <c r="BN260">
        <v>0</v>
      </c>
      <c r="BO260">
        <v>100</v>
      </c>
      <c r="BP260">
        <v>100</v>
      </c>
      <c r="BQ260">
        <v>0</v>
      </c>
      <c r="BR260">
        <v>0</v>
      </c>
      <c r="BS260">
        <v>0</v>
      </c>
      <c r="BV260">
        <v>0</v>
      </c>
      <c r="BW260">
        <v>0</v>
      </c>
      <c r="BX260">
        <v>0</v>
      </c>
      <c r="BY260">
        <v>0</v>
      </c>
    </row>
    <row r="261" spans="1:77" x14ac:dyDescent="0.25">
      <c r="A261" t="s">
        <v>576</v>
      </c>
      <c r="C261" t="s">
        <v>577</v>
      </c>
      <c r="D261">
        <v>9</v>
      </c>
      <c r="E261" t="s">
        <v>5014</v>
      </c>
      <c r="F261">
        <v>5</v>
      </c>
      <c r="G261" t="s">
        <v>5014</v>
      </c>
      <c r="J261">
        <v>3</v>
      </c>
      <c r="K261" t="s">
        <v>5061</v>
      </c>
      <c r="L261" t="s">
        <v>575</v>
      </c>
      <c r="M261" t="s">
        <v>576</v>
      </c>
      <c r="N261" t="s">
        <v>577</v>
      </c>
      <c r="P261">
        <v>1</v>
      </c>
      <c r="Q261">
        <v>1</v>
      </c>
      <c r="R261">
        <v>2.9</v>
      </c>
      <c r="S261">
        <v>2.9</v>
      </c>
      <c r="T261" t="s">
        <v>4940</v>
      </c>
      <c r="U261">
        <v>0</v>
      </c>
      <c r="X261" t="s">
        <v>4941</v>
      </c>
      <c r="Y261" t="s">
        <v>18</v>
      </c>
      <c r="AB261" t="s">
        <v>19</v>
      </c>
      <c r="AC261" t="s">
        <v>4942</v>
      </c>
      <c r="AE261">
        <v>0</v>
      </c>
      <c r="AF261">
        <v>0</v>
      </c>
      <c r="AG261">
        <v>4.3499999999999996</v>
      </c>
      <c r="AH261">
        <v>2</v>
      </c>
      <c r="AI261">
        <v>0</v>
      </c>
      <c r="AU261">
        <v>1.5</v>
      </c>
      <c r="AW261">
        <v>5.22</v>
      </c>
      <c r="BE261" t="s">
        <v>32</v>
      </c>
      <c r="BI261">
        <v>0</v>
      </c>
      <c r="BJ261">
        <v>0</v>
      </c>
      <c r="BM261">
        <v>0</v>
      </c>
      <c r="BN261">
        <v>0</v>
      </c>
      <c r="BO261">
        <v>100</v>
      </c>
      <c r="BP261">
        <v>100</v>
      </c>
      <c r="BQ261">
        <v>0</v>
      </c>
      <c r="BR261">
        <v>0</v>
      </c>
      <c r="BS261">
        <v>0</v>
      </c>
      <c r="BV261">
        <v>0</v>
      </c>
      <c r="BW261">
        <v>0</v>
      </c>
      <c r="BX261">
        <v>0</v>
      </c>
      <c r="BY261">
        <v>0</v>
      </c>
    </row>
    <row r="262" spans="1:77" x14ac:dyDescent="0.25">
      <c r="A262" t="s">
        <v>578</v>
      </c>
      <c r="C262" t="s">
        <v>579</v>
      </c>
      <c r="D262">
        <v>9</v>
      </c>
      <c r="E262" t="s">
        <v>5014</v>
      </c>
      <c r="F262">
        <v>5</v>
      </c>
      <c r="G262" t="s">
        <v>5014</v>
      </c>
      <c r="J262">
        <v>3</v>
      </c>
      <c r="K262" t="s">
        <v>5061</v>
      </c>
      <c r="L262" t="s">
        <v>549</v>
      </c>
      <c r="M262" t="s">
        <v>578</v>
      </c>
      <c r="N262" t="s">
        <v>5165</v>
      </c>
      <c r="P262">
        <v>1</v>
      </c>
      <c r="Q262">
        <v>1</v>
      </c>
      <c r="R262">
        <v>13.05</v>
      </c>
      <c r="S262">
        <v>13.05</v>
      </c>
      <c r="T262" t="s">
        <v>4940</v>
      </c>
      <c r="U262">
        <v>0</v>
      </c>
      <c r="X262" t="s">
        <v>4941</v>
      </c>
      <c r="Y262" t="s">
        <v>18</v>
      </c>
      <c r="AB262" t="s">
        <v>19</v>
      </c>
      <c r="AC262" t="s">
        <v>4942</v>
      </c>
      <c r="AE262">
        <v>0</v>
      </c>
      <c r="AF262">
        <v>0</v>
      </c>
      <c r="AG262">
        <v>19.579999999999998</v>
      </c>
      <c r="AH262">
        <v>2</v>
      </c>
      <c r="AI262">
        <v>0</v>
      </c>
      <c r="AU262">
        <v>1.5003831000000001</v>
      </c>
      <c r="AW262">
        <v>23.5</v>
      </c>
      <c r="BE262" t="s">
        <v>32</v>
      </c>
      <c r="BI262">
        <v>0</v>
      </c>
      <c r="BJ262">
        <v>0</v>
      </c>
      <c r="BM262">
        <v>0</v>
      </c>
      <c r="BN262">
        <v>0</v>
      </c>
      <c r="BO262">
        <v>100</v>
      </c>
      <c r="BP262">
        <v>100</v>
      </c>
      <c r="BQ262">
        <v>0</v>
      </c>
      <c r="BR262">
        <v>0</v>
      </c>
      <c r="BS262">
        <v>0</v>
      </c>
      <c r="BV262">
        <v>0</v>
      </c>
      <c r="BW262">
        <v>0</v>
      </c>
      <c r="BX262">
        <v>0</v>
      </c>
      <c r="BY262">
        <v>0</v>
      </c>
    </row>
    <row r="263" spans="1:77" x14ac:dyDescent="0.25">
      <c r="A263" t="s">
        <v>580</v>
      </c>
      <c r="C263" t="s">
        <v>581</v>
      </c>
      <c r="D263">
        <v>9</v>
      </c>
      <c r="E263" t="s">
        <v>5014</v>
      </c>
      <c r="F263">
        <v>5</v>
      </c>
      <c r="G263" t="s">
        <v>5014</v>
      </c>
      <c r="J263">
        <v>3</v>
      </c>
      <c r="K263" t="s">
        <v>5061</v>
      </c>
      <c r="L263" t="s">
        <v>549</v>
      </c>
      <c r="M263" t="s">
        <v>580</v>
      </c>
      <c r="N263" t="s">
        <v>581</v>
      </c>
      <c r="P263">
        <v>1</v>
      </c>
      <c r="Q263">
        <v>1</v>
      </c>
      <c r="R263">
        <v>18.670000000000002</v>
      </c>
      <c r="S263">
        <v>18.670000000000002</v>
      </c>
      <c r="T263" t="s">
        <v>4940</v>
      </c>
      <c r="U263">
        <v>0</v>
      </c>
      <c r="X263" t="s">
        <v>4941</v>
      </c>
      <c r="Y263" t="s">
        <v>18</v>
      </c>
      <c r="AB263" t="s">
        <v>19</v>
      </c>
      <c r="AC263" t="s">
        <v>4942</v>
      </c>
      <c r="AE263">
        <v>0</v>
      </c>
      <c r="AF263">
        <v>0</v>
      </c>
      <c r="AG263">
        <v>26.6</v>
      </c>
      <c r="AH263">
        <v>2</v>
      </c>
      <c r="AI263">
        <v>0</v>
      </c>
      <c r="AU263">
        <v>1.4247456000000001</v>
      </c>
      <c r="AW263">
        <v>31.92</v>
      </c>
      <c r="BE263" t="s">
        <v>32</v>
      </c>
      <c r="BI263">
        <v>0</v>
      </c>
      <c r="BJ263">
        <v>0</v>
      </c>
      <c r="BM263">
        <v>0</v>
      </c>
      <c r="BN263">
        <v>0</v>
      </c>
      <c r="BO263">
        <v>100</v>
      </c>
      <c r="BP263">
        <v>100</v>
      </c>
      <c r="BQ263">
        <v>0</v>
      </c>
      <c r="BR263">
        <v>0</v>
      </c>
      <c r="BS263">
        <v>0</v>
      </c>
      <c r="BV263">
        <v>0</v>
      </c>
      <c r="BW263">
        <v>0</v>
      </c>
      <c r="BX263">
        <v>0</v>
      </c>
      <c r="BY263">
        <v>0</v>
      </c>
    </row>
    <row r="264" spans="1:77" x14ac:dyDescent="0.25">
      <c r="A264">
        <v>101007</v>
      </c>
      <c r="C264" t="s">
        <v>582</v>
      </c>
      <c r="D264">
        <v>9</v>
      </c>
      <c r="E264" t="s">
        <v>5014</v>
      </c>
      <c r="F264">
        <v>5</v>
      </c>
      <c r="G264" t="s">
        <v>5014</v>
      </c>
      <c r="J264">
        <v>3</v>
      </c>
      <c r="K264" t="s">
        <v>5061</v>
      </c>
      <c r="L264" t="s">
        <v>443</v>
      </c>
      <c r="M264" t="s">
        <v>5166</v>
      </c>
      <c r="N264" t="s">
        <v>582</v>
      </c>
      <c r="P264">
        <v>1</v>
      </c>
      <c r="Q264">
        <v>1</v>
      </c>
      <c r="R264">
        <v>1.5</v>
      </c>
      <c r="S264">
        <v>1.5</v>
      </c>
      <c r="T264" t="s">
        <v>4940</v>
      </c>
      <c r="U264">
        <v>0</v>
      </c>
      <c r="X264" t="s">
        <v>4941</v>
      </c>
      <c r="Y264" t="s">
        <v>18</v>
      </c>
      <c r="AB264" t="s">
        <v>19</v>
      </c>
      <c r="AC264" t="s">
        <v>4942</v>
      </c>
      <c r="AE264">
        <v>0</v>
      </c>
      <c r="AF264">
        <v>0</v>
      </c>
      <c r="AG264">
        <v>2.25</v>
      </c>
      <c r="AH264">
        <v>2</v>
      </c>
      <c r="AI264">
        <v>0</v>
      </c>
      <c r="AU264">
        <v>1.5</v>
      </c>
      <c r="AW264">
        <v>2.7</v>
      </c>
      <c r="BE264" t="s">
        <v>32</v>
      </c>
      <c r="BI264">
        <v>0</v>
      </c>
      <c r="BJ264">
        <v>0</v>
      </c>
      <c r="BM264">
        <v>0</v>
      </c>
      <c r="BN264">
        <v>0</v>
      </c>
      <c r="BO264">
        <v>100</v>
      </c>
      <c r="BP264">
        <v>100</v>
      </c>
      <c r="BQ264">
        <v>0</v>
      </c>
      <c r="BR264">
        <v>0</v>
      </c>
      <c r="BS264">
        <v>0</v>
      </c>
      <c r="BV264">
        <v>0</v>
      </c>
      <c r="BW264">
        <v>0</v>
      </c>
      <c r="BX264">
        <v>0</v>
      </c>
      <c r="BY264">
        <v>0</v>
      </c>
    </row>
    <row r="265" spans="1:77" x14ac:dyDescent="0.25">
      <c r="A265">
        <v>101006</v>
      </c>
      <c r="C265" t="s">
        <v>583</v>
      </c>
      <c r="D265">
        <v>9</v>
      </c>
      <c r="E265" t="s">
        <v>5014</v>
      </c>
      <c r="F265">
        <v>5</v>
      </c>
      <c r="G265" t="s">
        <v>5014</v>
      </c>
      <c r="J265">
        <v>3</v>
      </c>
      <c r="K265" t="s">
        <v>5061</v>
      </c>
      <c r="L265" t="s">
        <v>584</v>
      </c>
      <c r="M265" t="s">
        <v>5167</v>
      </c>
      <c r="N265" t="s">
        <v>5168</v>
      </c>
      <c r="P265">
        <v>1</v>
      </c>
      <c r="Q265">
        <v>1</v>
      </c>
      <c r="R265">
        <v>0.29299999999999998</v>
      </c>
      <c r="S265">
        <v>0.29299999999999998</v>
      </c>
      <c r="T265" t="s">
        <v>4940</v>
      </c>
      <c r="U265">
        <v>0</v>
      </c>
      <c r="X265" t="s">
        <v>4941</v>
      </c>
      <c r="Y265" t="s">
        <v>18</v>
      </c>
      <c r="AB265" t="s">
        <v>19</v>
      </c>
      <c r="AC265" t="s">
        <v>4942</v>
      </c>
      <c r="AE265">
        <v>0</v>
      </c>
      <c r="AF265">
        <v>0</v>
      </c>
      <c r="AG265">
        <v>0.69</v>
      </c>
      <c r="AH265">
        <v>4</v>
      </c>
      <c r="AI265">
        <v>0</v>
      </c>
      <c r="AU265">
        <v>2.3549487999999998</v>
      </c>
      <c r="AW265">
        <v>0.82799999999999996</v>
      </c>
      <c r="BE265" t="s">
        <v>32</v>
      </c>
      <c r="BI265">
        <v>0</v>
      </c>
      <c r="BJ265">
        <v>0</v>
      </c>
      <c r="BM265">
        <v>0</v>
      </c>
      <c r="BN265">
        <v>0</v>
      </c>
      <c r="BO265">
        <v>100</v>
      </c>
      <c r="BP265">
        <v>100</v>
      </c>
      <c r="BQ265">
        <v>0</v>
      </c>
      <c r="BR265">
        <v>0</v>
      </c>
      <c r="BS265">
        <v>0</v>
      </c>
      <c r="BV265">
        <v>0</v>
      </c>
      <c r="BW265">
        <v>0</v>
      </c>
      <c r="BX265">
        <v>0</v>
      </c>
      <c r="BY265">
        <v>0</v>
      </c>
    </row>
    <row r="266" spans="1:77" x14ac:dyDescent="0.25">
      <c r="A266" t="s">
        <v>585</v>
      </c>
      <c r="C266" t="s">
        <v>586</v>
      </c>
      <c r="D266">
        <v>9</v>
      </c>
      <c r="E266" t="s">
        <v>5014</v>
      </c>
      <c r="F266">
        <v>5</v>
      </c>
      <c r="G266" t="s">
        <v>5014</v>
      </c>
      <c r="H266" t="s">
        <v>5108</v>
      </c>
      <c r="I266" t="s">
        <v>5109</v>
      </c>
      <c r="J266">
        <v>1</v>
      </c>
      <c r="K266" t="s">
        <v>5110</v>
      </c>
      <c r="L266" t="s">
        <v>27</v>
      </c>
      <c r="M266" t="s">
        <v>4946</v>
      </c>
      <c r="N266" t="s">
        <v>4947</v>
      </c>
      <c r="P266">
        <v>1</v>
      </c>
      <c r="Q266">
        <v>0</v>
      </c>
      <c r="R266">
        <v>0</v>
      </c>
      <c r="S266">
        <v>0</v>
      </c>
      <c r="T266" t="s">
        <v>4940</v>
      </c>
      <c r="U266">
        <v>0</v>
      </c>
      <c r="X266" t="s">
        <v>4941</v>
      </c>
      <c r="Y266" t="s">
        <v>18</v>
      </c>
      <c r="AB266" t="s">
        <v>19</v>
      </c>
      <c r="AC266" t="s">
        <v>4942</v>
      </c>
      <c r="AE266">
        <v>0</v>
      </c>
      <c r="AF266">
        <v>0</v>
      </c>
      <c r="AG266" s="1">
        <v>2000</v>
      </c>
      <c r="AH266">
        <v>3</v>
      </c>
      <c r="AI266">
        <v>0</v>
      </c>
      <c r="AU266">
        <v>0</v>
      </c>
      <c r="AW266" s="1">
        <v>2400</v>
      </c>
      <c r="AY266">
        <v>1</v>
      </c>
      <c r="BE266" t="s">
        <v>416</v>
      </c>
      <c r="BI266">
        <v>0</v>
      </c>
      <c r="BJ266">
        <v>0</v>
      </c>
      <c r="BM266">
        <v>0</v>
      </c>
      <c r="BN266">
        <v>0</v>
      </c>
      <c r="BO266">
        <v>100</v>
      </c>
      <c r="BP266">
        <v>100</v>
      </c>
      <c r="BQ266">
        <v>0</v>
      </c>
      <c r="BR266">
        <v>0</v>
      </c>
      <c r="BS266">
        <v>0</v>
      </c>
      <c r="BV266">
        <v>0</v>
      </c>
      <c r="BW266">
        <v>1</v>
      </c>
      <c r="BX266">
        <v>0</v>
      </c>
      <c r="BY266">
        <v>0</v>
      </c>
    </row>
    <row r="267" spans="1:77" x14ac:dyDescent="0.25">
      <c r="A267" t="s">
        <v>587</v>
      </c>
      <c r="C267" t="s">
        <v>588</v>
      </c>
      <c r="D267">
        <v>8</v>
      </c>
      <c r="E267" t="s">
        <v>4953</v>
      </c>
      <c r="F267">
        <v>4</v>
      </c>
      <c r="G267" t="s">
        <v>4953</v>
      </c>
      <c r="J267">
        <v>1</v>
      </c>
      <c r="K267" t="s">
        <v>4954</v>
      </c>
      <c r="L267" t="s">
        <v>49</v>
      </c>
      <c r="M267">
        <v>5545063</v>
      </c>
      <c r="N267" t="s">
        <v>5169</v>
      </c>
      <c r="O267" t="s">
        <v>36</v>
      </c>
      <c r="P267">
        <v>1</v>
      </c>
      <c r="Q267">
        <v>1</v>
      </c>
      <c r="R267">
        <v>1.01</v>
      </c>
      <c r="S267">
        <v>1.01</v>
      </c>
      <c r="T267" t="s">
        <v>4940</v>
      </c>
      <c r="U267">
        <v>0</v>
      </c>
      <c r="X267" t="s">
        <v>4941</v>
      </c>
      <c r="Y267" t="s">
        <v>18</v>
      </c>
      <c r="AB267" t="s">
        <v>19</v>
      </c>
      <c r="AC267" t="s">
        <v>4942</v>
      </c>
      <c r="AE267">
        <v>0</v>
      </c>
      <c r="AF267">
        <v>0</v>
      </c>
      <c r="AG267">
        <v>1.34</v>
      </c>
      <c r="AH267">
        <v>2</v>
      </c>
      <c r="AI267">
        <v>0</v>
      </c>
      <c r="AU267">
        <v>1.3267327</v>
      </c>
      <c r="AW267">
        <v>1.61</v>
      </c>
      <c r="AY267">
        <v>1</v>
      </c>
      <c r="BE267" t="s">
        <v>20</v>
      </c>
      <c r="BI267">
        <v>0</v>
      </c>
      <c r="BJ267">
        <v>0</v>
      </c>
      <c r="BM267">
        <v>0</v>
      </c>
      <c r="BN267">
        <v>0</v>
      </c>
      <c r="BO267">
        <v>100</v>
      </c>
      <c r="BP267">
        <v>100</v>
      </c>
      <c r="BQ267">
        <v>0</v>
      </c>
      <c r="BR267">
        <v>0</v>
      </c>
      <c r="BS267">
        <v>0</v>
      </c>
      <c r="BV267">
        <v>0</v>
      </c>
      <c r="BW267">
        <v>0</v>
      </c>
      <c r="BX267">
        <v>0</v>
      </c>
      <c r="BY267">
        <v>0</v>
      </c>
    </row>
    <row r="268" spans="1:77" x14ac:dyDescent="0.25">
      <c r="A268" t="s">
        <v>589</v>
      </c>
      <c r="C268" t="s">
        <v>590</v>
      </c>
      <c r="D268">
        <v>9</v>
      </c>
      <c r="E268" t="s">
        <v>5014</v>
      </c>
      <c r="F268">
        <v>5</v>
      </c>
      <c r="G268" t="s">
        <v>5014</v>
      </c>
      <c r="J268">
        <v>3</v>
      </c>
      <c r="K268" t="s">
        <v>5061</v>
      </c>
      <c r="L268" t="s">
        <v>49</v>
      </c>
      <c r="M268" t="s">
        <v>589</v>
      </c>
      <c r="N268" t="s">
        <v>590</v>
      </c>
      <c r="P268">
        <v>1</v>
      </c>
      <c r="Q268">
        <v>0</v>
      </c>
      <c r="R268">
        <v>0</v>
      </c>
      <c r="S268">
        <v>0</v>
      </c>
      <c r="T268" t="s">
        <v>4940</v>
      </c>
      <c r="U268">
        <v>0</v>
      </c>
      <c r="X268" t="s">
        <v>4941</v>
      </c>
      <c r="Y268" t="s">
        <v>18</v>
      </c>
      <c r="AB268" t="s">
        <v>19</v>
      </c>
      <c r="AC268" t="s">
        <v>4942</v>
      </c>
      <c r="AE268">
        <v>0</v>
      </c>
      <c r="AF268">
        <v>0</v>
      </c>
      <c r="AG268">
        <v>0</v>
      </c>
      <c r="AH268">
        <v>2</v>
      </c>
      <c r="AI268">
        <v>0</v>
      </c>
      <c r="AU268">
        <v>0</v>
      </c>
      <c r="AV268">
        <v>1</v>
      </c>
      <c r="AW268">
        <v>0</v>
      </c>
      <c r="BE268" t="s">
        <v>43</v>
      </c>
      <c r="BI268">
        <v>0</v>
      </c>
      <c r="BJ268">
        <v>0</v>
      </c>
      <c r="BM268">
        <v>0</v>
      </c>
      <c r="BN268">
        <v>0</v>
      </c>
      <c r="BO268">
        <v>100</v>
      </c>
      <c r="BP268">
        <v>100</v>
      </c>
      <c r="BQ268">
        <v>0</v>
      </c>
      <c r="BR268">
        <v>0</v>
      </c>
      <c r="BS268">
        <v>0</v>
      </c>
      <c r="BV268">
        <v>0</v>
      </c>
      <c r="BW268">
        <v>0</v>
      </c>
      <c r="BX268">
        <v>0</v>
      </c>
      <c r="BY268">
        <v>0</v>
      </c>
    </row>
    <row r="269" spans="1:77" x14ac:dyDescent="0.25">
      <c r="A269" t="s">
        <v>591</v>
      </c>
      <c r="C269" t="s">
        <v>592</v>
      </c>
      <c r="D269">
        <v>9</v>
      </c>
      <c r="E269" t="s">
        <v>5014</v>
      </c>
      <c r="H269" t="s">
        <v>5108</v>
      </c>
      <c r="I269" t="s">
        <v>5109</v>
      </c>
      <c r="J269">
        <v>1</v>
      </c>
      <c r="K269" t="s">
        <v>5110</v>
      </c>
      <c r="P269">
        <v>0</v>
      </c>
      <c r="Q269">
        <v>0</v>
      </c>
      <c r="R269">
        <v>0</v>
      </c>
      <c r="S269">
        <v>0</v>
      </c>
      <c r="U269">
        <v>0</v>
      </c>
      <c r="X269" t="s">
        <v>4941</v>
      </c>
      <c r="Y269" t="s">
        <v>18</v>
      </c>
      <c r="AB269" t="s">
        <v>19</v>
      </c>
      <c r="AC269" t="s">
        <v>4942</v>
      </c>
      <c r="AE269">
        <v>0</v>
      </c>
      <c r="AF269">
        <v>0</v>
      </c>
      <c r="AG269">
        <v>0</v>
      </c>
      <c r="AH269">
        <v>2</v>
      </c>
      <c r="AI269">
        <v>0</v>
      </c>
      <c r="AL269">
        <v>1</v>
      </c>
      <c r="AM269">
        <v>1</v>
      </c>
      <c r="AN269">
        <v>1</v>
      </c>
      <c r="AO269">
        <v>1</v>
      </c>
      <c r="AU269">
        <v>0</v>
      </c>
      <c r="AV269">
        <v>1</v>
      </c>
      <c r="AW269">
        <v>0</v>
      </c>
      <c r="AZ269">
        <v>255</v>
      </c>
      <c r="BE269" t="s">
        <v>43</v>
      </c>
      <c r="BI269">
        <v>0</v>
      </c>
      <c r="BJ269">
        <v>0</v>
      </c>
      <c r="BM269">
        <v>0</v>
      </c>
      <c r="BN269">
        <v>0</v>
      </c>
      <c r="BO269">
        <v>100</v>
      </c>
      <c r="BP269">
        <v>100</v>
      </c>
      <c r="BQ269">
        <v>0</v>
      </c>
      <c r="BR269">
        <v>0</v>
      </c>
      <c r="BS269">
        <v>0</v>
      </c>
      <c r="BV269">
        <v>0</v>
      </c>
      <c r="BW269">
        <v>0</v>
      </c>
      <c r="BX269">
        <v>0</v>
      </c>
      <c r="BY269">
        <v>0</v>
      </c>
    </row>
    <row r="270" spans="1:77" x14ac:dyDescent="0.25">
      <c r="A270" t="s">
        <v>593</v>
      </c>
      <c r="C270" t="s">
        <v>594</v>
      </c>
      <c r="D270">
        <v>9</v>
      </c>
      <c r="E270" t="s">
        <v>5014</v>
      </c>
      <c r="H270" t="s">
        <v>5108</v>
      </c>
      <c r="I270" t="s">
        <v>5109</v>
      </c>
      <c r="J270">
        <v>1</v>
      </c>
      <c r="K270" t="s">
        <v>5110</v>
      </c>
      <c r="P270">
        <v>0</v>
      </c>
      <c r="Q270">
        <v>0</v>
      </c>
      <c r="R270">
        <v>0</v>
      </c>
      <c r="S270">
        <v>0</v>
      </c>
      <c r="U270">
        <v>0</v>
      </c>
      <c r="X270" t="s">
        <v>4941</v>
      </c>
      <c r="Y270" t="s">
        <v>18</v>
      </c>
      <c r="AB270" t="s">
        <v>19</v>
      </c>
      <c r="AC270" t="s">
        <v>4942</v>
      </c>
      <c r="AE270">
        <v>0</v>
      </c>
      <c r="AF270">
        <v>0</v>
      </c>
      <c r="AG270">
        <v>0</v>
      </c>
      <c r="AH270">
        <v>2</v>
      </c>
      <c r="AI270">
        <v>0</v>
      </c>
      <c r="AL270">
        <v>1</v>
      </c>
      <c r="AM270">
        <v>1</v>
      </c>
      <c r="AN270">
        <v>1</v>
      </c>
      <c r="AO270">
        <v>1</v>
      </c>
      <c r="AU270">
        <v>0</v>
      </c>
      <c r="AV270">
        <v>1</v>
      </c>
      <c r="AW270">
        <v>0</v>
      </c>
      <c r="AZ270">
        <v>216</v>
      </c>
      <c r="BE270" t="s">
        <v>43</v>
      </c>
      <c r="BI270">
        <v>0</v>
      </c>
      <c r="BJ270">
        <v>0</v>
      </c>
      <c r="BM270">
        <v>0</v>
      </c>
      <c r="BN270">
        <v>0</v>
      </c>
      <c r="BO270">
        <v>100</v>
      </c>
      <c r="BP270">
        <v>100</v>
      </c>
      <c r="BQ270">
        <v>0</v>
      </c>
      <c r="BR270">
        <v>0</v>
      </c>
      <c r="BS270">
        <v>0</v>
      </c>
      <c r="BV270">
        <v>0</v>
      </c>
      <c r="BW270">
        <v>0</v>
      </c>
      <c r="BX270">
        <v>0</v>
      </c>
      <c r="BY270">
        <v>0</v>
      </c>
    </row>
    <row r="271" spans="1:77" x14ac:dyDescent="0.25">
      <c r="A271" t="s">
        <v>595</v>
      </c>
      <c r="C271" t="s">
        <v>596</v>
      </c>
      <c r="D271">
        <v>9</v>
      </c>
      <c r="E271" t="s">
        <v>5014</v>
      </c>
      <c r="F271">
        <v>5</v>
      </c>
      <c r="G271" t="s">
        <v>5014</v>
      </c>
      <c r="J271">
        <v>3</v>
      </c>
      <c r="K271" t="s">
        <v>5061</v>
      </c>
      <c r="P271">
        <v>0</v>
      </c>
      <c r="Q271">
        <v>0</v>
      </c>
      <c r="R271">
        <v>0</v>
      </c>
      <c r="S271">
        <v>0</v>
      </c>
      <c r="U271">
        <v>0</v>
      </c>
      <c r="X271" t="s">
        <v>4941</v>
      </c>
      <c r="Y271" t="s">
        <v>18</v>
      </c>
      <c r="AB271" t="s">
        <v>19</v>
      </c>
      <c r="AC271" t="s">
        <v>4942</v>
      </c>
      <c r="AE271">
        <v>0</v>
      </c>
      <c r="AF271">
        <v>0</v>
      </c>
      <c r="AG271">
        <v>0</v>
      </c>
      <c r="AH271">
        <v>2</v>
      </c>
      <c r="AI271">
        <v>0</v>
      </c>
      <c r="AL271">
        <v>1</v>
      </c>
      <c r="AM271">
        <v>1</v>
      </c>
      <c r="AU271">
        <v>0</v>
      </c>
      <c r="AV271">
        <v>1</v>
      </c>
      <c r="AW271">
        <v>0</v>
      </c>
      <c r="BE271" t="s">
        <v>43</v>
      </c>
      <c r="BI271">
        <v>0</v>
      </c>
      <c r="BJ271">
        <v>0</v>
      </c>
      <c r="BM271">
        <v>0</v>
      </c>
      <c r="BN271">
        <v>0</v>
      </c>
      <c r="BO271">
        <v>100</v>
      </c>
      <c r="BP271">
        <v>100</v>
      </c>
      <c r="BQ271">
        <v>0</v>
      </c>
      <c r="BR271">
        <v>0</v>
      </c>
      <c r="BS271">
        <v>0</v>
      </c>
      <c r="BV271">
        <v>0</v>
      </c>
      <c r="BW271">
        <v>0</v>
      </c>
      <c r="BX271">
        <v>0</v>
      </c>
      <c r="BY271">
        <v>0</v>
      </c>
    </row>
    <row r="272" spans="1:77" x14ac:dyDescent="0.25">
      <c r="A272" t="s">
        <v>597</v>
      </c>
      <c r="C272" t="s">
        <v>598</v>
      </c>
      <c r="D272">
        <v>9</v>
      </c>
      <c r="E272" t="s">
        <v>5014</v>
      </c>
      <c r="H272" t="s">
        <v>5108</v>
      </c>
      <c r="I272" t="s">
        <v>5109</v>
      </c>
      <c r="J272">
        <v>1</v>
      </c>
      <c r="K272" t="s">
        <v>5110</v>
      </c>
      <c r="P272">
        <v>0</v>
      </c>
      <c r="Q272">
        <v>0</v>
      </c>
      <c r="R272">
        <v>0</v>
      </c>
      <c r="S272">
        <v>0</v>
      </c>
      <c r="U272">
        <v>0</v>
      </c>
      <c r="X272" t="s">
        <v>4941</v>
      </c>
      <c r="Y272" t="s">
        <v>18</v>
      </c>
      <c r="AB272" t="s">
        <v>19</v>
      </c>
      <c r="AC272" t="s">
        <v>4942</v>
      </c>
      <c r="AE272">
        <v>0</v>
      </c>
      <c r="AF272">
        <v>0</v>
      </c>
      <c r="AG272">
        <v>0</v>
      </c>
      <c r="AH272">
        <v>2</v>
      </c>
      <c r="AI272">
        <v>0</v>
      </c>
      <c r="AL272">
        <v>1</v>
      </c>
      <c r="AM272">
        <v>1</v>
      </c>
      <c r="AN272">
        <v>1</v>
      </c>
      <c r="AO272">
        <v>1</v>
      </c>
      <c r="AU272">
        <v>0</v>
      </c>
      <c r="AV272">
        <v>1</v>
      </c>
      <c r="AW272">
        <v>0</v>
      </c>
      <c r="AZ272">
        <v>217</v>
      </c>
      <c r="BE272" t="s">
        <v>43</v>
      </c>
      <c r="BI272">
        <v>0</v>
      </c>
      <c r="BJ272">
        <v>0</v>
      </c>
      <c r="BM272">
        <v>0</v>
      </c>
      <c r="BN272">
        <v>0</v>
      </c>
      <c r="BO272">
        <v>100</v>
      </c>
      <c r="BP272">
        <v>100</v>
      </c>
      <c r="BQ272">
        <v>0</v>
      </c>
      <c r="BR272">
        <v>0</v>
      </c>
      <c r="BS272">
        <v>0</v>
      </c>
      <c r="BV272">
        <v>0</v>
      </c>
      <c r="BW272">
        <v>0</v>
      </c>
      <c r="BX272">
        <v>0</v>
      </c>
      <c r="BY272">
        <v>0</v>
      </c>
    </row>
    <row r="273" spans="1:77" x14ac:dyDescent="0.25">
      <c r="A273" t="s">
        <v>599</v>
      </c>
      <c r="C273" t="s">
        <v>600</v>
      </c>
      <c r="D273">
        <v>9</v>
      </c>
      <c r="E273" t="s">
        <v>5014</v>
      </c>
      <c r="H273" t="s">
        <v>5108</v>
      </c>
      <c r="I273" t="s">
        <v>5109</v>
      </c>
      <c r="J273">
        <v>1</v>
      </c>
      <c r="K273" t="s">
        <v>5110</v>
      </c>
      <c r="P273">
        <v>0</v>
      </c>
      <c r="Q273">
        <v>0</v>
      </c>
      <c r="R273">
        <v>0</v>
      </c>
      <c r="S273">
        <v>0</v>
      </c>
      <c r="U273">
        <v>0</v>
      </c>
      <c r="X273" t="s">
        <v>4941</v>
      </c>
      <c r="Y273" t="s">
        <v>18</v>
      </c>
      <c r="AB273" t="s">
        <v>19</v>
      </c>
      <c r="AC273" t="s">
        <v>4942</v>
      </c>
      <c r="AE273">
        <v>0</v>
      </c>
      <c r="AF273">
        <v>0</v>
      </c>
      <c r="AG273">
        <v>0</v>
      </c>
      <c r="AH273">
        <v>2</v>
      </c>
      <c r="AI273">
        <v>0</v>
      </c>
      <c r="AL273">
        <v>1</v>
      </c>
      <c r="AM273">
        <v>1</v>
      </c>
      <c r="AN273">
        <v>1</v>
      </c>
      <c r="AO273">
        <v>1</v>
      </c>
      <c r="AU273">
        <v>0</v>
      </c>
      <c r="AV273">
        <v>1</v>
      </c>
      <c r="AW273">
        <v>0</v>
      </c>
      <c r="AZ273">
        <v>218</v>
      </c>
      <c r="BE273" t="s">
        <v>43</v>
      </c>
      <c r="BI273">
        <v>0</v>
      </c>
      <c r="BJ273">
        <v>0</v>
      </c>
      <c r="BM273">
        <v>0</v>
      </c>
      <c r="BN273">
        <v>0</v>
      </c>
      <c r="BO273">
        <v>100</v>
      </c>
      <c r="BP273">
        <v>100</v>
      </c>
      <c r="BQ273">
        <v>0</v>
      </c>
      <c r="BR273">
        <v>0</v>
      </c>
      <c r="BS273">
        <v>0</v>
      </c>
      <c r="BV273">
        <v>0</v>
      </c>
      <c r="BW273">
        <v>0</v>
      </c>
      <c r="BX273">
        <v>0</v>
      </c>
      <c r="BY273">
        <v>0</v>
      </c>
    </row>
    <row r="274" spans="1:77" x14ac:dyDescent="0.25">
      <c r="A274" t="s">
        <v>601</v>
      </c>
      <c r="C274" t="s">
        <v>602</v>
      </c>
      <c r="D274">
        <v>9</v>
      </c>
      <c r="E274" t="s">
        <v>5014</v>
      </c>
      <c r="H274" t="s">
        <v>5108</v>
      </c>
      <c r="I274" t="s">
        <v>5109</v>
      </c>
      <c r="J274">
        <v>1</v>
      </c>
      <c r="K274" t="s">
        <v>5110</v>
      </c>
      <c r="P274">
        <v>0</v>
      </c>
      <c r="Q274">
        <v>0</v>
      </c>
      <c r="R274">
        <v>0</v>
      </c>
      <c r="S274">
        <v>0</v>
      </c>
      <c r="U274">
        <v>0</v>
      </c>
      <c r="X274" t="s">
        <v>4941</v>
      </c>
      <c r="Y274" t="s">
        <v>18</v>
      </c>
      <c r="AB274" t="s">
        <v>19</v>
      </c>
      <c r="AC274" t="s">
        <v>4942</v>
      </c>
      <c r="AE274">
        <v>0</v>
      </c>
      <c r="AF274">
        <v>0</v>
      </c>
      <c r="AG274">
        <v>0</v>
      </c>
      <c r="AH274">
        <v>2</v>
      </c>
      <c r="AI274">
        <v>0</v>
      </c>
      <c r="AL274">
        <v>1</v>
      </c>
      <c r="AM274">
        <v>1</v>
      </c>
      <c r="AN274">
        <v>1</v>
      </c>
      <c r="AO274">
        <v>1</v>
      </c>
      <c r="AU274">
        <v>0</v>
      </c>
      <c r="AV274">
        <v>1</v>
      </c>
      <c r="AW274">
        <v>0</v>
      </c>
      <c r="AZ274">
        <v>159</v>
      </c>
      <c r="BE274" t="s">
        <v>43</v>
      </c>
      <c r="BI274">
        <v>0</v>
      </c>
      <c r="BJ274">
        <v>0</v>
      </c>
      <c r="BM274">
        <v>0</v>
      </c>
      <c r="BN274">
        <v>0</v>
      </c>
      <c r="BO274">
        <v>100</v>
      </c>
      <c r="BP274">
        <v>100</v>
      </c>
      <c r="BQ274">
        <v>0</v>
      </c>
      <c r="BR274">
        <v>0</v>
      </c>
      <c r="BS274">
        <v>0</v>
      </c>
      <c r="BV274">
        <v>0</v>
      </c>
      <c r="BW274">
        <v>0</v>
      </c>
      <c r="BX274">
        <v>0</v>
      </c>
      <c r="BY274">
        <v>0</v>
      </c>
    </row>
    <row r="275" spans="1:77" x14ac:dyDescent="0.25">
      <c r="A275" t="s">
        <v>603</v>
      </c>
      <c r="C275" t="s">
        <v>604</v>
      </c>
      <c r="D275">
        <v>9</v>
      </c>
      <c r="E275" t="s">
        <v>5014</v>
      </c>
      <c r="H275" t="s">
        <v>5108</v>
      </c>
      <c r="I275" t="s">
        <v>5109</v>
      </c>
      <c r="J275">
        <v>1</v>
      </c>
      <c r="K275" t="s">
        <v>5110</v>
      </c>
      <c r="P275">
        <v>0</v>
      </c>
      <c r="Q275">
        <v>0</v>
      </c>
      <c r="R275">
        <v>0</v>
      </c>
      <c r="S275">
        <v>0</v>
      </c>
      <c r="U275">
        <v>0</v>
      </c>
      <c r="X275" t="s">
        <v>4941</v>
      </c>
      <c r="Y275" t="s">
        <v>18</v>
      </c>
      <c r="AB275" t="s">
        <v>19</v>
      </c>
      <c r="AC275" t="s">
        <v>4942</v>
      </c>
      <c r="AE275">
        <v>0</v>
      </c>
      <c r="AF275">
        <v>0</v>
      </c>
      <c r="AG275">
        <v>0</v>
      </c>
      <c r="AH275">
        <v>2</v>
      </c>
      <c r="AI275">
        <v>0</v>
      </c>
      <c r="AL275">
        <v>1</v>
      </c>
      <c r="AM275">
        <v>1</v>
      </c>
      <c r="AN275">
        <v>1</v>
      </c>
      <c r="AO275">
        <v>1</v>
      </c>
      <c r="AU275">
        <v>0</v>
      </c>
      <c r="AV275">
        <v>1</v>
      </c>
      <c r="AW275">
        <v>0</v>
      </c>
      <c r="AZ275">
        <v>256</v>
      </c>
      <c r="BE275" t="s">
        <v>43</v>
      </c>
      <c r="BI275">
        <v>0</v>
      </c>
      <c r="BJ275">
        <v>0</v>
      </c>
      <c r="BM275">
        <v>0</v>
      </c>
      <c r="BN275">
        <v>0</v>
      </c>
      <c r="BO275">
        <v>100</v>
      </c>
      <c r="BP275">
        <v>100</v>
      </c>
      <c r="BQ275">
        <v>0</v>
      </c>
      <c r="BR275">
        <v>0</v>
      </c>
      <c r="BS275">
        <v>0</v>
      </c>
      <c r="BV275">
        <v>0</v>
      </c>
      <c r="BW275">
        <v>0</v>
      </c>
      <c r="BX275">
        <v>0</v>
      </c>
      <c r="BY275">
        <v>0</v>
      </c>
    </row>
    <row r="276" spans="1:77" x14ac:dyDescent="0.25">
      <c r="A276" t="s">
        <v>605</v>
      </c>
      <c r="C276" t="s">
        <v>606</v>
      </c>
      <c r="D276">
        <v>9</v>
      </c>
      <c r="E276" t="s">
        <v>5014</v>
      </c>
      <c r="H276" t="s">
        <v>5108</v>
      </c>
      <c r="I276" t="s">
        <v>5109</v>
      </c>
      <c r="J276">
        <v>1</v>
      </c>
      <c r="K276" t="s">
        <v>5110</v>
      </c>
      <c r="P276">
        <v>0</v>
      </c>
      <c r="Q276">
        <v>0</v>
      </c>
      <c r="R276">
        <v>0</v>
      </c>
      <c r="S276">
        <v>0</v>
      </c>
      <c r="U276">
        <v>0</v>
      </c>
      <c r="X276" t="s">
        <v>4941</v>
      </c>
      <c r="Y276" t="s">
        <v>18</v>
      </c>
      <c r="AB276" t="s">
        <v>19</v>
      </c>
      <c r="AC276" t="s">
        <v>4942</v>
      </c>
      <c r="AE276">
        <v>0</v>
      </c>
      <c r="AF276">
        <v>0</v>
      </c>
      <c r="AG276">
        <v>0</v>
      </c>
      <c r="AH276">
        <v>2</v>
      </c>
      <c r="AI276">
        <v>0</v>
      </c>
      <c r="AL276">
        <v>1</v>
      </c>
      <c r="AM276">
        <v>1</v>
      </c>
      <c r="AN276">
        <v>1</v>
      </c>
      <c r="AO276">
        <v>1</v>
      </c>
      <c r="AU276">
        <v>0</v>
      </c>
      <c r="AV276">
        <v>1</v>
      </c>
      <c r="AW276">
        <v>0</v>
      </c>
      <c r="AZ276">
        <v>257</v>
      </c>
      <c r="BE276" t="s">
        <v>43</v>
      </c>
      <c r="BI276">
        <v>0</v>
      </c>
      <c r="BJ276">
        <v>0</v>
      </c>
      <c r="BM276">
        <v>0</v>
      </c>
      <c r="BN276">
        <v>0</v>
      </c>
      <c r="BO276">
        <v>100</v>
      </c>
      <c r="BP276">
        <v>100</v>
      </c>
      <c r="BQ276">
        <v>0</v>
      </c>
      <c r="BR276">
        <v>0</v>
      </c>
      <c r="BS276">
        <v>0</v>
      </c>
      <c r="BV276">
        <v>0</v>
      </c>
      <c r="BW276">
        <v>0</v>
      </c>
      <c r="BX276">
        <v>0</v>
      </c>
      <c r="BY276">
        <v>0</v>
      </c>
    </row>
    <row r="277" spans="1:77" x14ac:dyDescent="0.25">
      <c r="A277" t="s">
        <v>607</v>
      </c>
      <c r="C277" t="s">
        <v>608</v>
      </c>
      <c r="D277">
        <v>9</v>
      </c>
      <c r="E277" t="s">
        <v>5014</v>
      </c>
      <c r="H277" t="s">
        <v>5108</v>
      </c>
      <c r="I277" t="s">
        <v>5109</v>
      </c>
      <c r="J277">
        <v>1</v>
      </c>
      <c r="K277" t="s">
        <v>5110</v>
      </c>
      <c r="P277">
        <v>0</v>
      </c>
      <c r="Q277">
        <v>0</v>
      </c>
      <c r="R277">
        <v>0</v>
      </c>
      <c r="S277">
        <v>0</v>
      </c>
      <c r="U277">
        <v>0</v>
      </c>
      <c r="X277" t="s">
        <v>4941</v>
      </c>
      <c r="Y277" t="s">
        <v>18</v>
      </c>
      <c r="AB277" t="s">
        <v>19</v>
      </c>
      <c r="AC277" t="s">
        <v>4942</v>
      </c>
      <c r="AE277">
        <v>0</v>
      </c>
      <c r="AF277">
        <v>0</v>
      </c>
      <c r="AG277">
        <v>0</v>
      </c>
      <c r="AH277">
        <v>2</v>
      </c>
      <c r="AI277">
        <v>0</v>
      </c>
      <c r="AL277">
        <v>1</v>
      </c>
      <c r="AM277">
        <v>1</v>
      </c>
      <c r="AN277">
        <v>1</v>
      </c>
      <c r="AO277">
        <v>1</v>
      </c>
      <c r="AU277">
        <v>0</v>
      </c>
      <c r="AV277">
        <v>1</v>
      </c>
      <c r="AW277">
        <v>0</v>
      </c>
      <c r="AZ277">
        <v>258</v>
      </c>
      <c r="BE277" t="s">
        <v>43</v>
      </c>
      <c r="BI277">
        <v>0</v>
      </c>
      <c r="BJ277">
        <v>0</v>
      </c>
      <c r="BM277">
        <v>0</v>
      </c>
      <c r="BN277">
        <v>0</v>
      </c>
      <c r="BO277">
        <v>100</v>
      </c>
      <c r="BP277">
        <v>100</v>
      </c>
      <c r="BQ277">
        <v>0</v>
      </c>
      <c r="BR277">
        <v>0</v>
      </c>
      <c r="BS277">
        <v>0</v>
      </c>
      <c r="BV277">
        <v>0</v>
      </c>
      <c r="BW277">
        <v>0</v>
      </c>
      <c r="BX277">
        <v>0</v>
      </c>
      <c r="BY277">
        <v>0</v>
      </c>
    </row>
    <row r="278" spans="1:77" x14ac:dyDescent="0.25">
      <c r="A278" t="s">
        <v>609</v>
      </c>
      <c r="C278" t="s">
        <v>610</v>
      </c>
      <c r="D278">
        <v>8</v>
      </c>
      <c r="E278" t="s">
        <v>4953</v>
      </c>
      <c r="F278">
        <v>4</v>
      </c>
      <c r="G278" t="s">
        <v>4953</v>
      </c>
      <c r="J278">
        <v>1</v>
      </c>
      <c r="K278" t="s">
        <v>4954</v>
      </c>
      <c r="L278" t="s">
        <v>49</v>
      </c>
      <c r="M278">
        <v>5505040</v>
      </c>
      <c r="N278" t="s">
        <v>5170</v>
      </c>
      <c r="O278" t="s">
        <v>36</v>
      </c>
      <c r="P278">
        <v>1</v>
      </c>
      <c r="Q278">
        <v>1</v>
      </c>
      <c r="R278">
        <v>0.54</v>
      </c>
      <c r="S278">
        <v>0.54</v>
      </c>
      <c r="T278" t="s">
        <v>4940</v>
      </c>
      <c r="U278">
        <v>0</v>
      </c>
      <c r="X278" t="s">
        <v>4941</v>
      </c>
      <c r="Y278" t="s">
        <v>18</v>
      </c>
      <c r="AB278" t="s">
        <v>19</v>
      </c>
      <c r="AC278" t="s">
        <v>4942</v>
      </c>
      <c r="AE278">
        <v>0</v>
      </c>
      <c r="AF278">
        <v>0</v>
      </c>
      <c r="AG278">
        <v>0.68</v>
      </c>
      <c r="AH278">
        <v>2</v>
      </c>
      <c r="AI278">
        <v>0</v>
      </c>
      <c r="AU278">
        <v>1.2592593000000001</v>
      </c>
      <c r="AW278">
        <v>0.82</v>
      </c>
      <c r="AY278">
        <v>1</v>
      </c>
      <c r="BE278" t="s">
        <v>20</v>
      </c>
      <c r="BI278">
        <v>0</v>
      </c>
      <c r="BJ278">
        <v>0</v>
      </c>
      <c r="BM278">
        <v>0</v>
      </c>
      <c r="BN278">
        <v>0</v>
      </c>
      <c r="BO278">
        <v>100</v>
      </c>
      <c r="BP278">
        <v>100</v>
      </c>
      <c r="BQ278">
        <v>0</v>
      </c>
      <c r="BR278">
        <v>0</v>
      </c>
      <c r="BS278">
        <v>0</v>
      </c>
      <c r="BV278">
        <v>0</v>
      </c>
      <c r="BW278">
        <v>0</v>
      </c>
      <c r="BX278">
        <v>0</v>
      </c>
      <c r="BY278">
        <v>0</v>
      </c>
    </row>
    <row r="279" spans="1:77" x14ac:dyDescent="0.25">
      <c r="A279" t="s">
        <v>611</v>
      </c>
      <c r="C279" t="s">
        <v>612</v>
      </c>
      <c r="D279">
        <v>9</v>
      </c>
      <c r="E279" t="s">
        <v>5014</v>
      </c>
      <c r="F279">
        <v>5</v>
      </c>
      <c r="G279" t="s">
        <v>5014</v>
      </c>
      <c r="J279">
        <v>3</v>
      </c>
      <c r="K279" t="s">
        <v>5061</v>
      </c>
      <c r="L279" t="s">
        <v>23</v>
      </c>
      <c r="M279" s="83">
        <v>3.0099999999999999E+103</v>
      </c>
      <c r="N279" t="s">
        <v>612</v>
      </c>
      <c r="P279">
        <v>1</v>
      </c>
      <c r="Q279">
        <v>0</v>
      </c>
      <c r="R279">
        <v>0.24</v>
      </c>
      <c r="S279">
        <v>0.24</v>
      </c>
      <c r="T279" t="s">
        <v>4940</v>
      </c>
      <c r="U279">
        <v>0</v>
      </c>
      <c r="X279" t="s">
        <v>4941</v>
      </c>
      <c r="Y279" t="s">
        <v>18</v>
      </c>
      <c r="AB279" t="s">
        <v>19</v>
      </c>
      <c r="AC279" t="s">
        <v>4942</v>
      </c>
      <c r="AE279">
        <v>0</v>
      </c>
      <c r="AF279">
        <v>0</v>
      </c>
      <c r="AG279">
        <v>0.48</v>
      </c>
      <c r="AH279">
        <v>2</v>
      </c>
      <c r="AI279">
        <v>0</v>
      </c>
      <c r="AU279">
        <v>2</v>
      </c>
      <c r="AW279">
        <v>0.57999999999999996</v>
      </c>
      <c r="BE279" t="s">
        <v>32</v>
      </c>
      <c r="BI279">
        <v>0</v>
      </c>
      <c r="BJ279">
        <v>0</v>
      </c>
      <c r="BM279">
        <v>0</v>
      </c>
      <c r="BN279">
        <v>0</v>
      </c>
      <c r="BO279">
        <v>100</v>
      </c>
      <c r="BP279">
        <v>100</v>
      </c>
      <c r="BQ279">
        <v>0</v>
      </c>
      <c r="BR279">
        <v>0</v>
      </c>
      <c r="BS279">
        <v>0</v>
      </c>
      <c r="BV279">
        <v>0</v>
      </c>
      <c r="BW279">
        <v>0</v>
      </c>
      <c r="BX279">
        <v>0</v>
      </c>
      <c r="BY279">
        <v>0</v>
      </c>
    </row>
    <row r="280" spans="1:77" x14ac:dyDescent="0.25">
      <c r="A280" t="s">
        <v>613</v>
      </c>
      <c r="C280" t="s">
        <v>614</v>
      </c>
      <c r="D280">
        <v>9</v>
      </c>
      <c r="E280" t="s">
        <v>5014</v>
      </c>
      <c r="F280">
        <v>5</v>
      </c>
      <c r="G280" t="s">
        <v>5014</v>
      </c>
      <c r="J280">
        <v>3</v>
      </c>
      <c r="K280" t="s">
        <v>5061</v>
      </c>
      <c r="L280" t="s">
        <v>49</v>
      </c>
      <c r="M280" t="s">
        <v>613</v>
      </c>
      <c r="N280" t="s">
        <v>614</v>
      </c>
      <c r="P280">
        <v>1</v>
      </c>
      <c r="Q280">
        <v>0</v>
      </c>
      <c r="R280">
        <v>0</v>
      </c>
      <c r="S280">
        <v>0</v>
      </c>
      <c r="T280" t="s">
        <v>4940</v>
      </c>
      <c r="U280">
        <v>0</v>
      </c>
      <c r="X280" t="s">
        <v>4941</v>
      </c>
      <c r="Y280" t="s">
        <v>18</v>
      </c>
      <c r="AB280" t="s">
        <v>19</v>
      </c>
      <c r="AC280" t="s">
        <v>4942</v>
      </c>
      <c r="AE280">
        <v>0</v>
      </c>
      <c r="AF280">
        <v>0</v>
      </c>
      <c r="AG280">
        <v>0</v>
      </c>
      <c r="AH280">
        <v>2</v>
      </c>
      <c r="AI280">
        <v>0</v>
      </c>
      <c r="AU280">
        <v>0</v>
      </c>
      <c r="AV280">
        <v>1</v>
      </c>
      <c r="AW280">
        <v>0</v>
      </c>
      <c r="BE280" t="s">
        <v>43</v>
      </c>
      <c r="BI280">
        <v>0</v>
      </c>
      <c r="BJ280">
        <v>0</v>
      </c>
      <c r="BM280">
        <v>0</v>
      </c>
      <c r="BN280">
        <v>0</v>
      </c>
      <c r="BO280">
        <v>100</v>
      </c>
      <c r="BP280">
        <v>100</v>
      </c>
      <c r="BQ280">
        <v>0</v>
      </c>
      <c r="BR280">
        <v>0</v>
      </c>
      <c r="BS280">
        <v>0</v>
      </c>
      <c r="BV280">
        <v>0</v>
      </c>
      <c r="BW280">
        <v>0</v>
      </c>
      <c r="BX280">
        <v>0</v>
      </c>
      <c r="BY280">
        <v>0</v>
      </c>
    </row>
    <row r="281" spans="1:77" x14ac:dyDescent="0.25">
      <c r="A281" t="s">
        <v>615</v>
      </c>
      <c r="C281" t="s">
        <v>616</v>
      </c>
      <c r="D281">
        <v>9</v>
      </c>
      <c r="E281" t="s">
        <v>5014</v>
      </c>
      <c r="F281">
        <v>5</v>
      </c>
      <c r="G281" t="s">
        <v>5014</v>
      </c>
      <c r="J281">
        <v>4</v>
      </c>
      <c r="K281" t="s">
        <v>5134</v>
      </c>
      <c r="L281" t="s">
        <v>27</v>
      </c>
      <c r="M281" t="s">
        <v>4946</v>
      </c>
      <c r="N281" t="s">
        <v>4947</v>
      </c>
      <c r="P281">
        <v>1</v>
      </c>
      <c r="Q281">
        <v>0</v>
      </c>
      <c r="R281">
        <v>0</v>
      </c>
      <c r="S281">
        <v>0</v>
      </c>
      <c r="T281" t="s">
        <v>4940</v>
      </c>
      <c r="U281">
        <v>0</v>
      </c>
      <c r="X281" t="s">
        <v>4941</v>
      </c>
      <c r="Y281" t="s">
        <v>18</v>
      </c>
      <c r="AB281" t="s">
        <v>19</v>
      </c>
      <c r="AC281" t="s">
        <v>4942</v>
      </c>
      <c r="AE281">
        <v>0</v>
      </c>
      <c r="AF281">
        <v>0</v>
      </c>
      <c r="AG281">
        <v>432.93</v>
      </c>
      <c r="AH281">
        <v>2</v>
      </c>
      <c r="AI281">
        <v>0</v>
      </c>
      <c r="AU281">
        <v>0</v>
      </c>
      <c r="AW281">
        <v>519.52</v>
      </c>
      <c r="AY281">
        <v>1</v>
      </c>
      <c r="AZ281">
        <v>220</v>
      </c>
      <c r="BE281" t="s">
        <v>416</v>
      </c>
      <c r="BI281">
        <v>0</v>
      </c>
      <c r="BJ281">
        <v>0</v>
      </c>
      <c r="BM281">
        <v>0</v>
      </c>
      <c r="BN281">
        <v>0</v>
      </c>
      <c r="BO281">
        <v>100</v>
      </c>
      <c r="BP281">
        <v>100</v>
      </c>
      <c r="BQ281">
        <v>0</v>
      </c>
      <c r="BR281">
        <v>0</v>
      </c>
      <c r="BS281">
        <v>0</v>
      </c>
      <c r="BV281">
        <v>0</v>
      </c>
      <c r="BW281">
        <v>1</v>
      </c>
      <c r="BX281">
        <v>0</v>
      </c>
      <c r="BY281">
        <v>0</v>
      </c>
    </row>
    <row r="282" spans="1:77" x14ac:dyDescent="0.25">
      <c r="A282" t="s">
        <v>617</v>
      </c>
      <c r="C282" t="s">
        <v>618</v>
      </c>
      <c r="D282">
        <v>9</v>
      </c>
      <c r="E282" t="s">
        <v>5014</v>
      </c>
      <c r="F282">
        <v>5</v>
      </c>
      <c r="G282" t="s">
        <v>5014</v>
      </c>
      <c r="J282">
        <v>4</v>
      </c>
      <c r="K282" t="s">
        <v>5134</v>
      </c>
      <c r="L282" t="s">
        <v>27</v>
      </c>
      <c r="M282" t="s">
        <v>4946</v>
      </c>
      <c r="N282" t="s">
        <v>4947</v>
      </c>
      <c r="P282">
        <v>1</v>
      </c>
      <c r="Q282">
        <v>0</v>
      </c>
      <c r="R282">
        <v>0</v>
      </c>
      <c r="S282">
        <v>0</v>
      </c>
      <c r="T282" t="s">
        <v>4940</v>
      </c>
      <c r="U282">
        <v>0</v>
      </c>
      <c r="X282" t="s">
        <v>4941</v>
      </c>
      <c r="Y282" t="s">
        <v>18</v>
      </c>
      <c r="AB282" t="s">
        <v>19</v>
      </c>
      <c r="AC282" t="s">
        <v>4942</v>
      </c>
      <c r="AE282">
        <v>0</v>
      </c>
      <c r="AF282">
        <v>0</v>
      </c>
      <c r="AG282">
        <v>466.99</v>
      </c>
      <c r="AH282">
        <v>2</v>
      </c>
      <c r="AI282">
        <v>0</v>
      </c>
      <c r="AU282">
        <v>0</v>
      </c>
      <c r="AW282">
        <v>560.39</v>
      </c>
      <c r="AY282">
        <v>1</v>
      </c>
      <c r="AZ282">
        <v>221</v>
      </c>
      <c r="BE282" t="s">
        <v>416</v>
      </c>
      <c r="BI282">
        <v>0</v>
      </c>
      <c r="BJ282">
        <v>0</v>
      </c>
      <c r="BM282">
        <v>0</v>
      </c>
      <c r="BN282">
        <v>0</v>
      </c>
      <c r="BO282">
        <v>100</v>
      </c>
      <c r="BP282">
        <v>100</v>
      </c>
      <c r="BQ282">
        <v>0</v>
      </c>
      <c r="BR282">
        <v>0</v>
      </c>
      <c r="BS282">
        <v>0</v>
      </c>
      <c r="BV282">
        <v>0</v>
      </c>
      <c r="BW282">
        <v>1</v>
      </c>
      <c r="BX282">
        <v>0</v>
      </c>
      <c r="BY282">
        <v>0</v>
      </c>
    </row>
    <row r="283" spans="1:77" x14ac:dyDescent="0.25">
      <c r="A283" t="s">
        <v>619</v>
      </c>
      <c r="C283" t="s">
        <v>620</v>
      </c>
      <c r="D283">
        <v>9</v>
      </c>
      <c r="E283" t="s">
        <v>5014</v>
      </c>
      <c r="F283">
        <v>5</v>
      </c>
      <c r="G283" t="s">
        <v>5014</v>
      </c>
      <c r="J283">
        <v>4</v>
      </c>
      <c r="K283" t="s">
        <v>5134</v>
      </c>
      <c r="L283" t="s">
        <v>27</v>
      </c>
      <c r="M283" t="s">
        <v>4946</v>
      </c>
      <c r="N283" t="s">
        <v>4947</v>
      </c>
      <c r="P283">
        <v>1</v>
      </c>
      <c r="Q283">
        <v>0</v>
      </c>
      <c r="R283">
        <v>0</v>
      </c>
      <c r="S283">
        <v>0</v>
      </c>
      <c r="T283" t="s">
        <v>4940</v>
      </c>
      <c r="U283">
        <v>0</v>
      </c>
      <c r="X283" t="s">
        <v>4941</v>
      </c>
      <c r="Y283" t="s">
        <v>18</v>
      </c>
      <c r="AB283" t="s">
        <v>19</v>
      </c>
      <c r="AC283" t="s">
        <v>4942</v>
      </c>
      <c r="AE283">
        <v>0</v>
      </c>
      <c r="AF283">
        <v>0</v>
      </c>
      <c r="AG283">
        <v>525.6</v>
      </c>
      <c r="AH283">
        <v>2</v>
      </c>
      <c r="AI283">
        <v>0</v>
      </c>
      <c r="AU283">
        <v>0</v>
      </c>
      <c r="AW283">
        <v>630.72</v>
      </c>
      <c r="AY283">
        <v>1</v>
      </c>
      <c r="AZ283">
        <v>222</v>
      </c>
      <c r="BE283" t="s">
        <v>416</v>
      </c>
      <c r="BI283">
        <v>0</v>
      </c>
      <c r="BJ283">
        <v>0</v>
      </c>
      <c r="BM283">
        <v>0</v>
      </c>
      <c r="BN283">
        <v>0</v>
      </c>
      <c r="BO283">
        <v>100</v>
      </c>
      <c r="BP283">
        <v>100</v>
      </c>
      <c r="BQ283">
        <v>0</v>
      </c>
      <c r="BR283">
        <v>0</v>
      </c>
      <c r="BS283">
        <v>0</v>
      </c>
      <c r="BV283">
        <v>0</v>
      </c>
      <c r="BW283">
        <v>1</v>
      </c>
      <c r="BX283">
        <v>0</v>
      </c>
      <c r="BY283">
        <v>0</v>
      </c>
    </row>
    <row r="284" spans="1:77" x14ac:dyDescent="0.25">
      <c r="A284" t="s">
        <v>621</v>
      </c>
      <c r="C284" t="s">
        <v>622</v>
      </c>
      <c r="D284">
        <v>9</v>
      </c>
      <c r="E284" t="s">
        <v>5014</v>
      </c>
      <c r="F284">
        <v>5</v>
      </c>
      <c r="G284" t="s">
        <v>5014</v>
      </c>
      <c r="J284">
        <v>4</v>
      </c>
      <c r="K284" t="s">
        <v>5134</v>
      </c>
      <c r="L284" t="s">
        <v>27</v>
      </c>
      <c r="M284" t="s">
        <v>4946</v>
      </c>
      <c r="N284" t="s">
        <v>4947</v>
      </c>
      <c r="P284">
        <v>1</v>
      </c>
      <c r="Q284">
        <v>0</v>
      </c>
      <c r="R284">
        <v>0</v>
      </c>
      <c r="S284">
        <v>0</v>
      </c>
      <c r="T284" t="s">
        <v>4940</v>
      </c>
      <c r="U284">
        <v>0</v>
      </c>
      <c r="X284" t="s">
        <v>4941</v>
      </c>
      <c r="Y284" t="s">
        <v>18</v>
      </c>
      <c r="AB284" t="s">
        <v>19</v>
      </c>
      <c r="AC284" t="s">
        <v>4942</v>
      </c>
      <c r="AE284">
        <v>0</v>
      </c>
      <c r="AF284">
        <v>0</v>
      </c>
      <c r="AG284">
        <v>473.93</v>
      </c>
      <c r="AH284">
        <v>2</v>
      </c>
      <c r="AI284">
        <v>0</v>
      </c>
      <c r="AU284">
        <v>0</v>
      </c>
      <c r="AW284">
        <v>568.72</v>
      </c>
      <c r="AY284">
        <v>1</v>
      </c>
      <c r="AZ284">
        <v>223</v>
      </c>
      <c r="BE284" t="s">
        <v>43</v>
      </c>
      <c r="BI284">
        <v>0</v>
      </c>
      <c r="BJ284">
        <v>0</v>
      </c>
      <c r="BM284">
        <v>0</v>
      </c>
      <c r="BN284">
        <v>0</v>
      </c>
      <c r="BO284">
        <v>100</v>
      </c>
      <c r="BP284">
        <v>100</v>
      </c>
      <c r="BQ284">
        <v>0</v>
      </c>
      <c r="BR284">
        <v>0</v>
      </c>
      <c r="BS284">
        <v>0</v>
      </c>
      <c r="BV284">
        <v>0</v>
      </c>
      <c r="BW284">
        <v>1</v>
      </c>
      <c r="BX284">
        <v>0</v>
      </c>
      <c r="BY284">
        <v>0</v>
      </c>
    </row>
    <row r="285" spans="1:77" x14ac:dyDescent="0.25">
      <c r="A285" t="s">
        <v>623</v>
      </c>
      <c r="C285" t="s">
        <v>624</v>
      </c>
      <c r="D285">
        <v>9</v>
      </c>
      <c r="E285" t="s">
        <v>5014</v>
      </c>
      <c r="F285">
        <v>5</v>
      </c>
      <c r="G285" t="s">
        <v>5014</v>
      </c>
      <c r="J285">
        <v>4</v>
      </c>
      <c r="K285" t="s">
        <v>5134</v>
      </c>
      <c r="L285" t="s">
        <v>27</v>
      </c>
      <c r="M285" t="s">
        <v>4946</v>
      </c>
      <c r="N285" t="s">
        <v>4947</v>
      </c>
      <c r="P285">
        <v>1</v>
      </c>
      <c r="Q285">
        <v>0</v>
      </c>
      <c r="R285">
        <v>0</v>
      </c>
      <c r="S285">
        <v>0</v>
      </c>
      <c r="T285" t="s">
        <v>4940</v>
      </c>
      <c r="U285">
        <v>0</v>
      </c>
      <c r="X285" t="s">
        <v>4941</v>
      </c>
      <c r="Y285" t="s">
        <v>18</v>
      </c>
      <c r="AB285" t="s">
        <v>19</v>
      </c>
      <c r="AC285" t="s">
        <v>4942</v>
      </c>
      <c r="AE285">
        <v>0</v>
      </c>
      <c r="AF285">
        <v>0</v>
      </c>
      <c r="AG285">
        <v>681.39</v>
      </c>
      <c r="AH285">
        <v>2</v>
      </c>
      <c r="AI285">
        <v>0</v>
      </c>
      <c r="AU285">
        <v>0</v>
      </c>
      <c r="AW285">
        <v>817.67</v>
      </c>
      <c r="AY285">
        <v>1</v>
      </c>
      <c r="AZ285">
        <v>224</v>
      </c>
      <c r="BE285" t="s">
        <v>416</v>
      </c>
      <c r="BI285">
        <v>0</v>
      </c>
      <c r="BJ285">
        <v>0</v>
      </c>
      <c r="BM285">
        <v>0</v>
      </c>
      <c r="BN285">
        <v>0</v>
      </c>
      <c r="BO285">
        <v>100</v>
      </c>
      <c r="BP285">
        <v>100</v>
      </c>
      <c r="BQ285">
        <v>0</v>
      </c>
      <c r="BR285">
        <v>0</v>
      </c>
      <c r="BS285">
        <v>0</v>
      </c>
      <c r="BV285">
        <v>0</v>
      </c>
      <c r="BW285">
        <v>1</v>
      </c>
      <c r="BX285">
        <v>0</v>
      </c>
      <c r="BY285">
        <v>0</v>
      </c>
    </row>
    <row r="286" spans="1:77" x14ac:dyDescent="0.25">
      <c r="A286" t="s">
        <v>625</v>
      </c>
      <c r="C286" t="s">
        <v>626</v>
      </c>
      <c r="D286">
        <v>9</v>
      </c>
      <c r="E286" t="s">
        <v>5014</v>
      </c>
      <c r="F286">
        <v>5</v>
      </c>
      <c r="G286" t="s">
        <v>5014</v>
      </c>
      <c r="J286">
        <v>3</v>
      </c>
      <c r="K286" t="s">
        <v>5061</v>
      </c>
      <c r="L286" t="s">
        <v>49</v>
      </c>
      <c r="M286" t="s">
        <v>625</v>
      </c>
      <c r="N286" t="s">
        <v>5171</v>
      </c>
      <c r="P286">
        <v>1</v>
      </c>
      <c r="Q286">
        <v>0</v>
      </c>
      <c r="R286">
        <v>0.79</v>
      </c>
      <c r="S286">
        <v>0.79</v>
      </c>
      <c r="T286" t="s">
        <v>4940</v>
      </c>
      <c r="U286">
        <v>0</v>
      </c>
      <c r="X286" t="s">
        <v>4941</v>
      </c>
      <c r="Y286" t="s">
        <v>18</v>
      </c>
      <c r="AB286" t="s">
        <v>19</v>
      </c>
      <c r="AC286" t="s">
        <v>4942</v>
      </c>
      <c r="AE286">
        <v>0</v>
      </c>
      <c r="AF286">
        <v>0</v>
      </c>
      <c r="AG286">
        <v>1.19</v>
      </c>
      <c r="AH286">
        <v>2</v>
      </c>
      <c r="AI286">
        <v>0</v>
      </c>
      <c r="AU286">
        <v>1.5063291000000001</v>
      </c>
      <c r="AV286">
        <v>1</v>
      </c>
      <c r="AW286">
        <v>1.43</v>
      </c>
      <c r="BE286" t="s">
        <v>43</v>
      </c>
      <c r="BI286">
        <v>0</v>
      </c>
      <c r="BJ286">
        <v>0</v>
      </c>
      <c r="BM286">
        <v>0</v>
      </c>
      <c r="BN286">
        <v>0</v>
      </c>
      <c r="BO286">
        <v>100</v>
      </c>
      <c r="BP286">
        <v>100</v>
      </c>
      <c r="BQ286">
        <v>0</v>
      </c>
      <c r="BR286">
        <v>0</v>
      </c>
      <c r="BS286">
        <v>0</v>
      </c>
      <c r="BV286">
        <v>0</v>
      </c>
      <c r="BW286">
        <v>0</v>
      </c>
      <c r="BX286">
        <v>0</v>
      </c>
      <c r="BY286">
        <v>0</v>
      </c>
    </row>
    <row r="287" spans="1:77" x14ac:dyDescent="0.25">
      <c r="A287" t="s">
        <v>627</v>
      </c>
      <c r="C287" t="s">
        <v>628</v>
      </c>
      <c r="D287">
        <v>9</v>
      </c>
      <c r="E287" t="s">
        <v>5014</v>
      </c>
      <c r="J287">
        <v>3</v>
      </c>
      <c r="K287" t="s">
        <v>5061</v>
      </c>
      <c r="P287">
        <v>0</v>
      </c>
      <c r="Q287">
        <v>0</v>
      </c>
      <c r="R287">
        <v>0</v>
      </c>
      <c r="S287">
        <v>0</v>
      </c>
      <c r="U287">
        <v>0</v>
      </c>
      <c r="X287" t="s">
        <v>4941</v>
      </c>
      <c r="Y287" t="s">
        <v>18</v>
      </c>
      <c r="AB287" t="s">
        <v>19</v>
      </c>
      <c r="AC287" t="s">
        <v>4942</v>
      </c>
      <c r="AE287">
        <v>0</v>
      </c>
      <c r="AF287">
        <v>0</v>
      </c>
      <c r="AG287">
        <v>0</v>
      </c>
      <c r="AH287">
        <v>2</v>
      </c>
      <c r="AI287">
        <v>0</v>
      </c>
      <c r="AL287">
        <v>1</v>
      </c>
      <c r="AM287">
        <v>1</v>
      </c>
      <c r="AU287">
        <v>0</v>
      </c>
      <c r="AV287">
        <v>1</v>
      </c>
      <c r="AW287">
        <v>0</v>
      </c>
      <c r="BE287" t="s">
        <v>43</v>
      </c>
      <c r="BI287">
        <v>0</v>
      </c>
      <c r="BJ287">
        <v>0</v>
      </c>
      <c r="BM287">
        <v>0</v>
      </c>
      <c r="BN287">
        <v>0</v>
      </c>
      <c r="BO287">
        <v>100</v>
      </c>
      <c r="BP287">
        <v>100</v>
      </c>
      <c r="BQ287">
        <v>0</v>
      </c>
      <c r="BR287">
        <v>0</v>
      </c>
      <c r="BS287">
        <v>0</v>
      </c>
      <c r="BV287">
        <v>0</v>
      </c>
      <c r="BW287">
        <v>0</v>
      </c>
      <c r="BX287">
        <v>0</v>
      </c>
      <c r="BY287">
        <v>0</v>
      </c>
    </row>
    <row r="288" spans="1:77" x14ac:dyDescent="0.25">
      <c r="A288">
        <v>362330642</v>
      </c>
      <c r="C288" t="s">
        <v>629</v>
      </c>
      <c r="D288">
        <v>9</v>
      </c>
      <c r="E288" t="s">
        <v>5014</v>
      </c>
      <c r="F288">
        <v>5</v>
      </c>
      <c r="G288" t="s">
        <v>5014</v>
      </c>
      <c r="J288">
        <v>3</v>
      </c>
      <c r="K288" t="s">
        <v>5061</v>
      </c>
      <c r="L288" t="s">
        <v>293</v>
      </c>
      <c r="M288">
        <v>362330642</v>
      </c>
      <c r="N288" t="s">
        <v>5172</v>
      </c>
      <c r="P288">
        <v>1</v>
      </c>
      <c r="Q288">
        <v>1</v>
      </c>
      <c r="R288">
        <v>81</v>
      </c>
      <c r="S288">
        <v>81</v>
      </c>
      <c r="T288" t="s">
        <v>4940</v>
      </c>
      <c r="U288">
        <v>0</v>
      </c>
      <c r="X288" t="s">
        <v>4941</v>
      </c>
      <c r="Y288" t="s">
        <v>18</v>
      </c>
      <c r="AB288" t="s">
        <v>19</v>
      </c>
      <c r="AC288" t="s">
        <v>4942</v>
      </c>
      <c r="AE288">
        <v>0</v>
      </c>
      <c r="AF288">
        <v>0</v>
      </c>
      <c r="AG288">
        <v>146.30000000000001</v>
      </c>
      <c r="AH288">
        <v>2</v>
      </c>
      <c r="AI288">
        <v>0</v>
      </c>
      <c r="AU288">
        <v>1.8061727999999999</v>
      </c>
      <c r="AV288">
        <v>1</v>
      </c>
      <c r="AW288">
        <v>175.56</v>
      </c>
      <c r="BE288" t="s">
        <v>43</v>
      </c>
      <c r="BI288">
        <v>0</v>
      </c>
      <c r="BJ288">
        <v>0</v>
      </c>
      <c r="BM288">
        <v>0</v>
      </c>
      <c r="BN288">
        <v>0</v>
      </c>
      <c r="BO288">
        <v>100</v>
      </c>
      <c r="BP288">
        <v>100</v>
      </c>
      <c r="BQ288">
        <v>0</v>
      </c>
      <c r="BR288">
        <v>0</v>
      </c>
      <c r="BS288">
        <v>0</v>
      </c>
      <c r="BV288">
        <v>0</v>
      </c>
      <c r="BW288">
        <v>0</v>
      </c>
      <c r="BX288">
        <v>0</v>
      </c>
      <c r="BY288">
        <v>0</v>
      </c>
    </row>
    <row r="289" spans="1:80" x14ac:dyDescent="0.25">
      <c r="A289">
        <v>365231202</v>
      </c>
      <c r="C289" t="s">
        <v>630</v>
      </c>
      <c r="D289">
        <v>9</v>
      </c>
      <c r="E289" t="s">
        <v>5014</v>
      </c>
      <c r="F289">
        <v>5</v>
      </c>
      <c r="G289" t="s">
        <v>5014</v>
      </c>
      <c r="J289">
        <v>3</v>
      </c>
      <c r="K289" t="s">
        <v>5061</v>
      </c>
      <c r="L289" t="s">
        <v>293</v>
      </c>
      <c r="M289">
        <v>365231202</v>
      </c>
      <c r="N289" t="s">
        <v>5173</v>
      </c>
      <c r="P289">
        <v>1</v>
      </c>
      <c r="Q289">
        <v>1</v>
      </c>
      <c r="R289">
        <v>50</v>
      </c>
      <c r="S289">
        <v>50</v>
      </c>
      <c r="T289" t="s">
        <v>4940</v>
      </c>
      <c r="U289">
        <v>0</v>
      </c>
      <c r="X289" t="s">
        <v>4941</v>
      </c>
      <c r="Y289" t="s">
        <v>18</v>
      </c>
      <c r="AB289" t="s">
        <v>19</v>
      </c>
      <c r="AC289" t="s">
        <v>4942</v>
      </c>
      <c r="AE289">
        <v>0</v>
      </c>
      <c r="AF289">
        <v>0</v>
      </c>
      <c r="AG289">
        <v>66.5</v>
      </c>
      <c r="AH289">
        <v>2</v>
      </c>
      <c r="AI289">
        <v>0</v>
      </c>
      <c r="AU289">
        <v>1.33</v>
      </c>
      <c r="AW289">
        <v>79.8</v>
      </c>
      <c r="BE289" t="s">
        <v>32</v>
      </c>
      <c r="BI289">
        <v>0</v>
      </c>
      <c r="BJ289">
        <v>0</v>
      </c>
      <c r="BM289">
        <v>0</v>
      </c>
      <c r="BN289">
        <v>0</v>
      </c>
      <c r="BO289">
        <v>100</v>
      </c>
      <c r="BP289">
        <v>100</v>
      </c>
      <c r="BQ289">
        <v>0</v>
      </c>
      <c r="BR289">
        <v>0</v>
      </c>
      <c r="BS289">
        <v>0</v>
      </c>
      <c r="BV289">
        <v>0</v>
      </c>
      <c r="BW289">
        <v>0</v>
      </c>
      <c r="BX289">
        <v>0</v>
      </c>
      <c r="BY289">
        <v>0</v>
      </c>
    </row>
    <row r="290" spans="1:80" x14ac:dyDescent="0.25">
      <c r="A290" t="s">
        <v>631</v>
      </c>
      <c r="C290" t="s">
        <v>632</v>
      </c>
      <c r="D290">
        <v>9</v>
      </c>
      <c r="E290" t="s">
        <v>5014</v>
      </c>
      <c r="F290">
        <v>5</v>
      </c>
      <c r="G290" t="s">
        <v>5014</v>
      </c>
      <c r="J290">
        <v>3</v>
      </c>
      <c r="K290" t="s">
        <v>5061</v>
      </c>
      <c r="L290" t="s">
        <v>49</v>
      </c>
      <c r="M290" t="s">
        <v>631</v>
      </c>
      <c r="N290" t="s">
        <v>5174</v>
      </c>
      <c r="P290">
        <v>1</v>
      </c>
      <c r="Q290">
        <v>0</v>
      </c>
      <c r="R290">
        <v>1</v>
      </c>
      <c r="S290">
        <v>1</v>
      </c>
      <c r="T290" t="s">
        <v>4940</v>
      </c>
      <c r="U290">
        <v>0</v>
      </c>
      <c r="X290" t="s">
        <v>4941</v>
      </c>
      <c r="Y290" t="s">
        <v>18</v>
      </c>
      <c r="AB290" t="s">
        <v>19</v>
      </c>
      <c r="AC290" t="s">
        <v>4942</v>
      </c>
      <c r="AE290">
        <v>0</v>
      </c>
      <c r="AF290">
        <v>0</v>
      </c>
      <c r="AG290">
        <v>1.8</v>
      </c>
      <c r="AH290">
        <v>2</v>
      </c>
      <c r="AI290">
        <v>0</v>
      </c>
      <c r="AU290">
        <v>1.8</v>
      </c>
      <c r="AV290">
        <v>1</v>
      </c>
      <c r="AW290">
        <v>2.16</v>
      </c>
      <c r="BE290" t="s">
        <v>43</v>
      </c>
      <c r="BI290">
        <v>0</v>
      </c>
      <c r="BJ290">
        <v>0</v>
      </c>
      <c r="BM290">
        <v>0</v>
      </c>
      <c r="BN290">
        <v>0</v>
      </c>
      <c r="BO290">
        <v>100</v>
      </c>
      <c r="BP290">
        <v>100</v>
      </c>
      <c r="BQ290">
        <v>0</v>
      </c>
      <c r="BR290">
        <v>0</v>
      </c>
      <c r="BS290">
        <v>0</v>
      </c>
      <c r="BV290">
        <v>0</v>
      </c>
      <c r="BW290">
        <v>0</v>
      </c>
      <c r="BX290">
        <v>0</v>
      </c>
      <c r="BY290">
        <v>0</v>
      </c>
    </row>
    <row r="291" spans="1:80" x14ac:dyDescent="0.25">
      <c r="A291" t="s">
        <v>633</v>
      </c>
      <c r="C291" t="s">
        <v>634</v>
      </c>
      <c r="D291">
        <v>9</v>
      </c>
      <c r="E291" t="s">
        <v>5014</v>
      </c>
      <c r="F291">
        <v>5</v>
      </c>
      <c r="G291" t="s">
        <v>5014</v>
      </c>
      <c r="H291" t="s">
        <v>5108</v>
      </c>
      <c r="I291" t="s">
        <v>5109</v>
      </c>
      <c r="J291">
        <v>2</v>
      </c>
      <c r="K291" t="s">
        <v>5115</v>
      </c>
      <c r="L291" t="s">
        <v>27</v>
      </c>
      <c r="M291" t="s">
        <v>4946</v>
      </c>
      <c r="N291" t="s">
        <v>4947</v>
      </c>
      <c r="P291">
        <v>1</v>
      </c>
      <c r="Q291">
        <v>0</v>
      </c>
      <c r="R291">
        <v>0</v>
      </c>
      <c r="S291">
        <v>0</v>
      </c>
      <c r="T291" t="s">
        <v>4940</v>
      </c>
      <c r="U291">
        <v>0</v>
      </c>
      <c r="X291" t="s">
        <v>4941</v>
      </c>
      <c r="Y291" t="s">
        <v>18</v>
      </c>
      <c r="AB291" t="s">
        <v>19</v>
      </c>
      <c r="AC291" t="s">
        <v>4942</v>
      </c>
      <c r="AE291">
        <v>0</v>
      </c>
      <c r="AF291">
        <v>0</v>
      </c>
      <c r="AG291">
        <v>0</v>
      </c>
      <c r="AH291">
        <v>2</v>
      </c>
      <c r="AI291">
        <v>0</v>
      </c>
      <c r="AK291">
        <v>1</v>
      </c>
      <c r="AL291">
        <v>1</v>
      </c>
      <c r="AM291">
        <v>1</v>
      </c>
      <c r="AN291">
        <v>1</v>
      </c>
      <c r="AO291">
        <v>1</v>
      </c>
      <c r="AU291">
        <v>0</v>
      </c>
      <c r="AV291">
        <v>1</v>
      </c>
      <c r="AW291">
        <v>0</v>
      </c>
      <c r="AZ291">
        <v>209</v>
      </c>
      <c r="BE291" t="s">
        <v>43</v>
      </c>
      <c r="BI291">
        <v>0</v>
      </c>
      <c r="BJ291">
        <v>0</v>
      </c>
      <c r="BM291">
        <v>0</v>
      </c>
      <c r="BN291">
        <v>0</v>
      </c>
      <c r="BO291">
        <v>100</v>
      </c>
      <c r="BP291">
        <v>100</v>
      </c>
      <c r="BQ291">
        <v>0</v>
      </c>
      <c r="BR291">
        <v>0</v>
      </c>
      <c r="BS291">
        <v>0</v>
      </c>
      <c r="BV291">
        <v>0</v>
      </c>
      <c r="BW291">
        <v>0</v>
      </c>
      <c r="BX291">
        <v>0</v>
      </c>
      <c r="BY291">
        <v>0</v>
      </c>
    </row>
    <row r="292" spans="1:80" x14ac:dyDescent="0.25">
      <c r="A292" t="s">
        <v>635</v>
      </c>
      <c r="C292" t="s">
        <v>636</v>
      </c>
      <c r="D292">
        <v>1</v>
      </c>
      <c r="E292" t="s">
        <v>4958</v>
      </c>
      <c r="F292">
        <v>2</v>
      </c>
      <c r="G292" t="s">
        <v>4958</v>
      </c>
      <c r="H292" t="s">
        <v>5004</v>
      </c>
      <c r="I292" t="s">
        <v>5005</v>
      </c>
      <c r="J292">
        <v>2</v>
      </c>
      <c r="K292" t="s">
        <v>5082</v>
      </c>
      <c r="L292" t="s">
        <v>27</v>
      </c>
      <c r="M292" t="s">
        <v>4946</v>
      </c>
      <c r="N292" t="s">
        <v>4947</v>
      </c>
      <c r="P292">
        <v>1</v>
      </c>
      <c r="Q292">
        <v>0</v>
      </c>
      <c r="R292">
        <v>0</v>
      </c>
      <c r="S292">
        <v>0</v>
      </c>
      <c r="T292" t="s">
        <v>4940</v>
      </c>
      <c r="U292">
        <v>0</v>
      </c>
      <c r="X292" t="s">
        <v>4941</v>
      </c>
      <c r="Y292" t="s">
        <v>18</v>
      </c>
      <c r="AB292" t="s">
        <v>19</v>
      </c>
      <c r="AC292" t="s">
        <v>4942</v>
      </c>
      <c r="AD292">
        <v>1</v>
      </c>
      <c r="AE292">
        <v>0</v>
      </c>
      <c r="AF292">
        <v>0</v>
      </c>
      <c r="AG292" s="1">
        <v>1059.7</v>
      </c>
      <c r="AH292">
        <v>2</v>
      </c>
      <c r="AI292">
        <v>0</v>
      </c>
      <c r="AL292">
        <v>1</v>
      </c>
      <c r="AM292">
        <v>1</v>
      </c>
      <c r="AN292">
        <v>1</v>
      </c>
      <c r="AO292">
        <v>1</v>
      </c>
      <c r="AP292">
        <v>1</v>
      </c>
      <c r="AU292">
        <v>0</v>
      </c>
      <c r="AW292" s="1">
        <v>1271.6400000000001</v>
      </c>
      <c r="AY292">
        <v>1</v>
      </c>
      <c r="AZ292">
        <v>204</v>
      </c>
      <c r="BE292" t="s">
        <v>28</v>
      </c>
      <c r="BI292">
        <v>0</v>
      </c>
      <c r="BJ292">
        <v>0</v>
      </c>
      <c r="BM292">
        <v>0</v>
      </c>
      <c r="BN292">
        <v>0</v>
      </c>
      <c r="BO292">
        <v>100</v>
      </c>
      <c r="BP292">
        <v>100</v>
      </c>
      <c r="BQ292">
        <v>0</v>
      </c>
      <c r="BR292">
        <v>0</v>
      </c>
      <c r="BS292">
        <v>0</v>
      </c>
      <c r="BV292">
        <v>0</v>
      </c>
      <c r="BW292">
        <v>0</v>
      </c>
      <c r="BX292">
        <v>0</v>
      </c>
      <c r="BY292">
        <v>0</v>
      </c>
    </row>
    <row r="293" spans="1:80" x14ac:dyDescent="0.25">
      <c r="A293" t="s">
        <v>637</v>
      </c>
      <c r="C293" t="s">
        <v>638</v>
      </c>
      <c r="D293">
        <v>1</v>
      </c>
      <c r="E293" t="s">
        <v>4958</v>
      </c>
      <c r="F293">
        <v>2</v>
      </c>
      <c r="G293" t="s">
        <v>4958</v>
      </c>
      <c r="H293" t="s">
        <v>5004</v>
      </c>
      <c r="I293" t="s">
        <v>5005</v>
      </c>
      <c r="J293">
        <v>2</v>
      </c>
      <c r="K293" t="s">
        <v>5082</v>
      </c>
      <c r="L293" t="s">
        <v>27</v>
      </c>
      <c r="M293" t="s">
        <v>4946</v>
      </c>
      <c r="N293" t="s">
        <v>4947</v>
      </c>
      <c r="P293">
        <v>1</v>
      </c>
      <c r="Q293">
        <v>0</v>
      </c>
      <c r="R293">
        <v>0</v>
      </c>
      <c r="S293">
        <v>0</v>
      </c>
      <c r="T293" t="s">
        <v>4940</v>
      </c>
      <c r="U293">
        <v>0</v>
      </c>
      <c r="X293" t="s">
        <v>4941</v>
      </c>
      <c r="Y293" t="s">
        <v>18</v>
      </c>
      <c r="AB293" t="s">
        <v>19</v>
      </c>
      <c r="AC293" t="s">
        <v>4942</v>
      </c>
      <c r="AE293">
        <v>0</v>
      </c>
      <c r="AF293">
        <v>0</v>
      </c>
      <c r="AG293" s="1">
        <v>1317.1</v>
      </c>
      <c r="AH293">
        <v>2</v>
      </c>
      <c r="AI293">
        <v>0</v>
      </c>
      <c r="AL293">
        <v>1</v>
      </c>
      <c r="AM293">
        <v>1</v>
      </c>
      <c r="AN293">
        <v>1</v>
      </c>
      <c r="AO293">
        <v>1</v>
      </c>
      <c r="AP293">
        <v>1</v>
      </c>
      <c r="AU293">
        <v>0</v>
      </c>
      <c r="AW293" s="1">
        <v>1580.52</v>
      </c>
      <c r="AY293">
        <v>1</v>
      </c>
      <c r="AZ293">
        <v>206</v>
      </c>
      <c r="BE293" t="s">
        <v>28</v>
      </c>
      <c r="BI293">
        <v>0</v>
      </c>
      <c r="BJ293">
        <v>0</v>
      </c>
      <c r="BM293">
        <v>0</v>
      </c>
      <c r="BN293">
        <v>0</v>
      </c>
      <c r="BO293">
        <v>100</v>
      </c>
      <c r="BP293">
        <v>100</v>
      </c>
      <c r="BQ293">
        <v>0</v>
      </c>
      <c r="BR293">
        <v>0</v>
      </c>
      <c r="BS293">
        <v>0</v>
      </c>
      <c r="BV293">
        <v>0</v>
      </c>
      <c r="BW293">
        <v>0</v>
      </c>
      <c r="BX293">
        <v>0</v>
      </c>
      <c r="BY293">
        <v>0</v>
      </c>
    </row>
    <row r="294" spans="1:80" x14ac:dyDescent="0.25">
      <c r="A294" t="s">
        <v>639</v>
      </c>
      <c r="C294" t="s">
        <v>640</v>
      </c>
      <c r="D294">
        <v>9</v>
      </c>
      <c r="E294" t="s">
        <v>5014</v>
      </c>
      <c r="F294">
        <v>5</v>
      </c>
      <c r="G294" t="s">
        <v>5014</v>
      </c>
      <c r="H294" t="s">
        <v>5108</v>
      </c>
      <c r="I294" t="s">
        <v>5109</v>
      </c>
      <c r="J294">
        <v>2</v>
      </c>
      <c r="K294" t="s">
        <v>5115</v>
      </c>
      <c r="L294" t="s">
        <v>27</v>
      </c>
      <c r="M294" t="s">
        <v>4946</v>
      </c>
      <c r="N294" t="s">
        <v>4947</v>
      </c>
      <c r="P294">
        <v>1</v>
      </c>
      <c r="Q294">
        <v>0</v>
      </c>
      <c r="R294">
        <v>0</v>
      </c>
      <c r="S294">
        <v>0</v>
      </c>
      <c r="T294" t="s">
        <v>4940</v>
      </c>
      <c r="U294">
        <v>0</v>
      </c>
      <c r="X294" t="s">
        <v>4941</v>
      </c>
      <c r="Y294" t="s">
        <v>18</v>
      </c>
      <c r="AB294" t="s">
        <v>19</v>
      </c>
      <c r="AC294" t="s">
        <v>4942</v>
      </c>
      <c r="AE294">
        <v>0</v>
      </c>
      <c r="AF294">
        <v>0</v>
      </c>
      <c r="AG294">
        <v>0</v>
      </c>
      <c r="AH294">
        <v>2</v>
      </c>
      <c r="AI294">
        <v>0</v>
      </c>
      <c r="AK294">
        <v>1</v>
      </c>
      <c r="AL294">
        <v>1</v>
      </c>
      <c r="AM294">
        <v>1</v>
      </c>
      <c r="AN294">
        <v>1</v>
      </c>
      <c r="AO294">
        <v>1</v>
      </c>
      <c r="AU294">
        <v>0</v>
      </c>
      <c r="AV294">
        <v>1</v>
      </c>
      <c r="AW294">
        <v>0</v>
      </c>
      <c r="AZ294">
        <v>211</v>
      </c>
      <c r="BE294" t="s">
        <v>43</v>
      </c>
      <c r="BI294">
        <v>0</v>
      </c>
      <c r="BJ294">
        <v>0</v>
      </c>
      <c r="BM294">
        <v>0</v>
      </c>
      <c r="BN294">
        <v>0</v>
      </c>
      <c r="BO294">
        <v>100</v>
      </c>
      <c r="BP294">
        <v>100</v>
      </c>
      <c r="BQ294">
        <v>0</v>
      </c>
      <c r="BR294">
        <v>0</v>
      </c>
      <c r="BS294">
        <v>0</v>
      </c>
      <c r="BV294">
        <v>0</v>
      </c>
      <c r="BW294">
        <v>0</v>
      </c>
      <c r="BX294">
        <v>0</v>
      </c>
      <c r="BY294">
        <v>0</v>
      </c>
    </row>
    <row r="295" spans="1:80" x14ac:dyDescent="0.25">
      <c r="A295" t="s">
        <v>641</v>
      </c>
      <c r="C295" t="s">
        <v>642</v>
      </c>
      <c r="D295">
        <v>9</v>
      </c>
      <c r="E295" t="s">
        <v>5014</v>
      </c>
      <c r="F295">
        <v>5</v>
      </c>
      <c r="G295" t="s">
        <v>5014</v>
      </c>
      <c r="H295" t="s">
        <v>5108</v>
      </c>
      <c r="I295" t="s">
        <v>5109</v>
      </c>
      <c r="J295">
        <v>1</v>
      </c>
      <c r="K295" t="s">
        <v>5110</v>
      </c>
      <c r="L295" t="s">
        <v>27</v>
      </c>
      <c r="M295" t="s">
        <v>4946</v>
      </c>
      <c r="N295" t="s">
        <v>4947</v>
      </c>
      <c r="P295">
        <v>1</v>
      </c>
      <c r="Q295">
        <v>0</v>
      </c>
      <c r="R295">
        <v>0</v>
      </c>
      <c r="S295">
        <v>0</v>
      </c>
      <c r="T295" t="s">
        <v>4940</v>
      </c>
      <c r="U295">
        <v>0</v>
      </c>
      <c r="X295" t="s">
        <v>4941</v>
      </c>
      <c r="Y295" t="s">
        <v>18</v>
      </c>
      <c r="AB295" t="s">
        <v>19</v>
      </c>
      <c r="AC295" t="s">
        <v>4942</v>
      </c>
      <c r="AE295">
        <v>0</v>
      </c>
      <c r="AF295">
        <v>0</v>
      </c>
      <c r="AG295">
        <v>0</v>
      </c>
      <c r="AH295">
        <v>2</v>
      </c>
      <c r="AI295">
        <v>0</v>
      </c>
      <c r="AK295">
        <v>1</v>
      </c>
      <c r="AL295">
        <v>1</v>
      </c>
      <c r="AM295">
        <v>1</v>
      </c>
      <c r="AN295">
        <v>1</v>
      </c>
      <c r="AO295">
        <v>1</v>
      </c>
      <c r="AU295">
        <v>0</v>
      </c>
      <c r="AV295">
        <v>1</v>
      </c>
      <c r="AW295">
        <v>0</v>
      </c>
      <c r="AZ295">
        <v>213</v>
      </c>
      <c r="BE295" t="s">
        <v>43</v>
      </c>
      <c r="BI295">
        <v>0</v>
      </c>
      <c r="BJ295">
        <v>0</v>
      </c>
      <c r="BM295">
        <v>0</v>
      </c>
      <c r="BN295">
        <v>0</v>
      </c>
      <c r="BO295">
        <v>100</v>
      </c>
      <c r="BP295">
        <v>100</v>
      </c>
      <c r="BQ295">
        <v>0</v>
      </c>
      <c r="BR295">
        <v>0</v>
      </c>
      <c r="BS295">
        <v>0</v>
      </c>
      <c r="BV295">
        <v>0</v>
      </c>
      <c r="BW295">
        <v>0</v>
      </c>
      <c r="BX295">
        <v>0</v>
      </c>
      <c r="BY295">
        <v>0</v>
      </c>
    </row>
    <row r="296" spans="1:80" x14ac:dyDescent="0.25">
      <c r="A296" t="s">
        <v>643</v>
      </c>
      <c r="C296" t="s">
        <v>644</v>
      </c>
      <c r="D296">
        <v>9</v>
      </c>
      <c r="E296" t="s">
        <v>5014</v>
      </c>
      <c r="F296">
        <v>5</v>
      </c>
      <c r="G296" t="s">
        <v>5014</v>
      </c>
      <c r="H296" t="s">
        <v>5108</v>
      </c>
      <c r="I296" t="s">
        <v>5109</v>
      </c>
      <c r="J296">
        <v>1</v>
      </c>
      <c r="K296" t="s">
        <v>5110</v>
      </c>
      <c r="L296" t="s">
        <v>27</v>
      </c>
      <c r="M296" t="s">
        <v>4946</v>
      </c>
      <c r="N296" t="s">
        <v>4947</v>
      </c>
      <c r="P296">
        <v>1</v>
      </c>
      <c r="Q296">
        <v>0</v>
      </c>
      <c r="R296">
        <v>0</v>
      </c>
      <c r="S296">
        <v>0</v>
      </c>
      <c r="T296" t="s">
        <v>4940</v>
      </c>
      <c r="U296">
        <v>0</v>
      </c>
      <c r="X296" t="s">
        <v>4941</v>
      </c>
      <c r="Y296" t="s">
        <v>18</v>
      </c>
      <c r="AB296" t="s">
        <v>19</v>
      </c>
      <c r="AC296" t="s">
        <v>4942</v>
      </c>
      <c r="AE296">
        <v>0</v>
      </c>
      <c r="AF296">
        <v>0</v>
      </c>
      <c r="AG296">
        <v>0</v>
      </c>
      <c r="AH296">
        <v>2</v>
      </c>
      <c r="AI296">
        <v>0</v>
      </c>
      <c r="AK296">
        <v>1</v>
      </c>
      <c r="AL296">
        <v>1</v>
      </c>
      <c r="AM296">
        <v>1</v>
      </c>
      <c r="AN296">
        <v>1</v>
      </c>
      <c r="AO296">
        <v>1</v>
      </c>
      <c r="AU296">
        <v>0</v>
      </c>
      <c r="AV296">
        <v>1</v>
      </c>
      <c r="AW296">
        <v>0</v>
      </c>
      <c r="AZ296">
        <v>214</v>
      </c>
      <c r="BE296" t="s">
        <v>43</v>
      </c>
      <c r="BI296">
        <v>0</v>
      </c>
      <c r="BJ296">
        <v>0</v>
      </c>
      <c r="BM296">
        <v>0</v>
      </c>
      <c r="BN296">
        <v>0</v>
      </c>
      <c r="BO296">
        <v>100</v>
      </c>
      <c r="BP296">
        <v>100</v>
      </c>
      <c r="BQ296">
        <v>0</v>
      </c>
      <c r="BR296">
        <v>0</v>
      </c>
      <c r="BS296">
        <v>0</v>
      </c>
      <c r="BV296">
        <v>0</v>
      </c>
      <c r="BW296">
        <v>0</v>
      </c>
      <c r="BX296">
        <v>0</v>
      </c>
      <c r="BY296">
        <v>0</v>
      </c>
    </row>
    <row r="297" spans="1:80" x14ac:dyDescent="0.25">
      <c r="A297" t="s">
        <v>645</v>
      </c>
      <c r="C297" t="s">
        <v>646</v>
      </c>
      <c r="D297">
        <v>9</v>
      </c>
      <c r="E297" t="s">
        <v>5014</v>
      </c>
      <c r="F297">
        <v>5</v>
      </c>
      <c r="G297" t="s">
        <v>5014</v>
      </c>
      <c r="H297" t="s">
        <v>5108</v>
      </c>
      <c r="I297" t="s">
        <v>5109</v>
      </c>
      <c r="J297">
        <v>1</v>
      </c>
      <c r="K297" t="s">
        <v>5110</v>
      </c>
      <c r="L297" t="s">
        <v>27</v>
      </c>
      <c r="M297" t="s">
        <v>4946</v>
      </c>
      <c r="N297" t="s">
        <v>4947</v>
      </c>
      <c r="P297">
        <v>1</v>
      </c>
      <c r="Q297">
        <v>0</v>
      </c>
      <c r="R297">
        <v>0</v>
      </c>
      <c r="S297">
        <v>0</v>
      </c>
      <c r="T297" t="s">
        <v>4940</v>
      </c>
      <c r="U297">
        <v>0</v>
      </c>
      <c r="X297" t="s">
        <v>4941</v>
      </c>
      <c r="Y297" t="s">
        <v>18</v>
      </c>
      <c r="AB297" t="s">
        <v>19</v>
      </c>
      <c r="AC297" t="s">
        <v>4942</v>
      </c>
      <c r="AE297">
        <v>0</v>
      </c>
      <c r="AF297">
        <v>0</v>
      </c>
      <c r="AG297">
        <v>0</v>
      </c>
      <c r="AH297">
        <v>2</v>
      </c>
      <c r="AI297">
        <v>0</v>
      </c>
      <c r="AK297">
        <v>1</v>
      </c>
      <c r="AL297">
        <v>1</v>
      </c>
      <c r="AM297">
        <v>1</v>
      </c>
      <c r="AN297">
        <v>1</v>
      </c>
      <c r="AO297">
        <v>1</v>
      </c>
      <c r="AU297">
        <v>0</v>
      </c>
      <c r="AV297">
        <v>1</v>
      </c>
      <c r="AW297">
        <v>0</v>
      </c>
      <c r="AZ297">
        <v>215</v>
      </c>
      <c r="BE297" t="s">
        <v>43</v>
      </c>
      <c r="BI297">
        <v>0</v>
      </c>
      <c r="BJ297">
        <v>0</v>
      </c>
      <c r="BM297">
        <v>0</v>
      </c>
      <c r="BN297">
        <v>0</v>
      </c>
      <c r="BO297">
        <v>100</v>
      </c>
      <c r="BP297">
        <v>100</v>
      </c>
      <c r="BQ297">
        <v>0</v>
      </c>
      <c r="BR297">
        <v>0</v>
      </c>
      <c r="BS297">
        <v>0</v>
      </c>
      <c r="BV297">
        <v>0</v>
      </c>
      <c r="BW297">
        <v>0</v>
      </c>
      <c r="BX297">
        <v>0</v>
      </c>
      <c r="BY297">
        <v>0</v>
      </c>
    </row>
    <row r="298" spans="1:80" x14ac:dyDescent="0.25">
      <c r="A298" t="s">
        <v>647</v>
      </c>
      <c r="C298" t="s">
        <v>648</v>
      </c>
      <c r="D298">
        <v>9</v>
      </c>
      <c r="E298" t="s">
        <v>5014</v>
      </c>
      <c r="F298">
        <v>5</v>
      </c>
      <c r="G298" t="s">
        <v>5014</v>
      </c>
      <c r="H298" t="s">
        <v>5108</v>
      </c>
      <c r="I298" t="s">
        <v>5109</v>
      </c>
      <c r="J298">
        <v>2</v>
      </c>
      <c r="K298" t="s">
        <v>5115</v>
      </c>
      <c r="L298" t="s">
        <v>443</v>
      </c>
      <c r="M298" t="s">
        <v>4946</v>
      </c>
      <c r="N298" t="s">
        <v>4947</v>
      </c>
      <c r="P298">
        <v>1</v>
      </c>
      <c r="Q298">
        <v>0</v>
      </c>
      <c r="R298">
        <v>0</v>
      </c>
      <c r="S298">
        <v>0</v>
      </c>
      <c r="T298" t="s">
        <v>4940</v>
      </c>
      <c r="U298">
        <v>0</v>
      </c>
      <c r="X298" t="s">
        <v>4941</v>
      </c>
      <c r="Y298" t="s">
        <v>18</v>
      </c>
      <c r="AB298" t="s">
        <v>19</v>
      </c>
      <c r="AC298" t="s">
        <v>4942</v>
      </c>
      <c r="AE298">
        <v>0</v>
      </c>
      <c r="AF298">
        <v>0</v>
      </c>
      <c r="AG298">
        <v>0</v>
      </c>
      <c r="AH298">
        <v>2</v>
      </c>
      <c r="AI298">
        <v>0</v>
      </c>
      <c r="AK298">
        <v>1</v>
      </c>
      <c r="AL298">
        <v>1</v>
      </c>
      <c r="AM298">
        <v>1</v>
      </c>
      <c r="AP298">
        <v>1</v>
      </c>
      <c r="AU298">
        <v>0</v>
      </c>
      <c r="AV298">
        <v>1</v>
      </c>
      <c r="AW298">
        <v>0</v>
      </c>
      <c r="BE298" t="s">
        <v>43</v>
      </c>
      <c r="BI298">
        <v>0</v>
      </c>
      <c r="BJ298">
        <v>0</v>
      </c>
      <c r="BM298">
        <v>0</v>
      </c>
      <c r="BN298">
        <v>0</v>
      </c>
      <c r="BO298">
        <v>100</v>
      </c>
      <c r="BP298">
        <v>100</v>
      </c>
      <c r="BQ298">
        <v>0</v>
      </c>
      <c r="BR298">
        <v>0</v>
      </c>
      <c r="BS298">
        <v>0</v>
      </c>
      <c r="BV298">
        <v>0</v>
      </c>
      <c r="BW298">
        <v>0</v>
      </c>
      <c r="BX298">
        <v>0</v>
      </c>
      <c r="BY298">
        <v>0</v>
      </c>
    </row>
    <row r="299" spans="1:80" x14ac:dyDescent="0.25">
      <c r="A299" t="s">
        <v>649</v>
      </c>
      <c r="C299" t="s">
        <v>650</v>
      </c>
      <c r="D299">
        <v>9</v>
      </c>
      <c r="E299" t="s">
        <v>5014</v>
      </c>
      <c r="F299">
        <v>5</v>
      </c>
      <c r="G299" t="s">
        <v>5014</v>
      </c>
      <c r="H299" t="s">
        <v>5108</v>
      </c>
      <c r="I299" t="s">
        <v>5109</v>
      </c>
      <c r="J299">
        <v>2</v>
      </c>
      <c r="K299" t="s">
        <v>5115</v>
      </c>
      <c r="L299" t="s">
        <v>27</v>
      </c>
      <c r="M299" t="s">
        <v>4946</v>
      </c>
      <c r="N299" t="s">
        <v>4947</v>
      </c>
      <c r="P299">
        <v>1</v>
      </c>
      <c r="Q299">
        <v>0</v>
      </c>
      <c r="R299">
        <v>0</v>
      </c>
      <c r="S299">
        <v>0</v>
      </c>
      <c r="T299" t="s">
        <v>4940</v>
      </c>
      <c r="U299">
        <v>0</v>
      </c>
      <c r="X299" t="s">
        <v>4941</v>
      </c>
      <c r="Y299" t="s">
        <v>18</v>
      </c>
      <c r="AB299" t="s">
        <v>19</v>
      </c>
      <c r="AC299" t="s">
        <v>4942</v>
      </c>
      <c r="AE299">
        <v>0</v>
      </c>
      <c r="AF299">
        <v>0</v>
      </c>
      <c r="AG299" s="1">
        <v>4515.5</v>
      </c>
      <c r="AH299">
        <v>2</v>
      </c>
      <c r="AI299">
        <v>0</v>
      </c>
      <c r="AL299">
        <v>1</v>
      </c>
      <c r="AM299">
        <v>1</v>
      </c>
      <c r="AN299">
        <v>1</v>
      </c>
      <c r="AO299">
        <v>1</v>
      </c>
      <c r="AP299">
        <v>1</v>
      </c>
      <c r="AU299">
        <v>0</v>
      </c>
      <c r="AW299" s="1">
        <v>5418.6</v>
      </c>
      <c r="AY299">
        <v>1</v>
      </c>
      <c r="AZ299">
        <v>141</v>
      </c>
      <c r="BE299" t="s">
        <v>28</v>
      </c>
      <c r="BI299">
        <v>0</v>
      </c>
      <c r="BJ299">
        <v>0</v>
      </c>
      <c r="BM299">
        <v>0</v>
      </c>
      <c r="BN299">
        <v>0</v>
      </c>
      <c r="BO299">
        <v>100</v>
      </c>
      <c r="BP299">
        <v>100</v>
      </c>
      <c r="BQ299">
        <v>0</v>
      </c>
      <c r="BR299">
        <v>0</v>
      </c>
      <c r="BS299">
        <v>0</v>
      </c>
      <c r="BV299">
        <v>0</v>
      </c>
      <c r="BW299">
        <v>0</v>
      </c>
      <c r="BX299">
        <v>0</v>
      </c>
      <c r="BY299">
        <v>0</v>
      </c>
      <c r="CB299" t="s">
        <v>5175</v>
      </c>
    </row>
    <row r="300" spans="1:80" x14ac:dyDescent="0.25">
      <c r="A300" t="s">
        <v>651</v>
      </c>
      <c r="C300" t="s">
        <v>652</v>
      </c>
      <c r="D300">
        <v>9</v>
      </c>
      <c r="E300" t="s">
        <v>5014</v>
      </c>
      <c r="F300">
        <v>4</v>
      </c>
      <c r="G300" t="s">
        <v>4953</v>
      </c>
      <c r="J300">
        <v>3</v>
      </c>
      <c r="K300" t="s">
        <v>5061</v>
      </c>
      <c r="L300" t="s">
        <v>27</v>
      </c>
      <c r="M300" t="s">
        <v>4946</v>
      </c>
      <c r="N300" t="s">
        <v>4947</v>
      </c>
      <c r="P300">
        <v>1</v>
      </c>
      <c r="Q300">
        <v>0</v>
      </c>
      <c r="R300">
        <v>0</v>
      </c>
      <c r="S300">
        <v>0</v>
      </c>
      <c r="T300" t="s">
        <v>4940</v>
      </c>
      <c r="U300">
        <v>0</v>
      </c>
      <c r="X300" t="s">
        <v>4941</v>
      </c>
      <c r="Y300" t="s">
        <v>18</v>
      </c>
      <c r="AB300" t="s">
        <v>19</v>
      </c>
      <c r="AC300" t="s">
        <v>4942</v>
      </c>
      <c r="AE300">
        <v>0</v>
      </c>
      <c r="AF300">
        <v>0</v>
      </c>
      <c r="AG300">
        <v>21.18</v>
      </c>
      <c r="AH300">
        <v>2</v>
      </c>
      <c r="AI300">
        <v>0</v>
      </c>
      <c r="AU300">
        <v>0</v>
      </c>
      <c r="AW300">
        <v>25.42</v>
      </c>
      <c r="AY300">
        <v>1</v>
      </c>
      <c r="AZ300">
        <v>149</v>
      </c>
      <c r="BE300" t="s">
        <v>416</v>
      </c>
      <c r="BI300">
        <v>0</v>
      </c>
      <c r="BJ300">
        <v>0</v>
      </c>
      <c r="BM300">
        <v>0</v>
      </c>
      <c r="BN300">
        <v>0</v>
      </c>
      <c r="BO300">
        <v>100</v>
      </c>
      <c r="BP300">
        <v>100</v>
      </c>
      <c r="BQ300">
        <v>0</v>
      </c>
      <c r="BR300">
        <v>0</v>
      </c>
      <c r="BS300">
        <v>0</v>
      </c>
      <c r="BV300">
        <v>0</v>
      </c>
      <c r="BW300">
        <v>0</v>
      </c>
      <c r="BX300">
        <v>0</v>
      </c>
      <c r="BY300">
        <v>0</v>
      </c>
    </row>
    <row r="301" spans="1:80" x14ac:dyDescent="0.25">
      <c r="A301" t="s">
        <v>653</v>
      </c>
      <c r="C301" t="s">
        <v>654</v>
      </c>
      <c r="D301">
        <v>12</v>
      </c>
      <c r="E301" t="s">
        <v>5053</v>
      </c>
      <c r="F301">
        <v>12</v>
      </c>
      <c r="G301" t="s">
        <v>5054</v>
      </c>
      <c r="H301" t="s">
        <v>5099</v>
      </c>
      <c r="I301" t="s">
        <v>5100</v>
      </c>
      <c r="L301" t="s">
        <v>27</v>
      </c>
      <c r="M301" t="s">
        <v>4946</v>
      </c>
      <c r="N301" t="s">
        <v>4947</v>
      </c>
      <c r="P301">
        <v>1</v>
      </c>
      <c r="Q301">
        <v>0</v>
      </c>
      <c r="R301">
        <v>833.01</v>
      </c>
      <c r="S301">
        <v>833.01</v>
      </c>
      <c r="T301" t="s">
        <v>4940</v>
      </c>
      <c r="U301">
        <v>0</v>
      </c>
      <c r="X301" t="s">
        <v>4941</v>
      </c>
      <c r="Y301" t="s">
        <v>18</v>
      </c>
      <c r="AB301" t="s">
        <v>19</v>
      </c>
      <c r="AC301" t="s">
        <v>4942</v>
      </c>
      <c r="AE301">
        <v>0</v>
      </c>
      <c r="AF301">
        <v>0</v>
      </c>
      <c r="AG301" s="1">
        <v>1250.6300000000001</v>
      </c>
      <c r="AH301">
        <v>2</v>
      </c>
      <c r="AI301">
        <v>0</v>
      </c>
      <c r="AL301">
        <v>1</v>
      </c>
      <c r="AM301">
        <v>1</v>
      </c>
      <c r="AN301">
        <v>1</v>
      </c>
      <c r="AO301">
        <v>1</v>
      </c>
      <c r="AP301">
        <v>1</v>
      </c>
      <c r="AU301">
        <v>1.5013384999999999</v>
      </c>
      <c r="AW301" s="1">
        <v>1500.76</v>
      </c>
      <c r="AY301">
        <v>1</v>
      </c>
      <c r="AZ301">
        <v>154</v>
      </c>
      <c r="BE301" t="s">
        <v>28</v>
      </c>
      <c r="BI301">
        <v>0</v>
      </c>
      <c r="BJ301">
        <v>0</v>
      </c>
      <c r="BM301">
        <v>0</v>
      </c>
      <c r="BN301">
        <v>0</v>
      </c>
      <c r="BO301">
        <v>100</v>
      </c>
      <c r="BP301">
        <v>100</v>
      </c>
      <c r="BQ301">
        <v>0</v>
      </c>
      <c r="BR301">
        <v>0</v>
      </c>
      <c r="BS301">
        <v>0</v>
      </c>
      <c r="BV301">
        <v>0</v>
      </c>
      <c r="BW301">
        <v>0</v>
      </c>
      <c r="BX301">
        <v>0</v>
      </c>
      <c r="BY301">
        <v>0</v>
      </c>
    </row>
    <row r="302" spans="1:80" x14ac:dyDescent="0.25">
      <c r="A302" t="s">
        <v>655</v>
      </c>
      <c r="C302" t="s">
        <v>656</v>
      </c>
      <c r="D302">
        <v>12</v>
      </c>
      <c r="E302" t="s">
        <v>5053</v>
      </c>
      <c r="F302">
        <v>12</v>
      </c>
      <c r="G302" t="s">
        <v>5054</v>
      </c>
      <c r="H302" t="s">
        <v>5099</v>
      </c>
      <c r="I302" t="s">
        <v>5100</v>
      </c>
      <c r="L302" t="s">
        <v>27</v>
      </c>
      <c r="M302" t="s">
        <v>4946</v>
      </c>
      <c r="N302" t="s">
        <v>4947</v>
      </c>
      <c r="P302">
        <v>1</v>
      </c>
      <c r="Q302">
        <v>0</v>
      </c>
      <c r="R302">
        <v>3328.26</v>
      </c>
      <c r="S302">
        <v>3328.26</v>
      </c>
      <c r="T302" t="s">
        <v>4940</v>
      </c>
      <c r="U302">
        <v>0</v>
      </c>
      <c r="X302" t="s">
        <v>4941</v>
      </c>
      <c r="Y302" t="s">
        <v>18</v>
      </c>
      <c r="AB302" t="s">
        <v>19</v>
      </c>
      <c r="AC302" t="s">
        <v>4942</v>
      </c>
      <c r="AE302">
        <v>0</v>
      </c>
      <c r="AF302">
        <v>0</v>
      </c>
      <c r="AG302" s="1">
        <v>4996.8999999999996</v>
      </c>
      <c r="AH302">
        <v>2</v>
      </c>
      <c r="AI302">
        <v>0</v>
      </c>
      <c r="AL302">
        <v>1</v>
      </c>
      <c r="AM302">
        <v>1</v>
      </c>
      <c r="AN302">
        <v>1</v>
      </c>
      <c r="AO302">
        <v>1</v>
      </c>
      <c r="AP302">
        <v>1</v>
      </c>
      <c r="AU302">
        <v>1.5013551000000001</v>
      </c>
      <c r="AW302" s="1">
        <v>5996.28</v>
      </c>
      <c r="AY302">
        <v>1</v>
      </c>
      <c r="AZ302">
        <v>155</v>
      </c>
      <c r="BE302" t="s">
        <v>28</v>
      </c>
      <c r="BI302">
        <v>0</v>
      </c>
      <c r="BJ302">
        <v>0</v>
      </c>
      <c r="BM302">
        <v>0</v>
      </c>
      <c r="BN302">
        <v>0</v>
      </c>
      <c r="BO302">
        <v>100</v>
      </c>
      <c r="BP302">
        <v>100</v>
      </c>
      <c r="BQ302">
        <v>0</v>
      </c>
      <c r="BR302">
        <v>0</v>
      </c>
      <c r="BS302">
        <v>0</v>
      </c>
      <c r="BV302">
        <v>0</v>
      </c>
      <c r="BW302">
        <v>0</v>
      </c>
      <c r="BX302">
        <v>0</v>
      </c>
      <c r="BY302">
        <v>0</v>
      </c>
    </row>
    <row r="303" spans="1:80" x14ac:dyDescent="0.25">
      <c r="A303" t="s">
        <v>657</v>
      </c>
      <c r="C303" t="s">
        <v>658</v>
      </c>
      <c r="D303">
        <v>12</v>
      </c>
      <c r="E303" t="s">
        <v>5053</v>
      </c>
      <c r="F303">
        <v>12</v>
      </c>
      <c r="G303" t="s">
        <v>5054</v>
      </c>
      <c r="H303" t="s">
        <v>5099</v>
      </c>
      <c r="I303" t="s">
        <v>5100</v>
      </c>
      <c r="L303" t="s">
        <v>27</v>
      </c>
      <c r="M303" t="s">
        <v>4946</v>
      </c>
      <c r="N303" t="s">
        <v>4947</v>
      </c>
      <c r="P303">
        <v>1</v>
      </c>
      <c r="Q303">
        <v>0</v>
      </c>
      <c r="R303">
        <v>3813.06</v>
      </c>
      <c r="S303">
        <v>3813.06</v>
      </c>
      <c r="T303" t="s">
        <v>4940</v>
      </c>
      <c r="U303">
        <v>0</v>
      </c>
      <c r="X303" t="s">
        <v>4941</v>
      </c>
      <c r="Y303" t="s">
        <v>18</v>
      </c>
      <c r="AB303" t="s">
        <v>19</v>
      </c>
      <c r="AC303" t="s">
        <v>4942</v>
      </c>
      <c r="AE303">
        <v>0</v>
      </c>
      <c r="AF303">
        <v>0</v>
      </c>
      <c r="AG303" s="1">
        <v>5724.1</v>
      </c>
      <c r="AH303">
        <v>2</v>
      </c>
      <c r="AI303">
        <v>0</v>
      </c>
      <c r="AL303">
        <v>1</v>
      </c>
      <c r="AM303">
        <v>1</v>
      </c>
      <c r="AN303">
        <v>1</v>
      </c>
      <c r="AO303">
        <v>1</v>
      </c>
      <c r="AP303">
        <v>1</v>
      </c>
      <c r="AU303">
        <v>1.5011828</v>
      </c>
      <c r="AW303" s="1">
        <v>6868.92</v>
      </c>
      <c r="AY303">
        <v>1</v>
      </c>
      <c r="AZ303">
        <v>156</v>
      </c>
      <c r="BE303" t="s">
        <v>28</v>
      </c>
      <c r="BI303">
        <v>0</v>
      </c>
      <c r="BJ303">
        <v>0</v>
      </c>
      <c r="BM303">
        <v>0</v>
      </c>
      <c r="BN303">
        <v>0</v>
      </c>
      <c r="BO303">
        <v>100</v>
      </c>
      <c r="BP303">
        <v>100</v>
      </c>
      <c r="BQ303">
        <v>0</v>
      </c>
      <c r="BR303">
        <v>0</v>
      </c>
      <c r="BS303">
        <v>0</v>
      </c>
      <c r="BV303">
        <v>0</v>
      </c>
      <c r="BW303">
        <v>0</v>
      </c>
      <c r="BX303">
        <v>0</v>
      </c>
      <c r="BY303">
        <v>0</v>
      </c>
    </row>
    <row r="304" spans="1:80" x14ac:dyDescent="0.25">
      <c r="A304" t="s">
        <v>659</v>
      </c>
      <c r="C304" t="s">
        <v>660</v>
      </c>
      <c r="D304">
        <v>12</v>
      </c>
      <c r="E304" t="s">
        <v>5053</v>
      </c>
      <c r="F304">
        <v>12</v>
      </c>
      <c r="G304" t="s">
        <v>5054</v>
      </c>
      <c r="H304" t="s">
        <v>5099</v>
      </c>
      <c r="I304" t="s">
        <v>5100</v>
      </c>
      <c r="L304" t="s">
        <v>27</v>
      </c>
      <c r="M304" t="s">
        <v>4946</v>
      </c>
      <c r="N304" t="s">
        <v>4947</v>
      </c>
      <c r="P304">
        <v>1</v>
      </c>
      <c r="Q304">
        <v>0</v>
      </c>
      <c r="R304">
        <v>6656.52</v>
      </c>
      <c r="S304">
        <v>6656.52</v>
      </c>
      <c r="T304" t="s">
        <v>4940</v>
      </c>
      <c r="U304">
        <v>0</v>
      </c>
      <c r="X304" t="s">
        <v>4941</v>
      </c>
      <c r="Y304" t="s">
        <v>18</v>
      </c>
      <c r="AB304" t="s">
        <v>19</v>
      </c>
      <c r="AC304" t="s">
        <v>4942</v>
      </c>
      <c r="AE304">
        <v>0</v>
      </c>
      <c r="AF304">
        <v>0</v>
      </c>
      <c r="AG304" s="1">
        <v>9993.7900000000009</v>
      </c>
      <c r="AH304">
        <v>2</v>
      </c>
      <c r="AI304">
        <v>0</v>
      </c>
      <c r="AL304">
        <v>1</v>
      </c>
      <c r="AM304">
        <v>1</v>
      </c>
      <c r="AN304">
        <v>1</v>
      </c>
      <c r="AO304">
        <v>1</v>
      </c>
      <c r="AP304">
        <v>1</v>
      </c>
      <c r="AU304">
        <v>1.5013536000000001</v>
      </c>
      <c r="AW304" s="1">
        <v>11992.55</v>
      </c>
      <c r="AY304">
        <v>1</v>
      </c>
      <c r="AZ304">
        <v>157</v>
      </c>
      <c r="BE304" t="s">
        <v>28</v>
      </c>
      <c r="BI304">
        <v>0</v>
      </c>
      <c r="BJ304">
        <v>0</v>
      </c>
      <c r="BM304">
        <v>0</v>
      </c>
      <c r="BN304">
        <v>0</v>
      </c>
      <c r="BO304">
        <v>100</v>
      </c>
      <c r="BP304">
        <v>100</v>
      </c>
      <c r="BQ304">
        <v>0</v>
      </c>
      <c r="BR304">
        <v>0</v>
      </c>
      <c r="BS304">
        <v>0</v>
      </c>
      <c r="BV304">
        <v>0</v>
      </c>
      <c r="BW304">
        <v>0</v>
      </c>
      <c r="BX304">
        <v>0</v>
      </c>
      <c r="BY304">
        <v>0</v>
      </c>
    </row>
    <row r="305" spans="1:77" x14ac:dyDescent="0.25">
      <c r="A305" t="s">
        <v>661</v>
      </c>
      <c r="C305" t="s">
        <v>662</v>
      </c>
      <c r="D305">
        <v>9</v>
      </c>
      <c r="E305" t="s">
        <v>5014</v>
      </c>
      <c r="H305" t="s">
        <v>5108</v>
      </c>
      <c r="I305" t="s">
        <v>5109</v>
      </c>
      <c r="J305">
        <v>1</v>
      </c>
      <c r="K305" t="s">
        <v>5110</v>
      </c>
      <c r="L305" t="s">
        <v>443</v>
      </c>
      <c r="M305" t="s">
        <v>661</v>
      </c>
      <c r="N305" t="s">
        <v>662</v>
      </c>
      <c r="P305">
        <v>1</v>
      </c>
      <c r="Q305">
        <v>0</v>
      </c>
      <c r="R305">
        <v>0</v>
      </c>
      <c r="S305">
        <v>0</v>
      </c>
      <c r="T305" t="s">
        <v>4940</v>
      </c>
      <c r="U305">
        <v>0</v>
      </c>
      <c r="X305" t="s">
        <v>4941</v>
      </c>
      <c r="Y305" t="s">
        <v>18</v>
      </c>
      <c r="AB305" t="s">
        <v>19</v>
      </c>
      <c r="AC305" t="s">
        <v>4942</v>
      </c>
      <c r="AE305">
        <v>50.75</v>
      </c>
      <c r="AF305">
        <v>0</v>
      </c>
      <c r="AG305">
        <v>0</v>
      </c>
      <c r="AH305">
        <v>2</v>
      </c>
      <c r="AI305">
        <v>0</v>
      </c>
      <c r="AL305">
        <v>1</v>
      </c>
      <c r="AM305">
        <v>1</v>
      </c>
      <c r="AP305">
        <v>1</v>
      </c>
      <c r="AU305">
        <v>0</v>
      </c>
      <c r="AV305">
        <v>1</v>
      </c>
      <c r="AW305">
        <v>0</v>
      </c>
      <c r="BE305" t="s">
        <v>43</v>
      </c>
      <c r="BI305">
        <v>0</v>
      </c>
      <c r="BJ305">
        <v>0</v>
      </c>
      <c r="BM305">
        <v>0</v>
      </c>
      <c r="BN305">
        <v>0</v>
      </c>
      <c r="BO305">
        <v>100</v>
      </c>
      <c r="BP305">
        <v>100</v>
      </c>
      <c r="BQ305">
        <v>0</v>
      </c>
      <c r="BR305">
        <v>0</v>
      </c>
      <c r="BS305">
        <v>0</v>
      </c>
      <c r="BV305">
        <v>0</v>
      </c>
      <c r="BW305">
        <v>0</v>
      </c>
      <c r="BX305">
        <v>0</v>
      </c>
      <c r="BY305">
        <v>0</v>
      </c>
    </row>
    <row r="306" spans="1:77" x14ac:dyDescent="0.25">
      <c r="A306" t="s">
        <v>663</v>
      </c>
      <c r="C306" t="s">
        <v>664</v>
      </c>
      <c r="D306">
        <v>12</v>
      </c>
      <c r="E306" t="s">
        <v>5053</v>
      </c>
      <c r="F306">
        <v>12</v>
      </c>
      <c r="G306" t="s">
        <v>5054</v>
      </c>
      <c r="L306" t="s">
        <v>35</v>
      </c>
      <c r="M306" t="s">
        <v>663</v>
      </c>
      <c r="N306" t="s">
        <v>664</v>
      </c>
      <c r="O306" t="s">
        <v>36</v>
      </c>
      <c r="P306">
        <v>1</v>
      </c>
      <c r="Q306">
        <v>1</v>
      </c>
      <c r="R306">
        <v>19.39</v>
      </c>
      <c r="S306">
        <v>19.39</v>
      </c>
      <c r="T306" t="s">
        <v>4940</v>
      </c>
      <c r="U306">
        <v>0</v>
      </c>
      <c r="X306" t="s">
        <v>4941</v>
      </c>
      <c r="Y306" t="s">
        <v>18</v>
      </c>
      <c r="AB306" t="s">
        <v>19</v>
      </c>
      <c r="AC306" t="s">
        <v>4942</v>
      </c>
      <c r="AE306">
        <v>0</v>
      </c>
      <c r="AF306">
        <v>0</v>
      </c>
      <c r="AG306">
        <v>29.09</v>
      </c>
      <c r="AH306">
        <v>2</v>
      </c>
      <c r="AI306">
        <v>0</v>
      </c>
      <c r="AU306">
        <v>1.5002579</v>
      </c>
      <c r="AW306">
        <v>34.909999999999997</v>
      </c>
      <c r="AY306">
        <v>1</v>
      </c>
      <c r="AZ306">
        <v>508</v>
      </c>
      <c r="BE306" t="s">
        <v>43</v>
      </c>
      <c r="BI306">
        <v>0</v>
      </c>
      <c r="BJ306">
        <v>0</v>
      </c>
      <c r="BM306">
        <v>0</v>
      </c>
      <c r="BN306">
        <v>0</v>
      </c>
      <c r="BO306">
        <v>100</v>
      </c>
      <c r="BP306">
        <v>100</v>
      </c>
      <c r="BQ306">
        <v>0</v>
      </c>
      <c r="BR306">
        <v>0</v>
      </c>
      <c r="BS306">
        <v>0</v>
      </c>
      <c r="BV306">
        <v>0</v>
      </c>
      <c r="BW306">
        <v>0</v>
      </c>
      <c r="BX306">
        <v>0</v>
      </c>
      <c r="BY306">
        <v>0</v>
      </c>
    </row>
    <row r="307" spans="1:77" x14ac:dyDescent="0.25">
      <c r="A307" t="s">
        <v>665</v>
      </c>
      <c r="C307" t="s">
        <v>666</v>
      </c>
      <c r="D307">
        <v>1</v>
      </c>
      <c r="E307" t="s">
        <v>4958</v>
      </c>
      <c r="F307">
        <v>2</v>
      </c>
      <c r="G307" t="s">
        <v>4958</v>
      </c>
      <c r="H307" t="s">
        <v>4989</v>
      </c>
      <c r="I307" t="s">
        <v>4990</v>
      </c>
      <c r="J307">
        <v>1</v>
      </c>
      <c r="K307" t="s">
        <v>5010</v>
      </c>
      <c r="L307" t="s">
        <v>27</v>
      </c>
      <c r="M307" t="s">
        <v>4946</v>
      </c>
      <c r="N307" t="s">
        <v>4947</v>
      </c>
      <c r="P307">
        <v>1</v>
      </c>
      <c r="Q307">
        <v>0</v>
      </c>
      <c r="R307">
        <v>0</v>
      </c>
      <c r="S307">
        <v>0</v>
      </c>
      <c r="T307" t="s">
        <v>4940</v>
      </c>
      <c r="U307">
        <v>0</v>
      </c>
      <c r="X307" t="s">
        <v>4941</v>
      </c>
      <c r="Y307" t="s">
        <v>18</v>
      </c>
      <c r="AB307" t="s">
        <v>19</v>
      </c>
      <c r="AC307" t="s">
        <v>4942</v>
      </c>
      <c r="AE307">
        <v>0</v>
      </c>
      <c r="AF307">
        <v>0</v>
      </c>
      <c r="AG307" s="1">
        <v>1326.26</v>
      </c>
      <c r="AH307">
        <v>2</v>
      </c>
      <c r="AI307">
        <v>0</v>
      </c>
      <c r="AL307">
        <v>1</v>
      </c>
      <c r="AM307">
        <v>1</v>
      </c>
      <c r="AN307">
        <v>1</v>
      </c>
      <c r="AO307">
        <v>1</v>
      </c>
      <c r="AP307">
        <v>1</v>
      </c>
      <c r="AU307">
        <v>0</v>
      </c>
      <c r="AW307" s="1">
        <v>1591.51</v>
      </c>
      <c r="AY307">
        <v>1</v>
      </c>
      <c r="AZ307">
        <v>430</v>
      </c>
      <c r="BE307" t="s">
        <v>28</v>
      </c>
      <c r="BI307">
        <v>0</v>
      </c>
      <c r="BJ307">
        <v>0</v>
      </c>
      <c r="BM307">
        <v>0</v>
      </c>
      <c r="BN307">
        <v>0</v>
      </c>
      <c r="BO307">
        <v>100</v>
      </c>
      <c r="BP307">
        <v>100</v>
      </c>
      <c r="BQ307">
        <v>0</v>
      </c>
      <c r="BR307">
        <v>0</v>
      </c>
      <c r="BS307">
        <v>0</v>
      </c>
      <c r="BV307">
        <v>0</v>
      </c>
      <c r="BW307">
        <v>0</v>
      </c>
      <c r="BX307">
        <v>0</v>
      </c>
      <c r="BY307">
        <v>0</v>
      </c>
    </row>
    <row r="308" spans="1:77" x14ac:dyDescent="0.25">
      <c r="A308" t="s">
        <v>667</v>
      </c>
      <c r="C308" t="s">
        <v>668</v>
      </c>
      <c r="D308">
        <v>12</v>
      </c>
      <c r="E308" t="s">
        <v>5053</v>
      </c>
      <c r="F308">
        <v>3</v>
      </c>
      <c r="G308" t="s">
        <v>5176</v>
      </c>
      <c r="L308" t="s">
        <v>35</v>
      </c>
      <c r="M308" t="s">
        <v>4946</v>
      </c>
      <c r="N308" t="s">
        <v>4947</v>
      </c>
      <c r="P308">
        <v>1</v>
      </c>
      <c r="Q308">
        <v>0</v>
      </c>
      <c r="R308">
        <v>0</v>
      </c>
      <c r="S308">
        <v>0</v>
      </c>
      <c r="T308" t="s">
        <v>4940</v>
      </c>
      <c r="U308">
        <v>0</v>
      </c>
      <c r="X308" t="s">
        <v>4941</v>
      </c>
      <c r="Y308" t="s">
        <v>18</v>
      </c>
      <c r="AB308" t="s">
        <v>19</v>
      </c>
      <c r="AC308" t="s">
        <v>4942</v>
      </c>
      <c r="AE308">
        <v>0</v>
      </c>
      <c r="AF308">
        <v>0</v>
      </c>
      <c r="AG308">
        <v>0</v>
      </c>
      <c r="AH308">
        <v>2</v>
      </c>
      <c r="AI308">
        <v>0</v>
      </c>
      <c r="AL308">
        <v>1</v>
      </c>
      <c r="AM308">
        <v>1</v>
      </c>
      <c r="AP308">
        <v>1</v>
      </c>
      <c r="AU308">
        <v>0</v>
      </c>
      <c r="AV308">
        <v>1</v>
      </c>
      <c r="AW308">
        <v>0</v>
      </c>
      <c r="BE308" t="s">
        <v>43</v>
      </c>
      <c r="BI308">
        <v>0</v>
      </c>
      <c r="BJ308">
        <v>0</v>
      </c>
      <c r="BM308">
        <v>0</v>
      </c>
      <c r="BN308">
        <v>0</v>
      </c>
      <c r="BO308">
        <v>100</v>
      </c>
      <c r="BP308">
        <v>100</v>
      </c>
      <c r="BQ308">
        <v>0</v>
      </c>
      <c r="BR308">
        <v>0</v>
      </c>
      <c r="BS308">
        <v>0</v>
      </c>
      <c r="BV308">
        <v>0</v>
      </c>
      <c r="BW308">
        <v>0</v>
      </c>
      <c r="BX308">
        <v>0</v>
      </c>
      <c r="BY308">
        <v>0</v>
      </c>
    </row>
    <row r="309" spans="1:77" x14ac:dyDescent="0.25">
      <c r="A309" t="s">
        <v>669</v>
      </c>
      <c r="C309" t="s">
        <v>670</v>
      </c>
      <c r="D309">
        <v>3</v>
      </c>
      <c r="E309" t="s">
        <v>4956</v>
      </c>
      <c r="F309">
        <v>7</v>
      </c>
      <c r="G309" t="s">
        <v>4956</v>
      </c>
      <c r="J309">
        <v>1</v>
      </c>
      <c r="K309" t="s">
        <v>4983</v>
      </c>
      <c r="L309" t="s">
        <v>27</v>
      </c>
      <c r="M309" t="s">
        <v>4946</v>
      </c>
      <c r="N309" t="s">
        <v>4947</v>
      </c>
      <c r="P309">
        <v>1</v>
      </c>
      <c r="Q309">
        <v>0</v>
      </c>
      <c r="R309">
        <v>0</v>
      </c>
      <c r="S309">
        <v>0</v>
      </c>
      <c r="T309" t="s">
        <v>4940</v>
      </c>
      <c r="U309">
        <v>0</v>
      </c>
      <c r="X309" t="s">
        <v>4941</v>
      </c>
      <c r="Y309" t="s">
        <v>18</v>
      </c>
      <c r="AB309" t="s">
        <v>19</v>
      </c>
      <c r="AC309" t="s">
        <v>4942</v>
      </c>
      <c r="AE309">
        <v>0</v>
      </c>
      <c r="AF309">
        <v>0</v>
      </c>
      <c r="AG309">
        <v>362.4</v>
      </c>
      <c r="AH309">
        <v>2</v>
      </c>
      <c r="AI309">
        <v>0</v>
      </c>
      <c r="AL309">
        <v>1</v>
      </c>
      <c r="AM309">
        <v>1</v>
      </c>
      <c r="AN309">
        <v>1</v>
      </c>
      <c r="AO309">
        <v>1</v>
      </c>
      <c r="AP309">
        <v>1</v>
      </c>
      <c r="AU309">
        <v>0</v>
      </c>
      <c r="AW309">
        <v>434.88</v>
      </c>
      <c r="AY309">
        <v>1</v>
      </c>
      <c r="AZ309">
        <v>158</v>
      </c>
      <c r="BE309" t="s">
        <v>28</v>
      </c>
      <c r="BI309">
        <v>0</v>
      </c>
      <c r="BJ309">
        <v>0</v>
      </c>
      <c r="BM309">
        <v>0</v>
      </c>
      <c r="BN309">
        <v>0</v>
      </c>
      <c r="BO309">
        <v>100</v>
      </c>
      <c r="BP309">
        <v>100</v>
      </c>
      <c r="BQ309">
        <v>0</v>
      </c>
      <c r="BR309">
        <v>0</v>
      </c>
      <c r="BS309">
        <v>0</v>
      </c>
      <c r="BV309">
        <v>0</v>
      </c>
      <c r="BW309">
        <v>0</v>
      </c>
      <c r="BX309">
        <v>0</v>
      </c>
      <c r="BY309">
        <v>0</v>
      </c>
    </row>
    <row r="310" spans="1:77" x14ac:dyDescent="0.25">
      <c r="A310" t="s">
        <v>671</v>
      </c>
      <c r="C310" t="s">
        <v>672</v>
      </c>
      <c r="D310">
        <v>13</v>
      </c>
      <c r="E310" t="s">
        <v>5091</v>
      </c>
      <c r="H310" t="s">
        <v>5138</v>
      </c>
      <c r="I310" t="s">
        <v>5139</v>
      </c>
      <c r="L310" t="s">
        <v>35</v>
      </c>
      <c r="M310" t="s">
        <v>5177</v>
      </c>
      <c r="N310" t="s">
        <v>672</v>
      </c>
      <c r="P310">
        <v>1</v>
      </c>
      <c r="Q310">
        <v>1</v>
      </c>
      <c r="R310">
        <v>58</v>
      </c>
      <c r="S310">
        <v>58</v>
      </c>
      <c r="T310" t="s">
        <v>4940</v>
      </c>
      <c r="U310">
        <v>0</v>
      </c>
      <c r="X310" t="s">
        <v>4941</v>
      </c>
      <c r="Y310" t="s">
        <v>18</v>
      </c>
      <c r="AB310" t="s">
        <v>19</v>
      </c>
      <c r="AC310" t="s">
        <v>4942</v>
      </c>
      <c r="AE310">
        <v>0</v>
      </c>
      <c r="AF310">
        <v>0</v>
      </c>
      <c r="AG310">
        <v>87</v>
      </c>
      <c r="AH310">
        <v>2</v>
      </c>
      <c r="AI310">
        <v>0</v>
      </c>
      <c r="AU310">
        <v>1.5</v>
      </c>
      <c r="AW310">
        <v>104.4</v>
      </c>
      <c r="BE310" t="s">
        <v>32</v>
      </c>
      <c r="BI310">
        <v>0</v>
      </c>
      <c r="BJ310">
        <v>0</v>
      </c>
      <c r="BM310">
        <v>0</v>
      </c>
      <c r="BN310">
        <v>0</v>
      </c>
      <c r="BO310">
        <v>100</v>
      </c>
      <c r="BP310">
        <v>100</v>
      </c>
      <c r="BQ310">
        <v>0</v>
      </c>
      <c r="BR310">
        <v>0</v>
      </c>
      <c r="BS310">
        <v>0</v>
      </c>
      <c r="BV310">
        <v>0</v>
      </c>
      <c r="BW310">
        <v>0</v>
      </c>
      <c r="BX310">
        <v>0</v>
      </c>
      <c r="BY310">
        <v>0</v>
      </c>
    </row>
    <row r="311" spans="1:77" x14ac:dyDescent="0.25">
      <c r="A311" t="s">
        <v>673</v>
      </c>
      <c r="C311" t="s">
        <v>674</v>
      </c>
      <c r="D311">
        <v>3</v>
      </c>
      <c r="E311" t="s">
        <v>4956</v>
      </c>
      <c r="F311">
        <v>7</v>
      </c>
      <c r="G311" t="s">
        <v>4956</v>
      </c>
      <c r="J311">
        <v>1</v>
      </c>
      <c r="K311" t="s">
        <v>4983</v>
      </c>
      <c r="L311" t="s">
        <v>27</v>
      </c>
      <c r="M311" t="s">
        <v>4946</v>
      </c>
      <c r="N311" t="s">
        <v>4947</v>
      </c>
      <c r="P311">
        <v>1</v>
      </c>
      <c r="Q311">
        <v>0</v>
      </c>
      <c r="R311">
        <v>0</v>
      </c>
      <c r="S311">
        <v>0</v>
      </c>
      <c r="T311" t="s">
        <v>4940</v>
      </c>
      <c r="U311">
        <v>0</v>
      </c>
      <c r="X311" t="s">
        <v>4941</v>
      </c>
      <c r="Y311" t="s">
        <v>18</v>
      </c>
      <c r="AB311" t="s">
        <v>19</v>
      </c>
      <c r="AC311" t="s">
        <v>4942</v>
      </c>
      <c r="AE311">
        <v>0</v>
      </c>
      <c r="AF311">
        <v>0</v>
      </c>
      <c r="AG311">
        <v>776.4</v>
      </c>
      <c r="AH311">
        <v>2</v>
      </c>
      <c r="AI311">
        <v>0</v>
      </c>
      <c r="AL311">
        <v>1</v>
      </c>
      <c r="AM311">
        <v>1</v>
      </c>
      <c r="AN311">
        <v>1</v>
      </c>
      <c r="AO311">
        <v>1</v>
      </c>
      <c r="AP311">
        <v>1</v>
      </c>
      <c r="AU311">
        <v>0</v>
      </c>
      <c r="AW311">
        <v>931.68</v>
      </c>
      <c r="AY311">
        <v>1</v>
      </c>
      <c r="AZ311">
        <v>325</v>
      </c>
      <c r="BE311" t="s">
        <v>28</v>
      </c>
      <c r="BI311">
        <v>0</v>
      </c>
      <c r="BJ311">
        <v>0</v>
      </c>
      <c r="BM311">
        <v>0</v>
      </c>
      <c r="BN311">
        <v>0</v>
      </c>
      <c r="BO311">
        <v>100</v>
      </c>
      <c r="BP311">
        <v>100</v>
      </c>
      <c r="BQ311">
        <v>0</v>
      </c>
      <c r="BR311">
        <v>0</v>
      </c>
      <c r="BS311">
        <v>0</v>
      </c>
      <c r="BV311">
        <v>0</v>
      </c>
      <c r="BW311">
        <v>0</v>
      </c>
      <c r="BX311">
        <v>0</v>
      </c>
      <c r="BY311">
        <v>0</v>
      </c>
    </row>
    <row r="312" spans="1:77" x14ac:dyDescent="0.25">
      <c r="A312" t="s">
        <v>675</v>
      </c>
      <c r="C312" t="s">
        <v>676</v>
      </c>
      <c r="D312">
        <v>3</v>
      </c>
      <c r="E312" t="s">
        <v>4956</v>
      </c>
      <c r="F312">
        <v>7</v>
      </c>
      <c r="G312" t="s">
        <v>4956</v>
      </c>
      <c r="J312">
        <v>1</v>
      </c>
      <c r="K312" t="s">
        <v>4983</v>
      </c>
      <c r="L312" t="s">
        <v>27</v>
      </c>
      <c r="M312" t="s">
        <v>4946</v>
      </c>
      <c r="N312" t="s">
        <v>4947</v>
      </c>
      <c r="P312">
        <v>1</v>
      </c>
      <c r="Q312">
        <v>0</v>
      </c>
      <c r="R312">
        <v>0</v>
      </c>
      <c r="S312">
        <v>0</v>
      </c>
      <c r="T312" t="s">
        <v>4940</v>
      </c>
      <c r="U312">
        <v>0</v>
      </c>
      <c r="X312" t="s">
        <v>4941</v>
      </c>
      <c r="Y312" t="s">
        <v>18</v>
      </c>
      <c r="AB312" t="s">
        <v>19</v>
      </c>
      <c r="AC312" t="s">
        <v>4942</v>
      </c>
      <c r="AE312">
        <v>0</v>
      </c>
      <c r="AF312">
        <v>0</v>
      </c>
      <c r="AG312">
        <v>574.79999999999995</v>
      </c>
      <c r="AH312">
        <v>2</v>
      </c>
      <c r="AI312">
        <v>0</v>
      </c>
      <c r="AL312">
        <v>1</v>
      </c>
      <c r="AM312">
        <v>1</v>
      </c>
      <c r="AN312">
        <v>1</v>
      </c>
      <c r="AO312">
        <v>1</v>
      </c>
      <c r="AP312">
        <v>1</v>
      </c>
      <c r="AU312">
        <v>0</v>
      </c>
      <c r="AW312">
        <v>689.76</v>
      </c>
      <c r="AY312">
        <v>1</v>
      </c>
      <c r="AZ312">
        <v>324</v>
      </c>
      <c r="BE312" t="s">
        <v>28</v>
      </c>
      <c r="BI312">
        <v>0</v>
      </c>
      <c r="BJ312">
        <v>0</v>
      </c>
      <c r="BM312">
        <v>0</v>
      </c>
      <c r="BN312">
        <v>0</v>
      </c>
      <c r="BO312">
        <v>100</v>
      </c>
      <c r="BP312">
        <v>100</v>
      </c>
      <c r="BQ312">
        <v>0</v>
      </c>
      <c r="BR312">
        <v>0</v>
      </c>
      <c r="BS312">
        <v>0</v>
      </c>
      <c r="BV312">
        <v>0</v>
      </c>
      <c r="BW312">
        <v>0</v>
      </c>
      <c r="BX312">
        <v>0</v>
      </c>
      <c r="BY312">
        <v>0</v>
      </c>
    </row>
    <row r="313" spans="1:77" x14ac:dyDescent="0.25">
      <c r="A313" t="s">
        <v>677</v>
      </c>
      <c r="C313" t="s">
        <v>678</v>
      </c>
      <c r="D313">
        <v>3</v>
      </c>
      <c r="E313" t="s">
        <v>4956</v>
      </c>
      <c r="F313">
        <v>7</v>
      </c>
      <c r="G313" t="s">
        <v>4956</v>
      </c>
      <c r="J313">
        <v>1</v>
      </c>
      <c r="K313" t="s">
        <v>4983</v>
      </c>
      <c r="L313" t="s">
        <v>27</v>
      </c>
      <c r="M313" t="s">
        <v>4946</v>
      </c>
      <c r="N313" t="s">
        <v>4947</v>
      </c>
      <c r="P313">
        <v>1</v>
      </c>
      <c r="Q313">
        <v>0</v>
      </c>
      <c r="R313">
        <v>0</v>
      </c>
      <c r="S313">
        <v>0</v>
      </c>
      <c r="T313" t="s">
        <v>4940</v>
      </c>
      <c r="U313">
        <v>0</v>
      </c>
      <c r="X313" t="s">
        <v>4941</v>
      </c>
      <c r="Y313" t="s">
        <v>18</v>
      </c>
      <c r="AB313" t="s">
        <v>19</v>
      </c>
      <c r="AC313" t="s">
        <v>4942</v>
      </c>
      <c r="AE313">
        <v>0</v>
      </c>
      <c r="AF313">
        <v>0</v>
      </c>
      <c r="AG313">
        <v>865.2</v>
      </c>
      <c r="AH313">
        <v>2</v>
      </c>
      <c r="AI313">
        <v>0</v>
      </c>
      <c r="AL313">
        <v>1</v>
      </c>
      <c r="AM313">
        <v>1</v>
      </c>
      <c r="AN313">
        <v>1</v>
      </c>
      <c r="AO313">
        <v>1</v>
      </c>
      <c r="AP313">
        <v>1</v>
      </c>
      <c r="AU313">
        <v>0</v>
      </c>
      <c r="AW313" s="1">
        <v>1038.24</v>
      </c>
      <c r="AY313">
        <v>1</v>
      </c>
      <c r="AZ313">
        <v>327</v>
      </c>
      <c r="BE313" t="s">
        <v>28</v>
      </c>
      <c r="BI313">
        <v>0</v>
      </c>
      <c r="BJ313">
        <v>0</v>
      </c>
      <c r="BM313">
        <v>0</v>
      </c>
      <c r="BN313">
        <v>0</v>
      </c>
      <c r="BO313">
        <v>100</v>
      </c>
      <c r="BP313">
        <v>100</v>
      </c>
      <c r="BQ313">
        <v>0</v>
      </c>
      <c r="BR313">
        <v>0</v>
      </c>
      <c r="BS313">
        <v>0</v>
      </c>
      <c r="BV313">
        <v>0</v>
      </c>
      <c r="BW313">
        <v>0</v>
      </c>
      <c r="BX313">
        <v>0</v>
      </c>
      <c r="BY313">
        <v>0</v>
      </c>
    </row>
    <row r="314" spans="1:77" x14ac:dyDescent="0.25">
      <c r="A314" t="s">
        <v>679</v>
      </c>
      <c r="C314" t="s">
        <v>680</v>
      </c>
      <c r="D314">
        <v>3</v>
      </c>
      <c r="E314" t="s">
        <v>4956</v>
      </c>
      <c r="F314">
        <v>7</v>
      </c>
      <c r="G314" t="s">
        <v>4956</v>
      </c>
      <c r="J314">
        <v>1</v>
      </c>
      <c r="K314" t="s">
        <v>4983</v>
      </c>
      <c r="L314" t="s">
        <v>27</v>
      </c>
      <c r="M314" t="s">
        <v>4946</v>
      </c>
      <c r="N314" t="s">
        <v>4947</v>
      </c>
      <c r="P314">
        <v>1</v>
      </c>
      <c r="Q314">
        <v>0</v>
      </c>
      <c r="R314">
        <v>0</v>
      </c>
      <c r="S314">
        <v>0</v>
      </c>
      <c r="T314" t="s">
        <v>4940</v>
      </c>
      <c r="U314">
        <v>0</v>
      </c>
      <c r="X314" t="s">
        <v>4941</v>
      </c>
      <c r="Y314" t="s">
        <v>18</v>
      </c>
      <c r="AB314" t="s">
        <v>19</v>
      </c>
      <c r="AC314" t="s">
        <v>4942</v>
      </c>
      <c r="AE314">
        <v>0</v>
      </c>
      <c r="AF314">
        <v>0</v>
      </c>
      <c r="AG314" s="1">
        <v>1066.8</v>
      </c>
      <c r="AH314">
        <v>2</v>
      </c>
      <c r="AI314">
        <v>0</v>
      </c>
      <c r="AL314">
        <v>1</v>
      </c>
      <c r="AM314">
        <v>1</v>
      </c>
      <c r="AN314">
        <v>1</v>
      </c>
      <c r="AO314">
        <v>1</v>
      </c>
      <c r="AP314">
        <v>1</v>
      </c>
      <c r="AU314">
        <v>0</v>
      </c>
      <c r="AW314" s="1">
        <v>1280.1600000000001</v>
      </c>
      <c r="AY314">
        <v>1</v>
      </c>
      <c r="AZ314">
        <v>328</v>
      </c>
      <c r="BE314" t="s">
        <v>28</v>
      </c>
      <c r="BI314">
        <v>0</v>
      </c>
      <c r="BJ314">
        <v>0</v>
      </c>
      <c r="BM314">
        <v>0</v>
      </c>
      <c r="BN314">
        <v>0</v>
      </c>
      <c r="BO314">
        <v>100</v>
      </c>
      <c r="BP314">
        <v>100</v>
      </c>
      <c r="BQ314">
        <v>0</v>
      </c>
      <c r="BR314">
        <v>0</v>
      </c>
      <c r="BS314">
        <v>0</v>
      </c>
      <c r="BV314">
        <v>0</v>
      </c>
      <c r="BW314">
        <v>0</v>
      </c>
      <c r="BX314">
        <v>0</v>
      </c>
      <c r="BY314">
        <v>0</v>
      </c>
    </row>
    <row r="315" spans="1:77" x14ac:dyDescent="0.25">
      <c r="A315" t="s">
        <v>681</v>
      </c>
      <c r="C315" t="s">
        <v>682</v>
      </c>
      <c r="D315">
        <v>3</v>
      </c>
      <c r="E315" t="s">
        <v>4956</v>
      </c>
      <c r="F315">
        <v>7</v>
      </c>
      <c r="G315" t="s">
        <v>4956</v>
      </c>
      <c r="J315">
        <v>1</v>
      </c>
      <c r="K315" t="s">
        <v>4983</v>
      </c>
      <c r="L315" t="s">
        <v>27</v>
      </c>
      <c r="M315" t="s">
        <v>4946</v>
      </c>
      <c r="N315" t="s">
        <v>4947</v>
      </c>
      <c r="P315">
        <v>1</v>
      </c>
      <c r="Q315">
        <v>0</v>
      </c>
      <c r="R315">
        <v>0</v>
      </c>
      <c r="S315">
        <v>0</v>
      </c>
      <c r="T315" t="s">
        <v>4940</v>
      </c>
      <c r="U315">
        <v>0</v>
      </c>
      <c r="X315" t="s">
        <v>4941</v>
      </c>
      <c r="Y315" t="s">
        <v>18</v>
      </c>
      <c r="AB315" t="s">
        <v>19</v>
      </c>
      <c r="AC315" t="s">
        <v>4942</v>
      </c>
      <c r="AE315">
        <v>0</v>
      </c>
      <c r="AF315">
        <v>0</v>
      </c>
      <c r="AG315" s="1">
        <v>1155.5999999999999</v>
      </c>
      <c r="AH315">
        <v>2</v>
      </c>
      <c r="AI315">
        <v>0</v>
      </c>
      <c r="AL315">
        <v>1</v>
      </c>
      <c r="AM315">
        <v>1</v>
      </c>
      <c r="AN315">
        <v>1</v>
      </c>
      <c r="AO315">
        <v>1</v>
      </c>
      <c r="AP315">
        <v>1</v>
      </c>
      <c r="AU315">
        <v>0</v>
      </c>
      <c r="AW315" s="1">
        <v>1386.72</v>
      </c>
      <c r="AY315">
        <v>1</v>
      </c>
      <c r="AZ315">
        <v>330</v>
      </c>
      <c r="BE315" t="s">
        <v>28</v>
      </c>
      <c r="BI315">
        <v>0</v>
      </c>
      <c r="BJ315">
        <v>0</v>
      </c>
      <c r="BM315">
        <v>0</v>
      </c>
      <c r="BN315">
        <v>0</v>
      </c>
      <c r="BO315">
        <v>100</v>
      </c>
      <c r="BP315">
        <v>100</v>
      </c>
      <c r="BQ315">
        <v>0</v>
      </c>
      <c r="BR315">
        <v>0</v>
      </c>
      <c r="BS315">
        <v>0</v>
      </c>
      <c r="BV315">
        <v>0</v>
      </c>
      <c r="BW315">
        <v>0</v>
      </c>
      <c r="BX315">
        <v>0</v>
      </c>
      <c r="BY315">
        <v>0</v>
      </c>
    </row>
    <row r="316" spans="1:77" x14ac:dyDescent="0.25">
      <c r="A316" t="s">
        <v>683</v>
      </c>
      <c r="C316" t="s">
        <v>684</v>
      </c>
      <c r="D316">
        <v>3</v>
      </c>
      <c r="E316" t="s">
        <v>4956</v>
      </c>
      <c r="F316">
        <v>7</v>
      </c>
      <c r="G316" t="s">
        <v>4956</v>
      </c>
      <c r="J316">
        <v>1</v>
      </c>
      <c r="K316" t="s">
        <v>4983</v>
      </c>
      <c r="L316" t="s">
        <v>27</v>
      </c>
      <c r="M316" t="s">
        <v>4946</v>
      </c>
      <c r="N316" t="s">
        <v>4947</v>
      </c>
      <c r="P316">
        <v>1</v>
      </c>
      <c r="Q316">
        <v>0</v>
      </c>
      <c r="R316">
        <v>0</v>
      </c>
      <c r="S316">
        <v>0</v>
      </c>
      <c r="T316" t="s">
        <v>4940</v>
      </c>
      <c r="U316">
        <v>0</v>
      </c>
      <c r="X316" t="s">
        <v>4941</v>
      </c>
      <c r="Y316" t="s">
        <v>18</v>
      </c>
      <c r="AB316" t="s">
        <v>19</v>
      </c>
      <c r="AC316" t="s">
        <v>4942</v>
      </c>
      <c r="AE316">
        <v>0</v>
      </c>
      <c r="AF316">
        <v>0</v>
      </c>
      <c r="AG316" s="1">
        <v>1357.2</v>
      </c>
      <c r="AH316">
        <v>2</v>
      </c>
      <c r="AI316">
        <v>0</v>
      </c>
      <c r="AL316">
        <v>1</v>
      </c>
      <c r="AM316">
        <v>1</v>
      </c>
      <c r="AN316">
        <v>1</v>
      </c>
      <c r="AO316">
        <v>1</v>
      </c>
      <c r="AP316">
        <v>1</v>
      </c>
      <c r="AU316">
        <v>0</v>
      </c>
      <c r="AW316" s="1">
        <v>1628.64</v>
      </c>
      <c r="AY316">
        <v>1</v>
      </c>
      <c r="AZ316">
        <v>332</v>
      </c>
      <c r="BE316" t="s">
        <v>28</v>
      </c>
      <c r="BI316">
        <v>0</v>
      </c>
      <c r="BJ316">
        <v>0</v>
      </c>
      <c r="BM316">
        <v>0</v>
      </c>
      <c r="BN316">
        <v>0</v>
      </c>
      <c r="BO316">
        <v>100</v>
      </c>
      <c r="BP316">
        <v>100</v>
      </c>
      <c r="BQ316">
        <v>0</v>
      </c>
      <c r="BR316">
        <v>0</v>
      </c>
      <c r="BS316">
        <v>0</v>
      </c>
      <c r="BV316">
        <v>0</v>
      </c>
      <c r="BW316">
        <v>0</v>
      </c>
      <c r="BX316">
        <v>0</v>
      </c>
      <c r="BY316">
        <v>0</v>
      </c>
    </row>
    <row r="317" spans="1:77" x14ac:dyDescent="0.25">
      <c r="A317" t="s">
        <v>685</v>
      </c>
      <c r="C317" t="s">
        <v>686</v>
      </c>
      <c r="D317">
        <v>13</v>
      </c>
      <c r="E317" t="s">
        <v>5091</v>
      </c>
      <c r="H317" t="s">
        <v>5138</v>
      </c>
      <c r="I317" t="s">
        <v>5139</v>
      </c>
      <c r="L317" t="s">
        <v>35</v>
      </c>
      <c r="M317" t="s">
        <v>5178</v>
      </c>
      <c r="N317" t="s">
        <v>686</v>
      </c>
      <c r="P317">
        <v>1</v>
      </c>
      <c r="Q317">
        <v>1</v>
      </c>
      <c r="R317">
        <v>46</v>
      </c>
      <c r="S317">
        <v>46</v>
      </c>
      <c r="T317" t="s">
        <v>4940</v>
      </c>
      <c r="U317">
        <v>0</v>
      </c>
      <c r="X317" t="s">
        <v>4941</v>
      </c>
      <c r="Y317" t="s">
        <v>18</v>
      </c>
      <c r="AB317" t="s">
        <v>19</v>
      </c>
      <c r="AC317" t="s">
        <v>4942</v>
      </c>
      <c r="AE317">
        <v>0</v>
      </c>
      <c r="AF317">
        <v>0</v>
      </c>
      <c r="AG317">
        <v>73.040000000000006</v>
      </c>
      <c r="AH317">
        <v>2</v>
      </c>
      <c r="AI317">
        <v>0</v>
      </c>
      <c r="AU317">
        <v>1.5878261</v>
      </c>
      <c r="AW317">
        <v>87.65</v>
      </c>
      <c r="BE317" t="s">
        <v>32</v>
      </c>
      <c r="BI317">
        <v>0</v>
      </c>
      <c r="BJ317">
        <v>0</v>
      </c>
      <c r="BM317">
        <v>0</v>
      </c>
      <c r="BN317">
        <v>0</v>
      </c>
      <c r="BO317">
        <v>100</v>
      </c>
      <c r="BP317">
        <v>100</v>
      </c>
      <c r="BQ317">
        <v>0</v>
      </c>
      <c r="BR317">
        <v>0</v>
      </c>
      <c r="BS317">
        <v>0</v>
      </c>
      <c r="BV317">
        <v>0</v>
      </c>
      <c r="BW317">
        <v>0</v>
      </c>
      <c r="BX317">
        <v>0</v>
      </c>
      <c r="BY317">
        <v>0</v>
      </c>
    </row>
    <row r="318" spans="1:77" x14ac:dyDescent="0.25">
      <c r="A318" t="s">
        <v>687</v>
      </c>
      <c r="C318" t="s">
        <v>688</v>
      </c>
      <c r="D318">
        <v>13</v>
      </c>
      <c r="E318" t="s">
        <v>5091</v>
      </c>
      <c r="H318" t="s">
        <v>5138</v>
      </c>
      <c r="I318" t="s">
        <v>5139</v>
      </c>
      <c r="L318" t="s">
        <v>35</v>
      </c>
      <c r="M318" t="s">
        <v>5179</v>
      </c>
      <c r="N318" t="s">
        <v>688</v>
      </c>
      <c r="P318">
        <v>1</v>
      </c>
      <c r="Q318">
        <v>1</v>
      </c>
      <c r="R318">
        <v>50.5</v>
      </c>
      <c r="S318">
        <v>50.5</v>
      </c>
      <c r="T318" t="s">
        <v>4940</v>
      </c>
      <c r="U318">
        <v>0</v>
      </c>
      <c r="X318" t="s">
        <v>4941</v>
      </c>
      <c r="Y318" t="s">
        <v>18</v>
      </c>
      <c r="AB318" t="s">
        <v>19</v>
      </c>
      <c r="AC318" t="s">
        <v>4942</v>
      </c>
      <c r="AE318">
        <v>0</v>
      </c>
      <c r="AF318">
        <v>0</v>
      </c>
      <c r="AG318">
        <v>75.75</v>
      </c>
      <c r="AH318">
        <v>2</v>
      </c>
      <c r="AI318">
        <v>0</v>
      </c>
      <c r="AU318">
        <v>1.5</v>
      </c>
      <c r="AW318">
        <v>90.9</v>
      </c>
      <c r="BE318" t="s">
        <v>32</v>
      </c>
      <c r="BI318">
        <v>0</v>
      </c>
      <c r="BJ318">
        <v>0</v>
      </c>
      <c r="BM318">
        <v>0</v>
      </c>
      <c r="BN318">
        <v>0</v>
      </c>
      <c r="BO318">
        <v>100</v>
      </c>
      <c r="BP318">
        <v>100</v>
      </c>
      <c r="BQ318">
        <v>0</v>
      </c>
      <c r="BR318">
        <v>0</v>
      </c>
      <c r="BS318">
        <v>0</v>
      </c>
      <c r="BV318">
        <v>0</v>
      </c>
      <c r="BW318">
        <v>0</v>
      </c>
      <c r="BX318">
        <v>0</v>
      </c>
      <c r="BY318">
        <v>0</v>
      </c>
    </row>
    <row r="319" spans="1:77" x14ac:dyDescent="0.25">
      <c r="A319" t="s">
        <v>689</v>
      </c>
      <c r="C319" t="s">
        <v>690</v>
      </c>
      <c r="D319">
        <v>13</v>
      </c>
      <c r="E319" t="s">
        <v>5091</v>
      </c>
      <c r="H319" t="s">
        <v>5138</v>
      </c>
      <c r="I319" t="s">
        <v>5139</v>
      </c>
      <c r="L319" t="s">
        <v>35</v>
      </c>
      <c r="M319" t="s">
        <v>5180</v>
      </c>
      <c r="N319" t="s">
        <v>690</v>
      </c>
      <c r="P319">
        <v>1</v>
      </c>
      <c r="Q319">
        <v>1</v>
      </c>
      <c r="R319">
        <v>58</v>
      </c>
      <c r="S319">
        <v>58</v>
      </c>
      <c r="T319" t="s">
        <v>4940</v>
      </c>
      <c r="U319">
        <v>0</v>
      </c>
      <c r="X319" t="s">
        <v>4941</v>
      </c>
      <c r="Y319" t="s">
        <v>18</v>
      </c>
      <c r="AB319" t="s">
        <v>19</v>
      </c>
      <c r="AC319" t="s">
        <v>4942</v>
      </c>
      <c r="AE319">
        <v>0</v>
      </c>
      <c r="AF319">
        <v>0</v>
      </c>
      <c r="AG319">
        <v>92.8</v>
      </c>
      <c r="AH319">
        <v>2</v>
      </c>
      <c r="AI319">
        <v>0</v>
      </c>
      <c r="AU319">
        <v>1.6</v>
      </c>
      <c r="AW319">
        <v>111.36</v>
      </c>
      <c r="BE319" t="s">
        <v>32</v>
      </c>
      <c r="BI319">
        <v>0</v>
      </c>
      <c r="BJ319">
        <v>0</v>
      </c>
      <c r="BM319">
        <v>0</v>
      </c>
      <c r="BN319">
        <v>0</v>
      </c>
      <c r="BO319">
        <v>100</v>
      </c>
      <c r="BP319">
        <v>100</v>
      </c>
      <c r="BQ319">
        <v>0</v>
      </c>
      <c r="BR319">
        <v>0</v>
      </c>
      <c r="BS319">
        <v>0</v>
      </c>
      <c r="BV319">
        <v>0</v>
      </c>
      <c r="BW319">
        <v>0</v>
      </c>
      <c r="BX319">
        <v>0</v>
      </c>
      <c r="BY319">
        <v>0</v>
      </c>
    </row>
    <row r="320" spans="1:77" x14ac:dyDescent="0.25">
      <c r="A320" t="s">
        <v>691</v>
      </c>
      <c r="C320" t="s">
        <v>692</v>
      </c>
      <c r="D320">
        <v>3</v>
      </c>
      <c r="E320" t="s">
        <v>4956</v>
      </c>
      <c r="F320">
        <v>7</v>
      </c>
      <c r="G320" t="s">
        <v>4956</v>
      </c>
      <c r="J320">
        <v>1</v>
      </c>
      <c r="K320" t="s">
        <v>4983</v>
      </c>
      <c r="L320" t="s">
        <v>27</v>
      </c>
      <c r="M320" t="s">
        <v>4946</v>
      </c>
      <c r="N320" t="s">
        <v>4947</v>
      </c>
      <c r="P320">
        <v>1</v>
      </c>
      <c r="Q320">
        <v>0</v>
      </c>
      <c r="R320">
        <v>0</v>
      </c>
      <c r="S320">
        <v>0</v>
      </c>
      <c r="T320" t="s">
        <v>4940</v>
      </c>
      <c r="U320">
        <v>0</v>
      </c>
      <c r="X320" t="s">
        <v>4941</v>
      </c>
      <c r="Y320" t="s">
        <v>18</v>
      </c>
      <c r="AB320" t="s">
        <v>19</v>
      </c>
      <c r="AC320" t="s">
        <v>4942</v>
      </c>
      <c r="AE320">
        <v>0</v>
      </c>
      <c r="AF320">
        <v>0</v>
      </c>
      <c r="AG320" s="1">
        <v>1651.95</v>
      </c>
      <c r="AH320">
        <v>2</v>
      </c>
      <c r="AI320">
        <v>0</v>
      </c>
      <c r="AL320">
        <v>1</v>
      </c>
      <c r="AM320">
        <v>1</v>
      </c>
      <c r="AN320">
        <v>1</v>
      </c>
      <c r="AO320">
        <v>1</v>
      </c>
      <c r="AP320">
        <v>1</v>
      </c>
      <c r="AU320">
        <v>0</v>
      </c>
      <c r="AW320" s="1">
        <v>1982.34</v>
      </c>
      <c r="AY320">
        <v>1</v>
      </c>
      <c r="AZ320">
        <v>334</v>
      </c>
      <c r="BE320" t="s">
        <v>28</v>
      </c>
      <c r="BI320">
        <v>0</v>
      </c>
      <c r="BJ320">
        <v>0</v>
      </c>
      <c r="BM320">
        <v>0</v>
      </c>
      <c r="BN320">
        <v>0</v>
      </c>
      <c r="BO320">
        <v>100</v>
      </c>
      <c r="BP320">
        <v>100</v>
      </c>
      <c r="BQ320">
        <v>0</v>
      </c>
      <c r="BR320">
        <v>0</v>
      </c>
      <c r="BS320">
        <v>0</v>
      </c>
      <c r="BV320">
        <v>0</v>
      </c>
      <c r="BW320">
        <v>0</v>
      </c>
      <c r="BX320">
        <v>0</v>
      </c>
      <c r="BY320">
        <v>0</v>
      </c>
    </row>
    <row r="321" spans="1:77" x14ac:dyDescent="0.25">
      <c r="A321" t="s">
        <v>693</v>
      </c>
      <c r="C321" t="s">
        <v>694</v>
      </c>
      <c r="D321">
        <v>3</v>
      </c>
      <c r="E321" t="s">
        <v>4956</v>
      </c>
      <c r="F321">
        <v>7</v>
      </c>
      <c r="G321" t="s">
        <v>4956</v>
      </c>
      <c r="J321">
        <v>1</v>
      </c>
      <c r="K321" t="s">
        <v>4983</v>
      </c>
      <c r="L321" t="s">
        <v>27</v>
      </c>
      <c r="M321" t="s">
        <v>4946</v>
      </c>
      <c r="N321" t="s">
        <v>4947</v>
      </c>
      <c r="P321">
        <v>1</v>
      </c>
      <c r="Q321">
        <v>0</v>
      </c>
      <c r="R321">
        <v>0</v>
      </c>
      <c r="S321">
        <v>0</v>
      </c>
      <c r="T321" t="s">
        <v>4940</v>
      </c>
      <c r="U321">
        <v>0</v>
      </c>
      <c r="X321" t="s">
        <v>4941</v>
      </c>
      <c r="Y321" t="s">
        <v>18</v>
      </c>
      <c r="AB321" t="s">
        <v>19</v>
      </c>
      <c r="AC321" t="s">
        <v>4942</v>
      </c>
      <c r="AE321">
        <v>0</v>
      </c>
      <c r="AF321">
        <v>0</v>
      </c>
      <c r="AG321" s="1">
        <v>1863.84</v>
      </c>
      <c r="AH321">
        <v>2</v>
      </c>
      <c r="AI321">
        <v>0</v>
      </c>
      <c r="AL321">
        <v>1</v>
      </c>
      <c r="AM321">
        <v>1</v>
      </c>
      <c r="AN321">
        <v>1</v>
      </c>
      <c r="AO321">
        <v>1</v>
      </c>
      <c r="AP321">
        <v>1</v>
      </c>
      <c r="AU321">
        <v>0</v>
      </c>
      <c r="AW321" s="1">
        <v>2236.61</v>
      </c>
      <c r="AY321">
        <v>1</v>
      </c>
      <c r="AZ321">
        <v>336</v>
      </c>
      <c r="BE321" t="s">
        <v>28</v>
      </c>
      <c r="BI321">
        <v>0</v>
      </c>
      <c r="BJ321">
        <v>0</v>
      </c>
      <c r="BM321">
        <v>0</v>
      </c>
      <c r="BN321">
        <v>0</v>
      </c>
      <c r="BO321">
        <v>100</v>
      </c>
      <c r="BP321">
        <v>100</v>
      </c>
      <c r="BQ321">
        <v>0</v>
      </c>
      <c r="BR321">
        <v>0</v>
      </c>
      <c r="BS321">
        <v>0</v>
      </c>
      <c r="BV321">
        <v>0</v>
      </c>
      <c r="BW321">
        <v>0</v>
      </c>
      <c r="BX321">
        <v>0</v>
      </c>
      <c r="BY321">
        <v>0</v>
      </c>
    </row>
    <row r="322" spans="1:77" x14ac:dyDescent="0.25">
      <c r="A322" t="s">
        <v>695</v>
      </c>
      <c r="C322" t="s">
        <v>696</v>
      </c>
      <c r="D322">
        <v>3</v>
      </c>
      <c r="E322" t="s">
        <v>4956</v>
      </c>
      <c r="F322">
        <v>7</v>
      </c>
      <c r="G322" t="s">
        <v>4956</v>
      </c>
      <c r="J322">
        <v>1</v>
      </c>
      <c r="K322" t="s">
        <v>4983</v>
      </c>
      <c r="L322" t="s">
        <v>27</v>
      </c>
      <c r="M322" t="s">
        <v>4946</v>
      </c>
      <c r="N322" t="s">
        <v>4947</v>
      </c>
      <c r="P322">
        <v>1</v>
      </c>
      <c r="Q322">
        <v>0</v>
      </c>
      <c r="R322">
        <v>0</v>
      </c>
      <c r="S322">
        <v>0</v>
      </c>
      <c r="T322" t="s">
        <v>4940</v>
      </c>
      <c r="U322">
        <v>0</v>
      </c>
      <c r="X322" t="s">
        <v>4941</v>
      </c>
      <c r="Y322" t="s">
        <v>18</v>
      </c>
      <c r="AB322" t="s">
        <v>19</v>
      </c>
      <c r="AC322" t="s">
        <v>4942</v>
      </c>
      <c r="AE322">
        <v>0</v>
      </c>
      <c r="AF322">
        <v>0</v>
      </c>
      <c r="AG322" s="1">
        <v>1749.16</v>
      </c>
      <c r="AH322">
        <v>2</v>
      </c>
      <c r="AI322">
        <v>0</v>
      </c>
      <c r="AL322">
        <v>1</v>
      </c>
      <c r="AM322">
        <v>1</v>
      </c>
      <c r="AN322">
        <v>1</v>
      </c>
      <c r="AO322">
        <v>1</v>
      </c>
      <c r="AP322">
        <v>1</v>
      </c>
      <c r="AU322">
        <v>0</v>
      </c>
      <c r="AW322" s="1">
        <v>2098.9899999999998</v>
      </c>
      <c r="AY322">
        <v>1</v>
      </c>
      <c r="AZ322">
        <v>337</v>
      </c>
      <c r="BE322" t="s">
        <v>28</v>
      </c>
      <c r="BI322">
        <v>0</v>
      </c>
      <c r="BJ322">
        <v>0</v>
      </c>
      <c r="BM322">
        <v>0</v>
      </c>
      <c r="BN322">
        <v>0</v>
      </c>
      <c r="BO322">
        <v>100</v>
      </c>
      <c r="BP322">
        <v>100</v>
      </c>
      <c r="BQ322">
        <v>0</v>
      </c>
      <c r="BR322">
        <v>0</v>
      </c>
      <c r="BS322">
        <v>0</v>
      </c>
      <c r="BV322">
        <v>0</v>
      </c>
      <c r="BW322">
        <v>0</v>
      </c>
      <c r="BX322">
        <v>0</v>
      </c>
      <c r="BY322">
        <v>0</v>
      </c>
    </row>
    <row r="323" spans="1:77" x14ac:dyDescent="0.25">
      <c r="A323" t="s">
        <v>697</v>
      </c>
      <c r="C323" t="s">
        <v>698</v>
      </c>
      <c r="D323">
        <v>3</v>
      </c>
      <c r="E323" t="s">
        <v>4956</v>
      </c>
      <c r="F323">
        <v>7</v>
      </c>
      <c r="G323" t="s">
        <v>4956</v>
      </c>
      <c r="J323">
        <v>1</v>
      </c>
      <c r="K323" t="s">
        <v>4983</v>
      </c>
      <c r="L323" t="s">
        <v>27</v>
      </c>
      <c r="M323" t="s">
        <v>4946</v>
      </c>
      <c r="N323" t="s">
        <v>4947</v>
      </c>
      <c r="P323">
        <v>1</v>
      </c>
      <c r="Q323">
        <v>0</v>
      </c>
      <c r="R323">
        <v>0</v>
      </c>
      <c r="S323">
        <v>0</v>
      </c>
      <c r="T323" t="s">
        <v>4940</v>
      </c>
      <c r="U323">
        <v>0</v>
      </c>
      <c r="X323" t="s">
        <v>4941</v>
      </c>
      <c r="Y323" t="s">
        <v>18</v>
      </c>
      <c r="AB323" t="s">
        <v>19</v>
      </c>
      <c r="AC323" t="s">
        <v>4942</v>
      </c>
      <c r="AE323">
        <v>0</v>
      </c>
      <c r="AF323">
        <v>0</v>
      </c>
      <c r="AG323" s="1">
        <v>2161.7399999999998</v>
      </c>
      <c r="AH323">
        <v>2</v>
      </c>
      <c r="AI323">
        <v>0</v>
      </c>
      <c r="AL323">
        <v>1</v>
      </c>
      <c r="AM323">
        <v>1</v>
      </c>
      <c r="AN323">
        <v>1</v>
      </c>
      <c r="AO323">
        <v>1</v>
      </c>
      <c r="AP323">
        <v>1</v>
      </c>
      <c r="AU323">
        <v>0</v>
      </c>
      <c r="AW323" s="1">
        <v>2594.09</v>
      </c>
      <c r="AY323">
        <v>1</v>
      </c>
      <c r="AZ323">
        <v>338</v>
      </c>
      <c r="BE323" t="s">
        <v>28</v>
      </c>
      <c r="BI323">
        <v>0</v>
      </c>
      <c r="BJ323">
        <v>0</v>
      </c>
      <c r="BM323">
        <v>0</v>
      </c>
      <c r="BN323">
        <v>0</v>
      </c>
      <c r="BO323">
        <v>100</v>
      </c>
      <c r="BP323">
        <v>100</v>
      </c>
      <c r="BQ323">
        <v>0</v>
      </c>
      <c r="BR323">
        <v>0</v>
      </c>
      <c r="BS323">
        <v>0</v>
      </c>
      <c r="BV323">
        <v>0</v>
      </c>
      <c r="BW323">
        <v>0</v>
      </c>
      <c r="BX323">
        <v>0</v>
      </c>
      <c r="BY323">
        <v>0</v>
      </c>
    </row>
    <row r="324" spans="1:77" x14ac:dyDescent="0.25">
      <c r="A324" t="s">
        <v>699</v>
      </c>
      <c r="C324" t="s">
        <v>700</v>
      </c>
      <c r="D324">
        <v>3</v>
      </c>
      <c r="E324" t="s">
        <v>4956</v>
      </c>
      <c r="F324">
        <v>7</v>
      </c>
      <c r="G324" t="s">
        <v>4956</v>
      </c>
      <c r="J324">
        <v>1</v>
      </c>
      <c r="K324" t="s">
        <v>4983</v>
      </c>
      <c r="L324" t="s">
        <v>27</v>
      </c>
      <c r="M324" t="s">
        <v>4946</v>
      </c>
      <c r="N324" t="s">
        <v>4947</v>
      </c>
      <c r="P324">
        <v>1</v>
      </c>
      <c r="Q324">
        <v>0</v>
      </c>
      <c r="R324">
        <v>0</v>
      </c>
      <c r="S324">
        <v>0</v>
      </c>
      <c r="T324" t="s">
        <v>4940</v>
      </c>
      <c r="U324">
        <v>0</v>
      </c>
      <c r="X324" t="s">
        <v>4941</v>
      </c>
      <c r="Y324" t="s">
        <v>18</v>
      </c>
      <c r="AB324" t="s">
        <v>19</v>
      </c>
      <c r="AC324" t="s">
        <v>4942</v>
      </c>
      <c r="AE324">
        <v>0</v>
      </c>
      <c r="AF324">
        <v>0</v>
      </c>
      <c r="AG324" s="1">
        <v>2339.34</v>
      </c>
      <c r="AH324">
        <v>2</v>
      </c>
      <c r="AI324">
        <v>0</v>
      </c>
      <c r="AL324">
        <v>1</v>
      </c>
      <c r="AM324">
        <v>1</v>
      </c>
      <c r="AN324">
        <v>1</v>
      </c>
      <c r="AO324">
        <v>1</v>
      </c>
      <c r="AP324">
        <v>1</v>
      </c>
      <c r="AU324">
        <v>0</v>
      </c>
      <c r="AW324" s="1">
        <v>2807.21</v>
      </c>
      <c r="AY324">
        <v>1</v>
      </c>
      <c r="AZ324">
        <v>339</v>
      </c>
      <c r="BE324" t="s">
        <v>28</v>
      </c>
      <c r="BI324">
        <v>0</v>
      </c>
      <c r="BJ324">
        <v>0</v>
      </c>
      <c r="BM324">
        <v>0</v>
      </c>
      <c r="BN324">
        <v>0</v>
      </c>
      <c r="BO324">
        <v>100</v>
      </c>
      <c r="BP324">
        <v>100</v>
      </c>
      <c r="BQ324">
        <v>0</v>
      </c>
      <c r="BR324">
        <v>0</v>
      </c>
      <c r="BS324">
        <v>0</v>
      </c>
      <c r="BV324">
        <v>0</v>
      </c>
      <c r="BW324">
        <v>0</v>
      </c>
      <c r="BX324">
        <v>0</v>
      </c>
      <c r="BY324">
        <v>0</v>
      </c>
    </row>
    <row r="325" spans="1:77" x14ac:dyDescent="0.25">
      <c r="A325" t="s">
        <v>701</v>
      </c>
      <c r="C325" t="s">
        <v>702</v>
      </c>
      <c r="D325">
        <v>3</v>
      </c>
      <c r="E325" t="s">
        <v>4956</v>
      </c>
      <c r="F325">
        <v>7</v>
      </c>
      <c r="G325" t="s">
        <v>4956</v>
      </c>
      <c r="J325">
        <v>1</v>
      </c>
      <c r="K325" t="s">
        <v>4983</v>
      </c>
      <c r="L325" t="s">
        <v>27</v>
      </c>
      <c r="M325" t="s">
        <v>4946</v>
      </c>
      <c r="N325" t="s">
        <v>4947</v>
      </c>
      <c r="P325">
        <v>1</v>
      </c>
      <c r="Q325">
        <v>0</v>
      </c>
      <c r="R325">
        <v>0</v>
      </c>
      <c r="S325">
        <v>0</v>
      </c>
      <c r="T325" t="s">
        <v>4940</v>
      </c>
      <c r="U325">
        <v>0</v>
      </c>
      <c r="X325" t="s">
        <v>4941</v>
      </c>
      <c r="Y325" t="s">
        <v>18</v>
      </c>
      <c r="AB325" t="s">
        <v>19</v>
      </c>
      <c r="AC325" t="s">
        <v>4942</v>
      </c>
      <c r="AE325">
        <v>0</v>
      </c>
      <c r="AF325">
        <v>0</v>
      </c>
      <c r="AG325" s="1">
        <v>2516.94</v>
      </c>
      <c r="AH325">
        <v>2</v>
      </c>
      <c r="AI325">
        <v>0</v>
      </c>
      <c r="AL325">
        <v>1</v>
      </c>
      <c r="AM325">
        <v>1</v>
      </c>
      <c r="AN325">
        <v>1</v>
      </c>
      <c r="AO325">
        <v>1</v>
      </c>
      <c r="AP325">
        <v>1</v>
      </c>
      <c r="AU325">
        <v>0</v>
      </c>
      <c r="AW325" s="1">
        <v>3020.33</v>
      </c>
      <c r="AY325">
        <v>1</v>
      </c>
      <c r="AZ325">
        <v>342</v>
      </c>
      <c r="BE325" t="s">
        <v>28</v>
      </c>
      <c r="BI325">
        <v>0</v>
      </c>
      <c r="BJ325">
        <v>0</v>
      </c>
      <c r="BM325">
        <v>0</v>
      </c>
      <c r="BN325">
        <v>0</v>
      </c>
      <c r="BO325">
        <v>100</v>
      </c>
      <c r="BP325">
        <v>100</v>
      </c>
      <c r="BQ325">
        <v>0</v>
      </c>
      <c r="BR325">
        <v>0</v>
      </c>
      <c r="BS325">
        <v>0</v>
      </c>
      <c r="BV325">
        <v>0</v>
      </c>
      <c r="BW325">
        <v>0</v>
      </c>
      <c r="BX325">
        <v>0</v>
      </c>
      <c r="BY325">
        <v>0</v>
      </c>
    </row>
    <row r="326" spans="1:77" x14ac:dyDescent="0.25">
      <c r="A326" t="s">
        <v>703</v>
      </c>
      <c r="C326" t="s">
        <v>704</v>
      </c>
      <c r="D326">
        <v>3</v>
      </c>
      <c r="E326" t="s">
        <v>4956</v>
      </c>
      <c r="F326">
        <v>7</v>
      </c>
      <c r="G326" t="s">
        <v>4956</v>
      </c>
      <c r="J326">
        <v>1</v>
      </c>
      <c r="K326" t="s">
        <v>4983</v>
      </c>
      <c r="L326" t="s">
        <v>27</v>
      </c>
      <c r="M326" t="s">
        <v>4946</v>
      </c>
      <c r="N326" t="s">
        <v>4947</v>
      </c>
      <c r="P326">
        <v>1</v>
      </c>
      <c r="Q326">
        <v>0</v>
      </c>
      <c r="R326">
        <v>0</v>
      </c>
      <c r="S326">
        <v>0</v>
      </c>
      <c r="T326" t="s">
        <v>4940</v>
      </c>
      <c r="U326">
        <v>0</v>
      </c>
      <c r="X326" t="s">
        <v>4941</v>
      </c>
      <c r="Y326" t="s">
        <v>18</v>
      </c>
      <c r="AB326" t="s">
        <v>19</v>
      </c>
      <c r="AC326" t="s">
        <v>4942</v>
      </c>
      <c r="AE326">
        <v>0</v>
      </c>
      <c r="AF326">
        <v>0</v>
      </c>
      <c r="AG326">
        <v>883.05</v>
      </c>
      <c r="AH326">
        <v>2</v>
      </c>
      <c r="AI326">
        <v>0</v>
      </c>
      <c r="AL326">
        <v>1</v>
      </c>
      <c r="AM326">
        <v>1</v>
      </c>
      <c r="AN326">
        <v>1</v>
      </c>
      <c r="AO326">
        <v>1</v>
      </c>
      <c r="AP326">
        <v>1</v>
      </c>
      <c r="AU326">
        <v>0</v>
      </c>
      <c r="AW326" s="1">
        <v>1059.6600000000001</v>
      </c>
      <c r="AY326">
        <v>1</v>
      </c>
      <c r="AZ326">
        <v>326</v>
      </c>
      <c r="BE326" t="s">
        <v>28</v>
      </c>
      <c r="BI326">
        <v>0</v>
      </c>
      <c r="BJ326">
        <v>0</v>
      </c>
      <c r="BM326">
        <v>0</v>
      </c>
      <c r="BN326">
        <v>0</v>
      </c>
      <c r="BO326">
        <v>100</v>
      </c>
      <c r="BP326">
        <v>100</v>
      </c>
      <c r="BQ326">
        <v>0</v>
      </c>
      <c r="BR326">
        <v>0</v>
      </c>
      <c r="BS326">
        <v>0</v>
      </c>
      <c r="BV326">
        <v>0</v>
      </c>
      <c r="BW326">
        <v>0</v>
      </c>
      <c r="BX326">
        <v>0</v>
      </c>
      <c r="BY326">
        <v>0</v>
      </c>
    </row>
    <row r="327" spans="1:77" x14ac:dyDescent="0.25">
      <c r="A327" t="s">
        <v>705</v>
      </c>
      <c r="C327" t="s">
        <v>706</v>
      </c>
      <c r="D327">
        <v>13</v>
      </c>
      <c r="E327" t="s">
        <v>5091</v>
      </c>
      <c r="H327" t="s">
        <v>5138</v>
      </c>
      <c r="I327" t="s">
        <v>5139</v>
      </c>
      <c r="L327" t="s">
        <v>35</v>
      </c>
      <c r="M327" t="s">
        <v>5181</v>
      </c>
      <c r="N327" t="s">
        <v>3931</v>
      </c>
      <c r="P327">
        <v>1</v>
      </c>
      <c r="Q327">
        <v>1</v>
      </c>
      <c r="R327">
        <v>39.5</v>
      </c>
      <c r="S327">
        <v>39.5</v>
      </c>
      <c r="T327" t="s">
        <v>4940</v>
      </c>
      <c r="U327">
        <v>0</v>
      </c>
      <c r="X327" t="s">
        <v>4941</v>
      </c>
      <c r="Y327" t="s">
        <v>18</v>
      </c>
      <c r="AB327" t="s">
        <v>19</v>
      </c>
      <c r="AC327" t="s">
        <v>4942</v>
      </c>
      <c r="AE327">
        <v>0</v>
      </c>
      <c r="AF327">
        <v>0</v>
      </c>
      <c r="AG327">
        <v>59.25</v>
      </c>
      <c r="AH327">
        <v>2</v>
      </c>
      <c r="AI327">
        <v>0</v>
      </c>
      <c r="AU327">
        <v>1.5</v>
      </c>
      <c r="AW327">
        <v>71.099999999999994</v>
      </c>
      <c r="BE327" t="s">
        <v>32</v>
      </c>
      <c r="BI327">
        <v>0</v>
      </c>
      <c r="BJ327">
        <v>0</v>
      </c>
      <c r="BM327">
        <v>0</v>
      </c>
      <c r="BN327">
        <v>0</v>
      </c>
      <c r="BO327">
        <v>100</v>
      </c>
      <c r="BP327">
        <v>100</v>
      </c>
      <c r="BQ327">
        <v>0</v>
      </c>
      <c r="BR327">
        <v>0</v>
      </c>
      <c r="BS327">
        <v>0</v>
      </c>
      <c r="BV327">
        <v>0</v>
      </c>
      <c r="BW327">
        <v>0</v>
      </c>
      <c r="BX327">
        <v>0</v>
      </c>
      <c r="BY327">
        <v>0</v>
      </c>
    </row>
    <row r="328" spans="1:77" x14ac:dyDescent="0.25">
      <c r="A328" t="s">
        <v>707</v>
      </c>
      <c r="C328" t="s">
        <v>708</v>
      </c>
      <c r="D328">
        <v>9</v>
      </c>
      <c r="E328" t="s">
        <v>5014</v>
      </c>
      <c r="F328">
        <v>4</v>
      </c>
      <c r="G328" t="s">
        <v>4953</v>
      </c>
      <c r="J328">
        <v>3</v>
      </c>
      <c r="K328" t="s">
        <v>5061</v>
      </c>
      <c r="L328" t="s">
        <v>27</v>
      </c>
      <c r="M328" t="s">
        <v>4946</v>
      </c>
      <c r="N328" t="s">
        <v>4947</v>
      </c>
      <c r="P328">
        <v>1</v>
      </c>
      <c r="Q328">
        <v>0</v>
      </c>
      <c r="R328">
        <v>0</v>
      </c>
      <c r="S328">
        <v>0</v>
      </c>
      <c r="T328" t="s">
        <v>4940</v>
      </c>
      <c r="U328">
        <v>0</v>
      </c>
      <c r="X328" t="s">
        <v>4941</v>
      </c>
      <c r="Y328" t="s">
        <v>18</v>
      </c>
      <c r="AB328" t="s">
        <v>19</v>
      </c>
      <c r="AC328" t="s">
        <v>4942</v>
      </c>
      <c r="AE328">
        <v>0</v>
      </c>
      <c r="AF328">
        <v>0</v>
      </c>
      <c r="AG328">
        <v>25.15</v>
      </c>
      <c r="AH328">
        <v>2</v>
      </c>
      <c r="AI328">
        <v>0</v>
      </c>
      <c r="AU328">
        <v>0</v>
      </c>
      <c r="AW328">
        <v>30.18</v>
      </c>
      <c r="AY328">
        <v>1</v>
      </c>
      <c r="AZ328">
        <v>219</v>
      </c>
      <c r="BE328" t="s">
        <v>416</v>
      </c>
      <c r="BI328">
        <v>0</v>
      </c>
      <c r="BJ328">
        <v>0</v>
      </c>
      <c r="BM328">
        <v>0</v>
      </c>
      <c r="BN328">
        <v>0</v>
      </c>
      <c r="BO328">
        <v>100</v>
      </c>
      <c r="BP328">
        <v>100</v>
      </c>
      <c r="BQ328">
        <v>0</v>
      </c>
      <c r="BR328">
        <v>0</v>
      </c>
      <c r="BS328">
        <v>0</v>
      </c>
      <c r="BV328">
        <v>0</v>
      </c>
      <c r="BW328">
        <v>0</v>
      </c>
      <c r="BX328">
        <v>0</v>
      </c>
      <c r="BY328">
        <v>0</v>
      </c>
    </row>
    <row r="329" spans="1:77" x14ac:dyDescent="0.25">
      <c r="A329" t="s">
        <v>709</v>
      </c>
      <c r="C329" t="s">
        <v>710</v>
      </c>
      <c r="D329">
        <v>8</v>
      </c>
      <c r="E329" t="s">
        <v>4953</v>
      </c>
      <c r="F329">
        <v>4</v>
      </c>
      <c r="G329" t="s">
        <v>4953</v>
      </c>
      <c r="J329">
        <v>1</v>
      </c>
      <c r="K329" t="s">
        <v>4954</v>
      </c>
      <c r="L329" t="s">
        <v>49</v>
      </c>
      <c r="M329" t="s">
        <v>5182</v>
      </c>
      <c r="N329" t="s">
        <v>5183</v>
      </c>
      <c r="P329">
        <v>1</v>
      </c>
      <c r="Q329">
        <v>1</v>
      </c>
      <c r="R329">
        <v>0.56999999999999995</v>
      </c>
      <c r="S329">
        <v>0.56999999999999995</v>
      </c>
      <c r="T329" t="s">
        <v>4940</v>
      </c>
      <c r="U329">
        <v>0</v>
      </c>
      <c r="X329" t="s">
        <v>4941</v>
      </c>
      <c r="Y329" t="s">
        <v>18</v>
      </c>
      <c r="AB329" t="s">
        <v>19</v>
      </c>
      <c r="AC329" t="s">
        <v>4942</v>
      </c>
      <c r="AE329">
        <v>0</v>
      </c>
      <c r="AF329">
        <v>0</v>
      </c>
      <c r="AG329">
        <v>0.86</v>
      </c>
      <c r="AH329">
        <v>2</v>
      </c>
      <c r="AI329">
        <v>0</v>
      </c>
      <c r="AU329">
        <v>1.5087718999999999</v>
      </c>
      <c r="AV329">
        <v>1</v>
      </c>
      <c r="AW329">
        <v>1.03</v>
      </c>
      <c r="BE329" t="s">
        <v>20</v>
      </c>
      <c r="BI329">
        <v>0</v>
      </c>
      <c r="BJ329">
        <v>0</v>
      </c>
      <c r="BM329">
        <v>0</v>
      </c>
      <c r="BN329">
        <v>0</v>
      </c>
      <c r="BO329">
        <v>100</v>
      </c>
      <c r="BP329">
        <v>100</v>
      </c>
      <c r="BQ329">
        <v>0</v>
      </c>
      <c r="BR329">
        <v>0</v>
      </c>
      <c r="BS329">
        <v>0</v>
      </c>
      <c r="BV329">
        <v>0</v>
      </c>
      <c r="BW329">
        <v>0</v>
      </c>
      <c r="BX329">
        <v>0</v>
      </c>
      <c r="BY329">
        <v>0</v>
      </c>
    </row>
    <row r="330" spans="1:77" x14ac:dyDescent="0.25">
      <c r="A330" t="s">
        <v>711</v>
      </c>
      <c r="C330" t="s">
        <v>712</v>
      </c>
      <c r="D330">
        <v>8</v>
      </c>
      <c r="E330" t="s">
        <v>4953</v>
      </c>
      <c r="F330">
        <v>4</v>
      </c>
      <c r="G330" t="s">
        <v>4953</v>
      </c>
      <c r="J330">
        <v>1</v>
      </c>
      <c r="K330" t="s">
        <v>4954</v>
      </c>
      <c r="L330" t="s">
        <v>49</v>
      </c>
      <c r="M330">
        <v>5545040</v>
      </c>
      <c r="N330" t="s">
        <v>5184</v>
      </c>
      <c r="O330" t="s">
        <v>36</v>
      </c>
      <c r="P330">
        <v>1</v>
      </c>
      <c r="Q330">
        <v>1</v>
      </c>
      <c r="R330">
        <v>0.5</v>
      </c>
      <c r="S330">
        <v>0.5</v>
      </c>
      <c r="T330" t="s">
        <v>4940</v>
      </c>
      <c r="U330">
        <v>0</v>
      </c>
      <c r="X330" t="s">
        <v>4941</v>
      </c>
      <c r="Y330" t="s">
        <v>18</v>
      </c>
      <c r="AB330" t="s">
        <v>19</v>
      </c>
      <c r="AC330" t="s">
        <v>4942</v>
      </c>
      <c r="AE330">
        <v>0</v>
      </c>
      <c r="AF330">
        <v>0</v>
      </c>
      <c r="AG330">
        <v>0.67</v>
      </c>
      <c r="AH330">
        <v>2</v>
      </c>
      <c r="AI330">
        <v>0</v>
      </c>
      <c r="AU330">
        <v>1.34</v>
      </c>
      <c r="AW330">
        <v>0.8</v>
      </c>
      <c r="AY330">
        <v>1</v>
      </c>
      <c r="BE330" t="s">
        <v>20</v>
      </c>
      <c r="BI330">
        <v>0</v>
      </c>
      <c r="BJ330">
        <v>0</v>
      </c>
      <c r="BM330">
        <v>0</v>
      </c>
      <c r="BN330">
        <v>0</v>
      </c>
      <c r="BO330">
        <v>100</v>
      </c>
      <c r="BP330">
        <v>100</v>
      </c>
      <c r="BQ330">
        <v>0</v>
      </c>
      <c r="BR330">
        <v>0</v>
      </c>
      <c r="BS330">
        <v>0</v>
      </c>
      <c r="BV330">
        <v>0</v>
      </c>
      <c r="BW330">
        <v>0</v>
      </c>
      <c r="BX330">
        <v>0</v>
      </c>
      <c r="BY330">
        <v>0</v>
      </c>
    </row>
    <row r="331" spans="1:77" x14ac:dyDescent="0.25">
      <c r="A331" t="s">
        <v>713</v>
      </c>
      <c r="C331" t="s">
        <v>714</v>
      </c>
      <c r="D331">
        <v>8</v>
      </c>
      <c r="E331" t="s">
        <v>4953</v>
      </c>
      <c r="F331">
        <v>4</v>
      </c>
      <c r="G331" t="s">
        <v>4953</v>
      </c>
      <c r="J331">
        <v>1</v>
      </c>
      <c r="K331" t="s">
        <v>4954</v>
      </c>
      <c r="L331" t="s">
        <v>49</v>
      </c>
      <c r="M331" t="s">
        <v>713</v>
      </c>
      <c r="N331" t="s">
        <v>5185</v>
      </c>
      <c r="O331" t="s">
        <v>36</v>
      </c>
      <c r="P331">
        <v>1</v>
      </c>
      <c r="Q331">
        <v>1</v>
      </c>
      <c r="R331">
        <v>0.44</v>
      </c>
      <c r="S331">
        <v>0.44</v>
      </c>
      <c r="T331" t="s">
        <v>4940</v>
      </c>
      <c r="U331">
        <v>0</v>
      </c>
      <c r="X331" t="s">
        <v>4941</v>
      </c>
      <c r="Y331" t="s">
        <v>18</v>
      </c>
      <c r="AB331" t="s">
        <v>19</v>
      </c>
      <c r="AC331" t="s">
        <v>4942</v>
      </c>
      <c r="AE331">
        <v>0</v>
      </c>
      <c r="AF331">
        <v>0</v>
      </c>
      <c r="AG331">
        <v>0.57999999999999996</v>
      </c>
      <c r="AH331">
        <v>2</v>
      </c>
      <c r="AI331">
        <v>0</v>
      </c>
      <c r="AU331">
        <v>1.3181818000000001</v>
      </c>
      <c r="AW331">
        <v>0.7</v>
      </c>
      <c r="AY331">
        <v>1</v>
      </c>
      <c r="BE331" t="s">
        <v>20</v>
      </c>
      <c r="BI331">
        <v>0</v>
      </c>
      <c r="BJ331">
        <v>0</v>
      </c>
      <c r="BM331">
        <v>0</v>
      </c>
      <c r="BN331">
        <v>0</v>
      </c>
      <c r="BO331">
        <v>100</v>
      </c>
      <c r="BP331">
        <v>100</v>
      </c>
      <c r="BQ331">
        <v>0</v>
      </c>
      <c r="BR331">
        <v>0</v>
      </c>
      <c r="BS331">
        <v>0</v>
      </c>
      <c r="BV331">
        <v>0</v>
      </c>
      <c r="BW331">
        <v>0</v>
      </c>
      <c r="BX331">
        <v>0</v>
      </c>
      <c r="BY331">
        <v>0</v>
      </c>
    </row>
    <row r="332" spans="1:77" x14ac:dyDescent="0.25">
      <c r="A332" t="s">
        <v>715</v>
      </c>
      <c r="C332" t="s">
        <v>716</v>
      </c>
      <c r="D332">
        <v>8</v>
      </c>
      <c r="E332" t="s">
        <v>4953</v>
      </c>
      <c r="F332">
        <v>4</v>
      </c>
      <c r="G332" t="s">
        <v>4953</v>
      </c>
      <c r="J332">
        <v>1</v>
      </c>
      <c r="K332" t="s">
        <v>4954</v>
      </c>
      <c r="L332" t="s">
        <v>49</v>
      </c>
      <c r="M332">
        <v>5545050</v>
      </c>
      <c r="N332" t="s">
        <v>5186</v>
      </c>
      <c r="O332" t="s">
        <v>36</v>
      </c>
      <c r="P332">
        <v>1</v>
      </c>
      <c r="Q332">
        <v>1</v>
      </c>
      <c r="R332">
        <v>0.61</v>
      </c>
      <c r="S332">
        <v>0.61</v>
      </c>
      <c r="T332" t="s">
        <v>4940</v>
      </c>
      <c r="U332">
        <v>0</v>
      </c>
      <c r="X332" t="s">
        <v>4941</v>
      </c>
      <c r="Y332" t="s">
        <v>18</v>
      </c>
      <c r="AB332" t="s">
        <v>19</v>
      </c>
      <c r="AC332" t="s">
        <v>4942</v>
      </c>
      <c r="AE332">
        <v>0</v>
      </c>
      <c r="AF332">
        <v>0</v>
      </c>
      <c r="AG332">
        <v>0.76</v>
      </c>
      <c r="AH332">
        <v>2</v>
      </c>
      <c r="AI332">
        <v>0</v>
      </c>
      <c r="AU332">
        <v>1.2459016000000001</v>
      </c>
      <c r="AW332">
        <v>0.91</v>
      </c>
      <c r="AY332">
        <v>1</v>
      </c>
      <c r="BE332" t="s">
        <v>20</v>
      </c>
      <c r="BI332">
        <v>0</v>
      </c>
      <c r="BJ332">
        <v>0</v>
      </c>
      <c r="BM332">
        <v>0</v>
      </c>
      <c r="BN332">
        <v>0</v>
      </c>
      <c r="BO332">
        <v>100</v>
      </c>
      <c r="BP332">
        <v>100</v>
      </c>
      <c r="BQ332">
        <v>0</v>
      </c>
      <c r="BR332">
        <v>0</v>
      </c>
      <c r="BS332">
        <v>0</v>
      </c>
      <c r="BV332">
        <v>0</v>
      </c>
      <c r="BW332">
        <v>0</v>
      </c>
      <c r="BX332">
        <v>0</v>
      </c>
      <c r="BY332">
        <v>0</v>
      </c>
    </row>
    <row r="333" spans="1:77" x14ac:dyDescent="0.25">
      <c r="A333" t="s">
        <v>717</v>
      </c>
      <c r="C333" t="s">
        <v>718</v>
      </c>
      <c r="D333">
        <v>5</v>
      </c>
      <c r="E333" t="s">
        <v>4938</v>
      </c>
      <c r="F333">
        <v>1</v>
      </c>
      <c r="G333" t="s">
        <v>4938</v>
      </c>
      <c r="J333">
        <v>3</v>
      </c>
      <c r="K333" t="s">
        <v>5089</v>
      </c>
      <c r="L333" t="s">
        <v>27</v>
      </c>
      <c r="M333" t="s">
        <v>4946</v>
      </c>
      <c r="N333" t="s">
        <v>4947</v>
      </c>
      <c r="P333">
        <v>1</v>
      </c>
      <c r="Q333">
        <v>0</v>
      </c>
      <c r="R333">
        <v>0</v>
      </c>
      <c r="S333">
        <v>0</v>
      </c>
      <c r="T333" t="s">
        <v>4940</v>
      </c>
      <c r="U333">
        <v>0</v>
      </c>
      <c r="X333" t="s">
        <v>4941</v>
      </c>
      <c r="Y333" t="s">
        <v>18</v>
      </c>
      <c r="AB333" t="s">
        <v>19</v>
      </c>
      <c r="AC333" t="s">
        <v>4942</v>
      </c>
      <c r="AE333">
        <v>0</v>
      </c>
      <c r="AF333">
        <v>0</v>
      </c>
      <c r="AG333">
        <v>138.33000000000001</v>
      </c>
      <c r="AH333">
        <v>2</v>
      </c>
      <c r="AI333">
        <v>0</v>
      </c>
      <c r="AL333">
        <v>1</v>
      </c>
      <c r="AM333">
        <v>1</v>
      </c>
      <c r="AN333">
        <v>1</v>
      </c>
      <c r="AO333">
        <v>1</v>
      </c>
      <c r="AP333">
        <v>1</v>
      </c>
      <c r="AU333">
        <v>0</v>
      </c>
      <c r="AW333">
        <v>166</v>
      </c>
      <c r="AY333">
        <v>1</v>
      </c>
      <c r="AZ333">
        <v>450</v>
      </c>
      <c r="BE333" t="s">
        <v>28</v>
      </c>
      <c r="BI333">
        <v>0</v>
      </c>
      <c r="BJ333">
        <v>0</v>
      </c>
      <c r="BM333">
        <v>0</v>
      </c>
      <c r="BN333">
        <v>0</v>
      </c>
      <c r="BO333">
        <v>100</v>
      </c>
      <c r="BP333">
        <v>100</v>
      </c>
      <c r="BQ333">
        <v>0</v>
      </c>
      <c r="BR333">
        <v>0</v>
      </c>
      <c r="BS333">
        <v>0</v>
      </c>
      <c r="BV333">
        <v>0</v>
      </c>
      <c r="BW333">
        <v>0</v>
      </c>
      <c r="BX333">
        <v>0</v>
      </c>
      <c r="BY333">
        <v>0</v>
      </c>
    </row>
    <row r="334" spans="1:77" x14ac:dyDescent="0.25">
      <c r="A334" t="s">
        <v>719</v>
      </c>
      <c r="C334" t="s">
        <v>720</v>
      </c>
      <c r="D334">
        <v>8</v>
      </c>
      <c r="E334" t="s">
        <v>4953</v>
      </c>
      <c r="F334">
        <v>4</v>
      </c>
      <c r="G334" t="s">
        <v>4953</v>
      </c>
      <c r="J334">
        <v>1</v>
      </c>
      <c r="K334" t="s">
        <v>4954</v>
      </c>
      <c r="L334" t="s">
        <v>75</v>
      </c>
      <c r="M334" t="s">
        <v>5187</v>
      </c>
      <c r="N334" t="s">
        <v>5188</v>
      </c>
      <c r="O334" t="s">
        <v>36</v>
      </c>
      <c r="P334">
        <v>1</v>
      </c>
      <c r="Q334">
        <v>6</v>
      </c>
      <c r="R334">
        <v>9.24</v>
      </c>
      <c r="S334">
        <v>9.24</v>
      </c>
      <c r="T334" t="s">
        <v>4940</v>
      </c>
      <c r="U334">
        <v>0</v>
      </c>
      <c r="X334" t="s">
        <v>4941</v>
      </c>
      <c r="Y334" t="s">
        <v>18</v>
      </c>
      <c r="AB334" t="s">
        <v>19</v>
      </c>
      <c r="AC334" t="s">
        <v>4942</v>
      </c>
      <c r="AE334">
        <v>0</v>
      </c>
      <c r="AF334">
        <v>0</v>
      </c>
      <c r="AG334">
        <v>13.86</v>
      </c>
      <c r="AH334">
        <v>2</v>
      </c>
      <c r="AI334">
        <v>0</v>
      </c>
      <c r="AU334">
        <v>1.5</v>
      </c>
      <c r="AW334">
        <v>16.63</v>
      </c>
      <c r="AY334">
        <v>1</v>
      </c>
      <c r="AZ334">
        <v>447</v>
      </c>
      <c r="BE334" t="s">
        <v>20</v>
      </c>
      <c r="BI334">
        <v>0</v>
      </c>
      <c r="BJ334">
        <v>0</v>
      </c>
      <c r="BM334">
        <v>0</v>
      </c>
      <c r="BN334">
        <v>0</v>
      </c>
      <c r="BO334">
        <v>100</v>
      </c>
      <c r="BP334">
        <v>100</v>
      </c>
      <c r="BQ334">
        <v>0</v>
      </c>
      <c r="BR334">
        <v>0</v>
      </c>
      <c r="BS334">
        <v>0</v>
      </c>
      <c r="BV334">
        <v>0</v>
      </c>
      <c r="BW334">
        <v>0</v>
      </c>
      <c r="BX334">
        <v>0</v>
      </c>
      <c r="BY334">
        <v>0</v>
      </c>
    </row>
    <row r="335" spans="1:77" x14ac:dyDescent="0.25">
      <c r="A335">
        <v>2146332</v>
      </c>
      <c r="C335" t="s">
        <v>721</v>
      </c>
      <c r="D335">
        <v>12</v>
      </c>
      <c r="E335" t="s">
        <v>5053</v>
      </c>
      <c r="F335">
        <v>12</v>
      </c>
      <c r="G335" t="s">
        <v>5054</v>
      </c>
      <c r="L335" t="s">
        <v>722</v>
      </c>
      <c r="M335">
        <v>3127143202</v>
      </c>
      <c r="N335" t="s">
        <v>5189</v>
      </c>
      <c r="P335">
        <v>1</v>
      </c>
      <c r="Q335">
        <v>0</v>
      </c>
      <c r="R335">
        <v>0.17</v>
      </c>
      <c r="S335">
        <v>0.17</v>
      </c>
      <c r="T335" t="s">
        <v>4940</v>
      </c>
      <c r="U335">
        <v>0</v>
      </c>
      <c r="X335" t="s">
        <v>4941</v>
      </c>
      <c r="Y335" t="s">
        <v>18</v>
      </c>
      <c r="AB335" t="s">
        <v>19</v>
      </c>
      <c r="AC335" t="s">
        <v>4942</v>
      </c>
      <c r="AE335">
        <v>0</v>
      </c>
      <c r="AF335">
        <v>0</v>
      </c>
      <c r="AG335">
        <v>0.33</v>
      </c>
      <c r="AH335">
        <v>2</v>
      </c>
      <c r="AI335">
        <v>0</v>
      </c>
      <c r="AU335">
        <v>1.9411765000000001</v>
      </c>
      <c r="AW335">
        <v>0.4</v>
      </c>
      <c r="BE335" t="s">
        <v>32</v>
      </c>
      <c r="BI335">
        <v>0</v>
      </c>
      <c r="BJ335">
        <v>0</v>
      </c>
      <c r="BM335">
        <v>0</v>
      </c>
      <c r="BN335">
        <v>0</v>
      </c>
      <c r="BO335">
        <v>100</v>
      </c>
      <c r="BP335">
        <v>100</v>
      </c>
      <c r="BQ335">
        <v>0</v>
      </c>
      <c r="BR335">
        <v>0</v>
      </c>
      <c r="BS335">
        <v>0</v>
      </c>
      <c r="BV335">
        <v>0</v>
      </c>
      <c r="BW335">
        <v>0</v>
      </c>
      <c r="BX335">
        <v>0</v>
      </c>
      <c r="BY335">
        <v>0</v>
      </c>
    </row>
    <row r="336" spans="1:77" x14ac:dyDescent="0.25">
      <c r="A336" t="s">
        <v>723</v>
      </c>
      <c r="C336" t="s">
        <v>724</v>
      </c>
      <c r="D336">
        <v>10</v>
      </c>
      <c r="E336" t="s">
        <v>4943</v>
      </c>
      <c r="F336">
        <v>8</v>
      </c>
      <c r="G336" t="s">
        <v>4943</v>
      </c>
      <c r="L336" t="s">
        <v>725</v>
      </c>
      <c r="M336" t="s">
        <v>723</v>
      </c>
      <c r="N336" t="s">
        <v>724</v>
      </c>
      <c r="O336" t="s">
        <v>36</v>
      </c>
      <c r="P336">
        <v>1</v>
      </c>
      <c r="Q336">
        <v>0</v>
      </c>
      <c r="R336">
        <v>2.1</v>
      </c>
      <c r="S336">
        <v>2.1</v>
      </c>
      <c r="T336" t="s">
        <v>4940</v>
      </c>
      <c r="U336">
        <v>0</v>
      </c>
      <c r="X336" t="s">
        <v>4941</v>
      </c>
      <c r="Y336" t="s">
        <v>18</v>
      </c>
      <c r="AB336" t="s">
        <v>19</v>
      </c>
      <c r="AC336" t="s">
        <v>4942</v>
      </c>
      <c r="AE336">
        <v>0</v>
      </c>
      <c r="AF336">
        <v>0</v>
      </c>
      <c r="AG336">
        <v>0</v>
      </c>
      <c r="AH336">
        <v>2</v>
      </c>
      <c r="AI336">
        <v>0</v>
      </c>
      <c r="AU336">
        <v>0</v>
      </c>
      <c r="AW336">
        <v>0</v>
      </c>
      <c r="AY336">
        <v>1</v>
      </c>
      <c r="AZ336">
        <v>452</v>
      </c>
      <c r="BE336" t="s">
        <v>20</v>
      </c>
      <c r="BI336">
        <v>0</v>
      </c>
      <c r="BJ336">
        <v>0</v>
      </c>
      <c r="BM336">
        <v>0</v>
      </c>
      <c r="BN336">
        <v>0</v>
      </c>
      <c r="BO336">
        <v>100</v>
      </c>
      <c r="BP336">
        <v>100</v>
      </c>
      <c r="BQ336">
        <v>0</v>
      </c>
      <c r="BR336">
        <v>0</v>
      </c>
      <c r="BS336">
        <v>0</v>
      </c>
      <c r="BV336">
        <v>0</v>
      </c>
      <c r="BW336">
        <v>0</v>
      </c>
      <c r="BX336">
        <v>0</v>
      </c>
      <c r="BY336">
        <v>0</v>
      </c>
    </row>
    <row r="337" spans="1:77" x14ac:dyDescent="0.25">
      <c r="A337" t="s">
        <v>726</v>
      </c>
      <c r="C337" t="s">
        <v>727</v>
      </c>
      <c r="D337">
        <v>9</v>
      </c>
      <c r="E337" t="s">
        <v>5014</v>
      </c>
      <c r="J337">
        <v>3</v>
      </c>
      <c r="K337" t="s">
        <v>5061</v>
      </c>
      <c r="L337" t="s">
        <v>65</v>
      </c>
      <c r="M337" t="s">
        <v>726</v>
      </c>
      <c r="N337" t="s">
        <v>5190</v>
      </c>
      <c r="P337">
        <v>1</v>
      </c>
      <c r="Q337">
        <v>1</v>
      </c>
      <c r="R337">
        <v>52.46</v>
      </c>
      <c r="S337">
        <v>52.46</v>
      </c>
      <c r="T337" t="s">
        <v>4940</v>
      </c>
      <c r="U337">
        <v>0</v>
      </c>
      <c r="X337" t="s">
        <v>4941</v>
      </c>
      <c r="Y337" t="s">
        <v>18</v>
      </c>
      <c r="AB337" t="s">
        <v>19</v>
      </c>
      <c r="AC337" t="s">
        <v>4942</v>
      </c>
      <c r="AE337">
        <v>0</v>
      </c>
      <c r="AF337">
        <v>0</v>
      </c>
      <c r="AG337">
        <v>69.77</v>
      </c>
      <c r="AH337">
        <v>2</v>
      </c>
      <c r="AI337">
        <v>0</v>
      </c>
      <c r="AU337">
        <v>1.3299657</v>
      </c>
      <c r="AW337">
        <v>83.72</v>
      </c>
      <c r="BE337" t="s">
        <v>32</v>
      </c>
      <c r="BI337">
        <v>0</v>
      </c>
      <c r="BJ337">
        <v>0</v>
      </c>
      <c r="BM337">
        <v>0</v>
      </c>
      <c r="BN337">
        <v>0</v>
      </c>
      <c r="BO337">
        <v>100</v>
      </c>
      <c r="BP337">
        <v>100</v>
      </c>
      <c r="BQ337">
        <v>0</v>
      </c>
      <c r="BR337">
        <v>0</v>
      </c>
      <c r="BS337">
        <v>0</v>
      </c>
      <c r="BV337">
        <v>0</v>
      </c>
      <c r="BW337">
        <v>0</v>
      </c>
      <c r="BX337">
        <v>0</v>
      </c>
      <c r="BY337">
        <v>0</v>
      </c>
    </row>
    <row r="338" spans="1:77" x14ac:dyDescent="0.25">
      <c r="A338" t="s">
        <v>728</v>
      </c>
      <c r="C338" t="s">
        <v>729</v>
      </c>
      <c r="D338">
        <v>9</v>
      </c>
      <c r="E338" t="s">
        <v>5014</v>
      </c>
      <c r="F338">
        <v>5</v>
      </c>
      <c r="G338" t="s">
        <v>5014</v>
      </c>
      <c r="J338">
        <v>3</v>
      </c>
      <c r="K338" t="s">
        <v>5061</v>
      </c>
      <c r="L338" t="s">
        <v>730</v>
      </c>
      <c r="M338" t="s">
        <v>5191</v>
      </c>
      <c r="N338" t="s">
        <v>5192</v>
      </c>
      <c r="P338">
        <v>1</v>
      </c>
      <c r="Q338">
        <v>420</v>
      </c>
      <c r="R338">
        <v>2.42</v>
      </c>
      <c r="S338">
        <v>2.42</v>
      </c>
      <c r="T338" t="s">
        <v>4940</v>
      </c>
      <c r="U338">
        <v>0</v>
      </c>
      <c r="X338" t="s">
        <v>4941</v>
      </c>
      <c r="Y338" t="s">
        <v>18</v>
      </c>
      <c r="AB338" t="s">
        <v>19</v>
      </c>
      <c r="AC338" t="s">
        <v>4942</v>
      </c>
      <c r="AE338">
        <v>0</v>
      </c>
      <c r="AF338">
        <v>0</v>
      </c>
      <c r="AG338">
        <v>3.02</v>
      </c>
      <c r="AH338">
        <v>2</v>
      </c>
      <c r="AI338">
        <v>0</v>
      </c>
      <c r="AU338">
        <v>1.2479339</v>
      </c>
      <c r="AW338">
        <v>3.62</v>
      </c>
      <c r="BE338" t="s">
        <v>32</v>
      </c>
      <c r="BI338">
        <v>0</v>
      </c>
      <c r="BJ338">
        <v>0</v>
      </c>
      <c r="BM338">
        <v>0</v>
      </c>
      <c r="BN338">
        <v>0</v>
      </c>
      <c r="BO338">
        <v>100</v>
      </c>
      <c r="BP338">
        <v>100</v>
      </c>
      <c r="BQ338">
        <v>0</v>
      </c>
      <c r="BR338">
        <v>0</v>
      </c>
      <c r="BS338">
        <v>0</v>
      </c>
      <c r="BV338">
        <v>0</v>
      </c>
      <c r="BW338">
        <v>0</v>
      </c>
      <c r="BX338">
        <v>0</v>
      </c>
      <c r="BY338">
        <v>0</v>
      </c>
    </row>
    <row r="339" spans="1:77" x14ac:dyDescent="0.25">
      <c r="A339" t="s">
        <v>731</v>
      </c>
      <c r="C339" t="s">
        <v>732</v>
      </c>
      <c r="D339">
        <v>5</v>
      </c>
      <c r="E339" t="s">
        <v>4938</v>
      </c>
      <c r="J339">
        <v>1</v>
      </c>
      <c r="K339" t="s">
        <v>4948</v>
      </c>
      <c r="L339" t="s">
        <v>35</v>
      </c>
      <c r="M339" t="s">
        <v>5193</v>
      </c>
      <c r="N339" t="s">
        <v>5194</v>
      </c>
      <c r="P339">
        <v>1</v>
      </c>
      <c r="Q339">
        <v>1</v>
      </c>
      <c r="R339">
        <v>156.19999999999999</v>
      </c>
      <c r="S339">
        <v>156.19999999999999</v>
      </c>
      <c r="T339" t="s">
        <v>4940</v>
      </c>
      <c r="U339">
        <v>0</v>
      </c>
      <c r="X339" t="s">
        <v>4941</v>
      </c>
      <c r="Y339" t="s">
        <v>18</v>
      </c>
      <c r="AB339" t="s">
        <v>19</v>
      </c>
      <c r="AC339" t="s">
        <v>4942</v>
      </c>
      <c r="AE339">
        <v>0</v>
      </c>
      <c r="AF339">
        <v>0</v>
      </c>
      <c r="AG339">
        <v>230.04</v>
      </c>
      <c r="AH339">
        <v>2</v>
      </c>
      <c r="AI339">
        <v>0</v>
      </c>
      <c r="AU339">
        <v>1.4727273000000001</v>
      </c>
      <c r="AW339">
        <v>276.05</v>
      </c>
      <c r="BE339" t="s">
        <v>32</v>
      </c>
      <c r="BI339">
        <v>0</v>
      </c>
      <c r="BJ339">
        <v>0</v>
      </c>
      <c r="BM339">
        <v>0</v>
      </c>
      <c r="BN339">
        <v>0</v>
      </c>
      <c r="BO339">
        <v>100</v>
      </c>
      <c r="BP339">
        <v>100</v>
      </c>
      <c r="BQ339">
        <v>0</v>
      </c>
      <c r="BR339">
        <v>0</v>
      </c>
      <c r="BS339">
        <v>0</v>
      </c>
      <c r="BV339">
        <v>0</v>
      </c>
      <c r="BW339">
        <v>0</v>
      </c>
      <c r="BX339">
        <v>0</v>
      </c>
      <c r="BY339">
        <v>0</v>
      </c>
    </row>
    <row r="340" spans="1:77" x14ac:dyDescent="0.25">
      <c r="A340">
        <v>1510064</v>
      </c>
      <c r="C340" t="s">
        <v>733</v>
      </c>
      <c r="D340">
        <v>9</v>
      </c>
      <c r="E340" t="s">
        <v>5014</v>
      </c>
      <c r="F340">
        <v>5</v>
      </c>
      <c r="G340" t="s">
        <v>5014</v>
      </c>
      <c r="J340">
        <v>3</v>
      </c>
      <c r="K340" t="s">
        <v>5061</v>
      </c>
      <c r="L340" t="s">
        <v>477</v>
      </c>
      <c r="M340">
        <v>1510064</v>
      </c>
      <c r="N340" t="s">
        <v>5195</v>
      </c>
      <c r="O340" t="s">
        <v>36</v>
      </c>
      <c r="P340">
        <v>1</v>
      </c>
      <c r="Q340">
        <v>6</v>
      </c>
      <c r="R340">
        <v>27.76</v>
      </c>
      <c r="S340">
        <v>27.76</v>
      </c>
      <c r="T340" t="s">
        <v>4940</v>
      </c>
      <c r="U340">
        <v>0</v>
      </c>
      <c r="V340" t="s">
        <v>5196</v>
      </c>
      <c r="X340" t="s">
        <v>4941</v>
      </c>
      <c r="Y340" t="s">
        <v>18</v>
      </c>
      <c r="AB340" t="s">
        <v>19</v>
      </c>
      <c r="AC340" t="s">
        <v>4942</v>
      </c>
      <c r="AE340">
        <v>0</v>
      </c>
      <c r="AF340">
        <v>0</v>
      </c>
      <c r="AG340">
        <v>44.41</v>
      </c>
      <c r="AH340">
        <v>2</v>
      </c>
      <c r="AI340">
        <v>0</v>
      </c>
      <c r="AU340">
        <v>1.5997839</v>
      </c>
      <c r="AW340">
        <v>53.29</v>
      </c>
      <c r="BE340" t="s">
        <v>32</v>
      </c>
      <c r="BI340">
        <v>0</v>
      </c>
      <c r="BJ340">
        <v>0</v>
      </c>
      <c r="BM340">
        <v>0</v>
      </c>
      <c r="BN340">
        <v>0</v>
      </c>
      <c r="BO340">
        <v>100</v>
      </c>
      <c r="BP340">
        <v>100</v>
      </c>
      <c r="BQ340">
        <v>0</v>
      </c>
      <c r="BR340">
        <v>0</v>
      </c>
      <c r="BS340">
        <v>0</v>
      </c>
      <c r="BV340">
        <v>0</v>
      </c>
      <c r="BW340">
        <v>0</v>
      </c>
      <c r="BX340">
        <v>0</v>
      </c>
      <c r="BY340">
        <v>0</v>
      </c>
    </row>
    <row r="341" spans="1:77" x14ac:dyDescent="0.25">
      <c r="A341" t="s">
        <v>734</v>
      </c>
      <c r="C341" t="s">
        <v>735</v>
      </c>
      <c r="D341">
        <v>9</v>
      </c>
      <c r="E341" t="s">
        <v>5014</v>
      </c>
      <c r="F341">
        <v>5</v>
      </c>
      <c r="G341" t="s">
        <v>5014</v>
      </c>
      <c r="J341">
        <v>3</v>
      </c>
      <c r="K341" t="s">
        <v>5061</v>
      </c>
      <c r="L341" t="s">
        <v>49</v>
      </c>
      <c r="M341" t="s">
        <v>5197</v>
      </c>
      <c r="N341" t="s">
        <v>735</v>
      </c>
      <c r="P341">
        <v>1</v>
      </c>
      <c r="Q341">
        <v>1</v>
      </c>
      <c r="R341">
        <v>0.68</v>
      </c>
      <c r="S341">
        <v>0.68</v>
      </c>
      <c r="T341" t="s">
        <v>4940</v>
      </c>
      <c r="U341">
        <v>0</v>
      </c>
      <c r="X341" t="s">
        <v>4941</v>
      </c>
      <c r="Y341" t="s">
        <v>18</v>
      </c>
      <c r="AB341" t="s">
        <v>19</v>
      </c>
      <c r="AC341" t="s">
        <v>4942</v>
      </c>
      <c r="AE341">
        <v>0</v>
      </c>
      <c r="AF341">
        <v>0</v>
      </c>
      <c r="AG341">
        <v>0.9</v>
      </c>
      <c r="AH341">
        <v>2</v>
      </c>
      <c r="AI341">
        <v>0</v>
      </c>
      <c r="AU341">
        <v>1.3235294</v>
      </c>
      <c r="AV341">
        <v>1</v>
      </c>
      <c r="AW341">
        <v>1.08</v>
      </c>
      <c r="BE341" t="s">
        <v>32</v>
      </c>
      <c r="BI341">
        <v>0</v>
      </c>
      <c r="BJ341">
        <v>0</v>
      </c>
      <c r="BM341">
        <v>0</v>
      </c>
      <c r="BN341">
        <v>0</v>
      </c>
      <c r="BO341">
        <v>100</v>
      </c>
      <c r="BP341">
        <v>100</v>
      </c>
      <c r="BQ341">
        <v>0</v>
      </c>
      <c r="BR341">
        <v>0</v>
      </c>
      <c r="BS341">
        <v>0</v>
      </c>
      <c r="BV341">
        <v>0</v>
      </c>
      <c r="BW341">
        <v>0</v>
      </c>
      <c r="BX341">
        <v>0</v>
      </c>
      <c r="BY341">
        <v>0</v>
      </c>
    </row>
    <row r="342" spans="1:77" x14ac:dyDescent="0.25">
      <c r="A342" t="s">
        <v>736</v>
      </c>
      <c r="C342" t="s">
        <v>737</v>
      </c>
      <c r="D342">
        <v>9</v>
      </c>
      <c r="E342" t="s">
        <v>5014</v>
      </c>
      <c r="F342">
        <v>5</v>
      </c>
      <c r="G342" t="s">
        <v>5014</v>
      </c>
      <c r="J342">
        <v>3</v>
      </c>
      <c r="K342" t="s">
        <v>5061</v>
      </c>
      <c r="L342" t="s">
        <v>443</v>
      </c>
      <c r="M342" t="s">
        <v>736</v>
      </c>
      <c r="N342" t="s">
        <v>737</v>
      </c>
      <c r="P342">
        <v>1</v>
      </c>
      <c r="Q342">
        <v>1</v>
      </c>
      <c r="R342">
        <v>0</v>
      </c>
      <c r="S342">
        <v>0</v>
      </c>
      <c r="T342" t="s">
        <v>4940</v>
      </c>
      <c r="U342">
        <v>0</v>
      </c>
      <c r="X342" t="s">
        <v>4941</v>
      </c>
      <c r="Y342" t="s">
        <v>18</v>
      </c>
      <c r="AB342" t="s">
        <v>19</v>
      </c>
      <c r="AC342" t="s">
        <v>4942</v>
      </c>
      <c r="AE342">
        <v>0</v>
      </c>
      <c r="AF342">
        <v>0</v>
      </c>
      <c r="AG342">
        <v>0</v>
      </c>
      <c r="AH342">
        <v>2</v>
      </c>
      <c r="AI342">
        <v>0</v>
      </c>
      <c r="AU342">
        <v>0</v>
      </c>
      <c r="AW342">
        <v>0</v>
      </c>
      <c r="BE342" t="s">
        <v>738</v>
      </c>
      <c r="BI342">
        <v>0</v>
      </c>
      <c r="BJ342">
        <v>0</v>
      </c>
      <c r="BM342">
        <v>0</v>
      </c>
      <c r="BN342">
        <v>0</v>
      </c>
      <c r="BO342">
        <v>100</v>
      </c>
      <c r="BP342">
        <v>100</v>
      </c>
      <c r="BQ342">
        <v>0</v>
      </c>
      <c r="BR342">
        <v>0</v>
      </c>
      <c r="BS342">
        <v>0</v>
      </c>
      <c r="BV342">
        <v>0</v>
      </c>
      <c r="BW342">
        <v>0</v>
      </c>
      <c r="BX342">
        <v>0</v>
      </c>
      <c r="BY342">
        <v>0</v>
      </c>
    </row>
    <row r="343" spans="1:77" x14ac:dyDescent="0.25">
      <c r="A343" t="s">
        <v>739</v>
      </c>
      <c r="C343" t="s">
        <v>740</v>
      </c>
      <c r="D343">
        <v>9</v>
      </c>
      <c r="E343" t="s">
        <v>5014</v>
      </c>
      <c r="J343">
        <v>3</v>
      </c>
      <c r="K343" t="s">
        <v>5061</v>
      </c>
      <c r="L343" t="s">
        <v>443</v>
      </c>
      <c r="M343" t="s">
        <v>739</v>
      </c>
      <c r="N343" t="s">
        <v>740</v>
      </c>
      <c r="P343">
        <v>1</v>
      </c>
      <c r="Q343">
        <v>1</v>
      </c>
      <c r="R343">
        <v>0</v>
      </c>
      <c r="S343">
        <v>0</v>
      </c>
      <c r="T343" t="s">
        <v>4940</v>
      </c>
      <c r="U343">
        <v>0</v>
      </c>
      <c r="X343" t="s">
        <v>4941</v>
      </c>
      <c r="Y343" t="s">
        <v>18</v>
      </c>
      <c r="AB343" t="s">
        <v>19</v>
      </c>
      <c r="AC343" t="s">
        <v>4942</v>
      </c>
      <c r="AE343">
        <v>0</v>
      </c>
      <c r="AF343">
        <v>0</v>
      </c>
      <c r="AG343">
        <v>0</v>
      </c>
      <c r="AH343">
        <v>2</v>
      </c>
      <c r="AI343">
        <v>0</v>
      </c>
      <c r="AU343">
        <v>0</v>
      </c>
      <c r="AW343">
        <v>0</v>
      </c>
      <c r="BE343" t="s">
        <v>43</v>
      </c>
      <c r="BI343">
        <v>0</v>
      </c>
      <c r="BJ343">
        <v>0</v>
      </c>
      <c r="BM343">
        <v>0</v>
      </c>
      <c r="BN343">
        <v>0</v>
      </c>
      <c r="BO343">
        <v>100</v>
      </c>
      <c r="BP343">
        <v>100</v>
      </c>
      <c r="BQ343">
        <v>0</v>
      </c>
      <c r="BR343">
        <v>0</v>
      </c>
      <c r="BS343">
        <v>0</v>
      </c>
      <c r="BV343">
        <v>0</v>
      </c>
      <c r="BW343">
        <v>0</v>
      </c>
      <c r="BX343">
        <v>0</v>
      </c>
      <c r="BY343">
        <v>0</v>
      </c>
    </row>
    <row r="344" spans="1:77" x14ac:dyDescent="0.25">
      <c r="A344" t="s">
        <v>741</v>
      </c>
      <c r="C344" t="s">
        <v>742</v>
      </c>
      <c r="D344">
        <v>10</v>
      </c>
      <c r="E344" t="s">
        <v>4943</v>
      </c>
      <c r="F344">
        <v>8</v>
      </c>
      <c r="G344" t="s">
        <v>4943</v>
      </c>
      <c r="L344" t="s">
        <v>49</v>
      </c>
      <c r="M344" t="s">
        <v>741</v>
      </c>
      <c r="N344" t="s">
        <v>5198</v>
      </c>
      <c r="P344">
        <v>1</v>
      </c>
      <c r="Q344">
        <v>140</v>
      </c>
      <c r="R344">
        <v>0.69</v>
      </c>
      <c r="S344">
        <v>0.69</v>
      </c>
      <c r="T344" t="s">
        <v>4940</v>
      </c>
      <c r="U344">
        <v>0</v>
      </c>
      <c r="W344">
        <v>4</v>
      </c>
      <c r="X344" t="s">
        <v>4941</v>
      </c>
      <c r="Y344" t="s">
        <v>18</v>
      </c>
      <c r="AB344" t="s">
        <v>19</v>
      </c>
      <c r="AC344" t="s">
        <v>4942</v>
      </c>
      <c r="AE344">
        <v>0</v>
      </c>
      <c r="AF344">
        <v>0</v>
      </c>
      <c r="AG344">
        <v>0.91</v>
      </c>
      <c r="AH344">
        <v>2</v>
      </c>
      <c r="AI344">
        <v>0</v>
      </c>
      <c r="AU344">
        <v>1.3188405999999999</v>
      </c>
      <c r="AW344">
        <v>1.0900000000000001</v>
      </c>
      <c r="BE344" t="s">
        <v>32</v>
      </c>
      <c r="BI344">
        <v>0</v>
      </c>
      <c r="BJ344">
        <v>0</v>
      </c>
      <c r="BM344">
        <v>0</v>
      </c>
      <c r="BN344">
        <v>0</v>
      </c>
      <c r="BO344">
        <v>100</v>
      </c>
      <c r="BP344">
        <v>100</v>
      </c>
      <c r="BQ344">
        <v>0</v>
      </c>
      <c r="BR344">
        <v>0</v>
      </c>
      <c r="BS344">
        <v>0</v>
      </c>
      <c r="BV344">
        <v>0</v>
      </c>
      <c r="BW344">
        <v>0</v>
      </c>
      <c r="BX344">
        <v>0</v>
      </c>
      <c r="BY344">
        <v>0</v>
      </c>
    </row>
    <row r="345" spans="1:77" x14ac:dyDescent="0.25">
      <c r="A345" t="s">
        <v>743</v>
      </c>
      <c r="C345" t="s">
        <v>744</v>
      </c>
      <c r="D345">
        <v>5</v>
      </c>
      <c r="E345" t="s">
        <v>4938</v>
      </c>
      <c r="F345">
        <v>5</v>
      </c>
      <c r="G345" t="s">
        <v>5014</v>
      </c>
      <c r="H345" t="s">
        <v>5199</v>
      </c>
      <c r="I345" t="s">
        <v>5200</v>
      </c>
      <c r="J345">
        <v>1</v>
      </c>
      <c r="K345" t="s">
        <v>4948</v>
      </c>
      <c r="L345" t="s">
        <v>27</v>
      </c>
      <c r="M345" t="s">
        <v>4946</v>
      </c>
      <c r="N345" t="s">
        <v>4947</v>
      </c>
      <c r="P345">
        <v>1</v>
      </c>
      <c r="Q345">
        <v>0</v>
      </c>
      <c r="R345">
        <v>0</v>
      </c>
      <c r="S345">
        <v>0</v>
      </c>
      <c r="T345" t="s">
        <v>4940</v>
      </c>
      <c r="U345">
        <v>0</v>
      </c>
      <c r="X345" t="s">
        <v>4941</v>
      </c>
      <c r="Y345" t="s">
        <v>18</v>
      </c>
      <c r="AB345" t="s">
        <v>19</v>
      </c>
      <c r="AC345" t="s">
        <v>4942</v>
      </c>
      <c r="AE345">
        <v>0</v>
      </c>
      <c r="AF345">
        <v>0</v>
      </c>
      <c r="AG345">
        <v>573.52</v>
      </c>
      <c r="AH345">
        <v>2</v>
      </c>
      <c r="AI345">
        <v>0</v>
      </c>
      <c r="AU345">
        <v>0</v>
      </c>
      <c r="AW345">
        <v>688.22</v>
      </c>
      <c r="AY345">
        <v>1</v>
      </c>
      <c r="AZ345">
        <v>459</v>
      </c>
      <c r="BE345" t="s">
        <v>416</v>
      </c>
      <c r="BI345">
        <v>0</v>
      </c>
      <c r="BJ345">
        <v>0</v>
      </c>
      <c r="BM345">
        <v>0</v>
      </c>
      <c r="BN345">
        <v>0</v>
      </c>
      <c r="BO345">
        <v>100</v>
      </c>
      <c r="BP345">
        <v>100</v>
      </c>
      <c r="BQ345">
        <v>0</v>
      </c>
      <c r="BR345">
        <v>0</v>
      </c>
      <c r="BS345">
        <v>0</v>
      </c>
      <c r="BV345">
        <v>0</v>
      </c>
      <c r="BW345">
        <v>0</v>
      </c>
      <c r="BX345">
        <v>0</v>
      </c>
      <c r="BY345">
        <v>0</v>
      </c>
    </row>
    <row r="346" spans="1:77" x14ac:dyDescent="0.25">
      <c r="A346" t="s">
        <v>745</v>
      </c>
      <c r="C346" t="s">
        <v>746</v>
      </c>
      <c r="D346">
        <v>1</v>
      </c>
      <c r="E346" t="s">
        <v>4958</v>
      </c>
      <c r="F346">
        <v>2</v>
      </c>
      <c r="G346" t="s">
        <v>4958</v>
      </c>
      <c r="J346">
        <v>7</v>
      </c>
      <c r="K346" t="s">
        <v>4959</v>
      </c>
      <c r="L346" t="s">
        <v>59</v>
      </c>
      <c r="M346" t="s">
        <v>745</v>
      </c>
      <c r="N346" t="s">
        <v>746</v>
      </c>
      <c r="O346" t="s">
        <v>36</v>
      </c>
      <c r="P346">
        <v>1</v>
      </c>
      <c r="Q346">
        <v>1</v>
      </c>
      <c r="R346">
        <v>11.6</v>
      </c>
      <c r="S346">
        <v>11.6</v>
      </c>
      <c r="T346" t="s">
        <v>4940</v>
      </c>
      <c r="U346">
        <v>0</v>
      </c>
      <c r="X346" t="s">
        <v>4941</v>
      </c>
      <c r="Y346" t="s">
        <v>18</v>
      </c>
      <c r="AB346" t="s">
        <v>19</v>
      </c>
      <c r="AC346" t="s">
        <v>4942</v>
      </c>
      <c r="AE346">
        <v>0</v>
      </c>
      <c r="AF346">
        <v>0</v>
      </c>
      <c r="AG346">
        <v>17.399999999999999</v>
      </c>
      <c r="AH346">
        <v>2</v>
      </c>
      <c r="AI346">
        <v>0</v>
      </c>
      <c r="AU346">
        <v>1.5</v>
      </c>
      <c r="AW346">
        <v>20.88</v>
      </c>
      <c r="AY346">
        <v>1</v>
      </c>
      <c r="AZ346">
        <v>458</v>
      </c>
      <c r="BE346" t="s">
        <v>20</v>
      </c>
      <c r="BI346">
        <v>0</v>
      </c>
      <c r="BJ346">
        <v>0</v>
      </c>
      <c r="BM346">
        <v>0</v>
      </c>
      <c r="BN346">
        <v>0</v>
      </c>
      <c r="BO346">
        <v>100</v>
      </c>
      <c r="BP346">
        <v>100</v>
      </c>
      <c r="BQ346">
        <v>0</v>
      </c>
      <c r="BR346">
        <v>0</v>
      </c>
      <c r="BS346">
        <v>0</v>
      </c>
      <c r="BV346">
        <v>0</v>
      </c>
      <c r="BW346">
        <v>0</v>
      </c>
      <c r="BX346">
        <v>0</v>
      </c>
      <c r="BY346">
        <v>0</v>
      </c>
    </row>
    <row r="347" spans="1:77" x14ac:dyDescent="0.25">
      <c r="A347" t="s">
        <v>747</v>
      </c>
      <c r="C347" t="s">
        <v>748</v>
      </c>
      <c r="D347">
        <v>9</v>
      </c>
      <c r="E347" t="s">
        <v>5014</v>
      </c>
      <c r="F347">
        <v>5</v>
      </c>
      <c r="G347" t="s">
        <v>5014</v>
      </c>
      <c r="J347">
        <v>3</v>
      </c>
      <c r="K347" t="s">
        <v>5061</v>
      </c>
      <c r="L347" t="s">
        <v>443</v>
      </c>
      <c r="M347" t="s">
        <v>5201</v>
      </c>
      <c r="N347" t="s">
        <v>748</v>
      </c>
      <c r="P347">
        <v>1</v>
      </c>
      <c r="Q347">
        <v>1</v>
      </c>
      <c r="R347">
        <v>28</v>
      </c>
      <c r="S347">
        <v>28</v>
      </c>
      <c r="T347" t="s">
        <v>4940</v>
      </c>
      <c r="U347">
        <v>0</v>
      </c>
      <c r="X347" t="s">
        <v>4941</v>
      </c>
      <c r="Y347" t="s">
        <v>18</v>
      </c>
      <c r="AB347" t="s">
        <v>19</v>
      </c>
      <c r="AC347" t="s">
        <v>4942</v>
      </c>
      <c r="AE347">
        <v>0</v>
      </c>
      <c r="AF347">
        <v>0</v>
      </c>
      <c r="AG347">
        <v>51.16</v>
      </c>
      <c r="AH347">
        <v>2</v>
      </c>
      <c r="AI347">
        <v>0</v>
      </c>
      <c r="AU347">
        <v>1.8271428999999999</v>
      </c>
      <c r="AV347">
        <v>1</v>
      </c>
      <c r="AW347">
        <v>61.39</v>
      </c>
      <c r="BE347" t="s">
        <v>43</v>
      </c>
      <c r="BI347">
        <v>0</v>
      </c>
      <c r="BJ347">
        <v>0</v>
      </c>
      <c r="BM347">
        <v>0</v>
      </c>
      <c r="BN347">
        <v>0</v>
      </c>
      <c r="BO347">
        <v>100</v>
      </c>
      <c r="BP347">
        <v>100</v>
      </c>
      <c r="BQ347">
        <v>0</v>
      </c>
      <c r="BR347">
        <v>0</v>
      </c>
      <c r="BS347">
        <v>0</v>
      </c>
      <c r="BV347">
        <v>0</v>
      </c>
      <c r="BW347">
        <v>0</v>
      </c>
      <c r="BX347">
        <v>0</v>
      </c>
      <c r="BY347">
        <v>0</v>
      </c>
    </row>
    <row r="348" spans="1:77" x14ac:dyDescent="0.25">
      <c r="A348" t="s">
        <v>749</v>
      </c>
      <c r="C348" t="s">
        <v>750</v>
      </c>
      <c r="D348">
        <v>9</v>
      </c>
      <c r="E348" t="s">
        <v>5014</v>
      </c>
      <c r="F348">
        <v>5</v>
      </c>
      <c r="G348" t="s">
        <v>5014</v>
      </c>
      <c r="J348">
        <v>3</v>
      </c>
      <c r="K348" t="s">
        <v>5061</v>
      </c>
      <c r="L348" t="s">
        <v>443</v>
      </c>
      <c r="M348" t="s">
        <v>5202</v>
      </c>
      <c r="N348" t="s">
        <v>750</v>
      </c>
      <c r="P348">
        <v>1</v>
      </c>
      <c r="Q348">
        <v>1</v>
      </c>
      <c r="R348">
        <v>0</v>
      </c>
      <c r="S348">
        <v>0</v>
      </c>
      <c r="T348" t="s">
        <v>4940</v>
      </c>
      <c r="U348">
        <v>0</v>
      </c>
      <c r="X348" t="s">
        <v>4941</v>
      </c>
      <c r="Y348" t="s">
        <v>18</v>
      </c>
      <c r="AB348" t="s">
        <v>19</v>
      </c>
      <c r="AC348" t="s">
        <v>4942</v>
      </c>
      <c r="AE348">
        <v>0</v>
      </c>
      <c r="AF348">
        <v>0</v>
      </c>
      <c r="AG348">
        <v>0</v>
      </c>
      <c r="AH348">
        <v>2</v>
      </c>
      <c r="AI348">
        <v>0</v>
      </c>
      <c r="AU348">
        <v>0</v>
      </c>
      <c r="AW348">
        <v>0</v>
      </c>
      <c r="BE348" t="s">
        <v>738</v>
      </c>
      <c r="BI348">
        <v>0</v>
      </c>
      <c r="BJ348">
        <v>0</v>
      </c>
      <c r="BM348">
        <v>0</v>
      </c>
      <c r="BN348">
        <v>0</v>
      </c>
      <c r="BO348">
        <v>100</v>
      </c>
      <c r="BP348">
        <v>100</v>
      </c>
      <c r="BQ348">
        <v>0</v>
      </c>
      <c r="BR348">
        <v>0</v>
      </c>
      <c r="BS348">
        <v>0</v>
      </c>
      <c r="BV348">
        <v>0</v>
      </c>
      <c r="BW348">
        <v>0</v>
      </c>
      <c r="BX348">
        <v>0</v>
      </c>
      <c r="BY348">
        <v>0</v>
      </c>
    </row>
    <row r="349" spans="1:77" x14ac:dyDescent="0.25">
      <c r="A349" t="s">
        <v>751</v>
      </c>
      <c r="C349" t="s">
        <v>752</v>
      </c>
      <c r="D349">
        <v>3</v>
      </c>
      <c r="E349" t="s">
        <v>4956</v>
      </c>
      <c r="F349">
        <v>7</v>
      </c>
      <c r="G349" t="s">
        <v>4956</v>
      </c>
      <c r="L349" t="s">
        <v>65</v>
      </c>
      <c r="M349" t="s">
        <v>5203</v>
      </c>
      <c r="N349" t="s">
        <v>5204</v>
      </c>
      <c r="O349">
        <v>1</v>
      </c>
      <c r="P349">
        <v>1</v>
      </c>
      <c r="Q349">
        <v>1</v>
      </c>
      <c r="R349">
        <v>1.2</v>
      </c>
      <c r="S349">
        <v>1.2</v>
      </c>
      <c r="T349" t="s">
        <v>4940</v>
      </c>
      <c r="U349">
        <v>0</v>
      </c>
      <c r="X349" t="s">
        <v>4941</v>
      </c>
      <c r="Y349" t="s">
        <v>18</v>
      </c>
      <c r="AB349" t="s">
        <v>19</v>
      </c>
      <c r="AC349" t="s">
        <v>4942</v>
      </c>
      <c r="AD349">
        <v>1</v>
      </c>
      <c r="AE349">
        <v>0</v>
      </c>
      <c r="AF349">
        <v>0</v>
      </c>
      <c r="AG349">
        <v>2.7</v>
      </c>
      <c r="AH349">
        <v>2</v>
      </c>
      <c r="AI349">
        <v>0</v>
      </c>
      <c r="AU349">
        <v>2.25</v>
      </c>
      <c r="AW349">
        <v>3.24</v>
      </c>
      <c r="AY349">
        <v>1</v>
      </c>
      <c r="AZ349">
        <v>535</v>
      </c>
      <c r="BE349" t="s">
        <v>20</v>
      </c>
      <c r="BI349">
        <v>0</v>
      </c>
      <c r="BJ349">
        <v>0</v>
      </c>
      <c r="BM349">
        <v>0</v>
      </c>
      <c r="BN349">
        <v>0</v>
      </c>
      <c r="BO349">
        <v>100</v>
      </c>
      <c r="BP349">
        <v>100</v>
      </c>
      <c r="BQ349">
        <v>0</v>
      </c>
      <c r="BR349">
        <v>0</v>
      </c>
      <c r="BS349">
        <v>0</v>
      </c>
      <c r="BV349">
        <v>0</v>
      </c>
      <c r="BW349">
        <v>0</v>
      </c>
      <c r="BX349">
        <v>0</v>
      </c>
      <c r="BY349">
        <v>0</v>
      </c>
    </row>
    <row r="350" spans="1:77" x14ac:dyDescent="0.25">
      <c r="A350" t="s">
        <v>753</v>
      </c>
      <c r="C350" t="s">
        <v>754</v>
      </c>
      <c r="D350">
        <v>10</v>
      </c>
      <c r="E350" t="s">
        <v>4943</v>
      </c>
      <c r="L350" t="s">
        <v>39</v>
      </c>
      <c r="M350" t="s">
        <v>753</v>
      </c>
      <c r="N350" t="s">
        <v>5205</v>
      </c>
      <c r="P350">
        <v>1</v>
      </c>
      <c r="Q350">
        <v>1</v>
      </c>
      <c r="R350">
        <v>18</v>
      </c>
      <c r="S350">
        <v>18</v>
      </c>
      <c r="T350" t="s">
        <v>4940</v>
      </c>
      <c r="U350">
        <v>0</v>
      </c>
      <c r="X350" t="s">
        <v>4941</v>
      </c>
      <c r="Y350" t="s">
        <v>18</v>
      </c>
      <c r="AB350" t="s">
        <v>19</v>
      </c>
      <c r="AC350" t="s">
        <v>4942</v>
      </c>
      <c r="AE350">
        <v>0</v>
      </c>
      <c r="AF350">
        <v>0</v>
      </c>
      <c r="AG350">
        <v>0</v>
      </c>
      <c r="AH350">
        <v>2</v>
      </c>
      <c r="AI350">
        <v>0</v>
      </c>
      <c r="AL350">
        <v>1</v>
      </c>
      <c r="AM350">
        <v>1</v>
      </c>
      <c r="AU350">
        <v>0</v>
      </c>
      <c r="AV350">
        <v>1</v>
      </c>
      <c r="AW350">
        <v>0</v>
      </c>
      <c r="BE350" t="s">
        <v>43</v>
      </c>
      <c r="BI350">
        <v>0</v>
      </c>
      <c r="BJ350">
        <v>0</v>
      </c>
      <c r="BM350">
        <v>0</v>
      </c>
      <c r="BN350">
        <v>0</v>
      </c>
      <c r="BO350">
        <v>100</v>
      </c>
      <c r="BP350">
        <v>100</v>
      </c>
      <c r="BQ350">
        <v>0</v>
      </c>
      <c r="BR350">
        <v>0</v>
      </c>
      <c r="BS350">
        <v>0</v>
      </c>
      <c r="BV350">
        <v>0</v>
      </c>
      <c r="BW350">
        <v>0</v>
      </c>
      <c r="BX350">
        <v>0</v>
      </c>
      <c r="BY350">
        <v>0</v>
      </c>
    </row>
    <row r="351" spans="1:77" x14ac:dyDescent="0.25">
      <c r="A351" t="s">
        <v>755</v>
      </c>
      <c r="C351" t="s">
        <v>756</v>
      </c>
      <c r="D351">
        <v>10</v>
      </c>
      <c r="E351" t="s">
        <v>4943</v>
      </c>
      <c r="L351" t="s">
        <v>39</v>
      </c>
      <c r="M351" t="s">
        <v>755</v>
      </c>
      <c r="N351" t="s">
        <v>5206</v>
      </c>
      <c r="P351">
        <v>1</v>
      </c>
      <c r="Q351">
        <v>1</v>
      </c>
      <c r="R351">
        <v>21.48</v>
      </c>
      <c r="S351">
        <v>21.48</v>
      </c>
      <c r="T351" t="s">
        <v>4940</v>
      </c>
      <c r="U351">
        <v>0</v>
      </c>
      <c r="X351" t="s">
        <v>4941</v>
      </c>
      <c r="Y351" t="s">
        <v>18</v>
      </c>
      <c r="AB351" t="s">
        <v>19</v>
      </c>
      <c r="AC351" t="s">
        <v>4942</v>
      </c>
      <c r="AE351">
        <v>0</v>
      </c>
      <c r="AF351">
        <v>0</v>
      </c>
      <c r="AG351">
        <v>0</v>
      </c>
      <c r="AH351">
        <v>2</v>
      </c>
      <c r="AI351">
        <v>0</v>
      </c>
      <c r="AL351">
        <v>1</v>
      </c>
      <c r="AM351">
        <v>1</v>
      </c>
      <c r="AU351">
        <v>0</v>
      </c>
      <c r="AV351">
        <v>1</v>
      </c>
      <c r="AW351">
        <v>0</v>
      </c>
      <c r="BE351" t="s">
        <v>43</v>
      </c>
      <c r="BI351">
        <v>0</v>
      </c>
      <c r="BJ351">
        <v>0</v>
      </c>
      <c r="BM351">
        <v>0</v>
      </c>
      <c r="BN351">
        <v>0</v>
      </c>
      <c r="BO351">
        <v>100</v>
      </c>
      <c r="BP351">
        <v>100</v>
      </c>
      <c r="BQ351">
        <v>0</v>
      </c>
      <c r="BR351">
        <v>0</v>
      </c>
      <c r="BS351">
        <v>0</v>
      </c>
      <c r="BV351">
        <v>0</v>
      </c>
      <c r="BW351">
        <v>0</v>
      </c>
      <c r="BX351">
        <v>0</v>
      </c>
      <c r="BY351">
        <v>0</v>
      </c>
    </row>
    <row r="352" spans="1:77" x14ac:dyDescent="0.25">
      <c r="A352" t="s">
        <v>757</v>
      </c>
      <c r="C352" t="s">
        <v>758</v>
      </c>
      <c r="D352">
        <v>8</v>
      </c>
      <c r="E352" t="s">
        <v>4953</v>
      </c>
      <c r="F352">
        <v>4</v>
      </c>
      <c r="G352" t="s">
        <v>4953</v>
      </c>
      <c r="J352">
        <v>1</v>
      </c>
      <c r="K352" t="s">
        <v>4954</v>
      </c>
      <c r="L352" t="s">
        <v>49</v>
      </c>
      <c r="M352" t="s">
        <v>757</v>
      </c>
      <c r="N352" t="s">
        <v>758</v>
      </c>
      <c r="O352" t="s">
        <v>36</v>
      </c>
      <c r="P352">
        <v>1</v>
      </c>
      <c r="Q352">
        <v>18</v>
      </c>
      <c r="R352">
        <v>1.22</v>
      </c>
      <c r="S352">
        <v>1.22</v>
      </c>
      <c r="T352" t="s">
        <v>4940</v>
      </c>
      <c r="U352">
        <v>0</v>
      </c>
      <c r="V352" t="s">
        <v>5207</v>
      </c>
      <c r="X352" t="s">
        <v>4941</v>
      </c>
      <c r="Y352" t="s">
        <v>18</v>
      </c>
      <c r="AB352" t="s">
        <v>19</v>
      </c>
      <c r="AC352" t="s">
        <v>4942</v>
      </c>
      <c r="AE352">
        <v>0</v>
      </c>
      <c r="AF352">
        <v>0</v>
      </c>
      <c r="AG352">
        <v>1.62</v>
      </c>
      <c r="AH352">
        <v>3</v>
      </c>
      <c r="AI352">
        <v>0</v>
      </c>
      <c r="AU352">
        <v>1.3278688999999999</v>
      </c>
      <c r="AW352">
        <v>1.944</v>
      </c>
      <c r="AY352">
        <v>1</v>
      </c>
      <c r="AZ352">
        <v>453</v>
      </c>
      <c r="BE352" t="s">
        <v>20</v>
      </c>
      <c r="BI352">
        <v>0</v>
      </c>
      <c r="BJ352">
        <v>0</v>
      </c>
      <c r="BM352">
        <v>0</v>
      </c>
      <c r="BN352">
        <v>0</v>
      </c>
      <c r="BO352">
        <v>100</v>
      </c>
      <c r="BP352">
        <v>100</v>
      </c>
      <c r="BQ352">
        <v>0</v>
      </c>
      <c r="BR352">
        <v>0</v>
      </c>
      <c r="BS352">
        <v>0</v>
      </c>
      <c r="BV352">
        <v>0</v>
      </c>
      <c r="BW352">
        <v>0</v>
      </c>
      <c r="BX352">
        <v>0</v>
      </c>
      <c r="BY352">
        <v>0</v>
      </c>
    </row>
    <row r="353" spans="1:77" x14ac:dyDescent="0.25">
      <c r="A353" t="s">
        <v>759</v>
      </c>
      <c r="C353" t="s">
        <v>760</v>
      </c>
      <c r="D353">
        <v>15</v>
      </c>
      <c r="E353" t="s">
        <v>4977</v>
      </c>
      <c r="F353">
        <v>6</v>
      </c>
      <c r="G353" t="s">
        <v>4977</v>
      </c>
      <c r="L353" t="s">
        <v>761</v>
      </c>
      <c r="M353" t="s">
        <v>759</v>
      </c>
      <c r="N353" t="s">
        <v>5208</v>
      </c>
      <c r="O353" t="s">
        <v>36</v>
      </c>
      <c r="P353">
        <v>1</v>
      </c>
      <c r="Q353">
        <v>1</v>
      </c>
      <c r="R353">
        <v>19.21</v>
      </c>
      <c r="S353">
        <v>19.21</v>
      </c>
      <c r="T353" t="s">
        <v>4940</v>
      </c>
      <c r="U353">
        <v>0</v>
      </c>
      <c r="X353" t="s">
        <v>4941</v>
      </c>
      <c r="Y353" t="s">
        <v>18</v>
      </c>
      <c r="AB353" t="s">
        <v>19</v>
      </c>
      <c r="AC353" t="s">
        <v>4942</v>
      </c>
      <c r="AE353">
        <v>0</v>
      </c>
      <c r="AF353">
        <v>0</v>
      </c>
      <c r="AG353">
        <v>28.82</v>
      </c>
      <c r="AH353">
        <v>2</v>
      </c>
      <c r="AI353">
        <v>0</v>
      </c>
      <c r="AU353">
        <v>1.5002603000000001</v>
      </c>
      <c r="AW353">
        <v>34.58</v>
      </c>
      <c r="AY353">
        <v>1</v>
      </c>
      <c r="AZ353">
        <v>454</v>
      </c>
      <c r="BE353" t="s">
        <v>20</v>
      </c>
      <c r="BI353">
        <v>0</v>
      </c>
      <c r="BJ353">
        <v>0</v>
      </c>
      <c r="BM353">
        <v>0</v>
      </c>
      <c r="BN353">
        <v>0</v>
      </c>
      <c r="BO353">
        <v>100</v>
      </c>
      <c r="BP353">
        <v>100</v>
      </c>
      <c r="BQ353">
        <v>0</v>
      </c>
      <c r="BR353">
        <v>0</v>
      </c>
      <c r="BS353">
        <v>0</v>
      </c>
      <c r="BV353">
        <v>0</v>
      </c>
      <c r="BW353">
        <v>0</v>
      </c>
      <c r="BX353">
        <v>0</v>
      </c>
      <c r="BY353">
        <v>0</v>
      </c>
    </row>
    <row r="354" spans="1:77" x14ac:dyDescent="0.25">
      <c r="A354" t="s">
        <v>762</v>
      </c>
      <c r="C354" t="s">
        <v>763</v>
      </c>
      <c r="D354">
        <v>15</v>
      </c>
      <c r="E354" t="s">
        <v>4977</v>
      </c>
      <c r="F354">
        <v>6</v>
      </c>
      <c r="G354" t="s">
        <v>4977</v>
      </c>
      <c r="L354" t="s">
        <v>761</v>
      </c>
      <c r="M354" t="s">
        <v>762</v>
      </c>
      <c r="N354" t="s">
        <v>5209</v>
      </c>
      <c r="O354" t="s">
        <v>36</v>
      </c>
      <c r="P354">
        <v>1</v>
      </c>
      <c r="Q354">
        <v>1</v>
      </c>
      <c r="R354">
        <v>18.72</v>
      </c>
      <c r="S354">
        <v>18.72</v>
      </c>
      <c r="T354" t="s">
        <v>4940</v>
      </c>
      <c r="U354">
        <v>0</v>
      </c>
      <c r="X354" t="s">
        <v>4941</v>
      </c>
      <c r="Y354" t="s">
        <v>18</v>
      </c>
      <c r="AB354" t="s">
        <v>19</v>
      </c>
      <c r="AC354" t="s">
        <v>4942</v>
      </c>
      <c r="AE354">
        <v>0</v>
      </c>
      <c r="AF354">
        <v>0</v>
      </c>
      <c r="AG354">
        <v>28.08</v>
      </c>
      <c r="AH354">
        <v>2</v>
      </c>
      <c r="AI354">
        <v>0</v>
      </c>
      <c r="AU354">
        <v>1.5</v>
      </c>
      <c r="AW354">
        <v>33.700000000000003</v>
      </c>
      <c r="AY354">
        <v>1</v>
      </c>
      <c r="AZ354">
        <v>455</v>
      </c>
      <c r="BE354" t="s">
        <v>20</v>
      </c>
      <c r="BI354">
        <v>0</v>
      </c>
      <c r="BJ354">
        <v>0</v>
      </c>
      <c r="BM354">
        <v>0</v>
      </c>
      <c r="BN354">
        <v>0</v>
      </c>
      <c r="BO354">
        <v>100</v>
      </c>
      <c r="BP354">
        <v>100</v>
      </c>
      <c r="BQ354">
        <v>0</v>
      </c>
      <c r="BR354">
        <v>0</v>
      </c>
      <c r="BS354">
        <v>0</v>
      </c>
      <c r="BV354">
        <v>0</v>
      </c>
      <c r="BW354">
        <v>0</v>
      </c>
      <c r="BX354">
        <v>0</v>
      </c>
      <c r="BY354">
        <v>0</v>
      </c>
    </row>
    <row r="355" spans="1:77" x14ac:dyDescent="0.25">
      <c r="A355" t="s">
        <v>764</v>
      </c>
      <c r="C355" t="s">
        <v>765</v>
      </c>
      <c r="D355">
        <v>15</v>
      </c>
      <c r="E355" t="s">
        <v>4977</v>
      </c>
      <c r="F355">
        <v>6</v>
      </c>
      <c r="G355" t="s">
        <v>4977</v>
      </c>
      <c r="L355" t="s">
        <v>761</v>
      </c>
      <c r="M355" t="s">
        <v>764</v>
      </c>
      <c r="N355" t="s">
        <v>5210</v>
      </c>
      <c r="O355" t="s">
        <v>36</v>
      </c>
      <c r="P355">
        <v>1</v>
      </c>
      <c r="Q355">
        <v>1</v>
      </c>
      <c r="R355">
        <v>22.8</v>
      </c>
      <c r="S355">
        <v>22.8</v>
      </c>
      <c r="T355" t="s">
        <v>4940</v>
      </c>
      <c r="U355">
        <v>0</v>
      </c>
      <c r="X355" t="s">
        <v>4941</v>
      </c>
      <c r="Y355" t="s">
        <v>18</v>
      </c>
      <c r="AB355" t="s">
        <v>19</v>
      </c>
      <c r="AC355" t="s">
        <v>4942</v>
      </c>
      <c r="AE355">
        <v>0</v>
      </c>
      <c r="AF355">
        <v>0</v>
      </c>
      <c r="AG355">
        <v>34.200000000000003</v>
      </c>
      <c r="AH355">
        <v>2</v>
      </c>
      <c r="AI355">
        <v>0</v>
      </c>
      <c r="AU355">
        <v>1.5</v>
      </c>
      <c r="AW355">
        <v>41.04</v>
      </c>
      <c r="AY355">
        <v>1</v>
      </c>
      <c r="AZ355">
        <v>456</v>
      </c>
      <c r="BE355" t="s">
        <v>20</v>
      </c>
      <c r="BI355">
        <v>0</v>
      </c>
      <c r="BJ355">
        <v>0</v>
      </c>
      <c r="BM355">
        <v>0</v>
      </c>
      <c r="BN355">
        <v>0</v>
      </c>
      <c r="BO355">
        <v>100</v>
      </c>
      <c r="BP355">
        <v>100</v>
      </c>
      <c r="BQ355">
        <v>0</v>
      </c>
      <c r="BR355">
        <v>0</v>
      </c>
      <c r="BS355">
        <v>0</v>
      </c>
      <c r="BV355">
        <v>0</v>
      </c>
      <c r="BW355">
        <v>0</v>
      </c>
      <c r="BX355">
        <v>0</v>
      </c>
      <c r="BY355">
        <v>0</v>
      </c>
    </row>
    <row r="356" spans="1:77" x14ac:dyDescent="0.25">
      <c r="A356">
        <v>10102122</v>
      </c>
      <c r="C356" t="s">
        <v>766</v>
      </c>
      <c r="D356">
        <v>16</v>
      </c>
      <c r="E356" t="s">
        <v>4982</v>
      </c>
      <c r="L356" t="s">
        <v>767</v>
      </c>
      <c r="M356">
        <v>10102122</v>
      </c>
      <c r="N356" t="s">
        <v>766</v>
      </c>
      <c r="P356">
        <v>1</v>
      </c>
      <c r="Q356">
        <v>0</v>
      </c>
      <c r="R356">
        <v>145</v>
      </c>
      <c r="S356">
        <v>145</v>
      </c>
      <c r="T356" t="s">
        <v>4940</v>
      </c>
      <c r="U356">
        <v>0</v>
      </c>
      <c r="X356" t="s">
        <v>4941</v>
      </c>
      <c r="Y356" t="s">
        <v>18</v>
      </c>
      <c r="AB356" t="s">
        <v>19</v>
      </c>
      <c r="AC356" t="s">
        <v>4942</v>
      </c>
      <c r="AE356">
        <v>0</v>
      </c>
      <c r="AF356">
        <v>0</v>
      </c>
      <c r="AG356">
        <v>181.25</v>
      </c>
      <c r="AH356">
        <v>2</v>
      </c>
      <c r="AI356">
        <v>0</v>
      </c>
      <c r="AU356">
        <v>1.25</v>
      </c>
      <c r="AW356">
        <v>217.5</v>
      </c>
      <c r="BE356" t="s">
        <v>32</v>
      </c>
      <c r="BI356">
        <v>0</v>
      </c>
      <c r="BJ356">
        <v>0</v>
      </c>
      <c r="BM356">
        <v>0</v>
      </c>
      <c r="BN356">
        <v>0</v>
      </c>
      <c r="BO356">
        <v>100</v>
      </c>
      <c r="BP356">
        <v>100</v>
      </c>
      <c r="BQ356">
        <v>0</v>
      </c>
      <c r="BR356">
        <v>0</v>
      </c>
      <c r="BS356">
        <v>0</v>
      </c>
      <c r="BV356">
        <v>0</v>
      </c>
      <c r="BW356">
        <v>0</v>
      </c>
      <c r="BX356">
        <v>0</v>
      </c>
      <c r="BY356">
        <v>0</v>
      </c>
    </row>
    <row r="357" spans="1:77" x14ac:dyDescent="0.25">
      <c r="A357" t="s">
        <v>768</v>
      </c>
      <c r="C357" t="s">
        <v>769</v>
      </c>
      <c r="D357">
        <v>8</v>
      </c>
      <c r="E357" t="s">
        <v>4953</v>
      </c>
      <c r="F357">
        <v>4</v>
      </c>
      <c r="G357" t="s">
        <v>4953</v>
      </c>
      <c r="J357">
        <v>2</v>
      </c>
      <c r="K357" t="s">
        <v>4979</v>
      </c>
      <c r="L357" t="s">
        <v>730</v>
      </c>
      <c r="M357" t="s">
        <v>768</v>
      </c>
      <c r="N357" t="s">
        <v>5211</v>
      </c>
      <c r="O357" t="s">
        <v>36</v>
      </c>
      <c r="P357">
        <v>1</v>
      </c>
      <c r="Q357">
        <v>1</v>
      </c>
      <c r="R357">
        <v>25.95</v>
      </c>
      <c r="S357">
        <v>25.95</v>
      </c>
      <c r="T357" t="s">
        <v>4940</v>
      </c>
      <c r="U357">
        <v>0</v>
      </c>
      <c r="X357" t="s">
        <v>4941</v>
      </c>
      <c r="Y357" t="s">
        <v>18</v>
      </c>
      <c r="AB357" t="s">
        <v>19</v>
      </c>
      <c r="AC357" t="s">
        <v>4942</v>
      </c>
      <c r="AE357">
        <v>0</v>
      </c>
      <c r="AF357">
        <v>0</v>
      </c>
      <c r="AG357">
        <v>36.33</v>
      </c>
      <c r="AH357">
        <v>2</v>
      </c>
      <c r="AI357">
        <v>0</v>
      </c>
      <c r="AU357">
        <v>1.4</v>
      </c>
      <c r="AW357">
        <v>43.6</v>
      </c>
      <c r="AY357">
        <v>1</v>
      </c>
      <c r="AZ357">
        <v>444</v>
      </c>
      <c r="BE357" t="s">
        <v>20</v>
      </c>
      <c r="BI357">
        <v>0</v>
      </c>
      <c r="BJ357">
        <v>0</v>
      </c>
      <c r="BM357">
        <v>0</v>
      </c>
      <c r="BN357">
        <v>0</v>
      </c>
      <c r="BO357">
        <v>100</v>
      </c>
      <c r="BP357">
        <v>100</v>
      </c>
      <c r="BQ357">
        <v>0</v>
      </c>
      <c r="BR357">
        <v>0</v>
      </c>
      <c r="BS357">
        <v>0</v>
      </c>
      <c r="BV357">
        <v>0</v>
      </c>
      <c r="BW357">
        <v>0</v>
      </c>
      <c r="BX357">
        <v>0</v>
      </c>
      <c r="BY357">
        <v>0</v>
      </c>
    </row>
    <row r="358" spans="1:77" x14ac:dyDescent="0.25">
      <c r="A358" t="s">
        <v>770</v>
      </c>
      <c r="C358" t="s">
        <v>771</v>
      </c>
      <c r="D358">
        <v>8</v>
      </c>
      <c r="E358" t="s">
        <v>4953</v>
      </c>
      <c r="F358">
        <v>4</v>
      </c>
      <c r="G358" t="s">
        <v>4953</v>
      </c>
      <c r="J358">
        <v>1</v>
      </c>
      <c r="K358" t="s">
        <v>4954</v>
      </c>
      <c r="L358" t="s">
        <v>49</v>
      </c>
      <c r="M358" t="s">
        <v>5212</v>
      </c>
      <c r="N358" t="s">
        <v>5213</v>
      </c>
      <c r="P358">
        <v>1</v>
      </c>
      <c r="Q358">
        <v>0</v>
      </c>
      <c r="R358">
        <v>3.8</v>
      </c>
      <c r="S358">
        <v>3.8</v>
      </c>
      <c r="T358" t="s">
        <v>4940</v>
      </c>
      <c r="U358">
        <v>0</v>
      </c>
      <c r="X358" t="s">
        <v>4941</v>
      </c>
      <c r="Y358" t="s">
        <v>18</v>
      </c>
      <c r="AB358" t="s">
        <v>19</v>
      </c>
      <c r="AC358" t="s">
        <v>4942</v>
      </c>
      <c r="AE358">
        <v>0</v>
      </c>
      <c r="AF358">
        <v>0</v>
      </c>
      <c r="AG358">
        <v>7.61</v>
      </c>
      <c r="AH358">
        <v>3</v>
      </c>
      <c r="AI358">
        <v>0</v>
      </c>
      <c r="AU358">
        <v>2.0026316</v>
      </c>
      <c r="AW358">
        <v>9.1319999999999997</v>
      </c>
      <c r="AY358">
        <v>1</v>
      </c>
      <c r="AZ358">
        <v>448</v>
      </c>
      <c r="BE358" t="s">
        <v>20</v>
      </c>
      <c r="BI358">
        <v>0</v>
      </c>
      <c r="BJ358">
        <v>0</v>
      </c>
      <c r="BM358">
        <v>0</v>
      </c>
      <c r="BN358">
        <v>0</v>
      </c>
      <c r="BO358">
        <v>100</v>
      </c>
      <c r="BP358">
        <v>100</v>
      </c>
      <c r="BQ358">
        <v>0</v>
      </c>
      <c r="BR358">
        <v>0</v>
      </c>
      <c r="BS358">
        <v>0</v>
      </c>
      <c r="BV358">
        <v>0</v>
      </c>
      <c r="BW358">
        <v>0</v>
      </c>
      <c r="BX358">
        <v>0</v>
      </c>
      <c r="BY358">
        <v>0</v>
      </c>
    </row>
    <row r="359" spans="1:77" x14ac:dyDescent="0.25">
      <c r="A359" t="s">
        <v>772</v>
      </c>
      <c r="C359" t="s">
        <v>773</v>
      </c>
      <c r="D359">
        <v>10</v>
      </c>
      <c r="E359" t="s">
        <v>4943</v>
      </c>
      <c r="L359" t="s">
        <v>39</v>
      </c>
      <c r="M359" t="s">
        <v>4969</v>
      </c>
      <c r="N359" t="s">
        <v>773</v>
      </c>
      <c r="P359">
        <v>1</v>
      </c>
      <c r="Q359">
        <v>1</v>
      </c>
      <c r="R359">
        <v>29.15</v>
      </c>
      <c r="S359">
        <v>29.15</v>
      </c>
      <c r="T359" t="s">
        <v>4940</v>
      </c>
      <c r="U359">
        <v>0</v>
      </c>
      <c r="X359" t="s">
        <v>4941</v>
      </c>
      <c r="Y359" t="s">
        <v>18</v>
      </c>
      <c r="AB359" t="s">
        <v>19</v>
      </c>
      <c r="AC359" t="s">
        <v>4942</v>
      </c>
      <c r="AE359">
        <v>0</v>
      </c>
      <c r="AF359">
        <v>0</v>
      </c>
      <c r="AG359">
        <v>40.81</v>
      </c>
      <c r="AH359">
        <v>2</v>
      </c>
      <c r="AI359">
        <v>0</v>
      </c>
      <c r="AU359">
        <v>1.4</v>
      </c>
      <c r="AV359">
        <v>1</v>
      </c>
      <c r="AW359">
        <v>48.97</v>
      </c>
      <c r="BE359" t="s">
        <v>20</v>
      </c>
      <c r="BI359">
        <v>0</v>
      </c>
      <c r="BJ359">
        <v>0</v>
      </c>
      <c r="BM359">
        <v>0</v>
      </c>
      <c r="BN359">
        <v>0</v>
      </c>
      <c r="BO359">
        <v>100</v>
      </c>
      <c r="BP359">
        <v>100</v>
      </c>
      <c r="BQ359">
        <v>0</v>
      </c>
      <c r="BR359">
        <v>0</v>
      </c>
      <c r="BS359">
        <v>0</v>
      </c>
      <c r="BV359">
        <v>0</v>
      </c>
      <c r="BW359">
        <v>0</v>
      </c>
      <c r="BX359">
        <v>0</v>
      </c>
      <c r="BY359">
        <v>0</v>
      </c>
    </row>
    <row r="360" spans="1:77" x14ac:dyDescent="0.25">
      <c r="A360" t="s">
        <v>774</v>
      </c>
      <c r="C360" t="s">
        <v>775</v>
      </c>
      <c r="D360">
        <v>10</v>
      </c>
      <c r="E360" t="s">
        <v>4943</v>
      </c>
      <c r="L360" t="s">
        <v>39</v>
      </c>
      <c r="M360" t="s">
        <v>5203</v>
      </c>
      <c r="N360" t="s">
        <v>775</v>
      </c>
      <c r="P360">
        <v>1</v>
      </c>
      <c r="Q360">
        <v>1</v>
      </c>
      <c r="R360">
        <v>32.159999999999997</v>
      </c>
      <c r="S360">
        <v>32.159999999999997</v>
      </c>
      <c r="T360" t="s">
        <v>4940</v>
      </c>
      <c r="U360">
        <v>0</v>
      </c>
      <c r="X360" t="s">
        <v>4941</v>
      </c>
      <c r="Y360" t="s">
        <v>18</v>
      </c>
      <c r="AB360" t="s">
        <v>19</v>
      </c>
      <c r="AC360" t="s">
        <v>4942</v>
      </c>
      <c r="AE360">
        <v>0</v>
      </c>
      <c r="AF360">
        <v>0</v>
      </c>
      <c r="AG360">
        <v>45.02</v>
      </c>
      <c r="AH360">
        <v>2</v>
      </c>
      <c r="AI360">
        <v>0</v>
      </c>
      <c r="AU360">
        <v>1.4</v>
      </c>
      <c r="AV360">
        <v>1</v>
      </c>
      <c r="AW360">
        <v>54.02</v>
      </c>
      <c r="BE360" t="s">
        <v>20</v>
      </c>
      <c r="BI360">
        <v>0</v>
      </c>
      <c r="BJ360">
        <v>0</v>
      </c>
      <c r="BM360">
        <v>0</v>
      </c>
      <c r="BN360">
        <v>0</v>
      </c>
      <c r="BO360">
        <v>100</v>
      </c>
      <c r="BP360">
        <v>100</v>
      </c>
      <c r="BQ360">
        <v>0</v>
      </c>
      <c r="BR360">
        <v>0</v>
      </c>
      <c r="BS360">
        <v>0</v>
      </c>
      <c r="BV360">
        <v>0</v>
      </c>
      <c r="BW360">
        <v>0</v>
      </c>
      <c r="BX360">
        <v>0</v>
      </c>
      <c r="BY360">
        <v>0</v>
      </c>
    </row>
    <row r="361" spans="1:77" x14ac:dyDescent="0.25">
      <c r="A361" t="s">
        <v>776</v>
      </c>
      <c r="C361" t="s">
        <v>777</v>
      </c>
      <c r="D361">
        <v>8</v>
      </c>
      <c r="E361" t="s">
        <v>4953</v>
      </c>
      <c r="F361">
        <v>4</v>
      </c>
      <c r="G361" t="s">
        <v>4953</v>
      </c>
      <c r="J361">
        <v>1</v>
      </c>
      <c r="K361" t="s">
        <v>4954</v>
      </c>
      <c r="L361" t="s">
        <v>49</v>
      </c>
      <c r="M361" t="s">
        <v>776</v>
      </c>
      <c r="N361" t="s">
        <v>777</v>
      </c>
      <c r="P361">
        <v>1</v>
      </c>
      <c r="Q361">
        <v>1</v>
      </c>
      <c r="R361">
        <v>0.3</v>
      </c>
      <c r="S361">
        <v>0.3</v>
      </c>
      <c r="T361" t="s">
        <v>4940</v>
      </c>
      <c r="U361">
        <v>0</v>
      </c>
      <c r="X361" t="s">
        <v>4941</v>
      </c>
      <c r="Y361" t="s">
        <v>18</v>
      </c>
      <c r="AB361" t="s">
        <v>19</v>
      </c>
      <c r="AC361" t="s">
        <v>4942</v>
      </c>
      <c r="AE361">
        <v>0</v>
      </c>
      <c r="AF361">
        <v>0</v>
      </c>
      <c r="AG361">
        <v>0.45</v>
      </c>
      <c r="AH361">
        <v>2</v>
      </c>
      <c r="AI361">
        <v>0</v>
      </c>
      <c r="AU361">
        <v>1.5</v>
      </c>
      <c r="AV361">
        <v>1</v>
      </c>
      <c r="AW361">
        <v>0.54</v>
      </c>
      <c r="BE361" t="s">
        <v>20</v>
      </c>
      <c r="BI361">
        <v>0</v>
      </c>
      <c r="BJ361">
        <v>0</v>
      </c>
      <c r="BM361">
        <v>0</v>
      </c>
      <c r="BN361">
        <v>0</v>
      </c>
      <c r="BO361">
        <v>100</v>
      </c>
      <c r="BP361">
        <v>100</v>
      </c>
      <c r="BQ361">
        <v>0</v>
      </c>
      <c r="BR361">
        <v>0</v>
      </c>
      <c r="BS361">
        <v>0</v>
      </c>
      <c r="BV361">
        <v>0</v>
      </c>
      <c r="BW361">
        <v>0</v>
      </c>
      <c r="BX361">
        <v>0</v>
      </c>
      <c r="BY361">
        <v>0</v>
      </c>
    </row>
    <row r="362" spans="1:77" x14ac:dyDescent="0.25">
      <c r="A362" t="s">
        <v>778</v>
      </c>
      <c r="C362" t="s">
        <v>779</v>
      </c>
      <c r="D362">
        <v>8</v>
      </c>
      <c r="E362" t="s">
        <v>4953</v>
      </c>
      <c r="F362">
        <v>4</v>
      </c>
      <c r="G362" t="s">
        <v>4953</v>
      </c>
      <c r="J362">
        <v>1</v>
      </c>
      <c r="K362" t="s">
        <v>4954</v>
      </c>
      <c r="L362" t="s">
        <v>49</v>
      </c>
      <c r="M362" t="s">
        <v>778</v>
      </c>
      <c r="N362" t="s">
        <v>779</v>
      </c>
      <c r="P362">
        <v>1</v>
      </c>
      <c r="Q362">
        <v>120</v>
      </c>
      <c r="R362">
        <v>0.42</v>
      </c>
      <c r="S362">
        <v>0.42</v>
      </c>
      <c r="T362" t="s">
        <v>4940</v>
      </c>
      <c r="U362">
        <v>0</v>
      </c>
      <c r="X362" t="s">
        <v>4941</v>
      </c>
      <c r="Y362" t="s">
        <v>18</v>
      </c>
      <c r="AB362" t="s">
        <v>19</v>
      </c>
      <c r="AC362" t="s">
        <v>4942</v>
      </c>
      <c r="AE362">
        <v>0</v>
      </c>
      <c r="AF362">
        <v>0</v>
      </c>
      <c r="AG362">
        <v>0.56000000000000005</v>
      </c>
      <c r="AH362">
        <v>2</v>
      </c>
      <c r="AI362">
        <v>0</v>
      </c>
      <c r="AU362">
        <v>1.3333333000000001</v>
      </c>
      <c r="AW362">
        <v>0.67</v>
      </c>
      <c r="BE362" t="s">
        <v>20</v>
      </c>
      <c r="BI362">
        <v>0</v>
      </c>
      <c r="BJ362">
        <v>0</v>
      </c>
      <c r="BM362">
        <v>0</v>
      </c>
      <c r="BN362">
        <v>0</v>
      </c>
      <c r="BO362">
        <v>100</v>
      </c>
      <c r="BP362">
        <v>100</v>
      </c>
      <c r="BQ362">
        <v>0</v>
      </c>
      <c r="BR362">
        <v>0</v>
      </c>
      <c r="BS362">
        <v>0</v>
      </c>
      <c r="BV362">
        <v>0</v>
      </c>
      <c r="BW362">
        <v>0</v>
      </c>
      <c r="BX362">
        <v>0</v>
      </c>
      <c r="BY362">
        <v>0</v>
      </c>
    </row>
    <row r="363" spans="1:77" x14ac:dyDescent="0.25">
      <c r="A363" t="s">
        <v>780</v>
      </c>
      <c r="C363" t="s">
        <v>781</v>
      </c>
      <c r="D363">
        <v>8</v>
      </c>
      <c r="E363" t="s">
        <v>4953</v>
      </c>
      <c r="F363">
        <v>4</v>
      </c>
      <c r="G363" t="s">
        <v>4953</v>
      </c>
      <c r="J363">
        <v>1</v>
      </c>
      <c r="K363" t="s">
        <v>4954</v>
      </c>
      <c r="L363" t="s">
        <v>49</v>
      </c>
      <c r="M363" t="s">
        <v>780</v>
      </c>
      <c r="N363" t="s">
        <v>781</v>
      </c>
      <c r="P363">
        <v>1</v>
      </c>
      <c r="Q363">
        <v>57</v>
      </c>
      <c r="R363">
        <v>0.75</v>
      </c>
      <c r="S363">
        <v>0.75</v>
      </c>
      <c r="T363" t="s">
        <v>4940</v>
      </c>
      <c r="U363">
        <v>0</v>
      </c>
      <c r="X363" t="s">
        <v>4941</v>
      </c>
      <c r="Y363" t="s">
        <v>18</v>
      </c>
      <c r="AB363" t="s">
        <v>19</v>
      </c>
      <c r="AC363" t="s">
        <v>4942</v>
      </c>
      <c r="AE363">
        <v>0</v>
      </c>
      <c r="AF363">
        <v>0</v>
      </c>
      <c r="AG363">
        <v>1</v>
      </c>
      <c r="AH363">
        <v>2</v>
      </c>
      <c r="AI363">
        <v>0</v>
      </c>
      <c r="AU363">
        <v>1.3333333000000001</v>
      </c>
      <c r="AW363">
        <v>1.2</v>
      </c>
      <c r="BE363" t="s">
        <v>32</v>
      </c>
      <c r="BI363">
        <v>0</v>
      </c>
      <c r="BJ363">
        <v>0</v>
      </c>
      <c r="BM363">
        <v>0</v>
      </c>
      <c r="BN363">
        <v>0</v>
      </c>
      <c r="BO363">
        <v>100</v>
      </c>
      <c r="BP363">
        <v>100</v>
      </c>
      <c r="BQ363">
        <v>0</v>
      </c>
      <c r="BR363">
        <v>0</v>
      </c>
      <c r="BS363">
        <v>0</v>
      </c>
      <c r="BV363">
        <v>0</v>
      </c>
      <c r="BW363">
        <v>0</v>
      </c>
      <c r="BX363">
        <v>0</v>
      </c>
      <c r="BY363">
        <v>0</v>
      </c>
    </row>
    <row r="364" spans="1:77" x14ac:dyDescent="0.25">
      <c r="A364" t="s">
        <v>782</v>
      </c>
      <c r="C364" t="s">
        <v>783</v>
      </c>
      <c r="D364">
        <v>9</v>
      </c>
      <c r="E364" t="s">
        <v>5014</v>
      </c>
      <c r="F364">
        <v>5</v>
      </c>
      <c r="G364" t="s">
        <v>5014</v>
      </c>
      <c r="J364">
        <v>3</v>
      </c>
      <c r="K364" t="s">
        <v>5061</v>
      </c>
      <c r="L364" t="s">
        <v>443</v>
      </c>
      <c r="M364" t="s">
        <v>5214</v>
      </c>
      <c r="N364" t="s">
        <v>5215</v>
      </c>
      <c r="O364" t="s">
        <v>36</v>
      </c>
      <c r="P364">
        <v>1</v>
      </c>
      <c r="Q364">
        <v>1</v>
      </c>
      <c r="R364">
        <v>41.26</v>
      </c>
      <c r="S364">
        <v>41.26</v>
      </c>
      <c r="T364" t="s">
        <v>4940</v>
      </c>
      <c r="U364">
        <v>0</v>
      </c>
      <c r="X364" t="s">
        <v>4941</v>
      </c>
      <c r="Y364" t="s">
        <v>18</v>
      </c>
      <c r="AB364" t="s">
        <v>19</v>
      </c>
      <c r="AC364" t="s">
        <v>4942</v>
      </c>
      <c r="AE364">
        <v>0</v>
      </c>
      <c r="AF364">
        <v>0</v>
      </c>
      <c r="AG364">
        <v>61.89</v>
      </c>
      <c r="AH364">
        <v>2</v>
      </c>
      <c r="AI364">
        <v>0</v>
      </c>
      <c r="AU364">
        <v>1.5</v>
      </c>
      <c r="AW364">
        <v>74.27</v>
      </c>
      <c r="AY364">
        <v>1</v>
      </c>
      <c r="AZ364">
        <v>463</v>
      </c>
      <c r="BE364" t="s">
        <v>20</v>
      </c>
      <c r="BI364">
        <v>0</v>
      </c>
      <c r="BJ364">
        <v>0</v>
      </c>
      <c r="BM364">
        <v>0</v>
      </c>
      <c r="BN364">
        <v>0</v>
      </c>
      <c r="BO364">
        <v>100</v>
      </c>
      <c r="BP364">
        <v>100</v>
      </c>
      <c r="BQ364">
        <v>0</v>
      </c>
      <c r="BR364">
        <v>0</v>
      </c>
      <c r="BS364">
        <v>0</v>
      </c>
      <c r="BV364">
        <v>0</v>
      </c>
      <c r="BW364">
        <v>0</v>
      </c>
      <c r="BX364">
        <v>0</v>
      </c>
      <c r="BY364">
        <v>0</v>
      </c>
    </row>
    <row r="365" spans="1:77" x14ac:dyDescent="0.25">
      <c r="A365" t="s">
        <v>784</v>
      </c>
      <c r="C365" t="s">
        <v>785</v>
      </c>
      <c r="D365">
        <v>9</v>
      </c>
      <c r="E365" t="s">
        <v>5014</v>
      </c>
      <c r="F365">
        <v>5</v>
      </c>
      <c r="G365" t="s">
        <v>5014</v>
      </c>
      <c r="J365">
        <v>3</v>
      </c>
      <c r="K365" t="s">
        <v>5061</v>
      </c>
      <c r="L365" t="s">
        <v>443</v>
      </c>
      <c r="M365" t="s">
        <v>5216</v>
      </c>
      <c r="N365" t="s">
        <v>5217</v>
      </c>
      <c r="O365" t="s">
        <v>36</v>
      </c>
      <c r="P365">
        <v>1</v>
      </c>
      <c r="Q365">
        <v>1</v>
      </c>
      <c r="R365">
        <v>66.849999999999994</v>
      </c>
      <c r="S365">
        <v>66.849999999999994</v>
      </c>
      <c r="T365" t="s">
        <v>4940</v>
      </c>
      <c r="U365">
        <v>0</v>
      </c>
      <c r="X365" t="s">
        <v>4941</v>
      </c>
      <c r="Y365" t="s">
        <v>18</v>
      </c>
      <c r="AB365" t="s">
        <v>19</v>
      </c>
      <c r="AC365" t="s">
        <v>4942</v>
      </c>
      <c r="AE365">
        <v>0</v>
      </c>
      <c r="AF365">
        <v>0</v>
      </c>
      <c r="AG365">
        <v>100.28</v>
      </c>
      <c r="AH365">
        <v>2</v>
      </c>
      <c r="AI365">
        <v>0</v>
      </c>
      <c r="AU365">
        <v>1.5000747999999999</v>
      </c>
      <c r="AW365">
        <v>120.34</v>
      </c>
      <c r="AY365">
        <v>1</v>
      </c>
      <c r="AZ365">
        <v>462</v>
      </c>
      <c r="BE365" t="s">
        <v>20</v>
      </c>
      <c r="BI365">
        <v>0</v>
      </c>
      <c r="BJ365">
        <v>0</v>
      </c>
      <c r="BM365">
        <v>0</v>
      </c>
      <c r="BN365">
        <v>0</v>
      </c>
      <c r="BO365">
        <v>100</v>
      </c>
      <c r="BP365">
        <v>100</v>
      </c>
      <c r="BQ365">
        <v>0</v>
      </c>
      <c r="BR365">
        <v>0</v>
      </c>
      <c r="BS365">
        <v>0</v>
      </c>
      <c r="BV365">
        <v>0</v>
      </c>
      <c r="BW365">
        <v>0</v>
      </c>
      <c r="BX365">
        <v>0</v>
      </c>
      <c r="BY365">
        <v>0</v>
      </c>
    </row>
    <row r="366" spans="1:77" x14ac:dyDescent="0.25">
      <c r="A366" t="s">
        <v>786</v>
      </c>
      <c r="C366" t="s">
        <v>787</v>
      </c>
      <c r="D366">
        <v>10</v>
      </c>
      <c r="E366" t="s">
        <v>4943</v>
      </c>
      <c r="F366">
        <v>8</v>
      </c>
      <c r="G366" t="s">
        <v>4943</v>
      </c>
      <c r="L366" t="s">
        <v>42</v>
      </c>
      <c r="M366" t="s">
        <v>786</v>
      </c>
      <c r="N366" t="s">
        <v>787</v>
      </c>
      <c r="O366" t="s">
        <v>36</v>
      </c>
      <c r="P366">
        <v>1</v>
      </c>
      <c r="Q366">
        <v>0</v>
      </c>
      <c r="R366">
        <v>0</v>
      </c>
      <c r="S366">
        <v>0</v>
      </c>
      <c r="T366" t="s">
        <v>4940</v>
      </c>
      <c r="U366">
        <v>0</v>
      </c>
      <c r="X366" t="s">
        <v>4941</v>
      </c>
      <c r="Y366" t="s">
        <v>18</v>
      </c>
      <c r="AB366" t="s">
        <v>19</v>
      </c>
      <c r="AC366" t="s">
        <v>4942</v>
      </c>
      <c r="AE366">
        <v>0</v>
      </c>
      <c r="AF366">
        <v>0</v>
      </c>
      <c r="AG366">
        <v>0</v>
      </c>
      <c r="AH366">
        <v>2</v>
      </c>
      <c r="AI366">
        <v>0</v>
      </c>
      <c r="AU366">
        <v>0</v>
      </c>
      <c r="AW366">
        <v>0</v>
      </c>
      <c r="AY366">
        <v>1</v>
      </c>
      <c r="BE366" t="s">
        <v>43</v>
      </c>
      <c r="BI366">
        <v>0</v>
      </c>
      <c r="BJ366">
        <v>0</v>
      </c>
      <c r="BM366">
        <v>0</v>
      </c>
      <c r="BN366">
        <v>0</v>
      </c>
      <c r="BO366">
        <v>100</v>
      </c>
      <c r="BP366">
        <v>100</v>
      </c>
      <c r="BQ366">
        <v>0</v>
      </c>
      <c r="BR366">
        <v>0</v>
      </c>
      <c r="BS366">
        <v>0</v>
      </c>
      <c r="BV366">
        <v>0</v>
      </c>
      <c r="BW366">
        <v>0</v>
      </c>
      <c r="BX366">
        <v>0</v>
      </c>
      <c r="BY366">
        <v>0</v>
      </c>
    </row>
    <row r="367" spans="1:77" x14ac:dyDescent="0.25">
      <c r="A367" t="s">
        <v>788</v>
      </c>
      <c r="C367" t="s">
        <v>789</v>
      </c>
      <c r="D367">
        <v>10</v>
      </c>
      <c r="E367" t="s">
        <v>4943</v>
      </c>
      <c r="F367">
        <v>8</v>
      </c>
      <c r="G367" t="s">
        <v>4943</v>
      </c>
      <c r="L367" t="s">
        <v>42</v>
      </c>
      <c r="M367" t="s">
        <v>5218</v>
      </c>
      <c r="N367" t="s">
        <v>789</v>
      </c>
      <c r="O367" t="s">
        <v>36</v>
      </c>
      <c r="P367">
        <v>1</v>
      </c>
      <c r="Q367">
        <v>0</v>
      </c>
      <c r="R367">
        <v>0</v>
      </c>
      <c r="S367">
        <v>0</v>
      </c>
      <c r="T367" t="s">
        <v>4940</v>
      </c>
      <c r="U367">
        <v>0</v>
      </c>
      <c r="X367" t="s">
        <v>4941</v>
      </c>
      <c r="Y367" t="s">
        <v>18</v>
      </c>
      <c r="AB367" t="s">
        <v>19</v>
      </c>
      <c r="AC367" t="s">
        <v>4942</v>
      </c>
      <c r="AE367">
        <v>0</v>
      </c>
      <c r="AF367">
        <v>0</v>
      </c>
      <c r="AG367">
        <v>0</v>
      </c>
      <c r="AH367">
        <v>2</v>
      </c>
      <c r="AI367">
        <v>0</v>
      </c>
      <c r="AU367">
        <v>0</v>
      </c>
      <c r="AW367">
        <v>0</v>
      </c>
      <c r="AY367">
        <v>1</v>
      </c>
      <c r="BE367" t="s">
        <v>43</v>
      </c>
      <c r="BI367">
        <v>0</v>
      </c>
      <c r="BJ367">
        <v>0</v>
      </c>
      <c r="BM367">
        <v>0</v>
      </c>
      <c r="BN367">
        <v>0</v>
      </c>
      <c r="BO367">
        <v>100</v>
      </c>
      <c r="BP367">
        <v>100</v>
      </c>
      <c r="BQ367">
        <v>0</v>
      </c>
      <c r="BR367">
        <v>0</v>
      </c>
      <c r="BS367">
        <v>0</v>
      </c>
      <c r="BV367">
        <v>0</v>
      </c>
      <c r="BW367">
        <v>0</v>
      </c>
      <c r="BX367">
        <v>0</v>
      </c>
      <c r="BY367">
        <v>0</v>
      </c>
    </row>
    <row r="368" spans="1:77" x14ac:dyDescent="0.25">
      <c r="A368" t="s">
        <v>790</v>
      </c>
      <c r="C368" t="s">
        <v>791</v>
      </c>
      <c r="D368">
        <v>8</v>
      </c>
      <c r="E368" t="s">
        <v>4953</v>
      </c>
      <c r="L368" t="s">
        <v>49</v>
      </c>
      <c r="M368" t="s">
        <v>5219</v>
      </c>
      <c r="N368" t="s">
        <v>791</v>
      </c>
      <c r="P368">
        <v>1</v>
      </c>
      <c r="Q368">
        <v>1</v>
      </c>
      <c r="R368">
        <v>1.77</v>
      </c>
      <c r="S368">
        <v>1.77</v>
      </c>
      <c r="T368" t="s">
        <v>4940</v>
      </c>
      <c r="U368">
        <v>0</v>
      </c>
      <c r="X368" t="s">
        <v>4941</v>
      </c>
      <c r="Y368" t="s">
        <v>18</v>
      </c>
      <c r="AB368" t="s">
        <v>19</v>
      </c>
      <c r="AC368" t="s">
        <v>4942</v>
      </c>
      <c r="AE368">
        <v>0</v>
      </c>
      <c r="AF368">
        <v>0</v>
      </c>
      <c r="AG368">
        <v>2.65</v>
      </c>
      <c r="AH368">
        <v>2</v>
      </c>
      <c r="AI368">
        <v>0</v>
      </c>
      <c r="AU368">
        <v>1.5</v>
      </c>
      <c r="AV368">
        <v>1</v>
      </c>
      <c r="AW368">
        <v>3.18</v>
      </c>
      <c r="BE368" t="s">
        <v>32</v>
      </c>
      <c r="BI368">
        <v>0</v>
      </c>
      <c r="BJ368">
        <v>0</v>
      </c>
      <c r="BM368">
        <v>0</v>
      </c>
      <c r="BN368">
        <v>0</v>
      </c>
      <c r="BO368">
        <v>100</v>
      </c>
      <c r="BP368">
        <v>100</v>
      </c>
      <c r="BQ368">
        <v>0</v>
      </c>
      <c r="BR368">
        <v>0</v>
      </c>
      <c r="BS368">
        <v>0</v>
      </c>
      <c r="BV368">
        <v>0</v>
      </c>
      <c r="BW368">
        <v>0</v>
      </c>
      <c r="BX368">
        <v>0</v>
      </c>
      <c r="BY368">
        <v>0</v>
      </c>
    </row>
    <row r="369" spans="1:77" x14ac:dyDescent="0.25">
      <c r="A369" t="s">
        <v>792</v>
      </c>
      <c r="C369" t="s">
        <v>793</v>
      </c>
      <c r="D369">
        <v>8</v>
      </c>
      <c r="E369" t="s">
        <v>4953</v>
      </c>
      <c r="F369">
        <v>4</v>
      </c>
      <c r="G369" t="s">
        <v>4953</v>
      </c>
      <c r="J369">
        <v>2</v>
      </c>
      <c r="K369" t="s">
        <v>4979</v>
      </c>
      <c r="L369" t="s">
        <v>49</v>
      </c>
      <c r="M369" t="s">
        <v>5220</v>
      </c>
      <c r="N369" t="s">
        <v>5221</v>
      </c>
      <c r="O369" t="s">
        <v>562</v>
      </c>
      <c r="P369">
        <v>0.33</v>
      </c>
      <c r="Q369">
        <v>1</v>
      </c>
      <c r="R369">
        <v>2.91</v>
      </c>
      <c r="S369">
        <v>2.91</v>
      </c>
      <c r="T369" t="s">
        <v>4940</v>
      </c>
      <c r="U369">
        <v>0</v>
      </c>
      <c r="X369" t="s">
        <v>4941</v>
      </c>
      <c r="Y369" t="s">
        <v>18</v>
      </c>
      <c r="AB369" t="s">
        <v>19</v>
      </c>
      <c r="AC369" t="s">
        <v>4942</v>
      </c>
      <c r="AD369" t="s">
        <v>5222</v>
      </c>
      <c r="AE369">
        <v>0</v>
      </c>
      <c r="AF369">
        <v>0</v>
      </c>
      <c r="AG369">
        <v>12.24</v>
      </c>
      <c r="AH369">
        <v>2</v>
      </c>
      <c r="AI369">
        <v>0</v>
      </c>
      <c r="AU369">
        <v>1.3880412</v>
      </c>
      <c r="AW369">
        <v>14.69</v>
      </c>
      <c r="AY369">
        <v>1</v>
      </c>
      <c r="BE369" t="s">
        <v>20</v>
      </c>
      <c r="BI369">
        <v>0</v>
      </c>
      <c r="BJ369">
        <v>0</v>
      </c>
      <c r="BM369">
        <v>0</v>
      </c>
      <c r="BN369">
        <v>0</v>
      </c>
      <c r="BO369">
        <v>100</v>
      </c>
      <c r="BP369">
        <v>100</v>
      </c>
      <c r="BQ369">
        <v>0</v>
      </c>
      <c r="BR369">
        <v>0</v>
      </c>
      <c r="BS369">
        <v>0</v>
      </c>
      <c r="BV369">
        <v>0</v>
      </c>
      <c r="BW369">
        <v>0</v>
      </c>
      <c r="BX369">
        <v>0</v>
      </c>
      <c r="BY369">
        <v>0</v>
      </c>
    </row>
    <row r="370" spans="1:77" x14ac:dyDescent="0.25">
      <c r="A370" t="s">
        <v>794</v>
      </c>
      <c r="C370" t="s">
        <v>795</v>
      </c>
      <c r="D370">
        <v>8</v>
      </c>
      <c r="E370" t="s">
        <v>4953</v>
      </c>
      <c r="F370">
        <v>4</v>
      </c>
      <c r="G370" t="s">
        <v>4953</v>
      </c>
      <c r="J370">
        <v>1</v>
      </c>
      <c r="K370" t="s">
        <v>4954</v>
      </c>
      <c r="L370" t="s">
        <v>49</v>
      </c>
      <c r="M370" s="83">
        <v>9.9009999999999995E+44</v>
      </c>
      <c r="N370" t="s">
        <v>795</v>
      </c>
      <c r="P370">
        <v>1</v>
      </c>
      <c r="Q370">
        <v>1</v>
      </c>
      <c r="R370">
        <v>3.49</v>
      </c>
      <c r="S370">
        <v>3.49</v>
      </c>
      <c r="T370" t="s">
        <v>4940</v>
      </c>
      <c r="U370">
        <v>0</v>
      </c>
      <c r="X370" t="s">
        <v>4941</v>
      </c>
      <c r="Y370" t="s">
        <v>18</v>
      </c>
      <c r="AB370" t="s">
        <v>19</v>
      </c>
      <c r="AC370" t="s">
        <v>4942</v>
      </c>
      <c r="AE370">
        <v>0</v>
      </c>
      <c r="AF370">
        <v>0</v>
      </c>
      <c r="AG370">
        <v>6.99</v>
      </c>
      <c r="AH370">
        <v>2</v>
      </c>
      <c r="AI370">
        <v>0</v>
      </c>
      <c r="AU370">
        <v>2.0028652999999998</v>
      </c>
      <c r="AW370">
        <v>8.39</v>
      </c>
      <c r="AY370">
        <v>1</v>
      </c>
      <c r="BE370" t="s">
        <v>20</v>
      </c>
      <c r="BI370">
        <v>0</v>
      </c>
      <c r="BJ370">
        <v>0</v>
      </c>
      <c r="BM370">
        <v>0</v>
      </c>
      <c r="BN370">
        <v>0</v>
      </c>
      <c r="BO370">
        <v>100</v>
      </c>
      <c r="BP370">
        <v>100</v>
      </c>
      <c r="BQ370">
        <v>0</v>
      </c>
      <c r="BR370">
        <v>0</v>
      </c>
      <c r="BS370">
        <v>0</v>
      </c>
      <c r="BV370">
        <v>0</v>
      </c>
      <c r="BW370">
        <v>0</v>
      </c>
      <c r="BX370">
        <v>0</v>
      </c>
      <c r="BY370">
        <v>0</v>
      </c>
    </row>
    <row r="371" spans="1:77" x14ac:dyDescent="0.25">
      <c r="A371" t="s">
        <v>796</v>
      </c>
      <c r="C371" t="s">
        <v>795</v>
      </c>
      <c r="D371">
        <v>8</v>
      </c>
      <c r="E371" t="s">
        <v>4953</v>
      </c>
      <c r="F371">
        <v>4</v>
      </c>
      <c r="G371" t="s">
        <v>4953</v>
      </c>
      <c r="J371">
        <v>1</v>
      </c>
      <c r="K371" t="s">
        <v>4954</v>
      </c>
      <c r="L371" t="s">
        <v>49</v>
      </c>
      <c r="M371" s="83">
        <v>9.9010000000000002E+54</v>
      </c>
      <c r="N371" t="s">
        <v>795</v>
      </c>
      <c r="O371" t="s">
        <v>36</v>
      </c>
      <c r="P371">
        <v>1</v>
      </c>
      <c r="Q371">
        <v>1</v>
      </c>
      <c r="R371">
        <v>4.93</v>
      </c>
      <c r="S371">
        <v>4.93</v>
      </c>
      <c r="T371" t="s">
        <v>4940</v>
      </c>
      <c r="U371">
        <v>0</v>
      </c>
      <c r="X371" t="s">
        <v>4941</v>
      </c>
      <c r="Y371" t="s">
        <v>18</v>
      </c>
      <c r="AB371" t="s">
        <v>19</v>
      </c>
      <c r="AC371" t="s">
        <v>4942</v>
      </c>
      <c r="AE371">
        <v>0</v>
      </c>
      <c r="AF371">
        <v>0</v>
      </c>
      <c r="AG371">
        <v>9.8699999999999992</v>
      </c>
      <c r="AH371">
        <v>2</v>
      </c>
      <c r="AI371">
        <v>0</v>
      </c>
      <c r="AU371">
        <v>2.0020283999999999</v>
      </c>
      <c r="AW371">
        <v>11.84</v>
      </c>
      <c r="AY371">
        <v>1</v>
      </c>
      <c r="BE371" t="s">
        <v>20</v>
      </c>
      <c r="BI371">
        <v>0</v>
      </c>
      <c r="BJ371">
        <v>0</v>
      </c>
      <c r="BM371">
        <v>0</v>
      </c>
      <c r="BN371">
        <v>0</v>
      </c>
      <c r="BO371">
        <v>100</v>
      </c>
      <c r="BP371">
        <v>100</v>
      </c>
      <c r="BQ371">
        <v>0</v>
      </c>
      <c r="BR371">
        <v>0</v>
      </c>
      <c r="BS371">
        <v>0</v>
      </c>
      <c r="BV371">
        <v>0</v>
      </c>
      <c r="BW371">
        <v>0</v>
      </c>
      <c r="BX371">
        <v>0</v>
      </c>
      <c r="BY371">
        <v>0</v>
      </c>
    </row>
    <row r="372" spans="1:77" x14ac:dyDescent="0.25">
      <c r="A372" t="s">
        <v>797</v>
      </c>
      <c r="C372" t="s">
        <v>795</v>
      </c>
      <c r="D372">
        <v>8</v>
      </c>
      <c r="E372" t="s">
        <v>4953</v>
      </c>
      <c r="F372">
        <v>4</v>
      </c>
      <c r="G372" t="s">
        <v>4953</v>
      </c>
      <c r="J372">
        <v>1</v>
      </c>
      <c r="K372" t="s">
        <v>4954</v>
      </c>
      <c r="L372" t="s">
        <v>49</v>
      </c>
      <c r="M372" s="83">
        <v>9.9009999999999999E+67</v>
      </c>
      <c r="N372" t="s">
        <v>795</v>
      </c>
      <c r="O372" t="s">
        <v>36</v>
      </c>
      <c r="P372">
        <v>1</v>
      </c>
      <c r="Q372">
        <v>1</v>
      </c>
      <c r="R372">
        <v>5.61</v>
      </c>
      <c r="S372">
        <v>5.61</v>
      </c>
      <c r="T372" t="s">
        <v>4940</v>
      </c>
      <c r="U372">
        <v>0</v>
      </c>
      <c r="X372" t="s">
        <v>4941</v>
      </c>
      <c r="Y372" t="s">
        <v>18</v>
      </c>
      <c r="AB372" t="s">
        <v>19</v>
      </c>
      <c r="AC372" t="s">
        <v>4942</v>
      </c>
      <c r="AE372">
        <v>0</v>
      </c>
      <c r="AF372">
        <v>0</v>
      </c>
      <c r="AG372">
        <v>11.22</v>
      </c>
      <c r="AH372">
        <v>2</v>
      </c>
      <c r="AI372">
        <v>0</v>
      </c>
      <c r="AU372">
        <v>2</v>
      </c>
      <c r="AW372">
        <v>13.46</v>
      </c>
      <c r="AY372">
        <v>1</v>
      </c>
      <c r="BE372" t="s">
        <v>20</v>
      </c>
      <c r="BI372">
        <v>0</v>
      </c>
      <c r="BJ372">
        <v>0</v>
      </c>
      <c r="BM372">
        <v>0</v>
      </c>
      <c r="BN372">
        <v>0</v>
      </c>
      <c r="BO372">
        <v>100</v>
      </c>
      <c r="BP372">
        <v>100</v>
      </c>
      <c r="BQ372">
        <v>0</v>
      </c>
      <c r="BR372">
        <v>0</v>
      </c>
      <c r="BS372">
        <v>0</v>
      </c>
      <c r="BV372">
        <v>0</v>
      </c>
      <c r="BW372">
        <v>0</v>
      </c>
      <c r="BX372">
        <v>0</v>
      </c>
      <c r="BY372">
        <v>0</v>
      </c>
    </row>
    <row r="373" spans="1:77" x14ac:dyDescent="0.25">
      <c r="A373" t="s">
        <v>798</v>
      </c>
      <c r="C373" t="s">
        <v>799</v>
      </c>
      <c r="D373">
        <v>4</v>
      </c>
      <c r="E373" t="s">
        <v>4986</v>
      </c>
      <c r="J373" t="s">
        <v>4984</v>
      </c>
      <c r="K373" t="s">
        <v>4985</v>
      </c>
      <c r="L373" t="s">
        <v>49</v>
      </c>
      <c r="M373" t="s">
        <v>798</v>
      </c>
      <c r="N373" t="s">
        <v>5223</v>
      </c>
      <c r="P373">
        <v>1</v>
      </c>
      <c r="Q373">
        <v>1</v>
      </c>
      <c r="R373">
        <v>1.03</v>
      </c>
      <c r="S373">
        <v>1.03</v>
      </c>
      <c r="T373" t="s">
        <v>4940</v>
      </c>
      <c r="U373">
        <v>0</v>
      </c>
      <c r="X373" t="s">
        <v>4941</v>
      </c>
      <c r="Y373" t="s">
        <v>18</v>
      </c>
      <c r="AB373" t="s">
        <v>19</v>
      </c>
      <c r="AC373" t="s">
        <v>4942</v>
      </c>
      <c r="AE373">
        <v>0</v>
      </c>
      <c r="AF373">
        <v>0</v>
      </c>
      <c r="AG373">
        <v>2.0699999999999998</v>
      </c>
      <c r="AH373">
        <v>2</v>
      </c>
      <c r="AI373">
        <v>0</v>
      </c>
      <c r="AU373">
        <v>2.0097087</v>
      </c>
      <c r="AW373">
        <v>2.48</v>
      </c>
      <c r="BE373" t="s">
        <v>32</v>
      </c>
      <c r="BI373">
        <v>0</v>
      </c>
      <c r="BJ373">
        <v>0</v>
      </c>
      <c r="BM373">
        <v>0</v>
      </c>
      <c r="BN373">
        <v>0</v>
      </c>
      <c r="BO373">
        <v>100</v>
      </c>
      <c r="BP373">
        <v>100</v>
      </c>
      <c r="BQ373">
        <v>0</v>
      </c>
      <c r="BR373">
        <v>0</v>
      </c>
      <c r="BS373">
        <v>0</v>
      </c>
      <c r="BV373">
        <v>0</v>
      </c>
      <c r="BW373">
        <v>0</v>
      </c>
      <c r="BX373">
        <v>0</v>
      </c>
      <c r="BY373">
        <v>0</v>
      </c>
    </row>
    <row r="374" spans="1:77" x14ac:dyDescent="0.25">
      <c r="A374" t="s">
        <v>800</v>
      </c>
      <c r="C374" t="s">
        <v>801</v>
      </c>
      <c r="D374">
        <v>4</v>
      </c>
      <c r="E374" t="s">
        <v>4986</v>
      </c>
      <c r="J374" t="s">
        <v>4984</v>
      </c>
      <c r="K374" t="s">
        <v>4985</v>
      </c>
      <c r="L374" t="s">
        <v>49</v>
      </c>
      <c r="M374" t="s">
        <v>5224</v>
      </c>
      <c r="N374" t="s">
        <v>5225</v>
      </c>
      <c r="P374">
        <v>1</v>
      </c>
      <c r="Q374">
        <v>1</v>
      </c>
      <c r="R374">
        <v>0.56999999999999995</v>
      </c>
      <c r="S374">
        <v>0.56999999999999995</v>
      </c>
      <c r="T374" t="s">
        <v>4940</v>
      </c>
      <c r="U374">
        <v>0</v>
      </c>
      <c r="X374" t="s">
        <v>4941</v>
      </c>
      <c r="Y374" t="s">
        <v>18</v>
      </c>
      <c r="AB374" t="s">
        <v>19</v>
      </c>
      <c r="AC374" t="s">
        <v>4942</v>
      </c>
      <c r="AE374">
        <v>0</v>
      </c>
      <c r="AF374">
        <v>0</v>
      </c>
      <c r="AG374">
        <v>0.85</v>
      </c>
      <c r="AH374">
        <v>2</v>
      </c>
      <c r="AI374">
        <v>0</v>
      </c>
      <c r="AU374">
        <v>1.4912281000000001</v>
      </c>
      <c r="AW374">
        <v>1.02</v>
      </c>
      <c r="BE374" t="s">
        <v>43</v>
      </c>
      <c r="BI374">
        <v>0</v>
      </c>
      <c r="BJ374">
        <v>0</v>
      </c>
      <c r="BM374">
        <v>0</v>
      </c>
      <c r="BN374">
        <v>0</v>
      </c>
      <c r="BO374">
        <v>100</v>
      </c>
      <c r="BP374">
        <v>100</v>
      </c>
      <c r="BQ374">
        <v>0</v>
      </c>
      <c r="BR374">
        <v>0</v>
      </c>
      <c r="BS374">
        <v>0</v>
      </c>
      <c r="BV374">
        <v>0</v>
      </c>
      <c r="BW374">
        <v>0</v>
      </c>
      <c r="BX374">
        <v>0</v>
      </c>
      <c r="BY374">
        <v>0</v>
      </c>
    </row>
    <row r="375" spans="1:77" x14ac:dyDescent="0.25">
      <c r="A375" t="s">
        <v>802</v>
      </c>
      <c r="C375" t="s">
        <v>803</v>
      </c>
      <c r="D375">
        <v>16</v>
      </c>
      <c r="E375" t="s">
        <v>4982</v>
      </c>
      <c r="F375">
        <v>10</v>
      </c>
      <c r="G375" t="s">
        <v>4982</v>
      </c>
      <c r="L375" t="s">
        <v>111</v>
      </c>
      <c r="M375" t="s">
        <v>802</v>
      </c>
      <c r="N375" t="s">
        <v>3930</v>
      </c>
      <c r="P375">
        <v>1</v>
      </c>
      <c r="Q375">
        <v>0</v>
      </c>
      <c r="R375">
        <v>6.61</v>
      </c>
      <c r="S375">
        <v>6.61</v>
      </c>
      <c r="T375" t="s">
        <v>4940</v>
      </c>
      <c r="U375">
        <v>0</v>
      </c>
      <c r="X375" t="s">
        <v>4941</v>
      </c>
      <c r="Y375" t="s">
        <v>18</v>
      </c>
      <c r="AB375" t="s">
        <v>19</v>
      </c>
      <c r="AC375" t="s">
        <v>4942</v>
      </c>
      <c r="AE375">
        <v>0</v>
      </c>
      <c r="AF375">
        <v>0</v>
      </c>
      <c r="AG375">
        <v>8.7899999999999991</v>
      </c>
      <c r="AH375">
        <v>2</v>
      </c>
      <c r="AI375">
        <v>0</v>
      </c>
      <c r="AU375">
        <v>1.3298033</v>
      </c>
      <c r="AW375">
        <v>10.55</v>
      </c>
      <c r="AY375">
        <v>1</v>
      </c>
      <c r="AZ375">
        <v>470</v>
      </c>
      <c r="BE375" t="s">
        <v>43</v>
      </c>
      <c r="BI375">
        <v>0</v>
      </c>
      <c r="BJ375">
        <v>0</v>
      </c>
      <c r="BM375">
        <v>0</v>
      </c>
      <c r="BN375">
        <v>0</v>
      </c>
      <c r="BO375">
        <v>100</v>
      </c>
      <c r="BP375">
        <v>100</v>
      </c>
      <c r="BQ375">
        <v>0</v>
      </c>
      <c r="BR375">
        <v>0</v>
      </c>
      <c r="BS375">
        <v>0</v>
      </c>
      <c r="BV375">
        <v>0</v>
      </c>
      <c r="BW375">
        <v>0</v>
      </c>
      <c r="BX375">
        <v>0</v>
      </c>
      <c r="BY375">
        <v>0</v>
      </c>
    </row>
    <row r="376" spans="1:77" x14ac:dyDescent="0.25">
      <c r="A376" t="s">
        <v>804</v>
      </c>
      <c r="C376" t="s">
        <v>805</v>
      </c>
      <c r="D376">
        <v>16</v>
      </c>
      <c r="E376" t="s">
        <v>4982</v>
      </c>
      <c r="F376">
        <v>10</v>
      </c>
      <c r="G376" t="s">
        <v>4982</v>
      </c>
      <c r="P376">
        <v>0</v>
      </c>
      <c r="Q376">
        <v>0</v>
      </c>
      <c r="R376">
        <v>0</v>
      </c>
      <c r="S376">
        <v>0</v>
      </c>
      <c r="U376">
        <v>0</v>
      </c>
      <c r="X376" t="s">
        <v>4941</v>
      </c>
      <c r="Y376" t="s">
        <v>18</v>
      </c>
      <c r="AB376" t="s">
        <v>19</v>
      </c>
      <c r="AC376" t="s">
        <v>4942</v>
      </c>
      <c r="AE376">
        <v>0</v>
      </c>
      <c r="AF376">
        <v>0</v>
      </c>
      <c r="AG376">
        <v>6.22</v>
      </c>
      <c r="AH376">
        <v>2</v>
      </c>
      <c r="AI376">
        <v>0</v>
      </c>
      <c r="AU376">
        <v>0.94099849999999996</v>
      </c>
      <c r="AV376">
        <v>1</v>
      </c>
      <c r="AW376">
        <v>7.46</v>
      </c>
      <c r="BE376" t="s">
        <v>43</v>
      </c>
      <c r="BI376">
        <v>0</v>
      </c>
      <c r="BJ376">
        <v>0</v>
      </c>
      <c r="BM376">
        <v>0</v>
      </c>
      <c r="BN376">
        <v>0</v>
      </c>
      <c r="BO376">
        <v>100</v>
      </c>
      <c r="BP376">
        <v>100</v>
      </c>
      <c r="BQ376">
        <v>0</v>
      </c>
      <c r="BR376">
        <v>0</v>
      </c>
      <c r="BS376">
        <v>0</v>
      </c>
      <c r="BV376">
        <v>0</v>
      </c>
      <c r="BW376">
        <v>0</v>
      </c>
      <c r="BX376">
        <v>0</v>
      </c>
      <c r="BY376">
        <v>0</v>
      </c>
    </row>
    <row r="377" spans="1:77" x14ac:dyDescent="0.25">
      <c r="A377" t="s">
        <v>806</v>
      </c>
      <c r="C377" t="s">
        <v>807</v>
      </c>
      <c r="D377">
        <v>16</v>
      </c>
      <c r="E377" t="s">
        <v>4982</v>
      </c>
      <c r="F377">
        <v>10</v>
      </c>
      <c r="G377" t="s">
        <v>4982</v>
      </c>
      <c r="P377">
        <v>0</v>
      </c>
      <c r="Q377">
        <v>0</v>
      </c>
      <c r="R377">
        <v>0</v>
      </c>
      <c r="S377">
        <v>0</v>
      </c>
      <c r="U377">
        <v>0</v>
      </c>
      <c r="X377" t="s">
        <v>4941</v>
      </c>
      <c r="Y377" t="s">
        <v>18</v>
      </c>
      <c r="AB377" t="s">
        <v>19</v>
      </c>
      <c r="AC377" t="s">
        <v>4942</v>
      </c>
      <c r="AE377">
        <v>0</v>
      </c>
      <c r="AF377">
        <v>0</v>
      </c>
      <c r="AG377">
        <v>0.55000000000000004</v>
      </c>
      <c r="AH377">
        <v>2</v>
      </c>
      <c r="AI377">
        <v>0</v>
      </c>
      <c r="AU377">
        <v>8.3207299999999998E-2</v>
      </c>
      <c r="AV377">
        <v>1</v>
      </c>
      <c r="AW377">
        <v>0.66</v>
      </c>
      <c r="BE377" t="s">
        <v>43</v>
      </c>
      <c r="BI377">
        <v>0</v>
      </c>
      <c r="BJ377">
        <v>0</v>
      </c>
      <c r="BM377">
        <v>0</v>
      </c>
      <c r="BN377">
        <v>0</v>
      </c>
      <c r="BO377">
        <v>100</v>
      </c>
      <c r="BP377">
        <v>100</v>
      </c>
      <c r="BQ377">
        <v>0</v>
      </c>
      <c r="BR377">
        <v>0</v>
      </c>
      <c r="BS377">
        <v>0</v>
      </c>
      <c r="BV377">
        <v>0</v>
      </c>
      <c r="BW377">
        <v>0</v>
      </c>
      <c r="BX377">
        <v>0</v>
      </c>
      <c r="BY377">
        <v>0</v>
      </c>
    </row>
    <row r="378" spans="1:77" x14ac:dyDescent="0.25">
      <c r="A378" t="s">
        <v>808</v>
      </c>
      <c r="C378" t="s">
        <v>809</v>
      </c>
      <c r="D378">
        <v>16</v>
      </c>
      <c r="E378" t="s">
        <v>4982</v>
      </c>
      <c r="P378">
        <v>0</v>
      </c>
      <c r="Q378">
        <v>0</v>
      </c>
      <c r="R378">
        <v>0</v>
      </c>
      <c r="S378">
        <v>0</v>
      </c>
      <c r="U378">
        <v>0</v>
      </c>
      <c r="X378" t="s">
        <v>4941</v>
      </c>
      <c r="Y378" t="s">
        <v>18</v>
      </c>
      <c r="AB378" t="s">
        <v>19</v>
      </c>
      <c r="AC378" t="s">
        <v>4942</v>
      </c>
      <c r="AE378">
        <v>0</v>
      </c>
      <c r="AF378">
        <v>0</v>
      </c>
      <c r="AG378" s="1">
        <v>4145.99</v>
      </c>
      <c r="AH378">
        <v>2</v>
      </c>
      <c r="AI378">
        <v>0</v>
      </c>
      <c r="AU378">
        <v>627.22995460000004</v>
      </c>
      <c r="AV378">
        <v>1</v>
      </c>
      <c r="AW378" s="1">
        <v>4975.1899999999996</v>
      </c>
      <c r="BE378" t="s">
        <v>43</v>
      </c>
      <c r="BI378">
        <v>0</v>
      </c>
      <c r="BJ378">
        <v>0</v>
      </c>
      <c r="BM378">
        <v>0</v>
      </c>
      <c r="BN378">
        <v>0</v>
      </c>
      <c r="BO378">
        <v>100</v>
      </c>
      <c r="BP378">
        <v>100</v>
      </c>
      <c r="BQ378">
        <v>0</v>
      </c>
      <c r="BR378">
        <v>0</v>
      </c>
      <c r="BS378">
        <v>0</v>
      </c>
      <c r="BV378">
        <v>0</v>
      </c>
      <c r="BW378">
        <v>0</v>
      </c>
      <c r="BX378">
        <v>0</v>
      </c>
      <c r="BY378">
        <v>0</v>
      </c>
    </row>
    <row r="379" spans="1:77" x14ac:dyDescent="0.25">
      <c r="A379" t="s">
        <v>810</v>
      </c>
      <c r="C379" t="s">
        <v>811</v>
      </c>
      <c r="D379">
        <v>16</v>
      </c>
      <c r="E379" t="s">
        <v>4982</v>
      </c>
      <c r="F379">
        <v>10</v>
      </c>
      <c r="G379" t="s">
        <v>4982</v>
      </c>
      <c r="L379" t="s">
        <v>725</v>
      </c>
      <c r="M379" t="s">
        <v>810</v>
      </c>
      <c r="N379" t="s">
        <v>5226</v>
      </c>
      <c r="O379" t="s">
        <v>36</v>
      </c>
      <c r="P379">
        <v>1</v>
      </c>
      <c r="Q379">
        <v>0</v>
      </c>
      <c r="R379">
        <v>0</v>
      </c>
      <c r="S379">
        <v>0</v>
      </c>
      <c r="T379" t="s">
        <v>4940</v>
      </c>
      <c r="U379">
        <v>0</v>
      </c>
      <c r="X379" t="s">
        <v>4941</v>
      </c>
      <c r="Y379" t="s">
        <v>18</v>
      </c>
      <c r="AB379" t="s">
        <v>19</v>
      </c>
      <c r="AC379" t="s">
        <v>4942</v>
      </c>
      <c r="AE379">
        <v>0</v>
      </c>
      <c r="AF379">
        <v>0</v>
      </c>
      <c r="AG379">
        <v>38.61</v>
      </c>
      <c r="AH379">
        <v>2</v>
      </c>
      <c r="AI379">
        <v>0</v>
      </c>
      <c r="AU379">
        <v>0</v>
      </c>
      <c r="AW379">
        <v>46.33</v>
      </c>
      <c r="AY379">
        <v>1</v>
      </c>
      <c r="AZ379">
        <v>473</v>
      </c>
      <c r="BE379" t="s">
        <v>20</v>
      </c>
      <c r="BI379">
        <v>0</v>
      </c>
      <c r="BJ379">
        <v>0</v>
      </c>
      <c r="BM379">
        <v>0</v>
      </c>
      <c r="BN379">
        <v>0</v>
      </c>
      <c r="BO379">
        <v>100</v>
      </c>
      <c r="BP379">
        <v>100</v>
      </c>
      <c r="BQ379">
        <v>0</v>
      </c>
      <c r="BR379">
        <v>0</v>
      </c>
      <c r="BS379">
        <v>0</v>
      </c>
      <c r="BV379">
        <v>0</v>
      </c>
      <c r="BW379">
        <v>0</v>
      </c>
      <c r="BX379">
        <v>0</v>
      </c>
      <c r="BY379">
        <v>0</v>
      </c>
    </row>
    <row r="380" spans="1:77" x14ac:dyDescent="0.25">
      <c r="A380" t="s">
        <v>812</v>
      </c>
      <c r="C380" t="s">
        <v>813</v>
      </c>
      <c r="D380">
        <v>16</v>
      </c>
      <c r="E380" t="s">
        <v>4982</v>
      </c>
      <c r="F380">
        <v>10</v>
      </c>
      <c r="G380" t="s">
        <v>4982</v>
      </c>
      <c r="L380" t="s">
        <v>725</v>
      </c>
      <c r="M380" t="s">
        <v>812</v>
      </c>
      <c r="N380" t="s">
        <v>5227</v>
      </c>
      <c r="O380" t="s">
        <v>36</v>
      </c>
      <c r="P380">
        <v>1</v>
      </c>
      <c r="Q380">
        <v>0</v>
      </c>
      <c r="R380">
        <v>29.7</v>
      </c>
      <c r="S380">
        <v>29.7</v>
      </c>
      <c r="T380" t="s">
        <v>4940</v>
      </c>
      <c r="U380">
        <v>0</v>
      </c>
      <c r="X380" t="s">
        <v>4941</v>
      </c>
      <c r="Y380" t="s">
        <v>18</v>
      </c>
      <c r="AB380" t="s">
        <v>19</v>
      </c>
      <c r="AC380" t="s">
        <v>4942</v>
      </c>
      <c r="AE380">
        <v>0</v>
      </c>
      <c r="AF380">
        <v>0</v>
      </c>
      <c r="AG380">
        <v>39.5</v>
      </c>
      <c r="AH380">
        <v>2</v>
      </c>
      <c r="AI380">
        <v>0</v>
      </c>
      <c r="AU380">
        <v>1.3299662999999999</v>
      </c>
      <c r="AW380">
        <v>47.4</v>
      </c>
      <c r="AY380">
        <v>1</v>
      </c>
      <c r="BE380" t="s">
        <v>20</v>
      </c>
      <c r="BI380">
        <v>0</v>
      </c>
      <c r="BJ380">
        <v>0</v>
      </c>
      <c r="BM380">
        <v>0</v>
      </c>
      <c r="BN380">
        <v>0</v>
      </c>
      <c r="BO380">
        <v>100</v>
      </c>
      <c r="BP380">
        <v>100</v>
      </c>
      <c r="BQ380">
        <v>0</v>
      </c>
      <c r="BR380">
        <v>0</v>
      </c>
      <c r="BS380">
        <v>0</v>
      </c>
      <c r="BV380">
        <v>0</v>
      </c>
      <c r="BW380">
        <v>0</v>
      </c>
      <c r="BX380">
        <v>0</v>
      </c>
      <c r="BY380">
        <v>0</v>
      </c>
    </row>
    <row r="381" spans="1:77" x14ac:dyDescent="0.25">
      <c r="A381" t="s">
        <v>814</v>
      </c>
      <c r="C381" t="s">
        <v>815</v>
      </c>
      <c r="D381">
        <v>16</v>
      </c>
      <c r="E381" t="s">
        <v>4982</v>
      </c>
      <c r="F381">
        <v>10</v>
      </c>
      <c r="G381" t="s">
        <v>4982</v>
      </c>
      <c r="L381" t="s">
        <v>725</v>
      </c>
      <c r="M381" t="s">
        <v>814</v>
      </c>
      <c r="N381" t="s">
        <v>5228</v>
      </c>
      <c r="O381" t="s">
        <v>36</v>
      </c>
      <c r="P381">
        <v>1</v>
      </c>
      <c r="Q381">
        <v>0</v>
      </c>
      <c r="R381">
        <v>9.01</v>
      </c>
      <c r="S381">
        <v>9.01</v>
      </c>
      <c r="T381" t="s">
        <v>4940</v>
      </c>
      <c r="U381">
        <v>0</v>
      </c>
      <c r="X381" t="s">
        <v>4941</v>
      </c>
      <c r="Y381" t="s">
        <v>18</v>
      </c>
      <c r="AB381" t="s">
        <v>19</v>
      </c>
      <c r="AC381" t="s">
        <v>4942</v>
      </c>
      <c r="AE381">
        <v>0</v>
      </c>
      <c r="AF381">
        <v>0</v>
      </c>
      <c r="AG381">
        <v>11.98</v>
      </c>
      <c r="AH381">
        <v>2</v>
      </c>
      <c r="AI381">
        <v>0</v>
      </c>
      <c r="AU381">
        <v>1.3296337</v>
      </c>
      <c r="AW381">
        <v>14.38</v>
      </c>
      <c r="AY381">
        <v>1</v>
      </c>
      <c r="AZ381">
        <v>474</v>
      </c>
      <c r="BE381" t="s">
        <v>20</v>
      </c>
      <c r="BI381">
        <v>0</v>
      </c>
      <c r="BJ381">
        <v>0</v>
      </c>
      <c r="BM381">
        <v>0</v>
      </c>
      <c r="BN381">
        <v>0</v>
      </c>
      <c r="BO381">
        <v>100</v>
      </c>
      <c r="BP381">
        <v>100</v>
      </c>
      <c r="BQ381">
        <v>0</v>
      </c>
      <c r="BR381">
        <v>0</v>
      </c>
      <c r="BS381">
        <v>0</v>
      </c>
      <c r="BV381">
        <v>0</v>
      </c>
      <c r="BW381">
        <v>0</v>
      </c>
      <c r="BX381">
        <v>0</v>
      </c>
      <c r="BY381">
        <v>0</v>
      </c>
    </row>
    <row r="382" spans="1:77" x14ac:dyDescent="0.25">
      <c r="A382" t="s">
        <v>816</v>
      </c>
      <c r="C382" t="s">
        <v>817</v>
      </c>
      <c r="D382">
        <v>16</v>
      </c>
      <c r="E382" t="s">
        <v>4982</v>
      </c>
      <c r="F382">
        <v>10</v>
      </c>
      <c r="G382" t="s">
        <v>4982</v>
      </c>
      <c r="L382" t="s">
        <v>725</v>
      </c>
      <c r="M382" t="s">
        <v>816</v>
      </c>
      <c r="N382" t="s">
        <v>5229</v>
      </c>
      <c r="O382" t="s">
        <v>36</v>
      </c>
      <c r="P382">
        <v>1</v>
      </c>
      <c r="Q382">
        <v>0</v>
      </c>
      <c r="R382">
        <v>10.19</v>
      </c>
      <c r="S382">
        <v>10.19</v>
      </c>
      <c r="T382" t="s">
        <v>4940</v>
      </c>
      <c r="U382">
        <v>0</v>
      </c>
      <c r="X382" t="s">
        <v>4941</v>
      </c>
      <c r="Y382" t="s">
        <v>18</v>
      </c>
      <c r="AB382" t="s">
        <v>19</v>
      </c>
      <c r="AC382" t="s">
        <v>4942</v>
      </c>
      <c r="AE382">
        <v>0</v>
      </c>
      <c r="AF382">
        <v>0</v>
      </c>
      <c r="AG382">
        <v>13.55</v>
      </c>
      <c r="AH382">
        <v>2</v>
      </c>
      <c r="AI382">
        <v>0</v>
      </c>
      <c r="AU382">
        <v>1.3297349999999999</v>
      </c>
      <c r="AW382">
        <v>16.260000000000002</v>
      </c>
      <c r="AY382">
        <v>1</v>
      </c>
      <c r="BE382" t="s">
        <v>20</v>
      </c>
      <c r="BI382">
        <v>0</v>
      </c>
      <c r="BJ382">
        <v>0</v>
      </c>
      <c r="BM382">
        <v>0</v>
      </c>
      <c r="BN382">
        <v>0</v>
      </c>
      <c r="BO382">
        <v>100</v>
      </c>
      <c r="BP382">
        <v>100</v>
      </c>
      <c r="BQ382">
        <v>0</v>
      </c>
      <c r="BR382">
        <v>0</v>
      </c>
      <c r="BS382">
        <v>0</v>
      </c>
      <c r="BV382">
        <v>0</v>
      </c>
      <c r="BW382">
        <v>0</v>
      </c>
      <c r="BX382">
        <v>0</v>
      </c>
      <c r="BY382">
        <v>0</v>
      </c>
    </row>
    <row r="383" spans="1:77" x14ac:dyDescent="0.25">
      <c r="A383" t="s">
        <v>818</v>
      </c>
      <c r="C383" t="s">
        <v>819</v>
      </c>
      <c r="D383">
        <v>16</v>
      </c>
      <c r="E383" t="s">
        <v>4982</v>
      </c>
      <c r="F383">
        <v>10</v>
      </c>
      <c r="G383" t="s">
        <v>4982</v>
      </c>
      <c r="L383" t="s">
        <v>820</v>
      </c>
      <c r="M383" t="s">
        <v>818</v>
      </c>
      <c r="N383" t="s">
        <v>3901</v>
      </c>
      <c r="O383" t="s">
        <v>36</v>
      </c>
      <c r="P383">
        <v>1</v>
      </c>
      <c r="Q383">
        <v>0</v>
      </c>
      <c r="R383">
        <v>97.81</v>
      </c>
      <c r="S383">
        <v>97.81</v>
      </c>
      <c r="T383" t="s">
        <v>4940</v>
      </c>
      <c r="U383">
        <v>0</v>
      </c>
      <c r="X383" t="s">
        <v>4941</v>
      </c>
      <c r="Y383" t="s">
        <v>18</v>
      </c>
      <c r="AB383" t="s">
        <v>19</v>
      </c>
      <c r="AC383" t="s">
        <v>4942</v>
      </c>
      <c r="AE383">
        <v>0</v>
      </c>
      <c r="AF383">
        <v>0</v>
      </c>
      <c r="AG383">
        <v>130.09</v>
      </c>
      <c r="AH383">
        <v>2</v>
      </c>
      <c r="AI383">
        <v>0</v>
      </c>
      <c r="AU383">
        <v>1.3300276</v>
      </c>
      <c r="AW383">
        <v>156.11000000000001</v>
      </c>
      <c r="AY383">
        <v>1</v>
      </c>
      <c r="AZ383">
        <v>475</v>
      </c>
      <c r="BE383" t="s">
        <v>20</v>
      </c>
      <c r="BI383">
        <v>0</v>
      </c>
      <c r="BJ383">
        <v>0</v>
      </c>
      <c r="BM383">
        <v>0</v>
      </c>
      <c r="BN383">
        <v>0</v>
      </c>
      <c r="BO383">
        <v>100</v>
      </c>
      <c r="BP383">
        <v>100</v>
      </c>
      <c r="BQ383">
        <v>0</v>
      </c>
      <c r="BR383">
        <v>0</v>
      </c>
      <c r="BS383">
        <v>0</v>
      </c>
      <c r="BV383">
        <v>0</v>
      </c>
      <c r="BW383">
        <v>0</v>
      </c>
      <c r="BX383">
        <v>0</v>
      </c>
      <c r="BY383">
        <v>0</v>
      </c>
    </row>
    <row r="384" spans="1:77" x14ac:dyDescent="0.25">
      <c r="A384" t="s">
        <v>821</v>
      </c>
      <c r="C384" t="s">
        <v>822</v>
      </c>
      <c r="D384">
        <v>16</v>
      </c>
      <c r="E384" t="s">
        <v>4982</v>
      </c>
      <c r="P384">
        <v>0</v>
      </c>
      <c r="Q384">
        <v>0</v>
      </c>
      <c r="R384">
        <v>0</v>
      </c>
      <c r="S384">
        <v>0</v>
      </c>
      <c r="U384">
        <v>0</v>
      </c>
      <c r="X384" t="s">
        <v>4941</v>
      </c>
      <c r="Y384" t="s">
        <v>18</v>
      </c>
      <c r="AB384" t="s">
        <v>19</v>
      </c>
      <c r="AC384" t="s">
        <v>4942</v>
      </c>
      <c r="AE384">
        <v>0</v>
      </c>
      <c r="AF384">
        <v>0</v>
      </c>
      <c r="AG384">
        <v>2.2999999999999998</v>
      </c>
      <c r="AH384">
        <v>2</v>
      </c>
      <c r="AI384">
        <v>0</v>
      </c>
      <c r="AU384">
        <v>2.3515000000000001E-2</v>
      </c>
      <c r="AV384">
        <v>1</v>
      </c>
      <c r="AW384">
        <v>2.76</v>
      </c>
      <c r="BE384" t="s">
        <v>43</v>
      </c>
      <c r="BI384">
        <v>0</v>
      </c>
      <c r="BJ384">
        <v>0</v>
      </c>
      <c r="BM384">
        <v>0</v>
      </c>
      <c r="BN384">
        <v>0</v>
      </c>
      <c r="BO384">
        <v>100</v>
      </c>
      <c r="BP384">
        <v>100</v>
      </c>
      <c r="BQ384">
        <v>0</v>
      </c>
      <c r="BR384">
        <v>0</v>
      </c>
      <c r="BS384">
        <v>0</v>
      </c>
      <c r="BV384">
        <v>0</v>
      </c>
      <c r="BW384">
        <v>0</v>
      </c>
      <c r="BX384">
        <v>0</v>
      </c>
      <c r="BY384">
        <v>0</v>
      </c>
    </row>
    <row r="385" spans="1:77" x14ac:dyDescent="0.25">
      <c r="A385" t="s">
        <v>823</v>
      </c>
      <c r="C385" t="s">
        <v>824</v>
      </c>
      <c r="D385">
        <v>16</v>
      </c>
      <c r="E385" t="s">
        <v>4982</v>
      </c>
      <c r="F385">
        <v>10</v>
      </c>
      <c r="G385" t="s">
        <v>4982</v>
      </c>
      <c r="L385" t="s">
        <v>825</v>
      </c>
      <c r="M385" t="s">
        <v>823</v>
      </c>
      <c r="N385" t="s">
        <v>824</v>
      </c>
      <c r="O385" t="s">
        <v>36</v>
      </c>
      <c r="P385">
        <v>1</v>
      </c>
      <c r="Q385">
        <v>0</v>
      </c>
      <c r="R385">
        <v>40</v>
      </c>
      <c r="S385">
        <v>40</v>
      </c>
      <c r="T385" t="s">
        <v>4940</v>
      </c>
      <c r="U385">
        <v>0</v>
      </c>
      <c r="X385" t="s">
        <v>4941</v>
      </c>
      <c r="Y385" t="s">
        <v>18</v>
      </c>
      <c r="AB385" t="s">
        <v>19</v>
      </c>
      <c r="AC385" t="s">
        <v>4942</v>
      </c>
      <c r="AE385">
        <v>0</v>
      </c>
      <c r="AF385">
        <v>0</v>
      </c>
      <c r="AG385">
        <v>90</v>
      </c>
      <c r="AH385">
        <v>2</v>
      </c>
      <c r="AI385">
        <v>0</v>
      </c>
      <c r="AU385">
        <v>2.25</v>
      </c>
      <c r="AW385">
        <v>108</v>
      </c>
      <c r="AY385">
        <v>1</v>
      </c>
      <c r="AZ385">
        <v>479</v>
      </c>
      <c r="BE385" t="s">
        <v>20</v>
      </c>
      <c r="BI385">
        <v>0</v>
      </c>
      <c r="BJ385">
        <v>0</v>
      </c>
      <c r="BM385">
        <v>0</v>
      </c>
      <c r="BN385">
        <v>0</v>
      </c>
      <c r="BO385">
        <v>100</v>
      </c>
      <c r="BP385">
        <v>100</v>
      </c>
      <c r="BQ385">
        <v>0</v>
      </c>
      <c r="BR385">
        <v>0</v>
      </c>
      <c r="BS385">
        <v>0</v>
      </c>
      <c r="BV385">
        <v>0</v>
      </c>
      <c r="BW385">
        <v>0</v>
      </c>
      <c r="BX385">
        <v>0</v>
      </c>
      <c r="BY385">
        <v>0</v>
      </c>
    </row>
    <row r="386" spans="1:77" x14ac:dyDescent="0.25">
      <c r="A386" t="s">
        <v>826</v>
      </c>
      <c r="C386" t="s">
        <v>826</v>
      </c>
      <c r="D386">
        <v>16</v>
      </c>
      <c r="E386" t="s">
        <v>4982</v>
      </c>
      <c r="F386">
        <v>10</v>
      </c>
      <c r="G386" t="s">
        <v>4982</v>
      </c>
      <c r="L386" t="s">
        <v>825</v>
      </c>
      <c r="M386" t="s">
        <v>826</v>
      </c>
      <c r="N386" t="s">
        <v>826</v>
      </c>
      <c r="P386">
        <v>1</v>
      </c>
      <c r="Q386">
        <v>0</v>
      </c>
      <c r="R386">
        <v>349</v>
      </c>
      <c r="S386">
        <v>349</v>
      </c>
      <c r="T386" t="s">
        <v>4940</v>
      </c>
      <c r="U386">
        <v>0</v>
      </c>
      <c r="X386" t="s">
        <v>4941</v>
      </c>
      <c r="Y386" t="s">
        <v>18</v>
      </c>
      <c r="AB386" t="s">
        <v>19</v>
      </c>
      <c r="AC386" t="s">
        <v>4942</v>
      </c>
      <c r="AE386">
        <v>0</v>
      </c>
      <c r="AF386">
        <v>0</v>
      </c>
      <c r="AG386">
        <v>436.25</v>
      </c>
      <c r="AH386">
        <v>2</v>
      </c>
      <c r="AI386">
        <v>0</v>
      </c>
      <c r="AU386">
        <v>1.25</v>
      </c>
      <c r="AW386">
        <v>523.5</v>
      </c>
      <c r="AY386">
        <v>1</v>
      </c>
      <c r="AZ386">
        <v>481</v>
      </c>
      <c r="BE386" t="s">
        <v>20</v>
      </c>
      <c r="BI386">
        <v>0</v>
      </c>
      <c r="BJ386">
        <v>0</v>
      </c>
      <c r="BM386">
        <v>0</v>
      </c>
      <c r="BN386">
        <v>0</v>
      </c>
      <c r="BO386">
        <v>100</v>
      </c>
      <c r="BP386">
        <v>100</v>
      </c>
      <c r="BQ386">
        <v>0</v>
      </c>
      <c r="BR386">
        <v>0</v>
      </c>
      <c r="BS386">
        <v>0</v>
      </c>
      <c r="BV386">
        <v>0</v>
      </c>
      <c r="BW386">
        <v>0</v>
      </c>
      <c r="BX386">
        <v>0</v>
      </c>
      <c r="BY386">
        <v>0</v>
      </c>
    </row>
    <row r="387" spans="1:77" x14ac:dyDescent="0.25">
      <c r="A387" t="s">
        <v>827</v>
      </c>
      <c r="C387" t="s">
        <v>828</v>
      </c>
      <c r="D387">
        <v>16</v>
      </c>
      <c r="E387" t="s">
        <v>4982</v>
      </c>
      <c r="F387">
        <v>10</v>
      </c>
      <c r="G387" t="s">
        <v>4982</v>
      </c>
      <c r="P387">
        <v>0</v>
      </c>
      <c r="Q387">
        <v>0</v>
      </c>
      <c r="R387">
        <v>0</v>
      </c>
      <c r="S387">
        <v>0</v>
      </c>
      <c r="U387">
        <v>0</v>
      </c>
      <c r="X387" t="s">
        <v>4941</v>
      </c>
      <c r="Y387" t="s">
        <v>18</v>
      </c>
      <c r="AB387" t="s">
        <v>19</v>
      </c>
      <c r="AC387" t="s">
        <v>4942</v>
      </c>
      <c r="AE387">
        <v>0</v>
      </c>
      <c r="AF387">
        <v>0</v>
      </c>
      <c r="AG387">
        <v>0.97</v>
      </c>
      <c r="AH387">
        <v>2</v>
      </c>
      <c r="AI387">
        <v>0</v>
      </c>
      <c r="AU387">
        <v>2.7794E-3</v>
      </c>
      <c r="AW387">
        <v>1.1599999999999999</v>
      </c>
      <c r="AY387">
        <v>1</v>
      </c>
      <c r="AZ387">
        <v>483</v>
      </c>
      <c r="BE387" t="s">
        <v>20</v>
      </c>
      <c r="BI387">
        <v>0</v>
      </c>
      <c r="BJ387">
        <v>0</v>
      </c>
      <c r="BM387">
        <v>0</v>
      </c>
      <c r="BN387">
        <v>0</v>
      </c>
      <c r="BO387">
        <v>100</v>
      </c>
      <c r="BP387">
        <v>100</v>
      </c>
      <c r="BQ387">
        <v>0</v>
      </c>
      <c r="BR387">
        <v>0</v>
      </c>
      <c r="BS387">
        <v>0</v>
      </c>
      <c r="BV387">
        <v>0</v>
      </c>
      <c r="BW387">
        <v>0</v>
      </c>
      <c r="BX387">
        <v>0</v>
      </c>
      <c r="BY387">
        <v>0</v>
      </c>
    </row>
    <row r="388" spans="1:77" x14ac:dyDescent="0.25">
      <c r="A388" t="s">
        <v>829</v>
      </c>
      <c r="C388" t="s">
        <v>830</v>
      </c>
      <c r="D388">
        <v>16</v>
      </c>
      <c r="E388" t="s">
        <v>4982</v>
      </c>
      <c r="F388">
        <v>10</v>
      </c>
      <c r="G388" t="s">
        <v>4982</v>
      </c>
      <c r="L388" t="s">
        <v>831</v>
      </c>
      <c r="M388" t="s">
        <v>829</v>
      </c>
      <c r="N388" t="s">
        <v>830</v>
      </c>
      <c r="P388">
        <v>1</v>
      </c>
      <c r="Q388">
        <v>0</v>
      </c>
      <c r="R388">
        <v>1.45</v>
      </c>
      <c r="S388">
        <v>1.45</v>
      </c>
      <c r="T388" t="s">
        <v>4940</v>
      </c>
      <c r="U388">
        <v>0</v>
      </c>
      <c r="X388" t="s">
        <v>4941</v>
      </c>
      <c r="Y388" t="s">
        <v>18</v>
      </c>
      <c r="AB388" t="s">
        <v>19</v>
      </c>
      <c r="AC388" t="s">
        <v>4942</v>
      </c>
      <c r="AE388">
        <v>0</v>
      </c>
      <c r="AF388">
        <v>0</v>
      </c>
      <c r="AG388">
        <v>1.81</v>
      </c>
      <c r="AH388">
        <v>2</v>
      </c>
      <c r="AI388">
        <v>0</v>
      </c>
      <c r="AU388">
        <v>1.2482759000000001</v>
      </c>
      <c r="AW388">
        <v>2.17</v>
      </c>
      <c r="AY388">
        <v>1</v>
      </c>
      <c r="AZ388">
        <v>484</v>
      </c>
      <c r="BE388" t="s">
        <v>43</v>
      </c>
      <c r="BI388">
        <v>0</v>
      </c>
      <c r="BJ388">
        <v>0</v>
      </c>
      <c r="BM388">
        <v>0</v>
      </c>
      <c r="BN388">
        <v>0</v>
      </c>
      <c r="BO388">
        <v>100</v>
      </c>
      <c r="BP388">
        <v>100</v>
      </c>
      <c r="BQ388">
        <v>0</v>
      </c>
      <c r="BR388">
        <v>0</v>
      </c>
      <c r="BS388">
        <v>0</v>
      </c>
      <c r="BV388">
        <v>0</v>
      </c>
      <c r="BW388">
        <v>0</v>
      </c>
      <c r="BX388">
        <v>0</v>
      </c>
      <c r="BY388">
        <v>0</v>
      </c>
    </row>
    <row r="389" spans="1:77" x14ac:dyDescent="0.25">
      <c r="A389" t="s">
        <v>832</v>
      </c>
      <c r="C389" t="s">
        <v>833</v>
      </c>
      <c r="D389">
        <v>16</v>
      </c>
      <c r="E389" t="s">
        <v>4982</v>
      </c>
      <c r="F389">
        <v>10</v>
      </c>
      <c r="G389" t="s">
        <v>4982</v>
      </c>
      <c r="L389" t="s">
        <v>831</v>
      </c>
      <c r="M389" t="s">
        <v>832</v>
      </c>
      <c r="N389" t="s">
        <v>833</v>
      </c>
      <c r="O389" t="s">
        <v>36</v>
      </c>
      <c r="P389">
        <v>1</v>
      </c>
      <c r="Q389">
        <v>0</v>
      </c>
      <c r="R389">
        <v>0.83</v>
      </c>
      <c r="S389">
        <v>0.83</v>
      </c>
      <c r="T389" t="s">
        <v>4940</v>
      </c>
      <c r="U389">
        <v>0</v>
      </c>
      <c r="X389" t="s">
        <v>4941</v>
      </c>
      <c r="Y389" t="s">
        <v>18</v>
      </c>
      <c r="AB389" t="s">
        <v>19</v>
      </c>
      <c r="AC389" t="s">
        <v>4942</v>
      </c>
      <c r="AE389">
        <v>0</v>
      </c>
      <c r="AF389">
        <v>0</v>
      </c>
      <c r="AG389">
        <v>1.04</v>
      </c>
      <c r="AH389">
        <v>2</v>
      </c>
      <c r="AI389">
        <v>0</v>
      </c>
      <c r="AU389">
        <v>1.253012</v>
      </c>
      <c r="AW389">
        <v>1.25</v>
      </c>
      <c r="AY389">
        <v>1</v>
      </c>
      <c r="AZ389">
        <v>485</v>
      </c>
      <c r="BE389" t="s">
        <v>20</v>
      </c>
      <c r="BI389">
        <v>0</v>
      </c>
      <c r="BJ389">
        <v>0</v>
      </c>
      <c r="BM389">
        <v>0</v>
      </c>
      <c r="BN389">
        <v>0</v>
      </c>
      <c r="BO389">
        <v>100</v>
      </c>
      <c r="BP389">
        <v>100</v>
      </c>
      <c r="BQ389">
        <v>0</v>
      </c>
      <c r="BR389">
        <v>0</v>
      </c>
      <c r="BS389">
        <v>0</v>
      </c>
      <c r="BV389">
        <v>0</v>
      </c>
      <c r="BW389">
        <v>0</v>
      </c>
      <c r="BX389">
        <v>0</v>
      </c>
      <c r="BY389">
        <v>0</v>
      </c>
    </row>
    <row r="390" spans="1:77" x14ac:dyDescent="0.25">
      <c r="A390" t="s">
        <v>834</v>
      </c>
      <c r="C390" t="s">
        <v>835</v>
      </c>
      <c r="D390">
        <v>16</v>
      </c>
      <c r="E390" t="s">
        <v>4982</v>
      </c>
      <c r="F390">
        <v>10</v>
      </c>
      <c r="G390" t="s">
        <v>4982</v>
      </c>
      <c r="L390" t="s">
        <v>836</v>
      </c>
      <c r="M390" t="s">
        <v>834</v>
      </c>
      <c r="N390" t="s">
        <v>5230</v>
      </c>
      <c r="P390">
        <v>1</v>
      </c>
      <c r="Q390">
        <v>1</v>
      </c>
      <c r="R390">
        <v>6.6</v>
      </c>
      <c r="S390">
        <v>6.6</v>
      </c>
      <c r="T390" t="s">
        <v>4940</v>
      </c>
      <c r="U390">
        <v>0</v>
      </c>
      <c r="X390" t="s">
        <v>4941</v>
      </c>
      <c r="Y390" t="s">
        <v>18</v>
      </c>
      <c r="AB390" t="s">
        <v>19</v>
      </c>
      <c r="AC390" t="s">
        <v>4942</v>
      </c>
      <c r="AE390">
        <v>0</v>
      </c>
      <c r="AF390">
        <v>0</v>
      </c>
      <c r="AG390">
        <v>8.25</v>
      </c>
      <c r="AH390">
        <v>2</v>
      </c>
      <c r="AI390">
        <v>0</v>
      </c>
      <c r="AU390">
        <v>1.25</v>
      </c>
      <c r="AW390">
        <v>9.9</v>
      </c>
      <c r="AY390">
        <v>1</v>
      </c>
      <c r="AZ390">
        <v>486</v>
      </c>
      <c r="BE390" t="s">
        <v>20</v>
      </c>
      <c r="BI390">
        <v>0</v>
      </c>
      <c r="BJ390">
        <v>0</v>
      </c>
      <c r="BM390">
        <v>0</v>
      </c>
      <c r="BN390">
        <v>0</v>
      </c>
      <c r="BO390">
        <v>100</v>
      </c>
      <c r="BP390">
        <v>100</v>
      </c>
      <c r="BQ390">
        <v>0</v>
      </c>
      <c r="BR390">
        <v>0</v>
      </c>
      <c r="BS390">
        <v>0</v>
      </c>
      <c r="BV390">
        <v>0</v>
      </c>
      <c r="BW390">
        <v>0</v>
      </c>
      <c r="BX390">
        <v>0</v>
      </c>
      <c r="BY390">
        <v>0</v>
      </c>
    </row>
    <row r="391" spans="1:77" x14ac:dyDescent="0.25">
      <c r="A391" t="s">
        <v>837</v>
      </c>
      <c r="C391" t="s">
        <v>838</v>
      </c>
      <c r="D391">
        <v>16</v>
      </c>
      <c r="E391" t="s">
        <v>4982</v>
      </c>
      <c r="F391">
        <v>10</v>
      </c>
      <c r="G391" t="s">
        <v>4982</v>
      </c>
      <c r="L391" t="s">
        <v>831</v>
      </c>
      <c r="M391" t="s">
        <v>837</v>
      </c>
      <c r="N391" t="s">
        <v>838</v>
      </c>
      <c r="O391" t="s">
        <v>36</v>
      </c>
      <c r="P391">
        <v>1</v>
      </c>
      <c r="Q391">
        <v>0</v>
      </c>
      <c r="R391">
        <v>4.57</v>
      </c>
      <c r="S391">
        <v>4.57</v>
      </c>
      <c r="T391" t="s">
        <v>4940</v>
      </c>
      <c r="U391">
        <v>0</v>
      </c>
      <c r="X391" t="s">
        <v>4941</v>
      </c>
      <c r="Y391" t="s">
        <v>18</v>
      </c>
      <c r="AB391" t="s">
        <v>19</v>
      </c>
      <c r="AC391" t="s">
        <v>4942</v>
      </c>
      <c r="AE391">
        <v>0</v>
      </c>
      <c r="AF391">
        <v>0</v>
      </c>
      <c r="AG391">
        <v>5.95</v>
      </c>
      <c r="AH391">
        <v>2</v>
      </c>
      <c r="AI391">
        <v>0</v>
      </c>
      <c r="AU391">
        <v>1.3019693999999999</v>
      </c>
      <c r="AW391">
        <v>7.14</v>
      </c>
      <c r="AY391">
        <v>1</v>
      </c>
      <c r="AZ391">
        <v>487</v>
      </c>
      <c r="BE391" t="s">
        <v>20</v>
      </c>
      <c r="BI391">
        <v>0</v>
      </c>
      <c r="BJ391">
        <v>0</v>
      </c>
      <c r="BM391">
        <v>0</v>
      </c>
      <c r="BN391">
        <v>0</v>
      </c>
      <c r="BO391">
        <v>100</v>
      </c>
      <c r="BP391">
        <v>100</v>
      </c>
      <c r="BQ391">
        <v>0</v>
      </c>
      <c r="BR391">
        <v>0</v>
      </c>
      <c r="BS391">
        <v>0</v>
      </c>
      <c r="BV391">
        <v>0</v>
      </c>
      <c r="BW391">
        <v>0</v>
      </c>
      <c r="BX391">
        <v>0</v>
      </c>
      <c r="BY391">
        <v>0</v>
      </c>
    </row>
    <row r="392" spans="1:77" x14ac:dyDescent="0.25">
      <c r="A392" t="s">
        <v>839</v>
      </c>
      <c r="C392" t="s">
        <v>840</v>
      </c>
      <c r="D392">
        <v>16</v>
      </c>
      <c r="E392" t="s">
        <v>4982</v>
      </c>
      <c r="F392">
        <v>10</v>
      </c>
      <c r="G392" t="s">
        <v>4982</v>
      </c>
      <c r="L392" t="s">
        <v>820</v>
      </c>
      <c r="M392" t="s">
        <v>839</v>
      </c>
      <c r="N392" t="s">
        <v>840</v>
      </c>
      <c r="O392" t="s">
        <v>36</v>
      </c>
      <c r="P392">
        <v>1</v>
      </c>
      <c r="Q392">
        <v>0</v>
      </c>
      <c r="R392">
        <v>29.97</v>
      </c>
      <c r="S392">
        <v>29.97</v>
      </c>
      <c r="T392" t="s">
        <v>4940</v>
      </c>
      <c r="U392">
        <v>0</v>
      </c>
      <c r="X392" t="s">
        <v>4941</v>
      </c>
      <c r="Y392" t="s">
        <v>18</v>
      </c>
      <c r="AB392" t="s">
        <v>19</v>
      </c>
      <c r="AC392" t="s">
        <v>4942</v>
      </c>
      <c r="AE392">
        <v>0</v>
      </c>
      <c r="AF392">
        <v>0</v>
      </c>
      <c r="AG392">
        <v>39.86</v>
      </c>
      <c r="AH392">
        <v>2</v>
      </c>
      <c r="AI392">
        <v>0</v>
      </c>
      <c r="AU392">
        <v>1.3299966999999999</v>
      </c>
      <c r="AW392">
        <v>47.83</v>
      </c>
      <c r="AY392">
        <v>1</v>
      </c>
      <c r="AZ392">
        <v>488</v>
      </c>
      <c r="BE392" t="s">
        <v>20</v>
      </c>
      <c r="BI392">
        <v>0</v>
      </c>
      <c r="BJ392">
        <v>0</v>
      </c>
      <c r="BM392">
        <v>0</v>
      </c>
      <c r="BN392">
        <v>0</v>
      </c>
      <c r="BO392">
        <v>100</v>
      </c>
      <c r="BP392">
        <v>100</v>
      </c>
      <c r="BQ392">
        <v>0</v>
      </c>
      <c r="BR392">
        <v>0</v>
      </c>
      <c r="BS392">
        <v>0</v>
      </c>
      <c r="BV392">
        <v>0</v>
      </c>
      <c r="BW392">
        <v>0</v>
      </c>
      <c r="BX392">
        <v>0</v>
      </c>
      <c r="BY392">
        <v>0</v>
      </c>
    </row>
    <row r="393" spans="1:77" x14ac:dyDescent="0.25">
      <c r="A393" t="s">
        <v>841</v>
      </c>
      <c r="C393" t="s">
        <v>842</v>
      </c>
      <c r="D393">
        <v>16</v>
      </c>
      <c r="E393" t="s">
        <v>4982</v>
      </c>
      <c r="F393">
        <v>10</v>
      </c>
      <c r="G393" t="s">
        <v>4982</v>
      </c>
      <c r="L393" t="s">
        <v>111</v>
      </c>
      <c r="M393" t="s">
        <v>841</v>
      </c>
      <c r="N393" t="s">
        <v>842</v>
      </c>
      <c r="O393" t="s">
        <v>36</v>
      </c>
      <c r="P393">
        <v>1</v>
      </c>
      <c r="Q393">
        <v>0</v>
      </c>
      <c r="R393">
        <v>18.7</v>
      </c>
      <c r="S393">
        <v>18.7</v>
      </c>
      <c r="T393" t="s">
        <v>4940</v>
      </c>
      <c r="U393">
        <v>0</v>
      </c>
      <c r="X393" t="s">
        <v>4941</v>
      </c>
      <c r="Y393" t="s">
        <v>18</v>
      </c>
      <c r="AB393" t="s">
        <v>19</v>
      </c>
      <c r="AC393" t="s">
        <v>4942</v>
      </c>
      <c r="AE393">
        <v>0</v>
      </c>
      <c r="AF393">
        <v>0</v>
      </c>
      <c r="AG393">
        <v>24.87</v>
      </c>
      <c r="AH393">
        <v>2</v>
      </c>
      <c r="AI393">
        <v>0</v>
      </c>
      <c r="AU393">
        <v>1.3299464999999999</v>
      </c>
      <c r="AW393">
        <v>29.84</v>
      </c>
      <c r="AY393">
        <v>1</v>
      </c>
      <c r="AZ393">
        <v>490</v>
      </c>
      <c r="BE393" t="s">
        <v>20</v>
      </c>
      <c r="BI393">
        <v>0</v>
      </c>
      <c r="BJ393">
        <v>0</v>
      </c>
      <c r="BM393">
        <v>0</v>
      </c>
      <c r="BN393">
        <v>0</v>
      </c>
      <c r="BO393">
        <v>100</v>
      </c>
      <c r="BP393">
        <v>100</v>
      </c>
      <c r="BQ393">
        <v>0</v>
      </c>
      <c r="BR393">
        <v>0</v>
      </c>
      <c r="BS393">
        <v>0</v>
      </c>
      <c r="BV393">
        <v>0</v>
      </c>
      <c r="BW393">
        <v>0</v>
      </c>
      <c r="BX393">
        <v>0</v>
      </c>
      <c r="BY393">
        <v>0</v>
      </c>
    </row>
    <row r="394" spans="1:77" x14ac:dyDescent="0.25">
      <c r="A394" t="s">
        <v>843</v>
      </c>
      <c r="C394" t="s">
        <v>844</v>
      </c>
      <c r="D394">
        <v>16</v>
      </c>
      <c r="E394" t="s">
        <v>4982</v>
      </c>
      <c r="P394">
        <v>0</v>
      </c>
      <c r="Q394">
        <v>0</v>
      </c>
      <c r="R394">
        <v>0</v>
      </c>
      <c r="S394">
        <v>0</v>
      </c>
      <c r="U394">
        <v>0</v>
      </c>
      <c r="X394" t="s">
        <v>4941</v>
      </c>
      <c r="Y394" t="s">
        <v>18</v>
      </c>
      <c r="AB394" t="s">
        <v>19</v>
      </c>
      <c r="AC394" t="s">
        <v>4942</v>
      </c>
      <c r="AE394">
        <v>0</v>
      </c>
      <c r="AF394">
        <v>0</v>
      </c>
      <c r="AG394">
        <v>0.06</v>
      </c>
      <c r="AH394">
        <v>2</v>
      </c>
      <c r="AI394">
        <v>0</v>
      </c>
      <c r="AU394">
        <v>3.2085999999999998E-3</v>
      </c>
      <c r="AV394">
        <v>1</v>
      </c>
      <c r="AW394">
        <v>7.0000000000000007E-2</v>
      </c>
      <c r="BE394" t="s">
        <v>43</v>
      </c>
      <c r="BI394">
        <v>0</v>
      </c>
      <c r="BJ394">
        <v>0</v>
      </c>
      <c r="BM394">
        <v>0</v>
      </c>
      <c r="BN394">
        <v>0</v>
      </c>
      <c r="BO394">
        <v>100</v>
      </c>
      <c r="BP394">
        <v>100</v>
      </c>
      <c r="BQ394">
        <v>0</v>
      </c>
      <c r="BR394">
        <v>0</v>
      </c>
      <c r="BS394">
        <v>0</v>
      </c>
      <c r="BV394">
        <v>0</v>
      </c>
      <c r="BW394">
        <v>0</v>
      </c>
      <c r="BX394">
        <v>0</v>
      </c>
      <c r="BY394">
        <v>0</v>
      </c>
    </row>
    <row r="395" spans="1:77" x14ac:dyDescent="0.25">
      <c r="A395" t="s">
        <v>845</v>
      </c>
      <c r="C395" t="s">
        <v>846</v>
      </c>
      <c r="D395">
        <v>16</v>
      </c>
      <c r="E395" t="s">
        <v>4982</v>
      </c>
      <c r="P395">
        <v>0</v>
      </c>
      <c r="Q395">
        <v>0</v>
      </c>
      <c r="R395">
        <v>0</v>
      </c>
      <c r="S395">
        <v>0</v>
      </c>
      <c r="U395">
        <v>0</v>
      </c>
      <c r="X395" t="s">
        <v>4941</v>
      </c>
      <c r="Y395" t="s">
        <v>18</v>
      </c>
      <c r="AB395" t="s">
        <v>19</v>
      </c>
      <c r="AC395" t="s">
        <v>4942</v>
      </c>
      <c r="AE395">
        <v>0</v>
      </c>
      <c r="AF395">
        <v>0</v>
      </c>
      <c r="AG395">
        <v>0.06</v>
      </c>
      <c r="AH395">
        <v>2</v>
      </c>
      <c r="AI395">
        <v>0</v>
      </c>
      <c r="AU395">
        <v>3.2085999999999998E-3</v>
      </c>
      <c r="AV395">
        <v>1</v>
      </c>
      <c r="AW395">
        <v>7.0000000000000007E-2</v>
      </c>
      <c r="BE395" t="s">
        <v>43</v>
      </c>
      <c r="BI395">
        <v>0</v>
      </c>
      <c r="BJ395">
        <v>0</v>
      </c>
      <c r="BM395">
        <v>0</v>
      </c>
      <c r="BN395">
        <v>0</v>
      </c>
      <c r="BO395">
        <v>100</v>
      </c>
      <c r="BP395">
        <v>100</v>
      </c>
      <c r="BQ395">
        <v>0</v>
      </c>
      <c r="BR395">
        <v>0</v>
      </c>
      <c r="BS395">
        <v>0</v>
      </c>
      <c r="BV395">
        <v>0</v>
      </c>
      <c r="BW395">
        <v>0</v>
      </c>
      <c r="BX395">
        <v>0</v>
      </c>
      <c r="BY395">
        <v>0</v>
      </c>
    </row>
    <row r="396" spans="1:77" x14ac:dyDescent="0.25">
      <c r="A396" t="s">
        <v>847</v>
      </c>
      <c r="C396" t="s">
        <v>848</v>
      </c>
      <c r="D396">
        <v>16</v>
      </c>
      <c r="E396" t="s">
        <v>4982</v>
      </c>
      <c r="P396">
        <v>0</v>
      </c>
      <c r="Q396">
        <v>0</v>
      </c>
      <c r="R396">
        <v>0</v>
      </c>
      <c r="S396">
        <v>0</v>
      </c>
      <c r="U396">
        <v>0</v>
      </c>
      <c r="X396" t="s">
        <v>4941</v>
      </c>
      <c r="Y396" t="s">
        <v>18</v>
      </c>
      <c r="AB396" t="s">
        <v>19</v>
      </c>
      <c r="AC396" t="s">
        <v>4942</v>
      </c>
      <c r="AE396">
        <v>0</v>
      </c>
      <c r="AF396">
        <v>0</v>
      </c>
      <c r="AG396">
        <v>0.06</v>
      </c>
      <c r="AH396">
        <v>2</v>
      </c>
      <c r="AI396">
        <v>0</v>
      </c>
      <c r="AU396">
        <v>3.2085999999999998E-3</v>
      </c>
      <c r="AV396">
        <v>1</v>
      </c>
      <c r="AW396">
        <v>7.0000000000000007E-2</v>
      </c>
      <c r="BE396" t="s">
        <v>43</v>
      </c>
      <c r="BI396">
        <v>0</v>
      </c>
      <c r="BJ396">
        <v>0</v>
      </c>
      <c r="BM396">
        <v>0</v>
      </c>
      <c r="BN396">
        <v>0</v>
      </c>
      <c r="BO396">
        <v>100</v>
      </c>
      <c r="BP396">
        <v>100</v>
      </c>
      <c r="BQ396">
        <v>0</v>
      </c>
      <c r="BR396">
        <v>0</v>
      </c>
      <c r="BS396">
        <v>0</v>
      </c>
      <c r="BV396">
        <v>0</v>
      </c>
      <c r="BW396">
        <v>0</v>
      </c>
      <c r="BX396">
        <v>0</v>
      </c>
      <c r="BY396">
        <v>0</v>
      </c>
    </row>
    <row r="397" spans="1:77" x14ac:dyDescent="0.25">
      <c r="A397" t="s">
        <v>849</v>
      </c>
      <c r="C397" t="s">
        <v>850</v>
      </c>
      <c r="D397">
        <v>16</v>
      </c>
      <c r="E397" t="s">
        <v>4982</v>
      </c>
      <c r="P397">
        <v>0</v>
      </c>
      <c r="Q397">
        <v>0</v>
      </c>
      <c r="R397">
        <v>0</v>
      </c>
      <c r="S397">
        <v>0</v>
      </c>
      <c r="U397">
        <v>0</v>
      </c>
      <c r="X397" t="s">
        <v>4941</v>
      </c>
      <c r="Y397" t="s">
        <v>18</v>
      </c>
      <c r="AB397" t="s">
        <v>19</v>
      </c>
      <c r="AC397" t="s">
        <v>4942</v>
      </c>
      <c r="AE397">
        <v>0</v>
      </c>
      <c r="AF397">
        <v>0</v>
      </c>
      <c r="AG397">
        <v>0.06</v>
      </c>
      <c r="AH397">
        <v>2</v>
      </c>
      <c r="AI397">
        <v>0</v>
      </c>
      <c r="AU397">
        <v>3.2085999999999998E-3</v>
      </c>
      <c r="AV397">
        <v>1</v>
      </c>
      <c r="AW397">
        <v>7.0000000000000007E-2</v>
      </c>
      <c r="BE397" t="s">
        <v>43</v>
      </c>
      <c r="BI397">
        <v>0</v>
      </c>
      <c r="BJ397">
        <v>0</v>
      </c>
      <c r="BM397">
        <v>0</v>
      </c>
      <c r="BN397">
        <v>0</v>
      </c>
      <c r="BO397">
        <v>100</v>
      </c>
      <c r="BP397">
        <v>100</v>
      </c>
      <c r="BQ397">
        <v>0</v>
      </c>
      <c r="BR397">
        <v>0</v>
      </c>
      <c r="BS397">
        <v>0</v>
      </c>
      <c r="BV397">
        <v>0</v>
      </c>
      <c r="BW397">
        <v>0</v>
      </c>
      <c r="BX397">
        <v>0</v>
      </c>
      <c r="BY397">
        <v>0</v>
      </c>
    </row>
    <row r="398" spans="1:77" x14ac:dyDescent="0.25">
      <c r="A398" t="s">
        <v>851</v>
      </c>
      <c r="C398" t="s">
        <v>852</v>
      </c>
      <c r="D398">
        <v>16</v>
      </c>
      <c r="E398" t="s">
        <v>4982</v>
      </c>
      <c r="F398">
        <v>10</v>
      </c>
      <c r="G398" t="s">
        <v>4982</v>
      </c>
      <c r="L398" t="s">
        <v>853</v>
      </c>
      <c r="M398" t="s">
        <v>851</v>
      </c>
      <c r="N398" t="s">
        <v>3906</v>
      </c>
      <c r="O398" t="s">
        <v>36</v>
      </c>
      <c r="P398">
        <v>1</v>
      </c>
      <c r="Q398">
        <v>0</v>
      </c>
      <c r="R398">
        <v>42.45</v>
      </c>
      <c r="S398">
        <v>42.45</v>
      </c>
      <c r="T398" t="s">
        <v>4940</v>
      </c>
      <c r="U398">
        <v>0</v>
      </c>
      <c r="X398" t="s">
        <v>4941</v>
      </c>
      <c r="Y398" t="s">
        <v>18</v>
      </c>
      <c r="AB398" t="s">
        <v>19</v>
      </c>
      <c r="AC398" t="s">
        <v>4942</v>
      </c>
      <c r="AE398">
        <v>0</v>
      </c>
      <c r="AF398">
        <v>0</v>
      </c>
      <c r="AG398">
        <v>56.46</v>
      </c>
      <c r="AH398">
        <v>2</v>
      </c>
      <c r="AI398">
        <v>0</v>
      </c>
      <c r="AU398">
        <v>1.3300353</v>
      </c>
      <c r="AW398">
        <v>67.75</v>
      </c>
      <c r="AY398">
        <v>1</v>
      </c>
      <c r="AZ398">
        <v>489</v>
      </c>
      <c r="BE398" t="s">
        <v>20</v>
      </c>
      <c r="BI398">
        <v>0</v>
      </c>
      <c r="BJ398">
        <v>0</v>
      </c>
      <c r="BM398">
        <v>0</v>
      </c>
      <c r="BN398">
        <v>0</v>
      </c>
      <c r="BO398">
        <v>100</v>
      </c>
      <c r="BP398">
        <v>100</v>
      </c>
      <c r="BQ398">
        <v>0</v>
      </c>
      <c r="BR398">
        <v>0</v>
      </c>
      <c r="BS398">
        <v>0</v>
      </c>
      <c r="BV398">
        <v>0</v>
      </c>
      <c r="BW398">
        <v>0</v>
      </c>
      <c r="BX398">
        <v>0</v>
      </c>
      <c r="BY398">
        <v>0</v>
      </c>
    </row>
    <row r="399" spans="1:77" x14ac:dyDescent="0.25">
      <c r="A399" t="s">
        <v>854</v>
      </c>
      <c r="C399" t="s">
        <v>855</v>
      </c>
      <c r="D399">
        <v>16</v>
      </c>
      <c r="E399" t="s">
        <v>4982</v>
      </c>
      <c r="F399">
        <v>10</v>
      </c>
      <c r="G399" t="s">
        <v>4982</v>
      </c>
      <c r="L399" t="s">
        <v>856</v>
      </c>
      <c r="M399" t="s">
        <v>854</v>
      </c>
      <c r="N399" t="s">
        <v>855</v>
      </c>
      <c r="O399" t="s">
        <v>36</v>
      </c>
      <c r="P399">
        <v>1</v>
      </c>
      <c r="Q399">
        <v>0</v>
      </c>
      <c r="R399">
        <v>29.54</v>
      </c>
      <c r="S399">
        <v>29.54</v>
      </c>
      <c r="T399" t="s">
        <v>4940</v>
      </c>
      <c r="U399">
        <v>0</v>
      </c>
      <c r="X399" t="s">
        <v>4941</v>
      </c>
      <c r="Y399" t="s">
        <v>18</v>
      </c>
      <c r="AB399" t="s">
        <v>19</v>
      </c>
      <c r="AC399" t="s">
        <v>4942</v>
      </c>
      <c r="AE399">
        <v>0</v>
      </c>
      <c r="AF399">
        <v>0</v>
      </c>
      <c r="AG399">
        <v>44.31</v>
      </c>
      <c r="AH399">
        <v>2</v>
      </c>
      <c r="AI399">
        <v>0</v>
      </c>
      <c r="AU399">
        <v>1.5</v>
      </c>
      <c r="AW399">
        <v>53.17</v>
      </c>
      <c r="AY399">
        <v>1</v>
      </c>
      <c r="AZ399">
        <v>491</v>
      </c>
      <c r="BE399" t="s">
        <v>43</v>
      </c>
      <c r="BI399">
        <v>0</v>
      </c>
      <c r="BJ399">
        <v>0</v>
      </c>
      <c r="BM399">
        <v>0</v>
      </c>
      <c r="BN399">
        <v>0</v>
      </c>
      <c r="BO399">
        <v>100</v>
      </c>
      <c r="BP399">
        <v>100</v>
      </c>
      <c r="BQ399">
        <v>0</v>
      </c>
      <c r="BR399">
        <v>0</v>
      </c>
      <c r="BS399">
        <v>0</v>
      </c>
      <c r="BV399">
        <v>0</v>
      </c>
      <c r="BW399">
        <v>0</v>
      </c>
      <c r="BX399">
        <v>0</v>
      </c>
      <c r="BY399">
        <v>0</v>
      </c>
    </row>
    <row r="400" spans="1:77" x14ac:dyDescent="0.25">
      <c r="A400" t="s">
        <v>857</v>
      </c>
      <c r="C400" t="s">
        <v>858</v>
      </c>
      <c r="D400">
        <v>16</v>
      </c>
      <c r="E400" t="s">
        <v>4982</v>
      </c>
      <c r="F400">
        <v>10</v>
      </c>
      <c r="G400" t="s">
        <v>4982</v>
      </c>
      <c r="L400" t="s">
        <v>856</v>
      </c>
      <c r="M400" t="s">
        <v>857</v>
      </c>
      <c r="N400" t="s">
        <v>858</v>
      </c>
      <c r="O400" t="s">
        <v>36</v>
      </c>
      <c r="P400">
        <v>1</v>
      </c>
      <c r="Q400">
        <v>0</v>
      </c>
      <c r="R400">
        <v>29.54</v>
      </c>
      <c r="S400">
        <v>29.54</v>
      </c>
      <c r="T400" t="s">
        <v>4940</v>
      </c>
      <c r="U400">
        <v>0</v>
      </c>
      <c r="X400" t="s">
        <v>4941</v>
      </c>
      <c r="Y400" t="s">
        <v>18</v>
      </c>
      <c r="AB400" t="s">
        <v>19</v>
      </c>
      <c r="AC400" t="s">
        <v>4942</v>
      </c>
      <c r="AE400">
        <v>0</v>
      </c>
      <c r="AF400">
        <v>0</v>
      </c>
      <c r="AG400">
        <v>44.31</v>
      </c>
      <c r="AH400">
        <v>2</v>
      </c>
      <c r="AI400">
        <v>0</v>
      </c>
      <c r="AU400">
        <v>1.5</v>
      </c>
      <c r="AW400">
        <v>53.17</v>
      </c>
      <c r="AY400">
        <v>1</v>
      </c>
      <c r="BE400" t="s">
        <v>43</v>
      </c>
      <c r="BI400">
        <v>0</v>
      </c>
      <c r="BJ400">
        <v>0</v>
      </c>
      <c r="BM400">
        <v>0</v>
      </c>
      <c r="BN400">
        <v>0</v>
      </c>
      <c r="BO400">
        <v>100</v>
      </c>
      <c r="BP400">
        <v>100</v>
      </c>
      <c r="BQ400">
        <v>0</v>
      </c>
      <c r="BR400">
        <v>0</v>
      </c>
      <c r="BS400">
        <v>0</v>
      </c>
      <c r="BV400">
        <v>0</v>
      </c>
      <c r="BW400">
        <v>0</v>
      </c>
      <c r="BX400">
        <v>0</v>
      </c>
      <c r="BY400">
        <v>0</v>
      </c>
    </row>
    <row r="401" spans="1:77" x14ac:dyDescent="0.25">
      <c r="A401" t="s">
        <v>859</v>
      </c>
      <c r="C401" t="s">
        <v>860</v>
      </c>
      <c r="D401">
        <v>16</v>
      </c>
      <c r="E401" t="s">
        <v>4982</v>
      </c>
      <c r="F401">
        <v>10</v>
      </c>
      <c r="G401" t="s">
        <v>4982</v>
      </c>
      <c r="L401" t="s">
        <v>856</v>
      </c>
      <c r="M401" t="s">
        <v>859</v>
      </c>
      <c r="N401" t="s">
        <v>860</v>
      </c>
      <c r="O401" t="s">
        <v>36</v>
      </c>
      <c r="P401">
        <v>1</v>
      </c>
      <c r="Q401">
        <v>0</v>
      </c>
      <c r="R401">
        <v>29.54</v>
      </c>
      <c r="S401">
        <v>29.54</v>
      </c>
      <c r="T401" t="s">
        <v>4940</v>
      </c>
      <c r="U401">
        <v>0</v>
      </c>
      <c r="X401" t="s">
        <v>4941</v>
      </c>
      <c r="Y401" t="s">
        <v>18</v>
      </c>
      <c r="AB401" t="s">
        <v>19</v>
      </c>
      <c r="AC401" t="s">
        <v>4942</v>
      </c>
      <c r="AE401">
        <v>0</v>
      </c>
      <c r="AF401">
        <v>0</v>
      </c>
      <c r="AG401">
        <v>44.31</v>
      </c>
      <c r="AH401">
        <v>2</v>
      </c>
      <c r="AI401">
        <v>0</v>
      </c>
      <c r="AU401">
        <v>1.5</v>
      </c>
      <c r="AW401">
        <v>53.17</v>
      </c>
      <c r="AY401">
        <v>1</v>
      </c>
      <c r="BE401" t="s">
        <v>43</v>
      </c>
      <c r="BI401">
        <v>0</v>
      </c>
      <c r="BJ401">
        <v>0</v>
      </c>
      <c r="BM401">
        <v>0</v>
      </c>
      <c r="BN401">
        <v>0</v>
      </c>
      <c r="BO401">
        <v>100</v>
      </c>
      <c r="BP401">
        <v>100</v>
      </c>
      <c r="BQ401">
        <v>0</v>
      </c>
      <c r="BR401">
        <v>0</v>
      </c>
      <c r="BS401">
        <v>0</v>
      </c>
      <c r="BV401">
        <v>0</v>
      </c>
      <c r="BW401">
        <v>0</v>
      </c>
      <c r="BX401">
        <v>0</v>
      </c>
      <c r="BY401">
        <v>0</v>
      </c>
    </row>
    <row r="402" spans="1:77" x14ac:dyDescent="0.25">
      <c r="A402" t="s">
        <v>861</v>
      </c>
      <c r="C402" t="s">
        <v>862</v>
      </c>
      <c r="D402">
        <v>16</v>
      </c>
      <c r="E402" t="s">
        <v>4982</v>
      </c>
      <c r="F402">
        <v>10</v>
      </c>
      <c r="G402" t="s">
        <v>4982</v>
      </c>
      <c r="L402" t="s">
        <v>856</v>
      </c>
      <c r="M402" t="s">
        <v>861</v>
      </c>
      <c r="N402" t="s">
        <v>862</v>
      </c>
      <c r="O402" t="s">
        <v>36</v>
      </c>
      <c r="P402">
        <v>1</v>
      </c>
      <c r="Q402">
        <v>0</v>
      </c>
      <c r="R402">
        <v>29.54</v>
      </c>
      <c r="S402">
        <v>29.54</v>
      </c>
      <c r="T402" t="s">
        <v>4940</v>
      </c>
      <c r="U402">
        <v>0</v>
      </c>
      <c r="X402" t="s">
        <v>4941</v>
      </c>
      <c r="Y402" t="s">
        <v>18</v>
      </c>
      <c r="AB402" t="s">
        <v>19</v>
      </c>
      <c r="AC402" t="s">
        <v>4942</v>
      </c>
      <c r="AE402">
        <v>0</v>
      </c>
      <c r="AF402">
        <v>0</v>
      </c>
      <c r="AG402">
        <v>44.31</v>
      </c>
      <c r="AH402">
        <v>2</v>
      </c>
      <c r="AI402">
        <v>0</v>
      </c>
      <c r="AU402">
        <v>1.5</v>
      </c>
      <c r="AW402">
        <v>53.17</v>
      </c>
      <c r="AY402">
        <v>1</v>
      </c>
      <c r="BE402" t="s">
        <v>43</v>
      </c>
      <c r="BI402">
        <v>0</v>
      </c>
      <c r="BJ402">
        <v>0</v>
      </c>
      <c r="BM402">
        <v>0</v>
      </c>
      <c r="BN402">
        <v>0</v>
      </c>
      <c r="BO402">
        <v>100</v>
      </c>
      <c r="BP402">
        <v>100</v>
      </c>
      <c r="BQ402">
        <v>0</v>
      </c>
      <c r="BR402">
        <v>0</v>
      </c>
      <c r="BS402">
        <v>0</v>
      </c>
      <c r="BV402">
        <v>0</v>
      </c>
      <c r="BW402">
        <v>0</v>
      </c>
      <c r="BX402">
        <v>0</v>
      </c>
      <c r="BY402">
        <v>0</v>
      </c>
    </row>
    <row r="403" spans="1:77" x14ac:dyDescent="0.25">
      <c r="A403" t="s">
        <v>863</v>
      </c>
      <c r="C403" t="s">
        <v>864</v>
      </c>
      <c r="D403">
        <v>16</v>
      </c>
      <c r="E403" t="s">
        <v>4982</v>
      </c>
      <c r="F403">
        <v>10</v>
      </c>
      <c r="G403" t="s">
        <v>4982</v>
      </c>
      <c r="L403" t="s">
        <v>856</v>
      </c>
      <c r="M403" t="s">
        <v>863</v>
      </c>
      <c r="N403" t="s">
        <v>864</v>
      </c>
      <c r="O403" t="s">
        <v>36</v>
      </c>
      <c r="P403">
        <v>1</v>
      </c>
      <c r="Q403">
        <v>0</v>
      </c>
      <c r="R403">
        <v>29.54</v>
      </c>
      <c r="S403">
        <v>29.54</v>
      </c>
      <c r="T403" t="s">
        <v>4940</v>
      </c>
      <c r="U403">
        <v>0</v>
      </c>
      <c r="X403" t="s">
        <v>4941</v>
      </c>
      <c r="Y403" t="s">
        <v>18</v>
      </c>
      <c r="AB403" t="s">
        <v>19</v>
      </c>
      <c r="AC403" t="s">
        <v>4942</v>
      </c>
      <c r="AE403">
        <v>0</v>
      </c>
      <c r="AF403">
        <v>0</v>
      </c>
      <c r="AG403">
        <v>44.31</v>
      </c>
      <c r="AH403">
        <v>2</v>
      </c>
      <c r="AI403">
        <v>0</v>
      </c>
      <c r="AU403">
        <v>1.5</v>
      </c>
      <c r="AW403">
        <v>53.17</v>
      </c>
      <c r="AY403">
        <v>1</v>
      </c>
      <c r="AZ403">
        <v>492</v>
      </c>
      <c r="BE403" t="s">
        <v>43</v>
      </c>
      <c r="BI403">
        <v>0</v>
      </c>
      <c r="BJ403">
        <v>0</v>
      </c>
      <c r="BM403">
        <v>0</v>
      </c>
      <c r="BN403">
        <v>0</v>
      </c>
      <c r="BO403">
        <v>100</v>
      </c>
      <c r="BP403">
        <v>100</v>
      </c>
      <c r="BQ403">
        <v>0</v>
      </c>
      <c r="BR403">
        <v>0</v>
      </c>
      <c r="BS403">
        <v>0</v>
      </c>
      <c r="BV403">
        <v>0</v>
      </c>
      <c r="BW403">
        <v>0</v>
      </c>
      <c r="BX403">
        <v>0</v>
      </c>
      <c r="BY403">
        <v>0</v>
      </c>
    </row>
    <row r="404" spans="1:77" x14ac:dyDescent="0.25">
      <c r="A404" t="s">
        <v>865</v>
      </c>
      <c r="C404" t="s">
        <v>866</v>
      </c>
      <c r="D404">
        <v>16</v>
      </c>
      <c r="E404" t="s">
        <v>4982</v>
      </c>
      <c r="F404">
        <v>10</v>
      </c>
      <c r="G404" t="s">
        <v>4982</v>
      </c>
      <c r="L404" t="s">
        <v>856</v>
      </c>
      <c r="M404" t="s">
        <v>865</v>
      </c>
      <c r="N404" t="s">
        <v>866</v>
      </c>
      <c r="O404" t="s">
        <v>36</v>
      </c>
      <c r="P404">
        <v>1</v>
      </c>
      <c r="Q404">
        <v>0</v>
      </c>
      <c r="R404">
        <v>29.54</v>
      </c>
      <c r="S404">
        <v>29.54</v>
      </c>
      <c r="T404" t="s">
        <v>4940</v>
      </c>
      <c r="U404">
        <v>0</v>
      </c>
      <c r="X404" t="s">
        <v>4941</v>
      </c>
      <c r="Y404" t="s">
        <v>18</v>
      </c>
      <c r="AB404" t="s">
        <v>19</v>
      </c>
      <c r="AC404" t="s">
        <v>4942</v>
      </c>
      <c r="AE404">
        <v>0</v>
      </c>
      <c r="AF404">
        <v>0</v>
      </c>
      <c r="AG404">
        <v>44.31</v>
      </c>
      <c r="AH404">
        <v>2</v>
      </c>
      <c r="AI404">
        <v>0</v>
      </c>
      <c r="AU404">
        <v>1.5</v>
      </c>
      <c r="AW404">
        <v>53.17</v>
      </c>
      <c r="AY404">
        <v>1</v>
      </c>
      <c r="BE404" t="s">
        <v>43</v>
      </c>
      <c r="BI404">
        <v>0</v>
      </c>
      <c r="BJ404">
        <v>0</v>
      </c>
      <c r="BM404">
        <v>0</v>
      </c>
      <c r="BN404">
        <v>0</v>
      </c>
      <c r="BO404">
        <v>100</v>
      </c>
      <c r="BP404">
        <v>100</v>
      </c>
      <c r="BQ404">
        <v>0</v>
      </c>
      <c r="BR404">
        <v>0</v>
      </c>
      <c r="BS404">
        <v>0</v>
      </c>
      <c r="BV404">
        <v>0</v>
      </c>
      <c r="BW404">
        <v>0</v>
      </c>
      <c r="BX404">
        <v>0</v>
      </c>
      <c r="BY404">
        <v>0</v>
      </c>
    </row>
    <row r="405" spans="1:77" x14ac:dyDescent="0.25">
      <c r="A405" t="s">
        <v>867</v>
      </c>
      <c r="C405" t="s">
        <v>868</v>
      </c>
      <c r="D405">
        <v>16</v>
      </c>
      <c r="E405" t="s">
        <v>4982</v>
      </c>
      <c r="F405">
        <v>10</v>
      </c>
      <c r="G405" t="s">
        <v>4982</v>
      </c>
      <c r="L405" t="s">
        <v>856</v>
      </c>
      <c r="M405" t="s">
        <v>867</v>
      </c>
      <c r="N405" t="s">
        <v>868</v>
      </c>
      <c r="O405" t="s">
        <v>36</v>
      </c>
      <c r="P405">
        <v>1</v>
      </c>
      <c r="Q405">
        <v>0</v>
      </c>
      <c r="R405">
        <v>29.54</v>
      </c>
      <c r="S405">
        <v>29.54</v>
      </c>
      <c r="T405" t="s">
        <v>4940</v>
      </c>
      <c r="U405">
        <v>0</v>
      </c>
      <c r="X405" t="s">
        <v>4941</v>
      </c>
      <c r="Y405" t="s">
        <v>18</v>
      </c>
      <c r="AB405" t="s">
        <v>19</v>
      </c>
      <c r="AC405" t="s">
        <v>4942</v>
      </c>
      <c r="AE405">
        <v>0</v>
      </c>
      <c r="AF405">
        <v>0</v>
      </c>
      <c r="AG405">
        <v>44.31</v>
      </c>
      <c r="AH405">
        <v>2</v>
      </c>
      <c r="AI405">
        <v>0</v>
      </c>
      <c r="AU405">
        <v>1.5</v>
      </c>
      <c r="AW405">
        <v>53.17</v>
      </c>
      <c r="AY405">
        <v>1</v>
      </c>
      <c r="BE405" t="s">
        <v>43</v>
      </c>
      <c r="BI405">
        <v>0</v>
      </c>
      <c r="BJ405">
        <v>0</v>
      </c>
      <c r="BM405">
        <v>0</v>
      </c>
      <c r="BN405">
        <v>0</v>
      </c>
      <c r="BO405">
        <v>100</v>
      </c>
      <c r="BP405">
        <v>100</v>
      </c>
      <c r="BQ405">
        <v>0</v>
      </c>
      <c r="BR405">
        <v>0</v>
      </c>
      <c r="BS405">
        <v>0</v>
      </c>
      <c r="BV405">
        <v>0</v>
      </c>
      <c r="BW405">
        <v>0</v>
      </c>
      <c r="BX405">
        <v>0</v>
      </c>
      <c r="BY405">
        <v>0</v>
      </c>
    </row>
    <row r="406" spans="1:77" x14ac:dyDescent="0.25">
      <c r="A406" t="s">
        <v>869</v>
      </c>
      <c r="C406" t="s">
        <v>870</v>
      </c>
      <c r="D406">
        <v>16</v>
      </c>
      <c r="E406" t="s">
        <v>4982</v>
      </c>
      <c r="F406">
        <v>10</v>
      </c>
      <c r="G406" t="s">
        <v>4982</v>
      </c>
      <c r="L406" t="s">
        <v>856</v>
      </c>
      <c r="M406" t="s">
        <v>869</v>
      </c>
      <c r="N406" t="s">
        <v>870</v>
      </c>
      <c r="O406" t="s">
        <v>36</v>
      </c>
      <c r="P406">
        <v>1</v>
      </c>
      <c r="Q406">
        <v>0</v>
      </c>
      <c r="R406">
        <v>29.54</v>
      </c>
      <c r="S406">
        <v>29.54</v>
      </c>
      <c r="T406" t="s">
        <v>4940</v>
      </c>
      <c r="U406">
        <v>0</v>
      </c>
      <c r="X406" t="s">
        <v>4941</v>
      </c>
      <c r="Y406" t="s">
        <v>18</v>
      </c>
      <c r="AB406" t="s">
        <v>19</v>
      </c>
      <c r="AC406" t="s">
        <v>4942</v>
      </c>
      <c r="AE406">
        <v>0</v>
      </c>
      <c r="AF406">
        <v>0</v>
      </c>
      <c r="AG406">
        <v>44.31</v>
      </c>
      <c r="AH406">
        <v>2</v>
      </c>
      <c r="AI406">
        <v>0</v>
      </c>
      <c r="AU406">
        <v>1.5</v>
      </c>
      <c r="AW406">
        <v>53.17</v>
      </c>
      <c r="AY406">
        <v>1</v>
      </c>
      <c r="BE406" t="s">
        <v>43</v>
      </c>
      <c r="BI406">
        <v>0</v>
      </c>
      <c r="BJ406">
        <v>0</v>
      </c>
      <c r="BM406">
        <v>0</v>
      </c>
      <c r="BN406">
        <v>0</v>
      </c>
      <c r="BO406">
        <v>100</v>
      </c>
      <c r="BP406">
        <v>100</v>
      </c>
      <c r="BQ406">
        <v>0</v>
      </c>
      <c r="BR406">
        <v>0</v>
      </c>
      <c r="BS406">
        <v>0</v>
      </c>
      <c r="BV406">
        <v>0</v>
      </c>
      <c r="BW406">
        <v>0</v>
      </c>
      <c r="BX406">
        <v>0</v>
      </c>
      <c r="BY406">
        <v>0</v>
      </c>
    </row>
    <row r="407" spans="1:77" x14ac:dyDescent="0.25">
      <c r="A407" t="s">
        <v>871</v>
      </c>
      <c r="C407" t="s">
        <v>872</v>
      </c>
      <c r="D407">
        <v>16</v>
      </c>
      <c r="E407" t="s">
        <v>4982</v>
      </c>
      <c r="F407">
        <v>10</v>
      </c>
      <c r="G407" t="s">
        <v>4982</v>
      </c>
      <c r="L407" t="s">
        <v>856</v>
      </c>
      <c r="M407" t="s">
        <v>871</v>
      </c>
      <c r="N407" t="s">
        <v>872</v>
      </c>
      <c r="O407" t="s">
        <v>36</v>
      </c>
      <c r="P407">
        <v>1</v>
      </c>
      <c r="Q407">
        <v>0</v>
      </c>
      <c r="R407">
        <v>29.54</v>
      </c>
      <c r="S407">
        <v>29.54</v>
      </c>
      <c r="T407" t="s">
        <v>4940</v>
      </c>
      <c r="U407">
        <v>0</v>
      </c>
      <c r="X407" t="s">
        <v>4941</v>
      </c>
      <c r="Y407" t="s">
        <v>18</v>
      </c>
      <c r="AB407" t="s">
        <v>19</v>
      </c>
      <c r="AC407" t="s">
        <v>4942</v>
      </c>
      <c r="AE407">
        <v>0</v>
      </c>
      <c r="AF407">
        <v>0</v>
      </c>
      <c r="AG407">
        <v>44.31</v>
      </c>
      <c r="AH407">
        <v>2</v>
      </c>
      <c r="AI407">
        <v>0</v>
      </c>
      <c r="AU407">
        <v>1.5</v>
      </c>
      <c r="AW407">
        <v>53.17</v>
      </c>
      <c r="AY407">
        <v>1</v>
      </c>
      <c r="BE407" t="s">
        <v>43</v>
      </c>
      <c r="BI407">
        <v>0</v>
      </c>
      <c r="BJ407">
        <v>0</v>
      </c>
      <c r="BM407">
        <v>0</v>
      </c>
      <c r="BN407">
        <v>0</v>
      </c>
      <c r="BO407">
        <v>100</v>
      </c>
      <c r="BP407">
        <v>100</v>
      </c>
      <c r="BQ407">
        <v>0</v>
      </c>
      <c r="BR407">
        <v>0</v>
      </c>
      <c r="BS407">
        <v>0</v>
      </c>
      <c r="BV407">
        <v>0</v>
      </c>
      <c r="BW407">
        <v>0</v>
      </c>
      <c r="BX407">
        <v>0</v>
      </c>
      <c r="BY407">
        <v>0</v>
      </c>
    </row>
    <row r="408" spans="1:77" x14ac:dyDescent="0.25">
      <c r="A408" t="s">
        <v>873</v>
      </c>
      <c r="C408" t="s">
        <v>874</v>
      </c>
      <c r="D408">
        <v>16</v>
      </c>
      <c r="E408" t="s">
        <v>4982</v>
      </c>
      <c r="F408">
        <v>10</v>
      </c>
      <c r="G408" t="s">
        <v>4982</v>
      </c>
      <c r="L408" t="s">
        <v>725</v>
      </c>
      <c r="M408" t="s">
        <v>873</v>
      </c>
      <c r="N408" t="s">
        <v>874</v>
      </c>
      <c r="O408" t="s">
        <v>36</v>
      </c>
      <c r="P408">
        <v>1</v>
      </c>
      <c r="Q408">
        <v>0</v>
      </c>
      <c r="R408">
        <v>11.74</v>
      </c>
      <c r="S408">
        <v>11.74</v>
      </c>
      <c r="T408" t="s">
        <v>4940</v>
      </c>
      <c r="U408">
        <v>0</v>
      </c>
      <c r="X408" t="s">
        <v>4941</v>
      </c>
      <c r="Y408" t="s">
        <v>18</v>
      </c>
      <c r="AB408" t="s">
        <v>19</v>
      </c>
      <c r="AC408" t="s">
        <v>4942</v>
      </c>
      <c r="AE408">
        <v>0</v>
      </c>
      <c r="AF408">
        <v>0</v>
      </c>
      <c r="AG408">
        <v>14.68</v>
      </c>
      <c r="AH408">
        <v>2</v>
      </c>
      <c r="AI408">
        <v>0</v>
      </c>
      <c r="AU408">
        <v>1.2504259</v>
      </c>
      <c r="AW408">
        <v>17.62</v>
      </c>
      <c r="AY408">
        <v>1</v>
      </c>
      <c r="AZ408">
        <v>493</v>
      </c>
      <c r="BE408" t="s">
        <v>20</v>
      </c>
      <c r="BI408">
        <v>0</v>
      </c>
      <c r="BJ408">
        <v>0</v>
      </c>
      <c r="BM408">
        <v>0</v>
      </c>
      <c r="BN408">
        <v>0</v>
      </c>
      <c r="BO408">
        <v>100</v>
      </c>
      <c r="BP408">
        <v>100</v>
      </c>
      <c r="BQ408">
        <v>0</v>
      </c>
      <c r="BR408">
        <v>0</v>
      </c>
      <c r="BS408">
        <v>0</v>
      </c>
      <c r="BV408">
        <v>0</v>
      </c>
      <c r="BW408">
        <v>0</v>
      </c>
      <c r="BX408">
        <v>0</v>
      </c>
      <c r="BY408">
        <v>0</v>
      </c>
    </row>
    <row r="409" spans="1:77" x14ac:dyDescent="0.25">
      <c r="A409" t="s">
        <v>875</v>
      </c>
      <c r="C409" t="s">
        <v>876</v>
      </c>
      <c r="D409">
        <v>16</v>
      </c>
      <c r="E409" t="s">
        <v>4982</v>
      </c>
      <c r="F409">
        <v>10</v>
      </c>
      <c r="G409" t="s">
        <v>4982</v>
      </c>
      <c r="L409" t="s">
        <v>725</v>
      </c>
      <c r="M409" t="s">
        <v>875</v>
      </c>
      <c r="N409" t="s">
        <v>876</v>
      </c>
      <c r="P409">
        <v>1</v>
      </c>
      <c r="Q409">
        <v>0</v>
      </c>
      <c r="R409">
        <v>3.19</v>
      </c>
      <c r="S409">
        <v>3.19</v>
      </c>
      <c r="T409" t="s">
        <v>4940</v>
      </c>
      <c r="U409">
        <v>0</v>
      </c>
      <c r="X409" t="s">
        <v>4941</v>
      </c>
      <c r="Y409" t="s">
        <v>18</v>
      </c>
      <c r="AB409" t="s">
        <v>19</v>
      </c>
      <c r="AC409" t="s">
        <v>4942</v>
      </c>
      <c r="AE409">
        <v>0</v>
      </c>
      <c r="AF409">
        <v>0</v>
      </c>
      <c r="AG409">
        <v>3.99</v>
      </c>
      <c r="AH409">
        <v>2</v>
      </c>
      <c r="AI409">
        <v>0</v>
      </c>
      <c r="AU409">
        <v>1.2507836999999999</v>
      </c>
      <c r="AW409">
        <v>4.79</v>
      </c>
      <c r="AY409">
        <v>1</v>
      </c>
      <c r="AZ409">
        <v>494</v>
      </c>
      <c r="BE409" t="s">
        <v>43</v>
      </c>
      <c r="BI409">
        <v>0</v>
      </c>
      <c r="BJ409">
        <v>0</v>
      </c>
      <c r="BM409">
        <v>0</v>
      </c>
      <c r="BN409">
        <v>0</v>
      </c>
      <c r="BO409">
        <v>100</v>
      </c>
      <c r="BP409">
        <v>100</v>
      </c>
      <c r="BQ409">
        <v>0</v>
      </c>
      <c r="BR409">
        <v>0</v>
      </c>
      <c r="BS409">
        <v>0</v>
      </c>
      <c r="BV409">
        <v>0</v>
      </c>
      <c r="BW409">
        <v>0</v>
      </c>
      <c r="BX409">
        <v>0</v>
      </c>
      <c r="BY409">
        <v>0</v>
      </c>
    </row>
    <row r="410" spans="1:77" x14ac:dyDescent="0.25">
      <c r="A410" t="s">
        <v>877</v>
      </c>
      <c r="C410" t="s">
        <v>878</v>
      </c>
      <c r="D410">
        <v>16</v>
      </c>
      <c r="E410" t="s">
        <v>4982</v>
      </c>
      <c r="F410">
        <v>10</v>
      </c>
      <c r="G410" t="s">
        <v>4982</v>
      </c>
      <c r="L410" t="s">
        <v>725</v>
      </c>
      <c r="M410" t="s">
        <v>877</v>
      </c>
      <c r="N410" t="s">
        <v>878</v>
      </c>
      <c r="O410" t="s">
        <v>36</v>
      </c>
      <c r="P410">
        <v>1</v>
      </c>
      <c r="Q410">
        <v>0</v>
      </c>
      <c r="R410">
        <v>25.1</v>
      </c>
      <c r="S410">
        <v>25.1</v>
      </c>
      <c r="T410" t="s">
        <v>4940</v>
      </c>
      <c r="U410">
        <v>0</v>
      </c>
      <c r="X410" t="s">
        <v>4941</v>
      </c>
      <c r="Y410" t="s">
        <v>18</v>
      </c>
      <c r="AB410" t="s">
        <v>19</v>
      </c>
      <c r="AC410" t="s">
        <v>4942</v>
      </c>
      <c r="AE410">
        <v>0</v>
      </c>
      <c r="AF410">
        <v>0</v>
      </c>
      <c r="AG410">
        <v>33.380000000000003</v>
      </c>
      <c r="AH410">
        <v>2</v>
      </c>
      <c r="AI410">
        <v>0</v>
      </c>
      <c r="AU410">
        <v>1.3298805</v>
      </c>
      <c r="AW410">
        <v>40.06</v>
      </c>
      <c r="AY410">
        <v>1</v>
      </c>
      <c r="AZ410">
        <v>495</v>
      </c>
      <c r="BE410" t="s">
        <v>43</v>
      </c>
      <c r="BI410">
        <v>0</v>
      </c>
      <c r="BJ410">
        <v>0</v>
      </c>
      <c r="BM410">
        <v>0</v>
      </c>
      <c r="BN410">
        <v>0</v>
      </c>
      <c r="BO410">
        <v>100</v>
      </c>
      <c r="BP410">
        <v>100</v>
      </c>
      <c r="BQ410">
        <v>0</v>
      </c>
      <c r="BR410">
        <v>0</v>
      </c>
      <c r="BS410">
        <v>0</v>
      </c>
      <c r="BV410">
        <v>0</v>
      </c>
      <c r="BW410">
        <v>0</v>
      </c>
      <c r="BX410">
        <v>0</v>
      </c>
      <c r="BY410">
        <v>0</v>
      </c>
    </row>
    <row r="411" spans="1:77" x14ac:dyDescent="0.25">
      <c r="A411" t="s">
        <v>879</v>
      </c>
      <c r="C411" t="s">
        <v>880</v>
      </c>
      <c r="D411">
        <v>16</v>
      </c>
      <c r="E411" t="s">
        <v>4982</v>
      </c>
      <c r="F411">
        <v>10</v>
      </c>
      <c r="G411" t="s">
        <v>4982</v>
      </c>
      <c r="L411" t="s">
        <v>111</v>
      </c>
      <c r="M411" t="s">
        <v>879</v>
      </c>
      <c r="N411" t="s">
        <v>880</v>
      </c>
      <c r="P411">
        <v>1</v>
      </c>
      <c r="Q411">
        <v>0</v>
      </c>
      <c r="R411">
        <v>3.9</v>
      </c>
      <c r="S411">
        <v>3.9</v>
      </c>
      <c r="T411" t="s">
        <v>4940</v>
      </c>
      <c r="U411">
        <v>0</v>
      </c>
      <c r="X411" t="s">
        <v>4941</v>
      </c>
      <c r="Y411" t="s">
        <v>18</v>
      </c>
      <c r="AB411" t="s">
        <v>19</v>
      </c>
      <c r="AC411" t="s">
        <v>4942</v>
      </c>
      <c r="AE411">
        <v>0</v>
      </c>
      <c r="AF411">
        <v>0</v>
      </c>
      <c r="AG411">
        <v>4.88</v>
      </c>
      <c r="AH411">
        <v>2</v>
      </c>
      <c r="AI411">
        <v>0</v>
      </c>
      <c r="AU411">
        <v>1.2512821000000001</v>
      </c>
      <c r="AW411">
        <v>5.86</v>
      </c>
      <c r="BE411" t="s">
        <v>43</v>
      </c>
      <c r="BI411">
        <v>0</v>
      </c>
      <c r="BJ411">
        <v>0</v>
      </c>
      <c r="BM411">
        <v>0</v>
      </c>
      <c r="BN411">
        <v>0</v>
      </c>
      <c r="BO411">
        <v>100</v>
      </c>
      <c r="BP411">
        <v>100</v>
      </c>
      <c r="BQ411">
        <v>0</v>
      </c>
      <c r="BR411">
        <v>0</v>
      </c>
      <c r="BS411">
        <v>0</v>
      </c>
      <c r="BV411">
        <v>0</v>
      </c>
      <c r="BW411">
        <v>0</v>
      </c>
      <c r="BX411">
        <v>0</v>
      </c>
      <c r="BY411">
        <v>0</v>
      </c>
    </row>
    <row r="412" spans="1:77" x14ac:dyDescent="0.25">
      <c r="A412" t="s">
        <v>881</v>
      </c>
      <c r="C412" t="s">
        <v>882</v>
      </c>
      <c r="D412">
        <v>16</v>
      </c>
      <c r="E412" t="s">
        <v>4982</v>
      </c>
      <c r="F412">
        <v>10</v>
      </c>
      <c r="G412" t="s">
        <v>4982</v>
      </c>
      <c r="L412" t="s">
        <v>725</v>
      </c>
      <c r="M412" t="s">
        <v>881</v>
      </c>
      <c r="N412" t="s">
        <v>882</v>
      </c>
      <c r="P412">
        <v>1</v>
      </c>
      <c r="Q412">
        <v>1</v>
      </c>
      <c r="R412">
        <v>64.959999999999994</v>
      </c>
      <c r="S412">
        <v>64.959999999999994</v>
      </c>
      <c r="T412" t="s">
        <v>4940</v>
      </c>
      <c r="U412">
        <v>0</v>
      </c>
      <c r="X412" t="s">
        <v>4941</v>
      </c>
      <c r="Y412" t="s">
        <v>18</v>
      </c>
      <c r="AB412" t="s">
        <v>19</v>
      </c>
      <c r="AC412" t="s">
        <v>4942</v>
      </c>
      <c r="AE412">
        <v>0</v>
      </c>
      <c r="AF412">
        <v>0</v>
      </c>
      <c r="AG412">
        <v>84.45</v>
      </c>
      <c r="AH412">
        <v>2</v>
      </c>
      <c r="AI412">
        <v>0</v>
      </c>
      <c r="AU412">
        <v>1.3000308</v>
      </c>
      <c r="AW412">
        <v>101.34</v>
      </c>
      <c r="AY412">
        <v>1</v>
      </c>
      <c r="AZ412">
        <v>505</v>
      </c>
      <c r="BE412" t="s">
        <v>20</v>
      </c>
      <c r="BI412">
        <v>0</v>
      </c>
      <c r="BJ412">
        <v>0</v>
      </c>
      <c r="BM412">
        <v>0</v>
      </c>
      <c r="BN412">
        <v>0</v>
      </c>
      <c r="BO412">
        <v>100</v>
      </c>
      <c r="BP412">
        <v>100</v>
      </c>
      <c r="BQ412">
        <v>0</v>
      </c>
      <c r="BR412">
        <v>0</v>
      </c>
      <c r="BS412">
        <v>0</v>
      </c>
      <c r="BV412">
        <v>0</v>
      </c>
      <c r="BW412">
        <v>0</v>
      </c>
      <c r="BX412">
        <v>0</v>
      </c>
      <c r="BY412">
        <v>0</v>
      </c>
    </row>
    <row r="413" spans="1:77" x14ac:dyDescent="0.25">
      <c r="A413">
        <v>490749</v>
      </c>
      <c r="C413" t="s">
        <v>883</v>
      </c>
      <c r="D413">
        <v>4</v>
      </c>
      <c r="E413" t="s">
        <v>4986</v>
      </c>
      <c r="L413" t="s">
        <v>884</v>
      </c>
      <c r="M413">
        <v>490749</v>
      </c>
      <c r="N413" t="s">
        <v>883</v>
      </c>
      <c r="P413">
        <v>1</v>
      </c>
      <c r="Q413">
        <v>1</v>
      </c>
      <c r="R413">
        <v>1.63</v>
      </c>
      <c r="S413">
        <v>1.63</v>
      </c>
      <c r="T413" t="s">
        <v>4940</v>
      </c>
      <c r="U413">
        <v>0</v>
      </c>
      <c r="X413" t="s">
        <v>4941</v>
      </c>
      <c r="Y413" t="s">
        <v>18</v>
      </c>
      <c r="AB413" t="s">
        <v>19</v>
      </c>
      <c r="AC413" t="s">
        <v>4942</v>
      </c>
      <c r="AE413">
        <v>0</v>
      </c>
      <c r="AF413">
        <v>0</v>
      </c>
      <c r="AG413">
        <v>2.4500000000000002</v>
      </c>
      <c r="AH413">
        <v>2</v>
      </c>
      <c r="AI413">
        <v>0</v>
      </c>
      <c r="AU413">
        <v>1.5030675</v>
      </c>
      <c r="AW413">
        <v>2.94</v>
      </c>
      <c r="BE413" t="s">
        <v>32</v>
      </c>
      <c r="BI413">
        <v>0</v>
      </c>
      <c r="BJ413">
        <v>0</v>
      </c>
      <c r="BM413">
        <v>0</v>
      </c>
      <c r="BN413">
        <v>0</v>
      </c>
      <c r="BO413">
        <v>100</v>
      </c>
      <c r="BP413">
        <v>100</v>
      </c>
      <c r="BQ413">
        <v>0</v>
      </c>
      <c r="BR413">
        <v>0</v>
      </c>
      <c r="BS413">
        <v>0</v>
      </c>
      <c r="BV413">
        <v>0</v>
      </c>
      <c r="BW413">
        <v>0</v>
      </c>
      <c r="BX413">
        <v>0</v>
      </c>
      <c r="BY413">
        <v>0</v>
      </c>
    </row>
    <row r="414" spans="1:77" x14ac:dyDescent="0.25">
      <c r="A414">
        <v>490743</v>
      </c>
      <c r="C414" t="s">
        <v>885</v>
      </c>
      <c r="D414">
        <v>4</v>
      </c>
      <c r="E414" t="s">
        <v>4986</v>
      </c>
      <c r="L414" t="s">
        <v>884</v>
      </c>
      <c r="M414">
        <v>490743</v>
      </c>
      <c r="N414" t="s">
        <v>885</v>
      </c>
      <c r="P414">
        <v>1</v>
      </c>
      <c r="Q414">
        <v>1</v>
      </c>
      <c r="R414">
        <v>1.93</v>
      </c>
      <c r="S414">
        <v>1.93</v>
      </c>
      <c r="T414" t="s">
        <v>4940</v>
      </c>
      <c r="U414">
        <v>0</v>
      </c>
      <c r="X414" t="s">
        <v>4941</v>
      </c>
      <c r="Y414" t="s">
        <v>18</v>
      </c>
      <c r="AB414" t="s">
        <v>19</v>
      </c>
      <c r="AC414" t="s">
        <v>4942</v>
      </c>
      <c r="AE414">
        <v>0</v>
      </c>
      <c r="AF414">
        <v>0</v>
      </c>
      <c r="AG414">
        <v>2.89</v>
      </c>
      <c r="AH414">
        <v>2</v>
      </c>
      <c r="AI414">
        <v>0</v>
      </c>
      <c r="AU414">
        <v>1.4974092999999999</v>
      </c>
      <c r="AW414">
        <v>3.47</v>
      </c>
      <c r="BE414" t="s">
        <v>32</v>
      </c>
      <c r="BI414">
        <v>0</v>
      </c>
      <c r="BJ414">
        <v>0</v>
      </c>
      <c r="BM414">
        <v>0</v>
      </c>
      <c r="BN414">
        <v>0</v>
      </c>
      <c r="BO414">
        <v>100</v>
      </c>
      <c r="BP414">
        <v>100</v>
      </c>
      <c r="BQ414">
        <v>0</v>
      </c>
      <c r="BR414">
        <v>0</v>
      </c>
      <c r="BS414">
        <v>0</v>
      </c>
      <c r="BV414">
        <v>0</v>
      </c>
      <c r="BW414">
        <v>0</v>
      </c>
      <c r="BX414">
        <v>0</v>
      </c>
      <c r="BY414">
        <v>0</v>
      </c>
    </row>
    <row r="415" spans="1:77" x14ac:dyDescent="0.25">
      <c r="A415" t="s">
        <v>886</v>
      </c>
      <c r="C415" t="s">
        <v>887</v>
      </c>
      <c r="D415">
        <v>16</v>
      </c>
      <c r="E415" t="s">
        <v>4982</v>
      </c>
      <c r="L415" t="s">
        <v>767</v>
      </c>
      <c r="M415" t="s">
        <v>886</v>
      </c>
      <c r="N415" t="s">
        <v>887</v>
      </c>
      <c r="P415">
        <v>1</v>
      </c>
      <c r="Q415">
        <v>0</v>
      </c>
      <c r="R415">
        <v>101</v>
      </c>
      <c r="S415">
        <v>101</v>
      </c>
      <c r="T415" t="s">
        <v>4940</v>
      </c>
      <c r="U415">
        <v>0</v>
      </c>
      <c r="X415" t="s">
        <v>4941</v>
      </c>
      <c r="Y415" t="s">
        <v>18</v>
      </c>
      <c r="AB415" t="s">
        <v>19</v>
      </c>
      <c r="AC415" t="s">
        <v>4942</v>
      </c>
      <c r="AE415">
        <v>0</v>
      </c>
      <c r="AF415">
        <v>0</v>
      </c>
      <c r="AG415">
        <v>126.25</v>
      </c>
      <c r="AH415">
        <v>2</v>
      </c>
      <c r="AI415">
        <v>0</v>
      </c>
      <c r="AU415">
        <v>1.25</v>
      </c>
      <c r="AW415">
        <v>151.5</v>
      </c>
      <c r="BE415" t="s">
        <v>32</v>
      </c>
      <c r="BI415">
        <v>0</v>
      </c>
      <c r="BJ415">
        <v>0</v>
      </c>
      <c r="BM415">
        <v>0</v>
      </c>
      <c r="BN415">
        <v>0</v>
      </c>
      <c r="BO415">
        <v>100</v>
      </c>
      <c r="BP415">
        <v>100</v>
      </c>
      <c r="BQ415">
        <v>0</v>
      </c>
      <c r="BR415">
        <v>0</v>
      </c>
      <c r="BS415">
        <v>0</v>
      </c>
      <c r="BV415">
        <v>0</v>
      </c>
      <c r="BW415">
        <v>0</v>
      </c>
      <c r="BX415">
        <v>0</v>
      </c>
      <c r="BY415">
        <v>0</v>
      </c>
    </row>
    <row r="416" spans="1:77" x14ac:dyDescent="0.25">
      <c r="A416">
        <v>402092</v>
      </c>
      <c r="C416" t="s">
        <v>888</v>
      </c>
      <c r="D416">
        <v>16</v>
      </c>
      <c r="E416" t="s">
        <v>4982</v>
      </c>
      <c r="L416" t="s">
        <v>889</v>
      </c>
      <c r="M416">
        <v>402092</v>
      </c>
      <c r="N416" t="s">
        <v>888</v>
      </c>
      <c r="P416">
        <v>1</v>
      </c>
      <c r="Q416">
        <v>0</v>
      </c>
      <c r="R416">
        <v>7.5</v>
      </c>
      <c r="S416">
        <v>7.5</v>
      </c>
      <c r="T416" t="s">
        <v>4940</v>
      </c>
      <c r="U416">
        <v>0</v>
      </c>
      <c r="X416" t="s">
        <v>4941</v>
      </c>
      <c r="Y416" t="s">
        <v>18</v>
      </c>
      <c r="AB416" t="s">
        <v>19</v>
      </c>
      <c r="AC416" t="s">
        <v>4942</v>
      </c>
      <c r="AE416">
        <v>0</v>
      </c>
      <c r="AF416">
        <v>0</v>
      </c>
      <c r="AG416">
        <v>15</v>
      </c>
      <c r="AH416">
        <v>2</v>
      </c>
      <c r="AI416">
        <v>0</v>
      </c>
      <c r="AU416">
        <v>2</v>
      </c>
      <c r="AW416">
        <v>18</v>
      </c>
      <c r="BE416" t="s">
        <v>32</v>
      </c>
      <c r="BI416">
        <v>0</v>
      </c>
      <c r="BJ416">
        <v>0</v>
      </c>
      <c r="BM416">
        <v>0</v>
      </c>
      <c r="BN416">
        <v>0</v>
      </c>
      <c r="BO416">
        <v>100</v>
      </c>
      <c r="BP416">
        <v>100</v>
      </c>
      <c r="BQ416">
        <v>0</v>
      </c>
      <c r="BR416">
        <v>0</v>
      </c>
      <c r="BS416">
        <v>0</v>
      </c>
      <c r="BV416">
        <v>0</v>
      </c>
      <c r="BW416">
        <v>0</v>
      </c>
      <c r="BX416">
        <v>0</v>
      </c>
      <c r="BY416">
        <v>0</v>
      </c>
    </row>
    <row r="417" spans="1:77" x14ac:dyDescent="0.25">
      <c r="A417">
        <v>401110</v>
      </c>
      <c r="C417" t="s">
        <v>890</v>
      </c>
      <c r="D417">
        <v>16</v>
      </c>
      <c r="E417" t="s">
        <v>4982</v>
      </c>
      <c r="L417" t="s">
        <v>889</v>
      </c>
      <c r="M417">
        <v>401110</v>
      </c>
      <c r="N417" t="s">
        <v>890</v>
      </c>
      <c r="P417">
        <v>1</v>
      </c>
      <c r="Q417">
        <v>0</v>
      </c>
      <c r="R417">
        <v>1.8</v>
      </c>
      <c r="S417">
        <v>1.8</v>
      </c>
      <c r="T417" t="s">
        <v>4940</v>
      </c>
      <c r="U417">
        <v>0</v>
      </c>
      <c r="X417" t="s">
        <v>4941</v>
      </c>
      <c r="Y417" t="s">
        <v>18</v>
      </c>
      <c r="AB417" t="s">
        <v>19</v>
      </c>
      <c r="AC417" t="s">
        <v>4942</v>
      </c>
      <c r="AE417">
        <v>0</v>
      </c>
      <c r="AF417">
        <v>0</v>
      </c>
      <c r="AG417">
        <v>6.3</v>
      </c>
      <c r="AH417">
        <v>2</v>
      </c>
      <c r="AI417">
        <v>0</v>
      </c>
      <c r="AU417">
        <v>3.5</v>
      </c>
      <c r="AW417">
        <v>7.56</v>
      </c>
      <c r="BE417" t="s">
        <v>32</v>
      </c>
      <c r="BI417">
        <v>0</v>
      </c>
      <c r="BJ417">
        <v>0</v>
      </c>
      <c r="BM417">
        <v>0</v>
      </c>
      <c r="BN417">
        <v>0</v>
      </c>
      <c r="BO417">
        <v>100</v>
      </c>
      <c r="BP417">
        <v>100</v>
      </c>
      <c r="BQ417">
        <v>0</v>
      </c>
      <c r="BR417">
        <v>0</v>
      </c>
      <c r="BS417">
        <v>0</v>
      </c>
      <c r="BV417">
        <v>0</v>
      </c>
      <c r="BW417">
        <v>0</v>
      </c>
      <c r="BX417">
        <v>0</v>
      </c>
      <c r="BY417">
        <v>0</v>
      </c>
    </row>
    <row r="418" spans="1:77" x14ac:dyDescent="0.25">
      <c r="A418" t="s">
        <v>891</v>
      </c>
      <c r="C418" t="s">
        <v>892</v>
      </c>
      <c r="D418">
        <v>16</v>
      </c>
      <c r="E418" t="s">
        <v>4982</v>
      </c>
      <c r="L418" t="s">
        <v>893</v>
      </c>
      <c r="M418" t="s">
        <v>891</v>
      </c>
      <c r="N418" t="s">
        <v>892</v>
      </c>
      <c r="P418">
        <v>1</v>
      </c>
      <c r="Q418">
        <v>0</v>
      </c>
      <c r="R418">
        <v>12</v>
      </c>
      <c r="S418">
        <v>12</v>
      </c>
      <c r="T418" t="s">
        <v>4940</v>
      </c>
      <c r="U418">
        <v>0</v>
      </c>
      <c r="X418" t="s">
        <v>4941</v>
      </c>
      <c r="Y418" t="s">
        <v>18</v>
      </c>
      <c r="AB418" t="s">
        <v>19</v>
      </c>
      <c r="AC418" t="s">
        <v>4942</v>
      </c>
      <c r="AE418">
        <v>0</v>
      </c>
      <c r="AF418">
        <v>0</v>
      </c>
      <c r="AG418">
        <v>21</v>
      </c>
      <c r="AH418">
        <v>2</v>
      </c>
      <c r="AI418">
        <v>0</v>
      </c>
      <c r="AU418">
        <v>1.75</v>
      </c>
      <c r="AW418">
        <v>25.2</v>
      </c>
      <c r="BE418" t="s">
        <v>32</v>
      </c>
      <c r="BI418">
        <v>0</v>
      </c>
      <c r="BJ418">
        <v>0</v>
      </c>
      <c r="BM418">
        <v>0</v>
      </c>
      <c r="BN418">
        <v>0</v>
      </c>
      <c r="BO418">
        <v>100</v>
      </c>
      <c r="BP418">
        <v>100</v>
      </c>
      <c r="BQ418">
        <v>0</v>
      </c>
      <c r="BR418">
        <v>0</v>
      </c>
      <c r="BS418">
        <v>0</v>
      </c>
      <c r="BV418">
        <v>0</v>
      </c>
      <c r="BW418">
        <v>0</v>
      </c>
      <c r="BX418">
        <v>0</v>
      </c>
      <c r="BY418">
        <v>0</v>
      </c>
    </row>
    <row r="419" spans="1:77" x14ac:dyDescent="0.25">
      <c r="A419" t="s">
        <v>894</v>
      </c>
      <c r="C419" t="s">
        <v>895</v>
      </c>
      <c r="D419">
        <v>16</v>
      </c>
      <c r="E419" t="s">
        <v>4982</v>
      </c>
      <c r="L419" t="s">
        <v>896</v>
      </c>
      <c r="M419" t="s">
        <v>894</v>
      </c>
      <c r="N419" t="s">
        <v>895</v>
      </c>
      <c r="P419">
        <v>1</v>
      </c>
      <c r="Q419">
        <v>0</v>
      </c>
      <c r="R419">
        <v>4.5</v>
      </c>
      <c r="S419">
        <v>4.5</v>
      </c>
      <c r="T419" t="s">
        <v>4940</v>
      </c>
      <c r="U419">
        <v>0</v>
      </c>
      <c r="X419" t="s">
        <v>4941</v>
      </c>
      <c r="Y419" t="s">
        <v>18</v>
      </c>
      <c r="AB419" t="s">
        <v>19</v>
      </c>
      <c r="AC419" t="s">
        <v>4942</v>
      </c>
      <c r="AE419">
        <v>0</v>
      </c>
      <c r="AF419">
        <v>0</v>
      </c>
      <c r="AG419">
        <v>15.75</v>
      </c>
      <c r="AH419">
        <v>2</v>
      </c>
      <c r="AI419">
        <v>0</v>
      </c>
      <c r="AU419">
        <v>3.5</v>
      </c>
      <c r="AW419">
        <v>18.899999999999999</v>
      </c>
      <c r="BE419" t="s">
        <v>32</v>
      </c>
      <c r="BI419">
        <v>0</v>
      </c>
      <c r="BJ419">
        <v>0</v>
      </c>
      <c r="BM419">
        <v>0</v>
      </c>
      <c r="BN419">
        <v>0</v>
      </c>
      <c r="BO419">
        <v>100</v>
      </c>
      <c r="BP419">
        <v>100</v>
      </c>
      <c r="BQ419">
        <v>0</v>
      </c>
      <c r="BR419">
        <v>0</v>
      </c>
      <c r="BS419">
        <v>0</v>
      </c>
      <c r="BV419">
        <v>0</v>
      </c>
      <c r="BW419">
        <v>0</v>
      </c>
      <c r="BX419">
        <v>0</v>
      </c>
      <c r="BY419">
        <v>0</v>
      </c>
    </row>
    <row r="420" spans="1:77" x14ac:dyDescent="0.25">
      <c r="A420" t="s">
        <v>897</v>
      </c>
      <c r="C420" t="s">
        <v>898</v>
      </c>
      <c r="D420">
        <v>16</v>
      </c>
      <c r="E420" t="s">
        <v>4982</v>
      </c>
      <c r="L420" t="s">
        <v>899</v>
      </c>
      <c r="M420" t="s">
        <v>897</v>
      </c>
      <c r="N420" t="s">
        <v>898</v>
      </c>
      <c r="P420">
        <v>1</v>
      </c>
      <c r="Q420">
        <v>0</v>
      </c>
      <c r="R420">
        <v>6.5</v>
      </c>
      <c r="S420">
        <v>6.5</v>
      </c>
      <c r="T420" t="s">
        <v>4940</v>
      </c>
      <c r="U420">
        <v>0</v>
      </c>
      <c r="X420" t="s">
        <v>4941</v>
      </c>
      <c r="Y420" t="s">
        <v>18</v>
      </c>
      <c r="AB420" t="s">
        <v>19</v>
      </c>
      <c r="AC420" t="s">
        <v>4942</v>
      </c>
      <c r="AE420">
        <v>0</v>
      </c>
      <c r="AF420">
        <v>0</v>
      </c>
      <c r="AG420">
        <v>9.75</v>
      </c>
      <c r="AH420">
        <v>2</v>
      </c>
      <c r="AI420">
        <v>0</v>
      </c>
      <c r="AU420">
        <v>1.5</v>
      </c>
      <c r="AV420">
        <v>1</v>
      </c>
      <c r="AW420">
        <v>11.7</v>
      </c>
      <c r="BE420" t="s">
        <v>43</v>
      </c>
      <c r="BI420">
        <v>0</v>
      </c>
      <c r="BJ420">
        <v>0</v>
      </c>
      <c r="BM420">
        <v>0</v>
      </c>
      <c r="BN420">
        <v>0</v>
      </c>
      <c r="BO420">
        <v>100</v>
      </c>
      <c r="BP420">
        <v>100</v>
      </c>
      <c r="BQ420">
        <v>0</v>
      </c>
      <c r="BR420">
        <v>0</v>
      </c>
      <c r="BS420">
        <v>0</v>
      </c>
      <c r="BV420">
        <v>0</v>
      </c>
      <c r="BW420">
        <v>0</v>
      </c>
      <c r="BX420">
        <v>0</v>
      </c>
      <c r="BY420">
        <v>0</v>
      </c>
    </row>
    <row r="421" spans="1:77" x14ac:dyDescent="0.25">
      <c r="A421">
        <v>430310</v>
      </c>
      <c r="C421" t="s">
        <v>900</v>
      </c>
      <c r="D421">
        <v>16</v>
      </c>
      <c r="E421" t="s">
        <v>4982</v>
      </c>
      <c r="L421" t="s">
        <v>889</v>
      </c>
      <c r="M421">
        <v>430310</v>
      </c>
      <c r="N421" t="s">
        <v>900</v>
      </c>
      <c r="P421">
        <v>1</v>
      </c>
      <c r="Q421">
        <v>0</v>
      </c>
      <c r="R421">
        <v>238</v>
      </c>
      <c r="S421">
        <v>238</v>
      </c>
      <c r="T421" t="s">
        <v>4940</v>
      </c>
      <c r="U421">
        <v>0</v>
      </c>
      <c r="X421" t="s">
        <v>4941</v>
      </c>
      <c r="Y421" t="s">
        <v>18</v>
      </c>
      <c r="AB421" t="s">
        <v>19</v>
      </c>
      <c r="AC421" t="s">
        <v>4942</v>
      </c>
      <c r="AE421">
        <v>0</v>
      </c>
      <c r="AF421">
        <v>0</v>
      </c>
      <c r="AG421">
        <v>297.5</v>
      </c>
      <c r="AH421">
        <v>2</v>
      </c>
      <c r="AI421">
        <v>0</v>
      </c>
      <c r="AU421">
        <v>1.25</v>
      </c>
      <c r="AW421">
        <v>357</v>
      </c>
      <c r="BE421" t="s">
        <v>32</v>
      </c>
      <c r="BI421">
        <v>0</v>
      </c>
      <c r="BJ421">
        <v>0</v>
      </c>
      <c r="BM421">
        <v>0</v>
      </c>
      <c r="BN421">
        <v>0</v>
      </c>
      <c r="BO421">
        <v>100</v>
      </c>
      <c r="BP421">
        <v>100</v>
      </c>
      <c r="BQ421">
        <v>0</v>
      </c>
      <c r="BR421">
        <v>0</v>
      </c>
      <c r="BS421">
        <v>0</v>
      </c>
      <c r="BV421">
        <v>0</v>
      </c>
      <c r="BW421">
        <v>0</v>
      </c>
      <c r="BX421">
        <v>0</v>
      </c>
      <c r="BY421">
        <v>0</v>
      </c>
    </row>
    <row r="422" spans="1:77" x14ac:dyDescent="0.25">
      <c r="A422">
        <v>450020</v>
      </c>
      <c r="C422" t="s">
        <v>901</v>
      </c>
      <c r="D422">
        <v>16</v>
      </c>
      <c r="E422" t="s">
        <v>4982</v>
      </c>
      <c r="L422" t="s">
        <v>889</v>
      </c>
      <c r="M422">
        <v>450020</v>
      </c>
      <c r="N422" t="s">
        <v>5231</v>
      </c>
      <c r="P422">
        <v>1</v>
      </c>
      <c r="Q422">
        <v>0</v>
      </c>
      <c r="R422">
        <v>8</v>
      </c>
      <c r="S422">
        <v>8</v>
      </c>
      <c r="T422" t="s">
        <v>4940</v>
      </c>
      <c r="U422">
        <v>0</v>
      </c>
      <c r="X422" t="s">
        <v>4941</v>
      </c>
      <c r="Y422" t="s">
        <v>18</v>
      </c>
      <c r="AB422" t="s">
        <v>19</v>
      </c>
      <c r="AC422" t="s">
        <v>4942</v>
      </c>
      <c r="AE422">
        <v>0</v>
      </c>
      <c r="AF422">
        <v>0</v>
      </c>
      <c r="AG422">
        <v>10</v>
      </c>
      <c r="AH422">
        <v>2</v>
      </c>
      <c r="AI422">
        <v>0</v>
      </c>
      <c r="AU422">
        <v>1.25</v>
      </c>
      <c r="AW422">
        <v>12</v>
      </c>
      <c r="BE422" t="s">
        <v>32</v>
      </c>
      <c r="BI422">
        <v>0</v>
      </c>
      <c r="BJ422">
        <v>0</v>
      </c>
      <c r="BM422">
        <v>0</v>
      </c>
      <c r="BN422">
        <v>0</v>
      </c>
      <c r="BO422">
        <v>100</v>
      </c>
      <c r="BP422">
        <v>100</v>
      </c>
      <c r="BQ422">
        <v>0</v>
      </c>
      <c r="BR422">
        <v>0</v>
      </c>
      <c r="BS422">
        <v>0</v>
      </c>
      <c r="BV422">
        <v>0</v>
      </c>
      <c r="BW422">
        <v>0</v>
      </c>
      <c r="BX422">
        <v>0</v>
      </c>
      <c r="BY422">
        <v>0</v>
      </c>
    </row>
    <row r="423" spans="1:77" x14ac:dyDescent="0.25">
      <c r="A423" t="s">
        <v>902</v>
      </c>
      <c r="C423" t="s">
        <v>903</v>
      </c>
      <c r="D423">
        <v>16</v>
      </c>
      <c r="E423" t="s">
        <v>4982</v>
      </c>
      <c r="L423" t="s">
        <v>27</v>
      </c>
      <c r="M423" t="s">
        <v>4946</v>
      </c>
      <c r="N423" t="s">
        <v>4947</v>
      </c>
      <c r="P423">
        <v>1</v>
      </c>
      <c r="Q423">
        <v>0</v>
      </c>
      <c r="R423">
        <v>0</v>
      </c>
      <c r="S423">
        <v>0</v>
      </c>
      <c r="T423" t="s">
        <v>4940</v>
      </c>
      <c r="U423">
        <v>0</v>
      </c>
      <c r="X423" t="s">
        <v>4941</v>
      </c>
      <c r="Y423" t="s">
        <v>18</v>
      </c>
      <c r="AB423" t="s">
        <v>19</v>
      </c>
      <c r="AC423" t="s">
        <v>4942</v>
      </c>
      <c r="AE423">
        <v>0</v>
      </c>
      <c r="AF423">
        <v>0</v>
      </c>
      <c r="AG423">
        <v>0</v>
      </c>
      <c r="AH423">
        <v>2</v>
      </c>
      <c r="AI423">
        <v>0</v>
      </c>
      <c r="AL423">
        <v>1</v>
      </c>
      <c r="AM423">
        <v>1</v>
      </c>
      <c r="AN423">
        <v>1</v>
      </c>
      <c r="AO423">
        <v>1</v>
      </c>
      <c r="AP423">
        <v>1</v>
      </c>
      <c r="AU423">
        <v>0</v>
      </c>
      <c r="AV423">
        <v>1</v>
      </c>
      <c r="AW423">
        <v>0</v>
      </c>
      <c r="AY423">
        <v>1</v>
      </c>
      <c r="BE423" t="s">
        <v>28</v>
      </c>
      <c r="BI423">
        <v>0</v>
      </c>
      <c r="BJ423">
        <v>0</v>
      </c>
      <c r="BM423">
        <v>0</v>
      </c>
      <c r="BN423">
        <v>0</v>
      </c>
      <c r="BO423">
        <v>100</v>
      </c>
      <c r="BP423">
        <v>100</v>
      </c>
      <c r="BQ423">
        <v>0</v>
      </c>
      <c r="BR423">
        <v>0</v>
      </c>
      <c r="BS423">
        <v>0</v>
      </c>
      <c r="BV423">
        <v>0</v>
      </c>
      <c r="BW423">
        <v>0</v>
      </c>
      <c r="BX423">
        <v>0</v>
      </c>
      <c r="BY423">
        <v>0</v>
      </c>
    </row>
    <row r="424" spans="1:77" x14ac:dyDescent="0.25">
      <c r="A424">
        <v>415050</v>
      </c>
      <c r="C424" t="s">
        <v>904</v>
      </c>
      <c r="D424">
        <v>16</v>
      </c>
      <c r="E424" t="s">
        <v>4982</v>
      </c>
      <c r="L424" t="s">
        <v>889</v>
      </c>
      <c r="M424">
        <v>415050</v>
      </c>
      <c r="N424" t="s">
        <v>904</v>
      </c>
      <c r="P424">
        <v>1</v>
      </c>
      <c r="Q424">
        <v>0</v>
      </c>
      <c r="R424">
        <v>400</v>
      </c>
      <c r="S424">
        <v>400</v>
      </c>
      <c r="T424" t="s">
        <v>4940</v>
      </c>
      <c r="U424">
        <v>0</v>
      </c>
      <c r="X424" t="s">
        <v>4941</v>
      </c>
      <c r="Y424" t="s">
        <v>18</v>
      </c>
      <c r="AB424" t="s">
        <v>19</v>
      </c>
      <c r="AC424" t="s">
        <v>4942</v>
      </c>
      <c r="AE424">
        <v>0</v>
      </c>
      <c r="AF424">
        <v>0</v>
      </c>
      <c r="AG424">
        <v>500</v>
      </c>
      <c r="AH424">
        <v>2</v>
      </c>
      <c r="AI424">
        <v>0</v>
      </c>
      <c r="AU424">
        <v>1.25</v>
      </c>
      <c r="AW424">
        <v>600</v>
      </c>
      <c r="BE424" t="s">
        <v>32</v>
      </c>
      <c r="BI424">
        <v>0</v>
      </c>
      <c r="BJ424">
        <v>0</v>
      </c>
      <c r="BM424">
        <v>0</v>
      </c>
      <c r="BN424">
        <v>0</v>
      </c>
      <c r="BO424">
        <v>100</v>
      </c>
      <c r="BP424">
        <v>100</v>
      </c>
      <c r="BQ424">
        <v>0</v>
      </c>
      <c r="BR424">
        <v>0</v>
      </c>
      <c r="BS424">
        <v>0</v>
      </c>
      <c r="BV424">
        <v>0</v>
      </c>
      <c r="BW424">
        <v>0</v>
      </c>
      <c r="BX424">
        <v>0</v>
      </c>
      <c r="BY424">
        <v>0</v>
      </c>
    </row>
    <row r="425" spans="1:77" x14ac:dyDescent="0.25">
      <c r="A425">
        <v>415015</v>
      </c>
      <c r="C425" t="s">
        <v>905</v>
      </c>
      <c r="D425">
        <v>16</v>
      </c>
      <c r="E425" t="s">
        <v>4982</v>
      </c>
      <c r="L425" t="s">
        <v>889</v>
      </c>
      <c r="M425">
        <v>415015</v>
      </c>
      <c r="N425" t="s">
        <v>905</v>
      </c>
      <c r="P425">
        <v>1</v>
      </c>
      <c r="Q425">
        <v>0</v>
      </c>
      <c r="R425">
        <v>790</v>
      </c>
      <c r="S425">
        <v>790</v>
      </c>
      <c r="T425" t="s">
        <v>4940</v>
      </c>
      <c r="U425">
        <v>0</v>
      </c>
      <c r="X425" t="s">
        <v>4941</v>
      </c>
      <c r="Y425" t="s">
        <v>18</v>
      </c>
      <c r="AB425" t="s">
        <v>19</v>
      </c>
      <c r="AC425" t="s">
        <v>4942</v>
      </c>
      <c r="AE425">
        <v>0</v>
      </c>
      <c r="AF425">
        <v>0</v>
      </c>
      <c r="AG425">
        <v>987.5</v>
      </c>
      <c r="AH425">
        <v>2</v>
      </c>
      <c r="AI425">
        <v>0</v>
      </c>
      <c r="AU425">
        <v>1.25</v>
      </c>
      <c r="AW425" s="1">
        <v>1185</v>
      </c>
      <c r="BE425" t="s">
        <v>32</v>
      </c>
      <c r="BI425">
        <v>0</v>
      </c>
      <c r="BJ425">
        <v>0</v>
      </c>
      <c r="BM425">
        <v>0</v>
      </c>
      <c r="BN425">
        <v>0</v>
      </c>
      <c r="BO425">
        <v>100</v>
      </c>
      <c r="BP425">
        <v>100</v>
      </c>
      <c r="BQ425">
        <v>0</v>
      </c>
      <c r="BR425">
        <v>0</v>
      </c>
      <c r="BS425">
        <v>0</v>
      </c>
      <c r="BV425">
        <v>0</v>
      </c>
      <c r="BW425">
        <v>0</v>
      </c>
      <c r="BX425">
        <v>0</v>
      </c>
      <c r="BY425">
        <v>0</v>
      </c>
    </row>
    <row r="426" spans="1:77" x14ac:dyDescent="0.25">
      <c r="A426" t="s">
        <v>906</v>
      </c>
      <c r="C426" t="s">
        <v>907</v>
      </c>
      <c r="D426">
        <v>16</v>
      </c>
      <c r="E426" t="s">
        <v>4982</v>
      </c>
      <c r="L426" t="s">
        <v>27</v>
      </c>
      <c r="M426" t="s">
        <v>4946</v>
      </c>
      <c r="N426" t="s">
        <v>4947</v>
      </c>
      <c r="P426">
        <v>1</v>
      </c>
      <c r="Q426">
        <v>0</v>
      </c>
      <c r="R426">
        <v>0</v>
      </c>
      <c r="S426">
        <v>0</v>
      </c>
      <c r="T426" t="s">
        <v>4940</v>
      </c>
      <c r="U426">
        <v>0</v>
      </c>
      <c r="X426" t="s">
        <v>4941</v>
      </c>
      <c r="Y426" t="s">
        <v>18</v>
      </c>
      <c r="AB426" t="s">
        <v>19</v>
      </c>
      <c r="AC426" t="s">
        <v>4942</v>
      </c>
      <c r="AE426">
        <v>0</v>
      </c>
      <c r="AF426">
        <v>0</v>
      </c>
      <c r="AG426">
        <v>0</v>
      </c>
      <c r="AH426">
        <v>2</v>
      </c>
      <c r="AI426">
        <v>0</v>
      </c>
      <c r="AL426">
        <v>1</v>
      </c>
      <c r="AM426">
        <v>1</v>
      </c>
      <c r="AN426">
        <v>1</v>
      </c>
      <c r="AO426">
        <v>1</v>
      </c>
      <c r="AP426">
        <v>1</v>
      </c>
      <c r="AU426">
        <v>0</v>
      </c>
      <c r="AV426">
        <v>1</v>
      </c>
      <c r="AW426">
        <v>0</v>
      </c>
      <c r="AY426">
        <v>1</v>
      </c>
      <c r="BE426" t="s">
        <v>43</v>
      </c>
      <c r="BI426">
        <v>0</v>
      </c>
      <c r="BJ426">
        <v>0</v>
      </c>
      <c r="BM426">
        <v>0</v>
      </c>
      <c r="BN426">
        <v>0</v>
      </c>
      <c r="BO426">
        <v>100</v>
      </c>
      <c r="BP426">
        <v>100</v>
      </c>
      <c r="BQ426">
        <v>0</v>
      </c>
      <c r="BR426">
        <v>0</v>
      </c>
      <c r="BS426">
        <v>0</v>
      </c>
      <c r="BV426">
        <v>0</v>
      </c>
      <c r="BW426">
        <v>0</v>
      </c>
      <c r="BX426">
        <v>0</v>
      </c>
      <c r="BY426">
        <v>0</v>
      </c>
    </row>
    <row r="427" spans="1:77" x14ac:dyDescent="0.25">
      <c r="A427" t="s">
        <v>908</v>
      </c>
      <c r="C427" t="s">
        <v>909</v>
      </c>
      <c r="D427">
        <v>15</v>
      </c>
      <c r="E427" t="s">
        <v>4977</v>
      </c>
      <c r="F427">
        <v>6</v>
      </c>
      <c r="G427" t="s">
        <v>4977</v>
      </c>
      <c r="L427" t="s">
        <v>538</v>
      </c>
      <c r="M427" t="s">
        <v>908</v>
      </c>
      <c r="N427" t="s">
        <v>5232</v>
      </c>
      <c r="P427">
        <v>1</v>
      </c>
      <c r="Q427">
        <v>1</v>
      </c>
      <c r="R427">
        <v>1.47</v>
      </c>
      <c r="S427">
        <v>1.47</v>
      </c>
      <c r="T427" t="s">
        <v>4940</v>
      </c>
      <c r="U427">
        <v>0</v>
      </c>
      <c r="X427" t="s">
        <v>4941</v>
      </c>
      <c r="Y427" t="s">
        <v>18</v>
      </c>
      <c r="AB427" t="s">
        <v>19</v>
      </c>
      <c r="AC427" t="s">
        <v>4942</v>
      </c>
      <c r="AE427">
        <v>0</v>
      </c>
      <c r="AF427">
        <v>0</v>
      </c>
      <c r="AG427">
        <v>2.21</v>
      </c>
      <c r="AH427">
        <v>2</v>
      </c>
      <c r="AI427">
        <v>0</v>
      </c>
      <c r="AU427">
        <v>1.5034014</v>
      </c>
      <c r="AW427">
        <v>2.65</v>
      </c>
      <c r="AY427">
        <v>1</v>
      </c>
      <c r="BE427" t="s">
        <v>20</v>
      </c>
      <c r="BI427">
        <v>0</v>
      </c>
      <c r="BJ427">
        <v>0</v>
      </c>
      <c r="BM427">
        <v>0</v>
      </c>
      <c r="BN427">
        <v>0</v>
      </c>
      <c r="BO427">
        <v>100</v>
      </c>
      <c r="BP427">
        <v>100</v>
      </c>
      <c r="BQ427">
        <v>0</v>
      </c>
      <c r="BR427">
        <v>0</v>
      </c>
      <c r="BS427">
        <v>0</v>
      </c>
      <c r="BV427">
        <v>0</v>
      </c>
      <c r="BW427">
        <v>0</v>
      </c>
      <c r="BX427">
        <v>0</v>
      </c>
      <c r="BY427">
        <v>0</v>
      </c>
    </row>
    <row r="428" spans="1:77" x14ac:dyDescent="0.25">
      <c r="A428" t="s">
        <v>910</v>
      </c>
      <c r="C428" t="s">
        <v>911</v>
      </c>
      <c r="D428">
        <v>8</v>
      </c>
      <c r="E428" t="s">
        <v>4953</v>
      </c>
      <c r="L428" t="s">
        <v>42</v>
      </c>
      <c r="M428" t="s">
        <v>910</v>
      </c>
      <c r="N428" t="s">
        <v>911</v>
      </c>
      <c r="P428">
        <v>1</v>
      </c>
      <c r="Q428">
        <v>0</v>
      </c>
      <c r="R428">
        <v>0</v>
      </c>
      <c r="S428">
        <v>0</v>
      </c>
      <c r="T428" t="s">
        <v>4940</v>
      </c>
      <c r="U428">
        <v>0</v>
      </c>
      <c r="X428" t="s">
        <v>4941</v>
      </c>
      <c r="Y428" t="s">
        <v>18</v>
      </c>
      <c r="AB428" t="s">
        <v>19</v>
      </c>
      <c r="AC428" t="s">
        <v>4942</v>
      </c>
      <c r="AE428">
        <v>0</v>
      </c>
      <c r="AF428">
        <v>0</v>
      </c>
      <c r="AG428">
        <v>0</v>
      </c>
      <c r="AH428">
        <v>2</v>
      </c>
      <c r="AI428">
        <v>0</v>
      </c>
      <c r="AU428">
        <v>0</v>
      </c>
      <c r="AW428">
        <v>0</v>
      </c>
      <c r="AY428">
        <v>1</v>
      </c>
      <c r="BE428" t="s">
        <v>43</v>
      </c>
      <c r="BI428">
        <v>0</v>
      </c>
      <c r="BJ428">
        <v>0</v>
      </c>
      <c r="BM428">
        <v>0</v>
      </c>
      <c r="BN428">
        <v>0</v>
      </c>
      <c r="BO428">
        <v>100</v>
      </c>
      <c r="BP428">
        <v>100</v>
      </c>
      <c r="BQ428">
        <v>0</v>
      </c>
      <c r="BR428">
        <v>0</v>
      </c>
      <c r="BS428">
        <v>0</v>
      </c>
      <c r="BV428">
        <v>0</v>
      </c>
      <c r="BW428">
        <v>0</v>
      </c>
      <c r="BX428">
        <v>0</v>
      </c>
      <c r="BY428">
        <v>0</v>
      </c>
    </row>
    <row r="429" spans="1:77" x14ac:dyDescent="0.25">
      <c r="A429" t="s">
        <v>912</v>
      </c>
      <c r="C429" t="s">
        <v>913</v>
      </c>
      <c r="D429">
        <v>8</v>
      </c>
      <c r="E429" t="s">
        <v>4953</v>
      </c>
      <c r="F429">
        <v>4</v>
      </c>
      <c r="G429" t="s">
        <v>4953</v>
      </c>
      <c r="J429">
        <v>2</v>
      </c>
      <c r="K429" t="s">
        <v>4979</v>
      </c>
      <c r="L429" t="s">
        <v>49</v>
      </c>
      <c r="M429" t="s">
        <v>912</v>
      </c>
      <c r="N429" t="s">
        <v>5233</v>
      </c>
      <c r="O429" t="s">
        <v>914</v>
      </c>
      <c r="P429">
        <v>1</v>
      </c>
      <c r="Q429">
        <v>1</v>
      </c>
      <c r="R429">
        <v>5.37</v>
      </c>
      <c r="S429">
        <v>5.37</v>
      </c>
      <c r="T429" t="s">
        <v>4940</v>
      </c>
      <c r="U429">
        <v>0</v>
      </c>
      <c r="X429" t="s">
        <v>4941</v>
      </c>
      <c r="Y429" t="s">
        <v>18</v>
      </c>
      <c r="AB429" t="s">
        <v>19</v>
      </c>
      <c r="AC429" t="s">
        <v>4942</v>
      </c>
      <c r="AD429" t="s">
        <v>5234</v>
      </c>
      <c r="AE429">
        <v>0</v>
      </c>
      <c r="AF429">
        <v>0</v>
      </c>
      <c r="AG429">
        <v>7.14</v>
      </c>
      <c r="AH429">
        <v>3</v>
      </c>
      <c r="AI429">
        <v>0</v>
      </c>
      <c r="AU429">
        <v>1.3296089</v>
      </c>
      <c r="AW429">
        <v>8.5679999999999996</v>
      </c>
      <c r="AY429">
        <v>1</v>
      </c>
      <c r="AZ429">
        <v>445</v>
      </c>
      <c r="BE429" t="s">
        <v>20</v>
      </c>
      <c r="BI429">
        <v>0</v>
      </c>
      <c r="BJ429">
        <v>0</v>
      </c>
      <c r="BM429">
        <v>0</v>
      </c>
      <c r="BN429">
        <v>0</v>
      </c>
      <c r="BO429">
        <v>100</v>
      </c>
      <c r="BP429">
        <v>100</v>
      </c>
      <c r="BQ429">
        <v>0</v>
      </c>
      <c r="BR429">
        <v>0</v>
      </c>
      <c r="BS429">
        <v>0</v>
      </c>
      <c r="BV429">
        <v>0</v>
      </c>
      <c r="BW429">
        <v>0</v>
      </c>
      <c r="BX429">
        <v>0</v>
      </c>
      <c r="BY429">
        <v>0</v>
      </c>
    </row>
    <row r="430" spans="1:77" x14ac:dyDescent="0.25">
      <c r="A430" t="s">
        <v>915</v>
      </c>
      <c r="C430" t="s">
        <v>916</v>
      </c>
      <c r="D430">
        <v>9</v>
      </c>
      <c r="E430" t="s">
        <v>5014</v>
      </c>
      <c r="F430">
        <v>5</v>
      </c>
      <c r="G430" t="s">
        <v>5014</v>
      </c>
      <c r="L430" t="s">
        <v>477</v>
      </c>
      <c r="M430">
        <v>1080040</v>
      </c>
      <c r="N430" t="s">
        <v>5235</v>
      </c>
      <c r="O430" t="s">
        <v>917</v>
      </c>
      <c r="P430">
        <v>1</v>
      </c>
      <c r="Q430">
        <v>0</v>
      </c>
      <c r="R430">
        <v>4.04</v>
      </c>
      <c r="S430">
        <v>4.04</v>
      </c>
      <c r="T430" t="s">
        <v>4940</v>
      </c>
      <c r="U430">
        <v>0</v>
      </c>
      <c r="X430" t="s">
        <v>4941</v>
      </c>
      <c r="Y430" t="s">
        <v>18</v>
      </c>
      <c r="AB430" t="s">
        <v>19</v>
      </c>
      <c r="AC430" t="s">
        <v>4942</v>
      </c>
      <c r="AE430">
        <v>0</v>
      </c>
      <c r="AF430">
        <v>0</v>
      </c>
      <c r="AG430">
        <v>5.37</v>
      </c>
      <c r="AH430">
        <v>2</v>
      </c>
      <c r="AI430">
        <v>0</v>
      </c>
      <c r="AU430">
        <v>1.3292079000000001</v>
      </c>
      <c r="AW430">
        <v>6.44</v>
      </c>
      <c r="BE430" t="s">
        <v>32</v>
      </c>
      <c r="BI430">
        <v>0</v>
      </c>
      <c r="BJ430">
        <v>0</v>
      </c>
      <c r="BM430">
        <v>0</v>
      </c>
      <c r="BN430">
        <v>0</v>
      </c>
      <c r="BO430">
        <v>100</v>
      </c>
      <c r="BP430">
        <v>100</v>
      </c>
      <c r="BQ430">
        <v>0</v>
      </c>
      <c r="BR430">
        <v>0</v>
      </c>
      <c r="BS430">
        <v>0</v>
      </c>
      <c r="BV430">
        <v>0</v>
      </c>
      <c r="BW430">
        <v>0</v>
      </c>
      <c r="BX430">
        <v>0</v>
      </c>
      <c r="BY430">
        <v>0</v>
      </c>
    </row>
    <row r="431" spans="1:77" x14ac:dyDescent="0.25">
      <c r="A431" t="s">
        <v>918</v>
      </c>
      <c r="C431" t="s">
        <v>918</v>
      </c>
      <c r="D431">
        <v>16</v>
      </c>
      <c r="E431" t="s">
        <v>4982</v>
      </c>
      <c r="L431" t="s">
        <v>919</v>
      </c>
      <c r="M431" t="s">
        <v>918</v>
      </c>
      <c r="N431" t="s">
        <v>918</v>
      </c>
      <c r="P431">
        <v>1</v>
      </c>
      <c r="Q431">
        <v>0</v>
      </c>
      <c r="R431">
        <v>99.16</v>
      </c>
      <c r="S431">
        <v>99.16</v>
      </c>
      <c r="T431" t="s">
        <v>4940</v>
      </c>
      <c r="U431">
        <v>0</v>
      </c>
      <c r="X431" t="s">
        <v>4941</v>
      </c>
      <c r="Y431" t="s">
        <v>18</v>
      </c>
      <c r="AB431" t="s">
        <v>19</v>
      </c>
      <c r="AC431" t="s">
        <v>4942</v>
      </c>
      <c r="AE431">
        <v>0</v>
      </c>
      <c r="AF431">
        <v>0</v>
      </c>
      <c r="AG431">
        <v>198.32</v>
      </c>
      <c r="AH431">
        <v>2</v>
      </c>
      <c r="AI431">
        <v>0</v>
      </c>
      <c r="AU431">
        <v>2</v>
      </c>
      <c r="AW431">
        <v>237.98</v>
      </c>
      <c r="BE431" t="s">
        <v>32</v>
      </c>
      <c r="BI431">
        <v>0</v>
      </c>
      <c r="BJ431">
        <v>0</v>
      </c>
      <c r="BM431">
        <v>0</v>
      </c>
      <c r="BN431">
        <v>0</v>
      </c>
      <c r="BO431">
        <v>100</v>
      </c>
      <c r="BP431">
        <v>100</v>
      </c>
      <c r="BQ431">
        <v>0</v>
      </c>
      <c r="BR431">
        <v>0</v>
      </c>
      <c r="BS431">
        <v>0</v>
      </c>
      <c r="BV431">
        <v>0</v>
      </c>
      <c r="BW431">
        <v>0</v>
      </c>
      <c r="BX431">
        <v>0</v>
      </c>
      <c r="BY431">
        <v>0</v>
      </c>
    </row>
    <row r="432" spans="1:77" x14ac:dyDescent="0.25">
      <c r="A432" t="s">
        <v>920</v>
      </c>
      <c r="C432" t="s">
        <v>921</v>
      </c>
      <c r="D432">
        <v>5</v>
      </c>
      <c r="E432" t="s">
        <v>4938</v>
      </c>
      <c r="L432" t="s">
        <v>31</v>
      </c>
      <c r="M432" t="s">
        <v>920</v>
      </c>
      <c r="N432" t="s">
        <v>5236</v>
      </c>
      <c r="P432">
        <v>1</v>
      </c>
      <c r="Q432">
        <v>1</v>
      </c>
      <c r="R432">
        <v>882</v>
      </c>
      <c r="S432">
        <v>882</v>
      </c>
      <c r="T432" t="s">
        <v>4940</v>
      </c>
      <c r="U432">
        <v>0</v>
      </c>
      <c r="X432" t="s">
        <v>4941</v>
      </c>
      <c r="Y432" t="s">
        <v>18</v>
      </c>
      <c r="AB432" t="s">
        <v>19</v>
      </c>
      <c r="AC432" t="s">
        <v>4942</v>
      </c>
      <c r="AE432">
        <v>0</v>
      </c>
      <c r="AF432">
        <v>0</v>
      </c>
      <c r="AG432" s="1">
        <v>1188</v>
      </c>
      <c r="AH432">
        <v>2</v>
      </c>
      <c r="AI432">
        <v>0</v>
      </c>
      <c r="AU432">
        <v>1.3469388</v>
      </c>
      <c r="AV432">
        <v>1</v>
      </c>
      <c r="AW432" s="1">
        <v>1425.6</v>
      </c>
      <c r="BE432" t="s">
        <v>43</v>
      </c>
      <c r="BI432">
        <v>0</v>
      </c>
      <c r="BJ432">
        <v>0</v>
      </c>
      <c r="BM432">
        <v>0</v>
      </c>
      <c r="BN432">
        <v>0</v>
      </c>
      <c r="BO432">
        <v>100</v>
      </c>
      <c r="BP432">
        <v>100</v>
      </c>
      <c r="BQ432">
        <v>0</v>
      </c>
      <c r="BR432">
        <v>0</v>
      </c>
      <c r="BS432">
        <v>0</v>
      </c>
      <c r="BV432">
        <v>0</v>
      </c>
      <c r="BW432">
        <v>0</v>
      </c>
      <c r="BX432">
        <v>0</v>
      </c>
      <c r="BY432">
        <v>0</v>
      </c>
    </row>
    <row r="433" spans="1:77" x14ac:dyDescent="0.25">
      <c r="A433" t="s">
        <v>922</v>
      </c>
      <c r="C433" t="s">
        <v>923</v>
      </c>
      <c r="D433">
        <v>5</v>
      </c>
      <c r="E433" t="s">
        <v>4938</v>
      </c>
      <c r="L433" t="s">
        <v>31</v>
      </c>
      <c r="M433" t="s">
        <v>922</v>
      </c>
      <c r="N433" t="s">
        <v>923</v>
      </c>
      <c r="P433">
        <v>1</v>
      </c>
      <c r="Q433">
        <v>1</v>
      </c>
      <c r="R433">
        <v>270</v>
      </c>
      <c r="S433">
        <v>270</v>
      </c>
      <c r="T433" t="s">
        <v>4940</v>
      </c>
      <c r="U433">
        <v>0</v>
      </c>
      <c r="X433" t="s">
        <v>4941</v>
      </c>
      <c r="Y433" t="s">
        <v>18</v>
      </c>
      <c r="AB433" t="s">
        <v>19</v>
      </c>
      <c r="AC433" t="s">
        <v>4942</v>
      </c>
      <c r="AE433">
        <v>0</v>
      </c>
      <c r="AF433">
        <v>0</v>
      </c>
      <c r="AG433">
        <v>360</v>
      </c>
      <c r="AH433">
        <v>2</v>
      </c>
      <c r="AI433">
        <v>0</v>
      </c>
      <c r="AU433">
        <v>1.3333333000000001</v>
      </c>
      <c r="AV433">
        <v>1</v>
      </c>
      <c r="AW433">
        <v>432</v>
      </c>
      <c r="BE433" t="s">
        <v>43</v>
      </c>
      <c r="BI433">
        <v>0</v>
      </c>
      <c r="BJ433">
        <v>0</v>
      </c>
      <c r="BM433">
        <v>0</v>
      </c>
      <c r="BN433">
        <v>0</v>
      </c>
      <c r="BO433">
        <v>100</v>
      </c>
      <c r="BP433">
        <v>100</v>
      </c>
      <c r="BQ433">
        <v>0</v>
      </c>
      <c r="BR433">
        <v>0</v>
      </c>
      <c r="BS433">
        <v>0</v>
      </c>
      <c r="BV433">
        <v>0</v>
      </c>
      <c r="BW433">
        <v>0</v>
      </c>
      <c r="BX433">
        <v>0</v>
      </c>
      <c r="BY433">
        <v>0</v>
      </c>
    </row>
    <row r="434" spans="1:77" x14ac:dyDescent="0.25">
      <c r="A434" t="s">
        <v>924</v>
      </c>
      <c r="C434" t="s">
        <v>925</v>
      </c>
      <c r="D434">
        <v>5</v>
      </c>
      <c r="E434" t="s">
        <v>4938</v>
      </c>
      <c r="L434" t="s">
        <v>31</v>
      </c>
      <c r="M434" t="s">
        <v>924</v>
      </c>
      <c r="N434" t="s">
        <v>925</v>
      </c>
      <c r="P434">
        <v>1</v>
      </c>
      <c r="Q434">
        <v>1</v>
      </c>
      <c r="R434">
        <v>1260</v>
      </c>
      <c r="S434">
        <v>1260</v>
      </c>
      <c r="T434" t="s">
        <v>4940</v>
      </c>
      <c r="U434">
        <v>0</v>
      </c>
      <c r="X434" t="s">
        <v>4941</v>
      </c>
      <c r="Y434" t="s">
        <v>18</v>
      </c>
      <c r="AB434" t="s">
        <v>19</v>
      </c>
      <c r="AC434" t="s">
        <v>4942</v>
      </c>
      <c r="AE434">
        <v>0</v>
      </c>
      <c r="AF434">
        <v>0</v>
      </c>
      <c r="AG434" s="1">
        <v>1680</v>
      </c>
      <c r="AH434">
        <v>2</v>
      </c>
      <c r="AI434">
        <v>0</v>
      </c>
      <c r="AU434">
        <v>1.3333333000000001</v>
      </c>
      <c r="AV434">
        <v>1</v>
      </c>
      <c r="AW434" s="1">
        <v>2016</v>
      </c>
      <c r="BE434" t="s">
        <v>43</v>
      </c>
      <c r="BI434">
        <v>0</v>
      </c>
      <c r="BJ434">
        <v>0</v>
      </c>
      <c r="BM434">
        <v>0</v>
      </c>
      <c r="BN434">
        <v>0</v>
      </c>
      <c r="BO434">
        <v>100</v>
      </c>
      <c r="BP434">
        <v>100</v>
      </c>
      <c r="BQ434">
        <v>0</v>
      </c>
      <c r="BR434">
        <v>0</v>
      </c>
      <c r="BS434">
        <v>0</v>
      </c>
      <c r="BV434">
        <v>0</v>
      </c>
      <c r="BW434">
        <v>0</v>
      </c>
      <c r="BX434">
        <v>0</v>
      </c>
      <c r="BY434">
        <v>0</v>
      </c>
    </row>
    <row r="435" spans="1:77" x14ac:dyDescent="0.25">
      <c r="A435" t="s">
        <v>926</v>
      </c>
      <c r="C435" t="s">
        <v>927</v>
      </c>
      <c r="D435">
        <v>9</v>
      </c>
      <c r="E435" t="s">
        <v>5014</v>
      </c>
      <c r="F435">
        <v>5</v>
      </c>
      <c r="G435" t="s">
        <v>5014</v>
      </c>
      <c r="H435" t="s">
        <v>5108</v>
      </c>
      <c r="I435" t="s">
        <v>5109</v>
      </c>
      <c r="J435">
        <v>1</v>
      </c>
      <c r="K435" t="s">
        <v>5110</v>
      </c>
      <c r="L435" t="s">
        <v>293</v>
      </c>
      <c r="M435">
        <v>6130002460</v>
      </c>
      <c r="N435" t="s">
        <v>927</v>
      </c>
      <c r="P435">
        <v>1</v>
      </c>
      <c r="Q435">
        <v>1</v>
      </c>
      <c r="R435">
        <v>2092</v>
      </c>
      <c r="S435">
        <v>2092</v>
      </c>
      <c r="T435" t="s">
        <v>4940</v>
      </c>
      <c r="U435">
        <v>0</v>
      </c>
      <c r="X435" t="s">
        <v>4941</v>
      </c>
      <c r="Y435" t="s">
        <v>18</v>
      </c>
      <c r="AB435" t="s">
        <v>19</v>
      </c>
      <c r="AC435" t="s">
        <v>4942</v>
      </c>
      <c r="AE435">
        <v>0</v>
      </c>
      <c r="AF435">
        <v>0</v>
      </c>
      <c r="AG435" s="1">
        <v>2615</v>
      </c>
      <c r="AH435">
        <v>2</v>
      </c>
      <c r="AI435">
        <v>0</v>
      </c>
      <c r="AU435">
        <v>1.25</v>
      </c>
      <c r="AW435" s="1">
        <v>3138</v>
      </c>
      <c r="BE435" t="s">
        <v>32</v>
      </c>
      <c r="BI435">
        <v>0</v>
      </c>
      <c r="BJ435">
        <v>0</v>
      </c>
      <c r="BM435">
        <v>0</v>
      </c>
      <c r="BN435">
        <v>0</v>
      </c>
      <c r="BO435">
        <v>100</v>
      </c>
      <c r="BP435">
        <v>100</v>
      </c>
      <c r="BQ435">
        <v>0</v>
      </c>
      <c r="BR435">
        <v>0</v>
      </c>
      <c r="BS435">
        <v>0</v>
      </c>
      <c r="BV435">
        <v>0</v>
      </c>
      <c r="BW435">
        <v>0</v>
      </c>
      <c r="BX435">
        <v>0</v>
      </c>
      <c r="BY435">
        <v>0</v>
      </c>
    </row>
    <row r="436" spans="1:77" x14ac:dyDescent="0.25">
      <c r="A436" t="s">
        <v>928</v>
      </c>
      <c r="C436" t="s">
        <v>929</v>
      </c>
      <c r="D436">
        <v>9</v>
      </c>
      <c r="E436" t="s">
        <v>5014</v>
      </c>
      <c r="F436">
        <v>5</v>
      </c>
      <c r="G436" t="s">
        <v>5014</v>
      </c>
      <c r="H436" t="s">
        <v>5108</v>
      </c>
      <c r="I436" t="s">
        <v>5109</v>
      </c>
      <c r="J436">
        <v>1</v>
      </c>
      <c r="K436" t="s">
        <v>5110</v>
      </c>
      <c r="L436" t="s">
        <v>293</v>
      </c>
      <c r="M436">
        <v>6130002459</v>
      </c>
      <c r="N436" t="s">
        <v>929</v>
      </c>
      <c r="P436">
        <v>1</v>
      </c>
      <c r="Q436">
        <v>1</v>
      </c>
      <c r="R436">
        <v>1900</v>
      </c>
      <c r="S436">
        <v>1900</v>
      </c>
      <c r="T436" t="s">
        <v>4940</v>
      </c>
      <c r="U436">
        <v>0</v>
      </c>
      <c r="X436" t="s">
        <v>4941</v>
      </c>
      <c r="Y436" t="s">
        <v>18</v>
      </c>
      <c r="AB436" t="s">
        <v>19</v>
      </c>
      <c r="AC436" t="s">
        <v>4942</v>
      </c>
      <c r="AE436">
        <v>0</v>
      </c>
      <c r="AF436">
        <v>0</v>
      </c>
      <c r="AG436" s="1">
        <v>2375</v>
      </c>
      <c r="AH436">
        <v>2</v>
      </c>
      <c r="AI436">
        <v>0</v>
      </c>
      <c r="AU436">
        <v>1.25</v>
      </c>
      <c r="AW436" s="1">
        <v>2850</v>
      </c>
      <c r="BE436" t="s">
        <v>32</v>
      </c>
      <c r="BI436">
        <v>0</v>
      </c>
      <c r="BJ436">
        <v>0</v>
      </c>
      <c r="BM436">
        <v>0</v>
      </c>
      <c r="BN436">
        <v>0</v>
      </c>
      <c r="BO436">
        <v>100</v>
      </c>
      <c r="BP436">
        <v>100</v>
      </c>
      <c r="BQ436">
        <v>0</v>
      </c>
      <c r="BR436">
        <v>0</v>
      </c>
      <c r="BS436">
        <v>0</v>
      </c>
      <c r="BV436">
        <v>0</v>
      </c>
      <c r="BW436">
        <v>0</v>
      </c>
      <c r="BX436">
        <v>0</v>
      </c>
      <c r="BY436">
        <v>0</v>
      </c>
    </row>
    <row r="437" spans="1:77" x14ac:dyDescent="0.25">
      <c r="A437" t="s">
        <v>930</v>
      </c>
      <c r="C437" t="s">
        <v>931</v>
      </c>
      <c r="D437">
        <v>9</v>
      </c>
      <c r="E437" t="s">
        <v>5014</v>
      </c>
      <c r="F437">
        <v>5</v>
      </c>
      <c r="G437" t="s">
        <v>5014</v>
      </c>
      <c r="J437">
        <v>3</v>
      </c>
      <c r="K437" t="s">
        <v>5061</v>
      </c>
      <c r="L437" t="s">
        <v>293</v>
      </c>
      <c r="M437" t="s">
        <v>930</v>
      </c>
      <c r="N437" t="s">
        <v>3954</v>
      </c>
      <c r="P437">
        <v>1</v>
      </c>
      <c r="Q437">
        <v>1</v>
      </c>
      <c r="R437">
        <v>300</v>
      </c>
      <c r="S437">
        <v>300</v>
      </c>
      <c r="T437" t="s">
        <v>4940</v>
      </c>
      <c r="U437">
        <v>0</v>
      </c>
      <c r="X437" t="s">
        <v>4941</v>
      </c>
      <c r="Y437" t="s">
        <v>18</v>
      </c>
      <c r="AB437" t="s">
        <v>19</v>
      </c>
      <c r="AC437" t="s">
        <v>4942</v>
      </c>
      <c r="AE437">
        <v>0</v>
      </c>
      <c r="AF437">
        <v>0</v>
      </c>
      <c r="AG437">
        <v>450</v>
      </c>
      <c r="AH437">
        <v>2</v>
      </c>
      <c r="AI437">
        <v>0</v>
      </c>
      <c r="AU437">
        <v>1.5</v>
      </c>
      <c r="AW437">
        <v>540</v>
      </c>
      <c r="BE437" t="s">
        <v>32</v>
      </c>
      <c r="BI437">
        <v>0</v>
      </c>
      <c r="BJ437">
        <v>0</v>
      </c>
      <c r="BM437">
        <v>0</v>
      </c>
      <c r="BN437">
        <v>0</v>
      </c>
      <c r="BO437">
        <v>100</v>
      </c>
      <c r="BP437">
        <v>100</v>
      </c>
      <c r="BQ437">
        <v>0</v>
      </c>
      <c r="BR437">
        <v>0</v>
      </c>
      <c r="BS437">
        <v>0</v>
      </c>
      <c r="BV437">
        <v>0</v>
      </c>
      <c r="BW437">
        <v>0</v>
      </c>
      <c r="BX437">
        <v>0</v>
      </c>
      <c r="BY437">
        <v>0</v>
      </c>
    </row>
    <row r="438" spans="1:77" x14ac:dyDescent="0.25">
      <c r="A438">
        <v>362334026</v>
      </c>
      <c r="C438" t="s">
        <v>932</v>
      </c>
      <c r="D438">
        <v>9</v>
      </c>
      <c r="E438" t="s">
        <v>5014</v>
      </c>
      <c r="F438">
        <v>5</v>
      </c>
      <c r="G438" t="s">
        <v>5014</v>
      </c>
      <c r="J438">
        <v>3</v>
      </c>
      <c r="K438" t="s">
        <v>5061</v>
      </c>
      <c r="L438" t="s">
        <v>293</v>
      </c>
      <c r="M438">
        <v>362334026</v>
      </c>
      <c r="N438" t="s">
        <v>932</v>
      </c>
      <c r="P438">
        <v>1</v>
      </c>
      <c r="Q438">
        <v>1</v>
      </c>
      <c r="R438">
        <v>445</v>
      </c>
      <c r="S438">
        <v>445</v>
      </c>
      <c r="T438" t="s">
        <v>4940</v>
      </c>
      <c r="U438">
        <v>0</v>
      </c>
      <c r="X438" t="s">
        <v>4941</v>
      </c>
      <c r="Y438" t="s">
        <v>18</v>
      </c>
      <c r="AB438" t="s">
        <v>19</v>
      </c>
      <c r="AC438" t="s">
        <v>4942</v>
      </c>
      <c r="AE438">
        <v>0</v>
      </c>
      <c r="AF438">
        <v>0</v>
      </c>
      <c r="AG438">
        <v>667.5</v>
      </c>
      <c r="AH438">
        <v>2</v>
      </c>
      <c r="AI438">
        <v>0</v>
      </c>
      <c r="AU438">
        <v>1.5</v>
      </c>
      <c r="AW438">
        <v>801</v>
      </c>
      <c r="BE438" t="s">
        <v>32</v>
      </c>
      <c r="BI438">
        <v>0</v>
      </c>
      <c r="BJ438">
        <v>0</v>
      </c>
      <c r="BM438">
        <v>0</v>
      </c>
      <c r="BN438">
        <v>0</v>
      </c>
      <c r="BO438">
        <v>100</v>
      </c>
      <c r="BP438">
        <v>100</v>
      </c>
      <c r="BQ438">
        <v>0</v>
      </c>
      <c r="BR438">
        <v>0</v>
      </c>
      <c r="BS438">
        <v>0</v>
      </c>
      <c r="BV438">
        <v>0</v>
      </c>
      <c r="BW438">
        <v>0</v>
      </c>
      <c r="BX438">
        <v>0</v>
      </c>
      <c r="BY438">
        <v>0</v>
      </c>
    </row>
    <row r="439" spans="1:77" x14ac:dyDescent="0.25">
      <c r="A439" t="s">
        <v>933</v>
      </c>
      <c r="C439" t="s">
        <v>934</v>
      </c>
      <c r="D439">
        <v>16</v>
      </c>
      <c r="E439" t="s">
        <v>4982</v>
      </c>
      <c r="F439">
        <v>10</v>
      </c>
      <c r="G439" t="s">
        <v>4982</v>
      </c>
      <c r="L439" t="s">
        <v>725</v>
      </c>
      <c r="M439" t="s">
        <v>933</v>
      </c>
      <c r="N439" t="s">
        <v>934</v>
      </c>
      <c r="P439">
        <v>1</v>
      </c>
      <c r="Q439">
        <v>0</v>
      </c>
      <c r="R439">
        <v>114</v>
      </c>
      <c r="S439">
        <v>114</v>
      </c>
      <c r="T439" t="s">
        <v>4940</v>
      </c>
      <c r="U439">
        <v>0</v>
      </c>
      <c r="X439" t="s">
        <v>4941</v>
      </c>
      <c r="Y439" t="s">
        <v>18</v>
      </c>
      <c r="AB439" t="s">
        <v>19</v>
      </c>
      <c r="AC439" t="s">
        <v>4942</v>
      </c>
      <c r="AE439">
        <v>0</v>
      </c>
      <c r="AF439">
        <v>0</v>
      </c>
      <c r="AG439">
        <v>151.62</v>
      </c>
      <c r="AH439">
        <v>2</v>
      </c>
      <c r="AI439">
        <v>0</v>
      </c>
      <c r="AU439">
        <v>1.33</v>
      </c>
      <c r="AW439">
        <v>181.94</v>
      </c>
      <c r="AY439">
        <v>1</v>
      </c>
      <c r="BE439" t="s">
        <v>20</v>
      </c>
      <c r="BI439">
        <v>0</v>
      </c>
      <c r="BJ439">
        <v>0</v>
      </c>
      <c r="BM439">
        <v>0</v>
      </c>
      <c r="BN439">
        <v>0</v>
      </c>
      <c r="BO439">
        <v>100</v>
      </c>
      <c r="BP439">
        <v>100</v>
      </c>
      <c r="BQ439">
        <v>0</v>
      </c>
      <c r="BR439">
        <v>0</v>
      </c>
      <c r="BS439">
        <v>0</v>
      </c>
      <c r="BV439">
        <v>0</v>
      </c>
      <c r="BW439">
        <v>0</v>
      </c>
      <c r="BX439">
        <v>0</v>
      </c>
      <c r="BY439">
        <v>0</v>
      </c>
    </row>
    <row r="440" spans="1:77" x14ac:dyDescent="0.25">
      <c r="A440" t="s">
        <v>935</v>
      </c>
      <c r="C440" t="s">
        <v>936</v>
      </c>
      <c r="D440">
        <v>10</v>
      </c>
      <c r="E440" t="s">
        <v>4943</v>
      </c>
      <c r="F440">
        <v>8</v>
      </c>
      <c r="G440" t="s">
        <v>4943</v>
      </c>
      <c r="L440" t="s">
        <v>937</v>
      </c>
      <c r="M440" t="s">
        <v>935</v>
      </c>
      <c r="N440" t="s">
        <v>936</v>
      </c>
      <c r="O440" t="s">
        <v>36</v>
      </c>
      <c r="P440">
        <v>1</v>
      </c>
      <c r="Q440">
        <v>0</v>
      </c>
      <c r="R440">
        <v>11.25</v>
      </c>
      <c r="S440">
        <v>11.25</v>
      </c>
      <c r="T440" t="s">
        <v>4940</v>
      </c>
      <c r="U440">
        <v>0</v>
      </c>
      <c r="X440" t="s">
        <v>4941</v>
      </c>
      <c r="Y440" t="s">
        <v>18</v>
      </c>
      <c r="AB440" t="s">
        <v>19</v>
      </c>
      <c r="AC440" t="s">
        <v>4942</v>
      </c>
      <c r="AE440">
        <v>0</v>
      </c>
      <c r="AF440">
        <v>0</v>
      </c>
      <c r="AG440">
        <v>14.96</v>
      </c>
      <c r="AH440">
        <v>2</v>
      </c>
      <c r="AI440">
        <v>0</v>
      </c>
      <c r="AU440">
        <v>1.3297778</v>
      </c>
      <c r="AW440">
        <v>17.95</v>
      </c>
      <c r="AY440">
        <v>1</v>
      </c>
      <c r="AZ440">
        <v>509</v>
      </c>
      <c r="BE440" t="s">
        <v>20</v>
      </c>
      <c r="BI440">
        <v>0</v>
      </c>
      <c r="BJ440">
        <v>0</v>
      </c>
      <c r="BM440">
        <v>0</v>
      </c>
      <c r="BN440">
        <v>0</v>
      </c>
      <c r="BO440">
        <v>100</v>
      </c>
      <c r="BP440">
        <v>100</v>
      </c>
      <c r="BQ440">
        <v>0</v>
      </c>
      <c r="BR440">
        <v>0</v>
      </c>
      <c r="BS440">
        <v>0</v>
      </c>
      <c r="BV440">
        <v>0</v>
      </c>
      <c r="BW440">
        <v>0</v>
      </c>
      <c r="BX440">
        <v>0</v>
      </c>
      <c r="BY440">
        <v>0</v>
      </c>
    </row>
    <row r="441" spans="1:77" x14ac:dyDescent="0.25">
      <c r="A441" t="s">
        <v>938</v>
      </c>
      <c r="C441" t="s">
        <v>939</v>
      </c>
      <c r="D441">
        <v>5</v>
      </c>
      <c r="E441" t="s">
        <v>4938</v>
      </c>
      <c r="F441">
        <v>1</v>
      </c>
      <c r="G441" t="s">
        <v>4938</v>
      </c>
      <c r="H441" t="s">
        <v>5199</v>
      </c>
      <c r="I441" t="s">
        <v>5200</v>
      </c>
      <c r="J441">
        <v>1</v>
      </c>
      <c r="K441" t="s">
        <v>4948</v>
      </c>
      <c r="L441" t="s">
        <v>27</v>
      </c>
      <c r="M441" t="s">
        <v>4946</v>
      </c>
      <c r="N441" t="s">
        <v>4947</v>
      </c>
      <c r="P441">
        <v>1</v>
      </c>
      <c r="Q441">
        <v>0</v>
      </c>
      <c r="R441">
        <v>0</v>
      </c>
      <c r="S441">
        <v>0</v>
      </c>
      <c r="T441" t="s">
        <v>4940</v>
      </c>
      <c r="U441">
        <v>0</v>
      </c>
      <c r="X441" t="s">
        <v>4941</v>
      </c>
      <c r="Y441" t="s">
        <v>18</v>
      </c>
      <c r="AB441" t="s">
        <v>19</v>
      </c>
      <c r="AC441" t="s">
        <v>4942</v>
      </c>
      <c r="AE441">
        <v>0</v>
      </c>
      <c r="AF441">
        <v>0</v>
      </c>
      <c r="AG441">
        <v>547.57000000000005</v>
      </c>
      <c r="AH441">
        <v>2</v>
      </c>
      <c r="AI441">
        <v>0</v>
      </c>
      <c r="AU441">
        <v>0</v>
      </c>
      <c r="AW441">
        <v>657.08</v>
      </c>
      <c r="AY441">
        <v>1</v>
      </c>
      <c r="AZ441">
        <v>546</v>
      </c>
      <c r="BE441" t="s">
        <v>416</v>
      </c>
      <c r="BI441">
        <v>0</v>
      </c>
      <c r="BJ441">
        <v>0</v>
      </c>
      <c r="BM441">
        <v>0</v>
      </c>
      <c r="BN441">
        <v>0</v>
      </c>
      <c r="BO441">
        <v>100</v>
      </c>
      <c r="BP441">
        <v>100</v>
      </c>
      <c r="BQ441">
        <v>0</v>
      </c>
      <c r="BR441">
        <v>0</v>
      </c>
      <c r="BS441">
        <v>0</v>
      </c>
      <c r="BV441">
        <v>0</v>
      </c>
      <c r="BW441">
        <v>0</v>
      </c>
      <c r="BX441">
        <v>0</v>
      </c>
      <c r="BY441">
        <v>0</v>
      </c>
    </row>
    <row r="442" spans="1:77" x14ac:dyDescent="0.25">
      <c r="A442" t="s">
        <v>940</v>
      </c>
      <c r="C442" t="s">
        <v>941</v>
      </c>
      <c r="D442">
        <v>8</v>
      </c>
      <c r="E442" t="s">
        <v>4953</v>
      </c>
      <c r="F442">
        <v>4</v>
      </c>
      <c r="G442" t="s">
        <v>4953</v>
      </c>
      <c r="J442">
        <v>3</v>
      </c>
      <c r="K442" t="s">
        <v>4971</v>
      </c>
      <c r="L442" t="s">
        <v>49</v>
      </c>
      <c r="M442" t="s">
        <v>940</v>
      </c>
      <c r="N442" t="s">
        <v>5237</v>
      </c>
      <c r="P442">
        <v>1</v>
      </c>
      <c r="Q442">
        <v>60</v>
      </c>
      <c r="R442">
        <v>1.76</v>
      </c>
      <c r="S442">
        <v>1.76</v>
      </c>
      <c r="T442" t="s">
        <v>4940</v>
      </c>
      <c r="U442">
        <v>0</v>
      </c>
      <c r="X442" t="s">
        <v>4941</v>
      </c>
      <c r="Y442" t="s">
        <v>18</v>
      </c>
      <c r="AB442" t="s">
        <v>19</v>
      </c>
      <c r="AC442" t="s">
        <v>4942</v>
      </c>
      <c r="AE442">
        <v>0</v>
      </c>
      <c r="AF442">
        <v>0</v>
      </c>
      <c r="AG442">
        <v>2.65</v>
      </c>
      <c r="AH442">
        <v>2</v>
      </c>
      <c r="AI442">
        <v>0</v>
      </c>
      <c r="AU442">
        <v>1.5056818000000001</v>
      </c>
      <c r="AW442">
        <v>3.18</v>
      </c>
      <c r="AY442">
        <v>1</v>
      </c>
      <c r="AZ442">
        <v>514</v>
      </c>
      <c r="BE442" t="s">
        <v>20</v>
      </c>
      <c r="BI442">
        <v>0</v>
      </c>
      <c r="BJ442">
        <v>0</v>
      </c>
      <c r="BM442">
        <v>0</v>
      </c>
      <c r="BN442">
        <v>0</v>
      </c>
      <c r="BO442">
        <v>100</v>
      </c>
      <c r="BP442">
        <v>100</v>
      </c>
      <c r="BQ442">
        <v>0</v>
      </c>
      <c r="BR442">
        <v>0</v>
      </c>
      <c r="BS442">
        <v>0</v>
      </c>
      <c r="BV442">
        <v>0</v>
      </c>
      <c r="BW442">
        <v>0</v>
      </c>
      <c r="BX442">
        <v>0</v>
      </c>
      <c r="BY442">
        <v>0</v>
      </c>
    </row>
    <row r="443" spans="1:77" x14ac:dyDescent="0.25">
      <c r="A443" t="s">
        <v>942</v>
      </c>
      <c r="C443" t="s">
        <v>943</v>
      </c>
      <c r="D443">
        <v>8</v>
      </c>
      <c r="E443" t="s">
        <v>4953</v>
      </c>
      <c r="F443">
        <v>4</v>
      </c>
      <c r="G443" t="s">
        <v>4953</v>
      </c>
      <c r="J443">
        <v>3</v>
      </c>
      <c r="K443" t="s">
        <v>4971</v>
      </c>
      <c r="L443" t="s">
        <v>49</v>
      </c>
      <c r="M443" t="s">
        <v>942</v>
      </c>
      <c r="N443" t="s">
        <v>5238</v>
      </c>
      <c r="P443">
        <v>1</v>
      </c>
      <c r="Q443">
        <v>65</v>
      </c>
      <c r="R443">
        <v>1.64</v>
      </c>
      <c r="S443">
        <v>1.64</v>
      </c>
      <c r="T443" t="s">
        <v>4940</v>
      </c>
      <c r="U443">
        <v>0</v>
      </c>
      <c r="X443" t="s">
        <v>4941</v>
      </c>
      <c r="Y443" t="s">
        <v>18</v>
      </c>
      <c r="AB443" t="s">
        <v>19</v>
      </c>
      <c r="AC443" t="s">
        <v>4942</v>
      </c>
      <c r="AE443">
        <v>0</v>
      </c>
      <c r="AF443">
        <v>0</v>
      </c>
      <c r="AG443">
        <v>2.4500000000000002</v>
      </c>
      <c r="AH443">
        <v>2</v>
      </c>
      <c r="AI443">
        <v>0</v>
      </c>
      <c r="AU443">
        <v>1.4939024000000001</v>
      </c>
      <c r="AW443">
        <v>2.94</v>
      </c>
      <c r="AY443">
        <v>1</v>
      </c>
      <c r="AZ443">
        <v>515</v>
      </c>
      <c r="BE443" t="s">
        <v>20</v>
      </c>
      <c r="BI443">
        <v>0</v>
      </c>
      <c r="BJ443">
        <v>0</v>
      </c>
      <c r="BM443">
        <v>0</v>
      </c>
      <c r="BN443">
        <v>0</v>
      </c>
      <c r="BO443">
        <v>100</v>
      </c>
      <c r="BP443">
        <v>100</v>
      </c>
      <c r="BQ443">
        <v>0</v>
      </c>
      <c r="BR443">
        <v>0</v>
      </c>
      <c r="BS443">
        <v>0</v>
      </c>
      <c r="BV443">
        <v>0</v>
      </c>
      <c r="BW443">
        <v>0</v>
      </c>
      <c r="BX443">
        <v>0</v>
      </c>
      <c r="BY443">
        <v>0</v>
      </c>
    </row>
    <row r="444" spans="1:77" x14ac:dyDescent="0.25">
      <c r="A444" t="s">
        <v>944</v>
      </c>
      <c r="C444" t="s">
        <v>945</v>
      </c>
      <c r="D444">
        <v>8</v>
      </c>
      <c r="E444" t="s">
        <v>4953</v>
      </c>
      <c r="F444">
        <v>4</v>
      </c>
      <c r="G444" t="s">
        <v>4953</v>
      </c>
      <c r="J444">
        <v>3</v>
      </c>
      <c r="K444" t="s">
        <v>4971</v>
      </c>
      <c r="L444" t="s">
        <v>49</v>
      </c>
      <c r="M444" t="s">
        <v>944</v>
      </c>
      <c r="N444" t="s">
        <v>5239</v>
      </c>
      <c r="P444">
        <v>1</v>
      </c>
      <c r="Q444">
        <v>55</v>
      </c>
      <c r="R444">
        <v>1.52</v>
      </c>
      <c r="S444">
        <v>1.52</v>
      </c>
      <c r="T444" t="s">
        <v>4940</v>
      </c>
      <c r="U444">
        <v>0</v>
      </c>
      <c r="X444" t="s">
        <v>4941</v>
      </c>
      <c r="Y444" t="s">
        <v>18</v>
      </c>
      <c r="AB444" t="s">
        <v>19</v>
      </c>
      <c r="AC444" t="s">
        <v>4942</v>
      </c>
      <c r="AE444">
        <v>0</v>
      </c>
      <c r="AF444">
        <v>0</v>
      </c>
      <c r="AG444">
        <v>3.8</v>
      </c>
      <c r="AH444">
        <v>2</v>
      </c>
      <c r="AI444">
        <v>0</v>
      </c>
      <c r="AU444">
        <v>2.5</v>
      </c>
      <c r="AW444">
        <v>4.5599999999999996</v>
      </c>
      <c r="AY444">
        <v>1</v>
      </c>
      <c r="AZ444">
        <v>516</v>
      </c>
      <c r="BE444" t="s">
        <v>20</v>
      </c>
      <c r="BI444">
        <v>0</v>
      </c>
      <c r="BJ444">
        <v>0</v>
      </c>
      <c r="BM444">
        <v>0</v>
      </c>
      <c r="BN444">
        <v>0</v>
      </c>
      <c r="BO444">
        <v>100</v>
      </c>
      <c r="BP444">
        <v>100</v>
      </c>
      <c r="BQ444">
        <v>0</v>
      </c>
      <c r="BR444">
        <v>0</v>
      </c>
      <c r="BS444">
        <v>0</v>
      </c>
      <c r="BV444">
        <v>0</v>
      </c>
      <c r="BW444">
        <v>0</v>
      </c>
      <c r="BX444">
        <v>0</v>
      </c>
      <c r="BY444">
        <v>0</v>
      </c>
    </row>
    <row r="445" spans="1:77" x14ac:dyDescent="0.25">
      <c r="A445" t="s">
        <v>946</v>
      </c>
      <c r="C445" t="s">
        <v>947</v>
      </c>
      <c r="D445">
        <v>8</v>
      </c>
      <c r="E445" t="s">
        <v>4953</v>
      </c>
      <c r="F445">
        <v>4</v>
      </c>
      <c r="G445" t="s">
        <v>4953</v>
      </c>
      <c r="J445">
        <v>3</v>
      </c>
      <c r="K445" t="s">
        <v>4971</v>
      </c>
      <c r="L445" t="s">
        <v>49</v>
      </c>
      <c r="M445" t="s">
        <v>946</v>
      </c>
      <c r="N445" t="s">
        <v>5240</v>
      </c>
      <c r="P445">
        <v>1</v>
      </c>
      <c r="Q445">
        <v>65</v>
      </c>
      <c r="R445">
        <v>1.1100000000000001</v>
      </c>
      <c r="S445">
        <v>1.1100000000000001</v>
      </c>
      <c r="T445" t="s">
        <v>4940</v>
      </c>
      <c r="U445">
        <v>0</v>
      </c>
      <c r="X445" t="s">
        <v>4941</v>
      </c>
      <c r="Y445" t="s">
        <v>18</v>
      </c>
      <c r="AB445" t="s">
        <v>19</v>
      </c>
      <c r="AC445" t="s">
        <v>4942</v>
      </c>
      <c r="AE445">
        <v>0</v>
      </c>
      <c r="AF445">
        <v>0</v>
      </c>
      <c r="AG445">
        <v>1.67</v>
      </c>
      <c r="AH445">
        <v>2</v>
      </c>
      <c r="AI445">
        <v>0</v>
      </c>
      <c r="AU445">
        <v>1.5045044999999999</v>
      </c>
      <c r="AW445">
        <v>2</v>
      </c>
      <c r="AY445">
        <v>1</v>
      </c>
      <c r="AZ445">
        <v>517</v>
      </c>
      <c r="BE445" t="s">
        <v>20</v>
      </c>
      <c r="BI445">
        <v>0</v>
      </c>
      <c r="BJ445">
        <v>0</v>
      </c>
      <c r="BM445">
        <v>0</v>
      </c>
      <c r="BN445">
        <v>0</v>
      </c>
      <c r="BO445">
        <v>100</v>
      </c>
      <c r="BP445">
        <v>100</v>
      </c>
      <c r="BQ445">
        <v>0</v>
      </c>
      <c r="BR445">
        <v>0</v>
      </c>
      <c r="BS445">
        <v>0</v>
      </c>
      <c r="BV445">
        <v>0</v>
      </c>
      <c r="BW445">
        <v>0</v>
      </c>
      <c r="BX445">
        <v>0</v>
      </c>
      <c r="BY445">
        <v>0</v>
      </c>
    </row>
    <row r="446" spans="1:77" x14ac:dyDescent="0.25">
      <c r="A446" t="s">
        <v>948</v>
      </c>
      <c r="C446" t="s">
        <v>949</v>
      </c>
      <c r="D446">
        <v>8</v>
      </c>
      <c r="E446" t="s">
        <v>4953</v>
      </c>
      <c r="F446">
        <v>4</v>
      </c>
      <c r="G446" t="s">
        <v>4953</v>
      </c>
      <c r="J446">
        <v>3</v>
      </c>
      <c r="K446" t="s">
        <v>4971</v>
      </c>
      <c r="L446" t="s">
        <v>49</v>
      </c>
      <c r="M446" t="s">
        <v>948</v>
      </c>
      <c r="N446" t="s">
        <v>5241</v>
      </c>
      <c r="O446" t="s">
        <v>36</v>
      </c>
      <c r="P446">
        <v>1</v>
      </c>
      <c r="Q446">
        <v>80</v>
      </c>
      <c r="R446">
        <v>0.64</v>
      </c>
      <c r="S446">
        <v>0.64</v>
      </c>
      <c r="T446" t="s">
        <v>4940</v>
      </c>
      <c r="U446">
        <v>0</v>
      </c>
      <c r="X446" t="s">
        <v>4941</v>
      </c>
      <c r="Y446" t="s">
        <v>18</v>
      </c>
      <c r="AB446" t="s">
        <v>19</v>
      </c>
      <c r="AC446" t="s">
        <v>4942</v>
      </c>
      <c r="AE446">
        <v>0</v>
      </c>
      <c r="AF446">
        <v>0</v>
      </c>
      <c r="AG446">
        <v>1.43</v>
      </c>
      <c r="AH446">
        <v>3</v>
      </c>
      <c r="AI446">
        <v>0</v>
      </c>
      <c r="AU446">
        <v>2.234375</v>
      </c>
      <c r="AW446">
        <v>1.716</v>
      </c>
      <c r="AY446">
        <v>1</v>
      </c>
      <c r="AZ446">
        <v>520</v>
      </c>
      <c r="BE446" t="s">
        <v>20</v>
      </c>
      <c r="BI446">
        <v>0</v>
      </c>
      <c r="BJ446">
        <v>0</v>
      </c>
      <c r="BM446">
        <v>0</v>
      </c>
      <c r="BN446">
        <v>0</v>
      </c>
      <c r="BO446">
        <v>100</v>
      </c>
      <c r="BP446">
        <v>100</v>
      </c>
      <c r="BQ446">
        <v>0</v>
      </c>
      <c r="BR446">
        <v>0</v>
      </c>
      <c r="BS446">
        <v>0</v>
      </c>
      <c r="BV446">
        <v>0</v>
      </c>
      <c r="BW446">
        <v>0</v>
      </c>
      <c r="BX446">
        <v>0</v>
      </c>
      <c r="BY446">
        <v>0</v>
      </c>
    </row>
    <row r="447" spans="1:77" x14ac:dyDescent="0.25">
      <c r="A447" t="s">
        <v>950</v>
      </c>
      <c r="C447" t="s">
        <v>951</v>
      </c>
      <c r="D447">
        <v>8</v>
      </c>
      <c r="E447" t="s">
        <v>4953</v>
      </c>
      <c r="F447">
        <v>4</v>
      </c>
      <c r="G447" t="s">
        <v>4953</v>
      </c>
      <c r="J447">
        <v>3</v>
      </c>
      <c r="K447" t="s">
        <v>4971</v>
      </c>
      <c r="L447" t="s">
        <v>75</v>
      </c>
      <c r="M447" t="s">
        <v>950</v>
      </c>
      <c r="N447" t="s">
        <v>5242</v>
      </c>
      <c r="P447">
        <v>1</v>
      </c>
      <c r="Q447">
        <v>50</v>
      </c>
      <c r="R447">
        <v>3.88</v>
      </c>
      <c r="S447">
        <v>3.88</v>
      </c>
      <c r="T447" t="s">
        <v>4940</v>
      </c>
      <c r="U447">
        <v>0</v>
      </c>
      <c r="X447" t="s">
        <v>4941</v>
      </c>
      <c r="Y447" t="s">
        <v>18</v>
      </c>
      <c r="AB447" t="s">
        <v>19</v>
      </c>
      <c r="AC447" t="s">
        <v>4942</v>
      </c>
      <c r="AE447">
        <v>0</v>
      </c>
      <c r="AF447">
        <v>0</v>
      </c>
      <c r="AG447">
        <v>9.6999999999999993</v>
      </c>
      <c r="AH447">
        <v>2</v>
      </c>
      <c r="AI447">
        <v>0</v>
      </c>
      <c r="AU447">
        <v>2.5</v>
      </c>
      <c r="AW447">
        <v>11.64</v>
      </c>
      <c r="AY447">
        <v>1</v>
      </c>
      <c r="AZ447">
        <v>521</v>
      </c>
      <c r="BE447" t="s">
        <v>20</v>
      </c>
      <c r="BI447">
        <v>0</v>
      </c>
      <c r="BJ447">
        <v>0</v>
      </c>
      <c r="BM447">
        <v>0</v>
      </c>
      <c r="BN447">
        <v>0</v>
      </c>
      <c r="BO447">
        <v>100</v>
      </c>
      <c r="BP447">
        <v>100</v>
      </c>
      <c r="BQ447">
        <v>0</v>
      </c>
      <c r="BR447">
        <v>0</v>
      </c>
      <c r="BS447">
        <v>0</v>
      </c>
      <c r="BV447">
        <v>0</v>
      </c>
      <c r="BW447">
        <v>0</v>
      </c>
      <c r="BX447">
        <v>0</v>
      </c>
      <c r="BY447">
        <v>0</v>
      </c>
    </row>
    <row r="448" spans="1:77" x14ac:dyDescent="0.25">
      <c r="A448" t="s">
        <v>952</v>
      </c>
      <c r="C448" t="s">
        <v>953</v>
      </c>
      <c r="D448">
        <v>8</v>
      </c>
      <c r="E448" t="s">
        <v>4953</v>
      </c>
      <c r="F448">
        <v>4</v>
      </c>
      <c r="G448" t="s">
        <v>4953</v>
      </c>
      <c r="J448">
        <v>3</v>
      </c>
      <c r="K448" t="s">
        <v>4971</v>
      </c>
      <c r="L448" t="s">
        <v>49</v>
      </c>
      <c r="M448" t="s">
        <v>952</v>
      </c>
      <c r="N448" t="s">
        <v>5243</v>
      </c>
      <c r="O448" t="s">
        <v>36</v>
      </c>
      <c r="P448">
        <v>1</v>
      </c>
      <c r="Q448">
        <v>1</v>
      </c>
      <c r="R448">
        <v>7.19</v>
      </c>
      <c r="S448">
        <v>7.19</v>
      </c>
      <c r="T448" t="s">
        <v>4940</v>
      </c>
      <c r="U448">
        <v>0</v>
      </c>
      <c r="X448" t="s">
        <v>4941</v>
      </c>
      <c r="Y448" t="s">
        <v>18</v>
      </c>
      <c r="AB448" t="s">
        <v>19</v>
      </c>
      <c r="AC448" t="s">
        <v>4942</v>
      </c>
      <c r="AE448">
        <v>0</v>
      </c>
      <c r="AF448">
        <v>0</v>
      </c>
      <c r="AG448">
        <v>14.38</v>
      </c>
      <c r="AH448">
        <v>2</v>
      </c>
      <c r="AI448">
        <v>0</v>
      </c>
      <c r="AU448">
        <v>2</v>
      </c>
      <c r="AW448">
        <v>17.260000000000002</v>
      </c>
      <c r="AY448">
        <v>1</v>
      </c>
      <c r="AZ448">
        <v>518</v>
      </c>
      <c r="BE448" t="s">
        <v>20</v>
      </c>
      <c r="BI448">
        <v>0</v>
      </c>
      <c r="BJ448">
        <v>0</v>
      </c>
      <c r="BM448">
        <v>0</v>
      </c>
      <c r="BN448">
        <v>0</v>
      </c>
      <c r="BO448">
        <v>100</v>
      </c>
      <c r="BP448">
        <v>100</v>
      </c>
      <c r="BQ448">
        <v>0</v>
      </c>
      <c r="BR448">
        <v>0</v>
      </c>
      <c r="BS448">
        <v>0</v>
      </c>
      <c r="BV448">
        <v>0</v>
      </c>
      <c r="BW448">
        <v>0</v>
      </c>
      <c r="BX448">
        <v>0</v>
      </c>
      <c r="BY448">
        <v>0</v>
      </c>
    </row>
    <row r="449" spans="1:77" x14ac:dyDescent="0.25">
      <c r="A449" t="s">
        <v>954</v>
      </c>
      <c r="C449" t="s">
        <v>955</v>
      </c>
      <c r="D449">
        <v>8</v>
      </c>
      <c r="E449" t="s">
        <v>4953</v>
      </c>
      <c r="F449">
        <v>4</v>
      </c>
      <c r="G449" t="s">
        <v>4953</v>
      </c>
      <c r="J449">
        <v>3</v>
      </c>
      <c r="K449" t="s">
        <v>4971</v>
      </c>
      <c r="L449" t="s">
        <v>49</v>
      </c>
      <c r="M449" t="s">
        <v>954</v>
      </c>
      <c r="N449" t="s">
        <v>5244</v>
      </c>
      <c r="O449" t="s">
        <v>36</v>
      </c>
      <c r="P449">
        <v>1</v>
      </c>
      <c r="Q449">
        <v>1</v>
      </c>
      <c r="R449">
        <v>5.66</v>
      </c>
      <c r="S449">
        <v>5.66</v>
      </c>
      <c r="T449" t="s">
        <v>4940</v>
      </c>
      <c r="U449">
        <v>0</v>
      </c>
      <c r="X449" t="s">
        <v>4941</v>
      </c>
      <c r="Y449" t="s">
        <v>18</v>
      </c>
      <c r="AB449" t="s">
        <v>19</v>
      </c>
      <c r="AC449" t="s">
        <v>4942</v>
      </c>
      <c r="AE449">
        <v>0</v>
      </c>
      <c r="AF449">
        <v>0</v>
      </c>
      <c r="AG449">
        <v>11.33</v>
      </c>
      <c r="AH449">
        <v>2</v>
      </c>
      <c r="AI449">
        <v>0</v>
      </c>
      <c r="AU449">
        <v>2.0017668</v>
      </c>
      <c r="AW449">
        <v>13.6</v>
      </c>
      <c r="AY449">
        <v>1</v>
      </c>
      <c r="AZ449">
        <v>519</v>
      </c>
      <c r="BE449" t="s">
        <v>20</v>
      </c>
      <c r="BI449">
        <v>0</v>
      </c>
      <c r="BJ449">
        <v>0</v>
      </c>
      <c r="BM449">
        <v>0</v>
      </c>
      <c r="BN449">
        <v>0</v>
      </c>
      <c r="BO449">
        <v>100</v>
      </c>
      <c r="BP449">
        <v>100</v>
      </c>
      <c r="BQ449">
        <v>0</v>
      </c>
      <c r="BR449">
        <v>0</v>
      </c>
      <c r="BS449">
        <v>0</v>
      </c>
      <c r="BV449">
        <v>0</v>
      </c>
      <c r="BW449">
        <v>0</v>
      </c>
      <c r="BX449">
        <v>0</v>
      </c>
      <c r="BY449">
        <v>0</v>
      </c>
    </row>
    <row r="450" spans="1:77" x14ac:dyDescent="0.25">
      <c r="A450" t="s">
        <v>956</v>
      </c>
      <c r="C450" t="s">
        <v>957</v>
      </c>
      <c r="D450">
        <v>6</v>
      </c>
      <c r="E450" t="s">
        <v>4957</v>
      </c>
      <c r="H450" t="s">
        <v>4989</v>
      </c>
      <c r="I450" t="s">
        <v>4990</v>
      </c>
      <c r="J450" t="s">
        <v>4991</v>
      </c>
      <c r="K450" t="s">
        <v>4992</v>
      </c>
      <c r="L450" t="s">
        <v>65</v>
      </c>
      <c r="M450" t="s">
        <v>956</v>
      </c>
      <c r="N450" t="s">
        <v>5245</v>
      </c>
      <c r="O450" t="s">
        <v>146</v>
      </c>
      <c r="P450">
        <v>1</v>
      </c>
      <c r="Q450">
        <v>6</v>
      </c>
      <c r="R450">
        <v>395.66</v>
      </c>
      <c r="S450">
        <v>395.66</v>
      </c>
      <c r="T450" t="s">
        <v>4940</v>
      </c>
      <c r="U450">
        <v>0</v>
      </c>
      <c r="X450" t="s">
        <v>4941</v>
      </c>
      <c r="Y450" t="s">
        <v>18</v>
      </c>
      <c r="AB450" t="s">
        <v>19</v>
      </c>
      <c r="AC450" t="s">
        <v>4942</v>
      </c>
      <c r="AE450">
        <v>0</v>
      </c>
      <c r="AF450">
        <v>0</v>
      </c>
      <c r="AG450">
        <v>553.91999999999996</v>
      </c>
      <c r="AH450">
        <v>2</v>
      </c>
      <c r="AI450">
        <v>0</v>
      </c>
      <c r="AU450">
        <v>1.3999899</v>
      </c>
      <c r="AW450">
        <v>664.7</v>
      </c>
      <c r="BE450" t="s">
        <v>32</v>
      </c>
      <c r="BI450">
        <v>0</v>
      </c>
      <c r="BJ450">
        <v>0</v>
      </c>
      <c r="BM450">
        <v>0</v>
      </c>
      <c r="BN450">
        <v>0</v>
      </c>
      <c r="BO450">
        <v>100</v>
      </c>
      <c r="BP450">
        <v>100</v>
      </c>
      <c r="BQ450">
        <v>0</v>
      </c>
      <c r="BR450">
        <v>0</v>
      </c>
      <c r="BS450">
        <v>0</v>
      </c>
      <c r="BV450">
        <v>0</v>
      </c>
      <c r="BW450">
        <v>0</v>
      </c>
      <c r="BX450">
        <v>0</v>
      </c>
      <c r="BY450">
        <v>0</v>
      </c>
    </row>
    <row r="451" spans="1:77" x14ac:dyDescent="0.25">
      <c r="A451" t="s">
        <v>958</v>
      </c>
      <c r="C451" t="s">
        <v>959</v>
      </c>
      <c r="D451">
        <v>6</v>
      </c>
      <c r="E451" t="s">
        <v>4957</v>
      </c>
      <c r="H451" t="s">
        <v>4989</v>
      </c>
      <c r="I451" t="s">
        <v>4990</v>
      </c>
      <c r="J451" t="s">
        <v>4991</v>
      </c>
      <c r="K451" t="s">
        <v>4992</v>
      </c>
      <c r="L451" t="s">
        <v>65</v>
      </c>
      <c r="M451" t="s">
        <v>958</v>
      </c>
      <c r="N451" t="s">
        <v>5246</v>
      </c>
      <c r="O451" t="s">
        <v>146</v>
      </c>
      <c r="P451">
        <v>1</v>
      </c>
      <c r="Q451">
        <v>6</v>
      </c>
      <c r="R451">
        <v>484.52</v>
      </c>
      <c r="S451">
        <v>484.52</v>
      </c>
      <c r="T451" t="s">
        <v>4940</v>
      </c>
      <c r="U451">
        <v>0</v>
      </c>
      <c r="X451" t="s">
        <v>4941</v>
      </c>
      <c r="Y451" t="s">
        <v>18</v>
      </c>
      <c r="AB451" t="s">
        <v>19</v>
      </c>
      <c r="AC451" t="s">
        <v>4942</v>
      </c>
      <c r="AE451">
        <v>0</v>
      </c>
      <c r="AF451">
        <v>0</v>
      </c>
      <c r="AG451">
        <v>678.33</v>
      </c>
      <c r="AH451">
        <v>2</v>
      </c>
      <c r="AI451">
        <v>0</v>
      </c>
      <c r="AU451">
        <v>1.4000041000000001</v>
      </c>
      <c r="AW451">
        <v>814</v>
      </c>
      <c r="BE451" t="s">
        <v>32</v>
      </c>
      <c r="BI451">
        <v>0</v>
      </c>
      <c r="BJ451">
        <v>0</v>
      </c>
      <c r="BM451">
        <v>0</v>
      </c>
      <c r="BN451">
        <v>0</v>
      </c>
      <c r="BO451">
        <v>100</v>
      </c>
      <c r="BP451">
        <v>100</v>
      </c>
      <c r="BQ451">
        <v>0</v>
      </c>
      <c r="BR451">
        <v>0</v>
      </c>
      <c r="BS451">
        <v>0</v>
      </c>
      <c r="BV451">
        <v>0</v>
      </c>
      <c r="BW451">
        <v>0</v>
      </c>
      <c r="BX451">
        <v>0</v>
      </c>
      <c r="BY451">
        <v>0</v>
      </c>
    </row>
    <row r="452" spans="1:77" x14ac:dyDescent="0.25">
      <c r="A452" t="s">
        <v>960</v>
      </c>
      <c r="C452" t="s">
        <v>961</v>
      </c>
      <c r="D452">
        <v>6</v>
      </c>
      <c r="E452" t="s">
        <v>4957</v>
      </c>
      <c r="H452" t="s">
        <v>4989</v>
      </c>
      <c r="I452" t="s">
        <v>4990</v>
      </c>
      <c r="J452" t="s">
        <v>4991</v>
      </c>
      <c r="K452" t="s">
        <v>4992</v>
      </c>
      <c r="L452" t="s">
        <v>65</v>
      </c>
      <c r="M452" t="s">
        <v>960</v>
      </c>
      <c r="N452" t="s">
        <v>5247</v>
      </c>
      <c r="O452" t="s">
        <v>146</v>
      </c>
      <c r="P452">
        <v>1</v>
      </c>
      <c r="Q452">
        <v>6</v>
      </c>
      <c r="R452">
        <v>540.26</v>
      </c>
      <c r="S452">
        <v>540.26</v>
      </c>
      <c r="T452" t="s">
        <v>4940</v>
      </c>
      <c r="U452">
        <v>0</v>
      </c>
      <c r="X452" t="s">
        <v>4941</v>
      </c>
      <c r="Y452" t="s">
        <v>18</v>
      </c>
      <c r="AB452" t="s">
        <v>19</v>
      </c>
      <c r="AC452" t="s">
        <v>4942</v>
      </c>
      <c r="AE452">
        <v>0</v>
      </c>
      <c r="AF452">
        <v>0</v>
      </c>
      <c r="AG452">
        <v>756.36</v>
      </c>
      <c r="AH452">
        <v>2</v>
      </c>
      <c r="AI452">
        <v>0</v>
      </c>
      <c r="AU452">
        <v>1.3999926</v>
      </c>
      <c r="AW452">
        <v>907.63</v>
      </c>
      <c r="BE452" t="s">
        <v>32</v>
      </c>
      <c r="BI452">
        <v>0</v>
      </c>
      <c r="BJ452">
        <v>0</v>
      </c>
      <c r="BM452">
        <v>0</v>
      </c>
      <c r="BN452">
        <v>0</v>
      </c>
      <c r="BO452">
        <v>100</v>
      </c>
      <c r="BP452">
        <v>100</v>
      </c>
      <c r="BQ452">
        <v>0</v>
      </c>
      <c r="BR452">
        <v>0</v>
      </c>
      <c r="BS452">
        <v>0</v>
      </c>
      <c r="BV452">
        <v>0</v>
      </c>
      <c r="BW452">
        <v>0</v>
      </c>
      <c r="BX452">
        <v>0</v>
      </c>
      <c r="BY452">
        <v>0</v>
      </c>
    </row>
    <row r="453" spans="1:77" x14ac:dyDescent="0.25">
      <c r="A453" t="s">
        <v>962</v>
      </c>
      <c r="C453" t="s">
        <v>963</v>
      </c>
      <c r="D453">
        <v>6</v>
      </c>
      <c r="E453" t="s">
        <v>4957</v>
      </c>
      <c r="H453" t="s">
        <v>4989</v>
      </c>
      <c r="I453" t="s">
        <v>4990</v>
      </c>
      <c r="J453" t="s">
        <v>4991</v>
      </c>
      <c r="K453" t="s">
        <v>4992</v>
      </c>
      <c r="L453" t="s">
        <v>65</v>
      </c>
      <c r="M453" t="s">
        <v>962</v>
      </c>
      <c r="N453" t="s">
        <v>5248</v>
      </c>
      <c r="P453">
        <v>1</v>
      </c>
      <c r="Q453">
        <v>6</v>
      </c>
      <c r="R453">
        <v>648.73</v>
      </c>
      <c r="S453">
        <v>648.73</v>
      </c>
      <c r="T453" t="s">
        <v>4940</v>
      </c>
      <c r="U453">
        <v>0</v>
      </c>
      <c r="X453" t="s">
        <v>4941</v>
      </c>
      <c r="Y453" t="s">
        <v>18</v>
      </c>
      <c r="AB453" t="s">
        <v>19</v>
      </c>
      <c r="AC453" t="s">
        <v>4942</v>
      </c>
      <c r="AE453">
        <v>0</v>
      </c>
      <c r="AF453">
        <v>0</v>
      </c>
      <c r="AG453">
        <v>908.22</v>
      </c>
      <c r="AH453">
        <v>2</v>
      </c>
      <c r="AI453">
        <v>0</v>
      </c>
      <c r="AU453">
        <v>1.3999969000000001</v>
      </c>
      <c r="AW453" s="1">
        <v>1089.8599999999999</v>
      </c>
      <c r="BE453" t="s">
        <v>32</v>
      </c>
      <c r="BI453">
        <v>0</v>
      </c>
      <c r="BJ453">
        <v>0</v>
      </c>
      <c r="BM453">
        <v>0</v>
      </c>
      <c r="BN453">
        <v>0</v>
      </c>
      <c r="BO453">
        <v>100</v>
      </c>
      <c r="BP453">
        <v>100</v>
      </c>
      <c r="BQ453">
        <v>0</v>
      </c>
      <c r="BR453">
        <v>0</v>
      </c>
      <c r="BS453">
        <v>0</v>
      </c>
      <c r="BV453">
        <v>0</v>
      </c>
      <c r="BW453">
        <v>0</v>
      </c>
      <c r="BX453">
        <v>0</v>
      </c>
      <c r="BY453">
        <v>0</v>
      </c>
    </row>
    <row r="454" spans="1:77" x14ac:dyDescent="0.25">
      <c r="A454" t="s">
        <v>964</v>
      </c>
      <c r="C454" t="s">
        <v>965</v>
      </c>
      <c r="D454">
        <v>6</v>
      </c>
      <c r="E454" t="s">
        <v>4957</v>
      </c>
      <c r="H454" t="s">
        <v>4989</v>
      </c>
      <c r="I454" t="s">
        <v>4990</v>
      </c>
      <c r="J454" t="s">
        <v>4991</v>
      </c>
      <c r="K454" t="s">
        <v>4992</v>
      </c>
      <c r="L454" t="s">
        <v>65</v>
      </c>
      <c r="M454" t="s">
        <v>964</v>
      </c>
      <c r="N454" t="s">
        <v>5249</v>
      </c>
      <c r="P454">
        <v>1</v>
      </c>
      <c r="Q454">
        <v>6</v>
      </c>
      <c r="R454">
        <v>625.94000000000005</v>
      </c>
      <c r="S454">
        <v>625.94000000000005</v>
      </c>
      <c r="T454" t="s">
        <v>4940</v>
      </c>
      <c r="U454">
        <v>0</v>
      </c>
      <c r="X454" t="s">
        <v>4941</v>
      </c>
      <c r="Y454" t="s">
        <v>18</v>
      </c>
      <c r="AB454" t="s">
        <v>19</v>
      </c>
      <c r="AC454" t="s">
        <v>4942</v>
      </c>
      <c r="AE454">
        <v>0</v>
      </c>
      <c r="AF454">
        <v>0</v>
      </c>
      <c r="AG454">
        <v>876.32</v>
      </c>
      <c r="AH454">
        <v>2</v>
      </c>
      <c r="AI454">
        <v>0</v>
      </c>
      <c r="AU454">
        <v>1.4000064000000001</v>
      </c>
      <c r="AW454" s="1">
        <v>1051.58</v>
      </c>
      <c r="BE454" t="s">
        <v>32</v>
      </c>
      <c r="BI454">
        <v>0</v>
      </c>
      <c r="BJ454">
        <v>0</v>
      </c>
      <c r="BM454">
        <v>0</v>
      </c>
      <c r="BN454">
        <v>0</v>
      </c>
      <c r="BO454">
        <v>100</v>
      </c>
      <c r="BP454">
        <v>100</v>
      </c>
      <c r="BQ454">
        <v>0</v>
      </c>
      <c r="BR454">
        <v>0</v>
      </c>
      <c r="BS454">
        <v>0</v>
      </c>
      <c r="BV454">
        <v>0</v>
      </c>
      <c r="BW454">
        <v>0</v>
      </c>
      <c r="BX454">
        <v>0</v>
      </c>
      <c r="BY454">
        <v>0</v>
      </c>
    </row>
    <row r="455" spans="1:77" x14ac:dyDescent="0.25">
      <c r="A455" t="s">
        <v>966</v>
      </c>
      <c r="C455" t="s">
        <v>967</v>
      </c>
      <c r="D455">
        <v>6</v>
      </c>
      <c r="E455" t="s">
        <v>4957</v>
      </c>
      <c r="H455" t="s">
        <v>4989</v>
      </c>
      <c r="I455" t="s">
        <v>4990</v>
      </c>
      <c r="J455" t="s">
        <v>4991</v>
      </c>
      <c r="K455" t="s">
        <v>4992</v>
      </c>
      <c r="L455" t="s">
        <v>65</v>
      </c>
      <c r="M455" t="s">
        <v>966</v>
      </c>
      <c r="N455" t="s">
        <v>5250</v>
      </c>
      <c r="P455">
        <v>1</v>
      </c>
      <c r="Q455">
        <v>6</v>
      </c>
      <c r="R455">
        <v>651.75</v>
      </c>
      <c r="S455">
        <v>651.75</v>
      </c>
      <c r="T455" t="s">
        <v>4940</v>
      </c>
      <c r="U455">
        <v>0</v>
      </c>
      <c r="X455" t="s">
        <v>4941</v>
      </c>
      <c r="Y455" t="s">
        <v>18</v>
      </c>
      <c r="AB455" t="s">
        <v>19</v>
      </c>
      <c r="AC455" t="s">
        <v>4942</v>
      </c>
      <c r="AE455">
        <v>0</v>
      </c>
      <c r="AF455">
        <v>0</v>
      </c>
      <c r="AG455">
        <v>912.45</v>
      </c>
      <c r="AH455">
        <v>2</v>
      </c>
      <c r="AI455">
        <v>0</v>
      </c>
      <c r="AU455">
        <v>1.4</v>
      </c>
      <c r="AW455" s="1">
        <v>1094.94</v>
      </c>
      <c r="BE455" t="s">
        <v>32</v>
      </c>
      <c r="BI455">
        <v>0</v>
      </c>
      <c r="BJ455">
        <v>0</v>
      </c>
      <c r="BM455">
        <v>0</v>
      </c>
      <c r="BN455">
        <v>0</v>
      </c>
      <c r="BO455">
        <v>100</v>
      </c>
      <c r="BP455">
        <v>100</v>
      </c>
      <c r="BQ455">
        <v>0</v>
      </c>
      <c r="BR455">
        <v>0</v>
      </c>
      <c r="BS455">
        <v>0</v>
      </c>
      <c r="BV455">
        <v>0</v>
      </c>
      <c r="BW455">
        <v>0</v>
      </c>
      <c r="BX455">
        <v>0</v>
      </c>
      <c r="BY455">
        <v>0</v>
      </c>
    </row>
    <row r="456" spans="1:77" x14ac:dyDescent="0.25">
      <c r="A456" t="s">
        <v>968</v>
      </c>
      <c r="C456" t="s">
        <v>969</v>
      </c>
      <c r="D456">
        <v>6</v>
      </c>
      <c r="E456" t="s">
        <v>4957</v>
      </c>
      <c r="H456" t="s">
        <v>4989</v>
      </c>
      <c r="I456" t="s">
        <v>4990</v>
      </c>
      <c r="J456" t="s">
        <v>4991</v>
      </c>
      <c r="K456" t="s">
        <v>4992</v>
      </c>
      <c r="L456" t="s">
        <v>65</v>
      </c>
      <c r="M456" t="s">
        <v>968</v>
      </c>
      <c r="N456" t="s">
        <v>5251</v>
      </c>
      <c r="P456">
        <v>1</v>
      </c>
      <c r="Q456">
        <v>4</v>
      </c>
      <c r="R456">
        <v>811.9</v>
      </c>
      <c r="S456">
        <v>811.9</v>
      </c>
      <c r="T456" t="s">
        <v>4940</v>
      </c>
      <c r="U456">
        <v>0</v>
      </c>
      <c r="X456" t="s">
        <v>4941</v>
      </c>
      <c r="Y456" t="s">
        <v>18</v>
      </c>
      <c r="AB456" t="s">
        <v>19</v>
      </c>
      <c r="AC456" t="s">
        <v>4942</v>
      </c>
      <c r="AE456">
        <v>0</v>
      </c>
      <c r="AF456">
        <v>0</v>
      </c>
      <c r="AG456" s="1">
        <v>1136.6600000000001</v>
      </c>
      <c r="AH456">
        <v>2</v>
      </c>
      <c r="AI456">
        <v>0</v>
      </c>
      <c r="AU456">
        <v>1.4</v>
      </c>
      <c r="AW456" s="1">
        <v>1363.99</v>
      </c>
      <c r="BE456" t="s">
        <v>32</v>
      </c>
      <c r="BI456">
        <v>0</v>
      </c>
      <c r="BJ456">
        <v>0</v>
      </c>
      <c r="BM456">
        <v>0</v>
      </c>
      <c r="BN456">
        <v>0</v>
      </c>
      <c r="BO456">
        <v>100</v>
      </c>
      <c r="BP456">
        <v>100</v>
      </c>
      <c r="BQ456">
        <v>0</v>
      </c>
      <c r="BR456">
        <v>0</v>
      </c>
      <c r="BS456">
        <v>0</v>
      </c>
      <c r="BV456">
        <v>0</v>
      </c>
      <c r="BW456">
        <v>0</v>
      </c>
      <c r="BX456">
        <v>0</v>
      </c>
      <c r="BY456">
        <v>0</v>
      </c>
    </row>
    <row r="457" spans="1:77" x14ac:dyDescent="0.25">
      <c r="A457" t="s">
        <v>970</v>
      </c>
      <c r="C457" t="s">
        <v>971</v>
      </c>
      <c r="D457">
        <v>6</v>
      </c>
      <c r="E457" t="s">
        <v>4957</v>
      </c>
      <c r="H457" t="s">
        <v>4989</v>
      </c>
      <c r="I457" t="s">
        <v>4990</v>
      </c>
      <c r="J457" t="s">
        <v>4991</v>
      </c>
      <c r="K457" t="s">
        <v>4992</v>
      </c>
      <c r="L457" t="s">
        <v>65</v>
      </c>
      <c r="M457" t="s">
        <v>5252</v>
      </c>
      <c r="N457" t="s">
        <v>5253</v>
      </c>
      <c r="P457">
        <v>1</v>
      </c>
      <c r="Q457">
        <v>4</v>
      </c>
      <c r="R457">
        <v>814.92</v>
      </c>
      <c r="S457">
        <v>814.92</v>
      </c>
      <c r="T457" t="s">
        <v>4940</v>
      </c>
      <c r="U457">
        <v>0</v>
      </c>
      <c r="X457" t="s">
        <v>4941</v>
      </c>
      <c r="Y457" t="s">
        <v>18</v>
      </c>
      <c r="AB457" t="s">
        <v>19</v>
      </c>
      <c r="AC457" t="s">
        <v>4942</v>
      </c>
      <c r="AE457">
        <v>0</v>
      </c>
      <c r="AF457">
        <v>0</v>
      </c>
      <c r="AG457" s="1">
        <v>1140.8900000000001</v>
      </c>
      <c r="AH457">
        <v>2</v>
      </c>
      <c r="AI457">
        <v>0</v>
      </c>
      <c r="AU457">
        <v>1.4000025</v>
      </c>
      <c r="AW457" s="1">
        <v>1369.07</v>
      </c>
      <c r="BE457" t="s">
        <v>32</v>
      </c>
      <c r="BI457">
        <v>0</v>
      </c>
      <c r="BJ457">
        <v>0</v>
      </c>
      <c r="BM457">
        <v>0</v>
      </c>
      <c r="BN457">
        <v>0</v>
      </c>
      <c r="BO457">
        <v>100</v>
      </c>
      <c r="BP457">
        <v>100</v>
      </c>
      <c r="BQ457">
        <v>0</v>
      </c>
      <c r="BR457">
        <v>0</v>
      </c>
      <c r="BS457">
        <v>0</v>
      </c>
      <c r="BV457">
        <v>0</v>
      </c>
      <c r="BW457">
        <v>0</v>
      </c>
      <c r="BX457">
        <v>0</v>
      </c>
      <c r="BY457">
        <v>0</v>
      </c>
    </row>
    <row r="458" spans="1:77" x14ac:dyDescent="0.25">
      <c r="A458" t="s">
        <v>972</v>
      </c>
      <c r="C458" t="s">
        <v>973</v>
      </c>
      <c r="D458">
        <v>6</v>
      </c>
      <c r="E458" t="s">
        <v>4957</v>
      </c>
      <c r="H458" t="s">
        <v>4989</v>
      </c>
      <c r="I458" t="s">
        <v>4990</v>
      </c>
      <c r="J458" t="s">
        <v>4991</v>
      </c>
      <c r="K458" t="s">
        <v>4992</v>
      </c>
      <c r="L458" t="s">
        <v>65</v>
      </c>
      <c r="M458" t="s">
        <v>972</v>
      </c>
      <c r="N458" t="s">
        <v>5254</v>
      </c>
      <c r="P458">
        <v>1</v>
      </c>
      <c r="Q458">
        <v>4</v>
      </c>
      <c r="R458">
        <v>817.94</v>
      </c>
      <c r="S458">
        <v>817.94</v>
      </c>
      <c r="T458" t="s">
        <v>4940</v>
      </c>
      <c r="U458">
        <v>0</v>
      </c>
      <c r="X458" t="s">
        <v>4941</v>
      </c>
      <c r="Y458" t="s">
        <v>18</v>
      </c>
      <c r="AB458" t="s">
        <v>19</v>
      </c>
      <c r="AC458" t="s">
        <v>4942</v>
      </c>
      <c r="AE458">
        <v>0</v>
      </c>
      <c r="AF458">
        <v>0</v>
      </c>
      <c r="AG458" s="1">
        <v>1145.1199999999999</v>
      </c>
      <c r="AH458">
        <v>2</v>
      </c>
      <c r="AI458">
        <v>0</v>
      </c>
      <c r="AU458">
        <v>1.4000049000000001</v>
      </c>
      <c r="AW458" s="1">
        <v>1374.14</v>
      </c>
      <c r="BE458" t="s">
        <v>32</v>
      </c>
      <c r="BI458">
        <v>0</v>
      </c>
      <c r="BJ458">
        <v>0</v>
      </c>
      <c r="BM458">
        <v>0</v>
      </c>
      <c r="BN458">
        <v>0</v>
      </c>
      <c r="BO458">
        <v>100</v>
      </c>
      <c r="BP458">
        <v>100</v>
      </c>
      <c r="BQ458">
        <v>0</v>
      </c>
      <c r="BR458">
        <v>0</v>
      </c>
      <c r="BS458">
        <v>0</v>
      </c>
      <c r="BV458">
        <v>0</v>
      </c>
      <c r="BW458">
        <v>0</v>
      </c>
      <c r="BX458">
        <v>0</v>
      </c>
      <c r="BY458">
        <v>0</v>
      </c>
    </row>
    <row r="459" spans="1:77" x14ac:dyDescent="0.25">
      <c r="A459" t="s">
        <v>974</v>
      </c>
      <c r="C459" t="s">
        <v>975</v>
      </c>
      <c r="D459">
        <v>6</v>
      </c>
      <c r="E459" t="s">
        <v>4957</v>
      </c>
      <c r="H459" t="s">
        <v>4989</v>
      </c>
      <c r="I459" t="s">
        <v>4990</v>
      </c>
      <c r="J459" t="s">
        <v>4991</v>
      </c>
      <c r="K459" t="s">
        <v>4992</v>
      </c>
      <c r="L459" t="s">
        <v>65</v>
      </c>
      <c r="M459" t="s">
        <v>974</v>
      </c>
      <c r="N459" t="s">
        <v>5255</v>
      </c>
      <c r="P459">
        <v>1</v>
      </c>
      <c r="Q459">
        <v>4</v>
      </c>
      <c r="R459">
        <v>982.14</v>
      </c>
      <c r="S459">
        <v>982.14</v>
      </c>
      <c r="T459" t="s">
        <v>4940</v>
      </c>
      <c r="U459">
        <v>0</v>
      </c>
      <c r="X459" t="s">
        <v>4941</v>
      </c>
      <c r="Y459" t="s">
        <v>18</v>
      </c>
      <c r="AB459" t="s">
        <v>19</v>
      </c>
      <c r="AC459" t="s">
        <v>4942</v>
      </c>
      <c r="AE459">
        <v>0</v>
      </c>
      <c r="AF459">
        <v>0</v>
      </c>
      <c r="AG459" s="1">
        <v>1375</v>
      </c>
      <c r="AH459">
        <v>2</v>
      </c>
      <c r="AI459">
        <v>0</v>
      </c>
      <c r="AU459">
        <v>1.4000041000000001</v>
      </c>
      <c r="AW459" s="1">
        <v>1650</v>
      </c>
      <c r="BE459" t="s">
        <v>32</v>
      </c>
      <c r="BI459">
        <v>0</v>
      </c>
      <c r="BJ459">
        <v>0</v>
      </c>
      <c r="BM459">
        <v>0</v>
      </c>
      <c r="BN459">
        <v>0</v>
      </c>
      <c r="BO459">
        <v>100</v>
      </c>
      <c r="BP459">
        <v>100</v>
      </c>
      <c r="BQ459">
        <v>0</v>
      </c>
      <c r="BR459">
        <v>0</v>
      </c>
      <c r="BS459">
        <v>0</v>
      </c>
      <c r="BV459">
        <v>0</v>
      </c>
      <c r="BW459">
        <v>0</v>
      </c>
      <c r="BX459">
        <v>0</v>
      </c>
      <c r="BY459">
        <v>0</v>
      </c>
    </row>
    <row r="460" spans="1:77" x14ac:dyDescent="0.25">
      <c r="A460" t="s">
        <v>976</v>
      </c>
      <c r="C460" t="s">
        <v>977</v>
      </c>
      <c r="D460">
        <v>6</v>
      </c>
      <c r="E460" t="s">
        <v>4957</v>
      </c>
      <c r="H460" t="s">
        <v>4989</v>
      </c>
      <c r="I460" t="s">
        <v>4990</v>
      </c>
      <c r="J460" t="s">
        <v>4991</v>
      </c>
      <c r="K460" t="s">
        <v>4992</v>
      </c>
      <c r="L460" t="s">
        <v>65</v>
      </c>
      <c r="M460" t="s">
        <v>976</v>
      </c>
      <c r="N460" t="s">
        <v>5256</v>
      </c>
      <c r="P460">
        <v>1</v>
      </c>
      <c r="Q460">
        <v>4</v>
      </c>
      <c r="R460">
        <v>1199.81</v>
      </c>
      <c r="S460">
        <v>1199.81</v>
      </c>
      <c r="T460" t="s">
        <v>4940</v>
      </c>
      <c r="U460">
        <v>0</v>
      </c>
      <c r="X460" t="s">
        <v>4941</v>
      </c>
      <c r="Y460" t="s">
        <v>18</v>
      </c>
      <c r="AB460" t="s">
        <v>19</v>
      </c>
      <c r="AC460" t="s">
        <v>4942</v>
      </c>
      <c r="AE460">
        <v>0</v>
      </c>
      <c r="AF460">
        <v>0</v>
      </c>
      <c r="AG460" s="1">
        <v>1679.73</v>
      </c>
      <c r="AH460">
        <v>2</v>
      </c>
      <c r="AI460">
        <v>0</v>
      </c>
      <c r="AU460">
        <v>1.3999967</v>
      </c>
      <c r="AW460" s="1">
        <v>2015.68</v>
      </c>
      <c r="BE460" t="s">
        <v>32</v>
      </c>
      <c r="BI460">
        <v>0</v>
      </c>
      <c r="BJ460">
        <v>0</v>
      </c>
      <c r="BM460">
        <v>0</v>
      </c>
      <c r="BN460">
        <v>0</v>
      </c>
      <c r="BO460">
        <v>100</v>
      </c>
      <c r="BP460">
        <v>100</v>
      </c>
      <c r="BQ460">
        <v>0</v>
      </c>
      <c r="BR460">
        <v>0</v>
      </c>
      <c r="BS460">
        <v>0</v>
      </c>
      <c r="BV460">
        <v>0</v>
      </c>
      <c r="BW460">
        <v>0</v>
      </c>
      <c r="BX460">
        <v>0</v>
      </c>
      <c r="BY460">
        <v>0</v>
      </c>
    </row>
    <row r="461" spans="1:77" x14ac:dyDescent="0.25">
      <c r="A461" t="s">
        <v>978</v>
      </c>
      <c r="C461" t="s">
        <v>979</v>
      </c>
      <c r="D461">
        <v>6</v>
      </c>
      <c r="E461" t="s">
        <v>4957</v>
      </c>
      <c r="H461" t="s">
        <v>4989</v>
      </c>
      <c r="I461" t="s">
        <v>4990</v>
      </c>
      <c r="J461" t="s">
        <v>4991</v>
      </c>
      <c r="K461" t="s">
        <v>4992</v>
      </c>
      <c r="L461" t="s">
        <v>65</v>
      </c>
      <c r="M461" t="s">
        <v>978</v>
      </c>
      <c r="N461" t="s">
        <v>5257</v>
      </c>
      <c r="P461">
        <v>1</v>
      </c>
      <c r="Q461">
        <v>4</v>
      </c>
      <c r="R461">
        <v>1328.25</v>
      </c>
      <c r="S461">
        <v>1328.25</v>
      </c>
      <c r="T461" t="s">
        <v>4940</v>
      </c>
      <c r="U461">
        <v>0</v>
      </c>
      <c r="X461" t="s">
        <v>4941</v>
      </c>
      <c r="Y461" t="s">
        <v>18</v>
      </c>
      <c r="AB461" t="s">
        <v>19</v>
      </c>
      <c r="AC461" t="s">
        <v>4942</v>
      </c>
      <c r="AE461">
        <v>0</v>
      </c>
      <c r="AF461">
        <v>0</v>
      </c>
      <c r="AG461" s="1">
        <v>1859.55</v>
      </c>
      <c r="AH461">
        <v>2</v>
      </c>
      <c r="AI461">
        <v>0</v>
      </c>
      <c r="AU461">
        <v>1.4</v>
      </c>
      <c r="AW461" s="1">
        <v>2231.46</v>
      </c>
      <c r="BE461" t="s">
        <v>32</v>
      </c>
      <c r="BI461">
        <v>0</v>
      </c>
      <c r="BJ461">
        <v>0</v>
      </c>
      <c r="BM461">
        <v>0</v>
      </c>
      <c r="BN461">
        <v>0</v>
      </c>
      <c r="BO461">
        <v>100</v>
      </c>
      <c r="BP461">
        <v>100</v>
      </c>
      <c r="BQ461">
        <v>0</v>
      </c>
      <c r="BR461">
        <v>0</v>
      </c>
      <c r="BS461">
        <v>0</v>
      </c>
      <c r="BV461">
        <v>0</v>
      </c>
      <c r="BW461">
        <v>0</v>
      </c>
      <c r="BX461">
        <v>0</v>
      </c>
      <c r="BY461">
        <v>0</v>
      </c>
    </row>
    <row r="462" spans="1:77" x14ac:dyDescent="0.25">
      <c r="A462" t="s">
        <v>980</v>
      </c>
      <c r="C462" t="s">
        <v>981</v>
      </c>
      <c r="D462">
        <v>6</v>
      </c>
      <c r="E462" t="s">
        <v>4957</v>
      </c>
      <c r="H462" t="s">
        <v>4989</v>
      </c>
      <c r="I462" t="s">
        <v>4990</v>
      </c>
      <c r="J462" t="s">
        <v>4991</v>
      </c>
      <c r="K462" t="s">
        <v>4992</v>
      </c>
      <c r="L462" t="s">
        <v>65</v>
      </c>
      <c r="M462" t="s">
        <v>980</v>
      </c>
      <c r="N462" t="s">
        <v>5258</v>
      </c>
      <c r="P462">
        <v>1</v>
      </c>
      <c r="Q462">
        <v>2</v>
      </c>
      <c r="R462">
        <v>1334.29</v>
      </c>
      <c r="S462">
        <v>1334.29</v>
      </c>
      <c r="T462" t="s">
        <v>4940</v>
      </c>
      <c r="U462">
        <v>0</v>
      </c>
      <c r="X462" t="s">
        <v>4941</v>
      </c>
      <c r="Y462" t="s">
        <v>18</v>
      </c>
      <c r="AB462" t="s">
        <v>19</v>
      </c>
      <c r="AC462" t="s">
        <v>4942</v>
      </c>
      <c r="AE462">
        <v>0</v>
      </c>
      <c r="AF462">
        <v>0</v>
      </c>
      <c r="AG462" s="1">
        <v>1868.01</v>
      </c>
      <c r="AH462">
        <v>2</v>
      </c>
      <c r="AI462">
        <v>0</v>
      </c>
      <c r="AU462">
        <v>1.4000030000000001</v>
      </c>
      <c r="AW462" s="1">
        <v>2241.61</v>
      </c>
      <c r="BE462" t="s">
        <v>32</v>
      </c>
      <c r="BI462">
        <v>0</v>
      </c>
      <c r="BJ462">
        <v>0</v>
      </c>
      <c r="BM462">
        <v>0</v>
      </c>
      <c r="BN462">
        <v>0</v>
      </c>
      <c r="BO462">
        <v>100</v>
      </c>
      <c r="BP462">
        <v>100</v>
      </c>
      <c r="BQ462">
        <v>0</v>
      </c>
      <c r="BR462">
        <v>0</v>
      </c>
      <c r="BS462">
        <v>0</v>
      </c>
      <c r="BV462">
        <v>0</v>
      </c>
      <c r="BW462">
        <v>0</v>
      </c>
      <c r="BX462">
        <v>0</v>
      </c>
      <c r="BY462">
        <v>0</v>
      </c>
    </row>
    <row r="463" spans="1:77" x14ac:dyDescent="0.25">
      <c r="A463" t="s">
        <v>982</v>
      </c>
      <c r="C463" t="s">
        <v>983</v>
      </c>
      <c r="D463">
        <v>6</v>
      </c>
      <c r="E463" t="s">
        <v>4957</v>
      </c>
      <c r="H463" t="s">
        <v>4989</v>
      </c>
      <c r="I463" t="s">
        <v>4990</v>
      </c>
      <c r="J463" t="s">
        <v>4991</v>
      </c>
      <c r="K463" t="s">
        <v>4992</v>
      </c>
      <c r="L463" t="s">
        <v>65</v>
      </c>
      <c r="M463" t="s">
        <v>982</v>
      </c>
      <c r="N463" t="s">
        <v>5259</v>
      </c>
      <c r="P463">
        <v>1</v>
      </c>
      <c r="Q463">
        <v>2</v>
      </c>
      <c r="R463">
        <v>1328.25</v>
      </c>
      <c r="S463">
        <v>1328.25</v>
      </c>
      <c r="T463" t="s">
        <v>4940</v>
      </c>
      <c r="U463">
        <v>0</v>
      </c>
      <c r="X463" t="s">
        <v>4941</v>
      </c>
      <c r="Y463" t="s">
        <v>18</v>
      </c>
      <c r="AB463" t="s">
        <v>19</v>
      </c>
      <c r="AC463" t="s">
        <v>4942</v>
      </c>
      <c r="AE463">
        <v>0</v>
      </c>
      <c r="AF463">
        <v>0</v>
      </c>
      <c r="AG463" s="1">
        <v>1859.55</v>
      </c>
      <c r="AH463">
        <v>2</v>
      </c>
      <c r="AI463">
        <v>0</v>
      </c>
      <c r="AU463">
        <v>1.4</v>
      </c>
      <c r="AW463" s="1">
        <v>2231.46</v>
      </c>
      <c r="BE463" t="s">
        <v>32</v>
      </c>
      <c r="BI463">
        <v>0</v>
      </c>
      <c r="BJ463">
        <v>0</v>
      </c>
      <c r="BM463">
        <v>0</v>
      </c>
      <c r="BN463">
        <v>0</v>
      </c>
      <c r="BO463">
        <v>100</v>
      </c>
      <c r="BP463">
        <v>100</v>
      </c>
      <c r="BQ463">
        <v>0</v>
      </c>
      <c r="BR463">
        <v>0</v>
      </c>
      <c r="BS463">
        <v>0</v>
      </c>
      <c r="BV463">
        <v>0</v>
      </c>
      <c r="BW463">
        <v>0</v>
      </c>
      <c r="BX463">
        <v>0</v>
      </c>
      <c r="BY463">
        <v>0</v>
      </c>
    </row>
    <row r="464" spans="1:77" x14ac:dyDescent="0.25">
      <c r="A464" t="s">
        <v>984</v>
      </c>
      <c r="C464" t="s">
        <v>985</v>
      </c>
      <c r="D464">
        <v>1</v>
      </c>
      <c r="E464" t="s">
        <v>4958</v>
      </c>
      <c r="F464">
        <v>2</v>
      </c>
      <c r="G464" t="s">
        <v>4958</v>
      </c>
      <c r="H464" t="s">
        <v>4989</v>
      </c>
      <c r="I464" t="s">
        <v>4990</v>
      </c>
      <c r="J464">
        <v>1</v>
      </c>
      <c r="K464" t="s">
        <v>5010</v>
      </c>
      <c r="L464" t="s">
        <v>27</v>
      </c>
      <c r="M464" t="s">
        <v>4946</v>
      </c>
      <c r="N464" t="s">
        <v>4947</v>
      </c>
      <c r="P464">
        <v>1</v>
      </c>
      <c r="Q464">
        <v>0</v>
      </c>
      <c r="R464">
        <v>0</v>
      </c>
      <c r="S464">
        <v>0</v>
      </c>
      <c r="T464" t="s">
        <v>4940</v>
      </c>
      <c r="U464">
        <v>0</v>
      </c>
      <c r="X464" t="s">
        <v>4941</v>
      </c>
      <c r="Y464" t="s">
        <v>18</v>
      </c>
      <c r="AB464" t="s">
        <v>19</v>
      </c>
      <c r="AC464" t="s">
        <v>4942</v>
      </c>
      <c r="AE464">
        <v>0</v>
      </c>
      <c r="AF464">
        <v>0</v>
      </c>
      <c r="AG464">
        <v>949.78</v>
      </c>
      <c r="AH464">
        <v>2</v>
      </c>
      <c r="AI464">
        <v>0</v>
      </c>
      <c r="AL464">
        <v>1</v>
      </c>
      <c r="AM464">
        <v>1</v>
      </c>
      <c r="AN464">
        <v>1</v>
      </c>
      <c r="AO464">
        <v>1</v>
      </c>
      <c r="AP464">
        <v>1</v>
      </c>
      <c r="AU464">
        <v>0</v>
      </c>
      <c r="AW464" s="1">
        <v>1139.74</v>
      </c>
      <c r="AY464">
        <v>1</v>
      </c>
      <c r="BE464" t="s">
        <v>28</v>
      </c>
      <c r="BI464">
        <v>0</v>
      </c>
      <c r="BJ464">
        <v>0</v>
      </c>
      <c r="BM464">
        <v>0</v>
      </c>
      <c r="BN464">
        <v>0</v>
      </c>
      <c r="BO464">
        <v>100</v>
      </c>
      <c r="BP464">
        <v>100</v>
      </c>
      <c r="BQ464">
        <v>0</v>
      </c>
      <c r="BR464">
        <v>0</v>
      </c>
      <c r="BS464">
        <v>0</v>
      </c>
      <c r="BV464">
        <v>0</v>
      </c>
      <c r="BW464">
        <v>0</v>
      </c>
      <c r="BX464">
        <v>0</v>
      </c>
      <c r="BY464">
        <v>0</v>
      </c>
    </row>
    <row r="465" spans="1:77" x14ac:dyDescent="0.25">
      <c r="A465" t="s">
        <v>986</v>
      </c>
      <c r="C465" t="s">
        <v>987</v>
      </c>
      <c r="D465">
        <v>1</v>
      </c>
      <c r="E465" t="s">
        <v>4958</v>
      </c>
      <c r="F465">
        <v>2</v>
      </c>
      <c r="G465" t="s">
        <v>4958</v>
      </c>
      <c r="H465" t="s">
        <v>4989</v>
      </c>
      <c r="I465" t="s">
        <v>4990</v>
      </c>
      <c r="J465">
        <v>1</v>
      </c>
      <c r="K465" t="s">
        <v>5010</v>
      </c>
      <c r="L465" t="s">
        <v>27</v>
      </c>
      <c r="M465" t="s">
        <v>4946</v>
      </c>
      <c r="N465" t="s">
        <v>4947</v>
      </c>
      <c r="P465">
        <v>1</v>
      </c>
      <c r="Q465">
        <v>0</v>
      </c>
      <c r="R465">
        <v>0</v>
      </c>
      <c r="S465">
        <v>0</v>
      </c>
      <c r="T465" t="s">
        <v>4940</v>
      </c>
      <c r="U465">
        <v>0</v>
      </c>
      <c r="X465" t="s">
        <v>4941</v>
      </c>
      <c r="Y465" t="s">
        <v>18</v>
      </c>
      <c r="AB465" t="s">
        <v>19</v>
      </c>
      <c r="AC465" t="s">
        <v>4942</v>
      </c>
      <c r="AE465">
        <v>0</v>
      </c>
      <c r="AF465">
        <v>0</v>
      </c>
      <c r="AG465" s="1">
        <v>1197.78</v>
      </c>
      <c r="AH465">
        <v>2</v>
      </c>
      <c r="AI465">
        <v>0</v>
      </c>
      <c r="AL465">
        <v>1</v>
      </c>
      <c r="AM465">
        <v>1</v>
      </c>
      <c r="AN465">
        <v>1</v>
      </c>
      <c r="AO465">
        <v>1</v>
      </c>
      <c r="AP465">
        <v>1</v>
      </c>
      <c r="AU465">
        <v>0</v>
      </c>
      <c r="AW465" s="1">
        <v>1437.34</v>
      </c>
      <c r="AY465">
        <v>1</v>
      </c>
      <c r="BE465" t="s">
        <v>28</v>
      </c>
      <c r="BI465">
        <v>0</v>
      </c>
      <c r="BJ465">
        <v>0</v>
      </c>
      <c r="BM465">
        <v>0</v>
      </c>
      <c r="BN465">
        <v>0</v>
      </c>
      <c r="BO465">
        <v>100</v>
      </c>
      <c r="BP465">
        <v>100</v>
      </c>
      <c r="BQ465">
        <v>0</v>
      </c>
      <c r="BR465">
        <v>0</v>
      </c>
      <c r="BS465">
        <v>0</v>
      </c>
      <c r="BV465">
        <v>0</v>
      </c>
      <c r="BW465">
        <v>0</v>
      </c>
      <c r="BX465">
        <v>0</v>
      </c>
      <c r="BY465">
        <v>0</v>
      </c>
    </row>
    <row r="466" spans="1:77" x14ac:dyDescent="0.25">
      <c r="A466" t="s">
        <v>988</v>
      </c>
      <c r="C466" t="s">
        <v>989</v>
      </c>
      <c r="D466">
        <v>1</v>
      </c>
      <c r="E466" t="s">
        <v>4958</v>
      </c>
      <c r="F466">
        <v>2</v>
      </c>
      <c r="G466" t="s">
        <v>4958</v>
      </c>
      <c r="H466" t="s">
        <v>4989</v>
      </c>
      <c r="I466" t="s">
        <v>4990</v>
      </c>
      <c r="J466">
        <v>1</v>
      </c>
      <c r="K466" t="s">
        <v>5010</v>
      </c>
      <c r="L466" t="s">
        <v>27</v>
      </c>
      <c r="M466" t="s">
        <v>4946</v>
      </c>
      <c r="N466" t="s">
        <v>4947</v>
      </c>
      <c r="P466">
        <v>1</v>
      </c>
      <c r="Q466">
        <v>0</v>
      </c>
      <c r="R466">
        <v>0</v>
      </c>
      <c r="S466">
        <v>0</v>
      </c>
      <c r="T466" t="s">
        <v>4940</v>
      </c>
      <c r="U466">
        <v>0</v>
      </c>
      <c r="X466" t="s">
        <v>4941</v>
      </c>
      <c r="Y466" t="s">
        <v>18</v>
      </c>
      <c r="AB466" t="s">
        <v>19</v>
      </c>
      <c r="AC466" t="s">
        <v>4942</v>
      </c>
      <c r="AE466">
        <v>0</v>
      </c>
      <c r="AF466">
        <v>0</v>
      </c>
      <c r="AG466" s="1">
        <v>1364.62</v>
      </c>
      <c r="AH466">
        <v>2</v>
      </c>
      <c r="AI466">
        <v>0</v>
      </c>
      <c r="AL466">
        <v>1</v>
      </c>
      <c r="AM466">
        <v>1</v>
      </c>
      <c r="AN466">
        <v>1</v>
      </c>
      <c r="AO466">
        <v>1</v>
      </c>
      <c r="AP466">
        <v>1</v>
      </c>
      <c r="AU466">
        <v>0</v>
      </c>
      <c r="AW466" s="1">
        <v>1637.54</v>
      </c>
      <c r="AY466">
        <v>1</v>
      </c>
      <c r="BE466" t="s">
        <v>28</v>
      </c>
      <c r="BI466">
        <v>0</v>
      </c>
      <c r="BJ466">
        <v>0</v>
      </c>
      <c r="BM466">
        <v>0</v>
      </c>
      <c r="BN466">
        <v>0</v>
      </c>
      <c r="BO466">
        <v>100</v>
      </c>
      <c r="BP466">
        <v>100</v>
      </c>
      <c r="BQ466">
        <v>0</v>
      </c>
      <c r="BR466">
        <v>0</v>
      </c>
      <c r="BS466">
        <v>0</v>
      </c>
      <c r="BV466">
        <v>0</v>
      </c>
      <c r="BW466">
        <v>0</v>
      </c>
      <c r="BX466">
        <v>0</v>
      </c>
      <c r="BY466">
        <v>0</v>
      </c>
    </row>
    <row r="467" spans="1:77" x14ac:dyDescent="0.25">
      <c r="A467" t="s">
        <v>990</v>
      </c>
      <c r="C467" t="s">
        <v>991</v>
      </c>
      <c r="D467">
        <v>1</v>
      </c>
      <c r="E467" t="s">
        <v>4958</v>
      </c>
      <c r="F467">
        <v>2</v>
      </c>
      <c r="G467" t="s">
        <v>4958</v>
      </c>
      <c r="H467" t="s">
        <v>4989</v>
      </c>
      <c r="I467" t="s">
        <v>4990</v>
      </c>
      <c r="J467">
        <v>1</v>
      </c>
      <c r="K467" t="s">
        <v>5010</v>
      </c>
      <c r="L467" t="s">
        <v>27</v>
      </c>
      <c r="M467" t="s">
        <v>4946</v>
      </c>
      <c r="N467" t="s">
        <v>4947</v>
      </c>
      <c r="P467">
        <v>1</v>
      </c>
      <c r="Q467">
        <v>0</v>
      </c>
      <c r="R467">
        <v>0</v>
      </c>
      <c r="S467">
        <v>0</v>
      </c>
      <c r="T467" t="s">
        <v>4940</v>
      </c>
      <c r="U467">
        <v>0</v>
      </c>
      <c r="X467" t="s">
        <v>4941</v>
      </c>
      <c r="Y467" t="s">
        <v>18</v>
      </c>
      <c r="AB467" t="s">
        <v>19</v>
      </c>
      <c r="AC467" t="s">
        <v>4942</v>
      </c>
      <c r="AE467">
        <v>0</v>
      </c>
      <c r="AF467">
        <v>0</v>
      </c>
      <c r="AG467" s="1">
        <v>1718.08</v>
      </c>
      <c r="AH467">
        <v>2</v>
      </c>
      <c r="AI467">
        <v>0</v>
      </c>
      <c r="AL467">
        <v>1</v>
      </c>
      <c r="AM467">
        <v>1</v>
      </c>
      <c r="AN467">
        <v>1</v>
      </c>
      <c r="AO467">
        <v>1</v>
      </c>
      <c r="AU467">
        <v>0</v>
      </c>
      <c r="AW467" s="1">
        <v>2061.6999999999998</v>
      </c>
      <c r="AY467">
        <v>1</v>
      </c>
      <c r="BE467" t="s">
        <v>28</v>
      </c>
      <c r="BI467">
        <v>0</v>
      </c>
      <c r="BJ467">
        <v>0</v>
      </c>
      <c r="BM467">
        <v>0</v>
      </c>
      <c r="BN467">
        <v>0</v>
      </c>
      <c r="BO467">
        <v>100</v>
      </c>
      <c r="BP467">
        <v>100</v>
      </c>
      <c r="BQ467">
        <v>0</v>
      </c>
      <c r="BR467">
        <v>0</v>
      </c>
      <c r="BS467">
        <v>0</v>
      </c>
      <c r="BV467">
        <v>0</v>
      </c>
      <c r="BW467">
        <v>0</v>
      </c>
      <c r="BX467">
        <v>0</v>
      </c>
      <c r="BY467">
        <v>0</v>
      </c>
    </row>
    <row r="468" spans="1:77" x14ac:dyDescent="0.25">
      <c r="A468" t="s">
        <v>992</v>
      </c>
      <c r="C468" t="s">
        <v>993</v>
      </c>
      <c r="D468">
        <v>1</v>
      </c>
      <c r="E468" t="s">
        <v>4958</v>
      </c>
      <c r="F468">
        <v>2</v>
      </c>
      <c r="G468" t="s">
        <v>4958</v>
      </c>
      <c r="H468" t="s">
        <v>4989</v>
      </c>
      <c r="I468" t="s">
        <v>4990</v>
      </c>
      <c r="J468">
        <v>1</v>
      </c>
      <c r="K468" t="s">
        <v>5010</v>
      </c>
      <c r="L468" t="s">
        <v>27</v>
      </c>
      <c r="M468" t="s">
        <v>4946</v>
      </c>
      <c r="N468" t="s">
        <v>4947</v>
      </c>
      <c r="P468">
        <v>1</v>
      </c>
      <c r="Q468">
        <v>0</v>
      </c>
      <c r="R468">
        <v>0</v>
      </c>
      <c r="S468">
        <v>0</v>
      </c>
      <c r="T468" t="s">
        <v>4940</v>
      </c>
      <c r="U468">
        <v>0</v>
      </c>
      <c r="X468" t="s">
        <v>4941</v>
      </c>
      <c r="Y468" t="s">
        <v>18</v>
      </c>
      <c r="AB468" t="s">
        <v>19</v>
      </c>
      <c r="AC468" t="s">
        <v>4942</v>
      </c>
      <c r="AE468">
        <v>0</v>
      </c>
      <c r="AF468">
        <v>0</v>
      </c>
      <c r="AG468" s="1">
        <v>1811.11</v>
      </c>
      <c r="AH468">
        <v>2</v>
      </c>
      <c r="AI468">
        <v>0</v>
      </c>
      <c r="AL468">
        <v>1</v>
      </c>
      <c r="AM468">
        <v>1</v>
      </c>
      <c r="AN468">
        <v>1</v>
      </c>
      <c r="AO468">
        <v>1</v>
      </c>
      <c r="AP468">
        <v>1</v>
      </c>
      <c r="AU468">
        <v>0</v>
      </c>
      <c r="AW468" s="1">
        <v>2173.33</v>
      </c>
      <c r="AY468">
        <v>1</v>
      </c>
      <c r="BE468" t="s">
        <v>28</v>
      </c>
      <c r="BI468">
        <v>0</v>
      </c>
      <c r="BJ468">
        <v>0</v>
      </c>
      <c r="BM468">
        <v>0</v>
      </c>
      <c r="BN468">
        <v>0</v>
      </c>
      <c r="BO468">
        <v>100</v>
      </c>
      <c r="BP468">
        <v>100</v>
      </c>
      <c r="BQ468">
        <v>0</v>
      </c>
      <c r="BR468">
        <v>0</v>
      </c>
      <c r="BS468">
        <v>0</v>
      </c>
      <c r="BV468">
        <v>0</v>
      </c>
      <c r="BW468">
        <v>0</v>
      </c>
      <c r="BX468">
        <v>0</v>
      </c>
      <c r="BY468">
        <v>0</v>
      </c>
    </row>
    <row r="469" spans="1:77" x14ac:dyDescent="0.25">
      <c r="A469" t="s">
        <v>994</v>
      </c>
      <c r="C469" t="s">
        <v>995</v>
      </c>
      <c r="D469">
        <v>1</v>
      </c>
      <c r="E469" t="s">
        <v>4958</v>
      </c>
      <c r="F469">
        <v>2</v>
      </c>
      <c r="G469" t="s">
        <v>4958</v>
      </c>
      <c r="H469" t="s">
        <v>4989</v>
      </c>
      <c r="I469" t="s">
        <v>4990</v>
      </c>
      <c r="J469">
        <v>1</v>
      </c>
      <c r="K469" t="s">
        <v>5010</v>
      </c>
      <c r="L469" t="s">
        <v>27</v>
      </c>
      <c r="M469" t="s">
        <v>4946</v>
      </c>
      <c r="N469" t="s">
        <v>4947</v>
      </c>
      <c r="P469">
        <v>1</v>
      </c>
      <c r="Q469">
        <v>0</v>
      </c>
      <c r="R469">
        <v>0</v>
      </c>
      <c r="S469">
        <v>0</v>
      </c>
      <c r="T469" t="s">
        <v>4940</v>
      </c>
      <c r="U469">
        <v>0</v>
      </c>
      <c r="X469" t="s">
        <v>4941</v>
      </c>
      <c r="Y469" t="s">
        <v>18</v>
      </c>
      <c r="AB469" t="s">
        <v>19</v>
      </c>
      <c r="AC469" t="s">
        <v>4942</v>
      </c>
      <c r="AE469">
        <v>0</v>
      </c>
      <c r="AF469">
        <v>0</v>
      </c>
      <c r="AG469" s="1">
        <v>2236.92</v>
      </c>
      <c r="AH469">
        <v>2</v>
      </c>
      <c r="AI469">
        <v>0</v>
      </c>
      <c r="AL469">
        <v>1</v>
      </c>
      <c r="AM469">
        <v>1</v>
      </c>
      <c r="AN469">
        <v>1</v>
      </c>
      <c r="AO469">
        <v>1</v>
      </c>
      <c r="AP469">
        <v>1</v>
      </c>
      <c r="AU469">
        <v>0</v>
      </c>
      <c r="AW469" s="1">
        <v>2684.3</v>
      </c>
      <c r="AY469">
        <v>1</v>
      </c>
      <c r="BE469" t="s">
        <v>28</v>
      </c>
      <c r="BI469">
        <v>0</v>
      </c>
      <c r="BJ469">
        <v>0</v>
      </c>
      <c r="BM469">
        <v>0</v>
      </c>
      <c r="BN469">
        <v>0</v>
      </c>
      <c r="BO469">
        <v>100</v>
      </c>
      <c r="BP469">
        <v>100</v>
      </c>
      <c r="BQ469">
        <v>0</v>
      </c>
      <c r="BR469">
        <v>0</v>
      </c>
      <c r="BS469">
        <v>0</v>
      </c>
      <c r="BV469">
        <v>0</v>
      </c>
      <c r="BW469">
        <v>0</v>
      </c>
      <c r="BX469">
        <v>0</v>
      </c>
      <c r="BY469">
        <v>0</v>
      </c>
    </row>
    <row r="470" spans="1:77" x14ac:dyDescent="0.25">
      <c r="A470" t="s">
        <v>996</v>
      </c>
      <c r="C470" t="s">
        <v>997</v>
      </c>
      <c r="D470">
        <v>1</v>
      </c>
      <c r="E470" t="s">
        <v>4958</v>
      </c>
      <c r="F470">
        <v>2</v>
      </c>
      <c r="G470" t="s">
        <v>4958</v>
      </c>
      <c r="H470" t="s">
        <v>4989</v>
      </c>
      <c r="I470" t="s">
        <v>4990</v>
      </c>
      <c r="J470">
        <v>1</v>
      </c>
      <c r="K470" t="s">
        <v>5010</v>
      </c>
      <c r="L470" t="s">
        <v>27</v>
      </c>
      <c r="M470" t="s">
        <v>4946</v>
      </c>
      <c r="N470" t="s">
        <v>4947</v>
      </c>
      <c r="P470">
        <v>1</v>
      </c>
      <c r="Q470">
        <v>0</v>
      </c>
      <c r="R470">
        <v>0</v>
      </c>
      <c r="S470">
        <v>0</v>
      </c>
      <c r="T470" t="s">
        <v>4940</v>
      </c>
      <c r="U470">
        <v>0</v>
      </c>
      <c r="X470" t="s">
        <v>4941</v>
      </c>
      <c r="Y470" t="s">
        <v>18</v>
      </c>
      <c r="AB470" t="s">
        <v>19</v>
      </c>
      <c r="AC470" t="s">
        <v>4942</v>
      </c>
      <c r="AE470">
        <v>0</v>
      </c>
      <c r="AF470">
        <v>0</v>
      </c>
      <c r="AG470" s="1">
        <v>2329.94</v>
      </c>
      <c r="AH470">
        <v>2</v>
      </c>
      <c r="AI470">
        <v>0</v>
      </c>
      <c r="AL470">
        <v>1</v>
      </c>
      <c r="AM470">
        <v>1</v>
      </c>
      <c r="AN470">
        <v>1</v>
      </c>
      <c r="AO470">
        <v>1</v>
      </c>
      <c r="AP470">
        <v>1</v>
      </c>
      <c r="AU470">
        <v>0</v>
      </c>
      <c r="AW470" s="1">
        <v>2795.93</v>
      </c>
      <c r="AY470">
        <v>1</v>
      </c>
      <c r="BE470" t="s">
        <v>28</v>
      </c>
      <c r="BI470">
        <v>0</v>
      </c>
      <c r="BJ470">
        <v>0</v>
      </c>
      <c r="BM470">
        <v>0</v>
      </c>
      <c r="BN470">
        <v>0</v>
      </c>
      <c r="BO470">
        <v>100</v>
      </c>
      <c r="BP470">
        <v>100</v>
      </c>
      <c r="BQ470">
        <v>0</v>
      </c>
      <c r="BR470">
        <v>0</v>
      </c>
      <c r="BS470">
        <v>0</v>
      </c>
      <c r="BV470">
        <v>0</v>
      </c>
      <c r="BW470">
        <v>0</v>
      </c>
      <c r="BX470">
        <v>0</v>
      </c>
      <c r="BY470">
        <v>0</v>
      </c>
    </row>
    <row r="471" spans="1:77" x14ac:dyDescent="0.25">
      <c r="A471" t="s">
        <v>998</v>
      </c>
      <c r="C471" t="s">
        <v>999</v>
      </c>
      <c r="D471">
        <v>1</v>
      </c>
      <c r="E471" t="s">
        <v>4958</v>
      </c>
      <c r="F471">
        <v>2</v>
      </c>
      <c r="G471" t="s">
        <v>4958</v>
      </c>
      <c r="H471" t="s">
        <v>4989</v>
      </c>
      <c r="I471" t="s">
        <v>4990</v>
      </c>
      <c r="J471">
        <v>1</v>
      </c>
      <c r="K471" t="s">
        <v>5010</v>
      </c>
      <c r="L471" t="s">
        <v>27</v>
      </c>
      <c r="M471" t="s">
        <v>4946</v>
      </c>
      <c r="N471" t="s">
        <v>4947</v>
      </c>
      <c r="P471">
        <v>1</v>
      </c>
      <c r="Q471">
        <v>0</v>
      </c>
      <c r="R471">
        <v>0</v>
      </c>
      <c r="S471">
        <v>0</v>
      </c>
      <c r="T471" t="s">
        <v>4940</v>
      </c>
      <c r="U471">
        <v>0</v>
      </c>
      <c r="X471" t="s">
        <v>4941</v>
      </c>
      <c r="Y471" t="s">
        <v>18</v>
      </c>
      <c r="AB471" t="s">
        <v>19</v>
      </c>
      <c r="AC471" t="s">
        <v>4942</v>
      </c>
      <c r="AE471">
        <v>0</v>
      </c>
      <c r="AF471">
        <v>0</v>
      </c>
      <c r="AG471" s="1">
        <v>2535.77</v>
      </c>
      <c r="AH471">
        <v>2</v>
      </c>
      <c r="AI471">
        <v>0</v>
      </c>
      <c r="AL471">
        <v>1</v>
      </c>
      <c r="AM471">
        <v>1</v>
      </c>
      <c r="AN471">
        <v>1</v>
      </c>
      <c r="AO471">
        <v>1</v>
      </c>
      <c r="AP471">
        <v>1</v>
      </c>
      <c r="AU471">
        <v>0</v>
      </c>
      <c r="AW471" s="1">
        <v>3042.92</v>
      </c>
      <c r="AY471">
        <v>1</v>
      </c>
      <c r="BE471" t="s">
        <v>28</v>
      </c>
      <c r="BI471">
        <v>0</v>
      </c>
      <c r="BJ471">
        <v>0</v>
      </c>
      <c r="BM471">
        <v>0</v>
      </c>
      <c r="BN471">
        <v>0</v>
      </c>
      <c r="BO471">
        <v>100</v>
      </c>
      <c r="BP471">
        <v>100</v>
      </c>
      <c r="BQ471">
        <v>0</v>
      </c>
      <c r="BR471">
        <v>0</v>
      </c>
      <c r="BS471">
        <v>0</v>
      </c>
      <c r="BV471">
        <v>0</v>
      </c>
      <c r="BW471">
        <v>0</v>
      </c>
      <c r="BX471">
        <v>0</v>
      </c>
      <c r="BY471">
        <v>0</v>
      </c>
    </row>
    <row r="472" spans="1:77" x14ac:dyDescent="0.25">
      <c r="A472" t="s">
        <v>1000</v>
      </c>
      <c r="C472" t="s">
        <v>1001</v>
      </c>
      <c r="D472">
        <v>1</v>
      </c>
      <c r="E472" t="s">
        <v>4958</v>
      </c>
      <c r="F472">
        <v>2</v>
      </c>
      <c r="G472" t="s">
        <v>4958</v>
      </c>
      <c r="H472" t="s">
        <v>4989</v>
      </c>
      <c r="I472" t="s">
        <v>4990</v>
      </c>
      <c r="J472">
        <v>1</v>
      </c>
      <c r="K472" t="s">
        <v>5010</v>
      </c>
      <c r="L472" t="s">
        <v>27</v>
      </c>
      <c r="M472" t="s">
        <v>4946</v>
      </c>
      <c r="N472" t="s">
        <v>4947</v>
      </c>
      <c r="P472">
        <v>1</v>
      </c>
      <c r="Q472">
        <v>0</v>
      </c>
      <c r="R472">
        <v>0</v>
      </c>
      <c r="S472">
        <v>0</v>
      </c>
      <c r="T472" t="s">
        <v>4940</v>
      </c>
      <c r="U472">
        <v>0</v>
      </c>
      <c r="X472" t="s">
        <v>4941</v>
      </c>
      <c r="Y472" t="s">
        <v>18</v>
      </c>
      <c r="AB472" t="s">
        <v>19</v>
      </c>
      <c r="AC472" t="s">
        <v>4942</v>
      </c>
      <c r="AE472">
        <v>0</v>
      </c>
      <c r="AF472">
        <v>0</v>
      </c>
      <c r="AG472" s="1">
        <v>3060.4</v>
      </c>
      <c r="AH472">
        <v>2</v>
      </c>
      <c r="AI472">
        <v>0</v>
      </c>
      <c r="AL472">
        <v>1</v>
      </c>
      <c r="AM472">
        <v>1</v>
      </c>
      <c r="AN472">
        <v>1</v>
      </c>
      <c r="AO472">
        <v>1</v>
      </c>
      <c r="AP472">
        <v>1</v>
      </c>
      <c r="AU472">
        <v>0</v>
      </c>
      <c r="AW472" s="1">
        <v>3672.48</v>
      </c>
      <c r="AY472">
        <v>1</v>
      </c>
      <c r="BE472" t="s">
        <v>28</v>
      </c>
      <c r="BI472">
        <v>0</v>
      </c>
      <c r="BJ472">
        <v>0</v>
      </c>
      <c r="BM472">
        <v>0</v>
      </c>
      <c r="BN472">
        <v>0</v>
      </c>
      <c r="BO472">
        <v>100</v>
      </c>
      <c r="BP472">
        <v>100</v>
      </c>
      <c r="BQ472">
        <v>0</v>
      </c>
      <c r="BR472">
        <v>0</v>
      </c>
      <c r="BS472">
        <v>0</v>
      </c>
      <c r="BV472">
        <v>0</v>
      </c>
      <c r="BW472">
        <v>0</v>
      </c>
      <c r="BX472">
        <v>0</v>
      </c>
      <c r="BY472">
        <v>0</v>
      </c>
    </row>
    <row r="473" spans="1:77" x14ac:dyDescent="0.25">
      <c r="A473" t="s">
        <v>1002</v>
      </c>
      <c r="C473" t="s">
        <v>1003</v>
      </c>
      <c r="D473">
        <v>1</v>
      </c>
      <c r="E473" t="s">
        <v>4958</v>
      </c>
      <c r="F473">
        <v>2</v>
      </c>
      <c r="G473" t="s">
        <v>4958</v>
      </c>
      <c r="H473" t="s">
        <v>4989</v>
      </c>
      <c r="I473" t="s">
        <v>4990</v>
      </c>
      <c r="J473">
        <v>1</v>
      </c>
      <c r="K473" t="s">
        <v>5010</v>
      </c>
      <c r="L473" t="s">
        <v>27</v>
      </c>
      <c r="M473" t="s">
        <v>4946</v>
      </c>
      <c r="N473" t="s">
        <v>4947</v>
      </c>
      <c r="P473">
        <v>1</v>
      </c>
      <c r="Q473">
        <v>0</v>
      </c>
      <c r="R473">
        <v>0</v>
      </c>
      <c r="S473">
        <v>0</v>
      </c>
      <c r="T473" t="s">
        <v>4940</v>
      </c>
      <c r="U473">
        <v>0</v>
      </c>
      <c r="X473" t="s">
        <v>4941</v>
      </c>
      <c r="Y473" t="s">
        <v>18</v>
      </c>
      <c r="AB473" t="s">
        <v>19</v>
      </c>
      <c r="AC473" t="s">
        <v>4942</v>
      </c>
      <c r="AE473">
        <v>0</v>
      </c>
      <c r="AF473">
        <v>0</v>
      </c>
      <c r="AG473" s="1">
        <v>3577.03</v>
      </c>
      <c r="AH473">
        <v>2</v>
      </c>
      <c r="AI473">
        <v>0</v>
      </c>
      <c r="AL473">
        <v>1</v>
      </c>
      <c r="AM473">
        <v>1</v>
      </c>
      <c r="AN473">
        <v>1</v>
      </c>
      <c r="AO473">
        <v>1</v>
      </c>
      <c r="AP473">
        <v>1</v>
      </c>
      <c r="AU473">
        <v>0</v>
      </c>
      <c r="AW473" s="1">
        <v>4292.4399999999996</v>
      </c>
      <c r="AY473">
        <v>1</v>
      </c>
      <c r="BE473" t="s">
        <v>28</v>
      </c>
      <c r="BI473">
        <v>0</v>
      </c>
      <c r="BJ473">
        <v>0</v>
      </c>
      <c r="BM473">
        <v>0</v>
      </c>
      <c r="BN473">
        <v>0</v>
      </c>
      <c r="BO473">
        <v>100</v>
      </c>
      <c r="BP473">
        <v>100</v>
      </c>
      <c r="BQ473">
        <v>0</v>
      </c>
      <c r="BR473">
        <v>0</v>
      </c>
      <c r="BS473">
        <v>0</v>
      </c>
      <c r="BV473">
        <v>0</v>
      </c>
      <c r="BW473">
        <v>0</v>
      </c>
      <c r="BX473">
        <v>0</v>
      </c>
      <c r="BY473">
        <v>0</v>
      </c>
    </row>
    <row r="474" spans="1:77" x14ac:dyDescent="0.25">
      <c r="A474" t="s">
        <v>1004</v>
      </c>
      <c r="C474" t="s">
        <v>1005</v>
      </c>
      <c r="D474">
        <v>1</v>
      </c>
      <c r="E474" t="s">
        <v>4958</v>
      </c>
      <c r="F474">
        <v>2</v>
      </c>
      <c r="G474" t="s">
        <v>4958</v>
      </c>
      <c r="H474" t="s">
        <v>4989</v>
      </c>
      <c r="I474" t="s">
        <v>4990</v>
      </c>
      <c r="J474">
        <v>1</v>
      </c>
      <c r="K474" t="s">
        <v>5010</v>
      </c>
      <c r="L474" t="s">
        <v>27</v>
      </c>
      <c r="M474" t="s">
        <v>4946</v>
      </c>
      <c r="N474" t="s">
        <v>4947</v>
      </c>
      <c r="P474">
        <v>1</v>
      </c>
      <c r="Q474">
        <v>0</v>
      </c>
      <c r="R474">
        <v>0</v>
      </c>
      <c r="S474">
        <v>0</v>
      </c>
      <c r="T474" t="s">
        <v>4940</v>
      </c>
      <c r="U474">
        <v>0</v>
      </c>
      <c r="X474" t="s">
        <v>4941</v>
      </c>
      <c r="Y474" t="s">
        <v>18</v>
      </c>
      <c r="AB474" t="s">
        <v>19</v>
      </c>
      <c r="AC474" t="s">
        <v>4942</v>
      </c>
      <c r="AE474">
        <v>0</v>
      </c>
      <c r="AF474">
        <v>0</v>
      </c>
      <c r="AG474" s="1">
        <v>4054.75</v>
      </c>
      <c r="AH474">
        <v>2</v>
      </c>
      <c r="AI474">
        <v>0</v>
      </c>
      <c r="AL474">
        <v>1</v>
      </c>
      <c r="AM474">
        <v>1</v>
      </c>
      <c r="AN474">
        <v>1</v>
      </c>
      <c r="AO474">
        <v>1</v>
      </c>
      <c r="AP474">
        <v>1</v>
      </c>
      <c r="AU474">
        <v>0</v>
      </c>
      <c r="AW474" s="1">
        <v>4865.7</v>
      </c>
      <c r="AY474">
        <v>1</v>
      </c>
      <c r="BE474" t="s">
        <v>28</v>
      </c>
      <c r="BI474">
        <v>0</v>
      </c>
      <c r="BJ474">
        <v>0</v>
      </c>
      <c r="BM474">
        <v>0</v>
      </c>
      <c r="BN474">
        <v>0</v>
      </c>
      <c r="BO474">
        <v>100</v>
      </c>
      <c r="BP474">
        <v>100</v>
      </c>
      <c r="BQ474">
        <v>0</v>
      </c>
      <c r="BR474">
        <v>0</v>
      </c>
      <c r="BS474">
        <v>0</v>
      </c>
      <c r="BV474">
        <v>0</v>
      </c>
      <c r="BW474">
        <v>0</v>
      </c>
      <c r="BX474">
        <v>0</v>
      </c>
      <c r="BY474">
        <v>0</v>
      </c>
    </row>
    <row r="475" spans="1:77" x14ac:dyDescent="0.25">
      <c r="A475" t="s">
        <v>1006</v>
      </c>
      <c r="C475" t="s">
        <v>1007</v>
      </c>
      <c r="D475">
        <v>1</v>
      </c>
      <c r="E475" t="s">
        <v>4958</v>
      </c>
      <c r="F475">
        <v>2</v>
      </c>
      <c r="G475" t="s">
        <v>4958</v>
      </c>
      <c r="H475" t="s">
        <v>4989</v>
      </c>
      <c r="I475" t="s">
        <v>4990</v>
      </c>
      <c r="J475">
        <v>1</v>
      </c>
      <c r="K475" t="s">
        <v>5010</v>
      </c>
      <c r="L475" t="s">
        <v>27</v>
      </c>
      <c r="M475" t="s">
        <v>4946</v>
      </c>
      <c r="N475" t="s">
        <v>4947</v>
      </c>
      <c r="P475">
        <v>1</v>
      </c>
      <c r="Q475">
        <v>0</v>
      </c>
      <c r="R475">
        <v>0</v>
      </c>
      <c r="S475">
        <v>0</v>
      </c>
      <c r="T475" t="s">
        <v>4940</v>
      </c>
      <c r="U475">
        <v>0</v>
      </c>
      <c r="X475" t="s">
        <v>4941</v>
      </c>
      <c r="Y475" t="s">
        <v>18</v>
      </c>
      <c r="AB475" t="s">
        <v>19</v>
      </c>
      <c r="AC475" t="s">
        <v>4942</v>
      </c>
      <c r="AE475">
        <v>0</v>
      </c>
      <c r="AF475">
        <v>0</v>
      </c>
      <c r="AG475" s="1">
        <v>4240.8</v>
      </c>
      <c r="AH475">
        <v>2</v>
      </c>
      <c r="AI475">
        <v>0</v>
      </c>
      <c r="AL475">
        <v>1</v>
      </c>
      <c r="AM475">
        <v>1</v>
      </c>
      <c r="AN475">
        <v>1</v>
      </c>
      <c r="AO475">
        <v>1</v>
      </c>
      <c r="AP475">
        <v>1</v>
      </c>
      <c r="AU475">
        <v>0</v>
      </c>
      <c r="AW475" s="1">
        <v>5088.96</v>
      </c>
      <c r="AY475">
        <v>1</v>
      </c>
      <c r="BE475" t="s">
        <v>28</v>
      </c>
      <c r="BI475">
        <v>0</v>
      </c>
      <c r="BJ475">
        <v>0</v>
      </c>
      <c r="BM475">
        <v>0</v>
      </c>
      <c r="BN475">
        <v>0</v>
      </c>
      <c r="BO475">
        <v>100</v>
      </c>
      <c r="BP475">
        <v>100</v>
      </c>
      <c r="BQ475">
        <v>0</v>
      </c>
      <c r="BR475">
        <v>0</v>
      </c>
      <c r="BS475">
        <v>0</v>
      </c>
      <c r="BV475">
        <v>0</v>
      </c>
      <c r="BW475">
        <v>0</v>
      </c>
      <c r="BX475">
        <v>0</v>
      </c>
      <c r="BY475">
        <v>0</v>
      </c>
    </row>
    <row r="476" spans="1:77" x14ac:dyDescent="0.25">
      <c r="A476" t="s">
        <v>1008</v>
      </c>
      <c r="C476" t="s">
        <v>1009</v>
      </c>
      <c r="D476">
        <v>1</v>
      </c>
      <c r="E476" t="s">
        <v>4958</v>
      </c>
      <c r="F476">
        <v>2</v>
      </c>
      <c r="G476" t="s">
        <v>4958</v>
      </c>
      <c r="H476" t="s">
        <v>4989</v>
      </c>
      <c r="I476" t="s">
        <v>4990</v>
      </c>
      <c r="J476">
        <v>1</v>
      </c>
      <c r="K476" t="s">
        <v>5010</v>
      </c>
      <c r="L476" t="s">
        <v>27</v>
      </c>
      <c r="M476" t="s">
        <v>4946</v>
      </c>
      <c r="N476" t="s">
        <v>4947</v>
      </c>
      <c r="P476">
        <v>1</v>
      </c>
      <c r="Q476">
        <v>0</v>
      </c>
      <c r="R476">
        <v>0</v>
      </c>
      <c r="S476">
        <v>0</v>
      </c>
      <c r="T476" t="s">
        <v>4940</v>
      </c>
      <c r="U476">
        <v>0</v>
      </c>
      <c r="X476" t="s">
        <v>4941</v>
      </c>
      <c r="Y476" t="s">
        <v>18</v>
      </c>
      <c r="AB476" t="s">
        <v>19</v>
      </c>
      <c r="AC476" t="s">
        <v>4942</v>
      </c>
      <c r="AE476">
        <v>0</v>
      </c>
      <c r="AF476">
        <v>0</v>
      </c>
      <c r="AG476" s="1">
        <v>4409.95</v>
      </c>
      <c r="AH476">
        <v>2</v>
      </c>
      <c r="AI476">
        <v>0</v>
      </c>
      <c r="AL476">
        <v>1</v>
      </c>
      <c r="AM476">
        <v>1</v>
      </c>
      <c r="AN476">
        <v>1</v>
      </c>
      <c r="AO476">
        <v>1</v>
      </c>
      <c r="AP476">
        <v>1</v>
      </c>
      <c r="AU476">
        <v>0</v>
      </c>
      <c r="AW476" s="1">
        <v>5291.94</v>
      </c>
      <c r="AY476">
        <v>1</v>
      </c>
      <c r="BE476" t="s">
        <v>28</v>
      </c>
      <c r="BI476">
        <v>0</v>
      </c>
      <c r="BJ476">
        <v>0</v>
      </c>
      <c r="BM476">
        <v>0</v>
      </c>
      <c r="BN476">
        <v>0</v>
      </c>
      <c r="BO476">
        <v>100</v>
      </c>
      <c r="BP476">
        <v>100</v>
      </c>
      <c r="BQ476">
        <v>0</v>
      </c>
      <c r="BR476">
        <v>0</v>
      </c>
      <c r="BS476">
        <v>0</v>
      </c>
      <c r="BV476">
        <v>0</v>
      </c>
      <c r="BW476">
        <v>0</v>
      </c>
      <c r="BX476">
        <v>0</v>
      </c>
      <c r="BY476">
        <v>0</v>
      </c>
    </row>
    <row r="477" spans="1:77" x14ac:dyDescent="0.25">
      <c r="A477" t="s">
        <v>1010</v>
      </c>
      <c r="C477" t="s">
        <v>1011</v>
      </c>
      <c r="D477">
        <v>8</v>
      </c>
      <c r="E477" t="s">
        <v>4953</v>
      </c>
      <c r="F477">
        <v>4</v>
      </c>
      <c r="G477" t="s">
        <v>4953</v>
      </c>
      <c r="J477">
        <v>3</v>
      </c>
      <c r="K477" t="s">
        <v>4971</v>
      </c>
      <c r="L477" t="s">
        <v>49</v>
      </c>
      <c r="M477" t="s">
        <v>1010</v>
      </c>
      <c r="N477" t="s">
        <v>5260</v>
      </c>
      <c r="P477">
        <v>1</v>
      </c>
      <c r="Q477">
        <v>55</v>
      </c>
      <c r="R477">
        <v>1.49</v>
      </c>
      <c r="S477">
        <v>1.49</v>
      </c>
      <c r="T477" t="s">
        <v>4940</v>
      </c>
      <c r="U477">
        <v>0</v>
      </c>
      <c r="X477" t="s">
        <v>4941</v>
      </c>
      <c r="Y477" t="s">
        <v>18</v>
      </c>
      <c r="AB477" t="s">
        <v>19</v>
      </c>
      <c r="AC477" t="s">
        <v>4942</v>
      </c>
      <c r="AE477">
        <v>0</v>
      </c>
      <c r="AF477">
        <v>0</v>
      </c>
      <c r="AG477">
        <v>2.2400000000000002</v>
      </c>
      <c r="AH477">
        <v>2</v>
      </c>
      <c r="AI477">
        <v>0</v>
      </c>
      <c r="AU477">
        <v>1.5033557</v>
      </c>
      <c r="AW477">
        <v>2.69</v>
      </c>
      <c r="AY477">
        <v>1</v>
      </c>
      <c r="AZ477">
        <v>467</v>
      </c>
      <c r="BE477" t="s">
        <v>20</v>
      </c>
      <c r="BI477">
        <v>0</v>
      </c>
      <c r="BJ477">
        <v>0</v>
      </c>
      <c r="BM477">
        <v>0</v>
      </c>
      <c r="BN477">
        <v>0</v>
      </c>
      <c r="BO477">
        <v>100</v>
      </c>
      <c r="BP477">
        <v>100</v>
      </c>
      <c r="BQ477">
        <v>0</v>
      </c>
      <c r="BR477">
        <v>0</v>
      </c>
      <c r="BS477">
        <v>0</v>
      </c>
      <c r="BV477">
        <v>0</v>
      </c>
      <c r="BW477">
        <v>0</v>
      </c>
      <c r="BX477">
        <v>0</v>
      </c>
      <c r="BY477">
        <v>0</v>
      </c>
    </row>
    <row r="478" spans="1:77" x14ac:dyDescent="0.25">
      <c r="A478" t="s">
        <v>1012</v>
      </c>
      <c r="C478" t="s">
        <v>1013</v>
      </c>
      <c r="D478">
        <v>8</v>
      </c>
      <c r="E478" t="s">
        <v>4953</v>
      </c>
      <c r="F478">
        <v>4</v>
      </c>
      <c r="G478" t="s">
        <v>4953</v>
      </c>
      <c r="J478">
        <v>3</v>
      </c>
      <c r="K478" t="s">
        <v>4971</v>
      </c>
      <c r="L478" t="s">
        <v>49</v>
      </c>
      <c r="M478" t="s">
        <v>1012</v>
      </c>
      <c r="N478" t="s">
        <v>3850</v>
      </c>
      <c r="P478">
        <v>1</v>
      </c>
      <c r="Q478">
        <v>22</v>
      </c>
      <c r="R478">
        <v>2.2799999999999998</v>
      </c>
      <c r="S478">
        <v>2.2799999999999998</v>
      </c>
      <c r="T478" t="s">
        <v>4940</v>
      </c>
      <c r="U478">
        <v>0</v>
      </c>
      <c r="X478" t="s">
        <v>4941</v>
      </c>
      <c r="Y478" t="s">
        <v>18</v>
      </c>
      <c r="AB478" t="s">
        <v>19</v>
      </c>
      <c r="AC478" t="s">
        <v>4942</v>
      </c>
      <c r="AE478">
        <v>0</v>
      </c>
      <c r="AF478">
        <v>0</v>
      </c>
      <c r="AG478">
        <v>3.43</v>
      </c>
      <c r="AH478">
        <v>2</v>
      </c>
      <c r="AI478">
        <v>0</v>
      </c>
      <c r="AU478">
        <v>1.504386</v>
      </c>
      <c r="AW478">
        <v>4.12</v>
      </c>
      <c r="AY478">
        <v>1</v>
      </c>
      <c r="AZ478">
        <v>468</v>
      </c>
      <c r="BE478" t="s">
        <v>20</v>
      </c>
      <c r="BI478">
        <v>0</v>
      </c>
      <c r="BJ478">
        <v>0</v>
      </c>
      <c r="BM478">
        <v>0</v>
      </c>
      <c r="BN478">
        <v>0</v>
      </c>
      <c r="BO478">
        <v>100</v>
      </c>
      <c r="BP478">
        <v>100</v>
      </c>
      <c r="BQ478">
        <v>0</v>
      </c>
      <c r="BR478">
        <v>0</v>
      </c>
      <c r="BS478">
        <v>0</v>
      </c>
      <c r="BV478">
        <v>0</v>
      </c>
      <c r="BW478">
        <v>0</v>
      </c>
      <c r="BX478">
        <v>0</v>
      </c>
      <c r="BY478">
        <v>0</v>
      </c>
    </row>
    <row r="479" spans="1:77" x14ac:dyDescent="0.25">
      <c r="A479" t="s">
        <v>1014</v>
      </c>
      <c r="C479" t="s">
        <v>1015</v>
      </c>
      <c r="D479">
        <v>8</v>
      </c>
      <c r="E479" t="s">
        <v>4953</v>
      </c>
      <c r="F479">
        <v>4</v>
      </c>
      <c r="G479" t="s">
        <v>4953</v>
      </c>
      <c r="J479">
        <v>3</v>
      </c>
      <c r="K479" t="s">
        <v>4971</v>
      </c>
      <c r="L479" t="s">
        <v>49</v>
      </c>
      <c r="M479" t="s">
        <v>1014</v>
      </c>
      <c r="N479" t="s">
        <v>5261</v>
      </c>
      <c r="P479">
        <v>1</v>
      </c>
      <c r="Q479">
        <v>25</v>
      </c>
      <c r="R479">
        <v>1.93</v>
      </c>
      <c r="S479">
        <v>1.93</v>
      </c>
      <c r="T479" t="s">
        <v>4940</v>
      </c>
      <c r="U479">
        <v>0</v>
      </c>
      <c r="X479" t="s">
        <v>4941</v>
      </c>
      <c r="Y479" t="s">
        <v>18</v>
      </c>
      <c r="AB479" t="s">
        <v>19</v>
      </c>
      <c r="AC479" t="s">
        <v>4942</v>
      </c>
      <c r="AE479">
        <v>0</v>
      </c>
      <c r="AF479">
        <v>0</v>
      </c>
      <c r="AG479">
        <v>2.9</v>
      </c>
      <c r="AH479">
        <v>2</v>
      </c>
      <c r="AI479">
        <v>0</v>
      </c>
      <c r="AU479">
        <v>1.5025907000000001</v>
      </c>
      <c r="AW479">
        <v>3.48</v>
      </c>
      <c r="AY479">
        <v>1</v>
      </c>
      <c r="AZ479">
        <v>469</v>
      </c>
      <c r="BE479" t="s">
        <v>20</v>
      </c>
      <c r="BI479">
        <v>0</v>
      </c>
      <c r="BJ479">
        <v>0</v>
      </c>
      <c r="BM479">
        <v>0</v>
      </c>
      <c r="BN479">
        <v>0</v>
      </c>
      <c r="BO479">
        <v>100</v>
      </c>
      <c r="BP479">
        <v>100</v>
      </c>
      <c r="BQ479">
        <v>0</v>
      </c>
      <c r="BR479">
        <v>0</v>
      </c>
      <c r="BS479">
        <v>0</v>
      </c>
      <c r="BV479">
        <v>0</v>
      </c>
      <c r="BW479">
        <v>0</v>
      </c>
      <c r="BX479">
        <v>0</v>
      </c>
      <c r="BY479">
        <v>0</v>
      </c>
    </row>
    <row r="480" spans="1:77" x14ac:dyDescent="0.25">
      <c r="A480" t="s">
        <v>1016</v>
      </c>
      <c r="C480" t="s">
        <v>1017</v>
      </c>
      <c r="D480">
        <v>8</v>
      </c>
      <c r="E480" t="s">
        <v>4953</v>
      </c>
      <c r="F480">
        <v>4</v>
      </c>
      <c r="G480" t="s">
        <v>4953</v>
      </c>
      <c r="J480">
        <v>3</v>
      </c>
      <c r="K480" t="s">
        <v>4971</v>
      </c>
      <c r="L480" t="s">
        <v>49</v>
      </c>
      <c r="M480" t="s">
        <v>1016</v>
      </c>
      <c r="N480" t="s">
        <v>5262</v>
      </c>
      <c r="P480">
        <v>1</v>
      </c>
      <c r="Q480">
        <v>64</v>
      </c>
      <c r="R480">
        <v>1.1399999999999999</v>
      </c>
      <c r="S480">
        <v>1.1399999999999999</v>
      </c>
      <c r="T480" t="s">
        <v>4940</v>
      </c>
      <c r="U480">
        <v>0</v>
      </c>
      <c r="X480" t="s">
        <v>4941</v>
      </c>
      <c r="Y480" t="s">
        <v>18</v>
      </c>
      <c r="AB480" t="s">
        <v>19</v>
      </c>
      <c r="AC480" t="s">
        <v>4942</v>
      </c>
      <c r="AE480">
        <v>0</v>
      </c>
      <c r="AF480">
        <v>0</v>
      </c>
      <c r="AG480">
        <v>1.71</v>
      </c>
      <c r="AH480">
        <v>3</v>
      </c>
      <c r="AI480">
        <v>0</v>
      </c>
      <c r="AU480">
        <v>1.5</v>
      </c>
      <c r="AW480">
        <v>2.052</v>
      </c>
      <c r="AY480">
        <v>1</v>
      </c>
      <c r="AZ480">
        <v>513</v>
      </c>
      <c r="BE480" t="s">
        <v>20</v>
      </c>
      <c r="BI480">
        <v>0</v>
      </c>
      <c r="BJ480">
        <v>0</v>
      </c>
      <c r="BM480">
        <v>0</v>
      </c>
      <c r="BN480">
        <v>0</v>
      </c>
      <c r="BO480">
        <v>100</v>
      </c>
      <c r="BP480">
        <v>100</v>
      </c>
      <c r="BQ480">
        <v>0</v>
      </c>
      <c r="BR480">
        <v>0</v>
      </c>
      <c r="BS480">
        <v>0</v>
      </c>
      <c r="BV480">
        <v>0</v>
      </c>
      <c r="BW480">
        <v>0</v>
      </c>
      <c r="BX480">
        <v>0</v>
      </c>
      <c r="BY480">
        <v>0</v>
      </c>
    </row>
    <row r="481" spans="1:77" x14ac:dyDescent="0.25">
      <c r="A481" t="s">
        <v>1018</v>
      </c>
      <c r="C481" t="s">
        <v>1019</v>
      </c>
      <c r="D481">
        <v>8</v>
      </c>
      <c r="E481" t="s">
        <v>4953</v>
      </c>
      <c r="F481">
        <v>4</v>
      </c>
      <c r="G481" t="s">
        <v>4953</v>
      </c>
      <c r="J481">
        <v>3</v>
      </c>
      <c r="K481" t="s">
        <v>4971</v>
      </c>
      <c r="L481" t="s">
        <v>49</v>
      </c>
      <c r="M481" t="s">
        <v>1018</v>
      </c>
      <c r="N481" t="s">
        <v>5263</v>
      </c>
      <c r="P481">
        <v>1</v>
      </c>
      <c r="Q481">
        <v>35</v>
      </c>
      <c r="R481">
        <v>1.56</v>
      </c>
      <c r="S481">
        <v>1.56</v>
      </c>
      <c r="T481" t="s">
        <v>4940</v>
      </c>
      <c r="U481">
        <v>0</v>
      </c>
      <c r="X481" t="s">
        <v>4941</v>
      </c>
      <c r="Y481" t="s">
        <v>18</v>
      </c>
      <c r="AB481" t="s">
        <v>19</v>
      </c>
      <c r="AC481" t="s">
        <v>4942</v>
      </c>
      <c r="AE481">
        <v>0</v>
      </c>
      <c r="AF481">
        <v>0</v>
      </c>
      <c r="AG481">
        <v>2.35</v>
      </c>
      <c r="AH481">
        <v>2</v>
      </c>
      <c r="AI481">
        <v>0</v>
      </c>
      <c r="AU481">
        <v>1.5064103</v>
      </c>
      <c r="AW481">
        <v>2.82</v>
      </c>
      <c r="AY481">
        <v>1</v>
      </c>
      <c r="AZ481">
        <v>512</v>
      </c>
      <c r="BE481" t="s">
        <v>20</v>
      </c>
      <c r="BI481">
        <v>0</v>
      </c>
      <c r="BJ481">
        <v>0</v>
      </c>
      <c r="BM481">
        <v>0</v>
      </c>
      <c r="BN481">
        <v>0</v>
      </c>
      <c r="BO481">
        <v>100</v>
      </c>
      <c r="BP481">
        <v>100</v>
      </c>
      <c r="BQ481">
        <v>0</v>
      </c>
      <c r="BR481">
        <v>0</v>
      </c>
      <c r="BS481">
        <v>0</v>
      </c>
      <c r="BV481">
        <v>0</v>
      </c>
      <c r="BW481">
        <v>0</v>
      </c>
      <c r="BX481">
        <v>0</v>
      </c>
      <c r="BY481">
        <v>0</v>
      </c>
    </row>
    <row r="482" spans="1:77" x14ac:dyDescent="0.25">
      <c r="A482" t="s">
        <v>1020</v>
      </c>
      <c r="C482" t="s">
        <v>1021</v>
      </c>
      <c r="D482">
        <v>8</v>
      </c>
      <c r="E482" t="s">
        <v>4953</v>
      </c>
      <c r="F482">
        <v>4</v>
      </c>
      <c r="G482" t="s">
        <v>4953</v>
      </c>
      <c r="J482">
        <v>3</v>
      </c>
      <c r="K482" t="s">
        <v>4971</v>
      </c>
      <c r="L482" t="s">
        <v>49</v>
      </c>
      <c r="M482" t="s">
        <v>1020</v>
      </c>
      <c r="N482" t="s">
        <v>5264</v>
      </c>
      <c r="P482">
        <v>1</v>
      </c>
      <c r="Q482">
        <v>40</v>
      </c>
      <c r="R482">
        <v>1.41</v>
      </c>
      <c r="S482">
        <v>1.41</v>
      </c>
      <c r="T482" t="s">
        <v>4940</v>
      </c>
      <c r="U482">
        <v>0</v>
      </c>
      <c r="X482" t="s">
        <v>4941</v>
      </c>
      <c r="Y482" t="s">
        <v>18</v>
      </c>
      <c r="AB482" t="s">
        <v>19</v>
      </c>
      <c r="AC482" t="s">
        <v>4942</v>
      </c>
      <c r="AE482">
        <v>0</v>
      </c>
      <c r="AF482">
        <v>0</v>
      </c>
      <c r="AG482">
        <v>2.12</v>
      </c>
      <c r="AH482">
        <v>2</v>
      </c>
      <c r="AI482">
        <v>0</v>
      </c>
      <c r="AU482">
        <v>1.5035461000000001</v>
      </c>
      <c r="AW482">
        <v>2.54</v>
      </c>
      <c r="AY482">
        <v>1</v>
      </c>
      <c r="AZ482">
        <v>466</v>
      </c>
      <c r="BE482" t="s">
        <v>20</v>
      </c>
      <c r="BI482">
        <v>0</v>
      </c>
      <c r="BJ482">
        <v>0</v>
      </c>
      <c r="BM482">
        <v>0</v>
      </c>
      <c r="BN482">
        <v>0</v>
      </c>
      <c r="BO482">
        <v>100</v>
      </c>
      <c r="BP482">
        <v>100</v>
      </c>
      <c r="BQ482">
        <v>0</v>
      </c>
      <c r="BR482">
        <v>0</v>
      </c>
      <c r="BS482">
        <v>0</v>
      </c>
      <c r="BV482">
        <v>0</v>
      </c>
      <c r="BW482">
        <v>0</v>
      </c>
      <c r="BX482">
        <v>0</v>
      </c>
      <c r="BY482">
        <v>0</v>
      </c>
    </row>
    <row r="483" spans="1:77" x14ac:dyDescent="0.25">
      <c r="A483" t="s">
        <v>1022</v>
      </c>
      <c r="C483" t="s">
        <v>1023</v>
      </c>
      <c r="D483">
        <v>8</v>
      </c>
      <c r="E483" t="s">
        <v>4953</v>
      </c>
      <c r="F483">
        <v>4</v>
      </c>
      <c r="G483" t="s">
        <v>4953</v>
      </c>
      <c r="J483">
        <v>3</v>
      </c>
      <c r="K483" t="s">
        <v>4971</v>
      </c>
      <c r="L483" t="s">
        <v>49</v>
      </c>
      <c r="M483" t="s">
        <v>1022</v>
      </c>
      <c r="N483" t="s">
        <v>5265</v>
      </c>
      <c r="P483">
        <v>1</v>
      </c>
      <c r="Q483">
        <v>1</v>
      </c>
      <c r="R483">
        <v>2.02</v>
      </c>
      <c r="S483">
        <v>2.02</v>
      </c>
      <c r="T483" t="s">
        <v>4940</v>
      </c>
      <c r="U483">
        <v>0</v>
      </c>
      <c r="X483" t="s">
        <v>4941</v>
      </c>
      <c r="Y483" t="s">
        <v>18</v>
      </c>
      <c r="AB483" t="s">
        <v>19</v>
      </c>
      <c r="AC483" t="s">
        <v>4942</v>
      </c>
      <c r="AE483">
        <v>0</v>
      </c>
      <c r="AF483">
        <v>0</v>
      </c>
      <c r="AG483">
        <v>3.03</v>
      </c>
      <c r="AH483">
        <v>2</v>
      </c>
      <c r="AI483">
        <v>0</v>
      </c>
      <c r="AU483">
        <v>1.5</v>
      </c>
      <c r="AW483">
        <v>3.64</v>
      </c>
      <c r="AY483">
        <v>1</v>
      </c>
      <c r="AZ483">
        <v>522</v>
      </c>
      <c r="BE483" t="s">
        <v>20</v>
      </c>
      <c r="BI483">
        <v>0</v>
      </c>
      <c r="BJ483">
        <v>0</v>
      </c>
      <c r="BM483">
        <v>0</v>
      </c>
      <c r="BN483">
        <v>0</v>
      </c>
      <c r="BO483">
        <v>100</v>
      </c>
      <c r="BP483">
        <v>100</v>
      </c>
      <c r="BQ483">
        <v>0</v>
      </c>
      <c r="BR483">
        <v>0</v>
      </c>
      <c r="BS483">
        <v>0</v>
      </c>
      <c r="BV483">
        <v>0</v>
      </c>
      <c r="BW483">
        <v>0</v>
      </c>
      <c r="BX483">
        <v>0</v>
      </c>
      <c r="BY483">
        <v>0</v>
      </c>
    </row>
    <row r="484" spans="1:77" x14ac:dyDescent="0.25">
      <c r="A484" t="s">
        <v>1024</v>
      </c>
      <c r="C484" t="s">
        <v>1025</v>
      </c>
      <c r="D484">
        <v>8</v>
      </c>
      <c r="E484" t="s">
        <v>4953</v>
      </c>
      <c r="F484">
        <v>4</v>
      </c>
      <c r="G484" t="s">
        <v>4953</v>
      </c>
      <c r="J484">
        <v>3</v>
      </c>
      <c r="K484" t="s">
        <v>4971</v>
      </c>
      <c r="L484" t="s">
        <v>49</v>
      </c>
      <c r="M484" t="s">
        <v>1024</v>
      </c>
      <c r="N484" t="s">
        <v>5266</v>
      </c>
      <c r="P484">
        <v>1</v>
      </c>
      <c r="Q484">
        <v>24</v>
      </c>
      <c r="R484">
        <v>2.4</v>
      </c>
      <c r="S484">
        <v>2.4</v>
      </c>
      <c r="T484" t="s">
        <v>4940</v>
      </c>
      <c r="U484">
        <v>0</v>
      </c>
      <c r="X484" t="s">
        <v>4941</v>
      </c>
      <c r="Y484" t="s">
        <v>18</v>
      </c>
      <c r="AB484" t="s">
        <v>19</v>
      </c>
      <c r="AC484" t="s">
        <v>4942</v>
      </c>
      <c r="AE484">
        <v>0</v>
      </c>
      <c r="AF484">
        <v>0</v>
      </c>
      <c r="AG484">
        <v>3.61</v>
      </c>
      <c r="AH484">
        <v>2</v>
      </c>
      <c r="AI484">
        <v>0</v>
      </c>
      <c r="AU484">
        <v>1.5041667000000001</v>
      </c>
      <c r="AW484">
        <v>4.33</v>
      </c>
      <c r="AY484">
        <v>1</v>
      </c>
      <c r="AZ484">
        <v>523</v>
      </c>
      <c r="BE484" t="s">
        <v>20</v>
      </c>
      <c r="BI484">
        <v>0</v>
      </c>
      <c r="BJ484">
        <v>0</v>
      </c>
      <c r="BM484">
        <v>0</v>
      </c>
      <c r="BN484">
        <v>0</v>
      </c>
      <c r="BO484">
        <v>100</v>
      </c>
      <c r="BP484">
        <v>100</v>
      </c>
      <c r="BQ484">
        <v>0</v>
      </c>
      <c r="BR484">
        <v>0</v>
      </c>
      <c r="BS484">
        <v>0</v>
      </c>
      <c r="BV484">
        <v>0</v>
      </c>
      <c r="BW484">
        <v>0</v>
      </c>
      <c r="BX484">
        <v>0</v>
      </c>
      <c r="BY484">
        <v>0</v>
      </c>
    </row>
    <row r="485" spans="1:77" x14ac:dyDescent="0.25">
      <c r="A485" t="s">
        <v>1026</v>
      </c>
      <c r="C485" t="s">
        <v>1027</v>
      </c>
      <c r="D485">
        <v>10</v>
      </c>
      <c r="E485" t="s">
        <v>4943</v>
      </c>
      <c r="F485">
        <v>8</v>
      </c>
      <c r="G485" t="s">
        <v>4943</v>
      </c>
      <c r="L485" t="s">
        <v>42</v>
      </c>
      <c r="M485" t="s">
        <v>1026</v>
      </c>
      <c r="N485" t="s">
        <v>1027</v>
      </c>
      <c r="O485" t="s">
        <v>36</v>
      </c>
      <c r="P485">
        <v>1</v>
      </c>
      <c r="Q485">
        <v>0</v>
      </c>
      <c r="R485">
        <v>0.32</v>
      </c>
      <c r="S485">
        <v>0.32</v>
      </c>
      <c r="T485" t="s">
        <v>4940</v>
      </c>
      <c r="U485">
        <v>0</v>
      </c>
      <c r="X485" t="s">
        <v>4941</v>
      </c>
      <c r="Y485" t="s">
        <v>18</v>
      </c>
      <c r="AB485" t="s">
        <v>19</v>
      </c>
      <c r="AC485" t="s">
        <v>4942</v>
      </c>
      <c r="AE485">
        <v>0</v>
      </c>
      <c r="AF485">
        <v>0</v>
      </c>
      <c r="AG485">
        <v>0.43</v>
      </c>
      <c r="AH485">
        <v>2</v>
      </c>
      <c r="AI485">
        <v>0</v>
      </c>
      <c r="AU485">
        <v>1.34375</v>
      </c>
      <c r="AW485">
        <v>0.52</v>
      </c>
      <c r="AY485">
        <v>1</v>
      </c>
      <c r="BE485" t="s">
        <v>43</v>
      </c>
      <c r="BI485">
        <v>0</v>
      </c>
      <c r="BJ485">
        <v>0</v>
      </c>
      <c r="BM485">
        <v>0</v>
      </c>
      <c r="BN485">
        <v>0</v>
      </c>
      <c r="BO485">
        <v>100</v>
      </c>
      <c r="BP485">
        <v>100</v>
      </c>
      <c r="BQ485">
        <v>0</v>
      </c>
      <c r="BR485">
        <v>0</v>
      </c>
      <c r="BS485">
        <v>0</v>
      </c>
      <c r="BV485">
        <v>0</v>
      </c>
      <c r="BW485">
        <v>0</v>
      </c>
      <c r="BX485">
        <v>0</v>
      </c>
      <c r="BY485">
        <v>0</v>
      </c>
    </row>
    <row r="486" spans="1:77" x14ac:dyDescent="0.25">
      <c r="A486" t="s">
        <v>1028</v>
      </c>
      <c r="C486" t="s">
        <v>1029</v>
      </c>
      <c r="D486">
        <v>6</v>
      </c>
      <c r="E486" t="s">
        <v>4957</v>
      </c>
      <c r="H486" t="s">
        <v>4989</v>
      </c>
      <c r="I486" t="s">
        <v>4990</v>
      </c>
      <c r="J486" t="s">
        <v>4991</v>
      </c>
      <c r="K486" t="s">
        <v>4992</v>
      </c>
      <c r="L486" t="s">
        <v>65</v>
      </c>
      <c r="M486" t="s">
        <v>1028</v>
      </c>
      <c r="N486" t="s">
        <v>5267</v>
      </c>
      <c r="P486">
        <v>1</v>
      </c>
      <c r="Q486">
        <v>4</v>
      </c>
      <c r="R486">
        <v>791.78</v>
      </c>
      <c r="S486">
        <v>791.78</v>
      </c>
      <c r="T486" t="s">
        <v>4940</v>
      </c>
      <c r="U486">
        <v>0</v>
      </c>
      <c r="X486" t="s">
        <v>4941</v>
      </c>
      <c r="Y486" t="s">
        <v>18</v>
      </c>
      <c r="AB486" t="s">
        <v>19</v>
      </c>
      <c r="AC486" t="s">
        <v>4942</v>
      </c>
      <c r="AE486">
        <v>0</v>
      </c>
      <c r="AF486">
        <v>0</v>
      </c>
      <c r="AG486" s="1">
        <v>1108.49</v>
      </c>
      <c r="AH486">
        <v>2</v>
      </c>
      <c r="AI486">
        <v>0</v>
      </c>
      <c r="AU486">
        <v>1.3999975</v>
      </c>
      <c r="AW486" s="1">
        <v>1330.19</v>
      </c>
      <c r="BE486" t="s">
        <v>32</v>
      </c>
      <c r="BI486">
        <v>0</v>
      </c>
      <c r="BJ486">
        <v>0</v>
      </c>
      <c r="BM486">
        <v>0</v>
      </c>
      <c r="BN486">
        <v>0</v>
      </c>
      <c r="BO486">
        <v>100</v>
      </c>
      <c r="BP486">
        <v>100</v>
      </c>
      <c r="BQ486">
        <v>0</v>
      </c>
      <c r="BR486">
        <v>0</v>
      </c>
      <c r="BS486">
        <v>0</v>
      </c>
      <c r="BV486">
        <v>0</v>
      </c>
      <c r="BW486">
        <v>0</v>
      </c>
      <c r="BX486">
        <v>0</v>
      </c>
      <c r="BY486">
        <v>0</v>
      </c>
    </row>
    <row r="487" spans="1:77" x14ac:dyDescent="0.25">
      <c r="A487" t="s">
        <v>1030</v>
      </c>
      <c r="C487" t="s">
        <v>1031</v>
      </c>
      <c r="D487">
        <v>6</v>
      </c>
      <c r="E487" t="s">
        <v>4957</v>
      </c>
      <c r="H487" t="s">
        <v>4989</v>
      </c>
      <c r="I487" t="s">
        <v>4990</v>
      </c>
      <c r="J487" t="s">
        <v>4991</v>
      </c>
      <c r="K487" t="s">
        <v>4992</v>
      </c>
      <c r="L487" t="s">
        <v>65</v>
      </c>
      <c r="M487" t="s">
        <v>1030</v>
      </c>
      <c r="N487" t="s">
        <v>5268</v>
      </c>
      <c r="P487">
        <v>1</v>
      </c>
      <c r="Q487">
        <v>2</v>
      </c>
      <c r="R487">
        <v>1549.77</v>
      </c>
      <c r="S487">
        <v>1549.77</v>
      </c>
      <c r="T487" t="s">
        <v>4940</v>
      </c>
      <c r="U487">
        <v>0</v>
      </c>
      <c r="X487" t="s">
        <v>4941</v>
      </c>
      <c r="Y487" t="s">
        <v>18</v>
      </c>
      <c r="AB487" t="s">
        <v>19</v>
      </c>
      <c r="AC487" t="s">
        <v>4942</v>
      </c>
      <c r="AE487">
        <v>0</v>
      </c>
      <c r="AF487">
        <v>0</v>
      </c>
      <c r="AG487" s="1">
        <v>2169.6799999999998</v>
      </c>
      <c r="AH487">
        <v>2</v>
      </c>
      <c r="AI487">
        <v>0</v>
      </c>
      <c r="AU487">
        <v>1.4000013</v>
      </c>
      <c r="AW487" s="1">
        <v>2603.62</v>
      </c>
      <c r="BE487" t="s">
        <v>32</v>
      </c>
      <c r="BI487">
        <v>0</v>
      </c>
      <c r="BJ487">
        <v>0</v>
      </c>
      <c r="BM487">
        <v>0</v>
      </c>
      <c r="BN487">
        <v>0</v>
      </c>
      <c r="BO487">
        <v>100</v>
      </c>
      <c r="BP487">
        <v>100</v>
      </c>
      <c r="BQ487">
        <v>0</v>
      </c>
      <c r="BR487">
        <v>0</v>
      </c>
      <c r="BS487">
        <v>0</v>
      </c>
      <c r="BV487">
        <v>0</v>
      </c>
      <c r="BW487">
        <v>0</v>
      </c>
      <c r="BX487">
        <v>0</v>
      </c>
      <c r="BY487">
        <v>0</v>
      </c>
    </row>
    <row r="488" spans="1:77" x14ac:dyDescent="0.25">
      <c r="A488" t="s">
        <v>1032</v>
      </c>
      <c r="C488" t="s">
        <v>1033</v>
      </c>
      <c r="D488">
        <v>6</v>
      </c>
      <c r="E488" t="s">
        <v>4957</v>
      </c>
      <c r="H488" t="s">
        <v>4989</v>
      </c>
      <c r="I488" t="s">
        <v>4990</v>
      </c>
      <c r="J488" t="s">
        <v>4991</v>
      </c>
      <c r="K488" t="s">
        <v>4992</v>
      </c>
      <c r="L488" t="s">
        <v>65</v>
      </c>
      <c r="M488" t="s">
        <v>1032</v>
      </c>
      <c r="N488" t="s">
        <v>5269</v>
      </c>
      <c r="O488" t="s">
        <v>146</v>
      </c>
      <c r="P488">
        <v>1</v>
      </c>
      <c r="Q488">
        <v>6</v>
      </c>
      <c r="R488">
        <v>322.42</v>
      </c>
      <c r="S488">
        <v>322.42</v>
      </c>
      <c r="T488" t="s">
        <v>4940</v>
      </c>
      <c r="U488">
        <v>0</v>
      </c>
      <c r="X488" t="s">
        <v>4941</v>
      </c>
      <c r="Y488" t="s">
        <v>18</v>
      </c>
      <c r="AB488" t="s">
        <v>19</v>
      </c>
      <c r="AC488" t="s">
        <v>4942</v>
      </c>
      <c r="AE488">
        <v>0</v>
      </c>
      <c r="AF488">
        <v>0</v>
      </c>
      <c r="AG488">
        <v>451.39</v>
      </c>
      <c r="AH488">
        <v>2</v>
      </c>
      <c r="AI488">
        <v>0</v>
      </c>
      <c r="AU488">
        <v>1.4000062</v>
      </c>
      <c r="AW488">
        <v>541.66999999999996</v>
      </c>
      <c r="BE488" t="s">
        <v>32</v>
      </c>
      <c r="BI488">
        <v>0</v>
      </c>
      <c r="BJ488">
        <v>0</v>
      </c>
      <c r="BM488">
        <v>0</v>
      </c>
      <c r="BN488">
        <v>0</v>
      </c>
      <c r="BO488">
        <v>100</v>
      </c>
      <c r="BP488">
        <v>100</v>
      </c>
      <c r="BQ488">
        <v>0</v>
      </c>
      <c r="BR488">
        <v>0</v>
      </c>
      <c r="BS488">
        <v>0</v>
      </c>
      <c r="BV488">
        <v>0</v>
      </c>
      <c r="BW488">
        <v>0</v>
      </c>
      <c r="BX488">
        <v>0</v>
      </c>
      <c r="BY488">
        <v>0</v>
      </c>
    </row>
    <row r="489" spans="1:77" x14ac:dyDescent="0.25">
      <c r="A489" t="s">
        <v>1034</v>
      </c>
      <c r="C489" t="s">
        <v>1035</v>
      </c>
      <c r="D489">
        <v>1</v>
      </c>
      <c r="E489" t="s">
        <v>4958</v>
      </c>
      <c r="F489">
        <v>2</v>
      </c>
      <c r="G489" t="s">
        <v>4958</v>
      </c>
      <c r="H489" t="s">
        <v>4989</v>
      </c>
      <c r="I489" t="s">
        <v>4990</v>
      </c>
      <c r="J489">
        <v>1</v>
      </c>
      <c r="K489" t="s">
        <v>5010</v>
      </c>
      <c r="L489" t="s">
        <v>27</v>
      </c>
      <c r="M489" t="s">
        <v>4946</v>
      </c>
      <c r="N489" t="s">
        <v>4947</v>
      </c>
      <c r="P489">
        <v>1</v>
      </c>
      <c r="Q489">
        <v>0</v>
      </c>
      <c r="R489">
        <v>0</v>
      </c>
      <c r="S489">
        <v>0</v>
      </c>
      <c r="T489" t="s">
        <v>4940</v>
      </c>
      <c r="U489">
        <v>0</v>
      </c>
      <c r="X489" t="s">
        <v>4941</v>
      </c>
      <c r="Y489" t="s">
        <v>18</v>
      </c>
      <c r="AB489" t="s">
        <v>19</v>
      </c>
      <c r="AC489" t="s">
        <v>4942</v>
      </c>
      <c r="AE489">
        <v>0</v>
      </c>
      <c r="AF489">
        <v>0</v>
      </c>
      <c r="AG489">
        <v>484.84</v>
      </c>
      <c r="AH489">
        <v>2</v>
      </c>
      <c r="AI489">
        <v>0</v>
      </c>
      <c r="AL489">
        <v>1</v>
      </c>
      <c r="AM489">
        <v>1</v>
      </c>
      <c r="AN489">
        <v>1</v>
      </c>
      <c r="AO489">
        <v>1</v>
      </c>
      <c r="AU489">
        <v>0</v>
      </c>
      <c r="AW489">
        <v>581.80999999999995</v>
      </c>
      <c r="AY489">
        <v>1</v>
      </c>
      <c r="AZ489">
        <v>511</v>
      </c>
      <c r="BE489" t="s">
        <v>43</v>
      </c>
      <c r="BI489">
        <v>0</v>
      </c>
      <c r="BJ489">
        <v>0</v>
      </c>
      <c r="BM489">
        <v>0</v>
      </c>
      <c r="BN489">
        <v>0</v>
      </c>
      <c r="BO489">
        <v>100</v>
      </c>
      <c r="BP489">
        <v>100</v>
      </c>
      <c r="BQ489">
        <v>0</v>
      </c>
      <c r="BR489">
        <v>0</v>
      </c>
      <c r="BS489">
        <v>0</v>
      </c>
      <c r="BV489">
        <v>0</v>
      </c>
      <c r="BW489">
        <v>0</v>
      </c>
      <c r="BX489">
        <v>0</v>
      </c>
      <c r="BY489">
        <v>0</v>
      </c>
    </row>
    <row r="490" spans="1:77" x14ac:dyDescent="0.25">
      <c r="A490" t="s">
        <v>1036</v>
      </c>
      <c r="C490" t="s">
        <v>1037</v>
      </c>
      <c r="D490">
        <v>14</v>
      </c>
      <c r="E490" t="s">
        <v>5117</v>
      </c>
      <c r="F490">
        <v>9</v>
      </c>
      <c r="G490" t="s">
        <v>5117</v>
      </c>
      <c r="L490" t="s">
        <v>462</v>
      </c>
      <c r="M490" t="s">
        <v>1036</v>
      </c>
      <c r="N490" t="s">
        <v>1037</v>
      </c>
      <c r="O490" t="s">
        <v>36</v>
      </c>
      <c r="P490">
        <v>1</v>
      </c>
      <c r="Q490">
        <v>0</v>
      </c>
      <c r="R490">
        <v>0</v>
      </c>
      <c r="S490">
        <v>0</v>
      </c>
      <c r="T490" t="s">
        <v>4940</v>
      </c>
      <c r="U490">
        <v>0</v>
      </c>
      <c r="X490" t="s">
        <v>4941</v>
      </c>
      <c r="Y490" t="s">
        <v>18</v>
      </c>
      <c r="AB490" t="s">
        <v>19</v>
      </c>
      <c r="AC490" t="s">
        <v>4942</v>
      </c>
      <c r="AE490">
        <v>0</v>
      </c>
      <c r="AF490">
        <v>0</v>
      </c>
      <c r="AG490">
        <v>26.52</v>
      </c>
      <c r="AH490">
        <v>2</v>
      </c>
      <c r="AI490">
        <v>0</v>
      </c>
      <c r="AU490">
        <v>0</v>
      </c>
      <c r="AW490">
        <v>31.82</v>
      </c>
      <c r="AY490">
        <v>1</v>
      </c>
      <c r="BE490" t="s">
        <v>43</v>
      </c>
      <c r="BI490">
        <v>0</v>
      </c>
      <c r="BJ490">
        <v>0</v>
      </c>
      <c r="BM490">
        <v>0</v>
      </c>
      <c r="BN490">
        <v>0</v>
      </c>
      <c r="BO490">
        <v>100</v>
      </c>
      <c r="BP490">
        <v>100</v>
      </c>
      <c r="BQ490">
        <v>0</v>
      </c>
      <c r="BR490">
        <v>0</v>
      </c>
      <c r="BS490">
        <v>0</v>
      </c>
      <c r="BV490">
        <v>0</v>
      </c>
      <c r="BW490">
        <v>0</v>
      </c>
      <c r="BX490">
        <v>0</v>
      </c>
      <c r="BY490">
        <v>0</v>
      </c>
    </row>
    <row r="491" spans="1:77" x14ac:dyDescent="0.25">
      <c r="A491" t="s">
        <v>1038</v>
      </c>
      <c r="C491" t="s">
        <v>1039</v>
      </c>
      <c r="D491">
        <v>8</v>
      </c>
      <c r="E491" t="s">
        <v>4953</v>
      </c>
      <c r="F491">
        <v>4</v>
      </c>
      <c r="G491" t="s">
        <v>4953</v>
      </c>
      <c r="J491">
        <v>3</v>
      </c>
      <c r="K491" t="s">
        <v>4971</v>
      </c>
      <c r="L491" t="s">
        <v>75</v>
      </c>
      <c r="M491" t="s">
        <v>1038</v>
      </c>
      <c r="N491" t="s">
        <v>5270</v>
      </c>
      <c r="O491" t="s">
        <v>36</v>
      </c>
      <c r="P491">
        <v>1</v>
      </c>
      <c r="Q491">
        <v>50</v>
      </c>
      <c r="R491">
        <v>18.43</v>
      </c>
      <c r="S491">
        <v>18.43</v>
      </c>
      <c r="T491" t="s">
        <v>4940</v>
      </c>
      <c r="U491">
        <v>0</v>
      </c>
      <c r="X491" t="s">
        <v>4941</v>
      </c>
      <c r="Y491" t="s">
        <v>18</v>
      </c>
      <c r="AB491" t="s">
        <v>19</v>
      </c>
      <c r="AC491" t="s">
        <v>4942</v>
      </c>
      <c r="AE491">
        <v>0</v>
      </c>
      <c r="AF491">
        <v>0</v>
      </c>
      <c r="AG491">
        <v>27.65</v>
      </c>
      <c r="AH491">
        <v>2</v>
      </c>
      <c r="AI491">
        <v>0</v>
      </c>
      <c r="AU491">
        <v>1.5002713000000001</v>
      </c>
      <c r="AW491">
        <v>33.18</v>
      </c>
      <c r="AY491">
        <v>1</v>
      </c>
      <c r="AZ491">
        <v>524</v>
      </c>
      <c r="BE491" t="s">
        <v>20</v>
      </c>
      <c r="BI491">
        <v>0</v>
      </c>
      <c r="BJ491">
        <v>0</v>
      </c>
      <c r="BM491">
        <v>0</v>
      </c>
      <c r="BN491">
        <v>0</v>
      </c>
      <c r="BO491">
        <v>100</v>
      </c>
      <c r="BP491">
        <v>100</v>
      </c>
      <c r="BQ491">
        <v>0</v>
      </c>
      <c r="BR491">
        <v>0</v>
      </c>
      <c r="BS491">
        <v>0</v>
      </c>
      <c r="BV491">
        <v>0</v>
      </c>
      <c r="BW491">
        <v>0</v>
      </c>
      <c r="BX491">
        <v>0</v>
      </c>
      <c r="BY491">
        <v>0</v>
      </c>
    </row>
    <row r="492" spans="1:77" x14ac:dyDescent="0.25">
      <c r="A492" t="s">
        <v>1040</v>
      </c>
      <c r="C492" t="s">
        <v>1041</v>
      </c>
      <c r="D492">
        <v>16</v>
      </c>
      <c r="E492" t="s">
        <v>4982</v>
      </c>
      <c r="F492">
        <v>10</v>
      </c>
      <c r="G492" t="s">
        <v>4982</v>
      </c>
      <c r="L492" t="s">
        <v>725</v>
      </c>
      <c r="M492" t="s">
        <v>1040</v>
      </c>
      <c r="N492" t="s">
        <v>5271</v>
      </c>
      <c r="O492" t="s">
        <v>36</v>
      </c>
      <c r="P492">
        <v>1</v>
      </c>
      <c r="Q492">
        <v>0</v>
      </c>
      <c r="R492">
        <v>42.81</v>
      </c>
      <c r="S492">
        <v>42.81</v>
      </c>
      <c r="T492" t="s">
        <v>4940</v>
      </c>
      <c r="U492">
        <v>0</v>
      </c>
      <c r="X492" t="s">
        <v>4941</v>
      </c>
      <c r="Y492" t="s">
        <v>18</v>
      </c>
      <c r="AB492" t="s">
        <v>19</v>
      </c>
      <c r="AC492" t="s">
        <v>4942</v>
      </c>
      <c r="AE492">
        <v>0</v>
      </c>
      <c r="AF492">
        <v>0</v>
      </c>
      <c r="AG492">
        <v>55.65</v>
      </c>
      <c r="AH492">
        <v>2</v>
      </c>
      <c r="AI492">
        <v>0</v>
      </c>
      <c r="AU492">
        <v>1.2999299</v>
      </c>
      <c r="AW492">
        <v>66.78</v>
      </c>
      <c r="AY492">
        <v>1</v>
      </c>
      <c r="BE492" t="s">
        <v>20</v>
      </c>
      <c r="BI492">
        <v>0</v>
      </c>
      <c r="BJ492">
        <v>0</v>
      </c>
      <c r="BM492">
        <v>0</v>
      </c>
      <c r="BN492">
        <v>0</v>
      </c>
      <c r="BO492">
        <v>100</v>
      </c>
      <c r="BP492">
        <v>100</v>
      </c>
      <c r="BQ492">
        <v>0</v>
      </c>
      <c r="BR492">
        <v>0</v>
      </c>
      <c r="BS492">
        <v>0</v>
      </c>
      <c r="BV492">
        <v>0</v>
      </c>
      <c r="BW492">
        <v>0</v>
      </c>
      <c r="BX492">
        <v>0</v>
      </c>
      <c r="BY492">
        <v>0</v>
      </c>
    </row>
    <row r="493" spans="1:77" x14ac:dyDescent="0.25">
      <c r="A493" t="s">
        <v>1042</v>
      </c>
      <c r="C493" t="s">
        <v>1043</v>
      </c>
      <c r="D493">
        <v>16</v>
      </c>
      <c r="E493" t="s">
        <v>4982</v>
      </c>
      <c r="F493">
        <v>10</v>
      </c>
      <c r="G493" t="s">
        <v>4982</v>
      </c>
      <c r="L493" t="s">
        <v>725</v>
      </c>
      <c r="M493" t="s">
        <v>1042</v>
      </c>
      <c r="N493" t="s">
        <v>5272</v>
      </c>
      <c r="O493" t="s">
        <v>36</v>
      </c>
      <c r="P493">
        <v>1</v>
      </c>
      <c r="Q493">
        <v>0</v>
      </c>
      <c r="R493">
        <v>43.47</v>
      </c>
      <c r="S493">
        <v>43.47</v>
      </c>
      <c r="T493" t="s">
        <v>4940</v>
      </c>
      <c r="U493">
        <v>0</v>
      </c>
      <c r="X493" t="s">
        <v>4941</v>
      </c>
      <c r="Y493" t="s">
        <v>18</v>
      </c>
      <c r="AB493" t="s">
        <v>19</v>
      </c>
      <c r="AC493" t="s">
        <v>4942</v>
      </c>
      <c r="AE493">
        <v>0</v>
      </c>
      <c r="AF493">
        <v>0</v>
      </c>
      <c r="AG493">
        <v>57.82</v>
      </c>
      <c r="AH493">
        <v>2</v>
      </c>
      <c r="AI493">
        <v>0</v>
      </c>
      <c r="AU493">
        <v>1.3301126999999999</v>
      </c>
      <c r="AW493">
        <v>69.38</v>
      </c>
      <c r="AY493">
        <v>1</v>
      </c>
      <c r="BE493" t="s">
        <v>20</v>
      </c>
      <c r="BI493">
        <v>0</v>
      </c>
      <c r="BJ493">
        <v>0</v>
      </c>
      <c r="BM493">
        <v>0</v>
      </c>
      <c r="BN493">
        <v>0</v>
      </c>
      <c r="BO493">
        <v>100</v>
      </c>
      <c r="BP493">
        <v>100</v>
      </c>
      <c r="BQ493">
        <v>0</v>
      </c>
      <c r="BR493">
        <v>0</v>
      </c>
      <c r="BS493">
        <v>0</v>
      </c>
      <c r="BV493">
        <v>0</v>
      </c>
      <c r="BW493">
        <v>0</v>
      </c>
      <c r="BX493">
        <v>0</v>
      </c>
      <c r="BY493">
        <v>0</v>
      </c>
    </row>
    <row r="494" spans="1:77" x14ac:dyDescent="0.25">
      <c r="A494" t="s">
        <v>1044</v>
      </c>
      <c r="C494" t="s">
        <v>1045</v>
      </c>
      <c r="D494">
        <v>6</v>
      </c>
      <c r="E494" t="s">
        <v>4957</v>
      </c>
      <c r="H494" t="s">
        <v>4989</v>
      </c>
      <c r="I494" t="s">
        <v>4990</v>
      </c>
      <c r="J494" t="s">
        <v>4991</v>
      </c>
      <c r="K494" t="s">
        <v>4992</v>
      </c>
      <c r="L494" t="s">
        <v>65</v>
      </c>
      <c r="M494" t="s">
        <v>1044</v>
      </c>
      <c r="N494" t="s">
        <v>5273</v>
      </c>
      <c r="P494">
        <v>1</v>
      </c>
      <c r="Q494">
        <v>4</v>
      </c>
      <c r="R494">
        <v>923.43</v>
      </c>
      <c r="S494">
        <v>923.43</v>
      </c>
      <c r="T494" t="s">
        <v>4940</v>
      </c>
      <c r="U494">
        <v>0</v>
      </c>
      <c r="X494" t="s">
        <v>4941</v>
      </c>
      <c r="Y494" t="s">
        <v>18</v>
      </c>
      <c r="AB494" t="s">
        <v>19</v>
      </c>
      <c r="AC494" t="s">
        <v>4942</v>
      </c>
      <c r="AE494">
        <v>0</v>
      </c>
      <c r="AF494">
        <v>0</v>
      </c>
      <c r="AG494" s="1">
        <v>1292.8</v>
      </c>
      <c r="AH494">
        <v>2</v>
      </c>
      <c r="AI494">
        <v>0</v>
      </c>
      <c r="AU494">
        <v>1.3999978</v>
      </c>
      <c r="AW494" s="1">
        <v>1551.36</v>
      </c>
      <c r="BE494" t="s">
        <v>32</v>
      </c>
      <c r="BI494">
        <v>0</v>
      </c>
      <c r="BJ494">
        <v>0</v>
      </c>
      <c r="BM494">
        <v>0</v>
      </c>
      <c r="BN494">
        <v>0</v>
      </c>
      <c r="BO494">
        <v>100</v>
      </c>
      <c r="BP494">
        <v>100</v>
      </c>
      <c r="BQ494">
        <v>0</v>
      </c>
      <c r="BR494">
        <v>0</v>
      </c>
      <c r="BS494">
        <v>0</v>
      </c>
      <c r="BV494">
        <v>0</v>
      </c>
      <c r="BW494">
        <v>0</v>
      </c>
      <c r="BX494">
        <v>0</v>
      </c>
      <c r="BY494">
        <v>0</v>
      </c>
    </row>
    <row r="495" spans="1:77" x14ac:dyDescent="0.25">
      <c r="A495" t="s">
        <v>1046</v>
      </c>
      <c r="C495" t="s">
        <v>1047</v>
      </c>
      <c r="D495">
        <v>1</v>
      </c>
      <c r="E495" t="s">
        <v>4958</v>
      </c>
      <c r="F495">
        <v>2</v>
      </c>
      <c r="G495" t="s">
        <v>4958</v>
      </c>
      <c r="H495" t="s">
        <v>4989</v>
      </c>
      <c r="I495" t="s">
        <v>4990</v>
      </c>
      <c r="J495">
        <v>1</v>
      </c>
      <c r="K495" t="s">
        <v>5010</v>
      </c>
      <c r="L495" t="s">
        <v>27</v>
      </c>
      <c r="M495" t="s">
        <v>4946</v>
      </c>
      <c r="N495" t="s">
        <v>4947</v>
      </c>
      <c r="P495">
        <v>1</v>
      </c>
      <c r="Q495">
        <v>0</v>
      </c>
      <c r="R495">
        <v>0</v>
      </c>
      <c r="S495">
        <v>0</v>
      </c>
      <c r="T495" t="s">
        <v>4940</v>
      </c>
      <c r="U495">
        <v>0</v>
      </c>
      <c r="X495" t="s">
        <v>4941</v>
      </c>
      <c r="Y495" t="s">
        <v>18</v>
      </c>
      <c r="AB495" t="s">
        <v>19</v>
      </c>
      <c r="AC495" t="s">
        <v>4942</v>
      </c>
      <c r="AE495">
        <v>0</v>
      </c>
      <c r="AF495">
        <v>0</v>
      </c>
      <c r="AG495" s="1">
        <v>1792.82</v>
      </c>
      <c r="AH495">
        <v>2</v>
      </c>
      <c r="AI495">
        <v>0</v>
      </c>
      <c r="AL495">
        <v>1</v>
      </c>
      <c r="AM495">
        <v>1</v>
      </c>
      <c r="AN495">
        <v>1</v>
      </c>
      <c r="AO495">
        <v>1</v>
      </c>
      <c r="AP495">
        <v>1</v>
      </c>
      <c r="AU495">
        <v>0</v>
      </c>
      <c r="AW495" s="1">
        <v>2151.38</v>
      </c>
      <c r="AY495">
        <v>1</v>
      </c>
      <c r="BE495" t="s">
        <v>28</v>
      </c>
      <c r="BI495">
        <v>0</v>
      </c>
      <c r="BJ495">
        <v>0</v>
      </c>
      <c r="BM495">
        <v>0</v>
      </c>
      <c r="BN495">
        <v>0</v>
      </c>
      <c r="BO495">
        <v>100</v>
      </c>
      <c r="BP495">
        <v>100</v>
      </c>
      <c r="BQ495">
        <v>0</v>
      </c>
      <c r="BR495">
        <v>0</v>
      </c>
      <c r="BS495">
        <v>0</v>
      </c>
      <c r="BV495">
        <v>0</v>
      </c>
      <c r="BW495">
        <v>0</v>
      </c>
      <c r="BX495">
        <v>0</v>
      </c>
      <c r="BY495">
        <v>0</v>
      </c>
    </row>
    <row r="496" spans="1:77" x14ac:dyDescent="0.25">
      <c r="A496" t="s">
        <v>1048</v>
      </c>
      <c r="C496" t="s">
        <v>1049</v>
      </c>
      <c r="D496">
        <v>9</v>
      </c>
      <c r="E496" t="s">
        <v>5014</v>
      </c>
      <c r="F496">
        <v>5</v>
      </c>
      <c r="G496" t="s">
        <v>5014</v>
      </c>
      <c r="J496">
        <v>3</v>
      </c>
      <c r="K496" t="s">
        <v>5061</v>
      </c>
      <c r="L496" t="s">
        <v>49</v>
      </c>
      <c r="M496" t="s">
        <v>1048</v>
      </c>
      <c r="N496" t="s">
        <v>5274</v>
      </c>
      <c r="P496">
        <v>1</v>
      </c>
      <c r="Q496">
        <v>1</v>
      </c>
      <c r="R496">
        <v>2.61</v>
      </c>
      <c r="S496">
        <v>2.61</v>
      </c>
      <c r="T496" t="s">
        <v>4940</v>
      </c>
      <c r="U496">
        <v>0</v>
      </c>
      <c r="X496" t="s">
        <v>4941</v>
      </c>
      <c r="Y496" t="s">
        <v>18</v>
      </c>
      <c r="AB496" t="s">
        <v>19</v>
      </c>
      <c r="AC496" t="s">
        <v>4942</v>
      </c>
      <c r="AE496">
        <v>0</v>
      </c>
      <c r="AF496">
        <v>0</v>
      </c>
      <c r="AG496">
        <v>3.92</v>
      </c>
      <c r="AH496">
        <v>2</v>
      </c>
      <c r="AI496">
        <v>0</v>
      </c>
      <c r="AU496">
        <v>1.5019157000000001</v>
      </c>
      <c r="AW496">
        <v>4.7</v>
      </c>
      <c r="BE496" t="s">
        <v>32</v>
      </c>
      <c r="BI496">
        <v>0</v>
      </c>
      <c r="BJ496">
        <v>0</v>
      </c>
      <c r="BM496">
        <v>0</v>
      </c>
      <c r="BN496">
        <v>0</v>
      </c>
      <c r="BO496">
        <v>100</v>
      </c>
      <c r="BP496">
        <v>100</v>
      </c>
      <c r="BQ496">
        <v>0</v>
      </c>
      <c r="BR496">
        <v>0</v>
      </c>
      <c r="BS496">
        <v>0</v>
      </c>
      <c r="BV496">
        <v>0</v>
      </c>
      <c r="BW496">
        <v>0</v>
      </c>
      <c r="BX496">
        <v>0</v>
      </c>
      <c r="BY496">
        <v>0</v>
      </c>
    </row>
    <row r="497" spans="1:77" x14ac:dyDescent="0.25">
      <c r="A497" t="s">
        <v>1050</v>
      </c>
      <c r="C497" t="s">
        <v>1051</v>
      </c>
      <c r="D497">
        <v>9</v>
      </c>
      <c r="E497" t="s">
        <v>5014</v>
      </c>
      <c r="F497">
        <v>5</v>
      </c>
      <c r="G497" t="s">
        <v>5014</v>
      </c>
      <c r="J497">
        <v>3</v>
      </c>
      <c r="K497" t="s">
        <v>5061</v>
      </c>
      <c r="L497" t="s">
        <v>49</v>
      </c>
      <c r="M497" t="s">
        <v>1050</v>
      </c>
      <c r="N497" t="s">
        <v>5275</v>
      </c>
      <c r="P497">
        <v>1</v>
      </c>
      <c r="Q497">
        <v>1</v>
      </c>
      <c r="R497">
        <v>4.09</v>
      </c>
      <c r="S497">
        <v>4.09</v>
      </c>
      <c r="T497" t="s">
        <v>4940</v>
      </c>
      <c r="U497">
        <v>0</v>
      </c>
      <c r="X497" t="s">
        <v>4941</v>
      </c>
      <c r="Y497" t="s">
        <v>18</v>
      </c>
      <c r="AB497" t="s">
        <v>19</v>
      </c>
      <c r="AC497" t="s">
        <v>4942</v>
      </c>
      <c r="AE497">
        <v>0</v>
      </c>
      <c r="AF497">
        <v>0</v>
      </c>
      <c r="AG497">
        <v>6.13</v>
      </c>
      <c r="AH497">
        <v>2</v>
      </c>
      <c r="AI497">
        <v>0</v>
      </c>
      <c r="AU497">
        <v>1.4987775000000001</v>
      </c>
      <c r="AW497">
        <v>7.36</v>
      </c>
      <c r="BE497" t="s">
        <v>32</v>
      </c>
      <c r="BI497">
        <v>0</v>
      </c>
      <c r="BJ497">
        <v>0</v>
      </c>
      <c r="BM497">
        <v>0</v>
      </c>
      <c r="BN497">
        <v>0</v>
      </c>
      <c r="BO497">
        <v>100</v>
      </c>
      <c r="BP497">
        <v>100</v>
      </c>
      <c r="BQ497">
        <v>0</v>
      </c>
      <c r="BR497">
        <v>0</v>
      </c>
      <c r="BS497">
        <v>0</v>
      </c>
      <c r="BV497">
        <v>0</v>
      </c>
      <c r="BW497">
        <v>0</v>
      </c>
      <c r="BX497">
        <v>0</v>
      </c>
      <c r="BY497">
        <v>0</v>
      </c>
    </row>
    <row r="498" spans="1:77" x14ac:dyDescent="0.25">
      <c r="A498" t="s">
        <v>1052</v>
      </c>
      <c r="C498" t="s">
        <v>1053</v>
      </c>
      <c r="D498">
        <v>9</v>
      </c>
      <c r="E498" t="s">
        <v>5014</v>
      </c>
      <c r="F498">
        <v>4</v>
      </c>
      <c r="G498" t="s">
        <v>4953</v>
      </c>
      <c r="J498">
        <v>3</v>
      </c>
      <c r="K498" t="s">
        <v>5061</v>
      </c>
      <c r="L498" t="s">
        <v>27</v>
      </c>
      <c r="M498" t="s">
        <v>4946</v>
      </c>
      <c r="N498" t="s">
        <v>4947</v>
      </c>
      <c r="P498">
        <v>1</v>
      </c>
      <c r="Q498">
        <v>0</v>
      </c>
      <c r="R498">
        <v>0</v>
      </c>
      <c r="S498">
        <v>0</v>
      </c>
      <c r="T498" t="s">
        <v>4940</v>
      </c>
      <c r="U498">
        <v>0</v>
      </c>
      <c r="X498" t="s">
        <v>4941</v>
      </c>
      <c r="Y498" t="s">
        <v>18</v>
      </c>
      <c r="AB498" t="s">
        <v>19</v>
      </c>
      <c r="AC498" t="s">
        <v>4942</v>
      </c>
      <c r="AE498">
        <v>0</v>
      </c>
      <c r="AF498">
        <v>0</v>
      </c>
      <c r="AG498">
        <v>12.14</v>
      </c>
      <c r="AH498">
        <v>2</v>
      </c>
      <c r="AI498">
        <v>0</v>
      </c>
      <c r="AU498">
        <v>0</v>
      </c>
      <c r="AW498">
        <v>14.57</v>
      </c>
      <c r="AY498">
        <v>1</v>
      </c>
      <c r="BE498" t="s">
        <v>416</v>
      </c>
      <c r="BI498">
        <v>0</v>
      </c>
      <c r="BJ498">
        <v>0</v>
      </c>
      <c r="BM498">
        <v>0</v>
      </c>
      <c r="BN498">
        <v>0</v>
      </c>
      <c r="BO498">
        <v>100</v>
      </c>
      <c r="BP498">
        <v>100</v>
      </c>
      <c r="BQ498">
        <v>0</v>
      </c>
      <c r="BR498">
        <v>0</v>
      </c>
      <c r="BS498">
        <v>0</v>
      </c>
      <c r="BV498">
        <v>0</v>
      </c>
      <c r="BW498">
        <v>0</v>
      </c>
      <c r="BX498">
        <v>0</v>
      </c>
      <c r="BY498">
        <v>0</v>
      </c>
    </row>
    <row r="499" spans="1:77" x14ac:dyDescent="0.25">
      <c r="A499" t="s">
        <v>1054</v>
      </c>
      <c r="C499" t="s">
        <v>1055</v>
      </c>
      <c r="D499">
        <v>9</v>
      </c>
      <c r="E499" t="s">
        <v>5014</v>
      </c>
      <c r="F499">
        <v>4</v>
      </c>
      <c r="G499" t="s">
        <v>4953</v>
      </c>
      <c r="J499">
        <v>3</v>
      </c>
      <c r="K499" t="s">
        <v>5061</v>
      </c>
      <c r="L499" t="s">
        <v>27</v>
      </c>
      <c r="M499" t="s">
        <v>4946</v>
      </c>
      <c r="N499" t="s">
        <v>4947</v>
      </c>
      <c r="P499">
        <v>1</v>
      </c>
      <c r="Q499">
        <v>0</v>
      </c>
      <c r="R499">
        <v>0</v>
      </c>
      <c r="S499">
        <v>0</v>
      </c>
      <c r="T499" t="s">
        <v>4940</v>
      </c>
      <c r="U499">
        <v>0</v>
      </c>
      <c r="X499" t="s">
        <v>4941</v>
      </c>
      <c r="Y499" t="s">
        <v>18</v>
      </c>
      <c r="AB499" t="s">
        <v>19</v>
      </c>
      <c r="AC499" t="s">
        <v>4942</v>
      </c>
      <c r="AE499">
        <v>0</v>
      </c>
      <c r="AF499">
        <v>0</v>
      </c>
      <c r="AG499">
        <v>9.31</v>
      </c>
      <c r="AH499">
        <v>2</v>
      </c>
      <c r="AI499">
        <v>0</v>
      </c>
      <c r="AU499">
        <v>0</v>
      </c>
      <c r="AW499">
        <v>11.17</v>
      </c>
      <c r="AY499">
        <v>1</v>
      </c>
      <c r="BE499" t="s">
        <v>416</v>
      </c>
      <c r="BI499">
        <v>0</v>
      </c>
      <c r="BJ499">
        <v>0</v>
      </c>
      <c r="BM499">
        <v>0</v>
      </c>
      <c r="BN499">
        <v>0</v>
      </c>
      <c r="BO499">
        <v>100</v>
      </c>
      <c r="BP499">
        <v>100</v>
      </c>
      <c r="BQ499">
        <v>0</v>
      </c>
      <c r="BR499">
        <v>0</v>
      </c>
      <c r="BS499">
        <v>0</v>
      </c>
      <c r="BV499">
        <v>0</v>
      </c>
      <c r="BW499">
        <v>0</v>
      </c>
      <c r="BX499">
        <v>0</v>
      </c>
      <c r="BY499">
        <v>0</v>
      </c>
    </row>
    <row r="500" spans="1:77" x14ac:dyDescent="0.25">
      <c r="A500" t="s">
        <v>1056</v>
      </c>
      <c r="C500" t="s">
        <v>1057</v>
      </c>
      <c r="D500">
        <v>9</v>
      </c>
      <c r="E500" t="s">
        <v>5014</v>
      </c>
      <c r="J500">
        <v>3</v>
      </c>
      <c r="K500" t="s">
        <v>5061</v>
      </c>
      <c r="L500" t="s">
        <v>49</v>
      </c>
      <c r="M500" s="83">
        <v>9.9009999999999999E+67</v>
      </c>
      <c r="N500" t="s">
        <v>1057</v>
      </c>
      <c r="P500">
        <v>1</v>
      </c>
      <c r="Q500">
        <v>0</v>
      </c>
      <c r="R500">
        <v>0</v>
      </c>
      <c r="S500">
        <v>0</v>
      </c>
      <c r="T500" t="s">
        <v>4940</v>
      </c>
      <c r="U500">
        <v>0</v>
      </c>
      <c r="X500" t="s">
        <v>4941</v>
      </c>
      <c r="Y500" t="s">
        <v>18</v>
      </c>
      <c r="AB500" t="s">
        <v>19</v>
      </c>
      <c r="AC500" t="s">
        <v>4942</v>
      </c>
      <c r="AE500">
        <v>0</v>
      </c>
      <c r="AF500">
        <v>0</v>
      </c>
      <c r="AG500">
        <v>12.31</v>
      </c>
      <c r="AH500">
        <v>2</v>
      </c>
      <c r="AI500">
        <v>0</v>
      </c>
      <c r="AU500">
        <v>0</v>
      </c>
      <c r="AW500">
        <v>14.77</v>
      </c>
      <c r="BE500" t="s">
        <v>43</v>
      </c>
      <c r="BI500">
        <v>0</v>
      </c>
      <c r="BJ500">
        <v>0</v>
      </c>
      <c r="BM500">
        <v>0</v>
      </c>
      <c r="BN500">
        <v>0</v>
      </c>
      <c r="BO500">
        <v>100</v>
      </c>
      <c r="BP500">
        <v>100</v>
      </c>
      <c r="BQ500">
        <v>0</v>
      </c>
      <c r="BR500">
        <v>0</v>
      </c>
      <c r="BS500">
        <v>0</v>
      </c>
      <c r="BV500">
        <v>0</v>
      </c>
      <c r="BW500">
        <v>0</v>
      </c>
      <c r="BX500">
        <v>0</v>
      </c>
      <c r="BY500">
        <v>0</v>
      </c>
    </row>
    <row r="501" spans="1:77" x14ac:dyDescent="0.25">
      <c r="A501" t="s">
        <v>1058</v>
      </c>
      <c r="C501" t="s">
        <v>1059</v>
      </c>
      <c r="D501">
        <v>3</v>
      </c>
      <c r="E501" t="s">
        <v>4956</v>
      </c>
      <c r="F501">
        <v>7</v>
      </c>
      <c r="G501" t="s">
        <v>4956</v>
      </c>
      <c r="J501">
        <v>2</v>
      </c>
      <c r="K501" t="s">
        <v>5276</v>
      </c>
      <c r="L501" t="s">
        <v>1060</v>
      </c>
      <c r="M501" t="s">
        <v>1058</v>
      </c>
      <c r="N501" t="s">
        <v>3811</v>
      </c>
      <c r="P501">
        <v>1</v>
      </c>
      <c r="Q501">
        <v>1</v>
      </c>
      <c r="R501">
        <v>4.6100000000000003</v>
      </c>
      <c r="S501">
        <v>4.6100000000000003</v>
      </c>
      <c r="T501" t="s">
        <v>4940</v>
      </c>
      <c r="U501">
        <v>0</v>
      </c>
      <c r="X501" t="s">
        <v>4941</v>
      </c>
      <c r="Y501" t="s">
        <v>18</v>
      </c>
      <c r="AB501" t="s">
        <v>19</v>
      </c>
      <c r="AC501" t="s">
        <v>4942</v>
      </c>
      <c r="AE501">
        <v>0</v>
      </c>
      <c r="AF501">
        <v>0</v>
      </c>
      <c r="AG501">
        <v>7.15</v>
      </c>
      <c r="AH501">
        <v>2</v>
      </c>
      <c r="AI501">
        <v>0</v>
      </c>
      <c r="AU501">
        <v>1.5509761</v>
      </c>
      <c r="AW501">
        <v>8.58</v>
      </c>
      <c r="AY501">
        <v>1</v>
      </c>
      <c r="AZ501">
        <v>530</v>
      </c>
      <c r="BE501" t="s">
        <v>20</v>
      </c>
      <c r="BI501">
        <v>0</v>
      </c>
      <c r="BJ501">
        <v>0</v>
      </c>
      <c r="BM501">
        <v>0</v>
      </c>
      <c r="BN501">
        <v>0</v>
      </c>
      <c r="BO501">
        <v>100</v>
      </c>
      <c r="BP501">
        <v>100</v>
      </c>
      <c r="BQ501">
        <v>0</v>
      </c>
      <c r="BR501">
        <v>0</v>
      </c>
      <c r="BS501">
        <v>0</v>
      </c>
      <c r="BV501">
        <v>0</v>
      </c>
      <c r="BW501">
        <v>0</v>
      </c>
      <c r="BX501">
        <v>0</v>
      </c>
      <c r="BY501">
        <v>0</v>
      </c>
    </row>
    <row r="502" spans="1:77" x14ac:dyDescent="0.25">
      <c r="A502" t="s">
        <v>1061</v>
      </c>
      <c r="C502" t="s">
        <v>1062</v>
      </c>
      <c r="D502">
        <v>3</v>
      </c>
      <c r="E502" t="s">
        <v>4956</v>
      </c>
      <c r="F502">
        <v>7</v>
      </c>
      <c r="G502" t="s">
        <v>4956</v>
      </c>
      <c r="J502">
        <v>2</v>
      </c>
      <c r="K502" t="s">
        <v>5276</v>
      </c>
      <c r="L502" t="s">
        <v>1060</v>
      </c>
      <c r="M502" t="s">
        <v>1061</v>
      </c>
      <c r="N502" t="s">
        <v>1062</v>
      </c>
      <c r="P502">
        <v>1</v>
      </c>
      <c r="Q502">
        <v>1</v>
      </c>
      <c r="R502">
        <v>4.71</v>
      </c>
      <c r="S502">
        <v>4.71</v>
      </c>
      <c r="T502" t="s">
        <v>4940</v>
      </c>
      <c r="U502">
        <v>0</v>
      </c>
      <c r="X502" t="s">
        <v>4941</v>
      </c>
      <c r="Y502" t="s">
        <v>18</v>
      </c>
      <c r="AB502" t="s">
        <v>19</v>
      </c>
      <c r="AC502" t="s">
        <v>4942</v>
      </c>
      <c r="AE502">
        <v>0</v>
      </c>
      <c r="AF502">
        <v>0</v>
      </c>
      <c r="AG502">
        <v>5.89</v>
      </c>
      <c r="AH502">
        <v>2</v>
      </c>
      <c r="AI502">
        <v>0</v>
      </c>
      <c r="AU502">
        <v>1.2505307999999999</v>
      </c>
      <c r="AW502">
        <v>7.07</v>
      </c>
      <c r="AY502">
        <v>1</v>
      </c>
      <c r="AZ502">
        <v>529</v>
      </c>
      <c r="BE502" t="s">
        <v>20</v>
      </c>
      <c r="BI502">
        <v>0</v>
      </c>
      <c r="BJ502">
        <v>0</v>
      </c>
      <c r="BM502">
        <v>0</v>
      </c>
      <c r="BN502">
        <v>0</v>
      </c>
      <c r="BO502">
        <v>100</v>
      </c>
      <c r="BP502">
        <v>100</v>
      </c>
      <c r="BQ502">
        <v>0</v>
      </c>
      <c r="BR502">
        <v>0</v>
      </c>
      <c r="BS502">
        <v>0</v>
      </c>
      <c r="BV502">
        <v>0</v>
      </c>
      <c r="BW502">
        <v>0</v>
      </c>
      <c r="BX502">
        <v>0</v>
      </c>
      <c r="BY502">
        <v>0</v>
      </c>
    </row>
    <row r="503" spans="1:77" x14ac:dyDescent="0.25">
      <c r="A503" t="s">
        <v>1063</v>
      </c>
      <c r="C503" t="s">
        <v>1064</v>
      </c>
      <c r="D503">
        <v>3</v>
      </c>
      <c r="E503" t="s">
        <v>4956</v>
      </c>
      <c r="F503">
        <v>7</v>
      </c>
      <c r="G503" t="s">
        <v>4956</v>
      </c>
      <c r="J503">
        <v>2</v>
      </c>
      <c r="K503" t="s">
        <v>5276</v>
      </c>
      <c r="L503" t="s">
        <v>1065</v>
      </c>
      <c r="M503" t="s">
        <v>1063</v>
      </c>
      <c r="N503" t="s">
        <v>1064</v>
      </c>
      <c r="O503" t="s">
        <v>36</v>
      </c>
      <c r="P503">
        <v>1</v>
      </c>
      <c r="Q503">
        <v>1</v>
      </c>
      <c r="R503">
        <v>15.5</v>
      </c>
      <c r="S503">
        <v>15.5</v>
      </c>
      <c r="T503" t="s">
        <v>4940</v>
      </c>
      <c r="U503">
        <v>0</v>
      </c>
      <c r="X503" t="s">
        <v>4941</v>
      </c>
      <c r="Y503" t="s">
        <v>18</v>
      </c>
      <c r="AB503" t="s">
        <v>19</v>
      </c>
      <c r="AC503" t="s">
        <v>4942</v>
      </c>
      <c r="AE503">
        <v>0</v>
      </c>
      <c r="AF503">
        <v>0</v>
      </c>
      <c r="AG503">
        <v>21.88</v>
      </c>
      <c r="AH503">
        <v>2</v>
      </c>
      <c r="AI503">
        <v>0</v>
      </c>
      <c r="AU503">
        <v>1.4116128999999999</v>
      </c>
      <c r="AW503">
        <v>26.26</v>
      </c>
      <c r="AY503">
        <v>1</v>
      </c>
      <c r="AZ503">
        <v>528</v>
      </c>
      <c r="BE503" t="s">
        <v>20</v>
      </c>
      <c r="BI503">
        <v>0</v>
      </c>
      <c r="BJ503">
        <v>0</v>
      </c>
      <c r="BM503">
        <v>0</v>
      </c>
      <c r="BN503">
        <v>0</v>
      </c>
      <c r="BO503">
        <v>100</v>
      </c>
      <c r="BP503">
        <v>100</v>
      </c>
      <c r="BQ503">
        <v>0</v>
      </c>
      <c r="BR503">
        <v>0</v>
      </c>
      <c r="BS503">
        <v>0</v>
      </c>
      <c r="BV503">
        <v>0</v>
      </c>
      <c r="BW503">
        <v>0</v>
      </c>
      <c r="BX503">
        <v>0</v>
      </c>
      <c r="BY503">
        <v>0</v>
      </c>
    </row>
    <row r="504" spans="1:77" x14ac:dyDescent="0.25">
      <c r="A504" t="s">
        <v>1066</v>
      </c>
      <c r="C504" t="s">
        <v>1067</v>
      </c>
      <c r="D504">
        <v>3</v>
      </c>
      <c r="E504" t="s">
        <v>4956</v>
      </c>
      <c r="F504">
        <v>7</v>
      </c>
      <c r="G504" t="s">
        <v>4956</v>
      </c>
      <c r="J504">
        <v>2</v>
      </c>
      <c r="K504" t="s">
        <v>5276</v>
      </c>
      <c r="L504" t="s">
        <v>1065</v>
      </c>
      <c r="M504" t="s">
        <v>1066</v>
      </c>
      <c r="N504" t="s">
        <v>1067</v>
      </c>
      <c r="O504" t="s">
        <v>36</v>
      </c>
      <c r="P504">
        <v>1</v>
      </c>
      <c r="Q504">
        <v>1</v>
      </c>
      <c r="R504">
        <v>0.57999999999999996</v>
      </c>
      <c r="S504">
        <v>0.57999999999999996</v>
      </c>
      <c r="T504" t="s">
        <v>4940</v>
      </c>
      <c r="U504">
        <v>0</v>
      </c>
      <c r="X504" t="s">
        <v>4941</v>
      </c>
      <c r="Y504" t="s">
        <v>18</v>
      </c>
      <c r="AB504" t="s">
        <v>19</v>
      </c>
      <c r="AC504" t="s">
        <v>4942</v>
      </c>
      <c r="AE504">
        <v>0</v>
      </c>
      <c r="AF504">
        <v>0</v>
      </c>
      <c r="AG504">
        <v>1.46</v>
      </c>
      <c r="AH504">
        <v>2</v>
      </c>
      <c r="AI504">
        <v>0</v>
      </c>
      <c r="AU504">
        <v>2.5172414000000001</v>
      </c>
      <c r="AW504">
        <v>1.75</v>
      </c>
      <c r="AY504">
        <v>1</v>
      </c>
      <c r="AZ504">
        <v>527</v>
      </c>
      <c r="BE504" t="s">
        <v>20</v>
      </c>
      <c r="BI504">
        <v>0</v>
      </c>
      <c r="BJ504">
        <v>0</v>
      </c>
      <c r="BM504">
        <v>0</v>
      </c>
      <c r="BN504">
        <v>0</v>
      </c>
      <c r="BO504">
        <v>100</v>
      </c>
      <c r="BP504">
        <v>100</v>
      </c>
      <c r="BQ504">
        <v>0</v>
      </c>
      <c r="BR504">
        <v>0</v>
      </c>
      <c r="BS504">
        <v>0</v>
      </c>
      <c r="BV504">
        <v>0</v>
      </c>
      <c r="BW504">
        <v>0</v>
      </c>
      <c r="BX504">
        <v>0</v>
      </c>
      <c r="BY504">
        <v>0</v>
      </c>
    </row>
    <row r="505" spans="1:77" x14ac:dyDescent="0.25">
      <c r="A505" t="s">
        <v>1068</v>
      </c>
      <c r="C505" t="s">
        <v>1069</v>
      </c>
      <c r="D505">
        <v>9</v>
      </c>
      <c r="E505" t="s">
        <v>5014</v>
      </c>
      <c r="F505">
        <v>5</v>
      </c>
      <c r="G505" t="s">
        <v>5014</v>
      </c>
      <c r="J505">
        <v>3</v>
      </c>
      <c r="K505" t="s">
        <v>5061</v>
      </c>
      <c r="L505" t="s">
        <v>49</v>
      </c>
      <c r="M505" t="s">
        <v>1068</v>
      </c>
      <c r="N505" t="s">
        <v>1069</v>
      </c>
      <c r="P505">
        <v>1</v>
      </c>
      <c r="Q505">
        <v>1</v>
      </c>
      <c r="R505">
        <v>5.77</v>
      </c>
      <c r="S505">
        <v>5.77</v>
      </c>
      <c r="T505" t="s">
        <v>4940</v>
      </c>
      <c r="U505">
        <v>0</v>
      </c>
      <c r="X505" t="s">
        <v>4941</v>
      </c>
      <c r="Y505" t="s">
        <v>18</v>
      </c>
      <c r="AB505" t="s">
        <v>19</v>
      </c>
      <c r="AC505" t="s">
        <v>4942</v>
      </c>
      <c r="AE505">
        <v>0</v>
      </c>
      <c r="AF505">
        <v>0</v>
      </c>
      <c r="AG505">
        <v>10.09</v>
      </c>
      <c r="AH505">
        <v>2</v>
      </c>
      <c r="AI505">
        <v>0</v>
      </c>
      <c r="AU505">
        <v>1.7487002</v>
      </c>
      <c r="AW505">
        <v>12.11</v>
      </c>
      <c r="BE505" t="s">
        <v>32</v>
      </c>
      <c r="BI505">
        <v>0</v>
      </c>
      <c r="BJ505">
        <v>0</v>
      </c>
      <c r="BM505">
        <v>0</v>
      </c>
      <c r="BN505">
        <v>0</v>
      </c>
      <c r="BO505">
        <v>100</v>
      </c>
      <c r="BP505">
        <v>100</v>
      </c>
      <c r="BQ505">
        <v>0</v>
      </c>
      <c r="BR505">
        <v>0</v>
      </c>
      <c r="BS505">
        <v>0</v>
      </c>
      <c r="BV505">
        <v>0</v>
      </c>
      <c r="BW505">
        <v>0</v>
      </c>
      <c r="BX505">
        <v>0</v>
      </c>
      <c r="BY505">
        <v>0</v>
      </c>
    </row>
    <row r="506" spans="1:77" x14ac:dyDescent="0.25">
      <c r="A506" t="s">
        <v>1070</v>
      </c>
      <c r="C506" t="s">
        <v>1071</v>
      </c>
      <c r="D506">
        <v>6</v>
      </c>
      <c r="E506" t="s">
        <v>4957</v>
      </c>
      <c r="H506" t="s">
        <v>4989</v>
      </c>
      <c r="I506" t="s">
        <v>4990</v>
      </c>
      <c r="J506" t="s">
        <v>4991</v>
      </c>
      <c r="K506" t="s">
        <v>4992</v>
      </c>
      <c r="L506" t="s">
        <v>65</v>
      </c>
      <c r="M506" t="s">
        <v>1070</v>
      </c>
      <c r="N506" t="s">
        <v>5277</v>
      </c>
      <c r="P506">
        <v>1</v>
      </c>
      <c r="Q506">
        <v>4</v>
      </c>
      <c r="R506">
        <v>1060.8599999999999</v>
      </c>
      <c r="S506">
        <v>1060.8599999999999</v>
      </c>
      <c r="T506" t="s">
        <v>4940</v>
      </c>
      <c r="U506">
        <v>0</v>
      </c>
      <c r="X506" t="s">
        <v>4941</v>
      </c>
      <c r="Y506" t="s">
        <v>18</v>
      </c>
      <c r="AB506" t="s">
        <v>19</v>
      </c>
      <c r="AC506" t="s">
        <v>4942</v>
      </c>
      <c r="AE506">
        <v>0</v>
      </c>
      <c r="AF506">
        <v>0</v>
      </c>
      <c r="AG506" s="1">
        <v>1485.2</v>
      </c>
      <c r="AH506">
        <v>2</v>
      </c>
      <c r="AI506">
        <v>0</v>
      </c>
      <c r="AU506">
        <v>1.3999961999999999</v>
      </c>
      <c r="AW506" s="1">
        <v>1782.24</v>
      </c>
      <c r="BE506" t="s">
        <v>32</v>
      </c>
      <c r="BI506">
        <v>0</v>
      </c>
      <c r="BJ506">
        <v>0</v>
      </c>
      <c r="BM506">
        <v>0</v>
      </c>
      <c r="BN506">
        <v>0</v>
      </c>
      <c r="BO506">
        <v>100</v>
      </c>
      <c r="BP506">
        <v>100</v>
      </c>
      <c r="BQ506">
        <v>0</v>
      </c>
      <c r="BR506">
        <v>0</v>
      </c>
      <c r="BS506">
        <v>0</v>
      </c>
      <c r="BV506">
        <v>0</v>
      </c>
      <c r="BW506">
        <v>0</v>
      </c>
      <c r="BX506">
        <v>0</v>
      </c>
      <c r="BY506">
        <v>0</v>
      </c>
    </row>
    <row r="507" spans="1:77" x14ac:dyDescent="0.25">
      <c r="A507" t="s">
        <v>1072</v>
      </c>
      <c r="C507" t="s">
        <v>1073</v>
      </c>
      <c r="D507">
        <v>1</v>
      </c>
      <c r="E507" t="s">
        <v>4958</v>
      </c>
      <c r="F507">
        <v>2</v>
      </c>
      <c r="G507" t="s">
        <v>4958</v>
      </c>
      <c r="H507" t="s">
        <v>4989</v>
      </c>
      <c r="I507" t="s">
        <v>4990</v>
      </c>
      <c r="J507">
        <v>1</v>
      </c>
      <c r="K507" t="s">
        <v>5010</v>
      </c>
      <c r="L507" t="s">
        <v>27</v>
      </c>
      <c r="M507" t="s">
        <v>4946</v>
      </c>
      <c r="N507" t="s">
        <v>4947</v>
      </c>
      <c r="P507">
        <v>1</v>
      </c>
      <c r="Q507">
        <v>0</v>
      </c>
      <c r="R507">
        <v>0</v>
      </c>
      <c r="S507">
        <v>0</v>
      </c>
      <c r="T507" t="s">
        <v>4940</v>
      </c>
      <c r="U507">
        <v>0</v>
      </c>
      <c r="X507" t="s">
        <v>4941</v>
      </c>
      <c r="Y507" t="s">
        <v>18</v>
      </c>
      <c r="AB507" t="s">
        <v>19</v>
      </c>
      <c r="AC507" t="s">
        <v>4942</v>
      </c>
      <c r="AE507">
        <v>0</v>
      </c>
      <c r="AF507">
        <v>0</v>
      </c>
      <c r="AG507" s="1">
        <v>3090.22</v>
      </c>
      <c r="AH507">
        <v>2</v>
      </c>
      <c r="AI507">
        <v>0</v>
      </c>
      <c r="AL507">
        <v>1</v>
      </c>
      <c r="AM507">
        <v>1</v>
      </c>
      <c r="AN507">
        <v>1</v>
      </c>
      <c r="AO507">
        <v>1</v>
      </c>
      <c r="AP507">
        <v>1</v>
      </c>
      <c r="AU507">
        <v>0</v>
      </c>
      <c r="AW507" s="1">
        <v>3708.26</v>
      </c>
      <c r="AY507">
        <v>1</v>
      </c>
      <c r="BE507" t="s">
        <v>28</v>
      </c>
      <c r="BI507">
        <v>0</v>
      </c>
      <c r="BJ507">
        <v>0</v>
      </c>
      <c r="BM507">
        <v>0</v>
      </c>
      <c r="BN507">
        <v>0</v>
      </c>
      <c r="BO507">
        <v>100</v>
      </c>
      <c r="BP507">
        <v>100</v>
      </c>
      <c r="BQ507">
        <v>0</v>
      </c>
      <c r="BR507">
        <v>0</v>
      </c>
      <c r="BS507">
        <v>0</v>
      </c>
      <c r="BV507">
        <v>0</v>
      </c>
      <c r="BW507">
        <v>0</v>
      </c>
      <c r="BX507">
        <v>0</v>
      </c>
      <c r="BY507">
        <v>0</v>
      </c>
    </row>
    <row r="508" spans="1:77" x14ac:dyDescent="0.25">
      <c r="A508" t="s">
        <v>1074</v>
      </c>
      <c r="C508" t="s">
        <v>1075</v>
      </c>
      <c r="D508">
        <v>3</v>
      </c>
      <c r="E508" t="s">
        <v>4956</v>
      </c>
      <c r="F508">
        <v>7</v>
      </c>
      <c r="G508" t="s">
        <v>4956</v>
      </c>
      <c r="J508">
        <v>1</v>
      </c>
      <c r="K508" t="s">
        <v>4983</v>
      </c>
      <c r="L508" t="s">
        <v>27</v>
      </c>
      <c r="M508" t="s">
        <v>4946</v>
      </c>
      <c r="N508" t="s">
        <v>4947</v>
      </c>
      <c r="P508">
        <v>1</v>
      </c>
      <c r="Q508">
        <v>0</v>
      </c>
      <c r="R508">
        <v>0</v>
      </c>
      <c r="S508">
        <v>0</v>
      </c>
      <c r="T508" t="s">
        <v>4940</v>
      </c>
      <c r="U508">
        <v>0</v>
      </c>
      <c r="X508" t="s">
        <v>4941</v>
      </c>
      <c r="Y508" t="s">
        <v>18</v>
      </c>
      <c r="AB508" t="s">
        <v>19</v>
      </c>
      <c r="AC508" t="s">
        <v>4942</v>
      </c>
      <c r="AE508">
        <v>0</v>
      </c>
      <c r="AF508">
        <v>0</v>
      </c>
      <c r="AG508" s="1">
        <v>1571.56</v>
      </c>
      <c r="AH508">
        <v>2</v>
      </c>
      <c r="AI508">
        <v>0</v>
      </c>
      <c r="AL508">
        <v>1</v>
      </c>
      <c r="AM508">
        <v>1</v>
      </c>
      <c r="AN508">
        <v>1</v>
      </c>
      <c r="AO508">
        <v>1</v>
      </c>
      <c r="AP508">
        <v>1</v>
      </c>
      <c r="AU508">
        <v>0</v>
      </c>
      <c r="AW508" s="1">
        <v>1885.87</v>
      </c>
      <c r="AY508">
        <v>1</v>
      </c>
      <c r="BE508" t="s">
        <v>28</v>
      </c>
      <c r="BI508">
        <v>0</v>
      </c>
      <c r="BJ508">
        <v>0</v>
      </c>
      <c r="BM508">
        <v>0</v>
      </c>
      <c r="BN508">
        <v>0</v>
      </c>
      <c r="BO508">
        <v>100</v>
      </c>
      <c r="BP508">
        <v>100</v>
      </c>
      <c r="BQ508">
        <v>0</v>
      </c>
      <c r="BR508">
        <v>0</v>
      </c>
      <c r="BS508">
        <v>0</v>
      </c>
      <c r="BV508">
        <v>0</v>
      </c>
      <c r="BW508">
        <v>0</v>
      </c>
      <c r="BX508">
        <v>0</v>
      </c>
      <c r="BY508">
        <v>0</v>
      </c>
    </row>
    <row r="509" spans="1:77" x14ac:dyDescent="0.25">
      <c r="A509" t="s">
        <v>1076</v>
      </c>
      <c r="C509" t="s">
        <v>1077</v>
      </c>
      <c r="D509">
        <v>3</v>
      </c>
      <c r="E509" t="s">
        <v>4956</v>
      </c>
      <c r="F509">
        <v>7</v>
      </c>
      <c r="G509" t="s">
        <v>4956</v>
      </c>
      <c r="J509">
        <v>3</v>
      </c>
      <c r="K509" t="s">
        <v>4968</v>
      </c>
      <c r="L509" t="s">
        <v>65</v>
      </c>
      <c r="M509" t="s">
        <v>1076</v>
      </c>
      <c r="N509" t="s">
        <v>1077</v>
      </c>
      <c r="O509" t="s">
        <v>36</v>
      </c>
      <c r="P509">
        <v>1</v>
      </c>
      <c r="Q509">
        <v>12</v>
      </c>
      <c r="R509">
        <v>60.27</v>
      </c>
      <c r="S509">
        <v>60.27</v>
      </c>
      <c r="T509" t="s">
        <v>4940</v>
      </c>
      <c r="U509">
        <v>0</v>
      </c>
      <c r="X509" t="s">
        <v>4941</v>
      </c>
      <c r="Y509" t="s">
        <v>18</v>
      </c>
      <c r="AB509" t="s">
        <v>19</v>
      </c>
      <c r="AC509" t="s">
        <v>4942</v>
      </c>
      <c r="AE509">
        <v>0</v>
      </c>
      <c r="AF509">
        <v>0</v>
      </c>
      <c r="AG509">
        <v>86.46</v>
      </c>
      <c r="AH509">
        <v>2</v>
      </c>
      <c r="AI509">
        <v>0</v>
      </c>
      <c r="AU509">
        <v>1.4345444999999999</v>
      </c>
      <c r="AW509">
        <v>103.75</v>
      </c>
      <c r="AY509">
        <v>1</v>
      </c>
      <c r="AZ509">
        <v>533</v>
      </c>
      <c r="BE509" t="s">
        <v>20</v>
      </c>
      <c r="BI509">
        <v>0</v>
      </c>
      <c r="BJ509">
        <v>0</v>
      </c>
      <c r="BM509">
        <v>0</v>
      </c>
      <c r="BN509">
        <v>0</v>
      </c>
      <c r="BO509">
        <v>100</v>
      </c>
      <c r="BP509">
        <v>100</v>
      </c>
      <c r="BQ509">
        <v>0</v>
      </c>
      <c r="BR509">
        <v>0</v>
      </c>
      <c r="BS509">
        <v>0</v>
      </c>
      <c r="BV509">
        <v>0</v>
      </c>
      <c r="BW509">
        <v>0</v>
      </c>
      <c r="BX509">
        <v>0</v>
      </c>
      <c r="BY509">
        <v>0</v>
      </c>
    </row>
    <row r="510" spans="1:77" x14ac:dyDescent="0.25">
      <c r="A510" t="s">
        <v>1078</v>
      </c>
      <c r="C510" t="s">
        <v>1079</v>
      </c>
      <c r="D510">
        <v>6</v>
      </c>
      <c r="E510" t="s">
        <v>4957</v>
      </c>
      <c r="H510" t="s">
        <v>4989</v>
      </c>
      <c r="I510" t="s">
        <v>4990</v>
      </c>
      <c r="J510" t="s">
        <v>4991</v>
      </c>
      <c r="K510" t="s">
        <v>4992</v>
      </c>
      <c r="L510" t="s">
        <v>65</v>
      </c>
      <c r="M510" t="s">
        <v>1078</v>
      </c>
      <c r="N510" t="s">
        <v>5278</v>
      </c>
      <c r="P510">
        <v>1</v>
      </c>
      <c r="Q510">
        <v>4</v>
      </c>
      <c r="R510">
        <v>1066.9000000000001</v>
      </c>
      <c r="S510">
        <v>1066.9000000000001</v>
      </c>
      <c r="T510" t="s">
        <v>4940</v>
      </c>
      <c r="U510">
        <v>0</v>
      </c>
      <c r="X510" t="s">
        <v>4941</v>
      </c>
      <c r="Y510" t="s">
        <v>18</v>
      </c>
      <c r="AB510" t="s">
        <v>19</v>
      </c>
      <c r="AC510" t="s">
        <v>4942</v>
      </c>
      <c r="AE510">
        <v>0</v>
      </c>
      <c r="AF510">
        <v>0</v>
      </c>
      <c r="AG510" s="1">
        <v>1493.66</v>
      </c>
      <c r="AH510">
        <v>2</v>
      </c>
      <c r="AI510">
        <v>0</v>
      </c>
      <c r="AU510">
        <v>1.4</v>
      </c>
      <c r="AW510" s="1">
        <v>1792.39</v>
      </c>
      <c r="BE510" t="s">
        <v>32</v>
      </c>
      <c r="BI510">
        <v>0</v>
      </c>
      <c r="BJ510">
        <v>0</v>
      </c>
      <c r="BM510">
        <v>0</v>
      </c>
      <c r="BN510">
        <v>0</v>
      </c>
      <c r="BO510">
        <v>100</v>
      </c>
      <c r="BP510">
        <v>100</v>
      </c>
      <c r="BQ510">
        <v>0</v>
      </c>
      <c r="BR510">
        <v>0</v>
      </c>
      <c r="BS510">
        <v>0</v>
      </c>
      <c r="BV510">
        <v>0</v>
      </c>
      <c r="BW510">
        <v>0</v>
      </c>
      <c r="BX510">
        <v>0</v>
      </c>
      <c r="BY510">
        <v>0</v>
      </c>
    </row>
    <row r="511" spans="1:77" x14ac:dyDescent="0.25">
      <c r="A511" t="s">
        <v>1080</v>
      </c>
      <c r="C511" t="s">
        <v>1081</v>
      </c>
      <c r="D511">
        <v>8</v>
      </c>
      <c r="E511" t="s">
        <v>4953</v>
      </c>
      <c r="F511">
        <v>4</v>
      </c>
      <c r="G511" t="s">
        <v>4953</v>
      </c>
      <c r="J511">
        <v>3</v>
      </c>
      <c r="K511" t="s">
        <v>4971</v>
      </c>
      <c r="L511" t="s">
        <v>75</v>
      </c>
      <c r="M511" t="s">
        <v>1080</v>
      </c>
      <c r="N511" t="s">
        <v>3825</v>
      </c>
      <c r="O511" t="s">
        <v>36</v>
      </c>
      <c r="P511">
        <v>1</v>
      </c>
      <c r="Q511">
        <v>1</v>
      </c>
      <c r="R511">
        <v>28.35</v>
      </c>
      <c r="S511">
        <v>28.35</v>
      </c>
      <c r="T511" t="s">
        <v>4940</v>
      </c>
      <c r="U511">
        <v>0</v>
      </c>
      <c r="X511" t="s">
        <v>4941</v>
      </c>
      <c r="Y511" t="s">
        <v>18</v>
      </c>
      <c r="AB511" t="s">
        <v>19</v>
      </c>
      <c r="AC511" t="s">
        <v>4942</v>
      </c>
      <c r="AE511">
        <v>0</v>
      </c>
      <c r="AF511">
        <v>0</v>
      </c>
      <c r="AG511">
        <v>42.53</v>
      </c>
      <c r="AH511">
        <v>2</v>
      </c>
      <c r="AI511">
        <v>0</v>
      </c>
      <c r="AU511">
        <v>1.5001764</v>
      </c>
      <c r="AW511">
        <v>51.04</v>
      </c>
      <c r="AY511">
        <v>1</v>
      </c>
      <c r="AZ511">
        <v>537</v>
      </c>
      <c r="BE511" t="s">
        <v>20</v>
      </c>
      <c r="BI511">
        <v>0</v>
      </c>
      <c r="BJ511">
        <v>0</v>
      </c>
      <c r="BM511">
        <v>0</v>
      </c>
      <c r="BN511">
        <v>0</v>
      </c>
      <c r="BO511">
        <v>100</v>
      </c>
      <c r="BP511">
        <v>100</v>
      </c>
      <c r="BQ511">
        <v>0</v>
      </c>
      <c r="BR511">
        <v>0</v>
      </c>
      <c r="BS511">
        <v>0</v>
      </c>
      <c r="BV511">
        <v>0</v>
      </c>
      <c r="BW511">
        <v>0</v>
      </c>
      <c r="BX511">
        <v>0</v>
      </c>
      <c r="BY511">
        <v>0</v>
      </c>
    </row>
    <row r="512" spans="1:77" x14ac:dyDescent="0.25">
      <c r="A512" t="s">
        <v>1082</v>
      </c>
      <c r="C512" t="s">
        <v>1083</v>
      </c>
      <c r="D512">
        <v>10</v>
      </c>
      <c r="E512" t="s">
        <v>4943</v>
      </c>
      <c r="F512">
        <v>8</v>
      </c>
      <c r="G512" t="s">
        <v>4943</v>
      </c>
      <c r="L512" t="s">
        <v>39</v>
      </c>
      <c r="M512" t="s">
        <v>1082</v>
      </c>
      <c r="N512" t="s">
        <v>1083</v>
      </c>
      <c r="P512">
        <v>1</v>
      </c>
      <c r="Q512">
        <v>1</v>
      </c>
      <c r="R512">
        <v>226.29</v>
      </c>
      <c r="S512">
        <v>226.29</v>
      </c>
      <c r="T512" t="s">
        <v>4940</v>
      </c>
      <c r="U512">
        <v>0</v>
      </c>
      <c r="X512" t="s">
        <v>4941</v>
      </c>
      <c r="Y512" t="s">
        <v>18</v>
      </c>
      <c r="AB512" t="s">
        <v>19</v>
      </c>
      <c r="AC512" t="s">
        <v>4942</v>
      </c>
      <c r="AE512">
        <v>0</v>
      </c>
      <c r="AF512">
        <v>0</v>
      </c>
      <c r="AG512">
        <v>0</v>
      </c>
      <c r="AH512">
        <v>2</v>
      </c>
      <c r="AI512">
        <v>0</v>
      </c>
      <c r="AU512">
        <v>0</v>
      </c>
      <c r="AV512">
        <v>1</v>
      </c>
      <c r="AW512">
        <v>0</v>
      </c>
      <c r="BE512" t="s">
        <v>43</v>
      </c>
      <c r="BI512">
        <v>0</v>
      </c>
      <c r="BJ512">
        <v>0</v>
      </c>
      <c r="BM512">
        <v>0</v>
      </c>
      <c r="BN512">
        <v>0</v>
      </c>
      <c r="BO512">
        <v>100</v>
      </c>
      <c r="BP512">
        <v>100</v>
      </c>
      <c r="BQ512">
        <v>0</v>
      </c>
      <c r="BR512">
        <v>0</v>
      </c>
      <c r="BS512">
        <v>0</v>
      </c>
      <c r="BV512">
        <v>0</v>
      </c>
      <c r="BW512">
        <v>0</v>
      </c>
      <c r="BX512">
        <v>0</v>
      </c>
      <c r="BY512">
        <v>0</v>
      </c>
    </row>
    <row r="513" spans="1:77" x14ac:dyDescent="0.25">
      <c r="A513" t="s">
        <v>1084</v>
      </c>
      <c r="C513" t="s">
        <v>1085</v>
      </c>
      <c r="D513">
        <v>9</v>
      </c>
      <c r="E513" t="s">
        <v>5014</v>
      </c>
      <c r="F513">
        <v>5</v>
      </c>
      <c r="G513" t="s">
        <v>5014</v>
      </c>
      <c r="J513">
        <v>3</v>
      </c>
      <c r="K513" t="s">
        <v>5061</v>
      </c>
      <c r="L513" t="s">
        <v>761</v>
      </c>
      <c r="M513" t="s">
        <v>1084</v>
      </c>
      <c r="N513" t="s">
        <v>1085</v>
      </c>
      <c r="P513">
        <v>1</v>
      </c>
      <c r="Q513">
        <v>1</v>
      </c>
      <c r="R513">
        <v>6.63</v>
      </c>
      <c r="S513">
        <v>6.63</v>
      </c>
      <c r="T513" t="s">
        <v>4940</v>
      </c>
      <c r="U513">
        <v>0</v>
      </c>
      <c r="X513" t="s">
        <v>4941</v>
      </c>
      <c r="Y513" t="s">
        <v>18</v>
      </c>
      <c r="AB513" t="s">
        <v>19</v>
      </c>
      <c r="AC513" t="s">
        <v>4942</v>
      </c>
      <c r="AE513">
        <v>0</v>
      </c>
      <c r="AF513">
        <v>0</v>
      </c>
      <c r="AG513">
        <v>9.9499999999999993</v>
      </c>
      <c r="AH513">
        <v>2</v>
      </c>
      <c r="AI513">
        <v>0</v>
      </c>
      <c r="AU513">
        <v>1.5007541</v>
      </c>
      <c r="AW513">
        <v>11.94</v>
      </c>
      <c r="BE513" t="s">
        <v>32</v>
      </c>
      <c r="BI513">
        <v>0</v>
      </c>
      <c r="BJ513">
        <v>0</v>
      </c>
      <c r="BM513">
        <v>0</v>
      </c>
      <c r="BN513">
        <v>0</v>
      </c>
      <c r="BO513">
        <v>100</v>
      </c>
      <c r="BP513">
        <v>100</v>
      </c>
      <c r="BQ513">
        <v>0</v>
      </c>
      <c r="BR513">
        <v>0</v>
      </c>
      <c r="BS513">
        <v>0</v>
      </c>
      <c r="BV513">
        <v>0</v>
      </c>
      <c r="BW513">
        <v>0</v>
      </c>
      <c r="BX513">
        <v>0</v>
      </c>
      <c r="BY513">
        <v>0</v>
      </c>
    </row>
    <row r="514" spans="1:77" x14ac:dyDescent="0.25">
      <c r="A514" t="s">
        <v>1086</v>
      </c>
      <c r="C514" t="s">
        <v>1087</v>
      </c>
      <c r="D514">
        <v>9</v>
      </c>
      <c r="E514" t="s">
        <v>5014</v>
      </c>
      <c r="F514">
        <v>5</v>
      </c>
      <c r="G514" t="s">
        <v>5014</v>
      </c>
      <c r="J514">
        <v>3</v>
      </c>
      <c r="K514" t="s">
        <v>5061</v>
      </c>
      <c r="L514" t="s">
        <v>761</v>
      </c>
      <c r="M514">
        <v>264741</v>
      </c>
      <c r="N514" t="s">
        <v>5279</v>
      </c>
      <c r="P514">
        <v>1</v>
      </c>
      <c r="Q514">
        <v>1</v>
      </c>
      <c r="R514">
        <v>5.56</v>
      </c>
      <c r="S514">
        <v>5.56</v>
      </c>
      <c r="T514" t="s">
        <v>4940</v>
      </c>
      <c r="U514">
        <v>0</v>
      </c>
      <c r="X514" t="s">
        <v>4941</v>
      </c>
      <c r="Y514" t="s">
        <v>18</v>
      </c>
      <c r="AB514" t="s">
        <v>19</v>
      </c>
      <c r="AC514" t="s">
        <v>4942</v>
      </c>
      <c r="AE514">
        <v>0</v>
      </c>
      <c r="AF514">
        <v>0</v>
      </c>
      <c r="AG514">
        <v>8.34</v>
      </c>
      <c r="AH514">
        <v>2</v>
      </c>
      <c r="AI514">
        <v>0</v>
      </c>
      <c r="AU514">
        <v>1.5</v>
      </c>
      <c r="AW514">
        <v>10.01</v>
      </c>
      <c r="BE514" t="s">
        <v>32</v>
      </c>
      <c r="BI514">
        <v>0</v>
      </c>
      <c r="BJ514">
        <v>0</v>
      </c>
      <c r="BM514">
        <v>0</v>
      </c>
      <c r="BN514">
        <v>0</v>
      </c>
      <c r="BO514">
        <v>100</v>
      </c>
      <c r="BP514">
        <v>100</v>
      </c>
      <c r="BQ514">
        <v>0</v>
      </c>
      <c r="BR514">
        <v>0</v>
      </c>
      <c r="BS514">
        <v>0</v>
      </c>
      <c r="BV514">
        <v>0</v>
      </c>
      <c r="BW514">
        <v>0</v>
      </c>
      <c r="BX514">
        <v>0</v>
      </c>
      <c r="BY514">
        <v>0</v>
      </c>
    </row>
    <row r="515" spans="1:77" x14ac:dyDescent="0.25">
      <c r="A515" t="s">
        <v>1088</v>
      </c>
      <c r="C515" t="s">
        <v>1089</v>
      </c>
      <c r="D515">
        <v>8</v>
      </c>
      <c r="E515" t="s">
        <v>4953</v>
      </c>
      <c r="F515">
        <v>4</v>
      </c>
      <c r="G515" t="s">
        <v>4953</v>
      </c>
      <c r="J515">
        <v>3</v>
      </c>
      <c r="K515" t="s">
        <v>4971</v>
      </c>
      <c r="L515" t="s">
        <v>730</v>
      </c>
      <c r="M515" t="s">
        <v>1088</v>
      </c>
      <c r="N515" t="s">
        <v>5280</v>
      </c>
      <c r="P515">
        <v>1</v>
      </c>
      <c r="Q515">
        <v>1</v>
      </c>
      <c r="R515">
        <v>10.8</v>
      </c>
      <c r="S515">
        <v>10.8</v>
      </c>
      <c r="T515" t="s">
        <v>4940</v>
      </c>
      <c r="U515">
        <v>0</v>
      </c>
      <c r="X515" t="s">
        <v>4941</v>
      </c>
      <c r="Y515" t="s">
        <v>18</v>
      </c>
      <c r="AB515" t="s">
        <v>19</v>
      </c>
      <c r="AC515" t="s">
        <v>4942</v>
      </c>
      <c r="AE515">
        <v>0</v>
      </c>
      <c r="AF515">
        <v>0</v>
      </c>
      <c r="AG515">
        <v>21.6</v>
      </c>
      <c r="AH515">
        <v>2</v>
      </c>
      <c r="AI515">
        <v>0</v>
      </c>
      <c r="AU515">
        <v>2</v>
      </c>
      <c r="AW515">
        <v>25.92</v>
      </c>
      <c r="BE515" t="s">
        <v>20</v>
      </c>
      <c r="BI515">
        <v>0</v>
      </c>
      <c r="BJ515">
        <v>0</v>
      </c>
      <c r="BM515">
        <v>0</v>
      </c>
      <c r="BN515">
        <v>0</v>
      </c>
      <c r="BO515">
        <v>100</v>
      </c>
      <c r="BP515">
        <v>100</v>
      </c>
      <c r="BQ515">
        <v>0</v>
      </c>
      <c r="BR515">
        <v>0</v>
      </c>
      <c r="BS515">
        <v>0</v>
      </c>
      <c r="BV515">
        <v>0</v>
      </c>
      <c r="BW515">
        <v>0</v>
      </c>
      <c r="BX515">
        <v>0</v>
      </c>
      <c r="BY515">
        <v>0</v>
      </c>
    </row>
    <row r="516" spans="1:77" x14ac:dyDescent="0.25">
      <c r="A516" t="s">
        <v>1090</v>
      </c>
      <c r="C516" t="s">
        <v>1091</v>
      </c>
      <c r="D516">
        <v>12</v>
      </c>
      <c r="E516" t="s">
        <v>5053</v>
      </c>
      <c r="F516">
        <v>12</v>
      </c>
      <c r="G516" t="s">
        <v>5054</v>
      </c>
      <c r="L516" t="s">
        <v>730</v>
      </c>
      <c r="M516" t="s">
        <v>5281</v>
      </c>
      <c r="N516" t="s">
        <v>5282</v>
      </c>
      <c r="P516">
        <v>1</v>
      </c>
      <c r="Q516">
        <v>420</v>
      </c>
      <c r="R516">
        <v>2.89</v>
      </c>
      <c r="S516">
        <v>2.89</v>
      </c>
      <c r="T516" t="s">
        <v>4940</v>
      </c>
      <c r="U516">
        <v>0</v>
      </c>
      <c r="X516" t="s">
        <v>4941</v>
      </c>
      <c r="Y516" t="s">
        <v>18</v>
      </c>
      <c r="AB516" t="s">
        <v>19</v>
      </c>
      <c r="AC516" t="s">
        <v>4942</v>
      </c>
      <c r="AE516">
        <v>0</v>
      </c>
      <c r="AF516">
        <v>0</v>
      </c>
      <c r="AG516">
        <v>4.01</v>
      </c>
      <c r="AH516">
        <v>2</v>
      </c>
      <c r="AI516">
        <v>0</v>
      </c>
      <c r="AU516">
        <v>1.3875432999999999</v>
      </c>
      <c r="AW516">
        <v>4.8099999999999996</v>
      </c>
      <c r="BE516" t="s">
        <v>32</v>
      </c>
      <c r="BI516">
        <v>0</v>
      </c>
      <c r="BJ516">
        <v>0</v>
      </c>
      <c r="BM516">
        <v>0</v>
      </c>
      <c r="BN516">
        <v>0</v>
      </c>
      <c r="BO516">
        <v>100</v>
      </c>
      <c r="BP516">
        <v>100</v>
      </c>
      <c r="BQ516">
        <v>0</v>
      </c>
      <c r="BR516">
        <v>0</v>
      </c>
      <c r="BS516">
        <v>0</v>
      </c>
      <c r="BV516">
        <v>0</v>
      </c>
      <c r="BW516">
        <v>0</v>
      </c>
      <c r="BX516">
        <v>0</v>
      </c>
      <c r="BY516">
        <v>0</v>
      </c>
    </row>
    <row r="517" spans="1:77" x14ac:dyDescent="0.25">
      <c r="A517" t="s">
        <v>1092</v>
      </c>
      <c r="C517" t="s">
        <v>1093</v>
      </c>
      <c r="D517">
        <v>9</v>
      </c>
      <c r="E517" t="s">
        <v>5014</v>
      </c>
      <c r="F517">
        <v>5</v>
      </c>
      <c r="G517" t="s">
        <v>5014</v>
      </c>
      <c r="J517">
        <v>3</v>
      </c>
      <c r="K517" t="s">
        <v>5061</v>
      </c>
      <c r="L517" t="s">
        <v>549</v>
      </c>
      <c r="M517" t="s">
        <v>1092</v>
      </c>
      <c r="N517" t="s">
        <v>5283</v>
      </c>
      <c r="P517">
        <v>1</v>
      </c>
      <c r="Q517">
        <v>1</v>
      </c>
      <c r="R517">
        <v>12.36</v>
      </c>
      <c r="S517">
        <v>12.36</v>
      </c>
      <c r="T517" t="s">
        <v>4940</v>
      </c>
      <c r="U517">
        <v>0</v>
      </c>
      <c r="X517" t="s">
        <v>4941</v>
      </c>
      <c r="Y517" t="s">
        <v>18</v>
      </c>
      <c r="AB517" t="s">
        <v>19</v>
      </c>
      <c r="AC517" t="s">
        <v>4942</v>
      </c>
      <c r="AE517">
        <v>0</v>
      </c>
      <c r="AF517">
        <v>0</v>
      </c>
      <c r="AG517">
        <v>21.28</v>
      </c>
      <c r="AH517">
        <v>2</v>
      </c>
      <c r="AI517">
        <v>0</v>
      </c>
      <c r="AU517">
        <v>1.7216828</v>
      </c>
      <c r="AW517">
        <v>25.54</v>
      </c>
      <c r="BE517" t="s">
        <v>32</v>
      </c>
      <c r="BI517">
        <v>0</v>
      </c>
      <c r="BJ517">
        <v>0</v>
      </c>
      <c r="BM517">
        <v>0</v>
      </c>
      <c r="BN517">
        <v>0</v>
      </c>
      <c r="BO517">
        <v>100</v>
      </c>
      <c r="BP517">
        <v>100</v>
      </c>
      <c r="BQ517">
        <v>0</v>
      </c>
      <c r="BR517">
        <v>0</v>
      </c>
      <c r="BS517">
        <v>0</v>
      </c>
      <c r="BV517">
        <v>0</v>
      </c>
      <c r="BW517">
        <v>0</v>
      </c>
      <c r="BX517">
        <v>0</v>
      </c>
      <c r="BY517">
        <v>0</v>
      </c>
    </row>
    <row r="518" spans="1:77" x14ac:dyDescent="0.25">
      <c r="A518" t="s">
        <v>1094</v>
      </c>
      <c r="C518" t="s">
        <v>1095</v>
      </c>
      <c r="D518">
        <v>9</v>
      </c>
      <c r="E518" t="s">
        <v>5014</v>
      </c>
      <c r="F518">
        <v>5</v>
      </c>
      <c r="G518" t="s">
        <v>5014</v>
      </c>
      <c r="J518">
        <v>3</v>
      </c>
      <c r="K518" t="s">
        <v>5061</v>
      </c>
      <c r="L518" t="s">
        <v>549</v>
      </c>
      <c r="M518" t="s">
        <v>1094</v>
      </c>
      <c r="N518" t="s">
        <v>1095</v>
      </c>
      <c r="P518">
        <v>1</v>
      </c>
      <c r="Q518">
        <v>1</v>
      </c>
      <c r="R518">
        <v>2.88</v>
      </c>
      <c r="S518">
        <v>2.88</v>
      </c>
      <c r="T518" t="s">
        <v>4940</v>
      </c>
      <c r="U518">
        <v>0</v>
      </c>
      <c r="X518" t="s">
        <v>4941</v>
      </c>
      <c r="Y518" t="s">
        <v>18</v>
      </c>
      <c r="AB518" t="s">
        <v>19</v>
      </c>
      <c r="AC518" t="s">
        <v>4942</v>
      </c>
      <c r="AE518">
        <v>0</v>
      </c>
      <c r="AF518">
        <v>0</v>
      </c>
      <c r="AG518">
        <v>4.49</v>
      </c>
      <c r="AH518">
        <v>2</v>
      </c>
      <c r="AI518">
        <v>0</v>
      </c>
      <c r="AU518">
        <v>1.5590278</v>
      </c>
      <c r="AW518">
        <v>5.39</v>
      </c>
      <c r="BE518" t="s">
        <v>32</v>
      </c>
      <c r="BI518">
        <v>0</v>
      </c>
      <c r="BJ518">
        <v>0</v>
      </c>
      <c r="BM518">
        <v>0</v>
      </c>
      <c r="BN518">
        <v>0</v>
      </c>
      <c r="BO518">
        <v>100</v>
      </c>
      <c r="BP518">
        <v>100</v>
      </c>
      <c r="BQ518">
        <v>0</v>
      </c>
      <c r="BR518">
        <v>0</v>
      </c>
      <c r="BS518">
        <v>0</v>
      </c>
      <c r="BV518">
        <v>0</v>
      </c>
      <c r="BW518">
        <v>0</v>
      </c>
      <c r="BX518">
        <v>0</v>
      </c>
      <c r="BY518">
        <v>0</v>
      </c>
    </row>
    <row r="519" spans="1:77" x14ac:dyDescent="0.25">
      <c r="A519" t="s">
        <v>1096</v>
      </c>
      <c r="C519" t="s">
        <v>1097</v>
      </c>
      <c r="D519">
        <v>10</v>
      </c>
      <c r="E519" t="s">
        <v>4943</v>
      </c>
      <c r="L519" t="s">
        <v>27</v>
      </c>
      <c r="M519" t="s">
        <v>4946</v>
      </c>
      <c r="N519" t="s">
        <v>4947</v>
      </c>
      <c r="P519">
        <v>1</v>
      </c>
      <c r="Q519">
        <v>0</v>
      </c>
      <c r="R519">
        <v>156.52000000000001</v>
      </c>
      <c r="S519">
        <v>156.52000000000001</v>
      </c>
      <c r="T519" t="s">
        <v>4940</v>
      </c>
      <c r="U519">
        <v>0</v>
      </c>
      <c r="X519" t="s">
        <v>4941</v>
      </c>
      <c r="Y519" t="s">
        <v>18</v>
      </c>
      <c r="AB519" t="s">
        <v>19</v>
      </c>
      <c r="AC519" t="s">
        <v>4942</v>
      </c>
      <c r="AE519">
        <v>0</v>
      </c>
      <c r="AF519">
        <v>0</v>
      </c>
      <c r="AG519">
        <v>425</v>
      </c>
      <c r="AH519">
        <v>2</v>
      </c>
      <c r="AI519">
        <v>0</v>
      </c>
      <c r="AU519">
        <v>2.7153079</v>
      </c>
      <c r="AW519">
        <v>510</v>
      </c>
      <c r="AY519">
        <v>1</v>
      </c>
      <c r="BE519" t="s">
        <v>416</v>
      </c>
      <c r="BI519">
        <v>0</v>
      </c>
      <c r="BJ519">
        <v>0</v>
      </c>
      <c r="BM519">
        <v>0</v>
      </c>
      <c r="BN519">
        <v>0</v>
      </c>
      <c r="BO519">
        <v>100</v>
      </c>
      <c r="BP519">
        <v>100</v>
      </c>
      <c r="BQ519">
        <v>0</v>
      </c>
      <c r="BR519">
        <v>0</v>
      </c>
      <c r="BS519">
        <v>0</v>
      </c>
      <c r="BV519">
        <v>0</v>
      </c>
      <c r="BW519">
        <v>1</v>
      </c>
      <c r="BX519">
        <v>0</v>
      </c>
      <c r="BY519">
        <v>0</v>
      </c>
    </row>
    <row r="520" spans="1:77" x14ac:dyDescent="0.25">
      <c r="A520" t="s">
        <v>1098</v>
      </c>
      <c r="C520" t="s">
        <v>1099</v>
      </c>
      <c r="D520">
        <v>9</v>
      </c>
      <c r="E520" t="s">
        <v>5014</v>
      </c>
      <c r="F520">
        <v>5</v>
      </c>
      <c r="G520" t="s">
        <v>5014</v>
      </c>
      <c r="J520">
        <v>3</v>
      </c>
      <c r="K520" t="s">
        <v>5061</v>
      </c>
      <c r="L520" t="s">
        <v>42</v>
      </c>
      <c r="M520" t="s">
        <v>1098</v>
      </c>
      <c r="N520" t="s">
        <v>5284</v>
      </c>
      <c r="P520">
        <v>1</v>
      </c>
      <c r="Q520">
        <v>1</v>
      </c>
      <c r="R520">
        <v>6.28</v>
      </c>
      <c r="S520">
        <v>6.28</v>
      </c>
      <c r="T520" t="s">
        <v>4940</v>
      </c>
      <c r="U520">
        <v>0</v>
      </c>
      <c r="X520" t="s">
        <v>4941</v>
      </c>
      <c r="Y520" t="s">
        <v>18</v>
      </c>
      <c r="AB520" t="s">
        <v>19</v>
      </c>
      <c r="AC520" t="s">
        <v>4942</v>
      </c>
      <c r="AE520">
        <v>0</v>
      </c>
      <c r="AF520">
        <v>0</v>
      </c>
      <c r="AG520">
        <v>9.42</v>
      </c>
      <c r="AH520">
        <v>2</v>
      </c>
      <c r="AI520">
        <v>0</v>
      </c>
      <c r="AU520">
        <v>1.5</v>
      </c>
      <c r="AW520">
        <v>11.3</v>
      </c>
      <c r="BE520" t="s">
        <v>43</v>
      </c>
      <c r="BI520">
        <v>0</v>
      </c>
      <c r="BJ520">
        <v>0</v>
      </c>
      <c r="BM520">
        <v>0</v>
      </c>
      <c r="BN520">
        <v>0</v>
      </c>
      <c r="BO520">
        <v>100</v>
      </c>
      <c r="BP520">
        <v>100</v>
      </c>
      <c r="BQ520">
        <v>0</v>
      </c>
      <c r="BR520">
        <v>0</v>
      </c>
      <c r="BS520">
        <v>0</v>
      </c>
      <c r="BV520">
        <v>0</v>
      </c>
      <c r="BW520">
        <v>0</v>
      </c>
      <c r="BX520">
        <v>0</v>
      </c>
      <c r="BY520">
        <v>0</v>
      </c>
    </row>
    <row r="521" spans="1:77" x14ac:dyDescent="0.25">
      <c r="A521" t="s">
        <v>1100</v>
      </c>
      <c r="C521" t="s">
        <v>1101</v>
      </c>
      <c r="D521">
        <v>10</v>
      </c>
      <c r="E521" t="s">
        <v>4943</v>
      </c>
      <c r="L521" t="s">
        <v>49</v>
      </c>
      <c r="M521" t="s">
        <v>1100</v>
      </c>
      <c r="N521" t="s">
        <v>1101</v>
      </c>
      <c r="P521">
        <v>1</v>
      </c>
      <c r="Q521">
        <v>1</v>
      </c>
      <c r="R521">
        <v>1.28</v>
      </c>
      <c r="S521">
        <v>1.28</v>
      </c>
      <c r="T521" t="s">
        <v>4940</v>
      </c>
      <c r="U521">
        <v>0</v>
      </c>
      <c r="X521" t="s">
        <v>4941</v>
      </c>
      <c r="Y521" t="s">
        <v>18</v>
      </c>
      <c r="AB521" t="s">
        <v>19</v>
      </c>
      <c r="AC521" t="s">
        <v>4942</v>
      </c>
      <c r="AE521">
        <v>0</v>
      </c>
      <c r="AF521">
        <v>0</v>
      </c>
      <c r="AG521">
        <v>2.2999999999999998</v>
      </c>
      <c r="AH521">
        <v>2</v>
      </c>
      <c r="AI521">
        <v>0</v>
      </c>
      <c r="AU521">
        <v>1.796875</v>
      </c>
      <c r="AV521">
        <v>1</v>
      </c>
      <c r="AW521">
        <v>2.76</v>
      </c>
      <c r="BE521" t="s">
        <v>43</v>
      </c>
      <c r="BI521">
        <v>0</v>
      </c>
      <c r="BJ521">
        <v>0</v>
      </c>
      <c r="BM521">
        <v>0</v>
      </c>
      <c r="BN521">
        <v>0</v>
      </c>
      <c r="BO521">
        <v>100</v>
      </c>
      <c r="BP521">
        <v>100</v>
      </c>
      <c r="BQ521">
        <v>0</v>
      </c>
      <c r="BR521">
        <v>0</v>
      </c>
      <c r="BS521">
        <v>0</v>
      </c>
      <c r="BV521">
        <v>0</v>
      </c>
      <c r="BW521">
        <v>0</v>
      </c>
      <c r="BX521">
        <v>0</v>
      </c>
      <c r="BY521">
        <v>0</v>
      </c>
    </row>
    <row r="522" spans="1:77" x14ac:dyDescent="0.25">
      <c r="A522" t="s">
        <v>1102</v>
      </c>
      <c r="C522" t="s">
        <v>1103</v>
      </c>
      <c r="D522">
        <v>9</v>
      </c>
      <c r="E522" t="s">
        <v>5014</v>
      </c>
      <c r="F522">
        <v>5</v>
      </c>
      <c r="G522" t="s">
        <v>5014</v>
      </c>
      <c r="J522">
        <v>3</v>
      </c>
      <c r="K522" t="s">
        <v>5061</v>
      </c>
      <c r="L522" t="s">
        <v>1104</v>
      </c>
      <c r="M522" t="s">
        <v>5285</v>
      </c>
      <c r="N522" t="s">
        <v>5286</v>
      </c>
      <c r="O522" t="s">
        <v>36</v>
      </c>
      <c r="P522">
        <v>1</v>
      </c>
      <c r="Q522">
        <v>1</v>
      </c>
      <c r="R522">
        <v>33.79</v>
      </c>
      <c r="S522">
        <v>33.79</v>
      </c>
      <c r="T522" t="s">
        <v>4940</v>
      </c>
      <c r="U522">
        <v>0</v>
      </c>
      <c r="X522" t="s">
        <v>4941</v>
      </c>
      <c r="Y522" t="s">
        <v>18</v>
      </c>
      <c r="AB522" t="s">
        <v>19</v>
      </c>
      <c r="AC522" t="s">
        <v>4942</v>
      </c>
      <c r="AE522">
        <v>0</v>
      </c>
      <c r="AF522">
        <v>0</v>
      </c>
      <c r="AG522">
        <v>39.6</v>
      </c>
      <c r="AH522">
        <v>2</v>
      </c>
      <c r="AI522">
        <v>0</v>
      </c>
      <c r="AU522">
        <v>1.1719444000000001</v>
      </c>
      <c r="AW522">
        <v>47.52</v>
      </c>
      <c r="AY522">
        <v>1</v>
      </c>
      <c r="AZ522">
        <v>555</v>
      </c>
      <c r="BE522" t="s">
        <v>20</v>
      </c>
      <c r="BI522">
        <v>0</v>
      </c>
      <c r="BJ522">
        <v>0</v>
      </c>
      <c r="BM522">
        <v>0</v>
      </c>
      <c r="BN522">
        <v>0</v>
      </c>
      <c r="BO522">
        <v>100</v>
      </c>
      <c r="BP522">
        <v>100</v>
      </c>
      <c r="BQ522">
        <v>0</v>
      </c>
      <c r="BR522">
        <v>0</v>
      </c>
      <c r="BS522">
        <v>0</v>
      </c>
      <c r="BV522">
        <v>0</v>
      </c>
      <c r="BW522">
        <v>0</v>
      </c>
      <c r="BX522">
        <v>0</v>
      </c>
      <c r="BY522">
        <v>0</v>
      </c>
    </row>
    <row r="523" spans="1:77" x14ac:dyDescent="0.25">
      <c r="A523" t="s">
        <v>1105</v>
      </c>
      <c r="C523" t="s">
        <v>1106</v>
      </c>
      <c r="D523">
        <v>9</v>
      </c>
      <c r="E523" t="s">
        <v>5014</v>
      </c>
      <c r="F523">
        <v>5</v>
      </c>
      <c r="G523" t="s">
        <v>5014</v>
      </c>
      <c r="L523" t="s">
        <v>35</v>
      </c>
      <c r="M523" t="s">
        <v>5287</v>
      </c>
      <c r="N523" t="s">
        <v>1106</v>
      </c>
      <c r="P523">
        <v>1</v>
      </c>
      <c r="Q523">
        <v>1</v>
      </c>
      <c r="R523">
        <v>153.44999999999999</v>
      </c>
      <c r="S523">
        <v>153.44999999999999</v>
      </c>
      <c r="T523" t="s">
        <v>4940</v>
      </c>
      <c r="U523">
        <v>0</v>
      </c>
      <c r="X523" t="s">
        <v>4941</v>
      </c>
      <c r="Y523" t="s">
        <v>18</v>
      </c>
      <c r="AB523" t="s">
        <v>19</v>
      </c>
      <c r="AC523" t="s">
        <v>4942</v>
      </c>
      <c r="AE523">
        <v>0</v>
      </c>
      <c r="AF523">
        <v>0</v>
      </c>
      <c r="AG523">
        <v>225.99</v>
      </c>
      <c r="AH523">
        <v>2</v>
      </c>
      <c r="AI523">
        <v>0</v>
      </c>
      <c r="AU523">
        <v>1.4727273000000001</v>
      </c>
      <c r="AW523">
        <v>271.19</v>
      </c>
      <c r="BE523" t="s">
        <v>32</v>
      </c>
      <c r="BI523">
        <v>0</v>
      </c>
      <c r="BJ523">
        <v>0</v>
      </c>
      <c r="BM523">
        <v>0</v>
      </c>
      <c r="BN523">
        <v>0</v>
      </c>
      <c r="BO523">
        <v>100</v>
      </c>
      <c r="BP523">
        <v>100</v>
      </c>
      <c r="BQ523">
        <v>0</v>
      </c>
      <c r="BR523">
        <v>0</v>
      </c>
      <c r="BS523">
        <v>0</v>
      </c>
      <c r="BV523">
        <v>0</v>
      </c>
      <c r="BW523">
        <v>0</v>
      </c>
      <c r="BX523">
        <v>0</v>
      </c>
      <c r="BY523">
        <v>0</v>
      </c>
    </row>
    <row r="524" spans="1:77" x14ac:dyDescent="0.25">
      <c r="A524" t="s">
        <v>1107</v>
      </c>
      <c r="C524" t="s">
        <v>1108</v>
      </c>
      <c r="D524">
        <v>9</v>
      </c>
      <c r="E524" t="s">
        <v>5014</v>
      </c>
      <c r="F524">
        <v>5</v>
      </c>
      <c r="G524" t="s">
        <v>5014</v>
      </c>
      <c r="L524" t="s">
        <v>35</v>
      </c>
      <c r="M524" t="s">
        <v>5288</v>
      </c>
      <c r="N524" t="s">
        <v>1108</v>
      </c>
      <c r="P524">
        <v>1</v>
      </c>
      <c r="Q524">
        <v>1</v>
      </c>
      <c r="R524">
        <v>162.80000000000001</v>
      </c>
      <c r="S524">
        <v>162.80000000000001</v>
      </c>
      <c r="T524" t="s">
        <v>4940</v>
      </c>
      <c r="U524">
        <v>0</v>
      </c>
      <c r="X524" t="s">
        <v>4941</v>
      </c>
      <c r="Y524" t="s">
        <v>18</v>
      </c>
      <c r="AB524" t="s">
        <v>19</v>
      </c>
      <c r="AC524" t="s">
        <v>4942</v>
      </c>
      <c r="AE524">
        <v>0</v>
      </c>
      <c r="AF524">
        <v>0</v>
      </c>
      <c r="AG524">
        <v>239.76</v>
      </c>
      <c r="AH524">
        <v>2</v>
      </c>
      <c r="AI524">
        <v>0</v>
      </c>
      <c r="AU524">
        <v>1.4727273000000001</v>
      </c>
      <c r="AW524">
        <v>287.70999999999998</v>
      </c>
      <c r="BE524" t="s">
        <v>32</v>
      </c>
      <c r="BI524">
        <v>0</v>
      </c>
      <c r="BJ524">
        <v>0</v>
      </c>
      <c r="BM524">
        <v>0</v>
      </c>
      <c r="BN524">
        <v>0</v>
      </c>
      <c r="BO524">
        <v>100</v>
      </c>
      <c r="BP524">
        <v>100</v>
      </c>
      <c r="BQ524">
        <v>0</v>
      </c>
      <c r="BR524">
        <v>0</v>
      </c>
      <c r="BS524">
        <v>0</v>
      </c>
      <c r="BV524">
        <v>0</v>
      </c>
      <c r="BW524">
        <v>0</v>
      </c>
      <c r="BX524">
        <v>0</v>
      </c>
      <c r="BY524">
        <v>0</v>
      </c>
    </row>
    <row r="525" spans="1:77" x14ac:dyDescent="0.25">
      <c r="A525" t="s">
        <v>1109</v>
      </c>
      <c r="C525" t="s">
        <v>1110</v>
      </c>
      <c r="D525">
        <v>9</v>
      </c>
      <c r="E525" t="s">
        <v>5014</v>
      </c>
      <c r="F525">
        <v>5</v>
      </c>
      <c r="G525" t="s">
        <v>5014</v>
      </c>
      <c r="L525" t="s">
        <v>35</v>
      </c>
      <c r="M525" t="s">
        <v>5289</v>
      </c>
      <c r="N525" t="s">
        <v>1110</v>
      </c>
      <c r="P525">
        <v>1</v>
      </c>
      <c r="Q525">
        <v>1</v>
      </c>
      <c r="R525">
        <v>199.65</v>
      </c>
      <c r="S525">
        <v>199.65</v>
      </c>
      <c r="T525" t="s">
        <v>4940</v>
      </c>
      <c r="U525">
        <v>0</v>
      </c>
      <c r="X525" t="s">
        <v>4941</v>
      </c>
      <c r="Y525" t="s">
        <v>18</v>
      </c>
      <c r="AB525" t="s">
        <v>19</v>
      </c>
      <c r="AC525" t="s">
        <v>4942</v>
      </c>
      <c r="AE525">
        <v>0</v>
      </c>
      <c r="AF525">
        <v>0</v>
      </c>
      <c r="AG525">
        <v>294.02999999999997</v>
      </c>
      <c r="AH525">
        <v>2</v>
      </c>
      <c r="AI525">
        <v>0</v>
      </c>
      <c r="AU525">
        <v>1.4727273000000001</v>
      </c>
      <c r="AW525">
        <v>352.84</v>
      </c>
      <c r="BE525" t="s">
        <v>32</v>
      </c>
      <c r="BI525">
        <v>0</v>
      </c>
      <c r="BJ525">
        <v>0</v>
      </c>
      <c r="BM525">
        <v>0</v>
      </c>
      <c r="BN525">
        <v>0</v>
      </c>
      <c r="BO525">
        <v>100</v>
      </c>
      <c r="BP525">
        <v>100</v>
      </c>
      <c r="BQ525">
        <v>0</v>
      </c>
      <c r="BR525">
        <v>0</v>
      </c>
      <c r="BS525">
        <v>0</v>
      </c>
      <c r="BV525">
        <v>0</v>
      </c>
      <c r="BW525">
        <v>0</v>
      </c>
      <c r="BX525">
        <v>0</v>
      </c>
      <c r="BY525">
        <v>0</v>
      </c>
    </row>
    <row r="526" spans="1:77" x14ac:dyDescent="0.25">
      <c r="A526" t="s">
        <v>1111</v>
      </c>
      <c r="C526" t="s">
        <v>1112</v>
      </c>
      <c r="D526">
        <v>9</v>
      </c>
      <c r="E526" t="s">
        <v>5014</v>
      </c>
      <c r="F526">
        <v>5</v>
      </c>
      <c r="G526" t="s">
        <v>5014</v>
      </c>
      <c r="J526">
        <v>3</v>
      </c>
      <c r="K526" t="s">
        <v>5061</v>
      </c>
      <c r="L526" t="s">
        <v>35</v>
      </c>
      <c r="M526" t="s">
        <v>5290</v>
      </c>
      <c r="N526" t="s">
        <v>1112</v>
      </c>
      <c r="O526" t="s">
        <v>36</v>
      </c>
      <c r="P526">
        <v>1</v>
      </c>
      <c r="Q526">
        <v>1</v>
      </c>
      <c r="R526">
        <v>64.900000000000006</v>
      </c>
      <c r="S526">
        <v>64.900000000000006</v>
      </c>
      <c r="T526" t="s">
        <v>4940</v>
      </c>
      <c r="U526">
        <v>0</v>
      </c>
      <c r="X526" t="s">
        <v>4941</v>
      </c>
      <c r="Y526" t="s">
        <v>18</v>
      </c>
      <c r="AB526" t="s">
        <v>19</v>
      </c>
      <c r="AC526" t="s">
        <v>4942</v>
      </c>
      <c r="AE526">
        <v>0</v>
      </c>
      <c r="AF526">
        <v>0</v>
      </c>
      <c r="AG526">
        <v>98.77</v>
      </c>
      <c r="AH526">
        <v>2</v>
      </c>
      <c r="AI526">
        <v>0</v>
      </c>
      <c r="AU526">
        <v>1.5218798</v>
      </c>
      <c r="AW526">
        <v>118.52</v>
      </c>
      <c r="AY526">
        <v>1</v>
      </c>
      <c r="AZ526">
        <v>559</v>
      </c>
      <c r="BE526" t="s">
        <v>20</v>
      </c>
      <c r="BI526">
        <v>0</v>
      </c>
      <c r="BJ526">
        <v>0</v>
      </c>
      <c r="BM526">
        <v>0</v>
      </c>
      <c r="BN526">
        <v>0</v>
      </c>
      <c r="BO526">
        <v>100</v>
      </c>
      <c r="BP526">
        <v>100</v>
      </c>
      <c r="BQ526">
        <v>0</v>
      </c>
      <c r="BR526">
        <v>0</v>
      </c>
      <c r="BS526">
        <v>0</v>
      </c>
      <c r="BV526">
        <v>0</v>
      </c>
      <c r="BW526">
        <v>0</v>
      </c>
      <c r="BX526">
        <v>0</v>
      </c>
      <c r="BY526">
        <v>0</v>
      </c>
    </row>
    <row r="527" spans="1:77" x14ac:dyDescent="0.25">
      <c r="A527" t="s">
        <v>1113</v>
      </c>
      <c r="C527" t="s">
        <v>1114</v>
      </c>
      <c r="D527">
        <v>3</v>
      </c>
      <c r="E527" t="s">
        <v>4956</v>
      </c>
      <c r="F527">
        <v>7</v>
      </c>
      <c r="G527" t="s">
        <v>4956</v>
      </c>
      <c r="J527">
        <v>3</v>
      </c>
      <c r="K527" t="s">
        <v>4968</v>
      </c>
      <c r="L527" t="s">
        <v>202</v>
      </c>
      <c r="M527" t="s">
        <v>1113</v>
      </c>
      <c r="N527" t="s">
        <v>1114</v>
      </c>
      <c r="P527">
        <v>1</v>
      </c>
      <c r="Q527">
        <v>1</v>
      </c>
      <c r="R527">
        <v>22.94</v>
      </c>
      <c r="S527">
        <v>22.94</v>
      </c>
      <c r="T527" t="s">
        <v>4940</v>
      </c>
      <c r="U527">
        <v>0</v>
      </c>
      <c r="X527" t="s">
        <v>4941</v>
      </c>
      <c r="Y527" t="s">
        <v>18</v>
      </c>
      <c r="AB527" t="s">
        <v>19</v>
      </c>
      <c r="AC527" t="s">
        <v>4942</v>
      </c>
      <c r="AE527">
        <v>0</v>
      </c>
      <c r="AF527">
        <v>0</v>
      </c>
      <c r="AG527">
        <v>29.6</v>
      </c>
      <c r="AH527">
        <v>2</v>
      </c>
      <c r="AI527">
        <v>0</v>
      </c>
      <c r="AU527">
        <v>1.2903226000000001</v>
      </c>
      <c r="AW527">
        <v>35.520000000000003</v>
      </c>
      <c r="AY527">
        <v>1</v>
      </c>
      <c r="AZ527">
        <v>542</v>
      </c>
      <c r="BE527" t="s">
        <v>20</v>
      </c>
      <c r="BI527">
        <v>0</v>
      </c>
      <c r="BJ527">
        <v>0</v>
      </c>
      <c r="BM527">
        <v>0</v>
      </c>
      <c r="BN527">
        <v>0</v>
      </c>
      <c r="BO527">
        <v>100</v>
      </c>
      <c r="BP527">
        <v>100</v>
      </c>
      <c r="BQ527">
        <v>0</v>
      </c>
      <c r="BR527">
        <v>0</v>
      </c>
      <c r="BS527">
        <v>0</v>
      </c>
      <c r="BV527">
        <v>0</v>
      </c>
      <c r="BW527">
        <v>0</v>
      </c>
      <c r="BX527">
        <v>0</v>
      </c>
      <c r="BY527">
        <v>0</v>
      </c>
    </row>
    <row r="528" spans="1:77" x14ac:dyDescent="0.25">
      <c r="A528">
        <v>174222</v>
      </c>
      <c r="C528" t="s">
        <v>1115</v>
      </c>
      <c r="D528">
        <v>9</v>
      </c>
      <c r="E528" t="s">
        <v>5014</v>
      </c>
      <c r="F528">
        <v>5</v>
      </c>
      <c r="G528" t="s">
        <v>5014</v>
      </c>
      <c r="J528">
        <v>3</v>
      </c>
      <c r="K528" t="s">
        <v>5061</v>
      </c>
      <c r="L528" t="s">
        <v>761</v>
      </c>
      <c r="M528">
        <v>174222</v>
      </c>
      <c r="N528" t="s">
        <v>5291</v>
      </c>
      <c r="P528">
        <v>1</v>
      </c>
      <c r="Q528">
        <v>1</v>
      </c>
      <c r="R528">
        <v>23.46</v>
      </c>
      <c r="S528">
        <v>23.46</v>
      </c>
      <c r="T528" t="s">
        <v>4940</v>
      </c>
      <c r="U528">
        <v>0</v>
      </c>
      <c r="X528" t="s">
        <v>4941</v>
      </c>
      <c r="Y528" t="s">
        <v>18</v>
      </c>
      <c r="AB528" t="s">
        <v>19</v>
      </c>
      <c r="AC528" t="s">
        <v>4942</v>
      </c>
      <c r="AE528">
        <v>0</v>
      </c>
      <c r="AF528">
        <v>0</v>
      </c>
      <c r="AG528">
        <v>41.06</v>
      </c>
      <c r="AH528">
        <v>2</v>
      </c>
      <c r="AI528">
        <v>0</v>
      </c>
      <c r="AU528">
        <v>1.7502131000000001</v>
      </c>
      <c r="AW528">
        <v>49.27</v>
      </c>
      <c r="BE528" t="s">
        <v>32</v>
      </c>
      <c r="BI528">
        <v>0</v>
      </c>
      <c r="BJ528">
        <v>0</v>
      </c>
      <c r="BM528">
        <v>0</v>
      </c>
      <c r="BN528">
        <v>0</v>
      </c>
      <c r="BO528">
        <v>100</v>
      </c>
      <c r="BP528">
        <v>100</v>
      </c>
      <c r="BQ528">
        <v>0</v>
      </c>
      <c r="BR528">
        <v>0</v>
      </c>
      <c r="BS528">
        <v>0</v>
      </c>
      <c r="BV528">
        <v>0</v>
      </c>
      <c r="BW528">
        <v>0</v>
      </c>
      <c r="BX528">
        <v>0</v>
      </c>
      <c r="BY528">
        <v>0</v>
      </c>
    </row>
    <row r="529" spans="1:77" x14ac:dyDescent="0.25">
      <c r="A529" t="s">
        <v>1116</v>
      </c>
      <c r="C529" t="s">
        <v>1117</v>
      </c>
      <c r="D529">
        <v>9</v>
      </c>
      <c r="E529" t="s">
        <v>5014</v>
      </c>
      <c r="F529">
        <v>5</v>
      </c>
      <c r="G529" t="s">
        <v>5014</v>
      </c>
      <c r="J529">
        <v>3</v>
      </c>
      <c r="K529" t="s">
        <v>5061</v>
      </c>
      <c r="L529" t="s">
        <v>538</v>
      </c>
      <c r="M529" t="s">
        <v>1116</v>
      </c>
      <c r="N529" t="s">
        <v>1117</v>
      </c>
      <c r="P529">
        <v>1</v>
      </c>
      <c r="Q529">
        <v>1</v>
      </c>
      <c r="R529">
        <v>3.14</v>
      </c>
      <c r="S529">
        <v>3.14</v>
      </c>
      <c r="T529" t="s">
        <v>4940</v>
      </c>
      <c r="U529">
        <v>0</v>
      </c>
      <c r="X529" t="s">
        <v>4941</v>
      </c>
      <c r="Y529" t="s">
        <v>18</v>
      </c>
      <c r="AB529" t="s">
        <v>19</v>
      </c>
      <c r="AC529" t="s">
        <v>4942</v>
      </c>
      <c r="AE529">
        <v>0</v>
      </c>
      <c r="AF529">
        <v>0</v>
      </c>
      <c r="AG529">
        <v>5.49</v>
      </c>
      <c r="AH529">
        <v>2</v>
      </c>
      <c r="AI529">
        <v>0</v>
      </c>
      <c r="AU529">
        <v>1.7484076</v>
      </c>
      <c r="AW529">
        <v>6.59</v>
      </c>
      <c r="BE529" t="s">
        <v>32</v>
      </c>
      <c r="BI529">
        <v>0</v>
      </c>
      <c r="BJ529">
        <v>0</v>
      </c>
      <c r="BM529">
        <v>0</v>
      </c>
      <c r="BN529">
        <v>0</v>
      </c>
      <c r="BO529">
        <v>100</v>
      </c>
      <c r="BP529">
        <v>100</v>
      </c>
      <c r="BQ529">
        <v>0</v>
      </c>
      <c r="BR529">
        <v>0</v>
      </c>
      <c r="BS529">
        <v>0</v>
      </c>
      <c r="BV529">
        <v>0</v>
      </c>
      <c r="BW529">
        <v>0</v>
      </c>
      <c r="BX529">
        <v>0</v>
      </c>
      <c r="BY529">
        <v>0</v>
      </c>
    </row>
    <row r="530" spans="1:77" x14ac:dyDescent="0.25">
      <c r="A530" t="s">
        <v>1118</v>
      </c>
      <c r="C530" t="s">
        <v>1119</v>
      </c>
      <c r="D530">
        <v>9</v>
      </c>
      <c r="E530" t="s">
        <v>5014</v>
      </c>
      <c r="F530">
        <v>5</v>
      </c>
      <c r="G530" t="s">
        <v>5014</v>
      </c>
      <c r="J530">
        <v>3</v>
      </c>
      <c r="K530" t="s">
        <v>5061</v>
      </c>
      <c r="L530" t="s">
        <v>1120</v>
      </c>
      <c r="M530" t="s">
        <v>4946</v>
      </c>
      <c r="N530" t="s">
        <v>4947</v>
      </c>
      <c r="P530">
        <v>1</v>
      </c>
      <c r="Q530">
        <v>0</v>
      </c>
      <c r="R530">
        <v>0</v>
      </c>
      <c r="S530">
        <v>0</v>
      </c>
      <c r="T530" t="s">
        <v>4940</v>
      </c>
      <c r="U530">
        <v>0</v>
      </c>
      <c r="X530" t="s">
        <v>4941</v>
      </c>
      <c r="Y530" t="s">
        <v>18</v>
      </c>
      <c r="AB530" t="s">
        <v>19</v>
      </c>
      <c r="AC530" t="s">
        <v>4942</v>
      </c>
      <c r="AE530">
        <v>0</v>
      </c>
      <c r="AF530">
        <v>0</v>
      </c>
      <c r="AG530">
        <v>135.75</v>
      </c>
      <c r="AH530">
        <v>2</v>
      </c>
      <c r="AI530">
        <v>0</v>
      </c>
      <c r="AU530">
        <v>0</v>
      </c>
      <c r="AW530">
        <v>162.9</v>
      </c>
      <c r="AY530">
        <v>1</v>
      </c>
      <c r="AZ530">
        <v>548</v>
      </c>
      <c r="BE530" t="s">
        <v>416</v>
      </c>
      <c r="BI530">
        <v>0</v>
      </c>
      <c r="BJ530">
        <v>0</v>
      </c>
      <c r="BM530">
        <v>0</v>
      </c>
      <c r="BN530">
        <v>0</v>
      </c>
      <c r="BO530">
        <v>100</v>
      </c>
      <c r="BP530">
        <v>100</v>
      </c>
      <c r="BQ530">
        <v>0</v>
      </c>
      <c r="BR530">
        <v>0</v>
      </c>
      <c r="BS530">
        <v>0</v>
      </c>
      <c r="BV530">
        <v>0</v>
      </c>
      <c r="BW530">
        <v>0</v>
      </c>
      <c r="BX530">
        <v>0</v>
      </c>
      <c r="BY530">
        <v>0</v>
      </c>
    </row>
    <row r="531" spans="1:77" x14ac:dyDescent="0.25">
      <c r="A531" t="s">
        <v>1121</v>
      </c>
      <c r="C531" t="s">
        <v>1122</v>
      </c>
      <c r="D531">
        <v>9</v>
      </c>
      <c r="E531" t="s">
        <v>5014</v>
      </c>
      <c r="F531">
        <v>5</v>
      </c>
      <c r="G531" t="s">
        <v>5014</v>
      </c>
      <c r="J531">
        <v>3</v>
      </c>
      <c r="K531" t="s">
        <v>5061</v>
      </c>
      <c r="L531" t="s">
        <v>538</v>
      </c>
      <c r="M531" t="s">
        <v>1121</v>
      </c>
      <c r="N531" t="s">
        <v>1122</v>
      </c>
      <c r="P531">
        <v>1</v>
      </c>
      <c r="Q531">
        <v>1</v>
      </c>
      <c r="R531">
        <v>0.82</v>
      </c>
      <c r="S531">
        <v>0.82</v>
      </c>
      <c r="T531" t="s">
        <v>4940</v>
      </c>
      <c r="U531">
        <v>0</v>
      </c>
      <c r="X531" t="s">
        <v>4941</v>
      </c>
      <c r="Y531" t="s">
        <v>18</v>
      </c>
      <c r="AB531" t="s">
        <v>19</v>
      </c>
      <c r="AC531" t="s">
        <v>4942</v>
      </c>
      <c r="AE531">
        <v>0</v>
      </c>
      <c r="AF531">
        <v>0</v>
      </c>
      <c r="AG531">
        <v>1.44</v>
      </c>
      <c r="AH531">
        <v>2</v>
      </c>
      <c r="AI531">
        <v>0</v>
      </c>
      <c r="AU531">
        <v>1.7560975999999999</v>
      </c>
      <c r="AW531">
        <v>1.73</v>
      </c>
      <c r="BE531" t="s">
        <v>32</v>
      </c>
      <c r="BI531">
        <v>0</v>
      </c>
      <c r="BJ531">
        <v>0</v>
      </c>
      <c r="BM531">
        <v>0</v>
      </c>
      <c r="BN531">
        <v>0</v>
      </c>
      <c r="BO531">
        <v>100</v>
      </c>
      <c r="BP531">
        <v>100</v>
      </c>
      <c r="BQ531">
        <v>0</v>
      </c>
      <c r="BR531">
        <v>0</v>
      </c>
      <c r="BS531">
        <v>0</v>
      </c>
      <c r="BV531">
        <v>0</v>
      </c>
      <c r="BW531">
        <v>0</v>
      </c>
      <c r="BX531">
        <v>0</v>
      </c>
      <c r="BY531">
        <v>0</v>
      </c>
    </row>
    <row r="532" spans="1:77" x14ac:dyDescent="0.25">
      <c r="A532" t="s">
        <v>1123</v>
      </c>
      <c r="C532" t="s">
        <v>1124</v>
      </c>
      <c r="D532">
        <v>9</v>
      </c>
      <c r="E532" t="s">
        <v>5014</v>
      </c>
      <c r="F532">
        <v>5</v>
      </c>
      <c r="G532" t="s">
        <v>5014</v>
      </c>
      <c r="J532">
        <v>3</v>
      </c>
      <c r="K532" t="s">
        <v>5061</v>
      </c>
      <c r="L532" t="s">
        <v>1125</v>
      </c>
      <c r="M532" t="s">
        <v>5292</v>
      </c>
      <c r="N532" t="s">
        <v>5293</v>
      </c>
      <c r="O532" t="s">
        <v>104</v>
      </c>
      <c r="P532">
        <v>1</v>
      </c>
      <c r="Q532">
        <v>100</v>
      </c>
      <c r="R532">
        <v>0.21</v>
      </c>
      <c r="S532">
        <v>0.21</v>
      </c>
      <c r="T532" t="s">
        <v>4940</v>
      </c>
      <c r="U532">
        <v>0</v>
      </c>
      <c r="X532" t="s">
        <v>4941</v>
      </c>
      <c r="Y532" t="s">
        <v>18</v>
      </c>
      <c r="AB532" t="s">
        <v>19</v>
      </c>
      <c r="AC532" t="s">
        <v>4942</v>
      </c>
      <c r="AD532" t="s">
        <v>104</v>
      </c>
      <c r="AE532">
        <v>0</v>
      </c>
      <c r="AF532">
        <v>0</v>
      </c>
      <c r="AG532">
        <v>0.31</v>
      </c>
      <c r="AH532">
        <v>4</v>
      </c>
      <c r="AI532">
        <v>0</v>
      </c>
      <c r="AU532">
        <v>1.4761905</v>
      </c>
      <c r="AW532">
        <v>0.372</v>
      </c>
      <c r="BE532" t="s">
        <v>32</v>
      </c>
      <c r="BI532">
        <v>0</v>
      </c>
      <c r="BJ532">
        <v>0</v>
      </c>
      <c r="BM532">
        <v>0</v>
      </c>
      <c r="BN532">
        <v>0</v>
      </c>
      <c r="BO532">
        <v>100</v>
      </c>
      <c r="BP532">
        <v>100</v>
      </c>
      <c r="BQ532">
        <v>0</v>
      </c>
      <c r="BR532">
        <v>0</v>
      </c>
      <c r="BS532">
        <v>0</v>
      </c>
      <c r="BV532">
        <v>0</v>
      </c>
      <c r="BW532">
        <v>0</v>
      </c>
      <c r="BX532">
        <v>0</v>
      </c>
      <c r="BY532">
        <v>0</v>
      </c>
    </row>
    <row r="533" spans="1:77" x14ac:dyDescent="0.25">
      <c r="A533" t="s">
        <v>1126</v>
      </c>
      <c r="C533" t="s">
        <v>1127</v>
      </c>
      <c r="D533">
        <v>9</v>
      </c>
      <c r="E533" t="s">
        <v>5014</v>
      </c>
      <c r="F533">
        <v>5</v>
      </c>
      <c r="G533" t="s">
        <v>5014</v>
      </c>
      <c r="J533">
        <v>3</v>
      </c>
      <c r="K533" t="s">
        <v>5061</v>
      </c>
      <c r="L533" t="s">
        <v>538</v>
      </c>
      <c r="M533" t="s">
        <v>1126</v>
      </c>
      <c r="N533" t="s">
        <v>5294</v>
      </c>
      <c r="P533">
        <v>1</v>
      </c>
      <c r="Q533">
        <v>1</v>
      </c>
      <c r="R533">
        <v>0.28999999999999998</v>
      </c>
      <c r="S533">
        <v>0.28999999999999998</v>
      </c>
      <c r="T533" t="s">
        <v>4940</v>
      </c>
      <c r="U533">
        <v>0</v>
      </c>
      <c r="X533" t="s">
        <v>4941</v>
      </c>
      <c r="Y533" t="s">
        <v>18</v>
      </c>
      <c r="AB533" t="s">
        <v>19</v>
      </c>
      <c r="AC533" t="s">
        <v>4942</v>
      </c>
      <c r="AE533">
        <v>0</v>
      </c>
      <c r="AF533">
        <v>0</v>
      </c>
      <c r="AG533">
        <v>0.44</v>
      </c>
      <c r="AH533">
        <v>2</v>
      </c>
      <c r="AI533">
        <v>0</v>
      </c>
      <c r="AU533">
        <v>1.5172414000000001</v>
      </c>
      <c r="AW533">
        <v>0.53</v>
      </c>
      <c r="BE533" t="s">
        <v>32</v>
      </c>
      <c r="BI533">
        <v>0</v>
      </c>
      <c r="BJ533">
        <v>0</v>
      </c>
      <c r="BM533">
        <v>0</v>
      </c>
      <c r="BN533">
        <v>0</v>
      </c>
      <c r="BO533">
        <v>100</v>
      </c>
      <c r="BP533">
        <v>100</v>
      </c>
      <c r="BQ533">
        <v>0</v>
      </c>
      <c r="BR533">
        <v>0</v>
      </c>
      <c r="BS533">
        <v>0</v>
      </c>
      <c r="BV533">
        <v>0</v>
      </c>
      <c r="BW533">
        <v>0</v>
      </c>
      <c r="BX533">
        <v>0</v>
      </c>
      <c r="BY533">
        <v>0</v>
      </c>
    </row>
    <row r="534" spans="1:77" x14ac:dyDescent="0.25">
      <c r="A534" t="s">
        <v>1128</v>
      </c>
      <c r="C534" t="s">
        <v>1129</v>
      </c>
      <c r="D534">
        <v>15</v>
      </c>
      <c r="E534" t="s">
        <v>4977</v>
      </c>
      <c r="L534" t="s">
        <v>584</v>
      </c>
      <c r="M534" t="s">
        <v>5295</v>
      </c>
      <c r="N534" t="s">
        <v>5296</v>
      </c>
      <c r="P534">
        <v>1</v>
      </c>
      <c r="Q534">
        <v>0</v>
      </c>
      <c r="R534">
        <v>3.14</v>
      </c>
      <c r="S534">
        <v>3.14</v>
      </c>
      <c r="T534" t="s">
        <v>4940</v>
      </c>
      <c r="U534">
        <v>0</v>
      </c>
      <c r="X534" t="s">
        <v>4941</v>
      </c>
      <c r="Y534" t="s">
        <v>18</v>
      </c>
      <c r="AB534" t="s">
        <v>19</v>
      </c>
      <c r="AC534" t="s">
        <v>4942</v>
      </c>
      <c r="AE534">
        <v>0</v>
      </c>
      <c r="AF534">
        <v>0</v>
      </c>
      <c r="AG534">
        <v>7.85</v>
      </c>
      <c r="AH534">
        <v>2</v>
      </c>
      <c r="AI534">
        <v>0</v>
      </c>
      <c r="AU534">
        <v>2.5</v>
      </c>
      <c r="AW534">
        <v>9.42</v>
      </c>
      <c r="BE534" t="s">
        <v>32</v>
      </c>
      <c r="BI534">
        <v>0</v>
      </c>
      <c r="BJ534">
        <v>0</v>
      </c>
      <c r="BM534">
        <v>0</v>
      </c>
      <c r="BN534">
        <v>0</v>
      </c>
      <c r="BO534">
        <v>100</v>
      </c>
      <c r="BP534">
        <v>100</v>
      </c>
      <c r="BQ534">
        <v>0</v>
      </c>
      <c r="BR534">
        <v>0</v>
      </c>
      <c r="BS534">
        <v>0</v>
      </c>
      <c r="BV534">
        <v>0</v>
      </c>
      <c r="BW534">
        <v>0</v>
      </c>
      <c r="BX534">
        <v>0</v>
      </c>
      <c r="BY534">
        <v>0</v>
      </c>
    </row>
    <row r="535" spans="1:77" x14ac:dyDescent="0.25">
      <c r="A535" t="s">
        <v>1130</v>
      </c>
      <c r="C535" t="s">
        <v>1131</v>
      </c>
      <c r="D535">
        <v>9</v>
      </c>
      <c r="E535" t="s">
        <v>5014</v>
      </c>
      <c r="F535">
        <v>5</v>
      </c>
      <c r="G535" t="s">
        <v>5014</v>
      </c>
      <c r="H535" t="s">
        <v>5108</v>
      </c>
      <c r="I535" t="s">
        <v>5109</v>
      </c>
      <c r="L535" t="s">
        <v>27</v>
      </c>
      <c r="M535" t="s">
        <v>4946</v>
      </c>
      <c r="N535" t="s">
        <v>4947</v>
      </c>
      <c r="P535">
        <v>1</v>
      </c>
      <c r="Q535">
        <v>0</v>
      </c>
      <c r="R535">
        <v>679.54</v>
      </c>
      <c r="S535">
        <v>679.54</v>
      </c>
      <c r="T535" t="s">
        <v>4940</v>
      </c>
      <c r="U535">
        <v>0</v>
      </c>
      <c r="X535" t="s">
        <v>4941</v>
      </c>
      <c r="Y535" t="s">
        <v>18</v>
      </c>
      <c r="AB535" t="s">
        <v>19</v>
      </c>
      <c r="AC535" t="s">
        <v>4942</v>
      </c>
      <c r="AE535">
        <v>0</v>
      </c>
      <c r="AF535">
        <v>0</v>
      </c>
      <c r="AG535" s="1">
        <v>1025</v>
      </c>
      <c r="AH535">
        <v>2</v>
      </c>
      <c r="AI535">
        <v>0</v>
      </c>
      <c r="AU535">
        <v>1.5083732999999999</v>
      </c>
      <c r="AW535" s="1">
        <v>1230</v>
      </c>
      <c r="AY535">
        <v>1</v>
      </c>
      <c r="BE535" t="s">
        <v>416</v>
      </c>
      <c r="BI535">
        <v>0</v>
      </c>
      <c r="BJ535">
        <v>0</v>
      </c>
      <c r="BM535">
        <v>0</v>
      </c>
      <c r="BN535">
        <v>0</v>
      </c>
      <c r="BO535">
        <v>100</v>
      </c>
      <c r="BP535">
        <v>100</v>
      </c>
      <c r="BQ535">
        <v>0</v>
      </c>
      <c r="BR535">
        <v>0</v>
      </c>
      <c r="BS535">
        <v>0</v>
      </c>
      <c r="BV535">
        <v>0</v>
      </c>
      <c r="BW535">
        <v>1</v>
      </c>
      <c r="BX535">
        <v>0</v>
      </c>
      <c r="BY535">
        <v>0</v>
      </c>
    </row>
    <row r="536" spans="1:77" x14ac:dyDescent="0.25">
      <c r="A536" t="s">
        <v>1132</v>
      </c>
      <c r="C536" t="s">
        <v>1133</v>
      </c>
      <c r="D536">
        <v>16</v>
      </c>
      <c r="E536" t="s">
        <v>4982</v>
      </c>
      <c r="F536">
        <v>10</v>
      </c>
      <c r="G536" t="s">
        <v>4982</v>
      </c>
      <c r="H536" t="s">
        <v>4984</v>
      </c>
      <c r="I536" t="s">
        <v>4985</v>
      </c>
      <c r="L536" t="s">
        <v>111</v>
      </c>
      <c r="M536" t="s">
        <v>1132</v>
      </c>
      <c r="N536" t="s">
        <v>1133</v>
      </c>
      <c r="O536" t="s">
        <v>36</v>
      </c>
      <c r="P536">
        <v>1</v>
      </c>
      <c r="Q536">
        <v>0</v>
      </c>
      <c r="R536">
        <v>6.35</v>
      </c>
      <c r="S536">
        <v>6.35</v>
      </c>
      <c r="T536" t="s">
        <v>4940</v>
      </c>
      <c r="U536">
        <v>0</v>
      </c>
      <c r="X536" t="s">
        <v>4941</v>
      </c>
      <c r="Y536" t="s">
        <v>18</v>
      </c>
      <c r="AB536" t="s">
        <v>19</v>
      </c>
      <c r="AC536" t="s">
        <v>4942</v>
      </c>
      <c r="AE536">
        <v>0</v>
      </c>
      <c r="AF536">
        <v>0</v>
      </c>
      <c r="AG536">
        <v>10.16</v>
      </c>
      <c r="AH536">
        <v>2</v>
      </c>
      <c r="AI536">
        <v>0</v>
      </c>
      <c r="AU536">
        <v>1.6</v>
      </c>
      <c r="AW536">
        <v>12.19</v>
      </c>
      <c r="AY536">
        <v>1</v>
      </c>
      <c r="AZ536">
        <v>545</v>
      </c>
      <c r="BE536" t="s">
        <v>20</v>
      </c>
      <c r="BI536">
        <v>0</v>
      </c>
      <c r="BJ536">
        <v>0</v>
      </c>
      <c r="BM536">
        <v>0</v>
      </c>
      <c r="BN536">
        <v>0</v>
      </c>
      <c r="BO536">
        <v>100</v>
      </c>
      <c r="BP536">
        <v>100</v>
      </c>
      <c r="BQ536">
        <v>0</v>
      </c>
      <c r="BR536">
        <v>0</v>
      </c>
      <c r="BS536">
        <v>0</v>
      </c>
      <c r="BV536">
        <v>0</v>
      </c>
      <c r="BW536">
        <v>0</v>
      </c>
      <c r="BX536">
        <v>0</v>
      </c>
      <c r="BY536">
        <v>0</v>
      </c>
    </row>
    <row r="537" spans="1:77" x14ac:dyDescent="0.25">
      <c r="A537" t="s">
        <v>1134</v>
      </c>
      <c r="C537" t="s">
        <v>1135</v>
      </c>
      <c r="D537">
        <v>8</v>
      </c>
      <c r="E537" t="s">
        <v>4953</v>
      </c>
      <c r="L537" t="s">
        <v>75</v>
      </c>
      <c r="M537" t="s">
        <v>1134</v>
      </c>
      <c r="N537" t="s">
        <v>1135</v>
      </c>
      <c r="P537">
        <v>1</v>
      </c>
      <c r="Q537">
        <v>1</v>
      </c>
      <c r="R537">
        <v>4.1100000000000003</v>
      </c>
      <c r="S537">
        <v>4.1100000000000003</v>
      </c>
      <c r="T537" t="s">
        <v>4940</v>
      </c>
      <c r="U537">
        <v>0</v>
      </c>
      <c r="X537" t="s">
        <v>4941</v>
      </c>
      <c r="Y537" t="s">
        <v>18</v>
      </c>
      <c r="AB537" t="s">
        <v>19</v>
      </c>
      <c r="AC537" t="s">
        <v>4942</v>
      </c>
      <c r="AE537">
        <v>0</v>
      </c>
      <c r="AF537">
        <v>0</v>
      </c>
      <c r="AG537">
        <v>7.5</v>
      </c>
      <c r="AH537">
        <v>2</v>
      </c>
      <c r="AI537">
        <v>0</v>
      </c>
      <c r="AU537">
        <v>1.8248175</v>
      </c>
      <c r="AV537">
        <v>1</v>
      </c>
      <c r="AW537">
        <v>9</v>
      </c>
      <c r="BE537" t="s">
        <v>43</v>
      </c>
      <c r="BI537">
        <v>0</v>
      </c>
      <c r="BJ537">
        <v>0</v>
      </c>
      <c r="BM537">
        <v>0</v>
      </c>
      <c r="BN537">
        <v>0</v>
      </c>
      <c r="BO537">
        <v>100</v>
      </c>
      <c r="BP537">
        <v>100</v>
      </c>
      <c r="BQ537">
        <v>0</v>
      </c>
      <c r="BR537">
        <v>0</v>
      </c>
      <c r="BS537">
        <v>0</v>
      </c>
      <c r="BV537">
        <v>0</v>
      </c>
      <c r="BW537">
        <v>0</v>
      </c>
      <c r="BX537">
        <v>0</v>
      </c>
      <c r="BY537">
        <v>0</v>
      </c>
    </row>
    <row r="538" spans="1:77" x14ac:dyDescent="0.25">
      <c r="A538" t="s">
        <v>1136</v>
      </c>
      <c r="C538" t="s">
        <v>1137</v>
      </c>
      <c r="D538">
        <v>5</v>
      </c>
      <c r="E538" t="s">
        <v>4938</v>
      </c>
      <c r="F538">
        <v>1</v>
      </c>
      <c r="G538" t="s">
        <v>4938</v>
      </c>
      <c r="J538">
        <v>1</v>
      </c>
      <c r="K538" t="s">
        <v>4948</v>
      </c>
      <c r="L538" t="s">
        <v>31</v>
      </c>
      <c r="M538" t="s">
        <v>1136</v>
      </c>
      <c r="N538" t="s">
        <v>1137</v>
      </c>
      <c r="P538">
        <v>1</v>
      </c>
      <c r="Q538">
        <v>1</v>
      </c>
      <c r="R538">
        <v>384</v>
      </c>
      <c r="S538">
        <v>384</v>
      </c>
      <c r="T538" t="s">
        <v>4940</v>
      </c>
      <c r="U538">
        <v>0</v>
      </c>
      <c r="X538" t="s">
        <v>4941</v>
      </c>
      <c r="Y538" t="s">
        <v>18</v>
      </c>
      <c r="AB538" t="s">
        <v>19</v>
      </c>
      <c r="AC538" t="s">
        <v>4942</v>
      </c>
      <c r="AE538">
        <v>0</v>
      </c>
      <c r="AF538">
        <v>0</v>
      </c>
      <c r="AG538">
        <v>672</v>
      </c>
      <c r="AH538">
        <v>2</v>
      </c>
      <c r="AI538">
        <v>0</v>
      </c>
      <c r="AU538">
        <v>1.75</v>
      </c>
      <c r="AW538">
        <v>806.4</v>
      </c>
      <c r="BE538" t="s">
        <v>32</v>
      </c>
      <c r="BI538">
        <v>0</v>
      </c>
      <c r="BJ538">
        <v>0</v>
      </c>
      <c r="BM538">
        <v>0</v>
      </c>
      <c r="BN538">
        <v>0</v>
      </c>
      <c r="BO538">
        <v>100</v>
      </c>
      <c r="BP538">
        <v>100</v>
      </c>
      <c r="BQ538">
        <v>0</v>
      </c>
      <c r="BR538">
        <v>0</v>
      </c>
      <c r="BS538">
        <v>0</v>
      </c>
      <c r="BV538">
        <v>0</v>
      </c>
      <c r="BW538">
        <v>0</v>
      </c>
      <c r="BX538">
        <v>0</v>
      </c>
      <c r="BY538">
        <v>0</v>
      </c>
    </row>
    <row r="539" spans="1:77" x14ac:dyDescent="0.25">
      <c r="A539" t="s">
        <v>1138</v>
      </c>
      <c r="C539" t="s">
        <v>1139</v>
      </c>
      <c r="D539">
        <v>9</v>
      </c>
      <c r="E539" t="s">
        <v>5014</v>
      </c>
      <c r="F539">
        <v>5</v>
      </c>
      <c r="G539" t="s">
        <v>5014</v>
      </c>
      <c r="J539">
        <v>3</v>
      </c>
      <c r="K539" t="s">
        <v>5061</v>
      </c>
      <c r="L539" t="s">
        <v>293</v>
      </c>
      <c r="M539" t="s">
        <v>1138</v>
      </c>
      <c r="N539" t="s">
        <v>5297</v>
      </c>
      <c r="P539">
        <v>1</v>
      </c>
      <c r="Q539">
        <v>1</v>
      </c>
      <c r="R539">
        <v>285</v>
      </c>
      <c r="S539">
        <v>285</v>
      </c>
      <c r="T539" t="s">
        <v>4940</v>
      </c>
      <c r="U539">
        <v>0</v>
      </c>
      <c r="X539" t="s">
        <v>4941</v>
      </c>
      <c r="Y539" t="s">
        <v>18</v>
      </c>
      <c r="AB539" t="s">
        <v>19</v>
      </c>
      <c r="AC539" t="s">
        <v>4942</v>
      </c>
      <c r="AE539">
        <v>0</v>
      </c>
      <c r="AF539">
        <v>0</v>
      </c>
      <c r="AG539">
        <v>427.5</v>
      </c>
      <c r="AH539">
        <v>2</v>
      </c>
      <c r="AI539">
        <v>0</v>
      </c>
      <c r="AU539">
        <v>1.5</v>
      </c>
      <c r="AW539">
        <v>513</v>
      </c>
      <c r="BE539" t="s">
        <v>32</v>
      </c>
      <c r="BI539">
        <v>0</v>
      </c>
      <c r="BJ539">
        <v>0</v>
      </c>
      <c r="BM539">
        <v>0</v>
      </c>
      <c r="BN539">
        <v>0</v>
      </c>
      <c r="BO539">
        <v>100</v>
      </c>
      <c r="BP539">
        <v>100</v>
      </c>
      <c r="BQ539">
        <v>0</v>
      </c>
      <c r="BR539">
        <v>0</v>
      </c>
      <c r="BS539">
        <v>0</v>
      </c>
      <c r="BV539">
        <v>0</v>
      </c>
      <c r="BW539">
        <v>0</v>
      </c>
      <c r="BX539">
        <v>0</v>
      </c>
      <c r="BY539">
        <v>0</v>
      </c>
    </row>
    <row r="540" spans="1:77" x14ac:dyDescent="0.25">
      <c r="A540" t="s">
        <v>1140</v>
      </c>
      <c r="C540" t="s">
        <v>1141</v>
      </c>
      <c r="D540">
        <v>8</v>
      </c>
      <c r="E540" t="s">
        <v>4953</v>
      </c>
      <c r="F540">
        <v>4</v>
      </c>
      <c r="G540" t="s">
        <v>4953</v>
      </c>
      <c r="L540" t="s">
        <v>49</v>
      </c>
      <c r="M540" t="s">
        <v>1140</v>
      </c>
      <c r="N540" t="s">
        <v>5298</v>
      </c>
      <c r="P540">
        <v>1</v>
      </c>
      <c r="Q540">
        <v>1</v>
      </c>
      <c r="R540">
        <v>28.38</v>
      </c>
      <c r="S540">
        <v>28.38</v>
      </c>
      <c r="T540" t="s">
        <v>4940</v>
      </c>
      <c r="U540">
        <v>0</v>
      </c>
      <c r="X540" t="s">
        <v>4941</v>
      </c>
      <c r="Y540" t="s">
        <v>18</v>
      </c>
      <c r="AB540" t="s">
        <v>19</v>
      </c>
      <c r="AC540" t="s">
        <v>4942</v>
      </c>
      <c r="AE540">
        <v>0</v>
      </c>
      <c r="AF540">
        <v>0</v>
      </c>
      <c r="AG540">
        <v>42.57</v>
      </c>
      <c r="AH540">
        <v>2</v>
      </c>
      <c r="AI540">
        <v>0</v>
      </c>
      <c r="AU540">
        <v>1.5</v>
      </c>
      <c r="AW540">
        <v>51.08</v>
      </c>
      <c r="BE540" t="s">
        <v>32</v>
      </c>
      <c r="BI540">
        <v>0</v>
      </c>
      <c r="BJ540">
        <v>0</v>
      </c>
      <c r="BM540">
        <v>0</v>
      </c>
      <c r="BN540">
        <v>0</v>
      </c>
      <c r="BO540">
        <v>100</v>
      </c>
      <c r="BP540">
        <v>100</v>
      </c>
      <c r="BQ540">
        <v>0</v>
      </c>
      <c r="BR540">
        <v>0</v>
      </c>
      <c r="BS540">
        <v>0</v>
      </c>
      <c r="BV540">
        <v>0</v>
      </c>
      <c r="BW540">
        <v>0</v>
      </c>
      <c r="BX540">
        <v>0</v>
      </c>
      <c r="BY540">
        <v>0</v>
      </c>
    </row>
    <row r="541" spans="1:77" x14ac:dyDescent="0.25">
      <c r="A541" t="s">
        <v>1142</v>
      </c>
      <c r="C541" t="s">
        <v>1143</v>
      </c>
      <c r="D541">
        <v>8</v>
      </c>
      <c r="E541" t="s">
        <v>4953</v>
      </c>
      <c r="F541">
        <v>4</v>
      </c>
      <c r="G541" t="s">
        <v>4953</v>
      </c>
      <c r="L541" t="s">
        <v>49</v>
      </c>
      <c r="M541" t="s">
        <v>1142</v>
      </c>
      <c r="N541" t="s">
        <v>5299</v>
      </c>
      <c r="P541">
        <v>1</v>
      </c>
      <c r="Q541">
        <v>1</v>
      </c>
      <c r="R541">
        <v>7.39</v>
      </c>
      <c r="S541">
        <v>7.39</v>
      </c>
      <c r="T541" t="s">
        <v>4940</v>
      </c>
      <c r="U541">
        <v>0</v>
      </c>
      <c r="X541" t="s">
        <v>4941</v>
      </c>
      <c r="Y541" t="s">
        <v>18</v>
      </c>
      <c r="AB541" t="s">
        <v>19</v>
      </c>
      <c r="AC541" t="s">
        <v>4942</v>
      </c>
      <c r="AE541">
        <v>0</v>
      </c>
      <c r="AF541">
        <v>0</v>
      </c>
      <c r="AG541">
        <v>11.09</v>
      </c>
      <c r="AH541">
        <v>2</v>
      </c>
      <c r="AI541">
        <v>0</v>
      </c>
      <c r="AU541">
        <v>1.5006766</v>
      </c>
      <c r="AW541">
        <v>13.31</v>
      </c>
      <c r="BE541" t="s">
        <v>32</v>
      </c>
      <c r="BI541">
        <v>0</v>
      </c>
      <c r="BJ541">
        <v>0</v>
      </c>
      <c r="BM541">
        <v>0</v>
      </c>
      <c r="BN541">
        <v>0</v>
      </c>
      <c r="BO541">
        <v>100</v>
      </c>
      <c r="BP541">
        <v>100</v>
      </c>
      <c r="BQ541">
        <v>0</v>
      </c>
      <c r="BR541">
        <v>0</v>
      </c>
      <c r="BS541">
        <v>0</v>
      </c>
      <c r="BV541">
        <v>0</v>
      </c>
      <c r="BW541">
        <v>0</v>
      </c>
      <c r="BX541">
        <v>0</v>
      </c>
      <c r="BY541">
        <v>0</v>
      </c>
    </row>
    <row r="542" spans="1:77" x14ac:dyDescent="0.25">
      <c r="A542" t="s">
        <v>1144</v>
      </c>
      <c r="C542" t="s">
        <v>1145</v>
      </c>
      <c r="D542">
        <v>8</v>
      </c>
      <c r="E542" t="s">
        <v>4953</v>
      </c>
      <c r="F542">
        <v>4</v>
      </c>
      <c r="G542" t="s">
        <v>4953</v>
      </c>
      <c r="L542" t="s">
        <v>49</v>
      </c>
      <c r="M542" t="s">
        <v>1144</v>
      </c>
      <c r="N542" t="s">
        <v>1145</v>
      </c>
      <c r="P542">
        <v>1</v>
      </c>
      <c r="Q542">
        <v>1</v>
      </c>
      <c r="R542">
        <v>11.04</v>
      </c>
      <c r="S542">
        <v>11.04</v>
      </c>
      <c r="T542" t="s">
        <v>4940</v>
      </c>
      <c r="U542">
        <v>0</v>
      </c>
      <c r="X542" t="s">
        <v>4941</v>
      </c>
      <c r="Y542" t="s">
        <v>18</v>
      </c>
      <c r="AB542" t="s">
        <v>19</v>
      </c>
      <c r="AC542" t="s">
        <v>4942</v>
      </c>
      <c r="AE542">
        <v>0</v>
      </c>
      <c r="AF542">
        <v>0</v>
      </c>
      <c r="AG542">
        <v>16.559999999999999</v>
      </c>
      <c r="AH542">
        <v>2</v>
      </c>
      <c r="AI542">
        <v>0</v>
      </c>
      <c r="AU542">
        <v>1.5</v>
      </c>
      <c r="AW542">
        <v>19.87</v>
      </c>
      <c r="BE542" t="s">
        <v>32</v>
      </c>
      <c r="BI542">
        <v>0</v>
      </c>
      <c r="BJ542">
        <v>0</v>
      </c>
      <c r="BM542">
        <v>0</v>
      </c>
      <c r="BN542">
        <v>0</v>
      </c>
      <c r="BO542">
        <v>100</v>
      </c>
      <c r="BP542">
        <v>100</v>
      </c>
      <c r="BQ542">
        <v>0</v>
      </c>
      <c r="BR542">
        <v>0</v>
      </c>
      <c r="BS542">
        <v>0</v>
      </c>
      <c r="BV542">
        <v>0</v>
      </c>
      <c r="BW542">
        <v>0</v>
      </c>
      <c r="BX542">
        <v>0</v>
      </c>
      <c r="BY542">
        <v>0</v>
      </c>
    </row>
    <row r="543" spans="1:77" x14ac:dyDescent="0.25">
      <c r="A543" t="s">
        <v>1146</v>
      </c>
      <c r="C543" t="s">
        <v>1147</v>
      </c>
      <c r="D543">
        <v>8</v>
      </c>
      <c r="E543" t="s">
        <v>4953</v>
      </c>
      <c r="F543">
        <v>4</v>
      </c>
      <c r="G543" t="s">
        <v>4953</v>
      </c>
      <c r="L543" t="s">
        <v>49</v>
      </c>
      <c r="M543" t="s">
        <v>1146</v>
      </c>
      <c r="N543" t="s">
        <v>1147</v>
      </c>
      <c r="P543">
        <v>1</v>
      </c>
      <c r="Q543">
        <v>1</v>
      </c>
      <c r="R543">
        <v>4</v>
      </c>
      <c r="S543">
        <v>4</v>
      </c>
      <c r="T543" t="s">
        <v>4940</v>
      </c>
      <c r="U543">
        <v>0</v>
      </c>
      <c r="X543" t="s">
        <v>4941</v>
      </c>
      <c r="Y543" t="s">
        <v>18</v>
      </c>
      <c r="AB543" t="s">
        <v>19</v>
      </c>
      <c r="AC543" t="s">
        <v>4942</v>
      </c>
      <c r="AE543">
        <v>0</v>
      </c>
      <c r="AF543">
        <v>0</v>
      </c>
      <c r="AG543">
        <v>6</v>
      </c>
      <c r="AH543">
        <v>2</v>
      </c>
      <c r="AI543">
        <v>0</v>
      </c>
      <c r="AU543">
        <v>1.5</v>
      </c>
      <c r="AW543">
        <v>7.2</v>
      </c>
      <c r="BE543" t="s">
        <v>32</v>
      </c>
      <c r="BI543">
        <v>0</v>
      </c>
      <c r="BJ543">
        <v>0</v>
      </c>
      <c r="BM543">
        <v>0</v>
      </c>
      <c r="BN543">
        <v>0</v>
      </c>
      <c r="BO543">
        <v>100</v>
      </c>
      <c r="BP543">
        <v>100</v>
      </c>
      <c r="BQ543">
        <v>0</v>
      </c>
      <c r="BR543">
        <v>0</v>
      </c>
      <c r="BS543">
        <v>0</v>
      </c>
      <c r="BV543">
        <v>0</v>
      </c>
      <c r="BW543">
        <v>0</v>
      </c>
      <c r="BX543">
        <v>0</v>
      </c>
      <c r="BY543">
        <v>0</v>
      </c>
    </row>
    <row r="544" spans="1:77" x14ac:dyDescent="0.25">
      <c r="A544" t="s">
        <v>1148</v>
      </c>
      <c r="C544" t="s">
        <v>1149</v>
      </c>
      <c r="D544">
        <v>8</v>
      </c>
      <c r="E544" t="s">
        <v>4953</v>
      </c>
      <c r="F544">
        <v>4</v>
      </c>
      <c r="G544" t="s">
        <v>4953</v>
      </c>
      <c r="L544" t="s">
        <v>49</v>
      </c>
      <c r="M544" t="s">
        <v>1148</v>
      </c>
      <c r="N544" t="s">
        <v>1149</v>
      </c>
      <c r="P544">
        <v>1</v>
      </c>
      <c r="Q544">
        <v>1</v>
      </c>
      <c r="R544">
        <v>13.08</v>
      </c>
      <c r="S544">
        <v>13.08</v>
      </c>
      <c r="T544" t="s">
        <v>4940</v>
      </c>
      <c r="U544">
        <v>0</v>
      </c>
      <c r="X544" t="s">
        <v>4941</v>
      </c>
      <c r="Y544" t="s">
        <v>18</v>
      </c>
      <c r="AB544" t="s">
        <v>19</v>
      </c>
      <c r="AC544" t="s">
        <v>4942</v>
      </c>
      <c r="AE544">
        <v>0</v>
      </c>
      <c r="AF544">
        <v>0</v>
      </c>
      <c r="AG544">
        <v>19.62</v>
      </c>
      <c r="AH544">
        <v>2</v>
      </c>
      <c r="AI544">
        <v>0</v>
      </c>
      <c r="AU544">
        <v>1.5</v>
      </c>
      <c r="AW544">
        <v>23.54</v>
      </c>
      <c r="BE544" t="s">
        <v>32</v>
      </c>
      <c r="BI544">
        <v>0</v>
      </c>
      <c r="BJ544">
        <v>0</v>
      </c>
      <c r="BM544">
        <v>0</v>
      </c>
      <c r="BN544">
        <v>0</v>
      </c>
      <c r="BO544">
        <v>100</v>
      </c>
      <c r="BP544">
        <v>100</v>
      </c>
      <c r="BQ544">
        <v>0</v>
      </c>
      <c r="BR544">
        <v>0</v>
      </c>
      <c r="BS544">
        <v>0</v>
      </c>
      <c r="BV544">
        <v>0</v>
      </c>
      <c r="BW544">
        <v>0</v>
      </c>
      <c r="BX544">
        <v>0</v>
      </c>
      <c r="BY544">
        <v>0</v>
      </c>
    </row>
    <row r="545" spans="1:77" x14ac:dyDescent="0.25">
      <c r="A545" t="s">
        <v>1150</v>
      </c>
      <c r="C545" t="s">
        <v>1151</v>
      </c>
      <c r="D545">
        <v>5</v>
      </c>
      <c r="E545" t="s">
        <v>4938</v>
      </c>
      <c r="F545">
        <v>1</v>
      </c>
      <c r="G545" t="s">
        <v>4938</v>
      </c>
      <c r="H545" t="s">
        <v>5199</v>
      </c>
      <c r="I545" t="s">
        <v>5200</v>
      </c>
      <c r="J545">
        <v>1</v>
      </c>
      <c r="K545" t="s">
        <v>4948</v>
      </c>
      <c r="L545" t="s">
        <v>27</v>
      </c>
      <c r="M545" t="s">
        <v>4946</v>
      </c>
      <c r="N545" t="s">
        <v>4947</v>
      </c>
      <c r="P545">
        <v>1</v>
      </c>
      <c r="Q545">
        <v>0</v>
      </c>
      <c r="R545">
        <v>0</v>
      </c>
      <c r="S545">
        <v>0</v>
      </c>
      <c r="T545" t="s">
        <v>4940</v>
      </c>
      <c r="U545">
        <v>0</v>
      </c>
      <c r="X545" t="s">
        <v>4941</v>
      </c>
      <c r="Y545" t="s">
        <v>18</v>
      </c>
      <c r="AB545" t="s">
        <v>19</v>
      </c>
      <c r="AC545" t="s">
        <v>4942</v>
      </c>
      <c r="AE545">
        <v>0</v>
      </c>
      <c r="AF545">
        <v>0</v>
      </c>
      <c r="AG545">
        <v>999.42</v>
      </c>
      <c r="AH545">
        <v>2</v>
      </c>
      <c r="AI545">
        <v>0</v>
      </c>
      <c r="AU545">
        <v>0</v>
      </c>
      <c r="AW545" s="1">
        <v>1199.3</v>
      </c>
      <c r="AY545">
        <v>1</v>
      </c>
      <c r="AZ545">
        <v>554</v>
      </c>
      <c r="BE545" t="s">
        <v>416</v>
      </c>
      <c r="BI545">
        <v>0</v>
      </c>
      <c r="BJ545">
        <v>0</v>
      </c>
      <c r="BM545">
        <v>0</v>
      </c>
      <c r="BN545">
        <v>0</v>
      </c>
      <c r="BO545">
        <v>100</v>
      </c>
      <c r="BP545">
        <v>100</v>
      </c>
      <c r="BQ545">
        <v>0</v>
      </c>
      <c r="BR545">
        <v>0</v>
      </c>
      <c r="BS545">
        <v>0</v>
      </c>
      <c r="BV545">
        <v>0</v>
      </c>
      <c r="BW545">
        <v>0</v>
      </c>
      <c r="BX545">
        <v>0</v>
      </c>
      <c r="BY545">
        <v>0</v>
      </c>
    </row>
    <row r="546" spans="1:77" x14ac:dyDescent="0.25">
      <c r="A546" t="s">
        <v>1152</v>
      </c>
      <c r="C546" t="s">
        <v>1153</v>
      </c>
      <c r="D546">
        <v>9</v>
      </c>
      <c r="E546" t="s">
        <v>5014</v>
      </c>
      <c r="F546">
        <v>5</v>
      </c>
      <c r="G546" t="s">
        <v>5014</v>
      </c>
      <c r="H546" t="s">
        <v>5108</v>
      </c>
      <c r="I546" t="s">
        <v>5109</v>
      </c>
      <c r="J546">
        <v>1</v>
      </c>
      <c r="K546" t="s">
        <v>5110</v>
      </c>
      <c r="L546" t="s">
        <v>27</v>
      </c>
      <c r="M546" t="s">
        <v>4946</v>
      </c>
      <c r="N546" t="s">
        <v>4947</v>
      </c>
      <c r="P546">
        <v>1</v>
      </c>
      <c r="Q546">
        <v>0</v>
      </c>
      <c r="R546">
        <v>664.36</v>
      </c>
      <c r="S546">
        <v>664.36</v>
      </c>
      <c r="T546" t="s">
        <v>4940</v>
      </c>
      <c r="U546">
        <v>0</v>
      </c>
      <c r="X546" t="s">
        <v>4941</v>
      </c>
      <c r="Y546" t="s">
        <v>18</v>
      </c>
      <c r="AB546" t="s">
        <v>19</v>
      </c>
      <c r="AC546" t="s">
        <v>4942</v>
      </c>
      <c r="AE546">
        <v>0</v>
      </c>
      <c r="AF546">
        <v>0</v>
      </c>
      <c r="AG546" s="1">
        <v>1031.75</v>
      </c>
      <c r="AH546">
        <v>2</v>
      </c>
      <c r="AI546">
        <v>0</v>
      </c>
      <c r="AU546">
        <v>1.5529983999999999</v>
      </c>
      <c r="AW546" s="1">
        <v>1238.0999999999999</v>
      </c>
      <c r="AY546">
        <v>1</v>
      </c>
      <c r="AZ546">
        <v>532</v>
      </c>
      <c r="BE546" t="s">
        <v>416</v>
      </c>
      <c r="BI546">
        <v>0</v>
      </c>
      <c r="BJ546">
        <v>0</v>
      </c>
      <c r="BM546">
        <v>0</v>
      </c>
      <c r="BN546">
        <v>0</v>
      </c>
      <c r="BO546">
        <v>100</v>
      </c>
      <c r="BP546">
        <v>100</v>
      </c>
      <c r="BQ546">
        <v>0</v>
      </c>
      <c r="BR546">
        <v>0</v>
      </c>
      <c r="BS546">
        <v>0</v>
      </c>
      <c r="BV546">
        <v>0</v>
      </c>
      <c r="BW546">
        <v>1</v>
      </c>
      <c r="BX546">
        <v>0</v>
      </c>
      <c r="BY546">
        <v>0</v>
      </c>
    </row>
    <row r="547" spans="1:77" x14ac:dyDescent="0.25">
      <c r="A547" t="s">
        <v>1154</v>
      </c>
      <c r="C547" t="s">
        <v>1155</v>
      </c>
      <c r="D547">
        <v>9</v>
      </c>
      <c r="E547" t="s">
        <v>5014</v>
      </c>
      <c r="F547">
        <v>5</v>
      </c>
      <c r="G547" t="s">
        <v>5014</v>
      </c>
      <c r="H547" t="s">
        <v>5108</v>
      </c>
      <c r="I547" t="s">
        <v>5109</v>
      </c>
      <c r="J547">
        <v>1</v>
      </c>
      <c r="K547" t="s">
        <v>5110</v>
      </c>
      <c r="L547" t="s">
        <v>27</v>
      </c>
      <c r="M547" t="s">
        <v>4946</v>
      </c>
      <c r="N547" t="s">
        <v>4947</v>
      </c>
      <c r="P547">
        <v>1</v>
      </c>
      <c r="Q547">
        <v>0</v>
      </c>
      <c r="R547">
        <v>714.7</v>
      </c>
      <c r="S547">
        <v>714.7</v>
      </c>
      <c r="T547" t="s">
        <v>4940</v>
      </c>
      <c r="U547">
        <v>0</v>
      </c>
      <c r="X547" t="s">
        <v>4941</v>
      </c>
      <c r="Y547" t="s">
        <v>18</v>
      </c>
      <c r="AB547" t="s">
        <v>19</v>
      </c>
      <c r="AC547" t="s">
        <v>4942</v>
      </c>
      <c r="AE547">
        <v>0</v>
      </c>
      <c r="AF547">
        <v>0</v>
      </c>
      <c r="AG547" s="1">
        <v>1089.19</v>
      </c>
      <c r="AH547">
        <v>2</v>
      </c>
      <c r="AI547">
        <v>0</v>
      </c>
      <c r="AU547">
        <v>1.5239821</v>
      </c>
      <c r="AW547" s="1">
        <v>1307.03</v>
      </c>
      <c r="AY547">
        <v>1</v>
      </c>
      <c r="BE547" t="s">
        <v>416</v>
      </c>
      <c r="BI547">
        <v>0</v>
      </c>
      <c r="BJ547">
        <v>0</v>
      </c>
      <c r="BM547">
        <v>0</v>
      </c>
      <c r="BN547">
        <v>0</v>
      </c>
      <c r="BO547">
        <v>100</v>
      </c>
      <c r="BP547">
        <v>100</v>
      </c>
      <c r="BQ547">
        <v>0</v>
      </c>
      <c r="BR547">
        <v>0</v>
      </c>
      <c r="BS547">
        <v>0</v>
      </c>
      <c r="BV547">
        <v>0</v>
      </c>
      <c r="BW547">
        <v>1</v>
      </c>
      <c r="BX547">
        <v>0</v>
      </c>
      <c r="BY547">
        <v>0</v>
      </c>
    </row>
    <row r="548" spans="1:77" x14ac:dyDescent="0.25">
      <c r="A548" t="s">
        <v>1156</v>
      </c>
      <c r="C548" t="s">
        <v>1157</v>
      </c>
      <c r="D548">
        <v>9</v>
      </c>
      <c r="E548" t="s">
        <v>5014</v>
      </c>
      <c r="F548">
        <v>5</v>
      </c>
      <c r="G548" t="s">
        <v>5014</v>
      </c>
      <c r="H548" t="s">
        <v>5108</v>
      </c>
      <c r="I548" t="s">
        <v>5109</v>
      </c>
      <c r="J548">
        <v>1</v>
      </c>
      <c r="K548" t="s">
        <v>5110</v>
      </c>
      <c r="L548" t="s">
        <v>27</v>
      </c>
      <c r="M548" t="s">
        <v>4946</v>
      </c>
      <c r="N548" t="s">
        <v>4947</v>
      </c>
      <c r="P548">
        <v>1</v>
      </c>
      <c r="Q548">
        <v>0</v>
      </c>
      <c r="R548">
        <v>772.77</v>
      </c>
      <c r="S548">
        <v>772.77</v>
      </c>
      <c r="T548" t="s">
        <v>4940</v>
      </c>
      <c r="U548">
        <v>0</v>
      </c>
      <c r="X548" t="s">
        <v>4941</v>
      </c>
      <c r="Y548" t="s">
        <v>18</v>
      </c>
      <c r="AB548" t="s">
        <v>19</v>
      </c>
      <c r="AC548" t="s">
        <v>4942</v>
      </c>
      <c r="AE548">
        <v>0</v>
      </c>
      <c r="AF548">
        <v>0</v>
      </c>
      <c r="AG548" s="1">
        <v>1165.05</v>
      </c>
      <c r="AH548">
        <v>2</v>
      </c>
      <c r="AI548">
        <v>0</v>
      </c>
      <c r="AU548">
        <v>1.5076284</v>
      </c>
      <c r="AW548" s="1">
        <v>1398.06</v>
      </c>
      <c r="AY548">
        <v>1</v>
      </c>
      <c r="BE548" t="s">
        <v>416</v>
      </c>
      <c r="BI548">
        <v>0</v>
      </c>
      <c r="BJ548">
        <v>0</v>
      </c>
      <c r="BM548">
        <v>0</v>
      </c>
      <c r="BN548">
        <v>0</v>
      </c>
      <c r="BO548">
        <v>100</v>
      </c>
      <c r="BP548">
        <v>100</v>
      </c>
      <c r="BQ548">
        <v>0</v>
      </c>
      <c r="BR548">
        <v>0</v>
      </c>
      <c r="BS548">
        <v>0</v>
      </c>
      <c r="BV548">
        <v>0</v>
      </c>
      <c r="BW548">
        <v>1</v>
      </c>
      <c r="BX548">
        <v>0</v>
      </c>
      <c r="BY548">
        <v>0</v>
      </c>
    </row>
    <row r="549" spans="1:77" x14ac:dyDescent="0.25">
      <c r="A549" t="s">
        <v>1158</v>
      </c>
      <c r="C549" t="s">
        <v>1159</v>
      </c>
      <c r="D549">
        <v>9</v>
      </c>
      <c r="E549" t="s">
        <v>5014</v>
      </c>
      <c r="F549">
        <v>5</v>
      </c>
      <c r="G549" t="s">
        <v>5014</v>
      </c>
      <c r="H549" t="s">
        <v>5108</v>
      </c>
      <c r="I549" t="s">
        <v>5109</v>
      </c>
      <c r="J549">
        <v>1</v>
      </c>
      <c r="K549" t="s">
        <v>5110</v>
      </c>
      <c r="L549" t="s">
        <v>27</v>
      </c>
      <c r="M549" t="s">
        <v>4946</v>
      </c>
      <c r="N549" t="s">
        <v>4947</v>
      </c>
      <c r="P549">
        <v>1</v>
      </c>
      <c r="Q549">
        <v>0</v>
      </c>
      <c r="R549">
        <v>777.18</v>
      </c>
      <c r="S549">
        <v>777.18</v>
      </c>
      <c r="T549" t="s">
        <v>4940</v>
      </c>
      <c r="U549">
        <v>0</v>
      </c>
      <c r="X549" t="s">
        <v>4941</v>
      </c>
      <c r="Y549" t="s">
        <v>18</v>
      </c>
      <c r="AB549" t="s">
        <v>19</v>
      </c>
      <c r="AC549" t="s">
        <v>4942</v>
      </c>
      <c r="AE549">
        <v>0</v>
      </c>
      <c r="AF549">
        <v>0</v>
      </c>
      <c r="AG549" s="1">
        <v>1170.05</v>
      </c>
      <c r="AH549">
        <v>2</v>
      </c>
      <c r="AI549">
        <v>0</v>
      </c>
      <c r="AU549">
        <v>1.5055071</v>
      </c>
      <c r="AW549" s="1">
        <v>1404.06</v>
      </c>
      <c r="AY549">
        <v>1</v>
      </c>
      <c r="BE549" t="s">
        <v>416</v>
      </c>
      <c r="BI549">
        <v>0</v>
      </c>
      <c r="BJ549">
        <v>0</v>
      </c>
      <c r="BM549">
        <v>0</v>
      </c>
      <c r="BN549">
        <v>0</v>
      </c>
      <c r="BO549">
        <v>100</v>
      </c>
      <c r="BP549">
        <v>100</v>
      </c>
      <c r="BQ549">
        <v>0</v>
      </c>
      <c r="BR549">
        <v>0</v>
      </c>
      <c r="BS549">
        <v>0</v>
      </c>
      <c r="BV549">
        <v>0</v>
      </c>
      <c r="BW549">
        <v>1</v>
      </c>
      <c r="BX549">
        <v>0</v>
      </c>
      <c r="BY549">
        <v>0</v>
      </c>
    </row>
    <row r="550" spans="1:77" x14ac:dyDescent="0.25">
      <c r="A550">
        <v>9600000618</v>
      </c>
      <c r="C550" t="s">
        <v>1160</v>
      </c>
      <c r="D550">
        <v>19</v>
      </c>
      <c r="E550" t="s">
        <v>5300</v>
      </c>
      <c r="L550" t="s">
        <v>722</v>
      </c>
      <c r="M550">
        <v>9600000618</v>
      </c>
      <c r="N550" t="s">
        <v>5301</v>
      </c>
      <c r="P550">
        <v>1</v>
      </c>
      <c r="Q550">
        <v>1</v>
      </c>
      <c r="R550">
        <v>1.2</v>
      </c>
      <c r="S550">
        <v>1.2</v>
      </c>
      <c r="T550" t="s">
        <v>4940</v>
      </c>
      <c r="U550">
        <v>0</v>
      </c>
      <c r="X550" t="s">
        <v>4941</v>
      </c>
      <c r="Y550" t="s">
        <v>18</v>
      </c>
      <c r="AB550" t="s">
        <v>19</v>
      </c>
      <c r="AC550" t="s">
        <v>4942</v>
      </c>
      <c r="AE550">
        <v>0</v>
      </c>
      <c r="AF550">
        <v>0</v>
      </c>
      <c r="AG550">
        <v>2.4</v>
      </c>
      <c r="AH550">
        <v>2</v>
      </c>
      <c r="AI550">
        <v>0</v>
      </c>
      <c r="AU550">
        <v>2</v>
      </c>
      <c r="AW550">
        <v>2.88</v>
      </c>
      <c r="BE550" t="s">
        <v>32</v>
      </c>
      <c r="BI550">
        <v>0</v>
      </c>
      <c r="BJ550">
        <v>0</v>
      </c>
      <c r="BM550">
        <v>0</v>
      </c>
      <c r="BN550">
        <v>0</v>
      </c>
      <c r="BO550">
        <v>100</v>
      </c>
      <c r="BP550">
        <v>100</v>
      </c>
      <c r="BQ550">
        <v>0</v>
      </c>
      <c r="BR550">
        <v>0</v>
      </c>
      <c r="BS550">
        <v>0</v>
      </c>
      <c r="BV550">
        <v>0</v>
      </c>
      <c r="BW550">
        <v>0</v>
      </c>
      <c r="BX550">
        <v>0</v>
      </c>
      <c r="BY550">
        <v>0</v>
      </c>
    </row>
    <row r="551" spans="1:77" x14ac:dyDescent="0.25">
      <c r="A551" t="s">
        <v>1161</v>
      </c>
      <c r="C551" t="s">
        <v>1162</v>
      </c>
      <c r="D551">
        <v>16</v>
      </c>
      <c r="E551" t="s">
        <v>4982</v>
      </c>
      <c r="F551">
        <v>10</v>
      </c>
      <c r="G551" t="s">
        <v>4982</v>
      </c>
      <c r="L551" t="s">
        <v>1163</v>
      </c>
      <c r="M551" t="s">
        <v>1161</v>
      </c>
      <c r="N551" t="s">
        <v>3907</v>
      </c>
      <c r="P551">
        <v>1</v>
      </c>
      <c r="Q551">
        <v>0</v>
      </c>
      <c r="R551">
        <v>3.57</v>
      </c>
      <c r="S551">
        <v>3.57</v>
      </c>
      <c r="T551" t="s">
        <v>4940</v>
      </c>
      <c r="U551">
        <v>0</v>
      </c>
      <c r="X551" t="s">
        <v>4941</v>
      </c>
      <c r="Y551" t="s">
        <v>18</v>
      </c>
      <c r="AB551" t="s">
        <v>19</v>
      </c>
      <c r="AC551" t="s">
        <v>4942</v>
      </c>
      <c r="AE551">
        <v>0</v>
      </c>
      <c r="AF551">
        <v>0</v>
      </c>
      <c r="AG551">
        <v>4.5999999999999996</v>
      </c>
      <c r="AH551">
        <v>2</v>
      </c>
      <c r="AI551">
        <v>0</v>
      </c>
      <c r="AU551">
        <v>1.2885154000000001</v>
      </c>
      <c r="AW551">
        <v>5.52</v>
      </c>
      <c r="BE551" t="s">
        <v>20</v>
      </c>
      <c r="BI551">
        <v>0</v>
      </c>
      <c r="BJ551">
        <v>0</v>
      </c>
      <c r="BM551">
        <v>0</v>
      </c>
      <c r="BN551">
        <v>0</v>
      </c>
      <c r="BO551">
        <v>100</v>
      </c>
      <c r="BP551">
        <v>100</v>
      </c>
      <c r="BQ551">
        <v>0</v>
      </c>
      <c r="BR551">
        <v>0</v>
      </c>
      <c r="BS551">
        <v>0</v>
      </c>
      <c r="BV551">
        <v>0</v>
      </c>
      <c r="BW551">
        <v>0</v>
      </c>
      <c r="BX551">
        <v>0</v>
      </c>
      <c r="BY551">
        <v>0</v>
      </c>
    </row>
    <row r="552" spans="1:77" x14ac:dyDescent="0.25">
      <c r="A552" t="s">
        <v>1164</v>
      </c>
      <c r="C552" t="s">
        <v>1165</v>
      </c>
      <c r="D552">
        <v>9</v>
      </c>
      <c r="E552" t="s">
        <v>5014</v>
      </c>
      <c r="F552">
        <v>5</v>
      </c>
      <c r="G552" t="s">
        <v>5014</v>
      </c>
      <c r="H552" t="s">
        <v>5108</v>
      </c>
      <c r="I552" t="s">
        <v>5109</v>
      </c>
      <c r="J552">
        <v>1</v>
      </c>
      <c r="K552" t="s">
        <v>5110</v>
      </c>
      <c r="L552" t="s">
        <v>27</v>
      </c>
      <c r="M552" t="s">
        <v>4946</v>
      </c>
      <c r="N552" t="s">
        <v>4947</v>
      </c>
      <c r="P552">
        <v>1</v>
      </c>
      <c r="Q552">
        <v>0</v>
      </c>
      <c r="R552">
        <v>811.46</v>
      </c>
      <c r="S552">
        <v>811.46</v>
      </c>
      <c r="T552" t="s">
        <v>4940</v>
      </c>
      <c r="U552">
        <v>0</v>
      </c>
      <c r="X552" t="s">
        <v>4941</v>
      </c>
      <c r="Y552" t="s">
        <v>18</v>
      </c>
      <c r="AB552" t="s">
        <v>19</v>
      </c>
      <c r="AC552" t="s">
        <v>4942</v>
      </c>
      <c r="AE552">
        <v>0</v>
      </c>
      <c r="AF552">
        <v>0</v>
      </c>
      <c r="AG552" s="1">
        <v>1216.55</v>
      </c>
      <c r="AH552">
        <v>2</v>
      </c>
      <c r="AI552">
        <v>0</v>
      </c>
      <c r="AU552">
        <v>1.4992113</v>
      </c>
      <c r="AW552" s="1">
        <v>1459.86</v>
      </c>
      <c r="AY552">
        <v>1</v>
      </c>
      <c r="BE552" t="s">
        <v>416</v>
      </c>
      <c r="BI552">
        <v>0</v>
      </c>
      <c r="BJ552">
        <v>0</v>
      </c>
      <c r="BM552">
        <v>0</v>
      </c>
      <c r="BN552">
        <v>0</v>
      </c>
      <c r="BO552">
        <v>100</v>
      </c>
      <c r="BP552">
        <v>100</v>
      </c>
      <c r="BQ552">
        <v>0</v>
      </c>
      <c r="BR552">
        <v>0</v>
      </c>
      <c r="BS552">
        <v>0</v>
      </c>
      <c r="BV552">
        <v>0</v>
      </c>
      <c r="BW552">
        <v>1</v>
      </c>
      <c r="BX552">
        <v>0</v>
      </c>
      <c r="BY552">
        <v>0</v>
      </c>
    </row>
    <row r="553" spans="1:77" x14ac:dyDescent="0.25">
      <c r="A553" t="s">
        <v>1166</v>
      </c>
      <c r="C553" t="s">
        <v>1167</v>
      </c>
      <c r="D553">
        <v>9</v>
      </c>
      <c r="E553" t="s">
        <v>5014</v>
      </c>
      <c r="F553">
        <v>5</v>
      </c>
      <c r="G553" t="s">
        <v>5014</v>
      </c>
      <c r="H553" t="s">
        <v>5108</v>
      </c>
      <c r="I553" t="s">
        <v>5109</v>
      </c>
      <c r="J553">
        <v>1</v>
      </c>
      <c r="K553" t="s">
        <v>5110</v>
      </c>
      <c r="L553" t="s">
        <v>27</v>
      </c>
      <c r="M553" t="s">
        <v>4946</v>
      </c>
      <c r="N553" t="s">
        <v>4947</v>
      </c>
      <c r="P553">
        <v>1</v>
      </c>
      <c r="Q553">
        <v>0</v>
      </c>
      <c r="R553">
        <v>949.69</v>
      </c>
      <c r="S553">
        <v>949.69</v>
      </c>
      <c r="T553" t="s">
        <v>4940</v>
      </c>
      <c r="U553">
        <v>0</v>
      </c>
      <c r="X553" t="s">
        <v>4941</v>
      </c>
      <c r="Y553" t="s">
        <v>18</v>
      </c>
      <c r="AB553" t="s">
        <v>19</v>
      </c>
      <c r="AC553" t="s">
        <v>4942</v>
      </c>
      <c r="AE553">
        <v>0</v>
      </c>
      <c r="AF553">
        <v>0</v>
      </c>
      <c r="AG553" s="1">
        <v>1413.66</v>
      </c>
      <c r="AH553">
        <v>2</v>
      </c>
      <c r="AI553">
        <v>0</v>
      </c>
      <c r="AU553">
        <v>1.4885489000000001</v>
      </c>
      <c r="AW553" s="1">
        <v>1696.39</v>
      </c>
      <c r="AY553">
        <v>1</v>
      </c>
      <c r="BE553" t="s">
        <v>416</v>
      </c>
      <c r="BI553">
        <v>0</v>
      </c>
      <c r="BJ553">
        <v>0</v>
      </c>
      <c r="BM553">
        <v>0</v>
      </c>
      <c r="BN553">
        <v>0</v>
      </c>
      <c r="BO553">
        <v>100</v>
      </c>
      <c r="BP553">
        <v>100</v>
      </c>
      <c r="BQ553">
        <v>0</v>
      </c>
      <c r="BR553">
        <v>0</v>
      </c>
      <c r="BS553">
        <v>0</v>
      </c>
      <c r="BV553">
        <v>0</v>
      </c>
      <c r="BW553">
        <v>1</v>
      </c>
      <c r="BX553">
        <v>0</v>
      </c>
      <c r="BY553">
        <v>0</v>
      </c>
    </row>
    <row r="554" spans="1:77" x14ac:dyDescent="0.25">
      <c r="A554" t="s">
        <v>1168</v>
      </c>
      <c r="C554" t="s">
        <v>1169</v>
      </c>
      <c r="D554">
        <v>3</v>
      </c>
      <c r="E554" t="s">
        <v>4956</v>
      </c>
      <c r="F554">
        <v>7</v>
      </c>
      <c r="G554" t="s">
        <v>4956</v>
      </c>
      <c r="J554">
        <v>3</v>
      </c>
      <c r="K554" t="s">
        <v>4968</v>
      </c>
      <c r="L554" t="s">
        <v>1170</v>
      </c>
      <c r="M554" t="s">
        <v>1168</v>
      </c>
      <c r="N554" t="s">
        <v>5302</v>
      </c>
      <c r="O554" t="s">
        <v>1171</v>
      </c>
      <c r="P554">
        <v>1</v>
      </c>
      <c r="Q554">
        <v>140</v>
      </c>
      <c r="R554">
        <v>7.4</v>
      </c>
      <c r="S554">
        <v>7.4</v>
      </c>
      <c r="T554" t="s">
        <v>4940</v>
      </c>
      <c r="U554">
        <v>0</v>
      </c>
      <c r="V554" t="s">
        <v>5303</v>
      </c>
      <c r="W554">
        <v>7</v>
      </c>
      <c r="X554" t="s">
        <v>4941</v>
      </c>
      <c r="Y554" t="s">
        <v>18</v>
      </c>
      <c r="AB554" t="s">
        <v>19</v>
      </c>
      <c r="AC554" t="s">
        <v>4942</v>
      </c>
      <c r="AD554" t="s">
        <v>1171</v>
      </c>
      <c r="AE554">
        <v>2</v>
      </c>
      <c r="AF554">
        <v>0</v>
      </c>
      <c r="AG554">
        <v>11.1</v>
      </c>
      <c r="AH554">
        <v>2</v>
      </c>
      <c r="AI554">
        <v>0</v>
      </c>
      <c r="AU554">
        <v>1.5</v>
      </c>
      <c r="AW554">
        <v>13.32</v>
      </c>
      <c r="AY554">
        <v>1</v>
      </c>
      <c r="AZ554">
        <v>549</v>
      </c>
      <c r="BE554" t="s">
        <v>20</v>
      </c>
      <c r="BI554">
        <v>0</v>
      </c>
      <c r="BJ554">
        <v>0</v>
      </c>
      <c r="BM554">
        <v>0</v>
      </c>
      <c r="BN554">
        <v>0</v>
      </c>
      <c r="BO554">
        <v>100</v>
      </c>
      <c r="BP554">
        <v>100</v>
      </c>
      <c r="BQ554">
        <v>0</v>
      </c>
      <c r="BR554">
        <v>0</v>
      </c>
      <c r="BS554">
        <v>0</v>
      </c>
      <c r="BV554">
        <v>0</v>
      </c>
      <c r="BW554">
        <v>1</v>
      </c>
      <c r="BX554">
        <v>0</v>
      </c>
      <c r="BY554">
        <v>0</v>
      </c>
    </row>
    <row r="555" spans="1:77" x14ac:dyDescent="0.25">
      <c r="A555" t="s">
        <v>1172</v>
      </c>
      <c r="C555" t="s">
        <v>1173</v>
      </c>
      <c r="D555">
        <v>3</v>
      </c>
      <c r="E555" t="s">
        <v>4956</v>
      </c>
      <c r="F555">
        <v>7</v>
      </c>
      <c r="G555" t="s">
        <v>4956</v>
      </c>
      <c r="J555">
        <v>3</v>
      </c>
      <c r="K555" t="s">
        <v>4968</v>
      </c>
      <c r="L555" t="s">
        <v>1170</v>
      </c>
      <c r="M555" t="s">
        <v>5304</v>
      </c>
      <c r="N555" t="s">
        <v>5305</v>
      </c>
      <c r="O555" t="s">
        <v>36</v>
      </c>
      <c r="P555">
        <v>1</v>
      </c>
      <c r="Q555">
        <v>1</v>
      </c>
      <c r="R555">
        <v>9.6999999999999993</v>
      </c>
      <c r="S555">
        <v>9.6999999999999993</v>
      </c>
      <c r="T555" t="s">
        <v>4940</v>
      </c>
      <c r="U555">
        <v>0</v>
      </c>
      <c r="X555" t="s">
        <v>4941</v>
      </c>
      <c r="Y555" t="s">
        <v>18</v>
      </c>
      <c r="AB555" t="s">
        <v>19</v>
      </c>
      <c r="AC555" t="s">
        <v>4942</v>
      </c>
      <c r="AE555">
        <v>0</v>
      </c>
      <c r="AF555">
        <v>0</v>
      </c>
      <c r="AG555">
        <v>14.03</v>
      </c>
      <c r="AH555">
        <v>2</v>
      </c>
      <c r="AI555">
        <v>0</v>
      </c>
      <c r="AU555">
        <v>1.4463918</v>
      </c>
      <c r="AW555">
        <v>16.84</v>
      </c>
      <c r="AY555">
        <v>1</v>
      </c>
      <c r="AZ555">
        <v>550</v>
      </c>
      <c r="BE555" t="s">
        <v>20</v>
      </c>
      <c r="BI555">
        <v>0</v>
      </c>
      <c r="BJ555">
        <v>0</v>
      </c>
      <c r="BM555">
        <v>0</v>
      </c>
      <c r="BN555">
        <v>0</v>
      </c>
      <c r="BO555">
        <v>100</v>
      </c>
      <c r="BP555">
        <v>100</v>
      </c>
      <c r="BQ555">
        <v>0</v>
      </c>
      <c r="BR555">
        <v>0</v>
      </c>
      <c r="BS555">
        <v>0</v>
      </c>
      <c r="BV555">
        <v>0</v>
      </c>
      <c r="BW555">
        <v>0</v>
      </c>
      <c r="BX555">
        <v>0</v>
      </c>
      <c r="BY555">
        <v>0</v>
      </c>
    </row>
    <row r="556" spans="1:77" x14ac:dyDescent="0.25">
      <c r="A556" t="s">
        <v>1174</v>
      </c>
      <c r="C556" t="s">
        <v>1175</v>
      </c>
      <c r="D556">
        <v>3</v>
      </c>
      <c r="E556" t="s">
        <v>4956</v>
      </c>
      <c r="F556">
        <v>7</v>
      </c>
      <c r="G556" t="s">
        <v>4956</v>
      </c>
      <c r="J556">
        <v>3</v>
      </c>
      <c r="K556" t="s">
        <v>4968</v>
      </c>
      <c r="L556" t="s">
        <v>1170</v>
      </c>
      <c r="M556" t="s">
        <v>1174</v>
      </c>
      <c r="N556" t="s">
        <v>5306</v>
      </c>
      <c r="O556" t="s">
        <v>36</v>
      </c>
      <c r="P556">
        <v>1.8</v>
      </c>
      <c r="Q556">
        <v>1</v>
      </c>
      <c r="R556">
        <v>8.26</v>
      </c>
      <c r="S556">
        <v>8.26</v>
      </c>
      <c r="T556" t="s">
        <v>4940</v>
      </c>
      <c r="U556">
        <v>0</v>
      </c>
      <c r="X556" t="s">
        <v>4941</v>
      </c>
      <c r="Y556" t="s">
        <v>18</v>
      </c>
      <c r="AB556" t="s">
        <v>19</v>
      </c>
      <c r="AC556" t="s">
        <v>4942</v>
      </c>
      <c r="AD556" t="s">
        <v>104</v>
      </c>
      <c r="AE556">
        <v>0</v>
      </c>
      <c r="AF556">
        <v>0</v>
      </c>
      <c r="AG556">
        <v>12.39</v>
      </c>
      <c r="AH556">
        <v>2</v>
      </c>
      <c r="AI556">
        <v>0</v>
      </c>
      <c r="AU556">
        <v>2.7</v>
      </c>
      <c r="AW556">
        <v>14.87</v>
      </c>
      <c r="AY556">
        <v>1</v>
      </c>
      <c r="AZ556">
        <v>551</v>
      </c>
      <c r="BE556" t="s">
        <v>20</v>
      </c>
      <c r="BI556">
        <v>0</v>
      </c>
      <c r="BJ556">
        <v>0</v>
      </c>
      <c r="BM556">
        <v>0</v>
      </c>
      <c r="BN556">
        <v>0</v>
      </c>
      <c r="BO556">
        <v>100</v>
      </c>
      <c r="BP556">
        <v>100</v>
      </c>
      <c r="BQ556">
        <v>0</v>
      </c>
      <c r="BR556">
        <v>0</v>
      </c>
      <c r="BS556">
        <v>0</v>
      </c>
      <c r="BV556">
        <v>0</v>
      </c>
      <c r="BW556">
        <v>0</v>
      </c>
      <c r="BX556">
        <v>0</v>
      </c>
      <c r="BY556">
        <v>0</v>
      </c>
    </row>
    <row r="557" spans="1:77" x14ac:dyDescent="0.25">
      <c r="A557" t="s">
        <v>1176</v>
      </c>
      <c r="C557" t="s">
        <v>1177</v>
      </c>
      <c r="D557">
        <v>3</v>
      </c>
      <c r="E557" t="s">
        <v>4956</v>
      </c>
      <c r="F557">
        <v>7</v>
      </c>
      <c r="G557" t="s">
        <v>4956</v>
      </c>
      <c r="J557">
        <v>3</v>
      </c>
      <c r="K557" t="s">
        <v>4968</v>
      </c>
      <c r="L557" t="s">
        <v>1170</v>
      </c>
      <c r="M557" t="s">
        <v>1176</v>
      </c>
      <c r="N557" t="s">
        <v>5307</v>
      </c>
      <c r="O557" t="s">
        <v>36</v>
      </c>
      <c r="P557">
        <v>1</v>
      </c>
      <c r="Q557">
        <v>1</v>
      </c>
      <c r="R557">
        <v>20.239999999999998</v>
      </c>
      <c r="S557">
        <v>20.239999999999998</v>
      </c>
      <c r="T557" t="s">
        <v>4940</v>
      </c>
      <c r="U557">
        <v>0</v>
      </c>
      <c r="X557" t="s">
        <v>4941</v>
      </c>
      <c r="Y557" t="s">
        <v>18</v>
      </c>
      <c r="AB557" t="s">
        <v>19</v>
      </c>
      <c r="AC557" t="s">
        <v>4942</v>
      </c>
      <c r="AE557">
        <v>0</v>
      </c>
      <c r="AF557">
        <v>0</v>
      </c>
      <c r="AG557">
        <v>30.36</v>
      </c>
      <c r="AH557">
        <v>2</v>
      </c>
      <c r="AI557">
        <v>0</v>
      </c>
      <c r="AU557">
        <v>1.5</v>
      </c>
      <c r="AW557">
        <v>36.43</v>
      </c>
      <c r="AY557">
        <v>1</v>
      </c>
      <c r="AZ557">
        <v>552</v>
      </c>
      <c r="BE557" t="s">
        <v>20</v>
      </c>
      <c r="BI557">
        <v>0</v>
      </c>
      <c r="BJ557">
        <v>0</v>
      </c>
      <c r="BM557">
        <v>0</v>
      </c>
      <c r="BN557">
        <v>0</v>
      </c>
      <c r="BO557">
        <v>100</v>
      </c>
      <c r="BP557">
        <v>100</v>
      </c>
      <c r="BQ557">
        <v>0</v>
      </c>
      <c r="BR557">
        <v>0</v>
      </c>
      <c r="BS557">
        <v>0</v>
      </c>
      <c r="BV557">
        <v>0</v>
      </c>
      <c r="BW557">
        <v>0</v>
      </c>
      <c r="BX557">
        <v>0</v>
      </c>
      <c r="BY557">
        <v>0</v>
      </c>
    </row>
    <row r="558" spans="1:77" x14ac:dyDescent="0.25">
      <c r="A558">
        <v>80540</v>
      </c>
      <c r="C558" t="s">
        <v>1178</v>
      </c>
      <c r="D558">
        <v>19</v>
      </c>
      <c r="E558" t="s">
        <v>5300</v>
      </c>
      <c r="L558" t="s">
        <v>722</v>
      </c>
      <c r="M558" t="s">
        <v>5308</v>
      </c>
      <c r="N558" t="s">
        <v>5309</v>
      </c>
      <c r="P558">
        <v>1</v>
      </c>
      <c r="Q558">
        <v>1</v>
      </c>
      <c r="R558">
        <v>0.60499999999999998</v>
      </c>
      <c r="S558">
        <v>0.60499999999999998</v>
      </c>
      <c r="T558" t="s">
        <v>4940</v>
      </c>
      <c r="U558">
        <v>0</v>
      </c>
      <c r="X558" t="s">
        <v>4941</v>
      </c>
      <c r="Y558" t="s">
        <v>18</v>
      </c>
      <c r="AB558" t="s">
        <v>19</v>
      </c>
      <c r="AC558" t="s">
        <v>4942</v>
      </c>
      <c r="AE558">
        <v>0</v>
      </c>
      <c r="AF558">
        <v>0</v>
      </c>
      <c r="AG558">
        <v>0.91</v>
      </c>
      <c r="AH558">
        <v>2</v>
      </c>
      <c r="AI558">
        <v>0</v>
      </c>
      <c r="AU558">
        <v>1.5041321999999999</v>
      </c>
      <c r="AW558">
        <v>1.0900000000000001</v>
      </c>
      <c r="BE558" t="s">
        <v>43</v>
      </c>
      <c r="BI558">
        <v>0</v>
      </c>
      <c r="BJ558">
        <v>0</v>
      </c>
      <c r="BM558">
        <v>0</v>
      </c>
      <c r="BN558">
        <v>0</v>
      </c>
      <c r="BO558">
        <v>100</v>
      </c>
      <c r="BP558">
        <v>100</v>
      </c>
      <c r="BQ558">
        <v>0</v>
      </c>
      <c r="BR558">
        <v>0</v>
      </c>
      <c r="BS558">
        <v>0</v>
      </c>
      <c r="BV558">
        <v>0</v>
      </c>
      <c r="BW558">
        <v>0</v>
      </c>
      <c r="BX558">
        <v>0</v>
      </c>
      <c r="BY558">
        <v>0</v>
      </c>
    </row>
    <row r="559" spans="1:77" x14ac:dyDescent="0.25">
      <c r="A559" t="s">
        <v>1179</v>
      </c>
      <c r="C559" t="s">
        <v>1180</v>
      </c>
      <c r="D559">
        <v>5</v>
      </c>
      <c r="E559" t="s">
        <v>4938</v>
      </c>
      <c r="F559">
        <v>1</v>
      </c>
      <c r="G559" t="s">
        <v>4938</v>
      </c>
      <c r="J559">
        <v>1</v>
      </c>
      <c r="K559" t="s">
        <v>4948</v>
      </c>
      <c r="L559" t="s">
        <v>35</v>
      </c>
      <c r="M559" t="s">
        <v>5310</v>
      </c>
      <c r="N559" t="s">
        <v>5311</v>
      </c>
      <c r="P559">
        <v>1</v>
      </c>
      <c r="Q559">
        <v>1</v>
      </c>
      <c r="R559">
        <v>17.600000000000001</v>
      </c>
      <c r="S559">
        <v>17.600000000000001</v>
      </c>
      <c r="T559" t="s">
        <v>4940</v>
      </c>
      <c r="U559">
        <v>0</v>
      </c>
      <c r="X559" t="s">
        <v>4941</v>
      </c>
      <c r="Y559" t="s">
        <v>18</v>
      </c>
      <c r="AB559" t="s">
        <v>19</v>
      </c>
      <c r="AC559" t="s">
        <v>4942</v>
      </c>
      <c r="AE559">
        <v>0</v>
      </c>
      <c r="AF559">
        <v>0</v>
      </c>
      <c r="AG559">
        <v>25.92</v>
      </c>
      <c r="AH559">
        <v>2</v>
      </c>
      <c r="AI559">
        <v>0</v>
      </c>
      <c r="AN559">
        <v>1</v>
      </c>
      <c r="AU559">
        <v>1.4727273000000001</v>
      </c>
      <c r="AW559">
        <v>31.1</v>
      </c>
      <c r="BE559" t="s">
        <v>32</v>
      </c>
      <c r="BI559">
        <v>0</v>
      </c>
      <c r="BJ559">
        <v>0</v>
      </c>
      <c r="BM559">
        <v>0</v>
      </c>
      <c r="BN559">
        <v>0</v>
      </c>
      <c r="BO559">
        <v>100</v>
      </c>
      <c r="BP559">
        <v>100</v>
      </c>
      <c r="BQ559">
        <v>0</v>
      </c>
      <c r="BR559">
        <v>0</v>
      </c>
      <c r="BS559">
        <v>0</v>
      </c>
      <c r="BV559">
        <v>0</v>
      </c>
      <c r="BW559">
        <v>0</v>
      </c>
      <c r="BX559">
        <v>0</v>
      </c>
      <c r="BY559">
        <v>0</v>
      </c>
    </row>
    <row r="560" spans="1:77" x14ac:dyDescent="0.25">
      <c r="A560" t="s">
        <v>1181</v>
      </c>
      <c r="C560" t="s">
        <v>1182</v>
      </c>
      <c r="D560">
        <v>5</v>
      </c>
      <c r="E560" t="s">
        <v>4938</v>
      </c>
      <c r="F560">
        <v>1</v>
      </c>
      <c r="G560" t="s">
        <v>4938</v>
      </c>
      <c r="J560">
        <v>1</v>
      </c>
      <c r="K560" t="s">
        <v>4948</v>
      </c>
      <c r="L560" t="s">
        <v>1183</v>
      </c>
      <c r="M560" t="s">
        <v>5312</v>
      </c>
      <c r="N560" t="s">
        <v>5313</v>
      </c>
      <c r="P560">
        <v>1</v>
      </c>
      <c r="Q560">
        <v>1</v>
      </c>
      <c r="R560">
        <v>60</v>
      </c>
      <c r="S560">
        <v>60</v>
      </c>
      <c r="T560" t="s">
        <v>4940</v>
      </c>
      <c r="U560">
        <v>0</v>
      </c>
      <c r="X560" t="s">
        <v>4941</v>
      </c>
      <c r="Y560" t="s">
        <v>18</v>
      </c>
      <c r="AB560" t="s">
        <v>19</v>
      </c>
      <c r="AC560" t="s">
        <v>4942</v>
      </c>
      <c r="AE560">
        <v>0</v>
      </c>
      <c r="AF560">
        <v>0</v>
      </c>
      <c r="AG560">
        <v>90</v>
      </c>
      <c r="AH560">
        <v>2</v>
      </c>
      <c r="AI560">
        <v>0</v>
      </c>
      <c r="AU560">
        <v>1.5</v>
      </c>
      <c r="AW560">
        <v>108</v>
      </c>
      <c r="BE560" t="s">
        <v>32</v>
      </c>
      <c r="BI560">
        <v>0</v>
      </c>
      <c r="BJ560">
        <v>0</v>
      </c>
      <c r="BM560">
        <v>0</v>
      </c>
      <c r="BN560">
        <v>0</v>
      </c>
      <c r="BO560">
        <v>100</v>
      </c>
      <c r="BP560">
        <v>100</v>
      </c>
      <c r="BQ560">
        <v>0</v>
      </c>
      <c r="BR560">
        <v>0</v>
      </c>
      <c r="BS560">
        <v>0</v>
      </c>
      <c r="BV560">
        <v>0</v>
      </c>
      <c r="BW560">
        <v>0</v>
      </c>
      <c r="BX560">
        <v>0</v>
      </c>
      <c r="BY560">
        <v>0</v>
      </c>
    </row>
    <row r="561" spans="1:77" x14ac:dyDescent="0.25">
      <c r="A561" t="s">
        <v>1184</v>
      </c>
      <c r="C561" t="s">
        <v>1185</v>
      </c>
      <c r="D561">
        <v>16</v>
      </c>
      <c r="E561" t="s">
        <v>4982</v>
      </c>
      <c r="F561">
        <v>10</v>
      </c>
      <c r="G561" t="s">
        <v>4982</v>
      </c>
      <c r="L561" t="s">
        <v>1186</v>
      </c>
      <c r="M561" t="s">
        <v>1184</v>
      </c>
      <c r="N561" t="s">
        <v>3902</v>
      </c>
      <c r="O561" t="s">
        <v>36</v>
      </c>
      <c r="P561">
        <v>1</v>
      </c>
      <c r="Q561">
        <v>0</v>
      </c>
      <c r="R561">
        <v>48.49</v>
      </c>
      <c r="S561">
        <v>48.49</v>
      </c>
      <c r="T561" t="s">
        <v>4940</v>
      </c>
      <c r="U561">
        <v>0</v>
      </c>
      <c r="X561" t="s">
        <v>4941</v>
      </c>
      <c r="Y561" t="s">
        <v>18</v>
      </c>
      <c r="AB561" t="s">
        <v>19</v>
      </c>
      <c r="AC561" t="s">
        <v>4942</v>
      </c>
      <c r="AE561">
        <v>0</v>
      </c>
      <c r="AF561">
        <v>0</v>
      </c>
      <c r="AG561">
        <v>64.489999999999995</v>
      </c>
      <c r="AH561">
        <v>2</v>
      </c>
      <c r="AI561">
        <v>0</v>
      </c>
      <c r="AU561">
        <v>1.3299649</v>
      </c>
      <c r="AW561">
        <v>77.39</v>
      </c>
      <c r="AY561">
        <v>1</v>
      </c>
      <c r="AZ561">
        <v>553</v>
      </c>
      <c r="BE561" t="s">
        <v>20</v>
      </c>
      <c r="BI561">
        <v>0</v>
      </c>
      <c r="BJ561">
        <v>0</v>
      </c>
      <c r="BM561">
        <v>0</v>
      </c>
      <c r="BN561">
        <v>0</v>
      </c>
      <c r="BO561">
        <v>100</v>
      </c>
      <c r="BP561">
        <v>100</v>
      </c>
      <c r="BQ561">
        <v>0</v>
      </c>
      <c r="BR561">
        <v>0</v>
      </c>
      <c r="BS561">
        <v>0</v>
      </c>
      <c r="BV561">
        <v>0</v>
      </c>
      <c r="BW561">
        <v>0</v>
      </c>
      <c r="BX561">
        <v>0</v>
      </c>
      <c r="BY561">
        <v>0</v>
      </c>
    </row>
    <row r="562" spans="1:77" x14ac:dyDescent="0.25">
      <c r="A562" t="s">
        <v>1187</v>
      </c>
      <c r="C562" t="s">
        <v>1188</v>
      </c>
      <c r="D562">
        <v>3</v>
      </c>
      <c r="E562" t="s">
        <v>4956</v>
      </c>
      <c r="L562" t="s">
        <v>1189</v>
      </c>
      <c r="M562">
        <v>913207509</v>
      </c>
      <c r="N562" t="s">
        <v>5314</v>
      </c>
      <c r="O562" t="s">
        <v>1190</v>
      </c>
      <c r="P562">
        <v>6</v>
      </c>
      <c r="Q562">
        <v>0</v>
      </c>
      <c r="R562">
        <v>18.3</v>
      </c>
      <c r="S562">
        <v>18.3</v>
      </c>
      <c r="T562" t="s">
        <v>4940</v>
      </c>
      <c r="U562">
        <v>0</v>
      </c>
      <c r="X562" t="s">
        <v>4941</v>
      </c>
      <c r="Y562" t="s">
        <v>18</v>
      </c>
      <c r="AB562" t="s">
        <v>19</v>
      </c>
      <c r="AC562" t="s">
        <v>4942</v>
      </c>
      <c r="AE562">
        <v>0</v>
      </c>
      <c r="AF562">
        <v>0</v>
      </c>
      <c r="AG562">
        <v>5.18</v>
      </c>
      <c r="AH562">
        <v>2</v>
      </c>
      <c r="AI562">
        <v>0</v>
      </c>
      <c r="AU562">
        <v>1.6983607000000001</v>
      </c>
      <c r="AW562">
        <v>6.22</v>
      </c>
      <c r="BE562" t="s">
        <v>32</v>
      </c>
      <c r="BI562">
        <v>0</v>
      </c>
      <c r="BJ562">
        <v>0</v>
      </c>
      <c r="BM562">
        <v>0</v>
      </c>
      <c r="BN562">
        <v>0</v>
      </c>
      <c r="BO562">
        <v>100</v>
      </c>
      <c r="BP562">
        <v>100</v>
      </c>
      <c r="BQ562">
        <v>0</v>
      </c>
      <c r="BR562">
        <v>0</v>
      </c>
      <c r="BS562">
        <v>0</v>
      </c>
      <c r="BV562">
        <v>0</v>
      </c>
      <c r="BW562">
        <v>0</v>
      </c>
      <c r="BX562">
        <v>0</v>
      </c>
      <c r="BY562">
        <v>0</v>
      </c>
    </row>
    <row r="563" spans="1:77" x14ac:dyDescent="0.25">
      <c r="A563" t="s">
        <v>1191</v>
      </c>
      <c r="C563" t="s">
        <v>1192</v>
      </c>
      <c r="D563">
        <v>3</v>
      </c>
      <c r="E563" t="s">
        <v>4956</v>
      </c>
      <c r="L563" t="s">
        <v>1193</v>
      </c>
      <c r="M563" t="s">
        <v>1191</v>
      </c>
      <c r="N563" t="s">
        <v>1192</v>
      </c>
      <c r="P563">
        <v>1</v>
      </c>
      <c r="Q563">
        <v>1</v>
      </c>
      <c r="R563">
        <v>3.04</v>
      </c>
      <c r="S563">
        <v>3.04</v>
      </c>
      <c r="T563" t="s">
        <v>4940</v>
      </c>
      <c r="U563">
        <v>0</v>
      </c>
      <c r="X563" t="s">
        <v>4941</v>
      </c>
      <c r="Y563" t="s">
        <v>18</v>
      </c>
      <c r="AB563" t="s">
        <v>19</v>
      </c>
      <c r="AC563" t="s">
        <v>4942</v>
      </c>
      <c r="AE563">
        <v>0</v>
      </c>
      <c r="AF563">
        <v>0</v>
      </c>
      <c r="AG563">
        <v>5.47</v>
      </c>
      <c r="AH563">
        <v>2</v>
      </c>
      <c r="AI563">
        <v>0</v>
      </c>
      <c r="AU563">
        <v>1.7993421000000001</v>
      </c>
      <c r="AV563">
        <v>1</v>
      </c>
      <c r="AW563">
        <v>6.56</v>
      </c>
      <c r="BE563" t="s">
        <v>43</v>
      </c>
      <c r="BI563">
        <v>0</v>
      </c>
      <c r="BJ563">
        <v>0</v>
      </c>
      <c r="BM563">
        <v>0</v>
      </c>
      <c r="BN563">
        <v>0</v>
      </c>
      <c r="BO563">
        <v>100</v>
      </c>
      <c r="BP563">
        <v>100</v>
      </c>
      <c r="BQ563">
        <v>0</v>
      </c>
      <c r="BR563">
        <v>0</v>
      </c>
      <c r="BS563">
        <v>0</v>
      </c>
      <c r="BV563">
        <v>0</v>
      </c>
      <c r="BW563">
        <v>0</v>
      </c>
      <c r="BX563">
        <v>0</v>
      </c>
      <c r="BY563">
        <v>0</v>
      </c>
    </row>
    <row r="564" spans="1:77" x14ac:dyDescent="0.25">
      <c r="A564" t="s">
        <v>1194</v>
      </c>
      <c r="C564" t="s">
        <v>1195</v>
      </c>
      <c r="D564">
        <v>12</v>
      </c>
      <c r="E564" t="s">
        <v>5053</v>
      </c>
      <c r="F564">
        <v>3</v>
      </c>
      <c r="G564" t="s">
        <v>5176</v>
      </c>
      <c r="L564" t="s">
        <v>1189</v>
      </c>
      <c r="M564">
        <v>940100981</v>
      </c>
      <c r="N564" t="s">
        <v>5315</v>
      </c>
      <c r="O564" t="s">
        <v>1190</v>
      </c>
      <c r="P564">
        <v>6</v>
      </c>
      <c r="Q564">
        <v>0</v>
      </c>
      <c r="R564">
        <v>18.3</v>
      </c>
      <c r="S564">
        <v>18.3</v>
      </c>
      <c r="T564" t="s">
        <v>4940</v>
      </c>
      <c r="U564">
        <v>0</v>
      </c>
      <c r="X564" t="s">
        <v>4941</v>
      </c>
      <c r="Y564" t="s">
        <v>18</v>
      </c>
      <c r="AB564" t="s">
        <v>19</v>
      </c>
      <c r="AC564" t="s">
        <v>4942</v>
      </c>
      <c r="AE564">
        <v>0</v>
      </c>
      <c r="AF564">
        <v>0</v>
      </c>
      <c r="AG564">
        <v>5.18</v>
      </c>
      <c r="AH564">
        <v>2</v>
      </c>
      <c r="AI564">
        <v>0</v>
      </c>
      <c r="AU564">
        <v>1.6983607000000001</v>
      </c>
      <c r="AW564">
        <v>6.22</v>
      </c>
      <c r="BE564" t="s">
        <v>32</v>
      </c>
      <c r="BI564">
        <v>0</v>
      </c>
      <c r="BJ564">
        <v>0</v>
      </c>
      <c r="BM564">
        <v>0</v>
      </c>
      <c r="BN564">
        <v>0</v>
      </c>
      <c r="BO564">
        <v>100</v>
      </c>
      <c r="BP564">
        <v>100</v>
      </c>
      <c r="BQ564">
        <v>0</v>
      </c>
      <c r="BR564">
        <v>0</v>
      </c>
      <c r="BS564">
        <v>0</v>
      </c>
      <c r="BV564">
        <v>0</v>
      </c>
      <c r="BW564">
        <v>0</v>
      </c>
      <c r="BX564">
        <v>0</v>
      </c>
      <c r="BY564">
        <v>0</v>
      </c>
    </row>
    <row r="565" spans="1:77" x14ac:dyDescent="0.25">
      <c r="A565" t="s">
        <v>1196</v>
      </c>
      <c r="C565" t="s">
        <v>1197</v>
      </c>
      <c r="D565">
        <v>9</v>
      </c>
      <c r="E565" t="s">
        <v>5014</v>
      </c>
      <c r="F565">
        <v>5</v>
      </c>
      <c r="G565" t="s">
        <v>5014</v>
      </c>
      <c r="H565" t="s">
        <v>5108</v>
      </c>
      <c r="I565" t="s">
        <v>5109</v>
      </c>
      <c r="J565">
        <v>1</v>
      </c>
      <c r="K565" t="s">
        <v>5110</v>
      </c>
      <c r="L565" t="s">
        <v>27</v>
      </c>
      <c r="M565" t="s">
        <v>4946</v>
      </c>
      <c r="N565" t="s">
        <v>4947</v>
      </c>
      <c r="P565">
        <v>1</v>
      </c>
      <c r="Q565">
        <v>0</v>
      </c>
      <c r="R565">
        <v>823.96</v>
      </c>
      <c r="S565">
        <v>823.96</v>
      </c>
      <c r="T565" t="s">
        <v>4940</v>
      </c>
      <c r="U565">
        <v>0</v>
      </c>
      <c r="X565" t="s">
        <v>4941</v>
      </c>
      <c r="Y565" t="s">
        <v>18</v>
      </c>
      <c r="AB565" t="s">
        <v>19</v>
      </c>
      <c r="AC565" t="s">
        <v>4942</v>
      </c>
      <c r="AE565">
        <v>0</v>
      </c>
      <c r="AF565">
        <v>0</v>
      </c>
      <c r="AG565" s="1">
        <v>1240.22</v>
      </c>
      <c r="AH565">
        <v>2</v>
      </c>
      <c r="AI565">
        <v>0</v>
      </c>
      <c r="AU565">
        <v>1.5051943999999999</v>
      </c>
      <c r="AW565" s="1">
        <v>1488.26</v>
      </c>
      <c r="AY565">
        <v>1</v>
      </c>
      <c r="BE565" t="s">
        <v>416</v>
      </c>
      <c r="BI565">
        <v>0</v>
      </c>
      <c r="BJ565">
        <v>0</v>
      </c>
      <c r="BM565">
        <v>0</v>
      </c>
      <c r="BN565">
        <v>0</v>
      </c>
      <c r="BO565">
        <v>100</v>
      </c>
      <c r="BP565">
        <v>100</v>
      </c>
      <c r="BQ565">
        <v>0</v>
      </c>
      <c r="BR565">
        <v>0</v>
      </c>
      <c r="BS565">
        <v>0</v>
      </c>
      <c r="BV565">
        <v>0</v>
      </c>
      <c r="BW565">
        <v>1</v>
      </c>
      <c r="BX565">
        <v>0</v>
      </c>
      <c r="BY565">
        <v>0</v>
      </c>
    </row>
    <row r="566" spans="1:77" x14ac:dyDescent="0.25">
      <c r="A566" t="s">
        <v>1198</v>
      </c>
      <c r="C566" t="s">
        <v>1199</v>
      </c>
      <c r="D566">
        <v>9</v>
      </c>
      <c r="E566" t="s">
        <v>5014</v>
      </c>
      <c r="F566">
        <v>5</v>
      </c>
      <c r="G566" t="s">
        <v>5014</v>
      </c>
      <c r="H566" t="s">
        <v>5108</v>
      </c>
      <c r="I566" t="s">
        <v>5109</v>
      </c>
      <c r="J566">
        <v>1</v>
      </c>
      <c r="K566" t="s">
        <v>5110</v>
      </c>
      <c r="L566" t="s">
        <v>27</v>
      </c>
      <c r="M566" t="s">
        <v>4946</v>
      </c>
      <c r="N566" t="s">
        <v>4947</v>
      </c>
      <c r="P566">
        <v>1</v>
      </c>
      <c r="Q566">
        <v>0</v>
      </c>
      <c r="R566">
        <v>705.04</v>
      </c>
      <c r="S566">
        <v>705.04</v>
      </c>
      <c r="T566" t="s">
        <v>4940</v>
      </c>
      <c r="U566">
        <v>0</v>
      </c>
      <c r="X566" t="s">
        <v>4941</v>
      </c>
      <c r="Y566" t="s">
        <v>18</v>
      </c>
      <c r="AB566" t="s">
        <v>19</v>
      </c>
      <c r="AC566" t="s">
        <v>4942</v>
      </c>
      <c r="AE566">
        <v>0</v>
      </c>
      <c r="AF566">
        <v>0</v>
      </c>
      <c r="AG566" s="1">
        <v>1078.8499999999999</v>
      </c>
      <c r="AH566">
        <v>2</v>
      </c>
      <c r="AI566">
        <v>0</v>
      </c>
      <c r="AU566">
        <v>1.5301969</v>
      </c>
      <c r="AW566" s="1">
        <v>1294.6199999999999</v>
      </c>
      <c r="AY566">
        <v>1</v>
      </c>
      <c r="BE566" t="s">
        <v>416</v>
      </c>
      <c r="BI566">
        <v>0</v>
      </c>
      <c r="BJ566">
        <v>0</v>
      </c>
      <c r="BM566">
        <v>0</v>
      </c>
      <c r="BN566">
        <v>0</v>
      </c>
      <c r="BO566">
        <v>100</v>
      </c>
      <c r="BP566">
        <v>100</v>
      </c>
      <c r="BQ566">
        <v>0</v>
      </c>
      <c r="BR566">
        <v>0</v>
      </c>
      <c r="BS566">
        <v>0</v>
      </c>
      <c r="BV566">
        <v>0</v>
      </c>
      <c r="BW566">
        <v>1</v>
      </c>
      <c r="BX566">
        <v>0</v>
      </c>
      <c r="BY566">
        <v>0</v>
      </c>
    </row>
    <row r="567" spans="1:77" x14ac:dyDescent="0.25">
      <c r="A567" t="s">
        <v>1200</v>
      </c>
      <c r="C567" t="s">
        <v>1201</v>
      </c>
      <c r="D567">
        <v>9</v>
      </c>
      <c r="E567" t="s">
        <v>5014</v>
      </c>
      <c r="F567">
        <v>5</v>
      </c>
      <c r="G567" t="s">
        <v>5014</v>
      </c>
      <c r="H567" t="s">
        <v>5108</v>
      </c>
      <c r="I567" t="s">
        <v>5109</v>
      </c>
      <c r="J567">
        <v>1</v>
      </c>
      <c r="K567" t="s">
        <v>5110</v>
      </c>
      <c r="L567" t="s">
        <v>27</v>
      </c>
      <c r="M567" t="s">
        <v>4946</v>
      </c>
      <c r="N567" t="s">
        <v>4947</v>
      </c>
      <c r="P567">
        <v>1</v>
      </c>
      <c r="Q567">
        <v>0</v>
      </c>
      <c r="R567">
        <v>803.86</v>
      </c>
      <c r="S567">
        <v>803.86</v>
      </c>
      <c r="T567" t="s">
        <v>4940</v>
      </c>
      <c r="U567">
        <v>0</v>
      </c>
      <c r="X567" t="s">
        <v>4941</v>
      </c>
      <c r="Y567" t="s">
        <v>18</v>
      </c>
      <c r="AB567" t="s">
        <v>19</v>
      </c>
      <c r="AC567" t="s">
        <v>4942</v>
      </c>
      <c r="AE567">
        <v>0</v>
      </c>
      <c r="AF567">
        <v>0</v>
      </c>
      <c r="AG567" s="1">
        <v>1210.97</v>
      </c>
      <c r="AH567">
        <v>2</v>
      </c>
      <c r="AI567">
        <v>0</v>
      </c>
      <c r="AU567">
        <v>1.5064439000000001</v>
      </c>
      <c r="AW567" s="1">
        <v>1453.16</v>
      </c>
      <c r="AY567">
        <v>1</v>
      </c>
      <c r="BE567" t="s">
        <v>416</v>
      </c>
      <c r="BI567">
        <v>0</v>
      </c>
      <c r="BJ567">
        <v>0</v>
      </c>
      <c r="BM567">
        <v>0</v>
      </c>
      <c r="BN567">
        <v>0</v>
      </c>
      <c r="BO567">
        <v>100</v>
      </c>
      <c r="BP567">
        <v>100</v>
      </c>
      <c r="BQ567">
        <v>0</v>
      </c>
      <c r="BR567">
        <v>0</v>
      </c>
      <c r="BS567">
        <v>0</v>
      </c>
      <c r="BV567">
        <v>0</v>
      </c>
      <c r="BW567">
        <v>1</v>
      </c>
      <c r="BX567">
        <v>0</v>
      </c>
      <c r="BY567">
        <v>0</v>
      </c>
    </row>
    <row r="568" spans="1:77" x14ac:dyDescent="0.25">
      <c r="A568" t="s">
        <v>1202</v>
      </c>
      <c r="C568" t="s">
        <v>1203</v>
      </c>
      <c r="D568">
        <v>9</v>
      </c>
      <c r="E568" t="s">
        <v>5014</v>
      </c>
      <c r="F568">
        <v>5</v>
      </c>
      <c r="G568" t="s">
        <v>5014</v>
      </c>
      <c r="H568" t="s">
        <v>5108</v>
      </c>
      <c r="I568" t="s">
        <v>5109</v>
      </c>
      <c r="J568">
        <v>1</v>
      </c>
      <c r="K568" t="s">
        <v>5110</v>
      </c>
      <c r="L568" t="s">
        <v>27</v>
      </c>
      <c r="M568" t="s">
        <v>4946</v>
      </c>
      <c r="N568" t="s">
        <v>4947</v>
      </c>
      <c r="P568">
        <v>1</v>
      </c>
      <c r="Q568">
        <v>0</v>
      </c>
      <c r="R568">
        <v>832.27</v>
      </c>
      <c r="S568">
        <v>832.27</v>
      </c>
      <c r="T568" t="s">
        <v>4940</v>
      </c>
      <c r="U568">
        <v>0</v>
      </c>
      <c r="X568" t="s">
        <v>4941</v>
      </c>
      <c r="Y568" t="s">
        <v>18</v>
      </c>
      <c r="AB568" t="s">
        <v>19</v>
      </c>
      <c r="AC568" t="s">
        <v>4942</v>
      </c>
      <c r="AE568">
        <v>0</v>
      </c>
      <c r="AF568">
        <v>0</v>
      </c>
      <c r="AG568" s="1">
        <v>1249.56</v>
      </c>
      <c r="AH568">
        <v>2</v>
      </c>
      <c r="AI568">
        <v>0</v>
      </c>
      <c r="AU568">
        <v>1.5013878000000001</v>
      </c>
      <c r="AW568" s="1">
        <v>1499.47</v>
      </c>
      <c r="AY568">
        <v>1</v>
      </c>
      <c r="BE568" t="s">
        <v>416</v>
      </c>
      <c r="BI568">
        <v>0</v>
      </c>
      <c r="BJ568">
        <v>0</v>
      </c>
      <c r="BM568">
        <v>0</v>
      </c>
      <c r="BN568">
        <v>0</v>
      </c>
      <c r="BO568">
        <v>100</v>
      </c>
      <c r="BP568">
        <v>100</v>
      </c>
      <c r="BQ568">
        <v>0</v>
      </c>
      <c r="BR568">
        <v>0</v>
      </c>
      <c r="BS568">
        <v>0</v>
      </c>
      <c r="BV568">
        <v>0</v>
      </c>
      <c r="BW568">
        <v>1</v>
      </c>
      <c r="BX568">
        <v>0</v>
      </c>
      <c r="BY568">
        <v>0</v>
      </c>
    </row>
    <row r="569" spans="1:77" x14ac:dyDescent="0.25">
      <c r="A569" t="s">
        <v>1204</v>
      </c>
      <c r="C569" t="s">
        <v>1205</v>
      </c>
      <c r="D569">
        <v>9</v>
      </c>
      <c r="E569" t="s">
        <v>5014</v>
      </c>
      <c r="F569">
        <v>5</v>
      </c>
      <c r="G569" t="s">
        <v>5014</v>
      </c>
      <c r="H569" t="s">
        <v>5108</v>
      </c>
      <c r="I569" t="s">
        <v>5109</v>
      </c>
      <c r="J569">
        <v>1</v>
      </c>
      <c r="K569" t="s">
        <v>5110</v>
      </c>
      <c r="L569" t="s">
        <v>27</v>
      </c>
      <c r="M569" t="s">
        <v>4946</v>
      </c>
      <c r="N569" t="s">
        <v>4947</v>
      </c>
      <c r="P569">
        <v>1</v>
      </c>
      <c r="Q569">
        <v>0</v>
      </c>
      <c r="R569">
        <v>852.27</v>
      </c>
      <c r="S569">
        <v>852.27</v>
      </c>
      <c r="T569" t="s">
        <v>4940</v>
      </c>
      <c r="U569">
        <v>0</v>
      </c>
      <c r="X569" t="s">
        <v>4941</v>
      </c>
      <c r="Y569" t="s">
        <v>18</v>
      </c>
      <c r="AB569" t="s">
        <v>19</v>
      </c>
      <c r="AC569" t="s">
        <v>4942</v>
      </c>
      <c r="AE569">
        <v>0</v>
      </c>
      <c r="AF569">
        <v>0</v>
      </c>
      <c r="AG569" s="1">
        <v>1279.56</v>
      </c>
      <c r="AH569">
        <v>2</v>
      </c>
      <c r="AI569">
        <v>0</v>
      </c>
      <c r="AU569">
        <v>1.5013551999999999</v>
      </c>
      <c r="AW569" s="1">
        <v>1535.47</v>
      </c>
      <c r="AY569">
        <v>1</v>
      </c>
      <c r="BE569" t="s">
        <v>416</v>
      </c>
      <c r="BI569">
        <v>0</v>
      </c>
      <c r="BJ569">
        <v>0</v>
      </c>
      <c r="BM569">
        <v>0</v>
      </c>
      <c r="BN569">
        <v>0</v>
      </c>
      <c r="BO569">
        <v>100</v>
      </c>
      <c r="BP569">
        <v>100</v>
      </c>
      <c r="BQ569">
        <v>0</v>
      </c>
      <c r="BR569">
        <v>0</v>
      </c>
      <c r="BS569">
        <v>0</v>
      </c>
      <c r="BV569">
        <v>0</v>
      </c>
      <c r="BW569">
        <v>1</v>
      </c>
      <c r="BX569">
        <v>0</v>
      </c>
      <c r="BY569">
        <v>0</v>
      </c>
    </row>
    <row r="570" spans="1:77" x14ac:dyDescent="0.25">
      <c r="A570" t="s">
        <v>1206</v>
      </c>
      <c r="C570" t="s">
        <v>1207</v>
      </c>
      <c r="D570">
        <v>9</v>
      </c>
      <c r="E570" t="s">
        <v>5014</v>
      </c>
      <c r="F570">
        <v>5</v>
      </c>
      <c r="G570" t="s">
        <v>5014</v>
      </c>
      <c r="H570" t="s">
        <v>5108</v>
      </c>
      <c r="I570" t="s">
        <v>5109</v>
      </c>
      <c r="J570">
        <v>1</v>
      </c>
      <c r="K570" t="s">
        <v>5110</v>
      </c>
      <c r="L570" t="s">
        <v>27</v>
      </c>
      <c r="M570" t="s">
        <v>4946</v>
      </c>
      <c r="N570" t="s">
        <v>4947</v>
      </c>
      <c r="P570">
        <v>1</v>
      </c>
      <c r="Q570">
        <v>0</v>
      </c>
      <c r="R570">
        <v>976.24</v>
      </c>
      <c r="S570">
        <v>976.24</v>
      </c>
      <c r="T570" t="s">
        <v>4940</v>
      </c>
      <c r="U570">
        <v>0</v>
      </c>
      <c r="X570" t="s">
        <v>4941</v>
      </c>
      <c r="Y570" t="s">
        <v>18</v>
      </c>
      <c r="AB570" t="s">
        <v>19</v>
      </c>
      <c r="AC570" t="s">
        <v>4942</v>
      </c>
      <c r="AE570">
        <v>0</v>
      </c>
      <c r="AF570">
        <v>0</v>
      </c>
      <c r="AG570" s="1">
        <v>1453.48</v>
      </c>
      <c r="AH570">
        <v>2</v>
      </c>
      <c r="AI570">
        <v>0</v>
      </c>
      <c r="AU570">
        <v>1.4888551999999999</v>
      </c>
      <c r="AW570" s="1">
        <v>1744.18</v>
      </c>
      <c r="AY570">
        <v>1</v>
      </c>
      <c r="BE570" t="s">
        <v>416</v>
      </c>
      <c r="BI570">
        <v>0</v>
      </c>
      <c r="BJ570">
        <v>0</v>
      </c>
      <c r="BM570">
        <v>0</v>
      </c>
      <c r="BN570">
        <v>0</v>
      </c>
      <c r="BO570">
        <v>100</v>
      </c>
      <c r="BP570">
        <v>100</v>
      </c>
      <c r="BQ570">
        <v>0</v>
      </c>
      <c r="BR570">
        <v>0</v>
      </c>
      <c r="BS570">
        <v>0</v>
      </c>
      <c r="BV570">
        <v>0</v>
      </c>
      <c r="BW570">
        <v>1</v>
      </c>
      <c r="BX570">
        <v>0</v>
      </c>
      <c r="BY570">
        <v>0</v>
      </c>
    </row>
    <row r="571" spans="1:77" x14ac:dyDescent="0.25">
      <c r="A571" t="s">
        <v>1208</v>
      </c>
      <c r="C571" t="s">
        <v>1209</v>
      </c>
      <c r="D571">
        <v>9</v>
      </c>
      <c r="E571" t="s">
        <v>5014</v>
      </c>
      <c r="F571">
        <v>5</v>
      </c>
      <c r="G571" t="s">
        <v>5014</v>
      </c>
      <c r="H571" t="s">
        <v>5108</v>
      </c>
      <c r="I571" t="s">
        <v>5109</v>
      </c>
      <c r="J571">
        <v>1</v>
      </c>
      <c r="K571" t="s">
        <v>5110</v>
      </c>
      <c r="L571" t="s">
        <v>27</v>
      </c>
      <c r="M571" t="s">
        <v>4946</v>
      </c>
      <c r="N571" t="s">
        <v>4947</v>
      </c>
      <c r="P571">
        <v>1</v>
      </c>
      <c r="Q571">
        <v>0</v>
      </c>
      <c r="R571">
        <v>984.26</v>
      </c>
      <c r="S571">
        <v>984.26</v>
      </c>
      <c r="T571" t="s">
        <v>4940</v>
      </c>
      <c r="U571">
        <v>0</v>
      </c>
      <c r="X571" t="s">
        <v>4941</v>
      </c>
      <c r="Y571" t="s">
        <v>18</v>
      </c>
      <c r="AB571" t="s">
        <v>19</v>
      </c>
      <c r="AC571" t="s">
        <v>4942</v>
      </c>
      <c r="AE571">
        <v>0</v>
      </c>
      <c r="AF571">
        <v>0</v>
      </c>
      <c r="AG571" s="1">
        <v>1468.51</v>
      </c>
      <c r="AH571">
        <v>2</v>
      </c>
      <c r="AI571">
        <v>0</v>
      </c>
      <c r="AU571">
        <v>1.491994</v>
      </c>
      <c r="AW571" s="1">
        <v>1762.21</v>
      </c>
      <c r="AY571">
        <v>1</v>
      </c>
      <c r="BE571" t="s">
        <v>416</v>
      </c>
      <c r="BI571">
        <v>0</v>
      </c>
      <c r="BJ571">
        <v>0</v>
      </c>
      <c r="BM571">
        <v>0</v>
      </c>
      <c r="BN571">
        <v>0</v>
      </c>
      <c r="BO571">
        <v>100</v>
      </c>
      <c r="BP571">
        <v>100</v>
      </c>
      <c r="BQ571">
        <v>0</v>
      </c>
      <c r="BR571">
        <v>0</v>
      </c>
      <c r="BS571">
        <v>0</v>
      </c>
      <c r="BV571">
        <v>0</v>
      </c>
      <c r="BW571">
        <v>1</v>
      </c>
      <c r="BX571">
        <v>0</v>
      </c>
      <c r="BY571">
        <v>0</v>
      </c>
    </row>
    <row r="572" spans="1:77" x14ac:dyDescent="0.25">
      <c r="A572" t="s">
        <v>1210</v>
      </c>
      <c r="C572" t="s">
        <v>1211</v>
      </c>
      <c r="D572">
        <v>9</v>
      </c>
      <c r="E572" t="s">
        <v>5014</v>
      </c>
      <c r="F572">
        <v>5</v>
      </c>
      <c r="G572" t="s">
        <v>5014</v>
      </c>
      <c r="H572" t="s">
        <v>5108</v>
      </c>
      <c r="I572" t="s">
        <v>5109</v>
      </c>
      <c r="J572">
        <v>1</v>
      </c>
      <c r="K572" t="s">
        <v>5110</v>
      </c>
      <c r="L572" t="s">
        <v>27</v>
      </c>
      <c r="M572" t="s">
        <v>4946</v>
      </c>
      <c r="N572" t="s">
        <v>4947</v>
      </c>
      <c r="P572">
        <v>1</v>
      </c>
      <c r="Q572">
        <v>0</v>
      </c>
      <c r="R572">
        <v>692.36</v>
      </c>
      <c r="S572">
        <v>692.36</v>
      </c>
      <c r="T572" t="s">
        <v>4940</v>
      </c>
      <c r="U572">
        <v>0</v>
      </c>
      <c r="X572" t="s">
        <v>4941</v>
      </c>
      <c r="Y572" t="s">
        <v>18</v>
      </c>
      <c r="AB572" t="s">
        <v>19</v>
      </c>
      <c r="AC572" t="s">
        <v>4942</v>
      </c>
      <c r="AE572">
        <v>0</v>
      </c>
      <c r="AF572">
        <v>0</v>
      </c>
      <c r="AG572" s="1">
        <v>1060.8499999999999</v>
      </c>
      <c r="AH572">
        <v>2</v>
      </c>
      <c r="AI572">
        <v>0</v>
      </c>
      <c r="AU572">
        <v>1.5322230999999999</v>
      </c>
      <c r="AW572" s="1">
        <v>1273.02</v>
      </c>
      <c r="AY572">
        <v>1</v>
      </c>
      <c r="BE572" t="s">
        <v>416</v>
      </c>
      <c r="BI572">
        <v>0</v>
      </c>
      <c r="BJ572">
        <v>0</v>
      </c>
      <c r="BM572">
        <v>0</v>
      </c>
      <c r="BN572">
        <v>0</v>
      </c>
      <c r="BO572">
        <v>100</v>
      </c>
      <c r="BP572">
        <v>100</v>
      </c>
      <c r="BQ572">
        <v>0</v>
      </c>
      <c r="BR572">
        <v>0</v>
      </c>
      <c r="BS572">
        <v>0</v>
      </c>
      <c r="BV572">
        <v>0</v>
      </c>
      <c r="BW572">
        <v>1</v>
      </c>
      <c r="BX572">
        <v>0</v>
      </c>
      <c r="BY572">
        <v>0</v>
      </c>
    </row>
    <row r="573" spans="1:77" x14ac:dyDescent="0.25">
      <c r="A573" t="s">
        <v>1212</v>
      </c>
      <c r="C573" t="s">
        <v>1213</v>
      </c>
      <c r="D573">
        <v>9</v>
      </c>
      <c r="E573" t="s">
        <v>5014</v>
      </c>
      <c r="F573">
        <v>5</v>
      </c>
      <c r="G573" t="s">
        <v>5014</v>
      </c>
      <c r="H573" t="s">
        <v>5108</v>
      </c>
      <c r="I573" t="s">
        <v>5109</v>
      </c>
      <c r="J573">
        <v>1</v>
      </c>
      <c r="K573" t="s">
        <v>5110</v>
      </c>
      <c r="L573" t="s">
        <v>27</v>
      </c>
      <c r="M573" t="s">
        <v>4946</v>
      </c>
      <c r="N573" t="s">
        <v>4947</v>
      </c>
      <c r="P573">
        <v>1</v>
      </c>
      <c r="Q573">
        <v>0</v>
      </c>
      <c r="R573">
        <v>712.36</v>
      </c>
      <c r="S573">
        <v>712.36</v>
      </c>
      <c r="T573" t="s">
        <v>4940</v>
      </c>
      <c r="U573">
        <v>0</v>
      </c>
      <c r="X573" t="s">
        <v>4941</v>
      </c>
      <c r="Y573" t="s">
        <v>18</v>
      </c>
      <c r="AB573" t="s">
        <v>19</v>
      </c>
      <c r="AC573" t="s">
        <v>4942</v>
      </c>
      <c r="AE573">
        <v>0</v>
      </c>
      <c r="AF573">
        <v>0</v>
      </c>
      <c r="AG573" s="1">
        <v>1090.8499999999999</v>
      </c>
      <c r="AH573">
        <v>2</v>
      </c>
      <c r="AI573">
        <v>0</v>
      </c>
      <c r="AU573">
        <v>1.5313184</v>
      </c>
      <c r="AW573" s="1">
        <v>1309.02</v>
      </c>
      <c r="AY573">
        <v>1</v>
      </c>
      <c r="BE573" t="s">
        <v>416</v>
      </c>
      <c r="BI573">
        <v>0</v>
      </c>
      <c r="BJ573">
        <v>0</v>
      </c>
      <c r="BM573">
        <v>0</v>
      </c>
      <c r="BN573">
        <v>0</v>
      </c>
      <c r="BO573">
        <v>100</v>
      </c>
      <c r="BP573">
        <v>100</v>
      </c>
      <c r="BQ573">
        <v>0</v>
      </c>
      <c r="BR573">
        <v>0</v>
      </c>
      <c r="BS573">
        <v>0</v>
      </c>
      <c r="BV573">
        <v>0</v>
      </c>
      <c r="BW573">
        <v>1</v>
      </c>
      <c r="BX573">
        <v>0</v>
      </c>
      <c r="BY573">
        <v>0</v>
      </c>
    </row>
    <row r="574" spans="1:77" x14ac:dyDescent="0.25">
      <c r="A574" t="s">
        <v>1214</v>
      </c>
      <c r="C574" t="s">
        <v>1215</v>
      </c>
      <c r="D574">
        <v>9</v>
      </c>
      <c r="E574" t="s">
        <v>5014</v>
      </c>
      <c r="F574">
        <v>5</v>
      </c>
      <c r="G574" t="s">
        <v>5014</v>
      </c>
      <c r="H574" t="s">
        <v>5108</v>
      </c>
      <c r="I574" t="s">
        <v>5109</v>
      </c>
      <c r="J574">
        <v>1</v>
      </c>
      <c r="K574" t="s">
        <v>5110</v>
      </c>
      <c r="L574" t="s">
        <v>27</v>
      </c>
      <c r="M574" t="s">
        <v>4946</v>
      </c>
      <c r="N574" t="s">
        <v>4947</v>
      </c>
      <c r="P574">
        <v>1</v>
      </c>
      <c r="Q574">
        <v>0</v>
      </c>
      <c r="R574">
        <v>725.04</v>
      </c>
      <c r="S574">
        <v>725.04</v>
      </c>
      <c r="T574" t="s">
        <v>4940</v>
      </c>
      <c r="U574">
        <v>0</v>
      </c>
      <c r="X574" t="s">
        <v>4941</v>
      </c>
      <c r="Y574" t="s">
        <v>18</v>
      </c>
      <c r="AB574" t="s">
        <v>19</v>
      </c>
      <c r="AC574" t="s">
        <v>4942</v>
      </c>
      <c r="AE574">
        <v>0</v>
      </c>
      <c r="AF574">
        <v>0</v>
      </c>
      <c r="AG574" s="1">
        <v>1108.8499999999999</v>
      </c>
      <c r="AH574">
        <v>2</v>
      </c>
      <c r="AI574">
        <v>0</v>
      </c>
      <c r="AU574">
        <v>1.5293639000000001</v>
      </c>
      <c r="AW574" s="1">
        <v>1330.62</v>
      </c>
      <c r="AY574">
        <v>1</v>
      </c>
      <c r="BE574" t="s">
        <v>416</v>
      </c>
      <c r="BI574">
        <v>0</v>
      </c>
      <c r="BJ574">
        <v>0</v>
      </c>
      <c r="BM574">
        <v>0</v>
      </c>
      <c r="BN574">
        <v>0</v>
      </c>
      <c r="BO574">
        <v>100</v>
      </c>
      <c r="BP574">
        <v>100</v>
      </c>
      <c r="BQ574">
        <v>0</v>
      </c>
      <c r="BR574">
        <v>0</v>
      </c>
      <c r="BS574">
        <v>0</v>
      </c>
      <c r="BV574">
        <v>0</v>
      </c>
      <c r="BW574">
        <v>1</v>
      </c>
      <c r="BX574">
        <v>0</v>
      </c>
      <c r="BY574">
        <v>0</v>
      </c>
    </row>
    <row r="575" spans="1:77" x14ac:dyDescent="0.25">
      <c r="A575" t="s">
        <v>1216</v>
      </c>
      <c r="C575" t="s">
        <v>1217</v>
      </c>
      <c r="D575">
        <v>9</v>
      </c>
      <c r="E575" t="s">
        <v>5014</v>
      </c>
      <c r="F575">
        <v>5</v>
      </c>
      <c r="G575" t="s">
        <v>5014</v>
      </c>
      <c r="H575" t="s">
        <v>5108</v>
      </c>
      <c r="I575" t="s">
        <v>5109</v>
      </c>
      <c r="J575">
        <v>1</v>
      </c>
      <c r="K575" t="s">
        <v>5110</v>
      </c>
      <c r="L575" t="s">
        <v>27</v>
      </c>
      <c r="M575" t="s">
        <v>4946</v>
      </c>
      <c r="N575" t="s">
        <v>4947</v>
      </c>
      <c r="P575">
        <v>1</v>
      </c>
      <c r="Q575">
        <v>0</v>
      </c>
      <c r="R575">
        <v>743.2</v>
      </c>
      <c r="S575">
        <v>743.2</v>
      </c>
      <c r="T575" t="s">
        <v>4940</v>
      </c>
      <c r="U575">
        <v>0</v>
      </c>
      <c r="X575" t="s">
        <v>4941</v>
      </c>
      <c r="Y575" t="s">
        <v>18</v>
      </c>
      <c r="AB575" t="s">
        <v>19</v>
      </c>
      <c r="AC575" t="s">
        <v>4942</v>
      </c>
      <c r="AE575">
        <v>0</v>
      </c>
      <c r="AF575">
        <v>0</v>
      </c>
      <c r="AG575" s="1">
        <v>1131.94</v>
      </c>
      <c r="AH575">
        <v>2</v>
      </c>
      <c r="AI575">
        <v>0</v>
      </c>
      <c r="AU575">
        <v>1.5230623999999999</v>
      </c>
      <c r="AW575" s="1">
        <v>1358.33</v>
      </c>
      <c r="AY575">
        <v>1</v>
      </c>
      <c r="BE575" t="s">
        <v>416</v>
      </c>
      <c r="BI575">
        <v>0</v>
      </c>
      <c r="BJ575">
        <v>0</v>
      </c>
      <c r="BM575">
        <v>0</v>
      </c>
      <c r="BN575">
        <v>0</v>
      </c>
      <c r="BO575">
        <v>100</v>
      </c>
      <c r="BP575">
        <v>100</v>
      </c>
      <c r="BQ575">
        <v>0</v>
      </c>
      <c r="BR575">
        <v>0</v>
      </c>
      <c r="BS575">
        <v>0</v>
      </c>
      <c r="BV575">
        <v>0</v>
      </c>
      <c r="BW575">
        <v>1</v>
      </c>
      <c r="BX575">
        <v>0</v>
      </c>
      <c r="BY575">
        <v>0</v>
      </c>
    </row>
    <row r="576" spans="1:77" x14ac:dyDescent="0.25">
      <c r="A576" t="s">
        <v>1218</v>
      </c>
      <c r="C576" t="s">
        <v>1219</v>
      </c>
      <c r="D576">
        <v>9</v>
      </c>
      <c r="E576" t="s">
        <v>5014</v>
      </c>
      <c r="F576">
        <v>5</v>
      </c>
      <c r="G576" t="s">
        <v>5014</v>
      </c>
      <c r="H576" t="s">
        <v>5108</v>
      </c>
      <c r="I576" t="s">
        <v>5109</v>
      </c>
      <c r="J576">
        <v>1</v>
      </c>
      <c r="K576" t="s">
        <v>5110</v>
      </c>
      <c r="L576" t="s">
        <v>27</v>
      </c>
      <c r="M576" t="s">
        <v>4946</v>
      </c>
      <c r="N576" t="s">
        <v>4947</v>
      </c>
      <c r="P576">
        <v>1</v>
      </c>
      <c r="Q576">
        <v>0</v>
      </c>
      <c r="R576">
        <v>763.2</v>
      </c>
      <c r="S576">
        <v>763.2</v>
      </c>
      <c r="T576" t="s">
        <v>4940</v>
      </c>
      <c r="U576">
        <v>0</v>
      </c>
      <c r="X576" t="s">
        <v>4941</v>
      </c>
      <c r="Y576" t="s">
        <v>18</v>
      </c>
      <c r="AB576" t="s">
        <v>19</v>
      </c>
      <c r="AC576" t="s">
        <v>4942</v>
      </c>
      <c r="AE576">
        <v>0</v>
      </c>
      <c r="AF576">
        <v>0</v>
      </c>
      <c r="AG576" s="1">
        <v>1161.94</v>
      </c>
      <c r="AH576">
        <v>2</v>
      </c>
      <c r="AI576">
        <v>0</v>
      </c>
      <c r="AU576">
        <v>1.5224580999999999</v>
      </c>
      <c r="AW576" s="1">
        <v>1394.33</v>
      </c>
      <c r="AY576">
        <v>1</v>
      </c>
      <c r="BE576" t="s">
        <v>416</v>
      </c>
      <c r="BI576">
        <v>0</v>
      </c>
      <c r="BJ576">
        <v>0</v>
      </c>
      <c r="BM576">
        <v>0</v>
      </c>
      <c r="BN576">
        <v>0</v>
      </c>
      <c r="BO576">
        <v>100</v>
      </c>
      <c r="BP576">
        <v>100</v>
      </c>
      <c r="BQ576">
        <v>0</v>
      </c>
      <c r="BR576">
        <v>0</v>
      </c>
      <c r="BS576">
        <v>0</v>
      </c>
      <c r="BV576">
        <v>0</v>
      </c>
      <c r="BW576">
        <v>1</v>
      </c>
      <c r="BX576">
        <v>0</v>
      </c>
      <c r="BY576">
        <v>0</v>
      </c>
    </row>
    <row r="577" spans="1:77" x14ac:dyDescent="0.25">
      <c r="A577" t="s">
        <v>1220</v>
      </c>
      <c r="C577" t="s">
        <v>1221</v>
      </c>
      <c r="D577">
        <v>3</v>
      </c>
      <c r="E577" t="s">
        <v>4956</v>
      </c>
      <c r="F577">
        <v>7</v>
      </c>
      <c r="G577" t="s">
        <v>4956</v>
      </c>
      <c r="J577">
        <v>1</v>
      </c>
      <c r="K577" t="s">
        <v>4983</v>
      </c>
      <c r="L577" t="s">
        <v>27</v>
      </c>
      <c r="M577" t="s">
        <v>4946</v>
      </c>
      <c r="N577" t="s">
        <v>4947</v>
      </c>
      <c r="P577">
        <v>1</v>
      </c>
      <c r="Q577">
        <v>0</v>
      </c>
      <c r="R577">
        <v>0</v>
      </c>
      <c r="S577">
        <v>0</v>
      </c>
      <c r="T577" t="s">
        <v>4940</v>
      </c>
      <c r="U577">
        <v>0</v>
      </c>
      <c r="X577" t="s">
        <v>4941</v>
      </c>
      <c r="Y577" t="s">
        <v>18</v>
      </c>
      <c r="AB577" t="s">
        <v>19</v>
      </c>
      <c r="AC577" t="s">
        <v>4942</v>
      </c>
      <c r="AE577">
        <v>0</v>
      </c>
      <c r="AF577">
        <v>0</v>
      </c>
      <c r="AG577" s="1">
        <v>1197.1500000000001</v>
      </c>
      <c r="AH577">
        <v>2</v>
      </c>
      <c r="AI577">
        <v>0</v>
      </c>
      <c r="AL577">
        <v>1</v>
      </c>
      <c r="AM577">
        <v>1</v>
      </c>
      <c r="AN577">
        <v>1</v>
      </c>
      <c r="AO577">
        <v>1</v>
      </c>
      <c r="AP577">
        <v>1</v>
      </c>
      <c r="AU577">
        <v>0</v>
      </c>
      <c r="AW577" s="1">
        <v>1436.58</v>
      </c>
      <c r="AY577">
        <v>1</v>
      </c>
      <c r="BE577" t="s">
        <v>28</v>
      </c>
      <c r="BI577">
        <v>0</v>
      </c>
      <c r="BJ577">
        <v>0</v>
      </c>
      <c r="BM577">
        <v>0</v>
      </c>
      <c r="BN577">
        <v>0</v>
      </c>
      <c r="BO577">
        <v>100</v>
      </c>
      <c r="BP577">
        <v>100</v>
      </c>
      <c r="BQ577">
        <v>0</v>
      </c>
      <c r="BR577">
        <v>0</v>
      </c>
      <c r="BS577">
        <v>0</v>
      </c>
      <c r="BV577">
        <v>0</v>
      </c>
      <c r="BW577">
        <v>0</v>
      </c>
      <c r="BX577">
        <v>0</v>
      </c>
      <c r="BY577">
        <v>0</v>
      </c>
    </row>
    <row r="578" spans="1:77" x14ac:dyDescent="0.25">
      <c r="A578" t="s">
        <v>1222</v>
      </c>
      <c r="C578" t="s">
        <v>1223</v>
      </c>
      <c r="D578">
        <v>3</v>
      </c>
      <c r="E578" t="s">
        <v>4956</v>
      </c>
      <c r="F578">
        <v>7</v>
      </c>
      <c r="G578" t="s">
        <v>4956</v>
      </c>
      <c r="J578">
        <v>1</v>
      </c>
      <c r="K578" t="s">
        <v>4983</v>
      </c>
      <c r="L578" t="s">
        <v>27</v>
      </c>
      <c r="M578" t="s">
        <v>4946</v>
      </c>
      <c r="N578" t="s">
        <v>4947</v>
      </c>
      <c r="P578">
        <v>1</v>
      </c>
      <c r="Q578">
        <v>0</v>
      </c>
      <c r="R578">
        <v>0</v>
      </c>
      <c r="S578">
        <v>0</v>
      </c>
      <c r="T578" t="s">
        <v>4940</v>
      </c>
      <c r="U578">
        <v>0</v>
      </c>
      <c r="X578" t="s">
        <v>4941</v>
      </c>
      <c r="Y578" t="s">
        <v>18</v>
      </c>
      <c r="AB578" t="s">
        <v>19</v>
      </c>
      <c r="AC578" t="s">
        <v>4942</v>
      </c>
      <c r="AE578">
        <v>0</v>
      </c>
      <c r="AF578">
        <v>0</v>
      </c>
      <c r="AG578" s="1">
        <v>1149.5999999999999</v>
      </c>
      <c r="AH578">
        <v>2</v>
      </c>
      <c r="AI578">
        <v>0</v>
      </c>
      <c r="AL578">
        <v>1</v>
      </c>
      <c r="AM578">
        <v>1</v>
      </c>
      <c r="AN578">
        <v>1</v>
      </c>
      <c r="AO578">
        <v>1</v>
      </c>
      <c r="AP578">
        <v>1</v>
      </c>
      <c r="AU578">
        <v>0</v>
      </c>
      <c r="AW578" s="1">
        <v>1379.52</v>
      </c>
      <c r="AY578">
        <v>1</v>
      </c>
      <c r="BE578" t="s">
        <v>28</v>
      </c>
      <c r="BI578">
        <v>0</v>
      </c>
      <c r="BJ578">
        <v>0</v>
      </c>
      <c r="BM578">
        <v>0</v>
      </c>
      <c r="BN578">
        <v>0</v>
      </c>
      <c r="BO578">
        <v>100</v>
      </c>
      <c r="BP578">
        <v>100</v>
      </c>
      <c r="BQ578">
        <v>0</v>
      </c>
      <c r="BR578">
        <v>0</v>
      </c>
      <c r="BS578">
        <v>0</v>
      </c>
      <c r="BV578">
        <v>0</v>
      </c>
      <c r="BW578">
        <v>0</v>
      </c>
      <c r="BX578">
        <v>0</v>
      </c>
      <c r="BY578">
        <v>0</v>
      </c>
    </row>
    <row r="579" spans="1:77" x14ac:dyDescent="0.25">
      <c r="A579" t="s">
        <v>1224</v>
      </c>
      <c r="C579" t="s">
        <v>1225</v>
      </c>
      <c r="D579">
        <v>3</v>
      </c>
      <c r="E579" t="s">
        <v>4956</v>
      </c>
      <c r="F579">
        <v>7</v>
      </c>
      <c r="G579" t="s">
        <v>4956</v>
      </c>
      <c r="J579">
        <v>1</v>
      </c>
      <c r="K579" t="s">
        <v>4983</v>
      </c>
      <c r="L579" t="s">
        <v>27</v>
      </c>
      <c r="M579" t="s">
        <v>4946</v>
      </c>
      <c r="N579" t="s">
        <v>4947</v>
      </c>
      <c r="P579">
        <v>1</v>
      </c>
      <c r="Q579">
        <v>0</v>
      </c>
      <c r="R579">
        <v>0</v>
      </c>
      <c r="S579">
        <v>0</v>
      </c>
      <c r="T579" t="s">
        <v>4940</v>
      </c>
      <c r="U579">
        <v>0</v>
      </c>
      <c r="X579" t="s">
        <v>4941</v>
      </c>
      <c r="Y579" t="s">
        <v>18</v>
      </c>
      <c r="AB579" t="s">
        <v>19</v>
      </c>
      <c r="AC579" t="s">
        <v>4942</v>
      </c>
      <c r="AE579">
        <v>0</v>
      </c>
      <c r="AF579">
        <v>0</v>
      </c>
      <c r="AG579" s="1">
        <v>2572.3200000000002</v>
      </c>
      <c r="AH579">
        <v>2</v>
      </c>
      <c r="AI579">
        <v>0</v>
      </c>
      <c r="AL579">
        <v>1</v>
      </c>
      <c r="AM579">
        <v>1</v>
      </c>
      <c r="AN579">
        <v>1</v>
      </c>
      <c r="AO579">
        <v>1</v>
      </c>
      <c r="AP579">
        <v>1</v>
      </c>
      <c r="AU579">
        <v>0</v>
      </c>
      <c r="AW579" s="1">
        <v>3086.78</v>
      </c>
      <c r="AY579">
        <v>1</v>
      </c>
      <c r="BE579" t="s">
        <v>28</v>
      </c>
      <c r="BI579">
        <v>0</v>
      </c>
      <c r="BJ579">
        <v>0</v>
      </c>
      <c r="BM579">
        <v>0</v>
      </c>
      <c r="BN579">
        <v>0</v>
      </c>
      <c r="BO579">
        <v>100</v>
      </c>
      <c r="BP579">
        <v>100</v>
      </c>
      <c r="BQ579">
        <v>0</v>
      </c>
      <c r="BR579">
        <v>0</v>
      </c>
      <c r="BS579">
        <v>0</v>
      </c>
      <c r="BV579">
        <v>0</v>
      </c>
      <c r="BW579">
        <v>0</v>
      </c>
      <c r="BX579">
        <v>0</v>
      </c>
      <c r="BY579">
        <v>0</v>
      </c>
    </row>
    <row r="580" spans="1:77" x14ac:dyDescent="0.25">
      <c r="A580" t="s">
        <v>1226</v>
      </c>
      <c r="C580" t="s">
        <v>1227</v>
      </c>
      <c r="D580">
        <v>3</v>
      </c>
      <c r="E580" t="s">
        <v>4956</v>
      </c>
      <c r="F580">
        <v>7</v>
      </c>
      <c r="G580" t="s">
        <v>4956</v>
      </c>
      <c r="J580">
        <v>1</v>
      </c>
      <c r="K580" t="s">
        <v>4983</v>
      </c>
      <c r="L580" t="s">
        <v>27</v>
      </c>
      <c r="M580" t="s">
        <v>4946</v>
      </c>
      <c r="N580" t="s">
        <v>4947</v>
      </c>
      <c r="P580">
        <v>1</v>
      </c>
      <c r="Q580">
        <v>0</v>
      </c>
      <c r="R580">
        <v>0</v>
      </c>
      <c r="S580">
        <v>0</v>
      </c>
      <c r="T580" t="s">
        <v>4940</v>
      </c>
      <c r="U580">
        <v>0</v>
      </c>
      <c r="X580" t="s">
        <v>4941</v>
      </c>
      <c r="Y580" t="s">
        <v>18</v>
      </c>
      <c r="AB580" t="s">
        <v>19</v>
      </c>
      <c r="AC580" t="s">
        <v>4942</v>
      </c>
      <c r="AE580">
        <v>0</v>
      </c>
      <c r="AF580">
        <v>0</v>
      </c>
      <c r="AG580" s="1">
        <v>2630.43</v>
      </c>
      <c r="AH580">
        <v>2</v>
      </c>
      <c r="AI580">
        <v>0</v>
      </c>
      <c r="AL580">
        <v>1</v>
      </c>
      <c r="AM580">
        <v>1</v>
      </c>
      <c r="AN580">
        <v>1</v>
      </c>
      <c r="AO580">
        <v>1</v>
      </c>
      <c r="AP580">
        <v>1</v>
      </c>
      <c r="AU580">
        <v>0</v>
      </c>
      <c r="AW580" s="1">
        <v>3156.52</v>
      </c>
      <c r="AY580">
        <v>1</v>
      </c>
      <c r="BE580" t="s">
        <v>28</v>
      </c>
      <c r="BI580">
        <v>0</v>
      </c>
      <c r="BJ580">
        <v>0</v>
      </c>
      <c r="BM580">
        <v>0</v>
      </c>
      <c r="BN580">
        <v>0</v>
      </c>
      <c r="BO580">
        <v>100</v>
      </c>
      <c r="BP580">
        <v>100</v>
      </c>
      <c r="BQ580">
        <v>0</v>
      </c>
      <c r="BR580">
        <v>0</v>
      </c>
      <c r="BS580">
        <v>0</v>
      </c>
      <c r="BV580">
        <v>0</v>
      </c>
      <c r="BW580">
        <v>0</v>
      </c>
      <c r="BX580">
        <v>0</v>
      </c>
      <c r="BY580">
        <v>0</v>
      </c>
    </row>
    <row r="581" spans="1:77" x14ac:dyDescent="0.25">
      <c r="A581">
        <v>8110608018</v>
      </c>
      <c r="C581" t="s">
        <v>1228</v>
      </c>
      <c r="D581">
        <v>19</v>
      </c>
      <c r="E581" t="s">
        <v>5300</v>
      </c>
      <c r="F581">
        <v>3</v>
      </c>
      <c r="G581" t="s">
        <v>5176</v>
      </c>
      <c r="L581" t="s">
        <v>436</v>
      </c>
      <c r="M581" t="s">
        <v>5316</v>
      </c>
      <c r="N581" t="s">
        <v>1228</v>
      </c>
      <c r="P581">
        <v>1</v>
      </c>
      <c r="Q581">
        <v>0</v>
      </c>
      <c r="R581">
        <v>0.41</v>
      </c>
      <c r="S581">
        <v>0.41</v>
      </c>
      <c r="T581" t="s">
        <v>4940</v>
      </c>
      <c r="U581">
        <v>0</v>
      </c>
      <c r="X581" t="s">
        <v>4941</v>
      </c>
      <c r="Y581" t="s">
        <v>18</v>
      </c>
      <c r="AB581" t="s">
        <v>19</v>
      </c>
      <c r="AC581" t="s">
        <v>4942</v>
      </c>
      <c r="AE581">
        <v>0</v>
      </c>
      <c r="AF581">
        <v>0</v>
      </c>
      <c r="AG581">
        <v>0.54500000000000004</v>
      </c>
      <c r="AH581">
        <v>5</v>
      </c>
      <c r="AI581">
        <v>0</v>
      </c>
      <c r="AU581">
        <v>1.3292683000000001</v>
      </c>
      <c r="AW581">
        <v>0.65400000000000003</v>
      </c>
      <c r="BE581" t="s">
        <v>32</v>
      </c>
      <c r="BI581">
        <v>0</v>
      </c>
      <c r="BJ581">
        <v>0</v>
      </c>
      <c r="BM581">
        <v>0</v>
      </c>
      <c r="BN581">
        <v>0</v>
      </c>
      <c r="BO581">
        <v>100</v>
      </c>
      <c r="BP581">
        <v>100</v>
      </c>
      <c r="BQ581">
        <v>0</v>
      </c>
      <c r="BR581">
        <v>0</v>
      </c>
      <c r="BS581">
        <v>0</v>
      </c>
      <c r="BV581">
        <v>0</v>
      </c>
      <c r="BW581">
        <v>0</v>
      </c>
      <c r="BX581">
        <v>0</v>
      </c>
      <c r="BY581">
        <v>0</v>
      </c>
    </row>
    <row r="582" spans="1:77" x14ac:dyDescent="0.25">
      <c r="A582">
        <v>8210603018</v>
      </c>
      <c r="C582" t="s">
        <v>1229</v>
      </c>
      <c r="D582">
        <v>19</v>
      </c>
      <c r="E582" t="s">
        <v>5300</v>
      </c>
      <c r="F582">
        <v>3</v>
      </c>
      <c r="G582" t="s">
        <v>5176</v>
      </c>
      <c r="L582" t="s">
        <v>722</v>
      </c>
      <c r="M582">
        <v>8210603018</v>
      </c>
      <c r="N582" t="s">
        <v>5317</v>
      </c>
      <c r="P582">
        <v>1</v>
      </c>
      <c r="Q582">
        <v>30</v>
      </c>
      <c r="R582">
        <v>0.09</v>
      </c>
      <c r="S582">
        <v>0.09</v>
      </c>
      <c r="T582" t="s">
        <v>4940</v>
      </c>
      <c r="U582">
        <v>0</v>
      </c>
      <c r="V582" t="s">
        <v>5318</v>
      </c>
      <c r="W582">
        <v>5</v>
      </c>
      <c r="X582" t="s">
        <v>4941</v>
      </c>
      <c r="Y582" t="s">
        <v>18</v>
      </c>
      <c r="AB582" t="s">
        <v>19</v>
      </c>
      <c r="AC582" t="s">
        <v>4942</v>
      </c>
      <c r="AE582">
        <v>0</v>
      </c>
      <c r="AF582">
        <v>0</v>
      </c>
      <c r="AG582">
        <v>0.14000000000000001</v>
      </c>
      <c r="AH582">
        <v>4</v>
      </c>
      <c r="AI582">
        <v>0</v>
      </c>
      <c r="AU582">
        <v>1.5555555999999999</v>
      </c>
      <c r="AW582">
        <v>0.16800000000000001</v>
      </c>
      <c r="BE582" t="s">
        <v>32</v>
      </c>
      <c r="BI582">
        <v>0</v>
      </c>
      <c r="BJ582">
        <v>0</v>
      </c>
      <c r="BM582">
        <v>0</v>
      </c>
      <c r="BN582">
        <v>0</v>
      </c>
      <c r="BO582">
        <v>100</v>
      </c>
      <c r="BP582">
        <v>100</v>
      </c>
      <c r="BQ582">
        <v>0</v>
      </c>
      <c r="BR582">
        <v>0</v>
      </c>
      <c r="BS582">
        <v>0</v>
      </c>
      <c r="BV582">
        <v>0</v>
      </c>
      <c r="BW582">
        <v>0</v>
      </c>
      <c r="BX582">
        <v>0</v>
      </c>
      <c r="BY582">
        <v>0</v>
      </c>
    </row>
    <row r="583" spans="1:77" x14ac:dyDescent="0.25">
      <c r="A583">
        <v>8210707018</v>
      </c>
      <c r="C583" t="s">
        <v>1230</v>
      </c>
      <c r="D583">
        <v>12</v>
      </c>
      <c r="E583" t="s">
        <v>5053</v>
      </c>
      <c r="F583">
        <v>3</v>
      </c>
      <c r="G583" t="s">
        <v>5176</v>
      </c>
      <c r="L583" t="s">
        <v>722</v>
      </c>
      <c r="M583">
        <v>8210707018</v>
      </c>
      <c r="N583" t="s">
        <v>5319</v>
      </c>
      <c r="P583">
        <v>1</v>
      </c>
      <c r="Q583">
        <v>100</v>
      </c>
      <c r="R583">
        <v>0.24</v>
      </c>
      <c r="S583">
        <v>0.24</v>
      </c>
      <c r="T583" t="s">
        <v>4940</v>
      </c>
      <c r="U583">
        <v>0</v>
      </c>
      <c r="V583" t="s">
        <v>5320</v>
      </c>
      <c r="W583">
        <v>5</v>
      </c>
      <c r="X583" t="s">
        <v>4941</v>
      </c>
      <c r="Y583" t="s">
        <v>18</v>
      </c>
      <c r="AB583" t="s">
        <v>19</v>
      </c>
      <c r="AC583" t="s">
        <v>4942</v>
      </c>
      <c r="AE583">
        <v>0</v>
      </c>
      <c r="AF583">
        <v>0</v>
      </c>
      <c r="AG583">
        <v>0.35</v>
      </c>
      <c r="AH583">
        <v>5</v>
      </c>
      <c r="AI583">
        <v>0</v>
      </c>
      <c r="AU583">
        <v>1.4583333000000001</v>
      </c>
      <c r="AW583">
        <v>0.42</v>
      </c>
      <c r="BE583" t="s">
        <v>32</v>
      </c>
      <c r="BI583">
        <v>0</v>
      </c>
      <c r="BJ583">
        <v>0</v>
      </c>
      <c r="BM583">
        <v>0</v>
      </c>
      <c r="BN583">
        <v>0</v>
      </c>
      <c r="BO583">
        <v>100</v>
      </c>
      <c r="BP583">
        <v>100</v>
      </c>
      <c r="BQ583">
        <v>0</v>
      </c>
      <c r="BR583">
        <v>0</v>
      </c>
      <c r="BS583">
        <v>0</v>
      </c>
      <c r="BV583">
        <v>0</v>
      </c>
      <c r="BW583">
        <v>0</v>
      </c>
      <c r="BX583">
        <v>0</v>
      </c>
      <c r="BY583">
        <v>0</v>
      </c>
    </row>
    <row r="584" spans="1:77" x14ac:dyDescent="0.25">
      <c r="A584">
        <v>8110614018</v>
      </c>
      <c r="C584" t="s">
        <v>1231</v>
      </c>
      <c r="D584">
        <v>19</v>
      </c>
      <c r="E584" t="s">
        <v>5300</v>
      </c>
      <c r="F584">
        <v>3</v>
      </c>
      <c r="G584" t="s">
        <v>5176</v>
      </c>
      <c r="L584" t="s">
        <v>722</v>
      </c>
      <c r="M584">
        <v>81106014018</v>
      </c>
      <c r="N584" t="s">
        <v>5321</v>
      </c>
      <c r="P584">
        <v>100</v>
      </c>
      <c r="Q584">
        <v>1</v>
      </c>
      <c r="R584">
        <v>0.47</v>
      </c>
      <c r="S584">
        <v>0.47</v>
      </c>
      <c r="T584" t="s">
        <v>4940</v>
      </c>
      <c r="U584">
        <v>0</v>
      </c>
      <c r="X584" t="s">
        <v>4941</v>
      </c>
      <c r="Y584" t="s">
        <v>18</v>
      </c>
      <c r="AB584" t="s">
        <v>19</v>
      </c>
      <c r="AC584" t="s">
        <v>4942</v>
      </c>
      <c r="AE584">
        <v>0</v>
      </c>
      <c r="AF584">
        <v>0</v>
      </c>
      <c r="AG584">
        <v>0.83</v>
      </c>
      <c r="AH584">
        <v>2</v>
      </c>
      <c r="AI584">
        <v>0</v>
      </c>
      <c r="AU584">
        <v>176.59574470000001</v>
      </c>
      <c r="AW584">
        <v>1</v>
      </c>
      <c r="BE584" t="s">
        <v>32</v>
      </c>
      <c r="BI584">
        <v>0</v>
      </c>
      <c r="BJ584">
        <v>0</v>
      </c>
      <c r="BM584">
        <v>0</v>
      </c>
      <c r="BN584">
        <v>0</v>
      </c>
      <c r="BO584">
        <v>100</v>
      </c>
      <c r="BP584">
        <v>100</v>
      </c>
      <c r="BQ584">
        <v>0</v>
      </c>
      <c r="BR584">
        <v>0</v>
      </c>
      <c r="BS584">
        <v>0</v>
      </c>
      <c r="BV584">
        <v>0</v>
      </c>
      <c r="BW584">
        <v>0</v>
      </c>
      <c r="BX584">
        <v>0</v>
      </c>
      <c r="BY584">
        <v>0</v>
      </c>
    </row>
    <row r="585" spans="1:77" x14ac:dyDescent="0.25">
      <c r="A585" t="s">
        <v>1232</v>
      </c>
      <c r="C585" t="s">
        <v>1233</v>
      </c>
      <c r="D585">
        <v>12</v>
      </c>
      <c r="E585" t="s">
        <v>5053</v>
      </c>
      <c r="F585">
        <v>3</v>
      </c>
      <c r="G585" t="s">
        <v>5176</v>
      </c>
      <c r="H585" t="s">
        <v>5322</v>
      </c>
      <c r="I585" t="s">
        <v>5323</v>
      </c>
      <c r="L585" t="s">
        <v>27</v>
      </c>
      <c r="M585" t="s">
        <v>4946</v>
      </c>
      <c r="N585" t="s">
        <v>4947</v>
      </c>
      <c r="P585">
        <v>1</v>
      </c>
      <c r="Q585">
        <v>0</v>
      </c>
      <c r="R585">
        <v>0</v>
      </c>
      <c r="S585">
        <v>0</v>
      </c>
      <c r="T585" t="s">
        <v>4940</v>
      </c>
      <c r="U585">
        <v>0</v>
      </c>
      <c r="X585" t="s">
        <v>4941</v>
      </c>
      <c r="Y585" t="s">
        <v>18</v>
      </c>
      <c r="AB585" t="s">
        <v>19</v>
      </c>
      <c r="AC585" t="s">
        <v>4942</v>
      </c>
      <c r="AE585">
        <v>0</v>
      </c>
      <c r="AF585">
        <v>0</v>
      </c>
      <c r="AG585">
        <v>753.17</v>
      </c>
      <c r="AH585">
        <v>2</v>
      </c>
      <c r="AI585">
        <v>0</v>
      </c>
      <c r="AU585">
        <v>0</v>
      </c>
      <c r="AW585">
        <v>903.8</v>
      </c>
      <c r="AY585">
        <v>1</v>
      </c>
      <c r="AZ585">
        <v>563</v>
      </c>
      <c r="BE585" t="s">
        <v>416</v>
      </c>
      <c r="BI585">
        <v>0</v>
      </c>
      <c r="BJ585">
        <v>0</v>
      </c>
      <c r="BM585">
        <v>0</v>
      </c>
      <c r="BN585">
        <v>0</v>
      </c>
      <c r="BO585">
        <v>100</v>
      </c>
      <c r="BP585">
        <v>100</v>
      </c>
      <c r="BQ585">
        <v>0</v>
      </c>
      <c r="BR585">
        <v>0</v>
      </c>
      <c r="BS585">
        <v>0</v>
      </c>
      <c r="BV585">
        <v>0</v>
      </c>
      <c r="BW585">
        <v>1</v>
      </c>
      <c r="BX585">
        <v>0</v>
      </c>
      <c r="BY585">
        <v>0</v>
      </c>
    </row>
    <row r="586" spans="1:77" x14ac:dyDescent="0.25">
      <c r="A586">
        <v>96625</v>
      </c>
      <c r="C586" t="s">
        <v>1234</v>
      </c>
      <c r="D586">
        <v>19</v>
      </c>
      <c r="E586" t="s">
        <v>5300</v>
      </c>
      <c r="L586" t="s">
        <v>722</v>
      </c>
      <c r="M586" t="s">
        <v>5324</v>
      </c>
      <c r="N586" t="s">
        <v>1234</v>
      </c>
      <c r="P586">
        <v>1</v>
      </c>
      <c r="Q586">
        <v>1</v>
      </c>
      <c r="R586">
        <v>0.36299999999999999</v>
      </c>
      <c r="S586">
        <v>0.36299999999999999</v>
      </c>
      <c r="T586" t="s">
        <v>4940</v>
      </c>
      <c r="U586">
        <v>0</v>
      </c>
      <c r="X586" t="s">
        <v>4941</v>
      </c>
      <c r="Y586" t="s">
        <v>18</v>
      </c>
      <c r="AB586" t="s">
        <v>19</v>
      </c>
      <c r="AC586" t="s">
        <v>4942</v>
      </c>
      <c r="AE586">
        <v>0</v>
      </c>
      <c r="AF586">
        <v>0</v>
      </c>
      <c r="AG586">
        <v>0.54</v>
      </c>
      <c r="AH586">
        <v>2</v>
      </c>
      <c r="AI586">
        <v>0</v>
      </c>
      <c r="AU586">
        <v>1.4876033</v>
      </c>
      <c r="AW586">
        <v>0.65</v>
      </c>
      <c r="BE586" t="s">
        <v>43</v>
      </c>
      <c r="BI586">
        <v>0</v>
      </c>
      <c r="BJ586">
        <v>0</v>
      </c>
      <c r="BM586">
        <v>0</v>
      </c>
      <c r="BN586">
        <v>0</v>
      </c>
      <c r="BO586">
        <v>100</v>
      </c>
      <c r="BP586">
        <v>100</v>
      </c>
      <c r="BQ586">
        <v>0</v>
      </c>
      <c r="BR586">
        <v>0</v>
      </c>
      <c r="BS586">
        <v>0</v>
      </c>
      <c r="BV586">
        <v>0</v>
      </c>
      <c r="BW586">
        <v>0</v>
      </c>
      <c r="BX586">
        <v>0</v>
      </c>
      <c r="BY586">
        <v>0</v>
      </c>
    </row>
    <row r="587" spans="1:77" x14ac:dyDescent="0.25">
      <c r="A587">
        <v>3916</v>
      </c>
      <c r="C587" t="s">
        <v>1235</v>
      </c>
      <c r="D587">
        <v>19</v>
      </c>
      <c r="E587" t="s">
        <v>5300</v>
      </c>
      <c r="L587" t="s">
        <v>722</v>
      </c>
      <c r="M587" t="s">
        <v>5325</v>
      </c>
      <c r="N587" t="s">
        <v>1235</v>
      </c>
      <c r="P587">
        <v>1</v>
      </c>
      <c r="Q587">
        <v>1</v>
      </c>
      <c r="R587">
        <v>0.36299999999999999</v>
      </c>
      <c r="S587">
        <v>0.36299999999999999</v>
      </c>
      <c r="T587" t="s">
        <v>4940</v>
      </c>
      <c r="U587">
        <v>0</v>
      </c>
      <c r="X587" t="s">
        <v>4941</v>
      </c>
      <c r="Y587" t="s">
        <v>18</v>
      </c>
      <c r="AB587" t="s">
        <v>19</v>
      </c>
      <c r="AC587" t="s">
        <v>4942</v>
      </c>
      <c r="AE587">
        <v>0</v>
      </c>
      <c r="AF587">
        <v>0</v>
      </c>
      <c r="AG587">
        <v>0.54</v>
      </c>
      <c r="AH587">
        <v>2</v>
      </c>
      <c r="AI587">
        <v>0</v>
      </c>
      <c r="AU587">
        <v>1.4876033</v>
      </c>
      <c r="AW587">
        <v>0.65</v>
      </c>
      <c r="BE587" t="s">
        <v>43</v>
      </c>
      <c r="BI587">
        <v>0</v>
      </c>
      <c r="BJ587">
        <v>0</v>
      </c>
      <c r="BM587">
        <v>0</v>
      </c>
      <c r="BN587">
        <v>0</v>
      </c>
      <c r="BO587">
        <v>100</v>
      </c>
      <c r="BP587">
        <v>100</v>
      </c>
      <c r="BQ587">
        <v>0</v>
      </c>
      <c r="BR587">
        <v>0</v>
      </c>
      <c r="BS587">
        <v>0</v>
      </c>
      <c r="BV587">
        <v>0</v>
      </c>
      <c r="BW587">
        <v>0</v>
      </c>
      <c r="BX587">
        <v>0</v>
      </c>
      <c r="BY587">
        <v>0</v>
      </c>
    </row>
    <row r="588" spans="1:77" x14ac:dyDescent="0.25">
      <c r="A588" t="s">
        <v>1236</v>
      </c>
      <c r="C588" t="s">
        <v>1237</v>
      </c>
      <c r="D588">
        <v>12</v>
      </c>
      <c r="E588" t="s">
        <v>5053</v>
      </c>
      <c r="F588">
        <v>3</v>
      </c>
      <c r="G588" t="s">
        <v>5176</v>
      </c>
      <c r="H588" t="s">
        <v>5322</v>
      </c>
      <c r="I588" t="s">
        <v>5323</v>
      </c>
      <c r="L588" t="s">
        <v>27</v>
      </c>
      <c r="M588" t="s">
        <v>4946</v>
      </c>
      <c r="N588" t="s">
        <v>4947</v>
      </c>
      <c r="P588">
        <v>1</v>
      </c>
      <c r="Q588">
        <v>0</v>
      </c>
      <c r="R588">
        <v>0</v>
      </c>
      <c r="S588">
        <v>0</v>
      </c>
      <c r="T588" t="s">
        <v>4940</v>
      </c>
      <c r="U588">
        <v>0</v>
      </c>
      <c r="X588" t="s">
        <v>4941</v>
      </c>
      <c r="Y588" t="s">
        <v>18</v>
      </c>
      <c r="AB588" t="s">
        <v>19</v>
      </c>
      <c r="AC588" t="s">
        <v>4942</v>
      </c>
      <c r="AE588">
        <v>0</v>
      </c>
      <c r="AF588">
        <v>0</v>
      </c>
      <c r="AG588">
        <v>875.77</v>
      </c>
      <c r="AH588">
        <v>2</v>
      </c>
      <c r="AI588">
        <v>0</v>
      </c>
      <c r="AU588">
        <v>0</v>
      </c>
      <c r="AW588" s="1">
        <v>1050.92</v>
      </c>
      <c r="AY588">
        <v>1</v>
      </c>
      <c r="BE588" t="s">
        <v>416</v>
      </c>
      <c r="BI588">
        <v>0</v>
      </c>
      <c r="BJ588">
        <v>0</v>
      </c>
      <c r="BM588">
        <v>0</v>
      </c>
      <c r="BN588">
        <v>0</v>
      </c>
      <c r="BO588">
        <v>100</v>
      </c>
      <c r="BP588">
        <v>100</v>
      </c>
      <c r="BQ588">
        <v>0</v>
      </c>
      <c r="BR588">
        <v>0</v>
      </c>
      <c r="BS588">
        <v>0</v>
      </c>
      <c r="BV588">
        <v>0</v>
      </c>
      <c r="BW588">
        <v>1</v>
      </c>
      <c r="BX588">
        <v>0</v>
      </c>
      <c r="BY588">
        <v>0</v>
      </c>
    </row>
    <row r="589" spans="1:77" x14ac:dyDescent="0.25">
      <c r="A589" t="s">
        <v>1238</v>
      </c>
      <c r="C589" t="s">
        <v>1239</v>
      </c>
      <c r="D589">
        <v>12</v>
      </c>
      <c r="E589" t="s">
        <v>5053</v>
      </c>
      <c r="F589">
        <v>3</v>
      </c>
      <c r="G589" t="s">
        <v>5176</v>
      </c>
      <c r="H589" t="s">
        <v>5322</v>
      </c>
      <c r="I589" t="s">
        <v>5323</v>
      </c>
      <c r="L589" t="s">
        <v>27</v>
      </c>
      <c r="M589" t="s">
        <v>4946</v>
      </c>
      <c r="N589" t="s">
        <v>4947</v>
      </c>
      <c r="P589">
        <v>1</v>
      </c>
      <c r="Q589">
        <v>0</v>
      </c>
      <c r="R589">
        <v>0</v>
      </c>
      <c r="S589">
        <v>0</v>
      </c>
      <c r="T589" t="s">
        <v>4940</v>
      </c>
      <c r="U589">
        <v>0</v>
      </c>
      <c r="X589" t="s">
        <v>4941</v>
      </c>
      <c r="Y589" t="s">
        <v>18</v>
      </c>
      <c r="AB589" t="s">
        <v>19</v>
      </c>
      <c r="AC589" t="s">
        <v>4942</v>
      </c>
      <c r="AE589">
        <v>0</v>
      </c>
      <c r="AF589">
        <v>0</v>
      </c>
      <c r="AG589">
        <v>943.42</v>
      </c>
      <c r="AH589">
        <v>2</v>
      </c>
      <c r="AI589">
        <v>0</v>
      </c>
      <c r="AU589">
        <v>0</v>
      </c>
      <c r="AW589" s="1">
        <v>1132.0999999999999</v>
      </c>
      <c r="AY589">
        <v>1</v>
      </c>
      <c r="BE589" t="s">
        <v>416</v>
      </c>
      <c r="BI589">
        <v>0</v>
      </c>
      <c r="BJ589">
        <v>0</v>
      </c>
      <c r="BM589">
        <v>0</v>
      </c>
      <c r="BN589">
        <v>0</v>
      </c>
      <c r="BO589">
        <v>100</v>
      </c>
      <c r="BP589">
        <v>100</v>
      </c>
      <c r="BQ589">
        <v>0</v>
      </c>
      <c r="BR589">
        <v>0</v>
      </c>
      <c r="BS589">
        <v>0</v>
      </c>
      <c r="BV589">
        <v>0</v>
      </c>
      <c r="BW589">
        <v>1</v>
      </c>
      <c r="BX589">
        <v>0</v>
      </c>
      <c r="BY589">
        <v>0</v>
      </c>
    </row>
    <row r="590" spans="1:77" x14ac:dyDescent="0.25">
      <c r="A590" t="s">
        <v>1240</v>
      </c>
      <c r="C590" t="s">
        <v>1241</v>
      </c>
      <c r="D590">
        <v>12</v>
      </c>
      <c r="E590" t="s">
        <v>5053</v>
      </c>
      <c r="F590">
        <v>3</v>
      </c>
      <c r="G590" t="s">
        <v>5176</v>
      </c>
      <c r="H590" t="s">
        <v>5322</v>
      </c>
      <c r="I590" t="s">
        <v>5323</v>
      </c>
      <c r="L590" t="s">
        <v>27</v>
      </c>
      <c r="M590" t="s">
        <v>4946</v>
      </c>
      <c r="N590" t="s">
        <v>4947</v>
      </c>
      <c r="P590">
        <v>1</v>
      </c>
      <c r="Q590">
        <v>0</v>
      </c>
      <c r="R590">
        <v>0</v>
      </c>
      <c r="S590">
        <v>0</v>
      </c>
      <c r="T590" t="s">
        <v>4940</v>
      </c>
      <c r="U590">
        <v>0</v>
      </c>
      <c r="X590" t="s">
        <v>4941</v>
      </c>
      <c r="Y590" t="s">
        <v>18</v>
      </c>
      <c r="AB590" t="s">
        <v>19</v>
      </c>
      <c r="AC590" t="s">
        <v>4942</v>
      </c>
      <c r="AE590">
        <v>0</v>
      </c>
      <c r="AF590">
        <v>0</v>
      </c>
      <c r="AG590" s="1">
        <v>1013.97</v>
      </c>
      <c r="AH590">
        <v>2</v>
      </c>
      <c r="AI590">
        <v>0</v>
      </c>
      <c r="AU590">
        <v>0</v>
      </c>
      <c r="AW590" s="1">
        <v>1216.76</v>
      </c>
      <c r="AY590">
        <v>1</v>
      </c>
      <c r="BE590" t="s">
        <v>416</v>
      </c>
      <c r="BI590">
        <v>0</v>
      </c>
      <c r="BJ590">
        <v>0</v>
      </c>
      <c r="BM590">
        <v>0</v>
      </c>
      <c r="BN590">
        <v>0</v>
      </c>
      <c r="BO590">
        <v>100</v>
      </c>
      <c r="BP590">
        <v>100</v>
      </c>
      <c r="BQ590">
        <v>0</v>
      </c>
      <c r="BR590">
        <v>0</v>
      </c>
      <c r="BS590">
        <v>0</v>
      </c>
      <c r="BV590">
        <v>0</v>
      </c>
      <c r="BW590">
        <v>1</v>
      </c>
      <c r="BX590">
        <v>0</v>
      </c>
      <c r="BY590">
        <v>0</v>
      </c>
    </row>
    <row r="591" spans="1:77" x14ac:dyDescent="0.25">
      <c r="A591" t="s">
        <v>1242</v>
      </c>
      <c r="C591" t="s">
        <v>1243</v>
      </c>
      <c r="D591">
        <v>12</v>
      </c>
      <c r="E591" t="s">
        <v>5053</v>
      </c>
      <c r="F591">
        <v>3</v>
      </c>
      <c r="G591" t="s">
        <v>5176</v>
      </c>
      <c r="H591" t="s">
        <v>5322</v>
      </c>
      <c r="I591" t="s">
        <v>5323</v>
      </c>
      <c r="L591" t="s">
        <v>27</v>
      </c>
      <c r="M591" t="s">
        <v>4946</v>
      </c>
      <c r="N591" t="s">
        <v>4947</v>
      </c>
      <c r="P591">
        <v>1</v>
      </c>
      <c r="Q591">
        <v>0</v>
      </c>
      <c r="R591">
        <v>0</v>
      </c>
      <c r="S591">
        <v>0</v>
      </c>
      <c r="T591" t="s">
        <v>4940</v>
      </c>
      <c r="U591">
        <v>0</v>
      </c>
      <c r="X591" t="s">
        <v>4941</v>
      </c>
      <c r="Y591" t="s">
        <v>18</v>
      </c>
      <c r="AB591" t="s">
        <v>19</v>
      </c>
      <c r="AC591" t="s">
        <v>4942</v>
      </c>
      <c r="AE591">
        <v>0</v>
      </c>
      <c r="AF591">
        <v>0</v>
      </c>
      <c r="AG591" s="1">
        <v>1243.95</v>
      </c>
      <c r="AH591">
        <v>2</v>
      </c>
      <c r="AI591">
        <v>0</v>
      </c>
      <c r="AU591">
        <v>0</v>
      </c>
      <c r="AW591" s="1">
        <v>1492.74</v>
      </c>
      <c r="AY591">
        <v>1</v>
      </c>
      <c r="BE591" t="s">
        <v>416</v>
      </c>
      <c r="BI591">
        <v>0</v>
      </c>
      <c r="BJ591">
        <v>0</v>
      </c>
      <c r="BM591">
        <v>0</v>
      </c>
      <c r="BN591">
        <v>0</v>
      </c>
      <c r="BO591">
        <v>100</v>
      </c>
      <c r="BP591">
        <v>100</v>
      </c>
      <c r="BQ591">
        <v>0</v>
      </c>
      <c r="BR591">
        <v>0</v>
      </c>
      <c r="BS591">
        <v>0</v>
      </c>
      <c r="BV591">
        <v>0</v>
      </c>
      <c r="BW591">
        <v>1</v>
      </c>
      <c r="BX591">
        <v>0</v>
      </c>
      <c r="BY591">
        <v>0</v>
      </c>
    </row>
    <row r="592" spans="1:77" x14ac:dyDescent="0.25">
      <c r="A592" t="s">
        <v>1244</v>
      </c>
      <c r="C592" t="s">
        <v>1245</v>
      </c>
      <c r="D592">
        <v>12</v>
      </c>
      <c r="E592" t="s">
        <v>5053</v>
      </c>
      <c r="F592">
        <v>3</v>
      </c>
      <c r="G592" t="s">
        <v>5176</v>
      </c>
      <c r="H592" t="s">
        <v>5322</v>
      </c>
      <c r="I592" t="s">
        <v>5323</v>
      </c>
      <c r="L592" t="s">
        <v>27</v>
      </c>
      <c r="M592" t="s">
        <v>4946</v>
      </c>
      <c r="N592" t="s">
        <v>4947</v>
      </c>
      <c r="P592">
        <v>1</v>
      </c>
      <c r="Q592">
        <v>0</v>
      </c>
      <c r="R592">
        <v>0</v>
      </c>
      <c r="S592">
        <v>0</v>
      </c>
      <c r="T592" t="s">
        <v>4940</v>
      </c>
      <c r="U592">
        <v>0</v>
      </c>
      <c r="X592" t="s">
        <v>4941</v>
      </c>
      <c r="Y592" t="s">
        <v>18</v>
      </c>
      <c r="AB592" t="s">
        <v>19</v>
      </c>
      <c r="AC592" t="s">
        <v>4942</v>
      </c>
      <c r="AE592">
        <v>0</v>
      </c>
      <c r="AF592">
        <v>0</v>
      </c>
      <c r="AG592" s="1">
        <v>1197.46</v>
      </c>
      <c r="AH592">
        <v>2</v>
      </c>
      <c r="AI592">
        <v>0</v>
      </c>
      <c r="AU592">
        <v>0</v>
      </c>
      <c r="AW592" s="1">
        <v>1436.95</v>
      </c>
      <c r="AY592">
        <v>1</v>
      </c>
      <c r="BE592" t="s">
        <v>416</v>
      </c>
      <c r="BI592">
        <v>0</v>
      </c>
      <c r="BJ592">
        <v>0</v>
      </c>
      <c r="BM592">
        <v>0</v>
      </c>
      <c r="BN592">
        <v>0</v>
      </c>
      <c r="BO592">
        <v>100</v>
      </c>
      <c r="BP592">
        <v>100</v>
      </c>
      <c r="BQ592">
        <v>0</v>
      </c>
      <c r="BR592">
        <v>0</v>
      </c>
      <c r="BS592">
        <v>0</v>
      </c>
      <c r="BV592">
        <v>0</v>
      </c>
      <c r="BW592">
        <v>1</v>
      </c>
      <c r="BX592">
        <v>0</v>
      </c>
      <c r="BY592">
        <v>0</v>
      </c>
    </row>
    <row r="593" spans="1:77" x14ac:dyDescent="0.25">
      <c r="A593" t="s">
        <v>1246</v>
      </c>
      <c r="C593" t="s">
        <v>1247</v>
      </c>
      <c r="D593">
        <v>12</v>
      </c>
      <c r="E593" t="s">
        <v>5053</v>
      </c>
      <c r="F593">
        <v>3</v>
      </c>
      <c r="G593" t="s">
        <v>5176</v>
      </c>
      <c r="H593" t="s">
        <v>5322</v>
      </c>
      <c r="I593" t="s">
        <v>5323</v>
      </c>
      <c r="L593" t="s">
        <v>27</v>
      </c>
      <c r="M593" t="s">
        <v>4946</v>
      </c>
      <c r="N593" t="s">
        <v>4947</v>
      </c>
      <c r="P593">
        <v>1</v>
      </c>
      <c r="Q593">
        <v>0</v>
      </c>
      <c r="R593">
        <v>0</v>
      </c>
      <c r="S593">
        <v>0</v>
      </c>
      <c r="T593" t="s">
        <v>4940</v>
      </c>
      <c r="U593">
        <v>0</v>
      </c>
      <c r="X593" t="s">
        <v>4941</v>
      </c>
      <c r="Y593" t="s">
        <v>18</v>
      </c>
      <c r="AB593" t="s">
        <v>19</v>
      </c>
      <c r="AC593" t="s">
        <v>4942</v>
      </c>
      <c r="AE593">
        <v>0</v>
      </c>
      <c r="AF593">
        <v>0</v>
      </c>
      <c r="AG593">
        <v>0</v>
      </c>
      <c r="AH593">
        <v>2</v>
      </c>
      <c r="AI593">
        <v>0</v>
      </c>
      <c r="AU593">
        <v>0</v>
      </c>
      <c r="AV593">
        <v>1</v>
      </c>
      <c r="AW593">
        <v>0</v>
      </c>
      <c r="BE593" t="s">
        <v>43</v>
      </c>
      <c r="BI593">
        <v>0</v>
      </c>
      <c r="BJ593">
        <v>0</v>
      </c>
      <c r="BM593">
        <v>0</v>
      </c>
      <c r="BN593">
        <v>0</v>
      </c>
      <c r="BO593">
        <v>100</v>
      </c>
      <c r="BP593">
        <v>100</v>
      </c>
      <c r="BQ593">
        <v>0</v>
      </c>
      <c r="BR593">
        <v>0</v>
      </c>
      <c r="BS593">
        <v>0</v>
      </c>
      <c r="BV593">
        <v>0</v>
      </c>
      <c r="BW593">
        <v>0</v>
      </c>
      <c r="BX593">
        <v>0</v>
      </c>
      <c r="BY593">
        <v>0</v>
      </c>
    </row>
    <row r="594" spans="1:77" x14ac:dyDescent="0.25">
      <c r="A594" t="s">
        <v>1248</v>
      </c>
      <c r="C594" t="s">
        <v>1249</v>
      </c>
      <c r="D594">
        <v>12</v>
      </c>
      <c r="E594" t="s">
        <v>5053</v>
      </c>
      <c r="F594">
        <v>3</v>
      </c>
      <c r="G594" t="s">
        <v>5176</v>
      </c>
      <c r="H594" t="s">
        <v>5322</v>
      </c>
      <c r="I594" t="s">
        <v>5323</v>
      </c>
      <c r="L594" t="s">
        <v>27</v>
      </c>
      <c r="M594" t="s">
        <v>4946</v>
      </c>
      <c r="N594" t="s">
        <v>4947</v>
      </c>
      <c r="P594">
        <v>1</v>
      </c>
      <c r="Q594">
        <v>0</v>
      </c>
      <c r="R594">
        <v>0</v>
      </c>
      <c r="S594">
        <v>0</v>
      </c>
      <c r="T594" t="s">
        <v>4940</v>
      </c>
      <c r="U594">
        <v>0</v>
      </c>
      <c r="X594" t="s">
        <v>4941</v>
      </c>
      <c r="Y594" t="s">
        <v>18</v>
      </c>
      <c r="AB594" t="s">
        <v>19</v>
      </c>
      <c r="AC594" t="s">
        <v>4942</v>
      </c>
      <c r="AE594">
        <v>0</v>
      </c>
      <c r="AF594">
        <v>0</v>
      </c>
      <c r="AG594">
        <v>0</v>
      </c>
      <c r="AH594">
        <v>2</v>
      </c>
      <c r="AI594">
        <v>0</v>
      </c>
      <c r="AU594">
        <v>0</v>
      </c>
      <c r="AV594">
        <v>1</v>
      </c>
      <c r="AW594">
        <v>0</v>
      </c>
      <c r="BE594" t="s">
        <v>43</v>
      </c>
      <c r="BI594">
        <v>0</v>
      </c>
      <c r="BJ594">
        <v>0</v>
      </c>
      <c r="BM594">
        <v>0</v>
      </c>
      <c r="BN594">
        <v>0</v>
      </c>
      <c r="BO594">
        <v>100</v>
      </c>
      <c r="BP594">
        <v>100</v>
      </c>
      <c r="BQ594">
        <v>0</v>
      </c>
      <c r="BR594">
        <v>0</v>
      </c>
      <c r="BS594">
        <v>0</v>
      </c>
      <c r="BV594">
        <v>0</v>
      </c>
      <c r="BW594">
        <v>0</v>
      </c>
      <c r="BX594">
        <v>0</v>
      </c>
      <c r="BY594">
        <v>0</v>
      </c>
    </row>
    <row r="595" spans="1:77" x14ac:dyDescent="0.25">
      <c r="A595" t="s">
        <v>1250</v>
      </c>
      <c r="C595" t="s">
        <v>1251</v>
      </c>
      <c r="D595">
        <v>12</v>
      </c>
      <c r="E595" t="s">
        <v>5053</v>
      </c>
      <c r="F595">
        <v>3</v>
      </c>
      <c r="G595" t="s">
        <v>5176</v>
      </c>
      <c r="H595" t="s">
        <v>5322</v>
      </c>
      <c r="I595" t="s">
        <v>5323</v>
      </c>
      <c r="L595" t="s">
        <v>27</v>
      </c>
      <c r="M595" t="s">
        <v>4946</v>
      </c>
      <c r="N595" t="s">
        <v>4947</v>
      </c>
      <c r="P595">
        <v>1</v>
      </c>
      <c r="Q595">
        <v>0</v>
      </c>
      <c r="R595">
        <v>0</v>
      </c>
      <c r="S595">
        <v>0</v>
      </c>
      <c r="T595" t="s">
        <v>4940</v>
      </c>
      <c r="U595">
        <v>0</v>
      </c>
      <c r="X595" t="s">
        <v>4941</v>
      </c>
      <c r="Y595" t="s">
        <v>18</v>
      </c>
      <c r="AB595" t="s">
        <v>19</v>
      </c>
      <c r="AC595" t="s">
        <v>4942</v>
      </c>
      <c r="AE595">
        <v>0</v>
      </c>
      <c r="AF595">
        <v>0</v>
      </c>
      <c r="AG595" s="1">
        <v>1357.71</v>
      </c>
      <c r="AH595">
        <v>2</v>
      </c>
      <c r="AI595">
        <v>0</v>
      </c>
      <c r="AU595">
        <v>0</v>
      </c>
      <c r="AW595" s="1">
        <v>1629.25</v>
      </c>
      <c r="AY595">
        <v>1</v>
      </c>
      <c r="BE595" t="s">
        <v>416</v>
      </c>
      <c r="BI595">
        <v>0</v>
      </c>
      <c r="BJ595">
        <v>0</v>
      </c>
      <c r="BM595">
        <v>0</v>
      </c>
      <c r="BN595">
        <v>0</v>
      </c>
      <c r="BO595">
        <v>100</v>
      </c>
      <c r="BP595">
        <v>100</v>
      </c>
      <c r="BQ595">
        <v>0</v>
      </c>
      <c r="BR595">
        <v>0</v>
      </c>
      <c r="BS595">
        <v>0</v>
      </c>
      <c r="BV595">
        <v>0</v>
      </c>
      <c r="BW595">
        <v>1</v>
      </c>
      <c r="BX595">
        <v>0</v>
      </c>
      <c r="BY595">
        <v>0</v>
      </c>
    </row>
    <row r="596" spans="1:77" x14ac:dyDescent="0.25">
      <c r="A596" t="s">
        <v>1252</v>
      </c>
      <c r="C596" t="s">
        <v>1253</v>
      </c>
      <c r="D596">
        <v>12</v>
      </c>
      <c r="E596" t="s">
        <v>5053</v>
      </c>
      <c r="F596">
        <v>3</v>
      </c>
      <c r="G596" t="s">
        <v>5176</v>
      </c>
      <c r="H596" t="s">
        <v>5322</v>
      </c>
      <c r="I596" t="s">
        <v>5323</v>
      </c>
      <c r="L596" t="s">
        <v>27</v>
      </c>
      <c r="M596" t="s">
        <v>4946</v>
      </c>
      <c r="N596" t="s">
        <v>4947</v>
      </c>
      <c r="P596">
        <v>1</v>
      </c>
      <c r="Q596">
        <v>0</v>
      </c>
      <c r="R596">
        <v>0</v>
      </c>
      <c r="S596">
        <v>0</v>
      </c>
      <c r="T596" t="s">
        <v>4940</v>
      </c>
      <c r="U596">
        <v>0</v>
      </c>
      <c r="X596" t="s">
        <v>4941</v>
      </c>
      <c r="Y596" t="s">
        <v>18</v>
      </c>
      <c r="AB596" t="s">
        <v>19</v>
      </c>
      <c r="AC596" t="s">
        <v>4942</v>
      </c>
      <c r="AE596">
        <v>0</v>
      </c>
      <c r="AF596">
        <v>0</v>
      </c>
      <c r="AG596">
        <v>0</v>
      </c>
      <c r="AH596">
        <v>2</v>
      </c>
      <c r="AI596">
        <v>0</v>
      </c>
      <c r="AU596">
        <v>0</v>
      </c>
      <c r="AV596">
        <v>1</v>
      </c>
      <c r="AW596">
        <v>0</v>
      </c>
      <c r="BE596" t="s">
        <v>43</v>
      </c>
      <c r="BI596">
        <v>0</v>
      </c>
      <c r="BJ596">
        <v>0</v>
      </c>
      <c r="BM596">
        <v>0</v>
      </c>
      <c r="BN596">
        <v>0</v>
      </c>
      <c r="BO596">
        <v>100</v>
      </c>
      <c r="BP596">
        <v>100</v>
      </c>
      <c r="BQ596">
        <v>0</v>
      </c>
      <c r="BR596">
        <v>0</v>
      </c>
      <c r="BS596">
        <v>0</v>
      </c>
      <c r="BV596">
        <v>0</v>
      </c>
      <c r="BW596">
        <v>0</v>
      </c>
      <c r="BX596">
        <v>0</v>
      </c>
      <c r="BY596">
        <v>0</v>
      </c>
    </row>
    <row r="597" spans="1:77" x14ac:dyDescent="0.25">
      <c r="A597" t="s">
        <v>1254</v>
      </c>
      <c r="C597" t="s">
        <v>1255</v>
      </c>
      <c r="D597">
        <v>12</v>
      </c>
      <c r="E597" t="s">
        <v>5053</v>
      </c>
      <c r="F597">
        <v>3</v>
      </c>
      <c r="G597" t="s">
        <v>5176</v>
      </c>
      <c r="H597" t="s">
        <v>5322</v>
      </c>
      <c r="I597" t="s">
        <v>5323</v>
      </c>
      <c r="L597" t="s">
        <v>27</v>
      </c>
      <c r="M597" t="s">
        <v>4946</v>
      </c>
      <c r="N597" t="s">
        <v>4947</v>
      </c>
      <c r="P597">
        <v>1</v>
      </c>
      <c r="Q597">
        <v>0</v>
      </c>
      <c r="R597">
        <v>0</v>
      </c>
      <c r="S597">
        <v>0</v>
      </c>
      <c r="T597" t="s">
        <v>4940</v>
      </c>
      <c r="U597">
        <v>0</v>
      </c>
      <c r="X597" t="s">
        <v>4941</v>
      </c>
      <c r="Y597" t="s">
        <v>18</v>
      </c>
      <c r="AB597" t="s">
        <v>19</v>
      </c>
      <c r="AC597" t="s">
        <v>4942</v>
      </c>
      <c r="AE597">
        <v>0</v>
      </c>
      <c r="AF597">
        <v>0</v>
      </c>
      <c r="AG597">
        <v>0</v>
      </c>
      <c r="AH597">
        <v>2</v>
      </c>
      <c r="AI597">
        <v>0</v>
      </c>
      <c r="AU597">
        <v>0</v>
      </c>
      <c r="AV597">
        <v>1</v>
      </c>
      <c r="AW597">
        <v>0</v>
      </c>
      <c r="BE597" t="s">
        <v>43</v>
      </c>
      <c r="BI597">
        <v>0</v>
      </c>
      <c r="BJ597">
        <v>0</v>
      </c>
      <c r="BM597">
        <v>0</v>
      </c>
      <c r="BN597">
        <v>0</v>
      </c>
      <c r="BO597">
        <v>100</v>
      </c>
      <c r="BP597">
        <v>100</v>
      </c>
      <c r="BQ597">
        <v>0</v>
      </c>
      <c r="BR597">
        <v>0</v>
      </c>
      <c r="BS597">
        <v>0</v>
      </c>
      <c r="BV597">
        <v>0</v>
      </c>
      <c r="BW597">
        <v>0</v>
      </c>
      <c r="BX597">
        <v>0</v>
      </c>
      <c r="BY597">
        <v>0</v>
      </c>
    </row>
    <row r="598" spans="1:77" x14ac:dyDescent="0.25">
      <c r="A598" t="s">
        <v>1256</v>
      </c>
      <c r="C598" t="s">
        <v>1257</v>
      </c>
      <c r="D598">
        <v>12</v>
      </c>
      <c r="E598" t="s">
        <v>5053</v>
      </c>
      <c r="F598">
        <v>3</v>
      </c>
      <c r="G598" t="s">
        <v>5176</v>
      </c>
      <c r="H598" t="s">
        <v>5322</v>
      </c>
      <c r="I598" t="s">
        <v>5323</v>
      </c>
      <c r="L598" t="s">
        <v>27</v>
      </c>
      <c r="M598" t="s">
        <v>4946</v>
      </c>
      <c r="N598" t="s">
        <v>4947</v>
      </c>
      <c r="P598">
        <v>1</v>
      </c>
      <c r="Q598">
        <v>0</v>
      </c>
      <c r="R598">
        <v>0</v>
      </c>
      <c r="S598">
        <v>0</v>
      </c>
      <c r="T598" t="s">
        <v>4940</v>
      </c>
      <c r="U598">
        <v>0</v>
      </c>
      <c r="X598" t="s">
        <v>4941</v>
      </c>
      <c r="Y598" t="s">
        <v>18</v>
      </c>
      <c r="AB598" t="s">
        <v>19</v>
      </c>
      <c r="AC598" t="s">
        <v>4942</v>
      </c>
      <c r="AE598">
        <v>0</v>
      </c>
      <c r="AF598">
        <v>0</v>
      </c>
      <c r="AG598" s="1">
        <v>1589.41</v>
      </c>
      <c r="AH598">
        <v>2</v>
      </c>
      <c r="AI598">
        <v>0</v>
      </c>
      <c r="AU598">
        <v>0</v>
      </c>
      <c r="AW598" s="1">
        <v>1907.29</v>
      </c>
      <c r="AY598">
        <v>1</v>
      </c>
      <c r="BE598" t="s">
        <v>416</v>
      </c>
      <c r="BI598">
        <v>0</v>
      </c>
      <c r="BJ598">
        <v>0</v>
      </c>
      <c r="BM598">
        <v>0</v>
      </c>
      <c r="BN598">
        <v>0</v>
      </c>
      <c r="BO598">
        <v>100</v>
      </c>
      <c r="BP598">
        <v>100</v>
      </c>
      <c r="BQ598">
        <v>0</v>
      </c>
      <c r="BR598">
        <v>0</v>
      </c>
      <c r="BS598">
        <v>0</v>
      </c>
      <c r="BV598">
        <v>0</v>
      </c>
      <c r="BW598">
        <v>1</v>
      </c>
      <c r="BX598">
        <v>0</v>
      </c>
      <c r="BY598">
        <v>0</v>
      </c>
    </row>
    <row r="599" spans="1:77" x14ac:dyDescent="0.25">
      <c r="A599" t="s">
        <v>1258</v>
      </c>
      <c r="C599" t="s">
        <v>1259</v>
      </c>
      <c r="D599">
        <v>12</v>
      </c>
      <c r="E599" t="s">
        <v>5053</v>
      </c>
      <c r="F599">
        <v>3</v>
      </c>
      <c r="G599" t="s">
        <v>5176</v>
      </c>
      <c r="H599" t="s">
        <v>5322</v>
      </c>
      <c r="I599" t="s">
        <v>5323</v>
      </c>
      <c r="L599" t="s">
        <v>27</v>
      </c>
      <c r="M599" t="s">
        <v>4946</v>
      </c>
      <c r="N599" t="s">
        <v>4947</v>
      </c>
      <c r="P599">
        <v>1</v>
      </c>
      <c r="Q599">
        <v>0</v>
      </c>
      <c r="R599">
        <v>0</v>
      </c>
      <c r="S599">
        <v>0</v>
      </c>
      <c r="T599" t="s">
        <v>4940</v>
      </c>
      <c r="U599">
        <v>0</v>
      </c>
      <c r="X599" t="s">
        <v>4941</v>
      </c>
      <c r="Y599" t="s">
        <v>18</v>
      </c>
      <c r="AB599" t="s">
        <v>19</v>
      </c>
      <c r="AC599" t="s">
        <v>4942</v>
      </c>
      <c r="AE599">
        <v>0</v>
      </c>
      <c r="AF599">
        <v>0</v>
      </c>
      <c r="AG599" s="1">
        <v>1732.98</v>
      </c>
      <c r="AH599">
        <v>2</v>
      </c>
      <c r="AI599">
        <v>0</v>
      </c>
      <c r="AU599">
        <v>0</v>
      </c>
      <c r="AW599" s="1">
        <v>2079.58</v>
      </c>
      <c r="AY599">
        <v>1</v>
      </c>
      <c r="BE599" t="s">
        <v>416</v>
      </c>
      <c r="BI599">
        <v>0</v>
      </c>
      <c r="BJ599">
        <v>0</v>
      </c>
      <c r="BM599">
        <v>0</v>
      </c>
      <c r="BN599">
        <v>0</v>
      </c>
      <c r="BO599">
        <v>100</v>
      </c>
      <c r="BP599">
        <v>100</v>
      </c>
      <c r="BQ599">
        <v>0</v>
      </c>
      <c r="BR599">
        <v>0</v>
      </c>
      <c r="BS599">
        <v>0</v>
      </c>
      <c r="BV599">
        <v>0</v>
      </c>
      <c r="BW599">
        <v>1</v>
      </c>
      <c r="BX599">
        <v>0</v>
      </c>
      <c r="BY599">
        <v>0</v>
      </c>
    </row>
    <row r="600" spans="1:77" x14ac:dyDescent="0.25">
      <c r="A600" t="s">
        <v>1260</v>
      </c>
      <c r="C600" t="s">
        <v>1261</v>
      </c>
      <c r="D600">
        <v>12</v>
      </c>
      <c r="E600" t="s">
        <v>5053</v>
      </c>
      <c r="F600">
        <v>3</v>
      </c>
      <c r="G600" t="s">
        <v>5176</v>
      </c>
      <c r="H600" t="s">
        <v>5322</v>
      </c>
      <c r="I600" t="s">
        <v>5323</v>
      </c>
      <c r="L600" t="s">
        <v>27</v>
      </c>
      <c r="M600" t="s">
        <v>4946</v>
      </c>
      <c r="N600" t="s">
        <v>4947</v>
      </c>
      <c r="P600">
        <v>1</v>
      </c>
      <c r="Q600">
        <v>0</v>
      </c>
      <c r="R600">
        <v>0</v>
      </c>
      <c r="S600">
        <v>0</v>
      </c>
      <c r="T600" t="s">
        <v>4940</v>
      </c>
      <c r="U600">
        <v>0</v>
      </c>
      <c r="X600" t="s">
        <v>4941</v>
      </c>
      <c r="Y600" t="s">
        <v>18</v>
      </c>
      <c r="AB600" t="s">
        <v>19</v>
      </c>
      <c r="AC600" t="s">
        <v>4942</v>
      </c>
      <c r="AE600">
        <v>0</v>
      </c>
      <c r="AF600">
        <v>0</v>
      </c>
      <c r="AG600" s="1">
        <v>2020.04</v>
      </c>
      <c r="AH600">
        <v>2</v>
      </c>
      <c r="AI600">
        <v>0</v>
      </c>
      <c r="AU600">
        <v>0</v>
      </c>
      <c r="AW600" s="1">
        <v>2424.0500000000002</v>
      </c>
      <c r="AY600">
        <v>1</v>
      </c>
      <c r="BE600" t="s">
        <v>416</v>
      </c>
      <c r="BI600">
        <v>0</v>
      </c>
      <c r="BJ600">
        <v>0</v>
      </c>
      <c r="BM600">
        <v>0</v>
      </c>
      <c r="BN600">
        <v>0</v>
      </c>
      <c r="BO600">
        <v>100</v>
      </c>
      <c r="BP600">
        <v>100</v>
      </c>
      <c r="BQ600">
        <v>0</v>
      </c>
      <c r="BR600">
        <v>0</v>
      </c>
      <c r="BS600">
        <v>0</v>
      </c>
      <c r="BV600">
        <v>0</v>
      </c>
      <c r="BW600">
        <v>1</v>
      </c>
      <c r="BX600">
        <v>0</v>
      </c>
      <c r="BY600">
        <v>0</v>
      </c>
    </row>
    <row r="601" spans="1:77" x14ac:dyDescent="0.25">
      <c r="A601" t="s">
        <v>1262</v>
      </c>
      <c r="C601" t="s">
        <v>1263</v>
      </c>
      <c r="D601">
        <v>12</v>
      </c>
      <c r="E601" t="s">
        <v>5053</v>
      </c>
      <c r="F601">
        <v>3</v>
      </c>
      <c r="G601" t="s">
        <v>5176</v>
      </c>
      <c r="H601" t="s">
        <v>5322</v>
      </c>
      <c r="I601" t="s">
        <v>5323</v>
      </c>
      <c r="L601" t="s">
        <v>27</v>
      </c>
      <c r="M601" t="s">
        <v>4946</v>
      </c>
      <c r="N601" t="s">
        <v>4947</v>
      </c>
      <c r="P601">
        <v>1</v>
      </c>
      <c r="Q601">
        <v>0</v>
      </c>
      <c r="R601">
        <v>0</v>
      </c>
      <c r="S601">
        <v>0</v>
      </c>
      <c r="T601" t="s">
        <v>4940</v>
      </c>
      <c r="U601">
        <v>0</v>
      </c>
      <c r="X601" t="s">
        <v>4941</v>
      </c>
      <c r="Y601" t="s">
        <v>18</v>
      </c>
      <c r="AB601" t="s">
        <v>19</v>
      </c>
      <c r="AC601" t="s">
        <v>4942</v>
      </c>
      <c r="AE601">
        <v>0</v>
      </c>
      <c r="AF601">
        <v>0</v>
      </c>
      <c r="AG601" s="1">
        <v>1816.34</v>
      </c>
      <c r="AH601">
        <v>2</v>
      </c>
      <c r="AI601">
        <v>0</v>
      </c>
      <c r="AU601">
        <v>0</v>
      </c>
      <c r="AW601" s="1">
        <v>2179.61</v>
      </c>
      <c r="AY601">
        <v>1</v>
      </c>
      <c r="BE601" t="s">
        <v>416</v>
      </c>
      <c r="BI601">
        <v>0</v>
      </c>
      <c r="BJ601">
        <v>0</v>
      </c>
      <c r="BM601">
        <v>0</v>
      </c>
      <c r="BN601">
        <v>0</v>
      </c>
      <c r="BO601">
        <v>100</v>
      </c>
      <c r="BP601">
        <v>100</v>
      </c>
      <c r="BQ601">
        <v>0</v>
      </c>
      <c r="BR601">
        <v>0</v>
      </c>
      <c r="BS601">
        <v>0</v>
      </c>
      <c r="BV601">
        <v>0</v>
      </c>
      <c r="BW601">
        <v>1</v>
      </c>
      <c r="BX601">
        <v>0</v>
      </c>
      <c r="BY601">
        <v>0</v>
      </c>
    </row>
    <row r="602" spans="1:77" x14ac:dyDescent="0.25">
      <c r="A602" t="s">
        <v>1264</v>
      </c>
      <c r="C602" t="s">
        <v>1265</v>
      </c>
      <c r="D602">
        <v>12</v>
      </c>
      <c r="E602" t="s">
        <v>5053</v>
      </c>
      <c r="F602">
        <v>3</v>
      </c>
      <c r="G602" t="s">
        <v>5176</v>
      </c>
      <c r="H602" t="s">
        <v>5322</v>
      </c>
      <c r="I602" t="s">
        <v>5323</v>
      </c>
      <c r="L602" t="s">
        <v>27</v>
      </c>
      <c r="M602" t="s">
        <v>4946</v>
      </c>
      <c r="N602" t="s">
        <v>4947</v>
      </c>
      <c r="P602">
        <v>1</v>
      </c>
      <c r="Q602">
        <v>0</v>
      </c>
      <c r="R602">
        <v>0</v>
      </c>
      <c r="S602">
        <v>0</v>
      </c>
      <c r="T602" t="s">
        <v>4940</v>
      </c>
      <c r="U602">
        <v>0</v>
      </c>
      <c r="X602" t="s">
        <v>4941</v>
      </c>
      <c r="Y602" t="s">
        <v>18</v>
      </c>
      <c r="AB602" t="s">
        <v>19</v>
      </c>
      <c r="AC602" t="s">
        <v>4942</v>
      </c>
      <c r="AE602">
        <v>0</v>
      </c>
      <c r="AF602">
        <v>0</v>
      </c>
      <c r="AG602" s="1">
        <v>2028.97</v>
      </c>
      <c r="AH602">
        <v>2</v>
      </c>
      <c r="AI602">
        <v>0</v>
      </c>
      <c r="AU602">
        <v>0</v>
      </c>
      <c r="AW602" s="1">
        <v>2434.7600000000002</v>
      </c>
      <c r="AY602">
        <v>1</v>
      </c>
      <c r="BE602" t="s">
        <v>416</v>
      </c>
      <c r="BI602">
        <v>0</v>
      </c>
      <c r="BJ602">
        <v>0</v>
      </c>
      <c r="BM602">
        <v>0</v>
      </c>
      <c r="BN602">
        <v>0</v>
      </c>
      <c r="BO602">
        <v>100</v>
      </c>
      <c r="BP602">
        <v>100</v>
      </c>
      <c r="BQ602">
        <v>0</v>
      </c>
      <c r="BR602">
        <v>0</v>
      </c>
      <c r="BS602">
        <v>0</v>
      </c>
      <c r="BV602">
        <v>0</v>
      </c>
      <c r="BW602">
        <v>1</v>
      </c>
      <c r="BX602">
        <v>0</v>
      </c>
      <c r="BY602">
        <v>0</v>
      </c>
    </row>
    <row r="603" spans="1:77" x14ac:dyDescent="0.25">
      <c r="A603" t="s">
        <v>1266</v>
      </c>
      <c r="C603" t="s">
        <v>1267</v>
      </c>
      <c r="D603">
        <v>12</v>
      </c>
      <c r="E603" t="s">
        <v>5053</v>
      </c>
      <c r="F603">
        <v>3</v>
      </c>
      <c r="G603" t="s">
        <v>5176</v>
      </c>
      <c r="H603" t="s">
        <v>5322</v>
      </c>
      <c r="I603" t="s">
        <v>5323</v>
      </c>
      <c r="L603" t="s">
        <v>27</v>
      </c>
      <c r="M603" t="s">
        <v>4946</v>
      </c>
      <c r="N603" t="s">
        <v>4947</v>
      </c>
      <c r="P603">
        <v>1</v>
      </c>
      <c r="Q603">
        <v>0</v>
      </c>
      <c r="R603">
        <v>0</v>
      </c>
      <c r="S603">
        <v>0</v>
      </c>
      <c r="T603" t="s">
        <v>4940</v>
      </c>
      <c r="U603">
        <v>0</v>
      </c>
      <c r="X603" t="s">
        <v>4941</v>
      </c>
      <c r="Y603" t="s">
        <v>18</v>
      </c>
      <c r="AB603" t="s">
        <v>19</v>
      </c>
      <c r="AC603" t="s">
        <v>4942</v>
      </c>
      <c r="AE603">
        <v>0</v>
      </c>
      <c r="AF603">
        <v>0</v>
      </c>
      <c r="AG603" s="1">
        <v>2111.9299999999998</v>
      </c>
      <c r="AH603">
        <v>2</v>
      </c>
      <c r="AI603">
        <v>0</v>
      </c>
      <c r="AU603">
        <v>0</v>
      </c>
      <c r="AW603" s="1">
        <v>2534.3200000000002</v>
      </c>
      <c r="AY603">
        <v>1</v>
      </c>
      <c r="BE603" t="s">
        <v>416</v>
      </c>
      <c r="BI603">
        <v>0</v>
      </c>
      <c r="BJ603">
        <v>0</v>
      </c>
      <c r="BM603">
        <v>0</v>
      </c>
      <c r="BN603">
        <v>0</v>
      </c>
      <c r="BO603">
        <v>100</v>
      </c>
      <c r="BP603">
        <v>100</v>
      </c>
      <c r="BQ603">
        <v>0</v>
      </c>
      <c r="BR603">
        <v>0</v>
      </c>
      <c r="BS603">
        <v>0</v>
      </c>
      <c r="BV603">
        <v>0</v>
      </c>
      <c r="BW603">
        <v>1</v>
      </c>
      <c r="BX603">
        <v>0</v>
      </c>
      <c r="BY603">
        <v>0</v>
      </c>
    </row>
    <row r="604" spans="1:77" x14ac:dyDescent="0.25">
      <c r="A604" t="s">
        <v>1268</v>
      </c>
      <c r="C604" t="s">
        <v>1269</v>
      </c>
      <c r="D604">
        <v>12</v>
      </c>
      <c r="E604" t="s">
        <v>5053</v>
      </c>
      <c r="F604">
        <v>3</v>
      </c>
      <c r="G604" t="s">
        <v>5176</v>
      </c>
      <c r="H604" t="s">
        <v>5322</v>
      </c>
      <c r="I604" t="s">
        <v>5323</v>
      </c>
      <c r="L604" t="s">
        <v>27</v>
      </c>
      <c r="M604" t="s">
        <v>4946</v>
      </c>
      <c r="N604" t="s">
        <v>4947</v>
      </c>
      <c r="P604">
        <v>1</v>
      </c>
      <c r="Q604">
        <v>0</v>
      </c>
      <c r="R604">
        <v>0</v>
      </c>
      <c r="S604">
        <v>0</v>
      </c>
      <c r="T604" t="s">
        <v>4940</v>
      </c>
      <c r="U604">
        <v>0</v>
      </c>
      <c r="X604" t="s">
        <v>4941</v>
      </c>
      <c r="Y604" t="s">
        <v>18</v>
      </c>
      <c r="AB604" t="s">
        <v>19</v>
      </c>
      <c r="AC604" t="s">
        <v>4942</v>
      </c>
      <c r="AE604">
        <v>0</v>
      </c>
      <c r="AF604">
        <v>0</v>
      </c>
      <c r="AG604">
        <v>0</v>
      </c>
      <c r="AH604">
        <v>2</v>
      </c>
      <c r="AI604">
        <v>0</v>
      </c>
      <c r="AN604">
        <v>1</v>
      </c>
      <c r="AO604">
        <v>1</v>
      </c>
      <c r="AU604">
        <v>0</v>
      </c>
      <c r="AV604">
        <v>1</v>
      </c>
      <c r="AW604">
        <v>0</v>
      </c>
      <c r="BE604" t="s">
        <v>43</v>
      </c>
      <c r="BI604">
        <v>0</v>
      </c>
      <c r="BJ604">
        <v>0</v>
      </c>
      <c r="BM604">
        <v>0</v>
      </c>
      <c r="BN604">
        <v>0</v>
      </c>
      <c r="BO604">
        <v>100</v>
      </c>
      <c r="BP604">
        <v>100</v>
      </c>
      <c r="BQ604">
        <v>0</v>
      </c>
      <c r="BR604">
        <v>0</v>
      </c>
      <c r="BS604">
        <v>0</v>
      </c>
      <c r="BV604">
        <v>0</v>
      </c>
      <c r="BW604">
        <v>0</v>
      </c>
      <c r="BX604">
        <v>0</v>
      </c>
      <c r="BY604">
        <v>0</v>
      </c>
    </row>
    <row r="605" spans="1:77" x14ac:dyDescent="0.25">
      <c r="A605" t="s">
        <v>1270</v>
      </c>
      <c r="C605" t="s">
        <v>1271</v>
      </c>
      <c r="D605">
        <v>12</v>
      </c>
      <c r="E605" t="s">
        <v>5053</v>
      </c>
      <c r="F605">
        <v>3</v>
      </c>
      <c r="G605" t="s">
        <v>5176</v>
      </c>
      <c r="H605" t="s">
        <v>5322</v>
      </c>
      <c r="I605" t="s">
        <v>5323</v>
      </c>
      <c r="L605" t="s">
        <v>27</v>
      </c>
      <c r="M605" t="s">
        <v>4946</v>
      </c>
      <c r="N605" t="s">
        <v>4947</v>
      </c>
      <c r="P605">
        <v>1</v>
      </c>
      <c r="Q605">
        <v>0</v>
      </c>
      <c r="R605">
        <v>0</v>
      </c>
      <c r="S605">
        <v>0</v>
      </c>
      <c r="T605" t="s">
        <v>4940</v>
      </c>
      <c r="U605">
        <v>0</v>
      </c>
      <c r="X605" t="s">
        <v>4941</v>
      </c>
      <c r="Y605" t="s">
        <v>18</v>
      </c>
      <c r="AB605" t="s">
        <v>19</v>
      </c>
      <c r="AC605" t="s">
        <v>4942</v>
      </c>
      <c r="AE605">
        <v>0</v>
      </c>
      <c r="AF605">
        <v>0</v>
      </c>
      <c r="AG605" s="1">
        <v>2244.36</v>
      </c>
      <c r="AH605">
        <v>2</v>
      </c>
      <c r="AI605">
        <v>0</v>
      </c>
      <c r="AU605">
        <v>0</v>
      </c>
      <c r="AW605" s="1">
        <v>2693.23</v>
      </c>
      <c r="AY605">
        <v>1</v>
      </c>
      <c r="BE605" t="s">
        <v>416</v>
      </c>
      <c r="BI605">
        <v>0</v>
      </c>
      <c r="BJ605">
        <v>0</v>
      </c>
      <c r="BM605">
        <v>0</v>
      </c>
      <c r="BN605">
        <v>0</v>
      </c>
      <c r="BO605">
        <v>100</v>
      </c>
      <c r="BP605">
        <v>100</v>
      </c>
      <c r="BQ605">
        <v>0</v>
      </c>
      <c r="BR605">
        <v>0</v>
      </c>
      <c r="BS605">
        <v>0</v>
      </c>
      <c r="BV605">
        <v>0</v>
      </c>
      <c r="BW605">
        <v>1</v>
      </c>
      <c r="BX605">
        <v>0</v>
      </c>
      <c r="BY605">
        <v>0</v>
      </c>
    </row>
    <row r="606" spans="1:77" x14ac:dyDescent="0.25">
      <c r="A606" t="s">
        <v>1272</v>
      </c>
      <c r="C606" t="s">
        <v>1273</v>
      </c>
      <c r="D606">
        <v>12</v>
      </c>
      <c r="E606" t="s">
        <v>5053</v>
      </c>
      <c r="F606">
        <v>3</v>
      </c>
      <c r="G606" t="s">
        <v>5176</v>
      </c>
      <c r="H606" t="s">
        <v>5322</v>
      </c>
      <c r="I606" t="s">
        <v>5323</v>
      </c>
      <c r="L606" t="s">
        <v>27</v>
      </c>
      <c r="M606" t="s">
        <v>4946</v>
      </c>
      <c r="N606" t="s">
        <v>4947</v>
      </c>
      <c r="P606">
        <v>1</v>
      </c>
      <c r="Q606">
        <v>0</v>
      </c>
      <c r="R606">
        <v>0</v>
      </c>
      <c r="S606">
        <v>0</v>
      </c>
      <c r="T606" t="s">
        <v>4940</v>
      </c>
      <c r="U606">
        <v>0</v>
      </c>
      <c r="X606" t="s">
        <v>4941</v>
      </c>
      <c r="Y606" t="s">
        <v>18</v>
      </c>
      <c r="AB606" t="s">
        <v>19</v>
      </c>
      <c r="AC606" t="s">
        <v>4942</v>
      </c>
      <c r="AE606">
        <v>0</v>
      </c>
      <c r="AF606">
        <v>0</v>
      </c>
      <c r="AG606">
        <v>0</v>
      </c>
      <c r="AH606">
        <v>2</v>
      </c>
      <c r="AI606">
        <v>0</v>
      </c>
      <c r="AN606">
        <v>1</v>
      </c>
      <c r="AO606">
        <v>1</v>
      </c>
      <c r="AU606">
        <v>0</v>
      </c>
      <c r="AV606">
        <v>1</v>
      </c>
      <c r="AW606">
        <v>0</v>
      </c>
      <c r="BE606" t="s">
        <v>43</v>
      </c>
      <c r="BI606">
        <v>0</v>
      </c>
      <c r="BJ606">
        <v>0</v>
      </c>
      <c r="BM606">
        <v>0</v>
      </c>
      <c r="BN606">
        <v>0</v>
      </c>
      <c r="BO606">
        <v>100</v>
      </c>
      <c r="BP606">
        <v>100</v>
      </c>
      <c r="BQ606">
        <v>0</v>
      </c>
      <c r="BR606">
        <v>0</v>
      </c>
      <c r="BS606">
        <v>0</v>
      </c>
      <c r="BV606">
        <v>0</v>
      </c>
      <c r="BW606">
        <v>0</v>
      </c>
      <c r="BX606">
        <v>0</v>
      </c>
      <c r="BY606">
        <v>0</v>
      </c>
    </row>
    <row r="607" spans="1:77" x14ac:dyDescent="0.25">
      <c r="A607" t="s">
        <v>1274</v>
      </c>
      <c r="C607" t="s">
        <v>1275</v>
      </c>
      <c r="D607">
        <v>12</v>
      </c>
      <c r="E607" t="s">
        <v>5053</v>
      </c>
      <c r="F607">
        <v>3</v>
      </c>
      <c r="G607" t="s">
        <v>5176</v>
      </c>
      <c r="H607" t="s">
        <v>5322</v>
      </c>
      <c r="I607" t="s">
        <v>5323</v>
      </c>
      <c r="L607" t="s">
        <v>27</v>
      </c>
      <c r="M607" t="s">
        <v>4946</v>
      </c>
      <c r="N607" t="s">
        <v>4947</v>
      </c>
      <c r="P607">
        <v>1</v>
      </c>
      <c r="Q607">
        <v>0</v>
      </c>
      <c r="R607">
        <v>0</v>
      </c>
      <c r="S607">
        <v>0</v>
      </c>
      <c r="T607" t="s">
        <v>4940</v>
      </c>
      <c r="U607">
        <v>0</v>
      </c>
      <c r="X607" t="s">
        <v>4941</v>
      </c>
      <c r="Y607" t="s">
        <v>18</v>
      </c>
      <c r="AB607" t="s">
        <v>19</v>
      </c>
      <c r="AC607" t="s">
        <v>4942</v>
      </c>
      <c r="AE607">
        <v>0</v>
      </c>
      <c r="AF607">
        <v>0</v>
      </c>
      <c r="AG607">
        <v>933.23</v>
      </c>
      <c r="AH607">
        <v>2</v>
      </c>
      <c r="AI607">
        <v>0</v>
      </c>
      <c r="AU607">
        <v>0</v>
      </c>
      <c r="AW607" s="1">
        <v>1119.8800000000001</v>
      </c>
      <c r="AY607">
        <v>1</v>
      </c>
      <c r="AZ607">
        <v>558</v>
      </c>
      <c r="BE607" t="s">
        <v>416</v>
      </c>
      <c r="BI607">
        <v>0</v>
      </c>
      <c r="BJ607">
        <v>0</v>
      </c>
      <c r="BM607">
        <v>0</v>
      </c>
      <c r="BN607">
        <v>0</v>
      </c>
      <c r="BO607">
        <v>100</v>
      </c>
      <c r="BP607">
        <v>100</v>
      </c>
      <c r="BQ607">
        <v>0</v>
      </c>
      <c r="BR607">
        <v>0</v>
      </c>
      <c r="BS607">
        <v>0</v>
      </c>
      <c r="BV607">
        <v>0</v>
      </c>
      <c r="BW607">
        <v>1</v>
      </c>
      <c r="BX607">
        <v>0</v>
      </c>
      <c r="BY607">
        <v>0</v>
      </c>
    </row>
    <row r="608" spans="1:77" x14ac:dyDescent="0.25">
      <c r="A608" t="s">
        <v>1276</v>
      </c>
      <c r="C608" t="s">
        <v>1277</v>
      </c>
      <c r="D608">
        <v>12</v>
      </c>
      <c r="E608" t="s">
        <v>5053</v>
      </c>
      <c r="F608">
        <v>3</v>
      </c>
      <c r="G608" t="s">
        <v>5176</v>
      </c>
      <c r="H608" t="s">
        <v>5322</v>
      </c>
      <c r="I608" t="s">
        <v>5323</v>
      </c>
      <c r="L608" t="s">
        <v>27</v>
      </c>
      <c r="M608" t="s">
        <v>4946</v>
      </c>
      <c r="N608" t="s">
        <v>4947</v>
      </c>
      <c r="P608">
        <v>1</v>
      </c>
      <c r="Q608">
        <v>0</v>
      </c>
      <c r="R608">
        <v>0</v>
      </c>
      <c r="S608">
        <v>0</v>
      </c>
      <c r="T608" t="s">
        <v>4940</v>
      </c>
      <c r="U608">
        <v>0</v>
      </c>
      <c r="X608" t="s">
        <v>4941</v>
      </c>
      <c r="Y608" t="s">
        <v>18</v>
      </c>
      <c r="AB608" t="s">
        <v>19</v>
      </c>
      <c r="AC608" t="s">
        <v>4942</v>
      </c>
      <c r="AE608">
        <v>0</v>
      </c>
      <c r="AF608">
        <v>0</v>
      </c>
      <c r="AG608" s="1">
        <v>1077.8</v>
      </c>
      <c r="AH608">
        <v>2</v>
      </c>
      <c r="AI608">
        <v>0</v>
      </c>
      <c r="AU608">
        <v>0</v>
      </c>
      <c r="AW608" s="1">
        <v>1293.3599999999999</v>
      </c>
      <c r="AY608">
        <v>1</v>
      </c>
      <c r="BE608" t="s">
        <v>416</v>
      </c>
      <c r="BI608">
        <v>0</v>
      </c>
      <c r="BJ608">
        <v>0</v>
      </c>
      <c r="BM608">
        <v>0</v>
      </c>
      <c r="BN608">
        <v>0</v>
      </c>
      <c r="BO608">
        <v>100</v>
      </c>
      <c r="BP608">
        <v>100</v>
      </c>
      <c r="BQ608">
        <v>0</v>
      </c>
      <c r="BR608">
        <v>0</v>
      </c>
      <c r="BS608">
        <v>0</v>
      </c>
      <c r="BV608">
        <v>0</v>
      </c>
      <c r="BW608">
        <v>1</v>
      </c>
      <c r="BX608">
        <v>0</v>
      </c>
      <c r="BY608">
        <v>0</v>
      </c>
    </row>
    <row r="609" spans="1:77" x14ac:dyDescent="0.25">
      <c r="A609" t="s">
        <v>1278</v>
      </c>
      <c r="C609" t="s">
        <v>1279</v>
      </c>
      <c r="D609">
        <v>12</v>
      </c>
      <c r="E609" t="s">
        <v>5053</v>
      </c>
      <c r="F609">
        <v>3</v>
      </c>
      <c r="G609" t="s">
        <v>5176</v>
      </c>
      <c r="H609" t="s">
        <v>5322</v>
      </c>
      <c r="I609" t="s">
        <v>5323</v>
      </c>
      <c r="L609" t="s">
        <v>27</v>
      </c>
      <c r="M609" t="s">
        <v>4946</v>
      </c>
      <c r="N609" t="s">
        <v>4947</v>
      </c>
      <c r="P609">
        <v>1</v>
      </c>
      <c r="Q609">
        <v>0</v>
      </c>
      <c r="R609">
        <v>0</v>
      </c>
      <c r="S609">
        <v>0</v>
      </c>
      <c r="T609" t="s">
        <v>4940</v>
      </c>
      <c r="U609">
        <v>0</v>
      </c>
      <c r="X609" t="s">
        <v>4941</v>
      </c>
      <c r="Y609" t="s">
        <v>18</v>
      </c>
      <c r="AB609" t="s">
        <v>19</v>
      </c>
      <c r="AC609" t="s">
        <v>4942</v>
      </c>
      <c r="AE609">
        <v>0</v>
      </c>
      <c r="AF609">
        <v>0</v>
      </c>
      <c r="AG609" s="1">
        <v>1014.38</v>
      </c>
      <c r="AH609">
        <v>2</v>
      </c>
      <c r="AI609">
        <v>0</v>
      </c>
      <c r="AU609">
        <v>0</v>
      </c>
      <c r="AW609" s="1">
        <v>1217.26</v>
      </c>
      <c r="AY609">
        <v>1</v>
      </c>
      <c r="BE609" t="s">
        <v>416</v>
      </c>
      <c r="BI609">
        <v>0</v>
      </c>
      <c r="BJ609">
        <v>0</v>
      </c>
      <c r="BM609">
        <v>0</v>
      </c>
      <c r="BN609">
        <v>0</v>
      </c>
      <c r="BO609">
        <v>100</v>
      </c>
      <c r="BP609">
        <v>100</v>
      </c>
      <c r="BQ609">
        <v>0</v>
      </c>
      <c r="BR609">
        <v>0</v>
      </c>
      <c r="BS609">
        <v>0</v>
      </c>
      <c r="BV609">
        <v>0</v>
      </c>
      <c r="BW609">
        <v>1</v>
      </c>
      <c r="BX609">
        <v>0</v>
      </c>
      <c r="BY609">
        <v>0</v>
      </c>
    </row>
    <row r="610" spans="1:77" x14ac:dyDescent="0.25">
      <c r="A610" t="s">
        <v>1280</v>
      </c>
      <c r="C610" t="s">
        <v>1281</v>
      </c>
      <c r="D610">
        <v>12</v>
      </c>
      <c r="E610" t="s">
        <v>5053</v>
      </c>
      <c r="F610">
        <v>3</v>
      </c>
      <c r="G610" t="s">
        <v>5176</v>
      </c>
      <c r="H610" t="s">
        <v>5322</v>
      </c>
      <c r="I610" t="s">
        <v>5323</v>
      </c>
      <c r="L610" t="s">
        <v>27</v>
      </c>
      <c r="M610" t="s">
        <v>4946</v>
      </c>
      <c r="N610" t="s">
        <v>4947</v>
      </c>
      <c r="P610">
        <v>1</v>
      </c>
      <c r="Q610">
        <v>0</v>
      </c>
      <c r="R610">
        <v>0</v>
      </c>
      <c r="S610">
        <v>0</v>
      </c>
      <c r="T610" t="s">
        <v>4940</v>
      </c>
      <c r="U610">
        <v>0</v>
      </c>
      <c r="X610" t="s">
        <v>4941</v>
      </c>
      <c r="Y610" t="s">
        <v>18</v>
      </c>
      <c r="AB610" t="s">
        <v>19</v>
      </c>
      <c r="AC610" t="s">
        <v>4942</v>
      </c>
      <c r="AE610">
        <v>0</v>
      </c>
      <c r="AF610">
        <v>0</v>
      </c>
      <c r="AG610" s="1">
        <v>1261.77</v>
      </c>
      <c r="AH610">
        <v>2</v>
      </c>
      <c r="AI610">
        <v>0</v>
      </c>
      <c r="AU610">
        <v>0</v>
      </c>
      <c r="AW610" s="1">
        <v>1514.12</v>
      </c>
      <c r="AY610">
        <v>1</v>
      </c>
      <c r="BE610" t="s">
        <v>416</v>
      </c>
      <c r="BI610">
        <v>0</v>
      </c>
      <c r="BJ610">
        <v>0</v>
      </c>
      <c r="BM610">
        <v>0</v>
      </c>
      <c r="BN610">
        <v>0</v>
      </c>
      <c r="BO610">
        <v>100</v>
      </c>
      <c r="BP610">
        <v>100</v>
      </c>
      <c r="BQ610">
        <v>0</v>
      </c>
      <c r="BR610">
        <v>0</v>
      </c>
      <c r="BS610">
        <v>0</v>
      </c>
      <c r="BV610">
        <v>0</v>
      </c>
      <c r="BW610">
        <v>1</v>
      </c>
      <c r="BX610">
        <v>0</v>
      </c>
      <c r="BY610">
        <v>0</v>
      </c>
    </row>
    <row r="611" spans="1:77" x14ac:dyDescent="0.25">
      <c r="A611" t="s">
        <v>1282</v>
      </c>
      <c r="C611" t="s">
        <v>1283</v>
      </c>
      <c r="D611">
        <v>12</v>
      </c>
      <c r="E611" t="s">
        <v>5053</v>
      </c>
      <c r="F611">
        <v>3</v>
      </c>
      <c r="G611" t="s">
        <v>5176</v>
      </c>
      <c r="H611" t="s">
        <v>5322</v>
      </c>
      <c r="I611" t="s">
        <v>5323</v>
      </c>
      <c r="L611" t="s">
        <v>27</v>
      </c>
      <c r="M611" t="s">
        <v>4946</v>
      </c>
      <c r="N611" t="s">
        <v>4947</v>
      </c>
      <c r="P611">
        <v>1</v>
      </c>
      <c r="Q611">
        <v>0</v>
      </c>
      <c r="R611">
        <v>0</v>
      </c>
      <c r="S611">
        <v>0</v>
      </c>
      <c r="T611" t="s">
        <v>4940</v>
      </c>
      <c r="U611">
        <v>0</v>
      </c>
      <c r="X611" t="s">
        <v>4941</v>
      </c>
      <c r="Y611" t="s">
        <v>18</v>
      </c>
      <c r="AB611" t="s">
        <v>19</v>
      </c>
      <c r="AC611" t="s">
        <v>4942</v>
      </c>
      <c r="AE611">
        <v>0</v>
      </c>
      <c r="AF611">
        <v>0</v>
      </c>
      <c r="AG611" s="1">
        <v>1530.62</v>
      </c>
      <c r="AH611">
        <v>2</v>
      </c>
      <c r="AI611">
        <v>0</v>
      </c>
      <c r="AU611">
        <v>0</v>
      </c>
      <c r="AW611" s="1">
        <v>1836.74</v>
      </c>
      <c r="AY611">
        <v>1</v>
      </c>
      <c r="BE611" t="s">
        <v>416</v>
      </c>
      <c r="BI611">
        <v>0</v>
      </c>
      <c r="BJ611">
        <v>0</v>
      </c>
      <c r="BM611">
        <v>0</v>
      </c>
      <c r="BN611">
        <v>0</v>
      </c>
      <c r="BO611">
        <v>100</v>
      </c>
      <c r="BP611">
        <v>100</v>
      </c>
      <c r="BQ611">
        <v>0</v>
      </c>
      <c r="BR611">
        <v>0</v>
      </c>
      <c r="BS611">
        <v>0</v>
      </c>
      <c r="BV611">
        <v>0</v>
      </c>
      <c r="BW611">
        <v>1</v>
      </c>
      <c r="BX611">
        <v>0</v>
      </c>
      <c r="BY611">
        <v>0</v>
      </c>
    </row>
    <row r="612" spans="1:77" x14ac:dyDescent="0.25">
      <c r="A612" t="s">
        <v>1284</v>
      </c>
      <c r="C612" t="s">
        <v>1285</v>
      </c>
      <c r="D612">
        <v>12</v>
      </c>
      <c r="E612" t="s">
        <v>5053</v>
      </c>
      <c r="F612">
        <v>3</v>
      </c>
      <c r="G612" t="s">
        <v>5176</v>
      </c>
      <c r="H612" t="s">
        <v>5322</v>
      </c>
      <c r="I612" t="s">
        <v>5323</v>
      </c>
      <c r="L612" t="s">
        <v>27</v>
      </c>
      <c r="M612" t="s">
        <v>4946</v>
      </c>
      <c r="N612" t="s">
        <v>4947</v>
      </c>
      <c r="P612">
        <v>1</v>
      </c>
      <c r="Q612">
        <v>0</v>
      </c>
      <c r="R612">
        <v>0</v>
      </c>
      <c r="S612">
        <v>0</v>
      </c>
      <c r="T612" t="s">
        <v>4940</v>
      </c>
      <c r="U612">
        <v>0</v>
      </c>
      <c r="X612" t="s">
        <v>4941</v>
      </c>
      <c r="Y612" t="s">
        <v>18</v>
      </c>
      <c r="AB612" t="s">
        <v>19</v>
      </c>
      <c r="AC612" t="s">
        <v>4942</v>
      </c>
      <c r="AE612">
        <v>0</v>
      </c>
      <c r="AF612">
        <v>0</v>
      </c>
      <c r="AG612" s="1">
        <v>1457.27</v>
      </c>
      <c r="AH612">
        <v>2</v>
      </c>
      <c r="AI612">
        <v>0</v>
      </c>
      <c r="AU612">
        <v>0</v>
      </c>
      <c r="AW612" s="1">
        <v>1748.72</v>
      </c>
      <c r="AY612">
        <v>1</v>
      </c>
      <c r="BE612" t="s">
        <v>416</v>
      </c>
      <c r="BI612">
        <v>0</v>
      </c>
      <c r="BJ612">
        <v>0</v>
      </c>
      <c r="BM612">
        <v>0</v>
      </c>
      <c r="BN612">
        <v>0</v>
      </c>
      <c r="BO612">
        <v>100</v>
      </c>
      <c r="BP612">
        <v>100</v>
      </c>
      <c r="BQ612">
        <v>0</v>
      </c>
      <c r="BR612">
        <v>0</v>
      </c>
      <c r="BS612">
        <v>0</v>
      </c>
      <c r="BV612">
        <v>0</v>
      </c>
      <c r="BW612">
        <v>1</v>
      </c>
      <c r="BX612">
        <v>0</v>
      </c>
      <c r="BY612">
        <v>0</v>
      </c>
    </row>
    <row r="613" spans="1:77" x14ac:dyDescent="0.25">
      <c r="A613" t="s">
        <v>1286</v>
      </c>
      <c r="C613" t="s">
        <v>1287</v>
      </c>
      <c r="D613">
        <v>12</v>
      </c>
      <c r="E613" t="s">
        <v>5053</v>
      </c>
      <c r="F613">
        <v>3</v>
      </c>
      <c r="G613" t="s">
        <v>5176</v>
      </c>
      <c r="H613" t="s">
        <v>5322</v>
      </c>
      <c r="I613" t="s">
        <v>5323</v>
      </c>
      <c r="L613" t="s">
        <v>27</v>
      </c>
      <c r="M613" t="s">
        <v>4946</v>
      </c>
      <c r="N613" t="s">
        <v>4947</v>
      </c>
      <c r="P613">
        <v>1</v>
      </c>
      <c r="Q613">
        <v>0</v>
      </c>
      <c r="R613">
        <v>0</v>
      </c>
      <c r="S613">
        <v>0</v>
      </c>
      <c r="T613" t="s">
        <v>4940</v>
      </c>
      <c r="U613">
        <v>0</v>
      </c>
      <c r="X613" t="s">
        <v>4941</v>
      </c>
      <c r="Y613" t="s">
        <v>18</v>
      </c>
      <c r="AB613" t="s">
        <v>19</v>
      </c>
      <c r="AC613" t="s">
        <v>4942</v>
      </c>
      <c r="AE613">
        <v>0</v>
      </c>
      <c r="AF613">
        <v>0</v>
      </c>
      <c r="AG613">
        <v>0</v>
      </c>
      <c r="AH613">
        <v>2</v>
      </c>
      <c r="AI613">
        <v>0</v>
      </c>
      <c r="AU613">
        <v>0</v>
      </c>
      <c r="AV613">
        <v>1</v>
      </c>
      <c r="AW613">
        <v>0</v>
      </c>
      <c r="BE613" t="s">
        <v>43</v>
      </c>
      <c r="BI613">
        <v>0</v>
      </c>
      <c r="BJ613">
        <v>0</v>
      </c>
      <c r="BM613">
        <v>0</v>
      </c>
      <c r="BN613">
        <v>0</v>
      </c>
      <c r="BO613">
        <v>100</v>
      </c>
      <c r="BP613">
        <v>100</v>
      </c>
      <c r="BQ613">
        <v>0</v>
      </c>
      <c r="BR613">
        <v>0</v>
      </c>
      <c r="BS613">
        <v>0</v>
      </c>
      <c r="BV613">
        <v>0</v>
      </c>
      <c r="BW613">
        <v>0</v>
      </c>
      <c r="BX613">
        <v>0</v>
      </c>
      <c r="BY613">
        <v>0</v>
      </c>
    </row>
    <row r="614" spans="1:77" x14ac:dyDescent="0.25">
      <c r="A614" t="s">
        <v>1288</v>
      </c>
      <c r="C614" t="s">
        <v>1289</v>
      </c>
      <c r="D614">
        <v>12</v>
      </c>
      <c r="E614" t="s">
        <v>5053</v>
      </c>
      <c r="F614">
        <v>3</v>
      </c>
      <c r="G614" t="s">
        <v>5176</v>
      </c>
      <c r="H614" t="s">
        <v>5322</v>
      </c>
      <c r="I614" t="s">
        <v>5323</v>
      </c>
      <c r="L614" t="s">
        <v>27</v>
      </c>
      <c r="M614" t="s">
        <v>4946</v>
      </c>
      <c r="N614" t="s">
        <v>4947</v>
      </c>
      <c r="P614">
        <v>1</v>
      </c>
      <c r="Q614">
        <v>0</v>
      </c>
      <c r="R614">
        <v>0</v>
      </c>
      <c r="S614">
        <v>0</v>
      </c>
      <c r="T614" t="s">
        <v>4940</v>
      </c>
      <c r="U614">
        <v>0</v>
      </c>
      <c r="X614" t="s">
        <v>4941</v>
      </c>
      <c r="Y614" t="s">
        <v>18</v>
      </c>
      <c r="AB614" t="s">
        <v>19</v>
      </c>
      <c r="AC614" t="s">
        <v>4942</v>
      </c>
      <c r="AE614">
        <v>0</v>
      </c>
      <c r="AF614">
        <v>0</v>
      </c>
      <c r="AG614">
        <v>0</v>
      </c>
      <c r="AH614">
        <v>2</v>
      </c>
      <c r="AI614">
        <v>0</v>
      </c>
      <c r="AN614">
        <v>1</v>
      </c>
      <c r="AO614">
        <v>1</v>
      </c>
      <c r="AU614">
        <v>0</v>
      </c>
      <c r="AV614">
        <v>1</v>
      </c>
      <c r="AW614">
        <v>0</v>
      </c>
      <c r="BE614" t="s">
        <v>43</v>
      </c>
      <c r="BI614">
        <v>0</v>
      </c>
      <c r="BJ614">
        <v>0</v>
      </c>
      <c r="BM614">
        <v>0</v>
      </c>
      <c r="BN614">
        <v>0</v>
      </c>
      <c r="BO614">
        <v>100</v>
      </c>
      <c r="BP614">
        <v>100</v>
      </c>
      <c r="BQ614">
        <v>0</v>
      </c>
      <c r="BR614">
        <v>0</v>
      </c>
      <c r="BS614">
        <v>0</v>
      </c>
      <c r="BV614">
        <v>0</v>
      </c>
      <c r="BW614">
        <v>0</v>
      </c>
      <c r="BX614">
        <v>0</v>
      </c>
      <c r="BY614">
        <v>0</v>
      </c>
    </row>
    <row r="615" spans="1:77" x14ac:dyDescent="0.25">
      <c r="A615" t="s">
        <v>1290</v>
      </c>
      <c r="C615" t="s">
        <v>1291</v>
      </c>
      <c r="D615">
        <v>12</v>
      </c>
      <c r="E615" t="s">
        <v>5053</v>
      </c>
      <c r="F615">
        <v>3</v>
      </c>
      <c r="G615" t="s">
        <v>5176</v>
      </c>
      <c r="H615" t="s">
        <v>5322</v>
      </c>
      <c r="I615" t="s">
        <v>5323</v>
      </c>
      <c r="L615" t="s">
        <v>27</v>
      </c>
      <c r="M615" t="s">
        <v>4946</v>
      </c>
      <c r="N615" t="s">
        <v>4947</v>
      </c>
      <c r="P615">
        <v>1</v>
      </c>
      <c r="Q615">
        <v>0</v>
      </c>
      <c r="R615">
        <v>0</v>
      </c>
      <c r="S615">
        <v>0</v>
      </c>
      <c r="T615" t="s">
        <v>4940</v>
      </c>
      <c r="U615">
        <v>0</v>
      </c>
      <c r="X615" t="s">
        <v>4941</v>
      </c>
      <c r="Y615" t="s">
        <v>18</v>
      </c>
      <c r="AB615" t="s">
        <v>19</v>
      </c>
      <c r="AC615" t="s">
        <v>4942</v>
      </c>
      <c r="AE615">
        <v>0</v>
      </c>
      <c r="AF615">
        <v>0</v>
      </c>
      <c r="AG615" s="1">
        <v>1635.83</v>
      </c>
      <c r="AH615">
        <v>2</v>
      </c>
      <c r="AI615">
        <v>0</v>
      </c>
      <c r="AU615">
        <v>0</v>
      </c>
      <c r="AW615" s="1">
        <v>1963</v>
      </c>
      <c r="AY615">
        <v>1</v>
      </c>
      <c r="BE615" t="s">
        <v>416</v>
      </c>
      <c r="BI615">
        <v>0</v>
      </c>
      <c r="BJ615">
        <v>0</v>
      </c>
      <c r="BM615">
        <v>0</v>
      </c>
      <c r="BN615">
        <v>0</v>
      </c>
      <c r="BO615">
        <v>100</v>
      </c>
      <c r="BP615">
        <v>100</v>
      </c>
      <c r="BQ615">
        <v>0</v>
      </c>
      <c r="BR615">
        <v>0</v>
      </c>
      <c r="BS615">
        <v>0</v>
      </c>
      <c r="BV615">
        <v>0</v>
      </c>
      <c r="BW615">
        <v>1</v>
      </c>
      <c r="BX615">
        <v>0</v>
      </c>
      <c r="BY615">
        <v>0</v>
      </c>
    </row>
    <row r="616" spans="1:77" x14ac:dyDescent="0.25">
      <c r="A616" t="s">
        <v>1292</v>
      </c>
      <c r="C616" t="s">
        <v>1293</v>
      </c>
      <c r="D616">
        <v>12</v>
      </c>
      <c r="E616" t="s">
        <v>5053</v>
      </c>
      <c r="F616">
        <v>3</v>
      </c>
      <c r="G616" t="s">
        <v>5176</v>
      </c>
      <c r="H616" t="s">
        <v>5322</v>
      </c>
      <c r="I616" t="s">
        <v>5323</v>
      </c>
      <c r="L616" t="s">
        <v>27</v>
      </c>
      <c r="M616" t="s">
        <v>4946</v>
      </c>
      <c r="N616" t="s">
        <v>4947</v>
      </c>
      <c r="P616">
        <v>1</v>
      </c>
      <c r="Q616">
        <v>0</v>
      </c>
      <c r="R616">
        <v>0</v>
      </c>
      <c r="S616">
        <v>0</v>
      </c>
      <c r="T616" t="s">
        <v>4940</v>
      </c>
      <c r="U616">
        <v>0</v>
      </c>
      <c r="X616" t="s">
        <v>4941</v>
      </c>
      <c r="Y616" t="s">
        <v>18</v>
      </c>
      <c r="AB616" t="s">
        <v>19</v>
      </c>
      <c r="AC616" t="s">
        <v>4942</v>
      </c>
      <c r="AE616">
        <v>0</v>
      </c>
      <c r="AF616">
        <v>0</v>
      </c>
      <c r="AG616">
        <v>0</v>
      </c>
      <c r="AH616">
        <v>2</v>
      </c>
      <c r="AI616">
        <v>0</v>
      </c>
      <c r="AU616">
        <v>0</v>
      </c>
      <c r="AV616">
        <v>1</v>
      </c>
      <c r="AW616">
        <v>0</v>
      </c>
      <c r="BE616" t="s">
        <v>43</v>
      </c>
      <c r="BI616">
        <v>0</v>
      </c>
      <c r="BJ616">
        <v>0</v>
      </c>
      <c r="BM616">
        <v>0</v>
      </c>
      <c r="BN616">
        <v>0</v>
      </c>
      <c r="BO616">
        <v>100</v>
      </c>
      <c r="BP616">
        <v>100</v>
      </c>
      <c r="BQ616">
        <v>0</v>
      </c>
      <c r="BR616">
        <v>0</v>
      </c>
      <c r="BS616">
        <v>0</v>
      </c>
      <c r="BV616">
        <v>0</v>
      </c>
      <c r="BW616">
        <v>0</v>
      </c>
      <c r="BX616">
        <v>0</v>
      </c>
      <c r="BY616">
        <v>0</v>
      </c>
    </row>
    <row r="617" spans="1:77" x14ac:dyDescent="0.25">
      <c r="A617" t="s">
        <v>1294</v>
      </c>
      <c r="C617" t="s">
        <v>1295</v>
      </c>
      <c r="D617">
        <v>12</v>
      </c>
      <c r="E617" t="s">
        <v>5053</v>
      </c>
      <c r="F617">
        <v>3</v>
      </c>
      <c r="G617" t="s">
        <v>5176</v>
      </c>
      <c r="H617" t="s">
        <v>5322</v>
      </c>
      <c r="I617" t="s">
        <v>5323</v>
      </c>
      <c r="L617" t="s">
        <v>27</v>
      </c>
      <c r="M617" t="s">
        <v>4946</v>
      </c>
      <c r="N617" t="s">
        <v>4947</v>
      </c>
      <c r="P617">
        <v>1</v>
      </c>
      <c r="Q617">
        <v>0</v>
      </c>
      <c r="R617">
        <v>0</v>
      </c>
      <c r="S617">
        <v>0</v>
      </c>
      <c r="T617" t="s">
        <v>4940</v>
      </c>
      <c r="U617">
        <v>0</v>
      </c>
      <c r="X617" t="s">
        <v>4941</v>
      </c>
      <c r="Y617" t="s">
        <v>18</v>
      </c>
      <c r="AB617" t="s">
        <v>19</v>
      </c>
      <c r="AC617" t="s">
        <v>4942</v>
      </c>
      <c r="AE617">
        <v>0</v>
      </c>
      <c r="AF617">
        <v>0</v>
      </c>
      <c r="AG617">
        <v>0</v>
      </c>
      <c r="AH617">
        <v>2</v>
      </c>
      <c r="AI617">
        <v>0</v>
      </c>
      <c r="AN617">
        <v>1</v>
      </c>
      <c r="AO617">
        <v>1</v>
      </c>
      <c r="AU617">
        <v>0</v>
      </c>
      <c r="AV617">
        <v>1</v>
      </c>
      <c r="AW617">
        <v>0</v>
      </c>
      <c r="BE617" t="s">
        <v>43</v>
      </c>
      <c r="BI617">
        <v>0</v>
      </c>
      <c r="BJ617">
        <v>0</v>
      </c>
      <c r="BM617">
        <v>0</v>
      </c>
      <c r="BN617">
        <v>0</v>
      </c>
      <c r="BO617">
        <v>100</v>
      </c>
      <c r="BP617">
        <v>100</v>
      </c>
      <c r="BQ617">
        <v>0</v>
      </c>
      <c r="BR617">
        <v>0</v>
      </c>
      <c r="BS617">
        <v>0</v>
      </c>
      <c r="BV617">
        <v>0</v>
      </c>
      <c r="BW617">
        <v>0</v>
      </c>
      <c r="BX617">
        <v>0</v>
      </c>
      <c r="BY617">
        <v>0</v>
      </c>
    </row>
    <row r="618" spans="1:77" x14ac:dyDescent="0.25">
      <c r="A618" t="s">
        <v>1296</v>
      </c>
      <c r="C618" t="s">
        <v>1297</v>
      </c>
      <c r="D618">
        <v>12</v>
      </c>
      <c r="E618" t="s">
        <v>5053</v>
      </c>
      <c r="F618">
        <v>3</v>
      </c>
      <c r="G618" t="s">
        <v>5176</v>
      </c>
      <c r="H618" t="s">
        <v>5322</v>
      </c>
      <c r="I618" t="s">
        <v>5323</v>
      </c>
      <c r="L618" t="s">
        <v>27</v>
      </c>
      <c r="M618" t="s">
        <v>4946</v>
      </c>
      <c r="N618" t="s">
        <v>4947</v>
      </c>
      <c r="P618">
        <v>1</v>
      </c>
      <c r="Q618">
        <v>0</v>
      </c>
      <c r="R618">
        <v>0</v>
      </c>
      <c r="S618">
        <v>0</v>
      </c>
      <c r="T618" t="s">
        <v>4940</v>
      </c>
      <c r="U618">
        <v>0</v>
      </c>
      <c r="X618" t="s">
        <v>4941</v>
      </c>
      <c r="Y618" t="s">
        <v>18</v>
      </c>
      <c r="AB618" t="s">
        <v>19</v>
      </c>
      <c r="AC618" t="s">
        <v>4942</v>
      </c>
      <c r="AE618">
        <v>0</v>
      </c>
      <c r="AF618">
        <v>0</v>
      </c>
      <c r="AG618" s="1">
        <v>1965.42</v>
      </c>
      <c r="AH618">
        <v>2</v>
      </c>
      <c r="AI618">
        <v>0</v>
      </c>
      <c r="AU618">
        <v>0</v>
      </c>
      <c r="AW618" s="1">
        <v>2358.5</v>
      </c>
      <c r="AY618">
        <v>1</v>
      </c>
      <c r="BE618" t="s">
        <v>416</v>
      </c>
      <c r="BI618">
        <v>0</v>
      </c>
      <c r="BJ618">
        <v>0</v>
      </c>
      <c r="BM618">
        <v>0</v>
      </c>
      <c r="BN618">
        <v>0</v>
      </c>
      <c r="BO618">
        <v>100</v>
      </c>
      <c r="BP618">
        <v>100</v>
      </c>
      <c r="BQ618">
        <v>0</v>
      </c>
      <c r="BR618">
        <v>0</v>
      </c>
      <c r="BS618">
        <v>0</v>
      </c>
      <c r="BV618">
        <v>0</v>
      </c>
      <c r="BW618">
        <v>1</v>
      </c>
      <c r="BX618">
        <v>0</v>
      </c>
      <c r="BY618">
        <v>0</v>
      </c>
    </row>
    <row r="619" spans="1:77" x14ac:dyDescent="0.25">
      <c r="A619" t="s">
        <v>1298</v>
      </c>
      <c r="C619" t="s">
        <v>1299</v>
      </c>
      <c r="D619">
        <v>12</v>
      </c>
      <c r="E619" t="s">
        <v>5053</v>
      </c>
      <c r="F619">
        <v>3</v>
      </c>
      <c r="G619" t="s">
        <v>5176</v>
      </c>
      <c r="H619" t="s">
        <v>5322</v>
      </c>
      <c r="I619" t="s">
        <v>5323</v>
      </c>
      <c r="L619" t="s">
        <v>27</v>
      </c>
      <c r="M619" t="s">
        <v>4946</v>
      </c>
      <c r="N619" t="s">
        <v>4947</v>
      </c>
      <c r="P619">
        <v>1</v>
      </c>
      <c r="Q619">
        <v>0</v>
      </c>
      <c r="R619">
        <v>0</v>
      </c>
      <c r="S619">
        <v>0</v>
      </c>
      <c r="T619" t="s">
        <v>4940</v>
      </c>
      <c r="U619">
        <v>0</v>
      </c>
      <c r="X619" t="s">
        <v>4941</v>
      </c>
      <c r="Y619" t="s">
        <v>18</v>
      </c>
      <c r="AB619" t="s">
        <v>19</v>
      </c>
      <c r="AC619" t="s">
        <v>4942</v>
      </c>
      <c r="AE619">
        <v>0</v>
      </c>
      <c r="AF619">
        <v>0</v>
      </c>
      <c r="AG619" s="1">
        <v>2163.63</v>
      </c>
      <c r="AH619">
        <v>2</v>
      </c>
      <c r="AI619">
        <v>0</v>
      </c>
      <c r="AU619">
        <v>0</v>
      </c>
      <c r="AW619" s="1">
        <v>2596.36</v>
      </c>
      <c r="AY619">
        <v>1</v>
      </c>
      <c r="BE619" t="s">
        <v>416</v>
      </c>
      <c r="BI619">
        <v>0</v>
      </c>
      <c r="BJ619">
        <v>0</v>
      </c>
      <c r="BM619">
        <v>0</v>
      </c>
      <c r="BN619">
        <v>0</v>
      </c>
      <c r="BO619">
        <v>100</v>
      </c>
      <c r="BP619">
        <v>100</v>
      </c>
      <c r="BQ619">
        <v>0</v>
      </c>
      <c r="BR619">
        <v>0</v>
      </c>
      <c r="BS619">
        <v>0</v>
      </c>
      <c r="BV619">
        <v>0</v>
      </c>
      <c r="BW619">
        <v>1</v>
      </c>
      <c r="BX619">
        <v>0</v>
      </c>
      <c r="BY619">
        <v>0</v>
      </c>
    </row>
    <row r="620" spans="1:77" x14ac:dyDescent="0.25">
      <c r="A620" t="s">
        <v>1300</v>
      </c>
      <c r="C620" t="s">
        <v>1301</v>
      </c>
      <c r="D620">
        <v>12</v>
      </c>
      <c r="E620" t="s">
        <v>5053</v>
      </c>
      <c r="F620">
        <v>3</v>
      </c>
      <c r="G620" t="s">
        <v>5176</v>
      </c>
      <c r="H620" t="s">
        <v>5322</v>
      </c>
      <c r="I620" t="s">
        <v>5323</v>
      </c>
      <c r="L620" t="s">
        <v>27</v>
      </c>
      <c r="M620" t="s">
        <v>4946</v>
      </c>
      <c r="N620" t="s">
        <v>4947</v>
      </c>
      <c r="P620">
        <v>1</v>
      </c>
      <c r="Q620">
        <v>0</v>
      </c>
      <c r="R620">
        <v>0</v>
      </c>
      <c r="S620">
        <v>0</v>
      </c>
      <c r="T620" t="s">
        <v>4940</v>
      </c>
      <c r="U620">
        <v>0</v>
      </c>
      <c r="X620" t="s">
        <v>4941</v>
      </c>
      <c r="Y620" t="s">
        <v>18</v>
      </c>
      <c r="AB620" t="s">
        <v>19</v>
      </c>
      <c r="AC620" t="s">
        <v>4942</v>
      </c>
      <c r="AE620">
        <v>0</v>
      </c>
      <c r="AF620">
        <v>0</v>
      </c>
      <c r="AG620" s="1">
        <v>2443.56</v>
      </c>
      <c r="AH620">
        <v>2</v>
      </c>
      <c r="AI620">
        <v>0</v>
      </c>
      <c r="AU620">
        <v>0</v>
      </c>
      <c r="AW620" s="1">
        <v>2932.27</v>
      </c>
      <c r="AY620">
        <v>1</v>
      </c>
      <c r="BE620" t="s">
        <v>416</v>
      </c>
      <c r="BI620">
        <v>0</v>
      </c>
      <c r="BJ620">
        <v>0</v>
      </c>
      <c r="BM620">
        <v>0</v>
      </c>
      <c r="BN620">
        <v>0</v>
      </c>
      <c r="BO620">
        <v>100</v>
      </c>
      <c r="BP620">
        <v>100</v>
      </c>
      <c r="BQ620">
        <v>0</v>
      </c>
      <c r="BR620">
        <v>0</v>
      </c>
      <c r="BS620">
        <v>0</v>
      </c>
      <c r="BV620">
        <v>0</v>
      </c>
      <c r="BW620">
        <v>1</v>
      </c>
      <c r="BX620">
        <v>0</v>
      </c>
      <c r="BY620">
        <v>0</v>
      </c>
    </row>
    <row r="621" spans="1:77" x14ac:dyDescent="0.25">
      <c r="A621" t="s">
        <v>1302</v>
      </c>
      <c r="C621" t="s">
        <v>1303</v>
      </c>
      <c r="D621">
        <v>12</v>
      </c>
      <c r="E621" t="s">
        <v>5053</v>
      </c>
      <c r="F621">
        <v>3</v>
      </c>
      <c r="G621" t="s">
        <v>5176</v>
      </c>
      <c r="H621" t="s">
        <v>5322</v>
      </c>
      <c r="I621" t="s">
        <v>5323</v>
      </c>
      <c r="L621" t="s">
        <v>27</v>
      </c>
      <c r="M621" t="s">
        <v>4946</v>
      </c>
      <c r="N621" t="s">
        <v>4947</v>
      </c>
      <c r="P621">
        <v>1</v>
      </c>
      <c r="Q621">
        <v>0</v>
      </c>
      <c r="R621">
        <v>0</v>
      </c>
      <c r="S621">
        <v>0</v>
      </c>
      <c r="T621" t="s">
        <v>4940</v>
      </c>
      <c r="U621">
        <v>0</v>
      </c>
      <c r="X621" t="s">
        <v>4941</v>
      </c>
      <c r="Y621" t="s">
        <v>18</v>
      </c>
      <c r="AB621" t="s">
        <v>19</v>
      </c>
      <c r="AC621" t="s">
        <v>4942</v>
      </c>
      <c r="AE621">
        <v>0</v>
      </c>
      <c r="AF621">
        <v>0</v>
      </c>
      <c r="AG621" s="1">
        <v>2255.65</v>
      </c>
      <c r="AH621">
        <v>2</v>
      </c>
      <c r="AI621">
        <v>0</v>
      </c>
      <c r="AU621">
        <v>0</v>
      </c>
      <c r="AW621" s="1">
        <v>2706.78</v>
      </c>
      <c r="AY621">
        <v>1</v>
      </c>
      <c r="BE621" t="s">
        <v>416</v>
      </c>
      <c r="BI621">
        <v>0</v>
      </c>
      <c r="BJ621">
        <v>0</v>
      </c>
      <c r="BM621">
        <v>0</v>
      </c>
      <c r="BN621">
        <v>0</v>
      </c>
      <c r="BO621">
        <v>100</v>
      </c>
      <c r="BP621">
        <v>100</v>
      </c>
      <c r="BQ621">
        <v>0</v>
      </c>
      <c r="BR621">
        <v>0</v>
      </c>
      <c r="BS621">
        <v>0</v>
      </c>
      <c r="BV621">
        <v>0</v>
      </c>
      <c r="BW621">
        <v>1</v>
      </c>
      <c r="BX621">
        <v>0</v>
      </c>
      <c r="BY621">
        <v>0</v>
      </c>
    </row>
    <row r="622" spans="1:77" x14ac:dyDescent="0.25">
      <c r="A622" t="s">
        <v>1304</v>
      </c>
      <c r="C622" t="s">
        <v>1305</v>
      </c>
      <c r="D622">
        <v>12</v>
      </c>
      <c r="E622" t="s">
        <v>5053</v>
      </c>
      <c r="F622">
        <v>3</v>
      </c>
      <c r="G622" t="s">
        <v>5176</v>
      </c>
      <c r="H622" t="s">
        <v>5322</v>
      </c>
      <c r="I622" t="s">
        <v>5323</v>
      </c>
      <c r="L622" t="s">
        <v>27</v>
      </c>
      <c r="M622" t="s">
        <v>4946</v>
      </c>
      <c r="N622" t="s">
        <v>4947</v>
      </c>
      <c r="P622">
        <v>1</v>
      </c>
      <c r="Q622">
        <v>0</v>
      </c>
      <c r="R622">
        <v>0</v>
      </c>
      <c r="S622">
        <v>0</v>
      </c>
      <c r="T622" t="s">
        <v>4940</v>
      </c>
      <c r="U622">
        <v>0</v>
      </c>
      <c r="X622" t="s">
        <v>4941</v>
      </c>
      <c r="Y622" t="s">
        <v>18</v>
      </c>
      <c r="AB622" t="s">
        <v>19</v>
      </c>
      <c r="AC622" t="s">
        <v>4942</v>
      </c>
      <c r="AE622">
        <v>0</v>
      </c>
      <c r="AF622">
        <v>0</v>
      </c>
      <c r="AG622" s="1">
        <v>2505.31</v>
      </c>
      <c r="AH622">
        <v>2</v>
      </c>
      <c r="AI622">
        <v>0</v>
      </c>
      <c r="AU622">
        <v>0</v>
      </c>
      <c r="AW622" s="1">
        <v>3006.37</v>
      </c>
      <c r="AY622">
        <v>1</v>
      </c>
      <c r="BE622" t="s">
        <v>416</v>
      </c>
      <c r="BI622">
        <v>0</v>
      </c>
      <c r="BJ622">
        <v>0</v>
      </c>
      <c r="BM622">
        <v>0</v>
      </c>
      <c r="BN622">
        <v>0</v>
      </c>
      <c r="BO622">
        <v>100</v>
      </c>
      <c r="BP622">
        <v>100</v>
      </c>
      <c r="BQ622">
        <v>0</v>
      </c>
      <c r="BR622">
        <v>0</v>
      </c>
      <c r="BS622">
        <v>0</v>
      </c>
      <c r="BV622">
        <v>0</v>
      </c>
      <c r="BW622">
        <v>1</v>
      </c>
      <c r="BX622">
        <v>0</v>
      </c>
      <c r="BY622">
        <v>0</v>
      </c>
    </row>
    <row r="623" spans="1:77" x14ac:dyDescent="0.25">
      <c r="A623" t="s">
        <v>1306</v>
      </c>
      <c r="C623" t="s">
        <v>1307</v>
      </c>
      <c r="D623">
        <v>12</v>
      </c>
      <c r="E623" t="s">
        <v>5053</v>
      </c>
      <c r="F623">
        <v>3</v>
      </c>
      <c r="G623" t="s">
        <v>5176</v>
      </c>
      <c r="H623" t="s">
        <v>5322</v>
      </c>
      <c r="I623" t="s">
        <v>5323</v>
      </c>
      <c r="L623" t="s">
        <v>27</v>
      </c>
      <c r="M623" t="s">
        <v>4946</v>
      </c>
      <c r="N623" t="s">
        <v>4947</v>
      </c>
      <c r="P623">
        <v>1</v>
      </c>
      <c r="Q623">
        <v>0</v>
      </c>
      <c r="R623">
        <v>0</v>
      </c>
      <c r="S623">
        <v>0</v>
      </c>
      <c r="T623" t="s">
        <v>4940</v>
      </c>
      <c r="U623">
        <v>0</v>
      </c>
      <c r="X623" t="s">
        <v>4941</v>
      </c>
      <c r="Y623" t="s">
        <v>18</v>
      </c>
      <c r="AB623" t="s">
        <v>19</v>
      </c>
      <c r="AC623" t="s">
        <v>4942</v>
      </c>
      <c r="AE623">
        <v>0</v>
      </c>
      <c r="AF623">
        <v>0</v>
      </c>
      <c r="AG623" s="1">
        <v>2557.69</v>
      </c>
      <c r="AH623">
        <v>2</v>
      </c>
      <c r="AI623">
        <v>0</v>
      </c>
      <c r="AU623">
        <v>0</v>
      </c>
      <c r="AW623" s="1">
        <v>3069.23</v>
      </c>
      <c r="AY623">
        <v>1</v>
      </c>
      <c r="BE623" t="s">
        <v>416</v>
      </c>
      <c r="BI623">
        <v>0</v>
      </c>
      <c r="BJ623">
        <v>0</v>
      </c>
      <c r="BM623">
        <v>0</v>
      </c>
      <c r="BN623">
        <v>0</v>
      </c>
      <c r="BO623">
        <v>100</v>
      </c>
      <c r="BP623">
        <v>100</v>
      </c>
      <c r="BQ623">
        <v>0</v>
      </c>
      <c r="BR623">
        <v>0</v>
      </c>
      <c r="BS623">
        <v>0</v>
      </c>
      <c r="BV623">
        <v>0</v>
      </c>
      <c r="BW623">
        <v>1</v>
      </c>
      <c r="BX623">
        <v>0</v>
      </c>
      <c r="BY623">
        <v>0</v>
      </c>
    </row>
    <row r="624" spans="1:77" x14ac:dyDescent="0.25">
      <c r="A624" t="s">
        <v>1308</v>
      </c>
      <c r="C624" t="s">
        <v>1309</v>
      </c>
      <c r="D624">
        <v>12</v>
      </c>
      <c r="E624" t="s">
        <v>5053</v>
      </c>
      <c r="F624">
        <v>3</v>
      </c>
      <c r="G624" t="s">
        <v>5176</v>
      </c>
      <c r="H624" t="s">
        <v>5322</v>
      </c>
      <c r="I624" t="s">
        <v>5323</v>
      </c>
      <c r="L624" t="s">
        <v>27</v>
      </c>
      <c r="M624" t="s">
        <v>4946</v>
      </c>
      <c r="N624" t="s">
        <v>4947</v>
      </c>
      <c r="P624">
        <v>1</v>
      </c>
      <c r="Q624">
        <v>0</v>
      </c>
      <c r="R624">
        <v>0</v>
      </c>
      <c r="S624">
        <v>0</v>
      </c>
      <c r="T624" t="s">
        <v>4940</v>
      </c>
      <c r="U624">
        <v>0</v>
      </c>
      <c r="X624" t="s">
        <v>4941</v>
      </c>
      <c r="Y624" t="s">
        <v>18</v>
      </c>
      <c r="AB624" t="s">
        <v>19</v>
      </c>
      <c r="AC624" t="s">
        <v>4942</v>
      </c>
      <c r="AE624">
        <v>0</v>
      </c>
      <c r="AF624">
        <v>0</v>
      </c>
      <c r="AG624">
        <v>0</v>
      </c>
      <c r="AH624">
        <v>2</v>
      </c>
      <c r="AI624">
        <v>0</v>
      </c>
      <c r="AN624">
        <v>1</v>
      </c>
      <c r="AO624">
        <v>1</v>
      </c>
      <c r="AU624">
        <v>0</v>
      </c>
      <c r="AV624">
        <v>1</v>
      </c>
      <c r="AW624">
        <v>0</v>
      </c>
      <c r="AY624">
        <v>1</v>
      </c>
      <c r="BE624" t="s">
        <v>43</v>
      </c>
      <c r="BI624">
        <v>0</v>
      </c>
      <c r="BJ624">
        <v>0</v>
      </c>
      <c r="BM624">
        <v>0</v>
      </c>
      <c r="BN624">
        <v>0</v>
      </c>
      <c r="BO624">
        <v>100</v>
      </c>
      <c r="BP624">
        <v>100</v>
      </c>
      <c r="BQ624">
        <v>0</v>
      </c>
      <c r="BR624">
        <v>0</v>
      </c>
      <c r="BS624">
        <v>0</v>
      </c>
      <c r="BV624">
        <v>0</v>
      </c>
      <c r="BW624">
        <v>0</v>
      </c>
      <c r="BX624">
        <v>0</v>
      </c>
      <c r="BY624">
        <v>0</v>
      </c>
    </row>
    <row r="625" spans="1:77" x14ac:dyDescent="0.25">
      <c r="A625" t="s">
        <v>1310</v>
      </c>
      <c r="C625" t="s">
        <v>1311</v>
      </c>
      <c r="D625">
        <v>12</v>
      </c>
      <c r="E625" t="s">
        <v>5053</v>
      </c>
      <c r="F625">
        <v>3</v>
      </c>
      <c r="G625" t="s">
        <v>5176</v>
      </c>
      <c r="H625" t="s">
        <v>5322</v>
      </c>
      <c r="I625" t="s">
        <v>5323</v>
      </c>
      <c r="L625" t="s">
        <v>27</v>
      </c>
      <c r="M625" t="s">
        <v>4946</v>
      </c>
      <c r="N625" t="s">
        <v>4947</v>
      </c>
      <c r="P625">
        <v>1</v>
      </c>
      <c r="Q625">
        <v>0</v>
      </c>
      <c r="R625">
        <v>0</v>
      </c>
      <c r="S625">
        <v>0</v>
      </c>
      <c r="T625" t="s">
        <v>4940</v>
      </c>
      <c r="U625">
        <v>0</v>
      </c>
      <c r="X625" t="s">
        <v>4941</v>
      </c>
      <c r="Y625" t="s">
        <v>18</v>
      </c>
      <c r="AB625" t="s">
        <v>19</v>
      </c>
      <c r="AC625" t="s">
        <v>4942</v>
      </c>
      <c r="AE625">
        <v>0</v>
      </c>
      <c r="AF625">
        <v>0</v>
      </c>
      <c r="AG625" s="1">
        <v>2737.27</v>
      </c>
      <c r="AH625">
        <v>2</v>
      </c>
      <c r="AI625">
        <v>0</v>
      </c>
      <c r="AU625">
        <v>0</v>
      </c>
      <c r="AW625" s="1">
        <v>3284.72</v>
      </c>
      <c r="AY625">
        <v>1</v>
      </c>
      <c r="BE625" t="s">
        <v>416</v>
      </c>
      <c r="BI625">
        <v>0</v>
      </c>
      <c r="BJ625">
        <v>0</v>
      </c>
      <c r="BM625">
        <v>0</v>
      </c>
      <c r="BN625">
        <v>0</v>
      </c>
      <c r="BO625">
        <v>100</v>
      </c>
      <c r="BP625">
        <v>100</v>
      </c>
      <c r="BQ625">
        <v>0</v>
      </c>
      <c r="BR625">
        <v>0</v>
      </c>
      <c r="BS625">
        <v>0</v>
      </c>
      <c r="BV625">
        <v>0</v>
      </c>
      <c r="BW625">
        <v>1</v>
      </c>
      <c r="BX625">
        <v>0</v>
      </c>
      <c r="BY625">
        <v>0</v>
      </c>
    </row>
    <row r="626" spans="1:77" x14ac:dyDescent="0.25">
      <c r="A626" t="s">
        <v>1312</v>
      </c>
      <c r="C626" t="s">
        <v>1313</v>
      </c>
      <c r="D626">
        <v>12</v>
      </c>
      <c r="E626" t="s">
        <v>5053</v>
      </c>
      <c r="F626">
        <v>3</v>
      </c>
      <c r="G626" t="s">
        <v>5176</v>
      </c>
      <c r="H626" t="s">
        <v>5322</v>
      </c>
      <c r="I626" t="s">
        <v>5323</v>
      </c>
      <c r="L626" t="s">
        <v>27</v>
      </c>
      <c r="M626" t="s">
        <v>4946</v>
      </c>
      <c r="N626" t="s">
        <v>4947</v>
      </c>
      <c r="P626">
        <v>1</v>
      </c>
      <c r="Q626">
        <v>0</v>
      </c>
      <c r="R626">
        <v>0</v>
      </c>
      <c r="S626">
        <v>0</v>
      </c>
      <c r="T626" t="s">
        <v>4940</v>
      </c>
      <c r="U626">
        <v>0</v>
      </c>
      <c r="X626" t="s">
        <v>4941</v>
      </c>
      <c r="Y626" t="s">
        <v>18</v>
      </c>
      <c r="AB626" t="s">
        <v>19</v>
      </c>
      <c r="AC626" t="s">
        <v>4942</v>
      </c>
      <c r="AE626">
        <v>0</v>
      </c>
      <c r="AF626">
        <v>0</v>
      </c>
      <c r="AG626">
        <v>0</v>
      </c>
      <c r="AH626">
        <v>2</v>
      </c>
      <c r="AI626">
        <v>0</v>
      </c>
      <c r="AN626">
        <v>1</v>
      </c>
      <c r="AO626">
        <v>1</v>
      </c>
      <c r="AU626">
        <v>0</v>
      </c>
      <c r="AV626">
        <v>1</v>
      </c>
      <c r="AW626">
        <v>0</v>
      </c>
      <c r="AY626">
        <v>1</v>
      </c>
      <c r="BE626" t="s">
        <v>43</v>
      </c>
      <c r="BI626">
        <v>0</v>
      </c>
      <c r="BJ626">
        <v>0</v>
      </c>
      <c r="BM626">
        <v>0</v>
      </c>
      <c r="BN626">
        <v>0</v>
      </c>
      <c r="BO626">
        <v>100</v>
      </c>
      <c r="BP626">
        <v>100</v>
      </c>
      <c r="BQ626">
        <v>0</v>
      </c>
      <c r="BR626">
        <v>0</v>
      </c>
      <c r="BS626">
        <v>0</v>
      </c>
      <c r="BV626">
        <v>0</v>
      </c>
      <c r="BW626">
        <v>0</v>
      </c>
      <c r="BX626">
        <v>0</v>
      </c>
      <c r="BY626">
        <v>0</v>
      </c>
    </row>
    <row r="627" spans="1:77" x14ac:dyDescent="0.25">
      <c r="A627" t="s">
        <v>1314</v>
      </c>
      <c r="C627" t="s">
        <v>1315</v>
      </c>
      <c r="D627">
        <v>1</v>
      </c>
      <c r="E627" t="s">
        <v>4958</v>
      </c>
      <c r="F627">
        <v>11</v>
      </c>
      <c r="G627" t="s">
        <v>5326</v>
      </c>
      <c r="J627">
        <v>1</v>
      </c>
      <c r="K627" t="s">
        <v>5010</v>
      </c>
      <c r="L627" t="s">
        <v>27</v>
      </c>
      <c r="M627" t="s">
        <v>4946</v>
      </c>
      <c r="N627" t="s">
        <v>4947</v>
      </c>
      <c r="P627">
        <v>1</v>
      </c>
      <c r="Q627">
        <v>0</v>
      </c>
      <c r="R627">
        <v>0</v>
      </c>
      <c r="S627">
        <v>0</v>
      </c>
      <c r="T627" t="s">
        <v>4940</v>
      </c>
      <c r="U627">
        <v>0</v>
      </c>
      <c r="X627" t="s">
        <v>4941</v>
      </c>
      <c r="Y627" t="s">
        <v>18</v>
      </c>
      <c r="AB627" t="s">
        <v>19</v>
      </c>
      <c r="AC627" t="s">
        <v>4942</v>
      </c>
      <c r="AE627">
        <v>0</v>
      </c>
      <c r="AF627">
        <v>0</v>
      </c>
      <c r="AG627">
        <v>36.67</v>
      </c>
      <c r="AH627">
        <v>2</v>
      </c>
      <c r="AI627">
        <v>0</v>
      </c>
      <c r="AL627">
        <v>1</v>
      </c>
      <c r="AM627">
        <v>1</v>
      </c>
      <c r="AO627">
        <v>1</v>
      </c>
      <c r="AU627">
        <v>0</v>
      </c>
      <c r="AW627">
        <v>44</v>
      </c>
      <c r="AY627">
        <v>1</v>
      </c>
      <c r="BE627" t="s">
        <v>20</v>
      </c>
      <c r="BI627">
        <v>0</v>
      </c>
      <c r="BJ627">
        <v>0</v>
      </c>
      <c r="BM627">
        <v>0</v>
      </c>
      <c r="BN627">
        <v>0</v>
      </c>
      <c r="BO627">
        <v>100</v>
      </c>
      <c r="BP627">
        <v>100</v>
      </c>
      <c r="BQ627">
        <v>0</v>
      </c>
      <c r="BR627">
        <v>0</v>
      </c>
      <c r="BS627">
        <v>0</v>
      </c>
      <c r="BV627">
        <v>0</v>
      </c>
      <c r="BW627">
        <v>0</v>
      </c>
      <c r="BX627">
        <v>0</v>
      </c>
      <c r="BY627">
        <v>0</v>
      </c>
    </row>
    <row r="628" spans="1:77" x14ac:dyDescent="0.25">
      <c r="A628" t="s">
        <v>1316</v>
      </c>
      <c r="C628" t="s">
        <v>1317</v>
      </c>
      <c r="D628">
        <v>1</v>
      </c>
      <c r="E628" t="s">
        <v>4958</v>
      </c>
      <c r="F628">
        <v>11</v>
      </c>
      <c r="G628" t="s">
        <v>5326</v>
      </c>
      <c r="J628">
        <v>1</v>
      </c>
      <c r="K628" t="s">
        <v>5010</v>
      </c>
      <c r="L628" t="s">
        <v>27</v>
      </c>
      <c r="M628" t="s">
        <v>4946</v>
      </c>
      <c r="N628" t="s">
        <v>4947</v>
      </c>
      <c r="P628">
        <v>1</v>
      </c>
      <c r="Q628">
        <v>0</v>
      </c>
      <c r="R628">
        <v>0</v>
      </c>
      <c r="S628">
        <v>0</v>
      </c>
      <c r="T628" t="s">
        <v>4940</v>
      </c>
      <c r="U628">
        <v>0</v>
      </c>
      <c r="X628" t="s">
        <v>4941</v>
      </c>
      <c r="Y628" t="s">
        <v>18</v>
      </c>
      <c r="AB628" t="s">
        <v>19</v>
      </c>
      <c r="AC628" t="s">
        <v>4942</v>
      </c>
      <c r="AE628">
        <v>0</v>
      </c>
      <c r="AF628">
        <v>0</v>
      </c>
      <c r="AG628">
        <v>36.67</v>
      </c>
      <c r="AH628">
        <v>2</v>
      </c>
      <c r="AI628">
        <v>0</v>
      </c>
      <c r="AO628">
        <v>1</v>
      </c>
      <c r="AU628">
        <v>0</v>
      </c>
      <c r="AW628">
        <v>44</v>
      </c>
      <c r="AY628">
        <v>1</v>
      </c>
      <c r="BE628" t="s">
        <v>20</v>
      </c>
      <c r="BI628">
        <v>0</v>
      </c>
      <c r="BJ628">
        <v>0</v>
      </c>
      <c r="BM628">
        <v>0</v>
      </c>
      <c r="BN628">
        <v>0</v>
      </c>
      <c r="BO628">
        <v>100</v>
      </c>
      <c r="BP628">
        <v>100</v>
      </c>
      <c r="BQ628">
        <v>0</v>
      </c>
      <c r="BR628">
        <v>0</v>
      </c>
      <c r="BS628">
        <v>0</v>
      </c>
      <c r="BV628">
        <v>0</v>
      </c>
      <c r="BW628">
        <v>0</v>
      </c>
      <c r="BX628">
        <v>0</v>
      </c>
      <c r="BY628">
        <v>0</v>
      </c>
    </row>
    <row r="629" spans="1:77" x14ac:dyDescent="0.25">
      <c r="A629" t="s">
        <v>1318</v>
      </c>
      <c r="C629" t="s">
        <v>1319</v>
      </c>
      <c r="D629">
        <v>1</v>
      </c>
      <c r="E629" t="s">
        <v>4958</v>
      </c>
      <c r="F629">
        <v>11</v>
      </c>
      <c r="G629" t="s">
        <v>5326</v>
      </c>
      <c r="J629">
        <v>1</v>
      </c>
      <c r="K629" t="s">
        <v>5010</v>
      </c>
      <c r="L629" t="s">
        <v>27</v>
      </c>
      <c r="M629" t="s">
        <v>4946</v>
      </c>
      <c r="N629" t="s">
        <v>4947</v>
      </c>
      <c r="P629">
        <v>1</v>
      </c>
      <c r="Q629">
        <v>0</v>
      </c>
      <c r="R629">
        <v>0</v>
      </c>
      <c r="S629">
        <v>0</v>
      </c>
      <c r="T629" t="s">
        <v>4940</v>
      </c>
      <c r="U629">
        <v>0</v>
      </c>
      <c r="X629" t="s">
        <v>4941</v>
      </c>
      <c r="Y629" t="s">
        <v>18</v>
      </c>
      <c r="AB629" t="s">
        <v>19</v>
      </c>
      <c r="AC629" t="s">
        <v>4942</v>
      </c>
      <c r="AE629">
        <v>0</v>
      </c>
      <c r="AF629">
        <v>0</v>
      </c>
      <c r="AG629">
        <v>0</v>
      </c>
      <c r="AH629">
        <v>2</v>
      </c>
      <c r="AI629">
        <v>0</v>
      </c>
      <c r="AO629">
        <v>1</v>
      </c>
      <c r="AU629">
        <v>0</v>
      </c>
      <c r="AW629">
        <v>0</v>
      </c>
      <c r="AY629">
        <v>1</v>
      </c>
      <c r="BE629" t="s">
        <v>20</v>
      </c>
      <c r="BI629">
        <v>0</v>
      </c>
      <c r="BJ629">
        <v>0</v>
      </c>
      <c r="BM629">
        <v>0</v>
      </c>
      <c r="BN629">
        <v>0</v>
      </c>
      <c r="BO629">
        <v>100</v>
      </c>
      <c r="BP629">
        <v>100</v>
      </c>
      <c r="BQ629">
        <v>0</v>
      </c>
      <c r="BR629">
        <v>0</v>
      </c>
      <c r="BS629">
        <v>0</v>
      </c>
      <c r="BV629">
        <v>0</v>
      </c>
      <c r="BW629">
        <v>0</v>
      </c>
      <c r="BX629">
        <v>0</v>
      </c>
      <c r="BY629">
        <v>0</v>
      </c>
    </row>
    <row r="630" spans="1:77" x14ac:dyDescent="0.25">
      <c r="A630" t="s">
        <v>1320</v>
      </c>
      <c r="C630" t="s">
        <v>1321</v>
      </c>
      <c r="D630">
        <v>1</v>
      </c>
      <c r="E630" t="s">
        <v>4958</v>
      </c>
      <c r="F630">
        <v>11</v>
      </c>
      <c r="G630" t="s">
        <v>5326</v>
      </c>
      <c r="J630">
        <v>1</v>
      </c>
      <c r="K630" t="s">
        <v>5010</v>
      </c>
      <c r="L630" t="s">
        <v>27</v>
      </c>
      <c r="M630" t="s">
        <v>4946</v>
      </c>
      <c r="N630" t="s">
        <v>4947</v>
      </c>
      <c r="P630">
        <v>1</v>
      </c>
      <c r="Q630">
        <v>0</v>
      </c>
      <c r="R630">
        <v>0</v>
      </c>
      <c r="S630">
        <v>0</v>
      </c>
      <c r="T630" t="s">
        <v>4940</v>
      </c>
      <c r="U630">
        <v>0</v>
      </c>
      <c r="X630" t="s">
        <v>4941</v>
      </c>
      <c r="Y630" t="s">
        <v>18</v>
      </c>
      <c r="AB630" t="s">
        <v>19</v>
      </c>
      <c r="AC630" t="s">
        <v>4942</v>
      </c>
      <c r="AE630">
        <v>0</v>
      </c>
      <c r="AF630">
        <v>0</v>
      </c>
      <c r="AG630">
        <v>54.64</v>
      </c>
      <c r="AH630">
        <v>2</v>
      </c>
      <c r="AI630">
        <v>0</v>
      </c>
      <c r="AO630">
        <v>1</v>
      </c>
      <c r="AU630">
        <v>0</v>
      </c>
      <c r="AW630">
        <v>65.569999999999993</v>
      </c>
      <c r="AY630">
        <v>1</v>
      </c>
      <c r="BE630" t="s">
        <v>20</v>
      </c>
      <c r="BI630">
        <v>0</v>
      </c>
      <c r="BJ630">
        <v>0</v>
      </c>
      <c r="BM630">
        <v>0</v>
      </c>
      <c r="BN630">
        <v>0</v>
      </c>
      <c r="BO630">
        <v>100</v>
      </c>
      <c r="BP630">
        <v>100</v>
      </c>
      <c r="BQ630">
        <v>0</v>
      </c>
      <c r="BR630">
        <v>0</v>
      </c>
      <c r="BS630">
        <v>0</v>
      </c>
      <c r="BV630">
        <v>0</v>
      </c>
      <c r="BW630">
        <v>0</v>
      </c>
      <c r="BX630">
        <v>0</v>
      </c>
      <c r="BY630">
        <v>0</v>
      </c>
    </row>
    <row r="631" spans="1:77" x14ac:dyDescent="0.25">
      <c r="A631" t="s">
        <v>1322</v>
      </c>
      <c r="C631" t="s">
        <v>1323</v>
      </c>
      <c r="D631">
        <v>1</v>
      </c>
      <c r="E631" t="s">
        <v>4958</v>
      </c>
      <c r="F631">
        <v>11</v>
      </c>
      <c r="G631" t="s">
        <v>5326</v>
      </c>
      <c r="J631">
        <v>1</v>
      </c>
      <c r="K631" t="s">
        <v>5010</v>
      </c>
      <c r="L631" t="s">
        <v>27</v>
      </c>
      <c r="M631" t="s">
        <v>4946</v>
      </c>
      <c r="N631" t="s">
        <v>4947</v>
      </c>
      <c r="P631">
        <v>1</v>
      </c>
      <c r="Q631">
        <v>0</v>
      </c>
      <c r="R631">
        <v>0</v>
      </c>
      <c r="S631">
        <v>0</v>
      </c>
      <c r="T631" t="s">
        <v>4940</v>
      </c>
      <c r="U631">
        <v>0</v>
      </c>
      <c r="X631" t="s">
        <v>4941</v>
      </c>
      <c r="Y631" t="s">
        <v>18</v>
      </c>
      <c r="AB631" t="s">
        <v>19</v>
      </c>
      <c r="AC631" t="s">
        <v>4942</v>
      </c>
      <c r="AE631">
        <v>0</v>
      </c>
      <c r="AF631">
        <v>0</v>
      </c>
      <c r="AG631">
        <v>41.08</v>
      </c>
      <c r="AH631">
        <v>2</v>
      </c>
      <c r="AI631">
        <v>0</v>
      </c>
      <c r="AO631">
        <v>1</v>
      </c>
      <c r="AU631">
        <v>0</v>
      </c>
      <c r="AW631">
        <v>49.3</v>
      </c>
      <c r="AY631">
        <v>1</v>
      </c>
      <c r="BE631" t="s">
        <v>20</v>
      </c>
      <c r="BI631">
        <v>0</v>
      </c>
      <c r="BJ631">
        <v>0</v>
      </c>
      <c r="BM631">
        <v>0</v>
      </c>
      <c r="BN631">
        <v>0</v>
      </c>
      <c r="BO631">
        <v>100</v>
      </c>
      <c r="BP631">
        <v>100</v>
      </c>
      <c r="BQ631">
        <v>0</v>
      </c>
      <c r="BR631">
        <v>0</v>
      </c>
      <c r="BS631">
        <v>0</v>
      </c>
      <c r="BV631">
        <v>0</v>
      </c>
      <c r="BW631">
        <v>0</v>
      </c>
      <c r="BX631">
        <v>0</v>
      </c>
      <c r="BY631">
        <v>0</v>
      </c>
    </row>
    <row r="632" spans="1:77" x14ac:dyDescent="0.25">
      <c r="A632" t="s">
        <v>1324</v>
      </c>
      <c r="C632" t="s">
        <v>1325</v>
      </c>
      <c r="D632">
        <v>1</v>
      </c>
      <c r="E632" t="s">
        <v>4958</v>
      </c>
      <c r="F632">
        <v>11</v>
      </c>
      <c r="G632" t="s">
        <v>5326</v>
      </c>
      <c r="J632">
        <v>1</v>
      </c>
      <c r="K632" t="s">
        <v>5010</v>
      </c>
      <c r="L632" t="s">
        <v>27</v>
      </c>
      <c r="M632" t="s">
        <v>4946</v>
      </c>
      <c r="N632" t="s">
        <v>4947</v>
      </c>
      <c r="P632">
        <v>1</v>
      </c>
      <c r="Q632">
        <v>0</v>
      </c>
      <c r="R632">
        <v>0</v>
      </c>
      <c r="S632">
        <v>0</v>
      </c>
      <c r="T632" t="s">
        <v>4940</v>
      </c>
      <c r="U632">
        <v>0</v>
      </c>
      <c r="X632" t="s">
        <v>4941</v>
      </c>
      <c r="Y632" t="s">
        <v>18</v>
      </c>
      <c r="AB632" t="s">
        <v>19</v>
      </c>
      <c r="AC632" t="s">
        <v>4942</v>
      </c>
      <c r="AE632">
        <v>0</v>
      </c>
      <c r="AF632">
        <v>0</v>
      </c>
      <c r="AG632">
        <v>64.430000000000007</v>
      </c>
      <c r="AH632">
        <v>2</v>
      </c>
      <c r="AI632">
        <v>0</v>
      </c>
      <c r="AO632">
        <v>1</v>
      </c>
      <c r="AU632">
        <v>0</v>
      </c>
      <c r="AW632">
        <v>77.319999999999993</v>
      </c>
      <c r="AY632">
        <v>1</v>
      </c>
      <c r="BE632" t="s">
        <v>20</v>
      </c>
      <c r="BI632">
        <v>0</v>
      </c>
      <c r="BJ632">
        <v>0</v>
      </c>
      <c r="BM632">
        <v>0</v>
      </c>
      <c r="BN632">
        <v>0</v>
      </c>
      <c r="BO632">
        <v>100</v>
      </c>
      <c r="BP632">
        <v>100</v>
      </c>
      <c r="BQ632">
        <v>0</v>
      </c>
      <c r="BR632">
        <v>0</v>
      </c>
      <c r="BS632">
        <v>0</v>
      </c>
      <c r="BV632">
        <v>0</v>
      </c>
      <c r="BW632">
        <v>0</v>
      </c>
      <c r="BX632">
        <v>0</v>
      </c>
      <c r="BY632">
        <v>0</v>
      </c>
    </row>
    <row r="633" spans="1:77" x14ac:dyDescent="0.25">
      <c r="A633" t="s">
        <v>1326</v>
      </c>
      <c r="C633" t="s">
        <v>1327</v>
      </c>
      <c r="D633">
        <v>1</v>
      </c>
      <c r="E633" t="s">
        <v>4958</v>
      </c>
      <c r="F633">
        <v>11</v>
      </c>
      <c r="G633" t="s">
        <v>5326</v>
      </c>
      <c r="J633">
        <v>1</v>
      </c>
      <c r="K633" t="s">
        <v>5010</v>
      </c>
      <c r="L633" t="s">
        <v>27</v>
      </c>
      <c r="M633" t="s">
        <v>4946</v>
      </c>
      <c r="N633" t="s">
        <v>4947</v>
      </c>
      <c r="P633">
        <v>1</v>
      </c>
      <c r="Q633">
        <v>0</v>
      </c>
      <c r="R633">
        <v>0</v>
      </c>
      <c r="S633">
        <v>0</v>
      </c>
      <c r="T633" t="s">
        <v>4940</v>
      </c>
      <c r="U633">
        <v>0</v>
      </c>
      <c r="X633" t="s">
        <v>4941</v>
      </c>
      <c r="Y633" t="s">
        <v>18</v>
      </c>
      <c r="AB633" t="s">
        <v>19</v>
      </c>
      <c r="AC633" t="s">
        <v>4942</v>
      </c>
      <c r="AE633">
        <v>0</v>
      </c>
      <c r="AF633">
        <v>0</v>
      </c>
      <c r="AG633">
        <v>0</v>
      </c>
      <c r="AH633">
        <v>2</v>
      </c>
      <c r="AI633">
        <v>0</v>
      </c>
      <c r="AO633">
        <v>1</v>
      </c>
      <c r="AU633">
        <v>0</v>
      </c>
      <c r="AV633">
        <v>1</v>
      </c>
      <c r="AW633">
        <v>0</v>
      </c>
      <c r="BE633" t="s">
        <v>20</v>
      </c>
      <c r="BI633">
        <v>0</v>
      </c>
      <c r="BJ633">
        <v>0</v>
      </c>
      <c r="BM633">
        <v>0</v>
      </c>
      <c r="BN633">
        <v>0</v>
      </c>
      <c r="BO633">
        <v>100</v>
      </c>
      <c r="BP633">
        <v>100</v>
      </c>
      <c r="BQ633">
        <v>0</v>
      </c>
      <c r="BR633">
        <v>0</v>
      </c>
      <c r="BS633">
        <v>0</v>
      </c>
      <c r="BV633">
        <v>0</v>
      </c>
      <c r="BW633">
        <v>0</v>
      </c>
      <c r="BX633">
        <v>0</v>
      </c>
      <c r="BY633">
        <v>0</v>
      </c>
    </row>
    <row r="634" spans="1:77" x14ac:dyDescent="0.25">
      <c r="A634" t="s">
        <v>1328</v>
      </c>
      <c r="C634" t="s">
        <v>1329</v>
      </c>
      <c r="D634">
        <v>1</v>
      </c>
      <c r="E634" t="s">
        <v>4958</v>
      </c>
      <c r="F634">
        <v>11</v>
      </c>
      <c r="G634" t="s">
        <v>5326</v>
      </c>
      <c r="J634">
        <v>1</v>
      </c>
      <c r="K634" t="s">
        <v>5010</v>
      </c>
      <c r="L634" t="s">
        <v>27</v>
      </c>
      <c r="M634" t="s">
        <v>4946</v>
      </c>
      <c r="N634" t="s">
        <v>4947</v>
      </c>
      <c r="P634">
        <v>1</v>
      </c>
      <c r="Q634">
        <v>0</v>
      </c>
      <c r="R634">
        <v>0</v>
      </c>
      <c r="S634">
        <v>0</v>
      </c>
      <c r="T634" t="s">
        <v>4940</v>
      </c>
      <c r="U634">
        <v>0</v>
      </c>
      <c r="X634" t="s">
        <v>4941</v>
      </c>
      <c r="Y634" t="s">
        <v>18</v>
      </c>
      <c r="AB634" t="s">
        <v>19</v>
      </c>
      <c r="AC634" t="s">
        <v>4942</v>
      </c>
      <c r="AE634">
        <v>0</v>
      </c>
      <c r="AF634">
        <v>0</v>
      </c>
      <c r="AG634">
        <v>0</v>
      </c>
      <c r="AH634">
        <v>2</v>
      </c>
      <c r="AI634">
        <v>0</v>
      </c>
      <c r="AO634">
        <v>1</v>
      </c>
      <c r="AU634">
        <v>0</v>
      </c>
      <c r="AV634">
        <v>1</v>
      </c>
      <c r="AW634">
        <v>0</v>
      </c>
      <c r="BE634" t="s">
        <v>20</v>
      </c>
      <c r="BI634">
        <v>0</v>
      </c>
      <c r="BJ634">
        <v>0</v>
      </c>
      <c r="BM634">
        <v>0</v>
      </c>
      <c r="BN634">
        <v>0</v>
      </c>
      <c r="BO634">
        <v>100</v>
      </c>
      <c r="BP634">
        <v>100</v>
      </c>
      <c r="BQ634">
        <v>0</v>
      </c>
      <c r="BR634">
        <v>0</v>
      </c>
      <c r="BS634">
        <v>0</v>
      </c>
      <c r="BV634">
        <v>0</v>
      </c>
      <c r="BW634">
        <v>0</v>
      </c>
      <c r="BX634">
        <v>0</v>
      </c>
      <c r="BY634">
        <v>0</v>
      </c>
    </row>
    <row r="635" spans="1:77" x14ac:dyDescent="0.25">
      <c r="A635" t="s">
        <v>1330</v>
      </c>
      <c r="C635" t="s">
        <v>1331</v>
      </c>
      <c r="D635">
        <v>1</v>
      </c>
      <c r="E635" t="s">
        <v>4958</v>
      </c>
      <c r="F635">
        <v>11</v>
      </c>
      <c r="G635" t="s">
        <v>5326</v>
      </c>
      <c r="J635">
        <v>1</v>
      </c>
      <c r="K635" t="s">
        <v>5010</v>
      </c>
      <c r="L635" t="s">
        <v>27</v>
      </c>
      <c r="M635" t="s">
        <v>4946</v>
      </c>
      <c r="N635" t="s">
        <v>4947</v>
      </c>
      <c r="P635">
        <v>1</v>
      </c>
      <c r="Q635">
        <v>0</v>
      </c>
      <c r="R635">
        <v>0</v>
      </c>
      <c r="S635">
        <v>0</v>
      </c>
      <c r="T635" t="s">
        <v>4940</v>
      </c>
      <c r="U635">
        <v>0</v>
      </c>
      <c r="X635" t="s">
        <v>4941</v>
      </c>
      <c r="Y635" t="s">
        <v>18</v>
      </c>
      <c r="AB635" t="s">
        <v>19</v>
      </c>
      <c r="AC635" t="s">
        <v>4942</v>
      </c>
      <c r="AE635">
        <v>0</v>
      </c>
      <c r="AF635">
        <v>0</v>
      </c>
      <c r="AG635">
        <v>75.930000000000007</v>
      </c>
      <c r="AH635">
        <v>2</v>
      </c>
      <c r="AI635">
        <v>0</v>
      </c>
      <c r="AO635">
        <v>1</v>
      </c>
      <c r="AU635">
        <v>0</v>
      </c>
      <c r="AW635">
        <v>91.12</v>
      </c>
      <c r="AY635">
        <v>1</v>
      </c>
      <c r="BE635" t="s">
        <v>20</v>
      </c>
      <c r="BI635">
        <v>0</v>
      </c>
      <c r="BJ635">
        <v>0</v>
      </c>
      <c r="BM635">
        <v>0</v>
      </c>
      <c r="BN635">
        <v>0</v>
      </c>
      <c r="BO635">
        <v>100</v>
      </c>
      <c r="BP635">
        <v>100</v>
      </c>
      <c r="BQ635">
        <v>0</v>
      </c>
      <c r="BR635">
        <v>0</v>
      </c>
      <c r="BS635">
        <v>0</v>
      </c>
      <c r="BV635">
        <v>0</v>
      </c>
      <c r="BW635">
        <v>0</v>
      </c>
      <c r="BX635">
        <v>0</v>
      </c>
      <c r="BY635">
        <v>0</v>
      </c>
    </row>
    <row r="636" spans="1:77" x14ac:dyDescent="0.25">
      <c r="A636" t="s">
        <v>1332</v>
      </c>
      <c r="C636" t="s">
        <v>1333</v>
      </c>
      <c r="D636">
        <v>1</v>
      </c>
      <c r="E636" t="s">
        <v>4958</v>
      </c>
      <c r="F636">
        <v>11</v>
      </c>
      <c r="G636" t="s">
        <v>5326</v>
      </c>
      <c r="J636">
        <v>1</v>
      </c>
      <c r="K636" t="s">
        <v>5010</v>
      </c>
      <c r="L636" t="s">
        <v>27</v>
      </c>
      <c r="M636" t="s">
        <v>4946</v>
      </c>
      <c r="N636" t="s">
        <v>4947</v>
      </c>
      <c r="P636">
        <v>1</v>
      </c>
      <c r="Q636">
        <v>0</v>
      </c>
      <c r="R636">
        <v>0</v>
      </c>
      <c r="S636">
        <v>0</v>
      </c>
      <c r="T636" t="s">
        <v>4940</v>
      </c>
      <c r="U636">
        <v>0</v>
      </c>
      <c r="X636" t="s">
        <v>4941</v>
      </c>
      <c r="Y636" t="s">
        <v>18</v>
      </c>
      <c r="AB636" t="s">
        <v>19</v>
      </c>
      <c r="AC636" t="s">
        <v>4942</v>
      </c>
      <c r="AE636">
        <v>0</v>
      </c>
      <c r="AF636">
        <v>0</v>
      </c>
      <c r="AG636">
        <v>0</v>
      </c>
      <c r="AH636">
        <v>2</v>
      </c>
      <c r="AI636">
        <v>0</v>
      </c>
      <c r="AL636">
        <v>1</v>
      </c>
      <c r="AM636">
        <v>1</v>
      </c>
      <c r="AO636">
        <v>1</v>
      </c>
      <c r="AU636">
        <v>0</v>
      </c>
      <c r="AV636">
        <v>1</v>
      </c>
      <c r="AW636">
        <v>0</v>
      </c>
      <c r="BE636" t="s">
        <v>20</v>
      </c>
      <c r="BI636">
        <v>0</v>
      </c>
      <c r="BJ636">
        <v>0</v>
      </c>
      <c r="BM636">
        <v>0</v>
      </c>
      <c r="BN636">
        <v>0</v>
      </c>
      <c r="BO636">
        <v>100</v>
      </c>
      <c r="BP636">
        <v>100</v>
      </c>
      <c r="BQ636">
        <v>0</v>
      </c>
      <c r="BR636">
        <v>0</v>
      </c>
      <c r="BS636">
        <v>0</v>
      </c>
      <c r="BV636">
        <v>0</v>
      </c>
      <c r="BW636">
        <v>0</v>
      </c>
      <c r="BX636">
        <v>0</v>
      </c>
      <c r="BY636">
        <v>0</v>
      </c>
    </row>
    <row r="637" spans="1:77" x14ac:dyDescent="0.25">
      <c r="A637" t="s">
        <v>1334</v>
      </c>
      <c r="C637" t="s">
        <v>1335</v>
      </c>
      <c r="D637">
        <v>1</v>
      </c>
      <c r="E637" t="s">
        <v>4958</v>
      </c>
      <c r="F637">
        <v>11</v>
      </c>
      <c r="G637" t="s">
        <v>5326</v>
      </c>
      <c r="J637">
        <v>1</v>
      </c>
      <c r="K637" t="s">
        <v>5010</v>
      </c>
      <c r="L637" t="s">
        <v>27</v>
      </c>
      <c r="M637" t="s">
        <v>4946</v>
      </c>
      <c r="N637" t="s">
        <v>4947</v>
      </c>
      <c r="P637">
        <v>1</v>
      </c>
      <c r="Q637">
        <v>0</v>
      </c>
      <c r="R637">
        <v>0</v>
      </c>
      <c r="S637">
        <v>0</v>
      </c>
      <c r="T637" t="s">
        <v>4940</v>
      </c>
      <c r="U637">
        <v>0</v>
      </c>
      <c r="X637" t="s">
        <v>4941</v>
      </c>
      <c r="Y637" t="s">
        <v>18</v>
      </c>
      <c r="AB637" t="s">
        <v>19</v>
      </c>
      <c r="AC637" t="s">
        <v>4942</v>
      </c>
      <c r="AE637">
        <v>0</v>
      </c>
      <c r="AF637">
        <v>0</v>
      </c>
      <c r="AG637">
        <v>41.08</v>
      </c>
      <c r="AH637">
        <v>2</v>
      </c>
      <c r="AI637">
        <v>0</v>
      </c>
      <c r="AL637">
        <v>1</v>
      </c>
      <c r="AM637">
        <v>1</v>
      </c>
      <c r="AO637">
        <v>1</v>
      </c>
      <c r="AU637">
        <v>0</v>
      </c>
      <c r="AW637">
        <v>49.3</v>
      </c>
      <c r="AY637">
        <v>1</v>
      </c>
      <c r="BE637" t="s">
        <v>20</v>
      </c>
      <c r="BI637">
        <v>0</v>
      </c>
      <c r="BJ637">
        <v>0</v>
      </c>
      <c r="BM637">
        <v>0</v>
      </c>
      <c r="BN637">
        <v>0</v>
      </c>
      <c r="BO637">
        <v>100</v>
      </c>
      <c r="BP637">
        <v>100</v>
      </c>
      <c r="BQ637">
        <v>0</v>
      </c>
      <c r="BR637">
        <v>0</v>
      </c>
      <c r="BS637">
        <v>0</v>
      </c>
      <c r="BV637">
        <v>0</v>
      </c>
      <c r="BW637">
        <v>0</v>
      </c>
      <c r="BX637">
        <v>0</v>
      </c>
      <c r="BY637">
        <v>0</v>
      </c>
    </row>
    <row r="638" spans="1:77" x14ac:dyDescent="0.25">
      <c r="A638" t="s">
        <v>1336</v>
      </c>
      <c r="C638" t="s">
        <v>1337</v>
      </c>
      <c r="D638">
        <v>1</v>
      </c>
      <c r="E638" t="s">
        <v>4958</v>
      </c>
      <c r="F638">
        <v>11</v>
      </c>
      <c r="G638" t="s">
        <v>5326</v>
      </c>
      <c r="J638">
        <v>1</v>
      </c>
      <c r="K638" t="s">
        <v>5010</v>
      </c>
      <c r="L638" t="s">
        <v>27</v>
      </c>
      <c r="M638" t="s">
        <v>4946</v>
      </c>
      <c r="N638" t="s">
        <v>4947</v>
      </c>
      <c r="P638">
        <v>1</v>
      </c>
      <c r="Q638">
        <v>0</v>
      </c>
      <c r="R638">
        <v>0</v>
      </c>
      <c r="S638">
        <v>0</v>
      </c>
      <c r="T638" t="s">
        <v>4940</v>
      </c>
      <c r="U638">
        <v>0</v>
      </c>
      <c r="X638" t="s">
        <v>4941</v>
      </c>
      <c r="Y638" t="s">
        <v>18</v>
      </c>
      <c r="AB638" t="s">
        <v>19</v>
      </c>
      <c r="AC638" t="s">
        <v>4942</v>
      </c>
      <c r="AE638">
        <v>0</v>
      </c>
      <c r="AF638">
        <v>0</v>
      </c>
      <c r="AG638">
        <v>103.34</v>
      </c>
      <c r="AH638">
        <v>2</v>
      </c>
      <c r="AI638">
        <v>0</v>
      </c>
      <c r="AO638">
        <v>1</v>
      </c>
      <c r="AU638">
        <v>0</v>
      </c>
      <c r="AW638">
        <v>124.01</v>
      </c>
      <c r="AY638">
        <v>1</v>
      </c>
      <c r="BE638" t="s">
        <v>20</v>
      </c>
      <c r="BI638">
        <v>0</v>
      </c>
      <c r="BJ638">
        <v>0</v>
      </c>
      <c r="BM638">
        <v>0</v>
      </c>
      <c r="BN638">
        <v>0</v>
      </c>
      <c r="BO638">
        <v>100</v>
      </c>
      <c r="BP638">
        <v>100</v>
      </c>
      <c r="BQ638">
        <v>0</v>
      </c>
      <c r="BR638">
        <v>0</v>
      </c>
      <c r="BS638">
        <v>0</v>
      </c>
      <c r="BV638">
        <v>0</v>
      </c>
      <c r="BW638">
        <v>0</v>
      </c>
      <c r="BX638">
        <v>0</v>
      </c>
      <c r="BY638">
        <v>0</v>
      </c>
    </row>
    <row r="639" spans="1:77" x14ac:dyDescent="0.25">
      <c r="A639" t="s">
        <v>1338</v>
      </c>
      <c r="C639" t="s">
        <v>1339</v>
      </c>
      <c r="D639">
        <v>1</v>
      </c>
      <c r="E639" t="s">
        <v>4958</v>
      </c>
      <c r="F639">
        <v>11</v>
      </c>
      <c r="G639" t="s">
        <v>5326</v>
      </c>
      <c r="J639">
        <v>1</v>
      </c>
      <c r="K639" t="s">
        <v>5010</v>
      </c>
      <c r="L639" t="s">
        <v>27</v>
      </c>
      <c r="M639" t="s">
        <v>4946</v>
      </c>
      <c r="N639" t="s">
        <v>4947</v>
      </c>
      <c r="P639">
        <v>1</v>
      </c>
      <c r="Q639">
        <v>0</v>
      </c>
      <c r="R639">
        <v>0</v>
      </c>
      <c r="S639">
        <v>0</v>
      </c>
      <c r="T639" t="s">
        <v>4940</v>
      </c>
      <c r="U639">
        <v>0</v>
      </c>
      <c r="X639" t="s">
        <v>4941</v>
      </c>
      <c r="Y639" t="s">
        <v>18</v>
      </c>
      <c r="AB639" t="s">
        <v>19</v>
      </c>
      <c r="AC639" t="s">
        <v>4942</v>
      </c>
      <c r="AE639">
        <v>0</v>
      </c>
      <c r="AF639">
        <v>0</v>
      </c>
      <c r="AG639">
        <v>54.64</v>
      </c>
      <c r="AH639">
        <v>2</v>
      </c>
      <c r="AI639">
        <v>0</v>
      </c>
      <c r="AO639">
        <v>1</v>
      </c>
      <c r="AU639">
        <v>0</v>
      </c>
      <c r="AW639">
        <v>65.569999999999993</v>
      </c>
      <c r="AY639">
        <v>1</v>
      </c>
      <c r="BE639" t="s">
        <v>20</v>
      </c>
      <c r="BI639">
        <v>0</v>
      </c>
      <c r="BJ639">
        <v>0</v>
      </c>
      <c r="BM639">
        <v>0</v>
      </c>
      <c r="BN639">
        <v>0</v>
      </c>
      <c r="BO639">
        <v>100</v>
      </c>
      <c r="BP639">
        <v>100</v>
      </c>
      <c r="BQ639">
        <v>0</v>
      </c>
      <c r="BR639">
        <v>0</v>
      </c>
      <c r="BS639">
        <v>0</v>
      </c>
      <c r="BV639">
        <v>0</v>
      </c>
      <c r="BW639">
        <v>0</v>
      </c>
      <c r="BX639">
        <v>0</v>
      </c>
      <c r="BY639">
        <v>0</v>
      </c>
    </row>
    <row r="640" spans="1:77" x14ac:dyDescent="0.25">
      <c r="A640" t="s">
        <v>1340</v>
      </c>
      <c r="C640" t="s">
        <v>1341</v>
      </c>
      <c r="D640">
        <v>1</v>
      </c>
      <c r="E640" t="s">
        <v>4958</v>
      </c>
      <c r="F640">
        <v>11</v>
      </c>
      <c r="G640" t="s">
        <v>5326</v>
      </c>
      <c r="J640">
        <v>1</v>
      </c>
      <c r="K640" t="s">
        <v>5010</v>
      </c>
      <c r="L640" t="s">
        <v>27</v>
      </c>
      <c r="M640" t="s">
        <v>4946</v>
      </c>
      <c r="N640" t="s">
        <v>4947</v>
      </c>
      <c r="P640">
        <v>1</v>
      </c>
      <c r="Q640">
        <v>0</v>
      </c>
      <c r="R640">
        <v>0</v>
      </c>
      <c r="S640">
        <v>0</v>
      </c>
      <c r="T640" t="s">
        <v>4940</v>
      </c>
      <c r="U640">
        <v>0</v>
      </c>
      <c r="X640" t="s">
        <v>4941</v>
      </c>
      <c r="Y640" t="s">
        <v>18</v>
      </c>
      <c r="AB640" t="s">
        <v>19</v>
      </c>
      <c r="AC640" t="s">
        <v>4942</v>
      </c>
      <c r="AE640">
        <v>0</v>
      </c>
      <c r="AF640">
        <v>0</v>
      </c>
      <c r="AG640">
        <v>96.85</v>
      </c>
      <c r="AH640">
        <v>2</v>
      </c>
      <c r="AI640">
        <v>0</v>
      </c>
      <c r="AO640">
        <v>1</v>
      </c>
      <c r="AU640">
        <v>0</v>
      </c>
      <c r="AW640">
        <v>116.22</v>
      </c>
      <c r="AY640">
        <v>1</v>
      </c>
      <c r="BE640" t="s">
        <v>20</v>
      </c>
      <c r="BI640">
        <v>0</v>
      </c>
      <c r="BJ640">
        <v>0</v>
      </c>
      <c r="BM640">
        <v>0</v>
      </c>
      <c r="BN640">
        <v>0</v>
      </c>
      <c r="BO640">
        <v>100</v>
      </c>
      <c r="BP640">
        <v>100</v>
      </c>
      <c r="BQ640">
        <v>0</v>
      </c>
      <c r="BR640">
        <v>0</v>
      </c>
      <c r="BS640">
        <v>0</v>
      </c>
      <c r="BV640">
        <v>0</v>
      </c>
      <c r="BW640">
        <v>0</v>
      </c>
      <c r="BX640">
        <v>0</v>
      </c>
      <c r="BY640">
        <v>0</v>
      </c>
    </row>
    <row r="641" spans="1:77" x14ac:dyDescent="0.25">
      <c r="A641" t="s">
        <v>1342</v>
      </c>
      <c r="C641" t="s">
        <v>1343</v>
      </c>
      <c r="D641">
        <v>1</v>
      </c>
      <c r="E641" t="s">
        <v>4958</v>
      </c>
      <c r="F641">
        <v>11</v>
      </c>
      <c r="G641" t="s">
        <v>5326</v>
      </c>
      <c r="J641">
        <v>1</v>
      </c>
      <c r="K641" t="s">
        <v>5010</v>
      </c>
      <c r="L641" t="s">
        <v>27</v>
      </c>
      <c r="M641" t="s">
        <v>4946</v>
      </c>
      <c r="N641" t="s">
        <v>4947</v>
      </c>
      <c r="P641">
        <v>1</v>
      </c>
      <c r="Q641">
        <v>0</v>
      </c>
      <c r="R641">
        <v>0</v>
      </c>
      <c r="S641">
        <v>0</v>
      </c>
      <c r="T641" t="s">
        <v>4940</v>
      </c>
      <c r="U641">
        <v>0</v>
      </c>
      <c r="X641" t="s">
        <v>4941</v>
      </c>
      <c r="Y641" t="s">
        <v>18</v>
      </c>
      <c r="AB641" t="s">
        <v>19</v>
      </c>
      <c r="AC641" t="s">
        <v>4942</v>
      </c>
      <c r="AE641">
        <v>0</v>
      </c>
      <c r="AF641">
        <v>0</v>
      </c>
      <c r="AG641">
        <v>103.84</v>
      </c>
      <c r="AH641">
        <v>2</v>
      </c>
      <c r="AI641">
        <v>0</v>
      </c>
      <c r="AO641">
        <v>1</v>
      </c>
      <c r="AU641">
        <v>0</v>
      </c>
      <c r="AW641">
        <v>124.61</v>
      </c>
      <c r="AY641">
        <v>1</v>
      </c>
      <c r="BE641" t="s">
        <v>20</v>
      </c>
      <c r="BI641">
        <v>0</v>
      </c>
      <c r="BJ641">
        <v>0</v>
      </c>
      <c r="BM641">
        <v>0</v>
      </c>
      <c r="BN641">
        <v>0</v>
      </c>
      <c r="BO641">
        <v>100</v>
      </c>
      <c r="BP641">
        <v>100</v>
      </c>
      <c r="BQ641">
        <v>0</v>
      </c>
      <c r="BR641">
        <v>0</v>
      </c>
      <c r="BS641">
        <v>0</v>
      </c>
      <c r="BV641">
        <v>0</v>
      </c>
      <c r="BW641">
        <v>0</v>
      </c>
      <c r="BX641">
        <v>0</v>
      </c>
      <c r="BY641">
        <v>0</v>
      </c>
    </row>
    <row r="642" spans="1:77" x14ac:dyDescent="0.25">
      <c r="A642" t="s">
        <v>1344</v>
      </c>
      <c r="C642" t="s">
        <v>1345</v>
      </c>
      <c r="D642">
        <v>1</v>
      </c>
      <c r="E642" t="s">
        <v>4958</v>
      </c>
      <c r="F642">
        <v>11</v>
      </c>
      <c r="G642" t="s">
        <v>5326</v>
      </c>
      <c r="J642">
        <v>1</v>
      </c>
      <c r="K642" t="s">
        <v>5010</v>
      </c>
      <c r="L642" t="s">
        <v>27</v>
      </c>
      <c r="M642" t="s">
        <v>4946</v>
      </c>
      <c r="N642" t="s">
        <v>4947</v>
      </c>
      <c r="P642">
        <v>1</v>
      </c>
      <c r="Q642">
        <v>0</v>
      </c>
      <c r="R642">
        <v>0</v>
      </c>
      <c r="S642">
        <v>0</v>
      </c>
      <c r="T642" t="s">
        <v>4940</v>
      </c>
      <c r="U642">
        <v>0</v>
      </c>
      <c r="X642" t="s">
        <v>4941</v>
      </c>
      <c r="Y642" t="s">
        <v>18</v>
      </c>
      <c r="AB642" t="s">
        <v>19</v>
      </c>
      <c r="AC642" t="s">
        <v>4942</v>
      </c>
      <c r="AE642">
        <v>0</v>
      </c>
      <c r="AF642">
        <v>0</v>
      </c>
      <c r="AG642">
        <v>103.84</v>
      </c>
      <c r="AH642">
        <v>2</v>
      </c>
      <c r="AI642">
        <v>0</v>
      </c>
      <c r="AO642">
        <v>1</v>
      </c>
      <c r="AU642">
        <v>0</v>
      </c>
      <c r="AW642">
        <v>124.61</v>
      </c>
      <c r="AY642">
        <v>1</v>
      </c>
      <c r="BE642" t="s">
        <v>20</v>
      </c>
      <c r="BI642">
        <v>0</v>
      </c>
      <c r="BJ642">
        <v>0</v>
      </c>
      <c r="BM642">
        <v>0</v>
      </c>
      <c r="BN642">
        <v>0</v>
      </c>
      <c r="BO642">
        <v>100</v>
      </c>
      <c r="BP642">
        <v>100</v>
      </c>
      <c r="BQ642">
        <v>0</v>
      </c>
      <c r="BR642">
        <v>0</v>
      </c>
      <c r="BS642">
        <v>0</v>
      </c>
      <c r="BV642">
        <v>0</v>
      </c>
      <c r="BW642">
        <v>0</v>
      </c>
      <c r="BX642">
        <v>0</v>
      </c>
      <c r="BY642">
        <v>0</v>
      </c>
    </row>
    <row r="643" spans="1:77" x14ac:dyDescent="0.25">
      <c r="A643" t="s">
        <v>1346</v>
      </c>
      <c r="C643" t="s">
        <v>1347</v>
      </c>
      <c r="D643">
        <v>1</v>
      </c>
      <c r="E643" t="s">
        <v>4958</v>
      </c>
      <c r="F643">
        <v>11</v>
      </c>
      <c r="G643" t="s">
        <v>5326</v>
      </c>
      <c r="J643">
        <v>1</v>
      </c>
      <c r="K643" t="s">
        <v>5010</v>
      </c>
      <c r="L643" t="s">
        <v>27</v>
      </c>
      <c r="M643" t="s">
        <v>4946</v>
      </c>
      <c r="N643" t="s">
        <v>4947</v>
      </c>
      <c r="P643">
        <v>1</v>
      </c>
      <c r="Q643">
        <v>0</v>
      </c>
      <c r="R643">
        <v>0</v>
      </c>
      <c r="S643">
        <v>0</v>
      </c>
      <c r="T643" t="s">
        <v>4940</v>
      </c>
      <c r="U643">
        <v>0</v>
      </c>
      <c r="X643" t="s">
        <v>4941</v>
      </c>
      <c r="Y643" t="s">
        <v>18</v>
      </c>
      <c r="AB643" t="s">
        <v>19</v>
      </c>
      <c r="AC643" t="s">
        <v>4942</v>
      </c>
      <c r="AE643">
        <v>0</v>
      </c>
      <c r="AF643">
        <v>0</v>
      </c>
      <c r="AG643">
        <v>109.28</v>
      </c>
      <c r="AH643">
        <v>2</v>
      </c>
      <c r="AI643">
        <v>0</v>
      </c>
      <c r="AO643">
        <v>1</v>
      </c>
      <c r="AU643">
        <v>0</v>
      </c>
      <c r="AW643">
        <v>131.13999999999999</v>
      </c>
      <c r="AY643">
        <v>1</v>
      </c>
      <c r="BE643" t="s">
        <v>20</v>
      </c>
      <c r="BI643">
        <v>0</v>
      </c>
      <c r="BJ643">
        <v>0</v>
      </c>
      <c r="BM643">
        <v>0</v>
      </c>
      <c r="BN643">
        <v>0</v>
      </c>
      <c r="BO643">
        <v>100</v>
      </c>
      <c r="BP643">
        <v>100</v>
      </c>
      <c r="BQ643">
        <v>0</v>
      </c>
      <c r="BR643">
        <v>0</v>
      </c>
      <c r="BS643">
        <v>0</v>
      </c>
      <c r="BV643">
        <v>0</v>
      </c>
      <c r="BW643">
        <v>0</v>
      </c>
      <c r="BX643">
        <v>0</v>
      </c>
      <c r="BY643">
        <v>0</v>
      </c>
    </row>
    <row r="644" spans="1:77" x14ac:dyDescent="0.25">
      <c r="A644" t="s">
        <v>1348</v>
      </c>
      <c r="C644" t="s">
        <v>1349</v>
      </c>
      <c r="D644">
        <v>1</v>
      </c>
      <c r="E644" t="s">
        <v>4958</v>
      </c>
      <c r="F644">
        <v>11</v>
      </c>
      <c r="G644" t="s">
        <v>5326</v>
      </c>
      <c r="J644">
        <v>1</v>
      </c>
      <c r="K644" t="s">
        <v>5010</v>
      </c>
      <c r="L644" t="s">
        <v>27</v>
      </c>
      <c r="M644" t="s">
        <v>4946</v>
      </c>
      <c r="N644" t="s">
        <v>4947</v>
      </c>
      <c r="P644">
        <v>1</v>
      </c>
      <c r="Q644">
        <v>0</v>
      </c>
      <c r="R644">
        <v>0</v>
      </c>
      <c r="S644">
        <v>0</v>
      </c>
      <c r="T644" t="s">
        <v>4940</v>
      </c>
      <c r="U644">
        <v>0</v>
      </c>
      <c r="X644" t="s">
        <v>4941</v>
      </c>
      <c r="Y644" t="s">
        <v>18</v>
      </c>
      <c r="AB644" t="s">
        <v>19</v>
      </c>
      <c r="AC644" t="s">
        <v>4942</v>
      </c>
      <c r="AE644">
        <v>0</v>
      </c>
      <c r="AF644">
        <v>0</v>
      </c>
      <c r="AG644">
        <v>0</v>
      </c>
      <c r="AH644">
        <v>2</v>
      </c>
      <c r="AI644">
        <v>0</v>
      </c>
      <c r="AJ644">
        <v>1</v>
      </c>
      <c r="AN644">
        <v>1</v>
      </c>
      <c r="AO644">
        <v>1</v>
      </c>
      <c r="AU644">
        <v>0</v>
      </c>
      <c r="AV644">
        <v>1</v>
      </c>
      <c r="AW644">
        <v>0</v>
      </c>
      <c r="BE644" t="s">
        <v>20</v>
      </c>
      <c r="BI644">
        <v>0</v>
      </c>
      <c r="BJ644">
        <v>0</v>
      </c>
      <c r="BM644">
        <v>0</v>
      </c>
      <c r="BN644">
        <v>0</v>
      </c>
      <c r="BO644">
        <v>100</v>
      </c>
      <c r="BP644">
        <v>100</v>
      </c>
      <c r="BQ644">
        <v>0</v>
      </c>
      <c r="BR644">
        <v>0</v>
      </c>
      <c r="BS644">
        <v>0</v>
      </c>
      <c r="BV644">
        <v>0</v>
      </c>
      <c r="BW644">
        <v>0</v>
      </c>
      <c r="BX644">
        <v>0</v>
      </c>
      <c r="BY644">
        <v>0</v>
      </c>
    </row>
    <row r="645" spans="1:77" x14ac:dyDescent="0.25">
      <c r="A645" t="s">
        <v>1350</v>
      </c>
      <c r="C645" t="s">
        <v>1351</v>
      </c>
      <c r="D645">
        <v>1</v>
      </c>
      <c r="E645" t="s">
        <v>4958</v>
      </c>
      <c r="F645">
        <v>11</v>
      </c>
      <c r="G645" t="s">
        <v>5326</v>
      </c>
      <c r="J645">
        <v>1</v>
      </c>
      <c r="K645" t="s">
        <v>5010</v>
      </c>
      <c r="L645" t="s">
        <v>27</v>
      </c>
      <c r="M645" t="s">
        <v>4946</v>
      </c>
      <c r="N645" t="s">
        <v>4947</v>
      </c>
      <c r="P645">
        <v>1</v>
      </c>
      <c r="Q645">
        <v>0</v>
      </c>
      <c r="R645">
        <v>0</v>
      </c>
      <c r="S645">
        <v>0</v>
      </c>
      <c r="T645" t="s">
        <v>4940</v>
      </c>
      <c r="U645">
        <v>0</v>
      </c>
      <c r="X645" t="s">
        <v>4941</v>
      </c>
      <c r="Y645" t="s">
        <v>18</v>
      </c>
      <c r="AB645" t="s">
        <v>19</v>
      </c>
      <c r="AC645" t="s">
        <v>4942</v>
      </c>
      <c r="AE645">
        <v>0</v>
      </c>
      <c r="AF645">
        <v>0</v>
      </c>
      <c r="AG645">
        <v>119.77</v>
      </c>
      <c r="AH645">
        <v>2</v>
      </c>
      <c r="AI645">
        <v>0</v>
      </c>
      <c r="AO645">
        <v>1</v>
      </c>
      <c r="AU645">
        <v>0</v>
      </c>
      <c r="AW645">
        <v>143.72</v>
      </c>
      <c r="AY645">
        <v>1</v>
      </c>
      <c r="BE645" t="s">
        <v>20</v>
      </c>
      <c r="BI645">
        <v>0</v>
      </c>
      <c r="BJ645">
        <v>0</v>
      </c>
      <c r="BM645">
        <v>0</v>
      </c>
      <c r="BN645">
        <v>0</v>
      </c>
      <c r="BO645">
        <v>100</v>
      </c>
      <c r="BP645">
        <v>100</v>
      </c>
      <c r="BQ645">
        <v>0</v>
      </c>
      <c r="BR645">
        <v>0</v>
      </c>
      <c r="BS645">
        <v>0</v>
      </c>
      <c r="BV645">
        <v>0</v>
      </c>
      <c r="BW645">
        <v>0</v>
      </c>
      <c r="BX645">
        <v>0</v>
      </c>
      <c r="BY645">
        <v>0</v>
      </c>
    </row>
    <row r="646" spans="1:77" x14ac:dyDescent="0.25">
      <c r="A646" t="s">
        <v>1352</v>
      </c>
      <c r="C646" t="s">
        <v>1353</v>
      </c>
      <c r="D646">
        <v>1</v>
      </c>
      <c r="E646" t="s">
        <v>4958</v>
      </c>
      <c r="F646">
        <v>11</v>
      </c>
      <c r="G646" t="s">
        <v>5326</v>
      </c>
      <c r="J646">
        <v>1</v>
      </c>
      <c r="K646" t="s">
        <v>5010</v>
      </c>
      <c r="L646" t="s">
        <v>27</v>
      </c>
      <c r="M646" t="s">
        <v>4946</v>
      </c>
      <c r="N646" t="s">
        <v>4947</v>
      </c>
      <c r="P646">
        <v>1</v>
      </c>
      <c r="Q646">
        <v>0</v>
      </c>
      <c r="R646">
        <v>0</v>
      </c>
      <c r="S646">
        <v>0</v>
      </c>
      <c r="T646" t="s">
        <v>4940</v>
      </c>
      <c r="U646">
        <v>0</v>
      </c>
      <c r="X646" t="s">
        <v>4941</v>
      </c>
      <c r="Y646" t="s">
        <v>18</v>
      </c>
      <c r="AB646" t="s">
        <v>19</v>
      </c>
      <c r="AC646" t="s">
        <v>4942</v>
      </c>
      <c r="AE646">
        <v>0</v>
      </c>
      <c r="AF646">
        <v>0</v>
      </c>
      <c r="AG646">
        <v>0</v>
      </c>
      <c r="AH646">
        <v>2</v>
      </c>
      <c r="AI646">
        <v>0</v>
      </c>
      <c r="AO646">
        <v>1</v>
      </c>
      <c r="AU646">
        <v>0</v>
      </c>
      <c r="AV646">
        <v>1</v>
      </c>
      <c r="AW646">
        <v>0</v>
      </c>
      <c r="BE646" t="s">
        <v>20</v>
      </c>
      <c r="BI646">
        <v>0</v>
      </c>
      <c r="BJ646">
        <v>0</v>
      </c>
      <c r="BM646">
        <v>0</v>
      </c>
      <c r="BN646">
        <v>0</v>
      </c>
      <c r="BO646">
        <v>100</v>
      </c>
      <c r="BP646">
        <v>100</v>
      </c>
      <c r="BQ646">
        <v>0</v>
      </c>
      <c r="BR646">
        <v>0</v>
      </c>
      <c r="BS646">
        <v>0</v>
      </c>
      <c r="BV646">
        <v>0</v>
      </c>
      <c r="BW646">
        <v>0</v>
      </c>
      <c r="BX646">
        <v>0</v>
      </c>
      <c r="BY646">
        <v>0</v>
      </c>
    </row>
    <row r="647" spans="1:77" x14ac:dyDescent="0.25">
      <c r="A647" t="s">
        <v>1354</v>
      </c>
      <c r="C647" t="s">
        <v>1355</v>
      </c>
      <c r="D647">
        <v>12</v>
      </c>
      <c r="E647" t="s">
        <v>5053</v>
      </c>
      <c r="F647">
        <v>11</v>
      </c>
      <c r="G647" t="s">
        <v>5326</v>
      </c>
      <c r="L647" t="s">
        <v>27</v>
      </c>
      <c r="M647" t="s">
        <v>4946</v>
      </c>
      <c r="N647" t="s">
        <v>4947</v>
      </c>
      <c r="P647">
        <v>1</v>
      </c>
      <c r="Q647">
        <v>0</v>
      </c>
      <c r="R647">
        <v>25.37</v>
      </c>
      <c r="S647">
        <v>25.37</v>
      </c>
      <c r="T647" t="s">
        <v>4940</v>
      </c>
      <c r="U647">
        <v>0</v>
      </c>
      <c r="X647" t="s">
        <v>4941</v>
      </c>
      <c r="Y647" t="s">
        <v>18</v>
      </c>
      <c r="AB647" t="s">
        <v>19</v>
      </c>
      <c r="AC647" t="s">
        <v>4942</v>
      </c>
      <c r="AE647">
        <v>0</v>
      </c>
      <c r="AF647">
        <v>0</v>
      </c>
      <c r="AG647">
        <v>0</v>
      </c>
      <c r="AH647">
        <v>2</v>
      </c>
      <c r="AI647">
        <v>0</v>
      </c>
      <c r="AJ647">
        <v>1</v>
      </c>
      <c r="AN647">
        <v>1</v>
      </c>
      <c r="AO647">
        <v>1</v>
      </c>
      <c r="AU647">
        <v>1.4651163</v>
      </c>
      <c r="AW647">
        <v>0</v>
      </c>
      <c r="AY647">
        <v>1</v>
      </c>
      <c r="AZ647">
        <v>561</v>
      </c>
      <c r="BE647" t="s">
        <v>43</v>
      </c>
      <c r="BI647">
        <v>0</v>
      </c>
      <c r="BJ647">
        <v>0</v>
      </c>
      <c r="BM647">
        <v>0</v>
      </c>
      <c r="BN647">
        <v>0</v>
      </c>
      <c r="BO647">
        <v>100</v>
      </c>
      <c r="BP647">
        <v>100</v>
      </c>
      <c r="BQ647">
        <v>0</v>
      </c>
      <c r="BR647">
        <v>0</v>
      </c>
      <c r="BS647">
        <v>0</v>
      </c>
      <c r="BV647">
        <v>0</v>
      </c>
      <c r="BW647">
        <v>0</v>
      </c>
      <c r="BX647">
        <v>0</v>
      </c>
      <c r="BY647">
        <v>0</v>
      </c>
    </row>
    <row r="648" spans="1:77" x14ac:dyDescent="0.25">
      <c r="A648" t="s">
        <v>1356</v>
      </c>
      <c r="C648" t="s">
        <v>1357</v>
      </c>
      <c r="D648">
        <v>3</v>
      </c>
      <c r="E648" t="s">
        <v>4956</v>
      </c>
      <c r="F648">
        <v>7</v>
      </c>
      <c r="G648" t="s">
        <v>4956</v>
      </c>
      <c r="J648">
        <v>3</v>
      </c>
      <c r="K648" t="s">
        <v>4968</v>
      </c>
      <c r="L648" t="s">
        <v>65</v>
      </c>
      <c r="M648" t="s">
        <v>1356</v>
      </c>
      <c r="N648" t="s">
        <v>1357</v>
      </c>
      <c r="P648">
        <v>1</v>
      </c>
      <c r="Q648">
        <v>0</v>
      </c>
      <c r="R648">
        <v>7.91</v>
      </c>
      <c r="S648">
        <v>7.91</v>
      </c>
      <c r="T648" t="s">
        <v>4940</v>
      </c>
      <c r="U648">
        <v>0</v>
      </c>
      <c r="X648" t="s">
        <v>4941</v>
      </c>
      <c r="Y648" t="s">
        <v>18</v>
      </c>
      <c r="AB648" t="s">
        <v>19</v>
      </c>
      <c r="AC648" t="s">
        <v>4942</v>
      </c>
      <c r="AE648">
        <v>0</v>
      </c>
      <c r="AF648">
        <v>0</v>
      </c>
      <c r="AG648">
        <v>11.86</v>
      </c>
      <c r="AH648">
        <v>2</v>
      </c>
      <c r="AI648">
        <v>0</v>
      </c>
      <c r="AL648">
        <v>1</v>
      </c>
      <c r="AM648">
        <v>1</v>
      </c>
      <c r="AU648">
        <v>1.4993679</v>
      </c>
      <c r="AW648">
        <v>14.23</v>
      </c>
      <c r="BE648" t="s">
        <v>32</v>
      </c>
      <c r="BI648">
        <v>0</v>
      </c>
      <c r="BJ648">
        <v>0</v>
      </c>
      <c r="BM648">
        <v>0</v>
      </c>
      <c r="BN648">
        <v>0</v>
      </c>
      <c r="BO648">
        <v>100</v>
      </c>
      <c r="BP648">
        <v>100</v>
      </c>
      <c r="BQ648">
        <v>0</v>
      </c>
      <c r="BR648">
        <v>0</v>
      </c>
      <c r="BS648">
        <v>0</v>
      </c>
      <c r="BV648">
        <v>0</v>
      </c>
      <c r="BW648">
        <v>0</v>
      </c>
      <c r="BX648">
        <v>0</v>
      </c>
      <c r="BY648">
        <v>0</v>
      </c>
    </row>
    <row r="649" spans="1:77" x14ac:dyDescent="0.25">
      <c r="A649" t="s">
        <v>1358</v>
      </c>
      <c r="C649" t="s">
        <v>1359</v>
      </c>
      <c r="D649">
        <v>16</v>
      </c>
      <c r="E649" t="s">
        <v>4982</v>
      </c>
      <c r="F649">
        <v>10</v>
      </c>
      <c r="G649" t="s">
        <v>4982</v>
      </c>
      <c r="L649" t="s">
        <v>27</v>
      </c>
      <c r="M649" t="s">
        <v>1358</v>
      </c>
      <c r="N649" t="s">
        <v>1359</v>
      </c>
      <c r="P649">
        <v>1</v>
      </c>
      <c r="Q649">
        <v>0</v>
      </c>
      <c r="R649">
        <v>3.31</v>
      </c>
      <c r="S649">
        <v>3.31</v>
      </c>
      <c r="T649" t="s">
        <v>4940</v>
      </c>
      <c r="U649">
        <v>0</v>
      </c>
      <c r="X649" t="s">
        <v>4941</v>
      </c>
      <c r="Y649" t="s">
        <v>18</v>
      </c>
      <c r="AB649" t="s">
        <v>19</v>
      </c>
      <c r="AC649" t="s">
        <v>4942</v>
      </c>
      <c r="AE649">
        <v>0</v>
      </c>
      <c r="AF649">
        <v>0</v>
      </c>
      <c r="AG649">
        <v>4.4000000000000004</v>
      </c>
      <c r="AH649">
        <v>2</v>
      </c>
      <c r="AI649">
        <v>0</v>
      </c>
      <c r="AU649">
        <v>1.3293051</v>
      </c>
      <c r="AW649">
        <v>5.28</v>
      </c>
      <c r="AY649">
        <v>1</v>
      </c>
      <c r="AZ649">
        <v>564</v>
      </c>
      <c r="BE649" t="s">
        <v>43</v>
      </c>
      <c r="BI649">
        <v>0</v>
      </c>
      <c r="BJ649">
        <v>0</v>
      </c>
      <c r="BM649">
        <v>0</v>
      </c>
      <c r="BN649">
        <v>0</v>
      </c>
      <c r="BO649">
        <v>100</v>
      </c>
      <c r="BP649">
        <v>100</v>
      </c>
      <c r="BQ649">
        <v>0</v>
      </c>
      <c r="BR649">
        <v>0</v>
      </c>
      <c r="BS649">
        <v>0</v>
      </c>
      <c r="BV649">
        <v>0</v>
      </c>
      <c r="BW649">
        <v>0</v>
      </c>
      <c r="BX649">
        <v>0</v>
      </c>
      <c r="BY649">
        <v>0</v>
      </c>
    </row>
    <row r="650" spans="1:77" x14ac:dyDescent="0.25">
      <c r="A650">
        <v>4196</v>
      </c>
      <c r="C650" t="s">
        <v>1360</v>
      </c>
      <c r="D650">
        <v>19</v>
      </c>
      <c r="E650" t="s">
        <v>5300</v>
      </c>
      <c r="L650" t="s">
        <v>722</v>
      </c>
      <c r="M650">
        <v>4196</v>
      </c>
      <c r="N650" t="s">
        <v>1360</v>
      </c>
      <c r="P650">
        <v>1</v>
      </c>
      <c r="Q650">
        <v>0</v>
      </c>
      <c r="R650">
        <v>0</v>
      </c>
      <c r="S650">
        <v>0</v>
      </c>
      <c r="T650" t="s">
        <v>4940</v>
      </c>
      <c r="U650">
        <v>0</v>
      </c>
      <c r="X650" t="s">
        <v>4941</v>
      </c>
      <c r="Y650" t="s">
        <v>18</v>
      </c>
      <c r="AB650" t="s">
        <v>19</v>
      </c>
      <c r="AC650" t="s">
        <v>4942</v>
      </c>
      <c r="AE650">
        <v>0</v>
      </c>
      <c r="AF650">
        <v>0</v>
      </c>
      <c r="AG650">
        <v>0</v>
      </c>
      <c r="AH650">
        <v>2</v>
      </c>
      <c r="AI650">
        <v>0</v>
      </c>
      <c r="AU650">
        <v>0</v>
      </c>
      <c r="AV650">
        <v>1</v>
      </c>
      <c r="AW650">
        <v>0</v>
      </c>
      <c r="BE650" t="s">
        <v>43</v>
      </c>
      <c r="BI650">
        <v>0</v>
      </c>
      <c r="BJ650">
        <v>0</v>
      </c>
      <c r="BM650">
        <v>0</v>
      </c>
      <c r="BN650">
        <v>0</v>
      </c>
      <c r="BO650">
        <v>100</v>
      </c>
      <c r="BP650">
        <v>100</v>
      </c>
      <c r="BQ650">
        <v>0</v>
      </c>
      <c r="BR650">
        <v>0</v>
      </c>
      <c r="BS650">
        <v>0</v>
      </c>
      <c r="BV650">
        <v>0</v>
      </c>
      <c r="BW650">
        <v>0</v>
      </c>
      <c r="BX650">
        <v>0</v>
      </c>
      <c r="BY650">
        <v>0</v>
      </c>
    </row>
    <row r="651" spans="1:77" x14ac:dyDescent="0.25">
      <c r="A651" t="s">
        <v>1361</v>
      </c>
      <c r="C651" t="s">
        <v>1362</v>
      </c>
      <c r="D651">
        <v>10</v>
      </c>
      <c r="E651" t="s">
        <v>4943</v>
      </c>
      <c r="L651" t="s">
        <v>1363</v>
      </c>
      <c r="M651" s="83">
        <v>4010000000000</v>
      </c>
      <c r="N651" t="s">
        <v>5327</v>
      </c>
      <c r="P651">
        <v>1</v>
      </c>
      <c r="Q651">
        <v>1</v>
      </c>
      <c r="R651">
        <v>0.54</v>
      </c>
      <c r="S651">
        <v>0.54</v>
      </c>
      <c r="T651" t="s">
        <v>4940</v>
      </c>
      <c r="U651">
        <v>0</v>
      </c>
      <c r="X651" t="s">
        <v>4941</v>
      </c>
      <c r="Y651" t="s">
        <v>18</v>
      </c>
      <c r="AB651" t="s">
        <v>19</v>
      </c>
      <c r="AC651" t="s">
        <v>4942</v>
      </c>
      <c r="AE651">
        <v>0</v>
      </c>
      <c r="AF651">
        <v>0</v>
      </c>
      <c r="AG651">
        <v>0.81</v>
      </c>
      <c r="AH651">
        <v>2</v>
      </c>
      <c r="AI651">
        <v>0</v>
      </c>
      <c r="AU651">
        <v>1.5</v>
      </c>
      <c r="AW651">
        <v>0.97</v>
      </c>
      <c r="BE651" t="s">
        <v>32</v>
      </c>
      <c r="BI651">
        <v>0</v>
      </c>
      <c r="BJ651">
        <v>0</v>
      </c>
      <c r="BM651">
        <v>0</v>
      </c>
      <c r="BN651">
        <v>0</v>
      </c>
      <c r="BO651">
        <v>100</v>
      </c>
      <c r="BP651">
        <v>100</v>
      </c>
      <c r="BQ651">
        <v>0</v>
      </c>
      <c r="BR651">
        <v>0</v>
      </c>
      <c r="BS651">
        <v>0</v>
      </c>
      <c r="BV651">
        <v>0</v>
      </c>
      <c r="BW651">
        <v>0</v>
      </c>
      <c r="BX651">
        <v>0</v>
      </c>
      <c r="BY651">
        <v>0</v>
      </c>
    </row>
    <row r="652" spans="1:77" x14ac:dyDescent="0.25">
      <c r="A652" t="s">
        <v>1364</v>
      </c>
      <c r="C652" t="s">
        <v>1365</v>
      </c>
      <c r="D652">
        <v>16</v>
      </c>
      <c r="E652" t="s">
        <v>4982</v>
      </c>
      <c r="F652">
        <v>10</v>
      </c>
      <c r="G652" t="s">
        <v>4982</v>
      </c>
      <c r="L652" t="s">
        <v>111</v>
      </c>
      <c r="M652" t="s">
        <v>1364</v>
      </c>
      <c r="N652" t="s">
        <v>3904</v>
      </c>
      <c r="O652" t="s">
        <v>36</v>
      </c>
      <c r="P652">
        <v>1</v>
      </c>
      <c r="Q652">
        <v>0</v>
      </c>
      <c r="R652">
        <v>8.1999999999999993</v>
      </c>
      <c r="S652">
        <v>8.1999999999999993</v>
      </c>
      <c r="T652" t="s">
        <v>4940</v>
      </c>
      <c r="U652">
        <v>0</v>
      </c>
      <c r="X652" t="s">
        <v>4941</v>
      </c>
      <c r="Y652" t="s">
        <v>18</v>
      </c>
      <c r="AB652" t="s">
        <v>19</v>
      </c>
      <c r="AC652" t="s">
        <v>4942</v>
      </c>
      <c r="AE652">
        <v>0</v>
      </c>
      <c r="AF652">
        <v>0</v>
      </c>
      <c r="AG652">
        <v>10.25</v>
      </c>
      <c r="AH652">
        <v>2</v>
      </c>
      <c r="AI652">
        <v>0</v>
      </c>
      <c r="AU652">
        <v>1.25</v>
      </c>
      <c r="AW652">
        <v>12.3</v>
      </c>
      <c r="AY652">
        <v>1</v>
      </c>
      <c r="AZ652">
        <v>570</v>
      </c>
      <c r="BE652" t="s">
        <v>20</v>
      </c>
      <c r="BI652">
        <v>0</v>
      </c>
      <c r="BJ652">
        <v>0</v>
      </c>
      <c r="BM652">
        <v>0</v>
      </c>
      <c r="BN652">
        <v>0</v>
      </c>
      <c r="BO652">
        <v>100</v>
      </c>
      <c r="BP652">
        <v>100</v>
      </c>
      <c r="BQ652">
        <v>0</v>
      </c>
      <c r="BR652">
        <v>0</v>
      </c>
      <c r="BS652">
        <v>0</v>
      </c>
      <c r="BV652">
        <v>0</v>
      </c>
      <c r="BW652">
        <v>0</v>
      </c>
      <c r="BX652">
        <v>0</v>
      </c>
      <c r="BY652">
        <v>0</v>
      </c>
    </row>
    <row r="653" spans="1:77" x14ac:dyDescent="0.25">
      <c r="A653" t="s">
        <v>1366</v>
      </c>
      <c r="C653" t="s">
        <v>1367</v>
      </c>
      <c r="D653">
        <v>16</v>
      </c>
      <c r="E653" t="s">
        <v>4982</v>
      </c>
      <c r="F653">
        <v>10</v>
      </c>
      <c r="G653" t="s">
        <v>4982</v>
      </c>
      <c r="L653" t="s">
        <v>831</v>
      </c>
      <c r="M653" t="s">
        <v>1366</v>
      </c>
      <c r="N653" t="s">
        <v>3894</v>
      </c>
      <c r="P653">
        <v>1</v>
      </c>
      <c r="Q653">
        <v>0</v>
      </c>
      <c r="R653">
        <v>4.5</v>
      </c>
      <c r="S653">
        <v>4.5</v>
      </c>
      <c r="T653" t="s">
        <v>4940</v>
      </c>
      <c r="U653">
        <v>0</v>
      </c>
      <c r="X653" t="s">
        <v>4941</v>
      </c>
      <c r="Y653" t="s">
        <v>18</v>
      </c>
      <c r="AB653" t="s">
        <v>19</v>
      </c>
      <c r="AC653" t="s">
        <v>4942</v>
      </c>
      <c r="AE653">
        <v>0</v>
      </c>
      <c r="AF653">
        <v>0</v>
      </c>
      <c r="AG653">
        <v>5.99</v>
      </c>
      <c r="AH653">
        <v>2</v>
      </c>
      <c r="AI653">
        <v>0</v>
      </c>
      <c r="AU653">
        <v>1.3311111</v>
      </c>
      <c r="AW653">
        <v>7.19</v>
      </c>
      <c r="AY653">
        <v>1</v>
      </c>
      <c r="AZ653">
        <v>565</v>
      </c>
      <c r="BE653" t="s">
        <v>20</v>
      </c>
      <c r="BI653">
        <v>0</v>
      </c>
      <c r="BJ653">
        <v>0</v>
      </c>
      <c r="BM653">
        <v>0</v>
      </c>
      <c r="BN653">
        <v>0</v>
      </c>
      <c r="BO653">
        <v>100</v>
      </c>
      <c r="BP653">
        <v>100</v>
      </c>
      <c r="BQ653">
        <v>0</v>
      </c>
      <c r="BR653">
        <v>0</v>
      </c>
      <c r="BS653">
        <v>0</v>
      </c>
      <c r="BV653">
        <v>0</v>
      </c>
      <c r="BW653">
        <v>0</v>
      </c>
      <c r="BX653">
        <v>0</v>
      </c>
      <c r="BY653">
        <v>0</v>
      </c>
    </row>
    <row r="654" spans="1:77" x14ac:dyDescent="0.25">
      <c r="A654" t="s">
        <v>1368</v>
      </c>
      <c r="C654" t="s">
        <v>1369</v>
      </c>
      <c r="D654">
        <v>16</v>
      </c>
      <c r="E654" t="s">
        <v>4982</v>
      </c>
      <c r="F654">
        <v>10</v>
      </c>
      <c r="G654" t="s">
        <v>4982</v>
      </c>
      <c r="L654" t="s">
        <v>856</v>
      </c>
      <c r="M654" t="s">
        <v>1368</v>
      </c>
      <c r="N654" t="s">
        <v>1369</v>
      </c>
      <c r="O654" t="s">
        <v>36</v>
      </c>
      <c r="P654">
        <v>1</v>
      </c>
      <c r="Q654">
        <v>0</v>
      </c>
      <c r="R654">
        <v>10.97</v>
      </c>
      <c r="S654">
        <v>10.97</v>
      </c>
      <c r="T654" t="s">
        <v>4940</v>
      </c>
      <c r="U654">
        <v>0</v>
      </c>
      <c r="X654" t="s">
        <v>4941</v>
      </c>
      <c r="Y654" t="s">
        <v>18</v>
      </c>
      <c r="AB654" t="s">
        <v>19</v>
      </c>
      <c r="AC654" t="s">
        <v>4942</v>
      </c>
      <c r="AE654">
        <v>0</v>
      </c>
      <c r="AF654">
        <v>0</v>
      </c>
      <c r="AG654">
        <v>16.46</v>
      </c>
      <c r="AH654">
        <v>2</v>
      </c>
      <c r="AI654">
        <v>0</v>
      </c>
      <c r="AU654">
        <v>1.5004557999999999</v>
      </c>
      <c r="AW654">
        <v>19.75</v>
      </c>
      <c r="AY654">
        <v>1</v>
      </c>
      <c r="AZ654">
        <v>566</v>
      </c>
      <c r="BE654" t="s">
        <v>20</v>
      </c>
      <c r="BI654">
        <v>0</v>
      </c>
      <c r="BJ654">
        <v>0</v>
      </c>
      <c r="BM654">
        <v>0</v>
      </c>
      <c r="BN654">
        <v>0</v>
      </c>
      <c r="BO654">
        <v>100</v>
      </c>
      <c r="BP654">
        <v>100</v>
      </c>
      <c r="BQ654">
        <v>0</v>
      </c>
      <c r="BR654">
        <v>0</v>
      </c>
      <c r="BS654">
        <v>0</v>
      </c>
      <c r="BV654">
        <v>0</v>
      </c>
      <c r="BW654">
        <v>0</v>
      </c>
      <c r="BX654">
        <v>0</v>
      </c>
      <c r="BY654">
        <v>0</v>
      </c>
    </row>
    <row r="655" spans="1:77" x14ac:dyDescent="0.25">
      <c r="A655" t="s">
        <v>1370</v>
      </c>
      <c r="C655" t="s">
        <v>1371</v>
      </c>
      <c r="D655">
        <v>16</v>
      </c>
      <c r="E655" t="s">
        <v>4982</v>
      </c>
      <c r="F655">
        <v>10</v>
      </c>
      <c r="G655" t="s">
        <v>4982</v>
      </c>
      <c r="L655" t="s">
        <v>856</v>
      </c>
      <c r="M655" t="s">
        <v>1370</v>
      </c>
      <c r="N655" t="s">
        <v>1371</v>
      </c>
      <c r="O655" t="s">
        <v>36</v>
      </c>
      <c r="P655">
        <v>1</v>
      </c>
      <c r="Q655">
        <v>0</v>
      </c>
      <c r="R655">
        <v>9.49</v>
      </c>
      <c r="S655">
        <v>9.49</v>
      </c>
      <c r="T655" t="s">
        <v>4940</v>
      </c>
      <c r="U655">
        <v>0</v>
      </c>
      <c r="X655" t="s">
        <v>4941</v>
      </c>
      <c r="Y655" t="s">
        <v>18</v>
      </c>
      <c r="AB655" t="s">
        <v>19</v>
      </c>
      <c r="AC655" t="s">
        <v>4942</v>
      </c>
      <c r="AE655">
        <v>0</v>
      </c>
      <c r="AF655">
        <v>0</v>
      </c>
      <c r="AG655">
        <v>14.24</v>
      </c>
      <c r="AH655">
        <v>2</v>
      </c>
      <c r="AI655">
        <v>0</v>
      </c>
      <c r="AU655">
        <v>1.5005269000000001</v>
      </c>
      <c r="AW655">
        <v>17.09</v>
      </c>
      <c r="AY655">
        <v>1</v>
      </c>
      <c r="BE655" t="s">
        <v>20</v>
      </c>
      <c r="BI655">
        <v>0</v>
      </c>
      <c r="BJ655">
        <v>0</v>
      </c>
      <c r="BM655">
        <v>0</v>
      </c>
      <c r="BN655">
        <v>0</v>
      </c>
      <c r="BO655">
        <v>100</v>
      </c>
      <c r="BP655">
        <v>100</v>
      </c>
      <c r="BQ655">
        <v>0</v>
      </c>
      <c r="BR655">
        <v>0</v>
      </c>
      <c r="BS655">
        <v>0</v>
      </c>
      <c r="BV655">
        <v>0</v>
      </c>
      <c r="BW655">
        <v>0</v>
      </c>
      <c r="BX655">
        <v>0</v>
      </c>
      <c r="BY655">
        <v>0</v>
      </c>
    </row>
    <row r="656" spans="1:77" x14ac:dyDescent="0.25">
      <c r="A656" t="s">
        <v>1372</v>
      </c>
      <c r="C656" t="s">
        <v>1373</v>
      </c>
      <c r="D656">
        <v>16</v>
      </c>
      <c r="E656" t="s">
        <v>4982</v>
      </c>
      <c r="F656">
        <v>10</v>
      </c>
      <c r="G656" t="s">
        <v>4982</v>
      </c>
      <c r="L656" t="s">
        <v>856</v>
      </c>
      <c r="M656" t="s">
        <v>1372</v>
      </c>
      <c r="N656" t="s">
        <v>1373</v>
      </c>
      <c r="O656" t="s">
        <v>36</v>
      </c>
      <c r="P656">
        <v>1</v>
      </c>
      <c r="Q656">
        <v>0</v>
      </c>
      <c r="R656">
        <v>45.73</v>
      </c>
      <c r="S656">
        <v>45.73</v>
      </c>
      <c r="T656" t="s">
        <v>4940</v>
      </c>
      <c r="U656">
        <v>0</v>
      </c>
      <c r="X656" t="s">
        <v>4941</v>
      </c>
      <c r="Y656" t="s">
        <v>18</v>
      </c>
      <c r="AB656" t="s">
        <v>19</v>
      </c>
      <c r="AC656" t="s">
        <v>4942</v>
      </c>
      <c r="AE656">
        <v>0</v>
      </c>
      <c r="AF656">
        <v>0</v>
      </c>
      <c r="AG656">
        <v>60.82</v>
      </c>
      <c r="AH656">
        <v>2</v>
      </c>
      <c r="AI656">
        <v>0</v>
      </c>
      <c r="AU656">
        <v>1.3299802999999999</v>
      </c>
      <c r="AW656">
        <v>72.98</v>
      </c>
      <c r="AY656">
        <v>1</v>
      </c>
      <c r="AZ656">
        <v>567</v>
      </c>
      <c r="BE656" t="s">
        <v>43</v>
      </c>
      <c r="BI656">
        <v>0</v>
      </c>
      <c r="BJ656">
        <v>0</v>
      </c>
      <c r="BM656">
        <v>0</v>
      </c>
      <c r="BN656">
        <v>0</v>
      </c>
      <c r="BO656">
        <v>100</v>
      </c>
      <c r="BP656">
        <v>100</v>
      </c>
      <c r="BQ656">
        <v>0</v>
      </c>
      <c r="BR656">
        <v>0</v>
      </c>
      <c r="BS656">
        <v>0</v>
      </c>
      <c r="BV656">
        <v>0</v>
      </c>
      <c r="BW656">
        <v>0</v>
      </c>
      <c r="BX656">
        <v>0</v>
      </c>
      <c r="BY656">
        <v>0</v>
      </c>
    </row>
    <row r="657" spans="1:77" x14ac:dyDescent="0.25">
      <c r="A657" t="s">
        <v>1374</v>
      </c>
      <c r="C657" t="s">
        <v>1375</v>
      </c>
      <c r="D657">
        <v>16</v>
      </c>
      <c r="E657" t="s">
        <v>4982</v>
      </c>
      <c r="F657">
        <v>10</v>
      </c>
      <c r="G657" t="s">
        <v>4982</v>
      </c>
      <c r="L657" t="s">
        <v>856</v>
      </c>
      <c r="M657" t="s">
        <v>1374</v>
      </c>
      <c r="N657" t="s">
        <v>1375</v>
      </c>
      <c r="O657" t="s">
        <v>36</v>
      </c>
      <c r="P657">
        <v>1</v>
      </c>
      <c r="Q657">
        <v>0</v>
      </c>
      <c r="R657">
        <v>45.73</v>
      </c>
      <c r="S657">
        <v>45.73</v>
      </c>
      <c r="T657" t="s">
        <v>4940</v>
      </c>
      <c r="U657">
        <v>0</v>
      </c>
      <c r="X657" t="s">
        <v>4941</v>
      </c>
      <c r="Y657" t="s">
        <v>18</v>
      </c>
      <c r="AB657" t="s">
        <v>19</v>
      </c>
      <c r="AC657" t="s">
        <v>4942</v>
      </c>
      <c r="AE657">
        <v>0</v>
      </c>
      <c r="AF657">
        <v>0</v>
      </c>
      <c r="AG657">
        <v>60.82</v>
      </c>
      <c r="AH657">
        <v>2</v>
      </c>
      <c r="AI657">
        <v>0</v>
      </c>
      <c r="AU657">
        <v>1.3299802999999999</v>
      </c>
      <c r="AW657">
        <v>72.98</v>
      </c>
      <c r="AY657">
        <v>1</v>
      </c>
      <c r="BE657" t="s">
        <v>43</v>
      </c>
      <c r="BI657">
        <v>0</v>
      </c>
      <c r="BJ657">
        <v>0</v>
      </c>
      <c r="BM657">
        <v>0</v>
      </c>
      <c r="BN657">
        <v>0</v>
      </c>
      <c r="BO657">
        <v>100</v>
      </c>
      <c r="BP657">
        <v>100</v>
      </c>
      <c r="BQ657">
        <v>0</v>
      </c>
      <c r="BR657">
        <v>0</v>
      </c>
      <c r="BS657">
        <v>0</v>
      </c>
      <c r="BV657">
        <v>0</v>
      </c>
      <c r="BW657">
        <v>0</v>
      </c>
      <c r="BX657">
        <v>0</v>
      </c>
      <c r="BY657">
        <v>0</v>
      </c>
    </row>
    <row r="658" spans="1:77" x14ac:dyDescent="0.25">
      <c r="A658" t="s">
        <v>1376</v>
      </c>
      <c r="C658" t="s">
        <v>1377</v>
      </c>
      <c r="D658">
        <v>16</v>
      </c>
      <c r="E658" t="s">
        <v>4982</v>
      </c>
      <c r="F658">
        <v>10</v>
      </c>
      <c r="G658" t="s">
        <v>4982</v>
      </c>
      <c r="L658" t="s">
        <v>856</v>
      </c>
      <c r="M658" t="s">
        <v>1376</v>
      </c>
      <c r="N658" t="s">
        <v>1377</v>
      </c>
      <c r="O658" t="s">
        <v>36</v>
      </c>
      <c r="P658">
        <v>1</v>
      </c>
      <c r="Q658">
        <v>0</v>
      </c>
      <c r="R658">
        <v>24.58</v>
      </c>
      <c r="S658">
        <v>24.58</v>
      </c>
      <c r="T658" t="s">
        <v>4940</v>
      </c>
      <c r="U658">
        <v>0</v>
      </c>
      <c r="X658" t="s">
        <v>4941</v>
      </c>
      <c r="Y658" t="s">
        <v>18</v>
      </c>
      <c r="AB658" t="s">
        <v>19</v>
      </c>
      <c r="AC658" t="s">
        <v>4942</v>
      </c>
      <c r="AE658">
        <v>0</v>
      </c>
      <c r="AF658">
        <v>0</v>
      </c>
      <c r="AG658">
        <v>36.869999999999997</v>
      </c>
      <c r="AH658">
        <v>2</v>
      </c>
      <c r="AI658">
        <v>0</v>
      </c>
      <c r="AU658">
        <v>1.5</v>
      </c>
      <c r="AW658">
        <v>44.24</v>
      </c>
      <c r="AY658">
        <v>1</v>
      </c>
      <c r="AZ658">
        <v>568</v>
      </c>
      <c r="BE658" t="s">
        <v>43</v>
      </c>
      <c r="BI658">
        <v>0</v>
      </c>
      <c r="BJ658">
        <v>0</v>
      </c>
      <c r="BM658">
        <v>0</v>
      </c>
      <c r="BN658">
        <v>0</v>
      </c>
      <c r="BO658">
        <v>100</v>
      </c>
      <c r="BP658">
        <v>100</v>
      </c>
      <c r="BQ658">
        <v>0</v>
      </c>
      <c r="BR658">
        <v>0</v>
      </c>
      <c r="BS658">
        <v>0</v>
      </c>
      <c r="BV658">
        <v>0</v>
      </c>
      <c r="BW658">
        <v>0</v>
      </c>
      <c r="BX658">
        <v>0</v>
      </c>
      <c r="BY658">
        <v>0</v>
      </c>
    </row>
    <row r="659" spans="1:77" x14ac:dyDescent="0.25">
      <c r="A659" t="s">
        <v>1378</v>
      </c>
      <c r="C659" t="s">
        <v>1379</v>
      </c>
      <c r="D659">
        <v>16</v>
      </c>
      <c r="E659" t="s">
        <v>4982</v>
      </c>
      <c r="F659">
        <v>10</v>
      </c>
      <c r="G659" t="s">
        <v>4982</v>
      </c>
      <c r="L659" t="s">
        <v>856</v>
      </c>
      <c r="M659" t="s">
        <v>1378</v>
      </c>
      <c r="N659" t="s">
        <v>1379</v>
      </c>
      <c r="O659" t="s">
        <v>36</v>
      </c>
      <c r="P659">
        <v>1</v>
      </c>
      <c r="Q659">
        <v>0</v>
      </c>
      <c r="R659">
        <v>24.58</v>
      </c>
      <c r="S659">
        <v>24.58</v>
      </c>
      <c r="T659" t="s">
        <v>4940</v>
      </c>
      <c r="U659">
        <v>0</v>
      </c>
      <c r="X659" t="s">
        <v>4941</v>
      </c>
      <c r="Y659" t="s">
        <v>18</v>
      </c>
      <c r="AB659" t="s">
        <v>19</v>
      </c>
      <c r="AC659" t="s">
        <v>4942</v>
      </c>
      <c r="AE659">
        <v>0</v>
      </c>
      <c r="AF659">
        <v>0</v>
      </c>
      <c r="AG659">
        <v>36.869999999999997</v>
      </c>
      <c r="AH659">
        <v>2</v>
      </c>
      <c r="AI659">
        <v>0</v>
      </c>
      <c r="AU659">
        <v>1.5</v>
      </c>
      <c r="AW659">
        <v>44.24</v>
      </c>
      <c r="AY659">
        <v>1</v>
      </c>
      <c r="BE659" t="s">
        <v>43</v>
      </c>
      <c r="BI659">
        <v>0</v>
      </c>
      <c r="BJ659">
        <v>0</v>
      </c>
      <c r="BM659">
        <v>0</v>
      </c>
      <c r="BN659">
        <v>0</v>
      </c>
      <c r="BO659">
        <v>100</v>
      </c>
      <c r="BP659">
        <v>100</v>
      </c>
      <c r="BQ659">
        <v>0</v>
      </c>
      <c r="BR659">
        <v>0</v>
      </c>
      <c r="BS659">
        <v>0</v>
      </c>
      <c r="BV659">
        <v>0</v>
      </c>
      <c r="BW659">
        <v>0</v>
      </c>
      <c r="BX659">
        <v>0</v>
      </c>
      <c r="BY659">
        <v>0</v>
      </c>
    </row>
    <row r="660" spans="1:77" x14ac:dyDescent="0.25">
      <c r="A660" t="s">
        <v>1380</v>
      </c>
      <c r="C660" t="s">
        <v>1381</v>
      </c>
      <c r="D660">
        <v>16</v>
      </c>
      <c r="E660" t="s">
        <v>4982</v>
      </c>
      <c r="F660">
        <v>10</v>
      </c>
      <c r="G660" t="s">
        <v>4982</v>
      </c>
      <c r="L660" t="s">
        <v>856</v>
      </c>
      <c r="M660" t="s">
        <v>1380</v>
      </c>
      <c r="N660" t="s">
        <v>1381</v>
      </c>
      <c r="O660" t="s">
        <v>36</v>
      </c>
      <c r="P660">
        <v>1</v>
      </c>
      <c r="Q660">
        <v>0</v>
      </c>
      <c r="R660">
        <v>32.25</v>
      </c>
      <c r="S660">
        <v>32.25</v>
      </c>
      <c r="T660" t="s">
        <v>4940</v>
      </c>
      <c r="U660">
        <v>0</v>
      </c>
      <c r="X660" t="s">
        <v>4941</v>
      </c>
      <c r="Y660" t="s">
        <v>18</v>
      </c>
      <c r="AB660" t="s">
        <v>19</v>
      </c>
      <c r="AC660" t="s">
        <v>4942</v>
      </c>
      <c r="AE660">
        <v>0</v>
      </c>
      <c r="AF660">
        <v>0</v>
      </c>
      <c r="AG660">
        <v>64.5</v>
      </c>
      <c r="AH660">
        <v>2</v>
      </c>
      <c r="AI660">
        <v>0</v>
      </c>
      <c r="AU660">
        <v>2</v>
      </c>
      <c r="AW660">
        <v>77.400000000000006</v>
      </c>
      <c r="AY660">
        <v>1</v>
      </c>
      <c r="AZ660">
        <v>569</v>
      </c>
      <c r="BE660" t="s">
        <v>43</v>
      </c>
      <c r="BI660">
        <v>0</v>
      </c>
      <c r="BJ660">
        <v>0</v>
      </c>
      <c r="BM660">
        <v>0</v>
      </c>
      <c r="BN660">
        <v>0</v>
      </c>
      <c r="BO660">
        <v>100</v>
      </c>
      <c r="BP660">
        <v>100</v>
      </c>
      <c r="BQ660">
        <v>0</v>
      </c>
      <c r="BR660">
        <v>0</v>
      </c>
      <c r="BS660">
        <v>0</v>
      </c>
      <c r="BV660">
        <v>0</v>
      </c>
      <c r="BW660">
        <v>0</v>
      </c>
      <c r="BX660">
        <v>0</v>
      </c>
      <c r="BY660">
        <v>0</v>
      </c>
    </row>
    <row r="661" spans="1:77" x14ac:dyDescent="0.25">
      <c r="A661" t="s">
        <v>1382</v>
      </c>
      <c r="C661" t="s">
        <v>1383</v>
      </c>
      <c r="D661">
        <v>13</v>
      </c>
      <c r="E661" t="s">
        <v>5091</v>
      </c>
      <c r="H661" t="s">
        <v>5138</v>
      </c>
      <c r="I661" t="s">
        <v>5139</v>
      </c>
      <c r="L661" t="s">
        <v>35</v>
      </c>
      <c r="M661" t="s">
        <v>5328</v>
      </c>
      <c r="N661" t="s">
        <v>1383</v>
      </c>
      <c r="P661">
        <v>1</v>
      </c>
      <c r="Q661">
        <v>1</v>
      </c>
      <c r="R661">
        <v>39.5</v>
      </c>
      <c r="S661">
        <v>39.5</v>
      </c>
      <c r="T661" t="s">
        <v>4940</v>
      </c>
      <c r="U661">
        <v>0</v>
      </c>
      <c r="X661" t="s">
        <v>4941</v>
      </c>
      <c r="Y661" t="s">
        <v>18</v>
      </c>
      <c r="AB661" t="s">
        <v>19</v>
      </c>
      <c r="AC661" t="s">
        <v>4942</v>
      </c>
      <c r="AE661">
        <v>0</v>
      </c>
      <c r="AF661">
        <v>0</v>
      </c>
      <c r="AG661">
        <v>47.4</v>
      </c>
      <c r="AH661">
        <v>2</v>
      </c>
      <c r="AI661">
        <v>0</v>
      </c>
      <c r="AU661">
        <v>1.2</v>
      </c>
      <c r="AW661">
        <v>56.88</v>
      </c>
      <c r="BE661" t="s">
        <v>32</v>
      </c>
      <c r="BI661">
        <v>0</v>
      </c>
      <c r="BJ661">
        <v>0</v>
      </c>
      <c r="BM661">
        <v>0</v>
      </c>
      <c r="BN661">
        <v>0</v>
      </c>
      <c r="BO661">
        <v>100</v>
      </c>
      <c r="BP661">
        <v>100</v>
      </c>
      <c r="BQ661">
        <v>0</v>
      </c>
      <c r="BR661">
        <v>0</v>
      </c>
      <c r="BS661">
        <v>0</v>
      </c>
      <c r="BV661">
        <v>0</v>
      </c>
      <c r="BW661">
        <v>0</v>
      </c>
      <c r="BX661">
        <v>0</v>
      </c>
      <c r="BY661">
        <v>0</v>
      </c>
    </row>
    <row r="662" spans="1:77" x14ac:dyDescent="0.25">
      <c r="A662" t="s">
        <v>1384</v>
      </c>
      <c r="C662" t="s">
        <v>1385</v>
      </c>
      <c r="D662">
        <v>12</v>
      </c>
      <c r="E662" t="s">
        <v>5053</v>
      </c>
      <c r="F662">
        <v>12</v>
      </c>
      <c r="G662" t="s">
        <v>5054</v>
      </c>
      <c r="L662" t="s">
        <v>27</v>
      </c>
      <c r="M662" t="s">
        <v>4946</v>
      </c>
      <c r="N662" t="s">
        <v>4947</v>
      </c>
      <c r="P662">
        <v>1</v>
      </c>
      <c r="Q662">
        <v>0</v>
      </c>
      <c r="R662">
        <v>37.229999999999997</v>
      </c>
      <c r="S662">
        <v>37.229999999999997</v>
      </c>
      <c r="T662" t="s">
        <v>4940</v>
      </c>
      <c r="U662">
        <v>0</v>
      </c>
      <c r="X662" t="s">
        <v>4941</v>
      </c>
      <c r="Y662" t="s">
        <v>18</v>
      </c>
      <c r="AB662" t="s">
        <v>19</v>
      </c>
      <c r="AC662" t="s">
        <v>4942</v>
      </c>
      <c r="AE662">
        <v>0</v>
      </c>
      <c r="AF662">
        <v>0</v>
      </c>
      <c r="AG662">
        <v>56.96</v>
      </c>
      <c r="AH662">
        <v>2</v>
      </c>
      <c r="AI662">
        <v>0</v>
      </c>
      <c r="AU662">
        <v>1.529949</v>
      </c>
      <c r="AW662">
        <v>68.349999999999994</v>
      </c>
      <c r="AY662">
        <v>1</v>
      </c>
      <c r="BE662" t="s">
        <v>416</v>
      </c>
      <c r="BI662">
        <v>0</v>
      </c>
      <c r="BJ662">
        <v>0</v>
      </c>
      <c r="BM662">
        <v>0</v>
      </c>
      <c r="BN662">
        <v>0</v>
      </c>
      <c r="BO662">
        <v>100</v>
      </c>
      <c r="BP662">
        <v>100</v>
      </c>
      <c r="BQ662">
        <v>0</v>
      </c>
      <c r="BR662">
        <v>0</v>
      </c>
      <c r="BS662">
        <v>0</v>
      </c>
      <c r="BV662">
        <v>0</v>
      </c>
      <c r="BW662">
        <v>0</v>
      </c>
      <c r="BX662">
        <v>0</v>
      </c>
      <c r="BY662">
        <v>0</v>
      </c>
    </row>
    <row r="663" spans="1:77" x14ac:dyDescent="0.25">
      <c r="A663" t="s">
        <v>1386</v>
      </c>
      <c r="C663" t="s">
        <v>1387</v>
      </c>
      <c r="D663">
        <v>12</v>
      </c>
      <c r="E663" t="s">
        <v>5053</v>
      </c>
      <c r="F663">
        <v>12</v>
      </c>
      <c r="G663" t="s">
        <v>5054</v>
      </c>
      <c r="L663" t="s">
        <v>27</v>
      </c>
      <c r="M663" t="s">
        <v>4946</v>
      </c>
      <c r="N663" t="s">
        <v>4947</v>
      </c>
      <c r="P663">
        <v>1</v>
      </c>
      <c r="Q663">
        <v>0</v>
      </c>
      <c r="R663">
        <v>74.45</v>
      </c>
      <c r="S663">
        <v>74.45</v>
      </c>
      <c r="T663" t="s">
        <v>4940</v>
      </c>
      <c r="U663">
        <v>0</v>
      </c>
      <c r="X663" t="s">
        <v>4941</v>
      </c>
      <c r="Y663" t="s">
        <v>18</v>
      </c>
      <c r="AB663" t="s">
        <v>19</v>
      </c>
      <c r="AC663" t="s">
        <v>4942</v>
      </c>
      <c r="AE663">
        <v>0</v>
      </c>
      <c r="AF663">
        <v>0</v>
      </c>
      <c r="AG663">
        <v>113.93</v>
      </c>
      <c r="AH663">
        <v>2</v>
      </c>
      <c r="AI663">
        <v>0</v>
      </c>
      <c r="AU663">
        <v>1.5302887999999999</v>
      </c>
      <c r="AW663">
        <v>136.72</v>
      </c>
      <c r="AY663">
        <v>1</v>
      </c>
      <c r="BE663" t="s">
        <v>416</v>
      </c>
      <c r="BI663">
        <v>0</v>
      </c>
      <c r="BJ663">
        <v>0</v>
      </c>
      <c r="BM663">
        <v>0</v>
      </c>
      <c r="BN663">
        <v>0</v>
      </c>
      <c r="BO663">
        <v>100</v>
      </c>
      <c r="BP663">
        <v>100</v>
      </c>
      <c r="BQ663">
        <v>0</v>
      </c>
      <c r="BR663">
        <v>0</v>
      </c>
      <c r="BS663">
        <v>0</v>
      </c>
      <c r="BV663">
        <v>0</v>
      </c>
      <c r="BW663">
        <v>0</v>
      </c>
      <c r="BX663">
        <v>0</v>
      </c>
      <c r="BY663">
        <v>0</v>
      </c>
    </row>
    <row r="664" spans="1:77" x14ac:dyDescent="0.25">
      <c r="A664" t="s">
        <v>1388</v>
      </c>
      <c r="C664" t="s">
        <v>1389</v>
      </c>
      <c r="D664">
        <v>4</v>
      </c>
      <c r="E664" t="s">
        <v>4986</v>
      </c>
      <c r="L664" t="s">
        <v>65</v>
      </c>
      <c r="M664" t="s">
        <v>1388</v>
      </c>
      <c r="N664" t="s">
        <v>5329</v>
      </c>
      <c r="P664">
        <v>1</v>
      </c>
      <c r="Q664">
        <v>1</v>
      </c>
      <c r="R664">
        <v>678</v>
      </c>
      <c r="S664">
        <v>678</v>
      </c>
      <c r="T664" t="s">
        <v>4940</v>
      </c>
      <c r="U664">
        <v>0</v>
      </c>
      <c r="X664" t="s">
        <v>4941</v>
      </c>
      <c r="Y664" t="s">
        <v>18</v>
      </c>
      <c r="AB664" t="s">
        <v>19</v>
      </c>
      <c r="AC664" t="s">
        <v>4942</v>
      </c>
      <c r="AE664">
        <v>0</v>
      </c>
      <c r="AF664">
        <v>0</v>
      </c>
      <c r="AG664">
        <v>949.2</v>
      </c>
      <c r="AH664">
        <v>2</v>
      </c>
      <c r="AI664">
        <v>0</v>
      </c>
      <c r="AU664">
        <v>1.4</v>
      </c>
      <c r="AW664" s="1">
        <v>1139.04</v>
      </c>
      <c r="AY664">
        <v>1</v>
      </c>
      <c r="BE664" t="s">
        <v>20</v>
      </c>
      <c r="BI664">
        <v>0</v>
      </c>
      <c r="BJ664">
        <v>0</v>
      </c>
      <c r="BM664">
        <v>0</v>
      </c>
      <c r="BN664">
        <v>0</v>
      </c>
      <c r="BO664">
        <v>100</v>
      </c>
      <c r="BP664">
        <v>100</v>
      </c>
      <c r="BQ664">
        <v>0</v>
      </c>
      <c r="BR664">
        <v>0</v>
      </c>
      <c r="BS664">
        <v>0</v>
      </c>
      <c r="BV664">
        <v>0</v>
      </c>
      <c r="BW664">
        <v>0</v>
      </c>
      <c r="BX664">
        <v>0</v>
      </c>
      <c r="BY664">
        <v>0</v>
      </c>
    </row>
    <row r="665" spans="1:77" x14ac:dyDescent="0.25">
      <c r="A665" t="s">
        <v>1390</v>
      </c>
      <c r="C665" t="s">
        <v>1391</v>
      </c>
      <c r="D665">
        <v>4</v>
      </c>
      <c r="E665" t="s">
        <v>4986</v>
      </c>
      <c r="L665" t="s">
        <v>65</v>
      </c>
      <c r="M665" t="s">
        <v>1390</v>
      </c>
      <c r="N665" t="s">
        <v>5330</v>
      </c>
      <c r="P665">
        <v>1</v>
      </c>
      <c r="Q665">
        <v>1</v>
      </c>
      <c r="R665">
        <v>1356</v>
      </c>
      <c r="S665">
        <v>1356</v>
      </c>
      <c r="T665" t="s">
        <v>4940</v>
      </c>
      <c r="U665">
        <v>0</v>
      </c>
      <c r="X665" t="s">
        <v>4941</v>
      </c>
      <c r="Y665" t="s">
        <v>18</v>
      </c>
      <c r="AB665" t="s">
        <v>19</v>
      </c>
      <c r="AC665" t="s">
        <v>4942</v>
      </c>
      <c r="AE665">
        <v>0</v>
      </c>
      <c r="AF665">
        <v>0</v>
      </c>
      <c r="AG665" s="1">
        <v>1898.4</v>
      </c>
      <c r="AH665">
        <v>2</v>
      </c>
      <c r="AI665">
        <v>0</v>
      </c>
      <c r="AU665">
        <v>1.4</v>
      </c>
      <c r="AW665" s="1">
        <v>2278.08</v>
      </c>
      <c r="AY665">
        <v>1</v>
      </c>
      <c r="BE665" t="s">
        <v>20</v>
      </c>
      <c r="BI665">
        <v>0</v>
      </c>
      <c r="BJ665">
        <v>0</v>
      </c>
      <c r="BM665">
        <v>0</v>
      </c>
      <c r="BN665">
        <v>0</v>
      </c>
      <c r="BO665">
        <v>100</v>
      </c>
      <c r="BP665">
        <v>100</v>
      </c>
      <c r="BQ665">
        <v>0</v>
      </c>
      <c r="BR665">
        <v>0</v>
      </c>
      <c r="BS665">
        <v>0</v>
      </c>
      <c r="BV665">
        <v>0</v>
      </c>
      <c r="BW665">
        <v>0</v>
      </c>
      <c r="BX665">
        <v>0</v>
      </c>
      <c r="BY665">
        <v>0</v>
      </c>
    </row>
    <row r="666" spans="1:77" x14ac:dyDescent="0.25">
      <c r="A666" t="s">
        <v>1392</v>
      </c>
      <c r="C666" t="s">
        <v>1393</v>
      </c>
      <c r="D666">
        <v>5</v>
      </c>
      <c r="E666" t="s">
        <v>4938</v>
      </c>
      <c r="F666">
        <v>1</v>
      </c>
      <c r="G666" t="s">
        <v>4938</v>
      </c>
      <c r="H666" t="s">
        <v>5011</v>
      </c>
      <c r="I666" t="s">
        <v>5012</v>
      </c>
      <c r="J666">
        <v>4</v>
      </c>
      <c r="K666" t="s">
        <v>5013</v>
      </c>
      <c r="L666" t="s">
        <v>27</v>
      </c>
      <c r="M666" t="s">
        <v>4946</v>
      </c>
      <c r="N666" t="s">
        <v>4947</v>
      </c>
      <c r="P666">
        <v>1</v>
      </c>
      <c r="Q666">
        <v>0</v>
      </c>
      <c r="R666">
        <v>0</v>
      </c>
      <c r="S666">
        <v>0</v>
      </c>
      <c r="T666" t="s">
        <v>4940</v>
      </c>
      <c r="U666">
        <v>0</v>
      </c>
      <c r="X666" t="s">
        <v>4941</v>
      </c>
      <c r="Y666" t="s">
        <v>18</v>
      </c>
      <c r="AB666" t="s">
        <v>19</v>
      </c>
      <c r="AC666" t="s">
        <v>4942</v>
      </c>
      <c r="AE666">
        <v>0</v>
      </c>
      <c r="AF666">
        <v>0</v>
      </c>
      <c r="AG666">
        <v>279.41000000000003</v>
      </c>
      <c r="AH666">
        <v>2</v>
      </c>
      <c r="AI666">
        <v>0</v>
      </c>
      <c r="AL666">
        <v>1</v>
      </c>
      <c r="AM666">
        <v>1</v>
      </c>
      <c r="AN666">
        <v>1</v>
      </c>
      <c r="AO666">
        <v>1</v>
      </c>
      <c r="AP666">
        <v>1</v>
      </c>
      <c r="AU666">
        <v>0</v>
      </c>
      <c r="AW666">
        <v>335.29</v>
      </c>
      <c r="AY666">
        <v>1</v>
      </c>
      <c r="AZ666">
        <v>573</v>
      </c>
      <c r="BE666" t="s">
        <v>28</v>
      </c>
      <c r="BI666">
        <v>0</v>
      </c>
      <c r="BJ666">
        <v>0</v>
      </c>
      <c r="BM666">
        <v>0</v>
      </c>
      <c r="BN666">
        <v>0</v>
      </c>
      <c r="BO666">
        <v>100</v>
      </c>
      <c r="BP666">
        <v>100</v>
      </c>
      <c r="BQ666">
        <v>0</v>
      </c>
      <c r="BR666">
        <v>0</v>
      </c>
      <c r="BS666">
        <v>0</v>
      </c>
      <c r="BV666">
        <v>0</v>
      </c>
      <c r="BW666">
        <v>0</v>
      </c>
      <c r="BX666">
        <v>0</v>
      </c>
      <c r="BY666">
        <v>0</v>
      </c>
    </row>
    <row r="667" spans="1:77" x14ac:dyDescent="0.25">
      <c r="A667" t="s">
        <v>1394</v>
      </c>
      <c r="C667" t="s">
        <v>1395</v>
      </c>
      <c r="D667">
        <v>1</v>
      </c>
      <c r="E667" t="s">
        <v>4958</v>
      </c>
      <c r="F667">
        <v>2</v>
      </c>
      <c r="G667" t="s">
        <v>4958</v>
      </c>
      <c r="J667">
        <v>7</v>
      </c>
      <c r="K667" t="s">
        <v>4959</v>
      </c>
      <c r="L667" t="s">
        <v>59</v>
      </c>
      <c r="M667" t="s">
        <v>1394</v>
      </c>
      <c r="N667" t="s">
        <v>5331</v>
      </c>
      <c r="O667" t="s">
        <v>1396</v>
      </c>
      <c r="P667">
        <v>1</v>
      </c>
      <c r="Q667">
        <v>24</v>
      </c>
      <c r="R667">
        <v>73.5</v>
      </c>
      <c r="S667">
        <v>73.5</v>
      </c>
      <c r="T667" t="s">
        <v>4940</v>
      </c>
      <c r="U667">
        <v>0</v>
      </c>
      <c r="X667" t="s">
        <v>4941</v>
      </c>
      <c r="Y667" t="s">
        <v>18</v>
      </c>
      <c r="AB667" t="s">
        <v>19</v>
      </c>
      <c r="AC667" t="s">
        <v>4942</v>
      </c>
      <c r="AD667" t="s">
        <v>1396</v>
      </c>
      <c r="AE667">
        <v>0</v>
      </c>
      <c r="AF667">
        <v>0</v>
      </c>
      <c r="AG667">
        <v>90.77</v>
      </c>
      <c r="AH667">
        <v>2</v>
      </c>
      <c r="AI667">
        <v>0</v>
      </c>
      <c r="AU667">
        <v>1.234966</v>
      </c>
      <c r="AW667">
        <v>108.92</v>
      </c>
      <c r="AY667">
        <v>1</v>
      </c>
      <c r="AZ667">
        <v>574</v>
      </c>
      <c r="BE667" t="s">
        <v>20</v>
      </c>
      <c r="BI667">
        <v>0</v>
      </c>
      <c r="BJ667">
        <v>0</v>
      </c>
      <c r="BM667">
        <v>0</v>
      </c>
      <c r="BN667">
        <v>0</v>
      </c>
      <c r="BO667">
        <v>100</v>
      </c>
      <c r="BP667">
        <v>100</v>
      </c>
      <c r="BQ667">
        <v>0</v>
      </c>
      <c r="BR667">
        <v>0</v>
      </c>
      <c r="BS667">
        <v>0</v>
      </c>
      <c r="BV667">
        <v>0</v>
      </c>
      <c r="BW667">
        <v>0</v>
      </c>
      <c r="BX667">
        <v>0</v>
      </c>
      <c r="BY667">
        <v>0</v>
      </c>
    </row>
    <row r="668" spans="1:77" x14ac:dyDescent="0.25">
      <c r="A668" t="s">
        <v>1397</v>
      </c>
      <c r="C668" t="s">
        <v>1398</v>
      </c>
      <c r="D668">
        <v>9</v>
      </c>
      <c r="E668" t="s">
        <v>5014</v>
      </c>
      <c r="F668">
        <v>5</v>
      </c>
      <c r="G668" t="s">
        <v>5014</v>
      </c>
      <c r="H668" t="s">
        <v>5108</v>
      </c>
      <c r="I668" t="s">
        <v>5109</v>
      </c>
      <c r="J668">
        <v>1</v>
      </c>
      <c r="K668" t="s">
        <v>5110</v>
      </c>
      <c r="L668" t="s">
        <v>27</v>
      </c>
      <c r="M668" t="s">
        <v>4946</v>
      </c>
      <c r="N668" t="s">
        <v>4947</v>
      </c>
      <c r="P668">
        <v>1</v>
      </c>
      <c r="Q668">
        <v>0</v>
      </c>
      <c r="R668">
        <v>799.56</v>
      </c>
      <c r="S668">
        <v>799.56</v>
      </c>
      <c r="T668" t="s">
        <v>4940</v>
      </c>
      <c r="U668">
        <v>0</v>
      </c>
      <c r="X668" t="s">
        <v>4941</v>
      </c>
      <c r="Y668" t="s">
        <v>18</v>
      </c>
      <c r="AB668" t="s">
        <v>19</v>
      </c>
      <c r="AC668" t="s">
        <v>4942</v>
      </c>
      <c r="AE668">
        <v>0</v>
      </c>
      <c r="AF668">
        <v>0</v>
      </c>
      <c r="AG668" s="1">
        <v>1205.52</v>
      </c>
      <c r="AH668">
        <v>2</v>
      </c>
      <c r="AI668">
        <v>0</v>
      </c>
      <c r="AU668">
        <v>1.5077293000000001</v>
      </c>
      <c r="AW668" s="1">
        <v>1446.62</v>
      </c>
      <c r="AY668">
        <v>1</v>
      </c>
      <c r="BE668" t="s">
        <v>416</v>
      </c>
      <c r="BI668">
        <v>0</v>
      </c>
      <c r="BJ668">
        <v>0</v>
      </c>
      <c r="BM668">
        <v>0</v>
      </c>
      <c r="BN668">
        <v>0</v>
      </c>
      <c r="BO668">
        <v>100</v>
      </c>
      <c r="BP668">
        <v>100</v>
      </c>
      <c r="BQ668">
        <v>0</v>
      </c>
      <c r="BR668">
        <v>0</v>
      </c>
      <c r="BS668">
        <v>0</v>
      </c>
      <c r="BV668">
        <v>0</v>
      </c>
      <c r="BW668">
        <v>1</v>
      </c>
      <c r="BX668">
        <v>0</v>
      </c>
      <c r="BY668">
        <v>0</v>
      </c>
    </row>
    <row r="669" spans="1:77" x14ac:dyDescent="0.25">
      <c r="A669" t="s">
        <v>1399</v>
      </c>
      <c r="C669" t="s">
        <v>1400</v>
      </c>
      <c r="D669">
        <v>12</v>
      </c>
      <c r="E669" t="s">
        <v>5053</v>
      </c>
      <c r="F669">
        <v>3</v>
      </c>
      <c r="G669" t="s">
        <v>5176</v>
      </c>
      <c r="L669" t="s">
        <v>1401</v>
      </c>
      <c r="M669" t="s">
        <v>5332</v>
      </c>
      <c r="N669" t="s">
        <v>5333</v>
      </c>
      <c r="P669">
        <v>1</v>
      </c>
      <c r="Q669">
        <v>1</v>
      </c>
      <c r="R669">
        <v>27.09</v>
      </c>
      <c r="S669">
        <v>27.09</v>
      </c>
      <c r="T669" t="s">
        <v>4940</v>
      </c>
      <c r="U669">
        <v>0</v>
      </c>
      <c r="X669" t="s">
        <v>4941</v>
      </c>
      <c r="Y669" t="s">
        <v>18</v>
      </c>
      <c r="AB669" t="s">
        <v>19</v>
      </c>
      <c r="AC669" t="s">
        <v>4942</v>
      </c>
      <c r="AE669">
        <v>0</v>
      </c>
      <c r="AF669">
        <v>0</v>
      </c>
      <c r="AG669">
        <v>40.64</v>
      </c>
      <c r="AH669">
        <v>2</v>
      </c>
      <c r="AI669">
        <v>0</v>
      </c>
      <c r="AU669">
        <v>1.5001846000000001</v>
      </c>
      <c r="AW669">
        <v>48.77</v>
      </c>
      <c r="BE669" t="s">
        <v>32</v>
      </c>
      <c r="BI669">
        <v>0</v>
      </c>
      <c r="BJ669">
        <v>0</v>
      </c>
      <c r="BM669">
        <v>0</v>
      </c>
      <c r="BN669">
        <v>0</v>
      </c>
      <c r="BO669">
        <v>100</v>
      </c>
      <c r="BP669">
        <v>100</v>
      </c>
      <c r="BQ669">
        <v>0</v>
      </c>
      <c r="BR669">
        <v>0</v>
      </c>
      <c r="BS669">
        <v>0</v>
      </c>
      <c r="BV669">
        <v>0</v>
      </c>
      <c r="BW669">
        <v>0</v>
      </c>
      <c r="BX669">
        <v>0</v>
      </c>
      <c r="BY669">
        <v>0</v>
      </c>
    </row>
    <row r="670" spans="1:77" x14ac:dyDescent="0.25">
      <c r="A670" t="s">
        <v>1402</v>
      </c>
      <c r="C670" t="s">
        <v>1403</v>
      </c>
      <c r="D670">
        <v>12</v>
      </c>
      <c r="E670" t="s">
        <v>5053</v>
      </c>
      <c r="F670">
        <v>3</v>
      </c>
      <c r="G670" t="s">
        <v>5176</v>
      </c>
      <c r="L670" t="s">
        <v>1401</v>
      </c>
      <c r="M670" t="s">
        <v>5334</v>
      </c>
      <c r="N670" t="s">
        <v>5335</v>
      </c>
      <c r="P670">
        <v>1</v>
      </c>
      <c r="Q670">
        <v>1</v>
      </c>
      <c r="R670">
        <v>27.27</v>
      </c>
      <c r="S670">
        <v>27.27</v>
      </c>
      <c r="T670" t="s">
        <v>4940</v>
      </c>
      <c r="U670">
        <v>0</v>
      </c>
      <c r="X670" t="s">
        <v>4941</v>
      </c>
      <c r="Y670" t="s">
        <v>18</v>
      </c>
      <c r="AB670" t="s">
        <v>19</v>
      </c>
      <c r="AC670" t="s">
        <v>4942</v>
      </c>
      <c r="AE670">
        <v>0</v>
      </c>
      <c r="AF670">
        <v>0</v>
      </c>
      <c r="AG670">
        <v>40.909999999999997</v>
      </c>
      <c r="AH670">
        <v>2</v>
      </c>
      <c r="AI670">
        <v>0</v>
      </c>
      <c r="AU670">
        <v>1.5001834000000001</v>
      </c>
      <c r="AW670">
        <v>49.09</v>
      </c>
      <c r="BE670" t="s">
        <v>43</v>
      </c>
      <c r="BI670">
        <v>0</v>
      </c>
      <c r="BJ670">
        <v>0</v>
      </c>
      <c r="BM670">
        <v>0</v>
      </c>
      <c r="BN670">
        <v>0</v>
      </c>
      <c r="BO670">
        <v>100</v>
      </c>
      <c r="BP670">
        <v>100</v>
      </c>
      <c r="BQ670">
        <v>0</v>
      </c>
      <c r="BR670">
        <v>0</v>
      </c>
      <c r="BS670">
        <v>0</v>
      </c>
      <c r="BV670">
        <v>0</v>
      </c>
      <c r="BW670">
        <v>0</v>
      </c>
      <c r="BX670">
        <v>0</v>
      </c>
      <c r="BY670">
        <v>0</v>
      </c>
    </row>
    <row r="671" spans="1:77" x14ac:dyDescent="0.25">
      <c r="A671" t="s">
        <v>1404</v>
      </c>
      <c r="C671" t="s">
        <v>1405</v>
      </c>
      <c r="D671">
        <v>12</v>
      </c>
      <c r="E671" t="s">
        <v>5053</v>
      </c>
      <c r="F671">
        <v>3</v>
      </c>
      <c r="G671" t="s">
        <v>5176</v>
      </c>
      <c r="L671" t="s">
        <v>1401</v>
      </c>
      <c r="M671" t="s">
        <v>5336</v>
      </c>
      <c r="N671" t="s">
        <v>5337</v>
      </c>
      <c r="P671">
        <v>1</v>
      </c>
      <c r="Q671">
        <v>1</v>
      </c>
      <c r="R671">
        <v>36.090000000000003</v>
      </c>
      <c r="S671">
        <v>36.090000000000003</v>
      </c>
      <c r="T671" t="s">
        <v>4940</v>
      </c>
      <c r="U671">
        <v>0</v>
      </c>
      <c r="X671" t="s">
        <v>4941</v>
      </c>
      <c r="Y671" t="s">
        <v>18</v>
      </c>
      <c r="AB671" t="s">
        <v>19</v>
      </c>
      <c r="AC671" t="s">
        <v>4942</v>
      </c>
      <c r="AE671">
        <v>0</v>
      </c>
      <c r="AF671">
        <v>0</v>
      </c>
      <c r="AG671">
        <v>54.14</v>
      </c>
      <c r="AH671">
        <v>2</v>
      </c>
      <c r="AI671">
        <v>0</v>
      </c>
      <c r="AU671">
        <v>1.5001385</v>
      </c>
      <c r="AW671">
        <v>64.97</v>
      </c>
      <c r="BE671" t="s">
        <v>32</v>
      </c>
      <c r="BI671">
        <v>0</v>
      </c>
      <c r="BJ671">
        <v>0</v>
      </c>
      <c r="BM671">
        <v>0</v>
      </c>
      <c r="BN671">
        <v>0</v>
      </c>
      <c r="BO671">
        <v>100</v>
      </c>
      <c r="BP671">
        <v>100</v>
      </c>
      <c r="BQ671">
        <v>0</v>
      </c>
      <c r="BR671">
        <v>0</v>
      </c>
      <c r="BS671">
        <v>0</v>
      </c>
      <c r="BV671">
        <v>0</v>
      </c>
      <c r="BW671">
        <v>0</v>
      </c>
      <c r="BX671">
        <v>0</v>
      </c>
      <c r="BY671">
        <v>0</v>
      </c>
    </row>
    <row r="672" spans="1:77" x14ac:dyDescent="0.25">
      <c r="A672" t="s">
        <v>1406</v>
      </c>
      <c r="C672" t="s">
        <v>1403</v>
      </c>
      <c r="D672">
        <v>12</v>
      </c>
      <c r="E672" t="s">
        <v>5053</v>
      </c>
      <c r="F672">
        <v>3</v>
      </c>
      <c r="G672" t="s">
        <v>5176</v>
      </c>
      <c r="L672" t="s">
        <v>1401</v>
      </c>
      <c r="M672" t="s">
        <v>5338</v>
      </c>
      <c r="N672" t="s">
        <v>5335</v>
      </c>
      <c r="P672">
        <v>1</v>
      </c>
      <c r="Q672">
        <v>1</v>
      </c>
      <c r="R672">
        <v>36.450000000000003</v>
      </c>
      <c r="S672">
        <v>36.450000000000003</v>
      </c>
      <c r="T672" t="s">
        <v>4940</v>
      </c>
      <c r="U672">
        <v>0</v>
      </c>
      <c r="X672" t="s">
        <v>4941</v>
      </c>
      <c r="Y672" t="s">
        <v>18</v>
      </c>
      <c r="AB672" t="s">
        <v>19</v>
      </c>
      <c r="AC672" t="s">
        <v>4942</v>
      </c>
      <c r="AE672">
        <v>0</v>
      </c>
      <c r="AF672">
        <v>0</v>
      </c>
      <c r="AG672">
        <v>54.68</v>
      </c>
      <c r="AH672">
        <v>2</v>
      </c>
      <c r="AI672">
        <v>0</v>
      </c>
      <c r="AU672">
        <v>1.5001371999999999</v>
      </c>
      <c r="AW672">
        <v>65.62</v>
      </c>
      <c r="BE672" t="s">
        <v>43</v>
      </c>
      <c r="BI672">
        <v>0</v>
      </c>
      <c r="BJ672">
        <v>0</v>
      </c>
      <c r="BM672">
        <v>0</v>
      </c>
      <c r="BN672">
        <v>0</v>
      </c>
      <c r="BO672">
        <v>100</v>
      </c>
      <c r="BP672">
        <v>100</v>
      </c>
      <c r="BQ672">
        <v>0</v>
      </c>
      <c r="BR672">
        <v>0</v>
      </c>
      <c r="BS672">
        <v>0</v>
      </c>
      <c r="BV672">
        <v>0</v>
      </c>
      <c r="BW672">
        <v>0</v>
      </c>
      <c r="BX672">
        <v>0</v>
      </c>
      <c r="BY672">
        <v>0</v>
      </c>
    </row>
    <row r="673" spans="1:77" x14ac:dyDescent="0.25">
      <c r="A673" t="s">
        <v>1407</v>
      </c>
      <c r="C673" t="s">
        <v>1408</v>
      </c>
      <c r="D673">
        <v>12</v>
      </c>
      <c r="E673" t="s">
        <v>5053</v>
      </c>
      <c r="F673">
        <v>3</v>
      </c>
      <c r="G673" t="s">
        <v>5176</v>
      </c>
      <c r="L673" t="s">
        <v>1401</v>
      </c>
      <c r="M673" t="s">
        <v>5339</v>
      </c>
      <c r="N673" t="s">
        <v>5340</v>
      </c>
      <c r="P673">
        <v>1</v>
      </c>
      <c r="Q673">
        <v>1</v>
      </c>
      <c r="R673">
        <v>37.979999999999997</v>
      </c>
      <c r="S673">
        <v>37.979999999999997</v>
      </c>
      <c r="T673" t="s">
        <v>4940</v>
      </c>
      <c r="U673">
        <v>0</v>
      </c>
      <c r="X673" t="s">
        <v>4941</v>
      </c>
      <c r="Y673" t="s">
        <v>18</v>
      </c>
      <c r="AB673" t="s">
        <v>19</v>
      </c>
      <c r="AC673" t="s">
        <v>4942</v>
      </c>
      <c r="AE673">
        <v>0</v>
      </c>
      <c r="AF673">
        <v>0</v>
      </c>
      <c r="AG673">
        <v>56.97</v>
      </c>
      <c r="AH673">
        <v>2</v>
      </c>
      <c r="AI673">
        <v>0</v>
      </c>
      <c r="AU673">
        <v>1.5</v>
      </c>
      <c r="AW673">
        <v>68.36</v>
      </c>
      <c r="BE673" t="s">
        <v>32</v>
      </c>
      <c r="BI673">
        <v>0</v>
      </c>
      <c r="BJ673">
        <v>0</v>
      </c>
      <c r="BM673">
        <v>0</v>
      </c>
      <c r="BN673">
        <v>0</v>
      </c>
      <c r="BO673">
        <v>100</v>
      </c>
      <c r="BP673">
        <v>100</v>
      </c>
      <c r="BQ673">
        <v>0</v>
      </c>
      <c r="BR673">
        <v>0</v>
      </c>
      <c r="BS673">
        <v>0</v>
      </c>
      <c r="BV673">
        <v>0</v>
      </c>
      <c r="BW673">
        <v>0</v>
      </c>
      <c r="BX673">
        <v>0</v>
      </c>
      <c r="BY673">
        <v>0</v>
      </c>
    </row>
    <row r="674" spans="1:77" x14ac:dyDescent="0.25">
      <c r="A674" t="s">
        <v>1409</v>
      </c>
      <c r="C674" t="s">
        <v>1410</v>
      </c>
      <c r="D674">
        <v>12</v>
      </c>
      <c r="E674" t="s">
        <v>5053</v>
      </c>
      <c r="F674">
        <v>3</v>
      </c>
      <c r="G674" t="s">
        <v>5176</v>
      </c>
      <c r="L674" t="s">
        <v>1401</v>
      </c>
      <c r="M674" t="s">
        <v>5341</v>
      </c>
      <c r="N674" t="s">
        <v>5342</v>
      </c>
      <c r="P674">
        <v>1</v>
      </c>
      <c r="Q674">
        <v>1</v>
      </c>
      <c r="R674">
        <v>39.96</v>
      </c>
      <c r="S674">
        <v>39.96</v>
      </c>
      <c r="T674" t="s">
        <v>4940</v>
      </c>
      <c r="U674">
        <v>0</v>
      </c>
      <c r="X674" t="s">
        <v>4941</v>
      </c>
      <c r="Y674" t="s">
        <v>18</v>
      </c>
      <c r="AB674" t="s">
        <v>19</v>
      </c>
      <c r="AC674" t="s">
        <v>4942</v>
      </c>
      <c r="AE674">
        <v>0</v>
      </c>
      <c r="AF674">
        <v>0</v>
      </c>
      <c r="AG674">
        <v>59.94</v>
      </c>
      <c r="AH674">
        <v>2</v>
      </c>
      <c r="AI674">
        <v>0</v>
      </c>
      <c r="AU674">
        <v>1.5</v>
      </c>
      <c r="AW674">
        <v>71.930000000000007</v>
      </c>
      <c r="BE674" t="s">
        <v>32</v>
      </c>
      <c r="BI674">
        <v>0</v>
      </c>
      <c r="BJ674">
        <v>0</v>
      </c>
      <c r="BM674">
        <v>0</v>
      </c>
      <c r="BN674">
        <v>0</v>
      </c>
      <c r="BO674">
        <v>100</v>
      </c>
      <c r="BP674">
        <v>100</v>
      </c>
      <c r="BQ674">
        <v>0</v>
      </c>
      <c r="BR674">
        <v>0</v>
      </c>
      <c r="BS674">
        <v>0</v>
      </c>
      <c r="BV674">
        <v>0</v>
      </c>
      <c r="BW674">
        <v>0</v>
      </c>
      <c r="BX674">
        <v>0</v>
      </c>
      <c r="BY674">
        <v>0</v>
      </c>
    </row>
    <row r="675" spans="1:77" x14ac:dyDescent="0.25">
      <c r="A675" t="s">
        <v>1411</v>
      </c>
      <c r="C675" t="s">
        <v>1412</v>
      </c>
      <c r="D675">
        <v>12</v>
      </c>
      <c r="E675" t="s">
        <v>5053</v>
      </c>
      <c r="F675">
        <v>3</v>
      </c>
      <c r="G675" t="s">
        <v>5176</v>
      </c>
      <c r="L675" t="s">
        <v>1401</v>
      </c>
      <c r="M675" t="s">
        <v>5343</v>
      </c>
      <c r="N675" t="s">
        <v>5344</v>
      </c>
      <c r="P675">
        <v>1</v>
      </c>
      <c r="Q675">
        <v>1</v>
      </c>
      <c r="R675">
        <v>45.09</v>
      </c>
      <c r="S675">
        <v>45.09</v>
      </c>
      <c r="T675" t="s">
        <v>4940</v>
      </c>
      <c r="U675">
        <v>0</v>
      </c>
      <c r="X675" t="s">
        <v>4941</v>
      </c>
      <c r="Y675" t="s">
        <v>18</v>
      </c>
      <c r="AB675" t="s">
        <v>19</v>
      </c>
      <c r="AC675" t="s">
        <v>4942</v>
      </c>
      <c r="AE675">
        <v>0</v>
      </c>
      <c r="AF675">
        <v>0</v>
      </c>
      <c r="AG675">
        <v>67.64</v>
      </c>
      <c r="AH675">
        <v>2</v>
      </c>
      <c r="AI675">
        <v>0</v>
      </c>
      <c r="AU675">
        <v>1.5001108999999999</v>
      </c>
      <c r="AW675">
        <v>81.17</v>
      </c>
      <c r="BE675" t="s">
        <v>32</v>
      </c>
      <c r="BI675">
        <v>0</v>
      </c>
      <c r="BJ675">
        <v>0</v>
      </c>
      <c r="BM675">
        <v>0</v>
      </c>
      <c r="BN675">
        <v>0</v>
      </c>
      <c r="BO675">
        <v>100</v>
      </c>
      <c r="BP675">
        <v>100</v>
      </c>
      <c r="BQ675">
        <v>0</v>
      </c>
      <c r="BR675">
        <v>0</v>
      </c>
      <c r="BS675">
        <v>0</v>
      </c>
      <c r="BV675">
        <v>0</v>
      </c>
      <c r="BW675">
        <v>0</v>
      </c>
      <c r="BX675">
        <v>0</v>
      </c>
      <c r="BY675">
        <v>0</v>
      </c>
    </row>
    <row r="676" spans="1:77" x14ac:dyDescent="0.25">
      <c r="A676" t="s">
        <v>1413</v>
      </c>
      <c r="C676" t="s">
        <v>1403</v>
      </c>
      <c r="D676">
        <v>12</v>
      </c>
      <c r="E676" t="s">
        <v>5053</v>
      </c>
      <c r="F676">
        <v>3</v>
      </c>
      <c r="G676" t="s">
        <v>5176</v>
      </c>
      <c r="L676" t="s">
        <v>1401</v>
      </c>
      <c r="M676" t="s">
        <v>5345</v>
      </c>
      <c r="N676" t="s">
        <v>5335</v>
      </c>
      <c r="P676">
        <v>1</v>
      </c>
      <c r="Q676">
        <v>1</v>
      </c>
      <c r="R676">
        <v>45.45</v>
      </c>
      <c r="S676">
        <v>45.45</v>
      </c>
      <c r="T676" t="s">
        <v>4940</v>
      </c>
      <c r="U676">
        <v>0</v>
      </c>
      <c r="X676" t="s">
        <v>4941</v>
      </c>
      <c r="Y676" t="s">
        <v>18</v>
      </c>
      <c r="AB676" t="s">
        <v>19</v>
      </c>
      <c r="AC676" t="s">
        <v>4942</v>
      </c>
      <c r="AE676">
        <v>0</v>
      </c>
      <c r="AF676">
        <v>0</v>
      </c>
      <c r="AG676">
        <v>68.180000000000007</v>
      </c>
      <c r="AH676">
        <v>2</v>
      </c>
      <c r="AI676">
        <v>0</v>
      </c>
      <c r="AU676">
        <v>1.5001100000000001</v>
      </c>
      <c r="AW676">
        <v>81.819999999999993</v>
      </c>
      <c r="BE676" t="s">
        <v>43</v>
      </c>
      <c r="BI676">
        <v>0</v>
      </c>
      <c r="BJ676">
        <v>0</v>
      </c>
      <c r="BM676">
        <v>0</v>
      </c>
      <c r="BN676">
        <v>0</v>
      </c>
      <c r="BO676">
        <v>100</v>
      </c>
      <c r="BP676">
        <v>100</v>
      </c>
      <c r="BQ676">
        <v>0</v>
      </c>
      <c r="BR676">
        <v>0</v>
      </c>
      <c r="BS676">
        <v>0</v>
      </c>
      <c r="BV676">
        <v>0</v>
      </c>
      <c r="BW676">
        <v>0</v>
      </c>
      <c r="BX676">
        <v>0</v>
      </c>
      <c r="BY676">
        <v>0</v>
      </c>
    </row>
    <row r="677" spans="1:77" x14ac:dyDescent="0.25">
      <c r="A677" t="s">
        <v>1414</v>
      </c>
      <c r="C677" t="s">
        <v>1415</v>
      </c>
      <c r="D677">
        <v>12</v>
      </c>
      <c r="E677" t="s">
        <v>5053</v>
      </c>
      <c r="F677">
        <v>3</v>
      </c>
      <c r="G677" t="s">
        <v>5176</v>
      </c>
      <c r="L677" t="s">
        <v>1401</v>
      </c>
      <c r="M677" t="s">
        <v>5346</v>
      </c>
      <c r="N677" t="s">
        <v>5347</v>
      </c>
      <c r="P677">
        <v>1</v>
      </c>
      <c r="Q677">
        <v>1</v>
      </c>
      <c r="R677">
        <v>6.05</v>
      </c>
      <c r="S677">
        <v>6.05</v>
      </c>
      <c r="T677" t="s">
        <v>4940</v>
      </c>
      <c r="U677">
        <v>0</v>
      </c>
      <c r="X677" t="s">
        <v>4941</v>
      </c>
      <c r="Y677" t="s">
        <v>18</v>
      </c>
      <c r="AB677" t="s">
        <v>19</v>
      </c>
      <c r="AC677" t="s">
        <v>4942</v>
      </c>
      <c r="AE677">
        <v>0</v>
      </c>
      <c r="AF677">
        <v>0</v>
      </c>
      <c r="AG677">
        <v>9.08</v>
      </c>
      <c r="AH677">
        <v>2</v>
      </c>
      <c r="AI677">
        <v>0</v>
      </c>
      <c r="AU677">
        <v>1.5008264</v>
      </c>
      <c r="AW677">
        <v>10.9</v>
      </c>
      <c r="BE677" t="s">
        <v>32</v>
      </c>
      <c r="BI677">
        <v>0</v>
      </c>
      <c r="BJ677">
        <v>0</v>
      </c>
      <c r="BM677">
        <v>0</v>
      </c>
      <c r="BN677">
        <v>0</v>
      </c>
      <c r="BO677">
        <v>100</v>
      </c>
      <c r="BP677">
        <v>100</v>
      </c>
      <c r="BQ677">
        <v>0</v>
      </c>
      <c r="BR677">
        <v>0</v>
      </c>
      <c r="BS677">
        <v>0</v>
      </c>
      <c r="BV677">
        <v>0</v>
      </c>
      <c r="BW677">
        <v>0</v>
      </c>
      <c r="BX677">
        <v>0</v>
      </c>
      <c r="BY677">
        <v>0</v>
      </c>
    </row>
    <row r="678" spans="1:77" x14ac:dyDescent="0.25">
      <c r="A678" t="s">
        <v>1416</v>
      </c>
      <c r="C678" t="s">
        <v>1417</v>
      </c>
      <c r="D678">
        <v>12</v>
      </c>
      <c r="E678" t="s">
        <v>5053</v>
      </c>
      <c r="F678">
        <v>3</v>
      </c>
      <c r="G678" t="s">
        <v>5176</v>
      </c>
      <c r="L678" t="s">
        <v>1401</v>
      </c>
      <c r="M678" t="s">
        <v>5348</v>
      </c>
      <c r="N678" t="s">
        <v>5335</v>
      </c>
      <c r="P678">
        <v>1</v>
      </c>
      <c r="Q678">
        <v>1</v>
      </c>
      <c r="R678">
        <v>6.09</v>
      </c>
      <c r="S678">
        <v>6.09</v>
      </c>
      <c r="T678" t="s">
        <v>4940</v>
      </c>
      <c r="U678">
        <v>0</v>
      </c>
      <c r="X678" t="s">
        <v>4941</v>
      </c>
      <c r="Y678" t="s">
        <v>18</v>
      </c>
      <c r="AB678" t="s">
        <v>19</v>
      </c>
      <c r="AC678" t="s">
        <v>4942</v>
      </c>
      <c r="AE678">
        <v>0</v>
      </c>
      <c r="AF678">
        <v>0</v>
      </c>
      <c r="AG678">
        <v>9.14</v>
      </c>
      <c r="AH678">
        <v>2</v>
      </c>
      <c r="AI678">
        <v>0</v>
      </c>
      <c r="AU678">
        <v>1.500821</v>
      </c>
      <c r="AW678">
        <v>10.97</v>
      </c>
      <c r="BE678" t="s">
        <v>43</v>
      </c>
      <c r="BI678">
        <v>0</v>
      </c>
      <c r="BJ678">
        <v>0</v>
      </c>
      <c r="BM678">
        <v>0</v>
      </c>
      <c r="BN678">
        <v>0</v>
      </c>
      <c r="BO678">
        <v>100</v>
      </c>
      <c r="BP678">
        <v>100</v>
      </c>
      <c r="BQ678">
        <v>0</v>
      </c>
      <c r="BR678">
        <v>0</v>
      </c>
      <c r="BS678">
        <v>0</v>
      </c>
      <c r="BV678">
        <v>0</v>
      </c>
      <c r="BW678">
        <v>0</v>
      </c>
      <c r="BX678">
        <v>0</v>
      </c>
      <c r="BY678">
        <v>0</v>
      </c>
    </row>
    <row r="679" spans="1:77" x14ac:dyDescent="0.25">
      <c r="A679" t="s">
        <v>1418</v>
      </c>
      <c r="C679" t="s">
        <v>1419</v>
      </c>
      <c r="D679">
        <v>12</v>
      </c>
      <c r="E679" t="s">
        <v>5053</v>
      </c>
      <c r="F679">
        <v>3</v>
      </c>
      <c r="G679" t="s">
        <v>5176</v>
      </c>
      <c r="L679" t="s">
        <v>1401</v>
      </c>
      <c r="M679" t="s">
        <v>5349</v>
      </c>
      <c r="N679" t="s">
        <v>5350</v>
      </c>
      <c r="P679">
        <v>1</v>
      </c>
      <c r="Q679">
        <v>1</v>
      </c>
      <c r="R679">
        <v>8.06</v>
      </c>
      <c r="S679">
        <v>8.06</v>
      </c>
      <c r="T679" t="s">
        <v>4940</v>
      </c>
      <c r="U679">
        <v>0</v>
      </c>
      <c r="X679" t="s">
        <v>4941</v>
      </c>
      <c r="Y679" t="s">
        <v>18</v>
      </c>
      <c r="AB679" t="s">
        <v>19</v>
      </c>
      <c r="AC679" t="s">
        <v>4942</v>
      </c>
      <c r="AE679">
        <v>0</v>
      </c>
      <c r="AF679">
        <v>0</v>
      </c>
      <c r="AG679">
        <v>12.09</v>
      </c>
      <c r="AH679">
        <v>2</v>
      </c>
      <c r="AI679">
        <v>0</v>
      </c>
      <c r="AU679">
        <v>1.5</v>
      </c>
      <c r="AW679">
        <v>14.51</v>
      </c>
      <c r="BE679" t="s">
        <v>32</v>
      </c>
      <c r="BI679">
        <v>0</v>
      </c>
      <c r="BJ679">
        <v>0</v>
      </c>
      <c r="BM679">
        <v>0</v>
      </c>
      <c r="BN679">
        <v>0</v>
      </c>
      <c r="BO679">
        <v>100</v>
      </c>
      <c r="BP679">
        <v>100</v>
      </c>
      <c r="BQ679">
        <v>0</v>
      </c>
      <c r="BR679">
        <v>0</v>
      </c>
      <c r="BS679">
        <v>0</v>
      </c>
      <c r="BV679">
        <v>0</v>
      </c>
      <c r="BW679">
        <v>0</v>
      </c>
      <c r="BX679">
        <v>0</v>
      </c>
      <c r="BY679">
        <v>0</v>
      </c>
    </row>
    <row r="680" spans="1:77" x14ac:dyDescent="0.25">
      <c r="A680" t="s">
        <v>1420</v>
      </c>
      <c r="C680" t="s">
        <v>1417</v>
      </c>
      <c r="D680">
        <v>12</v>
      </c>
      <c r="E680" t="s">
        <v>5053</v>
      </c>
      <c r="F680">
        <v>3</v>
      </c>
      <c r="G680" t="s">
        <v>5176</v>
      </c>
      <c r="L680" t="s">
        <v>1401</v>
      </c>
      <c r="M680" t="s">
        <v>5351</v>
      </c>
      <c r="N680" t="s">
        <v>5335</v>
      </c>
      <c r="P680">
        <v>1</v>
      </c>
      <c r="Q680">
        <v>1</v>
      </c>
      <c r="R680">
        <v>8.14</v>
      </c>
      <c r="S680">
        <v>8.14</v>
      </c>
      <c r="T680" t="s">
        <v>4940</v>
      </c>
      <c r="U680">
        <v>0</v>
      </c>
      <c r="X680" t="s">
        <v>4941</v>
      </c>
      <c r="Y680" t="s">
        <v>18</v>
      </c>
      <c r="AB680" t="s">
        <v>19</v>
      </c>
      <c r="AC680" t="s">
        <v>4942</v>
      </c>
      <c r="AE680">
        <v>0</v>
      </c>
      <c r="AF680">
        <v>0</v>
      </c>
      <c r="AG680">
        <v>12.21</v>
      </c>
      <c r="AH680">
        <v>2</v>
      </c>
      <c r="AI680">
        <v>0</v>
      </c>
      <c r="AU680">
        <v>1.5</v>
      </c>
      <c r="AW680">
        <v>14.65</v>
      </c>
      <c r="BE680" t="s">
        <v>43</v>
      </c>
      <c r="BI680">
        <v>0</v>
      </c>
      <c r="BJ680">
        <v>0</v>
      </c>
      <c r="BM680">
        <v>0</v>
      </c>
      <c r="BN680">
        <v>0</v>
      </c>
      <c r="BO680">
        <v>100</v>
      </c>
      <c r="BP680">
        <v>100</v>
      </c>
      <c r="BQ680">
        <v>0</v>
      </c>
      <c r="BR680">
        <v>0</v>
      </c>
      <c r="BS680">
        <v>0</v>
      </c>
      <c r="BV680">
        <v>0</v>
      </c>
      <c r="BW680">
        <v>0</v>
      </c>
      <c r="BX680">
        <v>0</v>
      </c>
      <c r="BY680">
        <v>0</v>
      </c>
    </row>
    <row r="681" spans="1:77" x14ac:dyDescent="0.25">
      <c r="A681" t="s">
        <v>1421</v>
      </c>
      <c r="C681" t="s">
        <v>1422</v>
      </c>
      <c r="D681">
        <v>12</v>
      </c>
      <c r="E681" t="s">
        <v>5053</v>
      </c>
      <c r="F681">
        <v>3</v>
      </c>
      <c r="G681" t="s">
        <v>5176</v>
      </c>
      <c r="L681" t="s">
        <v>1401</v>
      </c>
      <c r="M681" t="s">
        <v>5352</v>
      </c>
      <c r="N681" t="s">
        <v>5353</v>
      </c>
      <c r="P681">
        <v>1</v>
      </c>
      <c r="Q681">
        <v>1</v>
      </c>
      <c r="R681">
        <v>8.48</v>
      </c>
      <c r="S681">
        <v>8.48</v>
      </c>
      <c r="T681" t="s">
        <v>4940</v>
      </c>
      <c r="U681">
        <v>0</v>
      </c>
      <c r="X681" t="s">
        <v>4941</v>
      </c>
      <c r="Y681" t="s">
        <v>18</v>
      </c>
      <c r="AB681" t="s">
        <v>19</v>
      </c>
      <c r="AC681" t="s">
        <v>4942</v>
      </c>
      <c r="AE681">
        <v>0</v>
      </c>
      <c r="AF681">
        <v>0</v>
      </c>
      <c r="AG681">
        <v>12.73</v>
      </c>
      <c r="AH681">
        <v>2</v>
      </c>
      <c r="AI681">
        <v>0</v>
      </c>
      <c r="AU681">
        <v>1.5011791999999999</v>
      </c>
      <c r="AW681">
        <v>15.28</v>
      </c>
      <c r="BE681" t="s">
        <v>32</v>
      </c>
      <c r="BI681">
        <v>0</v>
      </c>
      <c r="BJ681">
        <v>0</v>
      </c>
      <c r="BM681">
        <v>0</v>
      </c>
      <c r="BN681">
        <v>0</v>
      </c>
      <c r="BO681">
        <v>100</v>
      </c>
      <c r="BP681">
        <v>100</v>
      </c>
      <c r="BQ681">
        <v>0</v>
      </c>
      <c r="BR681">
        <v>0</v>
      </c>
      <c r="BS681">
        <v>0</v>
      </c>
      <c r="BV681">
        <v>0</v>
      </c>
      <c r="BW681">
        <v>0</v>
      </c>
      <c r="BX681">
        <v>0</v>
      </c>
      <c r="BY681">
        <v>0</v>
      </c>
    </row>
    <row r="682" spans="1:77" x14ac:dyDescent="0.25">
      <c r="A682" t="s">
        <v>1423</v>
      </c>
      <c r="C682" t="s">
        <v>1424</v>
      </c>
      <c r="D682">
        <v>12</v>
      </c>
      <c r="E682" t="s">
        <v>5053</v>
      </c>
      <c r="F682">
        <v>3</v>
      </c>
      <c r="G682" t="s">
        <v>5176</v>
      </c>
      <c r="L682" t="s">
        <v>1401</v>
      </c>
      <c r="M682" t="s">
        <v>5354</v>
      </c>
      <c r="N682" t="s">
        <v>5355</v>
      </c>
      <c r="P682">
        <v>1</v>
      </c>
      <c r="Q682">
        <v>1</v>
      </c>
      <c r="R682">
        <v>8.93</v>
      </c>
      <c r="S682">
        <v>8.93</v>
      </c>
      <c r="T682" t="s">
        <v>4940</v>
      </c>
      <c r="U682">
        <v>0</v>
      </c>
      <c r="X682" t="s">
        <v>4941</v>
      </c>
      <c r="Y682" t="s">
        <v>18</v>
      </c>
      <c r="AB682" t="s">
        <v>19</v>
      </c>
      <c r="AC682" t="s">
        <v>4942</v>
      </c>
      <c r="AE682">
        <v>0</v>
      </c>
      <c r="AF682">
        <v>0</v>
      </c>
      <c r="AG682">
        <v>13.39</v>
      </c>
      <c r="AH682">
        <v>2</v>
      </c>
      <c r="AI682">
        <v>0</v>
      </c>
      <c r="AU682">
        <v>1.4994400999999999</v>
      </c>
      <c r="AW682">
        <v>16.07</v>
      </c>
      <c r="BE682" t="s">
        <v>32</v>
      </c>
      <c r="BI682">
        <v>0</v>
      </c>
      <c r="BJ682">
        <v>0</v>
      </c>
      <c r="BM682">
        <v>0</v>
      </c>
      <c r="BN682">
        <v>0</v>
      </c>
      <c r="BO682">
        <v>100</v>
      </c>
      <c r="BP682">
        <v>100</v>
      </c>
      <c r="BQ682">
        <v>0</v>
      </c>
      <c r="BR682">
        <v>0</v>
      </c>
      <c r="BS682">
        <v>0</v>
      </c>
      <c r="BV682">
        <v>0</v>
      </c>
      <c r="BW682">
        <v>0</v>
      </c>
      <c r="BX682">
        <v>0</v>
      </c>
      <c r="BY682">
        <v>0</v>
      </c>
    </row>
    <row r="683" spans="1:77" x14ac:dyDescent="0.25">
      <c r="A683" t="s">
        <v>1425</v>
      </c>
      <c r="C683" t="s">
        <v>1426</v>
      </c>
      <c r="D683">
        <v>12</v>
      </c>
      <c r="E683" t="s">
        <v>5053</v>
      </c>
      <c r="F683">
        <v>3</v>
      </c>
      <c r="G683" t="s">
        <v>5176</v>
      </c>
      <c r="L683" t="s">
        <v>1401</v>
      </c>
      <c r="M683" t="s">
        <v>5356</v>
      </c>
      <c r="N683" t="s">
        <v>5357</v>
      </c>
      <c r="P683">
        <v>1</v>
      </c>
      <c r="Q683">
        <v>1</v>
      </c>
      <c r="R683">
        <v>10.07</v>
      </c>
      <c r="S683">
        <v>10.07</v>
      </c>
      <c r="T683" t="s">
        <v>4940</v>
      </c>
      <c r="U683">
        <v>0</v>
      </c>
      <c r="X683" t="s">
        <v>4941</v>
      </c>
      <c r="Y683" t="s">
        <v>18</v>
      </c>
      <c r="AB683" t="s">
        <v>19</v>
      </c>
      <c r="AC683" t="s">
        <v>4942</v>
      </c>
      <c r="AE683">
        <v>0</v>
      </c>
      <c r="AF683">
        <v>0</v>
      </c>
      <c r="AG683">
        <v>15.11</v>
      </c>
      <c r="AH683">
        <v>2</v>
      </c>
      <c r="AI683">
        <v>0</v>
      </c>
      <c r="AU683">
        <v>1.5004964999999999</v>
      </c>
      <c r="AW683">
        <v>18.13</v>
      </c>
      <c r="BE683" t="s">
        <v>32</v>
      </c>
      <c r="BI683">
        <v>0</v>
      </c>
      <c r="BJ683">
        <v>0</v>
      </c>
      <c r="BM683">
        <v>0</v>
      </c>
      <c r="BN683">
        <v>0</v>
      </c>
      <c r="BO683">
        <v>100</v>
      </c>
      <c r="BP683">
        <v>100</v>
      </c>
      <c r="BQ683">
        <v>0</v>
      </c>
      <c r="BR683">
        <v>0</v>
      </c>
      <c r="BS683">
        <v>0</v>
      </c>
      <c r="BV683">
        <v>0</v>
      </c>
      <c r="BW683">
        <v>0</v>
      </c>
      <c r="BX683">
        <v>0</v>
      </c>
      <c r="BY683">
        <v>0</v>
      </c>
    </row>
    <row r="684" spans="1:77" x14ac:dyDescent="0.25">
      <c r="A684" t="s">
        <v>1427</v>
      </c>
      <c r="C684" t="s">
        <v>1417</v>
      </c>
      <c r="D684">
        <v>12</v>
      </c>
      <c r="E684" t="s">
        <v>5053</v>
      </c>
      <c r="F684">
        <v>3</v>
      </c>
      <c r="G684" t="s">
        <v>5176</v>
      </c>
      <c r="L684" t="s">
        <v>1401</v>
      </c>
      <c r="M684" t="s">
        <v>5358</v>
      </c>
      <c r="N684" t="s">
        <v>5335</v>
      </c>
      <c r="P684">
        <v>1</v>
      </c>
      <c r="Q684">
        <v>1</v>
      </c>
      <c r="R684">
        <v>10.15</v>
      </c>
      <c r="S684">
        <v>10.15</v>
      </c>
      <c r="T684" t="s">
        <v>4940</v>
      </c>
      <c r="U684">
        <v>0</v>
      </c>
      <c r="X684" t="s">
        <v>4941</v>
      </c>
      <c r="Y684" t="s">
        <v>18</v>
      </c>
      <c r="AB684" t="s">
        <v>19</v>
      </c>
      <c r="AC684" t="s">
        <v>4942</v>
      </c>
      <c r="AE684">
        <v>0</v>
      </c>
      <c r="AF684">
        <v>0</v>
      </c>
      <c r="AG684">
        <v>15.23</v>
      </c>
      <c r="AH684">
        <v>2</v>
      </c>
      <c r="AI684">
        <v>0</v>
      </c>
      <c r="AU684">
        <v>1.5004926000000001</v>
      </c>
      <c r="AW684">
        <v>18.28</v>
      </c>
      <c r="BE684" t="s">
        <v>43</v>
      </c>
      <c r="BI684">
        <v>0</v>
      </c>
      <c r="BJ684">
        <v>0</v>
      </c>
      <c r="BM684">
        <v>0</v>
      </c>
      <c r="BN684">
        <v>0</v>
      </c>
      <c r="BO684">
        <v>100</v>
      </c>
      <c r="BP684">
        <v>100</v>
      </c>
      <c r="BQ684">
        <v>0</v>
      </c>
      <c r="BR684">
        <v>0</v>
      </c>
      <c r="BS684">
        <v>0</v>
      </c>
      <c r="BV684">
        <v>0</v>
      </c>
      <c r="BW684">
        <v>0</v>
      </c>
      <c r="BX684">
        <v>0</v>
      </c>
      <c r="BY684">
        <v>0</v>
      </c>
    </row>
    <row r="685" spans="1:77" x14ac:dyDescent="0.25">
      <c r="A685" t="s">
        <v>1428</v>
      </c>
      <c r="C685" t="s">
        <v>1429</v>
      </c>
      <c r="D685">
        <v>12</v>
      </c>
      <c r="E685" t="s">
        <v>5053</v>
      </c>
      <c r="F685">
        <v>3</v>
      </c>
      <c r="G685" t="s">
        <v>5176</v>
      </c>
      <c r="L685" t="s">
        <v>1401</v>
      </c>
      <c r="M685" t="s">
        <v>5359</v>
      </c>
      <c r="N685" t="s">
        <v>5360</v>
      </c>
      <c r="P685">
        <v>1</v>
      </c>
      <c r="Q685">
        <v>1</v>
      </c>
      <c r="R685">
        <v>3.73</v>
      </c>
      <c r="S685">
        <v>3.73</v>
      </c>
      <c r="T685" t="s">
        <v>4940</v>
      </c>
      <c r="U685">
        <v>0</v>
      </c>
      <c r="X685" t="s">
        <v>4941</v>
      </c>
      <c r="Y685" t="s">
        <v>18</v>
      </c>
      <c r="AB685" t="s">
        <v>19</v>
      </c>
      <c r="AC685" t="s">
        <v>4942</v>
      </c>
      <c r="AE685">
        <v>0</v>
      </c>
      <c r="AF685">
        <v>0</v>
      </c>
      <c r="AG685">
        <v>5.6</v>
      </c>
      <c r="AH685">
        <v>2</v>
      </c>
      <c r="AI685">
        <v>0</v>
      </c>
      <c r="AU685">
        <v>1.5013405</v>
      </c>
      <c r="AW685">
        <v>6.72</v>
      </c>
      <c r="BE685" t="s">
        <v>32</v>
      </c>
      <c r="BI685">
        <v>0</v>
      </c>
      <c r="BJ685">
        <v>0</v>
      </c>
      <c r="BM685">
        <v>0</v>
      </c>
      <c r="BN685">
        <v>0</v>
      </c>
      <c r="BO685">
        <v>100</v>
      </c>
      <c r="BP685">
        <v>100</v>
      </c>
      <c r="BQ685">
        <v>0</v>
      </c>
      <c r="BR685">
        <v>0</v>
      </c>
      <c r="BS685">
        <v>0</v>
      </c>
      <c r="BV685">
        <v>0</v>
      </c>
      <c r="BW685">
        <v>0</v>
      </c>
      <c r="BX685">
        <v>0</v>
      </c>
      <c r="BY685">
        <v>0</v>
      </c>
    </row>
    <row r="686" spans="1:77" x14ac:dyDescent="0.25">
      <c r="A686" t="s">
        <v>1430</v>
      </c>
      <c r="C686" t="s">
        <v>1431</v>
      </c>
      <c r="D686">
        <v>12</v>
      </c>
      <c r="E686" t="s">
        <v>5053</v>
      </c>
      <c r="F686">
        <v>3</v>
      </c>
      <c r="G686" t="s">
        <v>5176</v>
      </c>
      <c r="L686" t="s">
        <v>1401</v>
      </c>
      <c r="M686" t="s">
        <v>5361</v>
      </c>
      <c r="N686" t="s">
        <v>5362</v>
      </c>
      <c r="P686">
        <v>1</v>
      </c>
      <c r="Q686">
        <v>1</v>
      </c>
      <c r="R686">
        <v>3.76</v>
      </c>
      <c r="S686">
        <v>3.76</v>
      </c>
      <c r="T686" t="s">
        <v>4940</v>
      </c>
      <c r="U686">
        <v>0</v>
      </c>
      <c r="X686" t="s">
        <v>4941</v>
      </c>
      <c r="Y686" t="s">
        <v>18</v>
      </c>
      <c r="AB686" t="s">
        <v>19</v>
      </c>
      <c r="AC686" t="s">
        <v>4942</v>
      </c>
      <c r="AE686">
        <v>0</v>
      </c>
      <c r="AF686">
        <v>0</v>
      </c>
      <c r="AG686">
        <v>5.64</v>
      </c>
      <c r="AH686">
        <v>2</v>
      </c>
      <c r="AI686">
        <v>0</v>
      </c>
      <c r="AU686">
        <v>1.5</v>
      </c>
      <c r="AW686">
        <v>6.77</v>
      </c>
      <c r="BE686" t="s">
        <v>43</v>
      </c>
      <c r="BI686">
        <v>0</v>
      </c>
      <c r="BJ686">
        <v>0</v>
      </c>
      <c r="BM686">
        <v>0</v>
      </c>
      <c r="BN686">
        <v>0</v>
      </c>
      <c r="BO686">
        <v>100</v>
      </c>
      <c r="BP686">
        <v>100</v>
      </c>
      <c r="BQ686">
        <v>0</v>
      </c>
      <c r="BR686">
        <v>0</v>
      </c>
      <c r="BS686">
        <v>0</v>
      </c>
      <c r="BV686">
        <v>0</v>
      </c>
      <c r="BW686">
        <v>0</v>
      </c>
      <c r="BX686">
        <v>0</v>
      </c>
      <c r="BY686">
        <v>0</v>
      </c>
    </row>
    <row r="687" spans="1:77" x14ac:dyDescent="0.25">
      <c r="A687" t="s">
        <v>1432</v>
      </c>
      <c r="C687" t="s">
        <v>1433</v>
      </c>
      <c r="D687">
        <v>12</v>
      </c>
      <c r="E687" t="s">
        <v>5053</v>
      </c>
      <c r="F687">
        <v>3</v>
      </c>
      <c r="G687" t="s">
        <v>5176</v>
      </c>
      <c r="L687" t="s">
        <v>1401</v>
      </c>
      <c r="M687" t="s">
        <v>5363</v>
      </c>
      <c r="N687" t="s">
        <v>1433</v>
      </c>
      <c r="P687">
        <v>1</v>
      </c>
      <c r="Q687">
        <v>1</v>
      </c>
      <c r="R687">
        <v>4.9800000000000004</v>
      </c>
      <c r="S687">
        <v>4.9800000000000004</v>
      </c>
      <c r="T687" t="s">
        <v>4940</v>
      </c>
      <c r="U687">
        <v>0</v>
      </c>
      <c r="X687" t="s">
        <v>4941</v>
      </c>
      <c r="Y687" t="s">
        <v>18</v>
      </c>
      <c r="AB687" t="s">
        <v>19</v>
      </c>
      <c r="AC687" t="s">
        <v>4942</v>
      </c>
      <c r="AE687">
        <v>0</v>
      </c>
      <c r="AF687">
        <v>0</v>
      </c>
      <c r="AG687">
        <v>7.46</v>
      </c>
      <c r="AH687">
        <v>2</v>
      </c>
      <c r="AI687">
        <v>0</v>
      </c>
      <c r="AU687">
        <v>1.497992</v>
      </c>
      <c r="AW687">
        <v>8.9499999999999993</v>
      </c>
      <c r="BE687" t="s">
        <v>32</v>
      </c>
      <c r="BI687">
        <v>0</v>
      </c>
      <c r="BJ687">
        <v>0</v>
      </c>
      <c r="BM687">
        <v>0</v>
      </c>
      <c r="BN687">
        <v>0</v>
      </c>
      <c r="BO687">
        <v>100</v>
      </c>
      <c r="BP687">
        <v>100</v>
      </c>
      <c r="BQ687">
        <v>0</v>
      </c>
      <c r="BR687">
        <v>0</v>
      </c>
      <c r="BS687">
        <v>0</v>
      </c>
      <c r="BV687">
        <v>0</v>
      </c>
      <c r="BW687">
        <v>0</v>
      </c>
      <c r="BX687">
        <v>0</v>
      </c>
      <c r="BY687">
        <v>0</v>
      </c>
    </row>
    <row r="688" spans="1:77" x14ac:dyDescent="0.25">
      <c r="A688" t="s">
        <v>1434</v>
      </c>
      <c r="C688" t="s">
        <v>1435</v>
      </c>
      <c r="D688">
        <v>12</v>
      </c>
      <c r="E688" t="s">
        <v>5053</v>
      </c>
      <c r="F688">
        <v>3</v>
      </c>
      <c r="G688" t="s">
        <v>5176</v>
      </c>
      <c r="L688" t="s">
        <v>1401</v>
      </c>
      <c r="M688" t="s">
        <v>5364</v>
      </c>
      <c r="N688" t="s">
        <v>5365</v>
      </c>
      <c r="P688">
        <v>1</v>
      </c>
      <c r="Q688">
        <v>1</v>
      </c>
      <c r="R688">
        <v>5.03</v>
      </c>
      <c r="S688">
        <v>5.03</v>
      </c>
      <c r="T688" t="s">
        <v>4940</v>
      </c>
      <c r="U688">
        <v>0</v>
      </c>
      <c r="X688" t="s">
        <v>4941</v>
      </c>
      <c r="Y688" t="s">
        <v>18</v>
      </c>
      <c r="AB688" t="s">
        <v>19</v>
      </c>
      <c r="AC688" t="s">
        <v>4942</v>
      </c>
      <c r="AE688">
        <v>0</v>
      </c>
      <c r="AF688">
        <v>0</v>
      </c>
      <c r="AG688">
        <v>7.54</v>
      </c>
      <c r="AH688">
        <v>2</v>
      </c>
      <c r="AI688">
        <v>0</v>
      </c>
      <c r="AU688">
        <v>1.4990060000000001</v>
      </c>
      <c r="AW688">
        <v>9.0500000000000007</v>
      </c>
      <c r="BE688" t="s">
        <v>43</v>
      </c>
      <c r="BI688">
        <v>0</v>
      </c>
      <c r="BJ688">
        <v>0</v>
      </c>
      <c r="BM688">
        <v>0</v>
      </c>
      <c r="BN688">
        <v>0</v>
      </c>
      <c r="BO688">
        <v>100</v>
      </c>
      <c r="BP688">
        <v>100</v>
      </c>
      <c r="BQ688">
        <v>0</v>
      </c>
      <c r="BR688">
        <v>0</v>
      </c>
      <c r="BS688">
        <v>0</v>
      </c>
      <c r="BV688">
        <v>0</v>
      </c>
      <c r="BW688">
        <v>0</v>
      </c>
      <c r="BX688">
        <v>0</v>
      </c>
      <c r="BY688">
        <v>0</v>
      </c>
    </row>
    <row r="689" spans="1:77" x14ac:dyDescent="0.25">
      <c r="A689" t="s">
        <v>1436</v>
      </c>
      <c r="C689" t="s">
        <v>1437</v>
      </c>
      <c r="D689">
        <v>12</v>
      </c>
      <c r="E689" t="s">
        <v>5053</v>
      </c>
      <c r="F689">
        <v>3</v>
      </c>
      <c r="G689" t="s">
        <v>5176</v>
      </c>
      <c r="L689" t="s">
        <v>1401</v>
      </c>
      <c r="M689" t="s">
        <v>5366</v>
      </c>
      <c r="N689" t="s">
        <v>1437</v>
      </c>
      <c r="P689">
        <v>1</v>
      </c>
      <c r="Q689">
        <v>1</v>
      </c>
      <c r="R689">
        <v>5.24</v>
      </c>
      <c r="S689">
        <v>5.24</v>
      </c>
      <c r="T689" t="s">
        <v>4940</v>
      </c>
      <c r="U689">
        <v>0</v>
      </c>
      <c r="X689" t="s">
        <v>4941</v>
      </c>
      <c r="Y689" t="s">
        <v>18</v>
      </c>
      <c r="AB689" t="s">
        <v>19</v>
      </c>
      <c r="AC689" t="s">
        <v>4942</v>
      </c>
      <c r="AE689">
        <v>0</v>
      </c>
      <c r="AF689">
        <v>0</v>
      </c>
      <c r="AG689">
        <v>7.85</v>
      </c>
      <c r="AH689">
        <v>2</v>
      </c>
      <c r="AI689">
        <v>0</v>
      </c>
      <c r="AU689">
        <v>1.4980916</v>
      </c>
      <c r="AW689">
        <v>9.42</v>
      </c>
      <c r="BE689" t="s">
        <v>32</v>
      </c>
      <c r="BI689">
        <v>0</v>
      </c>
      <c r="BJ689">
        <v>0</v>
      </c>
      <c r="BM689">
        <v>0</v>
      </c>
      <c r="BN689">
        <v>0</v>
      </c>
      <c r="BO689">
        <v>100</v>
      </c>
      <c r="BP689">
        <v>100</v>
      </c>
      <c r="BQ689">
        <v>0</v>
      </c>
      <c r="BR689">
        <v>0</v>
      </c>
      <c r="BS689">
        <v>0</v>
      </c>
      <c r="BV689">
        <v>0</v>
      </c>
      <c r="BW689">
        <v>0</v>
      </c>
      <c r="BX689">
        <v>0</v>
      </c>
      <c r="BY689">
        <v>0</v>
      </c>
    </row>
    <row r="690" spans="1:77" x14ac:dyDescent="0.25">
      <c r="A690" t="s">
        <v>1438</v>
      </c>
      <c r="C690" t="s">
        <v>1439</v>
      </c>
      <c r="D690">
        <v>12</v>
      </c>
      <c r="E690" t="s">
        <v>5053</v>
      </c>
      <c r="F690">
        <v>3</v>
      </c>
      <c r="G690" t="s">
        <v>5176</v>
      </c>
      <c r="L690" t="s">
        <v>1401</v>
      </c>
      <c r="M690" t="s">
        <v>5367</v>
      </c>
      <c r="N690" t="s">
        <v>1439</v>
      </c>
      <c r="P690">
        <v>1</v>
      </c>
      <c r="Q690">
        <v>1</v>
      </c>
      <c r="R690">
        <v>5.51</v>
      </c>
      <c r="S690">
        <v>5.51</v>
      </c>
      <c r="T690" t="s">
        <v>4940</v>
      </c>
      <c r="U690">
        <v>0</v>
      </c>
      <c r="X690" t="s">
        <v>4941</v>
      </c>
      <c r="Y690" t="s">
        <v>18</v>
      </c>
      <c r="AB690" t="s">
        <v>19</v>
      </c>
      <c r="AC690" t="s">
        <v>4942</v>
      </c>
      <c r="AE690">
        <v>0</v>
      </c>
      <c r="AF690">
        <v>0</v>
      </c>
      <c r="AG690">
        <v>8.26</v>
      </c>
      <c r="AH690">
        <v>2</v>
      </c>
      <c r="AI690">
        <v>0</v>
      </c>
      <c r="AU690">
        <v>1.4990926</v>
      </c>
      <c r="AW690">
        <v>9.91</v>
      </c>
      <c r="BE690" t="s">
        <v>32</v>
      </c>
      <c r="BI690">
        <v>0</v>
      </c>
      <c r="BJ690">
        <v>0</v>
      </c>
      <c r="BM690">
        <v>0</v>
      </c>
      <c r="BN690">
        <v>0</v>
      </c>
      <c r="BO690">
        <v>100</v>
      </c>
      <c r="BP690">
        <v>100</v>
      </c>
      <c r="BQ690">
        <v>0</v>
      </c>
      <c r="BR690">
        <v>0</v>
      </c>
      <c r="BS690">
        <v>0</v>
      </c>
      <c r="BV690">
        <v>0</v>
      </c>
      <c r="BW690">
        <v>0</v>
      </c>
      <c r="BX690">
        <v>0</v>
      </c>
      <c r="BY690">
        <v>0</v>
      </c>
    </row>
    <row r="691" spans="1:77" x14ac:dyDescent="0.25">
      <c r="A691" t="s">
        <v>1440</v>
      </c>
      <c r="C691" t="s">
        <v>1441</v>
      </c>
      <c r="D691">
        <v>12</v>
      </c>
      <c r="E691" t="s">
        <v>5053</v>
      </c>
      <c r="F691">
        <v>3</v>
      </c>
      <c r="G691" t="s">
        <v>5176</v>
      </c>
      <c r="L691" t="s">
        <v>1401</v>
      </c>
      <c r="M691" t="s">
        <v>5368</v>
      </c>
      <c r="N691" t="s">
        <v>1441</v>
      </c>
      <c r="P691">
        <v>1</v>
      </c>
      <c r="Q691">
        <v>1</v>
      </c>
      <c r="R691">
        <v>6.22</v>
      </c>
      <c r="S691">
        <v>6.22</v>
      </c>
      <c r="T691" t="s">
        <v>4940</v>
      </c>
      <c r="U691">
        <v>0</v>
      </c>
      <c r="X691" t="s">
        <v>4941</v>
      </c>
      <c r="Y691" t="s">
        <v>18</v>
      </c>
      <c r="AB691" t="s">
        <v>19</v>
      </c>
      <c r="AC691" t="s">
        <v>4942</v>
      </c>
      <c r="AE691">
        <v>0</v>
      </c>
      <c r="AF691">
        <v>0</v>
      </c>
      <c r="AG691">
        <v>9.32</v>
      </c>
      <c r="AH691">
        <v>2</v>
      </c>
      <c r="AI691">
        <v>0</v>
      </c>
      <c r="AU691">
        <v>1.4983922999999999</v>
      </c>
      <c r="AW691">
        <v>11.18</v>
      </c>
      <c r="BE691" t="s">
        <v>32</v>
      </c>
      <c r="BI691">
        <v>0</v>
      </c>
      <c r="BJ691">
        <v>0</v>
      </c>
      <c r="BM691">
        <v>0</v>
      </c>
      <c r="BN691">
        <v>0</v>
      </c>
      <c r="BO691">
        <v>100</v>
      </c>
      <c r="BP691">
        <v>100</v>
      </c>
      <c r="BQ691">
        <v>0</v>
      </c>
      <c r="BR691">
        <v>0</v>
      </c>
      <c r="BS691">
        <v>0</v>
      </c>
      <c r="BV691">
        <v>0</v>
      </c>
      <c r="BW691">
        <v>0</v>
      </c>
      <c r="BX691">
        <v>0</v>
      </c>
      <c r="BY691">
        <v>0</v>
      </c>
    </row>
    <row r="692" spans="1:77" x14ac:dyDescent="0.25">
      <c r="A692" t="s">
        <v>1442</v>
      </c>
      <c r="C692" t="s">
        <v>1435</v>
      </c>
      <c r="D692">
        <v>12</v>
      </c>
      <c r="E692" t="s">
        <v>5053</v>
      </c>
      <c r="F692">
        <v>3</v>
      </c>
      <c r="G692" t="s">
        <v>5176</v>
      </c>
      <c r="L692" t="s">
        <v>1401</v>
      </c>
      <c r="M692" t="s">
        <v>5369</v>
      </c>
      <c r="N692" t="s">
        <v>5370</v>
      </c>
      <c r="P692">
        <v>1</v>
      </c>
      <c r="Q692">
        <v>1</v>
      </c>
      <c r="R692">
        <v>6.27</v>
      </c>
      <c r="S692">
        <v>6.27</v>
      </c>
      <c r="T692" t="s">
        <v>4940</v>
      </c>
      <c r="U692">
        <v>0</v>
      </c>
      <c r="X692" t="s">
        <v>4941</v>
      </c>
      <c r="Y692" t="s">
        <v>18</v>
      </c>
      <c r="AB692" t="s">
        <v>19</v>
      </c>
      <c r="AC692" t="s">
        <v>4942</v>
      </c>
      <c r="AE692">
        <v>0</v>
      </c>
      <c r="AF692">
        <v>0</v>
      </c>
      <c r="AG692">
        <v>9.4</v>
      </c>
      <c r="AH692">
        <v>2</v>
      </c>
      <c r="AI692">
        <v>0</v>
      </c>
      <c r="AU692">
        <v>1.4992026000000001</v>
      </c>
      <c r="AW692">
        <v>11.28</v>
      </c>
      <c r="BE692" t="s">
        <v>43</v>
      </c>
      <c r="BI692">
        <v>0</v>
      </c>
      <c r="BJ692">
        <v>0</v>
      </c>
      <c r="BM692">
        <v>0</v>
      </c>
      <c r="BN692">
        <v>0</v>
      </c>
      <c r="BO692">
        <v>100</v>
      </c>
      <c r="BP692">
        <v>100</v>
      </c>
      <c r="BQ692">
        <v>0</v>
      </c>
      <c r="BR692">
        <v>0</v>
      </c>
      <c r="BS692">
        <v>0</v>
      </c>
      <c r="BV692">
        <v>0</v>
      </c>
      <c r="BW692">
        <v>0</v>
      </c>
      <c r="BX692">
        <v>0</v>
      </c>
      <c r="BY692">
        <v>0</v>
      </c>
    </row>
    <row r="693" spans="1:77" x14ac:dyDescent="0.25">
      <c r="A693" t="s">
        <v>1443</v>
      </c>
      <c r="C693" t="s">
        <v>1444</v>
      </c>
      <c r="D693">
        <v>9</v>
      </c>
      <c r="E693" t="s">
        <v>5014</v>
      </c>
      <c r="F693">
        <v>5</v>
      </c>
      <c r="G693" t="s">
        <v>5014</v>
      </c>
      <c r="H693" t="s">
        <v>5108</v>
      </c>
      <c r="I693" t="s">
        <v>5109</v>
      </c>
      <c r="J693">
        <v>1</v>
      </c>
      <c r="K693" t="s">
        <v>5110</v>
      </c>
      <c r="L693" t="s">
        <v>27</v>
      </c>
      <c r="M693" t="s">
        <v>4946</v>
      </c>
      <c r="N693" t="s">
        <v>4947</v>
      </c>
      <c r="P693">
        <v>1</v>
      </c>
      <c r="Q693">
        <v>0</v>
      </c>
      <c r="R693">
        <v>819.56</v>
      </c>
      <c r="S693">
        <v>819.56</v>
      </c>
      <c r="T693" t="s">
        <v>4940</v>
      </c>
      <c r="U693">
        <v>0</v>
      </c>
      <c r="X693" t="s">
        <v>4941</v>
      </c>
      <c r="Y693" t="s">
        <v>18</v>
      </c>
      <c r="AB693" t="s">
        <v>19</v>
      </c>
      <c r="AC693" t="s">
        <v>4942</v>
      </c>
      <c r="AE693">
        <v>0</v>
      </c>
      <c r="AF693">
        <v>0</v>
      </c>
      <c r="AG693" s="1">
        <v>1235.52</v>
      </c>
      <c r="AH693">
        <v>2</v>
      </c>
      <c r="AI693">
        <v>0</v>
      </c>
      <c r="AU693">
        <v>1.5075406</v>
      </c>
      <c r="AW693" s="1">
        <v>1482.62</v>
      </c>
      <c r="AY693">
        <v>1</v>
      </c>
      <c r="BE693" t="s">
        <v>416</v>
      </c>
      <c r="BI693">
        <v>0</v>
      </c>
      <c r="BJ693">
        <v>0</v>
      </c>
      <c r="BM693">
        <v>0</v>
      </c>
      <c r="BN693">
        <v>0</v>
      </c>
      <c r="BO693">
        <v>100</v>
      </c>
      <c r="BP693">
        <v>100</v>
      </c>
      <c r="BQ693">
        <v>0</v>
      </c>
      <c r="BR693">
        <v>0</v>
      </c>
      <c r="BS693">
        <v>0</v>
      </c>
      <c r="BV693">
        <v>0</v>
      </c>
      <c r="BW693">
        <v>1</v>
      </c>
      <c r="BX693">
        <v>0</v>
      </c>
      <c r="BY693">
        <v>0</v>
      </c>
    </row>
    <row r="694" spans="1:77" x14ac:dyDescent="0.25">
      <c r="A694" t="s">
        <v>1445</v>
      </c>
      <c r="C694" t="s">
        <v>1446</v>
      </c>
      <c r="D694">
        <v>16</v>
      </c>
      <c r="E694" t="s">
        <v>4982</v>
      </c>
      <c r="F694">
        <v>10</v>
      </c>
      <c r="G694" t="s">
        <v>4982</v>
      </c>
      <c r="L694" t="s">
        <v>831</v>
      </c>
      <c r="M694" t="s">
        <v>1445</v>
      </c>
      <c r="N694" t="s">
        <v>1446</v>
      </c>
      <c r="P694">
        <v>1</v>
      </c>
      <c r="Q694">
        <v>0</v>
      </c>
      <c r="R694">
        <v>11.93</v>
      </c>
      <c r="S694">
        <v>11.93</v>
      </c>
      <c r="T694" t="s">
        <v>4940</v>
      </c>
      <c r="U694">
        <v>0</v>
      </c>
      <c r="X694" t="s">
        <v>4941</v>
      </c>
      <c r="Y694" t="s">
        <v>18</v>
      </c>
      <c r="AB694" t="s">
        <v>19</v>
      </c>
      <c r="AC694" t="s">
        <v>4942</v>
      </c>
      <c r="AE694">
        <v>0</v>
      </c>
      <c r="AF694">
        <v>0</v>
      </c>
      <c r="AG694">
        <v>15.87</v>
      </c>
      <c r="AH694">
        <v>2</v>
      </c>
      <c r="AI694">
        <v>0</v>
      </c>
      <c r="AU694">
        <v>1.3302598000000001</v>
      </c>
      <c r="AW694">
        <v>19.04</v>
      </c>
      <c r="BE694" t="s">
        <v>20</v>
      </c>
      <c r="BI694">
        <v>0</v>
      </c>
      <c r="BJ694">
        <v>0</v>
      </c>
      <c r="BM694">
        <v>0</v>
      </c>
      <c r="BN694">
        <v>0</v>
      </c>
      <c r="BO694">
        <v>100</v>
      </c>
      <c r="BP694">
        <v>100</v>
      </c>
      <c r="BQ694">
        <v>0</v>
      </c>
      <c r="BR694">
        <v>0</v>
      </c>
      <c r="BS694">
        <v>0</v>
      </c>
      <c r="BV694">
        <v>0</v>
      </c>
      <c r="BW694">
        <v>0</v>
      </c>
      <c r="BX694">
        <v>0</v>
      </c>
      <c r="BY694">
        <v>0</v>
      </c>
    </row>
    <row r="695" spans="1:77" x14ac:dyDescent="0.25">
      <c r="A695" t="s">
        <v>1447</v>
      </c>
      <c r="C695" t="s">
        <v>1448</v>
      </c>
      <c r="D695">
        <v>16</v>
      </c>
      <c r="E695" t="s">
        <v>4982</v>
      </c>
      <c r="F695">
        <v>10</v>
      </c>
      <c r="G695" t="s">
        <v>4982</v>
      </c>
      <c r="L695" t="s">
        <v>831</v>
      </c>
      <c r="M695" t="s">
        <v>1447</v>
      </c>
      <c r="N695" t="s">
        <v>1448</v>
      </c>
      <c r="P695">
        <v>1</v>
      </c>
      <c r="Q695">
        <v>0</v>
      </c>
      <c r="R695">
        <v>3.75</v>
      </c>
      <c r="S695">
        <v>3.75</v>
      </c>
      <c r="T695" t="s">
        <v>4940</v>
      </c>
      <c r="U695">
        <v>0</v>
      </c>
      <c r="X695" t="s">
        <v>4941</v>
      </c>
      <c r="Y695" t="s">
        <v>18</v>
      </c>
      <c r="AB695" t="s">
        <v>19</v>
      </c>
      <c r="AC695" t="s">
        <v>4942</v>
      </c>
      <c r="AE695">
        <v>0</v>
      </c>
      <c r="AF695">
        <v>0</v>
      </c>
      <c r="AG695">
        <v>4.99</v>
      </c>
      <c r="AH695">
        <v>2</v>
      </c>
      <c r="AI695">
        <v>0</v>
      </c>
      <c r="AU695">
        <v>1.3306667000000001</v>
      </c>
      <c r="AW695">
        <v>5.99</v>
      </c>
      <c r="AY695">
        <v>1</v>
      </c>
      <c r="BE695" t="s">
        <v>20</v>
      </c>
      <c r="BI695">
        <v>0</v>
      </c>
      <c r="BJ695">
        <v>0</v>
      </c>
      <c r="BM695">
        <v>0</v>
      </c>
      <c r="BN695">
        <v>0</v>
      </c>
      <c r="BO695">
        <v>100</v>
      </c>
      <c r="BP695">
        <v>100</v>
      </c>
      <c r="BQ695">
        <v>0</v>
      </c>
      <c r="BR695">
        <v>0</v>
      </c>
      <c r="BS695">
        <v>0</v>
      </c>
      <c r="BV695">
        <v>0</v>
      </c>
      <c r="BW695">
        <v>0</v>
      </c>
      <c r="BX695">
        <v>0</v>
      </c>
      <c r="BY695">
        <v>0</v>
      </c>
    </row>
    <row r="696" spans="1:77" x14ac:dyDescent="0.25">
      <c r="A696" t="s">
        <v>1449</v>
      </c>
      <c r="C696" t="s">
        <v>1450</v>
      </c>
      <c r="D696">
        <v>6</v>
      </c>
      <c r="E696" t="s">
        <v>4957</v>
      </c>
      <c r="F696">
        <v>2</v>
      </c>
      <c r="G696" t="s">
        <v>4958</v>
      </c>
      <c r="H696" t="s">
        <v>4989</v>
      </c>
      <c r="I696" t="s">
        <v>4990</v>
      </c>
      <c r="J696" t="s">
        <v>4991</v>
      </c>
      <c r="K696" t="s">
        <v>4992</v>
      </c>
      <c r="L696" t="s">
        <v>65</v>
      </c>
      <c r="M696" t="s">
        <v>1449</v>
      </c>
      <c r="N696" t="s">
        <v>5371</v>
      </c>
      <c r="P696">
        <v>1</v>
      </c>
      <c r="Q696">
        <v>4</v>
      </c>
      <c r="R696">
        <v>883.49</v>
      </c>
      <c r="S696">
        <v>883.49</v>
      </c>
      <c r="T696" t="s">
        <v>4940</v>
      </c>
      <c r="U696">
        <v>0</v>
      </c>
      <c r="X696" t="s">
        <v>4941</v>
      </c>
      <c r="Y696" t="s">
        <v>18</v>
      </c>
      <c r="AB696" t="s">
        <v>19</v>
      </c>
      <c r="AC696" t="s">
        <v>4942</v>
      </c>
      <c r="AE696">
        <v>0</v>
      </c>
      <c r="AF696">
        <v>0</v>
      </c>
      <c r="AG696" s="1">
        <v>1236.8900000000001</v>
      </c>
      <c r="AH696">
        <v>2</v>
      </c>
      <c r="AI696">
        <v>0</v>
      </c>
      <c r="AU696">
        <v>1.4000045000000001</v>
      </c>
      <c r="AW696" s="1">
        <v>1484.27</v>
      </c>
      <c r="BE696" t="s">
        <v>20</v>
      </c>
      <c r="BI696">
        <v>0</v>
      </c>
      <c r="BJ696">
        <v>0</v>
      </c>
      <c r="BM696">
        <v>0</v>
      </c>
      <c r="BN696">
        <v>0</v>
      </c>
      <c r="BO696">
        <v>100</v>
      </c>
      <c r="BP696">
        <v>100</v>
      </c>
      <c r="BQ696">
        <v>0</v>
      </c>
      <c r="BR696">
        <v>0</v>
      </c>
      <c r="BS696">
        <v>0</v>
      </c>
      <c r="BV696">
        <v>0</v>
      </c>
      <c r="BW696">
        <v>0</v>
      </c>
      <c r="BX696">
        <v>0</v>
      </c>
      <c r="BY696">
        <v>0</v>
      </c>
    </row>
    <row r="697" spans="1:77" x14ac:dyDescent="0.25">
      <c r="A697" t="s">
        <v>1451</v>
      </c>
      <c r="C697" t="s">
        <v>1452</v>
      </c>
      <c r="D697">
        <v>6</v>
      </c>
      <c r="E697" t="s">
        <v>4957</v>
      </c>
      <c r="H697" t="s">
        <v>4989</v>
      </c>
      <c r="I697" t="s">
        <v>4990</v>
      </c>
      <c r="J697" t="s">
        <v>4991</v>
      </c>
      <c r="K697" t="s">
        <v>4992</v>
      </c>
      <c r="L697" t="s">
        <v>65</v>
      </c>
      <c r="M697" t="s">
        <v>1451</v>
      </c>
      <c r="N697" t="s">
        <v>1452</v>
      </c>
      <c r="P697">
        <v>1</v>
      </c>
      <c r="Q697">
        <v>2</v>
      </c>
      <c r="R697">
        <v>1315.57</v>
      </c>
      <c r="S697">
        <v>1315.57</v>
      </c>
      <c r="T697" t="s">
        <v>4940</v>
      </c>
      <c r="U697">
        <v>0</v>
      </c>
      <c r="X697" t="s">
        <v>4941</v>
      </c>
      <c r="Y697" t="s">
        <v>18</v>
      </c>
      <c r="AB697" t="s">
        <v>19</v>
      </c>
      <c r="AC697" t="s">
        <v>4942</v>
      </c>
      <c r="AE697">
        <v>0</v>
      </c>
      <c r="AF697">
        <v>0</v>
      </c>
      <c r="AG697" s="1">
        <v>1841.8</v>
      </c>
      <c r="AH697">
        <v>2</v>
      </c>
      <c r="AI697">
        <v>0</v>
      </c>
      <c r="AU697">
        <v>1.4000014999999999</v>
      </c>
      <c r="AW697" s="1">
        <v>2210.16</v>
      </c>
      <c r="BE697" t="s">
        <v>32</v>
      </c>
      <c r="BI697">
        <v>0</v>
      </c>
      <c r="BJ697">
        <v>0</v>
      </c>
      <c r="BM697">
        <v>0</v>
      </c>
      <c r="BN697">
        <v>0</v>
      </c>
      <c r="BO697">
        <v>100</v>
      </c>
      <c r="BP697">
        <v>100</v>
      </c>
      <c r="BQ697">
        <v>0</v>
      </c>
      <c r="BR697">
        <v>0</v>
      </c>
      <c r="BS697">
        <v>0</v>
      </c>
      <c r="BV697">
        <v>0</v>
      </c>
      <c r="BW697">
        <v>0</v>
      </c>
      <c r="BX697">
        <v>0</v>
      </c>
      <c r="BY697">
        <v>0</v>
      </c>
    </row>
    <row r="698" spans="1:77" x14ac:dyDescent="0.25">
      <c r="A698" t="s">
        <v>1453</v>
      </c>
      <c r="C698" t="s">
        <v>1454</v>
      </c>
      <c r="D698">
        <v>1</v>
      </c>
      <c r="E698" t="s">
        <v>4958</v>
      </c>
      <c r="F698">
        <v>2</v>
      </c>
      <c r="G698" t="s">
        <v>4958</v>
      </c>
      <c r="H698" t="s">
        <v>4989</v>
      </c>
      <c r="I698" t="s">
        <v>4990</v>
      </c>
      <c r="J698">
        <v>1</v>
      </c>
      <c r="K698" t="s">
        <v>5010</v>
      </c>
      <c r="L698" t="s">
        <v>27</v>
      </c>
      <c r="M698" t="s">
        <v>4946</v>
      </c>
      <c r="N698" t="s">
        <v>4947</v>
      </c>
      <c r="P698">
        <v>1</v>
      </c>
      <c r="Q698">
        <v>0</v>
      </c>
      <c r="R698">
        <v>0</v>
      </c>
      <c r="S698">
        <v>0</v>
      </c>
      <c r="T698" t="s">
        <v>4940</v>
      </c>
      <c r="U698">
        <v>0</v>
      </c>
      <c r="X698" t="s">
        <v>4941</v>
      </c>
      <c r="Y698" t="s">
        <v>18</v>
      </c>
      <c r="AB698" t="s">
        <v>19</v>
      </c>
      <c r="AC698" t="s">
        <v>4942</v>
      </c>
      <c r="AE698">
        <v>0</v>
      </c>
      <c r="AF698">
        <v>0</v>
      </c>
      <c r="AG698" s="1">
        <v>2339.1</v>
      </c>
      <c r="AH698">
        <v>2</v>
      </c>
      <c r="AI698">
        <v>0</v>
      </c>
      <c r="AL698">
        <v>1</v>
      </c>
      <c r="AM698">
        <v>1</v>
      </c>
      <c r="AN698">
        <v>1</v>
      </c>
      <c r="AO698">
        <v>1</v>
      </c>
      <c r="AP698">
        <v>1</v>
      </c>
      <c r="AU698">
        <v>0</v>
      </c>
      <c r="AW698" s="1">
        <v>2806.92</v>
      </c>
      <c r="AY698">
        <v>1</v>
      </c>
      <c r="BE698" t="s">
        <v>28</v>
      </c>
      <c r="BI698">
        <v>0</v>
      </c>
      <c r="BJ698">
        <v>0</v>
      </c>
      <c r="BM698">
        <v>0</v>
      </c>
      <c r="BN698">
        <v>0</v>
      </c>
      <c r="BO698">
        <v>100</v>
      </c>
      <c r="BP698">
        <v>100</v>
      </c>
      <c r="BQ698">
        <v>0</v>
      </c>
      <c r="BR698">
        <v>0</v>
      </c>
      <c r="BS698">
        <v>0</v>
      </c>
      <c r="BV698">
        <v>0</v>
      </c>
      <c r="BW698">
        <v>0</v>
      </c>
      <c r="BX698">
        <v>0</v>
      </c>
      <c r="BY698">
        <v>0</v>
      </c>
    </row>
    <row r="699" spans="1:77" x14ac:dyDescent="0.25">
      <c r="A699" t="s">
        <v>1455</v>
      </c>
      <c r="C699" t="s">
        <v>1456</v>
      </c>
      <c r="D699">
        <v>1</v>
      </c>
      <c r="E699" t="s">
        <v>4958</v>
      </c>
      <c r="F699">
        <v>2</v>
      </c>
      <c r="G699" t="s">
        <v>4958</v>
      </c>
      <c r="H699" t="s">
        <v>4989</v>
      </c>
      <c r="I699" t="s">
        <v>4990</v>
      </c>
      <c r="J699">
        <v>1</v>
      </c>
      <c r="K699" t="s">
        <v>5010</v>
      </c>
      <c r="L699" t="s">
        <v>27</v>
      </c>
      <c r="M699" t="s">
        <v>4946</v>
      </c>
      <c r="N699" t="s">
        <v>4947</v>
      </c>
      <c r="P699">
        <v>1</v>
      </c>
      <c r="Q699">
        <v>0</v>
      </c>
      <c r="R699">
        <v>0</v>
      </c>
      <c r="S699">
        <v>0</v>
      </c>
      <c r="T699" t="s">
        <v>4940</v>
      </c>
      <c r="U699">
        <v>0</v>
      </c>
      <c r="X699" t="s">
        <v>4941</v>
      </c>
      <c r="Y699" t="s">
        <v>18</v>
      </c>
      <c r="AB699" t="s">
        <v>19</v>
      </c>
      <c r="AC699" t="s">
        <v>4942</v>
      </c>
      <c r="AE699">
        <v>0</v>
      </c>
      <c r="AF699">
        <v>0</v>
      </c>
      <c r="AG699" s="1">
        <v>2419.94</v>
      </c>
      <c r="AH699">
        <v>2</v>
      </c>
      <c r="AI699">
        <v>0</v>
      </c>
      <c r="AL699">
        <v>1</v>
      </c>
      <c r="AM699">
        <v>1</v>
      </c>
      <c r="AN699">
        <v>1</v>
      </c>
      <c r="AO699">
        <v>1</v>
      </c>
      <c r="AP699">
        <v>1</v>
      </c>
      <c r="AU699">
        <v>0</v>
      </c>
      <c r="AW699" s="1">
        <v>2903.93</v>
      </c>
      <c r="AY699">
        <v>1</v>
      </c>
      <c r="BE699" t="s">
        <v>28</v>
      </c>
      <c r="BI699">
        <v>0</v>
      </c>
      <c r="BJ699">
        <v>0</v>
      </c>
      <c r="BM699">
        <v>0</v>
      </c>
      <c r="BN699">
        <v>0</v>
      </c>
      <c r="BO699">
        <v>100</v>
      </c>
      <c r="BP699">
        <v>100</v>
      </c>
      <c r="BQ699">
        <v>0</v>
      </c>
      <c r="BR699">
        <v>0</v>
      </c>
      <c r="BS699">
        <v>0</v>
      </c>
      <c r="BV699">
        <v>0</v>
      </c>
      <c r="BW699">
        <v>0</v>
      </c>
      <c r="BX699">
        <v>0</v>
      </c>
      <c r="BY699">
        <v>0</v>
      </c>
    </row>
    <row r="700" spans="1:77" x14ac:dyDescent="0.25">
      <c r="A700" t="s">
        <v>1457</v>
      </c>
      <c r="C700" t="s">
        <v>1458</v>
      </c>
      <c r="D700">
        <v>1</v>
      </c>
      <c r="E700" t="s">
        <v>4958</v>
      </c>
      <c r="F700">
        <v>2</v>
      </c>
      <c r="G700" t="s">
        <v>4958</v>
      </c>
      <c r="H700" t="s">
        <v>4989</v>
      </c>
      <c r="I700" t="s">
        <v>4990</v>
      </c>
      <c r="J700">
        <v>1</v>
      </c>
      <c r="K700" t="s">
        <v>5010</v>
      </c>
      <c r="L700" t="s">
        <v>27</v>
      </c>
      <c r="M700" t="s">
        <v>4946</v>
      </c>
      <c r="N700" t="s">
        <v>4947</v>
      </c>
      <c r="P700">
        <v>1</v>
      </c>
      <c r="Q700">
        <v>0</v>
      </c>
      <c r="R700">
        <v>0</v>
      </c>
      <c r="S700">
        <v>0</v>
      </c>
      <c r="T700" t="s">
        <v>4940</v>
      </c>
      <c r="U700">
        <v>0</v>
      </c>
      <c r="X700" t="s">
        <v>4941</v>
      </c>
      <c r="Y700" t="s">
        <v>18</v>
      </c>
      <c r="AB700" t="s">
        <v>19</v>
      </c>
      <c r="AC700" t="s">
        <v>4942</v>
      </c>
      <c r="AE700">
        <v>0</v>
      </c>
      <c r="AF700">
        <v>0</v>
      </c>
      <c r="AG700" s="1">
        <v>3276.28</v>
      </c>
      <c r="AH700">
        <v>2</v>
      </c>
      <c r="AI700">
        <v>0</v>
      </c>
      <c r="AL700">
        <v>1</v>
      </c>
      <c r="AM700">
        <v>1</v>
      </c>
      <c r="AN700">
        <v>1</v>
      </c>
      <c r="AO700">
        <v>1</v>
      </c>
      <c r="AP700">
        <v>1</v>
      </c>
      <c r="AU700">
        <v>0</v>
      </c>
      <c r="AW700" s="1">
        <v>3931.54</v>
      </c>
      <c r="AY700">
        <v>1</v>
      </c>
      <c r="BE700" t="s">
        <v>28</v>
      </c>
      <c r="BI700">
        <v>0</v>
      </c>
      <c r="BJ700">
        <v>0</v>
      </c>
      <c r="BM700">
        <v>0</v>
      </c>
      <c r="BN700">
        <v>0</v>
      </c>
      <c r="BO700">
        <v>100</v>
      </c>
      <c r="BP700">
        <v>100</v>
      </c>
      <c r="BQ700">
        <v>0</v>
      </c>
      <c r="BR700">
        <v>0</v>
      </c>
      <c r="BS700">
        <v>0</v>
      </c>
      <c r="BV700">
        <v>0</v>
      </c>
      <c r="BW700">
        <v>0</v>
      </c>
      <c r="BX700">
        <v>0</v>
      </c>
      <c r="BY700">
        <v>0</v>
      </c>
    </row>
    <row r="701" spans="1:77" x14ac:dyDescent="0.25">
      <c r="A701" t="s">
        <v>1459</v>
      </c>
      <c r="C701" t="s">
        <v>1460</v>
      </c>
      <c r="D701">
        <v>1</v>
      </c>
      <c r="E701" t="s">
        <v>4958</v>
      </c>
      <c r="F701">
        <v>2</v>
      </c>
      <c r="G701" t="s">
        <v>4958</v>
      </c>
      <c r="H701" t="s">
        <v>4989</v>
      </c>
      <c r="I701" t="s">
        <v>4990</v>
      </c>
      <c r="J701">
        <v>1</v>
      </c>
      <c r="K701" t="s">
        <v>5010</v>
      </c>
      <c r="L701" t="s">
        <v>27</v>
      </c>
      <c r="M701" t="s">
        <v>4946</v>
      </c>
      <c r="N701" t="s">
        <v>4947</v>
      </c>
      <c r="P701">
        <v>1</v>
      </c>
      <c r="Q701">
        <v>0</v>
      </c>
      <c r="R701">
        <v>0</v>
      </c>
      <c r="S701">
        <v>0</v>
      </c>
      <c r="T701" t="s">
        <v>4940</v>
      </c>
      <c r="U701">
        <v>0</v>
      </c>
      <c r="X701" t="s">
        <v>4941</v>
      </c>
      <c r="Y701" t="s">
        <v>18</v>
      </c>
      <c r="AB701" t="s">
        <v>19</v>
      </c>
      <c r="AC701" t="s">
        <v>4942</v>
      </c>
      <c r="AE701">
        <v>0</v>
      </c>
      <c r="AF701">
        <v>0</v>
      </c>
      <c r="AG701" s="1">
        <v>4447.57</v>
      </c>
      <c r="AH701">
        <v>2</v>
      </c>
      <c r="AI701">
        <v>0</v>
      </c>
      <c r="AL701">
        <v>1</v>
      </c>
      <c r="AM701">
        <v>1</v>
      </c>
      <c r="AN701">
        <v>1</v>
      </c>
      <c r="AO701">
        <v>1</v>
      </c>
      <c r="AP701">
        <v>1</v>
      </c>
      <c r="AU701">
        <v>0</v>
      </c>
      <c r="AW701" s="1">
        <v>5337.08</v>
      </c>
      <c r="AY701">
        <v>1</v>
      </c>
      <c r="BE701" t="s">
        <v>28</v>
      </c>
      <c r="BI701">
        <v>0</v>
      </c>
      <c r="BJ701">
        <v>0</v>
      </c>
      <c r="BM701">
        <v>0</v>
      </c>
      <c r="BN701">
        <v>0</v>
      </c>
      <c r="BO701">
        <v>100</v>
      </c>
      <c r="BP701">
        <v>100</v>
      </c>
      <c r="BQ701">
        <v>0</v>
      </c>
      <c r="BR701">
        <v>0</v>
      </c>
      <c r="BS701">
        <v>0</v>
      </c>
      <c r="BV701">
        <v>0</v>
      </c>
      <c r="BW701">
        <v>0</v>
      </c>
      <c r="BX701">
        <v>0</v>
      </c>
      <c r="BY701">
        <v>0</v>
      </c>
    </row>
    <row r="702" spans="1:77" x14ac:dyDescent="0.25">
      <c r="A702" t="s">
        <v>1461</v>
      </c>
      <c r="C702" t="s">
        <v>1462</v>
      </c>
      <c r="D702">
        <v>1</v>
      </c>
      <c r="E702" t="s">
        <v>4958</v>
      </c>
      <c r="F702">
        <v>2</v>
      </c>
      <c r="G702" t="s">
        <v>4958</v>
      </c>
      <c r="H702" t="s">
        <v>4989</v>
      </c>
      <c r="I702" t="s">
        <v>4990</v>
      </c>
      <c r="J702">
        <v>1</v>
      </c>
      <c r="K702" t="s">
        <v>5010</v>
      </c>
      <c r="L702" t="s">
        <v>27</v>
      </c>
      <c r="M702" t="s">
        <v>4946</v>
      </c>
      <c r="N702" t="s">
        <v>4947</v>
      </c>
      <c r="P702">
        <v>1</v>
      </c>
      <c r="Q702">
        <v>0</v>
      </c>
      <c r="R702">
        <v>0</v>
      </c>
      <c r="S702">
        <v>0</v>
      </c>
      <c r="T702" t="s">
        <v>4940</v>
      </c>
      <c r="U702">
        <v>0</v>
      </c>
      <c r="X702" t="s">
        <v>4941</v>
      </c>
      <c r="Y702" t="s">
        <v>18</v>
      </c>
      <c r="AB702" t="s">
        <v>19</v>
      </c>
      <c r="AC702" t="s">
        <v>4942</v>
      </c>
      <c r="AE702">
        <v>0</v>
      </c>
      <c r="AF702">
        <v>0</v>
      </c>
      <c r="AG702" s="1">
        <v>4833.5600000000004</v>
      </c>
      <c r="AH702">
        <v>2</v>
      </c>
      <c r="AI702">
        <v>0</v>
      </c>
      <c r="AL702">
        <v>1</v>
      </c>
      <c r="AM702">
        <v>1</v>
      </c>
      <c r="AN702">
        <v>1</v>
      </c>
      <c r="AO702">
        <v>1</v>
      </c>
      <c r="AP702">
        <v>1</v>
      </c>
      <c r="AU702">
        <v>0</v>
      </c>
      <c r="AW702" s="1">
        <v>5800.27</v>
      </c>
      <c r="AY702">
        <v>1</v>
      </c>
      <c r="BE702" t="s">
        <v>28</v>
      </c>
      <c r="BI702">
        <v>0</v>
      </c>
      <c r="BJ702">
        <v>0</v>
      </c>
      <c r="BM702">
        <v>0</v>
      </c>
      <c r="BN702">
        <v>0</v>
      </c>
      <c r="BO702">
        <v>100</v>
      </c>
      <c r="BP702">
        <v>100</v>
      </c>
      <c r="BQ702">
        <v>0</v>
      </c>
      <c r="BR702">
        <v>0</v>
      </c>
      <c r="BS702">
        <v>0</v>
      </c>
      <c r="BV702">
        <v>0</v>
      </c>
      <c r="BW702">
        <v>0</v>
      </c>
      <c r="BX702">
        <v>0</v>
      </c>
      <c r="BY702">
        <v>0</v>
      </c>
    </row>
    <row r="703" spans="1:77" x14ac:dyDescent="0.25">
      <c r="A703" t="s">
        <v>1463</v>
      </c>
      <c r="C703" t="s">
        <v>1464</v>
      </c>
      <c r="D703">
        <v>3</v>
      </c>
      <c r="E703" t="s">
        <v>4956</v>
      </c>
      <c r="F703">
        <v>7</v>
      </c>
      <c r="G703" t="s">
        <v>4956</v>
      </c>
      <c r="J703">
        <v>3</v>
      </c>
      <c r="K703" t="s">
        <v>4968</v>
      </c>
      <c r="L703" t="s">
        <v>1465</v>
      </c>
      <c r="M703" t="s">
        <v>1463</v>
      </c>
      <c r="N703" t="s">
        <v>1464</v>
      </c>
      <c r="O703" t="s">
        <v>1466</v>
      </c>
      <c r="P703">
        <v>0.34</v>
      </c>
      <c r="Q703">
        <v>0</v>
      </c>
      <c r="R703">
        <v>4.32</v>
      </c>
      <c r="S703">
        <v>4.32</v>
      </c>
      <c r="T703" t="s">
        <v>4940</v>
      </c>
      <c r="U703">
        <v>0</v>
      </c>
      <c r="X703" t="s">
        <v>4941</v>
      </c>
      <c r="Y703" t="s">
        <v>18</v>
      </c>
      <c r="AB703" t="s">
        <v>19</v>
      </c>
      <c r="AC703" t="s">
        <v>4942</v>
      </c>
      <c r="AD703" t="s">
        <v>5372</v>
      </c>
      <c r="AE703">
        <v>0</v>
      </c>
      <c r="AF703">
        <v>0</v>
      </c>
      <c r="AG703">
        <v>6.62</v>
      </c>
      <c r="AH703">
        <v>2</v>
      </c>
      <c r="AI703">
        <v>0</v>
      </c>
      <c r="AU703">
        <v>0.52101850000000005</v>
      </c>
      <c r="AV703">
        <v>1</v>
      </c>
      <c r="AW703">
        <v>7.94</v>
      </c>
      <c r="AY703">
        <v>1</v>
      </c>
      <c r="BE703" t="s">
        <v>20</v>
      </c>
      <c r="BI703">
        <v>0</v>
      </c>
      <c r="BJ703">
        <v>0</v>
      </c>
      <c r="BM703">
        <v>0</v>
      </c>
      <c r="BN703">
        <v>0</v>
      </c>
      <c r="BO703">
        <v>100</v>
      </c>
      <c r="BP703">
        <v>100</v>
      </c>
      <c r="BQ703">
        <v>0</v>
      </c>
      <c r="BR703">
        <v>0</v>
      </c>
      <c r="BS703">
        <v>0</v>
      </c>
      <c r="BV703">
        <v>0</v>
      </c>
      <c r="BW703">
        <v>0</v>
      </c>
      <c r="BX703">
        <v>0</v>
      </c>
      <c r="BY703">
        <v>0</v>
      </c>
    </row>
    <row r="704" spans="1:77" x14ac:dyDescent="0.25">
      <c r="A704" t="s">
        <v>1467</v>
      </c>
      <c r="C704" t="s">
        <v>1468</v>
      </c>
      <c r="D704">
        <v>15</v>
      </c>
      <c r="E704" t="s">
        <v>4977</v>
      </c>
      <c r="L704" t="s">
        <v>538</v>
      </c>
      <c r="M704" t="s">
        <v>5373</v>
      </c>
      <c r="N704" t="s">
        <v>5374</v>
      </c>
      <c r="P704">
        <v>1</v>
      </c>
      <c r="Q704">
        <v>1</v>
      </c>
      <c r="R704">
        <v>20.61</v>
      </c>
      <c r="S704">
        <v>20.61</v>
      </c>
      <c r="T704" t="s">
        <v>4940</v>
      </c>
      <c r="U704">
        <v>0</v>
      </c>
      <c r="X704" t="s">
        <v>4941</v>
      </c>
      <c r="Y704" t="s">
        <v>18</v>
      </c>
      <c r="AB704" t="s">
        <v>19</v>
      </c>
      <c r="AC704" t="s">
        <v>4942</v>
      </c>
      <c r="AE704">
        <v>0</v>
      </c>
      <c r="AF704">
        <v>0</v>
      </c>
      <c r="AG704">
        <v>30.91</v>
      </c>
      <c r="AH704">
        <v>2</v>
      </c>
      <c r="AI704">
        <v>0</v>
      </c>
      <c r="AU704">
        <v>1.4997574</v>
      </c>
      <c r="AW704">
        <v>37.090000000000003</v>
      </c>
      <c r="BE704" t="s">
        <v>32</v>
      </c>
      <c r="BI704">
        <v>0</v>
      </c>
      <c r="BJ704">
        <v>0</v>
      </c>
      <c r="BM704">
        <v>0</v>
      </c>
      <c r="BN704">
        <v>0</v>
      </c>
      <c r="BO704">
        <v>100</v>
      </c>
      <c r="BP704">
        <v>100</v>
      </c>
      <c r="BQ704">
        <v>0</v>
      </c>
      <c r="BR704">
        <v>0</v>
      </c>
      <c r="BS704">
        <v>0</v>
      </c>
      <c r="BV704">
        <v>0</v>
      </c>
      <c r="BW704">
        <v>0</v>
      </c>
      <c r="BX704">
        <v>0</v>
      </c>
      <c r="BY704">
        <v>0</v>
      </c>
    </row>
    <row r="705" spans="1:77" x14ac:dyDescent="0.25">
      <c r="A705" t="s">
        <v>1469</v>
      </c>
      <c r="C705" t="s">
        <v>1470</v>
      </c>
      <c r="D705">
        <v>1</v>
      </c>
      <c r="E705" t="s">
        <v>4958</v>
      </c>
      <c r="F705">
        <v>2</v>
      </c>
      <c r="G705" t="s">
        <v>4958</v>
      </c>
      <c r="H705" t="s">
        <v>5022</v>
      </c>
      <c r="I705" t="s">
        <v>5023</v>
      </c>
      <c r="J705">
        <v>5</v>
      </c>
      <c r="K705" t="s">
        <v>5015</v>
      </c>
      <c r="L705" t="s">
        <v>65</v>
      </c>
      <c r="M705" t="s">
        <v>5375</v>
      </c>
      <c r="N705" t="s">
        <v>1470</v>
      </c>
      <c r="P705">
        <v>1</v>
      </c>
      <c r="Q705">
        <v>1</v>
      </c>
      <c r="R705">
        <v>3390.76</v>
      </c>
      <c r="S705">
        <v>3390.76</v>
      </c>
      <c r="T705" t="s">
        <v>4940</v>
      </c>
      <c r="U705">
        <v>0</v>
      </c>
      <c r="X705" t="s">
        <v>4941</v>
      </c>
      <c r="Y705" t="s">
        <v>18</v>
      </c>
      <c r="AB705" t="s">
        <v>19</v>
      </c>
      <c r="AC705" t="s">
        <v>4942</v>
      </c>
      <c r="AE705">
        <v>0</v>
      </c>
      <c r="AF705">
        <v>0</v>
      </c>
      <c r="AG705" s="1">
        <v>4747.07</v>
      </c>
      <c r="AH705">
        <v>2</v>
      </c>
      <c r="AI705">
        <v>0</v>
      </c>
      <c r="AU705">
        <v>1.4000018000000001</v>
      </c>
      <c r="AW705" s="1">
        <v>5696.48</v>
      </c>
      <c r="AY705">
        <v>1</v>
      </c>
      <c r="BE705" t="s">
        <v>20</v>
      </c>
      <c r="BI705">
        <v>0</v>
      </c>
      <c r="BJ705">
        <v>0</v>
      </c>
      <c r="BM705">
        <v>0</v>
      </c>
      <c r="BN705">
        <v>0</v>
      </c>
      <c r="BO705">
        <v>100</v>
      </c>
      <c r="BP705">
        <v>100</v>
      </c>
      <c r="BQ705">
        <v>0</v>
      </c>
      <c r="BR705">
        <v>0</v>
      </c>
      <c r="BS705">
        <v>0</v>
      </c>
      <c r="BV705">
        <v>0</v>
      </c>
      <c r="BW705">
        <v>0</v>
      </c>
      <c r="BX705">
        <v>0</v>
      </c>
      <c r="BY705">
        <v>0</v>
      </c>
    </row>
    <row r="706" spans="1:77" x14ac:dyDescent="0.25">
      <c r="A706" t="s">
        <v>1471</v>
      </c>
      <c r="C706" t="s">
        <v>1472</v>
      </c>
      <c r="D706">
        <v>1</v>
      </c>
      <c r="E706" t="s">
        <v>4958</v>
      </c>
      <c r="F706">
        <v>2</v>
      </c>
      <c r="G706" t="s">
        <v>4958</v>
      </c>
      <c r="J706">
        <v>5</v>
      </c>
      <c r="K706" t="s">
        <v>5015</v>
      </c>
      <c r="L706" t="s">
        <v>65</v>
      </c>
      <c r="M706" t="s">
        <v>1471</v>
      </c>
      <c r="N706" t="s">
        <v>1472</v>
      </c>
      <c r="P706">
        <v>1</v>
      </c>
      <c r="Q706">
        <v>1</v>
      </c>
      <c r="R706">
        <v>3529.973</v>
      </c>
      <c r="S706">
        <v>3529.9728</v>
      </c>
      <c r="T706" t="s">
        <v>4940</v>
      </c>
      <c r="U706">
        <v>0</v>
      </c>
      <c r="X706" t="s">
        <v>4941</v>
      </c>
      <c r="Y706" t="s">
        <v>18</v>
      </c>
      <c r="AB706" t="s">
        <v>19</v>
      </c>
      <c r="AC706" t="s">
        <v>4942</v>
      </c>
      <c r="AE706">
        <v>0</v>
      </c>
      <c r="AF706">
        <v>0</v>
      </c>
      <c r="AG706" s="1">
        <v>6195.34</v>
      </c>
      <c r="AH706">
        <v>2</v>
      </c>
      <c r="AI706">
        <v>0</v>
      </c>
      <c r="AU706">
        <v>1.7550673000000001</v>
      </c>
      <c r="AW706" s="1">
        <v>7434.41</v>
      </c>
      <c r="AY706">
        <v>1</v>
      </c>
      <c r="BE706" t="s">
        <v>43</v>
      </c>
      <c r="BI706">
        <v>0</v>
      </c>
      <c r="BJ706">
        <v>0</v>
      </c>
      <c r="BM706">
        <v>0</v>
      </c>
      <c r="BN706">
        <v>0</v>
      </c>
      <c r="BO706">
        <v>100</v>
      </c>
      <c r="BP706">
        <v>100</v>
      </c>
      <c r="BQ706">
        <v>0</v>
      </c>
      <c r="BR706">
        <v>0</v>
      </c>
      <c r="BS706">
        <v>0</v>
      </c>
      <c r="BV706">
        <v>0</v>
      </c>
      <c r="BW706">
        <v>0</v>
      </c>
      <c r="BX706">
        <v>0</v>
      </c>
      <c r="BY706">
        <v>0</v>
      </c>
    </row>
    <row r="707" spans="1:77" x14ac:dyDescent="0.25">
      <c r="A707" t="s">
        <v>1473</v>
      </c>
      <c r="C707" t="s">
        <v>1474</v>
      </c>
      <c r="D707">
        <v>1</v>
      </c>
      <c r="E707" t="s">
        <v>4958</v>
      </c>
      <c r="F707">
        <v>2</v>
      </c>
      <c r="G707" t="s">
        <v>4958</v>
      </c>
      <c r="H707" t="s">
        <v>5022</v>
      </c>
      <c r="I707" t="s">
        <v>5023</v>
      </c>
      <c r="J707">
        <v>5</v>
      </c>
      <c r="K707" t="s">
        <v>5015</v>
      </c>
      <c r="L707" t="s">
        <v>65</v>
      </c>
      <c r="M707" t="s">
        <v>5376</v>
      </c>
      <c r="N707" t="s">
        <v>1474</v>
      </c>
      <c r="P707">
        <v>1</v>
      </c>
      <c r="Q707">
        <v>1</v>
      </c>
      <c r="R707">
        <v>5651.27</v>
      </c>
      <c r="S707">
        <v>5651.27</v>
      </c>
      <c r="T707" t="s">
        <v>4940</v>
      </c>
      <c r="U707">
        <v>0</v>
      </c>
      <c r="X707" t="s">
        <v>4941</v>
      </c>
      <c r="Y707" t="s">
        <v>18</v>
      </c>
      <c r="AB707" t="s">
        <v>19</v>
      </c>
      <c r="AC707" t="s">
        <v>4942</v>
      </c>
      <c r="AE707">
        <v>0</v>
      </c>
      <c r="AF707">
        <v>0</v>
      </c>
      <c r="AG707" s="1">
        <v>7911.78</v>
      </c>
      <c r="AH707">
        <v>2</v>
      </c>
      <c r="AI707">
        <v>0</v>
      </c>
      <c r="AU707">
        <v>1.4000003999999999</v>
      </c>
      <c r="AW707" s="1">
        <v>9494.14</v>
      </c>
      <c r="AY707">
        <v>1</v>
      </c>
      <c r="BE707" t="s">
        <v>20</v>
      </c>
      <c r="BI707">
        <v>0</v>
      </c>
      <c r="BJ707">
        <v>0</v>
      </c>
      <c r="BM707">
        <v>0</v>
      </c>
      <c r="BN707">
        <v>0</v>
      </c>
      <c r="BO707">
        <v>100</v>
      </c>
      <c r="BP707">
        <v>100</v>
      </c>
      <c r="BQ707">
        <v>0</v>
      </c>
      <c r="BR707">
        <v>0</v>
      </c>
      <c r="BS707">
        <v>0</v>
      </c>
      <c r="BV707">
        <v>0</v>
      </c>
      <c r="BW707">
        <v>0</v>
      </c>
      <c r="BX707">
        <v>0</v>
      </c>
      <c r="BY707">
        <v>0</v>
      </c>
    </row>
    <row r="708" spans="1:77" x14ac:dyDescent="0.25">
      <c r="A708" t="s">
        <v>1475</v>
      </c>
      <c r="C708" t="s">
        <v>1247</v>
      </c>
      <c r="D708">
        <v>12</v>
      </c>
      <c r="E708" t="s">
        <v>5053</v>
      </c>
      <c r="L708" t="s">
        <v>27</v>
      </c>
      <c r="M708" t="s">
        <v>4946</v>
      </c>
      <c r="N708" t="s">
        <v>4947</v>
      </c>
      <c r="P708">
        <v>1</v>
      </c>
      <c r="Q708">
        <v>0</v>
      </c>
      <c r="R708">
        <v>860.78</v>
      </c>
      <c r="S708">
        <v>860.78</v>
      </c>
      <c r="T708" t="s">
        <v>4940</v>
      </c>
      <c r="U708">
        <v>0</v>
      </c>
      <c r="X708" t="s">
        <v>4941</v>
      </c>
      <c r="Y708" t="s">
        <v>18</v>
      </c>
      <c r="AB708" t="s">
        <v>19</v>
      </c>
      <c r="AC708" t="s">
        <v>4942</v>
      </c>
      <c r="AE708">
        <v>0</v>
      </c>
      <c r="AF708">
        <v>0</v>
      </c>
      <c r="AG708" s="1">
        <v>1278.8399999999999</v>
      </c>
      <c r="AH708">
        <v>2</v>
      </c>
      <c r="AI708">
        <v>0</v>
      </c>
      <c r="AU708">
        <v>1.4856758000000001</v>
      </c>
      <c r="AW708" s="1">
        <v>1534.61</v>
      </c>
      <c r="AY708">
        <v>1</v>
      </c>
      <c r="BE708" t="s">
        <v>416</v>
      </c>
      <c r="BI708">
        <v>0</v>
      </c>
      <c r="BJ708">
        <v>0</v>
      </c>
      <c r="BM708">
        <v>0</v>
      </c>
      <c r="BN708">
        <v>0</v>
      </c>
      <c r="BO708">
        <v>100</v>
      </c>
      <c r="BP708">
        <v>100</v>
      </c>
      <c r="BQ708">
        <v>0</v>
      </c>
      <c r="BR708">
        <v>0</v>
      </c>
      <c r="BS708">
        <v>0</v>
      </c>
      <c r="BV708">
        <v>0</v>
      </c>
      <c r="BW708">
        <v>1</v>
      </c>
      <c r="BX708">
        <v>0</v>
      </c>
      <c r="BY708">
        <v>0</v>
      </c>
    </row>
    <row r="709" spans="1:77" x14ac:dyDescent="0.25">
      <c r="A709">
        <v>3127143202</v>
      </c>
      <c r="C709" t="s">
        <v>1476</v>
      </c>
      <c r="D709">
        <v>12</v>
      </c>
      <c r="E709" t="s">
        <v>5053</v>
      </c>
      <c r="L709" t="s">
        <v>722</v>
      </c>
      <c r="M709">
        <v>3127143202</v>
      </c>
      <c r="N709" t="s">
        <v>1476</v>
      </c>
      <c r="O709" t="s">
        <v>1477</v>
      </c>
      <c r="P709">
        <v>500</v>
      </c>
      <c r="Q709">
        <v>1</v>
      </c>
      <c r="R709">
        <v>4.1000000000000002E-2</v>
      </c>
      <c r="S709">
        <v>4.1399999999999999E-2</v>
      </c>
      <c r="T709" t="s">
        <v>4940</v>
      </c>
      <c r="U709">
        <v>0</v>
      </c>
      <c r="X709" t="s">
        <v>4941</v>
      </c>
      <c r="Y709" t="s">
        <v>18</v>
      </c>
      <c r="AB709" t="s">
        <v>19</v>
      </c>
      <c r="AC709" t="s">
        <v>4942</v>
      </c>
      <c r="AE709">
        <v>0</v>
      </c>
      <c r="AF709">
        <v>0</v>
      </c>
      <c r="AG709">
        <v>7.0000000000000007E-2</v>
      </c>
      <c r="AH709">
        <v>2</v>
      </c>
      <c r="AI709">
        <v>0</v>
      </c>
      <c r="AU709">
        <v>845.41062799999997</v>
      </c>
      <c r="AW709">
        <v>0.08</v>
      </c>
      <c r="BE709" t="s">
        <v>43</v>
      </c>
      <c r="BI709">
        <v>0</v>
      </c>
      <c r="BJ709">
        <v>0</v>
      </c>
      <c r="BM709">
        <v>0</v>
      </c>
      <c r="BN709">
        <v>0</v>
      </c>
      <c r="BO709">
        <v>100</v>
      </c>
      <c r="BP709">
        <v>100</v>
      </c>
      <c r="BQ709">
        <v>0</v>
      </c>
      <c r="BR709">
        <v>0</v>
      </c>
      <c r="BS709">
        <v>0</v>
      </c>
      <c r="BV709">
        <v>0</v>
      </c>
      <c r="BW709">
        <v>0</v>
      </c>
      <c r="BX709">
        <v>0</v>
      </c>
      <c r="BY709">
        <v>0</v>
      </c>
    </row>
    <row r="710" spans="1:77" x14ac:dyDescent="0.25">
      <c r="A710">
        <v>3220601208</v>
      </c>
      <c r="C710" t="s">
        <v>1478</v>
      </c>
      <c r="D710">
        <v>12</v>
      </c>
      <c r="E710" t="s">
        <v>5053</v>
      </c>
      <c r="L710" t="s">
        <v>722</v>
      </c>
      <c r="M710">
        <v>3220601208</v>
      </c>
      <c r="N710" t="s">
        <v>1478</v>
      </c>
      <c r="P710">
        <v>1</v>
      </c>
      <c r="Q710">
        <v>1</v>
      </c>
      <c r="R710">
        <v>0</v>
      </c>
      <c r="S710">
        <v>0</v>
      </c>
      <c r="T710" t="s">
        <v>4940</v>
      </c>
      <c r="U710">
        <v>0</v>
      </c>
      <c r="X710" t="s">
        <v>4941</v>
      </c>
      <c r="Y710" t="s">
        <v>18</v>
      </c>
      <c r="AB710" t="s">
        <v>19</v>
      </c>
      <c r="AC710" t="s">
        <v>4942</v>
      </c>
      <c r="AE710">
        <v>0</v>
      </c>
      <c r="AF710">
        <v>0</v>
      </c>
      <c r="AG710">
        <v>0</v>
      </c>
      <c r="AH710">
        <v>2</v>
      </c>
      <c r="AI710">
        <v>0</v>
      </c>
      <c r="AU710">
        <v>0</v>
      </c>
      <c r="AW710">
        <v>0</v>
      </c>
      <c r="BE710" t="s">
        <v>43</v>
      </c>
      <c r="BI710">
        <v>0</v>
      </c>
      <c r="BJ710">
        <v>0</v>
      </c>
      <c r="BM710">
        <v>0</v>
      </c>
      <c r="BN710">
        <v>0</v>
      </c>
      <c r="BO710">
        <v>100</v>
      </c>
      <c r="BP710">
        <v>100</v>
      </c>
      <c r="BQ710">
        <v>0</v>
      </c>
      <c r="BR710">
        <v>0</v>
      </c>
      <c r="BS710">
        <v>0</v>
      </c>
      <c r="BV710">
        <v>0</v>
      </c>
      <c r="BW710">
        <v>0</v>
      </c>
      <c r="BX710">
        <v>0</v>
      </c>
      <c r="BY710">
        <v>0</v>
      </c>
    </row>
    <row r="711" spans="1:77" x14ac:dyDescent="0.25">
      <c r="A711">
        <v>7214250815</v>
      </c>
      <c r="C711" t="s">
        <v>1479</v>
      </c>
      <c r="D711">
        <v>12</v>
      </c>
      <c r="E711" t="s">
        <v>5053</v>
      </c>
      <c r="L711" t="s">
        <v>722</v>
      </c>
      <c r="M711">
        <v>7214250815</v>
      </c>
      <c r="N711" t="s">
        <v>1479</v>
      </c>
      <c r="O711" t="s">
        <v>1480</v>
      </c>
      <c r="P711">
        <v>100</v>
      </c>
      <c r="Q711">
        <v>1</v>
      </c>
      <c r="R711">
        <v>5.0000000000000001E-3</v>
      </c>
      <c r="S711">
        <v>4.7999999999999996E-3</v>
      </c>
      <c r="T711" t="s">
        <v>4940</v>
      </c>
      <c r="U711">
        <v>0</v>
      </c>
      <c r="V711">
        <v>1.71</v>
      </c>
      <c r="W711">
        <v>1</v>
      </c>
      <c r="X711" t="s">
        <v>4941</v>
      </c>
      <c r="Y711" t="s">
        <v>18</v>
      </c>
      <c r="AB711" t="s">
        <v>19</v>
      </c>
      <c r="AC711" t="s">
        <v>4942</v>
      </c>
      <c r="AE711">
        <v>0</v>
      </c>
      <c r="AF711">
        <v>0</v>
      </c>
      <c r="AG711">
        <v>0.12</v>
      </c>
      <c r="AH711">
        <v>2</v>
      </c>
      <c r="AI711">
        <v>0</v>
      </c>
      <c r="AU711">
        <v>250</v>
      </c>
      <c r="AW711">
        <v>0.14000000000000001</v>
      </c>
      <c r="BE711" t="s">
        <v>32</v>
      </c>
      <c r="BI711">
        <v>0</v>
      </c>
      <c r="BJ711">
        <v>0</v>
      </c>
      <c r="BM711">
        <v>0</v>
      </c>
      <c r="BN711">
        <v>0</v>
      </c>
      <c r="BO711">
        <v>100</v>
      </c>
      <c r="BP711">
        <v>100</v>
      </c>
      <c r="BQ711">
        <v>0</v>
      </c>
      <c r="BR711">
        <v>0</v>
      </c>
      <c r="BS711">
        <v>0</v>
      </c>
      <c r="BV711">
        <v>0</v>
      </c>
      <c r="BW711">
        <v>0</v>
      </c>
      <c r="BX711">
        <v>0</v>
      </c>
      <c r="BY711">
        <v>0</v>
      </c>
    </row>
    <row r="712" spans="1:77" x14ac:dyDescent="0.25">
      <c r="A712">
        <v>8210604018</v>
      </c>
      <c r="C712" t="s">
        <v>1481</v>
      </c>
      <c r="D712">
        <v>12</v>
      </c>
      <c r="E712" t="s">
        <v>5053</v>
      </c>
      <c r="L712" t="s">
        <v>722</v>
      </c>
      <c r="M712">
        <v>8210604018</v>
      </c>
      <c r="N712" t="s">
        <v>1481</v>
      </c>
      <c r="P712">
        <v>1</v>
      </c>
      <c r="Q712">
        <v>1</v>
      </c>
      <c r="R712">
        <v>0</v>
      </c>
      <c r="S712">
        <v>0</v>
      </c>
      <c r="T712" t="s">
        <v>4940</v>
      </c>
      <c r="U712">
        <v>0</v>
      </c>
      <c r="X712" t="s">
        <v>4941</v>
      </c>
      <c r="Y712" t="s">
        <v>18</v>
      </c>
      <c r="AB712" t="s">
        <v>19</v>
      </c>
      <c r="AC712" t="s">
        <v>4942</v>
      </c>
      <c r="AE712">
        <v>0</v>
      </c>
      <c r="AF712">
        <v>0</v>
      </c>
      <c r="AG712">
        <v>0</v>
      </c>
      <c r="AH712">
        <v>2</v>
      </c>
      <c r="AI712">
        <v>0</v>
      </c>
      <c r="AU712">
        <v>0</v>
      </c>
      <c r="AW712">
        <v>0</v>
      </c>
      <c r="BE712" t="s">
        <v>1482</v>
      </c>
      <c r="BI712">
        <v>0</v>
      </c>
      <c r="BJ712">
        <v>0</v>
      </c>
      <c r="BM712">
        <v>0</v>
      </c>
      <c r="BN712">
        <v>0</v>
      </c>
      <c r="BO712">
        <v>100</v>
      </c>
      <c r="BP712">
        <v>100</v>
      </c>
      <c r="BQ712">
        <v>0</v>
      </c>
      <c r="BR712">
        <v>0</v>
      </c>
      <c r="BS712">
        <v>0</v>
      </c>
      <c r="BV712">
        <v>0</v>
      </c>
      <c r="BW712">
        <v>0</v>
      </c>
      <c r="BX712">
        <v>0</v>
      </c>
      <c r="BY712">
        <v>0</v>
      </c>
    </row>
    <row r="713" spans="1:77" x14ac:dyDescent="0.25">
      <c r="A713">
        <v>8412602518</v>
      </c>
      <c r="C713" t="s">
        <v>1483</v>
      </c>
      <c r="D713">
        <v>19</v>
      </c>
      <c r="E713" t="s">
        <v>5300</v>
      </c>
      <c r="F713">
        <v>5</v>
      </c>
      <c r="G713" t="s">
        <v>5014</v>
      </c>
      <c r="L713" t="s">
        <v>722</v>
      </c>
      <c r="M713">
        <v>8412602518</v>
      </c>
      <c r="N713" t="s">
        <v>1483</v>
      </c>
      <c r="P713">
        <v>1</v>
      </c>
      <c r="Q713">
        <v>1</v>
      </c>
      <c r="R713">
        <v>0.04</v>
      </c>
      <c r="S713">
        <v>0.04</v>
      </c>
      <c r="T713" t="s">
        <v>4940</v>
      </c>
      <c r="U713">
        <v>0</v>
      </c>
      <c r="X713" t="s">
        <v>4941</v>
      </c>
      <c r="Y713" t="s">
        <v>18</v>
      </c>
      <c r="AB713" t="s">
        <v>19</v>
      </c>
      <c r="AC713" t="s">
        <v>4942</v>
      </c>
      <c r="AE713">
        <v>0</v>
      </c>
      <c r="AF713">
        <v>0</v>
      </c>
      <c r="AG713">
        <v>0.05</v>
      </c>
      <c r="AH713">
        <v>2</v>
      </c>
      <c r="AI713">
        <v>0</v>
      </c>
      <c r="AU713">
        <v>1.25</v>
      </c>
      <c r="AW713">
        <v>0.06</v>
      </c>
      <c r="BE713" t="s">
        <v>32</v>
      </c>
      <c r="BI713">
        <v>0</v>
      </c>
      <c r="BJ713">
        <v>0</v>
      </c>
      <c r="BM713">
        <v>0</v>
      </c>
      <c r="BN713">
        <v>0</v>
      </c>
      <c r="BO713">
        <v>100</v>
      </c>
      <c r="BP713">
        <v>100</v>
      </c>
      <c r="BQ713">
        <v>0</v>
      </c>
      <c r="BR713">
        <v>0</v>
      </c>
      <c r="BS713">
        <v>0</v>
      </c>
      <c r="BV713">
        <v>0</v>
      </c>
      <c r="BW713">
        <v>0</v>
      </c>
      <c r="BX713">
        <v>0</v>
      </c>
      <c r="BY713">
        <v>0</v>
      </c>
    </row>
    <row r="714" spans="1:77" x14ac:dyDescent="0.25">
      <c r="A714">
        <v>8412802518</v>
      </c>
      <c r="C714" t="s">
        <v>1484</v>
      </c>
      <c r="D714">
        <v>19</v>
      </c>
      <c r="E714" t="s">
        <v>5300</v>
      </c>
      <c r="F714">
        <v>5</v>
      </c>
      <c r="G714" t="s">
        <v>5014</v>
      </c>
      <c r="L714" t="s">
        <v>722</v>
      </c>
      <c r="M714">
        <v>8412802518</v>
      </c>
      <c r="N714" t="s">
        <v>5377</v>
      </c>
      <c r="O714" t="s">
        <v>1480</v>
      </c>
      <c r="P714">
        <v>100</v>
      </c>
      <c r="Q714">
        <v>1</v>
      </c>
      <c r="R714">
        <v>7.0000000000000007E-2</v>
      </c>
      <c r="S714">
        <v>7.0000000000000007E-2</v>
      </c>
      <c r="T714" t="s">
        <v>4940</v>
      </c>
      <c r="U714">
        <v>0</v>
      </c>
      <c r="X714" t="s">
        <v>4941</v>
      </c>
      <c r="Y714" t="s">
        <v>18</v>
      </c>
      <c r="AB714" t="s">
        <v>19</v>
      </c>
      <c r="AC714" t="s">
        <v>4942</v>
      </c>
      <c r="AE714">
        <v>0</v>
      </c>
      <c r="AF714">
        <v>0</v>
      </c>
      <c r="AG714">
        <v>0.11</v>
      </c>
      <c r="AH714">
        <v>2</v>
      </c>
      <c r="AI714">
        <v>0</v>
      </c>
      <c r="AU714">
        <v>157.14285709999999</v>
      </c>
      <c r="AW714">
        <v>0.13</v>
      </c>
      <c r="BE714" t="s">
        <v>32</v>
      </c>
      <c r="BI714">
        <v>0</v>
      </c>
      <c r="BJ714">
        <v>0</v>
      </c>
      <c r="BM714">
        <v>0</v>
      </c>
      <c r="BN714">
        <v>0</v>
      </c>
      <c r="BO714">
        <v>100</v>
      </c>
      <c r="BP714">
        <v>100</v>
      </c>
      <c r="BQ714">
        <v>0</v>
      </c>
      <c r="BR714">
        <v>0</v>
      </c>
      <c r="BS714">
        <v>0</v>
      </c>
      <c r="BV714">
        <v>0</v>
      </c>
      <c r="BW714">
        <v>0</v>
      </c>
      <c r="BX714">
        <v>0</v>
      </c>
      <c r="BY714">
        <v>0</v>
      </c>
    </row>
    <row r="715" spans="1:77" x14ac:dyDescent="0.25">
      <c r="A715">
        <v>8434000618</v>
      </c>
      <c r="C715" t="s">
        <v>1485</v>
      </c>
      <c r="D715">
        <v>19</v>
      </c>
      <c r="E715" t="s">
        <v>5300</v>
      </c>
      <c r="F715">
        <v>5</v>
      </c>
      <c r="G715" t="s">
        <v>5014</v>
      </c>
      <c r="L715" t="s">
        <v>722</v>
      </c>
      <c r="M715">
        <v>8434000618</v>
      </c>
      <c r="N715" t="s">
        <v>1485</v>
      </c>
      <c r="O715">
        <v>1</v>
      </c>
      <c r="P715">
        <v>1</v>
      </c>
      <c r="Q715">
        <v>0</v>
      </c>
      <c r="R715">
        <v>0.02</v>
      </c>
      <c r="S715">
        <v>0.02</v>
      </c>
      <c r="T715" t="s">
        <v>4940</v>
      </c>
      <c r="U715">
        <v>0</v>
      </c>
      <c r="X715" t="s">
        <v>4941</v>
      </c>
      <c r="Y715" t="s">
        <v>18</v>
      </c>
      <c r="AB715" t="s">
        <v>19</v>
      </c>
      <c r="AC715" t="s">
        <v>4942</v>
      </c>
      <c r="AD715">
        <v>1</v>
      </c>
      <c r="AE715">
        <v>0</v>
      </c>
      <c r="AF715">
        <v>0</v>
      </c>
      <c r="AG715">
        <v>0.03</v>
      </c>
      <c r="AH715">
        <v>2</v>
      </c>
      <c r="AI715">
        <v>0</v>
      </c>
      <c r="AU715">
        <v>1.5</v>
      </c>
      <c r="AW715">
        <v>0.04</v>
      </c>
      <c r="BE715" t="s">
        <v>32</v>
      </c>
      <c r="BI715">
        <v>0</v>
      </c>
      <c r="BJ715">
        <v>0</v>
      </c>
      <c r="BM715">
        <v>0</v>
      </c>
      <c r="BN715">
        <v>0</v>
      </c>
      <c r="BO715">
        <v>100</v>
      </c>
      <c r="BP715">
        <v>100</v>
      </c>
      <c r="BQ715">
        <v>0</v>
      </c>
      <c r="BR715">
        <v>0</v>
      </c>
      <c r="BS715">
        <v>0</v>
      </c>
      <c r="BV715">
        <v>0</v>
      </c>
      <c r="BW715">
        <v>0</v>
      </c>
      <c r="BX715">
        <v>0</v>
      </c>
      <c r="BY715">
        <v>0</v>
      </c>
    </row>
    <row r="716" spans="1:77" x14ac:dyDescent="0.25">
      <c r="A716">
        <v>8434000818</v>
      </c>
      <c r="C716" t="s">
        <v>1486</v>
      </c>
      <c r="D716">
        <v>12</v>
      </c>
      <c r="E716" t="s">
        <v>5053</v>
      </c>
      <c r="L716" t="s">
        <v>722</v>
      </c>
      <c r="M716">
        <v>8434000818</v>
      </c>
      <c r="N716" t="s">
        <v>1486</v>
      </c>
      <c r="O716" t="s">
        <v>917</v>
      </c>
      <c r="P716">
        <v>1</v>
      </c>
      <c r="Q716">
        <v>1</v>
      </c>
      <c r="R716">
        <v>4.2000000000000003E-2</v>
      </c>
      <c r="S716">
        <v>4.1700000000000001E-2</v>
      </c>
      <c r="T716" t="s">
        <v>4940</v>
      </c>
      <c r="U716">
        <v>0</v>
      </c>
      <c r="X716" t="s">
        <v>4941</v>
      </c>
      <c r="Y716" t="s">
        <v>18</v>
      </c>
      <c r="AB716" t="s">
        <v>19</v>
      </c>
      <c r="AC716" t="s">
        <v>4942</v>
      </c>
      <c r="AD716" t="s">
        <v>917</v>
      </c>
      <c r="AE716">
        <v>0</v>
      </c>
      <c r="AF716">
        <v>0</v>
      </c>
      <c r="AG716">
        <v>6.3E-2</v>
      </c>
      <c r="AH716">
        <v>4</v>
      </c>
      <c r="AI716">
        <v>0</v>
      </c>
      <c r="AU716">
        <v>1.5</v>
      </c>
      <c r="AW716">
        <v>7.4999999999999997E-2</v>
      </c>
      <c r="BE716" t="s">
        <v>32</v>
      </c>
      <c r="BI716">
        <v>0</v>
      </c>
      <c r="BJ716">
        <v>0</v>
      </c>
      <c r="BM716">
        <v>0</v>
      </c>
      <c r="BN716">
        <v>0</v>
      </c>
      <c r="BO716">
        <v>100</v>
      </c>
      <c r="BP716">
        <v>100</v>
      </c>
      <c r="BQ716">
        <v>0</v>
      </c>
      <c r="BR716">
        <v>0</v>
      </c>
      <c r="BS716">
        <v>0</v>
      </c>
      <c r="BV716">
        <v>0</v>
      </c>
      <c r="BW716">
        <v>0</v>
      </c>
      <c r="BX716">
        <v>0</v>
      </c>
      <c r="BY716">
        <v>0</v>
      </c>
    </row>
    <row r="717" spans="1:77" x14ac:dyDescent="0.25">
      <c r="A717">
        <v>8534000818</v>
      </c>
      <c r="C717" t="s">
        <v>1487</v>
      </c>
      <c r="D717">
        <v>19</v>
      </c>
      <c r="E717" t="s">
        <v>5300</v>
      </c>
      <c r="F717">
        <v>5</v>
      </c>
      <c r="G717" t="s">
        <v>5014</v>
      </c>
      <c r="L717" t="s">
        <v>722</v>
      </c>
      <c r="M717">
        <v>8534000818</v>
      </c>
      <c r="N717" t="s">
        <v>1487</v>
      </c>
      <c r="O717" t="s">
        <v>1488</v>
      </c>
      <c r="P717">
        <v>1</v>
      </c>
      <c r="Q717">
        <v>1</v>
      </c>
      <c r="R717">
        <v>0.03</v>
      </c>
      <c r="S717">
        <v>0.03</v>
      </c>
      <c r="T717" t="s">
        <v>4940</v>
      </c>
      <c r="U717">
        <v>0</v>
      </c>
      <c r="X717" t="s">
        <v>4941</v>
      </c>
      <c r="Y717" t="s">
        <v>18</v>
      </c>
      <c r="AB717" t="s">
        <v>19</v>
      </c>
      <c r="AC717" t="s">
        <v>4942</v>
      </c>
      <c r="AE717">
        <v>0</v>
      </c>
      <c r="AF717">
        <v>0</v>
      </c>
      <c r="AG717">
        <v>0.05</v>
      </c>
      <c r="AH717">
        <v>4</v>
      </c>
      <c r="AI717">
        <v>0</v>
      </c>
      <c r="AU717">
        <v>1.6666666999999999</v>
      </c>
      <c r="AW717">
        <v>0.06</v>
      </c>
      <c r="BE717" t="s">
        <v>32</v>
      </c>
      <c r="BI717">
        <v>0</v>
      </c>
      <c r="BJ717">
        <v>0</v>
      </c>
      <c r="BM717">
        <v>0</v>
      </c>
      <c r="BN717">
        <v>0</v>
      </c>
      <c r="BO717">
        <v>100</v>
      </c>
      <c r="BP717">
        <v>100</v>
      </c>
      <c r="BQ717">
        <v>0</v>
      </c>
      <c r="BR717">
        <v>0</v>
      </c>
      <c r="BS717">
        <v>0</v>
      </c>
      <c r="BV717">
        <v>0</v>
      </c>
      <c r="BW717">
        <v>0</v>
      </c>
      <c r="BX717">
        <v>0</v>
      </c>
      <c r="BY717">
        <v>0</v>
      </c>
    </row>
    <row r="718" spans="1:77" x14ac:dyDescent="0.25">
      <c r="A718">
        <v>8535000618</v>
      </c>
      <c r="C718" t="s">
        <v>1489</v>
      </c>
      <c r="D718">
        <v>19</v>
      </c>
      <c r="E718" t="s">
        <v>5300</v>
      </c>
      <c r="F718">
        <v>5</v>
      </c>
      <c r="G718" t="s">
        <v>5014</v>
      </c>
      <c r="L718" t="s">
        <v>722</v>
      </c>
      <c r="M718">
        <v>8535000618</v>
      </c>
      <c r="N718" t="s">
        <v>1489</v>
      </c>
      <c r="O718" t="s">
        <v>1488</v>
      </c>
      <c r="P718">
        <v>1</v>
      </c>
      <c r="Q718">
        <v>200</v>
      </c>
      <c r="R718">
        <v>0.03</v>
      </c>
      <c r="S718">
        <v>0.03</v>
      </c>
      <c r="T718" t="s">
        <v>4940</v>
      </c>
      <c r="U718">
        <v>0</v>
      </c>
      <c r="X718" t="s">
        <v>4941</v>
      </c>
      <c r="Y718" t="s">
        <v>18</v>
      </c>
      <c r="AB718" t="s">
        <v>19</v>
      </c>
      <c r="AC718" t="s">
        <v>4942</v>
      </c>
      <c r="AE718">
        <v>0</v>
      </c>
      <c r="AF718">
        <v>0</v>
      </c>
      <c r="AG718">
        <v>0.05</v>
      </c>
      <c r="AH718">
        <v>4</v>
      </c>
      <c r="AI718">
        <v>0</v>
      </c>
      <c r="AU718">
        <v>1.6666666999999999</v>
      </c>
      <c r="AW718">
        <v>0.06</v>
      </c>
      <c r="BE718" t="s">
        <v>32</v>
      </c>
      <c r="BI718">
        <v>0</v>
      </c>
      <c r="BJ718">
        <v>0</v>
      </c>
      <c r="BM718">
        <v>0</v>
      </c>
      <c r="BN718">
        <v>0</v>
      </c>
      <c r="BO718">
        <v>100</v>
      </c>
      <c r="BP718">
        <v>100</v>
      </c>
      <c r="BQ718">
        <v>0</v>
      </c>
      <c r="BR718">
        <v>0</v>
      </c>
      <c r="BS718">
        <v>0</v>
      </c>
      <c r="BV718">
        <v>0</v>
      </c>
      <c r="BW718">
        <v>0</v>
      </c>
      <c r="BX718">
        <v>0</v>
      </c>
      <c r="BY718">
        <v>0</v>
      </c>
    </row>
    <row r="719" spans="1:77" x14ac:dyDescent="0.25">
      <c r="A719" t="s">
        <v>1490</v>
      </c>
      <c r="C719" t="s">
        <v>1491</v>
      </c>
      <c r="D719">
        <v>5</v>
      </c>
      <c r="E719" t="s">
        <v>4938</v>
      </c>
      <c r="F719">
        <v>1</v>
      </c>
      <c r="G719" t="s">
        <v>4938</v>
      </c>
      <c r="J719">
        <v>1</v>
      </c>
      <c r="K719" t="s">
        <v>4948</v>
      </c>
      <c r="L719" t="s">
        <v>27</v>
      </c>
      <c r="M719" t="s">
        <v>4946</v>
      </c>
      <c r="N719" t="s">
        <v>4947</v>
      </c>
      <c r="P719">
        <v>1</v>
      </c>
      <c r="Q719">
        <v>0</v>
      </c>
      <c r="R719">
        <v>0</v>
      </c>
      <c r="S719">
        <v>0</v>
      </c>
      <c r="T719" t="s">
        <v>4940</v>
      </c>
      <c r="U719">
        <v>0</v>
      </c>
      <c r="X719" t="s">
        <v>4941</v>
      </c>
      <c r="Y719" t="s">
        <v>18</v>
      </c>
      <c r="AB719" t="s">
        <v>19</v>
      </c>
      <c r="AC719" t="s">
        <v>4942</v>
      </c>
      <c r="AE719">
        <v>0</v>
      </c>
      <c r="AF719">
        <v>0</v>
      </c>
      <c r="AG719">
        <v>102.18</v>
      </c>
      <c r="AH719">
        <v>2</v>
      </c>
      <c r="AI719">
        <v>0</v>
      </c>
      <c r="AL719">
        <v>1</v>
      </c>
      <c r="AM719">
        <v>1</v>
      </c>
      <c r="AN719">
        <v>1</v>
      </c>
      <c r="AO719">
        <v>1</v>
      </c>
      <c r="AP719">
        <v>1</v>
      </c>
      <c r="AU719">
        <v>0</v>
      </c>
      <c r="AW719">
        <v>122.62</v>
      </c>
      <c r="AY719">
        <v>1</v>
      </c>
      <c r="BE719" t="s">
        <v>28</v>
      </c>
      <c r="BI719">
        <v>0</v>
      </c>
      <c r="BJ719">
        <v>0</v>
      </c>
      <c r="BM719">
        <v>0</v>
      </c>
      <c r="BN719">
        <v>0</v>
      </c>
      <c r="BO719">
        <v>100</v>
      </c>
      <c r="BP719">
        <v>100</v>
      </c>
      <c r="BQ719">
        <v>0</v>
      </c>
      <c r="BR719">
        <v>0</v>
      </c>
      <c r="BS719">
        <v>0</v>
      </c>
      <c r="BV719">
        <v>0</v>
      </c>
      <c r="BW719">
        <v>0</v>
      </c>
      <c r="BX719">
        <v>0</v>
      </c>
      <c r="BY719">
        <v>0</v>
      </c>
    </row>
    <row r="720" spans="1:77" x14ac:dyDescent="0.25">
      <c r="A720" t="s">
        <v>1492</v>
      </c>
      <c r="C720" t="s">
        <v>1493</v>
      </c>
      <c r="D720">
        <v>10</v>
      </c>
      <c r="E720" t="s">
        <v>4943</v>
      </c>
      <c r="L720" t="s">
        <v>27</v>
      </c>
      <c r="M720" t="s">
        <v>4946</v>
      </c>
      <c r="N720" t="s">
        <v>4947</v>
      </c>
      <c r="P720">
        <v>1</v>
      </c>
      <c r="Q720">
        <v>0</v>
      </c>
      <c r="R720">
        <v>0</v>
      </c>
      <c r="S720">
        <v>0</v>
      </c>
      <c r="T720" t="s">
        <v>4940</v>
      </c>
      <c r="U720">
        <v>0</v>
      </c>
      <c r="X720" t="s">
        <v>4941</v>
      </c>
      <c r="Y720" t="s">
        <v>18</v>
      </c>
      <c r="AB720" t="s">
        <v>19</v>
      </c>
      <c r="AC720" t="s">
        <v>4942</v>
      </c>
      <c r="AE720">
        <v>0</v>
      </c>
      <c r="AF720">
        <v>0</v>
      </c>
      <c r="AG720">
        <v>702.75</v>
      </c>
      <c r="AH720">
        <v>2</v>
      </c>
      <c r="AI720">
        <v>0</v>
      </c>
      <c r="AU720">
        <v>0</v>
      </c>
      <c r="AW720">
        <v>843.3</v>
      </c>
      <c r="BE720" t="s">
        <v>416</v>
      </c>
      <c r="BI720">
        <v>0</v>
      </c>
      <c r="BJ720">
        <v>0</v>
      </c>
      <c r="BM720">
        <v>0</v>
      </c>
      <c r="BN720">
        <v>0</v>
      </c>
      <c r="BO720">
        <v>100</v>
      </c>
      <c r="BP720">
        <v>100</v>
      </c>
      <c r="BQ720">
        <v>0</v>
      </c>
      <c r="BR720">
        <v>0</v>
      </c>
      <c r="BS720">
        <v>0</v>
      </c>
      <c r="BV720">
        <v>0</v>
      </c>
      <c r="BW720">
        <v>1</v>
      </c>
      <c r="BX720">
        <v>0</v>
      </c>
      <c r="BY720">
        <v>0</v>
      </c>
    </row>
    <row r="721" spans="1:77" x14ac:dyDescent="0.25">
      <c r="A721" t="s">
        <v>1494</v>
      </c>
      <c r="C721" t="s">
        <v>1495</v>
      </c>
      <c r="D721">
        <v>10</v>
      </c>
      <c r="E721" t="s">
        <v>4943</v>
      </c>
      <c r="F721">
        <v>8</v>
      </c>
      <c r="G721" t="s">
        <v>4943</v>
      </c>
      <c r="L721" t="s">
        <v>725</v>
      </c>
      <c r="M721" t="s">
        <v>1494</v>
      </c>
      <c r="N721" t="s">
        <v>1495</v>
      </c>
      <c r="O721" t="s">
        <v>36</v>
      </c>
      <c r="P721">
        <v>1</v>
      </c>
      <c r="Q721">
        <v>0</v>
      </c>
      <c r="R721">
        <v>6.9</v>
      </c>
      <c r="S721">
        <v>6.9</v>
      </c>
      <c r="T721" t="s">
        <v>4940</v>
      </c>
      <c r="U721">
        <v>0</v>
      </c>
      <c r="X721" t="s">
        <v>4941</v>
      </c>
      <c r="Y721" t="s">
        <v>18</v>
      </c>
      <c r="AB721" t="s">
        <v>19</v>
      </c>
      <c r="AC721" t="s">
        <v>4942</v>
      </c>
      <c r="AE721">
        <v>0</v>
      </c>
      <c r="AF721">
        <v>0</v>
      </c>
      <c r="AG721">
        <v>0</v>
      </c>
      <c r="AH721">
        <v>2</v>
      </c>
      <c r="AI721">
        <v>0</v>
      </c>
      <c r="AU721">
        <v>0</v>
      </c>
      <c r="AW721">
        <v>0</v>
      </c>
      <c r="AY721">
        <v>1</v>
      </c>
      <c r="BE721" t="s">
        <v>20</v>
      </c>
      <c r="BI721">
        <v>0</v>
      </c>
      <c r="BJ721">
        <v>0</v>
      </c>
      <c r="BM721">
        <v>0</v>
      </c>
      <c r="BN721">
        <v>0</v>
      </c>
      <c r="BO721">
        <v>100</v>
      </c>
      <c r="BP721">
        <v>100</v>
      </c>
      <c r="BQ721">
        <v>0</v>
      </c>
      <c r="BR721">
        <v>0</v>
      </c>
      <c r="BS721">
        <v>0</v>
      </c>
      <c r="BV721">
        <v>0</v>
      </c>
      <c r="BW721">
        <v>0</v>
      </c>
      <c r="BX721">
        <v>0</v>
      </c>
      <c r="BY721">
        <v>0</v>
      </c>
    </row>
    <row r="722" spans="1:77" x14ac:dyDescent="0.25">
      <c r="A722" t="s">
        <v>1496</v>
      </c>
      <c r="C722" t="s">
        <v>401</v>
      </c>
      <c r="D722">
        <v>5</v>
      </c>
      <c r="E722" t="s">
        <v>4938</v>
      </c>
      <c r="L722" t="s">
        <v>27</v>
      </c>
      <c r="M722" t="s">
        <v>1496</v>
      </c>
      <c r="N722" t="s">
        <v>401</v>
      </c>
      <c r="P722">
        <v>0</v>
      </c>
      <c r="Q722">
        <v>0</v>
      </c>
      <c r="R722">
        <v>0</v>
      </c>
      <c r="S722">
        <v>0</v>
      </c>
      <c r="T722" t="s">
        <v>4940</v>
      </c>
      <c r="U722">
        <v>0</v>
      </c>
      <c r="X722" t="s">
        <v>4941</v>
      </c>
      <c r="Y722" t="s">
        <v>18</v>
      </c>
      <c r="AB722" t="s">
        <v>19</v>
      </c>
      <c r="AC722" t="s">
        <v>4942</v>
      </c>
      <c r="AE722">
        <v>0</v>
      </c>
      <c r="AF722">
        <v>0</v>
      </c>
      <c r="AG722">
        <v>916.8</v>
      </c>
      <c r="AH722">
        <v>2</v>
      </c>
      <c r="AI722">
        <v>0</v>
      </c>
      <c r="AP722">
        <v>1</v>
      </c>
      <c r="AU722">
        <v>0</v>
      </c>
      <c r="AW722" s="1">
        <v>1100.1600000000001</v>
      </c>
      <c r="BE722" t="s">
        <v>43</v>
      </c>
      <c r="BI722">
        <v>0</v>
      </c>
      <c r="BJ722">
        <v>0</v>
      </c>
      <c r="BM722">
        <v>0</v>
      </c>
      <c r="BN722">
        <v>0</v>
      </c>
      <c r="BO722">
        <v>100</v>
      </c>
      <c r="BP722">
        <v>100</v>
      </c>
      <c r="BQ722">
        <v>0</v>
      </c>
      <c r="BR722">
        <v>0</v>
      </c>
      <c r="BS722">
        <v>0</v>
      </c>
      <c r="BV722">
        <v>0</v>
      </c>
      <c r="BW722">
        <v>0</v>
      </c>
      <c r="BX722">
        <v>0</v>
      </c>
      <c r="BY722">
        <v>0</v>
      </c>
    </row>
    <row r="723" spans="1:77" x14ac:dyDescent="0.25">
      <c r="A723" t="s">
        <v>1497</v>
      </c>
      <c r="C723" t="s">
        <v>1327</v>
      </c>
      <c r="D723">
        <v>1</v>
      </c>
      <c r="E723" t="s">
        <v>4958</v>
      </c>
      <c r="L723" t="s">
        <v>27</v>
      </c>
      <c r="M723" t="s">
        <v>4946</v>
      </c>
      <c r="N723" t="s">
        <v>4947</v>
      </c>
      <c r="P723">
        <v>1</v>
      </c>
      <c r="Q723">
        <v>0</v>
      </c>
      <c r="R723">
        <v>53.02</v>
      </c>
      <c r="S723">
        <v>53.02</v>
      </c>
      <c r="T723" t="s">
        <v>4940</v>
      </c>
      <c r="U723">
        <v>0</v>
      </c>
      <c r="X723" t="s">
        <v>4941</v>
      </c>
      <c r="Y723" t="s">
        <v>18</v>
      </c>
      <c r="AB723" t="s">
        <v>19</v>
      </c>
      <c r="AC723" t="s">
        <v>4942</v>
      </c>
      <c r="AE723">
        <v>0</v>
      </c>
      <c r="AF723">
        <v>0</v>
      </c>
      <c r="AG723">
        <v>76.11</v>
      </c>
      <c r="AH723">
        <v>2</v>
      </c>
      <c r="AI723">
        <v>0</v>
      </c>
      <c r="AO723">
        <v>1</v>
      </c>
      <c r="AU723">
        <v>1.4354960000000001</v>
      </c>
      <c r="AW723">
        <v>91.33</v>
      </c>
      <c r="AY723">
        <v>1</v>
      </c>
      <c r="BE723" t="s">
        <v>20</v>
      </c>
      <c r="BI723">
        <v>0</v>
      </c>
      <c r="BJ723">
        <v>0</v>
      </c>
      <c r="BM723">
        <v>0</v>
      </c>
      <c r="BN723">
        <v>0</v>
      </c>
      <c r="BO723">
        <v>100</v>
      </c>
      <c r="BP723">
        <v>100</v>
      </c>
      <c r="BQ723">
        <v>0</v>
      </c>
      <c r="BR723">
        <v>0</v>
      </c>
      <c r="BS723">
        <v>0</v>
      </c>
      <c r="BV723">
        <v>0</v>
      </c>
      <c r="BW723">
        <v>0</v>
      </c>
      <c r="BX723">
        <v>0</v>
      </c>
      <c r="BY723">
        <v>0</v>
      </c>
    </row>
    <row r="724" spans="1:77" x14ac:dyDescent="0.25">
      <c r="A724" t="s">
        <v>1498</v>
      </c>
      <c r="C724" t="s">
        <v>1293</v>
      </c>
      <c r="D724">
        <v>12</v>
      </c>
      <c r="E724" t="s">
        <v>5053</v>
      </c>
      <c r="L724" t="s">
        <v>27</v>
      </c>
      <c r="M724" t="s">
        <v>4946</v>
      </c>
      <c r="N724" t="s">
        <v>4947</v>
      </c>
      <c r="P724">
        <v>1</v>
      </c>
      <c r="Q724">
        <v>0</v>
      </c>
      <c r="R724">
        <v>1139.3599999999999</v>
      </c>
      <c r="S724">
        <v>1139.3599999999999</v>
      </c>
      <c r="T724" t="s">
        <v>4940</v>
      </c>
      <c r="U724">
        <v>0</v>
      </c>
      <c r="X724" t="s">
        <v>4941</v>
      </c>
      <c r="Y724" t="s">
        <v>18</v>
      </c>
      <c r="AB724" t="s">
        <v>19</v>
      </c>
      <c r="AC724" t="s">
        <v>4942</v>
      </c>
      <c r="AE724">
        <v>0</v>
      </c>
      <c r="AF724">
        <v>0</v>
      </c>
      <c r="AG724" s="1">
        <v>1697.08</v>
      </c>
      <c r="AH724">
        <v>2</v>
      </c>
      <c r="AI724">
        <v>0</v>
      </c>
      <c r="AU724">
        <v>1.4895029</v>
      </c>
      <c r="AW724" s="1">
        <v>2036.5</v>
      </c>
      <c r="AY724">
        <v>1</v>
      </c>
      <c r="BE724" t="s">
        <v>416</v>
      </c>
      <c r="BI724">
        <v>0</v>
      </c>
      <c r="BJ724">
        <v>0</v>
      </c>
      <c r="BM724">
        <v>0</v>
      </c>
      <c r="BN724">
        <v>0</v>
      </c>
      <c r="BO724">
        <v>100</v>
      </c>
      <c r="BP724">
        <v>100</v>
      </c>
      <c r="BQ724">
        <v>0</v>
      </c>
      <c r="BR724">
        <v>0</v>
      </c>
      <c r="BS724">
        <v>0</v>
      </c>
      <c r="BV724">
        <v>0</v>
      </c>
      <c r="BW724">
        <v>1</v>
      </c>
      <c r="BX724">
        <v>0</v>
      </c>
      <c r="BY724">
        <v>0</v>
      </c>
    </row>
    <row r="725" spans="1:77" x14ac:dyDescent="0.25">
      <c r="A725" t="s">
        <v>1499</v>
      </c>
      <c r="C725" t="s">
        <v>1500</v>
      </c>
      <c r="D725">
        <v>1</v>
      </c>
      <c r="E725" t="s">
        <v>4958</v>
      </c>
      <c r="L725" t="s">
        <v>27</v>
      </c>
      <c r="M725" t="s">
        <v>4946</v>
      </c>
      <c r="N725" t="s">
        <v>4947</v>
      </c>
      <c r="P725">
        <v>1</v>
      </c>
      <c r="Q725">
        <v>0</v>
      </c>
      <c r="R725">
        <v>62.14</v>
      </c>
      <c r="S725">
        <v>62.14</v>
      </c>
      <c r="T725" t="s">
        <v>4940</v>
      </c>
      <c r="U725">
        <v>0</v>
      </c>
      <c r="X725" t="s">
        <v>4941</v>
      </c>
      <c r="Y725" t="s">
        <v>18</v>
      </c>
      <c r="AB725" t="s">
        <v>19</v>
      </c>
      <c r="AC725" t="s">
        <v>4942</v>
      </c>
      <c r="AE725">
        <v>0</v>
      </c>
      <c r="AF725">
        <v>0</v>
      </c>
      <c r="AG725">
        <v>93.2</v>
      </c>
      <c r="AH725">
        <v>2</v>
      </c>
      <c r="AI725">
        <v>0</v>
      </c>
      <c r="AL725">
        <v>1</v>
      </c>
      <c r="AM725">
        <v>1</v>
      </c>
      <c r="AO725">
        <v>1</v>
      </c>
      <c r="AU725">
        <v>1.4998391</v>
      </c>
      <c r="AW725">
        <v>111.84</v>
      </c>
      <c r="AY725">
        <v>1</v>
      </c>
      <c r="BE725" t="s">
        <v>20</v>
      </c>
      <c r="BI725">
        <v>0</v>
      </c>
      <c r="BJ725">
        <v>0</v>
      </c>
      <c r="BM725">
        <v>0</v>
      </c>
      <c r="BN725">
        <v>0</v>
      </c>
      <c r="BO725">
        <v>100</v>
      </c>
      <c r="BP725">
        <v>100</v>
      </c>
      <c r="BQ725">
        <v>0</v>
      </c>
      <c r="BR725">
        <v>0</v>
      </c>
      <c r="BS725">
        <v>0</v>
      </c>
      <c r="BV725">
        <v>0</v>
      </c>
      <c r="BW725">
        <v>0</v>
      </c>
      <c r="BX725">
        <v>0</v>
      </c>
      <c r="BY725">
        <v>0</v>
      </c>
    </row>
    <row r="726" spans="1:77" x14ac:dyDescent="0.25">
      <c r="A726" t="s">
        <v>1501</v>
      </c>
      <c r="C726" t="s">
        <v>1502</v>
      </c>
      <c r="D726">
        <v>15</v>
      </c>
      <c r="E726" t="s">
        <v>4977</v>
      </c>
      <c r="L726" t="s">
        <v>1125</v>
      </c>
      <c r="M726" t="s">
        <v>5378</v>
      </c>
      <c r="N726" t="s">
        <v>5379</v>
      </c>
      <c r="O726" t="s">
        <v>104</v>
      </c>
      <c r="P726">
        <v>0.04</v>
      </c>
      <c r="Q726">
        <v>0</v>
      </c>
      <c r="R726">
        <v>0.86499999999999999</v>
      </c>
      <c r="S726">
        <v>0.86499999999999999</v>
      </c>
      <c r="T726" t="s">
        <v>4940</v>
      </c>
      <c r="U726">
        <v>0</v>
      </c>
      <c r="X726" t="s">
        <v>4941</v>
      </c>
      <c r="Y726" t="s">
        <v>18</v>
      </c>
      <c r="AB726" t="s">
        <v>19</v>
      </c>
      <c r="AC726" t="s">
        <v>4942</v>
      </c>
      <c r="AE726">
        <v>0</v>
      </c>
      <c r="AF726">
        <v>0</v>
      </c>
      <c r="AG726">
        <v>29.2</v>
      </c>
      <c r="AH726">
        <v>3</v>
      </c>
      <c r="AI726">
        <v>0</v>
      </c>
      <c r="AU726">
        <v>1.3502890000000001</v>
      </c>
      <c r="AW726">
        <v>35.04</v>
      </c>
      <c r="AY726">
        <v>1</v>
      </c>
      <c r="BE726" t="s">
        <v>20</v>
      </c>
      <c r="BI726">
        <v>0</v>
      </c>
      <c r="BJ726">
        <v>0</v>
      </c>
      <c r="BM726">
        <v>0</v>
      </c>
      <c r="BN726">
        <v>0</v>
      </c>
      <c r="BO726">
        <v>100</v>
      </c>
      <c r="BP726">
        <v>100</v>
      </c>
      <c r="BQ726">
        <v>0</v>
      </c>
      <c r="BR726">
        <v>0</v>
      </c>
      <c r="BS726">
        <v>0</v>
      </c>
      <c r="BV726">
        <v>0</v>
      </c>
      <c r="BW726">
        <v>0</v>
      </c>
      <c r="BX726">
        <v>0</v>
      </c>
      <c r="BY726">
        <v>0</v>
      </c>
    </row>
    <row r="727" spans="1:77" x14ac:dyDescent="0.25">
      <c r="A727" t="s">
        <v>1503</v>
      </c>
      <c r="C727" t="s">
        <v>1504</v>
      </c>
      <c r="D727">
        <v>8</v>
      </c>
      <c r="E727" t="s">
        <v>4953</v>
      </c>
      <c r="F727">
        <v>4</v>
      </c>
      <c r="G727" t="s">
        <v>4953</v>
      </c>
      <c r="J727">
        <v>1</v>
      </c>
      <c r="K727" t="s">
        <v>4954</v>
      </c>
      <c r="L727" t="s">
        <v>75</v>
      </c>
      <c r="M727" t="s">
        <v>1503</v>
      </c>
      <c r="N727" t="s">
        <v>1504</v>
      </c>
      <c r="O727" t="s">
        <v>36</v>
      </c>
      <c r="P727">
        <v>1</v>
      </c>
      <c r="Q727">
        <v>1</v>
      </c>
      <c r="R727">
        <v>29.35</v>
      </c>
      <c r="S727">
        <v>29.35</v>
      </c>
      <c r="T727" t="s">
        <v>4940</v>
      </c>
      <c r="U727">
        <v>0</v>
      </c>
      <c r="X727" t="s">
        <v>4941</v>
      </c>
      <c r="Y727" t="s">
        <v>18</v>
      </c>
      <c r="AB727" t="s">
        <v>19</v>
      </c>
      <c r="AC727" t="s">
        <v>4942</v>
      </c>
      <c r="AD727" t="s">
        <v>5380</v>
      </c>
      <c r="AE727">
        <v>0</v>
      </c>
      <c r="AF727">
        <v>0</v>
      </c>
      <c r="AG727">
        <v>44.03</v>
      </c>
      <c r="AH727">
        <v>2</v>
      </c>
      <c r="AI727">
        <v>0</v>
      </c>
      <c r="AU727">
        <v>1.5001704</v>
      </c>
      <c r="AW727">
        <v>52.84</v>
      </c>
      <c r="AY727">
        <v>1</v>
      </c>
      <c r="BE727" t="s">
        <v>43</v>
      </c>
      <c r="BI727">
        <v>0</v>
      </c>
      <c r="BJ727">
        <v>0</v>
      </c>
      <c r="BM727">
        <v>0</v>
      </c>
      <c r="BN727">
        <v>0</v>
      </c>
      <c r="BO727">
        <v>100</v>
      </c>
      <c r="BP727">
        <v>100</v>
      </c>
      <c r="BQ727">
        <v>0</v>
      </c>
      <c r="BR727">
        <v>0</v>
      </c>
      <c r="BS727">
        <v>0</v>
      </c>
      <c r="BV727">
        <v>0</v>
      </c>
      <c r="BW727">
        <v>0</v>
      </c>
      <c r="BX727">
        <v>0</v>
      </c>
      <c r="BY727">
        <v>0</v>
      </c>
    </row>
    <row r="728" spans="1:77" x14ac:dyDescent="0.25">
      <c r="A728" t="s">
        <v>1505</v>
      </c>
      <c r="C728" t="s">
        <v>1505</v>
      </c>
      <c r="D728">
        <v>8</v>
      </c>
      <c r="E728" t="s">
        <v>4953</v>
      </c>
      <c r="F728">
        <v>4</v>
      </c>
      <c r="G728" t="s">
        <v>4953</v>
      </c>
      <c r="J728">
        <v>1</v>
      </c>
      <c r="K728" t="s">
        <v>4954</v>
      </c>
      <c r="P728">
        <v>0</v>
      </c>
      <c r="Q728">
        <v>0</v>
      </c>
      <c r="R728">
        <v>0</v>
      </c>
      <c r="S728">
        <v>0</v>
      </c>
      <c r="U728">
        <v>0</v>
      </c>
      <c r="X728" t="s">
        <v>4941</v>
      </c>
      <c r="Y728" t="s">
        <v>18</v>
      </c>
      <c r="AB728" t="s">
        <v>19</v>
      </c>
      <c r="AC728" t="s">
        <v>4942</v>
      </c>
      <c r="AE728">
        <v>0</v>
      </c>
      <c r="AF728">
        <v>0</v>
      </c>
      <c r="AG728">
        <v>0</v>
      </c>
      <c r="AH728">
        <v>2</v>
      </c>
      <c r="AI728">
        <v>0</v>
      </c>
      <c r="AU728">
        <v>0</v>
      </c>
      <c r="AW728">
        <v>0</v>
      </c>
      <c r="BE728" t="s">
        <v>43</v>
      </c>
      <c r="BI728">
        <v>0</v>
      </c>
      <c r="BJ728">
        <v>0</v>
      </c>
      <c r="BM728">
        <v>0</v>
      </c>
      <c r="BN728">
        <v>0</v>
      </c>
      <c r="BO728">
        <v>100</v>
      </c>
      <c r="BP728">
        <v>100</v>
      </c>
      <c r="BQ728">
        <v>0</v>
      </c>
      <c r="BR728">
        <v>0</v>
      </c>
      <c r="BS728">
        <v>0</v>
      </c>
      <c r="BV728">
        <v>0</v>
      </c>
      <c r="BW728">
        <v>0</v>
      </c>
      <c r="BX728">
        <v>0</v>
      </c>
      <c r="BY728">
        <v>0</v>
      </c>
    </row>
    <row r="729" spans="1:77" x14ac:dyDescent="0.25">
      <c r="A729" t="s">
        <v>1506</v>
      </c>
      <c r="C729" t="s">
        <v>1507</v>
      </c>
      <c r="D729">
        <v>8</v>
      </c>
      <c r="E729" t="s">
        <v>4953</v>
      </c>
      <c r="L729" t="s">
        <v>75</v>
      </c>
      <c r="M729" t="s">
        <v>4946</v>
      </c>
      <c r="N729" t="s">
        <v>4947</v>
      </c>
      <c r="P729">
        <v>1</v>
      </c>
      <c r="Q729">
        <v>0</v>
      </c>
      <c r="R729">
        <v>0</v>
      </c>
      <c r="S729">
        <v>0</v>
      </c>
      <c r="T729" t="s">
        <v>4940</v>
      </c>
      <c r="U729">
        <v>0</v>
      </c>
      <c r="X729" t="s">
        <v>4941</v>
      </c>
      <c r="Y729" t="s">
        <v>18</v>
      </c>
      <c r="AB729" t="s">
        <v>19</v>
      </c>
      <c r="AC729" t="s">
        <v>4942</v>
      </c>
      <c r="AE729">
        <v>0</v>
      </c>
      <c r="AF729">
        <v>0</v>
      </c>
      <c r="AG729">
        <v>0</v>
      </c>
      <c r="AH729">
        <v>2</v>
      </c>
      <c r="AI729">
        <v>0</v>
      </c>
      <c r="AU729">
        <v>0</v>
      </c>
      <c r="AW729">
        <v>0</v>
      </c>
      <c r="BE729" t="s">
        <v>43</v>
      </c>
      <c r="BI729">
        <v>0</v>
      </c>
      <c r="BJ729">
        <v>0</v>
      </c>
      <c r="BM729">
        <v>0</v>
      </c>
      <c r="BN729">
        <v>0</v>
      </c>
      <c r="BO729">
        <v>100</v>
      </c>
      <c r="BP729">
        <v>100</v>
      </c>
      <c r="BQ729">
        <v>0</v>
      </c>
      <c r="BR729">
        <v>0</v>
      </c>
      <c r="BS729">
        <v>0</v>
      </c>
      <c r="BV729">
        <v>0</v>
      </c>
      <c r="BW729">
        <v>0</v>
      </c>
      <c r="BX729">
        <v>0</v>
      </c>
      <c r="BY729">
        <v>0</v>
      </c>
    </row>
    <row r="730" spans="1:77" x14ac:dyDescent="0.25">
      <c r="A730" t="s">
        <v>1508</v>
      </c>
      <c r="C730" t="s">
        <v>1509</v>
      </c>
      <c r="D730">
        <v>16</v>
      </c>
      <c r="E730" t="s">
        <v>4982</v>
      </c>
      <c r="F730">
        <v>10</v>
      </c>
      <c r="G730" t="s">
        <v>4982</v>
      </c>
      <c r="L730" t="s">
        <v>856</v>
      </c>
      <c r="M730" t="s">
        <v>1508</v>
      </c>
      <c r="N730" t="s">
        <v>5381</v>
      </c>
      <c r="P730">
        <v>1</v>
      </c>
      <c r="Q730">
        <v>0</v>
      </c>
      <c r="R730">
        <v>10.97</v>
      </c>
      <c r="S730">
        <v>10.97</v>
      </c>
      <c r="T730" t="s">
        <v>4940</v>
      </c>
      <c r="U730">
        <v>0</v>
      </c>
      <c r="X730" t="s">
        <v>4941</v>
      </c>
      <c r="Y730" t="s">
        <v>18</v>
      </c>
      <c r="AB730" t="s">
        <v>19</v>
      </c>
      <c r="AC730" t="s">
        <v>4942</v>
      </c>
      <c r="AE730">
        <v>0</v>
      </c>
      <c r="AF730">
        <v>0</v>
      </c>
      <c r="AG730">
        <v>16.46</v>
      </c>
      <c r="AH730">
        <v>2</v>
      </c>
      <c r="AI730">
        <v>0</v>
      </c>
      <c r="AP730">
        <v>1</v>
      </c>
      <c r="AU730">
        <v>1.5004557999999999</v>
      </c>
      <c r="AW730">
        <v>19.75</v>
      </c>
      <c r="BE730" t="s">
        <v>20</v>
      </c>
      <c r="BI730">
        <v>0</v>
      </c>
      <c r="BJ730">
        <v>0</v>
      </c>
      <c r="BM730">
        <v>0</v>
      </c>
      <c r="BN730">
        <v>0</v>
      </c>
      <c r="BO730">
        <v>100</v>
      </c>
      <c r="BP730">
        <v>100</v>
      </c>
      <c r="BQ730">
        <v>0</v>
      </c>
      <c r="BR730">
        <v>0</v>
      </c>
      <c r="BS730">
        <v>0</v>
      </c>
      <c r="BV730">
        <v>0</v>
      </c>
      <c r="BW730">
        <v>0</v>
      </c>
      <c r="BX730">
        <v>0</v>
      </c>
      <c r="BY730">
        <v>0</v>
      </c>
    </row>
    <row r="731" spans="1:77" x14ac:dyDescent="0.25">
      <c r="A731" t="s">
        <v>1510</v>
      </c>
      <c r="C731" t="s">
        <v>1511</v>
      </c>
      <c r="D731">
        <v>16</v>
      </c>
      <c r="E731" t="s">
        <v>4982</v>
      </c>
      <c r="F731">
        <v>10</v>
      </c>
      <c r="G731" t="s">
        <v>4982</v>
      </c>
      <c r="L731" t="s">
        <v>856</v>
      </c>
      <c r="M731" t="s">
        <v>1510</v>
      </c>
      <c r="N731" t="s">
        <v>1511</v>
      </c>
      <c r="P731">
        <v>1</v>
      </c>
      <c r="Q731">
        <v>0</v>
      </c>
      <c r="R731">
        <v>9.49</v>
      </c>
      <c r="S731">
        <v>9.49</v>
      </c>
      <c r="T731" t="s">
        <v>4940</v>
      </c>
      <c r="U731">
        <v>0</v>
      </c>
      <c r="X731" t="s">
        <v>4941</v>
      </c>
      <c r="Y731" t="s">
        <v>18</v>
      </c>
      <c r="AB731" t="s">
        <v>19</v>
      </c>
      <c r="AC731" t="s">
        <v>4942</v>
      </c>
      <c r="AE731">
        <v>0</v>
      </c>
      <c r="AF731">
        <v>0</v>
      </c>
      <c r="AG731">
        <v>14.24</v>
      </c>
      <c r="AH731">
        <v>2</v>
      </c>
      <c r="AI731">
        <v>0</v>
      </c>
      <c r="AP731">
        <v>1</v>
      </c>
      <c r="AU731">
        <v>1.5005269000000001</v>
      </c>
      <c r="AW731">
        <v>17.09</v>
      </c>
      <c r="BE731" t="s">
        <v>20</v>
      </c>
      <c r="BI731">
        <v>0</v>
      </c>
      <c r="BJ731">
        <v>0</v>
      </c>
      <c r="BM731">
        <v>0</v>
      </c>
      <c r="BN731">
        <v>0</v>
      </c>
      <c r="BO731">
        <v>100</v>
      </c>
      <c r="BP731">
        <v>100</v>
      </c>
      <c r="BQ731">
        <v>0</v>
      </c>
      <c r="BR731">
        <v>0</v>
      </c>
      <c r="BS731">
        <v>0</v>
      </c>
      <c r="BV731">
        <v>0</v>
      </c>
      <c r="BW731">
        <v>0</v>
      </c>
      <c r="BX731">
        <v>0</v>
      </c>
      <c r="BY731">
        <v>0</v>
      </c>
    </row>
    <row r="732" spans="1:77" x14ac:dyDescent="0.25">
      <c r="A732" t="s">
        <v>1512</v>
      </c>
      <c r="C732" t="s">
        <v>1513</v>
      </c>
      <c r="D732">
        <v>16</v>
      </c>
      <c r="E732" t="s">
        <v>4982</v>
      </c>
      <c r="F732">
        <v>10</v>
      </c>
      <c r="G732" t="s">
        <v>4982</v>
      </c>
      <c r="L732" t="s">
        <v>856</v>
      </c>
      <c r="M732" t="s">
        <v>1512</v>
      </c>
      <c r="N732" t="s">
        <v>1513</v>
      </c>
      <c r="P732">
        <v>1</v>
      </c>
      <c r="Q732">
        <v>0</v>
      </c>
      <c r="R732">
        <v>9.49</v>
      </c>
      <c r="S732">
        <v>9.49</v>
      </c>
      <c r="T732" t="s">
        <v>4940</v>
      </c>
      <c r="U732">
        <v>0</v>
      </c>
      <c r="X732" t="s">
        <v>4941</v>
      </c>
      <c r="Y732" t="s">
        <v>18</v>
      </c>
      <c r="AB732" t="s">
        <v>19</v>
      </c>
      <c r="AC732" t="s">
        <v>4942</v>
      </c>
      <c r="AE732">
        <v>0</v>
      </c>
      <c r="AF732">
        <v>0</v>
      </c>
      <c r="AG732">
        <v>14.24</v>
      </c>
      <c r="AH732">
        <v>2</v>
      </c>
      <c r="AI732">
        <v>0</v>
      </c>
      <c r="AP732">
        <v>1</v>
      </c>
      <c r="AU732">
        <v>1.5005269000000001</v>
      </c>
      <c r="AW732">
        <v>17.09</v>
      </c>
      <c r="BE732" t="s">
        <v>20</v>
      </c>
      <c r="BI732">
        <v>0</v>
      </c>
      <c r="BJ732">
        <v>0</v>
      </c>
      <c r="BM732">
        <v>0</v>
      </c>
      <c r="BN732">
        <v>0</v>
      </c>
      <c r="BO732">
        <v>100</v>
      </c>
      <c r="BP732">
        <v>100</v>
      </c>
      <c r="BQ732">
        <v>0</v>
      </c>
      <c r="BR732">
        <v>0</v>
      </c>
      <c r="BS732">
        <v>0</v>
      </c>
      <c r="BV732">
        <v>0</v>
      </c>
      <c r="BW732">
        <v>0</v>
      </c>
      <c r="BX732">
        <v>0</v>
      </c>
      <c r="BY732">
        <v>0</v>
      </c>
    </row>
    <row r="733" spans="1:77" x14ac:dyDescent="0.25">
      <c r="A733" t="s">
        <v>1514</v>
      </c>
      <c r="C733" t="s">
        <v>1515</v>
      </c>
      <c r="D733">
        <v>17</v>
      </c>
      <c r="E733" t="s">
        <v>5382</v>
      </c>
      <c r="F733">
        <v>14</v>
      </c>
      <c r="G733" t="s">
        <v>5382</v>
      </c>
      <c r="H733" t="s">
        <v>5383</v>
      </c>
      <c r="I733" t="s">
        <v>5384</v>
      </c>
      <c r="L733" t="s">
        <v>27</v>
      </c>
      <c r="M733" t="s">
        <v>4946</v>
      </c>
      <c r="N733" t="s">
        <v>4947</v>
      </c>
      <c r="P733">
        <v>1</v>
      </c>
      <c r="Q733">
        <v>0</v>
      </c>
      <c r="R733">
        <v>61.46</v>
      </c>
      <c r="S733">
        <v>61.46</v>
      </c>
      <c r="T733" t="s">
        <v>4940</v>
      </c>
      <c r="U733">
        <v>0</v>
      </c>
      <c r="X733" t="s">
        <v>4941</v>
      </c>
      <c r="Y733" t="s">
        <v>18</v>
      </c>
      <c r="AB733" t="s">
        <v>19</v>
      </c>
      <c r="AC733" t="s">
        <v>4942</v>
      </c>
      <c r="AE733">
        <v>0</v>
      </c>
      <c r="AF733">
        <v>0</v>
      </c>
      <c r="AG733">
        <v>88.5</v>
      </c>
      <c r="AH733">
        <v>2</v>
      </c>
      <c r="AI733">
        <v>0</v>
      </c>
      <c r="AU733">
        <v>1.439961</v>
      </c>
      <c r="AW733">
        <v>106.2</v>
      </c>
      <c r="AY733">
        <v>1</v>
      </c>
      <c r="BE733" t="s">
        <v>416</v>
      </c>
      <c r="BI733">
        <v>0</v>
      </c>
      <c r="BJ733">
        <v>0</v>
      </c>
      <c r="BM733">
        <v>0</v>
      </c>
      <c r="BN733">
        <v>0</v>
      </c>
      <c r="BO733">
        <v>100</v>
      </c>
      <c r="BP733">
        <v>100</v>
      </c>
      <c r="BQ733">
        <v>0</v>
      </c>
      <c r="BR733">
        <v>0</v>
      </c>
      <c r="BS733">
        <v>0</v>
      </c>
      <c r="BV733">
        <v>0</v>
      </c>
      <c r="BW733">
        <v>1</v>
      </c>
      <c r="BX733">
        <v>0</v>
      </c>
      <c r="BY733">
        <v>0</v>
      </c>
    </row>
    <row r="734" spans="1:77" x14ac:dyDescent="0.25">
      <c r="A734" t="s">
        <v>1516</v>
      </c>
      <c r="C734" t="s">
        <v>1517</v>
      </c>
      <c r="D734">
        <v>17</v>
      </c>
      <c r="E734" t="s">
        <v>5382</v>
      </c>
      <c r="F734">
        <v>14</v>
      </c>
      <c r="G734" t="s">
        <v>5382</v>
      </c>
      <c r="H734" t="s">
        <v>5383</v>
      </c>
      <c r="I734" t="s">
        <v>5384</v>
      </c>
      <c r="L734" t="s">
        <v>27</v>
      </c>
      <c r="M734" t="s">
        <v>4946</v>
      </c>
      <c r="N734" t="s">
        <v>4947</v>
      </c>
      <c r="P734">
        <v>1</v>
      </c>
      <c r="Q734">
        <v>0</v>
      </c>
      <c r="R734">
        <v>61.14</v>
      </c>
      <c r="S734">
        <v>61.14</v>
      </c>
      <c r="T734" t="s">
        <v>4940</v>
      </c>
      <c r="U734">
        <v>0</v>
      </c>
      <c r="X734" t="s">
        <v>4941</v>
      </c>
      <c r="Y734" t="s">
        <v>18</v>
      </c>
      <c r="AB734" t="s">
        <v>19</v>
      </c>
      <c r="AC734" t="s">
        <v>4942</v>
      </c>
      <c r="AE734">
        <v>0</v>
      </c>
      <c r="AF734">
        <v>0</v>
      </c>
      <c r="AG734">
        <v>87.24</v>
      </c>
      <c r="AH734">
        <v>2</v>
      </c>
      <c r="AI734">
        <v>0</v>
      </c>
      <c r="AU734">
        <v>1.4268890999999999</v>
      </c>
      <c r="AW734">
        <v>104.69</v>
      </c>
      <c r="AY734">
        <v>1</v>
      </c>
      <c r="BE734" t="s">
        <v>416</v>
      </c>
      <c r="BI734">
        <v>0</v>
      </c>
      <c r="BJ734">
        <v>0</v>
      </c>
      <c r="BM734">
        <v>0</v>
      </c>
      <c r="BN734">
        <v>0</v>
      </c>
      <c r="BO734">
        <v>100</v>
      </c>
      <c r="BP734">
        <v>100</v>
      </c>
      <c r="BQ734">
        <v>0</v>
      </c>
      <c r="BR734">
        <v>0</v>
      </c>
      <c r="BS734">
        <v>0</v>
      </c>
      <c r="BV734">
        <v>0</v>
      </c>
      <c r="BW734">
        <v>1</v>
      </c>
      <c r="BX734">
        <v>0</v>
      </c>
      <c r="BY734">
        <v>0</v>
      </c>
    </row>
    <row r="735" spans="1:77" x14ac:dyDescent="0.25">
      <c r="A735" t="s">
        <v>1518</v>
      </c>
      <c r="C735" t="s">
        <v>1519</v>
      </c>
      <c r="D735">
        <v>4</v>
      </c>
      <c r="E735" t="s">
        <v>4986</v>
      </c>
      <c r="F735">
        <v>5</v>
      </c>
      <c r="G735" t="s">
        <v>5014</v>
      </c>
      <c r="J735" t="s">
        <v>4984</v>
      </c>
      <c r="K735" t="s">
        <v>4985</v>
      </c>
      <c r="L735" t="s">
        <v>101</v>
      </c>
      <c r="M735" t="s">
        <v>5385</v>
      </c>
      <c r="N735" t="s">
        <v>5386</v>
      </c>
      <c r="P735">
        <v>1</v>
      </c>
      <c r="Q735">
        <v>0</v>
      </c>
      <c r="R735">
        <v>0.43</v>
      </c>
      <c r="S735">
        <v>0.43</v>
      </c>
      <c r="T735" t="s">
        <v>4940</v>
      </c>
      <c r="U735">
        <v>0</v>
      </c>
      <c r="X735" t="s">
        <v>4941</v>
      </c>
      <c r="Y735" t="s">
        <v>18</v>
      </c>
      <c r="AB735" t="s">
        <v>19</v>
      </c>
      <c r="AC735" t="s">
        <v>4942</v>
      </c>
      <c r="AE735">
        <v>0</v>
      </c>
      <c r="AF735">
        <v>0</v>
      </c>
      <c r="AG735">
        <v>0.65</v>
      </c>
      <c r="AH735">
        <v>2</v>
      </c>
      <c r="AI735">
        <v>0</v>
      </c>
      <c r="AU735">
        <v>1.5116278999999999</v>
      </c>
      <c r="AW735">
        <v>0.78</v>
      </c>
      <c r="BE735" t="s">
        <v>32</v>
      </c>
      <c r="BI735">
        <v>0</v>
      </c>
      <c r="BJ735">
        <v>0</v>
      </c>
      <c r="BM735">
        <v>0</v>
      </c>
      <c r="BN735">
        <v>0</v>
      </c>
      <c r="BO735">
        <v>100</v>
      </c>
      <c r="BP735">
        <v>100</v>
      </c>
      <c r="BQ735">
        <v>0</v>
      </c>
      <c r="BR735">
        <v>0</v>
      </c>
      <c r="BS735">
        <v>0</v>
      </c>
      <c r="BV735">
        <v>0</v>
      </c>
      <c r="BW735">
        <v>0</v>
      </c>
      <c r="BX735">
        <v>0</v>
      </c>
      <c r="BY735">
        <v>0</v>
      </c>
    </row>
    <row r="736" spans="1:77" x14ac:dyDescent="0.25">
      <c r="A736" t="s">
        <v>1520</v>
      </c>
      <c r="C736" t="s">
        <v>1521</v>
      </c>
      <c r="D736">
        <v>10</v>
      </c>
      <c r="E736" t="s">
        <v>4943</v>
      </c>
      <c r="F736">
        <v>8</v>
      </c>
      <c r="G736" t="s">
        <v>4943</v>
      </c>
      <c r="L736" t="s">
        <v>49</v>
      </c>
      <c r="M736" t="s">
        <v>5387</v>
      </c>
      <c r="N736" t="s">
        <v>5388</v>
      </c>
      <c r="P736">
        <v>1</v>
      </c>
      <c r="Q736">
        <v>1</v>
      </c>
      <c r="R736">
        <v>9.86</v>
      </c>
      <c r="S736">
        <v>9.86</v>
      </c>
      <c r="T736" t="s">
        <v>4940</v>
      </c>
      <c r="U736">
        <v>0</v>
      </c>
      <c r="X736" t="s">
        <v>4941</v>
      </c>
      <c r="Y736" t="s">
        <v>18</v>
      </c>
      <c r="AB736" t="s">
        <v>19</v>
      </c>
      <c r="AC736" t="s">
        <v>4942</v>
      </c>
      <c r="AE736">
        <v>0</v>
      </c>
      <c r="AF736">
        <v>0</v>
      </c>
      <c r="AG736">
        <v>0</v>
      </c>
      <c r="AH736">
        <v>2</v>
      </c>
      <c r="AI736">
        <v>0</v>
      </c>
      <c r="AK736">
        <v>1</v>
      </c>
      <c r="AU736">
        <v>0</v>
      </c>
      <c r="AW736">
        <v>0</v>
      </c>
      <c r="BE736" t="s">
        <v>32</v>
      </c>
      <c r="BI736">
        <v>0</v>
      </c>
      <c r="BJ736">
        <v>0</v>
      </c>
      <c r="BM736">
        <v>0</v>
      </c>
      <c r="BN736">
        <v>0</v>
      </c>
      <c r="BO736">
        <v>100</v>
      </c>
      <c r="BP736">
        <v>100</v>
      </c>
      <c r="BQ736">
        <v>0</v>
      </c>
      <c r="BR736">
        <v>0</v>
      </c>
      <c r="BS736">
        <v>0</v>
      </c>
      <c r="BV736">
        <v>0</v>
      </c>
      <c r="BW736">
        <v>0</v>
      </c>
      <c r="BX736">
        <v>0</v>
      </c>
      <c r="BY736">
        <v>0</v>
      </c>
    </row>
    <row r="737" spans="1:77" x14ac:dyDescent="0.25">
      <c r="A737" t="s">
        <v>1522</v>
      </c>
      <c r="C737" t="s">
        <v>1523</v>
      </c>
      <c r="D737">
        <v>10</v>
      </c>
      <c r="E737" t="s">
        <v>4943</v>
      </c>
      <c r="L737" t="s">
        <v>75</v>
      </c>
      <c r="M737" t="s">
        <v>1522</v>
      </c>
      <c r="N737" t="s">
        <v>1523</v>
      </c>
      <c r="O737" t="s">
        <v>36</v>
      </c>
      <c r="P737">
        <v>1</v>
      </c>
      <c r="Q737">
        <v>75</v>
      </c>
      <c r="R737">
        <v>13.79</v>
      </c>
      <c r="S737">
        <v>13.79</v>
      </c>
      <c r="T737" t="s">
        <v>4940</v>
      </c>
      <c r="U737">
        <v>0</v>
      </c>
      <c r="X737" t="s">
        <v>4941</v>
      </c>
      <c r="Y737" t="s">
        <v>18</v>
      </c>
      <c r="AB737" t="s">
        <v>19</v>
      </c>
      <c r="AC737" t="s">
        <v>4942</v>
      </c>
      <c r="AE737">
        <v>0</v>
      </c>
      <c r="AF737">
        <v>0</v>
      </c>
      <c r="AG737">
        <v>20.69</v>
      </c>
      <c r="AH737">
        <v>2</v>
      </c>
      <c r="AI737">
        <v>0</v>
      </c>
      <c r="AU737">
        <v>1.5003626000000001</v>
      </c>
      <c r="AW737">
        <v>24.83</v>
      </c>
      <c r="AY737">
        <v>1</v>
      </c>
      <c r="BE737" t="s">
        <v>20</v>
      </c>
      <c r="BI737">
        <v>0</v>
      </c>
      <c r="BJ737">
        <v>0</v>
      </c>
      <c r="BM737">
        <v>0</v>
      </c>
      <c r="BN737">
        <v>0</v>
      </c>
      <c r="BO737">
        <v>100</v>
      </c>
      <c r="BP737">
        <v>100</v>
      </c>
      <c r="BQ737">
        <v>0</v>
      </c>
      <c r="BR737">
        <v>0</v>
      </c>
      <c r="BS737">
        <v>0</v>
      </c>
      <c r="BV737">
        <v>0</v>
      </c>
      <c r="BW737">
        <v>0</v>
      </c>
      <c r="BX737">
        <v>0</v>
      </c>
      <c r="BY737">
        <v>0</v>
      </c>
    </row>
    <row r="738" spans="1:77" x14ac:dyDescent="0.25">
      <c r="A738" t="s">
        <v>1524</v>
      </c>
      <c r="C738" t="s">
        <v>1525</v>
      </c>
      <c r="D738">
        <v>16</v>
      </c>
      <c r="E738" t="s">
        <v>4982</v>
      </c>
      <c r="F738">
        <v>10</v>
      </c>
      <c r="G738" t="s">
        <v>4982</v>
      </c>
      <c r="L738" t="s">
        <v>856</v>
      </c>
      <c r="M738" t="s">
        <v>1524</v>
      </c>
      <c r="N738" t="s">
        <v>5389</v>
      </c>
      <c r="P738">
        <v>0</v>
      </c>
      <c r="Q738">
        <v>0</v>
      </c>
      <c r="R738">
        <v>0</v>
      </c>
      <c r="S738">
        <v>0</v>
      </c>
      <c r="T738" t="s">
        <v>4940</v>
      </c>
      <c r="U738">
        <v>0</v>
      </c>
      <c r="X738" t="s">
        <v>4941</v>
      </c>
      <c r="Y738" t="s">
        <v>18</v>
      </c>
      <c r="AB738" t="s">
        <v>19</v>
      </c>
      <c r="AC738" t="s">
        <v>4942</v>
      </c>
      <c r="AE738">
        <v>0</v>
      </c>
      <c r="AF738">
        <v>0</v>
      </c>
      <c r="AG738">
        <v>36.869999999999997</v>
      </c>
      <c r="AH738">
        <v>2</v>
      </c>
      <c r="AI738">
        <v>0</v>
      </c>
      <c r="AP738">
        <v>1</v>
      </c>
      <c r="AU738">
        <v>0</v>
      </c>
      <c r="AW738">
        <v>44.24</v>
      </c>
      <c r="BE738" t="s">
        <v>20</v>
      </c>
      <c r="BI738">
        <v>0</v>
      </c>
      <c r="BJ738">
        <v>0</v>
      </c>
      <c r="BM738">
        <v>0</v>
      </c>
      <c r="BN738">
        <v>0</v>
      </c>
      <c r="BO738">
        <v>100</v>
      </c>
      <c r="BP738">
        <v>100</v>
      </c>
      <c r="BQ738">
        <v>0</v>
      </c>
      <c r="BR738">
        <v>0</v>
      </c>
      <c r="BS738">
        <v>0</v>
      </c>
      <c r="BV738">
        <v>0</v>
      </c>
      <c r="BW738">
        <v>0</v>
      </c>
      <c r="BX738">
        <v>0</v>
      </c>
      <c r="BY738">
        <v>0</v>
      </c>
    </row>
    <row r="739" spans="1:77" x14ac:dyDescent="0.25">
      <c r="A739" t="s">
        <v>1526</v>
      </c>
      <c r="C739" t="s">
        <v>1527</v>
      </c>
      <c r="D739">
        <v>16</v>
      </c>
      <c r="E739" t="s">
        <v>4982</v>
      </c>
      <c r="F739">
        <v>10</v>
      </c>
      <c r="G739" t="s">
        <v>4982</v>
      </c>
      <c r="L739" t="s">
        <v>856</v>
      </c>
      <c r="M739" t="s">
        <v>1526</v>
      </c>
      <c r="N739" t="s">
        <v>5390</v>
      </c>
      <c r="P739">
        <v>1</v>
      </c>
      <c r="Q739">
        <v>0</v>
      </c>
      <c r="R739">
        <v>10.97</v>
      </c>
      <c r="S739">
        <v>10.97</v>
      </c>
      <c r="T739" t="s">
        <v>4940</v>
      </c>
      <c r="U739">
        <v>0</v>
      </c>
      <c r="X739" t="s">
        <v>4941</v>
      </c>
      <c r="Y739" t="s">
        <v>18</v>
      </c>
      <c r="AB739" t="s">
        <v>19</v>
      </c>
      <c r="AC739" t="s">
        <v>4942</v>
      </c>
      <c r="AE739">
        <v>0</v>
      </c>
      <c r="AF739">
        <v>0</v>
      </c>
      <c r="AG739">
        <v>16.46</v>
      </c>
      <c r="AH739">
        <v>2</v>
      </c>
      <c r="AI739">
        <v>0</v>
      </c>
      <c r="AP739">
        <v>1</v>
      </c>
      <c r="AU739">
        <v>1.5004557999999999</v>
      </c>
      <c r="AW739">
        <v>19.75</v>
      </c>
      <c r="BE739" t="s">
        <v>20</v>
      </c>
      <c r="BI739">
        <v>0</v>
      </c>
      <c r="BJ739">
        <v>0</v>
      </c>
      <c r="BM739">
        <v>0</v>
      </c>
      <c r="BN739">
        <v>0</v>
      </c>
      <c r="BO739">
        <v>100</v>
      </c>
      <c r="BP739">
        <v>100</v>
      </c>
      <c r="BQ739">
        <v>0</v>
      </c>
      <c r="BR739">
        <v>0</v>
      </c>
      <c r="BS739">
        <v>0</v>
      </c>
      <c r="BV739">
        <v>0</v>
      </c>
      <c r="BW739">
        <v>0</v>
      </c>
      <c r="BX739">
        <v>0</v>
      </c>
      <c r="BY739">
        <v>0</v>
      </c>
    </row>
    <row r="740" spans="1:77" x14ac:dyDescent="0.25">
      <c r="A740" t="s">
        <v>1528</v>
      </c>
      <c r="C740" t="s">
        <v>1529</v>
      </c>
      <c r="D740">
        <v>16</v>
      </c>
      <c r="E740" t="s">
        <v>4982</v>
      </c>
      <c r="F740">
        <v>10</v>
      </c>
      <c r="G740" t="s">
        <v>4982</v>
      </c>
      <c r="L740" t="s">
        <v>856</v>
      </c>
      <c r="M740" t="s">
        <v>1528</v>
      </c>
      <c r="N740" t="s">
        <v>5391</v>
      </c>
      <c r="P740">
        <v>1</v>
      </c>
      <c r="Q740">
        <v>0</v>
      </c>
      <c r="R740">
        <v>9.49</v>
      </c>
      <c r="S740">
        <v>9.49</v>
      </c>
      <c r="T740" t="s">
        <v>4940</v>
      </c>
      <c r="U740">
        <v>0</v>
      </c>
      <c r="X740" t="s">
        <v>4941</v>
      </c>
      <c r="Y740" t="s">
        <v>18</v>
      </c>
      <c r="AB740" t="s">
        <v>19</v>
      </c>
      <c r="AC740" t="s">
        <v>4942</v>
      </c>
      <c r="AE740">
        <v>0</v>
      </c>
      <c r="AF740">
        <v>0</v>
      </c>
      <c r="AG740">
        <v>14.24</v>
      </c>
      <c r="AH740">
        <v>2</v>
      </c>
      <c r="AI740">
        <v>0</v>
      </c>
      <c r="AP740">
        <v>1</v>
      </c>
      <c r="AU740">
        <v>1.5005269000000001</v>
      </c>
      <c r="AW740">
        <v>17.09</v>
      </c>
      <c r="BE740" t="s">
        <v>20</v>
      </c>
      <c r="BI740">
        <v>0</v>
      </c>
      <c r="BJ740">
        <v>0</v>
      </c>
      <c r="BM740">
        <v>0</v>
      </c>
      <c r="BN740">
        <v>0</v>
      </c>
      <c r="BO740">
        <v>100</v>
      </c>
      <c r="BP740">
        <v>100</v>
      </c>
      <c r="BQ740">
        <v>0</v>
      </c>
      <c r="BR740">
        <v>0</v>
      </c>
      <c r="BS740">
        <v>0</v>
      </c>
      <c r="BV740">
        <v>0</v>
      </c>
      <c r="BW740">
        <v>0</v>
      </c>
      <c r="BX740">
        <v>0</v>
      </c>
      <c r="BY740">
        <v>0</v>
      </c>
    </row>
    <row r="741" spans="1:77" x14ac:dyDescent="0.25">
      <c r="A741" t="s">
        <v>1530</v>
      </c>
      <c r="C741" t="s">
        <v>1531</v>
      </c>
      <c r="D741">
        <v>8</v>
      </c>
      <c r="E741" t="s">
        <v>4953</v>
      </c>
      <c r="L741" t="s">
        <v>49</v>
      </c>
      <c r="M741" t="s">
        <v>5392</v>
      </c>
      <c r="N741" t="s">
        <v>5393</v>
      </c>
      <c r="P741">
        <v>1</v>
      </c>
      <c r="Q741">
        <v>1</v>
      </c>
      <c r="R741">
        <v>10.199999999999999</v>
      </c>
      <c r="S741">
        <v>10.199999999999999</v>
      </c>
      <c r="T741" t="s">
        <v>4940</v>
      </c>
      <c r="U741">
        <v>0</v>
      </c>
      <c r="X741" t="s">
        <v>4941</v>
      </c>
      <c r="Y741" t="s">
        <v>18</v>
      </c>
      <c r="AB741" t="s">
        <v>19</v>
      </c>
      <c r="AC741" t="s">
        <v>4942</v>
      </c>
      <c r="AE741">
        <v>0</v>
      </c>
      <c r="AF741">
        <v>0</v>
      </c>
      <c r="AG741">
        <v>15.3</v>
      </c>
      <c r="AH741">
        <v>2</v>
      </c>
      <c r="AI741">
        <v>0</v>
      </c>
      <c r="AU741">
        <v>1.5</v>
      </c>
      <c r="AW741">
        <v>18.36</v>
      </c>
      <c r="BE741" t="s">
        <v>32</v>
      </c>
      <c r="BI741">
        <v>0</v>
      </c>
      <c r="BJ741">
        <v>0</v>
      </c>
      <c r="BM741">
        <v>0</v>
      </c>
      <c r="BN741">
        <v>0</v>
      </c>
      <c r="BO741">
        <v>100</v>
      </c>
      <c r="BP741">
        <v>100</v>
      </c>
      <c r="BQ741">
        <v>0</v>
      </c>
      <c r="BR741">
        <v>0</v>
      </c>
      <c r="BS741">
        <v>0</v>
      </c>
      <c r="BV741">
        <v>0</v>
      </c>
      <c r="BW741">
        <v>0</v>
      </c>
      <c r="BX741">
        <v>0</v>
      </c>
      <c r="BY741">
        <v>0</v>
      </c>
    </row>
    <row r="742" spans="1:77" x14ac:dyDescent="0.25">
      <c r="A742" t="s">
        <v>1532</v>
      </c>
      <c r="C742" t="s">
        <v>1533</v>
      </c>
      <c r="D742">
        <v>3</v>
      </c>
      <c r="E742" t="s">
        <v>4956</v>
      </c>
      <c r="F742">
        <v>7</v>
      </c>
      <c r="G742" t="s">
        <v>4956</v>
      </c>
      <c r="J742">
        <v>3</v>
      </c>
      <c r="K742" t="s">
        <v>4968</v>
      </c>
      <c r="L742" t="s">
        <v>1170</v>
      </c>
      <c r="M742" t="s">
        <v>1532</v>
      </c>
      <c r="N742" t="s">
        <v>5394</v>
      </c>
      <c r="O742" t="s">
        <v>1534</v>
      </c>
      <c r="P742">
        <v>1</v>
      </c>
      <c r="Q742">
        <v>140</v>
      </c>
      <c r="R742">
        <v>5.82</v>
      </c>
      <c r="S742">
        <v>5.82</v>
      </c>
      <c r="T742" t="s">
        <v>4940</v>
      </c>
      <c r="U742">
        <v>0</v>
      </c>
      <c r="X742" t="s">
        <v>4941</v>
      </c>
      <c r="Y742" t="s">
        <v>18</v>
      </c>
      <c r="AB742" t="s">
        <v>19</v>
      </c>
      <c r="AC742" t="s">
        <v>4942</v>
      </c>
      <c r="AE742">
        <v>0</v>
      </c>
      <c r="AF742">
        <v>0</v>
      </c>
      <c r="AG742">
        <v>8.73</v>
      </c>
      <c r="AH742">
        <v>2</v>
      </c>
      <c r="AI742">
        <v>0</v>
      </c>
      <c r="AU742">
        <v>1.5</v>
      </c>
      <c r="AW742">
        <v>10.48</v>
      </c>
      <c r="AY742">
        <v>1</v>
      </c>
      <c r="BE742" t="s">
        <v>20</v>
      </c>
      <c r="BI742">
        <v>0</v>
      </c>
      <c r="BJ742">
        <v>0</v>
      </c>
      <c r="BM742">
        <v>0</v>
      </c>
      <c r="BN742">
        <v>0</v>
      </c>
      <c r="BO742">
        <v>100</v>
      </c>
      <c r="BP742">
        <v>100</v>
      </c>
      <c r="BQ742">
        <v>0</v>
      </c>
      <c r="BR742">
        <v>0</v>
      </c>
      <c r="BS742">
        <v>0</v>
      </c>
      <c r="BV742">
        <v>0</v>
      </c>
      <c r="BW742">
        <v>1</v>
      </c>
      <c r="BX742">
        <v>0</v>
      </c>
      <c r="BY742">
        <v>0</v>
      </c>
    </row>
    <row r="743" spans="1:77" x14ac:dyDescent="0.25">
      <c r="A743" t="s">
        <v>1535</v>
      </c>
      <c r="C743" t="s">
        <v>1536</v>
      </c>
      <c r="D743">
        <v>3</v>
      </c>
      <c r="E743" t="s">
        <v>4956</v>
      </c>
      <c r="F743">
        <v>7</v>
      </c>
      <c r="G743" t="s">
        <v>4956</v>
      </c>
      <c r="J743">
        <v>3</v>
      </c>
      <c r="K743" t="s">
        <v>4968</v>
      </c>
      <c r="L743" t="s">
        <v>1170</v>
      </c>
      <c r="M743" t="s">
        <v>5395</v>
      </c>
      <c r="N743" t="s">
        <v>5396</v>
      </c>
      <c r="O743" t="s">
        <v>36</v>
      </c>
      <c r="P743">
        <v>1</v>
      </c>
      <c r="Q743">
        <v>1</v>
      </c>
      <c r="R743">
        <v>12.41</v>
      </c>
      <c r="S743">
        <v>12.41</v>
      </c>
      <c r="T743" t="s">
        <v>4940</v>
      </c>
      <c r="U743">
        <v>0</v>
      </c>
      <c r="X743" t="s">
        <v>4941</v>
      </c>
      <c r="Y743" t="s">
        <v>18</v>
      </c>
      <c r="AB743" t="s">
        <v>19</v>
      </c>
      <c r="AC743" t="s">
        <v>4942</v>
      </c>
      <c r="AE743">
        <v>0</v>
      </c>
      <c r="AF743">
        <v>0</v>
      </c>
      <c r="AG743">
        <v>18.62</v>
      </c>
      <c r="AH743">
        <v>2</v>
      </c>
      <c r="AI743">
        <v>0</v>
      </c>
      <c r="AU743">
        <v>1.5004029000000001</v>
      </c>
      <c r="AW743">
        <v>22.34</v>
      </c>
      <c r="AY743">
        <v>1</v>
      </c>
      <c r="BE743" t="s">
        <v>20</v>
      </c>
      <c r="BI743">
        <v>0</v>
      </c>
      <c r="BJ743">
        <v>0</v>
      </c>
      <c r="BM743">
        <v>0</v>
      </c>
      <c r="BN743">
        <v>0</v>
      </c>
      <c r="BO743">
        <v>100</v>
      </c>
      <c r="BP743">
        <v>100</v>
      </c>
      <c r="BQ743">
        <v>0</v>
      </c>
      <c r="BR743">
        <v>0</v>
      </c>
      <c r="BS743">
        <v>0</v>
      </c>
      <c r="BV743">
        <v>0</v>
      </c>
      <c r="BW743">
        <v>0</v>
      </c>
      <c r="BX743">
        <v>0</v>
      </c>
      <c r="BY743">
        <v>0</v>
      </c>
    </row>
    <row r="744" spans="1:77" x14ac:dyDescent="0.25">
      <c r="A744" t="s">
        <v>1537</v>
      </c>
      <c r="C744" t="s">
        <v>1538</v>
      </c>
      <c r="D744">
        <v>3</v>
      </c>
      <c r="E744" t="s">
        <v>4956</v>
      </c>
      <c r="F744">
        <v>7</v>
      </c>
      <c r="G744" t="s">
        <v>4956</v>
      </c>
      <c r="J744">
        <v>1</v>
      </c>
      <c r="K744" t="s">
        <v>4983</v>
      </c>
      <c r="L744" t="s">
        <v>27</v>
      </c>
      <c r="M744" t="s">
        <v>4946</v>
      </c>
      <c r="N744" t="s">
        <v>4947</v>
      </c>
      <c r="P744">
        <v>1</v>
      </c>
      <c r="Q744">
        <v>0</v>
      </c>
      <c r="R744">
        <v>0</v>
      </c>
      <c r="S744">
        <v>0</v>
      </c>
      <c r="T744" t="s">
        <v>4940</v>
      </c>
      <c r="U744">
        <v>0</v>
      </c>
      <c r="X744" t="s">
        <v>4941</v>
      </c>
      <c r="Y744" t="s">
        <v>18</v>
      </c>
      <c r="AB744" t="s">
        <v>19</v>
      </c>
      <c r="AC744" t="s">
        <v>4942</v>
      </c>
      <c r="AE744">
        <v>0</v>
      </c>
      <c r="AF744">
        <v>0</v>
      </c>
      <c r="AG744">
        <v>733.2</v>
      </c>
      <c r="AH744">
        <v>2</v>
      </c>
      <c r="AI744">
        <v>0</v>
      </c>
      <c r="AL744">
        <v>1</v>
      </c>
      <c r="AM744">
        <v>1</v>
      </c>
      <c r="AN744">
        <v>1</v>
      </c>
      <c r="AO744">
        <v>1</v>
      </c>
      <c r="AU744">
        <v>0</v>
      </c>
      <c r="AW744">
        <v>879.84</v>
      </c>
      <c r="BE744" t="s">
        <v>43</v>
      </c>
      <c r="BI744">
        <v>0</v>
      </c>
      <c r="BJ744">
        <v>0</v>
      </c>
      <c r="BM744">
        <v>0</v>
      </c>
      <c r="BN744">
        <v>0</v>
      </c>
      <c r="BO744">
        <v>100</v>
      </c>
      <c r="BP744">
        <v>100</v>
      </c>
      <c r="BQ744">
        <v>0</v>
      </c>
      <c r="BR744">
        <v>0</v>
      </c>
      <c r="BS744">
        <v>0</v>
      </c>
      <c r="BV744">
        <v>0</v>
      </c>
      <c r="BW744">
        <v>0</v>
      </c>
      <c r="BX744">
        <v>0</v>
      </c>
      <c r="BY744">
        <v>0</v>
      </c>
    </row>
    <row r="745" spans="1:77" x14ac:dyDescent="0.25">
      <c r="A745" t="s">
        <v>1539</v>
      </c>
      <c r="C745" t="s">
        <v>1538</v>
      </c>
      <c r="D745">
        <v>3</v>
      </c>
      <c r="E745" t="s">
        <v>4956</v>
      </c>
      <c r="F745">
        <v>7</v>
      </c>
      <c r="G745" t="s">
        <v>4956</v>
      </c>
      <c r="J745">
        <v>1</v>
      </c>
      <c r="K745" t="s">
        <v>4983</v>
      </c>
      <c r="L745" t="s">
        <v>27</v>
      </c>
      <c r="M745" t="s">
        <v>4946</v>
      </c>
      <c r="N745" t="s">
        <v>4947</v>
      </c>
      <c r="P745">
        <v>1</v>
      </c>
      <c r="Q745">
        <v>0</v>
      </c>
      <c r="R745">
        <v>0</v>
      </c>
      <c r="S745">
        <v>0</v>
      </c>
      <c r="T745" t="s">
        <v>4940</v>
      </c>
      <c r="U745">
        <v>0</v>
      </c>
      <c r="X745" t="s">
        <v>4941</v>
      </c>
      <c r="Y745" t="s">
        <v>18</v>
      </c>
      <c r="AB745" t="s">
        <v>19</v>
      </c>
      <c r="AC745" t="s">
        <v>4942</v>
      </c>
      <c r="AE745">
        <v>0</v>
      </c>
      <c r="AF745">
        <v>0</v>
      </c>
      <c r="AG745">
        <v>0</v>
      </c>
      <c r="AH745">
        <v>2</v>
      </c>
      <c r="AI745">
        <v>0</v>
      </c>
      <c r="AL745">
        <v>1</v>
      </c>
      <c r="AM745">
        <v>1</v>
      </c>
      <c r="AN745">
        <v>1</v>
      </c>
      <c r="AO745">
        <v>1</v>
      </c>
      <c r="AP745">
        <v>1</v>
      </c>
      <c r="AU745">
        <v>0</v>
      </c>
      <c r="AV745">
        <v>1</v>
      </c>
      <c r="AW745">
        <v>0</v>
      </c>
      <c r="AY745">
        <v>1</v>
      </c>
      <c r="BE745" t="s">
        <v>28</v>
      </c>
      <c r="BI745">
        <v>0</v>
      </c>
      <c r="BJ745">
        <v>0</v>
      </c>
      <c r="BM745">
        <v>0</v>
      </c>
      <c r="BN745">
        <v>0</v>
      </c>
      <c r="BO745">
        <v>100</v>
      </c>
      <c r="BP745">
        <v>100</v>
      </c>
      <c r="BQ745">
        <v>0</v>
      </c>
      <c r="BR745">
        <v>0</v>
      </c>
      <c r="BS745">
        <v>0</v>
      </c>
      <c r="BV745">
        <v>0</v>
      </c>
      <c r="BW745">
        <v>0</v>
      </c>
      <c r="BX745">
        <v>0</v>
      </c>
      <c r="BY745">
        <v>0</v>
      </c>
    </row>
    <row r="746" spans="1:77" x14ac:dyDescent="0.25">
      <c r="A746" t="s">
        <v>1540</v>
      </c>
      <c r="C746" t="s">
        <v>1541</v>
      </c>
      <c r="D746">
        <v>12</v>
      </c>
      <c r="E746" t="s">
        <v>5053</v>
      </c>
      <c r="F746">
        <v>3</v>
      </c>
      <c r="G746" t="s">
        <v>5176</v>
      </c>
      <c r="H746" t="s">
        <v>5397</v>
      </c>
      <c r="I746" t="s">
        <v>5398</v>
      </c>
      <c r="L746" t="s">
        <v>1120</v>
      </c>
      <c r="M746" t="s">
        <v>1540</v>
      </c>
      <c r="N746" t="s">
        <v>1541</v>
      </c>
      <c r="P746">
        <v>1</v>
      </c>
      <c r="Q746">
        <v>0</v>
      </c>
      <c r="R746">
        <v>115.01</v>
      </c>
      <c r="S746">
        <v>115.01</v>
      </c>
      <c r="T746" t="s">
        <v>4940</v>
      </c>
      <c r="U746">
        <v>0</v>
      </c>
      <c r="X746" t="s">
        <v>4941</v>
      </c>
      <c r="Y746" t="s">
        <v>18</v>
      </c>
      <c r="AB746" t="s">
        <v>19</v>
      </c>
      <c r="AC746" t="s">
        <v>4942</v>
      </c>
      <c r="AE746">
        <v>0</v>
      </c>
      <c r="AF746">
        <v>0</v>
      </c>
      <c r="AG746">
        <v>200</v>
      </c>
      <c r="AH746">
        <v>2</v>
      </c>
      <c r="AI746">
        <v>0</v>
      </c>
      <c r="AU746">
        <v>1.7389791999999999</v>
      </c>
      <c r="AW746">
        <v>240</v>
      </c>
      <c r="AY746">
        <v>1</v>
      </c>
      <c r="BE746" t="s">
        <v>416</v>
      </c>
      <c r="BI746">
        <v>0</v>
      </c>
      <c r="BJ746">
        <v>0</v>
      </c>
      <c r="BM746">
        <v>0</v>
      </c>
      <c r="BN746">
        <v>0</v>
      </c>
      <c r="BO746">
        <v>100</v>
      </c>
      <c r="BP746">
        <v>100</v>
      </c>
      <c r="BQ746">
        <v>0</v>
      </c>
      <c r="BR746">
        <v>0</v>
      </c>
      <c r="BS746">
        <v>0</v>
      </c>
      <c r="BV746">
        <v>0</v>
      </c>
      <c r="BW746">
        <v>0</v>
      </c>
      <c r="BX746">
        <v>0</v>
      </c>
      <c r="BY746">
        <v>0</v>
      </c>
    </row>
    <row r="747" spans="1:77" x14ac:dyDescent="0.25">
      <c r="A747" t="s">
        <v>1542</v>
      </c>
      <c r="C747" t="s">
        <v>1543</v>
      </c>
      <c r="D747">
        <v>12</v>
      </c>
      <c r="E747" t="s">
        <v>5053</v>
      </c>
      <c r="F747">
        <v>3</v>
      </c>
      <c r="G747" t="s">
        <v>5176</v>
      </c>
      <c r="H747" t="s">
        <v>5397</v>
      </c>
      <c r="I747" t="s">
        <v>5398</v>
      </c>
      <c r="L747" t="s">
        <v>1120</v>
      </c>
      <c r="M747" t="s">
        <v>1542</v>
      </c>
      <c r="N747" t="s">
        <v>1543</v>
      </c>
      <c r="O747" t="s">
        <v>36</v>
      </c>
      <c r="P747">
        <v>1</v>
      </c>
      <c r="Q747">
        <v>0</v>
      </c>
      <c r="R747">
        <v>162.77000000000001</v>
      </c>
      <c r="S747">
        <v>162.77000000000001</v>
      </c>
      <c r="T747" t="s">
        <v>4940</v>
      </c>
      <c r="U747">
        <v>0</v>
      </c>
      <c r="X747" t="s">
        <v>4941</v>
      </c>
      <c r="Y747" t="s">
        <v>18</v>
      </c>
      <c r="AB747" t="s">
        <v>19</v>
      </c>
      <c r="AC747" t="s">
        <v>4942</v>
      </c>
      <c r="AE747">
        <v>0</v>
      </c>
      <c r="AF747">
        <v>0</v>
      </c>
      <c r="AG747">
        <v>225</v>
      </c>
      <c r="AH747">
        <v>2</v>
      </c>
      <c r="AI747">
        <v>0</v>
      </c>
      <c r="AU747">
        <v>1.3823186000000001</v>
      </c>
      <c r="AW747">
        <v>270</v>
      </c>
      <c r="AY747">
        <v>1</v>
      </c>
      <c r="BE747" t="s">
        <v>416</v>
      </c>
      <c r="BI747">
        <v>0</v>
      </c>
      <c r="BJ747">
        <v>0</v>
      </c>
      <c r="BM747">
        <v>0</v>
      </c>
      <c r="BN747">
        <v>0</v>
      </c>
      <c r="BO747">
        <v>100</v>
      </c>
      <c r="BP747">
        <v>100</v>
      </c>
      <c r="BQ747">
        <v>0</v>
      </c>
      <c r="BR747">
        <v>0</v>
      </c>
      <c r="BS747">
        <v>0</v>
      </c>
      <c r="BV747">
        <v>0</v>
      </c>
      <c r="BW747">
        <v>0</v>
      </c>
      <c r="BX747">
        <v>0</v>
      </c>
      <c r="BY747">
        <v>0</v>
      </c>
    </row>
    <row r="748" spans="1:77" x14ac:dyDescent="0.25">
      <c r="A748" t="s">
        <v>1544</v>
      </c>
      <c r="C748" t="s">
        <v>1545</v>
      </c>
      <c r="D748">
        <v>16</v>
      </c>
      <c r="E748" t="s">
        <v>4982</v>
      </c>
      <c r="F748">
        <v>10</v>
      </c>
      <c r="G748" t="s">
        <v>4982</v>
      </c>
      <c r="L748" t="s">
        <v>725</v>
      </c>
      <c r="M748" t="s">
        <v>1544</v>
      </c>
      <c r="N748" t="s">
        <v>5399</v>
      </c>
      <c r="P748">
        <v>0</v>
      </c>
      <c r="Q748">
        <v>0</v>
      </c>
      <c r="R748">
        <v>0</v>
      </c>
      <c r="S748">
        <v>0</v>
      </c>
      <c r="T748" t="s">
        <v>4940</v>
      </c>
      <c r="U748">
        <v>0</v>
      </c>
      <c r="X748" t="s">
        <v>4941</v>
      </c>
      <c r="Y748" t="s">
        <v>18</v>
      </c>
      <c r="AB748" t="s">
        <v>19</v>
      </c>
      <c r="AC748" t="s">
        <v>4942</v>
      </c>
      <c r="AE748">
        <v>0</v>
      </c>
      <c r="AF748">
        <v>0</v>
      </c>
      <c r="AG748">
        <v>67.8</v>
      </c>
      <c r="AH748">
        <v>2</v>
      </c>
      <c r="AI748">
        <v>0</v>
      </c>
      <c r="AP748">
        <v>1</v>
      </c>
      <c r="AU748">
        <v>0</v>
      </c>
      <c r="AW748">
        <v>81.36</v>
      </c>
      <c r="BE748" t="s">
        <v>43</v>
      </c>
      <c r="BI748">
        <v>0</v>
      </c>
      <c r="BJ748">
        <v>0</v>
      </c>
      <c r="BM748">
        <v>0</v>
      </c>
      <c r="BN748">
        <v>0</v>
      </c>
      <c r="BO748">
        <v>100</v>
      </c>
      <c r="BP748">
        <v>100</v>
      </c>
      <c r="BQ748">
        <v>0</v>
      </c>
      <c r="BR748">
        <v>0</v>
      </c>
      <c r="BS748">
        <v>0</v>
      </c>
      <c r="BV748">
        <v>0</v>
      </c>
      <c r="BW748">
        <v>0</v>
      </c>
      <c r="BX748">
        <v>0</v>
      </c>
      <c r="BY748">
        <v>0</v>
      </c>
    </row>
    <row r="749" spans="1:77" x14ac:dyDescent="0.25">
      <c r="A749" t="s">
        <v>1546</v>
      </c>
      <c r="C749" t="s">
        <v>1547</v>
      </c>
      <c r="D749">
        <v>18</v>
      </c>
      <c r="E749" t="s">
        <v>5400</v>
      </c>
      <c r="L749" t="s">
        <v>1548</v>
      </c>
      <c r="M749" t="s">
        <v>1546</v>
      </c>
      <c r="N749" t="s">
        <v>5401</v>
      </c>
      <c r="P749">
        <v>1</v>
      </c>
      <c r="Q749">
        <v>1</v>
      </c>
      <c r="R749">
        <v>5.2</v>
      </c>
      <c r="S749">
        <v>5.2</v>
      </c>
      <c r="T749" t="s">
        <v>4940</v>
      </c>
      <c r="U749">
        <v>0</v>
      </c>
      <c r="X749" t="s">
        <v>4941</v>
      </c>
      <c r="Y749" t="s">
        <v>18</v>
      </c>
      <c r="AB749" t="s">
        <v>19</v>
      </c>
      <c r="AC749" t="s">
        <v>4942</v>
      </c>
      <c r="AE749">
        <v>0</v>
      </c>
      <c r="AF749">
        <v>0</v>
      </c>
      <c r="AG749">
        <v>5.72</v>
      </c>
      <c r="AH749">
        <v>2</v>
      </c>
      <c r="AI749">
        <v>0</v>
      </c>
      <c r="AK749">
        <v>1</v>
      </c>
      <c r="AU749">
        <v>1.1000000000000001</v>
      </c>
      <c r="AV749">
        <v>1</v>
      </c>
      <c r="AW749">
        <v>6.86</v>
      </c>
      <c r="BE749" t="s">
        <v>32</v>
      </c>
      <c r="BI749">
        <v>0</v>
      </c>
      <c r="BJ749">
        <v>0</v>
      </c>
      <c r="BM749">
        <v>0</v>
      </c>
      <c r="BN749">
        <v>0</v>
      </c>
      <c r="BO749">
        <v>100</v>
      </c>
      <c r="BP749">
        <v>100</v>
      </c>
      <c r="BQ749">
        <v>0</v>
      </c>
      <c r="BR749">
        <v>0</v>
      </c>
      <c r="BS749">
        <v>0</v>
      </c>
      <c r="BV749">
        <v>0</v>
      </c>
      <c r="BW749">
        <v>0</v>
      </c>
      <c r="BX749">
        <v>0</v>
      </c>
      <c r="BY749">
        <v>0</v>
      </c>
    </row>
    <row r="750" spans="1:77" x14ac:dyDescent="0.25">
      <c r="A750" t="s">
        <v>1549</v>
      </c>
      <c r="C750" t="s">
        <v>1550</v>
      </c>
      <c r="D750">
        <v>18</v>
      </c>
      <c r="E750" t="s">
        <v>5400</v>
      </c>
      <c r="L750" t="s">
        <v>1548</v>
      </c>
      <c r="M750" t="s">
        <v>1549</v>
      </c>
      <c r="N750" t="s">
        <v>5402</v>
      </c>
      <c r="P750">
        <v>1</v>
      </c>
      <c r="Q750">
        <v>1</v>
      </c>
      <c r="R750">
        <v>5</v>
      </c>
      <c r="S750">
        <v>5</v>
      </c>
      <c r="T750" t="s">
        <v>4940</v>
      </c>
      <c r="U750">
        <v>0</v>
      </c>
      <c r="X750" t="s">
        <v>4941</v>
      </c>
      <c r="Y750" t="s">
        <v>18</v>
      </c>
      <c r="AB750" t="s">
        <v>19</v>
      </c>
      <c r="AC750" t="s">
        <v>4942</v>
      </c>
      <c r="AE750">
        <v>0</v>
      </c>
      <c r="AF750">
        <v>0</v>
      </c>
      <c r="AG750">
        <v>5.5</v>
      </c>
      <c r="AH750">
        <v>2</v>
      </c>
      <c r="AI750">
        <v>0</v>
      </c>
      <c r="AK750">
        <v>1</v>
      </c>
      <c r="AU750">
        <v>1.1000000000000001</v>
      </c>
      <c r="AV750">
        <v>1</v>
      </c>
      <c r="AW750">
        <v>6.6</v>
      </c>
      <c r="BE750" t="s">
        <v>32</v>
      </c>
      <c r="BI750">
        <v>0</v>
      </c>
      <c r="BJ750">
        <v>0</v>
      </c>
      <c r="BM750">
        <v>0</v>
      </c>
      <c r="BN750">
        <v>0</v>
      </c>
      <c r="BO750">
        <v>100</v>
      </c>
      <c r="BP750">
        <v>100</v>
      </c>
      <c r="BQ750">
        <v>0</v>
      </c>
      <c r="BR750">
        <v>0</v>
      </c>
      <c r="BS750">
        <v>0</v>
      </c>
      <c r="BV750">
        <v>0</v>
      </c>
      <c r="BW750">
        <v>0</v>
      </c>
      <c r="BX750">
        <v>0</v>
      </c>
      <c r="BY750">
        <v>0</v>
      </c>
    </row>
    <row r="751" spans="1:77" x14ac:dyDescent="0.25">
      <c r="A751" t="s">
        <v>1551</v>
      </c>
      <c r="C751" t="s">
        <v>1552</v>
      </c>
      <c r="D751">
        <v>18</v>
      </c>
      <c r="E751" t="s">
        <v>5400</v>
      </c>
      <c r="L751" t="s">
        <v>1553</v>
      </c>
      <c r="M751" t="s">
        <v>5403</v>
      </c>
      <c r="N751" t="s">
        <v>5404</v>
      </c>
      <c r="P751">
        <v>1</v>
      </c>
      <c r="Q751">
        <v>1</v>
      </c>
      <c r="R751">
        <v>0</v>
      </c>
      <c r="S751">
        <v>0</v>
      </c>
      <c r="T751" t="s">
        <v>4940</v>
      </c>
      <c r="U751">
        <v>0</v>
      </c>
      <c r="X751" t="s">
        <v>4941</v>
      </c>
      <c r="Y751" t="s">
        <v>18</v>
      </c>
      <c r="AB751" t="s">
        <v>19</v>
      </c>
      <c r="AC751" t="s">
        <v>4942</v>
      </c>
      <c r="AE751">
        <v>0</v>
      </c>
      <c r="AF751">
        <v>0</v>
      </c>
      <c r="AG751">
        <v>0</v>
      </c>
      <c r="AH751">
        <v>2</v>
      </c>
      <c r="AI751">
        <v>0</v>
      </c>
      <c r="AK751">
        <v>1</v>
      </c>
      <c r="AU751">
        <v>0</v>
      </c>
      <c r="AW751">
        <v>0</v>
      </c>
      <c r="BE751" t="s">
        <v>43</v>
      </c>
      <c r="BI751">
        <v>0</v>
      </c>
      <c r="BJ751">
        <v>0</v>
      </c>
      <c r="BM751">
        <v>0</v>
      </c>
      <c r="BN751">
        <v>0</v>
      </c>
      <c r="BO751">
        <v>100</v>
      </c>
      <c r="BP751">
        <v>100</v>
      </c>
      <c r="BQ751">
        <v>0</v>
      </c>
      <c r="BR751">
        <v>0</v>
      </c>
      <c r="BS751">
        <v>0</v>
      </c>
      <c r="BV751">
        <v>0</v>
      </c>
      <c r="BW751">
        <v>0</v>
      </c>
      <c r="BX751">
        <v>0</v>
      </c>
      <c r="BY751">
        <v>0</v>
      </c>
    </row>
    <row r="752" spans="1:77" x14ac:dyDescent="0.25">
      <c r="A752" t="s">
        <v>1554</v>
      </c>
      <c r="C752" t="s">
        <v>1555</v>
      </c>
      <c r="D752">
        <v>18</v>
      </c>
      <c r="E752" t="s">
        <v>5400</v>
      </c>
      <c r="L752" t="s">
        <v>1553</v>
      </c>
      <c r="M752" t="s">
        <v>5405</v>
      </c>
      <c r="N752" t="s">
        <v>5406</v>
      </c>
      <c r="P752">
        <v>1</v>
      </c>
      <c r="Q752">
        <v>1</v>
      </c>
      <c r="R752">
        <v>0</v>
      </c>
      <c r="S752">
        <v>0</v>
      </c>
      <c r="T752" t="s">
        <v>4940</v>
      </c>
      <c r="U752">
        <v>0</v>
      </c>
      <c r="X752" t="s">
        <v>4941</v>
      </c>
      <c r="Y752" t="s">
        <v>18</v>
      </c>
      <c r="AB752" t="s">
        <v>19</v>
      </c>
      <c r="AC752" t="s">
        <v>4942</v>
      </c>
      <c r="AE752">
        <v>0</v>
      </c>
      <c r="AF752">
        <v>0</v>
      </c>
      <c r="AG752">
        <v>0</v>
      </c>
      <c r="AH752">
        <v>2</v>
      </c>
      <c r="AI752">
        <v>0</v>
      </c>
      <c r="AK752">
        <v>1</v>
      </c>
      <c r="AU752">
        <v>0</v>
      </c>
      <c r="AW752">
        <v>0</v>
      </c>
      <c r="BE752" t="s">
        <v>43</v>
      </c>
      <c r="BI752">
        <v>0</v>
      </c>
      <c r="BJ752">
        <v>0</v>
      </c>
      <c r="BM752">
        <v>0</v>
      </c>
      <c r="BN752">
        <v>0</v>
      </c>
      <c r="BO752">
        <v>100</v>
      </c>
      <c r="BP752">
        <v>100</v>
      </c>
      <c r="BQ752">
        <v>0</v>
      </c>
      <c r="BR752">
        <v>0</v>
      </c>
      <c r="BS752">
        <v>0</v>
      </c>
      <c r="BV752">
        <v>0</v>
      </c>
      <c r="BW752">
        <v>0</v>
      </c>
      <c r="BX752">
        <v>0</v>
      </c>
      <c r="BY752">
        <v>0</v>
      </c>
    </row>
    <row r="753" spans="1:77" x14ac:dyDescent="0.25">
      <c r="A753" t="s">
        <v>1556</v>
      </c>
      <c r="C753" t="s">
        <v>1557</v>
      </c>
      <c r="D753">
        <v>18</v>
      </c>
      <c r="E753" t="s">
        <v>5400</v>
      </c>
      <c r="F753">
        <v>12</v>
      </c>
      <c r="G753" t="s">
        <v>5054</v>
      </c>
      <c r="J753" t="s">
        <v>5407</v>
      </c>
      <c r="K753" t="s">
        <v>5408</v>
      </c>
      <c r="L753" t="s">
        <v>1553</v>
      </c>
      <c r="M753" t="s">
        <v>5409</v>
      </c>
      <c r="N753" t="s">
        <v>5410</v>
      </c>
      <c r="P753">
        <v>1</v>
      </c>
      <c r="Q753">
        <v>1</v>
      </c>
      <c r="R753">
        <v>20.5</v>
      </c>
      <c r="S753">
        <v>20.5</v>
      </c>
      <c r="T753" t="s">
        <v>4940</v>
      </c>
      <c r="U753">
        <v>0</v>
      </c>
      <c r="X753" t="s">
        <v>4941</v>
      </c>
      <c r="Y753" t="s">
        <v>18</v>
      </c>
      <c r="AB753" t="s">
        <v>19</v>
      </c>
      <c r="AC753" t="s">
        <v>4942</v>
      </c>
      <c r="AE753">
        <v>0</v>
      </c>
      <c r="AF753">
        <v>0</v>
      </c>
      <c r="AG753">
        <v>0</v>
      </c>
      <c r="AH753">
        <v>2</v>
      </c>
      <c r="AI753">
        <v>0</v>
      </c>
      <c r="AK753">
        <v>1</v>
      </c>
      <c r="AU753">
        <v>0</v>
      </c>
      <c r="AW753">
        <v>0</v>
      </c>
      <c r="BE753" t="s">
        <v>43</v>
      </c>
      <c r="BI753">
        <v>0</v>
      </c>
      <c r="BJ753">
        <v>0</v>
      </c>
      <c r="BM753">
        <v>0</v>
      </c>
      <c r="BN753">
        <v>0</v>
      </c>
      <c r="BO753">
        <v>100</v>
      </c>
      <c r="BP753">
        <v>100</v>
      </c>
      <c r="BQ753">
        <v>0</v>
      </c>
      <c r="BR753">
        <v>0</v>
      </c>
      <c r="BS753">
        <v>0</v>
      </c>
      <c r="BV753">
        <v>0</v>
      </c>
      <c r="BW753">
        <v>0</v>
      </c>
      <c r="BX753">
        <v>0</v>
      </c>
      <c r="BY753">
        <v>0</v>
      </c>
    </row>
    <row r="754" spans="1:77" x14ac:dyDescent="0.25">
      <c r="A754" t="s">
        <v>1558</v>
      </c>
      <c r="C754" t="s">
        <v>1559</v>
      </c>
      <c r="D754">
        <v>15</v>
      </c>
      <c r="E754" t="s">
        <v>4977</v>
      </c>
      <c r="F754">
        <v>6</v>
      </c>
      <c r="G754" t="s">
        <v>4977</v>
      </c>
      <c r="L754" t="s">
        <v>293</v>
      </c>
      <c r="M754">
        <v>362334026</v>
      </c>
      <c r="N754" t="s">
        <v>5411</v>
      </c>
      <c r="P754">
        <v>1</v>
      </c>
      <c r="Q754">
        <v>0</v>
      </c>
      <c r="R754">
        <v>424</v>
      </c>
      <c r="S754">
        <v>424</v>
      </c>
      <c r="T754" t="s">
        <v>4940</v>
      </c>
      <c r="U754">
        <v>0</v>
      </c>
      <c r="X754" t="s">
        <v>4941</v>
      </c>
      <c r="Y754" t="s">
        <v>18</v>
      </c>
      <c r="AB754" t="s">
        <v>19</v>
      </c>
      <c r="AC754" t="s">
        <v>4942</v>
      </c>
      <c r="AE754">
        <v>0</v>
      </c>
      <c r="AF754">
        <v>0</v>
      </c>
      <c r="AG754">
        <v>564</v>
      </c>
      <c r="AI754">
        <v>0</v>
      </c>
      <c r="AU754">
        <v>1.3301886999999999</v>
      </c>
      <c r="AW754">
        <v>677</v>
      </c>
      <c r="BE754" t="s">
        <v>43</v>
      </c>
      <c r="BI754">
        <v>0</v>
      </c>
      <c r="BJ754">
        <v>0</v>
      </c>
      <c r="BM754">
        <v>0</v>
      </c>
      <c r="BN754">
        <v>0</v>
      </c>
      <c r="BO754">
        <v>100</v>
      </c>
      <c r="BP754">
        <v>100</v>
      </c>
      <c r="BQ754">
        <v>0</v>
      </c>
      <c r="BR754">
        <v>0</v>
      </c>
      <c r="BS754">
        <v>0</v>
      </c>
      <c r="BV754">
        <v>0</v>
      </c>
      <c r="BW754">
        <v>0</v>
      </c>
      <c r="BX754">
        <v>0</v>
      </c>
      <c r="BY754">
        <v>0</v>
      </c>
    </row>
    <row r="755" spans="1:77" x14ac:dyDescent="0.25">
      <c r="A755" t="s">
        <v>1560</v>
      </c>
      <c r="C755" t="s">
        <v>1561</v>
      </c>
      <c r="D755">
        <v>19</v>
      </c>
      <c r="E755" t="s">
        <v>5300</v>
      </c>
      <c r="L755" t="s">
        <v>722</v>
      </c>
      <c r="M755">
        <v>7705552518</v>
      </c>
      <c r="N755" t="s">
        <v>1561</v>
      </c>
      <c r="O755" t="s">
        <v>1480</v>
      </c>
      <c r="P755">
        <v>1</v>
      </c>
      <c r="Q755">
        <v>100</v>
      </c>
      <c r="R755">
        <v>0.13</v>
      </c>
      <c r="S755">
        <v>0.13</v>
      </c>
      <c r="T755" t="s">
        <v>4940</v>
      </c>
      <c r="U755">
        <v>0</v>
      </c>
      <c r="X755" t="s">
        <v>4941</v>
      </c>
      <c r="Y755" t="s">
        <v>18</v>
      </c>
      <c r="AB755" t="s">
        <v>19</v>
      </c>
      <c r="AC755" t="s">
        <v>4942</v>
      </c>
      <c r="AE755">
        <v>0</v>
      </c>
      <c r="AF755">
        <v>0</v>
      </c>
      <c r="AG755">
        <v>0.19</v>
      </c>
      <c r="AH755">
        <v>2</v>
      </c>
      <c r="AI755">
        <v>0</v>
      </c>
      <c r="AU755">
        <v>1.4615385000000001</v>
      </c>
      <c r="AW755">
        <v>0.23</v>
      </c>
      <c r="BE755" t="s">
        <v>32</v>
      </c>
      <c r="BI755">
        <v>0</v>
      </c>
      <c r="BJ755">
        <v>0</v>
      </c>
      <c r="BM755">
        <v>0</v>
      </c>
      <c r="BN755">
        <v>0</v>
      </c>
      <c r="BO755">
        <v>100</v>
      </c>
      <c r="BP755">
        <v>100</v>
      </c>
      <c r="BQ755">
        <v>0</v>
      </c>
      <c r="BR755">
        <v>0</v>
      </c>
      <c r="BS755">
        <v>0</v>
      </c>
      <c r="BV755">
        <v>0</v>
      </c>
      <c r="BW755">
        <v>0</v>
      </c>
      <c r="BX755">
        <v>0</v>
      </c>
      <c r="BY755">
        <v>0</v>
      </c>
    </row>
    <row r="756" spans="1:77" x14ac:dyDescent="0.25">
      <c r="A756" t="s">
        <v>1562</v>
      </c>
      <c r="C756" t="s">
        <v>1563</v>
      </c>
      <c r="D756">
        <v>9</v>
      </c>
      <c r="E756" t="s">
        <v>5014</v>
      </c>
      <c r="F756">
        <v>5</v>
      </c>
      <c r="G756" t="s">
        <v>5014</v>
      </c>
      <c r="J756">
        <v>3</v>
      </c>
      <c r="K756" t="s">
        <v>5061</v>
      </c>
      <c r="L756" t="s">
        <v>549</v>
      </c>
      <c r="M756" t="s">
        <v>1562</v>
      </c>
      <c r="N756" t="s">
        <v>1563</v>
      </c>
      <c r="P756">
        <v>1</v>
      </c>
      <c r="Q756">
        <v>1</v>
      </c>
      <c r="R756">
        <v>19.18</v>
      </c>
      <c r="S756">
        <v>19.18</v>
      </c>
      <c r="T756" t="s">
        <v>4940</v>
      </c>
      <c r="U756">
        <v>0</v>
      </c>
      <c r="X756" t="s">
        <v>4941</v>
      </c>
      <c r="Y756" t="s">
        <v>18</v>
      </c>
      <c r="AB756" t="s">
        <v>19</v>
      </c>
      <c r="AC756" t="s">
        <v>4942</v>
      </c>
      <c r="AE756">
        <v>0</v>
      </c>
      <c r="AF756">
        <v>0</v>
      </c>
      <c r="AG756">
        <v>28.77</v>
      </c>
      <c r="AH756">
        <v>2</v>
      </c>
      <c r="AI756">
        <v>0</v>
      </c>
      <c r="AU756">
        <v>1.5</v>
      </c>
      <c r="AW756">
        <v>34.520000000000003</v>
      </c>
      <c r="BE756" t="s">
        <v>32</v>
      </c>
      <c r="BI756">
        <v>0</v>
      </c>
      <c r="BJ756">
        <v>0</v>
      </c>
      <c r="BM756">
        <v>0</v>
      </c>
      <c r="BN756">
        <v>0</v>
      </c>
      <c r="BO756">
        <v>100</v>
      </c>
      <c r="BP756">
        <v>100</v>
      </c>
      <c r="BQ756">
        <v>0</v>
      </c>
      <c r="BR756">
        <v>0</v>
      </c>
      <c r="BS756">
        <v>0</v>
      </c>
      <c r="BV756">
        <v>0</v>
      </c>
      <c r="BW756">
        <v>0</v>
      </c>
      <c r="BX756">
        <v>0</v>
      </c>
      <c r="BY756">
        <v>0</v>
      </c>
    </row>
    <row r="757" spans="1:77" x14ac:dyDescent="0.25">
      <c r="A757" t="s">
        <v>1564</v>
      </c>
      <c r="C757" t="s">
        <v>1565</v>
      </c>
      <c r="D757">
        <v>16</v>
      </c>
      <c r="E757" t="s">
        <v>4982</v>
      </c>
      <c r="F757">
        <v>10</v>
      </c>
      <c r="G757" t="s">
        <v>4982</v>
      </c>
      <c r="L757" t="s">
        <v>856</v>
      </c>
      <c r="M757" t="s">
        <v>1564</v>
      </c>
      <c r="N757" t="s">
        <v>1565</v>
      </c>
      <c r="P757">
        <v>1</v>
      </c>
      <c r="Q757">
        <v>0</v>
      </c>
      <c r="R757">
        <v>10.97</v>
      </c>
      <c r="S757">
        <v>10.97</v>
      </c>
      <c r="T757" t="s">
        <v>4940</v>
      </c>
      <c r="U757">
        <v>0</v>
      </c>
      <c r="X757" t="s">
        <v>4941</v>
      </c>
      <c r="Y757" t="s">
        <v>18</v>
      </c>
      <c r="AB757" t="s">
        <v>19</v>
      </c>
      <c r="AC757" t="s">
        <v>4942</v>
      </c>
      <c r="AE757">
        <v>0</v>
      </c>
      <c r="AF757">
        <v>0</v>
      </c>
      <c r="AG757">
        <v>16.46</v>
      </c>
      <c r="AH757">
        <v>2</v>
      </c>
      <c r="AI757">
        <v>0</v>
      </c>
      <c r="AP757">
        <v>1</v>
      </c>
      <c r="AU757">
        <v>1.5004557999999999</v>
      </c>
      <c r="AW757">
        <v>19.75</v>
      </c>
      <c r="BE757" t="s">
        <v>20</v>
      </c>
      <c r="BI757">
        <v>0</v>
      </c>
      <c r="BJ757">
        <v>0</v>
      </c>
      <c r="BM757">
        <v>0</v>
      </c>
      <c r="BN757">
        <v>0</v>
      </c>
      <c r="BO757">
        <v>100</v>
      </c>
      <c r="BP757">
        <v>100</v>
      </c>
      <c r="BQ757">
        <v>0</v>
      </c>
      <c r="BR757">
        <v>0</v>
      </c>
      <c r="BS757">
        <v>0</v>
      </c>
      <c r="BV757">
        <v>0</v>
      </c>
      <c r="BW757">
        <v>0</v>
      </c>
      <c r="BX757">
        <v>0</v>
      </c>
      <c r="BY757">
        <v>0</v>
      </c>
    </row>
    <row r="758" spans="1:77" x14ac:dyDescent="0.25">
      <c r="A758" t="s">
        <v>1566</v>
      </c>
      <c r="C758" t="s">
        <v>1567</v>
      </c>
      <c r="D758">
        <v>15</v>
      </c>
      <c r="E758" t="s">
        <v>4977</v>
      </c>
      <c r="L758" t="s">
        <v>1125</v>
      </c>
      <c r="M758" t="s">
        <v>5412</v>
      </c>
      <c r="N758" t="s">
        <v>5413</v>
      </c>
      <c r="O758" t="s">
        <v>104</v>
      </c>
      <c r="P758">
        <v>0.01</v>
      </c>
      <c r="Q758">
        <v>0</v>
      </c>
      <c r="R758">
        <v>0.66500000000000004</v>
      </c>
      <c r="S758">
        <v>0.66500000000000004</v>
      </c>
      <c r="T758" t="s">
        <v>4940</v>
      </c>
      <c r="U758">
        <v>0</v>
      </c>
      <c r="X758" t="s">
        <v>4941</v>
      </c>
      <c r="Y758" t="s">
        <v>18</v>
      </c>
      <c r="AB758" t="s">
        <v>19</v>
      </c>
      <c r="AC758" t="s">
        <v>4942</v>
      </c>
      <c r="AE758">
        <v>0</v>
      </c>
      <c r="AF758">
        <v>0</v>
      </c>
      <c r="AG758">
        <v>89.8</v>
      </c>
      <c r="AH758">
        <v>3</v>
      </c>
      <c r="AI758">
        <v>0</v>
      </c>
      <c r="AU758">
        <v>1.3503759</v>
      </c>
      <c r="AW758">
        <v>107.76</v>
      </c>
      <c r="AY758">
        <v>1</v>
      </c>
      <c r="BE758" t="s">
        <v>20</v>
      </c>
      <c r="BI758">
        <v>0</v>
      </c>
      <c r="BJ758">
        <v>0</v>
      </c>
      <c r="BM758">
        <v>0</v>
      </c>
      <c r="BN758">
        <v>0</v>
      </c>
      <c r="BO758">
        <v>100</v>
      </c>
      <c r="BP758">
        <v>100</v>
      </c>
      <c r="BQ758">
        <v>0</v>
      </c>
      <c r="BR758">
        <v>0</v>
      </c>
      <c r="BS758">
        <v>0</v>
      </c>
      <c r="BV758">
        <v>0</v>
      </c>
      <c r="BW758">
        <v>0</v>
      </c>
      <c r="BX758">
        <v>0</v>
      </c>
      <c r="BY758">
        <v>0</v>
      </c>
    </row>
    <row r="759" spans="1:77" x14ac:dyDescent="0.25">
      <c r="A759" t="s">
        <v>1568</v>
      </c>
      <c r="C759" t="s">
        <v>1287</v>
      </c>
      <c r="D759">
        <v>12</v>
      </c>
      <c r="E759" t="s">
        <v>5053</v>
      </c>
      <c r="L759" t="s">
        <v>27</v>
      </c>
      <c r="M759" t="s">
        <v>4946</v>
      </c>
      <c r="N759" t="s">
        <v>4947</v>
      </c>
      <c r="P759">
        <v>1</v>
      </c>
      <c r="Q759">
        <v>0</v>
      </c>
      <c r="R759">
        <v>1039.6199999999999</v>
      </c>
      <c r="S759">
        <v>1039.6199999999999</v>
      </c>
      <c r="T759" t="s">
        <v>4940</v>
      </c>
      <c r="U759">
        <v>0</v>
      </c>
      <c r="X759" t="s">
        <v>4941</v>
      </c>
      <c r="Y759" t="s">
        <v>18</v>
      </c>
      <c r="AB759" t="s">
        <v>19</v>
      </c>
      <c r="AC759" t="s">
        <v>4942</v>
      </c>
      <c r="AE759">
        <v>0</v>
      </c>
      <c r="AF759">
        <v>0</v>
      </c>
      <c r="AG759" s="1">
        <v>1547.09</v>
      </c>
      <c r="AH759">
        <v>2</v>
      </c>
      <c r="AI759">
        <v>0</v>
      </c>
      <c r="AU759">
        <v>1.4881302999999999</v>
      </c>
      <c r="AW759" s="1">
        <v>1856.51</v>
      </c>
      <c r="AY759">
        <v>1</v>
      </c>
      <c r="BE759" t="s">
        <v>416</v>
      </c>
      <c r="BI759">
        <v>0</v>
      </c>
      <c r="BJ759">
        <v>0</v>
      </c>
      <c r="BM759">
        <v>0</v>
      </c>
      <c r="BN759">
        <v>0</v>
      </c>
      <c r="BO759">
        <v>100</v>
      </c>
      <c r="BP759">
        <v>100</v>
      </c>
      <c r="BQ759">
        <v>0</v>
      </c>
      <c r="BR759">
        <v>0</v>
      </c>
      <c r="BS759">
        <v>0</v>
      </c>
      <c r="BV759">
        <v>0</v>
      </c>
      <c r="BW759">
        <v>1</v>
      </c>
      <c r="BX759">
        <v>0</v>
      </c>
      <c r="BY759">
        <v>0</v>
      </c>
    </row>
    <row r="760" spans="1:77" x14ac:dyDescent="0.25">
      <c r="A760" t="s">
        <v>1569</v>
      </c>
      <c r="C760" t="s">
        <v>1570</v>
      </c>
      <c r="D760">
        <v>3</v>
      </c>
      <c r="E760" t="s">
        <v>4956</v>
      </c>
      <c r="F760">
        <v>7</v>
      </c>
      <c r="G760" t="s">
        <v>4956</v>
      </c>
      <c r="J760">
        <v>1</v>
      </c>
      <c r="K760" t="s">
        <v>4983</v>
      </c>
      <c r="L760" t="s">
        <v>27</v>
      </c>
      <c r="M760" t="s">
        <v>4946</v>
      </c>
      <c r="N760" t="s">
        <v>4947</v>
      </c>
      <c r="P760">
        <v>1</v>
      </c>
      <c r="Q760">
        <v>0</v>
      </c>
      <c r="R760">
        <v>0</v>
      </c>
      <c r="S760">
        <v>0</v>
      </c>
      <c r="T760" t="s">
        <v>4940</v>
      </c>
      <c r="U760">
        <v>0</v>
      </c>
      <c r="X760" t="s">
        <v>4941</v>
      </c>
      <c r="Y760" t="s">
        <v>18</v>
      </c>
      <c r="AB760" t="s">
        <v>19</v>
      </c>
      <c r="AC760" t="s">
        <v>4942</v>
      </c>
      <c r="AE760">
        <v>0</v>
      </c>
      <c r="AF760">
        <v>0</v>
      </c>
      <c r="AG760">
        <v>0</v>
      </c>
      <c r="AH760">
        <v>2</v>
      </c>
      <c r="AI760">
        <v>0</v>
      </c>
      <c r="AL760">
        <v>1</v>
      </c>
      <c r="AM760">
        <v>1</v>
      </c>
      <c r="AN760">
        <v>1</v>
      </c>
      <c r="AO760">
        <v>1</v>
      </c>
      <c r="AP760">
        <v>1</v>
      </c>
      <c r="AU760">
        <v>0</v>
      </c>
      <c r="AV760">
        <v>1</v>
      </c>
      <c r="AW760">
        <v>0</v>
      </c>
      <c r="AY760">
        <v>1</v>
      </c>
      <c r="BE760" t="s">
        <v>28</v>
      </c>
      <c r="BI760">
        <v>0</v>
      </c>
      <c r="BJ760">
        <v>0</v>
      </c>
      <c r="BM760">
        <v>0</v>
      </c>
      <c r="BN760">
        <v>0</v>
      </c>
      <c r="BO760">
        <v>100</v>
      </c>
      <c r="BP760">
        <v>100</v>
      </c>
      <c r="BQ760">
        <v>0</v>
      </c>
      <c r="BR760">
        <v>0</v>
      </c>
      <c r="BS760">
        <v>0</v>
      </c>
      <c r="BV760">
        <v>0</v>
      </c>
      <c r="BW760">
        <v>0</v>
      </c>
      <c r="BX760">
        <v>0</v>
      </c>
      <c r="BY760">
        <v>0</v>
      </c>
    </row>
    <row r="761" spans="1:77" x14ac:dyDescent="0.25">
      <c r="A761" t="s">
        <v>1571</v>
      </c>
      <c r="C761" t="s">
        <v>1572</v>
      </c>
      <c r="D761">
        <v>13</v>
      </c>
      <c r="E761" t="s">
        <v>5091</v>
      </c>
      <c r="L761" t="s">
        <v>35</v>
      </c>
      <c r="M761" t="s">
        <v>5414</v>
      </c>
      <c r="N761" t="s">
        <v>1572</v>
      </c>
      <c r="P761">
        <v>1</v>
      </c>
      <c r="Q761">
        <v>1</v>
      </c>
      <c r="R761">
        <v>39.5</v>
      </c>
      <c r="S761">
        <v>39.5</v>
      </c>
      <c r="T761" t="s">
        <v>4940</v>
      </c>
      <c r="U761">
        <v>0</v>
      </c>
      <c r="X761" t="s">
        <v>4941</v>
      </c>
      <c r="Y761" t="s">
        <v>18</v>
      </c>
      <c r="AB761" t="s">
        <v>19</v>
      </c>
      <c r="AC761" t="s">
        <v>4942</v>
      </c>
      <c r="AE761">
        <v>0</v>
      </c>
      <c r="AF761">
        <v>0</v>
      </c>
      <c r="AG761">
        <v>47.4</v>
      </c>
      <c r="AH761">
        <v>2</v>
      </c>
      <c r="AI761">
        <v>0</v>
      </c>
      <c r="AN761">
        <v>1</v>
      </c>
      <c r="AU761">
        <v>1.2</v>
      </c>
      <c r="AW761">
        <v>56.88</v>
      </c>
      <c r="BE761" t="s">
        <v>32</v>
      </c>
      <c r="BI761">
        <v>0</v>
      </c>
      <c r="BJ761">
        <v>0</v>
      </c>
      <c r="BM761">
        <v>0</v>
      </c>
      <c r="BN761">
        <v>0</v>
      </c>
      <c r="BO761">
        <v>100</v>
      </c>
      <c r="BP761">
        <v>100</v>
      </c>
      <c r="BQ761">
        <v>0</v>
      </c>
      <c r="BR761">
        <v>0</v>
      </c>
      <c r="BS761">
        <v>0</v>
      </c>
      <c r="BV761">
        <v>0</v>
      </c>
      <c r="BW761">
        <v>0</v>
      </c>
      <c r="BX761">
        <v>0</v>
      </c>
      <c r="BY761">
        <v>0</v>
      </c>
    </row>
    <row r="762" spans="1:77" x14ac:dyDescent="0.25">
      <c r="A762" t="s">
        <v>1573</v>
      </c>
      <c r="C762" t="s">
        <v>1574</v>
      </c>
      <c r="D762">
        <v>15</v>
      </c>
      <c r="E762" t="s">
        <v>4977</v>
      </c>
      <c r="L762" t="s">
        <v>1125</v>
      </c>
      <c r="M762" t="s">
        <v>5415</v>
      </c>
      <c r="N762" t="s">
        <v>5416</v>
      </c>
      <c r="O762" t="s">
        <v>104</v>
      </c>
      <c r="P762">
        <v>0.02</v>
      </c>
      <c r="Q762">
        <v>50</v>
      </c>
      <c r="R762">
        <v>0.66500000000000004</v>
      </c>
      <c r="S762">
        <v>0.66500000000000004</v>
      </c>
      <c r="T762" t="s">
        <v>4940</v>
      </c>
      <c r="U762">
        <v>0</v>
      </c>
      <c r="X762" t="s">
        <v>4941</v>
      </c>
      <c r="Y762" t="s">
        <v>18</v>
      </c>
      <c r="AB762" t="s">
        <v>19</v>
      </c>
      <c r="AC762" t="s">
        <v>4942</v>
      </c>
      <c r="AD762" t="s">
        <v>5417</v>
      </c>
      <c r="AE762">
        <v>0</v>
      </c>
      <c r="AF762">
        <v>0</v>
      </c>
      <c r="AG762">
        <v>44.9</v>
      </c>
      <c r="AH762">
        <v>4</v>
      </c>
      <c r="AI762">
        <v>0</v>
      </c>
      <c r="AU762">
        <v>1.3503759</v>
      </c>
      <c r="AW762">
        <v>53.88</v>
      </c>
      <c r="AY762">
        <v>1</v>
      </c>
      <c r="BE762" t="s">
        <v>20</v>
      </c>
      <c r="BI762">
        <v>0</v>
      </c>
      <c r="BJ762">
        <v>0</v>
      </c>
      <c r="BM762">
        <v>0</v>
      </c>
      <c r="BN762">
        <v>0</v>
      </c>
      <c r="BO762">
        <v>100</v>
      </c>
      <c r="BP762">
        <v>100</v>
      </c>
      <c r="BQ762">
        <v>0</v>
      </c>
      <c r="BR762">
        <v>0</v>
      </c>
      <c r="BS762">
        <v>0</v>
      </c>
      <c r="BV762">
        <v>0</v>
      </c>
      <c r="BW762">
        <v>0</v>
      </c>
      <c r="BX762">
        <v>0</v>
      </c>
      <c r="BY762">
        <v>0</v>
      </c>
    </row>
    <row r="763" spans="1:77" x14ac:dyDescent="0.25">
      <c r="A763" t="s">
        <v>1575</v>
      </c>
      <c r="C763" t="s">
        <v>1576</v>
      </c>
      <c r="D763">
        <v>16</v>
      </c>
      <c r="E763" t="s">
        <v>4982</v>
      </c>
      <c r="F763">
        <v>10</v>
      </c>
      <c r="G763" t="s">
        <v>4982</v>
      </c>
      <c r="L763" t="s">
        <v>856</v>
      </c>
      <c r="M763" t="s">
        <v>1575</v>
      </c>
      <c r="N763" t="s">
        <v>5418</v>
      </c>
      <c r="P763">
        <v>1</v>
      </c>
      <c r="Q763">
        <v>0</v>
      </c>
      <c r="R763">
        <v>32.25</v>
      </c>
      <c r="S763">
        <v>32.25</v>
      </c>
      <c r="T763" t="s">
        <v>4940</v>
      </c>
      <c r="U763">
        <v>0</v>
      </c>
      <c r="X763" t="s">
        <v>4941</v>
      </c>
      <c r="Y763" t="s">
        <v>18</v>
      </c>
      <c r="AB763" t="s">
        <v>19</v>
      </c>
      <c r="AC763" t="s">
        <v>4942</v>
      </c>
      <c r="AE763">
        <v>0</v>
      </c>
      <c r="AF763">
        <v>0</v>
      </c>
      <c r="AG763">
        <v>64.5</v>
      </c>
      <c r="AH763">
        <v>2</v>
      </c>
      <c r="AI763">
        <v>0</v>
      </c>
      <c r="AP763">
        <v>1</v>
      </c>
      <c r="AU763">
        <v>2</v>
      </c>
      <c r="AW763">
        <v>77.400000000000006</v>
      </c>
      <c r="BE763" t="s">
        <v>20</v>
      </c>
      <c r="BI763">
        <v>0</v>
      </c>
      <c r="BJ763">
        <v>0</v>
      </c>
      <c r="BM763">
        <v>0</v>
      </c>
      <c r="BN763">
        <v>0</v>
      </c>
      <c r="BO763">
        <v>100</v>
      </c>
      <c r="BP763">
        <v>100</v>
      </c>
      <c r="BQ763">
        <v>0</v>
      </c>
      <c r="BR763">
        <v>0</v>
      </c>
      <c r="BS763">
        <v>0</v>
      </c>
      <c r="BV763">
        <v>0</v>
      </c>
      <c r="BW763">
        <v>0</v>
      </c>
      <c r="BX763">
        <v>0</v>
      </c>
      <c r="BY763">
        <v>0</v>
      </c>
    </row>
    <row r="764" spans="1:77" x14ac:dyDescent="0.25">
      <c r="A764" t="s">
        <v>1577</v>
      </c>
      <c r="C764" t="s">
        <v>1578</v>
      </c>
      <c r="D764">
        <v>16</v>
      </c>
      <c r="E764" t="s">
        <v>4982</v>
      </c>
      <c r="F764">
        <v>10</v>
      </c>
      <c r="G764" t="s">
        <v>4982</v>
      </c>
      <c r="L764" t="s">
        <v>856</v>
      </c>
      <c r="M764" t="s">
        <v>1577</v>
      </c>
      <c r="N764" t="s">
        <v>5419</v>
      </c>
      <c r="P764">
        <v>1</v>
      </c>
      <c r="Q764">
        <v>0</v>
      </c>
      <c r="R764">
        <v>32.25</v>
      </c>
      <c r="S764">
        <v>32.25</v>
      </c>
      <c r="T764" t="s">
        <v>4940</v>
      </c>
      <c r="U764">
        <v>0</v>
      </c>
      <c r="X764" t="s">
        <v>4941</v>
      </c>
      <c r="Y764" t="s">
        <v>18</v>
      </c>
      <c r="AB764" t="s">
        <v>19</v>
      </c>
      <c r="AC764" t="s">
        <v>4942</v>
      </c>
      <c r="AE764">
        <v>0</v>
      </c>
      <c r="AF764">
        <v>0</v>
      </c>
      <c r="AG764">
        <v>64.5</v>
      </c>
      <c r="AH764">
        <v>2</v>
      </c>
      <c r="AI764">
        <v>0</v>
      </c>
      <c r="AP764">
        <v>1</v>
      </c>
      <c r="AU764">
        <v>2</v>
      </c>
      <c r="AW764">
        <v>77.400000000000006</v>
      </c>
      <c r="BE764" t="s">
        <v>20</v>
      </c>
      <c r="BI764">
        <v>0</v>
      </c>
      <c r="BJ764">
        <v>0</v>
      </c>
      <c r="BM764">
        <v>0</v>
      </c>
      <c r="BN764">
        <v>0</v>
      </c>
      <c r="BO764">
        <v>100</v>
      </c>
      <c r="BP764">
        <v>100</v>
      </c>
      <c r="BQ764">
        <v>0</v>
      </c>
      <c r="BR764">
        <v>0</v>
      </c>
      <c r="BS764">
        <v>0</v>
      </c>
      <c r="BV764">
        <v>0</v>
      </c>
      <c r="BW764">
        <v>0</v>
      </c>
      <c r="BX764">
        <v>0</v>
      </c>
      <c r="BY764">
        <v>0</v>
      </c>
    </row>
    <row r="765" spans="1:77" x14ac:dyDescent="0.25">
      <c r="A765" t="s">
        <v>1579</v>
      </c>
      <c r="C765" t="s">
        <v>1580</v>
      </c>
      <c r="D765">
        <v>16</v>
      </c>
      <c r="E765" t="s">
        <v>4982</v>
      </c>
      <c r="F765">
        <v>10</v>
      </c>
      <c r="G765" t="s">
        <v>4982</v>
      </c>
      <c r="L765" t="s">
        <v>856</v>
      </c>
      <c r="M765" t="s">
        <v>1579</v>
      </c>
      <c r="N765" t="s">
        <v>5420</v>
      </c>
      <c r="P765">
        <v>1</v>
      </c>
      <c r="Q765">
        <v>0</v>
      </c>
      <c r="R765">
        <v>10.97</v>
      </c>
      <c r="S765">
        <v>10.97</v>
      </c>
      <c r="T765" t="s">
        <v>4940</v>
      </c>
      <c r="U765">
        <v>0</v>
      </c>
      <c r="X765" t="s">
        <v>4941</v>
      </c>
      <c r="Y765" t="s">
        <v>18</v>
      </c>
      <c r="AB765" t="s">
        <v>19</v>
      </c>
      <c r="AC765" t="s">
        <v>4942</v>
      </c>
      <c r="AE765">
        <v>0</v>
      </c>
      <c r="AF765">
        <v>0</v>
      </c>
      <c r="AG765">
        <v>16.46</v>
      </c>
      <c r="AH765">
        <v>2</v>
      </c>
      <c r="AI765">
        <v>0</v>
      </c>
      <c r="AP765">
        <v>1</v>
      </c>
      <c r="AU765">
        <v>1.5004557999999999</v>
      </c>
      <c r="AW765">
        <v>19.75</v>
      </c>
      <c r="BE765" t="s">
        <v>20</v>
      </c>
      <c r="BI765">
        <v>0</v>
      </c>
      <c r="BJ765">
        <v>0</v>
      </c>
      <c r="BM765">
        <v>0</v>
      </c>
      <c r="BN765">
        <v>0</v>
      </c>
      <c r="BO765">
        <v>100</v>
      </c>
      <c r="BP765">
        <v>100</v>
      </c>
      <c r="BQ765">
        <v>0</v>
      </c>
      <c r="BR765">
        <v>0</v>
      </c>
      <c r="BS765">
        <v>0</v>
      </c>
      <c r="BV765">
        <v>0</v>
      </c>
      <c r="BW765">
        <v>0</v>
      </c>
      <c r="BX765">
        <v>0</v>
      </c>
      <c r="BY765">
        <v>0</v>
      </c>
    </row>
    <row r="766" spans="1:77" x14ac:dyDescent="0.25">
      <c r="A766" t="s">
        <v>1581</v>
      </c>
      <c r="C766" t="s">
        <v>1582</v>
      </c>
      <c r="D766">
        <v>16</v>
      </c>
      <c r="E766" t="s">
        <v>4982</v>
      </c>
      <c r="F766">
        <v>10</v>
      </c>
      <c r="G766" t="s">
        <v>4982</v>
      </c>
      <c r="L766" t="s">
        <v>856</v>
      </c>
      <c r="M766" t="s">
        <v>1581</v>
      </c>
      <c r="N766" t="s">
        <v>5421</v>
      </c>
      <c r="P766">
        <v>1</v>
      </c>
      <c r="Q766">
        <v>0</v>
      </c>
      <c r="R766">
        <v>10.97</v>
      </c>
      <c r="S766">
        <v>10.97</v>
      </c>
      <c r="T766" t="s">
        <v>4940</v>
      </c>
      <c r="U766">
        <v>0</v>
      </c>
      <c r="X766" t="s">
        <v>4941</v>
      </c>
      <c r="Y766" t="s">
        <v>18</v>
      </c>
      <c r="AB766" t="s">
        <v>19</v>
      </c>
      <c r="AC766" t="s">
        <v>4942</v>
      </c>
      <c r="AE766">
        <v>0</v>
      </c>
      <c r="AF766">
        <v>0</v>
      </c>
      <c r="AG766">
        <v>16.46</v>
      </c>
      <c r="AH766">
        <v>2</v>
      </c>
      <c r="AI766">
        <v>0</v>
      </c>
      <c r="AP766">
        <v>1</v>
      </c>
      <c r="AU766">
        <v>1.5004557999999999</v>
      </c>
      <c r="AW766">
        <v>19.75</v>
      </c>
      <c r="BE766" t="s">
        <v>20</v>
      </c>
      <c r="BI766">
        <v>0</v>
      </c>
      <c r="BJ766">
        <v>0</v>
      </c>
      <c r="BM766">
        <v>0</v>
      </c>
      <c r="BN766">
        <v>0</v>
      </c>
      <c r="BO766">
        <v>100</v>
      </c>
      <c r="BP766">
        <v>100</v>
      </c>
      <c r="BQ766">
        <v>0</v>
      </c>
      <c r="BR766">
        <v>0</v>
      </c>
      <c r="BS766">
        <v>0</v>
      </c>
      <c r="BV766">
        <v>0</v>
      </c>
      <c r="BW766">
        <v>0</v>
      </c>
      <c r="BX766">
        <v>0</v>
      </c>
      <c r="BY766">
        <v>0</v>
      </c>
    </row>
    <row r="767" spans="1:77" x14ac:dyDescent="0.25">
      <c r="A767" t="s">
        <v>1583</v>
      </c>
      <c r="C767" t="s">
        <v>1584</v>
      </c>
      <c r="D767">
        <v>3</v>
      </c>
      <c r="E767" t="s">
        <v>4956</v>
      </c>
      <c r="L767" t="s">
        <v>27</v>
      </c>
      <c r="M767" t="s">
        <v>4946</v>
      </c>
      <c r="N767" t="s">
        <v>4947</v>
      </c>
      <c r="P767">
        <v>1</v>
      </c>
      <c r="Q767">
        <v>0</v>
      </c>
      <c r="R767">
        <v>0</v>
      </c>
      <c r="S767">
        <v>0</v>
      </c>
      <c r="T767" t="s">
        <v>4940</v>
      </c>
      <c r="U767">
        <v>0</v>
      </c>
      <c r="X767" t="s">
        <v>4941</v>
      </c>
      <c r="Y767" t="s">
        <v>18</v>
      </c>
      <c r="AB767" t="s">
        <v>19</v>
      </c>
      <c r="AC767" t="s">
        <v>4942</v>
      </c>
      <c r="AE767">
        <v>0</v>
      </c>
      <c r="AF767">
        <v>0</v>
      </c>
      <c r="AG767">
        <v>0</v>
      </c>
      <c r="AH767">
        <v>2</v>
      </c>
      <c r="AI767">
        <v>0</v>
      </c>
      <c r="AN767">
        <v>1</v>
      </c>
      <c r="AO767">
        <v>1</v>
      </c>
      <c r="AU767">
        <v>0</v>
      </c>
      <c r="AW767">
        <v>0</v>
      </c>
      <c r="BE767" t="s">
        <v>43</v>
      </c>
      <c r="BI767">
        <v>0</v>
      </c>
      <c r="BJ767">
        <v>0</v>
      </c>
      <c r="BM767">
        <v>0</v>
      </c>
      <c r="BN767">
        <v>0</v>
      </c>
      <c r="BO767">
        <v>100</v>
      </c>
      <c r="BP767">
        <v>100</v>
      </c>
      <c r="BQ767">
        <v>0</v>
      </c>
      <c r="BR767">
        <v>0</v>
      </c>
      <c r="BS767">
        <v>0</v>
      </c>
      <c r="BV767">
        <v>0</v>
      </c>
      <c r="BW767">
        <v>0</v>
      </c>
      <c r="BX767">
        <v>0</v>
      </c>
      <c r="BY767">
        <v>0</v>
      </c>
    </row>
    <row r="768" spans="1:77" x14ac:dyDescent="0.25">
      <c r="A768" t="s">
        <v>1585</v>
      </c>
      <c r="C768" t="s">
        <v>1586</v>
      </c>
      <c r="D768">
        <v>19</v>
      </c>
      <c r="E768" t="s">
        <v>5300</v>
      </c>
      <c r="F768">
        <v>5</v>
      </c>
      <c r="G768" t="s">
        <v>5014</v>
      </c>
      <c r="L768" t="s">
        <v>722</v>
      </c>
      <c r="M768">
        <v>8412602018</v>
      </c>
      <c r="N768" t="s">
        <v>5422</v>
      </c>
      <c r="O768" t="s">
        <v>1488</v>
      </c>
      <c r="P768">
        <v>200</v>
      </c>
      <c r="Q768">
        <v>1</v>
      </c>
      <c r="R768">
        <v>5.0000000000000001E-3</v>
      </c>
      <c r="S768">
        <v>4.7999999999999996E-3</v>
      </c>
      <c r="T768" t="s">
        <v>4940</v>
      </c>
      <c r="U768">
        <v>0</v>
      </c>
      <c r="X768" t="s">
        <v>4941</v>
      </c>
      <c r="Y768" t="s">
        <v>18</v>
      </c>
      <c r="AB768" t="s">
        <v>19</v>
      </c>
      <c r="AC768" t="s">
        <v>4942</v>
      </c>
      <c r="AE768">
        <v>0</v>
      </c>
      <c r="AF768">
        <v>0</v>
      </c>
      <c r="AG768">
        <v>0</v>
      </c>
      <c r="AH768">
        <v>2</v>
      </c>
      <c r="AI768">
        <v>0</v>
      </c>
      <c r="AU768">
        <v>0</v>
      </c>
      <c r="AW768">
        <v>0</v>
      </c>
      <c r="BE768" t="s">
        <v>43</v>
      </c>
      <c r="BI768">
        <v>0</v>
      </c>
      <c r="BJ768">
        <v>0</v>
      </c>
      <c r="BM768">
        <v>0</v>
      </c>
      <c r="BN768">
        <v>0</v>
      </c>
      <c r="BO768">
        <v>100</v>
      </c>
      <c r="BP768">
        <v>100</v>
      </c>
      <c r="BQ768">
        <v>0</v>
      </c>
      <c r="BR768">
        <v>0</v>
      </c>
      <c r="BS768">
        <v>0</v>
      </c>
      <c r="BV768">
        <v>0</v>
      </c>
      <c r="BW768">
        <v>0</v>
      </c>
      <c r="BX768">
        <v>0</v>
      </c>
      <c r="BY768">
        <v>0</v>
      </c>
    </row>
    <row r="769" spans="1:77" x14ac:dyDescent="0.25">
      <c r="A769" t="s">
        <v>1587</v>
      </c>
      <c r="C769" t="s">
        <v>1588</v>
      </c>
      <c r="D769">
        <v>19</v>
      </c>
      <c r="E769" t="s">
        <v>5300</v>
      </c>
      <c r="F769">
        <v>3</v>
      </c>
      <c r="G769" t="s">
        <v>5176</v>
      </c>
      <c r="L769" t="s">
        <v>722</v>
      </c>
      <c r="M769">
        <v>8110814018</v>
      </c>
      <c r="N769" t="s">
        <v>3863</v>
      </c>
      <c r="O769" t="s">
        <v>36</v>
      </c>
      <c r="P769">
        <v>1</v>
      </c>
      <c r="Q769">
        <v>50</v>
      </c>
      <c r="R769">
        <v>0.37</v>
      </c>
      <c r="S769">
        <v>0.37</v>
      </c>
      <c r="T769" t="s">
        <v>4940</v>
      </c>
      <c r="U769">
        <v>0</v>
      </c>
      <c r="V769" t="s">
        <v>5423</v>
      </c>
      <c r="W769">
        <v>5</v>
      </c>
      <c r="X769" t="s">
        <v>4941</v>
      </c>
      <c r="Y769" t="s">
        <v>18</v>
      </c>
      <c r="AB769" t="s">
        <v>19</v>
      </c>
      <c r="AC769" t="s">
        <v>4942</v>
      </c>
      <c r="AE769">
        <v>0</v>
      </c>
      <c r="AF769">
        <v>0</v>
      </c>
      <c r="AG769">
        <v>0.55000000000000004</v>
      </c>
      <c r="AH769">
        <v>4</v>
      </c>
      <c r="AI769">
        <v>0</v>
      </c>
      <c r="AU769">
        <v>1.4864865</v>
      </c>
      <c r="AW769">
        <v>0.66</v>
      </c>
      <c r="AY769">
        <v>1</v>
      </c>
      <c r="BE769" t="s">
        <v>20</v>
      </c>
      <c r="BI769">
        <v>0</v>
      </c>
      <c r="BJ769">
        <v>0</v>
      </c>
      <c r="BM769">
        <v>0</v>
      </c>
      <c r="BN769">
        <v>0</v>
      </c>
      <c r="BO769">
        <v>100</v>
      </c>
      <c r="BP769">
        <v>100</v>
      </c>
      <c r="BQ769">
        <v>0</v>
      </c>
      <c r="BR769">
        <v>0</v>
      </c>
      <c r="BS769">
        <v>0</v>
      </c>
      <c r="BV769">
        <v>0</v>
      </c>
      <c r="BW769">
        <v>0</v>
      </c>
      <c r="BX769">
        <v>0</v>
      </c>
      <c r="BY769">
        <v>0</v>
      </c>
    </row>
    <row r="770" spans="1:77" x14ac:dyDescent="0.25">
      <c r="A770" t="s">
        <v>1589</v>
      </c>
      <c r="C770" t="s">
        <v>1590</v>
      </c>
      <c r="D770">
        <v>19</v>
      </c>
      <c r="E770" t="s">
        <v>5300</v>
      </c>
      <c r="F770">
        <v>3</v>
      </c>
      <c r="G770" t="s">
        <v>5176</v>
      </c>
      <c r="L770" t="s">
        <v>722</v>
      </c>
      <c r="M770">
        <v>8110816018</v>
      </c>
      <c r="N770" t="s">
        <v>3864</v>
      </c>
      <c r="O770" t="s">
        <v>36</v>
      </c>
      <c r="P770">
        <v>1</v>
      </c>
      <c r="Q770">
        <v>50</v>
      </c>
      <c r="R770">
        <v>1.05</v>
      </c>
      <c r="S770">
        <v>1.05</v>
      </c>
      <c r="T770" t="s">
        <v>4940</v>
      </c>
      <c r="U770">
        <v>0</v>
      </c>
      <c r="V770" t="s">
        <v>5423</v>
      </c>
      <c r="W770">
        <v>5</v>
      </c>
      <c r="X770" t="s">
        <v>4941</v>
      </c>
      <c r="Y770" t="s">
        <v>18</v>
      </c>
      <c r="AB770" t="s">
        <v>19</v>
      </c>
      <c r="AC770" t="s">
        <v>4942</v>
      </c>
      <c r="AE770">
        <v>0</v>
      </c>
      <c r="AF770">
        <v>0</v>
      </c>
      <c r="AG770">
        <v>1.58</v>
      </c>
      <c r="AH770">
        <v>2</v>
      </c>
      <c r="AI770">
        <v>0</v>
      </c>
      <c r="AU770">
        <v>1.5047619000000001</v>
      </c>
      <c r="AW770">
        <v>1.9</v>
      </c>
      <c r="AY770">
        <v>1</v>
      </c>
      <c r="BE770" t="s">
        <v>20</v>
      </c>
      <c r="BI770">
        <v>0</v>
      </c>
      <c r="BJ770">
        <v>0</v>
      </c>
      <c r="BM770">
        <v>0</v>
      </c>
      <c r="BN770">
        <v>0</v>
      </c>
      <c r="BO770">
        <v>100</v>
      </c>
      <c r="BP770">
        <v>100</v>
      </c>
      <c r="BQ770">
        <v>0</v>
      </c>
      <c r="BR770">
        <v>0</v>
      </c>
      <c r="BS770">
        <v>0</v>
      </c>
      <c r="BV770">
        <v>0</v>
      </c>
      <c r="BW770">
        <v>0</v>
      </c>
      <c r="BX770">
        <v>0</v>
      </c>
      <c r="BY770">
        <v>0</v>
      </c>
    </row>
    <row r="771" spans="1:77" x14ac:dyDescent="0.25">
      <c r="A771" t="s">
        <v>1591</v>
      </c>
      <c r="C771" t="s">
        <v>1592</v>
      </c>
      <c r="D771">
        <v>19</v>
      </c>
      <c r="E771" t="s">
        <v>5300</v>
      </c>
      <c r="F771">
        <v>3</v>
      </c>
      <c r="G771" t="s">
        <v>5176</v>
      </c>
      <c r="L771" t="s">
        <v>722</v>
      </c>
      <c r="M771">
        <v>8110830018</v>
      </c>
      <c r="N771" t="s">
        <v>3858</v>
      </c>
      <c r="P771">
        <v>1</v>
      </c>
      <c r="Q771">
        <v>50</v>
      </c>
      <c r="R771">
        <v>2</v>
      </c>
      <c r="S771">
        <v>2</v>
      </c>
      <c r="T771" t="s">
        <v>4940</v>
      </c>
      <c r="U771">
        <v>0</v>
      </c>
      <c r="V771" t="s">
        <v>5423</v>
      </c>
      <c r="W771">
        <v>5</v>
      </c>
      <c r="X771" t="s">
        <v>4941</v>
      </c>
      <c r="Y771" t="s">
        <v>18</v>
      </c>
      <c r="AB771" t="s">
        <v>19</v>
      </c>
      <c r="AC771" t="s">
        <v>4942</v>
      </c>
      <c r="AE771">
        <v>0</v>
      </c>
      <c r="AF771">
        <v>0</v>
      </c>
      <c r="AG771">
        <v>3</v>
      </c>
      <c r="AH771">
        <v>2</v>
      </c>
      <c r="AI771">
        <v>0</v>
      </c>
      <c r="AU771">
        <v>1.5</v>
      </c>
      <c r="AW771">
        <v>3.6</v>
      </c>
      <c r="AY771">
        <v>1</v>
      </c>
      <c r="BE771" t="s">
        <v>20</v>
      </c>
      <c r="BI771">
        <v>0</v>
      </c>
      <c r="BJ771">
        <v>0</v>
      </c>
      <c r="BM771">
        <v>0</v>
      </c>
      <c r="BN771">
        <v>0</v>
      </c>
      <c r="BO771">
        <v>100</v>
      </c>
      <c r="BP771">
        <v>100</v>
      </c>
      <c r="BQ771">
        <v>0</v>
      </c>
      <c r="BR771">
        <v>0</v>
      </c>
      <c r="BS771">
        <v>0</v>
      </c>
      <c r="BV771">
        <v>0</v>
      </c>
      <c r="BW771">
        <v>0</v>
      </c>
      <c r="BX771">
        <v>0</v>
      </c>
      <c r="BY771">
        <v>0</v>
      </c>
    </row>
    <row r="772" spans="1:77" x14ac:dyDescent="0.25">
      <c r="A772" t="s">
        <v>1593</v>
      </c>
      <c r="C772" t="s">
        <v>1594</v>
      </c>
      <c r="D772">
        <v>19</v>
      </c>
      <c r="E772" t="s">
        <v>5300</v>
      </c>
      <c r="F772">
        <v>3</v>
      </c>
      <c r="G772" t="s">
        <v>5176</v>
      </c>
      <c r="L772" t="s">
        <v>722</v>
      </c>
      <c r="M772">
        <v>8110809018</v>
      </c>
      <c r="N772" t="s">
        <v>1594</v>
      </c>
      <c r="O772" t="s">
        <v>36</v>
      </c>
      <c r="P772">
        <v>1</v>
      </c>
      <c r="Q772">
        <v>100</v>
      </c>
      <c r="R772">
        <v>0.12</v>
      </c>
      <c r="S772">
        <v>0.12</v>
      </c>
      <c r="T772" t="s">
        <v>4940</v>
      </c>
      <c r="U772">
        <v>0</v>
      </c>
      <c r="V772" t="s">
        <v>1480</v>
      </c>
      <c r="W772">
        <v>5</v>
      </c>
      <c r="X772" t="s">
        <v>4941</v>
      </c>
      <c r="Y772" t="s">
        <v>18</v>
      </c>
      <c r="AB772" t="s">
        <v>19</v>
      </c>
      <c r="AC772" t="s">
        <v>4942</v>
      </c>
      <c r="AE772">
        <v>0</v>
      </c>
      <c r="AF772">
        <v>0</v>
      </c>
      <c r="AG772">
        <v>0.18</v>
      </c>
      <c r="AH772">
        <v>4</v>
      </c>
      <c r="AI772">
        <v>0</v>
      </c>
      <c r="AU772">
        <v>1.5</v>
      </c>
      <c r="AW772">
        <v>0.216</v>
      </c>
      <c r="AY772">
        <v>1</v>
      </c>
      <c r="BE772" t="s">
        <v>20</v>
      </c>
      <c r="BI772">
        <v>0</v>
      </c>
      <c r="BJ772">
        <v>0</v>
      </c>
      <c r="BM772">
        <v>0</v>
      </c>
      <c r="BN772">
        <v>0</v>
      </c>
      <c r="BO772">
        <v>100</v>
      </c>
      <c r="BP772">
        <v>100</v>
      </c>
      <c r="BQ772">
        <v>0</v>
      </c>
      <c r="BR772">
        <v>0</v>
      </c>
      <c r="BS772">
        <v>0</v>
      </c>
      <c r="BV772">
        <v>0</v>
      </c>
      <c r="BW772">
        <v>0</v>
      </c>
      <c r="BX772">
        <v>0</v>
      </c>
      <c r="BY772">
        <v>0</v>
      </c>
    </row>
    <row r="773" spans="1:77" x14ac:dyDescent="0.25">
      <c r="A773" t="s">
        <v>1595</v>
      </c>
      <c r="C773" t="s">
        <v>1596</v>
      </c>
      <c r="D773">
        <v>19</v>
      </c>
      <c r="E773" t="s">
        <v>5300</v>
      </c>
      <c r="F773">
        <v>3</v>
      </c>
      <c r="G773" t="s">
        <v>5176</v>
      </c>
      <c r="L773" t="s">
        <v>722</v>
      </c>
      <c r="M773">
        <v>3642034001</v>
      </c>
      <c r="N773" t="s">
        <v>5424</v>
      </c>
      <c r="O773" t="s">
        <v>1480</v>
      </c>
      <c r="P773">
        <v>100</v>
      </c>
      <c r="Q773">
        <v>0</v>
      </c>
      <c r="R773">
        <v>0.1</v>
      </c>
      <c r="S773">
        <v>0.1</v>
      </c>
      <c r="T773" t="s">
        <v>4940</v>
      </c>
      <c r="U773">
        <v>0</v>
      </c>
      <c r="X773" t="s">
        <v>4941</v>
      </c>
      <c r="Y773" t="s">
        <v>18</v>
      </c>
      <c r="AB773" t="s">
        <v>19</v>
      </c>
      <c r="AC773" t="s">
        <v>4942</v>
      </c>
      <c r="AE773">
        <v>0</v>
      </c>
      <c r="AF773">
        <v>0</v>
      </c>
      <c r="AG773">
        <v>0</v>
      </c>
      <c r="AH773">
        <v>2</v>
      </c>
      <c r="AI773">
        <v>0</v>
      </c>
      <c r="AU773">
        <v>0</v>
      </c>
      <c r="AW773">
        <v>0</v>
      </c>
      <c r="BE773" t="s">
        <v>212</v>
      </c>
      <c r="BI773">
        <v>0</v>
      </c>
      <c r="BJ773">
        <v>0</v>
      </c>
      <c r="BM773">
        <v>0</v>
      </c>
      <c r="BN773">
        <v>0</v>
      </c>
      <c r="BO773">
        <v>100</v>
      </c>
      <c r="BP773">
        <v>100</v>
      </c>
      <c r="BQ773">
        <v>0</v>
      </c>
      <c r="BR773">
        <v>0</v>
      </c>
      <c r="BS773">
        <v>0</v>
      </c>
      <c r="BV773">
        <v>0</v>
      </c>
      <c r="BW773">
        <v>0</v>
      </c>
      <c r="BX773">
        <v>0</v>
      </c>
      <c r="BY773">
        <v>0</v>
      </c>
    </row>
    <row r="774" spans="1:77" x14ac:dyDescent="0.25">
      <c r="A774">
        <v>7214321415</v>
      </c>
      <c r="C774" t="s">
        <v>1597</v>
      </c>
      <c r="D774">
        <v>12</v>
      </c>
      <c r="E774" t="s">
        <v>5053</v>
      </c>
      <c r="L774" t="s">
        <v>722</v>
      </c>
      <c r="M774">
        <v>7214321415</v>
      </c>
      <c r="N774" t="s">
        <v>5425</v>
      </c>
      <c r="O774" t="s">
        <v>1480</v>
      </c>
      <c r="P774">
        <v>100</v>
      </c>
      <c r="Q774">
        <v>1</v>
      </c>
      <c r="R774">
        <v>0.03</v>
      </c>
      <c r="S774">
        <v>0.03</v>
      </c>
      <c r="T774" t="s">
        <v>4940</v>
      </c>
      <c r="U774">
        <v>0</v>
      </c>
      <c r="X774" t="s">
        <v>4941</v>
      </c>
      <c r="Y774" t="s">
        <v>18</v>
      </c>
      <c r="AB774" t="s">
        <v>19</v>
      </c>
      <c r="AC774" t="s">
        <v>4942</v>
      </c>
      <c r="AE774">
        <v>0</v>
      </c>
      <c r="AF774">
        <v>0</v>
      </c>
      <c r="AG774">
        <v>0.05</v>
      </c>
      <c r="AH774">
        <v>2</v>
      </c>
      <c r="AI774">
        <v>0</v>
      </c>
      <c r="AU774">
        <v>166.66666670000001</v>
      </c>
      <c r="AW774">
        <v>0.06</v>
      </c>
      <c r="BE774" t="s">
        <v>32</v>
      </c>
      <c r="BI774">
        <v>0</v>
      </c>
      <c r="BJ774">
        <v>0</v>
      </c>
      <c r="BM774">
        <v>0</v>
      </c>
      <c r="BN774">
        <v>0</v>
      </c>
      <c r="BO774">
        <v>100</v>
      </c>
      <c r="BP774">
        <v>100</v>
      </c>
      <c r="BQ774">
        <v>0</v>
      </c>
      <c r="BR774">
        <v>0</v>
      </c>
      <c r="BS774">
        <v>0</v>
      </c>
      <c r="BV774">
        <v>0</v>
      </c>
      <c r="BW774">
        <v>0</v>
      </c>
      <c r="BX774">
        <v>0</v>
      </c>
      <c r="BY774">
        <v>0</v>
      </c>
    </row>
    <row r="775" spans="1:77" x14ac:dyDescent="0.25">
      <c r="A775" t="s">
        <v>1598</v>
      </c>
      <c r="C775" t="s">
        <v>1599</v>
      </c>
      <c r="D775">
        <v>10</v>
      </c>
      <c r="E775" t="s">
        <v>4943</v>
      </c>
      <c r="F775">
        <v>5</v>
      </c>
      <c r="G775" t="s">
        <v>5014</v>
      </c>
      <c r="L775" t="s">
        <v>49</v>
      </c>
      <c r="M775" t="s">
        <v>5426</v>
      </c>
      <c r="N775" t="s">
        <v>1599</v>
      </c>
      <c r="O775" t="s">
        <v>36</v>
      </c>
      <c r="P775">
        <v>1</v>
      </c>
      <c r="Q775">
        <v>1</v>
      </c>
      <c r="R775">
        <v>0.31</v>
      </c>
      <c r="S775">
        <v>0.31</v>
      </c>
      <c r="T775" t="s">
        <v>4940</v>
      </c>
      <c r="U775">
        <v>0</v>
      </c>
      <c r="X775" t="s">
        <v>4941</v>
      </c>
      <c r="Y775" t="s">
        <v>18</v>
      </c>
      <c r="AB775" t="s">
        <v>19</v>
      </c>
      <c r="AC775" t="s">
        <v>4942</v>
      </c>
      <c r="AE775">
        <v>0</v>
      </c>
      <c r="AF775">
        <v>0</v>
      </c>
      <c r="AG775">
        <v>0.48</v>
      </c>
      <c r="AH775">
        <v>2</v>
      </c>
      <c r="AI775">
        <v>0</v>
      </c>
      <c r="AU775">
        <v>1.5483871</v>
      </c>
      <c r="AW775">
        <v>0.57999999999999996</v>
      </c>
      <c r="AY775">
        <v>1</v>
      </c>
      <c r="BE775" t="s">
        <v>1600</v>
      </c>
      <c r="BI775">
        <v>0</v>
      </c>
      <c r="BJ775">
        <v>0</v>
      </c>
      <c r="BM775">
        <v>0</v>
      </c>
      <c r="BN775">
        <v>0</v>
      </c>
      <c r="BO775">
        <v>100</v>
      </c>
      <c r="BP775">
        <v>100</v>
      </c>
      <c r="BQ775">
        <v>0</v>
      </c>
      <c r="BR775">
        <v>0</v>
      </c>
      <c r="BS775">
        <v>0</v>
      </c>
      <c r="BV775">
        <v>0</v>
      </c>
      <c r="BW775">
        <v>0</v>
      </c>
      <c r="BX775">
        <v>0</v>
      </c>
      <c r="BY775">
        <v>0</v>
      </c>
    </row>
    <row r="776" spans="1:77" x14ac:dyDescent="0.25">
      <c r="A776" t="s">
        <v>1601</v>
      </c>
      <c r="C776" t="s">
        <v>1602</v>
      </c>
      <c r="D776">
        <v>10</v>
      </c>
      <c r="E776" t="s">
        <v>4943</v>
      </c>
      <c r="L776" t="s">
        <v>49</v>
      </c>
      <c r="M776" t="s">
        <v>1601</v>
      </c>
      <c r="N776" t="s">
        <v>5427</v>
      </c>
      <c r="P776">
        <v>1</v>
      </c>
      <c r="Q776">
        <v>1</v>
      </c>
      <c r="R776">
        <v>6.07</v>
      </c>
      <c r="S776">
        <v>6.07</v>
      </c>
      <c r="T776" t="s">
        <v>4940</v>
      </c>
      <c r="U776">
        <v>0</v>
      </c>
      <c r="X776" t="s">
        <v>4941</v>
      </c>
      <c r="Y776" t="s">
        <v>18</v>
      </c>
      <c r="AB776" t="s">
        <v>19</v>
      </c>
      <c r="AC776" t="s">
        <v>4942</v>
      </c>
      <c r="AE776">
        <v>0</v>
      </c>
      <c r="AF776">
        <v>0</v>
      </c>
      <c r="AG776">
        <v>0</v>
      </c>
      <c r="AH776">
        <v>2</v>
      </c>
      <c r="AI776">
        <v>0</v>
      </c>
      <c r="AU776">
        <v>0</v>
      </c>
      <c r="AW776">
        <v>0</v>
      </c>
      <c r="BE776" t="s">
        <v>32</v>
      </c>
      <c r="BI776">
        <v>0</v>
      </c>
      <c r="BJ776">
        <v>0</v>
      </c>
      <c r="BM776">
        <v>0</v>
      </c>
      <c r="BN776">
        <v>0</v>
      </c>
      <c r="BO776">
        <v>100</v>
      </c>
      <c r="BP776">
        <v>100</v>
      </c>
      <c r="BQ776">
        <v>0</v>
      </c>
      <c r="BR776">
        <v>0</v>
      </c>
      <c r="BS776">
        <v>0</v>
      </c>
      <c r="BV776">
        <v>0</v>
      </c>
      <c r="BW776">
        <v>0</v>
      </c>
      <c r="BX776">
        <v>0</v>
      </c>
      <c r="BY776">
        <v>0</v>
      </c>
    </row>
    <row r="777" spans="1:77" x14ac:dyDescent="0.25">
      <c r="A777" t="s">
        <v>1603</v>
      </c>
      <c r="C777" t="s">
        <v>1604</v>
      </c>
      <c r="D777">
        <v>4</v>
      </c>
      <c r="E777" t="s">
        <v>4986</v>
      </c>
      <c r="L777" t="s">
        <v>27</v>
      </c>
      <c r="M777" t="s">
        <v>1603</v>
      </c>
      <c r="N777" t="s">
        <v>1604</v>
      </c>
      <c r="P777">
        <v>1</v>
      </c>
      <c r="Q777">
        <v>0</v>
      </c>
      <c r="R777">
        <v>50</v>
      </c>
      <c r="S777">
        <v>50</v>
      </c>
      <c r="T777" t="s">
        <v>4940</v>
      </c>
      <c r="U777">
        <v>0</v>
      </c>
      <c r="X777" t="s">
        <v>4941</v>
      </c>
      <c r="Y777" t="s">
        <v>18</v>
      </c>
      <c r="AB777" t="s">
        <v>19</v>
      </c>
      <c r="AC777" t="s">
        <v>4942</v>
      </c>
      <c r="AE777">
        <v>0</v>
      </c>
      <c r="AF777">
        <v>0</v>
      </c>
      <c r="AG777">
        <v>75</v>
      </c>
      <c r="AH777">
        <v>2</v>
      </c>
      <c r="AI777">
        <v>0</v>
      </c>
      <c r="AU777">
        <v>1.5</v>
      </c>
      <c r="AW777">
        <v>90</v>
      </c>
      <c r="BE777" t="s">
        <v>32</v>
      </c>
      <c r="BI777">
        <v>0</v>
      </c>
      <c r="BJ777">
        <v>0</v>
      </c>
      <c r="BM777">
        <v>0</v>
      </c>
      <c r="BN777">
        <v>0</v>
      </c>
      <c r="BO777">
        <v>100</v>
      </c>
      <c r="BP777">
        <v>100</v>
      </c>
      <c r="BQ777">
        <v>0</v>
      </c>
      <c r="BR777">
        <v>0</v>
      </c>
      <c r="BS777">
        <v>0</v>
      </c>
      <c r="BV777">
        <v>0</v>
      </c>
      <c r="BW777">
        <v>0</v>
      </c>
      <c r="BX777">
        <v>0</v>
      </c>
      <c r="BY777">
        <v>0</v>
      </c>
    </row>
    <row r="778" spans="1:77" x14ac:dyDescent="0.25">
      <c r="A778" t="s">
        <v>1605</v>
      </c>
      <c r="C778" t="s">
        <v>1606</v>
      </c>
      <c r="D778">
        <v>12</v>
      </c>
      <c r="E778" t="s">
        <v>5053</v>
      </c>
      <c r="F778">
        <v>3</v>
      </c>
      <c r="G778" t="s">
        <v>5176</v>
      </c>
      <c r="L778" t="s">
        <v>1401</v>
      </c>
      <c r="M778" t="s">
        <v>5428</v>
      </c>
      <c r="N778" t="s">
        <v>1606</v>
      </c>
      <c r="P778">
        <v>1</v>
      </c>
      <c r="Q778">
        <v>1</v>
      </c>
      <c r="R778">
        <v>31.92</v>
      </c>
      <c r="S778">
        <v>31.92</v>
      </c>
      <c r="T778" t="s">
        <v>4940</v>
      </c>
      <c r="U778">
        <v>0</v>
      </c>
      <c r="X778" t="s">
        <v>4941</v>
      </c>
      <c r="Y778" t="s">
        <v>18</v>
      </c>
      <c r="AB778" t="s">
        <v>19</v>
      </c>
      <c r="AC778" t="s">
        <v>4942</v>
      </c>
      <c r="AE778">
        <v>0</v>
      </c>
      <c r="AF778">
        <v>0</v>
      </c>
      <c r="AG778">
        <v>38.69</v>
      </c>
      <c r="AH778">
        <v>2</v>
      </c>
      <c r="AI778">
        <v>0</v>
      </c>
      <c r="AU778">
        <v>1.2120926999999999</v>
      </c>
      <c r="AW778">
        <v>46.43</v>
      </c>
      <c r="BE778" t="s">
        <v>32</v>
      </c>
      <c r="BI778">
        <v>0</v>
      </c>
      <c r="BJ778">
        <v>0</v>
      </c>
      <c r="BM778">
        <v>0</v>
      </c>
      <c r="BN778">
        <v>0</v>
      </c>
      <c r="BO778">
        <v>100</v>
      </c>
      <c r="BP778">
        <v>100</v>
      </c>
      <c r="BQ778">
        <v>0</v>
      </c>
      <c r="BR778">
        <v>0</v>
      </c>
      <c r="BS778">
        <v>0</v>
      </c>
      <c r="BV778">
        <v>0</v>
      </c>
      <c r="BW778">
        <v>0</v>
      </c>
      <c r="BX778">
        <v>0</v>
      </c>
      <c r="BY778">
        <v>0</v>
      </c>
    </row>
    <row r="779" spans="1:77" x14ac:dyDescent="0.25">
      <c r="A779" t="s">
        <v>1607</v>
      </c>
      <c r="C779" t="s">
        <v>1608</v>
      </c>
      <c r="D779">
        <v>12</v>
      </c>
      <c r="E779" t="s">
        <v>5053</v>
      </c>
      <c r="F779">
        <v>3</v>
      </c>
      <c r="G779" t="s">
        <v>5176</v>
      </c>
      <c r="L779" t="s">
        <v>1401</v>
      </c>
      <c r="M779" t="s">
        <v>1607</v>
      </c>
      <c r="N779" t="s">
        <v>1608</v>
      </c>
      <c r="P779">
        <v>1</v>
      </c>
      <c r="Q779">
        <v>1</v>
      </c>
      <c r="R779">
        <v>0</v>
      </c>
      <c r="S779">
        <v>0</v>
      </c>
      <c r="T779" t="s">
        <v>4940</v>
      </c>
      <c r="U779">
        <v>0</v>
      </c>
      <c r="X779" t="s">
        <v>4941</v>
      </c>
      <c r="Y779" t="s">
        <v>18</v>
      </c>
      <c r="AB779" t="s">
        <v>19</v>
      </c>
      <c r="AC779" t="s">
        <v>4942</v>
      </c>
      <c r="AE779">
        <v>0</v>
      </c>
      <c r="AF779">
        <v>0</v>
      </c>
      <c r="AG779">
        <v>5.65</v>
      </c>
      <c r="AH779">
        <v>2</v>
      </c>
      <c r="AI779">
        <v>0</v>
      </c>
      <c r="AU779">
        <v>0</v>
      </c>
      <c r="AW779">
        <v>6.78</v>
      </c>
      <c r="BE779" t="s">
        <v>32</v>
      </c>
      <c r="BI779">
        <v>0</v>
      </c>
      <c r="BJ779">
        <v>0</v>
      </c>
      <c r="BM779">
        <v>0</v>
      </c>
      <c r="BN779">
        <v>0</v>
      </c>
      <c r="BO779">
        <v>100</v>
      </c>
      <c r="BP779">
        <v>100</v>
      </c>
      <c r="BQ779">
        <v>0</v>
      </c>
      <c r="BR779">
        <v>0</v>
      </c>
      <c r="BS779">
        <v>0</v>
      </c>
      <c r="BV779">
        <v>0</v>
      </c>
      <c r="BW779">
        <v>0</v>
      </c>
      <c r="BX779">
        <v>0</v>
      </c>
      <c r="BY779">
        <v>0</v>
      </c>
    </row>
    <row r="780" spans="1:77" x14ac:dyDescent="0.25">
      <c r="A780" t="s">
        <v>1609</v>
      </c>
      <c r="C780" t="s">
        <v>1610</v>
      </c>
      <c r="D780">
        <v>12</v>
      </c>
      <c r="E780" t="s">
        <v>5053</v>
      </c>
      <c r="F780">
        <v>3</v>
      </c>
      <c r="G780" t="s">
        <v>5176</v>
      </c>
      <c r="L780" t="s">
        <v>1401</v>
      </c>
      <c r="M780" t="s">
        <v>5429</v>
      </c>
      <c r="N780" t="s">
        <v>1610</v>
      </c>
      <c r="P780">
        <v>1</v>
      </c>
      <c r="Q780">
        <v>1</v>
      </c>
      <c r="R780">
        <v>0</v>
      </c>
      <c r="S780">
        <v>0</v>
      </c>
      <c r="T780" t="s">
        <v>4940</v>
      </c>
      <c r="U780">
        <v>0</v>
      </c>
      <c r="X780" t="s">
        <v>4941</v>
      </c>
      <c r="Y780" t="s">
        <v>18</v>
      </c>
      <c r="AB780" t="s">
        <v>19</v>
      </c>
      <c r="AC780" t="s">
        <v>4942</v>
      </c>
      <c r="AE780">
        <v>0</v>
      </c>
      <c r="AF780">
        <v>0</v>
      </c>
      <c r="AG780">
        <v>8.84</v>
      </c>
      <c r="AH780">
        <v>2</v>
      </c>
      <c r="AI780">
        <v>0</v>
      </c>
      <c r="AU780">
        <v>0</v>
      </c>
      <c r="AW780">
        <v>10.61</v>
      </c>
      <c r="BE780" t="s">
        <v>43</v>
      </c>
      <c r="BI780">
        <v>0</v>
      </c>
      <c r="BJ780">
        <v>0</v>
      </c>
      <c r="BM780">
        <v>0</v>
      </c>
      <c r="BN780">
        <v>0</v>
      </c>
      <c r="BO780">
        <v>100</v>
      </c>
      <c r="BP780">
        <v>100</v>
      </c>
      <c r="BQ780">
        <v>0</v>
      </c>
      <c r="BR780">
        <v>0</v>
      </c>
      <c r="BS780">
        <v>0</v>
      </c>
      <c r="BV780">
        <v>0</v>
      </c>
      <c r="BW780">
        <v>0</v>
      </c>
      <c r="BX780">
        <v>0</v>
      </c>
      <c r="BY780">
        <v>0</v>
      </c>
    </row>
    <row r="781" spans="1:77" x14ac:dyDescent="0.25">
      <c r="A781" t="s">
        <v>1611</v>
      </c>
      <c r="C781" t="s">
        <v>1612</v>
      </c>
      <c r="D781">
        <v>1</v>
      </c>
      <c r="E781" t="s">
        <v>4958</v>
      </c>
      <c r="F781">
        <v>2</v>
      </c>
      <c r="G781" t="s">
        <v>4958</v>
      </c>
      <c r="J781">
        <v>5</v>
      </c>
      <c r="K781" t="s">
        <v>5015</v>
      </c>
      <c r="L781" t="s">
        <v>65</v>
      </c>
      <c r="M781" t="s">
        <v>1611</v>
      </c>
      <c r="N781" t="s">
        <v>1612</v>
      </c>
      <c r="P781">
        <v>1</v>
      </c>
      <c r="Q781">
        <v>0</v>
      </c>
      <c r="R781">
        <v>4521.0200000000004</v>
      </c>
      <c r="S781">
        <v>4521.0200000000004</v>
      </c>
      <c r="T781" t="s">
        <v>4940</v>
      </c>
      <c r="U781">
        <v>0</v>
      </c>
      <c r="X781" t="s">
        <v>4941</v>
      </c>
      <c r="Y781" t="s">
        <v>18</v>
      </c>
      <c r="AB781" t="s">
        <v>19</v>
      </c>
      <c r="AC781" t="s">
        <v>4942</v>
      </c>
      <c r="AE781">
        <v>0</v>
      </c>
      <c r="AF781">
        <v>0</v>
      </c>
      <c r="AG781" s="1">
        <v>6329.42</v>
      </c>
      <c r="AH781">
        <v>2</v>
      </c>
      <c r="AI781">
        <v>0</v>
      </c>
      <c r="AU781">
        <v>1.3999982</v>
      </c>
      <c r="AW781" s="1">
        <v>7595.3</v>
      </c>
      <c r="AY781">
        <v>1</v>
      </c>
      <c r="BE781" t="s">
        <v>20</v>
      </c>
      <c r="BI781">
        <v>0</v>
      </c>
      <c r="BJ781">
        <v>0</v>
      </c>
      <c r="BM781">
        <v>0</v>
      </c>
      <c r="BN781">
        <v>0</v>
      </c>
      <c r="BO781">
        <v>100</v>
      </c>
      <c r="BP781">
        <v>100</v>
      </c>
      <c r="BQ781">
        <v>0</v>
      </c>
      <c r="BR781">
        <v>0</v>
      </c>
      <c r="BS781">
        <v>0</v>
      </c>
      <c r="BV781">
        <v>0</v>
      </c>
      <c r="BW781">
        <v>0</v>
      </c>
      <c r="BX781">
        <v>0</v>
      </c>
      <c r="BY781">
        <v>0</v>
      </c>
    </row>
    <row r="782" spans="1:77" x14ac:dyDescent="0.25">
      <c r="A782" t="s">
        <v>1613</v>
      </c>
      <c r="C782" t="s">
        <v>1614</v>
      </c>
      <c r="D782">
        <v>16</v>
      </c>
      <c r="E782" t="s">
        <v>4982</v>
      </c>
      <c r="F782">
        <v>10</v>
      </c>
      <c r="G782" t="s">
        <v>4982</v>
      </c>
      <c r="L782" t="s">
        <v>856</v>
      </c>
      <c r="M782" t="s">
        <v>1613</v>
      </c>
      <c r="N782" t="s">
        <v>5430</v>
      </c>
      <c r="P782">
        <v>1</v>
      </c>
      <c r="Q782">
        <v>0</v>
      </c>
      <c r="R782">
        <v>10.97</v>
      </c>
      <c r="S782">
        <v>10.97</v>
      </c>
      <c r="T782" t="s">
        <v>4940</v>
      </c>
      <c r="U782">
        <v>0</v>
      </c>
      <c r="X782" t="s">
        <v>4941</v>
      </c>
      <c r="Y782" t="s">
        <v>18</v>
      </c>
      <c r="AB782" t="s">
        <v>19</v>
      </c>
      <c r="AC782" t="s">
        <v>4942</v>
      </c>
      <c r="AE782">
        <v>0</v>
      </c>
      <c r="AF782">
        <v>0</v>
      </c>
      <c r="AG782">
        <v>16.46</v>
      </c>
      <c r="AH782">
        <v>2</v>
      </c>
      <c r="AI782">
        <v>0</v>
      </c>
      <c r="AU782">
        <v>1.5004557999999999</v>
      </c>
      <c r="AW782">
        <v>19.75</v>
      </c>
      <c r="BE782" t="s">
        <v>20</v>
      </c>
      <c r="BI782">
        <v>0</v>
      </c>
      <c r="BJ782">
        <v>0</v>
      </c>
      <c r="BM782">
        <v>0</v>
      </c>
      <c r="BN782">
        <v>0</v>
      </c>
      <c r="BO782">
        <v>100</v>
      </c>
      <c r="BP782">
        <v>100</v>
      </c>
      <c r="BQ782">
        <v>0</v>
      </c>
      <c r="BR782">
        <v>0</v>
      </c>
      <c r="BS782">
        <v>0</v>
      </c>
      <c r="BV782">
        <v>0</v>
      </c>
      <c r="BW782">
        <v>0</v>
      </c>
      <c r="BX782">
        <v>0</v>
      </c>
      <c r="BY782">
        <v>0</v>
      </c>
    </row>
    <row r="783" spans="1:77" x14ac:dyDescent="0.25">
      <c r="A783" t="s">
        <v>1615</v>
      </c>
      <c r="C783" t="s">
        <v>1616</v>
      </c>
      <c r="D783">
        <v>12</v>
      </c>
      <c r="E783" t="s">
        <v>5053</v>
      </c>
      <c r="L783" t="s">
        <v>27</v>
      </c>
      <c r="M783" t="s">
        <v>4946</v>
      </c>
      <c r="N783" t="s">
        <v>4947</v>
      </c>
      <c r="P783">
        <v>1</v>
      </c>
      <c r="Q783">
        <v>0</v>
      </c>
      <c r="R783">
        <v>921.41</v>
      </c>
      <c r="S783">
        <v>921.41</v>
      </c>
      <c r="T783" t="s">
        <v>4940</v>
      </c>
      <c r="U783">
        <v>0</v>
      </c>
      <c r="X783" t="s">
        <v>4941</v>
      </c>
      <c r="Y783" t="s">
        <v>18</v>
      </c>
      <c r="AB783" t="s">
        <v>19</v>
      </c>
      <c r="AC783" t="s">
        <v>4942</v>
      </c>
      <c r="AE783">
        <v>0</v>
      </c>
      <c r="AF783">
        <v>0</v>
      </c>
      <c r="AG783" s="1">
        <v>1370.15</v>
      </c>
      <c r="AH783">
        <v>2</v>
      </c>
      <c r="AI783">
        <v>0</v>
      </c>
      <c r="AU783">
        <v>1.4870144999999999</v>
      </c>
      <c r="AW783" s="1">
        <v>1644.18</v>
      </c>
      <c r="AY783">
        <v>1</v>
      </c>
      <c r="BE783" t="s">
        <v>416</v>
      </c>
      <c r="BI783">
        <v>0</v>
      </c>
      <c r="BJ783">
        <v>0</v>
      </c>
      <c r="BM783">
        <v>0</v>
      </c>
      <c r="BN783">
        <v>0</v>
      </c>
      <c r="BO783">
        <v>100</v>
      </c>
      <c r="BP783">
        <v>100</v>
      </c>
      <c r="BQ783">
        <v>0</v>
      </c>
      <c r="BR783">
        <v>0</v>
      </c>
      <c r="BS783">
        <v>0</v>
      </c>
      <c r="BV783">
        <v>0</v>
      </c>
      <c r="BW783">
        <v>0</v>
      </c>
      <c r="BX783">
        <v>0</v>
      </c>
      <c r="BY783">
        <v>0</v>
      </c>
    </row>
    <row r="784" spans="1:77" x14ac:dyDescent="0.25">
      <c r="A784" t="s">
        <v>257</v>
      </c>
      <c r="C784" t="s">
        <v>1617</v>
      </c>
      <c r="D784">
        <v>1</v>
      </c>
      <c r="E784" t="s">
        <v>4958</v>
      </c>
      <c r="L784" t="s">
        <v>65</v>
      </c>
      <c r="M784" t="s">
        <v>4946</v>
      </c>
      <c r="N784" t="s">
        <v>4947</v>
      </c>
      <c r="P784">
        <v>1</v>
      </c>
      <c r="Q784">
        <v>0</v>
      </c>
      <c r="R784">
        <v>0</v>
      </c>
      <c r="S784">
        <v>0</v>
      </c>
      <c r="T784" t="s">
        <v>4940</v>
      </c>
      <c r="U784">
        <v>0</v>
      </c>
      <c r="X784" t="s">
        <v>4941</v>
      </c>
      <c r="Y784" t="s">
        <v>18</v>
      </c>
      <c r="AB784" t="s">
        <v>19</v>
      </c>
      <c r="AC784" t="s">
        <v>4942</v>
      </c>
      <c r="AE784">
        <v>0</v>
      </c>
      <c r="AF784">
        <v>0</v>
      </c>
      <c r="AG784">
        <v>0</v>
      </c>
      <c r="AH784">
        <v>2</v>
      </c>
      <c r="AI784">
        <v>0</v>
      </c>
      <c r="AP784">
        <v>1</v>
      </c>
      <c r="AU784">
        <v>0</v>
      </c>
      <c r="AW784">
        <v>0</v>
      </c>
      <c r="AY784">
        <v>1</v>
      </c>
      <c r="BE784" t="s">
        <v>43</v>
      </c>
      <c r="BI784">
        <v>0</v>
      </c>
      <c r="BJ784">
        <v>0</v>
      </c>
      <c r="BM784">
        <v>0</v>
      </c>
      <c r="BN784">
        <v>0</v>
      </c>
      <c r="BO784">
        <v>100</v>
      </c>
      <c r="BP784">
        <v>100</v>
      </c>
      <c r="BQ784">
        <v>0</v>
      </c>
      <c r="BR784">
        <v>0</v>
      </c>
      <c r="BS784">
        <v>0</v>
      </c>
      <c r="BV784">
        <v>0</v>
      </c>
      <c r="BW784">
        <v>0</v>
      </c>
      <c r="BX784">
        <v>0</v>
      </c>
      <c r="BY784">
        <v>0</v>
      </c>
    </row>
    <row r="785" spans="1:77" x14ac:dyDescent="0.25">
      <c r="A785" t="s">
        <v>1618</v>
      </c>
      <c r="C785" t="s">
        <v>1619</v>
      </c>
      <c r="D785">
        <v>8</v>
      </c>
      <c r="E785" t="s">
        <v>4953</v>
      </c>
      <c r="F785">
        <v>4</v>
      </c>
      <c r="G785" t="s">
        <v>4953</v>
      </c>
      <c r="J785">
        <v>2</v>
      </c>
      <c r="K785" t="s">
        <v>4979</v>
      </c>
      <c r="L785" t="s">
        <v>49</v>
      </c>
      <c r="M785" t="s">
        <v>1618</v>
      </c>
      <c r="N785" t="s">
        <v>1619</v>
      </c>
      <c r="O785" t="s">
        <v>36</v>
      </c>
      <c r="P785">
        <v>1</v>
      </c>
      <c r="Q785">
        <v>1</v>
      </c>
      <c r="R785">
        <v>2.13</v>
      </c>
      <c r="S785">
        <v>2.13</v>
      </c>
      <c r="T785" t="s">
        <v>4940</v>
      </c>
      <c r="U785">
        <v>0</v>
      </c>
      <c r="X785" t="s">
        <v>4941</v>
      </c>
      <c r="Y785" t="s">
        <v>18</v>
      </c>
      <c r="AB785" t="s">
        <v>19</v>
      </c>
      <c r="AC785" t="s">
        <v>4942</v>
      </c>
      <c r="AE785">
        <v>0</v>
      </c>
      <c r="AF785">
        <v>0</v>
      </c>
      <c r="AG785">
        <v>2.83</v>
      </c>
      <c r="AH785">
        <v>2</v>
      </c>
      <c r="AI785">
        <v>0</v>
      </c>
      <c r="AU785">
        <v>1.3286385000000001</v>
      </c>
      <c r="AW785">
        <v>3.4</v>
      </c>
      <c r="AY785">
        <v>1</v>
      </c>
      <c r="BE785" t="s">
        <v>32</v>
      </c>
      <c r="BI785">
        <v>0</v>
      </c>
      <c r="BJ785">
        <v>0</v>
      </c>
      <c r="BM785">
        <v>0</v>
      </c>
      <c r="BN785">
        <v>0</v>
      </c>
      <c r="BO785">
        <v>100</v>
      </c>
      <c r="BP785">
        <v>100</v>
      </c>
      <c r="BQ785">
        <v>0</v>
      </c>
      <c r="BR785">
        <v>0</v>
      </c>
      <c r="BS785">
        <v>0</v>
      </c>
      <c r="BV785">
        <v>0</v>
      </c>
      <c r="BW785">
        <v>1</v>
      </c>
      <c r="BX785">
        <v>0</v>
      </c>
      <c r="BY785">
        <v>0</v>
      </c>
    </row>
    <row r="786" spans="1:77" x14ac:dyDescent="0.25">
      <c r="A786" t="s">
        <v>1620</v>
      </c>
      <c r="C786" t="s">
        <v>1621</v>
      </c>
      <c r="D786">
        <v>1</v>
      </c>
      <c r="E786" t="s">
        <v>4958</v>
      </c>
      <c r="L786" t="s">
        <v>65</v>
      </c>
      <c r="M786" t="s">
        <v>4946</v>
      </c>
      <c r="N786" t="s">
        <v>4947</v>
      </c>
      <c r="P786">
        <v>1</v>
      </c>
      <c r="Q786">
        <v>0</v>
      </c>
      <c r="R786">
        <v>0</v>
      </c>
      <c r="S786">
        <v>0</v>
      </c>
      <c r="T786" t="s">
        <v>4940</v>
      </c>
      <c r="U786">
        <v>0</v>
      </c>
      <c r="X786" t="s">
        <v>4941</v>
      </c>
      <c r="Y786" t="s">
        <v>18</v>
      </c>
      <c r="AB786" t="s">
        <v>19</v>
      </c>
      <c r="AC786" t="s">
        <v>4942</v>
      </c>
      <c r="AE786">
        <v>0</v>
      </c>
      <c r="AF786">
        <v>0</v>
      </c>
      <c r="AG786">
        <v>0</v>
      </c>
      <c r="AH786">
        <v>2</v>
      </c>
      <c r="AI786">
        <v>0</v>
      </c>
      <c r="AP786">
        <v>1</v>
      </c>
      <c r="AU786">
        <v>0</v>
      </c>
      <c r="AW786">
        <v>0</v>
      </c>
      <c r="AY786">
        <v>1</v>
      </c>
      <c r="BE786" t="s">
        <v>43</v>
      </c>
      <c r="BI786">
        <v>0</v>
      </c>
      <c r="BJ786">
        <v>0</v>
      </c>
      <c r="BM786">
        <v>0</v>
      </c>
      <c r="BN786">
        <v>0</v>
      </c>
      <c r="BO786">
        <v>100</v>
      </c>
      <c r="BP786">
        <v>100</v>
      </c>
      <c r="BQ786">
        <v>0</v>
      </c>
      <c r="BR786">
        <v>0</v>
      </c>
      <c r="BS786">
        <v>0</v>
      </c>
      <c r="BV786">
        <v>0</v>
      </c>
      <c r="BW786">
        <v>0</v>
      </c>
      <c r="BX786">
        <v>0</v>
      </c>
      <c r="BY786">
        <v>0</v>
      </c>
    </row>
    <row r="787" spans="1:77" x14ac:dyDescent="0.25">
      <c r="A787" t="s">
        <v>1622</v>
      </c>
      <c r="C787" t="s">
        <v>1622</v>
      </c>
      <c r="D787">
        <v>0</v>
      </c>
      <c r="E787" t="s">
        <v>5431</v>
      </c>
      <c r="L787" t="s">
        <v>836</v>
      </c>
      <c r="M787" t="s">
        <v>4946</v>
      </c>
      <c r="N787" t="s">
        <v>4947</v>
      </c>
      <c r="P787">
        <v>1</v>
      </c>
      <c r="Q787">
        <v>0</v>
      </c>
      <c r="R787">
        <v>0</v>
      </c>
      <c r="S787">
        <v>0</v>
      </c>
      <c r="T787" t="s">
        <v>4940</v>
      </c>
      <c r="U787">
        <v>0</v>
      </c>
      <c r="X787" t="s">
        <v>4941</v>
      </c>
      <c r="Y787" t="s">
        <v>18</v>
      </c>
      <c r="AB787" t="s">
        <v>19</v>
      </c>
      <c r="AC787" t="s">
        <v>4942</v>
      </c>
      <c r="AE787">
        <v>0</v>
      </c>
      <c r="AF787">
        <v>0</v>
      </c>
      <c r="AG787">
        <v>0</v>
      </c>
      <c r="AH787">
        <v>2</v>
      </c>
      <c r="AI787">
        <v>0</v>
      </c>
      <c r="AL787">
        <v>1</v>
      </c>
      <c r="AM787">
        <v>1</v>
      </c>
      <c r="AU787">
        <v>0</v>
      </c>
      <c r="AW787">
        <v>0</v>
      </c>
      <c r="BE787" t="s">
        <v>43</v>
      </c>
      <c r="BI787">
        <v>0</v>
      </c>
      <c r="BJ787">
        <v>0</v>
      </c>
      <c r="BM787">
        <v>0</v>
      </c>
      <c r="BN787">
        <v>0</v>
      </c>
      <c r="BO787">
        <v>100</v>
      </c>
      <c r="BP787">
        <v>100</v>
      </c>
      <c r="BQ787">
        <v>0</v>
      </c>
      <c r="BR787">
        <v>0</v>
      </c>
      <c r="BS787">
        <v>0</v>
      </c>
      <c r="BV787">
        <v>0</v>
      </c>
      <c r="BW787">
        <v>0</v>
      </c>
      <c r="BX787">
        <v>0</v>
      </c>
      <c r="BY787">
        <v>0</v>
      </c>
    </row>
    <row r="788" spans="1:77" x14ac:dyDescent="0.25">
      <c r="A788" t="s">
        <v>1623</v>
      </c>
      <c r="C788" t="s">
        <v>1624</v>
      </c>
      <c r="D788">
        <v>9</v>
      </c>
      <c r="E788" t="s">
        <v>5014</v>
      </c>
      <c r="L788" t="s">
        <v>27</v>
      </c>
      <c r="M788" t="s">
        <v>4946</v>
      </c>
      <c r="N788" t="s">
        <v>4947</v>
      </c>
      <c r="P788">
        <v>1</v>
      </c>
      <c r="Q788">
        <v>0</v>
      </c>
      <c r="R788">
        <v>0</v>
      </c>
      <c r="S788">
        <v>0</v>
      </c>
      <c r="T788" t="s">
        <v>4940</v>
      </c>
      <c r="U788">
        <v>0</v>
      </c>
      <c r="X788" t="s">
        <v>4941</v>
      </c>
      <c r="Y788" t="s">
        <v>18</v>
      </c>
      <c r="AB788" t="s">
        <v>19</v>
      </c>
      <c r="AC788" t="s">
        <v>4942</v>
      </c>
      <c r="AE788">
        <v>0</v>
      </c>
      <c r="AF788">
        <v>0</v>
      </c>
      <c r="AG788" s="1">
        <v>1017.6</v>
      </c>
      <c r="AH788">
        <v>2</v>
      </c>
      <c r="AI788">
        <v>0</v>
      </c>
      <c r="AP788">
        <v>1</v>
      </c>
      <c r="AU788">
        <v>0</v>
      </c>
      <c r="AW788" s="1">
        <v>1221.1199999999999</v>
      </c>
      <c r="AY788">
        <v>1</v>
      </c>
      <c r="BE788" t="s">
        <v>43</v>
      </c>
      <c r="BI788">
        <v>0</v>
      </c>
      <c r="BJ788">
        <v>0</v>
      </c>
      <c r="BM788">
        <v>0</v>
      </c>
      <c r="BN788">
        <v>0</v>
      </c>
      <c r="BO788">
        <v>100</v>
      </c>
      <c r="BP788">
        <v>100</v>
      </c>
      <c r="BQ788">
        <v>0</v>
      </c>
      <c r="BR788">
        <v>0</v>
      </c>
      <c r="BS788">
        <v>0</v>
      </c>
      <c r="BV788">
        <v>0</v>
      </c>
      <c r="BW788">
        <v>0</v>
      </c>
      <c r="BX788">
        <v>0</v>
      </c>
      <c r="BY788">
        <v>0</v>
      </c>
    </row>
    <row r="789" spans="1:77" x14ac:dyDescent="0.25">
      <c r="A789">
        <v>174197</v>
      </c>
      <c r="C789" t="s">
        <v>1625</v>
      </c>
      <c r="D789">
        <v>15</v>
      </c>
      <c r="E789" t="s">
        <v>4977</v>
      </c>
      <c r="L789" t="s">
        <v>761</v>
      </c>
      <c r="M789">
        <v>174197</v>
      </c>
      <c r="N789" t="s">
        <v>5432</v>
      </c>
      <c r="P789">
        <v>1</v>
      </c>
      <c r="Q789">
        <v>1</v>
      </c>
      <c r="R789">
        <v>29.33</v>
      </c>
      <c r="S789">
        <v>29.33</v>
      </c>
      <c r="T789" t="s">
        <v>4940</v>
      </c>
      <c r="U789">
        <v>0</v>
      </c>
      <c r="X789" t="s">
        <v>4941</v>
      </c>
      <c r="Y789" t="s">
        <v>18</v>
      </c>
      <c r="AB789" t="s">
        <v>19</v>
      </c>
      <c r="AC789" t="s">
        <v>4942</v>
      </c>
      <c r="AE789">
        <v>0</v>
      </c>
      <c r="AF789">
        <v>0</v>
      </c>
      <c r="AG789">
        <v>44</v>
      </c>
      <c r="AH789">
        <v>2</v>
      </c>
      <c r="AI789">
        <v>0</v>
      </c>
      <c r="AU789">
        <v>1.5001705000000001</v>
      </c>
      <c r="AW789">
        <v>52.8</v>
      </c>
      <c r="BE789" t="s">
        <v>32</v>
      </c>
      <c r="BI789">
        <v>0</v>
      </c>
      <c r="BJ789">
        <v>0</v>
      </c>
      <c r="BM789">
        <v>0</v>
      </c>
      <c r="BN789">
        <v>0</v>
      </c>
      <c r="BO789">
        <v>100</v>
      </c>
      <c r="BP789">
        <v>100</v>
      </c>
      <c r="BQ789">
        <v>0</v>
      </c>
      <c r="BR789">
        <v>0</v>
      </c>
      <c r="BS789">
        <v>0</v>
      </c>
      <c r="BV789">
        <v>0</v>
      </c>
      <c r="BW789">
        <v>0</v>
      </c>
      <c r="BX789">
        <v>0</v>
      </c>
      <c r="BY789">
        <v>0</v>
      </c>
    </row>
    <row r="790" spans="1:77" x14ac:dyDescent="0.25">
      <c r="A790" t="s">
        <v>1626</v>
      </c>
      <c r="C790" t="s">
        <v>1627</v>
      </c>
      <c r="D790">
        <v>19</v>
      </c>
      <c r="E790" t="s">
        <v>5300</v>
      </c>
      <c r="L790" t="s">
        <v>722</v>
      </c>
      <c r="M790">
        <v>7068604002</v>
      </c>
      <c r="N790" t="s">
        <v>5433</v>
      </c>
      <c r="P790">
        <v>1</v>
      </c>
      <c r="Q790">
        <v>200</v>
      </c>
      <c r="R790">
        <v>0</v>
      </c>
      <c r="S790">
        <v>0</v>
      </c>
      <c r="T790" t="s">
        <v>4940</v>
      </c>
      <c r="U790">
        <v>0</v>
      </c>
      <c r="W790">
        <v>5</v>
      </c>
      <c r="X790" t="s">
        <v>4941</v>
      </c>
      <c r="Y790" t="s">
        <v>18</v>
      </c>
      <c r="AB790" t="s">
        <v>19</v>
      </c>
      <c r="AC790" t="s">
        <v>4942</v>
      </c>
      <c r="AE790">
        <v>0</v>
      </c>
      <c r="AF790">
        <v>0</v>
      </c>
      <c r="AG790">
        <v>0</v>
      </c>
      <c r="AH790">
        <v>2</v>
      </c>
      <c r="AI790">
        <v>0</v>
      </c>
      <c r="AU790">
        <v>0</v>
      </c>
      <c r="AW790">
        <v>0</v>
      </c>
      <c r="BE790" t="s">
        <v>43</v>
      </c>
      <c r="BI790">
        <v>0</v>
      </c>
      <c r="BJ790">
        <v>0</v>
      </c>
      <c r="BM790">
        <v>0</v>
      </c>
      <c r="BN790">
        <v>0</v>
      </c>
      <c r="BO790">
        <v>100</v>
      </c>
      <c r="BP790">
        <v>100</v>
      </c>
      <c r="BQ790">
        <v>0</v>
      </c>
      <c r="BR790">
        <v>0</v>
      </c>
      <c r="BS790">
        <v>0</v>
      </c>
      <c r="BV790">
        <v>0</v>
      </c>
      <c r="BW790">
        <v>0</v>
      </c>
      <c r="BX790">
        <v>0</v>
      </c>
      <c r="BY790">
        <v>0</v>
      </c>
    </row>
    <row r="791" spans="1:77" x14ac:dyDescent="0.25">
      <c r="A791" t="s">
        <v>1628</v>
      </c>
      <c r="C791" t="s">
        <v>1629</v>
      </c>
      <c r="D791">
        <v>9</v>
      </c>
      <c r="E791" t="s">
        <v>5014</v>
      </c>
      <c r="F791">
        <v>5</v>
      </c>
      <c r="G791" t="s">
        <v>5014</v>
      </c>
      <c r="J791">
        <v>3</v>
      </c>
      <c r="K791" t="s">
        <v>5061</v>
      </c>
      <c r="L791" t="s">
        <v>293</v>
      </c>
      <c r="M791" t="s">
        <v>5434</v>
      </c>
      <c r="N791" t="s">
        <v>1629</v>
      </c>
      <c r="P791">
        <v>1</v>
      </c>
      <c r="Q791">
        <v>1</v>
      </c>
      <c r="R791">
        <v>250</v>
      </c>
      <c r="S791">
        <v>250</v>
      </c>
      <c r="T791" t="s">
        <v>4940</v>
      </c>
      <c r="U791">
        <v>0</v>
      </c>
      <c r="X791" t="s">
        <v>4941</v>
      </c>
      <c r="Y791" t="s">
        <v>18</v>
      </c>
      <c r="AB791" t="s">
        <v>19</v>
      </c>
      <c r="AC791" t="s">
        <v>4942</v>
      </c>
      <c r="AE791">
        <v>0</v>
      </c>
      <c r="AF791">
        <v>0</v>
      </c>
      <c r="AG791">
        <v>337.5</v>
      </c>
      <c r="AH791">
        <v>2</v>
      </c>
      <c r="AI791">
        <v>0</v>
      </c>
      <c r="AU791">
        <v>1.35</v>
      </c>
      <c r="AW791">
        <v>405</v>
      </c>
      <c r="AY791">
        <v>1</v>
      </c>
      <c r="BE791" t="s">
        <v>20</v>
      </c>
      <c r="BI791">
        <v>0</v>
      </c>
      <c r="BJ791">
        <v>0</v>
      </c>
      <c r="BM791">
        <v>0</v>
      </c>
      <c r="BN791">
        <v>0</v>
      </c>
      <c r="BO791">
        <v>100</v>
      </c>
      <c r="BP791">
        <v>100</v>
      </c>
      <c r="BQ791">
        <v>0</v>
      </c>
      <c r="BR791">
        <v>0</v>
      </c>
      <c r="BS791">
        <v>0</v>
      </c>
      <c r="BV791">
        <v>0</v>
      </c>
      <c r="BW791">
        <v>0</v>
      </c>
      <c r="BX791">
        <v>0</v>
      </c>
      <c r="BY791">
        <v>0</v>
      </c>
    </row>
    <row r="792" spans="1:77" x14ac:dyDescent="0.25">
      <c r="A792" t="s">
        <v>1630</v>
      </c>
      <c r="C792" t="s">
        <v>1630</v>
      </c>
      <c r="D792">
        <v>20</v>
      </c>
      <c r="E792" t="s">
        <v>1630</v>
      </c>
      <c r="L792" t="s">
        <v>836</v>
      </c>
      <c r="M792" t="s">
        <v>1630</v>
      </c>
      <c r="N792" t="s">
        <v>1630</v>
      </c>
      <c r="P792">
        <v>1</v>
      </c>
      <c r="Q792">
        <v>1</v>
      </c>
      <c r="R792">
        <v>0</v>
      </c>
      <c r="S792">
        <v>0</v>
      </c>
      <c r="T792" t="s">
        <v>4940</v>
      </c>
      <c r="U792">
        <v>0</v>
      </c>
      <c r="X792" t="s">
        <v>4941</v>
      </c>
      <c r="Y792" t="s">
        <v>18</v>
      </c>
      <c r="AB792" t="s">
        <v>19</v>
      </c>
      <c r="AC792" t="s">
        <v>4942</v>
      </c>
      <c r="AE792">
        <v>0</v>
      </c>
      <c r="AF792">
        <v>0</v>
      </c>
      <c r="AG792">
        <v>0</v>
      </c>
      <c r="AH792">
        <v>3</v>
      </c>
      <c r="AI792">
        <v>0</v>
      </c>
      <c r="AU792">
        <v>0</v>
      </c>
      <c r="AW792">
        <v>0</v>
      </c>
      <c r="BE792" t="s">
        <v>43</v>
      </c>
      <c r="BI792">
        <v>0</v>
      </c>
      <c r="BJ792">
        <v>0</v>
      </c>
      <c r="BM792">
        <v>0</v>
      </c>
      <c r="BN792">
        <v>0</v>
      </c>
      <c r="BO792">
        <v>100</v>
      </c>
      <c r="BP792">
        <v>100</v>
      </c>
      <c r="BQ792">
        <v>0</v>
      </c>
      <c r="BR792">
        <v>0</v>
      </c>
      <c r="BS792">
        <v>0</v>
      </c>
      <c r="BV792">
        <v>0</v>
      </c>
      <c r="BW792">
        <v>0</v>
      </c>
      <c r="BX792">
        <v>0</v>
      </c>
      <c r="BY792">
        <v>0</v>
      </c>
    </row>
    <row r="793" spans="1:77" x14ac:dyDescent="0.25">
      <c r="A793" t="s">
        <v>1631</v>
      </c>
      <c r="C793" t="s">
        <v>1632</v>
      </c>
      <c r="D793">
        <v>8</v>
      </c>
      <c r="E793" t="s">
        <v>4953</v>
      </c>
      <c r="F793">
        <v>4</v>
      </c>
      <c r="G793" t="s">
        <v>4953</v>
      </c>
      <c r="J793">
        <v>2</v>
      </c>
      <c r="K793" t="s">
        <v>4979</v>
      </c>
      <c r="L793" t="s">
        <v>49</v>
      </c>
      <c r="M793" t="s">
        <v>1631</v>
      </c>
      <c r="N793" t="s">
        <v>1632</v>
      </c>
      <c r="O793" t="s">
        <v>562</v>
      </c>
      <c r="P793">
        <v>0.04</v>
      </c>
      <c r="Q793">
        <v>150</v>
      </c>
      <c r="R793">
        <v>5.87</v>
      </c>
      <c r="S793">
        <v>5.87</v>
      </c>
      <c r="T793" t="s">
        <v>4940</v>
      </c>
      <c r="U793">
        <v>0</v>
      </c>
      <c r="X793" t="s">
        <v>4941</v>
      </c>
      <c r="Y793" t="s">
        <v>18</v>
      </c>
      <c r="AB793" t="s">
        <v>19</v>
      </c>
      <c r="AC793" t="s">
        <v>4942</v>
      </c>
      <c r="AD793" t="s">
        <v>5234</v>
      </c>
      <c r="AE793">
        <v>0</v>
      </c>
      <c r="AF793">
        <v>0</v>
      </c>
      <c r="AG793">
        <v>219.94</v>
      </c>
      <c r="AH793">
        <v>3</v>
      </c>
      <c r="AI793">
        <v>0</v>
      </c>
      <c r="AU793">
        <v>1.4987394000000001</v>
      </c>
      <c r="AW793">
        <v>263.928</v>
      </c>
      <c r="AY793">
        <v>1</v>
      </c>
      <c r="BE793" t="s">
        <v>43</v>
      </c>
      <c r="BI793">
        <v>0</v>
      </c>
      <c r="BJ793">
        <v>0</v>
      </c>
      <c r="BM793">
        <v>0</v>
      </c>
      <c r="BN793">
        <v>0</v>
      </c>
      <c r="BO793">
        <v>100</v>
      </c>
      <c r="BP793">
        <v>100</v>
      </c>
      <c r="BQ793">
        <v>0</v>
      </c>
      <c r="BR793">
        <v>0</v>
      </c>
      <c r="BS793">
        <v>0</v>
      </c>
      <c r="BV793">
        <v>0</v>
      </c>
      <c r="BW793">
        <v>0</v>
      </c>
      <c r="BX793">
        <v>0</v>
      </c>
      <c r="BY793">
        <v>0</v>
      </c>
    </row>
    <row r="794" spans="1:77" x14ac:dyDescent="0.25">
      <c r="A794" t="s">
        <v>1633</v>
      </c>
      <c r="C794" t="s">
        <v>1634</v>
      </c>
      <c r="D794">
        <v>8</v>
      </c>
      <c r="E794" t="s">
        <v>4953</v>
      </c>
      <c r="F794">
        <v>4</v>
      </c>
      <c r="G794" t="s">
        <v>4953</v>
      </c>
      <c r="J794">
        <v>2</v>
      </c>
      <c r="K794" t="s">
        <v>4979</v>
      </c>
      <c r="L794" t="s">
        <v>49</v>
      </c>
      <c r="M794" t="s">
        <v>1633</v>
      </c>
      <c r="N794" t="s">
        <v>1634</v>
      </c>
      <c r="O794" t="s">
        <v>562</v>
      </c>
      <c r="P794">
        <v>0.02</v>
      </c>
      <c r="Q794">
        <v>150</v>
      </c>
      <c r="R794">
        <v>5.87</v>
      </c>
      <c r="S794">
        <v>5.87</v>
      </c>
      <c r="T794" t="s">
        <v>4940</v>
      </c>
      <c r="U794">
        <v>0</v>
      </c>
      <c r="W794">
        <v>5</v>
      </c>
      <c r="X794" t="s">
        <v>4941</v>
      </c>
      <c r="Y794" t="s">
        <v>18</v>
      </c>
      <c r="AB794" t="s">
        <v>19</v>
      </c>
      <c r="AC794" t="s">
        <v>4942</v>
      </c>
      <c r="AD794" t="s">
        <v>5435</v>
      </c>
      <c r="AE794">
        <v>0</v>
      </c>
      <c r="AF794">
        <v>0</v>
      </c>
      <c r="AG794">
        <v>439.88</v>
      </c>
      <c r="AH794">
        <v>3</v>
      </c>
      <c r="AI794">
        <v>0</v>
      </c>
      <c r="AU794">
        <v>1.4987394000000001</v>
      </c>
      <c r="AW794">
        <v>527.85599999999999</v>
      </c>
      <c r="AY794">
        <v>1</v>
      </c>
      <c r="BE794" t="s">
        <v>43</v>
      </c>
      <c r="BI794">
        <v>0</v>
      </c>
      <c r="BJ794">
        <v>0</v>
      </c>
      <c r="BM794">
        <v>0</v>
      </c>
      <c r="BN794">
        <v>0</v>
      </c>
      <c r="BO794">
        <v>100</v>
      </c>
      <c r="BP794">
        <v>100</v>
      </c>
      <c r="BQ794">
        <v>0</v>
      </c>
      <c r="BR794">
        <v>0</v>
      </c>
      <c r="BS794">
        <v>0</v>
      </c>
      <c r="BV794">
        <v>0</v>
      </c>
      <c r="BW794">
        <v>0</v>
      </c>
      <c r="BX794">
        <v>0</v>
      </c>
      <c r="BY794">
        <v>0</v>
      </c>
    </row>
    <row r="795" spans="1:77" x14ac:dyDescent="0.25">
      <c r="A795" t="s">
        <v>1635</v>
      </c>
      <c r="C795" t="s">
        <v>1636</v>
      </c>
      <c r="D795">
        <v>8</v>
      </c>
      <c r="E795" t="s">
        <v>4953</v>
      </c>
      <c r="F795">
        <v>4</v>
      </c>
      <c r="G795" t="s">
        <v>4953</v>
      </c>
      <c r="J795">
        <v>1</v>
      </c>
      <c r="K795" t="s">
        <v>4954</v>
      </c>
      <c r="L795" t="s">
        <v>49</v>
      </c>
      <c r="M795" t="s">
        <v>1635</v>
      </c>
      <c r="N795" t="s">
        <v>1636</v>
      </c>
      <c r="P795">
        <v>1</v>
      </c>
      <c r="Q795">
        <v>120</v>
      </c>
      <c r="R795">
        <v>0.36</v>
      </c>
      <c r="S795">
        <v>0.36</v>
      </c>
      <c r="T795" t="s">
        <v>4940</v>
      </c>
      <c r="U795">
        <v>0</v>
      </c>
      <c r="X795" t="s">
        <v>4941</v>
      </c>
      <c r="Y795" t="s">
        <v>18</v>
      </c>
      <c r="AB795" t="s">
        <v>19</v>
      </c>
      <c r="AC795" t="s">
        <v>4942</v>
      </c>
      <c r="AE795">
        <v>0</v>
      </c>
      <c r="AF795">
        <v>0</v>
      </c>
      <c r="AG795">
        <v>0.54</v>
      </c>
      <c r="AH795">
        <v>3</v>
      </c>
      <c r="AI795">
        <v>0</v>
      </c>
      <c r="AU795">
        <v>1.5</v>
      </c>
      <c r="AW795">
        <v>0.64800000000000002</v>
      </c>
      <c r="BE795" t="s">
        <v>32</v>
      </c>
      <c r="BI795">
        <v>0</v>
      </c>
      <c r="BJ795">
        <v>0</v>
      </c>
      <c r="BM795">
        <v>0</v>
      </c>
      <c r="BN795">
        <v>0</v>
      </c>
      <c r="BO795">
        <v>100</v>
      </c>
      <c r="BP795">
        <v>100</v>
      </c>
      <c r="BQ795">
        <v>0</v>
      </c>
      <c r="BR795">
        <v>0</v>
      </c>
      <c r="BS795">
        <v>0</v>
      </c>
      <c r="BV795">
        <v>0</v>
      </c>
      <c r="BW795">
        <v>0</v>
      </c>
      <c r="BX795">
        <v>0</v>
      </c>
      <c r="BY795">
        <v>0</v>
      </c>
    </row>
    <row r="796" spans="1:77" x14ac:dyDescent="0.25">
      <c r="A796" t="s">
        <v>1637</v>
      </c>
      <c r="C796" t="s">
        <v>1638</v>
      </c>
      <c r="D796">
        <v>3</v>
      </c>
      <c r="E796" t="s">
        <v>4956</v>
      </c>
      <c r="L796" t="s">
        <v>1120</v>
      </c>
      <c r="M796" t="s">
        <v>1637</v>
      </c>
      <c r="N796" t="s">
        <v>1638</v>
      </c>
      <c r="O796" t="s">
        <v>36</v>
      </c>
      <c r="P796">
        <v>1</v>
      </c>
      <c r="Q796">
        <v>1</v>
      </c>
      <c r="R796">
        <v>7.79</v>
      </c>
      <c r="S796">
        <v>7.79</v>
      </c>
      <c r="T796" t="s">
        <v>4940</v>
      </c>
      <c r="U796">
        <v>0</v>
      </c>
      <c r="X796" t="s">
        <v>4941</v>
      </c>
      <c r="Y796" t="s">
        <v>18</v>
      </c>
      <c r="AB796" t="s">
        <v>19</v>
      </c>
      <c r="AC796" t="s">
        <v>4942</v>
      </c>
      <c r="AE796">
        <v>0</v>
      </c>
      <c r="AF796">
        <v>0</v>
      </c>
      <c r="AG796">
        <v>14.11</v>
      </c>
      <c r="AH796">
        <v>3</v>
      </c>
      <c r="AI796">
        <v>0</v>
      </c>
      <c r="AU796">
        <v>1.8112965000000001</v>
      </c>
      <c r="AW796">
        <v>16.931999999999999</v>
      </c>
      <c r="BE796" t="s">
        <v>416</v>
      </c>
      <c r="BI796">
        <v>0</v>
      </c>
      <c r="BJ796">
        <v>0</v>
      </c>
      <c r="BM796">
        <v>0</v>
      </c>
      <c r="BN796">
        <v>0</v>
      </c>
      <c r="BO796">
        <v>100</v>
      </c>
      <c r="BP796">
        <v>100</v>
      </c>
      <c r="BQ796">
        <v>0</v>
      </c>
      <c r="BR796">
        <v>0</v>
      </c>
      <c r="BS796">
        <v>0</v>
      </c>
      <c r="BV796">
        <v>0</v>
      </c>
      <c r="BW796">
        <v>1</v>
      </c>
      <c r="BX796">
        <v>0</v>
      </c>
      <c r="BY796">
        <v>0</v>
      </c>
    </row>
    <row r="797" spans="1:77" x14ac:dyDescent="0.25">
      <c r="A797" t="s">
        <v>1639</v>
      </c>
      <c r="C797" t="s">
        <v>1640</v>
      </c>
      <c r="D797">
        <v>3</v>
      </c>
      <c r="E797" t="s">
        <v>4956</v>
      </c>
      <c r="L797" t="s">
        <v>1120</v>
      </c>
      <c r="M797" t="s">
        <v>1639</v>
      </c>
      <c r="N797" t="s">
        <v>1640</v>
      </c>
      <c r="O797" t="s">
        <v>36</v>
      </c>
      <c r="P797">
        <v>1</v>
      </c>
      <c r="Q797">
        <v>1</v>
      </c>
      <c r="R797">
        <v>5.84</v>
      </c>
      <c r="S797">
        <v>5.84</v>
      </c>
      <c r="T797" t="s">
        <v>4940</v>
      </c>
      <c r="U797">
        <v>0</v>
      </c>
      <c r="X797" t="s">
        <v>4941</v>
      </c>
      <c r="Y797" t="s">
        <v>18</v>
      </c>
      <c r="AB797" t="s">
        <v>19</v>
      </c>
      <c r="AC797" t="s">
        <v>4942</v>
      </c>
      <c r="AE797">
        <v>0</v>
      </c>
      <c r="AF797">
        <v>0</v>
      </c>
      <c r="AG797">
        <v>11.52</v>
      </c>
      <c r="AH797">
        <v>3</v>
      </c>
      <c r="AI797">
        <v>0</v>
      </c>
      <c r="AU797">
        <v>1.9726026999999999</v>
      </c>
      <c r="AW797">
        <v>13.824</v>
      </c>
      <c r="BE797" t="s">
        <v>416</v>
      </c>
      <c r="BI797">
        <v>0</v>
      </c>
      <c r="BJ797">
        <v>0</v>
      </c>
      <c r="BM797">
        <v>0</v>
      </c>
      <c r="BN797">
        <v>0</v>
      </c>
      <c r="BO797">
        <v>100</v>
      </c>
      <c r="BP797">
        <v>100</v>
      </c>
      <c r="BQ797">
        <v>0</v>
      </c>
      <c r="BR797">
        <v>0</v>
      </c>
      <c r="BS797">
        <v>0</v>
      </c>
      <c r="BV797">
        <v>0</v>
      </c>
      <c r="BW797">
        <v>1</v>
      </c>
      <c r="BX797">
        <v>0</v>
      </c>
      <c r="BY797">
        <v>0</v>
      </c>
    </row>
    <row r="798" spans="1:77" x14ac:dyDescent="0.25">
      <c r="A798" t="s">
        <v>1641</v>
      </c>
      <c r="C798" t="s">
        <v>1642</v>
      </c>
      <c r="D798">
        <v>3</v>
      </c>
      <c r="E798" t="s">
        <v>4956</v>
      </c>
      <c r="F798">
        <v>7</v>
      </c>
      <c r="G798" t="s">
        <v>4956</v>
      </c>
      <c r="J798">
        <v>3</v>
      </c>
      <c r="K798" t="s">
        <v>4968</v>
      </c>
      <c r="L798" t="s">
        <v>1120</v>
      </c>
      <c r="M798" t="s">
        <v>5436</v>
      </c>
      <c r="N798" t="s">
        <v>1642</v>
      </c>
      <c r="O798" t="s">
        <v>36</v>
      </c>
      <c r="P798">
        <v>1</v>
      </c>
      <c r="Q798">
        <v>1</v>
      </c>
      <c r="R798">
        <v>8.34</v>
      </c>
      <c r="S798">
        <v>8.34</v>
      </c>
      <c r="T798" t="s">
        <v>4940</v>
      </c>
      <c r="U798">
        <v>0</v>
      </c>
      <c r="X798" t="s">
        <v>4941</v>
      </c>
      <c r="Y798" t="s">
        <v>18</v>
      </c>
      <c r="AB798" t="s">
        <v>19</v>
      </c>
      <c r="AC798" t="s">
        <v>4942</v>
      </c>
      <c r="AE798">
        <v>0</v>
      </c>
      <c r="AF798">
        <v>0</v>
      </c>
      <c r="AG798">
        <v>11.52</v>
      </c>
      <c r="AH798">
        <v>3</v>
      </c>
      <c r="AI798">
        <v>0</v>
      </c>
      <c r="AU798">
        <v>1.3812949999999999</v>
      </c>
      <c r="AW798">
        <v>13.824</v>
      </c>
      <c r="BE798" t="s">
        <v>416</v>
      </c>
      <c r="BI798">
        <v>0</v>
      </c>
      <c r="BJ798">
        <v>0</v>
      </c>
      <c r="BM798">
        <v>0</v>
      </c>
      <c r="BN798">
        <v>0</v>
      </c>
      <c r="BO798">
        <v>100</v>
      </c>
      <c r="BP798">
        <v>100</v>
      </c>
      <c r="BQ798">
        <v>0</v>
      </c>
      <c r="BR798">
        <v>0</v>
      </c>
      <c r="BS798">
        <v>0</v>
      </c>
      <c r="BV798">
        <v>0</v>
      </c>
      <c r="BW798">
        <v>0</v>
      </c>
      <c r="BX798">
        <v>0</v>
      </c>
      <c r="BY798">
        <v>0</v>
      </c>
    </row>
    <row r="799" spans="1:77" x14ac:dyDescent="0.25">
      <c r="A799" t="s">
        <v>1643</v>
      </c>
      <c r="C799" t="s">
        <v>1644</v>
      </c>
      <c r="D799">
        <v>3</v>
      </c>
      <c r="E799" t="s">
        <v>4956</v>
      </c>
      <c r="F799">
        <v>7</v>
      </c>
      <c r="G799" t="s">
        <v>4956</v>
      </c>
      <c r="J799">
        <v>3</v>
      </c>
      <c r="K799" t="s">
        <v>4968</v>
      </c>
      <c r="L799" t="s">
        <v>1120</v>
      </c>
      <c r="M799" t="s">
        <v>1643</v>
      </c>
      <c r="N799" t="s">
        <v>1644</v>
      </c>
      <c r="O799" t="s">
        <v>36</v>
      </c>
      <c r="P799">
        <v>1</v>
      </c>
      <c r="Q799">
        <v>1</v>
      </c>
      <c r="R799">
        <v>3</v>
      </c>
      <c r="S799">
        <v>3</v>
      </c>
      <c r="T799" t="s">
        <v>4940</v>
      </c>
      <c r="U799">
        <v>0</v>
      </c>
      <c r="X799" t="s">
        <v>4941</v>
      </c>
      <c r="Y799" t="s">
        <v>18</v>
      </c>
      <c r="AB799" t="s">
        <v>19</v>
      </c>
      <c r="AC799" t="s">
        <v>4942</v>
      </c>
      <c r="AE799">
        <v>0</v>
      </c>
      <c r="AF799">
        <v>0</v>
      </c>
      <c r="AG799">
        <v>14.11</v>
      </c>
      <c r="AH799">
        <v>3</v>
      </c>
      <c r="AI799">
        <v>0</v>
      </c>
      <c r="AU799">
        <v>4.7033332999999997</v>
      </c>
      <c r="AW799">
        <v>16.931999999999999</v>
      </c>
      <c r="BE799" t="s">
        <v>416</v>
      </c>
      <c r="BI799">
        <v>0</v>
      </c>
      <c r="BJ799">
        <v>0</v>
      </c>
      <c r="BM799">
        <v>0</v>
      </c>
      <c r="BN799">
        <v>0</v>
      </c>
      <c r="BO799">
        <v>100</v>
      </c>
      <c r="BP799">
        <v>100</v>
      </c>
      <c r="BQ799">
        <v>0</v>
      </c>
      <c r="BR799">
        <v>0</v>
      </c>
      <c r="BS799">
        <v>0</v>
      </c>
      <c r="BV799">
        <v>0</v>
      </c>
      <c r="BW799">
        <v>0</v>
      </c>
      <c r="BX799">
        <v>0</v>
      </c>
      <c r="BY799">
        <v>0</v>
      </c>
    </row>
    <row r="800" spans="1:77" x14ac:dyDescent="0.25">
      <c r="A800" t="s">
        <v>1645</v>
      </c>
      <c r="C800" t="s">
        <v>1646</v>
      </c>
      <c r="D800">
        <v>17</v>
      </c>
      <c r="E800" t="s">
        <v>5382</v>
      </c>
      <c r="F800">
        <v>14</v>
      </c>
      <c r="G800" t="s">
        <v>5382</v>
      </c>
      <c r="L800" t="s">
        <v>1120</v>
      </c>
      <c r="M800" t="s">
        <v>1645</v>
      </c>
      <c r="N800" t="s">
        <v>1091</v>
      </c>
      <c r="O800" t="s">
        <v>36</v>
      </c>
      <c r="P800">
        <v>1</v>
      </c>
      <c r="Q800">
        <v>1</v>
      </c>
      <c r="R800">
        <v>6.18</v>
      </c>
      <c r="S800">
        <v>6.18</v>
      </c>
      <c r="T800" t="s">
        <v>4940</v>
      </c>
      <c r="U800">
        <v>0</v>
      </c>
      <c r="X800" t="s">
        <v>4941</v>
      </c>
      <c r="Y800" t="s">
        <v>18</v>
      </c>
      <c r="AB800" t="s">
        <v>19</v>
      </c>
      <c r="AC800" t="s">
        <v>4942</v>
      </c>
      <c r="AE800">
        <v>0</v>
      </c>
      <c r="AF800">
        <v>0</v>
      </c>
      <c r="AG800">
        <v>9.5299999999999994</v>
      </c>
      <c r="AH800">
        <v>3</v>
      </c>
      <c r="AI800">
        <v>0</v>
      </c>
      <c r="AK800">
        <v>1</v>
      </c>
      <c r="AL800">
        <v>1</v>
      </c>
      <c r="AU800">
        <v>1.5420712000000001</v>
      </c>
      <c r="AW800">
        <v>11.436</v>
      </c>
      <c r="BE800" t="s">
        <v>416</v>
      </c>
      <c r="BI800">
        <v>0</v>
      </c>
      <c r="BJ800">
        <v>0</v>
      </c>
      <c r="BM800">
        <v>0</v>
      </c>
      <c r="BN800">
        <v>0</v>
      </c>
      <c r="BO800">
        <v>100</v>
      </c>
      <c r="BP800">
        <v>100</v>
      </c>
      <c r="BQ800">
        <v>0</v>
      </c>
      <c r="BR800">
        <v>0</v>
      </c>
      <c r="BS800">
        <v>0</v>
      </c>
      <c r="BV800">
        <v>0</v>
      </c>
      <c r="BW800">
        <v>0</v>
      </c>
      <c r="BX800">
        <v>0</v>
      </c>
      <c r="BY800">
        <v>0</v>
      </c>
    </row>
    <row r="801" spans="1:77" x14ac:dyDescent="0.25">
      <c r="A801" t="s">
        <v>1647</v>
      </c>
      <c r="C801" t="s">
        <v>1648</v>
      </c>
      <c r="D801">
        <v>9</v>
      </c>
      <c r="E801" t="s">
        <v>5014</v>
      </c>
      <c r="F801">
        <v>5</v>
      </c>
      <c r="G801" t="s">
        <v>5014</v>
      </c>
      <c r="J801">
        <v>3</v>
      </c>
      <c r="K801" t="s">
        <v>5061</v>
      </c>
      <c r="L801" t="s">
        <v>730</v>
      </c>
      <c r="M801" t="s">
        <v>1647</v>
      </c>
      <c r="N801" t="s">
        <v>1648</v>
      </c>
      <c r="O801" t="s">
        <v>36</v>
      </c>
      <c r="P801">
        <v>1</v>
      </c>
      <c r="Q801">
        <v>1</v>
      </c>
      <c r="R801">
        <v>2.36</v>
      </c>
      <c r="S801">
        <v>2.36</v>
      </c>
      <c r="T801" t="s">
        <v>4940</v>
      </c>
      <c r="U801">
        <v>0</v>
      </c>
      <c r="X801" t="s">
        <v>4941</v>
      </c>
      <c r="Y801" t="s">
        <v>18</v>
      </c>
      <c r="AB801" t="s">
        <v>19</v>
      </c>
      <c r="AC801" t="s">
        <v>4942</v>
      </c>
      <c r="AE801">
        <v>0</v>
      </c>
      <c r="AF801">
        <v>0</v>
      </c>
      <c r="AG801">
        <v>3.31</v>
      </c>
      <c r="AH801">
        <v>3</v>
      </c>
      <c r="AI801">
        <v>0</v>
      </c>
      <c r="AU801">
        <v>1.4025424</v>
      </c>
      <c r="AW801">
        <v>3.972</v>
      </c>
      <c r="BE801" t="s">
        <v>416</v>
      </c>
      <c r="BI801">
        <v>0</v>
      </c>
      <c r="BJ801">
        <v>0</v>
      </c>
      <c r="BM801">
        <v>0</v>
      </c>
      <c r="BN801">
        <v>0</v>
      </c>
      <c r="BO801">
        <v>100</v>
      </c>
      <c r="BP801">
        <v>100</v>
      </c>
      <c r="BQ801">
        <v>0</v>
      </c>
      <c r="BR801">
        <v>0</v>
      </c>
      <c r="BS801">
        <v>0</v>
      </c>
      <c r="BV801">
        <v>0</v>
      </c>
      <c r="BW801">
        <v>1</v>
      </c>
      <c r="BX801">
        <v>0</v>
      </c>
      <c r="BY801">
        <v>0</v>
      </c>
    </row>
    <row r="802" spans="1:77" x14ac:dyDescent="0.25">
      <c r="A802" t="s">
        <v>1649</v>
      </c>
      <c r="C802" t="s">
        <v>1650</v>
      </c>
      <c r="D802">
        <v>9</v>
      </c>
      <c r="E802" t="s">
        <v>5014</v>
      </c>
      <c r="F802">
        <v>5</v>
      </c>
      <c r="G802" t="s">
        <v>5014</v>
      </c>
      <c r="J802">
        <v>3</v>
      </c>
      <c r="K802" t="s">
        <v>5061</v>
      </c>
      <c r="L802" t="s">
        <v>730</v>
      </c>
      <c r="M802" t="s">
        <v>1649</v>
      </c>
      <c r="N802" t="s">
        <v>1650</v>
      </c>
      <c r="O802" t="s">
        <v>36</v>
      </c>
      <c r="P802">
        <v>1</v>
      </c>
      <c r="Q802">
        <v>1</v>
      </c>
      <c r="R802">
        <v>2.54</v>
      </c>
      <c r="S802">
        <v>2.54</v>
      </c>
      <c r="T802" t="s">
        <v>4940</v>
      </c>
      <c r="U802">
        <v>0</v>
      </c>
      <c r="X802" t="s">
        <v>4941</v>
      </c>
      <c r="Y802" t="s">
        <v>18</v>
      </c>
      <c r="AB802" t="s">
        <v>19</v>
      </c>
      <c r="AC802" t="s">
        <v>4942</v>
      </c>
      <c r="AE802">
        <v>0</v>
      </c>
      <c r="AF802">
        <v>0</v>
      </c>
      <c r="AG802">
        <v>3.55</v>
      </c>
      <c r="AH802">
        <v>3</v>
      </c>
      <c r="AI802">
        <v>0</v>
      </c>
      <c r="AK802">
        <v>1</v>
      </c>
      <c r="AL802">
        <v>1</v>
      </c>
      <c r="AU802">
        <v>1.3976378</v>
      </c>
      <c r="AW802">
        <v>4.26</v>
      </c>
      <c r="BE802" t="s">
        <v>416</v>
      </c>
      <c r="BI802">
        <v>0</v>
      </c>
      <c r="BJ802">
        <v>0</v>
      </c>
      <c r="BM802">
        <v>0</v>
      </c>
      <c r="BN802">
        <v>0</v>
      </c>
      <c r="BO802">
        <v>100</v>
      </c>
      <c r="BP802">
        <v>100</v>
      </c>
      <c r="BQ802">
        <v>0</v>
      </c>
      <c r="BR802">
        <v>0</v>
      </c>
      <c r="BS802">
        <v>0</v>
      </c>
      <c r="BV802">
        <v>0</v>
      </c>
      <c r="BW802">
        <v>1</v>
      </c>
      <c r="BX802">
        <v>0</v>
      </c>
      <c r="BY802">
        <v>0</v>
      </c>
    </row>
    <row r="803" spans="1:77" x14ac:dyDescent="0.25">
      <c r="A803" t="s">
        <v>1651</v>
      </c>
      <c r="C803" t="s">
        <v>1652</v>
      </c>
      <c r="D803">
        <v>16</v>
      </c>
      <c r="E803" t="s">
        <v>4982</v>
      </c>
      <c r="F803">
        <v>10</v>
      </c>
      <c r="G803" t="s">
        <v>4982</v>
      </c>
      <c r="L803" t="s">
        <v>856</v>
      </c>
      <c r="M803" t="s">
        <v>1651</v>
      </c>
      <c r="N803" t="s">
        <v>5437</v>
      </c>
      <c r="P803">
        <v>1</v>
      </c>
      <c r="Q803">
        <v>1</v>
      </c>
      <c r="R803">
        <v>9.49</v>
      </c>
      <c r="S803">
        <v>9.49</v>
      </c>
      <c r="T803" t="s">
        <v>4940</v>
      </c>
      <c r="U803">
        <v>0</v>
      </c>
      <c r="X803" t="s">
        <v>4941</v>
      </c>
      <c r="Y803" t="s">
        <v>18</v>
      </c>
      <c r="AB803" t="s">
        <v>19</v>
      </c>
      <c r="AC803" t="s">
        <v>4942</v>
      </c>
      <c r="AE803">
        <v>0</v>
      </c>
      <c r="AF803">
        <v>0</v>
      </c>
      <c r="AG803">
        <v>14.24</v>
      </c>
      <c r="AH803">
        <v>3</v>
      </c>
      <c r="AI803">
        <v>0</v>
      </c>
      <c r="AP803">
        <v>1</v>
      </c>
      <c r="AU803">
        <v>1.5005269000000001</v>
      </c>
      <c r="AW803">
        <v>17.088000000000001</v>
      </c>
      <c r="AY803">
        <v>1</v>
      </c>
      <c r="BE803" t="s">
        <v>20</v>
      </c>
      <c r="BI803">
        <v>0</v>
      </c>
      <c r="BJ803">
        <v>0</v>
      </c>
      <c r="BM803">
        <v>0</v>
      </c>
      <c r="BN803">
        <v>0</v>
      </c>
      <c r="BO803">
        <v>100</v>
      </c>
      <c r="BP803">
        <v>100</v>
      </c>
      <c r="BQ803">
        <v>0</v>
      </c>
      <c r="BR803">
        <v>0</v>
      </c>
      <c r="BS803">
        <v>0</v>
      </c>
      <c r="BV803">
        <v>0</v>
      </c>
      <c r="BW803">
        <v>0</v>
      </c>
      <c r="BX803">
        <v>0</v>
      </c>
      <c r="BY803">
        <v>0</v>
      </c>
    </row>
    <row r="804" spans="1:77" x14ac:dyDescent="0.25">
      <c r="A804" t="s">
        <v>1653</v>
      </c>
      <c r="C804" t="s">
        <v>1654</v>
      </c>
      <c r="D804">
        <v>19</v>
      </c>
      <c r="E804" t="s">
        <v>5300</v>
      </c>
      <c r="F804">
        <v>8</v>
      </c>
      <c r="G804" t="s">
        <v>4943</v>
      </c>
      <c r="L804" t="s">
        <v>722</v>
      </c>
      <c r="M804">
        <v>7334082215</v>
      </c>
      <c r="N804" t="s">
        <v>1654</v>
      </c>
      <c r="P804">
        <v>1</v>
      </c>
      <c r="Q804">
        <v>0</v>
      </c>
      <c r="R804">
        <v>0.05</v>
      </c>
      <c r="S804">
        <v>0.05</v>
      </c>
      <c r="T804" t="s">
        <v>4940</v>
      </c>
      <c r="U804">
        <v>0</v>
      </c>
      <c r="X804" t="s">
        <v>4941</v>
      </c>
      <c r="Y804" t="s">
        <v>18</v>
      </c>
      <c r="AB804" t="s">
        <v>19</v>
      </c>
      <c r="AC804" t="s">
        <v>4942</v>
      </c>
      <c r="AE804">
        <v>0</v>
      </c>
      <c r="AF804">
        <v>0</v>
      </c>
      <c r="AG804">
        <v>0.1</v>
      </c>
      <c r="AH804">
        <v>3</v>
      </c>
      <c r="AI804">
        <v>0</v>
      </c>
      <c r="AU804">
        <v>2</v>
      </c>
      <c r="AW804">
        <v>0.12</v>
      </c>
      <c r="BE804" t="s">
        <v>32</v>
      </c>
      <c r="BI804">
        <v>0</v>
      </c>
      <c r="BJ804">
        <v>0</v>
      </c>
      <c r="BM804">
        <v>0</v>
      </c>
      <c r="BN804">
        <v>0</v>
      </c>
      <c r="BO804">
        <v>100</v>
      </c>
      <c r="BP804">
        <v>100</v>
      </c>
      <c r="BQ804">
        <v>0</v>
      </c>
      <c r="BR804">
        <v>0</v>
      </c>
      <c r="BS804">
        <v>0</v>
      </c>
      <c r="BV804">
        <v>0</v>
      </c>
      <c r="BW804">
        <v>0</v>
      </c>
      <c r="BX804">
        <v>0</v>
      </c>
      <c r="BY804">
        <v>0</v>
      </c>
    </row>
    <row r="805" spans="1:77" x14ac:dyDescent="0.25">
      <c r="A805" t="s">
        <v>1655</v>
      </c>
      <c r="C805" t="s">
        <v>1656</v>
      </c>
      <c r="D805">
        <v>19</v>
      </c>
      <c r="E805" t="s">
        <v>5300</v>
      </c>
      <c r="F805">
        <v>8</v>
      </c>
      <c r="G805" t="s">
        <v>4943</v>
      </c>
      <c r="L805" t="s">
        <v>722</v>
      </c>
      <c r="M805">
        <v>8721807018</v>
      </c>
      <c r="N805" t="s">
        <v>5438</v>
      </c>
      <c r="P805">
        <v>1</v>
      </c>
      <c r="Q805">
        <v>10</v>
      </c>
      <c r="R805">
        <v>0.35</v>
      </c>
      <c r="S805">
        <v>0.35</v>
      </c>
      <c r="T805" t="s">
        <v>4940</v>
      </c>
      <c r="U805">
        <v>0</v>
      </c>
      <c r="W805">
        <v>8</v>
      </c>
      <c r="X805" t="s">
        <v>4941</v>
      </c>
      <c r="Y805" t="s">
        <v>18</v>
      </c>
      <c r="AB805" t="s">
        <v>19</v>
      </c>
      <c r="AC805" t="s">
        <v>4942</v>
      </c>
      <c r="AE805">
        <v>0</v>
      </c>
      <c r="AF805">
        <v>0</v>
      </c>
      <c r="AG805">
        <v>0.53</v>
      </c>
      <c r="AH805">
        <v>3</v>
      </c>
      <c r="AI805">
        <v>0</v>
      </c>
      <c r="AU805">
        <v>1.5142857000000001</v>
      </c>
      <c r="AW805">
        <v>0.63600000000000001</v>
      </c>
      <c r="BE805" t="s">
        <v>32</v>
      </c>
      <c r="BI805">
        <v>0</v>
      </c>
      <c r="BJ805">
        <v>0</v>
      </c>
      <c r="BM805">
        <v>0</v>
      </c>
      <c r="BN805">
        <v>0</v>
      </c>
      <c r="BO805">
        <v>100</v>
      </c>
      <c r="BP805">
        <v>100</v>
      </c>
      <c r="BQ805">
        <v>0</v>
      </c>
      <c r="BR805">
        <v>0</v>
      </c>
      <c r="BS805">
        <v>0</v>
      </c>
      <c r="BV805">
        <v>0</v>
      </c>
      <c r="BW805">
        <v>0</v>
      </c>
      <c r="BX805">
        <v>0</v>
      </c>
      <c r="BY805">
        <v>0</v>
      </c>
    </row>
    <row r="806" spans="1:77" x14ac:dyDescent="0.25">
      <c r="A806" t="s">
        <v>1657</v>
      </c>
      <c r="C806" t="s">
        <v>1658</v>
      </c>
      <c r="D806">
        <v>19</v>
      </c>
      <c r="E806" t="s">
        <v>5300</v>
      </c>
      <c r="L806" t="s">
        <v>722</v>
      </c>
      <c r="M806">
        <v>8728000818</v>
      </c>
      <c r="N806" t="s">
        <v>1658</v>
      </c>
      <c r="O806" t="s">
        <v>36</v>
      </c>
      <c r="P806">
        <v>1</v>
      </c>
      <c r="Q806">
        <v>5</v>
      </c>
      <c r="R806">
        <v>0.09</v>
      </c>
      <c r="S806">
        <v>0.09</v>
      </c>
      <c r="T806" t="s">
        <v>4940</v>
      </c>
      <c r="U806">
        <v>0</v>
      </c>
      <c r="W806">
        <v>8</v>
      </c>
      <c r="X806" t="s">
        <v>4941</v>
      </c>
      <c r="Y806" t="s">
        <v>18</v>
      </c>
      <c r="AB806" t="s">
        <v>19</v>
      </c>
      <c r="AC806" t="s">
        <v>4942</v>
      </c>
      <c r="AE806">
        <v>0</v>
      </c>
      <c r="AF806">
        <v>0</v>
      </c>
      <c r="AG806">
        <v>0.13</v>
      </c>
      <c r="AH806">
        <v>3</v>
      </c>
      <c r="AI806">
        <v>0</v>
      </c>
      <c r="AU806">
        <v>1.4444444000000001</v>
      </c>
      <c r="AW806">
        <v>0.156</v>
      </c>
      <c r="BE806" t="s">
        <v>32</v>
      </c>
      <c r="BI806">
        <v>0</v>
      </c>
      <c r="BJ806">
        <v>0</v>
      </c>
      <c r="BM806">
        <v>0</v>
      </c>
      <c r="BN806">
        <v>0</v>
      </c>
      <c r="BO806">
        <v>100</v>
      </c>
      <c r="BP806">
        <v>100</v>
      </c>
      <c r="BQ806">
        <v>0</v>
      </c>
      <c r="BR806">
        <v>0</v>
      </c>
      <c r="BS806">
        <v>0</v>
      </c>
      <c r="BV806">
        <v>0</v>
      </c>
      <c r="BW806">
        <v>0</v>
      </c>
      <c r="BX806">
        <v>0</v>
      </c>
      <c r="BY806">
        <v>0</v>
      </c>
    </row>
    <row r="807" spans="1:77" x14ac:dyDescent="0.25">
      <c r="A807" t="s">
        <v>1659</v>
      </c>
      <c r="C807" t="s">
        <v>1660</v>
      </c>
      <c r="D807">
        <v>19</v>
      </c>
      <c r="E807" t="s">
        <v>5300</v>
      </c>
      <c r="F807">
        <v>3</v>
      </c>
      <c r="G807" t="s">
        <v>5176</v>
      </c>
      <c r="L807" t="s">
        <v>722</v>
      </c>
      <c r="M807">
        <v>8208482518</v>
      </c>
      <c r="N807" t="s">
        <v>5439</v>
      </c>
      <c r="O807" t="s">
        <v>1480</v>
      </c>
      <c r="P807">
        <v>100</v>
      </c>
      <c r="Q807">
        <v>1</v>
      </c>
      <c r="R807">
        <v>7.0000000000000007E-2</v>
      </c>
      <c r="S807">
        <v>7.0000000000000007E-2</v>
      </c>
      <c r="T807" t="s">
        <v>4940</v>
      </c>
      <c r="U807">
        <v>0</v>
      </c>
      <c r="X807" t="s">
        <v>4941</v>
      </c>
      <c r="Y807" t="s">
        <v>18</v>
      </c>
      <c r="AB807" t="s">
        <v>19</v>
      </c>
      <c r="AC807" t="s">
        <v>4942</v>
      </c>
      <c r="AE807">
        <v>0</v>
      </c>
      <c r="AF807">
        <v>0</v>
      </c>
      <c r="AG807">
        <v>0.17</v>
      </c>
      <c r="AH807">
        <v>3</v>
      </c>
      <c r="AI807">
        <v>0</v>
      </c>
      <c r="AU807">
        <v>242.85714290000001</v>
      </c>
      <c r="AW807">
        <v>0.20399999999999999</v>
      </c>
      <c r="AY807">
        <v>1</v>
      </c>
      <c r="BE807" t="s">
        <v>32</v>
      </c>
      <c r="BI807">
        <v>0</v>
      </c>
      <c r="BJ807">
        <v>0</v>
      </c>
      <c r="BM807">
        <v>0</v>
      </c>
      <c r="BN807">
        <v>0</v>
      </c>
      <c r="BO807">
        <v>100</v>
      </c>
      <c r="BP807">
        <v>100</v>
      </c>
      <c r="BQ807">
        <v>0</v>
      </c>
      <c r="BR807">
        <v>0</v>
      </c>
      <c r="BS807">
        <v>0</v>
      </c>
      <c r="BV807">
        <v>0</v>
      </c>
      <c r="BW807">
        <v>0</v>
      </c>
      <c r="BX807">
        <v>0</v>
      </c>
      <c r="BY807">
        <v>0</v>
      </c>
    </row>
    <row r="808" spans="1:77" x14ac:dyDescent="0.25">
      <c r="A808" t="s">
        <v>1661</v>
      </c>
      <c r="C808" t="s">
        <v>1662</v>
      </c>
      <c r="D808">
        <v>19</v>
      </c>
      <c r="E808" t="s">
        <v>5300</v>
      </c>
      <c r="F808">
        <v>8</v>
      </c>
      <c r="G808" t="s">
        <v>4943</v>
      </c>
      <c r="L808" t="s">
        <v>722</v>
      </c>
      <c r="M808">
        <v>7208241015</v>
      </c>
      <c r="N808" t="s">
        <v>1662</v>
      </c>
      <c r="P808">
        <v>1</v>
      </c>
      <c r="Q808">
        <v>1</v>
      </c>
      <c r="R808">
        <v>0.06</v>
      </c>
      <c r="S808">
        <v>0.06</v>
      </c>
      <c r="T808" t="s">
        <v>4940</v>
      </c>
      <c r="U808">
        <v>0</v>
      </c>
      <c r="X808" t="s">
        <v>4941</v>
      </c>
      <c r="Y808" t="s">
        <v>18</v>
      </c>
      <c r="AB808" t="s">
        <v>19</v>
      </c>
      <c r="AC808" t="s">
        <v>4942</v>
      </c>
      <c r="AE808">
        <v>0</v>
      </c>
      <c r="AF808">
        <v>0</v>
      </c>
      <c r="AG808">
        <v>0.12</v>
      </c>
      <c r="AH808">
        <v>3</v>
      </c>
      <c r="AI808">
        <v>0</v>
      </c>
      <c r="AU808">
        <v>2</v>
      </c>
      <c r="AW808">
        <v>0.14399999999999999</v>
      </c>
      <c r="BE808" t="s">
        <v>32</v>
      </c>
      <c r="BI808">
        <v>0</v>
      </c>
      <c r="BJ808">
        <v>0</v>
      </c>
      <c r="BM808">
        <v>0</v>
      </c>
      <c r="BN808">
        <v>0</v>
      </c>
      <c r="BO808">
        <v>100</v>
      </c>
      <c r="BP808">
        <v>100</v>
      </c>
      <c r="BQ808">
        <v>0</v>
      </c>
      <c r="BR808">
        <v>0</v>
      </c>
      <c r="BS808">
        <v>0</v>
      </c>
      <c r="BV808">
        <v>0</v>
      </c>
      <c r="BW808">
        <v>0</v>
      </c>
      <c r="BX808">
        <v>0</v>
      </c>
      <c r="BY808">
        <v>0</v>
      </c>
    </row>
    <row r="809" spans="1:77" x14ac:dyDescent="0.25">
      <c r="A809" t="s">
        <v>1663</v>
      </c>
      <c r="C809" t="s">
        <v>1664</v>
      </c>
      <c r="D809">
        <v>5</v>
      </c>
      <c r="E809" t="s">
        <v>4938</v>
      </c>
      <c r="F809">
        <v>1</v>
      </c>
      <c r="G809" t="s">
        <v>4938</v>
      </c>
      <c r="J809">
        <v>1</v>
      </c>
      <c r="K809" t="s">
        <v>4948</v>
      </c>
      <c r="L809" t="s">
        <v>31</v>
      </c>
      <c r="M809" t="s">
        <v>1663</v>
      </c>
      <c r="N809" t="s">
        <v>5440</v>
      </c>
      <c r="O809" t="s">
        <v>36</v>
      </c>
      <c r="P809">
        <v>1</v>
      </c>
      <c r="Q809">
        <v>1</v>
      </c>
      <c r="R809">
        <v>50</v>
      </c>
      <c r="S809">
        <v>50</v>
      </c>
      <c r="T809" t="s">
        <v>4940</v>
      </c>
      <c r="U809">
        <v>0</v>
      </c>
      <c r="X809" t="s">
        <v>4941</v>
      </c>
      <c r="Y809" t="s">
        <v>18</v>
      </c>
      <c r="AB809" t="s">
        <v>19</v>
      </c>
      <c r="AC809" t="s">
        <v>4942</v>
      </c>
      <c r="AE809">
        <v>0</v>
      </c>
      <c r="AF809">
        <v>0</v>
      </c>
      <c r="AG809">
        <v>75</v>
      </c>
      <c r="AH809">
        <v>3</v>
      </c>
      <c r="AI809">
        <v>0</v>
      </c>
      <c r="AU809">
        <v>1.5</v>
      </c>
      <c r="AW809">
        <v>90</v>
      </c>
      <c r="AY809">
        <v>1</v>
      </c>
      <c r="BE809" t="s">
        <v>20</v>
      </c>
      <c r="BI809">
        <v>0</v>
      </c>
      <c r="BJ809">
        <v>0</v>
      </c>
      <c r="BM809">
        <v>0</v>
      </c>
      <c r="BN809">
        <v>0</v>
      </c>
      <c r="BO809">
        <v>100</v>
      </c>
      <c r="BP809">
        <v>100</v>
      </c>
      <c r="BQ809">
        <v>0</v>
      </c>
      <c r="BR809">
        <v>0</v>
      </c>
      <c r="BS809">
        <v>0</v>
      </c>
      <c r="BV809">
        <v>0</v>
      </c>
      <c r="BW809">
        <v>0</v>
      </c>
      <c r="BX809">
        <v>0</v>
      </c>
      <c r="BY809">
        <v>0</v>
      </c>
    </row>
    <row r="810" spans="1:77" x14ac:dyDescent="0.25">
      <c r="A810" t="s">
        <v>1665</v>
      </c>
      <c r="C810" t="s">
        <v>1666</v>
      </c>
      <c r="D810">
        <v>9</v>
      </c>
      <c r="E810" t="s">
        <v>5014</v>
      </c>
      <c r="F810">
        <v>5</v>
      </c>
      <c r="G810" t="s">
        <v>5014</v>
      </c>
      <c r="J810">
        <v>3</v>
      </c>
      <c r="K810" t="s">
        <v>5061</v>
      </c>
      <c r="L810" t="s">
        <v>1125</v>
      </c>
      <c r="M810" t="s">
        <v>5441</v>
      </c>
      <c r="N810" t="s">
        <v>5442</v>
      </c>
      <c r="P810">
        <v>1</v>
      </c>
      <c r="Q810">
        <v>50</v>
      </c>
      <c r="R810">
        <v>0.32</v>
      </c>
      <c r="S810">
        <v>0.32</v>
      </c>
      <c r="T810" t="s">
        <v>4940</v>
      </c>
      <c r="U810">
        <v>0</v>
      </c>
      <c r="W810">
        <v>35</v>
      </c>
      <c r="X810" t="s">
        <v>4941</v>
      </c>
      <c r="Y810" t="s">
        <v>18</v>
      </c>
      <c r="AB810" t="s">
        <v>19</v>
      </c>
      <c r="AC810" t="s">
        <v>4942</v>
      </c>
      <c r="AE810">
        <v>0</v>
      </c>
      <c r="AF810">
        <v>0</v>
      </c>
      <c r="AG810">
        <v>0.48</v>
      </c>
      <c r="AH810">
        <v>3</v>
      </c>
      <c r="AI810">
        <v>0</v>
      </c>
      <c r="AU810">
        <v>1.5</v>
      </c>
      <c r="AW810">
        <v>0.57599999999999996</v>
      </c>
      <c r="BE810" t="s">
        <v>32</v>
      </c>
      <c r="BI810">
        <v>0</v>
      </c>
      <c r="BJ810">
        <v>0</v>
      </c>
      <c r="BM810">
        <v>0</v>
      </c>
      <c r="BN810">
        <v>0</v>
      </c>
      <c r="BO810">
        <v>100</v>
      </c>
      <c r="BP810">
        <v>100</v>
      </c>
      <c r="BQ810">
        <v>0</v>
      </c>
      <c r="BR810">
        <v>0</v>
      </c>
      <c r="BS810">
        <v>0</v>
      </c>
      <c r="BV810">
        <v>0</v>
      </c>
      <c r="BW810">
        <v>0</v>
      </c>
      <c r="BX810">
        <v>0</v>
      </c>
      <c r="BY810">
        <v>0</v>
      </c>
    </row>
    <row r="811" spans="1:77" x14ac:dyDescent="0.25">
      <c r="A811" t="s">
        <v>1667</v>
      </c>
      <c r="C811" t="s">
        <v>1668</v>
      </c>
      <c r="D811">
        <v>9</v>
      </c>
      <c r="E811" t="s">
        <v>5014</v>
      </c>
      <c r="F811">
        <v>5</v>
      </c>
      <c r="G811" t="s">
        <v>5014</v>
      </c>
      <c r="J811">
        <v>3</v>
      </c>
      <c r="K811" t="s">
        <v>5061</v>
      </c>
      <c r="L811" t="s">
        <v>1125</v>
      </c>
      <c r="M811" t="s">
        <v>5443</v>
      </c>
      <c r="N811" t="s">
        <v>5444</v>
      </c>
      <c r="P811">
        <v>1</v>
      </c>
      <c r="Q811">
        <v>500</v>
      </c>
      <c r="R811">
        <v>0.6</v>
      </c>
      <c r="S811">
        <v>0.6</v>
      </c>
      <c r="T811" t="s">
        <v>4940</v>
      </c>
      <c r="U811">
        <v>0</v>
      </c>
      <c r="W811">
        <v>35</v>
      </c>
      <c r="X811" t="s">
        <v>4941</v>
      </c>
      <c r="Y811" t="s">
        <v>18</v>
      </c>
      <c r="AB811" t="s">
        <v>19</v>
      </c>
      <c r="AC811" t="s">
        <v>4942</v>
      </c>
      <c r="AE811">
        <v>0</v>
      </c>
      <c r="AF811">
        <v>0</v>
      </c>
      <c r="AG811">
        <v>0.9</v>
      </c>
      <c r="AH811">
        <v>3</v>
      </c>
      <c r="AI811">
        <v>0</v>
      </c>
      <c r="AU811">
        <v>1.5</v>
      </c>
      <c r="AW811">
        <v>1.08</v>
      </c>
      <c r="BE811" t="s">
        <v>32</v>
      </c>
      <c r="BI811">
        <v>0</v>
      </c>
      <c r="BJ811">
        <v>0</v>
      </c>
      <c r="BM811">
        <v>0</v>
      </c>
      <c r="BN811">
        <v>0</v>
      </c>
      <c r="BO811">
        <v>100</v>
      </c>
      <c r="BP811">
        <v>100</v>
      </c>
      <c r="BQ811">
        <v>0</v>
      </c>
      <c r="BR811">
        <v>0</v>
      </c>
      <c r="BS811">
        <v>0</v>
      </c>
      <c r="BV811">
        <v>0</v>
      </c>
      <c r="BW811">
        <v>0</v>
      </c>
      <c r="BX811">
        <v>0</v>
      </c>
      <c r="BY811">
        <v>0</v>
      </c>
    </row>
    <row r="812" spans="1:77" x14ac:dyDescent="0.25">
      <c r="A812" t="s">
        <v>1669</v>
      </c>
      <c r="C812" t="s">
        <v>1670</v>
      </c>
      <c r="D812">
        <v>9</v>
      </c>
      <c r="E812" t="s">
        <v>5014</v>
      </c>
      <c r="F812">
        <v>5</v>
      </c>
      <c r="G812" t="s">
        <v>5014</v>
      </c>
      <c r="J812">
        <v>3</v>
      </c>
      <c r="K812" t="s">
        <v>5061</v>
      </c>
      <c r="L812" t="s">
        <v>1125</v>
      </c>
      <c r="M812">
        <v>1261130010</v>
      </c>
      <c r="N812" t="s">
        <v>5445</v>
      </c>
      <c r="P812">
        <v>1</v>
      </c>
      <c r="Q812">
        <v>100</v>
      </c>
      <c r="R812">
        <v>7.0000000000000007E-2</v>
      </c>
      <c r="S812">
        <v>7.0000000000000007E-2</v>
      </c>
      <c r="T812" t="s">
        <v>4940</v>
      </c>
      <c r="U812">
        <v>0</v>
      </c>
      <c r="X812" t="s">
        <v>4941</v>
      </c>
      <c r="Y812" t="s">
        <v>18</v>
      </c>
      <c r="AB812" t="s">
        <v>19</v>
      </c>
      <c r="AC812" t="s">
        <v>4942</v>
      </c>
      <c r="AE812">
        <v>0</v>
      </c>
      <c r="AF812">
        <v>0</v>
      </c>
      <c r="AG812">
        <v>0.11</v>
      </c>
      <c r="AH812">
        <v>3</v>
      </c>
      <c r="AI812">
        <v>0</v>
      </c>
      <c r="AU812">
        <v>1.5714286</v>
      </c>
      <c r="AW812">
        <v>0.13200000000000001</v>
      </c>
      <c r="BE812" t="s">
        <v>32</v>
      </c>
      <c r="BI812">
        <v>0</v>
      </c>
      <c r="BJ812">
        <v>0</v>
      </c>
      <c r="BM812">
        <v>0</v>
      </c>
      <c r="BN812">
        <v>0</v>
      </c>
      <c r="BO812">
        <v>100</v>
      </c>
      <c r="BP812">
        <v>100</v>
      </c>
      <c r="BQ812">
        <v>0</v>
      </c>
      <c r="BR812">
        <v>0</v>
      </c>
      <c r="BS812">
        <v>0</v>
      </c>
      <c r="BV812">
        <v>0</v>
      </c>
      <c r="BW812">
        <v>0</v>
      </c>
      <c r="BX812">
        <v>0</v>
      </c>
      <c r="BY812">
        <v>0</v>
      </c>
    </row>
    <row r="813" spans="1:77" x14ac:dyDescent="0.25">
      <c r="A813" t="s">
        <v>1671</v>
      </c>
      <c r="C813" t="s">
        <v>1672</v>
      </c>
      <c r="D813">
        <v>10</v>
      </c>
      <c r="E813" t="s">
        <v>4943</v>
      </c>
      <c r="F813">
        <v>8</v>
      </c>
      <c r="G813" t="s">
        <v>4943</v>
      </c>
      <c r="L813" t="s">
        <v>70</v>
      </c>
      <c r="M813">
        <v>7011020</v>
      </c>
      <c r="N813" t="s">
        <v>1672</v>
      </c>
      <c r="O813">
        <v>1</v>
      </c>
      <c r="P813">
        <v>1</v>
      </c>
      <c r="Q813">
        <v>125</v>
      </c>
      <c r="R813">
        <v>1.55</v>
      </c>
      <c r="S813">
        <v>1.55</v>
      </c>
      <c r="T813" t="s">
        <v>4940</v>
      </c>
      <c r="U813">
        <v>0</v>
      </c>
      <c r="X813" t="s">
        <v>4941</v>
      </c>
      <c r="Y813" t="s">
        <v>18</v>
      </c>
      <c r="AB813" t="s">
        <v>19</v>
      </c>
      <c r="AC813" t="s">
        <v>4942</v>
      </c>
      <c r="AD813">
        <v>1</v>
      </c>
      <c r="AE813">
        <v>0</v>
      </c>
      <c r="AF813">
        <v>0</v>
      </c>
      <c r="AG813">
        <v>4.66</v>
      </c>
      <c r="AH813">
        <v>3</v>
      </c>
      <c r="AI813">
        <v>0</v>
      </c>
      <c r="AU813">
        <v>3.0064516000000001</v>
      </c>
      <c r="AW813">
        <v>5.5919999999999996</v>
      </c>
      <c r="AY813">
        <v>1</v>
      </c>
      <c r="BE813" t="s">
        <v>20</v>
      </c>
      <c r="BI813">
        <v>0</v>
      </c>
      <c r="BJ813">
        <v>0</v>
      </c>
      <c r="BM813">
        <v>0</v>
      </c>
      <c r="BN813">
        <v>0</v>
      </c>
      <c r="BO813">
        <v>100</v>
      </c>
      <c r="BP813">
        <v>100</v>
      </c>
      <c r="BQ813">
        <v>0</v>
      </c>
      <c r="BR813">
        <v>0</v>
      </c>
      <c r="BS813">
        <v>0</v>
      </c>
      <c r="BV813">
        <v>0</v>
      </c>
      <c r="BW813">
        <v>0</v>
      </c>
      <c r="BX813">
        <v>0</v>
      </c>
      <c r="BY813">
        <v>0</v>
      </c>
    </row>
    <row r="814" spans="1:77" x14ac:dyDescent="0.25">
      <c r="A814" t="s">
        <v>1673</v>
      </c>
      <c r="C814" t="s">
        <v>1674</v>
      </c>
      <c r="D814">
        <v>10</v>
      </c>
      <c r="E814" t="s">
        <v>4943</v>
      </c>
      <c r="F814">
        <v>8</v>
      </c>
      <c r="G814" t="s">
        <v>4943</v>
      </c>
      <c r="L814" t="s">
        <v>35</v>
      </c>
      <c r="M814" t="s">
        <v>5446</v>
      </c>
      <c r="N814" t="s">
        <v>5447</v>
      </c>
      <c r="O814">
        <v>1</v>
      </c>
      <c r="P814">
        <v>1</v>
      </c>
      <c r="Q814">
        <v>40</v>
      </c>
      <c r="R814">
        <v>6</v>
      </c>
      <c r="S814">
        <v>6</v>
      </c>
      <c r="T814" t="s">
        <v>4940</v>
      </c>
      <c r="U814">
        <v>0</v>
      </c>
      <c r="X814" t="s">
        <v>4941</v>
      </c>
      <c r="Y814" t="s">
        <v>18</v>
      </c>
      <c r="AB814" t="s">
        <v>19</v>
      </c>
      <c r="AC814" t="s">
        <v>4942</v>
      </c>
      <c r="AD814">
        <v>1</v>
      </c>
      <c r="AE814">
        <v>0</v>
      </c>
      <c r="AF814">
        <v>0</v>
      </c>
      <c r="AG814">
        <v>9</v>
      </c>
      <c r="AH814">
        <v>3</v>
      </c>
      <c r="AI814">
        <v>0</v>
      </c>
      <c r="AU814">
        <v>1.5</v>
      </c>
      <c r="AW814">
        <v>10.8</v>
      </c>
      <c r="AY814">
        <v>1</v>
      </c>
      <c r="BE814" t="s">
        <v>20</v>
      </c>
      <c r="BI814">
        <v>0</v>
      </c>
      <c r="BJ814">
        <v>0</v>
      </c>
      <c r="BM814">
        <v>0</v>
      </c>
      <c r="BN814">
        <v>0</v>
      </c>
      <c r="BO814">
        <v>100</v>
      </c>
      <c r="BP814">
        <v>100</v>
      </c>
      <c r="BQ814">
        <v>0</v>
      </c>
      <c r="BR814">
        <v>0</v>
      </c>
      <c r="BS814">
        <v>0</v>
      </c>
      <c r="BV814">
        <v>0</v>
      </c>
      <c r="BW814">
        <v>0</v>
      </c>
      <c r="BX814">
        <v>0</v>
      </c>
      <c r="BY814">
        <v>0</v>
      </c>
    </row>
    <row r="815" spans="1:77" x14ac:dyDescent="0.25">
      <c r="A815" t="s">
        <v>1675</v>
      </c>
      <c r="C815" t="s">
        <v>1676</v>
      </c>
      <c r="D815">
        <v>14</v>
      </c>
      <c r="E815" t="s">
        <v>5117</v>
      </c>
      <c r="F815">
        <v>9</v>
      </c>
      <c r="G815" t="s">
        <v>5117</v>
      </c>
      <c r="L815" t="s">
        <v>462</v>
      </c>
      <c r="M815" t="s">
        <v>1675</v>
      </c>
      <c r="N815" t="s">
        <v>5448</v>
      </c>
      <c r="P815">
        <v>1</v>
      </c>
      <c r="Q815">
        <v>1</v>
      </c>
      <c r="R815">
        <v>48.39</v>
      </c>
      <c r="S815">
        <v>48.39</v>
      </c>
      <c r="T815" t="s">
        <v>4940</v>
      </c>
      <c r="U815">
        <v>0</v>
      </c>
      <c r="X815" t="s">
        <v>4941</v>
      </c>
      <c r="Y815" t="s">
        <v>18</v>
      </c>
      <c r="AB815" t="s">
        <v>19</v>
      </c>
      <c r="AC815" t="s">
        <v>4942</v>
      </c>
      <c r="AE815">
        <v>0</v>
      </c>
      <c r="AF815">
        <v>0</v>
      </c>
      <c r="AG815">
        <v>77.42</v>
      </c>
      <c r="AH815">
        <v>3</v>
      </c>
      <c r="AI815">
        <v>0</v>
      </c>
      <c r="AU815">
        <v>1.5999173</v>
      </c>
      <c r="AW815">
        <v>92.903999999999996</v>
      </c>
      <c r="AY815">
        <v>1</v>
      </c>
      <c r="BE815" t="s">
        <v>20</v>
      </c>
      <c r="BI815">
        <v>0</v>
      </c>
      <c r="BJ815">
        <v>0</v>
      </c>
      <c r="BM815">
        <v>0</v>
      </c>
      <c r="BN815">
        <v>0</v>
      </c>
      <c r="BO815">
        <v>100</v>
      </c>
      <c r="BP815">
        <v>100</v>
      </c>
      <c r="BQ815">
        <v>0</v>
      </c>
      <c r="BR815">
        <v>0</v>
      </c>
      <c r="BS815">
        <v>0</v>
      </c>
      <c r="BV815">
        <v>0</v>
      </c>
      <c r="BW815">
        <v>0</v>
      </c>
      <c r="BX815">
        <v>0</v>
      </c>
      <c r="BY815">
        <v>0</v>
      </c>
    </row>
    <row r="816" spans="1:77" x14ac:dyDescent="0.25">
      <c r="A816" t="s">
        <v>1677</v>
      </c>
      <c r="C816" t="s">
        <v>1678</v>
      </c>
      <c r="D816">
        <v>14</v>
      </c>
      <c r="E816" t="s">
        <v>5117</v>
      </c>
      <c r="F816">
        <v>9</v>
      </c>
      <c r="G816" t="s">
        <v>5117</v>
      </c>
      <c r="L816" t="s">
        <v>462</v>
      </c>
      <c r="M816">
        <v>23067</v>
      </c>
      <c r="N816" t="s">
        <v>5449</v>
      </c>
      <c r="O816" t="s">
        <v>36</v>
      </c>
      <c r="P816">
        <v>1</v>
      </c>
      <c r="Q816">
        <v>1</v>
      </c>
      <c r="R816">
        <v>18.22</v>
      </c>
      <c r="S816">
        <v>18.22</v>
      </c>
      <c r="T816" t="s">
        <v>4940</v>
      </c>
      <c r="U816">
        <v>0</v>
      </c>
      <c r="X816" t="s">
        <v>4941</v>
      </c>
      <c r="Y816" t="s">
        <v>18</v>
      </c>
      <c r="AB816" t="s">
        <v>19</v>
      </c>
      <c r="AC816" t="s">
        <v>4942</v>
      </c>
      <c r="AE816">
        <v>0</v>
      </c>
      <c r="AF816">
        <v>0</v>
      </c>
      <c r="AG816">
        <v>27.33</v>
      </c>
      <c r="AH816">
        <v>3</v>
      </c>
      <c r="AI816">
        <v>0</v>
      </c>
      <c r="AU816">
        <v>1.5</v>
      </c>
      <c r="AW816">
        <v>32.795999999999999</v>
      </c>
      <c r="AY816">
        <v>1</v>
      </c>
      <c r="BE816" t="s">
        <v>20</v>
      </c>
      <c r="BI816">
        <v>0</v>
      </c>
      <c r="BJ816">
        <v>0</v>
      </c>
      <c r="BM816">
        <v>0</v>
      </c>
      <c r="BN816">
        <v>0</v>
      </c>
      <c r="BO816">
        <v>100</v>
      </c>
      <c r="BP816">
        <v>100</v>
      </c>
      <c r="BQ816">
        <v>0</v>
      </c>
      <c r="BR816">
        <v>0</v>
      </c>
      <c r="BS816">
        <v>0</v>
      </c>
      <c r="BV816">
        <v>0</v>
      </c>
      <c r="BW816">
        <v>0</v>
      </c>
      <c r="BX816">
        <v>0</v>
      </c>
      <c r="BY816">
        <v>0</v>
      </c>
    </row>
    <row r="817" spans="1:80" x14ac:dyDescent="0.25">
      <c r="A817" t="s">
        <v>1679</v>
      </c>
      <c r="C817" t="s">
        <v>1680</v>
      </c>
      <c r="D817">
        <v>14</v>
      </c>
      <c r="E817" t="s">
        <v>5117</v>
      </c>
      <c r="F817">
        <v>9</v>
      </c>
      <c r="G817" t="s">
        <v>5117</v>
      </c>
      <c r="L817" t="s">
        <v>462</v>
      </c>
      <c r="M817">
        <v>23057</v>
      </c>
      <c r="N817" t="s">
        <v>1680</v>
      </c>
      <c r="O817" t="s">
        <v>36</v>
      </c>
      <c r="P817">
        <v>1</v>
      </c>
      <c r="Q817">
        <v>1</v>
      </c>
      <c r="R817">
        <v>16.329999999999998</v>
      </c>
      <c r="S817">
        <v>16.329999999999998</v>
      </c>
      <c r="T817" t="s">
        <v>4940</v>
      </c>
      <c r="U817">
        <v>0</v>
      </c>
      <c r="X817" t="s">
        <v>4941</v>
      </c>
      <c r="Y817" t="s">
        <v>18</v>
      </c>
      <c r="AB817" t="s">
        <v>19</v>
      </c>
      <c r="AC817" t="s">
        <v>4942</v>
      </c>
      <c r="AE817">
        <v>0</v>
      </c>
      <c r="AF817">
        <v>0</v>
      </c>
      <c r="AG817">
        <v>24.5</v>
      </c>
      <c r="AH817">
        <v>3</v>
      </c>
      <c r="AI817">
        <v>0</v>
      </c>
      <c r="AU817">
        <v>1.5003062</v>
      </c>
      <c r="AW817">
        <v>29.4</v>
      </c>
      <c r="AY817">
        <v>1</v>
      </c>
      <c r="BE817" t="s">
        <v>20</v>
      </c>
      <c r="BI817">
        <v>0</v>
      </c>
      <c r="BJ817">
        <v>0</v>
      </c>
      <c r="BM817">
        <v>0</v>
      </c>
      <c r="BN817">
        <v>0</v>
      </c>
      <c r="BO817">
        <v>100</v>
      </c>
      <c r="BP817">
        <v>100</v>
      </c>
      <c r="BQ817">
        <v>0</v>
      </c>
      <c r="BR817">
        <v>0</v>
      </c>
      <c r="BS817">
        <v>0</v>
      </c>
      <c r="BV817">
        <v>0</v>
      </c>
      <c r="BW817">
        <v>0</v>
      </c>
      <c r="BX817">
        <v>0</v>
      </c>
      <c r="BY817">
        <v>0</v>
      </c>
    </row>
    <row r="818" spans="1:80" x14ac:dyDescent="0.25">
      <c r="A818" t="s">
        <v>1681</v>
      </c>
      <c r="C818" t="s">
        <v>1682</v>
      </c>
      <c r="D818">
        <v>14</v>
      </c>
      <c r="E818" t="s">
        <v>5117</v>
      </c>
      <c r="F818">
        <v>9</v>
      </c>
      <c r="G818" t="s">
        <v>5117</v>
      </c>
      <c r="L818" t="s">
        <v>462</v>
      </c>
      <c r="M818">
        <v>9105</v>
      </c>
      <c r="N818" t="s">
        <v>5450</v>
      </c>
      <c r="O818" t="s">
        <v>36</v>
      </c>
      <c r="P818">
        <v>1</v>
      </c>
      <c r="Q818">
        <v>1</v>
      </c>
      <c r="R818">
        <v>22.84</v>
      </c>
      <c r="S818">
        <v>22.84</v>
      </c>
      <c r="T818" t="s">
        <v>4940</v>
      </c>
      <c r="U818">
        <v>0</v>
      </c>
      <c r="X818" t="s">
        <v>4941</v>
      </c>
      <c r="Y818" t="s">
        <v>18</v>
      </c>
      <c r="AB818" t="s">
        <v>19</v>
      </c>
      <c r="AC818" t="s">
        <v>4942</v>
      </c>
      <c r="AE818">
        <v>0</v>
      </c>
      <c r="AF818">
        <v>0</v>
      </c>
      <c r="AG818">
        <v>34.26</v>
      </c>
      <c r="AH818">
        <v>3</v>
      </c>
      <c r="AI818">
        <v>0</v>
      </c>
      <c r="AU818">
        <v>1.5</v>
      </c>
      <c r="AW818">
        <v>41.112000000000002</v>
      </c>
      <c r="AY818">
        <v>1</v>
      </c>
      <c r="BE818" t="s">
        <v>20</v>
      </c>
      <c r="BI818">
        <v>0</v>
      </c>
      <c r="BJ818">
        <v>0</v>
      </c>
      <c r="BM818">
        <v>0</v>
      </c>
      <c r="BN818">
        <v>0</v>
      </c>
      <c r="BO818">
        <v>100</v>
      </c>
      <c r="BP818">
        <v>100</v>
      </c>
      <c r="BQ818">
        <v>0</v>
      </c>
      <c r="BR818">
        <v>0</v>
      </c>
      <c r="BS818">
        <v>0</v>
      </c>
      <c r="BV818">
        <v>0</v>
      </c>
      <c r="BW818">
        <v>0</v>
      </c>
      <c r="BX818">
        <v>0</v>
      </c>
      <c r="BY818">
        <v>0</v>
      </c>
    </row>
    <row r="819" spans="1:80" x14ac:dyDescent="0.25">
      <c r="A819" t="s">
        <v>1683</v>
      </c>
      <c r="C819" t="s">
        <v>1684</v>
      </c>
      <c r="D819">
        <v>14</v>
      </c>
      <c r="E819" t="s">
        <v>5117</v>
      </c>
      <c r="F819">
        <v>9</v>
      </c>
      <c r="G819" t="s">
        <v>5117</v>
      </c>
      <c r="L819" t="s">
        <v>462</v>
      </c>
      <c r="M819" t="s">
        <v>5451</v>
      </c>
      <c r="N819" t="s">
        <v>1684</v>
      </c>
      <c r="O819" t="s">
        <v>36</v>
      </c>
      <c r="P819">
        <v>1</v>
      </c>
      <c r="Q819">
        <v>1</v>
      </c>
      <c r="R819">
        <v>50.66</v>
      </c>
      <c r="S819">
        <v>50.66</v>
      </c>
      <c r="T819" t="s">
        <v>4940</v>
      </c>
      <c r="U819">
        <v>0</v>
      </c>
      <c r="X819" t="s">
        <v>4941</v>
      </c>
      <c r="Y819" t="s">
        <v>18</v>
      </c>
      <c r="AB819" t="s">
        <v>19</v>
      </c>
      <c r="AC819" t="s">
        <v>4942</v>
      </c>
      <c r="AE819">
        <v>0</v>
      </c>
      <c r="AF819">
        <v>0</v>
      </c>
      <c r="AG819">
        <v>75.989999999999995</v>
      </c>
      <c r="AH819">
        <v>3</v>
      </c>
      <c r="AI819">
        <v>0</v>
      </c>
      <c r="AU819">
        <v>1.5</v>
      </c>
      <c r="AW819">
        <v>91.188000000000002</v>
      </c>
      <c r="AY819">
        <v>1</v>
      </c>
      <c r="BE819" t="s">
        <v>20</v>
      </c>
      <c r="BI819">
        <v>0</v>
      </c>
      <c r="BJ819">
        <v>0</v>
      </c>
      <c r="BM819">
        <v>0</v>
      </c>
      <c r="BN819">
        <v>0</v>
      </c>
      <c r="BO819">
        <v>100</v>
      </c>
      <c r="BP819">
        <v>100</v>
      </c>
      <c r="BQ819">
        <v>0</v>
      </c>
      <c r="BR819">
        <v>0</v>
      </c>
      <c r="BS819">
        <v>0</v>
      </c>
      <c r="BV819">
        <v>0</v>
      </c>
      <c r="BW819">
        <v>0</v>
      </c>
      <c r="BX819">
        <v>0</v>
      </c>
      <c r="BY819">
        <v>0</v>
      </c>
    </row>
    <row r="820" spans="1:80" x14ac:dyDescent="0.25">
      <c r="A820" t="s">
        <v>469</v>
      </c>
      <c r="C820" t="s">
        <v>1685</v>
      </c>
      <c r="D820">
        <v>14</v>
      </c>
      <c r="E820" t="s">
        <v>5117</v>
      </c>
      <c r="F820">
        <v>9</v>
      </c>
      <c r="G820" t="s">
        <v>5117</v>
      </c>
      <c r="L820" t="s">
        <v>462</v>
      </c>
      <c r="M820" t="s">
        <v>5120</v>
      </c>
      <c r="N820" t="s">
        <v>1685</v>
      </c>
      <c r="O820" t="s">
        <v>36</v>
      </c>
      <c r="P820">
        <v>1</v>
      </c>
      <c r="Q820">
        <v>1</v>
      </c>
      <c r="R820">
        <v>34.36</v>
      </c>
      <c r="S820">
        <v>34.36</v>
      </c>
      <c r="T820" t="s">
        <v>4940</v>
      </c>
      <c r="U820">
        <v>0</v>
      </c>
      <c r="X820" t="s">
        <v>4941</v>
      </c>
      <c r="Y820" t="s">
        <v>18</v>
      </c>
      <c r="AB820" t="s">
        <v>19</v>
      </c>
      <c r="AC820" t="s">
        <v>4942</v>
      </c>
      <c r="AE820">
        <v>0</v>
      </c>
      <c r="AF820">
        <v>0</v>
      </c>
      <c r="AG820">
        <v>51.54</v>
      </c>
      <c r="AH820">
        <v>3</v>
      </c>
      <c r="AI820">
        <v>0</v>
      </c>
      <c r="AU820">
        <v>1.5</v>
      </c>
      <c r="AW820">
        <v>61.847999999999999</v>
      </c>
      <c r="AY820">
        <v>1</v>
      </c>
      <c r="BE820" t="s">
        <v>20</v>
      </c>
      <c r="BI820">
        <v>0</v>
      </c>
      <c r="BJ820">
        <v>0</v>
      </c>
      <c r="BM820">
        <v>0</v>
      </c>
      <c r="BN820">
        <v>0</v>
      </c>
      <c r="BO820">
        <v>100</v>
      </c>
      <c r="BP820">
        <v>100</v>
      </c>
      <c r="BQ820">
        <v>0</v>
      </c>
      <c r="BR820">
        <v>0</v>
      </c>
      <c r="BS820">
        <v>0</v>
      </c>
      <c r="BV820">
        <v>0</v>
      </c>
      <c r="BW820">
        <v>0</v>
      </c>
      <c r="BX820">
        <v>0</v>
      </c>
      <c r="BY820">
        <v>0</v>
      </c>
    </row>
    <row r="821" spans="1:80" x14ac:dyDescent="0.25">
      <c r="A821" t="s">
        <v>1686</v>
      </c>
      <c r="C821" t="s">
        <v>1687</v>
      </c>
      <c r="D821">
        <v>14</v>
      </c>
      <c r="E821" t="s">
        <v>5117</v>
      </c>
      <c r="F821">
        <v>9</v>
      </c>
      <c r="G821" t="s">
        <v>5117</v>
      </c>
      <c r="L821" t="s">
        <v>462</v>
      </c>
      <c r="M821" t="s">
        <v>5452</v>
      </c>
      <c r="N821" t="s">
        <v>1687</v>
      </c>
      <c r="O821" t="s">
        <v>36</v>
      </c>
      <c r="P821">
        <v>1</v>
      </c>
      <c r="Q821">
        <v>1</v>
      </c>
      <c r="R821">
        <v>7.15</v>
      </c>
      <c r="S821">
        <v>7.15</v>
      </c>
      <c r="T821" t="s">
        <v>4940</v>
      </c>
      <c r="U821">
        <v>0</v>
      </c>
      <c r="X821" t="s">
        <v>4941</v>
      </c>
      <c r="Y821" t="s">
        <v>18</v>
      </c>
      <c r="AB821" t="s">
        <v>19</v>
      </c>
      <c r="AC821" t="s">
        <v>4942</v>
      </c>
      <c r="AE821">
        <v>0</v>
      </c>
      <c r="AF821">
        <v>0</v>
      </c>
      <c r="AG821">
        <v>10.73</v>
      </c>
      <c r="AH821">
        <v>3</v>
      </c>
      <c r="AI821">
        <v>0</v>
      </c>
      <c r="AU821">
        <v>1.5006993</v>
      </c>
      <c r="AW821">
        <v>12.875999999999999</v>
      </c>
      <c r="AY821">
        <v>1</v>
      </c>
      <c r="BE821" t="s">
        <v>20</v>
      </c>
      <c r="BI821">
        <v>0</v>
      </c>
      <c r="BJ821">
        <v>0</v>
      </c>
      <c r="BM821">
        <v>0</v>
      </c>
      <c r="BN821">
        <v>0</v>
      </c>
      <c r="BO821">
        <v>100</v>
      </c>
      <c r="BP821">
        <v>100</v>
      </c>
      <c r="BQ821">
        <v>0</v>
      </c>
      <c r="BR821">
        <v>0</v>
      </c>
      <c r="BS821">
        <v>0</v>
      </c>
      <c r="BV821">
        <v>0</v>
      </c>
      <c r="BW821">
        <v>0</v>
      </c>
      <c r="BX821">
        <v>0</v>
      </c>
      <c r="BY821">
        <v>0</v>
      </c>
    </row>
    <row r="822" spans="1:80" x14ac:dyDescent="0.25">
      <c r="A822" t="s">
        <v>1688</v>
      </c>
      <c r="C822" t="s">
        <v>1689</v>
      </c>
      <c r="D822">
        <v>14</v>
      </c>
      <c r="E822" t="s">
        <v>5117</v>
      </c>
      <c r="F822">
        <v>9</v>
      </c>
      <c r="G822" t="s">
        <v>5117</v>
      </c>
      <c r="L822" t="s">
        <v>462</v>
      </c>
      <c r="M822" t="s">
        <v>5453</v>
      </c>
      <c r="N822" t="s">
        <v>1689</v>
      </c>
      <c r="O822" t="s">
        <v>36</v>
      </c>
      <c r="P822">
        <v>1</v>
      </c>
      <c r="Q822">
        <v>1</v>
      </c>
      <c r="R822">
        <v>7.48</v>
      </c>
      <c r="S822">
        <v>7.48</v>
      </c>
      <c r="T822" t="s">
        <v>4940</v>
      </c>
      <c r="U822">
        <v>0</v>
      </c>
      <c r="X822" t="s">
        <v>4941</v>
      </c>
      <c r="Y822" t="s">
        <v>18</v>
      </c>
      <c r="AB822" t="s">
        <v>19</v>
      </c>
      <c r="AC822" t="s">
        <v>4942</v>
      </c>
      <c r="AE822">
        <v>0</v>
      </c>
      <c r="AF822">
        <v>0</v>
      </c>
      <c r="AG822">
        <v>9.9499999999999993</v>
      </c>
      <c r="AH822">
        <v>3</v>
      </c>
      <c r="AI822">
        <v>0</v>
      </c>
      <c r="AU822">
        <v>1.3302138999999999</v>
      </c>
      <c r="AW822">
        <v>11.94</v>
      </c>
      <c r="BE822" t="s">
        <v>20</v>
      </c>
      <c r="BI822">
        <v>0</v>
      </c>
      <c r="BJ822">
        <v>0</v>
      </c>
      <c r="BM822">
        <v>0</v>
      </c>
      <c r="BN822">
        <v>0</v>
      </c>
      <c r="BO822">
        <v>100</v>
      </c>
      <c r="BP822">
        <v>100</v>
      </c>
      <c r="BQ822">
        <v>0</v>
      </c>
      <c r="BR822">
        <v>0</v>
      </c>
      <c r="BS822">
        <v>0</v>
      </c>
      <c r="BV822">
        <v>0</v>
      </c>
      <c r="BW822">
        <v>0</v>
      </c>
      <c r="BX822">
        <v>0</v>
      </c>
      <c r="BY822">
        <v>0</v>
      </c>
    </row>
    <row r="823" spans="1:80" x14ac:dyDescent="0.25">
      <c r="A823" t="s">
        <v>1690</v>
      </c>
      <c r="C823" t="s">
        <v>1691</v>
      </c>
      <c r="D823">
        <v>16</v>
      </c>
      <c r="E823" t="s">
        <v>4982</v>
      </c>
      <c r="F823">
        <v>10</v>
      </c>
      <c r="G823" t="s">
        <v>4982</v>
      </c>
      <c r="L823" t="s">
        <v>856</v>
      </c>
      <c r="M823" t="s">
        <v>1690</v>
      </c>
      <c r="N823" t="s">
        <v>1691</v>
      </c>
      <c r="P823">
        <v>1</v>
      </c>
      <c r="Q823">
        <v>1</v>
      </c>
      <c r="R823">
        <v>32.25</v>
      </c>
      <c r="S823">
        <v>32.25</v>
      </c>
      <c r="T823" t="s">
        <v>4940</v>
      </c>
      <c r="U823">
        <v>0</v>
      </c>
      <c r="X823" t="s">
        <v>4941</v>
      </c>
      <c r="Y823" t="s">
        <v>18</v>
      </c>
      <c r="AE823">
        <v>0</v>
      </c>
      <c r="AF823">
        <v>0</v>
      </c>
      <c r="AG823">
        <v>64.5</v>
      </c>
      <c r="AH823">
        <v>3</v>
      </c>
      <c r="AI823">
        <v>0</v>
      </c>
      <c r="AP823">
        <v>1</v>
      </c>
      <c r="AU823">
        <v>2</v>
      </c>
      <c r="AW823">
        <v>77.400000000000006</v>
      </c>
      <c r="AY823">
        <v>1</v>
      </c>
      <c r="BE823" t="s">
        <v>20</v>
      </c>
      <c r="BI823">
        <v>0</v>
      </c>
      <c r="BJ823">
        <v>0</v>
      </c>
      <c r="BM823">
        <v>0</v>
      </c>
      <c r="BN823">
        <v>0</v>
      </c>
      <c r="BO823">
        <v>100</v>
      </c>
      <c r="BP823">
        <v>100</v>
      </c>
      <c r="BQ823">
        <v>0</v>
      </c>
      <c r="BR823">
        <v>0</v>
      </c>
      <c r="BS823">
        <v>0</v>
      </c>
      <c r="BV823">
        <v>0</v>
      </c>
      <c r="BW823">
        <v>0</v>
      </c>
      <c r="BX823">
        <v>0</v>
      </c>
      <c r="BY823">
        <v>0</v>
      </c>
    </row>
    <row r="824" spans="1:80" x14ac:dyDescent="0.25">
      <c r="A824" t="s">
        <v>1692</v>
      </c>
      <c r="C824" t="s">
        <v>1693</v>
      </c>
      <c r="D824">
        <v>19</v>
      </c>
      <c r="E824" t="s">
        <v>5300</v>
      </c>
      <c r="L824" t="s">
        <v>722</v>
      </c>
      <c r="M824">
        <v>8443000818</v>
      </c>
      <c r="N824" t="s">
        <v>5454</v>
      </c>
      <c r="P824">
        <v>1</v>
      </c>
      <c r="Q824">
        <v>1</v>
      </c>
      <c r="R824">
        <v>0.01</v>
      </c>
      <c r="S824">
        <v>0.01</v>
      </c>
      <c r="T824" t="s">
        <v>4940</v>
      </c>
      <c r="U824">
        <v>0</v>
      </c>
      <c r="X824" t="s">
        <v>4941</v>
      </c>
      <c r="Y824" t="s">
        <v>18</v>
      </c>
      <c r="AB824" t="s">
        <v>19</v>
      </c>
      <c r="AC824" t="s">
        <v>4942</v>
      </c>
      <c r="AE824">
        <v>0</v>
      </c>
      <c r="AF824">
        <v>0</v>
      </c>
      <c r="AG824">
        <v>0.02</v>
      </c>
      <c r="AH824">
        <v>3</v>
      </c>
      <c r="AI824">
        <v>0</v>
      </c>
      <c r="AU824">
        <v>2</v>
      </c>
      <c r="AW824">
        <v>2.4E-2</v>
      </c>
      <c r="BE824" t="s">
        <v>32</v>
      </c>
      <c r="BI824">
        <v>0</v>
      </c>
      <c r="BJ824">
        <v>0</v>
      </c>
      <c r="BM824">
        <v>0</v>
      </c>
      <c r="BN824">
        <v>0</v>
      </c>
      <c r="BO824">
        <v>100</v>
      </c>
      <c r="BP824">
        <v>100</v>
      </c>
      <c r="BQ824">
        <v>0</v>
      </c>
      <c r="BR824">
        <v>0</v>
      </c>
      <c r="BS824">
        <v>0</v>
      </c>
      <c r="BV824">
        <v>0</v>
      </c>
      <c r="BW824">
        <v>0</v>
      </c>
      <c r="BX824">
        <v>0</v>
      </c>
      <c r="BY824">
        <v>0</v>
      </c>
    </row>
    <row r="825" spans="1:80" x14ac:dyDescent="0.25">
      <c r="A825" t="s">
        <v>1694</v>
      </c>
      <c r="C825" t="s">
        <v>1695</v>
      </c>
      <c r="D825">
        <v>9</v>
      </c>
      <c r="E825" t="s">
        <v>5014</v>
      </c>
      <c r="F825">
        <v>5</v>
      </c>
      <c r="G825" t="s">
        <v>5014</v>
      </c>
      <c r="J825">
        <v>3</v>
      </c>
      <c r="K825" t="s">
        <v>5061</v>
      </c>
      <c r="L825" t="s">
        <v>49</v>
      </c>
      <c r="M825" t="s">
        <v>5455</v>
      </c>
      <c r="N825" t="s">
        <v>1695</v>
      </c>
      <c r="P825">
        <v>1</v>
      </c>
      <c r="Q825">
        <v>1</v>
      </c>
      <c r="R825">
        <v>2.96</v>
      </c>
      <c r="S825">
        <v>2.96</v>
      </c>
      <c r="T825" t="s">
        <v>4940</v>
      </c>
      <c r="U825">
        <v>0</v>
      </c>
      <c r="X825" t="s">
        <v>4941</v>
      </c>
      <c r="Y825" t="s">
        <v>18</v>
      </c>
      <c r="AB825" t="s">
        <v>19</v>
      </c>
      <c r="AC825" t="s">
        <v>4942</v>
      </c>
      <c r="AE825">
        <v>0</v>
      </c>
      <c r="AF825">
        <v>0</v>
      </c>
      <c r="AG825">
        <v>5.18</v>
      </c>
      <c r="AH825">
        <v>3</v>
      </c>
      <c r="AI825">
        <v>0</v>
      </c>
      <c r="AU825">
        <v>1.75</v>
      </c>
      <c r="AW825">
        <v>6.2160000000000002</v>
      </c>
      <c r="BE825" t="s">
        <v>32</v>
      </c>
      <c r="BI825">
        <v>0</v>
      </c>
      <c r="BJ825">
        <v>0</v>
      </c>
      <c r="BM825">
        <v>0</v>
      </c>
      <c r="BN825">
        <v>0</v>
      </c>
      <c r="BO825">
        <v>100</v>
      </c>
      <c r="BP825">
        <v>100</v>
      </c>
      <c r="BQ825">
        <v>0</v>
      </c>
      <c r="BR825">
        <v>0</v>
      </c>
      <c r="BS825">
        <v>0</v>
      </c>
      <c r="BV825">
        <v>0</v>
      </c>
      <c r="BW825">
        <v>0</v>
      </c>
      <c r="BX825">
        <v>0</v>
      </c>
      <c r="BY825">
        <v>0</v>
      </c>
    </row>
    <row r="826" spans="1:80" x14ac:dyDescent="0.25">
      <c r="A826" t="s">
        <v>1696</v>
      </c>
      <c r="C826" t="s">
        <v>1697</v>
      </c>
      <c r="D826">
        <v>9</v>
      </c>
      <c r="E826" t="s">
        <v>5014</v>
      </c>
      <c r="F826">
        <v>4</v>
      </c>
      <c r="G826" t="s">
        <v>4953</v>
      </c>
      <c r="J826">
        <v>3</v>
      </c>
      <c r="K826" t="s">
        <v>5061</v>
      </c>
      <c r="L826" t="s">
        <v>27</v>
      </c>
      <c r="M826" t="s">
        <v>4946</v>
      </c>
      <c r="N826" t="s">
        <v>4947</v>
      </c>
      <c r="P826">
        <v>1</v>
      </c>
      <c r="Q826">
        <v>0</v>
      </c>
      <c r="R826">
        <v>0</v>
      </c>
      <c r="S826">
        <v>0</v>
      </c>
      <c r="T826" t="s">
        <v>4940</v>
      </c>
      <c r="U826">
        <v>0</v>
      </c>
      <c r="X826" t="s">
        <v>4941</v>
      </c>
      <c r="Y826" t="s">
        <v>18</v>
      </c>
      <c r="AB826" t="s">
        <v>19</v>
      </c>
      <c r="AC826" t="s">
        <v>4942</v>
      </c>
      <c r="AE826">
        <v>0</v>
      </c>
      <c r="AF826">
        <v>0</v>
      </c>
      <c r="AG826">
        <v>9.82</v>
      </c>
      <c r="AH826">
        <v>3</v>
      </c>
      <c r="AI826">
        <v>0</v>
      </c>
      <c r="AU826">
        <v>0</v>
      </c>
      <c r="AW826">
        <v>11.784000000000001</v>
      </c>
      <c r="AY826">
        <v>1</v>
      </c>
      <c r="BE826" t="s">
        <v>416</v>
      </c>
      <c r="BI826">
        <v>0</v>
      </c>
      <c r="BJ826">
        <v>0</v>
      </c>
      <c r="BM826">
        <v>0</v>
      </c>
      <c r="BN826">
        <v>0</v>
      </c>
      <c r="BO826">
        <v>100</v>
      </c>
      <c r="BP826">
        <v>100</v>
      </c>
      <c r="BQ826">
        <v>0</v>
      </c>
      <c r="BR826">
        <v>0</v>
      </c>
      <c r="BS826">
        <v>0</v>
      </c>
      <c r="BV826">
        <v>0</v>
      </c>
      <c r="BW826">
        <v>0</v>
      </c>
      <c r="BX826">
        <v>0</v>
      </c>
      <c r="BY826">
        <v>0</v>
      </c>
    </row>
    <row r="827" spans="1:80" x14ac:dyDescent="0.25">
      <c r="A827" t="s">
        <v>1698</v>
      </c>
      <c r="C827" t="s">
        <v>1699</v>
      </c>
      <c r="D827">
        <v>3</v>
      </c>
      <c r="E827" t="s">
        <v>4956</v>
      </c>
      <c r="L827" t="s">
        <v>1120</v>
      </c>
      <c r="M827" t="s">
        <v>4946</v>
      </c>
      <c r="N827" t="s">
        <v>4947</v>
      </c>
      <c r="P827">
        <v>1</v>
      </c>
      <c r="Q827">
        <v>0</v>
      </c>
      <c r="R827">
        <v>13.03</v>
      </c>
      <c r="S827">
        <v>13.03</v>
      </c>
      <c r="T827" t="s">
        <v>4940</v>
      </c>
      <c r="U827">
        <v>0</v>
      </c>
      <c r="X827" t="s">
        <v>4941</v>
      </c>
      <c r="Y827" t="s">
        <v>18</v>
      </c>
      <c r="AB827" t="s">
        <v>19</v>
      </c>
      <c r="AC827" t="s">
        <v>4942</v>
      </c>
      <c r="AE827">
        <v>0</v>
      </c>
      <c r="AF827">
        <v>0</v>
      </c>
      <c r="AG827">
        <v>19.55</v>
      </c>
      <c r="AH827">
        <v>3</v>
      </c>
      <c r="AI827">
        <v>0</v>
      </c>
      <c r="AL827">
        <v>1</v>
      </c>
      <c r="AM827">
        <v>1</v>
      </c>
      <c r="AN827">
        <v>1</v>
      </c>
      <c r="AO827">
        <v>1</v>
      </c>
      <c r="AP827">
        <v>1</v>
      </c>
      <c r="AU827">
        <v>1.5003837</v>
      </c>
      <c r="AW827">
        <v>23.46</v>
      </c>
      <c r="BE827" t="s">
        <v>28</v>
      </c>
      <c r="BI827">
        <v>0</v>
      </c>
      <c r="BJ827">
        <v>0</v>
      </c>
      <c r="BM827">
        <v>0</v>
      </c>
      <c r="BN827">
        <v>0</v>
      </c>
      <c r="BO827">
        <v>100</v>
      </c>
      <c r="BP827">
        <v>100</v>
      </c>
      <c r="BQ827">
        <v>0</v>
      </c>
      <c r="BR827">
        <v>0</v>
      </c>
      <c r="BS827">
        <v>0</v>
      </c>
      <c r="BV827">
        <v>0</v>
      </c>
      <c r="BW827">
        <v>0</v>
      </c>
      <c r="BX827">
        <v>0</v>
      </c>
      <c r="BY827">
        <v>0</v>
      </c>
    </row>
    <row r="828" spans="1:80" x14ac:dyDescent="0.25">
      <c r="A828" t="s">
        <v>1700</v>
      </c>
      <c r="C828" t="s">
        <v>1701</v>
      </c>
      <c r="D828">
        <v>10</v>
      </c>
      <c r="E828" t="s">
        <v>4943</v>
      </c>
      <c r="F828">
        <v>13</v>
      </c>
      <c r="G828" t="s">
        <v>4950</v>
      </c>
      <c r="L828" t="s">
        <v>39</v>
      </c>
      <c r="M828" t="s">
        <v>5456</v>
      </c>
      <c r="N828" t="s">
        <v>5457</v>
      </c>
      <c r="O828">
        <v>1</v>
      </c>
      <c r="P828">
        <v>1</v>
      </c>
      <c r="Q828">
        <v>1</v>
      </c>
      <c r="R828">
        <v>462.77</v>
      </c>
      <c r="S828">
        <v>462.77</v>
      </c>
      <c r="T828" t="s">
        <v>4940</v>
      </c>
      <c r="U828">
        <v>0</v>
      </c>
      <c r="X828" t="s">
        <v>4941</v>
      </c>
      <c r="Y828" t="s">
        <v>18</v>
      </c>
      <c r="AB828" t="s">
        <v>19</v>
      </c>
      <c r="AC828" t="s">
        <v>4942</v>
      </c>
      <c r="AD828">
        <v>1</v>
      </c>
      <c r="AE828">
        <v>0</v>
      </c>
      <c r="AF828">
        <v>0</v>
      </c>
      <c r="AG828">
        <v>578.46</v>
      </c>
      <c r="AH828">
        <v>3</v>
      </c>
      <c r="AI828">
        <v>0</v>
      </c>
      <c r="AU828">
        <v>1.2499946</v>
      </c>
      <c r="AW828">
        <v>694.15200000000004</v>
      </c>
      <c r="AY828">
        <v>1</v>
      </c>
      <c r="BE828" t="s">
        <v>20</v>
      </c>
      <c r="BI828">
        <v>0</v>
      </c>
      <c r="BJ828">
        <v>0</v>
      </c>
      <c r="BM828">
        <v>0</v>
      </c>
      <c r="BN828">
        <v>0</v>
      </c>
      <c r="BO828">
        <v>100</v>
      </c>
      <c r="BP828">
        <v>100</v>
      </c>
      <c r="BQ828">
        <v>0</v>
      </c>
      <c r="BR828">
        <v>0</v>
      </c>
      <c r="BS828">
        <v>0</v>
      </c>
      <c r="BV828">
        <v>0</v>
      </c>
      <c r="BW828">
        <v>0</v>
      </c>
      <c r="BX828">
        <v>0</v>
      </c>
      <c r="BY828">
        <v>0</v>
      </c>
    </row>
    <row r="829" spans="1:80" x14ac:dyDescent="0.25">
      <c r="A829" t="s">
        <v>1702</v>
      </c>
      <c r="C829" t="s">
        <v>1703</v>
      </c>
      <c r="D829">
        <v>16</v>
      </c>
      <c r="E829" t="s">
        <v>4982</v>
      </c>
      <c r="F829">
        <v>10</v>
      </c>
      <c r="G829" t="s">
        <v>4982</v>
      </c>
      <c r="L829" t="s">
        <v>856</v>
      </c>
      <c r="M829" t="s">
        <v>1702</v>
      </c>
      <c r="N829" t="s">
        <v>5458</v>
      </c>
      <c r="P829">
        <v>1</v>
      </c>
      <c r="Q829">
        <v>1</v>
      </c>
      <c r="R829">
        <v>32.25</v>
      </c>
      <c r="S829">
        <v>32.25</v>
      </c>
      <c r="T829" t="s">
        <v>4940</v>
      </c>
      <c r="U829">
        <v>0</v>
      </c>
      <c r="X829" t="s">
        <v>4941</v>
      </c>
      <c r="Y829" t="s">
        <v>18</v>
      </c>
      <c r="AB829" t="s">
        <v>19</v>
      </c>
      <c r="AC829" t="s">
        <v>4942</v>
      </c>
      <c r="AE829">
        <v>0</v>
      </c>
      <c r="AF829">
        <v>0</v>
      </c>
      <c r="AG829">
        <v>64.5</v>
      </c>
      <c r="AH829">
        <v>3</v>
      </c>
      <c r="AI829">
        <v>0</v>
      </c>
      <c r="AP829">
        <v>1</v>
      </c>
      <c r="AU829">
        <v>2</v>
      </c>
      <c r="AW829">
        <v>77.400000000000006</v>
      </c>
      <c r="AY829">
        <v>1</v>
      </c>
      <c r="BE829" t="s">
        <v>20</v>
      </c>
      <c r="BI829">
        <v>0</v>
      </c>
      <c r="BJ829">
        <v>0</v>
      </c>
      <c r="BM829">
        <v>0</v>
      </c>
      <c r="BN829">
        <v>0</v>
      </c>
      <c r="BO829">
        <v>100</v>
      </c>
      <c r="BP829">
        <v>100</v>
      </c>
      <c r="BQ829">
        <v>0</v>
      </c>
      <c r="BR829">
        <v>0</v>
      </c>
      <c r="BS829">
        <v>0</v>
      </c>
      <c r="BV829">
        <v>0</v>
      </c>
      <c r="BW829">
        <v>0</v>
      </c>
      <c r="BX829">
        <v>0</v>
      </c>
      <c r="BY829">
        <v>0</v>
      </c>
    </row>
    <row r="830" spans="1:80" x14ac:dyDescent="0.25">
      <c r="A830" t="s">
        <v>1704</v>
      </c>
      <c r="C830" t="s">
        <v>1705</v>
      </c>
      <c r="D830">
        <v>12</v>
      </c>
      <c r="E830" t="s">
        <v>5053</v>
      </c>
      <c r="F830">
        <v>3</v>
      </c>
      <c r="G830" t="s">
        <v>5176</v>
      </c>
      <c r="H830" t="s">
        <v>5322</v>
      </c>
      <c r="I830" t="s">
        <v>5323</v>
      </c>
      <c r="L830" t="s">
        <v>27</v>
      </c>
      <c r="M830" t="s">
        <v>4946</v>
      </c>
      <c r="N830" t="s">
        <v>4947</v>
      </c>
      <c r="P830">
        <v>1</v>
      </c>
      <c r="Q830">
        <v>0</v>
      </c>
      <c r="R830">
        <v>0</v>
      </c>
      <c r="S830">
        <v>0</v>
      </c>
      <c r="T830" t="s">
        <v>4940</v>
      </c>
      <c r="U830">
        <v>0</v>
      </c>
      <c r="X830" t="s">
        <v>4941</v>
      </c>
      <c r="Y830" t="s">
        <v>18</v>
      </c>
      <c r="AB830" t="s">
        <v>19</v>
      </c>
      <c r="AC830" t="s">
        <v>4942</v>
      </c>
      <c r="AE830">
        <v>0</v>
      </c>
      <c r="AF830">
        <v>0</v>
      </c>
      <c r="AG830">
        <v>671.17</v>
      </c>
      <c r="AH830">
        <v>3</v>
      </c>
      <c r="AI830">
        <v>0</v>
      </c>
      <c r="AU830">
        <v>0</v>
      </c>
      <c r="AW830">
        <v>805.404</v>
      </c>
      <c r="AY830">
        <v>1</v>
      </c>
      <c r="BE830" t="s">
        <v>416</v>
      </c>
      <c r="BI830">
        <v>0</v>
      </c>
      <c r="BJ830">
        <v>0</v>
      </c>
      <c r="BM830">
        <v>0</v>
      </c>
      <c r="BN830">
        <v>0</v>
      </c>
      <c r="BO830">
        <v>100</v>
      </c>
      <c r="BP830">
        <v>100</v>
      </c>
      <c r="BQ830">
        <v>0</v>
      </c>
      <c r="BR830">
        <v>0</v>
      </c>
      <c r="BS830">
        <v>0</v>
      </c>
      <c r="BV830">
        <v>0</v>
      </c>
      <c r="BW830">
        <v>1</v>
      </c>
      <c r="BX830">
        <v>0</v>
      </c>
      <c r="BY830">
        <v>0</v>
      </c>
    </row>
    <row r="831" spans="1:80" x14ac:dyDescent="0.25">
      <c r="A831" t="s">
        <v>1706</v>
      </c>
      <c r="C831" t="s">
        <v>1707</v>
      </c>
      <c r="D831">
        <v>1</v>
      </c>
      <c r="E831" t="s">
        <v>4958</v>
      </c>
      <c r="F831">
        <v>2</v>
      </c>
      <c r="G831" t="s">
        <v>4958</v>
      </c>
      <c r="H831" t="s">
        <v>4989</v>
      </c>
      <c r="I831" t="s">
        <v>4990</v>
      </c>
      <c r="J831">
        <v>1</v>
      </c>
      <c r="K831" t="s">
        <v>5010</v>
      </c>
      <c r="L831" t="s">
        <v>27</v>
      </c>
      <c r="M831" t="s">
        <v>4946</v>
      </c>
      <c r="N831" t="s">
        <v>4947</v>
      </c>
      <c r="P831">
        <v>1</v>
      </c>
      <c r="Q831">
        <v>0</v>
      </c>
      <c r="R831">
        <v>0</v>
      </c>
      <c r="S831">
        <v>0</v>
      </c>
      <c r="T831" t="s">
        <v>4940</v>
      </c>
      <c r="U831">
        <v>0</v>
      </c>
      <c r="X831" t="s">
        <v>4941</v>
      </c>
      <c r="Y831" t="s">
        <v>18</v>
      </c>
      <c r="AB831" t="s">
        <v>19</v>
      </c>
      <c r="AC831" t="s">
        <v>4942</v>
      </c>
      <c r="AE831">
        <v>0</v>
      </c>
      <c r="AF831">
        <v>0</v>
      </c>
      <c r="AG831">
        <v>775.54</v>
      </c>
      <c r="AH831">
        <v>3</v>
      </c>
      <c r="AI831">
        <v>0</v>
      </c>
      <c r="AL831">
        <v>1</v>
      </c>
      <c r="AM831">
        <v>1</v>
      </c>
      <c r="AN831">
        <v>1</v>
      </c>
      <c r="AO831">
        <v>1</v>
      </c>
      <c r="AP831">
        <v>1</v>
      </c>
      <c r="AU831">
        <v>0</v>
      </c>
      <c r="AW831">
        <v>930.64800000000002</v>
      </c>
      <c r="AY831">
        <v>1</v>
      </c>
      <c r="BE831" t="s">
        <v>28</v>
      </c>
      <c r="BI831">
        <v>0</v>
      </c>
      <c r="BJ831">
        <v>0</v>
      </c>
      <c r="BM831">
        <v>0</v>
      </c>
      <c r="BN831">
        <v>0</v>
      </c>
      <c r="BO831">
        <v>100</v>
      </c>
      <c r="BP831">
        <v>100</v>
      </c>
      <c r="BQ831">
        <v>0</v>
      </c>
      <c r="BR831">
        <v>0</v>
      </c>
      <c r="BS831">
        <v>0</v>
      </c>
      <c r="BV831">
        <v>0</v>
      </c>
      <c r="BW831">
        <v>0</v>
      </c>
      <c r="BX831">
        <v>0</v>
      </c>
      <c r="BY831">
        <v>0</v>
      </c>
    </row>
    <row r="832" spans="1:80" x14ac:dyDescent="0.25">
      <c r="A832" t="s">
        <v>1708</v>
      </c>
      <c r="C832" t="s">
        <v>1709</v>
      </c>
      <c r="D832">
        <v>16</v>
      </c>
      <c r="E832" t="s">
        <v>4982</v>
      </c>
      <c r="F832">
        <v>10</v>
      </c>
      <c r="G832" t="s">
        <v>4982</v>
      </c>
      <c r="L832" t="s">
        <v>1710</v>
      </c>
      <c r="M832" t="s">
        <v>1708</v>
      </c>
      <c r="N832" t="s">
        <v>5459</v>
      </c>
      <c r="O832" t="s">
        <v>36</v>
      </c>
      <c r="P832">
        <v>1</v>
      </c>
      <c r="Q832">
        <v>1</v>
      </c>
      <c r="R832">
        <v>7.7</v>
      </c>
      <c r="S832">
        <v>7.7</v>
      </c>
      <c r="T832" t="s">
        <v>4940</v>
      </c>
      <c r="U832">
        <v>0</v>
      </c>
      <c r="X832" t="s">
        <v>4941</v>
      </c>
      <c r="Y832" t="s">
        <v>18</v>
      </c>
      <c r="AB832" t="s">
        <v>19</v>
      </c>
      <c r="AC832" t="s">
        <v>4942</v>
      </c>
      <c r="AE832">
        <v>0</v>
      </c>
      <c r="AF832">
        <v>0</v>
      </c>
      <c r="AG832">
        <v>10.01</v>
      </c>
      <c r="AH832">
        <v>3</v>
      </c>
      <c r="AI832">
        <v>0</v>
      </c>
      <c r="AU832">
        <v>1.3</v>
      </c>
      <c r="AW832">
        <v>12.012</v>
      </c>
      <c r="BE832" t="s">
        <v>20</v>
      </c>
      <c r="BI832">
        <v>0</v>
      </c>
      <c r="BJ832">
        <v>0</v>
      </c>
      <c r="BM832">
        <v>0</v>
      </c>
      <c r="BN832">
        <v>0</v>
      </c>
      <c r="BO832">
        <v>100</v>
      </c>
      <c r="BP832">
        <v>100</v>
      </c>
      <c r="BQ832">
        <v>0</v>
      </c>
      <c r="BR832">
        <v>0</v>
      </c>
      <c r="BS832">
        <v>0</v>
      </c>
      <c r="BV832">
        <v>0</v>
      </c>
      <c r="BW832">
        <v>0</v>
      </c>
      <c r="BX832">
        <v>0</v>
      </c>
      <c r="BY832">
        <v>0</v>
      </c>
      <c r="CB832" t="s">
        <v>5460</v>
      </c>
    </row>
    <row r="833" spans="1:77" x14ac:dyDescent="0.25">
      <c r="A833" t="s">
        <v>1711</v>
      </c>
      <c r="C833" t="s">
        <v>1712</v>
      </c>
      <c r="D833">
        <v>9</v>
      </c>
      <c r="E833" t="s">
        <v>5014</v>
      </c>
      <c r="F833">
        <v>5</v>
      </c>
      <c r="G833" t="s">
        <v>5014</v>
      </c>
      <c r="J833">
        <v>3</v>
      </c>
      <c r="K833" t="s">
        <v>5061</v>
      </c>
      <c r="L833" t="s">
        <v>293</v>
      </c>
      <c r="M833" t="s">
        <v>5461</v>
      </c>
      <c r="N833" t="s">
        <v>5462</v>
      </c>
      <c r="O833">
        <v>1</v>
      </c>
      <c r="P833">
        <v>1</v>
      </c>
      <c r="Q833">
        <v>1</v>
      </c>
      <c r="R833">
        <v>247</v>
      </c>
      <c r="S833">
        <v>247</v>
      </c>
      <c r="T833" t="s">
        <v>4940</v>
      </c>
      <c r="U833">
        <v>0</v>
      </c>
      <c r="X833" t="s">
        <v>4941</v>
      </c>
      <c r="Y833" t="s">
        <v>18</v>
      </c>
      <c r="AB833" t="s">
        <v>19</v>
      </c>
      <c r="AC833" t="s">
        <v>4942</v>
      </c>
      <c r="AD833">
        <v>1</v>
      </c>
      <c r="AE833">
        <v>0</v>
      </c>
      <c r="AF833">
        <v>0</v>
      </c>
      <c r="AG833">
        <v>382.85</v>
      </c>
      <c r="AH833">
        <v>3</v>
      </c>
      <c r="AI833">
        <v>0</v>
      </c>
      <c r="AU833">
        <v>1.55</v>
      </c>
      <c r="AW833">
        <v>459.42</v>
      </c>
      <c r="AY833">
        <v>1</v>
      </c>
      <c r="BE833" t="s">
        <v>20</v>
      </c>
      <c r="BI833">
        <v>0</v>
      </c>
      <c r="BJ833">
        <v>0</v>
      </c>
      <c r="BM833">
        <v>0</v>
      </c>
      <c r="BN833">
        <v>0</v>
      </c>
      <c r="BO833">
        <v>100</v>
      </c>
      <c r="BP833">
        <v>100</v>
      </c>
      <c r="BQ833">
        <v>0</v>
      </c>
      <c r="BR833">
        <v>0</v>
      </c>
      <c r="BS833">
        <v>0</v>
      </c>
      <c r="BV833">
        <v>0</v>
      </c>
      <c r="BW833">
        <v>0</v>
      </c>
      <c r="BX833">
        <v>0</v>
      </c>
      <c r="BY833">
        <v>0</v>
      </c>
    </row>
    <row r="834" spans="1:77" x14ac:dyDescent="0.25">
      <c r="A834" t="s">
        <v>1713</v>
      </c>
      <c r="C834" t="s">
        <v>1714</v>
      </c>
      <c r="D834">
        <v>15</v>
      </c>
      <c r="E834" t="s">
        <v>4977</v>
      </c>
      <c r="F834">
        <v>6</v>
      </c>
      <c r="G834" t="s">
        <v>4977</v>
      </c>
      <c r="J834">
        <v>4</v>
      </c>
      <c r="K834" t="s">
        <v>5463</v>
      </c>
      <c r="L834" t="s">
        <v>293</v>
      </c>
      <c r="M834">
        <v>362334012</v>
      </c>
      <c r="N834" t="s">
        <v>1714</v>
      </c>
      <c r="P834">
        <v>1</v>
      </c>
      <c r="Q834">
        <v>1</v>
      </c>
      <c r="R834">
        <v>320</v>
      </c>
      <c r="S834">
        <v>320</v>
      </c>
      <c r="T834" t="s">
        <v>4940</v>
      </c>
      <c r="U834">
        <v>0</v>
      </c>
      <c r="X834" t="s">
        <v>4941</v>
      </c>
      <c r="Y834" t="s">
        <v>18</v>
      </c>
      <c r="AB834" t="s">
        <v>19</v>
      </c>
      <c r="AC834" t="s">
        <v>4942</v>
      </c>
      <c r="AE834">
        <v>0</v>
      </c>
      <c r="AF834">
        <v>0</v>
      </c>
      <c r="AG834">
        <v>0</v>
      </c>
      <c r="AH834">
        <v>3</v>
      </c>
      <c r="AI834">
        <v>0</v>
      </c>
      <c r="AU834">
        <v>0</v>
      </c>
      <c r="AW834">
        <v>0</v>
      </c>
      <c r="BE834" t="s">
        <v>43</v>
      </c>
      <c r="BI834">
        <v>0</v>
      </c>
      <c r="BJ834">
        <v>0</v>
      </c>
      <c r="BM834">
        <v>0</v>
      </c>
      <c r="BN834">
        <v>0</v>
      </c>
      <c r="BO834">
        <v>100</v>
      </c>
      <c r="BP834">
        <v>100</v>
      </c>
      <c r="BQ834">
        <v>0</v>
      </c>
      <c r="BR834">
        <v>0</v>
      </c>
      <c r="BS834">
        <v>0</v>
      </c>
      <c r="BV834">
        <v>0</v>
      </c>
      <c r="BW834">
        <v>0</v>
      </c>
      <c r="BX834">
        <v>0</v>
      </c>
      <c r="BY834">
        <v>0</v>
      </c>
    </row>
    <row r="835" spans="1:77" x14ac:dyDescent="0.25">
      <c r="A835" t="s">
        <v>1715</v>
      </c>
      <c r="C835" t="s">
        <v>1716</v>
      </c>
      <c r="D835">
        <v>9</v>
      </c>
      <c r="E835" t="s">
        <v>5014</v>
      </c>
      <c r="F835">
        <v>5</v>
      </c>
      <c r="G835" t="s">
        <v>5014</v>
      </c>
      <c r="J835">
        <v>3</v>
      </c>
      <c r="K835" t="s">
        <v>5061</v>
      </c>
      <c r="L835" t="s">
        <v>549</v>
      </c>
      <c r="M835" t="s">
        <v>1715</v>
      </c>
      <c r="N835" t="s">
        <v>5464</v>
      </c>
      <c r="P835">
        <v>1</v>
      </c>
      <c r="Q835">
        <v>1</v>
      </c>
      <c r="R835">
        <v>4.2309999999999999</v>
      </c>
      <c r="S835">
        <v>4.2309999999999999</v>
      </c>
      <c r="T835" t="s">
        <v>4940</v>
      </c>
      <c r="U835">
        <v>0</v>
      </c>
      <c r="X835" t="s">
        <v>4941</v>
      </c>
      <c r="Y835" t="s">
        <v>18</v>
      </c>
      <c r="AB835" t="s">
        <v>19</v>
      </c>
      <c r="AC835" t="s">
        <v>4942</v>
      </c>
      <c r="AE835">
        <v>0</v>
      </c>
      <c r="AF835">
        <v>0</v>
      </c>
      <c r="AG835">
        <v>6.14</v>
      </c>
      <c r="AH835">
        <v>3</v>
      </c>
      <c r="AI835">
        <v>0</v>
      </c>
      <c r="AK835">
        <v>1</v>
      </c>
      <c r="AU835">
        <v>1.4511936000000001</v>
      </c>
      <c r="AW835">
        <v>7.3680000000000003</v>
      </c>
      <c r="BE835" t="s">
        <v>32</v>
      </c>
      <c r="BI835">
        <v>0</v>
      </c>
      <c r="BJ835">
        <v>0</v>
      </c>
      <c r="BM835">
        <v>0</v>
      </c>
      <c r="BN835">
        <v>0</v>
      </c>
      <c r="BO835">
        <v>100</v>
      </c>
      <c r="BP835">
        <v>100</v>
      </c>
      <c r="BQ835">
        <v>0</v>
      </c>
      <c r="BR835">
        <v>0</v>
      </c>
      <c r="BS835">
        <v>0</v>
      </c>
      <c r="BV835">
        <v>0</v>
      </c>
      <c r="BW835">
        <v>0</v>
      </c>
      <c r="BX835">
        <v>0</v>
      </c>
      <c r="BY835">
        <v>0</v>
      </c>
    </row>
    <row r="836" spans="1:77" x14ac:dyDescent="0.25">
      <c r="A836" t="s">
        <v>1717</v>
      </c>
      <c r="C836" t="s">
        <v>1718</v>
      </c>
      <c r="D836">
        <v>8</v>
      </c>
      <c r="E836" t="s">
        <v>4953</v>
      </c>
      <c r="F836">
        <v>4</v>
      </c>
      <c r="G836" t="s">
        <v>4953</v>
      </c>
      <c r="J836">
        <v>1</v>
      </c>
      <c r="K836" t="s">
        <v>4954</v>
      </c>
      <c r="L836" t="s">
        <v>49</v>
      </c>
      <c r="M836" t="s">
        <v>1717</v>
      </c>
      <c r="N836" t="s">
        <v>1718</v>
      </c>
      <c r="P836">
        <v>1</v>
      </c>
      <c r="Q836">
        <v>1</v>
      </c>
      <c r="R836">
        <v>3.35</v>
      </c>
      <c r="S836">
        <v>3.35</v>
      </c>
      <c r="T836" t="s">
        <v>4940</v>
      </c>
      <c r="U836">
        <v>0</v>
      </c>
      <c r="X836" t="s">
        <v>4941</v>
      </c>
      <c r="Y836" t="s">
        <v>18</v>
      </c>
      <c r="AB836" t="s">
        <v>19</v>
      </c>
      <c r="AC836" t="s">
        <v>4942</v>
      </c>
      <c r="AE836">
        <v>0</v>
      </c>
      <c r="AF836">
        <v>0</v>
      </c>
      <c r="AG836">
        <v>5.0199999999999996</v>
      </c>
      <c r="AH836">
        <v>3</v>
      </c>
      <c r="AI836">
        <v>0</v>
      </c>
      <c r="AU836">
        <v>1.4985075000000001</v>
      </c>
      <c r="AW836">
        <v>6.024</v>
      </c>
      <c r="AY836">
        <v>1</v>
      </c>
      <c r="BE836" t="s">
        <v>20</v>
      </c>
      <c r="BI836">
        <v>0</v>
      </c>
      <c r="BJ836">
        <v>0</v>
      </c>
      <c r="BM836">
        <v>0</v>
      </c>
      <c r="BN836">
        <v>0</v>
      </c>
      <c r="BO836">
        <v>100</v>
      </c>
      <c r="BP836">
        <v>100</v>
      </c>
      <c r="BQ836">
        <v>0</v>
      </c>
      <c r="BR836">
        <v>0</v>
      </c>
      <c r="BS836">
        <v>0</v>
      </c>
      <c r="BV836">
        <v>0</v>
      </c>
      <c r="BW836">
        <v>0</v>
      </c>
      <c r="BX836">
        <v>0</v>
      </c>
      <c r="BY836">
        <v>0</v>
      </c>
    </row>
    <row r="837" spans="1:77" x14ac:dyDescent="0.25">
      <c r="A837" t="s">
        <v>1719</v>
      </c>
      <c r="C837" t="s">
        <v>1720</v>
      </c>
      <c r="D837">
        <v>19</v>
      </c>
      <c r="E837" t="s">
        <v>5300</v>
      </c>
      <c r="F837">
        <v>8</v>
      </c>
      <c r="G837" t="s">
        <v>4943</v>
      </c>
      <c r="L837" t="s">
        <v>722</v>
      </c>
      <c r="M837">
        <v>8412801618</v>
      </c>
      <c r="N837" t="s">
        <v>1720</v>
      </c>
      <c r="P837">
        <v>1</v>
      </c>
      <c r="Q837">
        <v>200</v>
      </c>
      <c r="R837">
        <v>0.05</v>
      </c>
      <c r="S837">
        <v>0.05</v>
      </c>
      <c r="T837" t="s">
        <v>4940</v>
      </c>
      <c r="U837">
        <v>0</v>
      </c>
      <c r="V837" t="s">
        <v>1488</v>
      </c>
      <c r="X837" t="s">
        <v>4941</v>
      </c>
      <c r="Y837" t="s">
        <v>18</v>
      </c>
      <c r="AB837" t="s">
        <v>19</v>
      </c>
      <c r="AC837" t="s">
        <v>4942</v>
      </c>
      <c r="AE837">
        <v>0</v>
      </c>
      <c r="AF837">
        <v>0</v>
      </c>
      <c r="AG837">
        <v>0.08</v>
      </c>
      <c r="AH837">
        <v>3</v>
      </c>
      <c r="AI837">
        <v>0</v>
      </c>
      <c r="AU837">
        <v>1.6</v>
      </c>
      <c r="AW837">
        <v>9.6000000000000002E-2</v>
      </c>
      <c r="BE837" t="s">
        <v>32</v>
      </c>
      <c r="BI837">
        <v>0</v>
      </c>
      <c r="BJ837">
        <v>0</v>
      </c>
      <c r="BM837">
        <v>0</v>
      </c>
      <c r="BN837">
        <v>0</v>
      </c>
      <c r="BO837">
        <v>100</v>
      </c>
      <c r="BP837">
        <v>100</v>
      </c>
      <c r="BQ837">
        <v>0</v>
      </c>
      <c r="BR837">
        <v>0</v>
      </c>
      <c r="BS837">
        <v>0</v>
      </c>
      <c r="BV837">
        <v>0</v>
      </c>
      <c r="BW837">
        <v>0</v>
      </c>
      <c r="BX837">
        <v>0</v>
      </c>
      <c r="BY837">
        <v>0</v>
      </c>
    </row>
    <row r="838" spans="1:77" x14ac:dyDescent="0.25">
      <c r="A838" t="s">
        <v>1721</v>
      </c>
      <c r="C838" t="s">
        <v>1722</v>
      </c>
      <c r="D838">
        <v>5</v>
      </c>
      <c r="E838" t="s">
        <v>4938</v>
      </c>
      <c r="F838">
        <v>1</v>
      </c>
      <c r="G838" t="s">
        <v>4938</v>
      </c>
      <c r="J838">
        <v>5</v>
      </c>
      <c r="K838" t="s">
        <v>4939</v>
      </c>
      <c r="L838" t="s">
        <v>35</v>
      </c>
      <c r="M838" t="s">
        <v>5465</v>
      </c>
      <c r="N838" t="s">
        <v>5466</v>
      </c>
      <c r="P838">
        <v>1</v>
      </c>
      <c r="Q838">
        <v>1</v>
      </c>
      <c r="R838">
        <v>44.86</v>
      </c>
      <c r="S838">
        <v>44.86</v>
      </c>
      <c r="T838" t="s">
        <v>4940</v>
      </c>
      <c r="U838">
        <v>0</v>
      </c>
      <c r="X838" t="s">
        <v>4941</v>
      </c>
      <c r="Y838" t="s">
        <v>18</v>
      </c>
      <c r="AB838" t="s">
        <v>19</v>
      </c>
      <c r="AC838" t="s">
        <v>4942</v>
      </c>
      <c r="AE838">
        <v>0</v>
      </c>
      <c r="AF838">
        <v>0</v>
      </c>
      <c r="AG838">
        <v>67.290000000000006</v>
      </c>
      <c r="AH838">
        <v>3</v>
      </c>
      <c r="AI838">
        <v>0</v>
      </c>
      <c r="AU838">
        <v>1.5</v>
      </c>
      <c r="AW838">
        <v>80.748000000000005</v>
      </c>
      <c r="BE838" t="s">
        <v>32</v>
      </c>
      <c r="BI838">
        <v>0</v>
      </c>
      <c r="BJ838">
        <v>0</v>
      </c>
      <c r="BM838">
        <v>0</v>
      </c>
      <c r="BN838">
        <v>0</v>
      </c>
      <c r="BO838">
        <v>100</v>
      </c>
      <c r="BP838">
        <v>100</v>
      </c>
      <c r="BQ838">
        <v>0</v>
      </c>
      <c r="BR838">
        <v>0</v>
      </c>
      <c r="BS838">
        <v>0</v>
      </c>
      <c r="BV838">
        <v>0</v>
      </c>
      <c r="BW838">
        <v>1</v>
      </c>
      <c r="BX838">
        <v>0</v>
      </c>
      <c r="BY838">
        <v>0</v>
      </c>
    </row>
    <row r="839" spans="1:77" x14ac:dyDescent="0.25">
      <c r="A839" t="s">
        <v>1723</v>
      </c>
      <c r="C839" t="s">
        <v>1724</v>
      </c>
      <c r="D839">
        <v>8</v>
      </c>
      <c r="E839" t="s">
        <v>4953</v>
      </c>
      <c r="F839">
        <v>4</v>
      </c>
      <c r="G839" t="s">
        <v>4953</v>
      </c>
      <c r="J839">
        <v>3</v>
      </c>
      <c r="K839" t="s">
        <v>4971</v>
      </c>
      <c r="L839" t="s">
        <v>49</v>
      </c>
      <c r="M839" t="s">
        <v>5467</v>
      </c>
      <c r="N839" t="s">
        <v>5468</v>
      </c>
      <c r="P839">
        <v>1</v>
      </c>
      <c r="Q839">
        <v>5</v>
      </c>
      <c r="R839">
        <v>6.3150000000000004</v>
      </c>
      <c r="S839">
        <v>6.3150000000000004</v>
      </c>
      <c r="T839" t="s">
        <v>4940</v>
      </c>
      <c r="U839">
        <v>0</v>
      </c>
      <c r="X839" t="s">
        <v>4941</v>
      </c>
      <c r="Y839" t="s">
        <v>18</v>
      </c>
      <c r="AB839" t="s">
        <v>19</v>
      </c>
      <c r="AC839" t="s">
        <v>4942</v>
      </c>
      <c r="AE839">
        <v>0</v>
      </c>
      <c r="AF839">
        <v>0</v>
      </c>
      <c r="AG839">
        <v>0</v>
      </c>
      <c r="AH839">
        <v>3</v>
      </c>
      <c r="AI839">
        <v>0</v>
      </c>
      <c r="AU839">
        <v>0</v>
      </c>
      <c r="AW839">
        <v>0</v>
      </c>
      <c r="BE839" t="s">
        <v>32</v>
      </c>
      <c r="BI839">
        <v>0</v>
      </c>
      <c r="BJ839">
        <v>0</v>
      </c>
      <c r="BM839">
        <v>0</v>
      </c>
      <c r="BN839">
        <v>0</v>
      </c>
      <c r="BO839">
        <v>100</v>
      </c>
      <c r="BP839">
        <v>100</v>
      </c>
      <c r="BQ839">
        <v>0</v>
      </c>
      <c r="BR839">
        <v>0</v>
      </c>
      <c r="BS839">
        <v>0</v>
      </c>
      <c r="BV839">
        <v>0</v>
      </c>
      <c r="BW839">
        <v>0</v>
      </c>
      <c r="BX839">
        <v>0</v>
      </c>
      <c r="BY839">
        <v>0</v>
      </c>
    </row>
    <row r="840" spans="1:77" x14ac:dyDescent="0.25">
      <c r="A840" t="s">
        <v>1725</v>
      </c>
      <c r="C840" t="s">
        <v>1726</v>
      </c>
      <c r="D840">
        <v>10</v>
      </c>
      <c r="E840" t="s">
        <v>4943</v>
      </c>
      <c r="L840" t="s">
        <v>1727</v>
      </c>
      <c r="M840" t="s">
        <v>5469</v>
      </c>
      <c r="N840" t="s">
        <v>5470</v>
      </c>
      <c r="P840">
        <v>1</v>
      </c>
      <c r="Q840">
        <v>0</v>
      </c>
      <c r="R840">
        <v>52.83</v>
      </c>
      <c r="S840">
        <v>52.83</v>
      </c>
      <c r="T840" t="s">
        <v>4940</v>
      </c>
      <c r="U840">
        <v>0</v>
      </c>
      <c r="X840" t="s">
        <v>4941</v>
      </c>
      <c r="Y840" t="s">
        <v>18</v>
      </c>
      <c r="AB840" t="s">
        <v>19</v>
      </c>
      <c r="AC840" t="s">
        <v>4942</v>
      </c>
      <c r="AE840">
        <v>0</v>
      </c>
      <c r="AF840">
        <v>0</v>
      </c>
      <c r="AG840">
        <v>84.53</v>
      </c>
      <c r="AH840">
        <v>3</v>
      </c>
      <c r="AI840">
        <v>0</v>
      </c>
      <c r="AK840">
        <v>1</v>
      </c>
      <c r="AU840">
        <v>1.6000379</v>
      </c>
      <c r="AW840">
        <v>101.43600000000001</v>
      </c>
      <c r="BE840" t="s">
        <v>32</v>
      </c>
      <c r="BI840">
        <v>0</v>
      </c>
      <c r="BJ840">
        <v>0</v>
      </c>
      <c r="BM840">
        <v>0</v>
      </c>
      <c r="BN840">
        <v>0</v>
      </c>
      <c r="BO840">
        <v>100</v>
      </c>
      <c r="BP840">
        <v>100</v>
      </c>
      <c r="BQ840">
        <v>0</v>
      </c>
      <c r="BR840">
        <v>0</v>
      </c>
      <c r="BS840">
        <v>0</v>
      </c>
      <c r="BV840">
        <v>0</v>
      </c>
      <c r="BW840">
        <v>0</v>
      </c>
      <c r="BX840">
        <v>0</v>
      </c>
      <c r="BY840">
        <v>0</v>
      </c>
    </row>
    <row r="841" spans="1:77" x14ac:dyDescent="0.25">
      <c r="A841" t="s">
        <v>1728</v>
      </c>
      <c r="C841" t="s">
        <v>1729</v>
      </c>
      <c r="D841">
        <v>9</v>
      </c>
      <c r="E841" t="s">
        <v>5014</v>
      </c>
      <c r="F841">
        <v>5</v>
      </c>
      <c r="G841" t="s">
        <v>5014</v>
      </c>
      <c r="J841">
        <v>3</v>
      </c>
      <c r="K841" t="s">
        <v>5061</v>
      </c>
      <c r="L841" t="s">
        <v>101</v>
      </c>
      <c r="M841" t="s">
        <v>5471</v>
      </c>
      <c r="N841" t="s">
        <v>5472</v>
      </c>
      <c r="P841">
        <v>1</v>
      </c>
      <c r="Q841">
        <v>1</v>
      </c>
      <c r="R841">
        <v>5.8</v>
      </c>
      <c r="S841">
        <v>5.8</v>
      </c>
      <c r="T841" t="s">
        <v>4940</v>
      </c>
      <c r="U841">
        <v>0</v>
      </c>
      <c r="X841" t="s">
        <v>4941</v>
      </c>
      <c r="Y841" t="s">
        <v>18</v>
      </c>
      <c r="AB841" t="s">
        <v>19</v>
      </c>
      <c r="AC841" t="s">
        <v>4942</v>
      </c>
      <c r="AE841">
        <v>0</v>
      </c>
      <c r="AF841">
        <v>0</v>
      </c>
      <c r="AG841">
        <v>8.7100000000000009</v>
      </c>
      <c r="AH841">
        <v>3</v>
      </c>
      <c r="AI841">
        <v>0</v>
      </c>
      <c r="AU841">
        <v>1.5017240999999999</v>
      </c>
      <c r="AW841">
        <v>10.452</v>
      </c>
      <c r="BE841" t="s">
        <v>32</v>
      </c>
      <c r="BI841">
        <v>0</v>
      </c>
      <c r="BJ841">
        <v>0</v>
      </c>
      <c r="BM841">
        <v>0</v>
      </c>
      <c r="BN841">
        <v>0</v>
      </c>
      <c r="BO841">
        <v>100</v>
      </c>
      <c r="BP841">
        <v>100</v>
      </c>
      <c r="BQ841">
        <v>0</v>
      </c>
      <c r="BR841">
        <v>0</v>
      </c>
      <c r="BS841">
        <v>0</v>
      </c>
      <c r="BV841">
        <v>0</v>
      </c>
      <c r="BW841">
        <v>0</v>
      </c>
      <c r="BX841">
        <v>0</v>
      </c>
      <c r="BY841">
        <v>0</v>
      </c>
    </row>
    <row r="842" spans="1:77" x14ac:dyDescent="0.25">
      <c r="A842" t="s">
        <v>1730</v>
      </c>
      <c r="C842" t="s">
        <v>1731</v>
      </c>
      <c r="D842">
        <v>12</v>
      </c>
      <c r="E842" t="s">
        <v>5053</v>
      </c>
      <c r="F842">
        <v>3</v>
      </c>
      <c r="G842" t="s">
        <v>5176</v>
      </c>
      <c r="L842" t="s">
        <v>1120</v>
      </c>
      <c r="M842" t="s">
        <v>1730</v>
      </c>
      <c r="N842" t="s">
        <v>5473</v>
      </c>
      <c r="O842" t="s">
        <v>36</v>
      </c>
      <c r="P842">
        <v>1</v>
      </c>
      <c r="Q842">
        <v>1</v>
      </c>
      <c r="R842">
        <v>0</v>
      </c>
      <c r="S842">
        <v>0</v>
      </c>
      <c r="T842" t="s">
        <v>4940</v>
      </c>
      <c r="U842">
        <v>0</v>
      </c>
      <c r="X842" t="s">
        <v>4941</v>
      </c>
      <c r="Y842" t="s">
        <v>18</v>
      </c>
      <c r="AB842" t="s">
        <v>19</v>
      </c>
      <c r="AC842" t="s">
        <v>4942</v>
      </c>
      <c r="AE842">
        <v>0</v>
      </c>
      <c r="AF842">
        <v>0</v>
      </c>
      <c r="AG842">
        <v>924</v>
      </c>
      <c r="AH842">
        <v>3</v>
      </c>
      <c r="AI842">
        <v>0</v>
      </c>
      <c r="AU842">
        <v>0</v>
      </c>
      <c r="AW842" s="1">
        <v>1108.8</v>
      </c>
      <c r="BE842" t="s">
        <v>416</v>
      </c>
      <c r="BI842">
        <v>0</v>
      </c>
      <c r="BJ842">
        <v>0</v>
      </c>
      <c r="BM842">
        <v>0</v>
      </c>
      <c r="BN842">
        <v>0</v>
      </c>
      <c r="BO842">
        <v>100</v>
      </c>
      <c r="BP842">
        <v>100</v>
      </c>
      <c r="BQ842">
        <v>0</v>
      </c>
      <c r="BR842">
        <v>0</v>
      </c>
      <c r="BS842">
        <v>0</v>
      </c>
      <c r="BV842">
        <v>0</v>
      </c>
      <c r="BW842">
        <v>1</v>
      </c>
      <c r="BX842">
        <v>0</v>
      </c>
      <c r="BY842">
        <v>0</v>
      </c>
    </row>
    <row r="843" spans="1:77" x14ac:dyDescent="0.25">
      <c r="A843" t="s">
        <v>1732</v>
      </c>
      <c r="C843" t="s">
        <v>1733</v>
      </c>
      <c r="D843">
        <v>9</v>
      </c>
      <c r="E843" t="s">
        <v>5014</v>
      </c>
      <c r="J843">
        <v>3</v>
      </c>
      <c r="K843" t="s">
        <v>5061</v>
      </c>
      <c r="L843" t="s">
        <v>65</v>
      </c>
      <c r="M843" t="s">
        <v>5474</v>
      </c>
      <c r="N843" t="s">
        <v>5475</v>
      </c>
      <c r="P843">
        <v>1</v>
      </c>
      <c r="Q843">
        <v>1</v>
      </c>
      <c r="R843">
        <v>98.57</v>
      </c>
      <c r="S843">
        <v>98.57</v>
      </c>
      <c r="T843" t="s">
        <v>4940</v>
      </c>
      <c r="U843">
        <v>0</v>
      </c>
      <c r="X843" t="s">
        <v>4941</v>
      </c>
      <c r="Y843" t="s">
        <v>18</v>
      </c>
      <c r="AB843" t="s">
        <v>19</v>
      </c>
      <c r="AC843" t="s">
        <v>4942</v>
      </c>
      <c r="AE843">
        <v>0</v>
      </c>
      <c r="AF843">
        <v>0</v>
      </c>
      <c r="AG843">
        <v>221.78</v>
      </c>
      <c r="AH843">
        <v>3</v>
      </c>
      <c r="AI843">
        <v>0</v>
      </c>
      <c r="AK843">
        <v>1</v>
      </c>
      <c r="AU843">
        <v>2.2499745999999998</v>
      </c>
      <c r="AW843">
        <v>266.13600000000002</v>
      </c>
      <c r="BE843" t="s">
        <v>32</v>
      </c>
      <c r="BI843">
        <v>0</v>
      </c>
      <c r="BJ843">
        <v>0</v>
      </c>
      <c r="BM843">
        <v>0</v>
      </c>
      <c r="BN843">
        <v>0</v>
      </c>
      <c r="BO843">
        <v>100</v>
      </c>
      <c r="BP843">
        <v>100</v>
      </c>
      <c r="BQ843">
        <v>0</v>
      </c>
      <c r="BR843">
        <v>0</v>
      </c>
      <c r="BS843">
        <v>0</v>
      </c>
      <c r="BV843">
        <v>0</v>
      </c>
      <c r="BW843">
        <v>0</v>
      </c>
      <c r="BX843">
        <v>0</v>
      </c>
      <c r="BY843">
        <v>0</v>
      </c>
    </row>
    <row r="844" spans="1:77" x14ac:dyDescent="0.25">
      <c r="A844" t="s">
        <v>1734</v>
      </c>
      <c r="C844" t="s">
        <v>1735</v>
      </c>
      <c r="D844">
        <v>8</v>
      </c>
      <c r="E844" t="s">
        <v>4953</v>
      </c>
      <c r="F844">
        <v>4</v>
      </c>
      <c r="G844" t="s">
        <v>4953</v>
      </c>
      <c r="J844">
        <v>3</v>
      </c>
      <c r="K844" t="s">
        <v>4971</v>
      </c>
      <c r="L844" t="s">
        <v>49</v>
      </c>
      <c r="M844" t="s">
        <v>5476</v>
      </c>
      <c r="N844" t="s">
        <v>1735</v>
      </c>
      <c r="O844" t="s">
        <v>562</v>
      </c>
      <c r="P844">
        <v>1</v>
      </c>
      <c r="Q844">
        <v>1</v>
      </c>
      <c r="R844">
        <v>1.1000000000000001</v>
      </c>
      <c r="S844">
        <v>1.1000000000000001</v>
      </c>
      <c r="T844" t="s">
        <v>4940</v>
      </c>
      <c r="U844">
        <v>0</v>
      </c>
      <c r="X844" t="s">
        <v>4941</v>
      </c>
      <c r="Y844" t="s">
        <v>18</v>
      </c>
      <c r="AB844" t="s">
        <v>19</v>
      </c>
      <c r="AC844" t="s">
        <v>4942</v>
      </c>
      <c r="AE844">
        <v>0</v>
      </c>
      <c r="AF844">
        <v>0</v>
      </c>
      <c r="AG844">
        <v>1.65</v>
      </c>
      <c r="AH844">
        <v>3</v>
      </c>
      <c r="AI844">
        <v>0</v>
      </c>
      <c r="AU844">
        <v>1.5</v>
      </c>
      <c r="AW844">
        <v>1.98</v>
      </c>
      <c r="BE844" t="s">
        <v>32</v>
      </c>
      <c r="BI844">
        <v>0</v>
      </c>
      <c r="BJ844">
        <v>0</v>
      </c>
      <c r="BM844">
        <v>0</v>
      </c>
      <c r="BN844">
        <v>0</v>
      </c>
      <c r="BO844">
        <v>100</v>
      </c>
      <c r="BP844">
        <v>100</v>
      </c>
      <c r="BQ844">
        <v>0</v>
      </c>
      <c r="BR844">
        <v>0</v>
      </c>
      <c r="BS844">
        <v>0</v>
      </c>
      <c r="BV844">
        <v>0</v>
      </c>
      <c r="BW844">
        <v>0</v>
      </c>
      <c r="BX844">
        <v>0</v>
      </c>
      <c r="BY844">
        <v>0</v>
      </c>
    </row>
    <row r="845" spans="1:77" x14ac:dyDescent="0.25">
      <c r="A845" t="s">
        <v>1736</v>
      </c>
      <c r="C845" t="s">
        <v>1737</v>
      </c>
      <c r="D845">
        <v>16</v>
      </c>
      <c r="E845" t="s">
        <v>4982</v>
      </c>
      <c r="P845">
        <v>0</v>
      </c>
      <c r="Q845">
        <v>0</v>
      </c>
      <c r="R845">
        <v>0</v>
      </c>
      <c r="S845">
        <v>0</v>
      </c>
      <c r="U845">
        <v>0</v>
      </c>
      <c r="X845" t="s">
        <v>4941</v>
      </c>
      <c r="Y845" t="s">
        <v>18</v>
      </c>
      <c r="AB845" t="s">
        <v>19</v>
      </c>
      <c r="AC845" t="s">
        <v>4942</v>
      </c>
      <c r="AE845">
        <v>0</v>
      </c>
      <c r="AF845">
        <v>0</v>
      </c>
      <c r="AG845">
        <v>60.9</v>
      </c>
      <c r="AH845">
        <v>3</v>
      </c>
      <c r="AI845">
        <v>0</v>
      </c>
      <c r="AP845">
        <v>1</v>
      </c>
      <c r="AU845">
        <v>55.363636399999997</v>
      </c>
      <c r="AW845">
        <v>73.08</v>
      </c>
      <c r="AY845">
        <v>1</v>
      </c>
      <c r="BE845" t="s">
        <v>43</v>
      </c>
      <c r="BI845">
        <v>0</v>
      </c>
      <c r="BJ845">
        <v>0</v>
      </c>
      <c r="BM845">
        <v>0</v>
      </c>
      <c r="BN845">
        <v>0</v>
      </c>
      <c r="BO845">
        <v>100</v>
      </c>
      <c r="BP845">
        <v>100</v>
      </c>
      <c r="BQ845">
        <v>0</v>
      </c>
      <c r="BR845">
        <v>0</v>
      </c>
      <c r="BS845">
        <v>0</v>
      </c>
      <c r="BV845">
        <v>0</v>
      </c>
      <c r="BW845">
        <v>0</v>
      </c>
      <c r="BX845">
        <v>0</v>
      </c>
      <c r="BY845">
        <v>0</v>
      </c>
    </row>
    <row r="846" spans="1:77" x14ac:dyDescent="0.25">
      <c r="A846" t="s">
        <v>1738</v>
      </c>
      <c r="C846" t="s">
        <v>1739</v>
      </c>
      <c r="D846">
        <v>16</v>
      </c>
      <c r="E846" t="s">
        <v>4982</v>
      </c>
      <c r="F846">
        <v>10</v>
      </c>
      <c r="G846" t="s">
        <v>4982</v>
      </c>
      <c r="L846" t="s">
        <v>856</v>
      </c>
      <c r="M846" t="s">
        <v>1738</v>
      </c>
      <c r="N846" t="s">
        <v>1739</v>
      </c>
      <c r="P846">
        <v>1</v>
      </c>
      <c r="Q846">
        <v>1</v>
      </c>
      <c r="R846">
        <v>32.25</v>
      </c>
      <c r="S846">
        <v>32.25</v>
      </c>
      <c r="T846" t="s">
        <v>4940</v>
      </c>
      <c r="U846">
        <v>0</v>
      </c>
      <c r="X846" t="s">
        <v>4941</v>
      </c>
      <c r="Y846" t="s">
        <v>18</v>
      </c>
      <c r="AB846" t="s">
        <v>19</v>
      </c>
      <c r="AC846" t="s">
        <v>4942</v>
      </c>
      <c r="AE846">
        <v>0</v>
      </c>
      <c r="AF846">
        <v>0</v>
      </c>
      <c r="AG846">
        <v>64.5</v>
      </c>
      <c r="AH846">
        <v>3</v>
      </c>
      <c r="AI846">
        <v>0</v>
      </c>
      <c r="AP846">
        <v>1</v>
      </c>
      <c r="AU846">
        <v>2</v>
      </c>
      <c r="AW846">
        <v>77.400000000000006</v>
      </c>
      <c r="AY846">
        <v>1</v>
      </c>
      <c r="BE846" t="s">
        <v>20</v>
      </c>
      <c r="BI846">
        <v>0</v>
      </c>
      <c r="BJ846">
        <v>0</v>
      </c>
      <c r="BM846">
        <v>0</v>
      </c>
      <c r="BN846">
        <v>0</v>
      </c>
      <c r="BO846">
        <v>100</v>
      </c>
      <c r="BP846">
        <v>100</v>
      </c>
      <c r="BQ846">
        <v>0</v>
      </c>
      <c r="BR846">
        <v>0</v>
      </c>
      <c r="BS846">
        <v>0</v>
      </c>
      <c r="BV846">
        <v>0</v>
      </c>
      <c r="BW846">
        <v>0</v>
      </c>
      <c r="BX846">
        <v>0</v>
      </c>
      <c r="BY846">
        <v>0</v>
      </c>
    </row>
    <row r="847" spans="1:77" x14ac:dyDescent="0.25">
      <c r="A847" t="s">
        <v>1740</v>
      </c>
      <c r="C847" t="s">
        <v>1741</v>
      </c>
      <c r="D847">
        <v>16</v>
      </c>
      <c r="E847" t="s">
        <v>4982</v>
      </c>
      <c r="F847">
        <v>10</v>
      </c>
      <c r="G847" t="s">
        <v>4982</v>
      </c>
      <c r="L847" t="s">
        <v>856</v>
      </c>
      <c r="M847" t="s">
        <v>1740</v>
      </c>
      <c r="N847" t="s">
        <v>5477</v>
      </c>
      <c r="P847">
        <v>1</v>
      </c>
      <c r="Q847">
        <v>1</v>
      </c>
      <c r="R847">
        <v>9.49</v>
      </c>
      <c r="S847">
        <v>9.49</v>
      </c>
      <c r="T847" t="s">
        <v>4940</v>
      </c>
      <c r="U847">
        <v>0</v>
      </c>
      <c r="X847" t="s">
        <v>4941</v>
      </c>
      <c r="Y847" t="s">
        <v>18</v>
      </c>
      <c r="AB847" t="s">
        <v>19</v>
      </c>
      <c r="AC847" t="s">
        <v>4942</v>
      </c>
      <c r="AE847">
        <v>0</v>
      </c>
      <c r="AF847">
        <v>0</v>
      </c>
      <c r="AG847">
        <v>14.24</v>
      </c>
      <c r="AH847">
        <v>3</v>
      </c>
      <c r="AI847">
        <v>0</v>
      </c>
      <c r="AP847">
        <v>1</v>
      </c>
      <c r="AU847">
        <v>1.5005269000000001</v>
      </c>
      <c r="AW847">
        <v>17.088000000000001</v>
      </c>
      <c r="AY847">
        <v>1</v>
      </c>
      <c r="BE847" t="s">
        <v>20</v>
      </c>
      <c r="BI847">
        <v>0</v>
      </c>
      <c r="BJ847">
        <v>0</v>
      </c>
      <c r="BM847">
        <v>0</v>
      </c>
      <c r="BN847">
        <v>0</v>
      </c>
      <c r="BO847">
        <v>100</v>
      </c>
      <c r="BP847">
        <v>100</v>
      </c>
      <c r="BQ847">
        <v>0</v>
      </c>
      <c r="BR847">
        <v>0</v>
      </c>
      <c r="BS847">
        <v>0</v>
      </c>
      <c r="BV847">
        <v>0</v>
      </c>
      <c r="BW847">
        <v>0</v>
      </c>
      <c r="BX847">
        <v>0</v>
      </c>
      <c r="BY847">
        <v>0</v>
      </c>
    </row>
    <row r="848" spans="1:77" x14ac:dyDescent="0.25">
      <c r="A848" t="s">
        <v>1742</v>
      </c>
      <c r="C848" t="s">
        <v>1743</v>
      </c>
      <c r="D848">
        <v>19</v>
      </c>
      <c r="E848" t="s">
        <v>5300</v>
      </c>
      <c r="F848">
        <v>3</v>
      </c>
      <c r="G848" t="s">
        <v>5176</v>
      </c>
      <c r="L848" t="s">
        <v>27</v>
      </c>
      <c r="M848" t="s">
        <v>4946</v>
      </c>
      <c r="N848" t="s">
        <v>4947</v>
      </c>
      <c r="P848">
        <v>1</v>
      </c>
      <c r="Q848">
        <v>0</v>
      </c>
      <c r="R848">
        <v>0</v>
      </c>
      <c r="S848">
        <v>0</v>
      </c>
      <c r="T848" t="s">
        <v>4940</v>
      </c>
      <c r="U848">
        <v>0</v>
      </c>
      <c r="X848" t="s">
        <v>4941</v>
      </c>
      <c r="Y848" t="s">
        <v>18</v>
      </c>
      <c r="AB848" t="s">
        <v>19</v>
      </c>
      <c r="AC848" t="s">
        <v>4942</v>
      </c>
      <c r="AE848">
        <v>0</v>
      </c>
      <c r="AF848">
        <v>0</v>
      </c>
      <c r="AG848">
        <v>52.46</v>
      </c>
      <c r="AH848">
        <v>3</v>
      </c>
      <c r="AI848">
        <v>0</v>
      </c>
      <c r="AN848">
        <v>1</v>
      </c>
      <c r="AO848">
        <v>1</v>
      </c>
      <c r="AU848">
        <v>0</v>
      </c>
      <c r="AW848">
        <v>62.951999999999998</v>
      </c>
      <c r="AY848">
        <v>1</v>
      </c>
      <c r="BE848" t="s">
        <v>20</v>
      </c>
      <c r="BI848">
        <v>0</v>
      </c>
      <c r="BJ848">
        <v>0</v>
      </c>
      <c r="BM848">
        <v>0</v>
      </c>
      <c r="BN848">
        <v>0</v>
      </c>
      <c r="BO848">
        <v>100</v>
      </c>
      <c r="BP848">
        <v>100</v>
      </c>
      <c r="BQ848">
        <v>0</v>
      </c>
      <c r="BR848">
        <v>0</v>
      </c>
      <c r="BS848">
        <v>0</v>
      </c>
      <c r="BV848">
        <v>0</v>
      </c>
      <c r="BW848">
        <v>0</v>
      </c>
      <c r="BX848">
        <v>0</v>
      </c>
      <c r="BY848">
        <v>0</v>
      </c>
    </row>
    <row r="849" spans="1:80" x14ac:dyDescent="0.25">
      <c r="A849" t="s">
        <v>1744</v>
      </c>
      <c r="C849" t="s">
        <v>1745</v>
      </c>
      <c r="D849">
        <v>12</v>
      </c>
      <c r="E849" t="s">
        <v>5053</v>
      </c>
      <c r="F849">
        <v>3</v>
      </c>
      <c r="G849" t="s">
        <v>5176</v>
      </c>
      <c r="L849" t="s">
        <v>27</v>
      </c>
      <c r="M849" t="s">
        <v>4946</v>
      </c>
      <c r="N849" t="s">
        <v>4947</v>
      </c>
      <c r="P849">
        <v>1</v>
      </c>
      <c r="Q849">
        <v>0</v>
      </c>
      <c r="R849">
        <v>0</v>
      </c>
      <c r="S849">
        <v>0</v>
      </c>
      <c r="T849" t="s">
        <v>4940</v>
      </c>
      <c r="U849">
        <v>0</v>
      </c>
      <c r="X849" t="s">
        <v>4941</v>
      </c>
      <c r="Y849" t="s">
        <v>18</v>
      </c>
      <c r="AB849" t="s">
        <v>19</v>
      </c>
      <c r="AC849" t="s">
        <v>4942</v>
      </c>
      <c r="AE849">
        <v>0</v>
      </c>
      <c r="AF849">
        <v>0</v>
      </c>
      <c r="AG849">
        <v>35.25</v>
      </c>
      <c r="AH849">
        <v>3</v>
      </c>
      <c r="AI849">
        <v>0</v>
      </c>
      <c r="AN849">
        <v>1</v>
      </c>
      <c r="AO849">
        <v>1</v>
      </c>
      <c r="AU849">
        <v>0</v>
      </c>
      <c r="AW849">
        <v>42.3</v>
      </c>
      <c r="BE849" t="s">
        <v>28</v>
      </c>
      <c r="BI849">
        <v>0</v>
      </c>
      <c r="BJ849">
        <v>0</v>
      </c>
      <c r="BM849">
        <v>0</v>
      </c>
      <c r="BN849">
        <v>0</v>
      </c>
      <c r="BO849">
        <v>100</v>
      </c>
      <c r="BP849">
        <v>100</v>
      </c>
      <c r="BQ849">
        <v>0</v>
      </c>
      <c r="BR849">
        <v>0</v>
      </c>
      <c r="BS849">
        <v>0</v>
      </c>
      <c r="BV849">
        <v>0</v>
      </c>
      <c r="BW849">
        <v>0</v>
      </c>
      <c r="BX849">
        <v>0</v>
      </c>
      <c r="BY849">
        <v>0</v>
      </c>
    </row>
    <row r="850" spans="1:80" x14ac:dyDescent="0.25">
      <c r="A850" t="s">
        <v>1746</v>
      </c>
      <c r="C850" t="s">
        <v>1747</v>
      </c>
      <c r="D850">
        <v>19</v>
      </c>
      <c r="E850" t="s">
        <v>5300</v>
      </c>
      <c r="F850">
        <v>3</v>
      </c>
      <c r="G850" t="s">
        <v>5176</v>
      </c>
      <c r="L850" t="s">
        <v>722</v>
      </c>
      <c r="M850" t="s">
        <v>1746</v>
      </c>
      <c r="N850" t="s">
        <v>5478</v>
      </c>
      <c r="P850">
        <v>1</v>
      </c>
      <c r="Q850">
        <v>1</v>
      </c>
      <c r="R850">
        <v>9.3000000000000007</v>
      </c>
      <c r="S850">
        <v>9.3000000000000007</v>
      </c>
      <c r="T850" t="s">
        <v>4940</v>
      </c>
      <c r="U850">
        <v>0</v>
      </c>
      <c r="X850" t="s">
        <v>4941</v>
      </c>
      <c r="Y850" t="s">
        <v>18</v>
      </c>
      <c r="AB850" t="s">
        <v>19</v>
      </c>
      <c r="AC850" t="s">
        <v>4942</v>
      </c>
      <c r="AE850">
        <v>0</v>
      </c>
      <c r="AF850">
        <v>0</v>
      </c>
      <c r="AG850">
        <v>13.95</v>
      </c>
      <c r="AH850">
        <v>3</v>
      </c>
      <c r="AI850">
        <v>0</v>
      </c>
      <c r="AN850">
        <v>1</v>
      </c>
      <c r="AO850">
        <v>1</v>
      </c>
      <c r="AU850">
        <v>1.5</v>
      </c>
      <c r="AW850">
        <v>16.739999999999998</v>
      </c>
      <c r="BE850" t="s">
        <v>28</v>
      </c>
      <c r="BI850">
        <v>0</v>
      </c>
      <c r="BJ850">
        <v>0</v>
      </c>
      <c r="BM850">
        <v>0</v>
      </c>
      <c r="BN850">
        <v>0</v>
      </c>
      <c r="BO850">
        <v>100</v>
      </c>
      <c r="BP850">
        <v>100</v>
      </c>
      <c r="BQ850">
        <v>0</v>
      </c>
      <c r="BR850">
        <v>0</v>
      </c>
      <c r="BS850">
        <v>0</v>
      </c>
      <c r="BV850">
        <v>0</v>
      </c>
      <c r="BW850">
        <v>0</v>
      </c>
      <c r="BX850">
        <v>0</v>
      </c>
      <c r="BY850">
        <v>0</v>
      </c>
    </row>
    <row r="851" spans="1:80" x14ac:dyDescent="0.25">
      <c r="A851" t="s">
        <v>1748</v>
      </c>
      <c r="C851" t="s">
        <v>1749</v>
      </c>
      <c r="D851">
        <v>19</v>
      </c>
      <c r="E851" t="s">
        <v>5300</v>
      </c>
      <c r="F851">
        <v>3</v>
      </c>
      <c r="G851" t="s">
        <v>5176</v>
      </c>
      <c r="L851" t="s">
        <v>27</v>
      </c>
      <c r="M851" t="s">
        <v>4946</v>
      </c>
      <c r="N851" t="s">
        <v>4947</v>
      </c>
      <c r="P851">
        <v>1</v>
      </c>
      <c r="Q851">
        <v>0</v>
      </c>
      <c r="R851">
        <v>0</v>
      </c>
      <c r="S851">
        <v>0</v>
      </c>
      <c r="T851" t="s">
        <v>4940</v>
      </c>
      <c r="U851">
        <v>0</v>
      </c>
      <c r="X851" t="s">
        <v>4941</v>
      </c>
      <c r="Y851" t="s">
        <v>18</v>
      </c>
      <c r="AB851" t="s">
        <v>19</v>
      </c>
      <c r="AC851" t="s">
        <v>4942</v>
      </c>
      <c r="AE851">
        <v>0</v>
      </c>
      <c r="AF851">
        <v>0</v>
      </c>
      <c r="AG851">
        <v>33</v>
      </c>
      <c r="AH851">
        <v>3</v>
      </c>
      <c r="AI851">
        <v>0</v>
      </c>
      <c r="AN851">
        <v>1</v>
      </c>
      <c r="AO851">
        <v>1</v>
      </c>
      <c r="AU851">
        <v>0</v>
      </c>
      <c r="AW851">
        <v>39.6</v>
      </c>
      <c r="BE851" t="s">
        <v>20</v>
      </c>
      <c r="BI851">
        <v>0</v>
      </c>
      <c r="BJ851">
        <v>0</v>
      </c>
      <c r="BM851">
        <v>0</v>
      </c>
      <c r="BN851">
        <v>0</v>
      </c>
      <c r="BO851">
        <v>100</v>
      </c>
      <c r="BP851">
        <v>100</v>
      </c>
      <c r="BQ851">
        <v>0</v>
      </c>
      <c r="BR851">
        <v>0</v>
      </c>
      <c r="BS851">
        <v>0</v>
      </c>
      <c r="BV851">
        <v>0</v>
      </c>
      <c r="BW851">
        <v>0</v>
      </c>
      <c r="BX851">
        <v>0</v>
      </c>
      <c r="BY851">
        <v>0</v>
      </c>
    </row>
    <row r="852" spans="1:80" x14ac:dyDescent="0.25">
      <c r="A852" t="s">
        <v>1750</v>
      </c>
      <c r="C852" t="s">
        <v>1751</v>
      </c>
      <c r="D852">
        <v>5</v>
      </c>
      <c r="E852" t="s">
        <v>4938</v>
      </c>
      <c r="F852">
        <v>1</v>
      </c>
      <c r="G852" t="s">
        <v>4938</v>
      </c>
      <c r="H852" t="s">
        <v>5011</v>
      </c>
      <c r="I852" t="s">
        <v>5012</v>
      </c>
      <c r="J852">
        <v>4</v>
      </c>
      <c r="K852" t="s">
        <v>5013</v>
      </c>
      <c r="L852" t="s">
        <v>27</v>
      </c>
      <c r="M852" t="s">
        <v>4946</v>
      </c>
      <c r="N852" t="s">
        <v>4947</v>
      </c>
      <c r="P852">
        <v>1</v>
      </c>
      <c r="Q852">
        <v>0</v>
      </c>
      <c r="R852">
        <v>0</v>
      </c>
      <c r="S852">
        <v>0</v>
      </c>
      <c r="T852" t="s">
        <v>4940</v>
      </c>
      <c r="U852">
        <v>0</v>
      </c>
      <c r="X852" t="s">
        <v>4941</v>
      </c>
      <c r="Y852" t="s">
        <v>18</v>
      </c>
      <c r="AB852" t="s">
        <v>19</v>
      </c>
      <c r="AC852" t="s">
        <v>4942</v>
      </c>
      <c r="AE852">
        <v>0</v>
      </c>
      <c r="AF852">
        <v>0</v>
      </c>
      <c r="AG852" s="1">
        <v>1062.1300000000001</v>
      </c>
      <c r="AH852">
        <v>3</v>
      </c>
      <c r="AI852">
        <v>0</v>
      </c>
      <c r="AU852">
        <v>0</v>
      </c>
      <c r="AW852" s="1">
        <v>1274.556</v>
      </c>
      <c r="AY852">
        <v>1</v>
      </c>
      <c r="BE852" t="s">
        <v>416</v>
      </c>
      <c r="BI852">
        <v>0</v>
      </c>
      <c r="BJ852">
        <v>0</v>
      </c>
      <c r="BM852">
        <v>0</v>
      </c>
      <c r="BN852">
        <v>0</v>
      </c>
      <c r="BO852">
        <v>100</v>
      </c>
      <c r="BP852">
        <v>100</v>
      </c>
      <c r="BQ852">
        <v>0</v>
      </c>
      <c r="BR852">
        <v>0</v>
      </c>
      <c r="BS852">
        <v>0</v>
      </c>
      <c r="BV852">
        <v>0</v>
      </c>
      <c r="BW852">
        <v>0</v>
      </c>
      <c r="BX852">
        <v>0</v>
      </c>
      <c r="BY852">
        <v>0</v>
      </c>
    </row>
    <row r="853" spans="1:80" x14ac:dyDescent="0.25">
      <c r="A853" t="s">
        <v>1752</v>
      </c>
      <c r="C853" t="s">
        <v>1753</v>
      </c>
      <c r="D853">
        <v>8</v>
      </c>
      <c r="E853" t="s">
        <v>4953</v>
      </c>
      <c r="F853">
        <v>4</v>
      </c>
      <c r="G853" t="s">
        <v>4953</v>
      </c>
      <c r="J853">
        <v>2</v>
      </c>
      <c r="K853" t="s">
        <v>4979</v>
      </c>
      <c r="L853" t="s">
        <v>49</v>
      </c>
      <c r="M853" t="s">
        <v>1752</v>
      </c>
      <c r="N853" t="s">
        <v>1753</v>
      </c>
      <c r="O853" t="s">
        <v>36</v>
      </c>
      <c r="P853">
        <v>1</v>
      </c>
      <c r="Q853">
        <v>1</v>
      </c>
      <c r="R853">
        <v>1.22</v>
      </c>
      <c r="S853">
        <v>1.22</v>
      </c>
      <c r="T853" t="s">
        <v>4940</v>
      </c>
      <c r="U853">
        <v>0</v>
      </c>
      <c r="X853" t="s">
        <v>4941</v>
      </c>
      <c r="Y853" t="s">
        <v>18</v>
      </c>
      <c r="AB853" t="s">
        <v>19</v>
      </c>
      <c r="AC853" t="s">
        <v>4942</v>
      </c>
      <c r="AE853">
        <v>0</v>
      </c>
      <c r="AF853">
        <v>0</v>
      </c>
      <c r="AG853">
        <v>1.623</v>
      </c>
      <c r="AH853">
        <v>3</v>
      </c>
      <c r="AI853">
        <v>0</v>
      </c>
      <c r="AU853">
        <v>1.33</v>
      </c>
      <c r="AW853">
        <v>1.948</v>
      </c>
      <c r="AY853">
        <v>1</v>
      </c>
      <c r="BE853" t="s">
        <v>32</v>
      </c>
      <c r="BI853">
        <v>0</v>
      </c>
      <c r="BJ853">
        <v>0</v>
      </c>
      <c r="BM853">
        <v>0</v>
      </c>
      <c r="BN853">
        <v>0</v>
      </c>
      <c r="BO853">
        <v>100</v>
      </c>
      <c r="BP853">
        <v>100</v>
      </c>
      <c r="BQ853">
        <v>0</v>
      </c>
      <c r="BR853">
        <v>0</v>
      </c>
      <c r="BS853">
        <v>0</v>
      </c>
      <c r="BV853">
        <v>0</v>
      </c>
      <c r="BW853">
        <v>0</v>
      </c>
      <c r="BX853">
        <v>0</v>
      </c>
      <c r="BY853">
        <v>0</v>
      </c>
    </row>
    <row r="854" spans="1:80" x14ac:dyDescent="0.25">
      <c r="A854" t="s">
        <v>1754</v>
      </c>
      <c r="C854" t="s">
        <v>1755</v>
      </c>
      <c r="D854">
        <v>5</v>
      </c>
      <c r="E854" t="s">
        <v>4938</v>
      </c>
      <c r="F854">
        <v>1</v>
      </c>
      <c r="G854" t="s">
        <v>4938</v>
      </c>
      <c r="H854" t="s">
        <v>5011</v>
      </c>
      <c r="I854" t="s">
        <v>5012</v>
      </c>
      <c r="J854">
        <v>4</v>
      </c>
      <c r="K854" t="s">
        <v>5013</v>
      </c>
      <c r="L854" t="s">
        <v>27</v>
      </c>
      <c r="M854" t="s">
        <v>4946</v>
      </c>
      <c r="N854" t="s">
        <v>4947</v>
      </c>
      <c r="P854">
        <v>1</v>
      </c>
      <c r="Q854">
        <v>0</v>
      </c>
      <c r="R854">
        <v>0</v>
      </c>
      <c r="S854">
        <v>0</v>
      </c>
      <c r="T854" t="s">
        <v>4940</v>
      </c>
      <c r="U854">
        <v>0</v>
      </c>
      <c r="X854" t="s">
        <v>4941</v>
      </c>
      <c r="Y854" t="s">
        <v>18</v>
      </c>
      <c r="AB854" t="s">
        <v>19</v>
      </c>
      <c r="AC854" t="s">
        <v>4942</v>
      </c>
      <c r="AE854">
        <v>0</v>
      </c>
      <c r="AF854">
        <v>0</v>
      </c>
      <c r="AG854" s="1">
        <v>1061.25</v>
      </c>
      <c r="AH854">
        <v>3</v>
      </c>
      <c r="AI854">
        <v>0</v>
      </c>
      <c r="AL854">
        <v>1</v>
      </c>
      <c r="AM854">
        <v>1</v>
      </c>
      <c r="AU854">
        <v>0</v>
      </c>
      <c r="AW854" s="1">
        <v>1273.5</v>
      </c>
      <c r="AY854">
        <v>1</v>
      </c>
      <c r="BE854" t="s">
        <v>416</v>
      </c>
      <c r="BI854">
        <v>0</v>
      </c>
      <c r="BJ854">
        <v>0</v>
      </c>
      <c r="BM854">
        <v>0</v>
      </c>
      <c r="BN854">
        <v>0</v>
      </c>
      <c r="BO854">
        <v>100</v>
      </c>
      <c r="BP854">
        <v>100</v>
      </c>
      <c r="BQ854">
        <v>0</v>
      </c>
      <c r="BR854">
        <v>0</v>
      </c>
      <c r="BS854">
        <v>0</v>
      </c>
      <c r="BV854">
        <v>0</v>
      </c>
      <c r="BW854">
        <v>0</v>
      </c>
      <c r="BX854">
        <v>0</v>
      </c>
      <c r="BY854">
        <v>0</v>
      </c>
    </row>
    <row r="855" spans="1:80" x14ac:dyDescent="0.25">
      <c r="A855" t="s">
        <v>1756</v>
      </c>
      <c r="C855" t="s">
        <v>1757</v>
      </c>
      <c r="D855">
        <v>10</v>
      </c>
      <c r="E855" t="s">
        <v>4943</v>
      </c>
      <c r="J855">
        <v>2</v>
      </c>
      <c r="K855" t="s">
        <v>4950</v>
      </c>
      <c r="L855" t="s">
        <v>39</v>
      </c>
      <c r="M855" t="s">
        <v>5479</v>
      </c>
      <c r="N855" t="s">
        <v>5480</v>
      </c>
      <c r="P855">
        <v>1</v>
      </c>
      <c r="Q855">
        <v>1</v>
      </c>
      <c r="R855">
        <v>440.03</v>
      </c>
      <c r="S855">
        <v>440.03</v>
      </c>
      <c r="T855" t="s">
        <v>4940</v>
      </c>
      <c r="U855">
        <v>0</v>
      </c>
      <c r="X855" t="s">
        <v>4941</v>
      </c>
      <c r="Y855" t="s">
        <v>18</v>
      </c>
      <c r="AB855" t="s">
        <v>19</v>
      </c>
      <c r="AC855" t="s">
        <v>4942</v>
      </c>
      <c r="AE855">
        <v>0</v>
      </c>
      <c r="AF855">
        <v>0</v>
      </c>
      <c r="AG855">
        <v>605.04</v>
      </c>
      <c r="AH855">
        <v>3</v>
      </c>
      <c r="AI855">
        <v>0</v>
      </c>
      <c r="AU855">
        <v>1.3749971999999999</v>
      </c>
      <c r="AW855">
        <v>726.048</v>
      </c>
      <c r="BE855" t="s">
        <v>32</v>
      </c>
      <c r="BI855">
        <v>0</v>
      </c>
      <c r="BJ855">
        <v>0</v>
      </c>
      <c r="BM855">
        <v>0</v>
      </c>
      <c r="BN855">
        <v>0</v>
      </c>
      <c r="BO855">
        <v>100</v>
      </c>
      <c r="BP855">
        <v>100</v>
      </c>
      <c r="BQ855">
        <v>0</v>
      </c>
      <c r="BR855">
        <v>0</v>
      </c>
      <c r="BS855">
        <v>0</v>
      </c>
      <c r="BV855">
        <v>0</v>
      </c>
      <c r="BW855">
        <v>0</v>
      </c>
      <c r="BX855">
        <v>0</v>
      </c>
      <c r="BY855">
        <v>0</v>
      </c>
    </row>
    <row r="856" spans="1:80" x14ac:dyDescent="0.25">
      <c r="A856" t="s">
        <v>1758</v>
      </c>
      <c r="C856" t="s">
        <v>1759</v>
      </c>
      <c r="D856">
        <v>10</v>
      </c>
      <c r="E856" t="s">
        <v>4943</v>
      </c>
      <c r="J856">
        <v>2</v>
      </c>
      <c r="K856" t="s">
        <v>4950</v>
      </c>
      <c r="L856" t="s">
        <v>39</v>
      </c>
      <c r="M856" t="s">
        <v>5481</v>
      </c>
      <c r="N856" t="s">
        <v>1759</v>
      </c>
      <c r="P856">
        <v>1</v>
      </c>
      <c r="Q856">
        <v>1</v>
      </c>
      <c r="R856">
        <v>60.75</v>
      </c>
      <c r="S856">
        <v>60.75</v>
      </c>
      <c r="T856" t="s">
        <v>4940</v>
      </c>
      <c r="U856">
        <v>0</v>
      </c>
      <c r="X856" t="s">
        <v>4941</v>
      </c>
      <c r="Y856" t="s">
        <v>18</v>
      </c>
      <c r="AB856" t="s">
        <v>19</v>
      </c>
      <c r="AC856" t="s">
        <v>4942</v>
      </c>
      <c r="AE856">
        <v>0</v>
      </c>
      <c r="AF856">
        <v>0</v>
      </c>
      <c r="AG856">
        <v>87.68</v>
      </c>
      <c r="AH856">
        <v>3</v>
      </c>
      <c r="AI856">
        <v>0</v>
      </c>
      <c r="AU856">
        <v>1.4432921999999999</v>
      </c>
      <c r="AW856">
        <v>105.21599999999999</v>
      </c>
      <c r="BE856" t="s">
        <v>32</v>
      </c>
      <c r="BI856">
        <v>0</v>
      </c>
      <c r="BJ856">
        <v>0</v>
      </c>
      <c r="BM856">
        <v>0</v>
      </c>
      <c r="BN856">
        <v>0</v>
      </c>
      <c r="BO856">
        <v>100</v>
      </c>
      <c r="BP856">
        <v>100</v>
      </c>
      <c r="BQ856">
        <v>0</v>
      </c>
      <c r="BR856">
        <v>0</v>
      </c>
      <c r="BS856">
        <v>0</v>
      </c>
      <c r="BV856">
        <v>0</v>
      </c>
      <c r="BW856">
        <v>0</v>
      </c>
      <c r="BX856">
        <v>0</v>
      </c>
      <c r="BY856">
        <v>0</v>
      </c>
    </row>
    <row r="857" spans="1:80" x14ac:dyDescent="0.25">
      <c r="A857" t="s">
        <v>1760</v>
      </c>
      <c r="C857" t="s">
        <v>1761</v>
      </c>
      <c r="D857">
        <v>10</v>
      </c>
      <c r="E857" t="s">
        <v>4943</v>
      </c>
      <c r="J857">
        <v>2</v>
      </c>
      <c r="K857" t="s">
        <v>4950</v>
      </c>
      <c r="L857" t="s">
        <v>39</v>
      </c>
      <c r="M857" t="s">
        <v>5482</v>
      </c>
      <c r="N857" t="s">
        <v>1761</v>
      </c>
      <c r="P857">
        <v>1</v>
      </c>
      <c r="Q857">
        <v>1</v>
      </c>
      <c r="R857">
        <v>57.16</v>
      </c>
      <c r="S857">
        <v>57.16</v>
      </c>
      <c r="T857" t="s">
        <v>4940</v>
      </c>
      <c r="U857">
        <v>0</v>
      </c>
      <c r="X857" t="s">
        <v>4941</v>
      </c>
      <c r="Y857" t="s">
        <v>18</v>
      </c>
      <c r="AB857" t="s">
        <v>19</v>
      </c>
      <c r="AC857" t="s">
        <v>4942</v>
      </c>
      <c r="AE857">
        <v>0</v>
      </c>
      <c r="AF857">
        <v>0</v>
      </c>
      <c r="AG857">
        <v>82.52</v>
      </c>
      <c r="AH857">
        <v>3</v>
      </c>
      <c r="AI857">
        <v>0</v>
      </c>
      <c r="AU857">
        <v>1.4436669</v>
      </c>
      <c r="AW857">
        <v>99.024000000000001</v>
      </c>
      <c r="BE857" t="s">
        <v>32</v>
      </c>
      <c r="BI857">
        <v>0</v>
      </c>
      <c r="BJ857">
        <v>0</v>
      </c>
      <c r="BM857">
        <v>0</v>
      </c>
      <c r="BN857">
        <v>0</v>
      </c>
      <c r="BO857">
        <v>100</v>
      </c>
      <c r="BP857">
        <v>100</v>
      </c>
      <c r="BQ857">
        <v>0</v>
      </c>
      <c r="BR857">
        <v>0</v>
      </c>
      <c r="BS857">
        <v>0</v>
      </c>
      <c r="BV857">
        <v>0</v>
      </c>
      <c r="BW857">
        <v>0</v>
      </c>
      <c r="BX857">
        <v>0</v>
      </c>
      <c r="BY857">
        <v>0</v>
      </c>
    </row>
    <row r="858" spans="1:80" x14ac:dyDescent="0.25">
      <c r="A858" t="s">
        <v>1762</v>
      </c>
      <c r="C858" t="s">
        <v>1763</v>
      </c>
      <c r="D858">
        <v>19</v>
      </c>
      <c r="E858" t="s">
        <v>5300</v>
      </c>
      <c r="F858">
        <v>3</v>
      </c>
      <c r="G858" t="s">
        <v>5176</v>
      </c>
      <c r="J858" t="s">
        <v>5483</v>
      </c>
      <c r="K858" t="s">
        <v>5484</v>
      </c>
      <c r="L858" t="s">
        <v>27</v>
      </c>
      <c r="M858" t="s">
        <v>4946</v>
      </c>
      <c r="N858" t="s">
        <v>4947</v>
      </c>
      <c r="P858">
        <v>1</v>
      </c>
      <c r="Q858">
        <v>0</v>
      </c>
      <c r="R858">
        <v>0</v>
      </c>
      <c r="S858">
        <v>0</v>
      </c>
      <c r="T858" t="s">
        <v>4940</v>
      </c>
      <c r="U858">
        <v>0</v>
      </c>
      <c r="X858" t="s">
        <v>4941</v>
      </c>
      <c r="Y858" t="s">
        <v>18</v>
      </c>
      <c r="AB858" t="s">
        <v>19</v>
      </c>
      <c r="AC858" t="s">
        <v>4942</v>
      </c>
      <c r="AE858">
        <v>0</v>
      </c>
      <c r="AF858">
        <v>0</v>
      </c>
      <c r="AG858">
        <v>71.900000000000006</v>
      </c>
      <c r="AH858">
        <v>3</v>
      </c>
      <c r="AI858">
        <v>0</v>
      </c>
      <c r="AN858">
        <v>1</v>
      </c>
      <c r="AO858">
        <v>1</v>
      </c>
      <c r="AU858">
        <v>0</v>
      </c>
      <c r="AW858">
        <v>86.28</v>
      </c>
      <c r="AY858">
        <v>1</v>
      </c>
      <c r="BE858" t="s">
        <v>20</v>
      </c>
      <c r="BI858">
        <v>0</v>
      </c>
      <c r="BJ858">
        <v>0</v>
      </c>
      <c r="BM858">
        <v>0</v>
      </c>
      <c r="BN858">
        <v>0</v>
      </c>
      <c r="BO858">
        <v>100</v>
      </c>
      <c r="BP858">
        <v>100</v>
      </c>
      <c r="BQ858">
        <v>0</v>
      </c>
      <c r="BR858">
        <v>0</v>
      </c>
      <c r="BS858">
        <v>0</v>
      </c>
      <c r="BV858">
        <v>0</v>
      </c>
      <c r="BW858">
        <v>0</v>
      </c>
      <c r="BX858">
        <v>0</v>
      </c>
      <c r="BY858">
        <v>0</v>
      </c>
    </row>
    <row r="859" spans="1:80" x14ac:dyDescent="0.25">
      <c r="A859" t="s">
        <v>1764</v>
      </c>
      <c r="C859" t="s">
        <v>1765</v>
      </c>
      <c r="D859">
        <v>10</v>
      </c>
      <c r="E859" t="s">
        <v>4943</v>
      </c>
      <c r="F859">
        <v>8</v>
      </c>
      <c r="G859" t="s">
        <v>4943</v>
      </c>
      <c r="J859">
        <v>3</v>
      </c>
      <c r="K859" t="s">
        <v>5485</v>
      </c>
      <c r="L859" t="s">
        <v>1766</v>
      </c>
      <c r="M859" t="s">
        <v>1764</v>
      </c>
      <c r="N859" t="s">
        <v>1765</v>
      </c>
      <c r="O859">
        <v>1</v>
      </c>
      <c r="P859">
        <v>1</v>
      </c>
      <c r="Q859">
        <v>60</v>
      </c>
      <c r="R859">
        <v>2.61</v>
      </c>
      <c r="S859">
        <v>2.61</v>
      </c>
      <c r="T859" t="s">
        <v>4940</v>
      </c>
      <c r="U859">
        <v>0</v>
      </c>
      <c r="V859" t="s">
        <v>5486</v>
      </c>
      <c r="X859" t="s">
        <v>4941</v>
      </c>
      <c r="Y859" t="s">
        <v>18</v>
      </c>
      <c r="AB859" t="s">
        <v>19</v>
      </c>
      <c r="AC859" t="s">
        <v>4942</v>
      </c>
      <c r="AE859">
        <v>0</v>
      </c>
      <c r="AF859">
        <v>0</v>
      </c>
      <c r="AG859">
        <v>3.915</v>
      </c>
      <c r="AH859">
        <v>3</v>
      </c>
      <c r="AI859">
        <v>0</v>
      </c>
      <c r="AU859">
        <v>1.5</v>
      </c>
      <c r="AW859">
        <v>4.6980000000000004</v>
      </c>
      <c r="BE859" t="s">
        <v>32</v>
      </c>
      <c r="BI859">
        <v>0</v>
      </c>
      <c r="BJ859">
        <v>0</v>
      </c>
      <c r="BM859">
        <v>0</v>
      </c>
      <c r="BN859">
        <v>0</v>
      </c>
      <c r="BO859">
        <v>100</v>
      </c>
      <c r="BP859">
        <v>100</v>
      </c>
      <c r="BQ859">
        <v>0</v>
      </c>
      <c r="BR859">
        <v>0</v>
      </c>
      <c r="BS859">
        <v>0</v>
      </c>
      <c r="BV859">
        <v>0</v>
      </c>
      <c r="BW859">
        <v>0</v>
      </c>
      <c r="BX859">
        <v>0</v>
      </c>
      <c r="BY859">
        <v>0</v>
      </c>
    </row>
    <row r="860" spans="1:80" x14ac:dyDescent="0.25">
      <c r="A860" t="s">
        <v>1767</v>
      </c>
      <c r="C860" t="s">
        <v>1768</v>
      </c>
      <c r="D860">
        <v>10</v>
      </c>
      <c r="E860" t="s">
        <v>4943</v>
      </c>
      <c r="F860">
        <v>8</v>
      </c>
      <c r="G860" t="s">
        <v>4943</v>
      </c>
      <c r="J860">
        <v>3</v>
      </c>
      <c r="K860" t="s">
        <v>5485</v>
      </c>
      <c r="L860" t="s">
        <v>1769</v>
      </c>
      <c r="M860" t="s">
        <v>1767</v>
      </c>
      <c r="N860" t="s">
        <v>5487</v>
      </c>
      <c r="O860" t="s">
        <v>1770</v>
      </c>
      <c r="P860">
        <v>20</v>
      </c>
      <c r="Q860">
        <v>0</v>
      </c>
      <c r="R860">
        <v>5.9</v>
      </c>
      <c r="S860">
        <v>5.9</v>
      </c>
      <c r="T860" t="s">
        <v>4940</v>
      </c>
      <c r="U860">
        <v>0</v>
      </c>
      <c r="X860" t="s">
        <v>4941</v>
      </c>
      <c r="Y860" t="s">
        <v>18</v>
      </c>
      <c r="AB860" t="s">
        <v>19</v>
      </c>
      <c r="AC860" t="s">
        <v>4942</v>
      </c>
      <c r="AE860">
        <v>0</v>
      </c>
      <c r="AF860">
        <v>0</v>
      </c>
      <c r="AG860">
        <v>0.42</v>
      </c>
      <c r="AH860">
        <v>3</v>
      </c>
      <c r="AI860">
        <v>0</v>
      </c>
      <c r="AU860">
        <v>1.4237287999999999</v>
      </c>
      <c r="AW860">
        <v>0.504</v>
      </c>
      <c r="BE860" t="s">
        <v>32</v>
      </c>
      <c r="BI860">
        <v>0</v>
      </c>
      <c r="BJ860">
        <v>0</v>
      </c>
      <c r="BM860">
        <v>0</v>
      </c>
      <c r="BN860">
        <v>0</v>
      </c>
      <c r="BO860">
        <v>100</v>
      </c>
      <c r="BP860">
        <v>100</v>
      </c>
      <c r="BQ860">
        <v>0</v>
      </c>
      <c r="BR860">
        <v>0</v>
      </c>
      <c r="BS860">
        <v>0</v>
      </c>
      <c r="BV860">
        <v>0</v>
      </c>
      <c r="BW860">
        <v>0</v>
      </c>
      <c r="BX860">
        <v>0</v>
      </c>
      <c r="BY860">
        <v>0</v>
      </c>
    </row>
    <row r="861" spans="1:80" x14ac:dyDescent="0.25">
      <c r="A861" t="s">
        <v>1771</v>
      </c>
      <c r="C861" t="s">
        <v>1772</v>
      </c>
      <c r="D861">
        <v>15</v>
      </c>
      <c r="E861" t="s">
        <v>4977</v>
      </c>
      <c r="L861" t="s">
        <v>836</v>
      </c>
      <c r="M861" t="s">
        <v>1771</v>
      </c>
      <c r="N861" t="s">
        <v>1772</v>
      </c>
      <c r="P861">
        <v>1</v>
      </c>
      <c r="Q861">
        <v>1</v>
      </c>
      <c r="R861">
        <v>774.25</v>
      </c>
      <c r="S861">
        <v>774.25</v>
      </c>
      <c r="T861" t="s">
        <v>4940</v>
      </c>
      <c r="U861">
        <v>0</v>
      </c>
      <c r="X861" t="s">
        <v>4941</v>
      </c>
      <c r="Y861" t="s">
        <v>18</v>
      </c>
      <c r="AB861" t="s">
        <v>19</v>
      </c>
      <c r="AC861" t="s">
        <v>4942</v>
      </c>
      <c r="AE861">
        <v>0</v>
      </c>
      <c r="AF861">
        <v>0</v>
      </c>
      <c r="AG861">
        <v>967.81</v>
      </c>
      <c r="AH861">
        <v>3</v>
      </c>
      <c r="AI861">
        <v>0</v>
      </c>
      <c r="AU861">
        <v>1.2499967999999999</v>
      </c>
      <c r="AW861" s="1">
        <v>1161.3720000000001</v>
      </c>
      <c r="BE861" t="s">
        <v>20</v>
      </c>
      <c r="BI861">
        <v>0</v>
      </c>
      <c r="BJ861">
        <v>0</v>
      </c>
      <c r="BM861">
        <v>0</v>
      </c>
      <c r="BN861">
        <v>0</v>
      </c>
      <c r="BO861">
        <v>100</v>
      </c>
      <c r="BP861">
        <v>100</v>
      </c>
      <c r="BQ861">
        <v>0</v>
      </c>
      <c r="BR861">
        <v>0</v>
      </c>
      <c r="BS861">
        <v>0</v>
      </c>
      <c r="BV861">
        <v>0</v>
      </c>
      <c r="BW861">
        <v>0</v>
      </c>
      <c r="BX861">
        <v>0</v>
      </c>
      <c r="BY861">
        <v>0</v>
      </c>
    </row>
    <row r="862" spans="1:80" x14ac:dyDescent="0.25">
      <c r="A862" t="s">
        <v>1773</v>
      </c>
      <c r="C862" t="s">
        <v>1774</v>
      </c>
      <c r="D862">
        <v>12</v>
      </c>
      <c r="E862" t="s">
        <v>5053</v>
      </c>
      <c r="F862">
        <v>15</v>
      </c>
      <c r="G862" t="s">
        <v>4556</v>
      </c>
      <c r="J862">
        <v>1</v>
      </c>
      <c r="K862" t="s">
        <v>5488</v>
      </c>
      <c r="L862" t="s">
        <v>27</v>
      </c>
      <c r="M862" t="s">
        <v>4946</v>
      </c>
      <c r="N862" t="s">
        <v>4947</v>
      </c>
      <c r="P862">
        <v>1</v>
      </c>
      <c r="Q862">
        <v>0</v>
      </c>
      <c r="R862">
        <v>0</v>
      </c>
      <c r="S862">
        <v>0</v>
      </c>
      <c r="T862" t="s">
        <v>4940</v>
      </c>
      <c r="U862">
        <v>0</v>
      </c>
      <c r="X862" t="s">
        <v>4941</v>
      </c>
      <c r="Y862" t="s">
        <v>18</v>
      </c>
      <c r="AB862" t="s">
        <v>19</v>
      </c>
      <c r="AC862" t="s">
        <v>4942</v>
      </c>
      <c r="AE862">
        <v>0</v>
      </c>
      <c r="AF862">
        <v>0</v>
      </c>
      <c r="AG862" s="1">
        <v>2282.4</v>
      </c>
      <c r="AH862">
        <v>3</v>
      </c>
      <c r="AI862">
        <v>0</v>
      </c>
      <c r="AU862">
        <v>0</v>
      </c>
      <c r="AW862" s="1">
        <v>2738.88</v>
      </c>
      <c r="BE862" t="s">
        <v>43</v>
      </c>
      <c r="BI862">
        <v>0</v>
      </c>
      <c r="BJ862">
        <v>0</v>
      </c>
      <c r="BM862">
        <v>0</v>
      </c>
      <c r="BN862">
        <v>0</v>
      </c>
      <c r="BO862">
        <v>100</v>
      </c>
      <c r="BP862">
        <v>100</v>
      </c>
      <c r="BQ862">
        <v>0</v>
      </c>
      <c r="BR862">
        <v>0</v>
      </c>
      <c r="BS862">
        <v>0</v>
      </c>
      <c r="BV862">
        <v>0</v>
      </c>
      <c r="BW862">
        <v>1</v>
      </c>
      <c r="BX862">
        <v>0</v>
      </c>
      <c r="BY862">
        <v>0</v>
      </c>
    </row>
    <row r="863" spans="1:80" x14ac:dyDescent="0.25">
      <c r="A863" t="s">
        <v>1775</v>
      </c>
      <c r="C863" t="s">
        <v>1776</v>
      </c>
      <c r="D863">
        <v>8</v>
      </c>
      <c r="E863" t="s">
        <v>4953</v>
      </c>
      <c r="L863" t="s">
        <v>27</v>
      </c>
      <c r="M863" t="s">
        <v>1775</v>
      </c>
      <c r="N863" t="s">
        <v>5489</v>
      </c>
      <c r="P863">
        <v>1</v>
      </c>
      <c r="Q863">
        <v>1</v>
      </c>
      <c r="R863">
        <v>6.46</v>
      </c>
      <c r="S863">
        <v>6.46</v>
      </c>
      <c r="T863" t="s">
        <v>4940</v>
      </c>
      <c r="U863">
        <v>0</v>
      </c>
      <c r="X863" t="s">
        <v>4941</v>
      </c>
      <c r="Y863" t="s">
        <v>18</v>
      </c>
      <c r="AB863" t="s">
        <v>19</v>
      </c>
      <c r="AC863" t="s">
        <v>4942</v>
      </c>
      <c r="AE863">
        <v>0</v>
      </c>
      <c r="AF863">
        <v>0</v>
      </c>
      <c r="AG863">
        <v>13.62</v>
      </c>
      <c r="AH863">
        <v>3</v>
      </c>
      <c r="AI863">
        <v>0</v>
      </c>
      <c r="AU863">
        <v>2.1083590999999999</v>
      </c>
      <c r="AW863">
        <v>16.344000000000001</v>
      </c>
      <c r="BE863" t="s">
        <v>416</v>
      </c>
      <c r="BI863">
        <v>0</v>
      </c>
      <c r="BJ863">
        <v>0</v>
      </c>
      <c r="BM863">
        <v>0</v>
      </c>
      <c r="BN863">
        <v>0</v>
      </c>
      <c r="BO863">
        <v>100</v>
      </c>
      <c r="BP863">
        <v>100</v>
      </c>
      <c r="BQ863">
        <v>0</v>
      </c>
      <c r="BR863">
        <v>0</v>
      </c>
      <c r="BS863">
        <v>0</v>
      </c>
      <c r="BV863">
        <v>0</v>
      </c>
      <c r="BW863">
        <v>1</v>
      </c>
      <c r="BX863">
        <v>0</v>
      </c>
      <c r="BY863">
        <v>0</v>
      </c>
      <c r="CB863" t="s">
        <v>5490</v>
      </c>
    </row>
    <row r="864" spans="1:80" x14ac:dyDescent="0.25">
      <c r="A864" t="s">
        <v>1777</v>
      </c>
      <c r="C864" t="s">
        <v>1778</v>
      </c>
      <c r="D864">
        <v>12</v>
      </c>
      <c r="E864" t="s">
        <v>5053</v>
      </c>
      <c r="L864" t="s">
        <v>1779</v>
      </c>
      <c r="M864" t="s">
        <v>1777</v>
      </c>
      <c r="N864" t="s">
        <v>1778</v>
      </c>
      <c r="P864">
        <v>1</v>
      </c>
      <c r="Q864">
        <v>0</v>
      </c>
      <c r="R864">
        <v>725</v>
      </c>
      <c r="S864">
        <v>725</v>
      </c>
      <c r="T864" t="s">
        <v>4940</v>
      </c>
      <c r="U864">
        <v>0</v>
      </c>
      <c r="X864" t="s">
        <v>4941</v>
      </c>
      <c r="Y864" t="s">
        <v>18</v>
      </c>
      <c r="AB864" t="s">
        <v>19</v>
      </c>
      <c r="AC864" t="s">
        <v>4942</v>
      </c>
      <c r="AE864">
        <v>0</v>
      </c>
      <c r="AF864">
        <v>0</v>
      </c>
      <c r="AG864" s="1">
        <v>1087.5</v>
      </c>
      <c r="AH864">
        <v>3</v>
      </c>
      <c r="AI864">
        <v>0</v>
      </c>
      <c r="AN864">
        <v>1</v>
      </c>
      <c r="AU864">
        <v>1.5</v>
      </c>
      <c r="AW864" s="1">
        <v>1305</v>
      </c>
      <c r="BE864" t="s">
        <v>32</v>
      </c>
      <c r="BI864">
        <v>0</v>
      </c>
      <c r="BJ864">
        <v>0</v>
      </c>
      <c r="BM864">
        <v>0</v>
      </c>
      <c r="BN864">
        <v>0</v>
      </c>
      <c r="BO864">
        <v>100</v>
      </c>
      <c r="BP864">
        <v>100</v>
      </c>
      <c r="BQ864">
        <v>0</v>
      </c>
      <c r="BR864">
        <v>0</v>
      </c>
      <c r="BS864">
        <v>0</v>
      </c>
      <c r="BV864">
        <v>0</v>
      </c>
      <c r="BW864">
        <v>0</v>
      </c>
      <c r="BX864">
        <v>0</v>
      </c>
      <c r="BY864">
        <v>0</v>
      </c>
    </row>
    <row r="865" spans="1:77" x14ac:dyDescent="0.25">
      <c r="A865" t="s">
        <v>1780</v>
      </c>
      <c r="C865" t="s">
        <v>1781</v>
      </c>
      <c r="D865">
        <v>16</v>
      </c>
      <c r="E865" t="s">
        <v>4982</v>
      </c>
      <c r="F865">
        <v>10</v>
      </c>
      <c r="G865" t="s">
        <v>4982</v>
      </c>
      <c r="L865" t="s">
        <v>831</v>
      </c>
      <c r="M865" t="s">
        <v>1780</v>
      </c>
      <c r="N865" t="s">
        <v>5491</v>
      </c>
      <c r="P865">
        <v>1</v>
      </c>
      <c r="Q865">
        <v>1</v>
      </c>
      <c r="R865">
        <v>2.0499999999999998</v>
      </c>
      <c r="S865">
        <v>2.0499999999999998</v>
      </c>
      <c r="T865" t="s">
        <v>4940</v>
      </c>
      <c r="U865">
        <v>0</v>
      </c>
      <c r="X865" t="s">
        <v>4941</v>
      </c>
      <c r="Y865" t="s">
        <v>18</v>
      </c>
      <c r="AB865" t="s">
        <v>19</v>
      </c>
      <c r="AC865" t="s">
        <v>4942</v>
      </c>
      <c r="AE865">
        <v>0</v>
      </c>
      <c r="AF865">
        <v>0</v>
      </c>
      <c r="AG865">
        <v>2.73</v>
      </c>
      <c r="AH865">
        <v>3</v>
      </c>
      <c r="AI865">
        <v>0</v>
      </c>
      <c r="AU865">
        <v>1.3317072999999999</v>
      </c>
      <c r="AW865">
        <v>3.2759999999999998</v>
      </c>
      <c r="BE865" t="s">
        <v>20</v>
      </c>
      <c r="BI865">
        <v>0</v>
      </c>
      <c r="BJ865">
        <v>0</v>
      </c>
      <c r="BM865">
        <v>0</v>
      </c>
      <c r="BN865">
        <v>0</v>
      </c>
      <c r="BO865">
        <v>100</v>
      </c>
      <c r="BP865">
        <v>100</v>
      </c>
      <c r="BQ865">
        <v>0</v>
      </c>
      <c r="BR865">
        <v>0</v>
      </c>
      <c r="BS865">
        <v>0</v>
      </c>
      <c r="BV865">
        <v>0</v>
      </c>
      <c r="BW865">
        <v>0</v>
      </c>
      <c r="BX865">
        <v>0</v>
      </c>
      <c r="BY865">
        <v>0</v>
      </c>
    </row>
    <row r="866" spans="1:77" x14ac:dyDescent="0.25">
      <c r="A866" t="s">
        <v>1782</v>
      </c>
      <c r="C866" t="s">
        <v>1783</v>
      </c>
      <c r="D866">
        <v>5</v>
      </c>
      <c r="E866" t="s">
        <v>4938</v>
      </c>
      <c r="F866">
        <v>1</v>
      </c>
      <c r="G866" t="s">
        <v>4938</v>
      </c>
      <c r="J866">
        <v>1</v>
      </c>
      <c r="K866" t="s">
        <v>4948</v>
      </c>
      <c r="L866" t="s">
        <v>836</v>
      </c>
      <c r="M866" t="s">
        <v>1782</v>
      </c>
      <c r="N866" t="s">
        <v>1783</v>
      </c>
      <c r="P866">
        <v>1</v>
      </c>
      <c r="Q866">
        <v>1</v>
      </c>
      <c r="R866">
        <v>0</v>
      </c>
      <c r="S866">
        <v>0</v>
      </c>
      <c r="T866" t="s">
        <v>4940</v>
      </c>
      <c r="U866">
        <v>0</v>
      </c>
      <c r="X866" t="s">
        <v>4941</v>
      </c>
      <c r="Y866" t="s">
        <v>18</v>
      </c>
      <c r="AB866" t="s">
        <v>19</v>
      </c>
      <c r="AC866" t="s">
        <v>4942</v>
      </c>
      <c r="AE866">
        <v>0</v>
      </c>
      <c r="AF866">
        <v>0</v>
      </c>
      <c r="AG866">
        <v>0</v>
      </c>
      <c r="AH866">
        <v>3</v>
      </c>
      <c r="AI866">
        <v>0</v>
      </c>
      <c r="AU866">
        <v>0</v>
      </c>
      <c r="AW866">
        <v>0</v>
      </c>
      <c r="BE866" t="s">
        <v>43</v>
      </c>
      <c r="BI866">
        <v>0</v>
      </c>
      <c r="BJ866">
        <v>0</v>
      </c>
      <c r="BM866">
        <v>0</v>
      </c>
      <c r="BN866">
        <v>0</v>
      </c>
      <c r="BO866">
        <v>100</v>
      </c>
      <c r="BP866">
        <v>100</v>
      </c>
      <c r="BQ866">
        <v>0</v>
      </c>
      <c r="BR866">
        <v>0</v>
      </c>
      <c r="BS866">
        <v>0</v>
      </c>
      <c r="BV866">
        <v>0</v>
      </c>
      <c r="BW866">
        <v>0</v>
      </c>
      <c r="BX866">
        <v>0</v>
      </c>
      <c r="BY866">
        <v>0</v>
      </c>
    </row>
    <row r="867" spans="1:77" x14ac:dyDescent="0.25">
      <c r="A867" t="s">
        <v>1784</v>
      </c>
      <c r="C867" t="s">
        <v>1785</v>
      </c>
      <c r="D867">
        <v>5</v>
      </c>
      <c r="E867" t="s">
        <v>4938</v>
      </c>
      <c r="F867">
        <v>5</v>
      </c>
      <c r="G867" t="s">
        <v>5014</v>
      </c>
      <c r="H867" t="s">
        <v>5199</v>
      </c>
      <c r="I867" t="s">
        <v>5200</v>
      </c>
      <c r="J867">
        <v>1</v>
      </c>
      <c r="K867" t="s">
        <v>4948</v>
      </c>
      <c r="L867" t="s">
        <v>27</v>
      </c>
      <c r="M867" t="s">
        <v>4946</v>
      </c>
      <c r="N867" t="s">
        <v>4947</v>
      </c>
      <c r="P867">
        <v>1</v>
      </c>
      <c r="Q867">
        <v>0</v>
      </c>
      <c r="R867">
        <v>0</v>
      </c>
      <c r="S867">
        <v>0</v>
      </c>
      <c r="T867" t="s">
        <v>4940</v>
      </c>
      <c r="U867">
        <v>0</v>
      </c>
      <c r="X867" t="s">
        <v>4941</v>
      </c>
      <c r="Y867" t="s">
        <v>18</v>
      </c>
      <c r="AB867" t="s">
        <v>19</v>
      </c>
      <c r="AC867" t="s">
        <v>4942</v>
      </c>
      <c r="AE867">
        <v>0</v>
      </c>
      <c r="AF867">
        <v>0</v>
      </c>
      <c r="AG867" s="1">
        <v>1606.8</v>
      </c>
      <c r="AH867">
        <v>3</v>
      </c>
      <c r="AI867">
        <v>0</v>
      </c>
      <c r="AU867">
        <v>0</v>
      </c>
      <c r="AW867" s="1">
        <v>1928.16</v>
      </c>
      <c r="AY867">
        <v>1</v>
      </c>
      <c r="BE867" t="s">
        <v>43</v>
      </c>
      <c r="BI867">
        <v>0</v>
      </c>
      <c r="BJ867">
        <v>0</v>
      </c>
      <c r="BM867">
        <v>0</v>
      </c>
      <c r="BN867">
        <v>0</v>
      </c>
      <c r="BO867">
        <v>100</v>
      </c>
      <c r="BP867">
        <v>100</v>
      </c>
      <c r="BQ867">
        <v>0</v>
      </c>
      <c r="BR867">
        <v>0</v>
      </c>
      <c r="BS867">
        <v>0</v>
      </c>
      <c r="BV867">
        <v>0</v>
      </c>
      <c r="BW867">
        <v>1</v>
      </c>
      <c r="BX867">
        <v>0</v>
      </c>
      <c r="BY867">
        <v>0</v>
      </c>
    </row>
    <row r="868" spans="1:77" x14ac:dyDescent="0.25">
      <c r="A868" t="s">
        <v>1786</v>
      </c>
      <c r="C868" t="s">
        <v>1787</v>
      </c>
      <c r="D868">
        <v>9</v>
      </c>
      <c r="E868" t="s">
        <v>5014</v>
      </c>
      <c r="F868">
        <v>5</v>
      </c>
      <c r="G868" t="s">
        <v>5014</v>
      </c>
      <c r="J868">
        <v>3</v>
      </c>
      <c r="K868" t="s">
        <v>5061</v>
      </c>
      <c r="L868" t="s">
        <v>27</v>
      </c>
      <c r="M868" t="s">
        <v>4946</v>
      </c>
      <c r="N868" t="s">
        <v>4947</v>
      </c>
      <c r="P868">
        <v>1</v>
      </c>
      <c r="Q868">
        <v>0</v>
      </c>
      <c r="R868">
        <v>0</v>
      </c>
      <c r="S868">
        <v>0</v>
      </c>
      <c r="T868" t="s">
        <v>4940</v>
      </c>
      <c r="U868">
        <v>0</v>
      </c>
      <c r="X868" t="s">
        <v>4941</v>
      </c>
      <c r="Y868" t="s">
        <v>18</v>
      </c>
      <c r="AB868" t="s">
        <v>19</v>
      </c>
      <c r="AC868" t="s">
        <v>4942</v>
      </c>
      <c r="AE868">
        <v>0</v>
      </c>
      <c r="AF868">
        <v>0</v>
      </c>
      <c r="AG868">
        <v>400</v>
      </c>
      <c r="AH868">
        <v>3</v>
      </c>
      <c r="AI868">
        <v>0</v>
      </c>
      <c r="AU868">
        <v>0</v>
      </c>
      <c r="AW868">
        <v>480</v>
      </c>
      <c r="AY868">
        <v>1</v>
      </c>
      <c r="BE868" t="s">
        <v>416</v>
      </c>
      <c r="BI868">
        <v>0</v>
      </c>
      <c r="BJ868">
        <v>0</v>
      </c>
      <c r="BM868">
        <v>0</v>
      </c>
      <c r="BN868">
        <v>0</v>
      </c>
      <c r="BO868">
        <v>100</v>
      </c>
      <c r="BP868">
        <v>100</v>
      </c>
      <c r="BQ868">
        <v>0</v>
      </c>
      <c r="BR868">
        <v>0</v>
      </c>
      <c r="BS868">
        <v>0</v>
      </c>
      <c r="BV868">
        <v>0</v>
      </c>
      <c r="BW868">
        <v>0</v>
      </c>
      <c r="BX868">
        <v>0</v>
      </c>
      <c r="BY868">
        <v>0</v>
      </c>
    </row>
    <row r="869" spans="1:77" x14ac:dyDescent="0.25">
      <c r="A869" t="s">
        <v>1788</v>
      </c>
      <c r="C869" t="s">
        <v>1789</v>
      </c>
      <c r="D869">
        <v>17</v>
      </c>
      <c r="E869" t="s">
        <v>5382</v>
      </c>
      <c r="F869">
        <v>14</v>
      </c>
      <c r="G869" t="s">
        <v>5382</v>
      </c>
      <c r="J869">
        <v>1</v>
      </c>
      <c r="K869" t="s">
        <v>5492</v>
      </c>
      <c r="L869" t="s">
        <v>1120</v>
      </c>
      <c r="M869" t="s">
        <v>1788</v>
      </c>
      <c r="N869" t="s">
        <v>1789</v>
      </c>
      <c r="P869">
        <v>1</v>
      </c>
      <c r="Q869">
        <v>1</v>
      </c>
      <c r="R869">
        <v>3.59</v>
      </c>
      <c r="S869">
        <v>3.59</v>
      </c>
      <c r="T869" t="s">
        <v>4940</v>
      </c>
      <c r="U869">
        <v>0</v>
      </c>
      <c r="X869" t="s">
        <v>4941</v>
      </c>
      <c r="Y869" t="s">
        <v>18</v>
      </c>
      <c r="AB869" t="s">
        <v>19</v>
      </c>
      <c r="AC869" t="s">
        <v>4942</v>
      </c>
      <c r="AE869">
        <v>0</v>
      </c>
      <c r="AF869">
        <v>0</v>
      </c>
      <c r="AG869">
        <v>5.51</v>
      </c>
      <c r="AH869">
        <v>3</v>
      </c>
      <c r="AI869">
        <v>0</v>
      </c>
      <c r="AK869">
        <v>1</v>
      </c>
      <c r="AL869">
        <v>1</v>
      </c>
      <c r="AU869">
        <v>1.5348189000000001</v>
      </c>
      <c r="AW869">
        <v>6.6120000000000001</v>
      </c>
      <c r="BE869" t="s">
        <v>416</v>
      </c>
      <c r="BI869">
        <v>0</v>
      </c>
      <c r="BJ869">
        <v>0</v>
      </c>
      <c r="BM869">
        <v>0</v>
      </c>
      <c r="BN869">
        <v>0</v>
      </c>
      <c r="BO869">
        <v>100</v>
      </c>
      <c r="BP869">
        <v>100</v>
      </c>
      <c r="BQ869">
        <v>0</v>
      </c>
      <c r="BR869">
        <v>0</v>
      </c>
      <c r="BS869">
        <v>0</v>
      </c>
      <c r="BV869">
        <v>0</v>
      </c>
      <c r="BW869">
        <v>0</v>
      </c>
      <c r="BX869">
        <v>0</v>
      </c>
      <c r="BY869">
        <v>0</v>
      </c>
    </row>
    <row r="870" spans="1:77" x14ac:dyDescent="0.25">
      <c r="A870" t="s">
        <v>1790</v>
      </c>
      <c r="C870" t="s">
        <v>1791</v>
      </c>
      <c r="D870">
        <v>10</v>
      </c>
      <c r="E870" t="s">
        <v>4943</v>
      </c>
      <c r="F870">
        <v>8</v>
      </c>
      <c r="G870" t="s">
        <v>4943</v>
      </c>
      <c r="L870" t="s">
        <v>27</v>
      </c>
      <c r="M870" t="s">
        <v>4946</v>
      </c>
      <c r="N870" t="s">
        <v>4947</v>
      </c>
      <c r="P870">
        <v>1</v>
      </c>
      <c r="Q870">
        <v>0</v>
      </c>
      <c r="R870">
        <v>0</v>
      </c>
      <c r="S870">
        <v>0</v>
      </c>
      <c r="T870" t="s">
        <v>4940</v>
      </c>
      <c r="U870">
        <v>0</v>
      </c>
      <c r="X870" t="s">
        <v>4941</v>
      </c>
      <c r="Y870" t="s">
        <v>18</v>
      </c>
      <c r="AB870" t="s">
        <v>19</v>
      </c>
      <c r="AC870" t="s">
        <v>4942</v>
      </c>
      <c r="AE870">
        <v>0</v>
      </c>
      <c r="AF870">
        <v>0</v>
      </c>
      <c r="AG870">
        <v>68.430000000000007</v>
      </c>
      <c r="AH870">
        <v>3</v>
      </c>
      <c r="AI870">
        <v>0</v>
      </c>
      <c r="AL870">
        <v>1</v>
      </c>
      <c r="AM870">
        <v>1</v>
      </c>
      <c r="AN870">
        <v>1</v>
      </c>
      <c r="AO870">
        <v>1</v>
      </c>
      <c r="AU870">
        <v>0</v>
      </c>
      <c r="AW870">
        <v>82.116</v>
      </c>
      <c r="AY870">
        <v>1</v>
      </c>
      <c r="BE870" t="s">
        <v>28</v>
      </c>
      <c r="BI870">
        <v>0</v>
      </c>
      <c r="BJ870">
        <v>0</v>
      </c>
      <c r="BM870">
        <v>0</v>
      </c>
      <c r="BN870">
        <v>0</v>
      </c>
      <c r="BO870">
        <v>100</v>
      </c>
      <c r="BP870">
        <v>100</v>
      </c>
      <c r="BQ870">
        <v>0</v>
      </c>
      <c r="BR870">
        <v>0</v>
      </c>
      <c r="BS870">
        <v>0</v>
      </c>
      <c r="BV870">
        <v>0</v>
      </c>
      <c r="BW870">
        <v>0</v>
      </c>
      <c r="BX870">
        <v>0</v>
      </c>
      <c r="BY870">
        <v>0</v>
      </c>
    </row>
    <row r="871" spans="1:77" x14ac:dyDescent="0.25">
      <c r="A871" t="s">
        <v>1792</v>
      </c>
      <c r="C871" t="s">
        <v>1793</v>
      </c>
      <c r="D871">
        <v>9</v>
      </c>
      <c r="E871" t="s">
        <v>5014</v>
      </c>
      <c r="F871">
        <v>5</v>
      </c>
      <c r="G871" t="s">
        <v>5014</v>
      </c>
      <c r="H871" t="s">
        <v>5108</v>
      </c>
      <c r="I871" t="s">
        <v>5109</v>
      </c>
      <c r="J871">
        <v>1</v>
      </c>
      <c r="K871" t="s">
        <v>5110</v>
      </c>
      <c r="L871" t="s">
        <v>27</v>
      </c>
      <c r="M871" t="s">
        <v>4946</v>
      </c>
      <c r="N871" t="s">
        <v>4947</v>
      </c>
      <c r="P871">
        <v>1</v>
      </c>
      <c r="Q871">
        <v>0</v>
      </c>
      <c r="R871">
        <v>0</v>
      </c>
      <c r="S871">
        <v>0</v>
      </c>
      <c r="T871" t="s">
        <v>4940</v>
      </c>
      <c r="U871">
        <v>0</v>
      </c>
      <c r="X871" t="s">
        <v>4941</v>
      </c>
      <c r="Y871" t="s">
        <v>18</v>
      </c>
      <c r="AB871" t="s">
        <v>19</v>
      </c>
      <c r="AC871" t="s">
        <v>4942</v>
      </c>
      <c r="AE871">
        <v>0</v>
      </c>
      <c r="AF871">
        <v>0</v>
      </c>
      <c r="AG871" s="1">
        <v>1850</v>
      </c>
      <c r="AH871">
        <v>3</v>
      </c>
      <c r="AI871">
        <v>0</v>
      </c>
      <c r="AU871">
        <v>0</v>
      </c>
      <c r="AW871" s="1">
        <v>2220</v>
      </c>
      <c r="AY871">
        <v>1</v>
      </c>
      <c r="BE871" t="s">
        <v>416</v>
      </c>
      <c r="BI871">
        <v>0</v>
      </c>
      <c r="BJ871">
        <v>0</v>
      </c>
      <c r="BM871">
        <v>0</v>
      </c>
      <c r="BN871">
        <v>0</v>
      </c>
      <c r="BO871">
        <v>100</v>
      </c>
      <c r="BP871">
        <v>100</v>
      </c>
      <c r="BQ871">
        <v>0</v>
      </c>
      <c r="BR871">
        <v>0</v>
      </c>
      <c r="BS871">
        <v>0</v>
      </c>
      <c r="BV871">
        <v>0</v>
      </c>
      <c r="BW871">
        <v>0</v>
      </c>
      <c r="BX871">
        <v>0</v>
      </c>
      <c r="BY871">
        <v>0</v>
      </c>
    </row>
    <row r="872" spans="1:77" x14ac:dyDescent="0.25">
      <c r="A872" t="s">
        <v>1794</v>
      </c>
      <c r="C872" t="s">
        <v>1795</v>
      </c>
      <c r="D872">
        <v>9</v>
      </c>
      <c r="E872" t="s">
        <v>5014</v>
      </c>
      <c r="F872">
        <v>5</v>
      </c>
      <c r="G872" t="s">
        <v>5014</v>
      </c>
      <c r="J872">
        <v>3</v>
      </c>
      <c r="K872" t="s">
        <v>5061</v>
      </c>
      <c r="L872" t="s">
        <v>293</v>
      </c>
      <c r="M872">
        <v>362334149</v>
      </c>
      <c r="N872" t="s">
        <v>5493</v>
      </c>
      <c r="P872">
        <v>1</v>
      </c>
      <c r="Q872">
        <v>1</v>
      </c>
      <c r="R872">
        <v>475</v>
      </c>
      <c r="S872">
        <v>475</v>
      </c>
      <c r="T872" t="s">
        <v>4940</v>
      </c>
      <c r="U872">
        <v>0</v>
      </c>
      <c r="X872" t="s">
        <v>4941</v>
      </c>
      <c r="Y872" t="s">
        <v>18</v>
      </c>
      <c r="AB872" t="s">
        <v>19</v>
      </c>
      <c r="AC872" t="s">
        <v>4942</v>
      </c>
      <c r="AE872">
        <v>0</v>
      </c>
      <c r="AF872">
        <v>0</v>
      </c>
      <c r="AG872">
        <v>760</v>
      </c>
      <c r="AH872">
        <v>3</v>
      </c>
      <c r="AI872">
        <v>0</v>
      </c>
      <c r="AU872">
        <v>1.6</v>
      </c>
      <c r="AW872">
        <v>912</v>
      </c>
      <c r="BE872" t="s">
        <v>32</v>
      </c>
      <c r="BI872">
        <v>0</v>
      </c>
      <c r="BJ872">
        <v>0</v>
      </c>
      <c r="BM872">
        <v>0</v>
      </c>
      <c r="BN872">
        <v>0</v>
      </c>
      <c r="BO872">
        <v>100</v>
      </c>
      <c r="BP872">
        <v>100</v>
      </c>
      <c r="BQ872">
        <v>0</v>
      </c>
      <c r="BR872">
        <v>0</v>
      </c>
      <c r="BS872">
        <v>0</v>
      </c>
      <c r="BV872">
        <v>0</v>
      </c>
      <c r="BW872">
        <v>0</v>
      </c>
      <c r="BX872">
        <v>0</v>
      </c>
      <c r="BY872">
        <v>0</v>
      </c>
    </row>
    <row r="873" spans="1:77" x14ac:dyDescent="0.25">
      <c r="A873" t="s">
        <v>1796</v>
      </c>
      <c r="C873" t="s">
        <v>1797</v>
      </c>
      <c r="D873">
        <v>18</v>
      </c>
      <c r="E873" t="s">
        <v>5400</v>
      </c>
      <c r="L873" t="s">
        <v>1548</v>
      </c>
      <c r="M873" t="s">
        <v>1796</v>
      </c>
      <c r="N873" t="s">
        <v>1797</v>
      </c>
      <c r="P873">
        <v>1</v>
      </c>
      <c r="Q873">
        <v>1</v>
      </c>
      <c r="R873">
        <v>3.2</v>
      </c>
      <c r="S873">
        <v>3.2</v>
      </c>
      <c r="T873" t="s">
        <v>4940</v>
      </c>
      <c r="U873">
        <v>0</v>
      </c>
      <c r="X873" t="s">
        <v>4941</v>
      </c>
      <c r="Y873" t="s">
        <v>18</v>
      </c>
      <c r="AB873" t="s">
        <v>19</v>
      </c>
      <c r="AC873" t="s">
        <v>4942</v>
      </c>
      <c r="AE873">
        <v>0</v>
      </c>
      <c r="AF873">
        <v>0</v>
      </c>
      <c r="AG873">
        <v>0</v>
      </c>
      <c r="AH873">
        <v>2</v>
      </c>
      <c r="AI873">
        <v>0</v>
      </c>
      <c r="AK873">
        <v>1</v>
      </c>
      <c r="AU873">
        <v>0</v>
      </c>
      <c r="AW873">
        <v>0</v>
      </c>
      <c r="BE873" t="s">
        <v>43</v>
      </c>
      <c r="BI873">
        <v>0</v>
      </c>
      <c r="BJ873">
        <v>0</v>
      </c>
      <c r="BM873">
        <v>0</v>
      </c>
      <c r="BN873">
        <v>0</v>
      </c>
      <c r="BO873">
        <v>100</v>
      </c>
      <c r="BP873">
        <v>100</v>
      </c>
      <c r="BQ873">
        <v>0</v>
      </c>
      <c r="BR873">
        <v>0</v>
      </c>
      <c r="BS873">
        <v>0</v>
      </c>
      <c r="BV873">
        <v>0</v>
      </c>
      <c r="BW873">
        <v>0</v>
      </c>
      <c r="BX873">
        <v>0</v>
      </c>
      <c r="BY873">
        <v>0</v>
      </c>
    </row>
    <row r="874" spans="1:77" x14ac:dyDescent="0.25">
      <c r="A874" t="s">
        <v>1798</v>
      </c>
      <c r="C874" t="s">
        <v>1799</v>
      </c>
      <c r="D874">
        <v>15</v>
      </c>
      <c r="E874" t="s">
        <v>4977</v>
      </c>
      <c r="F874">
        <v>6</v>
      </c>
      <c r="G874" t="s">
        <v>4977</v>
      </c>
      <c r="J874">
        <v>4</v>
      </c>
      <c r="K874" t="s">
        <v>5463</v>
      </c>
      <c r="L874" t="s">
        <v>293</v>
      </c>
      <c r="M874">
        <v>362334014</v>
      </c>
      <c r="N874" t="s">
        <v>1799</v>
      </c>
      <c r="P874">
        <v>1</v>
      </c>
      <c r="Q874">
        <v>1</v>
      </c>
      <c r="R874">
        <v>400</v>
      </c>
      <c r="S874">
        <v>400</v>
      </c>
      <c r="T874" t="s">
        <v>4940</v>
      </c>
      <c r="U874">
        <v>0</v>
      </c>
      <c r="X874" t="s">
        <v>4941</v>
      </c>
      <c r="Y874" t="s">
        <v>18</v>
      </c>
      <c r="AB874" t="s">
        <v>19</v>
      </c>
      <c r="AC874" t="s">
        <v>4942</v>
      </c>
      <c r="AE874">
        <v>0</v>
      </c>
      <c r="AF874">
        <v>0</v>
      </c>
      <c r="AG874">
        <v>0</v>
      </c>
      <c r="AH874">
        <v>3</v>
      </c>
      <c r="AI874">
        <v>0</v>
      </c>
      <c r="AU874">
        <v>0</v>
      </c>
      <c r="AW874">
        <v>0</v>
      </c>
      <c r="BE874" t="s">
        <v>43</v>
      </c>
      <c r="BI874">
        <v>0</v>
      </c>
      <c r="BJ874">
        <v>0</v>
      </c>
      <c r="BM874">
        <v>0</v>
      </c>
      <c r="BN874">
        <v>0</v>
      </c>
      <c r="BO874">
        <v>100</v>
      </c>
      <c r="BP874">
        <v>100</v>
      </c>
      <c r="BQ874">
        <v>0</v>
      </c>
      <c r="BR874">
        <v>0</v>
      </c>
      <c r="BS874">
        <v>0</v>
      </c>
      <c r="BV874">
        <v>0</v>
      </c>
      <c r="BW874">
        <v>0</v>
      </c>
      <c r="BX874">
        <v>0</v>
      </c>
      <c r="BY874">
        <v>0</v>
      </c>
    </row>
    <row r="875" spans="1:77" x14ac:dyDescent="0.25">
      <c r="A875" t="s">
        <v>1800</v>
      </c>
      <c r="C875" t="s">
        <v>1801</v>
      </c>
      <c r="D875">
        <v>12</v>
      </c>
      <c r="E875" t="s">
        <v>5053</v>
      </c>
      <c r="L875" t="s">
        <v>836</v>
      </c>
      <c r="M875" t="s">
        <v>1800</v>
      </c>
      <c r="N875" t="s">
        <v>1801</v>
      </c>
      <c r="P875">
        <v>1</v>
      </c>
      <c r="Q875">
        <v>1</v>
      </c>
      <c r="R875">
        <v>0</v>
      </c>
      <c r="S875">
        <v>0</v>
      </c>
      <c r="T875" t="s">
        <v>4940</v>
      </c>
      <c r="U875">
        <v>0</v>
      </c>
      <c r="X875" t="s">
        <v>4941</v>
      </c>
      <c r="Y875" t="s">
        <v>18</v>
      </c>
      <c r="AB875" t="s">
        <v>19</v>
      </c>
      <c r="AC875" t="s">
        <v>4942</v>
      </c>
      <c r="AE875">
        <v>0</v>
      </c>
      <c r="AF875">
        <v>0</v>
      </c>
      <c r="AG875">
        <v>0</v>
      </c>
      <c r="AH875">
        <v>3</v>
      </c>
      <c r="AI875">
        <v>0</v>
      </c>
      <c r="AU875">
        <v>0</v>
      </c>
      <c r="AW875">
        <v>0</v>
      </c>
      <c r="BE875" t="s">
        <v>43</v>
      </c>
      <c r="BI875">
        <v>0</v>
      </c>
      <c r="BJ875">
        <v>0</v>
      </c>
      <c r="BM875">
        <v>0</v>
      </c>
      <c r="BN875">
        <v>0</v>
      </c>
      <c r="BO875">
        <v>100</v>
      </c>
      <c r="BP875">
        <v>100</v>
      </c>
      <c r="BQ875">
        <v>0</v>
      </c>
      <c r="BR875">
        <v>0</v>
      </c>
      <c r="BS875">
        <v>0</v>
      </c>
      <c r="BV875">
        <v>0</v>
      </c>
      <c r="BW875">
        <v>1</v>
      </c>
      <c r="BX875">
        <v>0</v>
      </c>
      <c r="BY875">
        <v>0</v>
      </c>
    </row>
    <row r="876" spans="1:77" x14ac:dyDescent="0.25">
      <c r="A876" t="s">
        <v>1802</v>
      </c>
      <c r="C876" t="s">
        <v>1803</v>
      </c>
      <c r="D876">
        <v>12</v>
      </c>
      <c r="E876" t="s">
        <v>5053</v>
      </c>
      <c r="L876" t="s">
        <v>27</v>
      </c>
      <c r="M876" t="s">
        <v>1802</v>
      </c>
      <c r="N876" t="s">
        <v>1803</v>
      </c>
      <c r="P876">
        <v>1</v>
      </c>
      <c r="Q876">
        <v>1</v>
      </c>
      <c r="R876">
        <v>324.95999999999998</v>
      </c>
      <c r="S876">
        <v>324.95999999999998</v>
      </c>
      <c r="T876" t="s">
        <v>4940</v>
      </c>
      <c r="U876">
        <v>0</v>
      </c>
      <c r="X876" t="s">
        <v>4941</v>
      </c>
      <c r="Y876" t="s">
        <v>18</v>
      </c>
      <c r="AB876" t="s">
        <v>19</v>
      </c>
      <c r="AC876" t="s">
        <v>4942</v>
      </c>
      <c r="AE876">
        <v>0</v>
      </c>
      <c r="AF876">
        <v>0</v>
      </c>
      <c r="AG876">
        <v>487.44</v>
      </c>
      <c r="AH876">
        <v>3</v>
      </c>
      <c r="AI876">
        <v>0</v>
      </c>
      <c r="AU876">
        <v>1.5</v>
      </c>
      <c r="AW876">
        <v>584.928</v>
      </c>
      <c r="BE876" t="s">
        <v>416</v>
      </c>
      <c r="BI876">
        <v>0</v>
      </c>
      <c r="BJ876">
        <v>0</v>
      </c>
      <c r="BM876">
        <v>0</v>
      </c>
      <c r="BN876">
        <v>0</v>
      </c>
      <c r="BO876">
        <v>100</v>
      </c>
      <c r="BP876">
        <v>100</v>
      </c>
      <c r="BQ876">
        <v>0</v>
      </c>
      <c r="BR876">
        <v>0</v>
      </c>
      <c r="BS876">
        <v>0</v>
      </c>
      <c r="BV876">
        <v>0</v>
      </c>
      <c r="BW876">
        <v>1</v>
      </c>
      <c r="BX876">
        <v>0</v>
      </c>
      <c r="BY876">
        <v>0</v>
      </c>
    </row>
    <row r="877" spans="1:77" x14ac:dyDescent="0.25">
      <c r="A877" t="s">
        <v>1804</v>
      </c>
      <c r="C877" t="s">
        <v>1805</v>
      </c>
      <c r="D877">
        <v>12</v>
      </c>
      <c r="E877" t="s">
        <v>5053</v>
      </c>
      <c r="F877">
        <v>15</v>
      </c>
      <c r="G877" t="s">
        <v>4556</v>
      </c>
      <c r="J877">
        <v>1</v>
      </c>
      <c r="K877" t="s">
        <v>5488</v>
      </c>
      <c r="L877" t="s">
        <v>27</v>
      </c>
      <c r="M877" t="s">
        <v>4946</v>
      </c>
      <c r="N877" t="s">
        <v>4947</v>
      </c>
      <c r="P877">
        <v>1</v>
      </c>
      <c r="Q877">
        <v>0</v>
      </c>
      <c r="R877">
        <v>0</v>
      </c>
      <c r="S877">
        <v>0</v>
      </c>
      <c r="T877" t="s">
        <v>4940</v>
      </c>
      <c r="U877">
        <v>0</v>
      </c>
      <c r="X877" t="s">
        <v>4941</v>
      </c>
      <c r="Y877" t="s">
        <v>18</v>
      </c>
      <c r="AB877" t="s">
        <v>19</v>
      </c>
      <c r="AC877" t="s">
        <v>4942</v>
      </c>
      <c r="AE877">
        <v>0</v>
      </c>
      <c r="AF877">
        <v>0</v>
      </c>
      <c r="AG877" s="1">
        <v>2675</v>
      </c>
      <c r="AH877">
        <v>3</v>
      </c>
      <c r="AI877">
        <v>0</v>
      </c>
      <c r="AJ877">
        <v>1</v>
      </c>
      <c r="AN877">
        <v>1</v>
      </c>
      <c r="AO877">
        <v>1</v>
      </c>
      <c r="AU877">
        <v>0</v>
      </c>
      <c r="AW877" s="1">
        <v>3210</v>
      </c>
      <c r="BE877" t="s">
        <v>43</v>
      </c>
      <c r="BI877">
        <v>0</v>
      </c>
      <c r="BJ877">
        <v>0</v>
      </c>
      <c r="BM877">
        <v>0</v>
      </c>
      <c r="BN877">
        <v>0</v>
      </c>
      <c r="BO877">
        <v>100</v>
      </c>
      <c r="BP877">
        <v>100</v>
      </c>
      <c r="BQ877">
        <v>0</v>
      </c>
      <c r="BR877">
        <v>0</v>
      </c>
      <c r="BS877">
        <v>0</v>
      </c>
      <c r="BV877">
        <v>0</v>
      </c>
      <c r="BW877">
        <v>0</v>
      </c>
      <c r="BX877">
        <v>0</v>
      </c>
      <c r="BY877">
        <v>0</v>
      </c>
    </row>
    <row r="878" spans="1:77" x14ac:dyDescent="0.25">
      <c r="A878" t="s">
        <v>1806</v>
      </c>
      <c r="C878" t="s">
        <v>1807</v>
      </c>
      <c r="D878">
        <v>12</v>
      </c>
      <c r="E878" t="s">
        <v>5053</v>
      </c>
      <c r="F878">
        <v>15</v>
      </c>
      <c r="G878" t="s">
        <v>4556</v>
      </c>
      <c r="J878">
        <v>1</v>
      </c>
      <c r="K878" t="s">
        <v>5488</v>
      </c>
      <c r="L878" t="s">
        <v>27</v>
      </c>
      <c r="M878" t="s">
        <v>4946</v>
      </c>
      <c r="N878" t="s">
        <v>4947</v>
      </c>
      <c r="P878">
        <v>1</v>
      </c>
      <c r="Q878">
        <v>0</v>
      </c>
      <c r="R878">
        <v>0</v>
      </c>
      <c r="S878">
        <v>0</v>
      </c>
      <c r="T878" t="s">
        <v>4940</v>
      </c>
      <c r="U878">
        <v>0</v>
      </c>
      <c r="X878" t="s">
        <v>4941</v>
      </c>
      <c r="Y878" t="s">
        <v>18</v>
      </c>
      <c r="AB878" t="s">
        <v>19</v>
      </c>
      <c r="AC878" t="s">
        <v>4942</v>
      </c>
      <c r="AE878">
        <v>0</v>
      </c>
      <c r="AF878">
        <v>0</v>
      </c>
      <c r="AG878" s="1">
        <v>2825</v>
      </c>
      <c r="AH878">
        <v>3</v>
      </c>
      <c r="AI878">
        <v>0</v>
      </c>
      <c r="AU878">
        <v>0</v>
      </c>
      <c r="AW878" s="1">
        <v>3390</v>
      </c>
      <c r="BE878" t="s">
        <v>43</v>
      </c>
      <c r="BI878">
        <v>0</v>
      </c>
      <c r="BJ878">
        <v>0</v>
      </c>
      <c r="BM878">
        <v>0</v>
      </c>
      <c r="BN878">
        <v>0</v>
      </c>
      <c r="BO878">
        <v>100</v>
      </c>
      <c r="BP878">
        <v>100</v>
      </c>
      <c r="BQ878">
        <v>0</v>
      </c>
      <c r="BR878">
        <v>0</v>
      </c>
      <c r="BS878">
        <v>0</v>
      </c>
      <c r="BV878">
        <v>0</v>
      </c>
      <c r="BW878">
        <v>1</v>
      </c>
      <c r="BX878">
        <v>0</v>
      </c>
      <c r="BY878">
        <v>0</v>
      </c>
    </row>
    <row r="879" spans="1:77" x14ac:dyDescent="0.25">
      <c r="A879" t="s">
        <v>1808</v>
      </c>
      <c r="C879" t="s">
        <v>1774</v>
      </c>
      <c r="D879">
        <v>12</v>
      </c>
      <c r="E879" t="s">
        <v>5053</v>
      </c>
      <c r="F879">
        <v>15</v>
      </c>
      <c r="G879" t="s">
        <v>4556</v>
      </c>
      <c r="J879">
        <v>1</v>
      </c>
      <c r="K879" t="s">
        <v>5488</v>
      </c>
      <c r="L879" t="s">
        <v>27</v>
      </c>
      <c r="M879" t="s">
        <v>4946</v>
      </c>
      <c r="N879" t="s">
        <v>4947</v>
      </c>
      <c r="P879">
        <v>1</v>
      </c>
      <c r="Q879">
        <v>0</v>
      </c>
      <c r="R879">
        <v>0</v>
      </c>
      <c r="S879">
        <v>0</v>
      </c>
      <c r="T879" t="s">
        <v>4940</v>
      </c>
      <c r="U879">
        <v>0</v>
      </c>
      <c r="X879" t="s">
        <v>4941</v>
      </c>
      <c r="Y879" t="s">
        <v>18</v>
      </c>
      <c r="AB879" t="s">
        <v>19</v>
      </c>
      <c r="AC879" t="s">
        <v>4942</v>
      </c>
      <c r="AE879">
        <v>0</v>
      </c>
      <c r="AF879">
        <v>0</v>
      </c>
      <c r="AG879" s="1">
        <v>2425</v>
      </c>
      <c r="AH879">
        <v>3</v>
      </c>
      <c r="AI879">
        <v>0</v>
      </c>
      <c r="AJ879">
        <v>1</v>
      </c>
      <c r="AL879">
        <v>1</v>
      </c>
      <c r="AM879">
        <v>1</v>
      </c>
      <c r="AU879">
        <v>0</v>
      </c>
      <c r="AW879" s="1">
        <v>2910</v>
      </c>
      <c r="BE879" t="s">
        <v>28</v>
      </c>
      <c r="BI879">
        <v>0</v>
      </c>
      <c r="BJ879">
        <v>0</v>
      </c>
      <c r="BM879">
        <v>0</v>
      </c>
      <c r="BN879">
        <v>0</v>
      </c>
      <c r="BO879">
        <v>100</v>
      </c>
      <c r="BP879">
        <v>100</v>
      </c>
      <c r="BQ879">
        <v>0</v>
      </c>
      <c r="BR879">
        <v>0</v>
      </c>
      <c r="BS879">
        <v>0</v>
      </c>
      <c r="BV879">
        <v>0</v>
      </c>
      <c r="BW879">
        <v>0</v>
      </c>
      <c r="BX879">
        <v>0</v>
      </c>
      <c r="BY879">
        <v>0</v>
      </c>
    </row>
    <row r="880" spans="1:77" x14ac:dyDescent="0.25">
      <c r="A880" t="s">
        <v>1809</v>
      </c>
      <c r="C880" t="s">
        <v>1810</v>
      </c>
      <c r="D880">
        <v>16</v>
      </c>
      <c r="E880" t="s">
        <v>4982</v>
      </c>
      <c r="L880" t="s">
        <v>725</v>
      </c>
      <c r="M880" t="s">
        <v>1809</v>
      </c>
      <c r="N880" t="s">
        <v>1810</v>
      </c>
      <c r="P880">
        <v>1</v>
      </c>
      <c r="Q880">
        <v>1</v>
      </c>
      <c r="R880">
        <v>0.2</v>
      </c>
      <c r="S880">
        <v>0.2</v>
      </c>
      <c r="T880" t="s">
        <v>4940</v>
      </c>
      <c r="U880">
        <v>0</v>
      </c>
      <c r="X880" t="s">
        <v>4941</v>
      </c>
      <c r="Y880" t="s">
        <v>18</v>
      </c>
      <c r="AB880" t="s">
        <v>19</v>
      </c>
      <c r="AC880" t="s">
        <v>4942</v>
      </c>
      <c r="AE880">
        <v>0</v>
      </c>
      <c r="AF880">
        <v>0</v>
      </c>
      <c r="AG880">
        <v>0.4</v>
      </c>
      <c r="AH880">
        <v>3</v>
      </c>
      <c r="AI880">
        <v>0</v>
      </c>
      <c r="AU880">
        <v>2</v>
      </c>
      <c r="AW880">
        <v>0.48</v>
      </c>
      <c r="BE880" t="s">
        <v>32</v>
      </c>
      <c r="BI880">
        <v>0</v>
      </c>
      <c r="BJ880">
        <v>0</v>
      </c>
      <c r="BM880">
        <v>0</v>
      </c>
      <c r="BN880">
        <v>0</v>
      </c>
      <c r="BO880">
        <v>100</v>
      </c>
      <c r="BP880">
        <v>100</v>
      </c>
      <c r="BQ880">
        <v>0</v>
      </c>
      <c r="BR880">
        <v>0</v>
      </c>
      <c r="BS880">
        <v>0</v>
      </c>
      <c r="BV880">
        <v>0</v>
      </c>
      <c r="BW880">
        <v>0</v>
      </c>
      <c r="BX880">
        <v>0</v>
      </c>
      <c r="BY880">
        <v>0</v>
      </c>
    </row>
    <row r="881" spans="1:80" x14ac:dyDescent="0.25">
      <c r="A881" t="s">
        <v>1811</v>
      </c>
      <c r="C881" t="s">
        <v>1811</v>
      </c>
      <c r="D881">
        <v>16</v>
      </c>
      <c r="E881" t="s">
        <v>4982</v>
      </c>
      <c r="F881">
        <v>10</v>
      </c>
      <c r="G881" t="s">
        <v>4982</v>
      </c>
      <c r="L881" t="s">
        <v>831</v>
      </c>
      <c r="M881" t="s">
        <v>1811</v>
      </c>
      <c r="N881" t="s">
        <v>1811</v>
      </c>
      <c r="P881">
        <v>1</v>
      </c>
      <c r="Q881">
        <v>1</v>
      </c>
      <c r="R881">
        <v>13.41</v>
      </c>
      <c r="S881">
        <v>13.41</v>
      </c>
      <c r="T881" t="s">
        <v>4940</v>
      </c>
      <c r="U881">
        <v>0</v>
      </c>
      <c r="X881" t="s">
        <v>4941</v>
      </c>
      <c r="Y881" t="s">
        <v>18</v>
      </c>
      <c r="AE881">
        <v>0</v>
      </c>
      <c r="AF881">
        <v>0</v>
      </c>
      <c r="AG881">
        <v>17.84</v>
      </c>
      <c r="AH881">
        <v>3</v>
      </c>
      <c r="AI881">
        <v>0</v>
      </c>
      <c r="AU881">
        <v>1.3303505</v>
      </c>
      <c r="AW881">
        <v>21.408000000000001</v>
      </c>
      <c r="AY881">
        <v>1</v>
      </c>
      <c r="AZ881">
        <v>620</v>
      </c>
      <c r="BE881" t="s">
        <v>20</v>
      </c>
      <c r="BI881">
        <v>0</v>
      </c>
      <c r="BJ881">
        <v>0</v>
      </c>
      <c r="BM881">
        <v>0</v>
      </c>
      <c r="BN881">
        <v>0</v>
      </c>
      <c r="BO881">
        <v>100</v>
      </c>
      <c r="BP881">
        <v>100</v>
      </c>
      <c r="BQ881">
        <v>0</v>
      </c>
      <c r="BR881">
        <v>0</v>
      </c>
      <c r="BS881">
        <v>0</v>
      </c>
      <c r="BV881">
        <v>0</v>
      </c>
      <c r="BW881">
        <v>0</v>
      </c>
      <c r="BX881">
        <v>0</v>
      </c>
      <c r="BY881">
        <v>0</v>
      </c>
    </row>
    <row r="882" spans="1:80" x14ac:dyDescent="0.25">
      <c r="A882" t="s">
        <v>1812</v>
      </c>
      <c r="C882" t="s">
        <v>1813</v>
      </c>
      <c r="D882">
        <v>16</v>
      </c>
      <c r="E882" t="s">
        <v>4982</v>
      </c>
      <c r="F882">
        <v>10</v>
      </c>
      <c r="G882" t="s">
        <v>4982</v>
      </c>
      <c r="L882" t="s">
        <v>725</v>
      </c>
      <c r="M882" t="s">
        <v>1812</v>
      </c>
      <c r="N882" t="s">
        <v>1813</v>
      </c>
      <c r="P882">
        <v>1</v>
      </c>
      <c r="Q882">
        <v>1</v>
      </c>
      <c r="R882">
        <v>21.9</v>
      </c>
      <c r="S882">
        <v>21.9</v>
      </c>
      <c r="T882" t="s">
        <v>4940</v>
      </c>
      <c r="U882">
        <v>0</v>
      </c>
      <c r="X882" t="s">
        <v>4941</v>
      </c>
      <c r="Y882" t="s">
        <v>18</v>
      </c>
      <c r="AE882">
        <v>0</v>
      </c>
      <c r="AF882">
        <v>0</v>
      </c>
      <c r="AG882">
        <v>29.13</v>
      </c>
      <c r="AH882">
        <v>3</v>
      </c>
      <c r="AI882">
        <v>0</v>
      </c>
      <c r="AU882">
        <v>1.3301369999999999</v>
      </c>
      <c r="AW882">
        <v>34.956000000000003</v>
      </c>
      <c r="AY882">
        <v>1</v>
      </c>
      <c r="AZ882">
        <v>621</v>
      </c>
      <c r="BE882" t="s">
        <v>20</v>
      </c>
      <c r="BI882">
        <v>0</v>
      </c>
      <c r="BJ882">
        <v>0</v>
      </c>
      <c r="BM882">
        <v>0</v>
      </c>
      <c r="BN882">
        <v>0</v>
      </c>
      <c r="BO882">
        <v>100</v>
      </c>
      <c r="BP882">
        <v>100</v>
      </c>
      <c r="BQ882">
        <v>0</v>
      </c>
      <c r="BR882">
        <v>0</v>
      </c>
      <c r="BS882">
        <v>0</v>
      </c>
      <c r="BV882">
        <v>0</v>
      </c>
      <c r="BW882">
        <v>0</v>
      </c>
      <c r="BX882">
        <v>0</v>
      </c>
      <c r="BY882">
        <v>0</v>
      </c>
    </row>
    <row r="883" spans="1:80" x14ac:dyDescent="0.25">
      <c r="A883" t="s">
        <v>1814</v>
      </c>
      <c r="C883" t="s">
        <v>1815</v>
      </c>
      <c r="D883">
        <v>16</v>
      </c>
      <c r="E883" t="s">
        <v>4982</v>
      </c>
      <c r="F883">
        <v>10</v>
      </c>
      <c r="G883" t="s">
        <v>4982</v>
      </c>
      <c r="L883" t="s">
        <v>111</v>
      </c>
      <c r="M883" t="s">
        <v>1814</v>
      </c>
      <c r="N883" t="s">
        <v>3905</v>
      </c>
      <c r="P883">
        <v>1</v>
      </c>
      <c r="Q883">
        <v>1</v>
      </c>
      <c r="R883">
        <v>17.63</v>
      </c>
      <c r="S883">
        <v>17.63</v>
      </c>
      <c r="T883" t="s">
        <v>4940</v>
      </c>
      <c r="U883">
        <v>0</v>
      </c>
      <c r="X883" t="s">
        <v>4941</v>
      </c>
      <c r="Y883" t="s">
        <v>18</v>
      </c>
      <c r="AE883">
        <v>0</v>
      </c>
      <c r="AF883">
        <v>0</v>
      </c>
      <c r="AG883">
        <v>22.91</v>
      </c>
      <c r="AH883">
        <v>3</v>
      </c>
      <c r="AI883">
        <v>0</v>
      </c>
      <c r="AU883">
        <v>1.2994895</v>
      </c>
      <c r="AW883">
        <v>27.492000000000001</v>
      </c>
      <c r="BE883" t="s">
        <v>20</v>
      </c>
      <c r="BI883">
        <v>0</v>
      </c>
      <c r="BJ883">
        <v>0</v>
      </c>
      <c r="BM883">
        <v>0</v>
      </c>
      <c r="BN883">
        <v>0</v>
      </c>
      <c r="BO883">
        <v>100</v>
      </c>
      <c r="BP883">
        <v>100</v>
      </c>
      <c r="BQ883">
        <v>0</v>
      </c>
      <c r="BR883">
        <v>0</v>
      </c>
      <c r="BS883">
        <v>0</v>
      </c>
      <c r="BV883">
        <v>0</v>
      </c>
      <c r="BW883">
        <v>0</v>
      </c>
      <c r="BX883">
        <v>0</v>
      </c>
      <c r="BY883">
        <v>0</v>
      </c>
      <c r="CB883" t="s">
        <v>5494</v>
      </c>
    </row>
    <row r="884" spans="1:80" x14ac:dyDescent="0.25">
      <c r="A884" t="s">
        <v>1816</v>
      </c>
      <c r="C884" t="s">
        <v>1817</v>
      </c>
      <c r="D884">
        <v>16</v>
      </c>
      <c r="E884" t="s">
        <v>4982</v>
      </c>
      <c r="F884">
        <v>10</v>
      </c>
      <c r="G884" t="s">
        <v>4982</v>
      </c>
      <c r="L884" t="s">
        <v>831</v>
      </c>
      <c r="M884" t="s">
        <v>1816</v>
      </c>
      <c r="N884" t="s">
        <v>3910</v>
      </c>
      <c r="P884">
        <v>1</v>
      </c>
      <c r="Q884">
        <v>1</v>
      </c>
      <c r="R884">
        <v>2.41</v>
      </c>
      <c r="S884">
        <v>2.41</v>
      </c>
      <c r="T884" t="s">
        <v>4940</v>
      </c>
      <c r="U884">
        <v>0</v>
      </c>
      <c r="X884" t="s">
        <v>4941</v>
      </c>
      <c r="Y884" t="s">
        <v>18</v>
      </c>
      <c r="AE884">
        <v>0</v>
      </c>
      <c r="AF884">
        <v>0</v>
      </c>
      <c r="AG884">
        <v>3.21</v>
      </c>
      <c r="AH884">
        <v>3</v>
      </c>
      <c r="AI884">
        <v>0</v>
      </c>
      <c r="AU884">
        <v>1.3319502000000001</v>
      </c>
      <c r="AW884">
        <v>3.8519999999999999</v>
      </c>
      <c r="AY884">
        <v>1</v>
      </c>
      <c r="AZ884">
        <v>623</v>
      </c>
      <c r="BE884" t="s">
        <v>20</v>
      </c>
      <c r="BI884">
        <v>0</v>
      </c>
      <c r="BJ884">
        <v>0</v>
      </c>
      <c r="BM884">
        <v>0</v>
      </c>
      <c r="BN884">
        <v>0</v>
      </c>
      <c r="BO884">
        <v>100</v>
      </c>
      <c r="BP884">
        <v>100</v>
      </c>
      <c r="BQ884">
        <v>0</v>
      </c>
      <c r="BR884">
        <v>0</v>
      </c>
      <c r="BS884">
        <v>0</v>
      </c>
      <c r="BV884">
        <v>0</v>
      </c>
      <c r="BW884">
        <v>0</v>
      </c>
      <c r="BX884">
        <v>0</v>
      </c>
      <c r="BY884">
        <v>0</v>
      </c>
    </row>
    <row r="885" spans="1:80" x14ac:dyDescent="0.25">
      <c r="A885" t="s">
        <v>1818</v>
      </c>
      <c r="C885" t="s">
        <v>1819</v>
      </c>
      <c r="D885">
        <v>16</v>
      </c>
      <c r="E885" t="s">
        <v>4982</v>
      </c>
      <c r="F885">
        <v>10</v>
      </c>
      <c r="G885" t="s">
        <v>4982</v>
      </c>
      <c r="L885" t="s">
        <v>856</v>
      </c>
      <c r="M885" t="s">
        <v>1818</v>
      </c>
      <c r="N885" t="s">
        <v>1819</v>
      </c>
      <c r="P885">
        <v>1</v>
      </c>
      <c r="Q885">
        <v>1</v>
      </c>
      <c r="R885">
        <v>35.5</v>
      </c>
      <c r="S885">
        <v>35.5</v>
      </c>
      <c r="T885" t="s">
        <v>4940</v>
      </c>
      <c r="U885">
        <v>0</v>
      </c>
      <c r="X885" t="s">
        <v>4941</v>
      </c>
      <c r="Y885" t="s">
        <v>18</v>
      </c>
      <c r="AE885">
        <v>0</v>
      </c>
      <c r="AF885">
        <v>0</v>
      </c>
      <c r="AG885">
        <v>47.22</v>
      </c>
      <c r="AH885">
        <v>3</v>
      </c>
      <c r="AI885">
        <v>0</v>
      </c>
      <c r="AU885">
        <v>1.3301407999999999</v>
      </c>
      <c r="AW885">
        <v>56.664000000000001</v>
      </c>
      <c r="AY885">
        <v>1</v>
      </c>
      <c r="BE885" t="s">
        <v>20</v>
      </c>
      <c r="BI885">
        <v>0</v>
      </c>
      <c r="BJ885">
        <v>0</v>
      </c>
      <c r="BM885">
        <v>0</v>
      </c>
      <c r="BN885">
        <v>0</v>
      </c>
      <c r="BO885">
        <v>100</v>
      </c>
      <c r="BP885">
        <v>100</v>
      </c>
      <c r="BQ885">
        <v>0</v>
      </c>
      <c r="BR885">
        <v>0</v>
      </c>
      <c r="BS885">
        <v>0</v>
      </c>
      <c r="BV885">
        <v>0</v>
      </c>
      <c r="BW885">
        <v>0</v>
      </c>
      <c r="BX885">
        <v>0</v>
      </c>
      <c r="BY885">
        <v>0</v>
      </c>
    </row>
    <row r="886" spans="1:80" x14ac:dyDescent="0.25">
      <c r="A886" t="s">
        <v>1820</v>
      </c>
      <c r="C886" t="s">
        <v>1821</v>
      </c>
      <c r="D886">
        <v>16</v>
      </c>
      <c r="E886" t="s">
        <v>4982</v>
      </c>
      <c r="F886">
        <v>10</v>
      </c>
      <c r="G886" t="s">
        <v>4982</v>
      </c>
      <c r="L886" t="s">
        <v>856</v>
      </c>
      <c r="M886" t="s">
        <v>1820</v>
      </c>
      <c r="N886" t="s">
        <v>1821</v>
      </c>
      <c r="P886">
        <v>1</v>
      </c>
      <c r="Q886">
        <v>1</v>
      </c>
      <c r="R886">
        <v>35.5</v>
      </c>
      <c r="S886">
        <v>35.5</v>
      </c>
      <c r="T886" t="s">
        <v>4940</v>
      </c>
      <c r="U886">
        <v>0</v>
      </c>
      <c r="X886" t="s">
        <v>4941</v>
      </c>
      <c r="Y886" t="s">
        <v>18</v>
      </c>
      <c r="AE886">
        <v>0</v>
      </c>
      <c r="AF886">
        <v>0</v>
      </c>
      <c r="AG886">
        <v>47.22</v>
      </c>
      <c r="AH886">
        <v>3</v>
      </c>
      <c r="AI886">
        <v>0</v>
      </c>
      <c r="AU886">
        <v>1.3301407999999999</v>
      </c>
      <c r="AW886">
        <v>56.664000000000001</v>
      </c>
      <c r="AY886">
        <v>1</v>
      </c>
      <c r="BE886" t="s">
        <v>20</v>
      </c>
      <c r="BI886">
        <v>0</v>
      </c>
      <c r="BJ886">
        <v>0</v>
      </c>
      <c r="BM886">
        <v>0</v>
      </c>
      <c r="BN886">
        <v>0</v>
      </c>
      <c r="BO886">
        <v>100</v>
      </c>
      <c r="BP886">
        <v>100</v>
      </c>
      <c r="BQ886">
        <v>0</v>
      </c>
      <c r="BR886">
        <v>0</v>
      </c>
      <c r="BS886">
        <v>0</v>
      </c>
      <c r="BV886">
        <v>0</v>
      </c>
      <c r="BW886">
        <v>0</v>
      </c>
      <c r="BX886">
        <v>0</v>
      </c>
      <c r="BY886">
        <v>0</v>
      </c>
    </row>
    <row r="887" spans="1:80" x14ac:dyDescent="0.25">
      <c r="A887" t="s">
        <v>1822</v>
      </c>
      <c r="C887" t="s">
        <v>1823</v>
      </c>
      <c r="D887">
        <v>16</v>
      </c>
      <c r="E887" t="s">
        <v>4982</v>
      </c>
      <c r="F887">
        <v>10</v>
      </c>
      <c r="G887" t="s">
        <v>4982</v>
      </c>
      <c r="L887" t="s">
        <v>856</v>
      </c>
      <c r="M887" t="s">
        <v>1822</v>
      </c>
      <c r="N887" t="s">
        <v>1823</v>
      </c>
      <c r="P887">
        <v>1</v>
      </c>
      <c r="Q887">
        <v>1</v>
      </c>
      <c r="R887">
        <v>35.5</v>
      </c>
      <c r="S887">
        <v>35.5</v>
      </c>
      <c r="T887" t="s">
        <v>4940</v>
      </c>
      <c r="U887">
        <v>0</v>
      </c>
      <c r="X887" t="s">
        <v>4941</v>
      </c>
      <c r="Y887" t="s">
        <v>18</v>
      </c>
      <c r="AE887">
        <v>0</v>
      </c>
      <c r="AF887">
        <v>0</v>
      </c>
      <c r="AG887">
        <v>47.22</v>
      </c>
      <c r="AH887">
        <v>3</v>
      </c>
      <c r="AI887">
        <v>0</v>
      </c>
      <c r="AU887">
        <v>1.3301407999999999</v>
      </c>
      <c r="AW887">
        <v>56.664000000000001</v>
      </c>
      <c r="AY887">
        <v>1</v>
      </c>
      <c r="BE887" t="s">
        <v>20</v>
      </c>
      <c r="BI887">
        <v>0</v>
      </c>
      <c r="BJ887">
        <v>0</v>
      </c>
      <c r="BM887">
        <v>0</v>
      </c>
      <c r="BN887">
        <v>0</v>
      </c>
      <c r="BO887">
        <v>100</v>
      </c>
      <c r="BP887">
        <v>100</v>
      </c>
      <c r="BQ887">
        <v>0</v>
      </c>
      <c r="BR887">
        <v>0</v>
      </c>
      <c r="BS887">
        <v>0</v>
      </c>
      <c r="BV887">
        <v>0</v>
      </c>
      <c r="BW887">
        <v>0</v>
      </c>
      <c r="BX887">
        <v>0</v>
      </c>
      <c r="BY887">
        <v>0</v>
      </c>
    </row>
    <row r="888" spans="1:80" x14ac:dyDescent="0.25">
      <c r="A888" t="s">
        <v>1824</v>
      </c>
      <c r="C888" t="s">
        <v>1825</v>
      </c>
      <c r="D888">
        <v>16</v>
      </c>
      <c r="E888" t="s">
        <v>4982</v>
      </c>
      <c r="F888">
        <v>10</v>
      </c>
      <c r="G888" t="s">
        <v>4982</v>
      </c>
      <c r="L888" t="s">
        <v>856</v>
      </c>
      <c r="M888" t="s">
        <v>1824</v>
      </c>
      <c r="N888" t="s">
        <v>1825</v>
      </c>
      <c r="P888">
        <v>1</v>
      </c>
      <c r="Q888">
        <v>1</v>
      </c>
      <c r="R888">
        <v>35.5</v>
      </c>
      <c r="S888">
        <v>35.5</v>
      </c>
      <c r="T888" t="s">
        <v>4940</v>
      </c>
      <c r="U888">
        <v>0</v>
      </c>
      <c r="X888" t="s">
        <v>4941</v>
      </c>
      <c r="Y888" t="s">
        <v>18</v>
      </c>
      <c r="AE888">
        <v>0</v>
      </c>
      <c r="AF888">
        <v>0</v>
      </c>
      <c r="AG888">
        <v>47.22</v>
      </c>
      <c r="AH888">
        <v>3</v>
      </c>
      <c r="AI888">
        <v>0</v>
      </c>
      <c r="AU888">
        <v>1.3301407999999999</v>
      </c>
      <c r="AW888">
        <v>56.664000000000001</v>
      </c>
      <c r="AY888">
        <v>1</v>
      </c>
      <c r="BE888" t="s">
        <v>20</v>
      </c>
      <c r="BI888">
        <v>0</v>
      </c>
      <c r="BJ888">
        <v>0</v>
      </c>
      <c r="BM888">
        <v>0</v>
      </c>
      <c r="BN888">
        <v>0</v>
      </c>
      <c r="BO888">
        <v>100</v>
      </c>
      <c r="BP888">
        <v>100</v>
      </c>
      <c r="BQ888">
        <v>0</v>
      </c>
      <c r="BR888">
        <v>0</v>
      </c>
      <c r="BS888">
        <v>0</v>
      </c>
      <c r="BV888">
        <v>0</v>
      </c>
      <c r="BW888">
        <v>0</v>
      </c>
      <c r="BX888">
        <v>0</v>
      </c>
      <c r="BY888">
        <v>0</v>
      </c>
    </row>
    <row r="889" spans="1:80" x14ac:dyDescent="0.25">
      <c r="A889" t="s">
        <v>1826</v>
      </c>
      <c r="C889" t="s">
        <v>1827</v>
      </c>
      <c r="D889">
        <v>16</v>
      </c>
      <c r="E889" t="s">
        <v>4982</v>
      </c>
      <c r="F889">
        <v>10</v>
      </c>
      <c r="G889" t="s">
        <v>4982</v>
      </c>
      <c r="L889" t="s">
        <v>856</v>
      </c>
      <c r="M889" t="s">
        <v>1826</v>
      </c>
      <c r="N889" t="s">
        <v>1827</v>
      </c>
      <c r="P889">
        <v>1</v>
      </c>
      <c r="Q889">
        <v>1</v>
      </c>
      <c r="R889">
        <v>35.5</v>
      </c>
      <c r="S889">
        <v>35.5</v>
      </c>
      <c r="T889" t="s">
        <v>4940</v>
      </c>
      <c r="U889">
        <v>0</v>
      </c>
      <c r="X889" t="s">
        <v>4941</v>
      </c>
      <c r="Y889" t="s">
        <v>18</v>
      </c>
      <c r="AE889">
        <v>0</v>
      </c>
      <c r="AF889">
        <v>0</v>
      </c>
      <c r="AG889">
        <v>47.22</v>
      </c>
      <c r="AH889">
        <v>3</v>
      </c>
      <c r="AI889">
        <v>0</v>
      </c>
      <c r="AU889">
        <v>1.3301407999999999</v>
      </c>
      <c r="AW889">
        <v>56.664000000000001</v>
      </c>
      <c r="AY889">
        <v>1</v>
      </c>
      <c r="BE889" t="s">
        <v>20</v>
      </c>
      <c r="BI889">
        <v>0</v>
      </c>
      <c r="BJ889">
        <v>0</v>
      </c>
      <c r="BM889">
        <v>0</v>
      </c>
      <c r="BN889">
        <v>0</v>
      </c>
      <c r="BO889">
        <v>100</v>
      </c>
      <c r="BP889">
        <v>100</v>
      </c>
      <c r="BQ889">
        <v>0</v>
      </c>
      <c r="BR889">
        <v>0</v>
      </c>
      <c r="BS889">
        <v>0</v>
      </c>
      <c r="BV889">
        <v>0</v>
      </c>
      <c r="BW889">
        <v>0</v>
      </c>
      <c r="BX889">
        <v>0</v>
      </c>
      <c r="BY889">
        <v>0</v>
      </c>
    </row>
    <row r="890" spans="1:80" x14ac:dyDescent="0.25">
      <c r="A890" t="s">
        <v>1828</v>
      </c>
      <c r="C890" t="s">
        <v>1829</v>
      </c>
      <c r="D890">
        <v>16</v>
      </c>
      <c r="E890" t="s">
        <v>4982</v>
      </c>
      <c r="F890">
        <v>10</v>
      </c>
      <c r="G890" t="s">
        <v>4982</v>
      </c>
      <c r="L890" t="s">
        <v>856</v>
      </c>
      <c r="M890" t="s">
        <v>1828</v>
      </c>
      <c r="N890" t="s">
        <v>1829</v>
      </c>
      <c r="P890">
        <v>1</v>
      </c>
      <c r="Q890">
        <v>1</v>
      </c>
      <c r="R890">
        <v>35.5</v>
      </c>
      <c r="S890">
        <v>35.5</v>
      </c>
      <c r="T890" t="s">
        <v>4940</v>
      </c>
      <c r="U890">
        <v>0</v>
      </c>
      <c r="X890" t="s">
        <v>4941</v>
      </c>
      <c r="Y890" t="s">
        <v>18</v>
      </c>
      <c r="AE890">
        <v>0</v>
      </c>
      <c r="AF890">
        <v>0</v>
      </c>
      <c r="AG890">
        <v>47.22</v>
      </c>
      <c r="AH890">
        <v>3</v>
      </c>
      <c r="AI890">
        <v>0</v>
      </c>
      <c r="AU890">
        <v>1.3301407999999999</v>
      </c>
      <c r="AW890">
        <v>56.664000000000001</v>
      </c>
      <c r="AY890">
        <v>1</v>
      </c>
      <c r="BE890" t="s">
        <v>20</v>
      </c>
      <c r="BI890">
        <v>0</v>
      </c>
      <c r="BJ890">
        <v>0</v>
      </c>
      <c r="BM890">
        <v>0</v>
      </c>
      <c r="BN890">
        <v>0</v>
      </c>
      <c r="BO890">
        <v>100</v>
      </c>
      <c r="BP890">
        <v>100</v>
      </c>
      <c r="BQ890">
        <v>0</v>
      </c>
      <c r="BR890">
        <v>0</v>
      </c>
      <c r="BS890">
        <v>0</v>
      </c>
      <c r="BV890">
        <v>0</v>
      </c>
      <c r="BW890">
        <v>0</v>
      </c>
      <c r="BX890">
        <v>0</v>
      </c>
      <c r="BY890">
        <v>0</v>
      </c>
    </row>
    <row r="891" spans="1:80" x14ac:dyDescent="0.25">
      <c r="A891" t="s">
        <v>1830</v>
      </c>
      <c r="C891" t="s">
        <v>1831</v>
      </c>
      <c r="D891">
        <v>16</v>
      </c>
      <c r="E891" t="s">
        <v>4982</v>
      </c>
      <c r="F891">
        <v>10</v>
      </c>
      <c r="G891" t="s">
        <v>4982</v>
      </c>
      <c r="L891" t="s">
        <v>856</v>
      </c>
      <c r="M891" t="s">
        <v>1830</v>
      </c>
      <c r="N891" t="s">
        <v>1831</v>
      </c>
      <c r="P891">
        <v>1</v>
      </c>
      <c r="Q891">
        <v>1</v>
      </c>
      <c r="R891">
        <v>9.49</v>
      </c>
      <c r="S891">
        <v>9.49</v>
      </c>
      <c r="T891" t="s">
        <v>4940</v>
      </c>
      <c r="U891">
        <v>0</v>
      </c>
      <c r="X891" t="s">
        <v>4941</v>
      </c>
      <c r="Y891" t="s">
        <v>18</v>
      </c>
      <c r="AB891" t="s">
        <v>19</v>
      </c>
      <c r="AC891" t="s">
        <v>4942</v>
      </c>
      <c r="AE891">
        <v>0</v>
      </c>
      <c r="AF891">
        <v>0</v>
      </c>
      <c r="AG891">
        <v>14.24</v>
      </c>
      <c r="AH891">
        <v>3</v>
      </c>
      <c r="AI891">
        <v>0</v>
      </c>
      <c r="AP891">
        <v>1</v>
      </c>
      <c r="AU891">
        <v>1.5005269000000001</v>
      </c>
      <c r="AW891">
        <v>17.088000000000001</v>
      </c>
      <c r="BE891" t="s">
        <v>20</v>
      </c>
      <c r="BI891">
        <v>0</v>
      </c>
      <c r="BJ891">
        <v>0</v>
      </c>
      <c r="BM891">
        <v>0</v>
      </c>
      <c r="BN891">
        <v>0</v>
      </c>
      <c r="BO891">
        <v>100</v>
      </c>
      <c r="BP891">
        <v>100</v>
      </c>
      <c r="BQ891">
        <v>0</v>
      </c>
      <c r="BR891">
        <v>0</v>
      </c>
      <c r="BS891">
        <v>0</v>
      </c>
      <c r="BV891">
        <v>0</v>
      </c>
      <c r="BW891">
        <v>0</v>
      </c>
      <c r="BX891">
        <v>0</v>
      </c>
      <c r="BY891">
        <v>0</v>
      </c>
    </row>
    <row r="892" spans="1:80" x14ac:dyDescent="0.25">
      <c r="A892" t="s">
        <v>1832</v>
      </c>
      <c r="C892" t="s">
        <v>1833</v>
      </c>
      <c r="D892">
        <v>16</v>
      </c>
      <c r="E892" t="s">
        <v>4982</v>
      </c>
      <c r="F892">
        <v>10</v>
      </c>
      <c r="G892" t="s">
        <v>4982</v>
      </c>
      <c r="L892" t="s">
        <v>856</v>
      </c>
      <c r="M892" t="s">
        <v>1832</v>
      </c>
      <c r="N892" t="s">
        <v>1833</v>
      </c>
      <c r="P892">
        <v>1</v>
      </c>
      <c r="Q892">
        <v>1</v>
      </c>
      <c r="R892">
        <v>45.73</v>
      </c>
      <c r="S892">
        <v>45.73</v>
      </c>
      <c r="T892" t="s">
        <v>4940</v>
      </c>
      <c r="U892">
        <v>0</v>
      </c>
      <c r="X892" t="s">
        <v>4941</v>
      </c>
      <c r="Y892" t="s">
        <v>18</v>
      </c>
      <c r="AB892" t="s">
        <v>19</v>
      </c>
      <c r="AC892" t="s">
        <v>4942</v>
      </c>
      <c r="AE892">
        <v>0</v>
      </c>
      <c r="AF892">
        <v>0</v>
      </c>
      <c r="AG892">
        <v>60.82</v>
      </c>
      <c r="AH892">
        <v>3</v>
      </c>
      <c r="AI892">
        <v>0</v>
      </c>
      <c r="AU892">
        <v>1.3299802999999999</v>
      </c>
      <c r="AW892">
        <v>72.983999999999995</v>
      </c>
      <c r="AY892">
        <v>1</v>
      </c>
      <c r="BE892" t="s">
        <v>20</v>
      </c>
      <c r="BI892">
        <v>0</v>
      </c>
      <c r="BJ892">
        <v>0</v>
      </c>
      <c r="BM892">
        <v>0</v>
      </c>
      <c r="BN892">
        <v>0</v>
      </c>
      <c r="BO892">
        <v>100</v>
      </c>
      <c r="BP892">
        <v>100</v>
      </c>
      <c r="BQ892">
        <v>0</v>
      </c>
      <c r="BR892">
        <v>0</v>
      </c>
      <c r="BS892">
        <v>0</v>
      </c>
      <c r="BV892">
        <v>0</v>
      </c>
      <c r="BW892">
        <v>0</v>
      </c>
      <c r="BX892">
        <v>0</v>
      </c>
      <c r="BY892">
        <v>0</v>
      </c>
    </row>
    <row r="893" spans="1:80" x14ac:dyDescent="0.25">
      <c r="A893" t="s">
        <v>1834</v>
      </c>
      <c r="C893" t="s">
        <v>1835</v>
      </c>
      <c r="D893">
        <v>16</v>
      </c>
      <c r="E893" t="s">
        <v>4982</v>
      </c>
      <c r="F893">
        <v>10</v>
      </c>
      <c r="G893" t="s">
        <v>4982</v>
      </c>
      <c r="L893" t="s">
        <v>856</v>
      </c>
      <c r="M893" t="s">
        <v>1834</v>
      </c>
      <c r="N893" t="s">
        <v>5495</v>
      </c>
      <c r="P893">
        <v>1</v>
      </c>
      <c r="Q893">
        <v>1</v>
      </c>
      <c r="R893">
        <v>45.73</v>
      </c>
      <c r="S893">
        <v>45.73</v>
      </c>
      <c r="T893" t="s">
        <v>4940</v>
      </c>
      <c r="U893">
        <v>0</v>
      </c>
      <c r="X893" t="s">
        <v>4941</v>
      </c>
      <c r="Y893" t="s">
        <v>18</v>
      </c>
      <c r="AB893" t="s">
        <v>19</v>
      </c>
      <c r="AC893" t="s">
        <v>4942</v>
      </c>
      <c r="AE893">
        <v>0</v>
      </c>
      <c r="AF893">
        <v>0</v>
      </c>
      <c r="AG893">
        <v>60.82</v>
      </c>
      <c r="AH893">
        <v>3</v>
      </c>
      <c r="AI893">
        <v>0</v>
      </c>
      <c r="AU893">
        <v>1.3299802999999999</v>
      </c>
      <c r="AW893">
        <v>72.983999999999995</v>
      </c>
      <c r="AY893">
        <v>1</v>
      </c>
      <c r="BE893" t="s">
        <v>20</v>
      </c>
      <c r="BI893">
        <v>0</v>
      </c>
      <c r="BJ893">
        <v>0</v>
      </c>
      <c r="BM893">
        <v>0</v>
      </c>
      <c r="BN893">
        <v>0</v>
      </c>
      <c r="BO893">
        <v>100</v>
      </c>
      <c r="BP893">
        <v>100</v>
      </c>
      <c r="BQ893">
        <v>0</v>
      </c>
      <c r="BR893">
        <v>0</v>
      </c>
      <c r="BS893">
        <v>0</v>
      </c>
      <c r="BV893">
        <v>0</v>
      </c>
      <c r="BW893">
        <v>0</v>
      </c>
      <c r="BX893">
        <v>0</v>
      </c>
      <c r="BY893">
        <v>0</v>
      </c>
    </row>
    <row r="894" spans="1:80" x14ac:dyDescent="0.25">
      <c r="A894" t="s">
        <v>1836</v>
      </c>
      <c r="C894" t="s">
        <v>1837</v>
      </c>
      <c r="D894">
        <v>16</v>
      </c>
      <c r="E894" t="s">
        <v>4982</v>
      </c>
      <c r="F894">
        <v>10</v>
      </c>
      <c r="G894" t="s">
        <v>4982</v>
      </c>
      <c r="L894" t="s">
        <v>856</v>
      </c>
      <c r="M894" t="s">
        <v>1836</v>
      </c>
      <c r="N894" t="s">
        <v>5496</v>
      </c>
      <c r="P894">
        <v>1</v>
      </c>
      <c r="Q894">
        <v>1</v>
      </c>
      <c r="R894">
        <v>45.73</v>
      </c>
      <c r="S894">
        <v>45.73</v>
      </c>
      <c r="T894" t="s">
        <v>4940</v>
      </c>
      <c r="U894">
        <v>0</v>
      </c>
      <c r="X894" t="s">
        <v>4941</v>
      </c>
      <c r="Y894" t="s">
        <v>18</v>
      </c>
      <c r="AB894" t="s">
        <v>19</v>
      </c>
      <c r="AC894" t="s">
        <v>4942</v>
      </c>
      <c r="AE894">
        <v>0</v>
      </c>
      <c r="AF894">
        <v>0</v>
      </c>
      <c r="AG894">
        <v>60.82</v>
      </c>
      <c r="AH894">
        <v>3</v>
      </c>
      <c r="AI894">
        <v>0</v>
      </c>
      <c r="AU894">
        <v>1.3299802999999999</v>
      </c>
      <c r="AW894">
        <v>72.983999999999995</v>
      </c>
      <c r="AY894">
        <v>1</v>
      </c>
      <c r="BE894" t="s">
        <v>20</v>
      </c>
      <c r="BI894">
        <v>0</v>
      </c>
      <c r="BJ894">
        <v>0</v>
      </c>
      <c r="BM894">
        <v>0</v>
      </c>
      <c r="BN894">
        <v>0</v>
      </c>
      <c r="BO894">
        <v>100</v>
      </c>
      <c r="BP894">
        <v>100</v>
      </c>
      <c r="BQ894">
        <v>0</v>
      </c>
      <c r="BR894">
        <v>0</v>
      </c>
      <c r="BS894">
        <v>0</v>
      </c>
      <c r="BV894">
        <v>0</v>
      </c>
      <c r="BW894">
        <v>0</v>
      </c>
      <c r="BX894">
        <v>0</v>
      </c>
      <c r="BY894">
        <v>0</v>
      </c>
    </row>
    <row r="895" spans="1:80" x14ac:dyDescent="0.25">
      <c r="A895" t="s">
        <v>1838</v>
      </c>
      <c r="C895" t="s">
        <v>1839</v>
      </c>
      <c r="D895">
        <v>16</v>
      </c>
      <c r="E895" t="s">
        <v>4982</v>
      </c>
      <c r="F895">
        <v>10</v>
      </c>
      <c r="G895" t="s">
        <v>4982</v>
      </c>
      <c r="L895" t="s">
        <v>856</v>
      </c>
      <c r="M895" t="s">
        <v>1838</v>
      </c>
      <c r="N895" t="s">
        <v>1839</v>
      </c>
      <c r="P895">
        <v>1</v>
      </c>
      <c r="Q895">
        <v>1</v>
      </c>
      <c r="R895">
        <v>45.73</v>
      </c>
      <c r="S895">
        <v>45.73</v>
      </c>
      <c r="T895" t="s">
        <v>4940</v>
      </c>
      <c r="U895">
        <v>0</v>
      </c>
      <c r="X895" t="s">
        <v>4941</v>
      </c>
      <c r="Y895" t="s">
        <v>18</v>
      </c>
      <c r="AB895" t="s">
        <v>19</v>
      </c>
      <c r="AC895" t="s">
        <v>4942</v>
      </c>
      <c r="AE895">
        <v>0</v>
      </c>
      <c r="AF895">
        <v>0</v>
      </c>
      <c r="AG895">
        <v>60.82</v>
      </c>
      <c r="AH895">
        <v>3</v>
      </c>
      <c r="AI895">
        <v>0</v>
      </c>
      <c r="AU895">
        <v>1.3299802999999999</v>
      </c>
      <c r="AW895">
        <v>72.983999999999995</v>
      </c>
      <c r="AY895">
        <v>1</v>
      </c>
      <c r="BE895" t="s">
        <v>20</v>
      </c>
      <c r="BI895">
        <v>0</v>
      </c>
      <c r="BJ895">
        <v>0</v>
      </c>
      <c r="BM895">
        <v>0</v>
      </c>
      <c r="BN895">
        <v>0</v>
      </c>
      <c r="BO895">
        <v>100</v>
      </c>
      <c r="BP895">
        <v>100</v>
      </c>
      <c r="BQ895">
        <v>0</v>
      </c>
      <c r="BR895">
        <v>0</v>
      </c>
      <c r="BS895">
        <v>0</v>
      </c>
      <c r="BV895">
        <v>0</v>
      </c>
      <c r="BW895">
        <v>0</v>
      </c>
      <c r="BX895">
        <v>0</v>
      </c>
      <c r="BY895">
        <v>0</v>
      </c>
    </row>
    <row r="896" spans="1:80" x14ac:dyDescent="0.25">
      <c r="A896" t="s">
        <v>1840</v>
      </c>
      <c r="C896" t="s">
        <v>1841</v>
      </c>
      <c r="D896">
        <v>16</v>
      </c>
      <c r="E896" t="s">
        <v>4982</v>
      </c>
      <c r="F896">
        <v>10</v>
      </c>
      <c r="G896" t="s">
        <v>4982</v>
      </c>
      <c r="L896" t="s">
        <v>856</v>
      </c>
      <c r="M896" t="s">
        <v>1840</v>
      </c>
      <c r="N896" t="s">
        <v>1841</v>
      </c>
      <c r="P896">
        <v>1</v>
      </c>
      <c r="Q896">
        <v>1</v>
      </c>
      <c r="R896">
        <v>45.73</v>
      </c>
      <c r="S896">
        <v>45.73</v>
      </c>
      <c r="T896" t="s">
        <v>4940</v>
      </c>
      <c r="U896">
        <v>0</v>
      </c>
      <c r="X896" t="s">
        <v>4941</v>
      </c>
      <c r="Y896" t="s">
        <v>18</v>
      </c>
      <c r="AB896" t="s">
        <v>19</v>
      </c>
      <c r="AC896" t="s">
        <v>4942</v>
      </c>
      <c r="AE896">
        <v>0</v>
      </c>
      <c r="AF896">
        <v>0</v>
      </c>
      <c r="AG896">
        <v>60.82</v>
      </c>
      <c r="AH896">
        <v>3</v>
      </c>
      <c r="AI896">
        <v>0</v>
      </c>
      <c r="AU896">
        <v>1.3299802999999999</v>
      </c>
      <c r="AW896">
        <v>72.983999999999995</v>
      </c>
      <c r="AY896">
        <v>1</v>
      </c>
      <c r="BE896" t="s">
        <v>20</v>
      </c>
      <c r="BI896">
        <v>0</v>
      </c>
      <c r="BJ896">
        <v>0</v>
      </c>
      <c r="BM896">
        <v>0</v>
      </c>
      <c r="BN896">
        <v>0</v>
      </c>
      <c r="BO896">
        <v>100</v>
      </c>
      <c r="BP896">
        <v>100</v>
      </c>
      <c r="BQ896">
        <v>0</v>
      </c>
      <c r="BR896">
        <v>0</v>
      </c>
      <c r="BS896">
        <v>0</v>
      </c>
      <c r="BV896">
        <v>0</v>
      </c>
      <c r="BW896">
        <v>0</v>
      </c>
      <c r="BX896">
        <v>0</v>
      </c>
      <c r="BY896">
        <v>0</v>
      </c>
    </row>
    <row r="897" spans="1:77" x14ac:dyDescent="0.25">
      <c r="A897" t="s">
        <v>1842</v>
      </c>
      <c r="C897" t="s">
        <v>1843</v>
      </c>
      <c r="D897">
        <v>16</v>
      </c>
      <c r="E897" t="s">
        <v>4982</v>
      </c>
      <c r="F897">
        <v>10</v>
      </c>
      <c r="G897" t="s">
        <v>4982</v>
      </c>
      <c r="L897" t="s">
        <v>856</v>
      </c>
      <c r="M897" t="s">
        <v>1842</v>
      </c>
      <c r="N897" t="s">
        <v>1843</v>
      </c>
      <c r="P897">
        <v>1</v>
      </c>
      <c r="Q897">
        <v>1</v>
      </c>
      <c r="R897">
        <v>45.73</v>
      </c>
      <c r="S897">
        <v>45.73</v>
      </c>
      <c r="T897" t="s">
        <v>4940</v>
      </c>
      <c r="U897">
        <v>0</v>
      </c>
      <c r="X897" t="s">
        <v>4941</v>
      </c>
      <c r="Y897" t="s">
        <v>18</v>
      </c>
      <c r="AB897" t="s">
        <v>19</v>
      </c>
      <c r="AC897" t="s">
        <v>4942</v>
      </c>
      <c r="AE897">
        <v>0</v>
      </c>
      <c r="AF897">
        <v>0</v>
      </c>
      <c r="AG897">
        <v>60.82</v>
      </c>
      <c r="AH897">
        <v>3</v>
      </c>
      <c r="AI897">
        <v>0</v>
      </c>
      <c r="AU897">
        <v>1.3299802999999999</v>
      </c>
      <c r="AW897">
        <v>72.983999999999995</v>
      </c>
      <c r="AY897">
        <v>1</v>
      </c>
      <c r="BE897" t="s">
        <v>20</v>
      </c>
      <c r="BI897">
        <v>0</v>
      </c>
      <c r="BJ897">
        <v>0</v>
      </c>
      <c r="BM897">
        <v>0</v>
      </c>
      <c r="BN897">
        <v>0</v>
      </c>
      <c r="BO897">
        <v>100</v>
      </c>
      <c r="BP897">
        <v>100</v>
      </c>
      <c r="BQ897">
        <v>0</v>
      </c>
      <c r="BR897">
        <v>0</v>
      </c>
      <c r="BS897">
        <v>0</v>
      </c>
      <c r="BV897">
        <v>0</v>
      </c>
      <c r="BW897">
        <v>0</v>
      </c>
      <c r="BX897">
        <v>0</v>
      </c>
      <c r="BY897">
        <v>0</v>
      </c>
    </row>
    <row r="898" spans="1:77" x14ac:dyDescent="0.25">
      <c r="A898" t="s">
        <v>1844</v>
      </c>
      <c r="C898" t="s">
        <v>1845</v>
      </c>
      <c r="D898">
        <v>16</v>
      </c>
      <c r="E898" t="s">
        <v>4982</v>
      </c>
      <c r="F898">
        <v>10</v>
      </c>
      <c r="G898" t="s">
        <v>4982</v>
      </c>
      <c r="L898" t="s">
        <v>856</v>
      </c>
      <c r="M898" t="s">
        <v>1844</v>
      </c>
      <c r="N898" t="s">
        <v>1845</v>
      </c>
      <c r="P898">
        <v>1</v>
      </c>
      <c r="Q898">
        <v>1</v>
      </c>
      <c r="R898">
        <v>45.73</v>
      </c>
      <c r="S898">
        <v>45.73</v>
      </c>
      <c r="T898" t="s">
        <v>4940</v>
      </c>
      <c r="U898">
        <v>0</v>
      </c>
      <c r="X898" t="s">
        <v>4941</v>
      </c>
      <c r="Y898" t="s">
        <v>18</v>
      </c>
      <c r="AB898" t="s">
        <v>19</v>
      </c>
      <c r="AC898" t="s">
        <v>4942</v>
      </c>
      <c r="AE898">
        <v>0</v>
      </c>
      <c r="AF898">
        <v>0</v>
      </c>
      <c r="AG898">
        <v>60.82</v>
      </c>
      <c r="AH898">
        <v>3</v>
      </c>
      <c r="AI898">
        <v>0</v>
      </c>
      <c r="AU898">
        <v>1.3299802999999999</v>
      </c>
      <c r="AW898">
        <v>72.983999999999995</v>
      </c>
      <c r="AY898">
        <v>1</v>
      </c>
      <c r="BE898" t="s">
        <v>20</v>
      </c>
      <c r="BI898">
        <v>0</v>
      </c>
      <c r="BJ898">
        <v>0</v>
      </c>
      <c r="BM898">
        <v>0</v>
      </c>
      <c r="BN898">
        <v>0</v>
      </c>
      <c r="BO898">
        <v>100</v>
      </c>
      <c r="BP898">
        <v>100</v>
      </c>
      <c r="BQ898">
        <v>0</v>
      </c>
      <c r="BR898">
        <v>0</v>
      </c>
      <c r="BS898">
        <v>0</v>
      </c>
      <c r="BV898">
        <v>0</v>
      </c>
      <c r="BW898">
        <v>0</v>
      </c>
      <c r="BX898">
        <v>0</v>
      </c>
      <c r="BY898">
        <v>0</v>
      </c>
    </row>
    <row r="899" spans="1:77" x14ac:dyDescent="0.25">
      <c r="A899" t="s">
        <v>1846</v>
      </c>
      <c r="C899" t="s">
        <v>1847</v>
      </c>
      <c r="D899">
        <v>16</v>
      </c>
      <c r="E899" t="s">
        <v>4982</v>
      </c>
      <c r="F899">
        <v>10</v>
      </c>
      <c r="G899" t="s">
        <v>4982</v>
      </c>
      <c r="L899" t="s">
        <v>856</v>
      </c>
      <c r="M899" t="s">
        <v>1846</v>
      </c>
      <c r="N899" t="s">
        <v>1847</v>
      </c>
      <c r="P899">
        <v>1</v>
      </c>
      <c r="Q899">
        <v>1</v>
      </c>
      <c r="R899">
        <v>45.73</v>
      </c>
      <c r="S899">
        <v>45.73</v>
      </c>
      <c r="T899" t="s">
        <v>4940</v>
      </c>
      <c r="U899">
        <v>0</v>
      </c>
      <c r="X899" t="s">
        <v>4941</v>
      </c>
      <c r="Y899" t="s">
        <v>18</v>
      </c>
      <c r="AB899" t="s">
        <v>19</v>
      </c>
      <c r="AC899" t="s">
        <v>4942</v>
      </c>
      <c r="AE899">
        <v>0</v>
      </c>
      <c r="AF899">
        <v>0</v>
      </c>
      <c r="AG899">
        <v>60.82</v>
      </c>
      <c r="AH899">
        <v>3</v>
      </c>
      <c r="AI899">
        <v>0</v>
      </c>
      <c r="AU899">
        <v>1.3299802999999999</v>
      </c>
      <c r="AW899">
        <v>72.983999999999995</v>
      </c>
      <c r="AY899">
        <v>1</v>
      </c>
      <c r="BE899" t="s">
        <v>20</v>
      </c>
      <c r="BI899">
        <v>0</v>
      </c>
      <c r="BJ899">
        <v>0</v>
      </c>
      <c r="BM899">
        <v>0</v>
      </c>
      <c r="BN899">
        <v>0</v>
      </c>
      <c r="BO899">
        <v>100</v>
      </c>
      <c r="BP899">
        <v>100</v>
      </c>
      <c r="BQ899">
        <v>0</v>
      </c>
      <c r="BR899">
        <v>0</v>
      </c>
      <c r="BS899">
        <v>0</v>
      </c>
      <c r="BV899">
        <v>0</v>
      </c>
      <c r="BW899">
        <v>0</v>
      </c>
      <c r="BX899">
        <v>0</v>
      </c>
      <c r="BY899">
        <v>0</v>
      </c>
    </row>
    <row r="900" spans="1:77" x14ac:dyDescent="0.25">
      <c r="A900" t="s">
        <v>1848</v>
      </c>
      <c r="C900" t="s">
        <v>1849</v>
      </c>
      <c r="D900">
        <v>16</v>
      </c>
      <c r="E900" t="s">
        <v>4982</v>
      </c>
      <c r="F900">
        <v>10</v>
      </c>
      <c r="G900" t="s">
        <v>4982</v>
      </c>
      <c r="L900" t="s">
        <v>856</v>
      </c>
      <c r="M900" t="s">
        <v>1848</v>
      </c>
      <c r="N900" t="s">
        <v>1849</v>
      </c>
      <c r="P900">
        <v>1</v>
      </c>
      <c r="Q900">
        <v>1</v>
      </c>
      <c r="R900">
        <v>45.73</v>
      </c>
      <c r="S900">
        <v>45.73</v>
      </c>
      <c r="T900" t="s">
        <v>4940</v>
      </c>
      <c r="U900">
        <v>0</v>
      </c>
      <c r="X900" t="s">
        <v>4941</v>
      </c>
      <c r="Y900" t="s">
        <v>18</v>
      </c>
      <c r="AB900" t="s">
        <v>19</v>
      </c>
      <c r="AC900" t="s">
        <v>4942</v>
      </c>
      <c r="AE900">
        <v>0</v>
      </c>
      <c r="AF900">
        <v>0</v>
      </c>
      <c r="AG900">
        <v>60.82</v>
      </c>
      <c r="AH900">
        <v>3</v>
      </c>
      <c r="AI900">
        <v>0</v>
      </c>
      <c r="AU900">
        <v>1.3299802999999999</v>
      </c>
      <c r="AW900">
        <v>72.983999999999995</v>
      </c>
      <c r="AY900">
        <v>1</v>
      </c>
      <c r="BE900" t="s">
        <v>20</v>
      </c>
      <c r="BI900">
        <v>0</v>
      </c>
      <c r="BJ900">
        <v>0</v>
      </c>
      <c r="BM900">
        <v>0</v>
      </c>
      <c r="BN900">
        <v>0</v>
      </c>
      <c r="BO900">
        <v>100</v>
      </c>
      <c r="BP900">
        <v>100</v>
      </c>
      <c r="BQ900">
        <v>0</v>
      </c>
      <c r="BR900">
        <v>0</v>
      </c>
      <c r="BS900">
        <v>0</v>
      </c>
      <c r="BV900">
        <v>0</v>
      </c>
      <c r="BW900">
        <v>0</v>
      </c>
      <c r="BX900">
        <v>0</v>
      </c>
      <c r="BY900">
        <v>0</v>
      </c>
    </row>
    <row r="901" spans="1:77" x14ac:dyDescent="0.25">
      <c r="A901" t="s">
        <v>1850</v>
      </c>
      <c r="C901" t="s">
        <v>1851</v>
      </c>
      <c r="D901">
        <v>16</v>
      </c>
      <c r="E901" t="s">
        <v>4982</v>
      </c>
      <c r="F901">
        <v>10</v>
      </c>
      <c r="G901" t="s">
        <v>4982</v>
      </c>
      <c r="L901" t="s">
        <v>856</v>
      </c>
      <c r="M901" t="s">
        <v>1850</v>
      </c>
      <c r="N901" t="s">
        <v>1851</v>
      </c>
      <c r="P901">
        <v>1</v>
      </c>
      <c r="Q901">
        <v>1</v>
      </c>
      <c r="R901">
        <v>45.73</v>
      </c>
      <c r="S901">
        <v>45.73</v>
      </c>
      <c r="T901" t="s">
        <v>4940</v>
      </c>
      <c r="U901">
        <v>0</v>
      </c>
      <c r="X901" t="s">
        <v>4941</v>
      </c>
      <c r="Y901" t="s">
        <v>18</v>
      </c>
      <c r="AB901" t="s">
        <v>19</v>
      </c>
      <c r="AC901" t="s">
        <v>4942</v>
      </c>
      <c r="AE901">
        <v>0</v>
      </c>
      <c r="AF901">
        <v>0</v>
      </c>
      <c r="AG901">
        <v>60.82</v>
      </c>
      <c r="AH901">
        <v>3</v>
      </c>
      <c r="AI901">
        <v>0</v>
      </c>
      <c r="AU901">
        <v>1.3299802999999999</v>
      </c>
      <c r="AW901">
        <v>72.983999999999995</v>
      </c>
      <c r="AY901">
        <v>1</v>
      </c>
      <c r="BE901" t="s">
        <v>20</v>
      </c>
      <c r="BI901">
        <v>0</v>
      </c>
      <c r="BJ901">
        <v>0</v>
      </c>
      <c r="BM901">
        <v>0</v>
      </c>
      <c r="BN901">
        <v>0</v>
      </c>
      <c r="BO901">
        <v>100</v>
      </c>
      <c r="BP901">
        <v>100</v>
      </c>
      <c r="BQ901">
        <v>0</v>
      </c>
      <c r="BR901">
        <v>0</v>
      </c>
      <c r="BS901">
        <v>0</v>
      </c>
      <c r="BV901">
        <v>0</v>
      </c>
      <c r="BW901">
        <v>0</v>
      </c>
      <c r="BX901">
        <v>0</v>
      </c>
      <c r="BY901">
        <v>0</v>
      </c>
    </row>
    <row r="902" spans="1:77" x14ac:dyDescent="0.25">
      <c r="A902" t="s">
        <v>1852</v>
      </c>
      <c r="C902" t="s">
        <v>1853</v>
      </c>
      <c r="D902">
        <v>16</v>
      </c>
      <c r="E902" t="s">
        <v>4982</v>
      </c>
      <c r="F902">
        <v>10</v>
      </c>
      <c r="G902" t="s">
        <v>4982</v>
      </c>
      <c r="L902" t="s">
        <v>856</v>
      </c>
      <c r="M902" t="s">
        <v>1852</v>
      </c>
      <c r="N902" t="s">
        <v>1853</v>
      </c>
      <c r="P902">
        <v>1</v>
      </c>
      <c r="Q902">
        <v>1</v>
      </c>
      <c r="R902">
        <v>45.73</v>
      </c>
      <c r="S902">
        <v>45.73</v>
      </c>
      <c r="T902" t="s">
        <v>4940</v>
      </c>
      <c r="U902">
        <v>0</v>
      </c>
      <c r="X902" t="s">
        <v>4941</v>
      </c>
      <c r="Y902" t="s">
        <v>18</v>
      </c>
      <c r="AB902" t="s">
        <v>19</v>
      </c>
      <c r="AC902" t="s">
        <v>4942</v>
      </c>
      <c r="AE902">
        <v>0</v>
      </c>
      <c r="AF902">
        <v>0</v>
      </c>
      <c r="AG902">
        <v>60.82</v>
      </c>
      <c r="AH902">
        <v>3</v>
      </c>
      <c r="AI902">
        <v>0</v>
      </c>
      <c r="AU902">
        <v>1.3299802999999999</v>
      </c>
      <c r="AW902">
        <v>72.983999999999995</v>
      </c>
      <c r="AY902">
        <v>1</v>
      </c>
      <c r="BE902" t="s">
        <v>20</v>
      </c>
      <c r="BI902">
        <v>0</v>
      </c>
      <c r="BJ902">
        <v>0</v>
      </c>
      <c r="BM902">
        <v>0</v>
      </c>
      <c r="BN902">
        <v>0</v>
      </c>
      <c r="BO902">
        <v>100</v>
      </c>
      <c r="BP902">
        <v>100</v>
      </c>
      <c r="BQ902">
        <v>0</v>
      </c>
      <c r="BR902">
        <v>0</v>
      </c>
      <c r="BS902">
        <v>0</v>
      </c>
      <c r="BV902">
        <v>0</v>
      </c>
      <c r="BW902">
        <v>0</v>
      </c>
      <c r="BX902">
        <v>0</v>
      </c>
      <c r="BY902">
        <v>0</v>
      </c>
    </row>
    <row r="903" spans="1:77" x14ac:dyDescent="0.25">
      <c r="A903" t="s">
        <v>1854</v>
      </c>
      <c r="C903" t="s">
        <v>1855</v>
      </c>
      <c r="D903">
        <v>16</v>
      </c>
      <c r="E903" t="s">
        <v>4982</v>
      </c>
      <c r="F903">
        <v>10</v>
      </c>
      <c r="G903" t="s">
        <v>4982</v>
      </c>
      <c r="L903" t="s">
        <v>856</v>
      </c>
      <c r="M903" t="s">
        <v>1854</v>
      </c>
      <c r="N903" t="s">
        <v>1855</v>
      </c>
      <c r="P903">
        <v>1</v>
      </c>
      <c r="Q903">
        <v>1</v>
      </c>
      <c r="R903">
        <v>45.73</v>
      </c>
      <c r="S903">
        <v>45.73</v>
      </c>
      <c r="T903" t="s">
        <v>4940</v>
      </c>
      <c r="U903">
        <v>0</v>
      </c>
      <c r="X903" t="s">
        <v>4941</v>
      </c>
      <c r="Y903" t="s">
        <v>18</v>
      </c>
      <c r="AB903" t="s">
        <v>19</v>
      </c>
      <c r="AC903" t="s">
        <v>4942</v>
      </c>
      <c r="AE903">
        <v>0</v>
      </c>
      <c r="AF903">
        <v>0</v>
      </c>
      <c r="AG903">
        <v>60.82</v>
      </c>
      <c r="AH903">
        <v>3</v>
      </c>
      <c r="AI903">
        <v>0</v>
      </c>
      <c r="AU903">
        <v>1.3299802999999999</v>
      </c>
      <c r="AW903">
        <v>72.983999999999995</v>
      </c>
      <c r="AY903">
        <v>1</v>
      </c>
      <c r="BE903" t="s">
        <v>20</v>
      </c>
      <c r="BI903">
        <v>0</v>
      </c>
      <c r="BJ903">
        <v>0</v>
      </c>
      <c r="BM903">
        <v>0</v>
      </c>
      <c r="BN903">
        <v>0</v>
      </c>
      <c r="BO903">
        <v>100</v>
      </c>
      <c r="BP903">
        <v>100</v>
      </c>
      <c r="BQ903">
        <v>0</v>
      </c>
      <c r="BR903">
        <v>0</v>
      </c>
      <c r="BS903">
        <v>0</v>
      </c>
      <c r="BV903">
        <v>0</v>
      </c>
      <c r="BW903">
        <v>0</v>
      </c>
      <c r="BX903">
        <v>0</v>
      </c>
      <c r="BY903">
        <v>0</v>
      </c>
    </row>
    <row r="904" spans="1:77" x14ac:dyDescent="0.25">
      <c r="A904" t="s">
        <v>1856</v>
      </c>
      <c r="C904" t="s">
        <v>1857</v>
      </c>
      <c r="D904">
        <v>16</v>
      </c>
      <c r="E904" t="s">
        <v>4982</v>
      </c>
      <c r="F904">
        <v>10</v>
      </c>
      <c r="G904" t="s">
        <v>4982</v>
      </c>
      <c r="L904" t="s">
        <v>856</v>
      </c>
      <c r="M904" t="s">
        <v>1856</v>
      </c>
      <c r="N904" t="s">
        <v>1857</v>
      </c>
      <c r="P904">
        <v>1</v>
      </c>
      <c r="Q904">
        <v>1</v>
      </c>
      <c r="R904">
        <v>45.73</v>
      </c>
      <c r="S904">
        <v>45.73</v>
      </c>
      <c r="T904" t="s">
        <v>4940</v>
      </c>
      <c r="U904">
        <v>0</v>
      </c>
      <c r="X904" t="s">
        <v>4941</v>
      </c>
      <c r="Y904" t="s">
        <v>18</v>
      </c>
      <c r="AB904" t="s">
        <v>19</v>
      </c>
      <c r="AC904" t="s">
        <v>4942</v>
      </c>
      <c r="AE904">
        <v>0</v>
      </c>
      <c r="AF904">
        <v>0</v>
      </c>
      <c r="AG904">
        <v>60.82</v>
      </c>
      <c r="AH904">
        <v>3</v>
      </c>
      <c r="AI904">
        <v>0</v>
      </c>
      <c r="AU904">
        <v>1.3299802999999999</v>
      </c>
      <c r="AW904">
        <v>72.983999999999995</v>
      </c>
      <c r="AY904">
        <v>1</v>
      </c>
      <c r="BE904" t="s">
        <v>20</v>
      </c>
      <c r="BI904">
        <v>0</v>
      </c>
      <c r="BJ904">
        <v>0</v>
      </c>
      <c r="BM904">
        <v>0</v>
      </c>
      <c r="BN904">
        <v>0</v>
      </c>
      <c r="BO904">
        <v>100</v>
      </c>
      <c r="BP904">
        <v>100</v>
      </c>
      <c r="BQ904">
        <v>0</v>
      </c>
      <c r="BR904">
        <v>0</v>
      </c>
      <c r="BS904">
        <v>0</v>
      </c>
      <c r="BV904">
        <v>0</v>
      </c>
      <c r="BW904">
        <v>0</v>
      </c>
      <c r="BX904">
        <v>0</v>
      </c>
      <c r="BY904">
        <v>0</v>
      </c>
    </row>
    <row r="905" spans="1:77" x14ac:dyDescent="0.25">
      <c r="A905" t="s">
        <v>1858</v>
      </c>
      <c r="C905" t="s">
        <v>1859</v>
      </c>
      <c r="D905">
        <v>16</v>
      </c>
      <c r="E905" t="s">
        <v>4982</v>
      </c>
      <c r="F905">
        <v>10</v>
      </c>
      <c r="G905" t="s">
        <v>4982</v>
      </c>
      <c r="L905" t="s">
        <v>856</v>
      </c>
      <c r="M905" t="s">
        <v>1858</v>
      </c>
      <c r="N905" t="s">
        <v>1859</v>
      </c>
      <c r="P905">
        <v>1</v>
      </c>
      <c r="Q905">
        <v>1</v>
      </c>
      <c r="R905">
        <v>24.58</v>
      </c>
      <c r="S905">
        <v>24.58</v>
      </c>
      <c r="T905" t="s">
        <v>4940</v>
      </c>
      <c r="U905">
        <v>0</v>
      </c>
      <c r="X905" t="s">
        <v>4941</v>
      </c>
      <c r="Y905" t="s">
        <v>18</v>
      </c>
      <c r="AB905" t="s">
        <v>19</v>
      </c>
      <c r="AC905" t="s">
        <v>4942</v>
      </c>
      <c r="AE905">
        <v>0</v>
      </c>
      <c r="AF905">
        <v>0</v>
      </c>
      <c r="AG905">
        <v>36.869999999999997</v>
      </c>
      <c r="AH905">
        <v>3</v>
      </c>
      <c r="AI905">
        <v>0</v>
      </c>
      <c r="AU905">
        <v>1.5</v>
      </c>
      <c r="AW905">
        <v>44.244</v>
      </c>
      <c r="AY905">
        <v>1</v>
      </c>
      <c r="BE905" t="s">
        <v>20</v>
      </c>
      <c r="BI905">
        <v>0</v>
      </c>
      <c r="BJ905">
        <v>0</v>
      </c>
      <c r="BM905">
        <v>0</v>
      </c>
      <c r="BN905">
        <v>0</v>
      </c>
      <c r="BO905">
        <v>100</v>
      </c>
      <c r="BP905">
        <v>100</v>
      </c>
      <c r="BQ905">
        <v>0</v>
      </c>
      <c r="BR905">
        <v>0</v>
      </c>
      <c r="BS905">
        <v>0</v>
      </c>
      <c r="BV905">
        <v>0</v>
      </c>
      <c r="BW905">
        <v>0</v>
      </c>
      <c r="BX905">
        <v>0</v>
      </c>
      <c r="BY905">
        <v>0</v>
      </c>
    </row>
    <row r="906" spans="1:77" x14ac:dyDescent="0.25">
      <c r="A906" t="s">
        <v>1860</v>
      </c>
      <c r="C906" t="s">
        <v>1861</v>
      </c>
      <c r="D906">
        <v>16</v>
      </c>
      <c r="E906" t="s">
        <v>4982</v>
      </c>
      <c r="F906">
        <v>10</v>
      </c>
      <c r="G906" t="s">
        <v>4982</v>
      </c>
      <c r="L906" t="s">
        <v>856</v>
      </c>
      <c r="M906" t="s">
        <v>1860</v>
      </c>
      <c r="N906" t="s">
        <v>1861</v>
      </c>
      <c r="P906">
        <v>1</v>
      </c>
      <c r="Q906">
        <v>1</v>
      </c>
      <c r="R906">
        <v>24.58</v>
      </c>
      <c r="S906">
        <v>24.58</v>
      </c>
      <c r="T906" t="s">
        <v>4940</v>
      </c>
      <c r="U906">
        <v>0</v>
      </c>
      <c r="X906" t="s">
        <v>4941</v>
      </c>
      <c r="Y906" t="s">
        <v>18</v>
      </c>
      <c r="AB906" t="s">
        <v>19</v>
      </c>
      <c r="AC906" t="s">
        <v>4942</v>
      </c>
      <c r="AE906">
        <v>0</v>
      </c>
      <c r="AF906">
        <v>0</v>
      </c>
      <c r="AG906">
        <v>36.869999999999997</v>
      </c>
      <c r="AH906">
        <v>3</v>
      </c>
      <c r="AI906">
        <v>0</v>
      </c>
      <c r="AU906">
        <v>1.5</v>
      </c>
      <c r="AW906">
        <v>44.244</v>
      </c>
      <c r="AY906">
        <v>1</v>
      </c>
      <c r="BE906" t="s">
        <v>20</v>
      </c>
      <c r="BI906">
        <v>0</v>
      </c>
      <c r="BJ906">
        <v>0</v>
      </c>
      <c r="BM906">
        <v>0</v>
      </c>
      <c r="BN906">
        <v>0</v>
      </c>
      <c r="BO906">
        <v>100</v>
      </c>
      <c r="BP906">
        <v>100</v>
      </c>
      <c r="BQ906">
        <v>0</v>
      </c>
      <c r="BR906">
        <v>0</v>
      </c>
      <c r="BS906">
        <v>0</v>
      </c>
      <c r="BV906">
        <v>0</v>
      </c>
      <c r="BW906">
        <v>0</v>
      </c>
      <c r="BX906">
        <v>0</v>
      </c>
      <c r="BY906">
        <v>0</v>
      </c>
    </row>
    <row r="907" spans="1:77" x14ac:dyDescent="0.25">
      <c r="A907" t="s">
        <v>1862</v>
      </c>
      <c r="C907" t="s">
        <v>1863</v>
      </c>
      <c r="D907">
        <v>16</v>
      </c>
      <c r="E907" t="s">
        <v>4982</v>
      </c>
      <c r="F907">
        <v>10</v>
      </c>
      <c r="G907" t="s">
        <v>4982</v>
      </c>
      <c r="L907" t="s">
        <v>856</v>
      </c>
      <c r="M907" t="s">
        <v>1862</v>
      </c>
      <c r="N907" t="s">
        <v>1863</v>
      </c>
      <c r="P907">
        <v>1</v>
      </c>
      <c r="Q907">
        <v>1</v>
      </c>
      <c r="R907">
        <v>24.58</v>
      </c>
      <c r="S907">
        <v>24.58</v>
      </c>
      <c r="T907" t="s">
        <v>4940</v>
      </c>
      <c r="U907">
        <v>0</v>
      </c>
      <c r="X907" t="s">
        <v>4941</v>
      </c>
      <c r="Y907" t="s">
        <v>18</v>
      </c>
      <c r="AB907" t="s">
        <v>19</v>
      </c>
      <c r="AC907" t="s">
        <v>4942</v>
      </c>
      <c r="AE907">
        <v>0</v>
      </c>
      <c r="AF907">
        <v>0</v>
      </c>
      <c r="AG907">
        <v>36.869999999999997</v>
      </c>
      <c r="AH907">
        <v>3</v>
      </c>
      <c r="AI907">
        <v>0</v>
      </c>
      <c r="AU907">
        <v>1.5</v>
      </c>
      <c r="AW907">
        <v>44.244</v>
      </c>
      <c r="AY907">
        <v>1</v>
      </c>
      <c r="BE907" t="s">
        <v>20</v>
      </c>
      <c r="BI907">
        <v>0</v>
      </c>
      <c r="BJ907">
        <v>0</v>
      </c>
      <c r="BM907">
        <v>0</v>
      </c>
      <c r="BN907">
        <v>0</v>
      </c>
      <c r="BO907">
        <v>100</v>
      </c>
      <c r="BP907">
        <v>100</v>
      </c>
      <c r="BQ907">
        <v>0</v>
      </c>
      <c r="BR907">
        <v>0</v>
      </c>
      <c r="BS907">
        <v>0</v>
      </c>
      <c r="BV907">
        <v>0</v>
      </c>
      <c r="BW907">
        <v>0</v>
      </c>
      <c r="BX907">
        <v>0</v>
      </c>
      <c r="BY907">
        <v>0</v>
      </c>
    </row>
    <row r="908" spans="1:77" x14ac:dyDescent="0.25">
      <c r="A908" t="s">
        <v>1864</v>
      </c>
      <c r="C908" t="s">
        <v>1865</v>
      </c>
      <c r="D908">
        <v>16</v>
      </c>
      <c r="E908" t="s">
        <v>4982</v>
      </c>
      <c r="F908">
        <v>10</v>
      </c>
      <c r="G908" t="s">
        <v>4982</v>
      </c>
      <c r="L908" t="s">
        <v>856</v>
      </c>
      <c r="M908" t="s">
        <v>1864</v>
      </c>
      <c r="N908" t="s">
        <v>1865</v>
      </c>
      <c r="P908">
        <v>1</v>
      </c>
      <c r="Q908">
        <v>1</v>
      </c>
      <c r="R908">
        <v>24.58</v>
      </c>
      <c r="S908">
        <v>24.58</v>
      </c>
      <c r="T908" t="s">
        <v>4940</v>
      </c>
      <c r="U908">
        <v>0</v>
      </c>
      <c r="X908" t="s">
        <v>4941</v>
      </c>
      <c r="Y908" t="s">
        <v>18</v>
      </c>
      <c r="AB908" t="s">
        <v>19</v>
      </c>
      <c r="AC908" t="s">
        <v>4942</v>
      </c>
      <c r="AE908">
        <v>0</v>
      </c>
      <c r="AF908">
        <v>0</v>
      </c>
      <c r="AG908">
        <v>36.869999999999997</v>
      </c>
      <c r="AH908">
        <v>3</v>
      </c>
      <c r="AI908">
        <v>0</v>
      </c>
      <c r="AU908">
        <v>1.5</v>
      </c>
      <c r="AW908">
        <v>44.244</v>
      </c>
      <c r="AY908">
        <v>1</v>
      </c>
      <c r="BE908" t="s">
        <v>20</v>
      </c>
      <c r="BI908">
        <v>0</v>
      </c>
      <c r="BJ908">
        <v>0</v>
      </c>
      <c r="BM908">
        <v>0</v>
      </c>
      <c r="BN908">
        <v>0</v>
      </c>
      <c r="BO908">
        <v>100</v>
      </c>
      <c r="BP908">
        <v>100</v>
      </c>
      <c r="BQ908">
        <v>0</v>
      </c>
      <c r="BR908">
        <v>0</v>
      </c>
      <c r="BS908">
        <v>0</v>
      </c>
      <c r="BV908">
        <v>0</v>
      </c>
      <c r="BW908">
        <v>0</v>
      </c>
      <c r="BX908">
        <v>0</v>
      </c>
      <c r="BY908">
        <v>0</v>
      </c>
    </row>
    <row r="909" spans="1:77" x14ac:dyDescent="0.25">
      <c r="A909" t="s">
        <v>1866</v>
      </c>
      <c r="C909" t="s">
        <v>1867</v>
      </c>
      <c r="D909">
        <v>16</v>
      </c>
      <c r="E909" t="s">
        <v>4982</v>
      </c>
      <c r="F909">
        <v>10</v>
      </c>
      <c r="G909" t="s">
        <v>4982</v>
      </c>
      <c r="L909" t="s">
        <v>856</v>
      </c>
      <c r="M909" t="s">
        <v>1866</v>
      </c>
      <c r="N909" t="s">
        <v>1867</v>
      </c>
      <c r="P909">
        <v>1</v>
      </c>
      <c r="Q909">
        <v>1</v>
      </c>
      <c r="R909">
        <v>24.58</v>
      </c>
      <c r="S909">
        <v>24.58</v>
      </c>
      <c r="T909" t="s">
        <v>4940</v>
      </c>
      <c r="U909">
        <v>0</v>
      </c>
      <c r="X909" t="s">
        <v>4941</v>
      </c>
      <c r="Y909" t="s">
        <v>18</v>
      </c>
      <c r="AB909" t="s">
        <v>19</v>
      </c>
      <c r="AC909" t="s">
        <v>4942</v>
      </c>
      <c r="AE909">
        <v>0</v>
      </c>
      <c r="AF909">
        <v>0</v>
      </c>
      <c r="AG909">
        <v>36.869999999999997</v>
      </c>
      <c r="AH909">
        <v>3</v>
      </c>
      <c r="AI909">
        <v>0</v>
      </c>
      <c r="AU909">
        <v>1.5</v>
      </c>
      <c r="AW909">
        <v>44.244</v>
      </c>
      <c r="AY909">
        <v>1</v>
      </c>
      <c r="BE909" t="s">
        <v>20</v>
      </c>
      <c r="BI909">
        <v>0</v>
      </c>
      <c r="BJ909">
        <v>0</v>
      </c>
      <c r="BM909">
        <v>0</v>
      </c>
      <c r="BN909">
        <v>0</v>
      </c>
      <c r="BO909">
        <v>100</v>
      </c>
      <c r="BP909">
        <v>100</v>
      </c>
      <c r="BQ909">
        <v>0</v>
      </c>
      <c r="BR909">
        <v>0</v>
      </c>
      <c r="BS909">
        <v>0</v>
      </c>
      <c r="BV909">
        <v>0</v>
      </c>
      <c r="BW909">
        <v>0</v>
      </c>
      <c r="BX909">
        <v>0</v>
      </c>
      <c r="BY909">
        <v>0</v>
      </c>
    </row>
    <row r="910" spans="1:77" x14ac:dyDescent="0.25">
      <c r="A910" t="s">
        <v>1868</v>
      </c>
      <c r="C910" t="s">
        <v>1869</v>
      </c>
      <c r="D910">
        <v>16</v>
      </c>
      <c r="E910" t="s">
        <v>4982</v>
      </c>
      <c r="F910">
        <v>10</v>
      </c>
      <c r="G910" t="s">
        <v>4982</v>
      </c>
      <c r="L910" t="s">
        <v>856</v>
      </c>
      <c r="M910" t="s">
        <v>1868</v>
      </c>
      <c r="N910" t="s">
        <v>1869</v>
      </c>
      <c r="P910">
        <v>1</v>
      </c>
      <c r="Q910">
        <v>1</v>
      </c>
      <c r="R910">
        <v>24.58</v>
      </c>
      <c r="S910">
        <v>24.58</v>
      </c>
      <c r="T910" t="s">
        <v>4940</v>
      </c>
      <c r="U910">
        <v>0</v>
      </c>
      <c r="X910" t="s">
        <v>4941</v>
      </c>
      <c r="Y910" t="s">
        <v>18</v>
      </c>
      <c r="AB910" t="s">
        <v>19</v>
      </c>
      <c r="AC910" t="s">
        <v>4942</v>
      </c>
      <c r="AE910">
        <v>0</v>
      </c>
      <c r="AF910">
        <v>0</v>
      </c>
      <c r="AG910">
        <v>36.869999999999997</v>
      </c>
      <c r="AH910">
        <v>3</v>
      </c>
      <c r="AI910">
        <v>0</v>
      </c>
      <c r="AU910">
        <v>1.5</v>
      </c>
      <c r="AW910">
        <v>44.244</v>
      </c>
      <c r="AY910">
        <v>1</v>
      </c>
      <c r="BE910" t="s">
        <v>20</v>
      </c>
      <c r="BI910">
        <v>0</v>
      </c>
      <c r="BJ910">
        <v>0</v>
      </c>
      <c r="BM910">
        <v>0</v>
      </c>
      <c r="BN910">
        <v>0</v>
      </c>
      <c r="BO910">
        <v>100</v>
      </c>
      <c r="BP910">
        <v>100</v>
      </c>
      <c r="BQ910">
        <v>0</v>
      </c>
      <c r="BR910">
        <v>0</v>
      </c>
      <c r="BS910">
        <v>0</v>
      </c>
      <c r="BV910">
        <v>0</v>
      </c>
      <c r="BW910">
        <v>0</v>
      </c>
      <c r="BX910">
        <v>0</v>
      </c>
      <c r="BY910">
        <v>0</v>
      </c>
    </row>
    <row r="911" spans="1:77" x14ac:dyDescent="0.25">
      <c r="A911" t="s">
        <v>1870</v>
      </c>
      <c r="C911" t="s">
        <v>1871</v>
      </c>
      <c r="D911">
        <v>16</v>
      </c>
      <c r="E911" t="s">
        <v>4982</v>
      </c>
      <c r="F911">
        <v>10</v>
      </c>
      <c r="G911" t="s">
        <v>4982</v>
      </c>
      <c r="L911" t="s">
        <v>856</v>
      </c>
      <c r="M911" t="s">
        <v>1870</v>
      </c>
      <c r="N911" t="s">
        <v>1871</v>
      </c>
      <c r="P911">
        <v>1</v>
      </c>
      <c r="Q911">
        <v>1</v>
      </c>
      <c r="R911">
        <v>24.58</v>
      </c>
      <c r="S911">
        <v>24.58</v>
      </c>
      <c r="T911" t="s">
        <v>4940</v>
      </c>
      <c r="U911">
        <v>0</v>
      </c>
      <c r="X911" t="s">
        <v>4941</v>
      </c>
      <c r="Y911" t="s">
        <v>18</v>
      </c>
      <c r="AB911" t="s">
        <v>19</v>
      </c>
      <c r="AC911" t="s">
        <v>4942</v>
      </c>
      <c r="AE911">
        <v>0</v>
      </c>
      <c r="AF911">
        <v>0</v>
      </c>
      <c r="AG911">
        <v>36.869999999999997</v>
      </c>
      <c r="AH911">
        <v>3</v>
      </c>
      <c r="AI911">
        <v>0</v>
      </c>
      <c r="AU911">
        <v>1.5</v>
      </c>
      <c r="AW911">
        <v>44.244</v>
      </c>
      <c r="AY911">
        <v>1</v>
      </c>
      <c r="BE911" t="s">
        <v>20</v>
      </c>
      <c r="BI911">
        <v>0</v>
      </c>
      <c r="BJ911">
        <v>0</v>
      </c>
      <c r="BM911">
        <v>0</v>
      </c>
      <c r="BN911">
        <v>0</v>
      </c>
      <c r="BO911">
        <v>100</v>
      </c>
      <c r="BP911">
        <v>100</v>
      </c>
      <c r="BQ911">
        <v>0</v>
      </c>
      <c r="BR911">
        <v>0</v>
      </c>
      <c r="BS911">
        <v>0</v>
      </c>
      <c r="BV911">
        <v>0</v>
      </c>
      <c r="BW911">
        <v>0</v>
      </c>
      <c r="BX911">
        <v>0</v>
      </c>
      <c r="BY911">
        <v>0</v>
      </c>
    </row>
    <row r="912" spans="1:77" x14ac:dyDescent="0.25">
      <c r="A912" t="s">
        <v>1872</v>
      </c>
      <c r="C912" t="s">
        <v>1873</v>
      </c>
      <c r="D912">
        <v>16</v>
      </c>
      <c r="E912" t="s">
        <v>4982</v>
      </c>
      <c r="F912">
        <v>10</v>
      </c>
      <c r="G912" t="s">
        <v>4982</v>
      </c>
      <c r="L912" t="s">
        <v>856</v>
      </c>
      <c r="M912" t="s">
        <v>1872</v>
      </c>
      <c r="N912" t="s">
        <v>1873</v>
      </c>
      <c r="P912">
        <v>1</v>
      </c>
      <c r="Q912">
        <v>1</v>
      </c>
      <c r="R912">
        <v>32.25</v>
      </c>
      <c r="S912">
        <v>32.25</v>
      </c>
      <c r="T912" t="s">
        <v>4940</v>
      </c>
      <c r="U912">
        <v>0</v>
      </c>
      <c r="X912" t="s">
        <v>4941</v>
      </c>
      <c r="Y912" t="s">
        <v>18</v>
      </c>
      <c r="AB912" t="s">
        <v>19</v>
      </c>
      <c r="AC912" t="s">
        <v>4942</v>
      </c>
      <c r="AE912">
        <v>0</v>
      </c>
      <c r="AF912">
        <v>0</v>
      </c>
      <c r="AG912">
        <v>64.5</v>
      </c>
      <c r="AH912">
        <v>3</v>
      </c>
      <c r="AI912">
        <v>0</v>
      </c>
      <c r="AP912">
        <v>1</v>
      </c>
      <c r="AU912">
        <v>2</v>
      </c>
      <c r="AW912">
        <v>77.400000000000006</v>
      </c>
      <c r="BE912" t="s">
        <v>20</v>
      </c>
      <c r="BI912">
        <v>0</v>
      </c>
      <c r="BJ912">
        <v>0</v>
      </c>
      <c r="BM912">
        <v>0</v>
      </c>
      <c r="BN912">
        <v>0</v>
      </c>
      <c r="BO912">
        <v>100</v>
      </c>
      <c r="BP912">
        <v>100</v>
      </c>
      <c r="BQ912">
        <v>0</v>
      </c>
      <c r="BR912">
        <v>0</v>
      </c>
      <c r="BS912">
        <v>0</v>
      </c>
      <c r="BV912">
        <v>0</v>
      </c>
      <c r="BW912">
        <v>0</v>
      </c>
      <c r="BX912">
        <v>0</v>
      </c>
      <c r="BY912">
        <v>0</v>
      </c>
    </row>
    <row r="913" spans="1:77" x14ac:dyDescent="0.25">
      <c r="A913" t="s">
        <v>1874</v>
      </c>
      <c r="C913" t="s">
        <v>1875</v>
      </c>
      <c r="D913">
        <v>16</v>
      </c>
      <c r="E913" t="s">
        <v>4982</v>
      </c>
      <c r="F913">
        <v>10</v>
      </c>
      <c r="G913" t="s">
        <v>4982</v>
      </c>
      <c r="L913" t="s">
        <v>856</v>
      </c>
      <c r="M913" t="s">
        <v>1874</v>
      </c>
      <c r="N913" t="s">
        <v>1875</v>
      </c>
      <c r="P913">
        <v>1</v>
      </c>
      <c r="Q913">
        <v>1</v>
      </c>
      <c r="R913">
        <v>32.25</v>
      </c>
      <c r="S913">
        <v>32.25</v>
      </c>
      <c r="T913" t="s">
        <v>4940</v>
      </c>
      <c r="U913">
        <v>0</v>
      </c>
      <c r="X913" t="s">
        <v>4941</v>
      </c>
      <c r="Y913" t="s">
        <v>18</v>
      </c>
      <c r="AB913" t="s">
        <v>19</v>
      </c>
      <c r="AC913" t="s">
        <v>4942</v>
      </c>
      <c r="AE913">
        <v>0</v>
      </c>
      <c r="AF913">
        <v>0</v>
      </c>
      <c r="AG913">
        <v>64.5</v>
      </c>
      <c r="AH913">
        <v>3</v>
      </c>
      <c r="AI913">
        <v>0</v>
      </c>
      <c r="AP913">
        <v>1</v>
      </c>
      <c r="AU913">
        <v>2</v>
      </c>
      <c r="AW913">
        <v>77.400000000000006</v>
      </c>
      <c r="BE913" t="s">
        <v>20</v>
      </c>
      <c r="BI913">
        <v>0</v>
      </c>
      <c r="BJ913">
        <v>0</v>
      </c>
      <c r="BM913">
        <v>0</v>
      </c>
      <c r="BN913">
        <v>0</v>
      </c>
      <c r="BO913">
        <v>100</v>
      </c>
      <c r="BP913">
        <v>100</v>
      </c>
      <c r="BQ913">
        <v>0</v>
      </c>
      <c r="BR913">
        <v>0</v>
      </c>
      <c r="BS913">
        <v>0</v>
      </c>
      <c r="BV913">
        <v>0</v>
      </c>
      <c r="BW913">
        <v>0</v>
      </c>
      <c r="BX913">
        <v>0</v>
      </c>
      <c r="BY913">
        <v>0</v>
      </c>
    </row>
    <row r="914" spans="1:77" x14ac:dyDescent="0.25">
      <c r="A914" t="s">
        <v>1876</v>
      </c>
      <c r="C914" t="s">
        <v>1877</v>
      </c>
      <c r="D914">
        <v>16</v>
      </c>
      <c r="E914" t="s">
        <v>4982</v>
      </c>
      <c r="F914">
        <v>10</v>
      </c>
      <c r="G914" t="s">
        <v>4982</v>
      </c>
      <c r="L914" t="s">
        <v>856</v>
      </c>
      <c r="M914" t="s">
        <v>1876</v>
      </c>
      <c r="N914" t="s">
        <v>1877</v>
      </c>
      <c r="P914">
        <v>1</v>
      </c>
      <c r="Q914">
        <v>1</v>
      </c>
      <c r="R914">
        <v>23.1</v>
      </c>
      <c r="S914">
        <v>23.1</v>
      </c>
      <c r="T914" t="s">
        <v>4940</v>
      </c>
      <c r="U914">
        <v>0</v>
      </c>
      <c r="X914" t="s">
        <v>4941</v>
      </c>
      <c r="Y914" t="s">
        <v>18</v>
      </c>
      <c r="AB914" t="s">
        <v>19</v>
      </c>
      <c r="AC914" t="s">
        <v>4942</v>
      </c>
      <c r="AE914">
        <v>0</v>
      </c>
      <c r="AF914">
        <v>0</v>
      </c>
      <c r="AG914">
        <v>30.72</v>
      </c>
      <c r="AH914">
        <v>3</v>
      </c>
      <c r="AI914">
        <v>0</v>
      </c>
      <c r="AU914">
        <v>1.3298700999999999</v>
      </c>
      <c r="AW914">
        <v>36.863999999999997</v>
      </c>
      <c r="AY914">
        <v>1</v>
      </c>
      <c r="BE914" t="s">
        <v>20</v>
      </c>
      <c r="BI914">
        <v>0</v>
      </c>
      <c r="BJ914">
        <v>0</v>
      </c>
      <c r="BM914">
        <v>0</v>
      </c>
      <c r="BN914">
        <v>0</v>
      </c>
      <c r="BO914">
        <v>100</v>
      </c>
      <c r="BP914">
        <v>100</v>
      </c>
      <c r="BQ914">
        <v>0</v>
      </c>
      <c r="BR914">
        <v>0</v>
      </c>
      <c r="BS914">
        <v>0</v>
      </c>
      <c r="BV914">
        <v>0</v>
      </c>
      <c r="BW914">
        <v>0</v>
      </c>
      <c r="BX914">
        <v>0</v>
      </c>
      <c r="BY914">
        <v>0</v>
      </c>
    </row>
    <row r="915" spans="1:77" x14ac:dyDescent="0.25">
      <c r="A915" t="s">
        <v>1878</v>
      </c>
      <c r="C915" t="s">
        <v>1879</v>
      </c>
      <c r="D915">
        <v>16</v>
      </c>
      <c r="E915" t="s">
        <v>4982</v>
      </c>
      <c r="F915">
        <v>10</v>
      </c>
      <c r="G915" t="s">
        <v>4982</v>
      </c>
      <c r="L915" t="s">
        <v>856</v>
      </c>
      <c r="M915" t="s">
        <v>1878</v>
      </c>
      <c r="N915" t="s">
        <v>1879</v>
      </c>
      <c r="P915">
        <v>1</v>
      </c>
      <c r="Q915">
        <v>1</v>
      </c>
      <c r="R915">
        <v>23.1</v>
      </c>
      <c r="S915">
        <v>23.1</v>
      </c>
      <c r="T915" t="s">
        <v>4940</v>
      </c>
      <c r="U915">
        <v>0</v>
      </c>
      <c r="X915" t="s">
        <v>4941</v>
      </c>
      <c r="Y915" t="s">
        <v>18</v>
      </c>
      <c r="AB915" t="s">
        <v>19</v>
      </c>
      <c r="AC915" t="s">
        <v>4942</v>
      </c>
      <c r="AE915">
        <v>0</v>
      </c>
      <c r="AF915">
        <v>0</v>
      </c>
      <c r="AG915">
        <v>30.72</v>
      </c>
      <c r="AH915">
        <v>3</v>
      </c>
      <c r="AI915">
        <v>0</v>
      </c>
      <c r="AU915">
        <v>1.3298700999999999</v>
      </c>
      <c r="AW915">
        <v>36.863999999999997</v>
      </c>
      <c r="AY915">
        <v>1</v>
      </c>
      <c r="BE915" t="s">
        <v>20</v>
      </c>
      <c r="BI915">
        <v>0</v>
      </c>
      <c r="BJ915">
        <v>0</v>
      </c>
      <c r="BM915">
        <v>0</v>
      </c>
      <c r="BN915">
        <v>0</v>
      </c>
      <c r="BO915">
        <v>100</v>
      </c>
      <c r="BP915">
        <v>100</v>
      </c>
      <c r="BQ915">
        <v>0</v>
      </c>
      <c r="BR915">
        <v>0</v>
      </c>
      <c r="BS915">
        <v>0</v>
      </c>
      <c r="BV915">
        <v>0</v>
      </c>
      <c r="BW915">
        <v>0</v>
      </c>
      <c r="BX915">
        <v>0</v>
      </c>
      <c r="BY915">
        <v>0</v>
      </c>
    </row>
    <row r="916" spans="1:77" x14ac:dyDescent="0.25">
      <c r="A916" t="s">
        <v>1880</v>
      </c>
      <c r="C916" t="s">
        <v>1881</v>
      </c>
      <c r="D916">
        <v>16</v>
      </c>
      <c r="E916" t="s">
        <v>4982</v>
      </c>
      <c r="F916">
        <v>10</v>
      </c>
      <c r="G916" t="s">
        <v>4982</v>
      </c>
      <c r="L916" t="s">
        <v>856</v>
      </c>
      <c r="M916" t="s">
        <v>1880</v>
      </c>
      <c r="N916" t="s">
        <v>1881</v>
      </c>
      <c r="P916">
        <v>1</v>
      </c>
      <c r="Q916">
        <v>1</v>
      </c>
      <c r="R916">
        <v>23.1</v>
      </c>
      <c r="S916">
        <v>23.1</v>
      </c>
      <c r="T916" t="s">
        <v>4940</v>
      </c>
      <c r="U916">
        <v>0</v>
      </c>
      <c r="X916" t="s">
        <v>4941</v>
      </c>
      <c r="Y916" t="s">
        <v>18</v>
      </c>
      <c r="AB916" t="s">
        <v>19</v>
      </c>
      <c r="AC916" t="s">
        <v>4942</v>
      </c>
      <c r="AE916">
        <v>0</v>
      </c>
      <c r="AF916">
        <v>0</v>
      </c>
      <c r="AG916">
        <v>30.72</v>
      </c>
      <c r="AH916">
        <v>3</v>
      </c>
      <c r="AI916">
        <v>0</v>
      </c>
      <c r="AU916">
        <v>1.3298700999999999</v>
      </c>
      <c r="AW916">
        <v>36.863999999999997</v>
      </c>
      <c r="AY916">
        <v>1</v>
      </c>
      <c r="BE916" t="s">
        <v>20</v>
      </c>
      <c r="BI916">
        <v>0</v>
      </c>
      <c r="BJ916">
        <v>0</v>
      </c>
      <c r="BM916">
        <v>0</v>
      </c>
      <c r="BN916">
        <v>0</v>
      </c>
      <c r="BO916">
        <v>100</v>
      </c>
      <c r="BP916">
        <v>100</v>
      </c>
      <c r="BQ916">
        <v>0</v>
      </c>
      <c r="BR916">
        <v>0</v>
      </c>
      <c r="BS916">
        <v>0</v>
      </c>
      <c r="BV916">
        <v>0</v>
      </c>
      <c r="BW916">
        <v>0</v>
      </c>
      <c r="BX916">
        <v>0</v>
      </c>
      <c r="BY916">
        <v>0</v>
      </c>
    </row>
    <row r="917" spans="1:77" x14ac:dyDescent="0.25">
      <c r="A917" t="s">
        <v>1882</v>
      </c>
      <c r="C917" t="s">
        <v>1883</v>
      </c>
      <c r="D917">
        <v>16</v>
      </c>
      <c r="E917" t="s">
        <v>4982</v>
      </c>
      <c r="F917">
        <v>10</v>
      </c>
      <c r="G917" t="s">
        <v>4982</v>
      </c>
      <c r="L917" t="s">
        <v>856</v>
      </c>
      <c r="M917" t="s">
        <v>1882</v>
      </c>
      <c r="N917" t="s">
        <v>1883</v>
      </c>
      <c r="P917">
        <v>1</v>
      </c>
      <c r="Q917">
        <v>1</v>
      </c>
      <c r="R917">
        <v>23.1</v>
      </c>
      <c r="S917">
        <v>23.1</v>
      </c>
      <c r="T917" t="s">
        <v>4940</v>
      </c>
      <c r="U917">
        <v>0</v>
      </c>
      <c r="X917" t="s">
        <v>4941</v>
      </c>
      <c r="Y917" t="s">
        <v>18</v>
      </c>
      <c r="AB917" t="s">
        <v>19</v>
      </c>
      <c r="AC917" t="s">
        <v>4942</v>
      </c>
      <c r="AE917">
        <v>0</v>
      </c>
      <c r="AF917">
        <v>0</v>
      </c>
      <c r="AG917">
        <v>30.72</v>
      </c>
      <c r="AH917">
        <v>3</v>
      </c>
      <c r="AI917">
        <v>0</v>
      </c>
      <c r="AU917">
        <v>1.3298700999999999</v>
      </c>
      <c r="AW917">
        <v>36.863999999999997</v>
      </c>
      <c r="AY917">
        <v>1</v>
      </c>
      <c r="BE917" t="s">
        <v>20</v>
      </c>
      <c r="BI917">
        <v>0</v>
      </c>
      <c r="BJ917">
        <v>0</v>
      </c>
      <c r="BM917">
        <v>0</v>
      </c>
      <c r="BN917">
        <v>0</v>
      </c>
      <c r="BO917">
        <v>100</v>
      </c>
      <c r="BP917">
        <v>100</v>
      </c>
      <c r="BQ917">
        <v>0</v>
      </c>
      <c r="BR917">
        <v>0</v>
      </c>
      <c r="BS917">
        <v>0</v>
      </c>
      <c r="BV917">
        <v>0</v>
      </c>
      <c r="BW917">
        <v>0</v>
      </c>
      <c r="BX917">
        <v>0</v>
      </c>
      <c r="BY917">
        <v>0</v>
      </c>
    </row>
    <row r="918" spans="1:77" x14ac:dyDescent="0.25">
      <c r="A918" t="s">
        <v>1884</v>
      </c>
      <c r="C918" t="s">
        <v>1885</v>
      </c>
      <c r="D918">
        <v>16</v>
      </c>
      <c r="E918" t="s">
        <v>4982</v>
      </c>
      <c r="F918">
        <v>10</v>
      </c>
      <c r="G918" t="s">
        <v>4982</v>
      </c>
      <c r="L918" t="s">
        <v>856</v>
      </c>
      <c r="M918" t="s">
        <v>1884</v>
      </c>
      <c r="N918" t="s">
        <v>1885</v>
      </c>
      <c r="P918">
        <v>1</v>
      </c>
      <c r="Q918">
        <v>1</v>
      </c>
      <c r="R918">
        <v>28.6</v>
      </c>
      <c r="S918">
        <v>28.6</v>
      </c>
      <c r="T918" t="s">
        <v>4940</v>
      </c>
      <c r="U918">
        <v>0</v>
      </c>
      <c r="X918" t="s">
        <v>4941</v>
      </c>
      <c r="Y918" t="s">
        <v>18</v>
      </c>
      <c r="AB918" t="s">
        <v>19</v>
      </c>
      <c r="AC918" t="s">
        <v>4942</v>
      </c>
      <c r="AE918">
        <v>0</v>
      </c>
      <c r="AF918">
        <v>0</v>
      </c>
      <c r="AG918">
        <v>38.04</v>
      </c>
      <c r="AH918">
        <v>3</v>
      </c>
      <c r="AI918">
        <v>0</v>
      </c>
      <c r="AU918">
        <v>1.3300699</v>
      </c>
      <c r="AW918">
        <v>45.648000000000003</v>
      </c>
      <c r="AY918">
        <v>1</v>
      </c>
      <c r="BE918" t="s">
        <v>20</v>
      </c>
      <c r="BI918">
        <v>0</v>
      </c>
      <c r="BJ918">
        <v>0</v>
      </c>
      <c r="BM918">
        <v>0</v>
      </c>
      <c r="BN918">
        <v>0</v>
      </c>
      <c r="BO918">
        <v>100</v>
      </c>
      <c r="BP918">
        <v>100</v>
      </c>
      <c r="BQ918">
        <v>0</v>
      </c>
      <c r="BR918">
        <v>0</v>
      </c>
      <c r="BS918">
        <v>0</v>
      </c>
      <c r="BV918">
        <v>0</v>
      </c>
      <c r="BW918">
        <v>0</v>
      </c>
      <c r="BX918">
        <v>0</v>
      </c>
      <c r="BY918">
        <v>0</v>
      </c>
    </row>
    <row r="919" spans="1:77" x14ac:dyDescent="0.25">
      <c r="A919" t="s">
        <v>1886</v>
      </c>
      <c r="C919" t="s">
        <v>1887</v>
      </c>
      <c r="D919">
        <v>16</v>
      </c>
      <c r="E919" t="s">
        <v>4982</v>
      </c>
      <c r="F919">
        <v>10</v>
      </c>
      <c r="G919" t="s">
        <v>4982</v>
      </c>
      <c r="L919" t="s">
        <v>856</v>
      </c>
      <c r="M919" t="s">
        <v>1886</v>
      </c>
      <c r="N919" t="s">
        <v>1887</v>
      </c>
      <c r="P919">
        <v>1</v>
      </c>
      <c r="Q919">
        <v>1</v>
      </c>
      <c r="R919">
        <v>28.6</v>
      </c>
      <c r="S919">
        <v>28.6</v>
      </c>
      <c r="T919" t="s">
        <v>4940</v>
      </c>
      <c r="U919">
        <v>0</v>
      </c>
      <c r="X919" t="s">
        <v>4941</v>
      </c>
      <c r="Y919" t="s">
        <v>18</v>
      </c>
      <c r="AB919" t="s">
        <v>19</v>
      </c>
      <c r="AC919" t="s">
        <v>4942</v>
      </c>
      <c r="AE919">
        <v>0</v>
      </c>
      <c r="AF919">
        <v>0</v>
      </c>
      <c r="AG919">
        <v>38.04</v>
      </c>
      <c r="AH919">
        <v>3</v>
      </c>
      <c r="AI919">
        <v>0</v>
      </c>
      <c r="AU919">
        <v>1.3300699</v>
      </c>
      <c r="AW919">
        <v>45.648000000000003</v>
      </c>
      <c r="AY919">
        <v>1</v>
      </c>
      <c r="BE919" t="s">
        <v>20</v>
      </c>
      <c r="BI919">
        <v>0</v>
      </c>
      <c r="BJ919">
        <v>0</v>
      </c>
      <c r="BM919">
        <v>0</v>
      </c>
      <c r="BN919">
        <v>0</v>
      </c>
      <c r="BO919">
        <v>100</v>
      </c>
      <c r="BP919">
        <v>100</v>
      </c>
      <c r="BQ919">
        <v>0</v>
      </c>
      <c r="BR919">
        <v>0</v>
      </c>
      <c r="BS919">
        <v>0</v>
      </c>
      <c r="BV919">
        <v>0</v>
      </c>
      <c r="BW919">
        <v>0</v>
      </c>
      <c r="BX919">
        <v>0</v>
      </c>
      <c r="BY919">
        <v>0</v>
      </c>
    </row>
    <row r="920" spans="1:77" x14ac:dyDescent="0.25">
      <c r="A920" t="s">
        <v>1888</v>
      </c>
      <c r="C920" t="s">
        <v>1889</v>
      </c>
      <c r="D920">
        <v>16</v>
      </c>
      <c r="E920" t="s">
        <v>4982</v>
      </c>
      <c r="F920">
        <v>10</v>
      </c>
      <c r="G920" t="s">
        <v>4982</v>
      </c>
      <c r="L920" t="s">
        <v>856</v>
      </c>
      <c r="M920" t="s">
        <v>1888</v>
      </c>
      <c r="N920" t="s">
        <v>1889</v>
      </c>
      <c r="P920">
        <v>1</v>
      </c>
      <c r="Q920">
        <v>1</v>
      </c>
      <c r="R920">
        <v>28.6</v>
      </c>
      <c r="S920">
        <v>28.6</v>
      </c>
      <c r="T920" t="s">
        <v>4940</v>
      </c>
      <c r="U920">
        <v>0</v>
      </c>
      <c r="X920" t="s">
        <v>4941</v>
      </c>
      <c r="Y920" t="s">
        <v>18</v>
      </c>
      <c r="AB920" t="s">
        <v>19</v>
      </c>
      <c r="AC920" t="s">
        <v>4942</v>
      </c>
      <c r="AE920">
        <v>0</v>
      </c>
      <c r="AF920">
        <v>0</v>
      </c>
      <c r="AG920">
        <v>38.04</v>
      </c>
      <c r="AH920">
        <v>3</v>
      </c>
      <c r="AI920">
        <v>0</v>
      </c>
      <c r="AU920">
        <v>1.3300699</v>
      </c>
      <c r="AW920">
        <v>45.648000000000003</v>
      </c>
      <c r="AY920">
        <v>1</v>
      </c>
      <c r="BE920" t="s">
        <v>20</v>
      </c>
      <c r="BI920">
        <v>0</v>
      </c>
      <c r="BJ920">
        <v>0</v>
      </c>
      <c r="BM920">
        <v>0</v>
      </c>
      <c r="BN920">
        <v>0</v>
      </c>
      <c r="BO920">
        <v>100</v>
      </c>
      <c r="BP920">
        <v>100</v>
      </c>
      <c r="BQ920">
        <v>0</v>
      </c>
      <c r="BR920">
        <v>0</v>
      </c>
      <c r="BS920">
        <v>0</v>
      </c>
      <c r="BV920">
        <v>0</v>
      </c>
      <c r="BW920">
        <v>0</v>
      </c>
      <c r="BX920">
        <v>0</v>
      </c>
      <c r="BY920">
        <v>0</v>
      </c>
    </row>
    <row r="921" spans="1:77" x14ac:dyDescent="0.25">
      <c r="A921" t="s">
        <v>1890</v>
      </c>
      <c r="C921" t="s">
        <v>1891</v>
      </c>
      <c r="D921">
        <v>16</v>
      </c>
      <c r="E921" t="s">
        <v>4982</v>
      </c>
      <c r="F921">
        <v>10</v>
      </c>
      <c r="G921" t="s">
        <v>4982</v>
      </c>
      <c r="L921" t="s">
        <v>856</v>
      </c>
      <c r="M921" t="s">
        <v>1890</v>
      </c>
      <c r="N921" t="s">
        <v>1891</v>
      </c>
      <c r="P921">
        <v>1</v>
      </c>
      <c r="Q921">
        <v>1</v>
      </c>
      <c r="R921">
        <v>28.6</v>
      </c>
      <c r="S921">
        <v>28.6</v>
      </c>
      <c r="T921" t="s">
        <v>4940</v>
      </c>
      <c r="U921">
        <v>0</v>
      </c>
      <c r="X921" t="s">
        <v>4941</v>
      </c>
      <c r="Y921" t="s">
        <v>18</v>
      </c>
      <c r="AB921" t="s">
        <v>19</v>
      </c>
      <c r="AC921" t="s">
        <v>4942</v>
      </c>
      <c r="AE921">
        <v>0</v>
      </c>
      <c r="AF921">
        <v>0</v>
      </c>
      <c r="AG921">
        <v>38.04</v>
      </c>
      <c r="AH921">
        <v>3</v>
      </c>
      <c r="AI921">
        <v>0</v>
      </c>
      <c r="AU921">
        <v>1.3300699</v>
      </c>
      <c r="AW921">
        <v>45.648000000000003</v>
      </c>
      <c r="AY921">
        <v>1</v>
      </c>
      <c r="BE921" t="s">
        <v>20</v>
      </c>
      <c r="BI921">
        <v>0</v>
      </c>
      <c r="BJ921">
        <v>0</v>
      </c>
      <c r="BM921">
        <v>0</v>
      </c>
      <c r="BN921">
        <v>0</v>
      </c>
      <c r="BO921">
        <v>100</v>
      </c>
      <c r="BP921">
        <v>100</v>
      </c>
      <c r="BQ921">
        <v>0</v>
      </c>
      <c r="BR921">
        <v>0</v>
      </c>
      <c r="BS921">
        <v>0</v>
      </c>
      <c r="BV921">
        <v>0</v>
      </c>
      <c r="BW921">
        <v>0</v>
      </c>
      <c r="BX921">
        <v>0</v>
      </c>
      <c r="BY921">
        <v>0</v>
      </c>
    </row>
    <row r="922" spans="1:77" x14ac:dyDescent="0.25">
      <c r="A922" t="s">
        <v>1892</v>
      </c>
      <c r="C922" t="s">
        <v>1893</v>
      </c>
      <c r="D922">
        <v>16</v>
      </c>
      <c r="E922" t="s">
        <v>4982</v>
      </c>
      <c r="F922">
        <v>10</v>
      </c>
      <c r="G922" t="s">
        <v>4982</v>
      </c>
      <c r="L922" t="s">
        <v>856</v>
      </c>
      <c r="M922" t="s">
        <v>1892</v>
      </c>
      <c r="N922" t="s">
        <v>1893</v>
      </c>
      <c r="P922">
        <v>1</v>
      </c>
      <c r="Q922">
        <v>1</v>
      </c>
      <c r="R922">
        <v>28.6</v>
      </c>
      <c r="S922">
        <v>28.6</v>
      </c>
      <c r="T922" t="s">
        <v>4940</v>
      </c>
      <c r="U922">
        <v>0</v>
      </c>
      <c r="X922" t="s">
        <v>4941</v>
      </c>
      <c r="Y922" t="s">
        <v>18</v>
      </c>
      <c r="AB922" t="s">
        <v>19</v>
      </c>
      <c r="AC922" t="s">
        <v>4942</v>
      </c>
      <c r="AE922">
        <v>0</v>
      </c>
      <c r="AF922">
        <v>0</v>
      </c>
      <c r="AG922">
        <v>38.04</v>
      </c>
      <c r="AH922">
        <v>3</v>
      </c>
      <c r="AI922">
        <v>0</v>
      </c>
      <c r="AU922">
        <v>1.3300699</v>
      </c>
      <c r="AW922">
        <v>45.648000000000003</v>
      </c>
      <c r="AY922">
        <v>1</v>
      </c>
      <c r="BE922" t="s">
        <v>20</v>
      </c>
      <c r="BI922">
        <v>0</v>
      </c>
      <c r="BJ922">
        <v>0</v>
      </c>
      <c r="BM922">
        <v>0</v>
      </c>
      <c r="BN922">
        <v>0</v>
      </c>
      <c r="BO922">
        <v>100</v>
      </c>
      <c r="BP922">
        <v>100</v>
      </c>
      <c r="BQ922">
        <v>0</v>
      </c>
      <c r="BR922">
        <v>0</v>
      </c>
      <c r="BS922">
        <v>0</v>
      </c>
      <c r="BV922">
        <v>0</v>
      </c>
      <c r="BW922">
        <v>0</v>
      </c>
      <c r="BX922">
        <v>0</v>
      </c>
      <c r="BY922">
        <v>0</v>
      </c>
    </row>
    <row r="923" spans="1:77" x14ac:dyDescent="0.25">
      <c r="A923" t="s">
        <v>1894</v>
      </c>
      <c r="C923" t="s">
        <v>1895</v>
      </c>
      <c r="D923">
        <v>16</v>
      </c>
      <c r="E923" t="s">
        <v>4982</v>
      </c>
      <c r="F923">
        <v>10</v>
      </c>
      <c r="G923" t="s">
        <v>4982</v>
      </c>
      <c r="L923" t="s">
        <v>856</v>
      </c>
      <c r="M923" t="s">
        <v>1894</v>
      </c>
      <c r="N923" t="s">
        <v>1895</v>
      </c>
      <c r="P923">
        <v>1</v>
      </c>
      <c r="Q923">
        <v>1</v>
      </c>
      <c r="R923">
        <v>28.6</v>
      </c>
      <c r="S923">
        <v>28.6</v>
      </c>
      <c r="T923" t="s">
        <v>4940</v>
      </c>
      <c r="U923">
        <v>0</v>
      </c>
      <c r="X923" t="s">
        <v>4941</v>
      </c>
      <c r="Y923" t="s">
        <v>18</v>
      </c>
      <c r="AB923" t="s">
        <v>19</v>
      </c>
      <c r="AC923" t="s">
        <v>4942</v>
      </c>
      <c r="AE923">
        <v>0</v>
      </c>
      <c r="AF923">
        <v>0</v>
      </c>
      <c r="AG923">
        <v>38.04</v>
      </c>
      <c r="AH923">
        <v>3</v>
      </c>
      <c r="AI923">
        <v>0</v>
      </c>
      <c r="AU923">
        <v>1.3300699</v>
      </c>
      <c r="AW923">
        <v>45.648000000000003</v>
      </c>
      <c r="AY923">
        <v>1</v>
      </c>
      <c r="BE923" t="s">
        <v>20</v>
      </c>
      <c r="BI923">
        <v>0</v>
      </c>
      <c r="BJ923">
        <v>0</v>
      </c>
      <c r="BM923">
        <v>0</v>
      </c>
      <c r="BN923">
        <v>0</v>
      </c>
      <c r="BO923">
        <v>100</v>
      </c>
      <c r="BP923">
        <v>100</v>
      </c>
      <c r="BQ923">
        <v>0</v>
      </c>
      <c r="BR923">
        <v>0</v>
      </c>
      <c r="BS923">
        <v>0</v>
      </c>
      <c r="BV923">
        <v>0</v>
      </c>
      <c r="BW923">
        <v>0</v>
      </c>
      <c r="BX923">
        <v>0</v>
      </c>
      <c r="BY923">
        <v>0</v>
      </c>
    </row>
    <row r="924" spans="1:77" x14ac:dyDescent="0.25">
      <c r="A924">
        <v>8710605018</v>
      </c>
      <c r="C924" t="s">
        <v>1896</v>
      </c>
      <c r="D924">
        <v>19</v>
      </c>
      <c r="E924" t="s">
        <v>5300</v>
      </c>
      <c r="F924">
        <v>3</v>
      </c>
      <c r="G924" t="s">
        <v>5176</v>
      </c>
      <c r="L924" t="s">
        <v>722</v>
      </c>
      <c r="M924">
        <v>8710605018</v>
      </c>
      <c r="N924" t="s">
        <v>1896</v>
      </c>
      <c r="P924">
        <v>1</v>
      </c>
      <c r="Q924">
        <v>1</v>
      </c>
      <c r="R924">
        <v>0.2</v>
      </c>
      <c r="S924">
        <v>0.2</v>
      </c>
      <c r="T924" t="s">
        <v>4940</v>
      </c>
      <c r="U924">
        <v>0</v>
      </c>
      <c r="X924" t="s">
        <v>4941</v>
      </c>
      <c r="Y924" t="s">
        <v>18</v>
      </c>
      <c r="AB924" t="s">
        <v>19</v>
      </c>
      <c r="AC924" t="s">
        <v>4942</v>
      </c>
      <c r="AE924">
        <v>0</v>
      </c>
      <c r="AF924">
        <v>0</v>
      </c>
      <c r="AG924">
        <v>0.3</v>
      </c>
      <c r="AH924">
        <v>3</v>
      </c>
      <c r="AI924">
        <v>0</v>
      </c>
      <c r="AU924">
        <v>1.5</v>
      </c>
      <c r="AW924">
        <v>0.36</v>
      </c>
      <c r="BE924" t="s">
        <v>32</v>
      </c>
      <c r="BI924">
        <v>0</v>
      </c>
      <c r="BJ924">
        <v>0</v>
      </c>
      <c r="BM924">
        <v>0</v>
      </c>
      <c r="BN924">
        <v>0</v>
      </c>
      <c r="BO924">
        <v>100</v>
      </c>
      <c r="BP924">
        <v>100</v>
      </c>
      <c r="BQ924">
        <v>0</v>
      </c>
      <c r="BR924">
        <v>0</v>
      </c>
      <c r="BS924">
        <v>0</v>
      </c>
      <c r="BV924">
        <v>0</v>
      </c>
      <c r="BW924">
        <v>0</v>
      </c>
      <c r="BX924">
        <v>0</v>
      </c>
      <c r="BY924">
        <v>0</v>
      </c>
    </row>
    <row r="925" spans="1:77" x14ac:dyDescent="0.25">
      <c r="A925" t="s">
        <v>1897</v>
      </c>
      <c r="C925" t="s">
        <v>1898</v>
      </c>
      <c r="D925">
        <v>5</v>
      </c>
      <c r="E925" t="s">
        <v>4938</v>
      </c>
      <c r="F925">
        <v>1</v>
      </c>
      <c r="G925" t="s">
        <v>4938</v>
      </c>
      <c r="H925" t="s">
        <v>5199</v>
      </c>
      <c r="I925" t="s">
        <v>5200</v>
      </c>
      <c r="J925">
        <v>1</v>
      </c>
      <c r="K925" t="s">
        <v>4948</v>
      </c>
      <c r="L925" t="s">
        <v>27</v>
      </c>
      <c r="M925" t="s">
        <v>4946</v>
      </c>
      <c r="N925" t="s">
        <v>4947</v>
      </c>
      <c r="P925">
        <v>1</v>
      </c>
      <c r="Q925">
        <v>0</v>
      </c>
      <c r="R925">
        <v>0</v>
      </c>
      <c r="S925">
        <v>0</v>
      </c>
      <c r="T925" t="s">
        <v>4940</v>
      </c>
      <c r="U925">
        <v>0</v>
      </c>
      <c r="X925" t="s">
        <v>4941</v>
      </c>
      <c r="Y925" t="s">
        <v>18</v>
      </c>
      <c r="AB925" t="s">
        <v>19</v>
      </c>
      <c r="AC925" t="s">
        <v>4942</v>
      </c>
      <c r="AE925">
        <v>0</v>
      </c>
      <c r="AF925">
        <v>0</v>
      </c>
      <c r="AG925" s="1">
        <v>1350</v>
      </c>
      <c r="AH925">
        <v>3</v>
      </c>
      <c r="AI925">
        <v>0</v>
      </c>
      <c r="AJ925">
        <v>1</v>
      </c>
      <c r="AU925">
        <v>0</v>
      </c>
      <c r="AW925" s="1">
        <v>1620</v>
      </c>
      <c r="AY925">
        <v>1</v>
      </c>
      <c r="BE925" t="s">
        <v>416</v>
      </c>
      <c r="BI925">
        <v>0</v>
      </c>
      <c r="BJ925">
        <v>0</v>
      </c>
      <c r="BM925">
        <v>0</v>
      </c>
      <c r="BN925">
        <v>0</v>
      </c>
      <c r="BO925">
        <v>100</v>
      </c>
      <c r="BP925">
        <v>100</v>
      </c>
      <c r="BQ925">
        <v>0</v>
      </c>
      <c r="BR925">
        <v>0</v>
      </c>
      <c r="BS925">
        <v>0</v>
      </c>
      <c r="BV925">
        <v>0</v>
      </c>
      <c r="BW925">
        <v>0</v>
      </c>
      <c r="BX925">
        <v>0</v>
      </c>
      <c r="BY925">
        <v>0</v>
      </c>
    </row>
    <row r="926" spans="1:77" x14ac:dyDescent="0.25">
      <c r="A926" t="s">
        <v>1899</v>
      </c>
      <c r="C926" t="s">
        <v>1900</v>
      </c>
      <c r="D926">
        <v>5</v>
      </c>
      <c r="E926" t="s">
        <v>4938</v>
      </c>
      <c r="L926" t="s">
        <v>35</v>
      </c>
      <c r="M926" t="s">
        <v>5497</v>
      </c>
      <c r="N926" t="s">
        <v>1900</v>
      </c>
      <c r="P926">
        <v>1</v>
      </c>
      <c r="Q926">
        <v>1</v>
      </c>
      <c r="R926">
        <v>100.1</v>
      </c>
      <c r="S926">
        <v>100.1</v>
      </c>
      <c r="T926" t="s">
        <v>4940</v>
      </c>
      <c r="U926">
        <v>0</v>
      </c>
      <c r="X926" t="s">
        <v>4941</v>
      </c>
      <c r="Y926" t="s">
        <v>18</v>
      </c>
      <c r="AE926">
        <v>0</v>
      </c>
      <c r="AF926">
        <v>0</v>
      </c>
      <c r="AG926">
        <v>176.9</v>
      </c>
      <c r="AH926">
        <v>3</v>
      </c>
      <c r="AI926">
        <v>0</v>
      </c>
      <c r="AU926">
        <v>1.7672327999999999</v>
      </c>
      <c r="AW926">
        <v>212.28</v>
      </c>
      <c r="BE926" t="s">
        <v>32</v>
      </c>
      <c r="BI926">
        <v>0</v>
      </c>
      <c r="BJ926">
        <v>0</v>
      </c>
      <c r="BM926">
        <v>0</v>
      </c>
      <c r="BN926">
        <v>0</v>
      </c>
      <c r="BO926">
        <v>100</v>
      </c>
      <c r="BP926">
        <v>100</v>
      </c>
      <c r="BQ926">
        <v>0</v>
      </c>
      <c r="BR926">
        <v>0</v>
      </c>
      <c r="BS926">
        <v>0</v>
      </c>
      <c r="BV926">
        <v>0</v>
      </c>
      <c r="BW926">
        <v>0</v>
      </c>
      <c r="BX926">
        <v>0</v>
      </c>
      <c r="BY926">
        <v>0</v>
      </c>
    </row>
    <row r="927" spans="1:77" x14ac:dyDescent="0.25">
      <c r="A927" t="s">
        <v>1901</v>
      </c>
      <c r="C927" t="s">
        <v>1902</v>
      </c>
      <c r="D927">
        <v>5</v>
      </c>
      <c r="E927" t="s">
        <v>4938</v>
      </c>
      <c r="L927" t="s">
        <v>35</v>
      </c>
      <c r="M927" t="s">
        <v>5498</v>
      </c>
      <c r="N927" t="s">
        <v>1902</v>
      </c>
      <c r="P927">
        <v>1</v>
      </c>
      <c r="Q927">
        <v>1</v>
      </c>
      <c r="R927">
        <v>185.9</v>
      </c>
      <c r="S927">
        <v>185.9</v>
      </c>
      <c r="T927" t="s">
        <v>4940</v>
      </c>
      <c r="U927">
        <v>0</v>
      </c>
      <c r="X927" t="s">
        <v>4941</v>
      </c>
      <c r="Y927" t="s">
        <v>18</v>
      </c>
      <c r="AE927">
        <v>0</v>
      </c>
      <c r="AF927">
        <v>0</v>
      </c>
      <c r="AG927">
        <v>328.54</v>
      </c>
      <c r="AH927">
        <v>3</v>
      </c>
      <c r="AI927">
        <v>0</v>
      </c>
      <c r="AU927">
        <v>1.7672942</v>
      </c>
      <c r="AW927">
        <v>394.24799999999999</v>
      </c>
      <c r="BE927" t="s">
        <v>32</v>
      </c>
      <c r="BI927">
        <v>0</v>
      </c>
      <c r="BJ927">
        <v>0</v>
      </c>
      <c r="BM927">
        <v>0</v>
      </c>
      <c r="BN927">
        <v>0</v>
      </c>
      <c r="BO927">
        <v>100</v>
      </c>
      <c r="BP927">
        <v>100</v>
      </c>
      <c r="BQ927">
        <v>0</v>
      </c>
      <c r="BR927">
        <v>0</v>
      </c>
      <c r="BS927">
        <v>0</v>
      </c>
      <c r="BV927">
        <v>0</v>
      </c>
      <c r="BW927">
        <v>0</v>
      </c>
      <c r="BX927">
        <v>0</v>
      </c>
      <c r="BY927">
        <v>0</v>
      </c>
    </row>
    <row r="928" spans="1:77" x14ac:dyDescent="0.25">
      <c r="A928" t="s">
        <v>1903</v>
      </c>
      <c r="C928" t="s">
        <v>1904</v>
      </c>
      <c r="D928">
        <v>5</v>
      </c>
      <c r="E928" t="s">
        <v>4938</v>
      </c>
      <c r="F928">
        <v>1</v>
      </c>
      <c r="G928" t="s">
        <v>4938</v>
      </c>
      <c r="H928" t="s">
        <v>5199</v>
      </c>
      <c r="I928" t="s">
        <v>5200</v>
      </c>
      <c r="J928">
        <v>1</v>
      </c>
      <c r="K928" t="s">
        <v>4948</v>
      </c>
      <c r="L928" t="s">
        <v>27</v>
      </c>
      <c r="M928" t="s">
        <v>4946</v>
      </c>
      <c r="N928" t="s">
        <v>4947</v>
      </c>
      <c r="P928">
        <v>1</v>
      </c>
      <c r="Q928">
        <v>0</v>
      </c>
      <c r="R928">
        <v>0</v>
      </c>
      <c r="S928">
        <v>0</v>
      </c>
      <c r="T928" t="s">
        <v>4940</v>
      </c>
      <c r="U928">
        <v>0</v>
      </c>
      <c r="X928" t="s">
        <v>4941</v>
      </c>
      <c r="Y928" t="s">
        <v>18</v>
      </c>
      <c r="AB928" t="s">
        <v>19</v>
      </c>
      <c r="AC928" t="s">
        <v>4942</v>
      </c>
      <c r="AE928">
        <v>0</v>
      </c>
      <c r="AF928">
        <v>0</v>
      </c>
      <c r="AG928" s="1">
        <v>1288.0999999999999</v>
      </c>
      <c r="AH928">
        <v>3</v>
      </c>
      <c r="AI928">
        <v>0</v>
      </c>
      <c r="AU928">
        <v>0</v>
      </c>
      <c r="AW928" s="1">
        <v>1545.72</v>
      </c>
      <c r="AY928">
        <v>1</v>
      </c>
      <c r="BE928" t="s">
        <v>416</v>
      </c>
      <c r="BI928">
        <v>0</v>
      </c>
      <c r="BJ928">
        <v>0</v>
      </c>
      <c r="BM928">
        <v>0</v>
      </c>
      <c r="BN928">
        <v>0</v>
      </c>
      <c r="BO928">
        <v>100</v>
      </c>
      <c r="BP928">
        <v>100</v>
      </c>
      <c r="BQ928">
        <v>0</v>
      </c>
      <c r="BR928">
        <v>0</v>
      </c>
      <c r="BS928">
        <v>0</v>
      </c>
      <c r="BV928">
        <v>0</v>
      </c>
      <c r="BW928">
        <v>0</v>
      </c>
      <c r="BX928">
        <v>0</v>
      </c>
      <c r="BY928">
        <v>0</v>
      </c>
    </row>
    <row r="929" spans="1:77" x14ac:dyDescent="0.25">
      <c r="A929" t="s">
        <v>1905</v>
      </c>
      <c r="C929" t="s">
        <v>1906</v>
      </c>
      <c r="D929">
        <v>8</v>
      </c>
      <c r="E929" t="s">
        <v>4953</v>
      </c>
      <c r="F929">
        <v>4</v>
      </c>
      <c r="G929" t="s">
        <v>4953</v>
      </c>
      <c r="J929">
        <v>2</v>
      </c>
      <c r="K929" t="s">
        <v>4979</v>
      </c>
      <c r="L929" t="s">
        <v>1120</v>
      </c>
      <c r="M929" t="s">
        <v>5499</v>
      </c>
      <c r="N929" t="s">
        <v>5500</v>
      </c>
      <c r="P929">
        <v>1</v>
      </c>
      <c r="Q929">
        <v>0</v>
      </c>
      <c r="R929">
        <v>1.08</v>
      </c>
      <c r="S929">
        <v>1.08</v>
      </c>
      <c r="T929" t="s">
        <v>4940</v>
      </c>
      <c r="U929">
        <v>0</v>
      </c>
      <c r="X929" t="s">
        <v>4941</v>
      </c>
      <c r="Y929" t="s">
        <v>18</v>
      </c>
      <c r="AB929" t="s">
        <v>19</v>
      </c>
      <c r="AC929" t="s">
        <v>4942</v>
      </c>
      <c r="AE929">
        <v>0</v>
      </c>
      <c r="AF929">
        <v>0</v>
      </c>
      <c r="AG929">
        <v>1.62</v>
      </c>
      <c r="AH929">
        <v>3</v>
      </c>
      <c r="AI929">
        <v>0</v>
      </c>
      <c r="AP929">
        <v>1</v>
      </c>
      <c r="AU929">
        <v>1.5</v>
      </c>
      <c r="AW929">
        <v>1.944</v>
      </c>
      <c r="BE929" t="s">
        <v>416</v>
      </c>
      <c r="BI929">
        <v>0</v>
      </c>
      <c r="BJ929">
        <v>0</v>
      </c>
      <c r="BM929">
        <v>0</v>
      </c>
      <c r="BN929">
        <v>0</v>
      </c>
      <c r="BO929">
        <v>100</v>
      </c>
      <c r="BP929">
        <v>100</v>
      </c>
      <c r="BQ929">
        <v>0</v>
      </c>
      <c r="BR929">
        <v>0</v>
      </c>
      <c r="BS929">
        <v>0</v>
      </c>
      <c r="BV929">
        <v>0</v>
      </c>
      <c r="BW929">
        <v>1</v>
      </c>
      <c r="BX929">
        <v>0</v>
      </c>
      <c r="BY929">
        <v>0</v>
      </c>
    </row>
    <row r="930" spans="1:77" x14ac:dyDescent="0.25">
      <c r="A930" t="s">
        <v>1907</v>
      </c>
      <c r="C930" t="s">
        <v>1908</v>
      </c>
      <c r="D930">
        <v>8</v>
      </c>
      <c r="E930" t="s">
        <v>4953</v>
      </c>
      <c r="F930">
        <v>4</v>
      </c>
      <c r="G930" t="s">
        <v>4953</v>
      </c>
      <c r="J930">
        <v>2</v>
      </c>
      <c r="K930" t="s">
        <v>4979</v>
      </c>
      <c r="L930" t="s">
        <v>1120</v>
      </c>
      <c r="M930" t="s">
        <v>5499</v>
      </c>
      <c r="N930" t="s">
        <v>5501</v>
      </c>
      <c r="P930">
        <v>1</v>
      </c>
      <c r="Q930">
        <v>0</v>
      </c>
      <c r="R930">
        <v>0.96</v>
      </c>
      <c r="S930">
        <v>0.96</v>
      </c>
      <c r="T930" t="s">
        <v>4940</v>
      </c>
      <c r="U930">
        <v>0</v>
      </c>
      <c r="X930" t="s">
        <v>4941</v>
      </c>
      <c r="Y930" t="s">
        <v>18</v>
      </c>
      <c r="AB930" t="s">
        <v>19</v>
      </c>
      <c r="AC930" t="s">
        <v>4942</v>
      </c>
      <c r="AE930">
        <v>0</v>
      </c>
      <c r="AF930">
        <v>0</v>
      </c>
      <c r="AG930">
        <v>1.44</v>
      </c>
      <c r="AH930">
        <v>3</v>
      </c>
      <c r="AI930">
        <v>0</v>
      </c>
      <c r="AP930">
        <v>1</v>
      </c>
      <c r="AU930">
        <v>1.5</v>
      </c>
      <c r="AW930">
        <v>1.728</v>
      </c>
      <c r="BE930" t="s">
        <v>416</v>
      </c>
      <c r="BI930">
        <v>0</v>
      </c>
      <c r="BJ930">
        <v>0</v>
      </c>
      <c r="BM930">
        <v>0</v>
      </c>
      <c r="BN930">
        <v>0</v>
      </c>
      <c r="BO930">
        <v>100</v>
      </c>
      <c r="BP930">
        <v>100</v>
      </c>
      <c r="BQ930">
        <v>0</v>
      </c>
      <c r="BR930">
        <v>0</v>
      </c>
      <c r="BS930">
        <v>0</v>
      </c>
      <c r="BV930">
        <v>0</v>
      </c>
      <c r="BW930">
        <v>1</v>
      </c>
      <c r="BX930">
        <v>0</v>
      </c>
      <c r="BY930">
        <v>0</v>
      </c>
    </row>
    <row r="931" spans="1:77" x14ac:dyDescent="0.25">
      <c r="A931" t="s">
        <v>1909</v>
      </c>
      <c r="C931" t="s">
        <v>1910</v>
      </c>
      <c r="D931">
        <v>8</v>
      </c>
      <c r="E931" t="s">
        <v>4953</v>
      </c>
      <c r="F931">
        <v>4</v>
      </c>
      <c r="G931" t="s">
        <v>4953</v>
      </c>
      <c r="J931">
        <v>2</v>
      </c>
      <c r="K931" t="s">
        <v>4979</v>
      </c>
      <c r="L931" t="s">
        <v>1120</v>
      </c>
      <c r="M931" t="s">
        <v>5499</v>
      </c>
      <c r="N931" t="s">
        <v>5502</v>
      </c>
      <c r="P931">
        <v>1</v>
      </c>
      <c r="Q931">
        <v>0</v>
      </c>
      <c r="R931">
        <v>0.57999999999999996</v>
      </c>
      <c r="S931">
        <v>0.57999999999999996</v>
      </c>
      <c r="T931" t="s">
        <v>4940</v>
      </c>
      <c r="U931">
        <v>0</v>
      </c>
      <c r="X931" t="s">
        <v>4941</v>
      </c>
      <c r="Y931" t="s">
        <v>18</v>
      </c>
      <c r="AB931" t="s">
        <v>19</v>
      </c>
      <c r="AC931" t="s">
        <v>4942</v>
      </c>
      <c r="AE931">
        <v>0</v>
      </c>
      <c r="AF931">
        <v>0</v>
      </c>
      <c r="AG931">
        <v>0.87</v>
      </c>
      <c r="AH931">
        <v>3</v>
      </c>
      <c r="AI931">
        <v>0</v>
      </c>
      <c r="AP931">
        <v>1</v>
      </c>
      <c r="AU931">
        <v>1.5</v>
      </c>
      <c r="AW931">
        <v>1.044</v>
      </c>
      <c r="BE931" t="s">
        <v>416</v>
      </c>
      <c r="BI931">
        <v>0</v>
      </c>
      <c r="BJ931">
        <v>0</v>
      </c>
      <c r="BM931">
        <v>0</v>
      </c>
      <c r="BN931">
        <v>0</v>
      </c>
      <c r="BO931">
        <v>100</v>
      </c>
      <c r="BP931">
        <v>100</v>
      </c>
      <c r="BQ931">
        <v>0</v>
      </c>
      <c r="BR931">
        <v>0</v>
      </c>
      <c r="BS931">
        <v>0</v>
      </c>
      <c r="BV931">
        <v>0</v>
      </c>
      <c r="BW931">
        <v>1</v>
      </c>
      <c r="BX931">
        <v>0</v>
      </c>
      <c r="BY931">
        <v>0</v>
      </c>
    </row>
    <row r="932" spans="1:77" x14ac:dyDescent="0.25">
      <c r="A932" t="s">
        <v>1911</v>
      </c>
      <c r="C932" t="s">
        <v>1912</v>
      </c>
      <c r="D932">
        <v>3</v>
      </c>
      <c r="E932" t="s">
        <v>4956</v>
      </c>
      <c r="F932">
        <v>7</v>
      </c>
      <c r="G932" t="s">
        <v>4956</v>
      </c>
      <c r="J932">
        <v>3</v>
      </c>
      <c r="K932" t="s">
        <v>4968</v>
      </c>
      <c r="L932" t="s">
        <v>27</v>
      </c>
      <c r="M932" t="s">
        <v>1911</v>
      </c>
      <c r="N932" t="s">
        <v>1912</v>
      </c>
      <c r="O932" t="s">
        <v>917</v>
      </c>
      <c r="P932">
        <v>1</v>
      </c>
      <c r="Q932">
        <v>0</v>
      </c>
      <c r="R932">
        <v>2.98</v>
      </c>
      <c r="S932">
        <v>2.98</v>
      </c>
      <c r="T932" t="s">
        <v>4940</v>
      </c>
      <c r="U932">
        <v>0</v>
      </c>
      <c r="X932" t="s">
        <v>4941</v>
      </c>
      <c r="Y932" t="s">
        <v>18</v>
      </c>
      <c r="AB932" t="s">
        <v>19</v>
      </c>
      <c r="AC932" t="s">
        <v>4942</v>
      </c>
      <c r="AD932" t="s">
        <v>917</v>
      </c>
      <c r="AE932">
        <v>1</v>
      </c>
      <c r="AF932">
        <v>0</v>
      </c>
      <c r="AG932">
        <v>4.47</v>
      </c>
      <c r="AH932">
        <v>3</v>
      </c>
      <c r="AI932">
        <v>0</v>
      </c>
      <c r="AU932">
        <v>1.5</v>
      </c>
      <c r="AW932">
        <v>5.3639999999999999</v>
      </c>
      <c r="AY932">
        <v>1</v>
      </c>
      <c r="BE932" t="s">
        <v>416</v>
      </c>
      <c r="BI932">
        <v>0</v>
      </c>
      <c r="BJ932">
        <v>0</v>
      </c>
      <c r="BM932">
        <v>0</v>
      </c>
      <c r="BN932">
        <v>0</v>
      </c>
      <c r="BO932">
        <v>100</v>
      </c>
      <c r="BP932">
        <v>100</v>
      </c>
      <c r="BQ932">
        <v>0</v>
      </c>
      <c r="BR932">
        <v>0</v>
      </c>
      <c r="BS932">
        <v>0</v>
      </c>
      <c r="BV932">
        <v>0</v>
      </c>
      <c r="BW932">
        <v>1</v>
      </c>
      <c r="BX932">
        <v>0</v>
      </c>
      <c r="BY932">
        <v>0</v>
      </c>
    </row>
    <row r="933" spans="1:77" x14ac:dyDescent="0.25">
      <c r="A933" t="s">
        <v>1913</v>
      </c>
      <c r="C933" t="s">
        <v>1914</v>
      </c>
      <c r="D933">
        <v>3</v>
      </c>
      <c r="E933" t="s">
        <v>4956</v>
      </c>
      <c r="F933">
        <v>7</v>
      </c>
      <c r="G933" t="s">
        <v>4956</v>
      </c>
      <c r="J933">
        <v>3</v>
      </c>
      <c r="K933" t="s">
        <v>4968</v>
      </c>
      <c r="L933" t="s">
        <v>27</v>
      </c>
      <c r="M933" t="s">
        <v>1913</v>
      </c>
      <c r="N933" t="s">
        <v>3941</v>
      </c>
      <c r="O933" t="s">
        <v>917</v>
      </c>
      <c r="P933">
        <v>1</v>
      </c>
      <c r="Q933">
        <v>0</v>
      </c>
      <c r="R933">
        <v>4.46</v>
      </c>
      <c r="S933">
        <v>4.46</v>
      </c>
      <c r="T933" t="s">
        <v>4940</v>
      </c>
      <c r="U933">
        <v>0</v>
      </c>
      <c r="X933" t="s">
        <v>4941</v>
      </c>
      <c r="Y933" t="s">
        <v>18</v>
      </c>
      <c r="AB933" t="s">
        <v>19</v>
      </c>
      <c r="AC933" t="s">
        <v>4942</v>
      </c>
      <c r="AD933" t="s">
        <v>917</v>
      </c>
      <c r="AE933">
        <v>1</v>
      </c>
      <c r="AF933">
        <v>0</v>
      </c>
      <c r="AG933">
        <v>6.69</v>
      </c>
      <c r="AH933">
        <v>3</v>
      </c>
      <c r="AI933">
        <v>0</v>
      </c>
      <c r="AU933">
        <v>1.5</v>
      </c>
      <c r="AW933">
        <v>8.0280000000000005</v>
      </c>
      <c r="AY933">
        <v>1</v>
      </c>
      <c r="BE933" t="s">
        <v>416</v>
      </c>
      <c r="BI933">
        <v>0</v>
      </c>
      <c r="BJ933">
        <v>0</v>
      </c>
      <c r="BM933">
        <v>0</v>
      </c>
      <c r="BN933">
        <v>0</v>
      </c>
      <c r="BO933">
        <v>100</v>
      </c>
      <c r="BP933">
        <v>100</v>
      </c>
      <c r="BQ933">
        <v>0</v>
      </c>
      <c r="BR933">
        <v>0</v>
      </c>
      <c r="BS933">
        <v>0</v>
      </c>
      <c r="BV933">
        <v>0</v>
      </c>
      <c r="BW933">
        <v>1</v>
      </c>
      <c r="BX933">
        <v>0</v>
      </c>
      <c r="BY933">
        <v>0</v>
      </c>
    </row>
    <row r="934" spans="1:77" x14ac:dyDescent="0.25">
      <c r="A934" t="s">
        <v>1915</v>
      </c>
      <c r="C934" t="s">
        <v>1916</v>
      </c>
      <c r="D934">
        <v>12</v>
      </c>
      <c r="E934" t="s">
        <v>5053</v>
      </c>
      <c r="L934" t="s">
        <v>27</v>
      </c>
      <c r="M934" t="s">
        <v>1915</v>
      </c>
      <c r="N934" t="s">
        <v>1916</v>
      </c>
      <c r="P934">
        <v>1</v>
      </c>
      <c r="Q934">
        <v>1</v>
      </c>
      <c r="R934">
        <v>291.60000000000002</v>
      </c>
      <c r="S934">
        <v>291.60000000000002</v>
      </c>
      <c r="T934" t="s">
        <v>4940</v>
      </c>
      <c r="U934">
        <v>0</v>
      </c>
      <c r="X934" t="s">
        <v>4941</v>
      </c>
      <c r="Y934" t="s">
        <v>18</v>
      </c>
      <c r="AB934" t="s">
        <v>19</v>
      </c>
      <c r="AC934" t="s">
        <v>4942</v>
      </c>
      <c r="AE934">
        <v>0</v>
      </c>
      <c r="AF934">
        <v>0</v>
      </c>
      <c r="AG934">
        <v>437.4</v>
      </c>
      <c r="AH934">
        <v>3</v>
      </c>
      <c r="AI934">
        <v>0</v>
      </c>
      <c r="AU934">
        <v>1.5</v>
      </c>
      <c r="AW934">
        <v>524.88</v>
      </c>
      <c r="BE934" t="s">
        <v>416</v>
      </c>
      <c r="BI934">
        <v>0</v>
      </c>
      <c r="BJ934">
        <v>0</v>
      </c>
      <c r="BM934">
        <v>0</v>
      </c>
      <c r="BN934">
        <v>0</v>
      </c>
      <c r="BO934">
        <v>100</v>
      </c>
      <c r="BP934">
        <v>100</v>
      </c>
      <c r="BQ934">
        <v>0</v>
      </c>
      <c r="BR934">
        <v>0</v>
      </c>
      <c r="BS934">
        <v>0</v>
      </c>
      <c r="BV934">
        <v>0</v>
      </c>
      <c r="BW934">
        <v>1</v>
      </c>
      <c r="BX934">
        <v>0</v>
      </c>
      <c r="BY934">
        <v>0</v>
      </c>
    </row>
    <row r="935" spans="1:77" x14ac:dyDescent="0.25">
      <c r="A935" t="s">
        <v>1917</v>
      </c>
      <c r="C935" t="s">
        <v>1918</v>
      </c>
      <c r="D935">
        <v>12</v>
      </c>
      <c r="E935" t="s">
        <v>5053</v>
      </c>
      <c r="F935">
        <v>15</v>
      </c>
      <c r="G935" t="s">
        <v>4556</v>
      </c>
      <c r="J935">
        <v>1</v>
      </c>
      <c r="K935" t="s">
        <v>5488</v>
      </c>
      <c r="L935" t="s">
        <v>27</v>
      </c>
      <c r="M935" t="s">
        <v>1917</v>
      </c>
      <c r="N935" t="s">
        <v>1918</v>
      </c>
      <c r="P935">
        <v>1</v>
      </c>
      <c r="Q935">
        <v>1</v>
      </c>
      <c r="R935">
        <v>0</v>
      </c>
      <c r="S935">
        <v>0</v>
      </c>
      <c r="T935" t="s">
        <v>4940</v>
      </c>
      <c r="U935">
        <v>0</v>
      </c>
      <c r="X935" t="s">
        <v>4941</v>
      </c>
      <c r="Y935" t="s">
        <v>18</v>
      </c>
      <c r="AB935" t="s">
        <v>19</v>
      </c>
      <c r="AC935" t="s">
        <v>4942</v>
      </c>
      <c r="AE935">
        <v>0</v>
      </c>
      <c r="AF935">
        <v>0</v>
      </c>
      <c r="AG935" s="1">
        <v>2325</v>
      </c>
      <c r="AH935">
        <v>3</v>
      </c>
      <c r="AI935">
        <v>0</v>
      </c>
      <c r="AL935">
        <v>1</v>
      </c>
      <c r="AM935">
        <v>1</v>
      </c>
      <c r="AO935">
        <v>1</v>
      </c>
      <c r="AU935">
        <v>0</v>
      </c>
      <c r="AW935" s="1">
        <v>2790</v>
      </c>
      <c r="BE935" t="s">
        <v>28</v>
      </c>
      <c r="BI935">
        <v>0</v>
      </c>
      <c r="BJ935">
        <v>0</v>
      </c>
      <c r="BM935">
        <v>0</v>
      </c>
      <c r="BN935">
        <v>0</v>
      </c>
      <c r="BO935">
        <v>100</v>
      </c>
      <c r="BP935">
        <v>100</v>
      </c>
      <c r="BQ935">
        <v>0</v>
      </c>
      <c r="BR935">
        <v>0</v>
      </c>
      <c r="BS935">
        <v>0</v>
      </c>
      <c r="BV935">
        <v>0</v>
      </c>
      <c r="BW935">
        <v>0</v>
      </c>
      <c r="BX935">
        <v>0</v>
      </c>
      <c r="BY935">
        <v>0</v>
      </c>
    </row>
    <row r="936" spans="1:77" x14ac:dyDescent="0.25">
      <c r="A936" t="s">
        <v>1919</v>
      </c>
      <c r="C936" t="s">
        <v>1920</v>
      </c>
      <c r="D936">
        <v>12</v>
      </c>
      <c r="E936" t="s">
        <v>5053</v>
      </c>
      <c r="F936">
        <v>15</v>
      </c>
      <c r="G936" t="s">
        <v>4556</v>
      </c>
      <c r="J936">
        <v>1</v>
      </c>
      <c r="K936" t="s">
        <v>5488</v>
      </c>
      <c r="L936" t="s">
        <v>27</v>
      </c>
      <c r="M936" t="s">
        <v>1919</v>
      </c>
      <c r="N936" t="s">
        <v>5503</v>
      </c>
      <c r="P936">
        <v>1</v>
      </c>
      <c r="Q936">
        <v>1</v>
      </c>
      <c r="R936">
        <v>3937.64</v>
      </c>
      <c r="S936">
        <v>3937.64</v>
      </c>
      <c r="T936" t="s">
        <v>4940</v>
      </c>
      <c r="U936">
        <v>0</v>
      </c>
      <c r="X936" t="s">
        <v>4941</v>
      </c>
      <c r="Y936" t="s">
        <v>18</v>
      </c>
      <c r="AB936" t="s">
        <v>19</v>
      </c>
      <c r="AC936" t="s">
        <v>4942</v>
      </c>
      <c r="AE936">
        <v>0</v>
      </c>
      <c r="AF936">
        <v>0</v>
      </c>
      <c r="AG936" s="1">
        <v>5874.65</v>
      </c>
      <c r="AH936">
        <v>3</v>
      </c>
      <c r="AI936">
        <v>0</v>
      </c>
      <c r="AO936">
        <v>1</v>
      </c>
      <c r="AU936">
        <v>1.4919216</v>
      </c>
      <c r="AW936" s="1">
        <v>7049.58</v>
      </c>
      <c r="BE936" t="s">
        <v>28</v>
      </c>
      <c r="BI936">
        <v>0</v>
      </c>
      <c r="BJ936">
        <v>0</v>
      </c>
      <c r="BM936">
        <v>0</v>
      </c>
      <c r="BN936">
        <v>0</v>
      </c>
      <c r="BO936">
        <v>100</v>
      </c>
      <c r="BP936">
        <v>100</v>
      </c>
      <c r="BQ936">
        <v>0</v>
      </c>
      <c r="BR936">
        <v>0</v>
      </c>
      <c r="BS936">
        <v>0</v>
      </c>
      <c r="BV936">
        <v>0</v>
      </c>
      <c r="BW936">
        <v>0</v>
      </c>
      <c r="BX936">
        <v>0</v>
      </c>
      <c r="BY936">
        <v>0</v>
      </c>
    </row>
    <row r="937" spans="1:77" x14ac:dyDescent="0.25">
      <c r="A937" t="s">
        <v>1921</v>
      </c>
      <c r="C937" t="s">
        <v>1922</v>
      </c>
      <c r="D937">
        <v>9</v>
      </c>
      <c r="E937" t="s">
        <v>5014</v>
      </c>
      <c r="P937">
        <v>0</v>
      </c>
      <c r="Q937">
        <v>0</v>
      </c>
      <c r="R937">
        <v>0</v>
      </c>
      <c r="S937">
        <v>0</v>
      </c>
      <c r="U937">
        <v>0</v>
      </c>
      <c r="X937" t="s">
        <v>4941</v>
      </c>
      <c r="Y937" t="s">
        <v>18</v>
      </c>
      <c r="AE937">
        <v>0</v>
      </c>
      <c r="AF937">
        <v>0</v>
      </c>
      <c r="AG937">
        <v>58.89</v>
      </c>
      <c r="AH937">
        <v>3</v>
      </c>
      <c r="AI937">
        <v>0</v>
      </c>
      <c r="AJ937">
        <v>1</v>
      </c>
      <c r="AU937">
        <v>1.4955700000000001E-2</v>
      </c>
      <c r="AW937">
        <v>70.668000000000006</v>
      </c>
      <c r="BE937" t="s">
        <v>416</v>
      </c>
      <c r="BI937">
        <v>0</v>
      </c>
      <c r="BJ937">
        <v>0</v>
      </c>
      <c r="BM937">
        <v>0</v>
      </c>
      <c r="BN937">
        <v>0</v>
      </c>
      <c r="BO937">
        <v>100</v>
      </c>
      <c r="BP937">
        <v>100</v>
      </c>
      <c r="BQ937">
        <v>0</v>
      </c>
      <c r="BR937">
        <v>0</v>
      </c>
      <c r="BS937">
        <v>0</v>
      </c>
      <c r="BV937">
        <v>0</v>
      </c>
      <c r="BW937">
        <v>0</v>
      </c>
      <c r="BX937">
        <v>0</v>
      </c>
      <c r="BY937">
        <v>0</v>
      </c>
    </row>
    <row r="938" spans="1:77" x14ac:dyDescent="0.25">
      <c r="A938" t="s">
        <v>1923</v>
      </c>
      <c r="C938" t="s">
        <v>1924</v>
      </c>
      <c r="D938">
        <v>9</v>
      </c>
      <c r="E938" t="s">
        <v>5014</v>
      </c>
      <c r="L938" t="s">
        <v>836</v>
      </c>
      <c r="M938" t="s">
        <v>4946</v>
      </c>
      <c r="N938" t="s">
        <v>4947</v>
      </c>
      <c r="P938">
        <v>1</v>
      </c>
      <c r="Q938">
        <v>0</v>
      </c>
      <c r="R938">
        <v>0</v>
      </c>
      <c r="S938">
        <v>0</v>
      </c>
      <c r="T938" t="s">
        <v>4940</v>
      </c>
      <c r="U938">
        <v>0</v>
      </c>
      <c r="X938" t="s">
        <v>4941</v>
      </c>
      <c r="Y938" t="s">
        <v>18</v>
      </c>
      <c r="AE938">
        <v>0</v>
      </c>
      <c r="AF938">
        <v>0</v>
      </c>
      <c r="AG938">
        <v>71.819999999999993</v>
      </c>
      <c r="AH938">
        <v>3</v>
      </c>
      <c r="AI938">
        <v>0</v>
      </c>
      <c r="AJ938">
        <v>1</v>
      </c>
      <c r="AU938">
        <v>0</v>
      </c>
      <c r="AW938">
        <v>86.183999999999997</v>
      </c>
      <c r="BE938" t="s">
        <v>416</v>
      </c>
      <c r="BI938">
        <v>0</v>
      </c>
      <c r="BJ938">
        <v>0</v>
      </c>
      <c r="BM938">
        <v>0</v>
      </c>
      <c r="BN938">
        <v>0</v>
      </c>
      <c r="BO938">
        <v>100</v>
      </c>
      <c r="BP938">
        <v>100</v>
      </c>
      <c r="BQ938">
        <v>0</v>
      </c>
      <c r="BR938">
        <v>0</v>
      </c>
      <c r="BS938">
        <v>0</v>
      </c>
      <c r="BV938">
        <v>0</v>
      </c>
      <c r="BW938">
        <v>0</v>
      </c>
      <c r="BX938">
        <v>0</v>
      </c>
      <c r="BY938">
        <v>0</v>
      </c>
    </row>
    <row r="939" spans="1:77" x14ac:dyDescent="0.25">
      <c r="A939" t="s">
        <v>1925</v>
      </c>
      <c r="C939" t="s">
        <v>1926</v>
      </c>
      <c r="D939">
        <v>9</v>
      </c>
      <c r="E939" t="s">
        <v>5014</v>
      </c>
      <c r="F939">
        <v>5</v>
      </c>
      <c r="G939" t="s">
        <v>5014</v>
      </c>
      <c r="L939" t="s">
        <v>836</v>
      </c>
      <c r="M939" t="s">
        <v>5504</v>
      </c>
      <c r="N939" t="s">
        <v>5505</v>
      </c>
      <c r="P939">
        <v>1</v>
      </c>
      <c r="Q939">
        <v>1</v>
      </c>
      <c r="R939">
        <v>18.989999999999998</v>
      </c>
      <c r="S939">
        <v>18.989999999999998</v>
      </c>
      <c r="T939" t="s">
        <v>4940</v>
      </c>
      <c r="U939">
        <v>0</v>
      </c>
      <c r="X939" t="s">
        <v>4941</v>
      </c>
      <c r="Y939" t="s">
        <v>18</v>
      </c>
      <c r="AE939">
        <v>0</v>
      </c>
      <c r="AF939">
        <v>0</v>
      </c>
      <c r="AG939">
        <v>31.61</v>
      </c>
      <c r="AH939">
        <v>3</v>
      </c>
      <c r="AI939">
        <v>0</v>
      </c>
      <c r="AJ939">
        <v>1</v>
      </c>
      <c r="AU939">
        <v>1.6645603</v>
      </c>
      <c r="AW939">
        <v>37.932000000000002</v>
      </c>
      <c r="BE939" t="s">
        <v>416</v>
      </c>
      <c r="BI939">
        <v>0</v>
      </c>
      <c r="BJ939">
        <v>0</v>
      </c>
      <c r="BM939">
        <v>0</v>
      </c>
      <c r="BN939">
        <v>0</v>
      </c>
      <c r="BO939">
        <v>100</v>
      </c>
      <c r="BP939">
        <v>100</v>
      </c>
      <c r="BQ939">
        <v>0</v>
      </c>
      <c r="BR939">
        <v>0</v>
      </c>
      <c r="BS939">
        <v>0</v>
      </c>
      <c r="BV939">
        <v>0</v>
      </c>
      <c r="BW939">
        <v>1</v>
      </c>
      <c r="BX939">
        <v>0</v>
      </c>
      <c r="BY939">
        <v>0</v>
      </c>
    </row>
    <row r="940" spans="1:77" x14ac:dyDescent="0.25">
      <c r="A940" t="s">
        <v>1927</v>
      </c>
      <c r="C940" t="s">
        <v>1928</v>
      </c>
      <c r="D940">
        <v>9</v>
      </c>
      <c r="E940" t="s">
        <v>5014</v>
      </c>
      <c r="L940" t="s">
        <v>836</v>
      </c>
      <c r="M940" t="s">
        <v>4946</v>
      </c>
      <c r="N940" t="s">
        <v>4947</v>
      </c>
      <c r="P940">
        <v>1</v>
      </c>
      <c r="Q940">
        <v>0</v>
      </c>
      <c r="R940">
        <v>0</v>
      </c>
      <c r="S940">
        <v>0</v>
      </c>
      <c r="T940" t="s">
        <v>4940</v>
      </c>
      <c r="U940">
        <v>0</v>
      </c>
      <c r="X940" t="s">
        <v>4941</v>
      </c>
      <c r="Y940" t="s">
        <v>18</v>
      </c>
      <c r="AE940">
        <v>0</v>
      </c>
      <c r="AF940">
        <v>0</v>
      </c>
      <c r="AG940">
        <v>23.31</v>
      </c>
      <c r="AH940">
        <v>3</v>
      </c>
      <c r="AI940">
        <v>0</v>
      </c>
      <c r="AJ940">
        <v>1</v>
      </c>
      <c r="AU940">
        <v>0</v>
      </c>
      <c r="AW940">
        <v>27.972000000000001</v>
      </c>
      <c r="BE940" t="s">
        <v>416</v>
      </c>
      <c r="BI940">
        <v>0</v>
      </c>
      <c r="BJ940">
        <v>0</v>
      </c>
      <c r="BM940">
        <v>0</v>
      </c>
      <c r="BN940">
        <v>0</v>
      </c>
      <c r="BO940">
        <v>100</v>
      </c>
      <c r="BP940">
        <v>100</v>
      </c>
      <c r="BQ940">
        <v>0</v>
      </c>
      <c r="BR940">
        <v>0</v>
      </c>
      <c r="BS940">
        <v>0</v>
      </c>
      <c r="BV940">
        <v>0</v>
      </c>
      <c r="BW940">
        <v>1</v>
      </c>
      <c r="BX940">
        <v>0</v>
      </c>
      <c r="BY940">
        <v>0</v>
      </c>
    </row>
    <row r="941" spans="1:77" x14ac:dyDescent="0.25">
      <c r="A941" t="s">
        <v>1929</v>
      </c>
      <c r="C941" t="s">
        <v>1930</v>
      </c>
      <c r="D941">
        <v>4</v>
      </c>
      <c r="E941" t="s">
        <v>4986</v>
      </c>
      <c r="L941" t="s">
        <v>27</v>
      </c>
      <c r="M941" t="s">
        <v>4946</v>
      </c>
      <c r="N941" t="s">
        <v>4947</v>
      </c>
      <c r="P941">
        <v>1</v>
      </c>
      <c r="Q941">
        <v>0</v>
      </c>
      <c r="R941">
        <v>37.68</v>
      </c>
      <c r="S941">
        <v>37.68</v>
      </c>
      <c r="T941" t="s">
        <v>4940</v>
      </c>
      <c r="U941">
        <v>0</v>
      </c>
      <c r="X941" t="s">
        <v>4941</v>
      </c>
      <c r="Y941" t="s">
        <v>18</v>
      </c>
      <c r="AE941">
        <v>0</v>
      </c>
      <c r="AF941">
        <v>0</v>
      </c>
      <c r="AG941">
        <v>45.85</v>
      </c>
      <c r="AH941">
        <v>3</v>
      </c>
      <c r="AI941">
        <v>0</v>
      </c>
      <c r="AL941">
        <v>1</v>
      </c>
      <c r="AM941">
        <v>1</v>
      </c>
      <c r="AU941">
        <v>1.2168258999999999</v>
      </c>
      <c r="AW941">
        <v>55.02</v>
      </c>
      <c r="BE941" t="s">
        <v>28</v>
      </c>
      <c r="BI941">
        <v>0</v>
      </c>
      <c r="BJ941">
        <v>0</v>
      </c>
      <c r="BM941">
        <v>0</v>
      </c>
      <c r="BN941">
        <v>0</v>
      </c>
      <c r="BO941">
        <v>100</v>
      </c>
      <c r="BP941">
        <v>100</v>
      </c>
      <c r="BQ941">
        <v>0</v>
      </c>
      <c r="BR941">
        <v>0</v>
      </c>
      <c r="BS941">
        <v>0</v>
      </c>
      <c r="BV941">
        <v>0</v>
      </c>
      <c r="BW941">
        <v>1</v>
      </c>
      <c r="BX941">
        <v>0</v>
      </c>
      <c r="BY941">
        <v>0</v>
      </c>
    </row>
    <row r="942" spans="1:77" x14ac:dyDescent="0.25">
      <c r="A942" t="s">
        <v>1931</v>
      </c>
      <c r="C942" t="s">
        <v>1932</v>
      </c>
      <c r="D942">
        <v>9</v>
      </c>
      <c r="E942" t="s">
        <v>5014</v>
      </c>
      <c r="F942">
        <v>5</v>
      </c>
      <c r="G942" t="s">
        <v>5014</v>
      </c>
      <c r="J942">
        <v>4</v>
      </c>
      <c r="K942" t="s">
        <v>5134</v>
      </c>
      <c r="L942" t="s">
        <v>27</v>
      </c>
      <c r="M942" t="s">
        <v>1931</v>
      </c>
      <c r="N942" t="s">
        <v>5506</v>
      </c>
      <c r="P942">
        <v>1</v>
      </c>
      <c r="Q942">
        <v>1</v>
      </c>
      <c r="R942">
        <v>203.33</v>
      </c>
      <c r="S942">
        <v>203.33</v>
      </c>
      <c r="T942" t="s">
        <v>4940</v>
      </c>
      <c r="U942">
        <v>0</v>
      </c>
      <c r="X942" t="s">
        <v>4941</v>
      </c>
      <c r="Y942" t="s">
        <v>18</v>
      </c>
      <c r="AB942" t="s">
        <v>19</v>
      </c>
      <c r="AC942" t="s">
        <v>4942</v>
      </c>
      <c r="AE942">
        <v>0</v>
      </c>
      <c r="AF942">
        <v>0</v>
      </c>
      <c r="AG942">
        <v>274.49599999999998</v>
      </c>
      <c r="AH942">
        <v>3</v>
      </c>
      <c r="AI942">
        <v>0</v>
      </c>
      <c r="AU942">
        <v>1.3500025</v>
      </c>
      <c r="AW942">
        <v>329.39499999999998</v>
      </c>
      <c r="AY942">
        <v>1</v>
      </c>
      <c r="BE942" t="s">
        <v>416</v>
      </c>
      <c r="BI942">
        <v>0</v>
      </c>
      <c r="BJ942">
        <v>0</v>
      </c>
      <c r="BM942">
        <v>0</v>
      </c>
      <c r="BN942">
        <v>0</v>
      </c>
      <c r="BO942">
        <v>100</v>
      </c>
      <c r="BP942">
        <v>100</v>
      </c>
      <c r="BQ942">
        <v>0</v>
      </c>
      <c r="BR942">
        <v>0</v>
      </c>
      <c r="BS942">
        <v>0</v>
      </c>
      <c r="BV942">
        <v>0</v>
      </c>
      <c r="BW942">
        <v>1</v>
      </c>
      <c r="BX942">
        <v>0</v>
      </c>
      <c r="BY942">
        <v>0</v>
      </c>
    </row>
    <row r="943" spans="1:77" x14ac:dyDescent="0.25">
      <c r="A943" t="s">
        <v>1933</v>
      </c>
      <c r="C943" t="s">
        <v>1934</v>
      </c>
      <c r="D943">
        <v>9</v>
      </c>
      <c r="E943" t="s">
        <v>5014</v>
      </c>
      <c r="F943">
        <v>5</v>
      </c>
      <c r="G943" t="s">
        <v>5014</v>
      </c>
      <c r="J943">
        <v>4</v>
      </c>
      <c r="K943" t="s">
        <v>5134</v>
      </c>
      <c r="L943" t="s">
        <v>27</v>
      </c>
      <c r="M943" t="s">
        <v>1933</v>
      </c>
      <c r="N943" t="s">
        <v>5507</v>
      </c>
      <c r="P943">
        <v>1</v>
      </c>
      <c r="Q943">
        <v>1</v>
      </c>
      <c r="R943">
        <v>219.85</v>
      </c>
      <c r="S943">
        <v>219.85</v>
      </c>
      <c r="T943" t="s">
        <v>4940</v>
      </c>
      <c r="U943">
        <v>0</v>
      </c>
      <c r="X943" t="s">
        <v>4941</v>
      </c>
      <c r="Y943" t="s">
        <v>18</v>
      </c>
      <c r="AB943" t="s">
        <v>19</v>
      </c>
      <c r="AC943" t="s">
        <v>4942</v>
      </c>
      <c r="AE943">
        <v>0</v>
      </c>
      <c r="AF943">
        <v>0</v>
      </c>
      <c r="AG943">
        <v>296.798</v>
      </c>
      <c r="AH943">
        <v>3</v>
      </c>
      <c r="AI943">
        <v>0</v>
      </c>
      <c r="AU943">
        <v>1.3500023000000001</v>
      </c>
      <c r="AW943">
        <v>356.15800000000002</v>
      </c>
      <c r="AY943">
        <v>1</v>
      </c>
      <c r="BE943" t="s">
        <v>416</v>
      </c>
      <c r="BI943">
        <v>0</v>
      </c>
      <c r="BJ943">
        <v>0</v>
      </c>
      <c r="BM943">
        <v>0</v>
      </c>
      <c r="BN943">
        <v>0</v>
      </c>
      <c r="BO943">
        <v>100</v>
      </c>
      <c r="BP943">
        <v>100</v>
      </c>
      <c r="BQ943">
        <v>0</v>
      </c>
      <c r="BR943">
        <v>0</v>
      </c>
      <c r="BS943">
        <v>0</v>
      </c>
      <c r="BV943">
        <v>0</v>
      </c>
      <c r="BW943">
        <v>1</v>
      </c>
      <c r="BX943">
        <v>0</v>
      </c>
      <c r="BY943">
        <v>0</v>
      </c>
    </row>
    <row r="944" spans="1:77" x14ac:dyDescent="0.25">
      <c r="A944" t="s">
        <v>1935</v>
      </c>
      <c r="C944" t="s">
        <v>1936</v>
      </c>
      <c r="D944">
        <v>9</v>
      </c>
      <c r="E944" t="s">
        <v>5014</v>
      </c>
      <c r="F944">
        <v>5</v>
      </c>
      <c r="G944" t="s">
        <v>5014</v>
      </c>
      <c r="J944">
        <v>4</v>
      </c>
      <c r="K944" t="s">
        <v>5134</v>
      </c>
      <c r="L944" t="s">
        <v>27</v>
      </c>
      <c r="M944" t="s">
        <v>1935</v>
      </c>
      <c r="N944" t="s">
        <v>5508</v>
      </c>
      <c r="P944">
        <v>1</v>
      </c>
      <c r="Q944">
        <v>1</v>
      </c>
      <c r="R944">
        <v>229.37</v>
      </c>
      <c r="S944">
        <v>229.37</v>
      </c>
      <c r="T944" t="s">
        <v>4940</v>
      </c>
      <c r="U944">
        <v>0</v>
      </c>
      <c r="X944" t="s">
        <v>4941</v>
      </c>
      <c r="Y944" t="s">
        <v>18</v>
      </c>
      <c r="AB944" t="s">
        <v>19</v>
      </c>
      <c r="AC944" t="s">
        <v>4942</v>
      </c>
      <c r="AE944">
        <v>0</v>
      </c>
      <c r="AF944">
        <v>0</v>
      </c>
      <c r="AG944">
        <v>309.64999999999998</v>
      </c>
      <c r="AH944">
        <v>3</v>
      </c>
      <c r="AI944">
        <v>0</v>
      </c>
      <c r="AU944">
        <v>1.3500022</v>
      </c>
      <c r="AW944">
        <v>371.58</v>
      </c>
      <c r="AY944">
        <v>1</v>
      </c>
      <c r="BE944" t="s">
        <v>416</v>
      </c>
      <c r="BI944">
        <v>0</v>
      </c>
      <c r="BJ944">
        <v>0</v>
      </c>
      <c r="BM944">
        <v>0</v>
      </c>
      <c r="BN944">
        <v>0</v>
      </c>
      <c r="BO944">
        <v>100</v>
      </c>
      <c r="BP944">
        <v>100</v>
      </c>
      <c r="BQ944">
        <v>0</v>
      </c>
      <c r="BR944">
        <v>0</v>
      </c>
      <c r="BS944">
        <v>0</v>
      </c>
      <c r="BV944">
        <v>0</v>
      </c>
      <c r="BW944">
        <v>1</v>
      </c>
      <c r="BX944">
        <v>0</v>
      </c>
      <c r="BY944">
        <v>0</v>
      </c>
    </row>
    <row r="945" spans="1:77" x14ac:dyDescent="0.25">
      <c r="A945" t="s">
        <v>1937</v>
      </c>
      <c r="C945" t="s">
        <v>1938</v>
      </c>
      <c r="D945">
        <v>9</v>
      </c>
      <c r="E945" t="s">
        <v>5014</v>
      </c>
      <c r="F945">
        <v>5</v>
      </c>
      <c r="G945" t="s">
        <v>5014</v>
      </c>
      <c r="J945">
        <v>4</v>
      </c>
      <c r="K945" t="s">
        <v>5134</v>
      </c>
      <c r="L945" t="s">
        <v>27</v>
      </c>
      <c r="M945" t="s">
        <v>1937</v>
      </c>
      <c r="N945" t="s">
        <v>616</v>
      </c>
      <c r="P945">
        <v>1</v>
      </c>
      <c r="Q945">
        <v>1</v>
      </c>
      <c r="R945">
        <v>201.82</v>
      </c>
      <c r="S945">
        <v>201.82</v>
      </c>
      <c r="T945" t="s">
        <v>4940</v>
      </c>
      <c r="U945">
        <v>0</v>
      </c>
      <c r="X945" t="s">
        <v>4941</v>
      </c>
      <c r="Y945" t="s">
        <v>18</v>
      </c>
      <c r="AB945" t="s">
        <v>19</v>
      </c>
      <c r="AC945" t="s">
        <v>4942</v>
      </c>
      <c r="AE945">
        <v>0</v>
      </c>
      <c r="AF945">
        <v>0</v>
      </c>
      <c r="AG945">
        <v>300.93</v>
      </c>
      <c r="AH945">
        <v>3</v>
      </c>
      <c r="AI945">
        <v>0</v>
      </c>
      <c r="AU945">
        <v>1.4910812</v>
      </c>
      <c r="AW945">
        <v>361.11599999999999</v>
      </c>
      <c r="AY945">
        <v>1</v>
      </c>
      <c r="BE945" t="s">
        <v>416</v>
      </c>
      <c r="BI945">
        <v>0</v>
      </c>
      <c r="BJ945">
        <v>0</v>
      </c>
      <c r="BM945">
        <v>0</v>
      </c>
      <c r="BN945">
        <v>0</v>
      </c>
      <c r="BO945">
        <v>100</v>
      </c>
      <c r="BP945">
        <v>100</v>
      </c>
      <c r="BQ945">
        <v>0</v>
      </c>
      <c r="BR945">
        <v>0</v>
      </c>
      <c r="BS945">
        <v>0</v>
      </c>
      <c r="BV945">
        <v>0</v>
      </c>
      <c r="BW945">
        <v>1</v>
      </c>
      <c r="BX945">
        <v>0</v>
      </c>
      <c r="BY945">
        <v>0</v>
      </c>
    </row>
    <row r="946" spans="1:77" x14ac:dyDescent="0.25">
      <c r="A946" t="s">
        <v>1939</v>
      </c>
      <c r="C946" t="s">
        <v>1940</v>
      </c>
      <c r="D946">
        <v>9</v>
      </c>
      <c r="E946" t="s">
        <v>5014</v>
      </c>
      <c r="L946" t="s">
        <v>836</v>
      </c>
      <c r="M946" t="s">
        <v>1939</v>
      </c>
      <c r="N946" t="s">
        <v>1940</v>
      </c>
      <c r="P946">
        <v>1</v>
      </c>
      <c r="Q946">
        <v>1</v>
      </c>
      <c r="R946">
        <v>94.3</v>
      </c>
      <c r="S946">
        <v>94.3</v>
      </c>
      <c r="T946" t="s">
        <v>4940</v>
      </c>
      <c r="U946">
        <v>0</v>
      </c>
      <c r="X946" t="s">
        <v>4941</v>
      </c>
      <c r="Y946" t="s">
        <v>18</v>
      </c>
      <c r="AE946">
        <v>0</v>
      </c>
      <c r="AF946">
        <v>0</v>
      </c>
      <c r="AG946">
        <v>129.16</v>
      </c>
      <c r="AH946">
        <v>3</v>
      </c>
      <c r="AI946">
        <v>0</v>
      </c>
      <c r="AU946">
        <v>1.3696713</v>
      </c>
      <c r="AW946">
        <v>154.99199999999999</v>
      </c>
      <c r="BE946" t="s">
        <v>416</v>
      </c>
      <c r="BI946">
        <v>0</v>
      </c>
      <c r="BJ946">
        <v>0</v>
      </c>
      <c r="BM946">
        <v>0</v>
      </c>
      <c r="BN946">
        <v>0</v>
      </c>
      <c r="BO946">
        <v>100</v>
      </c>
      <c r="BP946">
        <v>100</v>
      </c>
      <c r="BQ946">
        <v>0</v>
      </c>
      <c r="BR946">
        <v>0</v>
      </c>
      <c r="BS946">
        <v>0</v>
      </c>
      <c r="BV946">
        <v>0</v>
      </c>
      <c r="BW946">
        <v>1</v>
      </c>
      <c r="BX946">
        <v>0</v>
      </c>
      <c r="BY946">
        <v>0</v>
      </c>
    </row>
    <row r="947" spans="1:77" x14ac:dyDescent="0.25">
      <c r="A947" t="s">
        <v>1941</v>
      </c>
      <c r="C947" t="s">
        <v>1942</v>
      </c>
      <c r="D947">
        <v>15</v>
      </c>
      <c r="E947" t="s">
        <v>4977</v>
      </c>
      <c r="L947" t="s">
        <v>538</v>
      </c>
      <c r="M947" t="s">
        <v>5509</v>
      </c>
      <c r="N947" t="s">
        <v>5510</v>
      </c>
      <c r="P947">
        <v>1</v>
      </c>
      <c r="Q947">
        <v>1</v>
      </c>
      <c r="R947">
        <v>33.64</v>
      </c>
      <c r="S947">
        <v>33.64</v>
      </c>
      <c r="T947" t="s">
        <v>4940</v>
      </c>
      <c r="U947">
        <v>0</v>
      </c>
      <c r="X947" t="s">
        <v>4941</v>
      </c>
      <c r="Y947" t="s">
        <v>18</v>
      </c>
      <c r="AE947">
        <v>0</v>
      </c>
      <c r="AF947">
        <v>0</v>
      </c>
      <c r="AG947">
        <v>50</v>
      </c>
      <c r="AI947">
        <v>0</v>
      </c>
      <c r="AU947">
        <v>1.4863257999999999</v>
      </c>
      <c r="AW947">
        <v>60</v>
      </c>
      <c r="BE947" t="s">
        <v>32</v>
      </c>
      <c r="BI947">
        <v>0</v>
      </c>
      <c r="BJ947">
        <v>0</v>
      </c>
      <c r="BM947">
        <v>0</v>
      </c>
      <c r="BN947">
        <v>0</v>
      </c>
      <c r="BO947">
        <v>100</v>
      </c>
      <c r="BP947">
        <v>100</v>
      </c>
      <c r="BQ947">
        <v>0</v>
      </c>
      <c r="BR947">
        <v>0</v>
      </c>
      <c r="BS947">
        <v>0</v>
      </c>
      <c r="BV947">
        <v>0</v>
      </c>
      <c r="BW947">
        <v>0</v>
      </c>
      <c r="BX947">
        <v>0</v>
      </c>
      <c r="BY947">
        <v>0</v>
      </c>
    </row>
    <row r="948" spans="1:77" x14ac:dyDescent="0.25">
      <c r="A948" t="s">
        <v>1943</v>
      </c>
      <c r="C948" t="s">
        <v>1944</v>
      </c>
      <c r="D948">
        <v>9</v>
      </c>
      <c r="E948" t="s">
        <v>5014</v>
      </c>
      <c r="F948">
        <v>5</v>
      </c>
      <c r="G948" t="s">
        <v>5014</v>
      </c>
      <c r="J948">
        <v>3</v>
      </c>
      <c r="K948" t="s">
        <v>5061</v>
      </c>
      <c r="L948" t="s">
        <v>538</v>
      </c>
      <c r="M948" t="s">
        <v>1943</v>
      </c>
      <c r="N948" t="s">
        <v>1944</v>
      </c>
      <c r="P948">
        <v>1</v>
      </c>
      <c r="Q948">
        <v>1</v>
      </c>
      <c r="R948">
        <v>2.87</v>
      </c>
      <c r="S948">
        <v>2.87</v>
      </c>
      <c r="T948" t="s">
        <v>4940</v>
      </c>
      <c r="U948">
        <v>0</v>
      </c>
      <c r="X948" t="s">
        <v>4941</v>
      </c>
      <c r="Y948" t="s">
        <v>18</v>
      </c>
      <c r="AB948" t="s">
        <v>19</v>
      </c>
      <c r="AC948" t="s">
        <v>4942</v>
      </c>
      <c r="AE948">
        <v>0</v>
      </c>
      <c r="AF948">
        <v>0</v>
      </c>
      <c r="AG948">
        <v>4.3099999999999996</v>
      </c>
      <c r="AH948">
        <v>3</v>
      </c>
      <c r="AI948">
        <v>0</v>
      </c>
      <c r="AU948">
        <v>1.5017422</v>
      </c>
      <c r="AW948">
        <v>5.1719999999999997</v>
      </c>
      <c r="BE948" t="s">
        <v>32</v>
      </c>
      <c r="BI948">
        <v>0</v>
      </c>
      <c r="BJ948">
        <v>0</v>
      </c>
      <c r="BM948">
        <v>0</v>
      </c>
      <c r="BN948">
        <v>0</v>
      </c>
      <c r="BO948">
        <v>100</v>
      </c>
      <c r="BP948">
        <v>100</v>
      </c>
      <c r="BQ948">
        <v>0</v>
      </c>
      <c r="BR948">
        <v>0</v>
      </c>
      <c r="BS948">
        <v>0</v>
      </c>
      <c r="BV948">
        <v>0</v>
      </c>
      <c r="BW948">
        <v>0</v>
      </c>
      <c r="BX948">
        <v>0</v>
      </c>
      <c r="BY948">
        <v>0</v>
      </c>
    </row>
    <row r="949" spans="1:77" x14ac:dyDescent="0.25">
      <c r="A949" t="s">
        <v>1945</v>
      </c>
      <c r="C949" t="s">
        <v>1946</v>
      </c>
      <c r="D949">
        <v>5</v>
      </c>
      <c r="E949" t="s">
        <v>4938</v>
      </c>
      <c r="F949">
        <v>5</v>
      </c>
      <c r="G949" t="s">
        <v>5014</v>
      </c>
      <c r="H949" t="s">
        <v>5199</v>
      </c>
      <c r="I949" t="s">
        <v>5200</v>
      </c>
      <c r="J949">
        <v>1</v>
      </c>
      <c r="K949" t="s">
        <v>4948</v>
      </c>
      <c r="L949" t="s">
        <v>27</v>
      </c>
      <c r="M949" t="s">
        <v>1945</v>
      </c>
      <c r="N949" t="s">
        <v>1946</v>
      </c>
      <c r="P949">
        <v>1</v>
      </c>
      <c r="Q949">
        <v>1</v>
      </c>
      <c r="R949">
        <v>881.53</v>
      </c>
      <c r="S949">
        <v>881.53</v>
      </c>
      <c r="T949" t="s">
        <v>4940</v>
      </c>
      <c r="U949">
        <v>0</v>
      </c>
      <c r="X949" t="s">
        <v>4941</v>
      </c>
      <c r="Y949" t="s">
        <v>18</v>
      </c>
      <c r="AB949" t="s">
        <v>19</v>
      </c>
      <c r="AC949" t="s">
        <v>4942</v>
      </c>
      <c r="AE949">
        <v>0</v>
      </c>
      <c r="AF949">
        <v>0</v>
      </c>
      <c r="AG949" s="1">
        <v>1334.06</v>
      </c>
      <c r="AH949">
        <v>3</v>
      </c>
      <c r="AI949">
        <v>0</v>
      </c>
      <c r="AU949">
        <v>1.5133460999999999</v>
      </c>
      <c r="AW949" s="1">
        <v>1600.8720000000001</v>
      </c>
      <c r="AY949">
        <v>1</v>
      </c>
      <c r="BE949" t="s">
        <v>416</v>
      </c>
      <c r="BI949">
        <v>0</v>
      </c>
      <c r="BJ949">
        <v>0</v>
      </c>
      <c r="BM949">
        <v>0</v>
      </c>
      <c r="BN949">
        <v>0</v>
      </c>
      <c r="BO949">
        <v>100</v>
      </c>
      <c r="BP949">
        <v>100</v>
      </c>
      <c r="BQ949">
        <v>0</v>
      </c>
      <c r="BR949">
        <v>0</v>
      </c>
      <c r="BS949">
        <v>0</v>
      </c>
      <c r="BV949">
        <v>0</v>
      </c>
      <c r="BW949">
        <v>1</v>
      </c>
      <c r="BX949">
        <v>0</v>
      </c>
      <c r="BY949">
        <v>0</v>
      </c>
    </row>
    <row r="950" spans="1:77" x14ac:dyDescent="0.25">
      <c r="A950" t="s">
        <v>1947</v>
      </c>
      <c r="C950" t="s">
        <v>1948</v>
      </c>
      <c r="D950">
        <v>5</v>
      </c>
      <c r="E950" t="s">
        <v>4938</v>
      </c>
      <c r="F950">
        <v>5</v>
      </c>
      <c r="G950" t="s">
        <v>5014</v>
      </c>
      <c r="H950" t="s">
        <v>5199</v>
      </c>
      <c r="I950" t="s">
        <v>5200</v>
      </c>
      <c r="J950">
        <v>1</v>
      </c>
      <c r="K950" t="s">
        <v>4948</v>
      </c>
      <c r="L950" t="s">
        <v>27</v>
      </c>
      <c r="M950" t="s">
        <v>1947</v>
      </c>
      <c r="N950" t="s">
        <v>1948</v>
      </c>
      <c r="P950">
        <v>1</v>
      </c>
      <c r="Q950">
        <v>1</v>
      </c>
      <c r="R950">
        <v>800.44</v>
      </c>
      <c r="S950">
        <v>800.44</v>
      </c>
      <c r="T950" t="s">
        <v>4940</v>
      </c>
      <c r="U950">
        <v>0</v>
      </c>
      <c r="X950" t="s">
        <v>4941</v>
      </c>
      <c r="Y950" t="s">
        <v>18</v>
      </c>
      <c r="AB950" t="s">
        <v>19</v>
      </c>
      <c r="AC950" t="s">
        <v>4942</v>
      </c>
      <c r="AE950">
        <v>0</v>
      </c>
      <c r="AF950">
        <v>0</v>
      </c>
      <c r="AG950" s="1">
        <v>1350</v>
      </c>
      <c r="AH950">
        <v>3</v>
      </c>
      <c r="AI950">
        <v>0</v>
      </c>
      <c r="AU950">
        <v>1.6865724</v>
      </c>
      <c r="AW950" s="1">
        <v>1620</v>
      </c>
      <c r="AY950">
        <v>1</v>
      </c>
      <c r="BE950" t="s">
        <v>416</v>
      </c>
      <c r="BI950">
        <v>0</v>
      </c>
      <c r="BJ950">
        <v>0</v>
      </c>
      <c r="BM950">
        <v>0</v>
      </c>
      <c r="BN950">
        <v>0</v>
      </c>
      <c r="BO950">
        <v>100</v>
      </c>
      <c r="BP950">
        <v>100</v>
      </c>
      <c r="BQ950">
        <v>0</v>
      </c>
      <c r="BR950">
        <v>0</v>
      </c>
      <c r="BS950">
        <v>0</v>
      </c>
      <c r="BV950">
        <v>0</v>
      </c>
      <c r="BW950">
        <v>1</v>
      </c>
      <c r="BX950">
        <v>0</v>
      </c>
      <c r="BY950">
        <v>0</v>
      </c>
    </row>
    <row r="951" spans="1:77" x14ac:dyDescent="0.25">
      <c r="A951" t="s">
        <v>1949</v>
      </c>
      <c r="C951" t="s">
        <v>1950</v>
      </c>
      <c r="D951">
        <v>9</v>
      </c>
      <c r="E951" t="s">
        <v>5014</v>
      </c>
      <c r="L951" t="s">
        <v>836</v>
      </c>
      <c r="M951" t="s">
        <v>4946</v>
      </c>
      <c r="N951" t="s">
        <v>4947</v>
      </c>
      <c r="P951">
        <v>1</v>
      </c>
      <c r="Q951">
        <v>0</v>
      </c>
      <c r="R951">
        <v>0</v>
      </c>
      <c r="S951">
        <v>0</v>
      </c>
      <c r="T951" t="s">
        <v>4940</v>
      </c>
      <c r="U951">
        <v>0</v>
      </c>
      <c r="X951" t="s">
        <v>4941</v>
      </c>
      <c r="Y951" t="s">
        <v>18</v>
      </c>
      <c r="AE951">
        <v>0</v>
      </c>
      <c r="AF951">
        <v>0</v>
      </c>
      <c r="AG951">
        <v>156.03</v>
      </c>
      <c r="AH951">
        <v>3</v>
      </c>
      <c r="AI951">
        <v>0</v>
      </c>
      <c r="AU951">
        <v>0</v>
      </c>
      <c r="AW951">
        <v>187.23599999999999</v>
      </c>
      <c r="BE951" t="s">
        <v>416</v>
      </c>
      <c r="BI951">
        <v>0</v>
      </c>
      <c r="BJ951">
        <v>0</v>
      </c>
      <c r="BM951">
        <v>0</v>
      </c>
      <c r="BN951">
        <v>0</v>
      </c>
      <c r="BO951">
        <v>100</v>
      </c>
      <c r="BP951">
        <v>100</v>
      </c>
      <c r="BQ951">
        <v>0</v>
      </c>
      <c r="BR951">
        <v>0</v>
      </c>
      <c r="BS951">
        <v>0</v>
      </c>
      <c r="BV951">
        <v>0</v>
      </c>
      <c r="BW951">
        <v>0</v>
      </c>
      <c r="BX951">
        <v>0</v>
      </c>
      <c r="BY951">
        <v>0</v>
      </c>
    </row>
    <row r="952" spans="1:77" x14ac:dyDescent="0.25">
      <c r="A952" t="s">
        <v>1951</v>
      </c>
      <c r="C952" t="s">
        <v>1952</v>
      </c>
      <c r="D952">
        <v>9</v>
      </c>
      <c r="E952" t="s">
        <v>5014</v>
      </c>
      <c r="F952">
        <v>5</v>
      </c>
      <c r="G952" t="s">
        <v>5014</v>
      </c>
      <c r="H952" t="s">
        <v>5108</v>
      </c>
      <c r="I952" t="s">
        <v>5109</v>
      </c>
      <c r="J952">
        <v>1</v>
      </c>
      <c r="K952" t="s">
        <v>5110</v>
      </c>
      <c r="L952" t="s">
        <v>27</v>
      </c>
      <c r="M952" t="s">
        <v>4946</v>
      </c>
      <c r="N952" t="s">
        <v>4947</v>
      </c>
      <c r="P952">
        <v>1</v>
      </c>
      <c r="Q952">
        <v>0</v>
      </c>
      <c r="R952">
        <v>0</v>
      </c>
      <c r="S952">
        <v>0</v>
      </c>
      <c r="T952" t="s">
        <v>4940</v>
      </c>
      <c r="U952">
        <v>0</v>
      </c>
      <c r="X952" t="s">
        <v>4941</v>
      </c>
      <c r="Y952" t="s">
        <v>18</v>
      </c>
      <c r="AB952" t="s">
        <v>19</v>
      </c>
      <c r="AC952" t="s">
        <v>4942</v>
      </c>
      <c r="AE952">
        <v>0</v>
      </c>
      <c r="AF952">
        <v>0</v>
      </c>
      <c r="AG952">
        <v>380.45</v>
      </c>
      <c r="AH952">
        <v>2</v>
      </c>
      <c r="AI952">
        <v>0</v>
      </c>
      <c r="AJ952">
        <v>1</v>
      </c>
      <c r="AP952">
        <v>1</v>
      </c>
      <c r="AU952">
        <v>0</v>
      </c>
      <c r="AW952">
        <v>456.54</v>
      </c>
      <c r="AY952">
        <v>1</v>
      </c>
      <c r="BE952" t="s">
        <v>416</v>
      </c>
      <c r="BI952">
        <v>0</v>
      </c>
      <c r="BJ952">
        <v>0</v>
      </c>
      <c r="BM952">
        <v>0</v>
      </c>
      <c r="BN952">
        <v>0</v>
      </c>
      <c r="BO952">
        <v>100</v>
      </c>
      <c r="BP952">
        <v>100</v>
      </c>
      <c r="BQ952">
        <v>0</v>
      </c>
      <c r="BR952">
        <v>0</v>
      </c>
      <c r="BS952">
        <v>0</v>
      </c>
      <c r="BV952">
        <v>0</v>
      </c>
      <c r="BW952">
        <v>1</v>
      </c>
      <c r="BX952">
        <v>0</v>
      </c>
      <c r="BY952">
        <v>0</v>
      </c>
    </row>
    <row r="953" spans="1:77" x14ac:dyDescent="0.25">
      <c r="A953" t="s">
        <v>1953</v>
      </c>
      <c r="C953" t="s">
        <v>1954</v>
      </c>
      <c r="D953">
        <v>9</v>
      </c>
      <c r="E953" t="s">
        <v>5014</v>
      </c>
      <c r="F953">
        <v>5</v>
      </c>
      <c r="G953" t="s">
        <v>5014</v>
      </c>
      <c r="H953" t="s">
        <v>5108</v>
      </c>
      <c r="I953" t="s">
        <v>5109</v>
      </c>
      <c r="J953">
        <v>1</v>
      </c>
      <c r="K953" t="s">
        <v>5110</v>
      </c>
      <c r="L953" t="s">
        <v>27</v>
      </c>
      <c r="M953" t="s">
        <v>4946</v>
      </c>
      <c r="N953" t="s">
        <v>4947</v>
      </c>
      <c r="P953">
        <v>1</v>
      </c>
      <c r="Q953">
        <v>0</v>
      </c>
      <c r="R953">
        <v>0</v>
      </c>
      <c r="S953">
        <v>0</v>
      </c>
      <c r="T953" t="s">
        <v>4940</v>
      </c>
      <c r="U953">
        <v>0</v>
      </c>
      <c r="X953" t="s">
        <v>4941</v>
      </c>
      <c r="Y953" t="s">
        <v>18</v>
      </c>
      <c r="AB953" t="s">
        <v>19</v>
      </c>
      <c r="AC953" t="s">
        <v>4942</v>
      </c>
      <c r="AE953">
        <v>0</v>
      </c>
      <c r="AF953">
        <v>0</v>
      </c>
      <c r="AG953">
        <v>376.01</v>
      </c>
      <c r="AH953">
        <v>2</v>
      </c>
      <c r="AI953">
        <v>0</v>
      </c>
      <c r="AJ953">
        <v>1</v>
      </c>
      <c r="AP953">
        <v>1</v>
      </c>
      <c r="AU953">
        <v>0</v>
      </c>
      <c r="AW953">
        <v>451.21</v>
      </c>
      <c r="AY953">
        <v>1</v>
      </c>
      <c r="BE953" t="s">
        <v>416</v>
      </c>
      <c r="BI953">
        <v>0</v>
      </c>
      <c r="BJ953">
        <v>0</v>
      </c>
      <c r="BM953">
        <v>0</v>
      </c>
      <c r="BN953">
        <v>0</v>
      </c>
      <c r="BO953">
        <v>100</v>
      </c>
      <c r="BP953">
        <v>100</v>
      </c>
      <c r="BQ953">
        <v>0</v>
      </c>
      <c r="BR953">
        <v>0</v>
      </c>
      <c r="BS953">
        <v>0</v>
      </c>
      <c r="BV953">
        <v>0</v>
      </c>
      <c r="BW953">
        <v>1</v>
      </c>
      <c r="BX953">
        <v>0</v>
      </c>
      <c r="BY953">
        <v>0</v>
      </c>
    </row>
    <row r="954" spans="1:77" x14ac:dyDescent="0.25">
      <c r="A954" t="s">
        <v>1955</v>
      </c>
      <c r="C954" t="s">
        <v>1956</v>
      </c>
      <c r="D954">
        <v>9</v>
      </c>
      <c r="E954" t="s">
        <v>5014</v>
      </c>
      <c r="F954">
        <v>5</v>
      </c>
      <c r="G954" t="s">
        <v>5014</v>
      </c>
      <c r="H954" t="s">
        <v>5108</v>
      </c>
      <c r="I954" t="s">
        <v>5109</v>
      </c>
      <c r="J954">
        <v>1</v>
      </c>
      <c r="K954" t="s">
        <v>5110</v>
      </c>
      <c r="L954" t="s">
        <v>27</v>
      </c>
      <c r="M954" t="s">
        <v>4946</v>
      </c>
      <c r="N954" t="s">
        <v>4947</v>
      </c>
      <c r="P954">
        <v>1</v>
      </c>
      <c r="Q954">
        <v>0</v>
      </c>
      <c r="R954">
        <v>0</v>
      </c>
      <c r="S954">
        <v>0</v>
      </c>
      <c r="T954" t="s">
        <v>4940</v>
      </c>
      <c r="U954">
        <v>0</v>
      </c>
      <c r="X954" t="s">
        <v>4941</v>
      </c>
      <c r="Y954" t="s">
        <v>18</v>
      </c>
      <c r="AB954" t="s">
        <v>19</v>
      </c>
      <c r="AC954" t="s">
        <v>4942</v>
      </c>
      <c r="AE954">
        <v>0</v>
      </c>
      <c r="AF954">
        <v>0</v>
      </c>
      <c r="AG954">
        <v>428.2</v>
      </c>
      <c r="AH954">
        <v>2</v>
      </c>
      <c r="AI954">
        <v>0</v>
      </c>
      <c r="AJ954">
        <v>1</v>
      </c>
      <c r="AP954">
        <v>1</v>
      </c>
      <c r="AU954">
        <v>0</v>
      </c>
      <c r="AW954">
        <v>513.84</v>
      </c>
      <c r="AY954">
        <v>1</v>
      </c>
      <c r="BE954" t="s">
        <v>416</v>
      </c>
      <c r="BI954">
        <v>0</v>
      </c>
      <c r="BJ954">
        <v>0</v>
      </c>
      <c r="BM954">
        <v>0</v>
      </c>
      <c r="BN954">
        <v>0</v>
      </c>
      <c r="BO954">
        <v>100</v>
      </c>
      <c r="BP954">
        <v>100</v>
      </c>
      <c r="BQ954">
        <v>0</v>
      </c>
      <c r="BR954">
        <v>0</v>
      </c>
      <c r="BS954">
        <v>0</v>
      </c>
      <c r="BV954">
        <v>0</v>
      </c>
      <c r="BW954">
        <v>1</v>
      </c>
      <c r="BX954">
        <v>0</v>
      </c>
      <c r="BY954">
        <v>0</v>
      </c>
    </row>
    <row r="955" spans="1:77" x14ac:dyDescent="0.25">
      <c r="A955" t="s">
        <v>1957</v>
      </c>
      <c r="C955" t="s">
        <v>1958</v>
      </c>
      <c r="D955">
        <v>9</v>
      </c>
      <c r="E955" t="s">
        <v>5014</v>
      </c>
      <c r="F955">
        <v>5</v>
      </c>
      <c r="G955" t="s">
        <v>5014</v>
      </c>
      <c r="H955" t="s">
        <v>5108</v>
      </c>
      <c r="I955" t="s">
        <v>5109</v>
      </c>
      <c r="J955">
        <v>1</v>
      </c>
      <c r="K955" t="s">
        <v>5110</v>
      </c>
      <c r="L955" t="s">
        <v>27</v>
      </c>
      <c r="M955" t="s">
        <v>4946</v>
      </c>
      <c r="N955" t="s">
        <v>4947</v>
      </c>
      <c r="P955">
        <v>1</v>
      </c>
      <c r="Q955">
        <v>0</v>
      </c>
      <c r="R955">
        <v>0</v>
      </c>
      <c r="S955">
        <v>0</v>
      </c>
      <c r="T955" t="s">
        <v>4940</v>
      </c>
      <c r="U955">
        <v>0</v>
      </c>
      <c r="X955" t="s">
        <v>4941</v>
      </c>
      <c r="Y955" t="s">
        <v>18</v>
      </c>
      <c r="AB955" t="s">
        <v>19</v>
      </c>
      <c r="AC955" t="s">
        <v>4942</v>
      </c>
      <c r="AE955">
        <v>0</v>
      </c>
      <c r="AF955">
        <v>0</v>
      </c>
      <c r="AG955">
        <v>566</v>
      </c>
      <c r="AH955">
        <v>2</v>
      </c>
      <c r="AI955">
        <v>0</v>
      </c>
      <c r="AJ955">
        <v>1</v>
      </c>
      <c r="AP955">
        <v>1</v>
      </c>
      <c r="AU955">
        <v>0</v>
      </c>
      <c r="AW955">
        <v>679.2</v>
      </c>
      <c r="AY955">
        <v>1</v>
      </c>
      <c r="BE955" t="s">
        <v>416</v>
      </c>
      <c r="BI955">
        <v>0</v>
      </c>
      <c r="BJ955">
        <v>0</v>
      </c>
      <c r="BM955">
        <v>0</v>
      </c>
      <c r="BN955">
        <v>0</v>
      </c>
      <c r="BO955">
        <v>100</v>
      </c>
      <c r="BP955">
        <v>100</v>
      </c>
      <c r="BQ955">
        <v>0</v>
      </c>
      <c r="BR955">
        <v>0</v>
      </c>
      <c r="BS955">
        <v>0</v>
      </c>
      <c r="BV955">
        <v>0</v>
      </c>
      <c r="BW955">
        <v>1</v>
      </c>
      <c r="BX955">
        <v>0</v>
      </c>
      <c r="BY955">
        <v>0</v>
      </c>
    </row>
    <row r="956" spans="1:77" x14ac:dyDescent="0.25">
      <c r="A956" t="s">
        <v>1959</v>
      </c>
      <c r="C956" t="s">
        <v>1960</v>
      </c>
      <c r="D956">
        <v>9</v>
      </c>
      <c r="E956" t="s">
        <v>5014</v>
      </c>
      <c r="F956">
        <v>5</v>
      </c>
      <c r="G956" t="s">
        <v>5014</v>
      </c>
      <c r="H956" t="s">
        <v>5108</v>
      </c>
      <c r="I956" t="s">
        <v>5109</v>
      </c>
      <c r="J956">
        <v>1</v>
      </c>
      <c r="K956" t="s">
        <v>5110</v>
      </c>
      <c r="L956" t="s">
        <v>27</v>
      </c>
      <c r="M956" t="s">
        <v>4946</v>
      </c>
      <c r="N956" t="s">
        <v>4947</v>
      </c>
      <c r="P956">
        <v>1</v>
      </c>
      <c r="Q956">
        <v>0</v>
      </c>
      <c r="R956">
        <v>0</v>
      </c>
      <c r="S956">
        <v>0</v>
      </c>
      <c r="T956" t="s">
        <v>4940</v>
      </c>
      <c r="U956">
        <v>0</v>
      </c>
      <c r="X956" t="s">
        <v>4941</v>
      </c>
      <c r="Y956" t="s">
        <v>18</v>
      </c>
      <c r="AB956" t="s">
        <v>19</v>
      </c>
      <c r="AC956" t="s">
        <v>4942</v>
      </c>
      <c r="AE956">
        <v>0</v>
      </c>
      <c r="AF956">
        <v>0</v>
      </c>
      <c r="AG956">
        <v>581.63</v>
      </c>
      <c r="AH956">
        <v>2</v>
      </c>
      <c r="AI956">
        <v>0</v>
      </c>
      <c r="AJ956">
        <v>1</v>
      </c>
      <c r="AP956">
        <v>1</v>
      </c>
      <c r="AU956">
        <v>0</v>
      </c>
      <c r="AW956">
        <v>697.96</v>
      </c>
      <c r="AY956">
        <v>1</v>
      </c>
      <c r="BE956" t="s">
        <v>416</v>
      </c>
      <c r="BI956">
        <v>0</v>
      </c>
      <c r="BJ956">
        <v>0</v>
      </c>
      <c r="BM956">
        <v>0</v>
      </c>
      <c r="BN956">
        <v>0</v>
      </c>
      <c r="BO956">
        <v>100</v>
      </c>
      <c r="BP956">
        <v>100</v>
      </c>
      <c r="BQ956">
        <v>0</v>
      </c>
      <c r="BR956">
        <v>0</v>
      </c>
      <c r="BS956">
        <v>0</v>
      </c>
      <c r="BV956">
        <v>0</v>
      </c>
      <c r="BW956">
        <v>1</v>
      </c>
      <c r="BX956">
        <v>0</v>
      </c>
      <c r="BY956">
        <v>0</v>
      </c>
    </row>
    <row r="957" spans="1:77" x14ac:dyDescent="0.25">
      <c r="A957" t="s">
        <v>1961</v>
      </c>
      <c r="C957" t="s">
        <v>1962</v>
      </c>
      <c r="D957">
        <v>9</v>
      </c>
      <c r="E957" t="s">
        <v>5014</v>
      </c>
      <c r="F957">
        <v>5</v>
      </c>
      <c r="G957" t="s">
        <v>5014</v>
      </c>
      <c r="H957" t="s">
        <v>5108</v>
      </c>
      <c r="I957" t="s">
        <v>5109</v>
      </c>
      <c r="J957">
        <v>1</v>
      </c>
      <c r="K957" t="s">
        <v>5110</v>
      </c>
      <c r="L957" t="s">
        <v>27</v>
      </c>
      <c r="M957" t="s">
        <v>4946</v>
      </c>
      <c r="N957" t="s">
        <v>4947</v>
      </c>
      <c r="P957">
        <v>1</v>
      </c>
      <c r="Q957">
        <v>0</v>
      </c>
      <c r="R957">
        <v>0</v>
      </c>
      <c r="S957">
        <v>0</v>
      </c>
      <c r="T957" t="s">
        <v>4940</v>
      </c>
      <c r="U957">
        <v>0</v>
      </c>
      <c r="X957" t="s">
        <v>4941</v>
      </c>
      <c r="Y957" t="s">
        <v>18</v>
      </c>
      <c r="AB957" t="s">
        <v>19</v>
      </c>
      <c r="AC957" t="s">
        <v>4942</v>
      </c>
      <c r="AE957">
        <v>0</v>
      </c>
      <c r="AF957">
        <v>0</v>
      </c>
      <c r="AG957">
        <v>623.55999999999995</v>
      </c>
      <c r="AH957">
        <v>2</v>
      </c>
      <c r="AI957">
        <v>0</v>
      </c>
      <c r="AJ957">
        <v>1</v>
      </c>
      <c r="AP957">
        <v>1</v>
      </c>
      <c r="AU957">
        <v>0</v>
      </c>
      <c r="AW957">
        <v>748.27</v>
      </c>
      <c r="AY957">
        <v>1</v>
      </c>
      <c r="BE957" t="s">
        <v>416</v>
      </c>
      <c r="BI957">
        <v>0</v>
      </c>
      <c r="BJ957">
        <v>0</v>
      </c>
      <c r="BM957">
        <v>0</v>
      </c>
      <c r="BN957">
        <v>0</v>
      </c>
      <c r="BO957">
        <v>100</v>
      </c>
      <c r="BP957">
        <v>100</v>
      </c>
      <c r="BQ957">
        <v>0</v>
      </c>
      <c r="BR957">
        <v>0</v>
      </c>
      <c r="BS957">
        <v>0</v>
      </c>
      <c r="BV957">
        <v>0</v>
      </c>
      <c r="BW957">
        <v>1</v>
      </c>
      <c r="BX957">
        <v>0</v>
      </c>
      <c r="BY957">
        <v>0</v>
      </c>
    </row>
    <row r="958" spans="1:77" x14ac:dyDescent="0.25">
      <c r="A958" t="s">
        <v>1963</v>
      </c>
      <c r="C958" t="s">
        <v>1964</v>
      </c>
      <c r="D958">
        <v>9</v>
      </c>
      <c r="E958" t="s">
        <v>5014</v>
      </c>
      <c r="F958">
        <v>5</v>
      </c>
      <c r="G958" t="s">
        <v>5014</v>
      </c>
      <c r="H958" t="s">
        <v>5108</v>
      </c>
      <c r="I958" t="s">
        <v>5109</v>
      </c>
      <c r="J958">
        <v>1</v>
      </c>
      <c r="K958" t="s">
        <v>5110</v>
      </c>
      <c r="L958" t="s">
        <v>27</v>
      </c>
      <c r="M958" t="s">
        <v>4946</v>
      </c>
      <c r="N958" t="s">
        <v>4947</v>
      </c>
      <c r="P958">
        <v>1</v>
      </c>
      <c r="Q958">
        <v>0</v>
      </c>
      <c r="R958">
        <v>0</v>
      </c>
      <c r="S958">
        <v>0</v>
      </c>
      <c r="T958" t="s">
        <v>4940</v>
      </c>
      <c r="U958">
        <v>0</v>
      </c>
      <c r="X958" t="s">
        <v>4941</v>
      </c>
      <c r="Y958" t="s">
        <v>18</v>
      </c>
      <c r="AB958" t="s">
        <v>19</v>
      </c>
      <c r="AC958" t="s">
        <v>4942</v>
      </c>
      <c r="AE958">
        <v>0</v>
      </c>
      <c r="AF958">
        <v>0</v>
      </c>
      <c r="AG958">
        <v>760.16</v>
      </c>
      <c r="AH958">
        <v>2</v>
      </c>
      <c r="AI958">
        <v>0</v>
      </c>
      <c r="AJ958">
        <v>1</v>
      </c>
      <c r="AP958">
        <v>1</v>
      </c>
      <c r="AU958">
        <v>0</v>
      </c>
      <c r="AW958">
        <v>912.19</v>
      </c>
      <c r="AY958">
        <v>1</v>
      </c>
      <c r="BE958" t="s">
        <v>416</v>
      </c>
      <c r="BI958">
        <v>0</v>
      </c>
      <c r="BJ958">
        <v>0</v>
      </c>
      <c r="BM958">
        <v>0</v>
      </c>
      <c r="BN958">
        <v>0</v>
      </c>
      <c r="BO958">
        <v>100</v>
      </c>
      <c r="BP958">
        <v>100</v>
      </c>
      <c r="BQ958">
        <v>0</v>
      </c>
      <c r="BR958">
        <v>0</v>
      </c>
      <c r="BS958">
        <v>0</v>
      </c>
      <c r="BV958">
        <v>0</v>
      </c>
      <c r="BW958">
        <v>1</v>
      </c>
      <c r="BX958">
        <v>0</v>
      </c>
      <c r="BY958">
        <v>0</v>
      </c>
    </row>
    <row r="959" spans="1:77" x14ac:dyDescent="0.25">
      <c r="A959" t="s">
        <v>1965</v>
      </c>
      <c r="C959" t="s">
        <v>1966</v>
      </c>
      <c r="D959">
        <v>13</v>
      </c>
      <c r="E959" t="s">
        <v>5091</v>
      </c>
      <c r="L959" t="s">
        <v>427</v>
      </c>
      <c r="M959" t="s">
        <v>1965</v>
      </c>
      <c r="N959" t="s">
        <v>1966</v>
      </c>
      <c r="O959">
        <v>1</v>
      </c>
      <c r="P959">
        <v>1</v>
      </c>
      <c r="Q959">
        <v>1</v>
      </c>
      <c r="R959">
        <v>51.8</v>
      </c>
      <c r="S959">
        <v>51.8</v>
      </c>
      <c r="T959" t="s">
        <v>4940</v>
      </c>
      <c r="U959">
        <v>0</v>
      </c>
      <c r="X959" t="s">
        <v>4941</v>
      </c>
      <c r="Y959" t="s">
        <v>18</v>
      </c>
      <c r="AB959" t="s">
        <v>19</v>
      </c>
      <c r="AC959" t="s">
        <v>4942</v>
      </c>
      <c r="AD959">
        <v>1</v>
      </c>
      <c r="AE959">
        <v>0</v>
      </c>
      <c r="AF959">
        <v>0</v>
      </c>
      <c r="AG959">
        <v>97.48</v>
      </c>
      <c r="AH959">
        <v>3</v>
      </c>
      <c r="AI959">
        <v>0</v>
      </c>
      <c r="AU959">
        <v>1.8818533</v>
      </c>
      <c r="AW959">
        <v>116.976</v>
      </c>
      <c r="BE959" t="s">
        <v>32</v>
      </c>
      <c r="BI959">
        <v>0</v>
      </c>
      <c r="BJ959">
        <v>0</v>
      </c>
      <c r="BM959">
        <v>0</v>
      </c>
      <c r="BN959">
        <v>0</v>
      </c>
      <c r="BO959">
        <v>100</v>
      </c>
      <c r="BP959">
        <v>100</v>
      </c>
      <c r="BQ959">
        <v>0</v>
      </c>
      <c r="BR959">
        <v>0</v>
      </c>
      <c r="BS959">
        <v>0</v>
      </c>
      <c r="BV959">
        <v>0</v>
      </c>
      <c r="BW959">
        <v>0</v>
      </c>
      <c r="BX959">
        <v>0</v>
      </c>
      <c r="BY959">
        <v>0</v>
      </c>
    </row>
    <row r="960" spans="1:77" x14ac:dyDescent="0.25">
      <c r="A960" t="s">
        <v>1967</v>
      </c>
      <c r="C960" t="s">
        <v>1968</v>
      </c>
      <c r="D960">
        <v>8</v>
      </c>
      <c r="E960" t="s">
        <v>4953</v>
      </c>
      <c r="F960">
        <v>4</v>
      </c>
      <c r="G960" t="s">
        <v>4953</v>
      </c>
      <c r="J960">
        <v>2</v>
      </c>
      <c r="K960" t="s">
        <v>4979</v>
      </c>
      <c r="L960" t="s">
        <v>477</v>
      </c>
      <c r="M960">
        <v>7603063</v>
      </c>
      <c r="N960" t="s">
        <v>5511</v>
      </c>
      <c r="O960" t="s">
        <v>562</v>
      </c>
      <c r="P960">
        <v>0.02</v>
      </c>
      <c r="Q960">
        <v>1</v>
      </c>
      <c r="R960">
        <v>3.7919999999999998</v>
      </c>
      <c r="S960">
        <v>3.7919999999999998</v>
      </c>
      <c r="T960" t="s">
        <v>4940</v>
      </c>
      <c r="U960">
        <v>0</v>
      </c>
      <c r="X960" t="s">
        <v>4941</v>
      </c>
      <c r="Y960" t="s">
        <v>18</v>
      </c>
      <c r="AB960" t="s">
        <v>19</v>
      </c>
      <c r="AC960" t="s">
        <v>4942</v>
      </c>
      <c r="AD960" t="s">
        <v>5435</v>
      </c>
      <c r="AE960">
        <v>0</v>
      </c>
      <c r="AF960">
        <v>0</v>
      </c>
      <c r="AG960">
        <v>284.39999999999998</v>
      </c>
      <c r="AH960">
        <v>3</v>
      </c>
      <c r="AI960">
        <v>0</v>
      </c>
      <c r="AU960">
        <v>1.5</v>
      </c>
      <c r="AW960">
        <v>341.28</v>
      </c>
      <c r="AY960">
        <v>1</v>
      </c>
      <c r="BE960" t="s">
        <v>20</v>
      </c>
      <c r="BI960">
        <v>0</v>
      </c>
      <c r="BJ960">
        <v>0</v>
      </c>
      <c r="BM960">
        <v>0</v>
      </c>
      <c r="BN960">
        <v>0</v>
      </c>
      <c r="BO960">
        <v>100</v>
      </c>
      <c r="BP960">
        <v>100</v>
      </c>
      <c r="BQ960">
        <v>0</v>
      </c>
      <c r="BR960">
        <v>0</v>
      </c>
      <c r="BS960">
        <v>0</v>
      </c>
      <c r="BV960">
        <v>0</v>
      </c>
      <c r="BW960">
        <v>0</v>
      </c>
      <c r="BX960">
        <v>0</v>
      </c>
      <c r="BY960">
        <v>0</v>
      </c>
    </row>
    <row r="961" spans="1:80" x14ac:dyDescent="0.25">
      <c r="A961" t="s">
        <v>1969</v>
      </c>
      <c r="C961" t="s">
        <v>1970</v>
      </c>
      <c r="D961">
        <v>10</v>
      </c>
      <c r="E961" t="s">
        <v>4943</v>
      </c>
      <c r="F961">
        <v>8</v>
      </c>
      <c r="G961" t="s">
        <v>4943</v>
      </c>
      <c r="L961" t="s">
        <v>70</v>
      </c>
      <c r="M961">
        <v>7012520</v>
      </c>
      <c r="N961" t="s">
        <v>5512</v>
      </c>
      <c r="O961">
        <v>1</v>
      </c>
      <c r="P961">
        <v>1</v>
      </c>
      <c r="Q961">
        <v>95</v>
      </c>
      <c r="R961">
        <v>3.1</v>
      </c>
      <c r="S961">
        <v>3.1</v>
      </c>
      <c r="T961" t="s">
        <v>4940</v>
      </c>
      <c r="U961">
        <v>0</v>
      </c>
      <c r="X961" t="s">
        <v>4941</v>
      </c>
      <c r="Y961" t="s">
        <v>18</v>
      </c>
      <c r="AB961" t="s">
        <v>19</v>
      </c>
      <c r="AC961" t="s">
        <v>4942</v>
      </c>
      <c r="AD961">
        <v>1</v>
      </c>
      <c r="AE961">
        <v>0</v>
      </c>
      <c r="AF961">
        <v>0</v>
      </c>
      <c r="AG961">
        <v>4.8099999999999996</v>
      </c>
      <c r="AH961">
        <v>3</v>
      </c>
      <c r="AI961">
        <v>0</v>
      </c>
      <c r="AU961">
        <v>1.5516129000000001</v>
      </c>
      <c r="AW961">
        <v>5.7720000000000002</v>
      </c>
      <c r="AY961">
        <v>1</v>
      </c>
      <c r="BE961" t="s">
        <v>20</v>
      </c>
      <c r="BI961">
        <v>0</v>
      </c>
      <c r="BJ961">
        <v>0</v>
      </c>
      <c r="BM961">
        <v>0</v>
      </c>
      <c r="BN961">
        <v>0</v>
      </c>
      <c r="BO961">
        <v>100</v>
      </c>
      <c r="BP961">
        <v>100</v>
      </c>
      <c r="BQ961">
        <v>0</v>
      </c>
      <c r="BR961">
        <v>0</v>
      </c>
      <c r="BS961">
        <v>0</v>
      </c>
      <c r="BV961">
        <v>0</v>
      </c>
      <c r="BW961">
        <v>0</v>
      </c>
      <c r="BX961">
        <v>0</v>
      </c>
      <c r="BY961">
        <v>0</v>
      </c>
    </row>
    <row r="962" spans="1:80" x14ac:dyDescent="0.25">
      <c r="A962" t="s">
        <v>1971</v>
      </c>
      <c r="C962" t="s">
        <v>1972</v>
      </c>
      <c r="D962">
        <v>10</v>
      </c>
      <c r="E962" t="s">
        <v>4943</v>
      </c>
      <c r="F962">
        <v>8</v>
      </c>
      <c r="G962" t="s">
        <v>4943</v>
      </c>
      <c r="L962" t="s">
        <v>70</v>
      </c>
      <c r="M962">
        <v>7016020</v>
      </c>
      <c r="N962" t="s">
        <v>5513</v>
      </c>
      <c r="O962">
        <v>1</v>
      </c>
      <c r="P962">
        <v>1</v>
      </c>
      <c r="Q962">
        <v>60</v>
      </c>
      <c r="R962">
        <v>4.34</v>
      </c>
      <c r="S962">
        <v>4.34</v>
      </c>
      <c r="T962" t="s">
        <v>4940</v>
      </c>
      <c r="U962">
        <v>0</v>
      </c>
      <c r="X962" t="s">
        <v>4941</v>
      </c>
      <c r="Y962" t="s">
        <v>18</v>
      </c>
      <c r="AB962" t="s">
        <v>19</v>
      </c>
      <c r="AC962" t="s">
        <v>4942</v>
      </c>
      <c r="AD962">
        <v>1</v>
      </c>
      <c r="AE962">
        <v>0</v>
      </c>
      <c r="AF962">
        <v>0</v>
      </c>
      <c r="AG962">
        <v>6.73</v>
      </c>
      <c r="AH962">
        <v>3</v>
      </c>
      <c r="AI962">
        <v>0</v>
      </c>
      <c r="AU962">
        <v>1.5506911999999999</v>
      </c>
      <c r="AW962">
        <v>8.0760000000000005</v>
      </c>
      <c r="AY962">
        <v>1</v>
      </c>
      <c r="BE962" t="s">
        <v>20</v>
      </c>
      <c r="BI962">
        <v>0</v>
      </c>
      <c r="BJ962">
        <v>0</v>
      </c>
      <c r="BM962">
        <v>0</v>
      </c>
      <c r="BN962">
        <v>0</v>
      </c>
      <c r="BO962">
        <v>100</v>
      </c>
      <c r="BP962">
        <v>100</v>
      </c>
      <c r="BQ962">
        <v>0</v>
      </c>
      <c r="BR962">
        <v>0</v>
      </c>
      <c r="BS962">
        <v>0</v>
      </c>
      <c r="BV962">
        <v>0</v>
      </c>
      <c r="BW962">
        <v>0</v>
      </c>
      <c r="BX962">
        <v>0</v>
      </c>
      <c r="BY962">
        <v>0</v>
      </c>
    </row>
    <row r="963" spans="1:80" x14ac:dyDescent="0.25">
      <c r="A963" t="s">
        <v>1973</v>
      </c>
      <c r="C963" t="s">
        <v>1974</v>
      </c>
      <c r="D963">
        <v>15</v>
      </c>
      <c r="E963" t="s">
        <v>4977</v>
      </c>
      <c r="F963">
        <v>6</v>
      </c>
      <c r="G963" t="s">
        <v>4977</v>
      </c>
      <c r="L963" t="s">
        <v>1125</v>
      </c>
      <c r="M963" t="s">
        <v>5514</v>
      </c>
      <c r="N963" t="s">
        <v>5515</v>
      </c>
      <c r="O963" t="s">
        <v>562</v>
      </c>
      <c r="P963">
        <v>0.02</v>
      </c>
      <c r="Q963">
        <v>0</v>
      </c>
      <c r="R963">
        <v>1.1399999999999999</v>
      </c>
      <c r="S963">
        <v>1.1399999999999999</v>
      </c>
      <c r="T963" t="s">
        <v>4940</v>
      </c>
      <c r="U963">
        <v>0</v>
      </c>
      <c r="X963" t="s">
        <v>4941</v>
      </c>
      <c r="Y963" t="s">
        <v>18</v>
      </c>
      <c r="AB963" t="s">
        <v>19</v>
      </c>
      <c r="AC963" t="s">
        <v>4942</v>
      </c>
      <c r="AD963" t="s">
        <v>5516</v>
      </c>
      <c r="AE963">
        <v>0</v>
      </c>
      <c r="AF963">
        <v>0</v>
      </c>
      <c r="AG963">
        <v>85.13</v>
      </c>
      <c r="AH963">
        <v>3</v>
      </c>
      <c r="AI963">
        <v>0</v>
      </c>
      <c r="AU963">
        <v>1.4935088000000001</v>
      </c>
      <c r="AW963">
        <v>102.15600000000001</v>
      </c>
      <c r="AY963">
        <v>1</v>
      </c>
      <c r="BE963" t="s">
        <v>20</v>
      </c>
      <c r="BI963">
        <v>0</v>
      </c>
      <c r="BJ963">
        <v>0</v>
      </c>
      <c r="BM963">
        <v>0</v>
      </c>
      <c r="BN963">
        <v>0</v>
      </c>
      <c r="BO963">
        <v>100</v>
      </c>
      <c r="BP963">
        <v>100</v>
      </c>
      <c r="BQ963">
        <v>0</v>
      </c>
      <c r="BR963">
        <v>0</v>
      </c>
      <c r="BS963">
        <v>0</v>
      </c>
      <c r="BV963">
        <v>0</v>
      </c>
      <c r="BW963">
        <v>0</v>
      </c>
      <c r="BX963">
        <v>0</v>
      </c>
      <c r="BY963">
        <v>0</v>
      </c>
    </row>
    <row r="964" spans="1:80" x14ac:dyDescent="0.25">
      <c r="A964" t="s">
        <v>1975</v>
      </c>
      <c r="C964" t="s">
        <v>1976</v>
      </c>
      <c r="D964">
        <v>15</v>
      </c>
      <c r="E964" t="s">
        <v>4977</v>
      </c>
      <c r="F964">
        <v>6</v>
      </c>
      <c r="G964" t="s">
        <v>4977</v>
      </c>
      <c r="L964" t="s">
        <v>1125</v>
      </c>
      <c r="M964" t="s">
        <v>5514</v>
      </c>
      <c r="N964" t="s">
        <v>5517</v>
      </c>
      <c r="O964" t="s">
        <v>104</v>
      </c>
      <c r="P964">
        <v>0.01</v>
      </c>
      <c r="Q964">
        <v>100</v>
      </c>
      <c r="R964">
        <v>1.1399999999999999</v>
      </c>
      <c r="S964">
        <v>1.1399999999999999</v>
      </c>
      <c r="T964" t="s">
        <v>4940</v>
      </c>
      <c r="U964">
        <v>0</v>
      </c>
      <c r="X964" t="s">
        <v>4941</v>
      </c>
      <c r="Y964" t="s">
        <v>18</v>
      </c>
      <c r="AB964" t="s">
        <v>19</v>
      </c>
      <c r="AC964" t="s">
        <v>4942</v>
      </c>
      <c r="AD964" t="s">
        <v>5518</v>
      </c>
      <c r="AE964">
        <v>0</v>
      </c>
      <c r="AF964">
        <v>0</v>
      </c>
      <c r="AG964">
        <v>170.25</v>
      </c>
      <c r="AH964">
        <v>3</v>
      </c>
      <c r="AI964">
        <v>0</v>
      </c>
      <c r="AU964">
        <v>1.4934210999999999</v>
      </c>
      <c r="AW964">
        <v>204.3</v>
      </c>
      <c r="AY964">
        <v>1</v>
      </c>
      <c r="BE964" t="s">
        <v>20</v>
      </c>
      <c r="BI964">
        <v>0</v>
      </c>
      <c r="BJ964">
        <v>0</v>
      </c>
      <c r="BM964">
        <v>0</v>
      </c>
      <c r="BN964">
        <v>0</v>
      </c>
      <c r="BO964">
        <v>100</v>
      </c>
      <c r="BP964">
        <v>100</v>
      </c>
      <c r="BQ964">
        <v>0</v>
      </c>
      <c r="BR964">
        <v>0</v>
      </c>
      <c r="BS964">
        <v>0</v>
      </c>
      <c r="BV964">
        <v>0</v>
      </c>
      <c r="BW964">
        <v>0</v>
      </c>
      <c r="BX964">
        <v>0</v>
      </c>
      <c r="BY964">
        <v>0</v>
      </c>
    </row>
    <row r="965" spans="1:80" x14ac:dyDescent="0.25">
      <c r="A965" t="s">
        <v>1977</v>
      </c>
      <c r="C965" t="s">
        <v>1978</v>
      </c>
      <c r="D965">
        <v>8</v>
      </c>
      <c r="E965" t="s">
        <v>4953</v>
      </c>
      <c r="F965">
        <v>4</v>
      </c>
      <c r="G965" t="s">
        <v>4953</v>
      </c>
      <c r="J965">
        <v>2</v>
      </c>
      <c r="K965" t="s">
        <v>4979</v>
      </c>
      <c r="L965" t="s">
        <v>49</v>
      </c>
      <c r="M965" t="s">
        <v>1977</v>
      </c>
      <c r="N965" t="s">
        <v>1978</v>
      </c>
      <c r="P965">
        <v>1</v>
      </c>
      <c r="Q965">
        <v>1</v>
      </c>
      <c r="R965">
        <v>1.34</v>
      </c>
      <c r="S965">
        <v>1.34</v>
      </c>
      <c r="T965" t="s">
        <v>4940</v>
      </c>
      <c r="U965">
        <v>0</v>
      </c>
      <c r="X965" t="s">
        <v>4941</v>
      </c>
      <c r="Y965" t="s">
        <v>18</v>
      </c>
      <c r="AB965" t="s">
        <v>19</v>
      </c>
      <c r="AC965" t="s">
        <v>4942</v>
      </c>
      <c r="AE965">
        <v>0</v>
      </c>
      <c r="AF965">
        <v>0</v>
      </c>
      <c r="AG965">
        <v>1.782</v>
      </c>
      <c r="AH965">
        <v>3</v>
      </c>
      <c r="AI965">
        <v>0</v>
      </c>
      <c r="AU965">
        <v>1.33</v>
      </c>
      <c r="AW965">
        <v>2.1379999999999999</v>
      </c>
      <c r="AY965">
        <v>1</v>
      </c>
      <c r="BE965" t="s">
        <v>32</v>
      </c>
      <c r="BI965">
        <v>0</v>
      </c>
      <c r="BJ965">
        <v>0</v>
      </c>
      <c r="BM965">
        <v>0</v>
      </c>
      <c r="BN965">
        <v>0</v>
      </c>
      <c r="BO965">
        <v>100</v>
      </c>
      <c r="BP965">
        <v>100</v>
      </c>
      <c r="BQ965">
        <v>0</v>
      </c>
      <c r="BR965">
        <v>0</v>
      </c>
      <c r="BS965">
        <v>0</v>
      </c>
      <c r="BV965">
        <v>0</v>
      </c>
      <c r="BW965">
        <v>0</v>
      </c>
      <c r="BX965">
        <v>0</v>
      </c>
      <c r="BY965">
        <v>0</v>
      </c>
    </row>
    <row r="966" spans="1:80" x14ac:dyDescent="0.25">
      <c r="A966" t="s">
        <v>1979</v>
      </c>
      <c r="C966" t="s">
        <v>1980</v>
      </c>
      <c r="D966">
        <v>10</v>
      </c>
      <c r="E966" t="s">
        <v>4943</v>
      </c>
      <c r="L966" t="s">
        <v>27</v>
      </c>
      <c r="M966" t="s">
        <v>4946</v>
      </c>
      <c r="N966" t="s">
        <v>4947</v>
      </c>
      <c r="P966">
        <v>1</v>
      </c>
      <c r="Q966">
        <v>0</v>
      </c>
      <c r="R966">
        <v>0</v>
      </c>
      <c r="S966">
        <v>0</v>
      </c>
      <c r="T966" t="s">
        <v>4940</v>
      </c>
      <c r="U966">
        <v>0</v>
      </c>
      <c r="X966" t="s">
        <v>4941</v>
      </c>
      <c r="Y966" t="s">
        <v>18</v>
      </c>
      <c r="AB966" t="s">
        <v>19</v>
      </c>
      <c r="AC966" t="s">
        <v>4942</v>
      </c>
      <c r="AE966">
        <v>0</v>
      </c>
      <c r="AF966">
        <v>0</v>
      </c>
      <c r="AG966">
        <v>697.59</v>
      </c>
      <c r="AH966">
        <v>3</v>
      </c>
      <c r="AI966">
        <v>0</v>
      </c>
      <c r="AJ966">
        <v>1</v>
      </c>
      <c r="AN966">
        <v>1</v>
      </c>
      <c r="AO966">
        <v>1</v>
      </c>
      <c r="AU966">
        <v>0</v>
      </c>
      <c r="AW966">
        <v>837.10799999999995</v>
      </c>
      <c r="BE966" t="s">
        <v>28</v>
      </c>
      <c r="BI966">
        <v>0</v>
      </c>
      <c r="BJ966">
        <v>0</v>
      </c>
      <c r="BM966">
        <v>0</v>
      </c>
      <c r="BN966">
        <v>0</v>
      </c>
      <c r="BO966">
        <v>100</v>
      </c>
      <c r="BP966">
        <v>100</v>
      </c>
      <c r="BQ966">
        <v>0</v>
      </c>
      <c r="BR966">
        <v>0</v>
      </c>
      <c r="BS966">
        <v>0</v>
      </c>
      <c r="BV966">
        <v>0</v>
      </c>
      <c r="BW966">
        <v>0</v>
      </c>
      <c r="BX966">
        <v>0</v>
      </c>
      <c r="BY966">
        <v>0</v>
      </c>
    </row>
    <row r="967" spans="1:80" x14ac:dyDescent="0.25">
      <c r="A967" t="s">
        <v>1981</v>
      </c>
      <c r="C967" t="s">
        <v>1982</v>
      </c>
      <c r="D967">
        <v>3</v>
      </c>
      <c r="E967" t="s">
        <v>4956</v>
      </c>
      <c r="F967">
        <v>7</v>
      </c>
      <c r="G967" t="s">
        <v>4956</v>
      </c>
      <c r="J967">
        <v>3</v>
      </c>
      <c r="K967" t="s">
        <v>4968</v>
      </c>
      <c r="L967" t="s">
        <v>1465</v>
      </c>
      <c r="M967" t="s">
        <v>4946</v>
      </c>
      <c r="N967" t="s">
        <v>4947</v>
      </c>
      <c r="P967">
        <v>1</v>
      </c>
      <c r="Q967">
        <v>0</v>
      </c>
      <c r="R967">
        <v>0</v>
      </c>
      <c r="S967">
        <v>0</v>
      </c>
      <c r="T967" t="s">
        <v>4940</v>
      </c>
      <c r="U967">
        <v>0</v>
      </c>
      <c r="X967" t="s">
        <v>4941</v>
      </c>
      <c r="Y967" t="s">
        <v>18</v>
      </c>
      <c r="AB967" t="s">
        <v>19</v>
      </c>
      <c r="AC967" t="s">
        <v>4942</v>
      </c>
      <c r="AD967" t="s">
        <v>5372</v>
      </c>
      <c r="AE967">
        <v>0</v>
      </c>
      <c r="AF967">
        <v>0</v>
      </c>
      <c r="AG967">
        <v>562.53</v>
      </c>
      <c r="AH967">
        <v>3</v>
      </c>
      <c r="AI967">
        <v>0</v>
      </c>
      <c r="AJ967">
        <v>1</v>
      </c>
      <c r="AN967">
        <v>1</v>
      </c>
      <c r="AO967">
        <v>1</v>
      </c>
      <c r="AU967">
        <v>0</v>
      </c>
      <c r="AW967">
        <v>675.03599999999994</v>
      </c>
      <c r="AY967">
        <v>1</v>
      </c>
      <c r="BE967" t="s">
        <v>28</v>
      </c>
      <c r="BI967">
        <v>0</v>
      </c>
      <c r="BJ967">
        <v>0</v>
      </c>
      <c r="BM967">
        <v>0</v>
      </c>
      <c r="BN967">
        <v>0</v>
      </c>
      <c r="BO967">
        <v>100</v>
      </c>
      <c r="BP967">
        <v>100</v>
      </c>
      <c r="BQ967">
        <v>0</v>
      </c>
      <c r="BR967">
        <v>0</v>
      </c>
      <c r="BS967">
        <v>0</v>
      </c>
      <c r="BV967">
        <v>0</v>
      </c>
      <c r="BW967">
        <v>0</v>
      </c>
      <c r="BX967">
        <v>0</v>
      </c>
      <c r="BY967">
        <v>0</v>
      </c>
    </row>
    <row r="968" spans="1:80" x14ac:dyDescent="0.25">
      <c r="A968" t="s">
        <v>1983</v>
      </c>
      <c r="C968" t="s">
        <v>1984</v>
      </c>
      <c r="D968">
        <v>3</v>
      </c>
      <c r="E968" t="s">
        <v>4956</v>
      </c>
      <c r="F968">
        <v>7</v>
      </c>
      <c r="G968" t="s">
        <v>4956</v>
      </c>
      <c r="J968">
        <v>3</v>
      </c>
      <c r="K968" t="s">
        <v>4968</v>
      </c>
      <c r="L968" t="s">
        <v>1170</v>
      </c>
      <c r="M968" t="s">
        <v>1983</v>
      </c>
      <c r="N968" t="s">
        <v>1984</v>
      </c>
      <c r="P968">
        <v>1</v>
      </c>
      <c r="Q968">
        <v>1</v>
      </c>
      <c r="R968">
        <v>0</v>
      </c>
      <c r="S968">
        <v>0</v>
      </c>
      <c r="T968" t="s">
        <v>4940</v>
      </c>
      <c r="U968">
        <v>0</v>
      </c>
      <c r="X968" t="s">
        <v>4941</v>
      </c>
      <c r="Y968" t="s">
        <v>18</v>
      </c>
      <c r="AB968" t="s">
        <v>19</v>
      </c>
      <c r="AC968" t="s">
        <v>4942</v>
      </c>
      <c r="AE968">
        <v>0</v>
      </c>
      <c r="AF968">
        <v>0</v>
      </c>
      <c r="AG968" s="1">
        <v>1510.8</v>
      </c>
      <c r="AH968">
        <v>3</v>
      </c>
      <c r="AI968">
        <v>0</v>
      </c>
      <c r="AU968">
        <v>0</v>
      </c>
      <c r="AW968" s="1">
        <v>1812.96</v>
      </c>
      <c r="AY968">
        <v>1</v>
      </c>
      <c r="BE968" t="s">
        <v>20</v>
      </c>
      <c r="BI968">
        <v>0</v>
      </c>
      <c r="BJ968">
        <v>0</v>
      </c>
      <c r="BM968">
        <v>0</v>
      </c>
      <c r="BN968">
        <v>0</v>
      </c>
      <c r="BO968">
        <v>100</v>
      </c>
      <c r="BP968">
        <v>100</v>
      </c>
      <c r="BQ968">
        <v>0</v>
      </c>
      <c r="BR968">
        <v>0</v>
      </c>
      <c r="BS968">
        <v>0</v>
      </c>
      <c r="BV968">
        <v>0</v>
      </c>
      <c r="BW968">
        <v>1</v>
      </c>
      <c r="BX968">
        <v>0</v>
      </c>
      <c r="BY968">
        <v>0</v>
      </c>
    </row>
    <row r="969" spans="1:80" x14ac:dyDescent="0.25">
      <c r="A969" t="s">
        <v>1985</v>
      </c>
      <c r="C969" t="s">
        <v>1986</v>
      </c>
      <c r="D969">
        <v>9</v>
      </c>
      <c r="E969" t="s">
        <v>5014</v>
      </c>
      <c r="F969">
        <v>5</v>
      </c>
      <c r="G969" t="s">
        <v>5014</v>
      </c>
      <c r="L969" t="s">
        <v>1987</v>
      </c>
      <c r="M969" t="s">
        <v>5519</v>
      </c>
      <c r="N969" t="s">
        <v>5520</v>
      </c>
      <c r="O969" t="s">
        <v>917</v>
      </c>
      <c r="P969">
        <v>1</v>
      </c>
      <c r="Q969">
        <v>100</v>
      </c>
      <c r="R969">
        <v>131</v>
      </c>
      <c r="S969">
        <v>131</v>
      </c>
      <c r="T969" t="s">
        <v>4940</v>
      </c>
      <c r="U969">
        <v>0</v>
      </c>
      <c r="X969" t="s">
        <v>4941</v>
      </c>
      <c r="Y969" t="s">
        <v>18</v>
      </c>
      <c r="AD969" t="s">
        <v>917</v>
      </c>
      <c r="AE969">
        <v>0</v>
      </c>
      <c r="AF969">
        <v>0</v>
      </c>
      <c r="AG969">
        <v>196.5</v>
      </c>
      <c r="AH969">
        <v>3</v>
      </c>
      <c r="AI969">
        <v>0</v>
      </c>
      <c r="AU969">
        <v>1.5</v>
      </c>
      <c r="AW969">
        <v>235.8</v>
      </c>
      <c r="BE969" t="s">
        <v>20</v>
      </c>
      <c r="BI969">
        <v>0</v>
      </c>
      <c r="BJ969">
        <v>0</v>
      </c>
      <c r="BM969">
        <v>0</v>
      </c>
      <c r="BN969">
        <v>0</v>
      </c>
      <c r="BO969">
        <v>100</v>
      </c>
      <c r="BP969">
        <v>100</v>
      </c>
      <c r="BQ969">
        <v>0</v>
      </c>
      <c r="BR969">
        <v>0</v>
      </c>
      <c r="BS969">
        <v>0</v>
      </c>
      <c r="BV969">
        <v>0</v>
      </c>
      <c r="BW969">
        <v>0</v>
      </c>
      <c r="BX969">
        <v>0</v>
      </c>
      <c r="BY969">
        <v>0</v>
      </c>
      <c r="CB969" t="s">
        <v>5521</v>
      </c>
    </row>
    <row r="970" spans="1:80" x14ac:dyDescent="0.25">
      <c r="A970" t="s">
        <v>1988</v>
      </c>
      <c r="C970" t="s">
        <v>1989</v>
      </c>
      <c r="D970">
        <v>9</v>
      </c>
      <c r="E970" t="s">
        <v>5014</v>
      </c>
      <c r="F970">
        <v>5</v>
      </c>
      <c r="G970" t="s">
        <v>5014</v>
      </c>
      <c r="L970" t="s">
        <v>1987</v>
      </c>
      <c r="M970" t="s">
        <v>1988</v>
      </c>
      <c r="N970" t="s">
        <v>1989</v>
      </c>
      <c r="O970" t="s">
        <v>917</v>
      </c>
      <c r="P970">
        <v>1</v>
      </c>
      <c r="Q970">
        <v>30</v>
      </c>
      <c r="R970">
        <v>278</v>
      </c>
      <c r="S970">
        <v>278</v>
      </c>
      <c r="T970" t="s">
        <v>4940</v>
      </c>
      <c r="U970">
        <v>0</v>
      </c>
      <c r="X970" t="s">
        <v>4941</v>
      </c>
      <c r="Y970" t="s">
        <v>18</v>
      </c>
      <c r="AD970" t="s">
        <v>917</v>
      </c>
      <c r="AE970">
        <v>0</v>
      </c>
      <c r="AF970">
        <v>0</v>
      </c>
      <c r="AG970">
        <v>417</v>
      </c>
      <c r="AH970">
        <v>3</v>
      </c>
      <c r="AI970">
        <v>0</v>
      </c>
      <c r="AU970">
        <v>1.5</v>
      </c>
      <c r="AW970">
        <v>500.4</v>
      </c>
      <c r="BE970" t="s">
        <v>20</v>
      </c>
      <c r="BI970">
        <v>0</v>
      </c>
      <c r="BJ970">
        <v>0</v>
      </c>
      <c r="BM970">
        <v>0</v>
      </c>
      <c r="BN970">
        <v>0</v>
      </c>
      <c r="BO970">
        <v>100</v>
      </c>
      <c r="BP970">
        <v>100</v>
      </c>
      <c r="BQ970">
        <v>0</v>
      </c>
      <c r="BR970">
        <v>0</v>
      </c>
      <c r="BS970">
        <v>0</v>
      </c>
      <c r="BV970">
        <v>0</v>
      </c>
      <c r="BW970">
        <v>0</v>
      </c>
      <c r="BX970">
        <v>0</v>
      </c>
      <c r="BY970">
        <v>0</v>
      </c>
      <c r="CB970" t="s">
        <v>5522</v>
      </c>
    </row>
    <row r="971" spans="1:80" x14ac:dyDescent="0.25">
      <c r="A971" t="s">
        <v>1990</v>
      </c>
      <c r="C971" t="s">
        <v>1991</v>
      </c>
      <c r="D971">
        <v>9</v>
      </c>
      <c r="E971" t="s">
        <v>5014</v>
      </c>
      <c r="F971">
        <v>5</v>
      </c>
      <c r="G971" t="s">
        <v>5014</v>
      </c>
      <c r="L971" t="s">
        <v>1987</v>
      </c>
      <c r="M971" t="s">
        <v>5523</v>
      </c>
      <c r="N971" t="s">
        <v>1991</v>
      </c>
      <c r="O971" t="s">
        <v>1992</v>
      </c>
      <c r="P971">
        <v>1</v>
      </c>
      <c r="Q971">
        <v>30</v>
      </c>
      <c r="R971">
        <v>284</v>
      </c>
      <c r="S971">
        <v>284</v>
      </c>
      <c r="T971" t="s">
        <v>4940</v>
      </c>
      <c r="U971">
        <v>0</v>
      </c>
      <c r="X971" t="s">
        <v>4941</v>
      </c>
      <c r="Y971" t="s">
        <v>18</v>
      </c>
      <c r="AD971" t="s">
        <v>1992</v>
      </c>
      <c r="AE971">
        <v>0</v>
      </c>
      <c r="AF971">
        <v>0</v>
      </c>
      <c r="AG971">
        <v>426</v>
      </c>
      <c r="AH971">
        <v>3</v>
      </c>
      <c r="AI971">
        <v>0</v>
      </c>
      <c r="AU971">
        <v>1.5</v>
      </c>
      <c r="AW971">
        <v>511.2</v>
      </c>
      <c r="BE971" t="s">
        <v>20</v>
      </c>
      <c r="BI971">
        <v>0</v>
      </c>
      <c r="BJ971">
        <v>0</v>
      </c>
      <c r="BM971">
        <v>0</v>
      </c>
      <c r="BN971">
        <v>0</v>
      </c>
      <c r="BO971">
        <v>100</v>
      </c>
      <c r="BP971">
        <v>100</v>
      </c>
      <c r="BQ971">
        <v>0</v>
      </c>
      <c r="BR971">
        <v>0</v>
      </c>
      <c r="BS971">
        <v>0</v>
      </c>
      <c r="BV971">
        <v>0</v>
      </c>
      <c r="BW971">
        <v>0</v>
      </c>
      <c r="BX971">
        <v>0</v>
      </c>
      <c r="BY971">
        <v>0</v>
      </c>
      <c r="CB971" t="s">
        <v>5524</v>
      </c>
    </row>
    <row r="972" spans="1:80" x14ac:dyDescent="0.25">
      <c r="A972" t="s">
        <v>1993</v>
      </c>
      <c r="C972" t="s">
        <v>1994</v>
      </c>
      <c r="D972">
        <v>9</v>
      </c>
      <c r="E972" t="s">
        <v>5014</v>
      </c>
      <c r="J972">
        <v>3</v>
      </c>
      <c r="K972" t="s">
        <v>5061</v>
      </c>
      <c r="L972" t="s">
        <v>836</v>
      </c>
      <c r="M972" t="s">
        <v>1993</v>
      </c>
      <c r="N972" t="s">
        <v>1994</v>
      </c>
      <c r="P972">
        <v>1</v>
      </c>
      <c r="Q972">
        <v>1</v>
      </c>
      <c r="R972">
        <v>94</v>
      </c>
      <c r="S972">
        <v>94</v>
      </c>
      <c r="T972" t="s">
        <v>4940</v>
      </c>
      <c r="U972">
        <v>0</v>
      </c>
      <c r="X972" t="s">
        <v>4941</v>
      </c>
      <c r="Y972" t="s">
        <v>18</v>
      </c>
      <c r="AE972">
        <v>0</v>
      </c>
      <c r="AF972">
        <v>0</v>
      </c>
      <c r="AG972">
        <v>141</v>
      </c>
      <c r="AH972">
        <v>3</v>
      </c>
      <c r="AI972">
        <v>0</v>
      </c>
      <c r="AU972">
        <v>1.5</v>
      </c>
      <c r="AW972">
        <v>169.2</v>
      </c>
      <c r="BE972">
        <v>0</v>
      </c>
      <c r="BI972">
        <v>0</v>
      </c>
      <c r="BJ972">
        <v>0</v>
      </c>
      <c r="BM972">
        <v>0</v>
      </c>
      <c r="BN972">
        <v>0</v>
      </c>
      <c r="BO972">
        <v>100</v>
      </c>
      <c r="BP972">
        <v>100</v>
      </c>
      <c r="BQ972">
        <v>0</v>
      </c>
      <c r="BR972">
        <v>0</v>
      </c>
      <c r="BS972">
        <v>0</v>
      </c>
      <c r="BV972">
        <v>0</v>
      </c>
      <c r="BW972">
        <v>0</v>
      </c>
      <c r="BX972">
        <v>0</v>
      </c>
      <c r="BY972">
        <v>0</v>
      </c>
    </row>
    <row r="973" spans="1:80" x14ac:dyDescent="0.25">
      <c r="A973" t="s">
        <v>1995</v>
      </c>
      <c r="C973" t="s">
        <v>1996</v>
      </c>
      <c r="D973">
        <v>9</v>
      </c>
      <c r="E973" t="s">
        <v>5014</v>
      </c>
      <c r="F973">
        <v>5</v>
      </c>
      <c r="G973" t="s">
        <v>5014</v>
      </c>
      <c r="J973">
        <v>3</v>
      </c>
      <c r="K973" t="s">
        <v>5061</v>
      </c>
      <c r="L973" t="s">
        <v>1987</v>
      </c>
      <c r="M973" t="s">
        <v>5525</v>
      </c>
      <c r="N973" t="s">
        <v>5526</v>
      </c>
      <c r="O973" t="s">
        <v>917</v>
      </c>
      <c r="P973">
        <v>1</v>
      </c>
      <c r="Q973">
        <v>30</v>
      </c>
      <c r="R973">
        <v>94</v>
      </c>
      <c r="S973">
        <v>94</v>
      </c>
      <c r="T973" t="s">
        <v>4940</v>
      </c>
      <c r="U973">
        <v>0</v>
      </c>
      <c r="V973" t="s">
        <v>5527</v>
      </c>
      <c r="W973">
        <v>30</v>
      </c>
      <c r="X973" t="s">
        <v>4941</v>
      </c>
      <c r="Y973" t="s">
        <v>18</v>
      </c>
      <c r="AD973" t="s">
        <v>917</v>
      </c>
      <c r="AE973">
        <v>0</v>
      </c>
      <c r="AF973">
        <v>0</v>
      </c>
      <c r="AG973">
        <v>141</v>
      </c>
      <c r="AH973">
        <v>3</v>
      </c>
      <c r="AI973">
        <v>0</v>
      </c>
      <c r="AU973">
        <v>1.5</v>
      </c>
      <c r="AW973">
        <v>169.2</v>
      </c>
      <c r="BE973" t="s">
        <v>20</v>
      </c>
      <c r="BI973">
        <v>0</v>
      </c>
      <c r="BJ973">
        <v>0</v>
      </c>
      <c r="BM973">
        <v>0</v>
      </c>
      <c r="BN973">
        <v>0</v>
      </c>
      <c r="BO973">
        <v>100</v>
      </c>
      <c r="BP973">
        <v>100</v>
      </c>
      <c r="BQ973">
        <v>0</v>
      </c>
      <c r="BR973">
        <v>0</v>
      </c>
      <c r="BS973">
        <v>0</v>
      </c>
      <c r="BV973">
        <v>0</v>
      </c>
      <c r="BW973">
        <v>0</v>
      </c>
      <c r="BX973">
        <v>0</v>
      </c>
      <c r="BY973">
        <v>0</v>
      </c>
    </row>
    <row r="974" spans="1:80" x14ac:dyDescent="0.25">
      <c r="A974" t="s">
        <v>1997</v>
      </c>
      <c r="C974" t="s">
        <v>1998</v>
      </c>
      <c r="D974">
        <v>9</v>
      </c>
      <c r="E974" t="s">
        <v>5014</v>
      </c>
      <c r="F974">
        <v>5</v>
      </c>
      <c r="G974" t="s">
        <v>5014</v>
      </c>
      <c r="L974" t="s">
        <v>1987</v>
      </c>
      <c r="M974" t="s">
        <v>1997</v>
      </c>
      <c r="N974" t="s">
        <v>1998</v>
      </c>
      <c r="O974" t="s">
        <v>917</v>
      </c>
      <c r="P974">
        <v>1</v>
      </c>
      <c r="Q974">
        <v>1</v>
      </c>
      <c r="R974">
        <v>270.13</v>
      </c>
      <c r="S974">
        <v>270.13</v>
      </c>
      <c r="T974" t="s">
        <v>4940</v>
      </c>
      <c r="U974">
        <v>0</v>
      </c>
      <c r="X974" t="s">
        <v>4941</v>
      </c>
      <c r="Y974" t="s">
        <v>18</v>
      </c>
      <c r="AD974" t="s">
        <v>917</v>
      </c>
      <c r="AE974">
        <v>0</v>
      </c>
      <c r="AF974">
        <v>0</v>
      </c>
      <c r="AG974">
        <v>405.19499999999999</v>
      </c>
      <c r="AH974">
        <v>3</v>
      </c>
      <c r="AI974">
        <v>0</v>
      </c>
      <c r="AU974">
        <v>1.5</v>
      </c>
      <c r="AW974">
        <v>486.23399999999998</v>
      </c>
      <c r="BE974" t="s">
        <v>20</v>
      </c>
      <c r="BI974">
        <v>0</v>
      </c>
      <c r="BJ974">
        <v>0</v>
      </c>
      <c r="BM974">
        <v>0</v>
      </c>
      <c r="BN974">
        <v>0</v>
      </c>
      <c r="BO974">
        <v>100</v>
      </c>
      <c r="BP974">
        <v>100</v>
      </c>
      <c r="BQ974">
        <v>0</v>
      </c>
      <c r="BR974">
        <v>0</v>
      </c>
      <c r="BS974">
        <v>0</v>
      </c>
      <c r="BV974">
        <v>0</v>
      </c>
      <c r="BW974">
        <v>0</v>
      </c>
      <c r="BX974">
        <v>0</v>
      </c>
      <c r="BY974">
        <v>0</v>
      </c>
      <c r="CB974" t="s">
        <v>5528</v>
      </c>
    </row>
    <row r="975" spans="1:80" x14ac:dyDescent="0.25">
      <c r="A975" t="s">
        <v>1999</v>
      </c>
      <c r="C975" t="s">
        <v>2000</v>
      </c>
      <c r="D975">
        <v>8</v>
      </c>
      <c r="E975" t="s">
        <v>4953</v>
      </c>
      <c r="F975">
        <v>4</v>
      </c>
      <c r="G975" t="s">
        <v>4953</v>
      </c>
      <c r="J975">
        <v>2</v>
      </c>
      <c r="K975" t="s">
        <v>4979</v>
      </c>
      <c r="L975" t="s">
        <v>477</v>
      </c>
      <c r="M975" t="s">
        <v>4946</v>
      </c>
      <c r="N975" t="s">
        <v>4947</v>
      </c>
      <c r="P975">
        <v>1</v>
      </c>
      <c r="Q975">
        <v>0</v>
      </c>
      <c r="R975">
        <v>0</v>
      </c>
      <c r="S975">
        <v>0</v>
      </c>
      <c r="T975" t="s">
        <v>4940</v>
      </c>
      <c r="U975">
        <v>0</v>
      </c>
      <c r="X975" t="s">
        <v>4941</v>
      </c>
      <c r="Y975" t="s">
        <v>18</v>
      </c>
      <c r="AB975" t="s">
        <v>19</v>
      </c>
      <c r="AC975" t="s">
        <v>4942</v>
      </c>
      <c r="AD975" t="s">
        <v>5435</v>
      </c>
      <c r="AE975">
        <v>0</v>
      </c>
      <c r="AF975">
        <v>0</v>
      </c>
      <c r="AG975" s="1">
        <v>1035</v>
      </c>
      <c r="AH975">
        <v>3</v>
      </c>
      <c r="AI975">
        <v>0</v>
      </c>
      <c r="AU975">
        <v>0</v>
      </c>
      <c r="AW975" s="1">
        <v>1242</v>
      </c>
      <c r="AY975">
        <v>1</v>
      </c>
      <c r="BE975" t="s">
        <v>20</v>
      </c>
      <c r="BI975">
        <v>0</v>
      </c>
      <c r="BJ975">
        <v>0</v>
      </c>
      <c r="BM975">
        <v>0</v>
      </c>
      <c r="BN975">
        <v>0</v>
      </c>
      <c r="BO975">
        <v>100</v>
      </c>
      <c r="BP975">
        <v>100</v>
      </c>
      <c r="BQ975">
        <v>0</v>
      </c>
      <c r="BR975">
        <v>0</v>
      </c>
      <c r="BS975">
        <v>0</v>
      </c>
      <c r="BV975">
        <v>0</v>
      </c>
      <c r="BW975">
        <v>0</v>
      </c>
      <c r="BX975">
        <v>0</v>
      </c>
      <c r="BY975">
        <v>0</v>
      </c>
    </row>
    <row r="976" spans="1:80" x14ac:dyDescent="0.25">
      <c r="A976" t="s">
        <v>2001</v>
      </c>
      <c r="C976" t="s">
        <v>2002</v>
      </c>
      <c r="D976">
        <v>15</v>
      </c>
      <c r="E976" t="s">
        <v>4977</v>
      </c>
      <c r="J976">
        <v>2</v>
      </c>
      <c r="K976" t="s">
        <v>5529</v>
      </c>
      <c r="L976" t="s">
        <v>761</v>
      </c>
      <c r="M976" t="s">
        <v>5530</v>
      </c>
      <c r="N976" t="s">
        <v>5531</v>
      </c>
      <c r="P976">
        <v>1</v>
      </c>
      <c r="Q976">
        <v>0</v>
      </c>
      <c r="R976">
        <v>13.32</v>
      </c>
      <c r="S976">
        <v>13.32</v>
      </c>
      <c r="T976" t="s">
        <v>4940</v>
      </c>
      <c r="U976">
        <v>0</v>
      </c>
      <c r="X976" t="s">
        <v>4941</v>
      </c>
      <c r="Y976" t="s">
        <v>18</v>
      </c>
      <c r="AE976">
        <v>0</v>
      </c>
      <c r="AF976">
        <v>0</v>
      </c>
      <c r="AG976">
        <v>19.98</v>
      </c>
      <c r="AH976">
        <v>3</v>
      </c>
      <c r="AI976">
        <v>0</v>
      </c>
      <c r="AN976">
        <v>1</v>
      </c>
      <c r="AU976">
        <v>1.5</v>
      </c>
      <c r="AW976">
        <v>23.975999999999999</v>
      </c>
      <c r="BE976" t="s">
        <v>32</v>
      </c>
      <c r="BI976">
        <v>0</v>
      </c>
      <c r="BJ976">
        <v>0</v>
      </c>
      <c r="BM976">
        <v>0</v>
      </c>
      <c r="BN976">
        <v>0</v>
      </c>
      <c r="BO976">
        <v>100</v>
      </c>
      <c r="BP976">
        <v>100</v>
      </c>
      <c r="BQ976">
        <v>0</v>
      </c>
      <c r="BR976">
        <v>0</v>
      </c>
      <c r="BS976">
        <v>0</v>
      </c>
      <c r="BV976">
        <v>0</v>
      </c>
      <c r="BW976">
        <v>0</v>
      </c>
      <c r="BX976">
        <v>0</v>
      </c>
      <c r="BY976">
        <v>0</v>
      </c>
    </row>
    <row r="977" spans="1:77" x14ac:dyDescent="0.25">
      <c r="A977" t="s">
        <v>2003</v>
      </c>
      <c r="C977" t="s">
        <v>2004</v>
      </c>
      <c r="D977">
        <v>9</v>
      </c>
      <c r="E977" t="s">
        <v>5014</v>
      </c>
      <c r="J977">
        <v>4</v>
      </c>
      <c r="K977" t="s">
        <v>5134</v>
      </c>
      <c r="L977" t="s">
        <v>836</v>
      </c>
      <c r="M977" t="s">
        <v>2003</v>
      </c>
      <c r="N977" t="s">
        <v>2004</v>
      </c>
      <c r="P977">
        <v>1</v>
      </c>
      <c r="Q977">
        <v>1</v>
      </c>
      <c r="R977">
        <v>848.57</v>
      </c>
      <c r="S977">
        <v>848.57</v>
      </c>
      <c r="T977" t="s">
        <v>4940</v>
      </c>
      <c r="U977">
        <v>0</v>
      </c>
      <c r="X977" t="s">
        <v>4941</v>
      </c>
      <c r="Y977" t="s">
        <v>18</v>
      </c>
      <c r="AE977">
        <v>0</v>
      </c>
      <c r="AF977">
        <v>0</v>
      </c>
      <c r="AG977" s="1">
        <v>1274.6600000000001</v>
      </c>
      <c r="AH977">
        <v>3</v>
      </c>
      <c r="AI977">
        <v>0</v>
      </c>
      <c r="AU977">
        <v>1.5021271</v>
      </c>
      <c r="AW977" s="1">
        <v>1529.5920000000001</v>
      </c>
      <c r="BE977" t="s">
        <v>28</v>
      </c>
      <c r="BI977">
        <v>0</v>
      </c>
      <c r="BJ977">
        <v>0</v>
      </c>
      <c r="BM977">
        <v>0</v>
      </c>
      <c r="BN977">
        <v>0</v>
      </c>
      <c r="BO977">
        <v>100</v>
      </c>
      <c r="BP977">
        <v>100</v>
      </c>
      <c r="BQ977">
        <v>0</v>
      </c>
      <c r="BR977">
        <v>0</v>
      </c>
      <c r="BS977">
        <v>0</v>
      </c>
      <c r="BV977">
        <v>0</v>
      </c>
      <c r="BW977">
        <v>0</v>
      </c>
      <c r="BX977">
        <v>0</v>
      </c>
      <c r="BY977">
        <v>0</v>
      </c>
    </row>
    <row r="978" spans="1:77" x14ac:dyDescent="0.25">
      <c r="A978" t="s">
        <v>2005</v>
      </c>
      <c r="C978" t="s">
        <v>2006</v>
      </c>
      <c r="D978">
        <v>5</v>
      </c>
      <c r="E978" t="s">
        <v>4938</v>
      </c>
      <c r="F978">
        <v>1</v>
      </c>
      <c r="G978" t="s">
        <v>4938</v>
      </c>
      <c r="H978" t="s">
        <v>5011</v>
      </c>
      <c r="I978" t="s">
        <v>5012</v>
      </c>
      <c r="J978">
        <v>1</v>
      </c>
      <c r="K978" t="s">
        <v>4948</v>
      </c>
      <c r="L978" t="s">
        <v>27</v>
      </c>
      <c r="M978" t="s">
        <v>4946</v>
      </c>
      <c r="N978" t="s">
        <v>4947</v>
      </c>
      <c r="P978">
        <v>1</v>
      </c>
      <c r="Q978">
        <v>0</v>
      </c>
      <c r="R978">
        <v>0</v>
      </c>
      <c r="S978">
        <v>0</v>
      </c>
      <c r="T978" t="s">
        <v>4940</v>
      </c>
      <c r="U978">
        <v>0</v>
      </c>
      <c r="X978" t="s">
        <v>4941</v>
      </c>
      <c r="Y978" t="s">
        <v>18</v>
      </c>
      <c r="AB978" t="s">
        <v>19</v>
      </c>
      <c r="AC978" t="s">
        <v>4942</v>
      </c>
      <c r="AD978">
        <v>1</v>
      </c>
      <c r="AE978">
        <v>0</v>
      </c>
      <c r="AF978">
        <v>0</v>
      </c>
      <c r="AG978">
        <v>183.51</v>
      </c>
      <c r="AH978">
        <v>3</v>
      </c>
      <c r="AI978">
        <v>0</v>
      </c>
      <c r="AJ978">
        <v>1</v>
      </c>
      <c r="AL978">
        <v>1</v>
      </c>
      <c r="AM978">
        <v>1</v>
      </c>
      <c r="AN978">
        <v>1</v>
      </c>
      <c r="AO978">
        <v>1</v>
      </c>
      <c r="AP978">
        <v>1</v>
      </c>
      <c r="AU978">
        <v>0</v>
      </c>
      <c r="AW978">
        <v>220.21199999999999</v>
      </c>
      <c r="AY978">
        <v>1</v>
      </c>
      <c r="BE978" t="s">
        <v>28</v>
      </c>
      <c r="BI978">
        <v>0</v>
      </c>
      <c r="BJ978">
        <v>0</v>
      </c>
      <c r="BM978">
        <v>0</v>
      </c>
      <c r="BN978">
        <v>0</v>
      </c>
      <c r="BO978">
        <v>100</v>
      </c>
      <c r="BP978">
        <v>100</v>
      </c>
      <c r="BQ978">
        <v>0</v>
      </c>
      <c r="BR978">
        <v>0</v>
      </c>
      <c r="BS978">
        <v>0</v>
      </c>
      <c r="BV978">
        <v>0</v>
      </c>
      <c r="BW978">
        <v>0</v>
      </c>
      <c r="BX978">
        <v>0</v>
      </c>
      <c r="BY978">
        <v>0</v>
      </c>
    </row>
    <row r="979" spans="1:77" x14ac:dyDescent="0.25">
      <c r="A979" t="s">
        <v>2007</v>
      </c>
      <c r="C979" t="s">
        <v>2008</v>
      </c>
      <c r="D979">
        <v>5</v>
      </c>
      <c r="E979" t="s">
        <v>4938</v>
      </c>
      <c r="F979">
        <v>1</v>
      </c>
      <c r="G979" t="s">
        <v>4938</v>
      </c>
      <c r="H979" t="s">
        <v>5011</v>
      </c>
      <c r="I979" t="s">
        <v>5012</v>
      </c>
      <c r="J979">
        <v>1</v>
      </c>
      <c r="K979" t="s">
        <v>4948</v>
      </c>
      <c r="L979" t="s">
        <v>27</v>
      </c>
      <c r="M979" t="s">
        <v>4946</v>
      </c>
      <c r="N979" t="s">
        <v>4947</v>
      </c>
      <c r="P979">
        <v>1</v>
      </c>
      <c r="Q979">
        <v>0</v>
      </c>
      <c r="R979">
        <v>0</v>
      </c>
      <c r="S979">
        <v>0</v>
      </c>
      <c r="T979" t="s">
        <v>4940</v>
      </c>
      <c r="U979">
        <v>0</v>
      </c>
      <c r="X979" t="s">
        <v>4941</v>
      </c>
      <c r="Y979" t="s">
        <v>18</v>
      </c>
      <c r="AB979" t="s">
        <v>19</v>
      </c>
      <c r="AC979" t="s">
        <v>4942</v>
      </c>
      <c r="AD979">
        <v>1</v>
      </c>
      <c r="AE979">
        <v>0</v>
      </c>
      <c r="AF979">
        <v>0</v>
      </c>
      <c r="AG979">
        <v>273.17</v>
      </c>
      <c r="AH979">
        <v>3</v>
      </c>
      <c r="AI979">
        <v>0</v>
      </c>
      <c r="AJ979">
        <v>1</v>
      </c>
      <c r="AL979">
        <v>1</v>
      </c>
      <c r="AM979">
        <v>1</v>
      </c>
      <c r="AN979">
        <v>1</v>
      </c>
      <c r="AO979">
        <v>1</v>
      </c>
      <c r="AP979">
        <v>1</v>
      </c>
      <c r="AU979">
        <v>0</v>
      </c>
      <c r="AW979">
        <v>327.80399999999997</v>
      </c>
      <c r="AY979">
        <v>1</v>
      </c>
      <c r="BE979" t="s">
        <v>28</v>
      </c>
      <c r="BI979">
        <v>0</v>
      </c>
      <c r="BJ979">
        <v>0</v>
      </c>
      <c r="BM979">
        <v>0</v>
      </c>
      <c r="BN979">
        <v>0</v>
      </c>
      <c r="BO979">
        <v>100</v>
      </c>
      <c r="BP979">
        <v>100</v>
      </c>
      <c r="BQ979">
        <v>0</v>
      </c>
      <c r="BR979">
        <v>0</v>
      </c>
      <c r="BS979">
        <v>0</v>
      </c>
      <c r="BV979">
        <v>0</v>
      </c>
      <c r="BW979">
        <v>0</v>
      </c>
      <c r="BX979">
        <v>0</v>
      </c>
      <c r="BY979">
        <v>0</v>
      </c>
    </row>
    <row r="980" spans="1:77" x14ac:dyDescent="0.25">
      <c r="A980" t="s">
        <v>2009</v>
      </c>
      <c r="C980" t="s">
        <v>2010</v>
      </c>
      <c r="D980">
        <v>3</v>
      </c>
      <c r="E980" t="s">
        <v>4956</v>
      </c>
      <c r="F980">
        <v>7</v>
      </c>
      <c r="G980" t="s">
        <v>4956</v>
      </c>
      <c r="J980">
        <v>3</v>
      </c>
      <c r="K980" t="s">
        <v>4968</v>
      </c>
      <c r="L980" t="s">
        <v>1170</v>
      </c>
      <c r="M980" t="s">
        <v>2009</v>
      </c>
      <c r="N980" t="s">
        <v>2010</v>
      </c>
      <c r="P980">
        <v>1</v>
      </c>
      <c r="Q980">
        <v>1</v>
      </c>
      <c r="R980">
        <v>0</v>
      </c>
      <c r="S980">
        <v>0</v>
      </c>
      <c r="T980" t="s">
        <v>4940</v>
      </c>
      <c r="U980">
        <v>0</v>
      </c>
      <c r="X980" t="s">
        <v>4941</v>
      </c>
      <c r="Y980" t="s">
        <v>18</v>
      </c>
      <c r="AB980" t="s">
        <v>19</v>
      </c>
      <c r="AC980" t="s">
        <v>4942</v>
      </c>
      <c r="AE980">
        <v>0</v>
      </c>
      <c r="AF980">
        <v>0</v>
      </c>
      <c r="AG980" s="1">
        <v>1260</v>
      </c>
      <c r="AH980">
        <v>3</v>
      </c>
      <c r="AI980">
        <v>0</v>
      </c>
      <c r="AU980">
        <v>0</v>
      </c>
      <c r="AW980" s="1">
        <v>1512</v>
      </c>
      <c r="AY980">
        <v>1</v>
      </c>
      <c r="BE980" t="s">
        <v>20</v>
      </c>
      <c r="BI980">
        <v>0</v>
      </c>
      <c r="BJ980">
        <v>0</v>
      </c>
      <c r="BM980">
        <v>0</v>
      </c>
      <c r="BN980">
        <v>0</v>
      </c>
      <c r="BO980">
        <v>100</v>
      </c>
      <c r="BP980">
        <v>100</v>
      </c>
      <c r="BQ980">
        <v>0</v>
      </c>
      <c r="BR980">
        <v>0</v>
      </c>
      <c r="BS980">
        <v>0</v>
      </c>
      <c r="BV980">
        <v>0</v>
      </c>
      <c r="BW980">
        <v>0</v>
      </c>
      <c r="BX980">
        <v>0</v>
      </c>
      <c r="BY980">
        <v>0</v>
      </c>
    </row>
    <row r="981" spans="1:77" x14ac:dyDescent="0.25">
      <c r="A981" t="s">
        <v>2011</v>
      </c>
      <c r="C981" t="s">
        <v>2012</v>
      </c>
      <c r="D981">
        <v>3</v>
      </c>
      <c r="E981" t="s">
        <v>4956</v>
      </c>
      <c r="F981">
        <v>7</v>
      </c>
      <c r="G981" t="s">
        <v>4956</v>
      </c>
      <c r="J981">
        <v>3</v>
      </c>
      <c r="K981" t="s">
        <v>4968</v>
      </c>
      <c r="L981" t="s">
        <v>65</v>
      </c>
      <c r="M981" t="s">
        <v>2011</v>
      </c>
      <c r="N981" t="s">
        <v>2012</v>
      </c>
      <c r="P981">
        <v>1</v>
      </c>
      <c r="Q981">
        <v>1</v>
      </c>
      <c r="R981">
        <v>0</v>
      </c>
      <c r="S981">
        <v>0</v>
      </c>
      <c r="T981" t="s">
        <v>4940</v>
      </c>
      <c r="U981">
        <v>0</v>
      </c>
      <c r="X981" t="s">
        <v>4941</v>
      </c>
      <c r="Y981" t="s">
        <v>18</v>
      </c>
      <c r="AB981" t="s">
        <v>19</v>
      </c>
      <c r="AC981" t="s">
        <v>4942</v>
      </c>
      <c r="AE981">
        <v>0</v>
      </c>
      <c r="AF981">
        <v>0</v>
      </c>
      <c r="AG981" s="1">
        <v>2055.3000000000002</v>
      </c>
      <c r="AH981">
        <v>3</v>
      </c>
      <c r="AI981">
        <v>0</v>
      </c>
      <c r="AJ981">
        <v>1</v>
      </c>
      <c r="AN981">
        <v>1</v>
      </c>
      <c r="AO981">
        <v>1</v>
      </c>
      <c r="AU981">
        <v>0</v>
      </c>
      <c r="AW981" s="1">
        <v>2466.36</v>
      </c>
      <c r="AY981">
        <v>1</v>
      </c>
      <c r="BE981" t="s">
        <v>43</v>
      </c>
      <c r="BI981">
        <v>0</v>
      </c>
      <c r="BJ981">
        <v>0</v>
      </c>
      <c r="BM981">
        <v>0</v>
      </c>
      <c r="BN981">
        <v>0</v>
      </c>
      <c r="BO981">
        <v>100</v>
      </c>
      <c r="BP981">
        <v>100</v>
      </c>
      <c r="BQ981">
        <v>0</v>
      </c>
      <c r="BR981">
        <v>0</v>
      </c>
      <c r="BS981">
        <v>0</v>
      </c>
      <c r="BV981">
        <v>0</v>
      </c>
      <c r="BW981">
        <v>0</v>
      </c>
      <c r="BX981">
        <v>0</v>
      </c>
      <c r="BY981">
        <v>0</v>
      </c>
    </row>
    <row r="982" spans="1:77" x14ac:dyDescent="0.25">
      <c r="A982" t="s">
        <v>2013</v>
      </c>
      <c r="C982" t="s">
        <v>2014</v>
      </c>
      <c r="D982">
        <v>3</v>
      </c>
      <c r="E982" t="s">
        <v>4956</v>
      </c>
      <c r="F982">
        <v>7</v>
      </c>
      <c r="G982" t="s">
        <v>4956</v>
      </c>
      <c r="J982">
        <v>3</v>
      </c>
      <c r="K982" t="s">
        <v>4968</v>
      </c>
      <c r="L982" t="s">
        <v>65</v>
      </c>
      <c r="M982" t="s">
        <v>2013</v>
      </c>
      <c r="N982" t="s">
        <v>2014</v>
      </c>
      <c r="P982">
        <v>1</v>
      </c>
      <c r="Q982">
        <v>1</v>
      </c>
      <c r="R982">
        <v>0</v>
      </c>
      <c r="S982">
        <v>0</v>
      </c>
      <c r="T982" t="s">
        <v>4940</v>
      </c>
      <c r="U982">
        <v>0</v>
      </c>
      <c r="X982" t="s">
        <v>4941</v>
      </c>
      <c r="Y982" t="s">
        <v>18</v>
      </c>
      <c r="AB982" t="s">
        <v>19</v>
      </c>
      <c r="AC982" t="s">
        <v>4942</v>
      </c>
      <c r="AE982">
        <v>0</v>
      </c>
      <c r="AF982">
        <v>0</v>
      </c>
      <c r="AG982" s="1">
        <v>2570</v>
      </c>
      <c r="AH982">
        <v>3</v>
      </c>
      <c r="AI982">
        <v>0</v>
      </c>
      <c r="AU982">
        <v>0</v>
      </c>
      <c r="AW982" s="1">
        <v>3084</v>
      </c>
      <c r="AY982">
        <v>1</v>
      </c>
      <c r="BE982" t="s">
        <v>43</v>
      </c>
      <c r="BI982">
        <v>0</v>
      </c>
      <c r="BJ982">
        <v>0</v>
      </c>
      <c r="BM982">
        <v>0</v>
      </c>
      <c r="BN982">
        <v>0</v>
      </c>
      <c r="BO982">
        <v>100</v>
      </c>
      <c r="BP982">
        <v>100</v>
      </c>
      <c r="BQ982">
        <v>0</v>
      </c>
      <c r="BR982">
        <v>0</v>
      </c>
      <c r="BS982">
        <v>0</v>
      </c>
      <c r="BV982">
        <v>0</v>
      </c>
      <c r="BW982">
        <v>0</v>
      </c>
      <c r="BX982">
        <v>0</v>
      </c>
      <c r="BY982">
        <v>0</v>
      </c>
    </row>
    <row r="983" spans="1:77" x14ac:dyDescent="0.25">
      <c r="A983" t="s">
        <v>2015</v>
      </c>
      <c r="C983" t="s">
        <v>2016</v>
      </c>
      <c r="D983">
        <v>1</v>
      </c>
      <c r="E983" t="s">
        <v>4958</v>
      </c>
      <c r="F983">
        <v>2</v>
      </c>
      <c r="G983" t="s">
        <v>4958</v>
      </c>
      <c r="H983" t="s">
        <v>5022</v>
      </c>
      <c r="I983" t="s">
        <v>5023</v>
      </c>
      <c r="J983">
        <v>5</v>
      </c>
      <c r="K983" t="s">
        <v>5015</v>
      </c>
      <c r="L983" t="s">
        <v>65</v>
      </c>
      <c r="M983" t="s">
        <v>2015</v>
      </c>
      <c r="N983" t="s">
        <v>2016</v>
      </c>
      <c r="P983">
        <v>1</v>
      </c>
      <c r="Q983">
        <v>1</v>
      </c>
      <c r="R983">
        <v>1799.1</v>
      </c>
      <c r="S983">
        <v>1799.1</v>
      </c>
      <c r="T983" t="s">
        <v>4940</v>
      </c>
      <c r="U983">
        <v>0</v>
      </c>
      <c r="X983" t="s">
        <v>4941</v>
      </c>
      <c r="Y983" t="s">
        <v>18</v>
      </c>
      <c r="AB983" t="s">
        <v>19</v>
      </c>
      <c r="AC983" t="s">
        <v>4942</v>
      </c>
      <c r="AE983">
        <v>0</v>
      </c>
      <c r="AF983">
        <v>0</v>
      </c>
      <c r="AG983" s="1">
        <v>2518.7399999999998</v>
      </c>
      <c r="AH983">
        <v>3</v>
      </c>
      <c r="AI983">
        <v>0</v>
      </c>
      <c r="AU983">
        <v>1.4</v>
      </c>
      <c r="AW983" s="1">
        <v>3022.4879999999998</v>
      </c>
      <c r="AY983">
        <v>1</v>
      </c>
      <c r="BE983" t="s">
        <v>20</v>
      </c>
      <c r="BI983">
        <v>0</v>
      </c>
      <c r="BJ983">
        <v>0</v>
      </c>
      <c r="BM983">
        <v>0</v>
      </c>
      <c r="BN983">
        <v>0</v>
      </c>
      <c r="BO983">
        <v>100</v>
      </c>
      <c r="BP983">
        <v>100</v>
      </c>
      <c r="BQ983">
        <v>0</v>
      </c>
      <c r="BR983">
        <v>0</v>
      </c>
      <c r="BS983">
        <v>0</v>
      </c>
      <c r="BV983">
        <v>0</v>
      </c>
      <c r="BW983">
        <v>0</v>
      </c>
      <c r="BX983">
        <v>0</v>
      </c>
      <c r="BY983">
        <v>0</v>
      </c>
    </row>
    <row r="984" spans="1:77" x14ac:dyDescent="0.25">
      <c r="A984" t="s">
        <v>2017</v>
      </c>
      <c r="C984" t="s">
        <v>2018</v>
      </c>
      <c r="D984">
        <v>1</v>
      </c>
      <c r="E984" t="s">
        <v>4958</v>
      </c>
      <c r="F984">
        <v>2</v>
      </c>
      <c r="G984" t="s">
        <v>4958</v>
      </c>
      <c r="H984" t="s">
        <v>5022</v>
      </c>
      <c r="I984" t="s">
        <v>5023</v>
      </c>
      <c r="J984">
        <v>5</v>
      </c>
      <c r="K984" t="s">
        <v>5015</v>
      </c>
      <c r="L984" t="s">
        <v>65</v>
      </c>
      <c r="M984" t="s">
        <v>2017</v>
      </c>
      <c r="N984" t="s">
        <v>242</v>
      </c>
      <c r="P984">
        <v>1</v>
      </c>
      <c r="Q984">
        <v>1</v>
      </c>
      <c r="R984">
        <v>3598.21</v>
      </c>
      <c r="S984">
        <v>3598.21</v>
      </c>
      <c r="T984" t="s">
        <v>4940</v>
      </c>
      <c r="U984">
        <v>0</v>
      </c>
      <c r="X984" t="s">
        <v>4941</v>
      </c>
      <c r="Y984" t="s">
        <v>18</v>
      </c>
      <c r="AB984" t="s">
        <v>19</v>
      </c>
      <c r="AC984" t="s">
        <v>4942</v>
      </c>
      <c r="AE984">
        <v>0</v>
      </c>
      <c r="AF984">
        <v>0</v>
      </c>
      <c r="AG984" s="1">
        <v>5037.49</v>
      </c>
      <c r="AH984">
        <v>3</v>
      </c>
      <c r="AI984">
        <v>0</v>
      </c>
      <c r="AU984">
        <v>1.3999988999999999</v>
      </c>
      <c r="AW984" s="1">
        <v>6044.9880000000003</v>
      </c>
      <c r="AY984">
        <v>1</v>
      </c>
      <c r="BE984" t="s">
        <v>20</v>
      </c>
      <c r="BI984">
        <v>0</v>
      </c>
      <c r="BJ984">
        <v>0</v>
      </c>
      <c r="BM984">
        <v>0</v>
      </c>
      <c r="BN984">
        <v>0</v>
      </c>
      <c r="BO984">
        <v>100</v>
      </c>
      <c r="BP984">
        <v>100</v>
      </c>
      <c r="BQ984">
        <v>0</v>
      </c>
      <c r="BR984">
        <v>0</v>
      </c>
      <c r="BS984">
        <v>0</v>
      </c>
      <c r="BV984">
        <v>0</v>
      </c>
      <c r="BW984">
        <v>0</v>
      </c>
      <c r="BX984">
        <v>0</v>
      </c>
      <c r="BY984">
        <v>0</v>
      </c>
    </row>
    <row r="985" spans="1:77" x14ac:dyDescent="0.25">
      <c r="A985">
        <v>8412102518</v>
      </c>
      <c r="C985" t="s">
        <v>2019</v>
      </c>
      <c r="D985">
        <v>19</v>
      </c>
      <c r="E985" t="s">
        <v>5300</v>
      </c>
      <c r="F985">
        <v>5</v>
      </c>
      <c r="G985" t="s">
        <v>5014</v>
      </c>
      <c r="L985" t="s">
        <v>722</v>
      </c>
      <c r="M985">
        <v>8412102518</v>
      </c>
      <c r="N985" t="s">
        <v>2019</v>
      </c>
      <c r="P985">
        <v>1</v>
      </c>
      <c r="Q985">
        <v>1</v>
      </c>
      <c r="R985">
        <v>0.14000000000000001</v>
      </c>
      <c r="S985">
        <v>0.14000000000000001</v>
      </c>
      <c r="T985" t="s">
        <v>4940</v>
      </c>
      <c r="U985">
        <v>0</v>
      </c>
      <c r="X985" t="s">
        <v>4941</v>
      </c>
      <c r="Y985" t="s">
        <v>18</v>
      </c>
      <c r="AB985" t="s">
        <v>19</v>
      </c>
      <c r="AC985" t="s">
        <v>4942</v>
      </c>
      <c r="AE985">
        <v>0</v>
      </c>
      <c r="AF985">
        <v>0</v>
      </c>
      <c r="AG985">
        <v>0.14000000000000001</v>
      </c>
      <c r="AH985">
        <v>3</v>
      </c>
      <c r="AI985">
        <v>0</v>
      </c>
      <c r="AU985">
        <v>1</v>
      </c>
      <c r="AW985">
        <v>0.16800000000000001</v>
      </c>
      <c r="BE985" t="s">
        <v>32</v>
      </c>
      <c r="BI985">
        <v>0</v>
      </c>
      <c r="BJ985">
        <v>0</v>
      </c>
      <c r="BM985">
        <v>0</v>
      </c>
      <c r="BN985">
        <v>0</v>
      </c>
      <c r="BO985">
        <v>100</v>
      </c>
      <c r="BP985">
        <v>100</v>
      </c>
      <c r="BQ985">
        <v>0</v>
      </c>
      <c r="BR985">
        <v>0</v>
      </c>
      <c r="BS985">
        <v>0</v>
      </c>
      <c r="BV985">
        <v>0</v>
      </c>
      <c r="BW985">
        <v>0</v>
      </c>
      <c r="BX985">
        <v>0</v>
      </c>
      <c r="BY985">
        <v>0</v>
      </c>
    </row>
    <row r="986" spans="1:77" x14ac:dyDescent="0.25">
      <c r="A986">
        <v>8434001018</v>
      </c>
      <c r="C986" t="s">
        <v>2020</v>
      </c>
      <c r="D986">
        <v>12</v>
      </c>
      <c r="E986" t="s">
        <v>5053</v>
      </c>
      <c r="L986" t="s">
        <v>722</v>
      </c>
      <c r="M986">
        <v>8434001018</v>
      </c>
      <c r="N986" t="s">
        <v>2020</v>
      </c>
      <c r="P986">
        <v>1</v>
      </c>
      <c r="Q986">
        <v>1</v>
      </c>
      <c r="R986">
        <v>0.08</v>
      </c>
      <c r="S986">
        <v>0.08</v>
      </c>
      <c r="T986" t="s">
        <v>4940</v>
      </c>
      <c r="U986">
        <v>0</v>
      </c>
      <c r="X986" t="s">
        <v>4941</v>
      </c>
      <c r="Y986" t="s">
        <v>18</v>
      </c>
      <c r="AB986" t="s">
        <v>19</v>
      </c>
      <c r="AC986" t="s">
        <v>4942</v>
      </c>
      <c r="AE986">
        <v>0</v>
      </c>
      <c r="AF986">
        <v>0</v>
      </c>
      <c r="AG986">
        <v>0.12</v>
      </c>
      <c r="AH986">
        <v>3</v>
      </c>
      <c r="AI986">
        <v>0</v>
      </c>
      <c r="AU986">
        <v>1.5</v>
      </c>
      <c r="AW986">
        <v>0.14399999999999999</v>
      </c>
      <c r="BE986" t="s">
        <v>32</v>
      </c>
      <c r="BI986">
        <v>0</v>
      </c>
      <c r="BJ986">
        <v>0</v>
      </c>
      <c r="BM986">
        <v>0</v>
      </c>
      <c r="BN986">
        <v>0</v>
      </c>
      <c r="BO986">
        <v>100</v>
      </c>
      <c r="BP986">
        <v>100</v>
      </c>
      <c r="BQ986">
        <v>0</v>
      </c>
      <c r="BR986">
        <v>0</v>
      </c>
      <c r="BS986">
        <v>0</v>
      </c>
      <c r="BV986">
        <v>0</v>
      </c>
      <c r="BW986">
        <v>0</v>
      </c>
      <c r="BX986">
        <v>0</v>
      </c>
      <c r="BY986">
        <v>0</v>
      </c>
    </row>
    <row r="987" spans="1:77" x14ac:dyDescent="0.25">
      <c r="A987">
        <v>8534001018</v>
      </c>
      <c r="C987" t="s">
        <v>2021</v>
      </c>
      <c r="D987">
        <v>19</v>
      </c>
      <c r="E987" t="s">
        <v>5300</v>
      </c>
      <c r="F987">
        <v>5</v>
      </c>
      <c r="G987" t="s">
        <v>5014</v>
      </c>
      <c r="L987" t="s">
        <v>722</v>
      </c>
      <c r="M987">
        <v>8534001018</v>
      </c>
      <c r="N987" t="s">
        <v>2021</v>
      </c>
      <c r="P987">
        <v>1</v>
      </c>
      <c r="Q987">
        <v>1</v>
      </c>
      <c r="R987">
        <v>0.06</v>
      </c>
      <c r="S987">
        <v>0.06</v>
      </c>
      <c r="T987" t="s">
        <v>4940</v>
      </c>
      <c r="U987">
        <v>0</v>
      </c>
      <c r="X987" t="s">
        <v>4941</v>
      </c>
      <c r="Y987" t="s">
        <v>18</v>
      </c>
      <c r="AB987" t="s">
        <v>19</v>
      </c>
      <c r="AC987" t="s">
        <v>4942</v>
      </c>
      <c r="AE987">
        <v>0</v>
      </c>
      <c r="AF987">
        <v>0</v>
      </c>
      <c r="AG987">
        <v>0.1</v>
      </c>
      <c r="AH987">
        <v>3</v>
      </c>
      <c r="AI987">
        <v>0</v>
      </c>
      <c r="AU987">
        <v>1.6666666999999999</v>
      </c>
      <c r="AW987">
        <v>0.12</v>
      </c>
      <c r="BE987" t="s">
        <v>32</v>
      </c>
      <c r="BI987">
        <v>0</v>
      </c>
      <c r="BJ987">
        <v>0</v>
      </c>
      <c r="BM987">
        <v>0</v>
      </c>
      <c r="BN987">
        <v>0</v>
      </c>
      <c r="BO987">
        <v>100</v>
      </c>
      <c r="BP987">
        <v>100</v>
      </c>
      <c r="BQ987">
        <v>0</v>
      </c>
      <c r="BR987">
        <v>0</v>
      </c>
      <c r="BS987">
        <v>0</v>
      </c>
      <c r="BV987">
        <v>0</v>
      </c>
      <c r="BW987">
        <v>0</v>
      </c>
      <c r="BX987">
        <v>0</v>
      </c>
      <c r="BY987">
        <v>0</v>
      </c>
    </row>
    <row r="988" spans="1:77" x14ac:dyDescent="0.25">
      <c r="A988">
        <v>8412105018</v>
      </c>
      <c r="C988" t="s">
        <v>2022</v>
      </c>
      <c r="D988">
        <v>19</v>
      </c>
      <c r="E988" t="s">
        <v>5300</v>
      </c>
      <c r="F988">
        <v>5</v>
      </c>
      <c r="G988" t="s">
        <v>5014</v>
      </c>
      <c r="L988" t="s">
        <v>722</v>
      </c>
      <c r="M988">
        <v>8412105018</v>
      </c>
      <c r="N988" t="s">
        <v>2022</v>
      </c>
      <c r="P988">
        <v>1</v>
      </c>
      <c r="Q988">
        <v>1</v>
      </c>
      <c r="R988">
        <v>0.23</v>
      </c>
      <c r="S988">
        <v>0.23</v>
      </c>
      <c r="T988" t="s">
        <v>4940</v>
      </c>
      <c r="U988">
        <v>0</v>
      </c>
      <c r="X988" t="s">
        <v>4941</v>
      </c>
      <c r="Y988" t="s">
        <v>18</v>
      </c>
      <c r="AB988" t="s">
        <v>19</v>
      </c>
      <c r="AC988" t="s">
        <v>4942</v>
      </c>
      <c r="AE988">
        <v>0</v>
      </c>
      <c r="AF988">
        <v>0</v>
      </c>
      <c r="AG988">
        <v>0.35</v>
      </c>
      <c r="AH988">
        <v>3</v>
      </c>
      <c r="AI988">
        <v>0</v>
      </c>
      <c r="AU988">
        <v>1.5217391</v>
      </c>
      <c r="AW988">
        <v>0.42</v>
      </c>
      <c r="BE988" t="s">
        <v>32</v>
      </c>
      <c r="BI988">
        <v>0</v>
      </c>
      <c r="BJ988">
        <v>0</v>
      </c>
      <c r="BM988">
        <v>0</v>
      </c>
      <c r="BN988">
        <v>0</v>
      </c>
      <c r="BO988">
        <v>100</v>
      </c>
      <c r="BP988">
        <v>100</v>
      </c>
      <c r="BQ988">
        <v>0</v>
      </c>
      <c r="BR988">
        <v>0</v>
      </c>
      <c r="BS988">
        <v>0</v>
      </c>
      <c r="BV988">
        <v>0</v>
      </c>
      <c r="BW988">
        <v>0</v>
      </c>
      <c r="BX988">
        <v>0</v>
      </c>
      <c r="BY988">
        <v>0</v>
      </c>
    </row>
    <row r="989" spans="1:77" x14ac:dyDescent="0.25">
      <c r="A989" t="s">
        <v>2023</v>
      </c>
      <c r="C989" t="s">
        <v>2024</v>
      </c>
      <c r="D989">
        <v>12</v>
      </c>
      <c r="E989" t="s">
        <v>5053</v>
      </c>
      <c r="L989" t="s">
        <v>2025</v>
      </c>
      <c r="M989" t="s">
        <v>5532</v>
      </c>
      <c r="N989" t="s">
        <v>5533</v>
      </c>
      <c r="P989">
        <v>1</v>
      </c>
      <c r="Q989">
        <v>1</v>
      </c>
      <c r="R989">
        <v>157.5</v>
      </c>
      <c r="S989">
        <v>157.5</v>
      </c>
      <c r="T989" t="s">
        <v>4940</v>
      </c>
      <c r="U989">
        <v>0</v>
      </c>
      <c r="X989" t="s">
        <v>4941</v>
      </c>
      <c r="Y989" t="s">
        <v>18</v>
      </c>
      <c r="AE989">
        <v>0</v>
      </c>
      <c r="AF989">
        <v>0</v>
      </c>
      <c r="AG989">
        <v>236.25</v>
      </c>
      <c r="AH989">
        <v>3</v>
      </c>
      <c r="AI989">
        <v>0</v>
      </c>
      <c r="AU989">
        <v>1.5</v>
      </c>
      <c r="AW989">
        <v>283.5</v>
      </c>
      <c r="BE989" t="s">
        <v>20</v>
      </c>
      <c r="BI989">
        <v>0</v>
      </c>
      <c r="BJ989">
        <v>0</v>
      </c>
      <c r="BM989">
        <v>0</v>
      </c>
      <c r="BN989">
        <v>0</v>
      </c>
      <c r="BO989">
        <v>100</v>
      </c>
      <c r="BP989">
        <v>100</v>
      </c>
      <c r="BQ989">
        <v>0</v>
      </c>
      <c r="BR989">
        <v>0</v>
      </c>
      <c r="BS989">
        <v>0</v>
      </c>
      <c r="BV989">
        <v>0</v>
      </c>
      <c r="BW989">
        <v>0</v>
      </c>
      <c r="BX989">
        <v>0</v>
      </c>
      <c r="BY989">
        <v>0</v>
      </c>
    </row>
    <row r="990" spans="1:77" x14ac:dyDescent="0.25">
      <c r="A990" t="s">
        <v>2026</v>
      </c>
      <c r="C990" t="s">
        <v>2027</v>
      </c>
      <c r="D990">
        <v>9</v>
      </c>
      <c r="E990" t="s">
        <v>5014</v>
      </c>
      <c r="F990">
        <v>5</v>
      </c>
      <c r="G990" t="s">
        <v>5014</v>
      </c>
      <c r="J990">
        <v>3</v>
      </c>
      <c r="K990" t="s">
        <v>5061</v>
      </c>
      <c r="L990" t="s">
        <v>538</v>
      </c>
      <c r="M990" t="s">
        <v>2026</v>
      </c>
      <c r="N990" t="s">
        <v>2027</v>
      </c>
      <c r="P990">
        <v>1</v>
      </c>
      <c r="Q990">
        <v>1</v>
      </c>
      <c r="R990">
        <v>0</v>
      </c>
      <c r="S990">
        <v>0</v>
      </c>
      <c r="T990" t="s">
        <v>4940</v>
      </c>
      <c r="U990">
        <v>0</v>
      </c>
      <c r="X990" t="s">
        <v>4941</v>
      </c>
      <c r="Y990" t="s">
        <v>18</v>
      </c>
      <c r="AE990">
        <v>0</v>
      </c>
      <c r="AF990">
        <v>0</v>
      </c>
      <c r="AG990">
        <v>0</v>
      </c>
      <c r="AH990">
        <v>3</v>
      </c>
      <c r="AI990">
        <v>0</v>
      </c>
      <c r="AU990">
        <v>0</v>
      </c>
      <c r="AW990">
        <v>0</v>
      </c>
      <c r="BI990">
        <v>0</v>
      </c>
      <c r="BJ990">
        <v>0</v>
      </c>
      <c r="BM990">
        <v>0</v>
      </c>
      <c r="BN990">
        <v>0</v>
      </c>
      <c r="BO990">
        <v>100</v>
      </c>
      <c r="BP990">
        <v>100</v>
      </c>
      <c r="BQ990">
        <v>0</v>
      </c>
      <c r="BR990">
        <v>0</v>
      </c>
      <c r="BS990">
        <v>0</v>
      </c>
      <c r="BV990">
        <v>0</v>
      </c>
      <c r="BW990">
        <v>0</v>
      </c>
      <c r="BX990">
        <v>0</v>
      </c>
      <c r="BY990">
        <v>0</v>
      </c>
    </row>
    <row r="991" spans="1:77" x14ac:dyDescent="0.25">
      <c r="A991" t="s">
        <v>2028</v>
      </c>
      <c r="C991" t="s">
        <v>1517</v>
      </c>
      <c r="D991">
        <v>17</v>
      </c>
      <c r="E991" t="s">
        <v>5382</v>
      </c>
      <c r="F991">
        <v>14</v>
      </c>
      <c r="G991" t="s">
        <v>5382</v>
      </c>
      <c r="H991" t="s">
        <v>5383</v>
      </c>
      <c r="I991" t="s">
        <v>5384</v>
      </c>
      <c r="L991" t="s">
        <v>27</v>
      </c>
      <c r="M991" t="s">
        <v>4946</v>
      </c>
      <c r="N991" t="s">
        <v>4947</v>
      </c>
      <c r="P991">
        <v>1</v>
      </c>
      <c r="Q991">
        <v>0</v>
      </c>
      <c r="R991">
        <v>0</v>
      </c>
      <c r="S991">
        <v>0</v>
      </c>
      <c r="T991" t="s">
        <v>4940</v>
      </c>
      <c r="U991">
        <v>0</v>
      </c>
      <c r="X991" t="s">
        <v>4941</v>
      </c>
      <c r="Y991" t="s">
        <v>18</v>
      </c>
      <c r="AB991" t="s">
        <v>19</v>
      </c>
      <c r="AC991" t="s">
        <v>4942</v>
      </c>
      <c r="AE991">
        <v>0</v>
      </c>
      <c r="AF991">
        <v>0</v>
      </c>
      <c r="AG991">
        <v>72.709999999999994</v>
      </c>
      <c r="AH991">
        <v>3</v>
      </c>
      <c r="AI991">
        <v>0</v>
      </c>
      <c r="AJ991">
        <v>1</v>
      </c>
      <c r="AU991">
        <v>0</v>
      </c>
      <c r="AW991">
        <v>87.251999999999995</v>
      </c>
      <c r="AY991">
        <v>1</v>
      </c>
      <c r="BE991" t="s">
        <v>416</v>
      </c>
      <c r="BI991">
        <v>0</v>
      </c>
      <c r="BJ991">
        <v>0</v>
      </c>
      <c r="BM991">
        <v>0</v>
      </c>
      <c r="BN991">
        <v>0</v>
      </c>
      <c r="BO991">
        <v>100</v>
      </c>
      <c r="BP991">
        <v>100</v>
      </c>
      <c r="BQ991">
        <v>0</v>
      </c>
      <c r="BR991">
        <v>0</v>
      </c>
      <c r="BS991">
        <v>0</v>
      </c>
      <c r="BV991">
        <v>0</v>
      </c>
      <c r="BW991">
        <v>1</v>
      </c>
      <c r="BX991">
        <v>0</v>
      </c>
      <c r="BY991">
        <v>0</v>
      </c>
    </row>
    <row r="992" spans="1:77" x14ac:dyDescent="0.25">
      <c r="A992" t="s">
        <v>2029</v>
      </c>
      <c r="C992" t="s">
        <v>2030</v>
      </c>
      <c r="D992">
        <v>17</v>
      </c>
      <c r="E992" t="s">
        <v>5382</v>
      </c>
      <c r="F992">
        <v>14</v>
      </c>
      <c r="G992" t="s">
        <v>5382</v>
      </c>
      <c r="H992" t="s">
        <v>5383</v>
      </c>
      <c r="I992" t="s">
        <v>5384</v>
      </c>
      <c r="L992" t="s">
        <v>27</v>
      </c>
      <c r="M992" t="s">
        <v>4946</v>
      </c>
      <c r="N992" t="s">
        <v>4947</v>
      </c>
      <c r="P992">
        <v>1</v>
      </c>
      <c r="Q992">
        <v>0</v>
      </c>
      <c r="R992">
        <v>0</v>
      </c>
      <c r="S992">
        <v>0</v>
      </c>
      <c r="T992" t="s">
        <v>4940</v>
      </c>
      <c r="U992">
        <v>0</v>
      </c>
      <c r="X992" t="s">
        <v>4941</v>
      </c>
      <c r="Y992" t="s">
        <v>18</v>
      </c>
      <c r="AB992" t="s">
        <v>19</v>
      </c>
      <c r="AC992" t="s">
        <v>4942</v>
      </c>
      <c r="AE992">
        <v>0</v>
      </c>
      <c r="AF992">
        <v>0</v>
      </c>
      <c r="AG992">
        <v>70</v>
      </c>
      <c r="AH992">
        <v>3</v>
      </c>
      <c r="AI992">
        <v>0</v>
      </c>
      <c r="AJ992">
        <v>1</v>
      </c>
      <c r="AU992">
        <v>0</v>
      </c>
      <c r="AW992">
        <v>84</v>
      </c>
      <c r="AY992">
        <v>1</v>
      </c>
      <c r="BE992" t="s">
        <v>416</v>
      </c>
      <c r="BI992">
        <v>0</v>
      </c>
      <c r="BJ992">
        <v>0</v>
      </c>
      <c r="BM992">
        <v>0</v>
      </c>
      <c r="BN992">
        <v>0</v>
      </c>
      <c r="BO992">
        <v>100</v>
      </c>
      <c r="BP992">
        <v>100</v>
      </c>
      <c r="BQ992">
        <v>0</v>
      </c>
      <c r="BR992">
        <v>0</v>
      </c>
      <c r="BS992">
        <v>0</v>
      </c>
      <c r="BV992">
        <v>0</v>
      </c>
      <c r="BW992">
        <v>1</v>
      </c>
      <c r="BX992">
        <v>0</v>
      </c>
      <c r="BY992">
        <v>0</v>
      </c>
    </row>
    <row r="993" spans="1:77" x14ac:dyDescent="0.25">
      <c r="A993" t="s">
        <v>2031</v>
      </c>
      <c r="C993" t="s">
        <v>2032</v>
      </c>
      <c r="D993">
        <v>12</v>
      </c>
      <c r="E993" t="s">
        <v>5053</v>
      </c>
      <c r="F993">
        <v>15</v>
      </c>
      <c r="G993" t="s">
        <v>4556</v>
      </c>
      <c r="J993">
        <v>1</v>
      </c>
      <c r="K993" t="s">
        <v>5488</v>
      </c>
      <c r="L993" t="s">
        <v>27</v>
      </c>
      <c r="M993" t="s">
        <v>2031</v>
      </c>
      <c r="N993" t="s">
        <v>2032</v>
      </c>
      <c r="P993">
        <v>1</v>
      </c>
      <c r="Q993">
        <v>1</v>
      </c>
      <c r="R993">
        <v>0</v>
      </c>
      <c r="S993">
        <v>0</v>
      </c>
      <c r="T993" t="s">
        <v>4940</v>
      </c>
      <c r="U993">
        <v>0</v>
      </c>
      <c r="X993" t="s">
        <v>4941</v>
      </c>
      <c r="Y993" t="s">
        <v>18</v>
      </c>
      <c r="AB993" t="s">
        <v>19</v>
      </c>
      <c r="AC993" t="s">
        <v>4942</v>
      </c>
      <c r="AE993">
        <v>0</v>
      </c>
      <c r="AF993">
        <v>0</v>
      </c>
      <c r="AG993" s="1">
        <v>1250</v>
      </c>
      <c r="AH993">
        <v>3</v>
      </c>
      <c r="AI993">
        <v>0</v>
      </c>
      <c r="AU993">
        <v>0</v>
      </c>
      <c r="AW993" s="1">
        <v>1500</v>
      </c>
      <c r="BE993" t="s">
        <v>1482</v>
      </c>
      <c r="BI993">
        <v>0</v>
      </c>
      <c r="BJ993">
        <v>0</v>
      </c>
      <c r="BM993">
        <v>0</v>
      </c>
      <c r="BN993">
        <v>0</v>
      </c>
      <c r="BO993">
        <v>100</v>
      </c>
      <c r="BP993">
        <v>100</v>
      </c>
      <c r="BQ993">
        <v>0</v>
      </c>
      <c r="BR993">
        <v>0</v>
      </c>
      <c r="BS993">
        <v>0</v>
      </c>
      <c r="BV993">
        <v>0</v>
      </c>
      <c r="BW993">
        <v>1</v>
      </c>
      <c r="BX993">
        <v>0</v>
      </c>
      <c r="BY993">
        <v>0</v>
      </c>
    </row>
    <row r="994" spans="1:77" x14ac:dyDescent="0.25">
      <c r="A994" t="s">
        <v>2033</v>
      </c>
      <c r="C994" t="s">
        <v>2034</v>
      </c>
      <c r="D994">
        <v>12</v>
      </c>
      <c r="E994" t="s">
        <v>5053</v>
      </c>
      <c r="F994">
        <v>15</v>
      </c>
      <c r="G994" t="s">
        <v>4556</v>
      </c>
      <c r="J994">
        <v>1</v>
      </c>
      <c r="K994" t="s">
        <v>5488</v>
      </c>
      <c r="L994" t="s">
        <v>27</v>
      </c>
      <c r="M994" t="s">
        <v>2033</v>
      </c>
      <c r="N994" t="s">
        <v>2034</v>
      </c>
      <c r="P994">
        <v>1</v>
      </c>
      <c r="Q994">
        <v>1</v>
      </c>
      <c r="R994">
        <v>672.14</v>
      </c>
      <c r="S994">
        <v>672.14</v>
      </c>
      <c r="T994" t="s">
        <v>4940</v>
      </c>
      <c r="U994">
        <v>0</v>
      </c>
      <c r="X994" t="s">
        <v>4941</v>
      </c>
      <c r="Y994" t="s">
        <v>18</v>
      </c>
      <c r="AB994" t="s">
        <v>19</v>
      </c>
      <c r="AC994" t="s">
        <v>4942</v>
      </c>
      <c r="AE994">
        <v>0</v>
      </c>
      <c r="AF994">
        <v>0</v>
      </c>
      <c r="AG994">
        <v>992.11</v>
      </c>
      <c r="AH994">
        <v>3</v>
      </c>
      <c r="AI994">
        <v>0</v>
      </c>
      <c r="AU994">
        <v>1.4760466999999999</v>
      </c>
      <c r="AW994" s="1">
        <v>1190.5319999999999</v>
      </c>
      <c r="BE994" t="s">
        <v>1482</v>
      </c>
      <c r="BI994">
        <v>0</v>
      </c>
      <c r="BJ994">
        <v>0</v>
      </c>
      <c r="BM994">
        <v>0</v>
      </c>
      <c r="BN994">
        <v>0</v>
      </c>
      <c r="BO994">
        <v>100</v>
      </c>
      <c r="BP994">
        <v>100</v>
      </c>
      <c r="BQ994">
        <v>0</v>
      </c>
      <c r="BR994">
        <v>0</v>
      </c>
      <c r="BS994">
        <v>0</v>
      </c>
      <c r="BV994">
        <v>0</v>
      </c>
      <c r="BW994">
        <v>1</v>
      </c>
      <c r="BX994">
        <v>0</v>
      </c>
      <c r="BY994">
        <v>0</v>
      </c>
    </row>
    <row r="995" spans="1:77" x14ac:dyDescent="0.25">
      <c r="A995" t="s">
        <v>2035</v>
      </c>
      <c r="C995" t="s">
        <v>2036</v>
      </c>
      <c r="D995">
        <v>1</v>
      </c>
      <c r="E995" t="s">
        <v>4958</v>
      </c>
      <c r="F995">
        <v>2</v>
      </c>
      <c r="G995" t="s">
        <v>4958</v>
      </c>
      <c r="H995" t="s">
        <v>5022</v>
      </c>
      <c r="I995" t="s">
        <v>5023</v>
      </c>
      <c r="J995">
        <v>5</v>
      </c>
      <c r="K995" t="s">
        <v>5015</v>
      </c>
      <c r="L995" t="s">
        <v>65</v>
      </c>
      <c r="M995" t="s">
        <v>2035</v>
      </c>
      <c r="N995" t="s">
        <v>2036</v>
      </c>
      <c r="P995">
        <v>1</v>
      </c>
      <c r="Q995">
        <v>1</v>
      </c>
      <c r="R995">
        <v>2260.5100000000002</v>
      </c>
      <c r="S995">
        <v>2260.5100000000002</v>
      </c>
      <c r="T995" t="s">
        <v>4940</v>
      </c>
      <c r="U995">
        <v>0</v>
      </c>
      <c r="X995" t="s">
        <v>4941</v>
      </c>
      <c r="Y995" t="s">
        <v>18</v>
      </c>
      <c r="AB995" t="s">
        <v>19</v>
      </c>
      <c r="AC995" t="s">
        <v>4942</v>
      </c>
      <c r="AE995">
        <v>0</v>
      </c>
      <c r="AF995">
        <v>0</v>
      </c>
      <c r="AG995" s="1">
        <v>3164.71</v>
      </c>
      <c r="AH995">
        <v>3</v>
      </c>
      <c r="AI995">
        <v>0</v>
      </c>
      <c r="AU995">
        <v>1.3999982</v>
      </c>
      <c r="AW995" s="1">
        <v>3797.652</v>
      </c>
      <c r="AY995">
        <v>1</v>
      </c>
      <c r="BE995" t="s">
        <v>20</v>
      </c>
      <c r="BI995">
        <v>0</v>
      </c>
      <c r="BJ995">
        <v>0</v>
      </c>
      <c r="BM995">
        <v>0</v>
      </c>
      <c r="BN995">
        <v>0</v>
      </c>
      <c r="BO995">
        <v>100</v>
      </c>
      <c r="BP995">
        <v>100</v>
      </c>
      <c r="BQ995">
        <v>0</v>
      </c>
      <c r="BR995">
        <v>0</v>
      </c>
      <c r="BS995">
        <v>0</v>
      </c>
      <c r="BV995">
        <v>0</v>
      </c>
      <c r="BW995">
        <v>0</v>
      </c>
      <c r="BX995">
        <v>0</v>
      </c>
      <c r="BY995">
        <v>0</v>
      </c>
    </row>
    <row r="996" spans="1:77" x14ac:dyDescent="0.25">
      <c r="A996" t="s">
        <v>2037</v>
      </c>
      <c r="C996" t="s">
        <v>2038</v>
      </c>
      <c r="D996">
        <v>1</v>
      </c>
      <c r="E996" t="s">
        <v>4958</v>
      </c>
      <c r="F996">
        <v>2</v>
      </c>
      <c r="G996" t="s">
        <v>4958</v>
      </c>
      <c r="H996" t="s">
        <v>5022</v>
      </c>
      <c r="I996" t="s">
        <v>5023</v>
      </c>
      <c r="J996">
        <v>5</v>
      </c>
      <c r="K996" t="s">
        <v>5015</v>
      </c>
      <c r="L996" t="s">
        <v>65</v>
      </c>
      <c r="M996" t="s">
        <v>2037</v>
      </c>
      <c r="N996" t="s">
        <v>2038</v>
      </c>
      <c r="P996">
        <v>1</v>
      </c>
      <c r="Q996">
        <v>1</v>
      </c>
      <c r="R996">
        <v>4521.0200000000004</v>
      </c>
      <c r="S996">
        <v>4521.0200000000004</v>
      </c>
      <c r="T996" t="s">
        <v>4940</v>
      </c>
      <c r="U996">
        <v>0</v>
      </c>
      <c r="X996" t="s">
        <v>4941</v>
      </c>
      <c r="Y996" t="s">
        <v>18</v>
      </c>
      <c r="AB996" t="s">
        <v>19</v>
      </c>
      <c r="AC996" t="s">
        <v>4942</v>
      </c>
      <c r="AE996">
        <v>0</v>
      </c>
      <c r="AF996">
        <v>0</v>
      </c>
      <c r="AG996" s="1">
        <v>6329.42</v>
      </c>
      <c r="AH996">
        <v>3</v>
      </c>
      <c r="AI996">
        <v>0</v>
      </c>
      <c r="AU996">
        <v>1.3999982</v>
      </c>
      <c r="AW996" s="1">
        <v>7595.3040000000001</v>
      </c>
      <c r="AY996">
        <v>1</v>
      </c>
      <c r="BE996" t="s">
        <v>20</v>
      </c>
      <c r="BI996">
        <v>0</v>
      </c>
      <c r="BJ996">
        <v>0</v>
      </c>
      <c r="BM996">
        <v>0</v>
      </c>
      <c r="BN996">
        <v>0</v>
      </c>
      <c r="BO996">
        <v>100</v>
      </c>
      <c r="BP996">
        <v>100</v>
      </c>
      <c r="BQ996">
        <v>0</v>
      </c>
      <c r="BR996">
        <v>0</v>
      </c>
      <c r="BS996">
        <v>0</v>
      </c>
      <c r="BV996">
        <v>0</v>
      </c>
      <c r="BW996">
        <v>0</v>
      </c>
      <c r="BX996">
        <v>0</v>
      </c>
      <c r="BY996">
        <v>0</v>
      </c>
    </row>
    <row r="997" spans="1:77" x14ac:dyDescent="0.25">
      <c r="A997" t="s">
        <v>2039</v>
      </c>
      <c r="C997" t="s">
        <v>2040</v>
      </c>
      <c r="D997">
        <v>9</v>
      </c>
      <c r="E997" t="s">
        <v>5014</v>
      </c>
      <c r="J997">
        <v>4</v>
      </c>
      <c r="K997" t="s">
        <v>5134</v>
      </c>
      <c r="L997" t="s">
        <v>443</v>
      </c>
      <c r="M997" t="s">
        <v>5534</v>
      </c>
      <c r="N997" t="s">
        <v>5535</v>
      </c>
      <c r="P997">
        <v>1</v>
      </c>
      <c r="Q997">
        <v>1</v>
      </c>
      <c r="R997">
        <v>200.19</v>
      </c>
      <c r="S997">
        <v>200.19</v>
      </c>
      <c r="T997" t="s">
        <v>4940</v>
      </c>
      <c r="U997">
        <v>0</v>
      </c>
      <c r="X997" t="s">
        <v>4941</v>
      </c>
      <c r="Y997" t="s">
        <v>18</v>
      </c>
      <c r="AE997">
        <v>0</v>
      </c>
      <c r="AF997">
        <v>0</v>
      </c>
      <c r="AG997">
        <v>300.29000000000002</v>
      </c>
      <c r="AH997">
        <v>3</v>
      </c>
      <c r="AI997">
        <v>0</v>
      </c>
      <c r="AU997">
        <v>1.5000249999999999</v>
      </c>
      <c r="AW997">
        <v>360.34800000000001</v>
      </c>
      <c r="BE997" t="s">
        <v>32</v>
      </c>
      <c r="BI997">
        <v>0</v>
      </c>
      <c r="BJ997">
        <v>0</v>
      </c>
      <c r="BM997">
        <v>0</v>
      </c>
      <c r="BN997">
        <v>0</v>
      </c>
      <c r="BO997">
        <v>100</v>
      </c>
      <c r="BP997">
        <v>100</v>
      </c>
      <c r="BQ997">
        <v>0</v>
      </c>
      <c r="BR997">
        <v>0</v>
      </c>
      <c r="BS997">
        <v>0</v>
      </c>
      <c r="BV997">
        <v>0</v>
      </c>
      <c r="BW997">
        <v>0</v>
      </c>
      <c r="BX997">
        <v>0</v>
      </c>
      <c r="BY997">
        <v>0</v>
      </c>
    </row>
    <row r="998" spans="1:77" x14ac:dyDescent="0.25">
      <c r="A998" t="s">
        <v>2041</v>
      </c>
      <c r="C998" t="s">
        <v>2042</v>
      </c>
      <c r="D998">
        <v>9</v>
      </c>
      <c r="E998" t="s">
        <v>5014</v>
      </c>
      <c r="F998">
        <v>5</v>
      </c>
      <c r="G998" t="s">
        <v>5014</v>
      </c>
      <c r="J998">
        <v>4</v>
      </c>
      <c r="K998" t="s">
        <v>5134</v>
      </c>
      <c r="L998" t="s">
        <v>27</v>
      </c>
      <c r="M998" t="s">
        <v>2041</v>
      </c>
      <c r="N998" t="s">
        <v>2042</v>
      </c>
      <c r="P998">
        <v>1</v>
      </c>
      <c r="Q998">
        <v>1</v>
      </c>
      <c r="R998">
        <v>379.49</v>
      </c>
      <c r="S998">
        <v>379.49</v>
      </c>
      <c r="T998" t="s">
        <v>4940</v>
      </c>
      <c r="U998">
        <v>0</v>
      </c>
      <c r="X998" t="s">
        <v>4941</v>
      </c>
      <c r="Y998" t="s">
        <v>18</v>
      </c>
      <c r="AB998" t="s">
        <v>19</v>
      </c>
      <c r="AC998" t="s">
        <v>4942</v>
      </c>
      <c r="AE998">
        <v>0</v>
      </c>
      <c r="AF998">
        <v>0</v>
      </c>
      <c r="AG998">
        <v>568.79999999999995</v>
      </c>
      <c r="AH998">
        <v>3</v>
      </c>
      <c r="AI998">
        <v>0</v>
      </c>
      <c r="AU998">
        <v>1.4988537</v>
      </c>
      <c r="AW998">
        <v>682.56</v>
      </c>
      <c r="AY998">
        <v>1</v>
      </c>
      <c r="BE998" t="s">
        <v>416</v>
      </c>
      <c r="BI998">
        <v>0</v>
      </c>
      <c r="BJ998">
        <v>0</v>
      </c>
      <c r="BM998">
        <v>0</v>
      </c>
      <c r="BN998">
        <v>0</v>
      </c>
      <c r="BO998">
        <v>100</v>
      </c>
      <c r="BP998">
        <v>100</v>
      </c>
      <c r="BQ998">
        <v>0</v>
      </c>
      <c r="BR998">
        <v>0</v>
      </c>
      <c r="BS998">
        <v>0</v>
      </c>
      <c r="BV998">
        <v>0</v>
      </c>
      <c r="BW998">
        <v>1</v>
      </c>
      <c r="BX998">
        <v>0</v>
      </c>
      <c r="BY998">
        <v>0</v>
      </c>
    </row>
    <row r="999" spans="1:77" x14ac:dyDescent="0.25">
      <c r="A999" t="s">
        <v>2043</v>
      </c>
      <c r="C999" t="s">
        <v>2044</v>
      </c>
      <c r="D999">
        <v>9</v>
      </c>
      <c r="E999" t="s">
        <v>5014</v>
      </c>
      <c r="F999">
        <v>5</v>
      </c>
      <c r="G999" t="s">
        <v>5014</v>
      </c>
      <c r="J999">
        <v>4</v>
      </c>
      <c r="K999" t="s">
        <v>5134</v>
      </c>
      <c r="L999" t="s">
        <v>27</v>
      </c>
      <c r="M999" t="s">
        <v>2043</v>
      </c>
      <c r="N999" t="s">
        <v>2044</v>
      </c>
      <c r="P999">
        <v>1</v>
      </c>
      <c r="Q999">
        <v>1</v>
      </c>
      <c r="R999">
        <v>380.71</v>
      </c>
      <c r="S999">
        <v>380.71</v>
      </c>
      <c r="T999" t="s">
        <v>4940</v>
      </c>
      <c r="U999">
        <v>0</v>
      </c>
      <c r="X999" t="s">
        <v>4941</v>
      </c>
      <c r="Y999" t="s">
        <v>18</v>
      </c>
      <c r="AB999" t="s">
        <v>19</v>
      </c>
      <c r="AC999" t="s">
        <v>4942</v>
      </c>
      <c r="AE999">
        <v>0</v>
      </c>
      <c r="AF999">
        <v>0</v>
      </c>
      <c r="AG999">
        <v>568.79999999999995</v>
      </c>
      <c r="AH999">
        <v>3</v>
      </c>
      <c r="AI999">
        <v>0</v>
      </c>
      <c r="AU999">
        <v>1.4940506</v>
      </c>
      <c r="AW999">
        <v>682.56</v>
      </c>
      <c r="AY999">
        <v>1</v>
      </c>
      <c r="BE999" t="s">
        <v>416</v>
      </c>
      <c r="BI999">
        <v>0</v>
      </c>
      <c r="BJ999">
        <v>0</v>
      </c>
      <c r="BM999">
        <v>0</v>
      </c>
      <c r="BN999">
        <v>0</v>
      </c>
      <c r="BO999">
        <v>100</v>
      </c>
      <c r="BP999">
        <v>100</v>
      </c>
      <c r="BQ999">
        <v>0</v>
      </c>
      <c r="BR999">
        <v>0</v>
      </c>
      <c r="BS999">
        <v>0</v>
      </c>
      <c r="BV999">
        <v>0</v>
      </c>
      <c r="BW999">
        <v>1</v>
      </c>
      <c r="BX999">
        <v>0</v>
      </c>
      <c r="BY999">
        <v>0</v>
      </c>
    </row>
    <row r="1000" spans="1:77" x14ac:dyDescent="0.25">
      <c r="A1000" t="s">
        <v>2045</v>
      </c>
      <c r="C1000" t="s">
        <v>2046</v>
      </c>
      <c r="D1000">
        <v>9</v>
      </c>
      <c r="E1000" t="s">
        <v>5014</v>
      </c>
      <c r="F1000">
        <v>5</v>
      </c>
      <c r="G1000" t="s">
        <v>5014</v>
      </c>
      <c r="J1000">
        <v>3</v>
      </c>
      <c r="K1000" t="s">
        <v>5061</v>
      </c>
      <c r="L1000" t="s">
        <v>27</v>
      </c>
      <c r="M1000" t="s">
        <v>2045</v>
      </c>
      <c r="N1000" t="s">
        <v>1787</v>
      </c>
      <c r="P1000">
        <v>1</v>
      </c>
      <c r="Q1000">
        <v>1</v>
      </c>
      <c r="R1000">
        <v>249.46</v>
      </c>
      <c r="S1000">
        <v>249.46</v>
      </c>
      <c r="T1000" t="s">
        <v>4940</v>
      </c>
      <c r="U1000">
        <v>0</v>
      </c>
      <c r="X1000" t="s">
        <v>4941</v>
      </c>
      <c r="Y1000" t="s">
        <v>18</v>
      </c>
      <c r="AB1000" t="s">
        <v>19</v>
      </c>
      <c r="AC1000" t="s">
        <v>4942</v>
      </c>
      <c r="AE1000">
        <v>0</v>
      </c>
      <c r="AF1000">
        <v>0</v>
      </c>
      <c r="AG1000">
        <v>380.51</v>
      </c>
      <c r="AH1000">
        <v>3</v>
      </c>
      <c r="AI1000">
        <v>0</v>
      </c>
      <c r="AU1000">
        <v>1.5253346999999999</v>
      </c>
      <c r="AW1000">
        <v>456.61200000000002</v>
      </c>
      <c r="AY1000">
        <v>1</v>
      </c>
      <c r="BE1000" t="s">
        <v>416</v>
      </c>
      <c r="BI1000">
        <v>0</v>
      </c>
      <c r="BJ1000">
        <v>0</v>
      </c>
      <c r="BM1000">
        <v>0</v>
      </c>
      <c r="BN1000">
        <v>0</v>
      </c>
      <c r="BO1000">
        <v>100</v>
      </c>
      <c r="BP1000">
        <v>100</v>
      </c>
      <c r="BQ1000">
        <v>0</v>
      </c>
      <c r="BR1000">
        <v>0</v>
      </c>
      <c r="BS1000">
        <v>0</v>
      </c>
      <c r="BV1000">
        <v>0</v>
      </c>
      <c r="BW1000">
        <v>0</v>
      </c>
      <c r="BX1000">
        <v>0</v>
      </c>
      <c r="BY1000">
        <v>0</v>
      </c>
    </row>
    <row r="1001" spans="1:77" x14ac:dyDescent="0.25">
      <c r="A1001" t="s">
        <v>2047</v>
      </c>
      <c r="C1001" t="s">
        <v>2048</v>
      </c>
      <c r="D1001">
        <v>15</v>
      </c>
      <c r="E1001" t="s">
        <v>4977</v>
      </c>
      <c r="J1001">
        <v>3</v>
      </c>
      <c r="K1001" t="s">
        <v>5485</v>
      </c>
      <c r="L1001" t="s">
        <v>538</v>
      </c>
      <c r="M1001" t="s">
        <v>2047</v>
      </c>
      <c r="N1001" t="s">
        <v>2048</v>
      </c>
      <c r="P1001">
        <v>1</v>
      </c>
      <c r="Q1001">
        <v>1</v>
      </c>
      <c r="R1001">
        <v>2.64</v>
      </c>
      <c r="S1001">
        <v>2.64</v>
      </c>
      <c r="T1001" t="s">
        <v>4940</v>
      </c>
      <c r="U1001">
        <v>0</v>
      </c>
      <c r="X1001" t="s">
        <v>4941</v>
      </c>
      <c r="Y1001" t="s">
        <v>18</v>
      </c>
      <c r="AE1001">
        <v>0</v>
      </c>
      <c r="AF1001">
        <v>0</v>
      </c>
      <c r="AG1001">
        <v>3.51</v>
      </c>
      <c r="AH1001">
        <v>3</v>
      </c>
      <c r="AI1001">
        <v>0</v>
      </c>
      <c r="AU1001">
        <v>1.3295455</v>
      </c>
      <c r="AW1001">
        <v>4.2119999999999997</v>
      </c>
      <c r="BE1001" t="s">
        <v>32</v>
      </c>
      <c r="BI1001">
        <v>0</v>
      </c>
      <c r="BJ1001">
        <v>0</v>
      </c>
      <c r="BM1001">
        <v>0</v>
      </c>
      <c r="BN1001">
        <v>0</v>
      </c>
      <c r="BO1001">
        <v>100</v>
      </c>
      <c r="BP1001">
        <v>100</v>
      </c>
      <c r="BQ1001">
        <v>0</v>
      </c>
      <c r="BR1001">
        <v>0</v>
      </c>
      <c r="BS1001">
        <v>0</v>
      </c>
      <c r="BV1001">
        <v>0</v>
      </c>
      <c r="BW1001">
        <v>0</v>
      </c>
      <c r="BX1001">
        <v>0</v>
      </c>
      <c r="BY1001">
        <v>0</v>
      </c>
    </row>
    <row r="1002" spans="1:77" x14ac:dyDescent="0.25">
      <c r="A1002" t="s">
        <v>2049</v>
      </c>
      <c r="C1002" t="s">
        <v>2050</v>
      </c>
      <c r="D1002">
        <v>9</v>
      </c>
      <c r="E1002" t="s">
        <v>5014</v>
      </c>
      <c r="F1002">
        <v>5</v>
      </c>
      <c r="G1002" t="s">
        <v>5014</v>
      </c>
      <c r="J1002">
        <v>3</v>
      </c>
      <c r="K1002" t="s">
        <v>5061</v>
      </c>
      <c r="L1002" t="s">
        <v>27</v>
      </c>
      <c r="M1002" t="s">
        <v>4946</v>
      </c>
      <c r="N1002" t="s">
        <v>4947</v>
      </c>
      <c r="P1002">
        <v>1</v>
      </c>
      <c r="Q1002">
        <v>0</v>
      </c>
      <c r="R1002">
        <v>0</v>
      </c>
      <c r="S1002">
        <v>0</v>
      </c>
      <c r="T1002" t="s">
        <v>4940</v>
      </c>
      <c r="U1002">
        <v>0</v>
      </c>
      <c r="X1002" t="s">
        <v>4941</v>
      </c>
      <c r="Y1002" t="s">
        <v>18</v>
      </c>
      <c r="AB1002" t="s">
        <v>19</v>
      </c>
      <c r="AC1002" t="s">
        <v>4942</v>
      </c>
      <c r="AD1002">
        <v>1</v>
      </c>
      <c r="AE1002">
        <v>0</v>
      </c>
      <c r="AF1002">
        <v>0</v>
      </c>
      <c r="AG1002">
        <v>5.5</v>
      </c>
      <c r="AH1002">
        <v>3</v>
      </c>
      <c r="AI1002">
        <v>0</v>
      </c>
      <c r="AJ1002">
        <v>1</v>
      </c>
      <c r="AU1002">
        <v>0</v>
      </c>
      <c r="AW1002">
        <v>6.6</v>
      </c>
      <c r="AY1002">
        <v>1</v>
      </c>
      <c r="BE1002" t="s">
        <v>416</v>
      </c>
      <c r="BI1002">
        <v>0</v>
      </c>
      <c r="BJ1002">
        <v>0</v>
      </c>
      <c r="BM1002">
        <v>0</v>
      </c>
      <c r="BN1002">
        <v>0</v>
      </c>
      <c r="BO1002">
        <v>100</v>
      </c>
      <c r="BP1002">
        <v>100</v>
      </c>
      <c r="BQ1002">
        <v>0</v>
      </c>
      <c r="BR1002">
        <v>0</v>
      </c>
      <c r="BS1002">
        <v>0</v>
      </c>
      <c r="BV1002">
        <v>0</v>
      </c>
      <c r="BW1002">
        <v>1</v>
      </c>
      <c r="BX1002">
        <v>0</v>
      </c>
      <c r="BY1002">
        <v>0</v>
      </c>
    </row>
    <row r="1003" spans="1:77" x14ac:dyDescent="0.25">
      <c r="A1003" t="s">
        <v>2051</v>
      </c>
      <c r="C1003" t="s">
        <v>2052</v>
      </c>
      <c r="D1003">
        <v>15</v>
      </c>
      <c r="E1003" t="s">
        <v>4977</v>
      </c>
      <c r="J1003">
        <v>3</v>
      </c>
      <c r="K1003" t="s">
        <v>5485</v>
      </c>
      <c r="L1003" t="s">
        <v>836</v>
      </c>
      <c r="M1003" t="s">
        <v>2051</v>
      </c>
      <c r="N1003" t="s">
        <v>2052</v>
      </c>
      <c r="P1003">
        <v>1</v>
      </c>
      <c r="Q1003">
        <v>1</v>
      </c>
      <c r="R1003">
        <v>0.5</v>
      </c>
      <c r="S1003">
        <v>0.5</v>
      </c>
      <c r="T1003" t="s">
        <v>4940</v>
      </c>
      <c r="U1003">
        <v>0</v>
      </c>
      <c r="X1003" t="s">
        <v>4941</v>
      </c>
      <c r="Y1003" t="s">
        <v>18</v>
      </c>
      <c r="AE1003">
        <v>0</v>
      </c>
      <c r="AF1003">
        <v>0</v>
      </c>
      <c r="AG1003">
        <v>0.67</v>
      </c>
      <c r="AH1003">
        <v>3</v>
      </c>
      <c r="AI1003">
        <v>0</v>
      </c>
      <c r="AU1003">
        <v>1.34</v>
      </c>
      <c r="AW1003">
        <v>0.80400000000000005</v>
      </c>
      <c r="BE1003" t="s">
        <v>20</v>
      </c>
      <c r="BI1003">
        <v>0</v>
      </c>
      <c r="BJ1003">
        <v>0</v>
      </c>
      <c r="BM1003">
        <v>0</v>
      </c>
      <c r="BN1003">
        <v>0</v>
      </c>
      <c r="BO1003">
        <v>100</v>
      </c>
      <c r="BP1003">
        <v>100</v>
      </c>
      <c r="BQ1003">
        <v>0</v>
      </c>
      <c r="BR1003">
        <v>0</v>
      </c>
      <c r="BS1003">
        <v>0</v>
      </c>
      <c r="BV1003">
        <v>0</v>
      </c>
      <c r="BW1003">
        <v>0</v>
      </c>
      <c r="BX1003">
        <v>0</v>
      </c>
      <c r="BY1003">
        <v>0</v>
      </c>
    </row>
    <row r="1004" spans="1:77" x14ac:dyDescent="0.25">
      <c r="A1004" t="s">
        <v>2053</v>
      </c>
      <c r="C1004" t="s">
        <v>2054</v>
      </c>
      <c r="D1004">
        <v>15</v>
      </c>
      <c r="E1004" t="s">
        <v>4977</v>
      </c>
      <c r="F1004">
        <v>6</v>
      </c>
      <c r="G1004" t="s">
        <v>4977</v>
      </c>
      <c r="J1004">
        <v>4</v>
      </c>
      <c r="K1004" t="s">
        <v>5463</v>
      </c>
      <c r="L1004" t="s">
        <v>293</v>
      </c>
      <c r="M1004" t="s">
        <v>5536</v>
      </c>
      <c r="N1004" t="s">
        <v>2054</v>
      </c>
      <c r="P1004">
        <v>1</v>
      </c>
      <c r="Q1004">
        <v>1</v>
      </c>
      <c r="R1004">
        <v>450</v>
      </c>
      <c r="S1004">
        <v>450</v>
      </c>
      <c r="T1004" t="s">
        <v>4940</v>
      </c>
      <c r="U1004">
        <v>0</v>
      </c>
      <c r="X1004" t="s">
        <v>4941</v>
      </c>
      <c r="Y1004" t="s">
        <v>18</v>
      </c>
      <c r="AB1004" t="s">
        <v>19</v>
      </c>
      <c r="AC1004" t="s">
        <v>4942</v>
      </c>
      <c r="AE1004">
        <v>0</v>
      </c>
      <c r="AF1004">
        <v>0</v>
      </c>
      <c r="AG1004">
        <v>598.5</v>
      </c>
      <c r="AH1004">
        <v>3</v>
      </c>
      <c r="AI1004">
        <v>0</v>
      </c>
      <c r="AU1004">
        <v>1.33</v>
      </c>
      <c r="AW1004">
        <v>718.2</v>
      </c>
      <c r="BE1004" t="s">
        <v>43</v>
      </c>
      <c r="BI1004">
        <v>0</v>
      </c>
      <c r="BJ1004">
        <v>0</v>
      </c>
      <c r="BM1004">
        <v>0</v>
      </c>
      <c r="BN1004">
        <v>0</v>
      </c>
      <c r="BO1004">
        <v>100</v>
      </c>
      <c r="BP1004">
        <v>100</v>
      </c>
      <c r="BQ1004">
        <v>0</v>
      </c>
      <c r="BR1004">
        <v>0</v>
      </c>
      <c r="BS1004">
        <v>0</v>
      </c>
      <c r="BV1004">
        <v>0</v>
      </c>
      <c r="BW1004">
        <v>0</v>
      </c>
      <c r="BX1004">
        <v>0</v>
      </c>
      <c r="BY1004">
        <v>0</v>
      </c>
    </row>
    <row r="1005" spans="1:77" x14ac:dyDescent="0.25">
      <c r="A1005" t="s">
        <v>2055</v>
      </c>
      <c r="C1005" t="s">
        <v>2056</v>
      </c>
      <c r="D1005">
        <v>9</v>
      </c>
      <c r="E1005" t="s">
        <v>5014</v>
      </c>
      <c r="F1005">
        <v>5</v>
      </c>
      <c r="G1005" t="s">
        <v>5014</v>
      </c>
      <c r="J1005">
        <v>3</v>
      </c>
      <c r="K1005" t="s">
        <v>5061</v>
      </c>
      <c r="L1005" t="s">
        <v>293</v>
      </c>
      <c r="M1005" t="s">
        <v>2055</v>
      </c>
      <c r="N1005" t="s">
        <v>2056</v>
      </c>
      <c r="O1005">
        <v>1</v>
      </c>
      <c r="P1005">
        <v>1</v>
      </c>
      <c r="Q1005">
        <v>1</v>
      </c>
      <c r="R1005">
        <v>425.75</v>
      </c>
      <c r="S1005">
        <v>425.75</v>
      </c>
      <c r="T1005" t="s">
        <v>4940</v>
      </c>
      <c r="U1005">
        <v>0</v>
      </c>
      <c r="X1005" t="s">
        <v>4941</v>
      </c>
      <c r="Y1005" t="s">
        <v>18</v>
      </c>
      <c r="AB1005" t="s">
        <v>19</v>
      </c>
      <c r="AC1005" t="s">
        <v>4942</v>
      </c>
      <c r="AD1005">
        <v>1</v>
      </c>
      <c r="AE1005">
        <v>0</v>
      </c>
      <c r="AF1005">
        <v>0</v>
      </c>
      <c r="AG1005">
        <v>566.25</v>
      </c>
      <c r="AH1005">
        <v>3</v>
      </c>
      <c r="AI1005">
        <v>0</v>
      </c>
      <c r="AU1005">
        <v>1.3300059</v>
      </c>
      <c r="AW1005">
        <v>679.5</v>
      </c>
      <c r="AY1005">
        <v>1</v>
      </c>
      <c r="BE1005" t="s">
        <v>20</v>
      </c>
      <c r="BI1005">
        <v>0</v>
      </c>
      <c r="BJ1005">
        <v>0</v>
      </c>
      <c r="BM1005">
        <v>0</v>
      </c>
      <c r="BN1005">
        <v>0</v>
      </c>
      <c r="BO1005">
        <v>100</v>
      </c>
      <c r="BP1005">
        <v>100</v>
      </c>
      <c r="BQ1005">
        <v>0</v>
      </c>
      <c r="BR1005">
        <v>0</v>
      </c>
      <c r="BS1005">
        <v>0</v>
      </c>
      <c r="BV1005">
        <v>0</v>
      </c>
      <c r="BW1005">
        <v>0</v>
      </c>
      <c r="BX1005">
        <v>0</v>
      </c>
      <c r="BY1005">
        <v>0</v>
      </c>
    </row>
    <row r="1006" spans="1:77" x14ac:dyDescent="0.25">
      <c r="A1006" t="s">
        <v>2057</v>
      </c>
      <c r="C1006" t="s">
        <v>2058</v>
      </c>
      <c r="D1006">
        <v>9</v>
      </c>
      <c r="E1006" t="s">
        <v>5014</v>
      </c>
      <c r="L1006" t="s">
        <v>836</v>
      </c>
      <c r="M1006" t="s">
        <v>2057</v>
      </c>
      <c r="N1006" t="s">
        <v>2058</v>
      </c>
      <c r="P1006">
        <v>1</v>
      </c>
      <c r="Q1006">
        <v>1</v>
      </c>
      <c r="R1006">
        <v>214.71</v>
      </c>
      <c r="S1006">
        <v>214.71</v>
      </c>
      <c r="T1006" t="s">
        <v>4940</v>
      </c>
      <c r="U1006">
        <v>0</v>
      </c>
      <c r="X1006" t="s">
        <v>4941</v>
      </c>
      <c r="Y1006" t="s">
        <v>18</v>
      </c>
      <c r="AE1006">
        <v>0</v>
      </c>
      <c r="AF1006">
        <v>0</v>
      </c>
      <c r="AG1006">
        <v>289.12</v>
      </c>
      <c r="AH1006">
        <v>3</v>
      </c>
      <c r="AI1006">
        <v>0</v>
      </c>
      <c r="AU1006">
        <v>1.3465605</v>
      </c>
      <c r="AW1006">
        <v>346.94400000000002</v>
      </c>
      <c r="BE1006" t="s">
        <v>416</v>
      </c>
      <c r="BI1006">
        <v>0</v>
      </c>
      <c r="BJ1006">
        <v>0</v>
      </c>
      <c r="BM1006">
        <v>0</v>
      </c>
      <c r="BN1006">
        <v>0</v>
      </c>
      <c r="BO1006">
        <v>100</v>
      </c>
      <c r="BP1006">
        <v>100</v>
      </c>
      <c r="BQ1006">
        <v>0</v>
      </c>
      <c r="BR1006">
        <v>0</v>
      </c>
      <c r="BS1006">
        <v>0</v>
      </c>
      <c r="BV1006">
        <v>0</v>
      </c>
      <c r="BW1006">
        <v>1</v>
      </c>
      <c r="BX1006">
        <v>0</v>
      </c>
      <c r="BY1006">
        <v>0</v>
      </c>
    </row>
    <row r="1007" spans="1:77" x14ac:dyDescent="0.25">
      <c r="A1007" t="s">
        <v>2059</v>
      </c>
      <c r="C1007" t="s">
        <v>2060</v>
      </c>
      <c r="D1007">
        <v>9</v>
      </c>
      <c r="E1007" t="s">
        <v>5014</v>
      </c>
      <c r="F1007">
        <v>5</v>
      </c>
      <c r="G1007" t="s">
        <v>5014</v>
      </c>
      <c r="L1007" t="s">
        <v>443</v>
      </c>
      <c r="M1007" t="s">
        <v>5537</v>
      </c>
      <c r="N1007" t="s">
        <v>2060</v>
      </c>
      <c r="P1007">
        <v>1</v>
      </c>
      <c r="Q1007">
        <v>1</v>
      </c>
      <c r="R1007">
        <v>237</v>
      </c>
      <c r="S1007">
        <v>237</v>
      </c>
      <c r="T1007" t="s">
        <v>4940</v>
      </c>
      <c r="U1007">
        <v>0</v>
      </c>
      <c r="X1007" t="s">
        <v>4941</v>
      </c>
      <c r="Y1007" t="s">
        <v>18</v>
      </c>
      <c r="AB1007" t="s">
        <v>19</v>
      </c>
      <c r="AC1007" t="s">
        <v>4942</v>
      </c>
      <c r="AE1007">
        <v>0</v>
      </c>
      <c r="AF1007">
        <v>0</v>
      </c>
      <c r="AG1007">
        <v>355.5</v>
      </c>
      <c r="AH1007">
        <v>3</v>
      </c>
      <c r="AI1007">
        <v>0</v>
      </c>
      <c r="AU1007">
        <v>1.5</v>
      </c>
      <c r="AW1007">
        <v>426.6</v>
      </c>
      <c r="BE1007" t="s">
        <v>32</v>
      </c>
      <c r="BI1007">
        <v>0</v>
      </c>
      <c r="BJ1007">
        <v>0</v>
      </c>
      <c r="BM1007">
        <v>0</v>
      </c>
      <c r="BN1007">
        <v>0</v>
      </c>
      <c r="BO1007">
        <v>100</v>
      </c>
      <c r="BP1007">
        <v>100</v>
      </c>
      <c r="BQ1007">
        <v>0</v>
      </c>
      <c r="BR1007">
        <v>0</v>
      </c>
      <c r="BS1007">
        <v>0</v>
      </c>
      <c r="BV1007">
        <v>0</v>
      </c>
      <c r="BW1007">
        <v>0</v>
      </c>
      <c r="BX1007">
        <v>0</v>
      </c>
      <c r="BY1007">
        <v>0</v>
      </c>
    </row>
    <row r="1008" spans="1:77" x14ac:dyDescent="0.25">
      <c r="A1008" t="s">
        <v>2061</v>
      </c>
      <c r="C1008" t="s">
        <v>2062</v>
      </c>
      <c r="D1008">
        <v>9</v>
      </c>
      <c r="E1008" t="s">
        <v>5014</v>
      </c>
      <c r="F1008">
        <v>5</v>
      </c>
      <c r="G1008" t="s">
        <v>5014</v>
      </c>
      <c r="J1008">
        <v>3</v>
      </c>
      <c r="K1008" t="s">
        <v>5061</v>
      </c>
      <c r="L1008" t="s">
        <v>293</v>
      </c>
      <c r="M1008">
        <v>1751000000</v>
      </c>
      <c r="N1008" t="s">
        <v>5538</v>
      </c>
      <c r="O1008">
        <v>1</v>
      </c>
      <c r="P1008">
        <v>1</v>
      </c>
      <c r="Q1008">
        <v>1</v>
      </c>
      <c r="R1008">
        <v>91</v>
      </c>
      <c r="S1008">
        <v>91</v>
      </c>
      <c r="T1008" t="s">
        <v>4940</v>
      </c>
      <c r="U1008">
        <v>0</v>
      </c>
      <c r="X1008" t="s">
        <v>4941</v>
      </c>
      <c r="Y1008" t="s">
        <v>18</v>
      </c>
      <c r="AB1008" t="s">
        <v>19</v>
      </c>
      <c r="AC1008" t="s">
        <v>4942</v>
      </c>
      <c r="AD1008">
        <v>1</v>
      </c>
      <c r="AE1008">
        <v>0</v>
      </c>
      <c r="AF1008">
        <v>0</v>
      </c>
      <c r="AG1008">
        <v>132</v>
      </c>
      <c r="AH1008">
        <v>3</v>
      </c>
      <c r="AI1008">
        <v>0</v>
      </c>
      <c r="AU1008">
        <v>1.4505494999999999</v>
      </c>
      <c r="AW1008">
        <v>158.4</v>
      </c>
      <c r="AY1008">
        <v>1</v>
      </c>
      <c r="BE1008" t="s">
        <v>20</v>
      </c>
      <c r="BI1008">
        <v>0</v>
      </c>
      <c r="BJ1008">
        <v>0</v>
      </c>
      <c r="BM1008">
        <v>0</v>
      </c>
      <c r="BN1008">
        <v>0</v>
      </c>
      <c r="BO1008">
        <v>100</v>
      </c>
      <c r="BP1008">
        <v>100</v>
      </c>
      <c r="BQ1008">
        <v>0</v>
      </c>
      <c r="BR1008">
        <v>0</v>
      </c>
      <c r="BS1008">
        <v>0</v>
      </c>
      <c r="BV1008">
        <v>0</v>
      </c>
      <c r="BW1008">
        <v>0</v>
      </c>
      <c r="BX1008">
        <v>0</v>
      </c>
      <c r="BY1008">
        <v>0</v>
      </c>
    </row>
    <row r="1009" spans="1:77" x14ac:dyDescent="0.25">
      <c r="A1009">
        <v>8465111018</v>
      </c>
      <c r="C1009" t="s">
        <v>2063</v>
      </c>
      <c r="D1009">
        <v>19</v>
      </c>
      <c r="E1009" t="s">
        <v>5300</v>
      </c>
      <c r="J1009" t="s">
        <v>5539</v>
      </c>
      <c r="K1009" t="s">
        <v>5540</v>
      </c>
      <c r="L1009" t="s">
        <v>722</v>
      </c>
      <c r="M1009">
        <v>8465111018</v>
      </c>
      <c r="N1009" t="s">
        <v>2063</v>
      </c>
      <c r="P1009">
        <v>1</v>
      </c>
      <c r="Q1009">
        <v>1</v>
      </c>
      <c r="R1009">
        <v>0.45</v>
      </c>
      <c r="S1009">
        <v>0.45</v>
      </c>
      <c r="T1009" t="s">
        <v>4940</v>
      </c>
      <c r="U1009">
        <v>0</v>
      </c>
      <c r="X1009" t="s">
        <v>4941</v>
      </c>
      <c r="Y1009" t="s">
        <v>18</v>
      </c>
      <c r="AE1009">
        <v>0</v>
      </c>
      <c r="AF1009">
        <v>0</v>
      </c>
      <c r="AG1009">
        <v>0.67</v>
      </c>
      <c r="AH1009">
        <v>3</v>
      </c>
      <c r="AI1009">
        <v>0</v>
      </c>
      <c r="AU1009">
        <v>1.4888889000000001</v>
      </c>
      <c r="AW1009">
        <v>0.80400000000000005</v>
      </c>
      <c r="BE1009">
        <v>0</v>
      </c>
      <c r="BI1009">
        <v>0</v>
      </c>
      <c r="BJ1009">
        <v>0</v>
      </c>
      <c r="BM1009">
        <v>0</v>
      </c>
      <c r="BN1009">
        <v>0</v>
      </c>
      <c r="BO1009">
        <v>100</v>
      </c>
      <c r="BP1009">
        <v>100</v>
      </c>
      <c r="BQ1009">
        <v>0</v>
      </c>
      <c r="BR1009">
        <v>0</v>
      </c>
      <c r="BS1009">
        <v>0</v>
      </c>
      <c r="BV1009">
        <v>0</v>
      </c>
      <c r="BW1009">
        <v>0</v>
      </c>
      <c r="BX1009">
        <v>0</v>
      </c>
      <c r="BY1009">
        <v>0</v>
      </c>
    </row>
    <row r="1010" spans="1:77" x14ac:dyDescent="0.25">
      <c r="A1010" t="s">
        <v>2064</v>
      </c>
      <c r="C1010" t="s">
        <v>2065</v>
      </c>
      <c r="D1010">
        <v>15</v>
      </c>
      <c r="E1010" t="s">
        <v>4977</v>
      </c>
      <c r="L1010" t="s">
        <v>1125</v>
      </c>
      <c r="M1010" t="s">
        <v>5541</v>
      </c>
      <c r="N1010" t="s">
        <v>5542</v>
      </c>
      <c r="O1010" t="s">
        <v>104</v>
      </c>
      <c r="P1010">
        <v>0</v>
      </c>
      <c r="Q1010">
        <v>1</v>
      </c>
      <c r="R1010">
        <v>0.66500000000000004</v>
      </c>
      <c r="S1010">
        <v>0.66500000000000004</v>
      </c>
      <c r="T1010" t="s">
        <v>4940</v>
      </c>
      <c r="U1010">
        <v>0</v>
      </c>
      <c r="X1010" t="s">
        <v>4941</v>
      </c>
      <c r="Y1010" t="s">
        <v>18</v>
      </c>
      <c r="AB1010" t="s">
        <v>19</v>
      </c>
      <c r="AC1010" t="s">
        <v>4942</v>
      </c>
      <c r="AD1010" t="s">
        <v>5543</v>
      </c>
      <c r="AE1010">
        <v>0</v>
      </c>
      <c r="AF1010">
        <v>0</v>
      </c>
      <c r="AG1010">
        <v>448.9</v>
      </c>
      <c r="AH1010">
        <v>3</v>
      </c>
      <c r="AI1010">
        <v>0</v>
      </c>
      <c r="AU1010">
        <v>0</v>
      </c>
      <c r="AW1010">
        <v>538.67999999999995</v>
      </c>
      <c r="AY1010">
        <v>1</v>
      </c>
      <c r="BE1010" t="s">
        <v>20</v>
      </c>
      <c r="BI1010">
        <v>0</v>
      </c>
      <c r="BJ1010">
        <v>0</v>
      </c>
      <c r="BM1010">
        <v>0</v>
      </c>
      <c r="BN1010">
        <v>0</v>
      </c>
      <c r="BO1010">
        <v>100</v>
      </c>
      <c r="BP1010">
        <v>100</v>
      </c>
      <c r="BQ1010">
        <v>0</v>
      </c>
      <c r="BR1010">
        <v>0</v>
      </c>
      <c r="BS1010">
        <v>0</v>
      </c>
      <c r="BV1010">
        <v>0</v>
      </c>
      <c r="BW1010">
        <v>0</v>
      </c>
      <c r="BX1010">
        <v>0</v>
      </c>
      <c r="BY1010">
        <v>0</v>
      </c>
    </row>
    <row r="1011" spans="1:77" x14ac:dyDescent="0.25">
      <c r="A1011" t="s">
        <v>2066</v>
      </c>
      <c r="C1011" t="s">
        <v>2067</v>
      </c>
      <c r="D1011">
        <v>8</v>
      </c>
      <c r="E1011" t="s">
        <v>4953</v>
      </c>
      <c r="L1011" t="s">
        <v>49</v>
      </c>
      <c r="M1011" t="s">
        <v>5544</v>
      </c>
      <c r="N1011" t="s">
        <v>2067</v>
      </c>
      <c r="O1011">
        <v>1</v>
      </c>
      <c r="P1011">
        <v>1</v>
      </c>
      <c r="Q1011">
        <v>0</v>
      </c>
      <c r="R1011">
        <v>0</v>
      </c>
      <c r="S1011">
        <v>0</v>
      </c>
      <c r="T1011" t="s">
        <v>4940</v>
      </c>
      <c r="U1011">
        <v>0</v>
      </c>
      <c r="X1011" t="s">
        <v>4941</v>
      </c>
      <c r="Y1011" t="s">
        <v>18</v>
      </c>
      <c r="AB1011" t="s">
        <v>19</v>
      </c>
      <c r="AC1011" t="s">
        <v>4942</v>
      </c>
      <c r="AD1011">
        <v>1</v>
      </c>
      <c r="AE1011">
        <v>0</v>
      </c>
      <c r="AF1011">
        <v>0</v>
      </c>
      <c r="AG1011">
        <v>1.1299999999999999</v>
      </c>
      <c r="AH1011">
        <v>3</v>
      </c>
      <c r="AI1011">
        <v>0</v>
      </c>
      <c r="AU1011">
        <v>0</v>
      </c>
      <c r="AW1011">
        <v>1.3560000000000001</v>
      </c>
      <c r="BE1011" t="s">
        <v>32</v>
      </c>
      <c r="BI1011">
        <v>0</v>
      </c>
      <c r="BJ1011">
        <v>0</v>
      </c>
      <c r="BM1011">
        <v>0</v>
      </c>
      <c r="BN1011">
        <v>0</v>
      </c>
      <c r="BO1011">
        <v>100</v>
      </c>
      <c r="BP1011">
        <v>100</v>
      </c>
      <c r="BQ1011">
        <v>0</v>
      </c>
      <c r="BR1011">
        <v>0</v>
      </c>
      <c r="BS1011">
        <v>0</v>
      </c>
      <c r="BV1011">
        <v>0</v>
      </c>
      <c r="BW1011">
        <v>0</v>
      </c>
      <c r="BX1011">
        <v>0</v>
      </c>
      <c r="BY1011">
        <v>0</v>
      </c>
    </row>
    <row r="1012" spans="1:77" x14ac:dyDescent="0.25">
      <c r="A1012" t="s">
        <v>2068</v>
      </c>
      <c r="C1012" t="s">
        <v>2069</v>
      </c>
      <c r="D1012">
        <v>9</v>
      </c>
      <c r="E1012" t="s">
        <v>5014</v>
      </c>
      <c r="L1012" t="s">
        <v>836</v>
      </c>
      <c r="M1012" t="s">
        <v>5545</v>
      </c>
      <c r="N1012" t="s">
        <v>1624</v>
      </c>
      <c r="P1012">
        <v>1</v>
      </c>
      <c r="Q1012">
        <v>1</v>
      </c>
      <c r="R1012">
        <v>0</v>
      </c>
      <c r="S1012">
        <v>0</v>
      </c>
      <c r="T1012" t="s">
        <v>4940</v>
      </c>
      <c r="U1012">
        <v>0</v>
      </c>
      <c r="X1012" t="s">
        <v>4941</v>
      </c>
      <c r="Y1012" t="s">
        <v>18</v>
      </c>
      <c r="AB1012" t="s">
        <v>19</v>
      </c>
      <c r="AC1012" t="s">
        <v>4942</v>
      </c>
      <c r="AE1012">
        <v>0</v>
      </c>
      <c r="AF1012">
        <v>0</v>
      </c>
      <c r="AG1012">
        <v>879</v>
      </c>
      <c r="AH1012">
        <v>3</v>
      </c>
      <c r="AI1012">
        <v>0</v>
      </c>
      <c r="AP1012">
        <v>1</v>
      </c>
      <c r="AU1012">
        <v>0</v>
      </c>
      <c r="AW1012" s="1">
        <v>1054.8</v>
      </c>
      <c r="AY1012">
        <v>1</v>
      </c>
      <c r="BE1012" t="s">
        <v>43</v>
      </c>
      <c r="BI1012">
        <v>0</v>
      </c>
      <c r="BJ1012">
        <v>0</v>
      </c>
      <c r="BM1012">
        <v>0</v>
      </c>
      <c r="BN1012">
        <v>0</v>
      </c>
      <c r="BO1012">
        <v>100</v>
      </c>
      <c r="BP1012">
        <v>100</v>
      </c>
      <c r="BQ1012">
        <v>0</v>
      </c>
      <c r="BR1012">
        <v>0</v>
      </c>
      <c r="BS1012">
        <v>0</v>
      </c>
      <c r="BV1012">
        <v>0</v>
      </c>
      <c r="BW1012">
        <v>0</v>
      </c>
      <c r="BX1012">
        <v>0</v>
      </c>
      <c r="BY1012">
        <v>0</v>
      </c>
    </row>
    <row r="1013" spans="1:77" x14ac:dyDescent="0.25">
      <c r="A1013" t="s">
        <v>2070</v>
      </c>
      <c r="C1013" t="s">
        <v>2071</v>
      </c>
      <c r="D1013">
        <v>9</v>
      </c>
      <c r="E1013" t="s">
        <v>5014</v>
      </c>
      <c r="L1013" t="s">
        <v>836</v>
      </c>
      <c r="M1013" t="s">
        <v>2070</v>
      </c>
      <c r="N1013" t="s">
        <v>2071</v>
      </c>
      <c r="P1013">
        <v>1</v>
      </c>
      <c r="Q1013">
        <v>1</v>
      </c>
      <c r="R1013">
        <v>0</v>
      </c>
      <c r="S1013">
        <v>0</v>
      </c>
      <c r="T1013" t="s">
        <v>4940</v>
      </c>
      <c r="U1013">
        <v>0</v>
      </c>
      <c r="X1013" t="s">
        <v>4941</v>
      </c>
      <c r="Y1013" t="s">
        <v>18</v>
      </c>
      <c r="AB1013" t="s">
        <v>19</v>
      </c>
      <c r="AC1013" t="s">
        <v>4942</v>
      </c>
      <c r="AE1013">
        <v>0</v>
      </c>
      <c r="AF1013">
        <v>0</v>
      </c>
      <c r="AG1013">
        <v>912</v>
      </c>
      <c r="AH1013">
        <v>3</v>
      </c>
      <c r="AI1013">
        <v>0</v>
      </c>
      <c r="AP1013">
        <v>1</v>
      </c>
      <c r="AU1013">
        <v>0</v>
      </c>
      <c r="AW1013" s="1">
        <v>1094.4000000000001</v>
      </c>
      <c r="AY1013">
        <v>1</v>
      </c>
      <c r="BE1013" t="s">
        <v>43</v>
      </c>
      <c r="BI1013">
        <v>0</v>
      </c>
      <c r="BJ1013">
        <v>0</v>
      </c>
      <c r="BM1013">
        <v>0</v>
      </c>
      <c r="BN1013">
        <v>0</v>
      </c>
      <c r="BO1013">
        <v>100</v>
      </c>
      <c r="BP1013">
        <v>100</v>
      </c>
      <c r="BQ1013">
        <v>0</v>
      </c>
      <c r="BR1013">
        <v>0</v>
      </c>
      <c r="BS1013">
        <v>0</v>
      </c>
      <c r="BV1013">
        <v>0</v>
      </c>
      <c r="BW1013">
        <v>0</v>
      </c>
      <c r="BX1013">
        <v>0</v>
      </c>
      <c r="BY1013">
        <v>0</v>
      </c>
    </row>
    <row r="1014" spans="1:77" x14ac:dyDescent="0.25">
      <c r="A1014" t="s">
        <v>2072</v>
      </c>
      <c r="C1014" t="s">
        <v>2073</v>
      </c>
      <c r="D1014">
        <v>12</v>
      </c>
      <c r="E1014" t="s">
        <v>5053</v>
      </c>
      <c r="F1014">
        <v>12</v>
      </c>
      <c r="G1014" t="s">
        <v>5054</v>
      </c>
      <c r="L1014" t="s">
        <v>35</v>
      </c>
      <c r="M1014" t="s">
        <v>5546</v>
      </c>
      <c r="N1014" t="s">
        <v>5547</v>
      </c>
      <c r="O1014">
        <v>2</v>
      </c>
      <c r="P1014">
        <v>1</v>
      </c>
      <c r="Q1014">
        <v>1</v>
      </c>
      <c r="R1014">
        <v>28.5</v>
      </c>
      <c r="S1014">
        <v>28.5</v>
      </c>
      <c r="T1014" t="s">
        <v>4940</v>
      </c>
      <c r="U1014">
        <v>0</v>
      </c>
      <c r="X1014" t="s">
        <v>4941</v>
      </c>
      <c r="Y1014" t="s">
        <v>18</v>
      </c>
      <c r="AB1014" t="s">
        <v>19</v>
      </c>
      <c r="AC1014" t="s">
        <v>4942</v>
      </c>
      <c r="AD1014">
        <v>2</v>
      </c>
      <c r="AE1014">
        <v>0</v>
      </c>
      <c r="AF1014">
        <v>0</v>
      </c>
      <c r="AG1014">
        <v>64.13</v>
      </c>
      <c r="AH1014">
        <v>2</v>
      </c>
      <c r="AI1014">
        <v>0</v>
      </c>
      <c r="AU1014">
        <v>2.2501753999999998</v>
      </c>
      <c r="AW1014">
        <v>76.959999999999994</v>
      </c>
      <c r="AY1014">
        <v>1</v>
      </c>
      <c r="BE1014" t="s">
        <v>20</v>
      </c>
      <c r="BI1014">
        <v>0</v>
      </c>
      <c r="BJ1014">
        <v>0</v>
      </c>
      <c r="BM1014">
        <v>0</v>
      </c>
      <c r="BN1014">
        <v>0</v>
      </c>
      <c r="BO1014">
        <v>100</v>
      </c>
      <c r="BP1014">
        <v>100</v>
      </c>
      <c r="BQ1014">
        <v>0</v>
      </c>
      <c r="BR1014">
        <v>0</v>
      </c>
      <c r="BS1014">
        <v>0</v>
      </c>
      <c r="BV1014">
        <v>0</v>
      </c>
      <c r="BW1014">
        <v>0</v>
      </c>
      <c r="BX1014">
        <v>0</v>
      </c>
      <c r="BY1014">
        <v>0</v>
      </c>
    </row>
    <row r="1015" spans="1:77" x14ac:dyDescent="0.25">
      <c r="A1015" t="s">
        <v>2074</v>
      </c>
      <c r="C1015" t="s">
        <v>2075</v>
      </c>
      <c r="D1015">
        <v>12</v>
      </c>
      <c r="E1015" t="s">
        <v>5053</v>
      </c>
      <c r="F1015">
        <v>12</v>
      </c>
      <c r="G1015" t="s">
        <v>5054</v>
      </c>
      <c r="L1015" t="s">
        <v>35</v>
      </c>
      <c r="M1015" t="s">
        <v>5548</v>
      </c>
      <c r="N1015" t="s">
        <v>2075</v>
      </c>
      <c r="O1015">
        <v>1</v>
      </c>
      <c r="P1015">
        <v>1</v>
      </c>
      <c r="Q1015">
        <v>1</v>
      </c>
      <c r="R1015">
        <v>35</v>
      </c>
      <c r="S1015">
        <v>35</v>
      </c>
      <c r="T1015" t="s">
        <v>4940</v>
      </c>
      <c r="U1015">
        <v>0</v>
      </c>
      <c r="X1015" t="s">
        <v>4941</v>
      </c>
      <c r="Y1015" t="s">
        <v>18</v>
      </c>
      <c r="AB1015" t="s">
        <v>19</v>
      </c>
      <c r="AC1015" t="s">
        <v>4942</v>
      </c>
      <c r="AD1015">
        <v>1</v>
      </c>
      <c r="AE1015">
        <v>0</v>
      </c>
      <c r="AF1015">
        <v>0</v>
      </c>
      <c r="AG1015">
        <v>61.25</v>
      </c>
      <c r="AH1015">
        <v>3</v>
      </c>
      <c r="AI1015">
        <v>0</v>
      </c>
      <c r="AU1015">
        <v>1.75</v>
      </c>
      <c r="AW1015">
        <v>73.5</v>
      </c>
      <c r="AY1015">
        <v>1</v>
      </c>
      <c r="BE1015" t="s">
        <v>20</v>
      </c>
      <c r="BI1015">
        <v>0</v>
      </c>
      <c r="BJ1015">
        <v>0</v>
      </c>
      <c r="BM1015">
        <v>0</v>
      </c>
      <c r="BN1015">
        <v>0</v>
      </c>
      <c r="BO1015">
        <v>100</v>
      </c>
      <c r="BP1015">
        <v>100</v>
      </c>
      <c r="BQ1015">
        <v>0</v>
      </c>
      <c r="BR1015">
        <v>0</v>
      </c>
      <c r="BS1015">
        <v>0</v>
      </c>
      <c r="BV1015">
        <v>0</v>
      </c>
      <c r="BW1015">
        <v>0</v>
      </c>
      <c r="BX1015">
        <v>0</v>
      </c>
      <c r="BY1015">
        <v>0</v>
      </c>
    </row>
    <row r="1016" spans="1:77" x14ac:dyDescent="0.25">
      <c r="A1016" t="s">
        <v>2076</v>
      </c>
      <c r="C1016" t="s">
        <v>2077</v>
      </c>
      <c r="D1016">
        <v>9</v>
      </c>
      <c r="E1016" t="s">
        <v>5014</v>
      </c>
      <c r="F1016">
        <v>5</v>
      </c>
      <c r="G1016" t="s">
        <v>5014</v>
      </c>
      <c r="J1016">
        <v>3</v>
      </c>
      <c r="K1016" t="s">
        <v>5061</v>
      </c>
      <c r="L1016" t="s">
        <v>538</v>
      </c>
      <c r="M1016" t="s">
        <v>2076</v>
      </c>
      <c r="N1016" t="s">
        <v>2077</v>
      </c>
      <c r="P1016">
        <v>1</v>
      </c>
      <c r="Q1016">
        <v>1</v>
      </c>
      <c r="R1016">
        <v>0</v>
      </c>
      <c r="S1016">
        <v>0</v>
      </c>
      <c r="T1016" t="s">
        <v>4940</v>
      </c>
      <c r="U1016">
        <v>0</v>
      </c>
      <c r="X1016" t="s">
        <v>4941</v>
      </c>
      <c r="Y1016" t="s">
        <v>18</v>
      </c>
      <c r="AB1016" t="s">
        <v>19</v>
      </c>
      <c r="AC1016" t="s">
        <v>4942</v>
      </c>
      <c r="AE1016">
        <v>0</v>
      </c>
      <c r="AF1016">
        <v>0</v>
      </c>
      <c r="AG1016">
        <v>5.17</v>
      </c>
      <c r="AH1016">
        <v>3</v>
      </c>
      <c r="AI1016">
        <v>0</v>
      </c>
      <c r="AU1016">
        <v>0</v>
      </c>
      <c r="AW1016">
        <v>6.2039999999999997</v>
      </c>
      <c r="BE1016" t="s">
        <v>32</v>
      </c>
      <c r="BI1016">
        <v>0</v>
      </c>
      <c r="BJ1016">
        <v>0</v>
      </c>
      <c r="BM1016">
        <v>0</v>
      </c>
      <c r="BN1016">
        <v>0</v>
      </c>
      <c r="BO1016">
        <v>100</v>
      </c>
      <c r="BP1016">
        <v>100</v>
      </c>
      <c r="BQ1016">
        <v>0</v>
      </c>
      <c r="BR1016">
        <v>0</v>
      </c>
      <c r="BS1016">
        <v>0</v>
      </c>
      <c r="BV1016">
        <v>0</v>
      </c>
      <c r="BW1016">
        <v>0</v>
      </c>
      <c r="BX1016">
        <v>0</v>
      </c>
      <c r="BY1016">
        <v>0</v>
      </c>
    </row>
    <row r="1017" spans="1:77" x14ac:dyDescent="0.25">
      <c r="A1017" t="s">
        <v>2078</v>
      </c>
      <c r="C1017" t="s">
        <v>2079</v>
      </c>
      <c r="D1017">
        <v>9</v>
      </c>
      <c r="E1017" t="s">
        <v>5014</v>
      </c>
      <c r="F1017">
        <v>5</v>
      </c>
      <c r="G1017" t="s">
        <v>5014</v>
      </c>
      <c r="H1017" t="s">
        <v>5108</v>
      </c>
      <c r="I1017" t="s">
        <v>5109</v>
      </c>
      <c r="J1017">
        <v>1</v>
      </c>
      <c r="K1017" t="s">
        <v>5110</v>
      </c>
      <c r="L1017" t="s">
        <v>27</v>
      </c>
      <c r="M1017" t="s">
        <v>4946</v>
      </c>
      <c r="N1017" t="s">
        <v>4947</v>
      </c>
      <c r="P1017">
        <v>1</v>
      </c>
      <c r="Q1017">
        <v>0</v>
      </c>
      <c r="R1017">
        <v>0</v>
      </c>
      <c r="S1017">
        <v>0</v>
      </c>
      <c r="T1017" t="s">
        <v>4940</v>
      </c>
      <c r="U1017">
        <v>0</v>
      </c>
      <c r="X1017" t="s">
        <v>4941</v>
      </c>
      <c r="Y1017" t="s">
        <v>18</v>
      </c>
      <c r="AB1017" t="s">
        <v>19</v>
      </c>
      <c r="AC1017" t="s">
        <v>4942</v>
      </c>
      <c r="AE1017">
        <v>0</v>
      </c>
      <c r="AF1017">
        <v>0</v>
      </c>
      <c r="AG1017" s="1">
        <v>2000</v>
      </c>
      <c r="AH1017">
        <v>3</v>
      </c>
      <c r="AI1017">
        <v>0</v>
      </c>
      <c r="AU1017">
        <v>0</v>
      </c>
      <c r="AW1017" s="1">
        <v>2400</v>
      </c>
      <c r="AY1017">
        <v>1</v>
      </c>
      <c r="BE1017" t="s">
        <v>416</v>
      </c>
      <c r="BI1017">
        <v>0</v>
      </c>
      <c r="BJ1017">
        <v>0</v>
      </c>
      <c r="BM1017">
        <v>0</v>
      </c>
      <c r="BN1017">
        <v>0</v>
      </c>
      <c r="BO1017">
        <v>100</v>
      </c>
      <c r="BP1017">
        <v>100</v>
      </c>
      <c r="BQ1017">
        <v>0</v>
      </c>
      <c r="BR1017">
        <v>0</v>
      </c>
      <c r="BS1017">
        <v>0</v>
      </c>
      <c r="BV1017">
        <v>0</v>
      </c>
      <c r="BW1017">
        <v>0</v>
      </c>
      <c r="BX1017">
        <v>0</v>
      </c>
      <c r="BY1017">
        <v>0</v>
      </c>
    </row>
    <row r="1018" spans="1:77" x14ac:dyDescent="0.25">
      <c r="A1018" t="s">
        <v>2080</v>
      </c>
      <c r="C1018" t="s">
        <v>2081</v>
      </c>
      <c r="D1018">
        <v>9</v>
      </c>
      <c r="E1018" t="s">
        <v>5014</v>
      </c>
      <c r="F1018">
        <v>5</v>
      </c>
      <c r="G1018" t="s">
        <v>5014</v>
      </c>
      <c r="H1018" t="s">
        <v>5108</v>
      </c>
      <c r="I1018" t="s">
        <v>5109</v>
      </c>
      <c r="J1018">
        <v>1</v>
      </c>
      <c r="K1018" t="s">
        <v>5110</v>
      </c>
      <c r="L1018" t="s">
        <v>27</v>
      </c>
      <c r="M1018" t="s">
        <v>4946</v>
      </c>
      <c r="N1018" t="s">
        <v>4947</v>
      </c>
      <c r="P1018">
        <v>1</v>
      </c>
      <c r="Q1018">
        <v>0</v>
      </c>
      <c r="R1018">
        <v>0</v>
      </c>
      <c r="S1018">
        <v>0</v>
      </c>
      <c r="T1018" t="s">
        <v>4940</v>
      </c>
      <c r="U1018">
        <v>0</v>
      </c>
      <c r="X1018" t="s">
        <v>4941</v>
      </c>
      <c r="Y1018" t="s">
        <v>18</v>
      </c>
      <c r="AB1018" t="s">
        <v>19</v>
      </c>
      <c r="AC1018" t="s">
        <v>4942</v>
      </c>
      <c r="AE1018">
        <v>0</v>
      </c>
      <c r="AF1018">
        <v>0</v>
      </c>
      <c r="AG1018" s="1">
        <v>2100</v>
      </c>
      <c r="AH1018">
        <v>3</v>
      </c>
      <c r="AI1018">
        <v>0</v>
      </c>
      <c r="AU1018">
        <v>0</v>
      </c>
      <c r="AW1018" s="1">
        <v>2520</v>
      </c>
      <c r="AY1018">
        <v>1</v>
      </c>
      <c r="BE1018" t="s">
        <v>416</v>
      </c>
      <c r="BI1018">
        <v>0</v>
      </c>
      <c r="BJ1018">
        <v>0</v>
      </c>
      <c r="BM1018">
        <v>0</v>
      </c>
      <c r="BN1018">
        <v>0</v>
      </c>
      <c r="BO1018">
        <v>100</v>
      </c>
      <c r="BP1018">
        <v>100</v>
      </c>
      <c r="BQ1018">
        <v>0</v>
      </c>
      <c r="BR1018">
        <v>0</v>
      </c>
      <c r="BS1018">
        <v>0</v>
      </c>
      <c r="BV1018">
        <v>0</v>
      </c>
      <c r="BW1018">
        <v>0</v>
      </c>
      <c r="BX1018">
        <v>0</v>
      </c>
      <c r="BY1018">
        <v>0</v>
      </c>
    </row>
    <row r="1019" spans="1:77" x14ac:dyDescent="0.25">
      <c r="A1019" t="s">
        <v>2082</v>
      </c>
      <c r="C1019" t="s">
        <v>2083</v>
      </c>
      <c r="D1019">
        <v>9</v>
      </c>
      <c r="E1019" t="s">
        <v>5014</v>
      </c>
      <c r="F1019">
        <v>5</v>
      </c>
      <c r="G1019" t="s">
        <v>5014</v>
      </c>
      <c r="H1019" t="s">
        <v>5108</v>
      </c>
      <c r="I1019" t="s">
        <v>5109</v>
      </c>
      <c r="J1019">
        <v>1</v>
      </c>
      <c r="K1019" t="s">
        <v>5110</v>
      </c>
      <c r="L1019" t="s">
        <v>27</v>
      </c>
      <c r="M1019" t="s">
        <v>4946</v>
      </c>
      <c r="N1019" t="s">
        <v>4947</v>
      </c>
      <c r="P1019">
        <v>1</v>
      </c>
      <c r="Q1019">
        <v>0</v>
      </c>
      <c r="R1019">
        <v>0</v>
      </c>
      <c r="S1019">
        <v>0</v>
      </c>
      <c r="T1019" t="s">
        <v>4940</v>
      </c>
      <c r="U1019">
        <v>0</v>
      </c>
      <c r="X1019" t="s">
        <v>4941</v>
      </c>
      <c r="Y1019" t="s">
        <v>18</v>
      </c>
      <c r="AB1019" t="s">
        <v>19</v>
      </c>
      <c r="AC1019" t="s">
        <v>4942</v>
      </c>
      <c r="AE1019">
        <v>0</v>
      </c>
      <c r="AF1019">
        <v>0</v>
      </c>
      <c r="AG1019" s="1">
        <v>2200</v>
      </c>
      <c r="AH1019">
        <v>3</v>
      </c>
      <c r="AI1019">
        <v>0</v>
      </c>
      <c r="AU1019">
        <v>0</v>
      </c>
      <c r="AW1019" s="1">
        <v>2640</v>
      </c>
      <c r="AY1019">
        <v>1</v>
      </c>
      <c r="BE1019" t="s">
        <v>416</v>
      </c>
      <c r="BI1019">
        <v>0</v>
      </c>
      <c r="BJ1019">
        <v>0</v>
      </c>
      <c r="BM1019">
        <v>0</v>
      </c>
      <c r="BN1019">
        <v>0</v>
      </c>
      <c r="BO1019">
        <v>100</v>
      </c>
      <c r="BP1019">
        <v>100</v>
      </c>
      <c r="BQ1019">
        <v>0</v>
      </c>
      <c r="BR1019">
        <v>0</v>
      </c>
      <c r="BS1019">
        <v>0</v>
      </c>
      <c r="BV1019">
        <v>0</v>
      </c>
      <c r="BW1019">
        <v>1</v>
      </c>
      <c r="BX1019">
        <v>0</v>
      </c>
      <c r="BY1019">
        <v>0</v>
      </c>
    </row>
    <row r="1020" spans="1:77" x14ac:dyDescent="0.25">
      <c r="A1020">
        <v>8725000618</v>
      </c>
      <c r="C1020" t="s">
        <v>2084</v>
      </c>
      <c r="D1020">
        <v>19</v>
      </c>
      <c r="E1020" t="s">
        <v>5300</v>
      </c>
      <c r="F1020">
        <v>5</v>
      </c>
      <c r="G1020" t="s">
        <v>5014</v>
      </c>
      <c r="L1020" t="s">
        <v>722</v>
      </c>
      <c r="M1020">
        <v>8725000618</v>
      </c>
      <c r="N1020" t="s">
        <v>2084</v>
      </c>
      <c r="O1020">
        <v>1</v>
      </c>
      <c r="P1020">
        <v>1</v>
      </c>
      <c r="Q1020">
        <v>1</v>
      </c>
      <c r="R1020">
        <v>0</v>
      </c>
      <c r="S1020">
        <v>0</v>
      </c>
      <c r="T1020" t="s">
        <v>4940</v>
      </c>
      <c r="U1020">
        <v>0</v>
      </c>
      <c r="X1020" t="s">
        <v>4941</v>
      </c>
      <c r="Y1020" t="s">
        <v>18</v>
      </c>
      <c r="AB1020" t="s">
        <v>19</v>
      </c>
      <c r="AC1020" t="s">
        <v>4942</v>
      </c>
      <c r="AD1020">
        <v>1</v>
      </c>
      <c r="AE1020">
        <v>0</v>
      </c>
      <c r="AF1020">
        <v>0</v>
      </c>
      <c r="AG1020">
        <v>0.02</v>
      </c>
      <c r="AH1020">
        <v>3</v>
      </c>
      <c r="AI1020">
        <v>0</v>
      </c>
      <c r="AU1020">
        <v>0</v>
      </c>
      <c r="AW1020">
        <v>2.4E-2</v>
      </c>
      <c r="BE1020" t="s">
        <v>32</v>
      </c>
      <c r="BI1020">
        <v>0</v>
      </c>
      <c r="BJ1020">
        <v>0</v>
      </c>
      <c r="BM1020">
        <v>0</v>
      </c>
      <c r="BN1020">
        <v>0</v>
      </c>
      <c r="BO1020">
        <v>100</v>
      </c>
      <c r="BP1020">
        <v>100</v>
      </c>
      <c r="BQ1020">
        <v>0</v>
      </c>
      <c r="BR1020">
        <v>0</v>
      </c>
      <c r="BS1020">
        <v>0</v>
      </c>
      <c r="BV1020">
        <v>0</v>
      </c>
      <c r="BW1020">
        <v>0</v>
      </c>
      <c r="BX1020">
        <v>0</v>
      </c>
      <c r="BY1020">
        <v>0</v>
      </c>
    </row>
    <row r="1021" spans="1:77" x14ac:dyDescent="0.25">
      <c r="A1021" t="s">
        <v>2085</v>
      </c>
      <c r="C1021" t="s">
        <v>2086</v>
      </c>
      <c r="D1021">
        <v>9</v>
      </c>
      <c r="E1021" t="s">
        <v>5014</v>
      </c>
      <c r="F1021">
        <v>5</v>
      </c>
      <c r="G1021" t="s">
        <v>5014</v>
      </c>
      <c r="J1021">
        <v>4</v>
      </c>
      <c r="K1021" t="s">
        <v>5134</v>
      </c>
      <c r="L1021" t="s">
        <v>27</v>
      </c>
      <c r="M1021" t="s">
        <v>2085</v>
      </c>
      <c r="N1021" t="s">
        <v>618</v>
      </c>
      <c r="P1021">
        <v>1</v>
      </c>
      <c r="Q1021">
        <v>1</v>
      </c>
      <c r="R1021">
        <v>622.63</v>
      </c>
      <c r="S1021">
        <v>622.63</v>
      </c>
      <c r="T1021" t="s">
        <v>4940</v>
      </c>
      <c r="U1021">
        <v>0</v>
      </c>
      <c r="X1021" t="s">
        <v>4941</v>
      </c>
      <c r="Y1021" t="s">
        <v>18</v>
      </c>
      <c r="AB1021" t="s">
        <v>19</v>
      </c>
      <c r="AC1021" t="s">
        <v>4942</v>
      </c>
      <c r="AE1021">
        <v>0</v>
      </c>
      <c r="AF1021">
        <v>0</v>
      </c>
      <c r="AG1021">
        <v>609</v>
      </c>
      <c r="AH1021">
        <v>3</v>
      </c>
      <c r="AI1021">
        <v>0</v>
      </c>
      <c r="AU1021">
        <v>0.97810900000000001</v>
      </c>
      <c r="AW1021">
        <v>730.8</v>
      </c>
      <c r="AY1021">
        <v>1</v>
      </c>
      <c r="BE1021" t="s">
        <v>416</v>
      </c>
      <c r="BI1021">
        <v>0</v>
      </c>
      <c r="BJ1021">
        <v>0</v>
      </c>
      <c r="BM1021">
        <v>0</v>
      </c>
      <c r="BN1021">
        <v>0</v>
      </c>
      <c r="BO1021">
        <v>100</v>
      </c>
      <c r="BP1021">
        <v>100</v>
      </c>
      <c r="BQ1021">
        <v>0</v>
      </c>
      <c r="BR1021">
        <v>0</v>
      </c>
      <c r="BS1021">
        <v>0</v>
      </c>
      <c r="BV1021">
        <v>0</v>
      </c>
      <c r="BW1021">
        <v>1</v>
      </c>
      <c r="BX1021">
        <v>0</v>
      </c>
      <c r="BY1021">
        <v>0</v>
      </c>
    </row>
    <row r="1022" spans="1:77" x14ac:dyDescent="0.25">
      <c r="A1022" t="s">
        <v>2087</v>
      </c>
      <c r="C1022" t="s">
        <v>2088</v>
      </c>
      <c r="D1022">
        <v>9</v>
      </c>
      <c r="E1022" t="s">
        <v>5014</v>
      </c>
      <c r="F1022">
        <v>5</v>
      </c>
      <c r="G1022" t="s">
        <v>5014</v>
      </c>
      <c r="J1022">
        <v>3</v>
      </c>
      <c r="K1022" t="s">
        <v>5061</v>
      </c>
      <c r="L1022" t="s">
        <v>1120</v>
      </c>
      <c r="M1022" t="s">
        <v>2087</v>
      </c>
      <c r="N1022" t="s">
        <v>2088</v>
      </c>
      <c r="P1022">
        <v>1</v>
      </c>
      <c r="Q1022">
        <v>1</v>
      </c>
      <c r="R1022">
        <v>83.55</v>
      </c>
      <c r="S1022">
        <v>83.55</v>
      </c>
      <c r="T1022" t="s">
        <v>4940</v>
      </c>
      <c r="U1022">
        <v>0</v>
      </c>
      <c r="X1022" t="s">
        <v>4941</v>
      </c>
      <c r="Y1022" t="s">
        <v>18</v>
      </c>
      <c r="AB1022" t="s">
        <v>19</v>
      </c>
      <c r="AC1022" t="s">
        <v>4942</v>
      </c>
      <c r="AE1022">
        <v>0</v>
      </c>
      <c r="AF1022">
        <v>0</v>
      </c>
      <c r="AG1022">
        <v>136.47999999999999</v>
      </c>
      <c r="AH1022">
        <v>3</v>
      </c>
      <c r="AI1022">
        <v>0</v>
      </c>
      <c r="AU1022">
        <v>1.6335128999999999</v>
      </c>
      <c r="AW1022">
        <v>163.77600000000001</v>
      </c>
      <c r="AY1022">
        <v>1</v>
      </c>
      <c r="BE1022" t="s">
        <v>416</v>
      </c>
      <c r="BI1022">
        <v>0</v>
      </c>
      <c r="BJ1022">
        <v>0</v>
      </c>
      <c r="BM1022">
        <v>0</v>
      </c>
      <c r="BN1022">
        <v>0</v>
      </c>
      <c r="BO1022">
        <v>100</v>
      </c>
      <c r="BP1022">
        <v>100</v>
      </c>
      <c r="BQ1022">
        <v>0</v>
      </c>
      <c r="BR1022">
        <v>0</v>
      </c>
      <c r="BS1022">
        <v>0</v>
      </c>
      <c r="BV1022">
        <v>0</v>
      </c>
      <c r="BW1022">
        <v>0</v>
      </c>
      <c r="BX1022">
        <v>0</v>
      </c>
      <c r="BY1022">
        <v>0</v>
      </c>
    </row>
    <row r="1023" spans="1:77" x14ac:dyDescent="0.25">
      <c r="A1023" t="s">
        <v>2089</v>
      </c>
      <c r="C1023" t="s">
        <v>2090</v>
      </c>
      <c r="D1023">
        <v>6</v>
      </c>
      <c r="E1023" t="s">
        <v>4957</v>
      </c>
      <c r="H1023" t="s">
        <v>4989</v>
      </c>
      <c r="I1023" t="s">
        <v>4990</v>
      </c>
      <c r="J1023" t="s">
        <v>4991</v>
      </c>
      <c r="K1023" t="s">
        <v>4992</v>
      </c>
      <c r="L1023" t="s">
        <v>65</v>
      </c>
      <c r="M1023" t="s">
        <v>2089</v>
      </c>
      <c r="N1023" t="s">
        <v>2090</v>
      </c>
      <c r="P1023">
        <v>1</v>
      </c>
      <c r="Q1023">
        <v>4</v>
      </c>
      <c r="R1023">
        <v>659.65</v>
      </c>
      <c r="S1023">
        <v>659.65</v>
      </c>
      <c r="T1023" t="s">
        <v>4940</v>
      </c>
      <c r="U1023">
        <v>0</v>
      </c>
      <c r="X1023" t="s">
        <v>4941</v>
      </c>
      <c r="Y1023" t="s">
        <v>18</v>
      </c>
      <c r="AB1023" t="s">
        <v>19</v>
      </c>
      <c r="AC1023" t="s">
        <v>4942</v>
      </c>
      <c r="AE1023">
        <v>0</v>
      </c>
      <c r="AF1023">
        <v>0</v>
      </c>
      <c r="AG1023">
        <v>923.51</v>
      </c>
      <c r="AH1023">
        <v>3</v>
      </c>
      <c r="AI1023">
        <v>0</v>
      </c>
      <c r="AU1023">
        <v>1.4</v>
      </c>
      <c r="AW1023" s="1">
        <v>1108.212</v>
      </c>
      <c r="BE1023" t="s">
        <v>32</v>
      </c>
      <c r="BI1023">
        <v>0</v>
      </c>
      <c r="BJ1023">
        <v>0</v>
      </c>
      <c r="BM1023">
        <v>0</v>
      </c>
      <c r="BN1023">
        <v>0</v>
      </c>
      <c r="BO1023">
        <v>100</v>
      </c>
      <c r="BP1023">
        <v>100</v>
      </c>
      <c r="BQ1023">
        <v>0</v>
      </c>
      <c r="BR1023">
        <v>0</v>
      </c>
      <c r="BS1023">
        <v>0</v>
      </c>
      <c r="BV1023">
        <v>0</v>
      </c>
      <c r="BW1023">
        <v>0</v>
      </c>
      <c r="BX1023">
        <v>0</v>
      </c>
      <c r="BY1023">
        <v>0</v>
      </c>
    </row>
    <row r="1024" spans="1:77" x14ac:dyDescent="0.25">
      <c r="A1024" t="s">
        <v>2091</v>
      </c>
      <c r="C1024" t="s">
        <v>2092</v>
      </c>
      <c r="D1024">
        <v>1</v>
      </c>
      <c r="E1024" t="s">
        <v>4958</v>
      </c>
      <c r="F1024">
        <v>2</v>
      </c>
      <c r="G1024" t="s">
        <v>4958</v>
      </c>
      <c r="H1024" t="s">
        <v>4989</v>
      </c>
      <c r="I1024" t="s">
        <v>4990</v>
      </c>
      <c r="J1024">
        <v>1</v>
      </c>
      <c r="K1024" t="s">
        <v>5010</v>
      </c>
      <c r="L1024" t="s">
        <v>27</v>
      </c>
      <c r="M1024" t="s">
        <v>4946</v>
      </c>
      <c r="N1024" t="s">
        <v>4947</v>
      </c>
      <c r="P1024">
        <v>1</v>
      </c>
      <c r="Q1024">
        <v>0</v>
      </c>
      <c r="R1024">
        <v>0</v>
      </c>
      <c r="S1024">
        <v>0</v>
      </c>
      <c r="T1024" t="s">
        <v>4940</v>
      </c>
      <c r="U1024">
        <v>0</v>
      </c>
      <c r="X1024" t="s">
        <v>4941</v>
      </c>
      <c r="Y1024" t="s">
        <v>18</v>
      </c>
      <c r="AB1024" t="s">
        <v>19</v>
      </c>
      <c r="AC1024" t="s">
        <v>4942</v>
      </c>
      <c r="AD1024">
        <v>1</v>
      </c>
      <c r="AE1024">
        <v>0</v>
      </c>
      <c r="AF1024">
        <v>0</v>
      </c>
      <c r="AG1024">
        <v>901.56</v>
      </c>
      <c r="AH1024">
        <v>3</v>
      </c>
      <c r="AI1024">
        <v>0</v>
      </c>
      <c r="AJ1024">
        <v>1</v>
      </c>
      <c r="AL1024">
        <v>1</v>
      </c>
      <c r="AM1024">
        <v>1</v>
      </c>
      <c r="AP1024">
        <v>1</v>
      </c>
      <c r="AU1024">
        <v>0</v>
      </c>
      <c r="AW1024" s="1">
        <v>1081.8720000000001</v>
      </c>
      <c r="AY1024">
        <v>1</v>
      </c>
      <c r="BE1024" t="s">
        <v>28</v>
      </c>
      <c r="BI1024">
        <v>0</v>
      </c>
      <c r="BJ1024">
        <v>0</v>
      </c>
      <c r="BM1024">
        <v>0</v>
      </c>
      <c r="BN1024">
        <v>0</v>
      </c>
      <c r="BO1024">
        <v>100</v>
      </c>
      <c r="BP1024">
        <v>100</v>
      </c>
      <c r="BQ1024">
        <v>0</v>
      </c>
      <c r="BR1024">
        <v>0</v>
      </c>
      <c r="BS1024">
        <v>0</v>
      </c>
      <c r="BV1024">
        <v>0</v>
      </c>
      <c r="BW1024">
        <v>0</v>
      </c>
      <c r="BX1024">
        <v>0</v>
      </c>
      <c r="BY1024">
        <v>0</v>
      </c>
    </row>
    <row r="1025" spans="1:80" x14ac:dyDescent="0.25">
      <c r="A1025" t="s">
        <v>2093</v>
      </c>
      <c r="C1025" t="s">
        <v>2094</v>
      </c>
      <c r="D1025">
        <v>9</v>
      </c>
      <c r="E1025" t="s">
        <v>5014</v>
      </c>
      <c r="F1025">
        <v>5</v>
      </c>
      <c r="G1025" t="s">
        <v>5014</v>
      </c>
      <c r="J1025">
        <v>3</v>
      </c>
      <c r="K1025" t="s">
        <v>5061</v>
      </c>
      <c r="L1025" t="s">
        <v>293</v>
      </c>
      <c r="M1025" t="s">
        <v>2093</v>
      </c>
      <c r="N1025" t="s">
        <v>3953</v>
      </c>
      <c r="P1025">
        <v>1</v>
      </c>
      <c r="Q1025">
        <v>1</v>
      </c>
      <c r="R1025">
        <v>265</v>
      </c>
      <c r="S1025">
        <v>265</v>
      </c>
      <c r="T1025" t="s">
        <v>4940</v>
      </c>
      <c r="U1025">
        <v>0</v>
      </c>
      <c r="X1025" t="s">
        <v>4941</v>
      </c>
      <c r="Y1025" t="s">
        <v>18</v>
      </c>
      <c r="AB1025" t="s">
        <v>19</v>
      </c>
      <c r="AC1025" t="s">
        <v>4942</v>
      </c>
      <c r="AE1025">
        <v>0</v>
      </c>
      <c r="AF1025">
        <v>0</v>
      </c>
      <c r="AG1025">
        <v>397.5</v>
      </c>
      <c r="AH1025">
        <v>3</v>
      </c>
      <c r="AI1025">
        <v>0</v>
      </c>
      <c r="AU1025">
        <v>1.5</v>
      </c>
      <c r="AW1025">
        <v>477</v>
      </c>
      <c r="BE1025" t="s">
        <v>32</v>
      </c>
      <c r="BI1025">
        <v>0</v>
      </c>
      <c r="BJ1025">
        <v>0</v>
      </c>
      <c r="BM1025">
        <v>0</v>
      </c>
      <c r="BN1025">
        <v>0</v>
      </c>
      <c r="BO1025">
        <v>100</v>
      </c>
      <c r="BP1025">
        <v>100</v>
      </c>
      <c r="BQ1025">
        <v>0</v>
      </c>
      <c r="BR1025">
        <v>0</v>
      </c>
      <c r="BS1025">
        <v>0</v>
      </c>
      <c r="BV1025">
        <v>0</v>
      </c>
      <c r="BW1025">
        <v>0</v>
      </c>
      <c r="BX1025">
        <v>0</v>
      </c>
      <c r="BY1025">
        <v>0</v>
      </c>
    </row>
    <row r="1026" spans="1:80" x14ac:dyDescent="0.25">
      <c r="A1026" t="s">
        <v>2095</v>
      </c>
      <c r="C1026" t="s">
        <v>2096</v>
      </c>
      <c r="D1026">
        <v>9</v>
      </c>
      <c r="E1026" t="s">
        <v>5014</v>
      </c>
      <c r="F1026">
        <v>5</v>
      </c>
      <c r="G1026" t="s">
        <v>5014</v>
      </c>
      <c r="J1026">
        <v>4</v>
      </c>
      <c r="K1026" t="s">
        <v>5134</v>
      </c>
      <c r="L1026" t="s">
        <v>27</v>
      </c>
      <c r="M1026" t="s">
        <v>2095</v>
      </c>
      <c r="N1026" t="s">
        <v>5549</v>
      </c>
      <c r="P1026">
        <v>1</v>
      </c>
      <c r="Q1026">
        <v>1</v>
      </c>
      <c r="R1026">
        <v>290.57</v>
      </c>
      <c r="S1026">
        <v>290.57</v>
      </c>
      <c r="T1026" t="s">
        <v>4940</v>
      </c>
      <c r="U1026">
        <v>0</v>
      </c>
      <c r="X1026" t="s">
        <v>4941</v>
      </c>
      <c r="Y1026" t="s">
        <v>18</v>
      </c>
      <c r="AB1026" t="s">
        <v>19</v>
      </c>
      <c r="AC1026" t="s">
        <v>4942</v>
      </c>
      <c r="AE1026">
        <v>0</v>
      </c>
      <c r="AF1026">
        <v>0</v>
      </c>
      <c r="AG1026">
        <v>392.27</v>
      </c>
      <c r="AH1026">
        <v>3</v>
      </c>
      <c r="AI1026">
        <v>0</v>
      </c>
      <c r="AU1026">
        <v>1.3500017</v>
      </c>
      <c r="AW1026">
        <v>470.72399999999999</v>
      </c>
      <c r="AY1026">
        <v>1</v>
      </c>
      <c r="BE1026" t="s">
        <v>416</v>
      </c>
      <c r="BI1026">
        <v>0</v>
      </c>
      <c r="BJ1026">
        <v>0</v>
      </c>
      <c r="BM1026">
        <v>0</v>
      </c>
      <c r="BN1026">
        <v>0</v>
      </c>
      <c r="BO1026">
        <v>100</v>
      </c>
      <c r="BP1026">
        <v>100</v>
      </c>
      <c r="BQ1026">
        <v>0</v>
      </c>
      <c r="BR1026">
        <v>0</v>
      </c>
      <c r="BS1026">
        <v>0</v>
      </c>
      <c r="BV1026">
        <v>0</v>
      </c>
      <c r="BW1026">
        <v>1</v>
      </c>
      <c r="BX1026">
        <v>0</v>
      </c>
      <c r="BY1026">
        <v>0</v>
      </c>
    </row>
    <row r="1027" spans="1:80" x14ac:dyDescent="0.25">
      <c r="A1027" t="s">
        <v>2097</v>
      </c>
      <c r="C1027" t="s">
        <v>2098</v>
      </c>
      <c r="D1027">
        <v>0</v>
      </c>
      <c r="E1027" t="s">
        <v>5431</v>
      </c>
      <c r="F1027">
        <v>10</v>
      </c>
      <c r="G1027" t="s">
        <v>4982</v>
      </c>
      <c r="L1027" t="s">
        <v>856</v>
      </c>
      <c r="M1027" t="s">
        <v>2097</v>
      </c>
      <c r="N1027" t="s">
        <v>5550</v>
      </c>
      <c r="P1027">
        <v>1</v>
      </c>
      <c r="Q1027">
        <v>1</v>
      </c>
      <c r="R1027">
        <v>0</v>
      </c>
      <c r="S1027">
        <v>0</v>
      </c>
      <c r="T1027" t="s">
        <v>4940</v>
      </c>
      <c r="U1027">
        <v>0</v>
      </c>
      <c r="X1027" t="s">
        <v>4941</v>
      </c>
      <c r="Y1027" t="s">
        <v>18</v>
      </c>
      <c r="AD1027">
        <v>1</v>
      </c>
      <c r="AE1027">
        <v>0</v>
      </c>
      <c r="AF1027">
        <v>0</v>
      </c>
      <c r="AG1027">
        <v>0</v>
      </c>
      <c r="AH1027">
        <v>3</v>
      </c>
      <c r="AI1027">
        <v>0</v>
      </c>
      <c r="AU1027">
        <v>0</v>
      </c>
      <c r="AW1027">
        <v>0</v>
      </c>
      <c r="BE1027" t="s">
        <v>43</v>
      </c>
      <c r="BI1027">
        <v>0</v>
      </c>
      <c r="BJ1027">
        <v>0</v>
      </c>
      <c r="BM1027">
        <v>0</v>
      </c>
      <c r="BN1027">
        <v>0</v>
      </c>
      <c r="BO1027">
        <v>100</v>
      </c>
      <c r="BP1027">
        <v>100</v>
      </c>
      <c r="BQ1027">
        <v>0</v>
      </c>
      <c r="BR1027">
        <v>0</v>
      </c>
      <c r="BS1027">
        <v>0</v>
      </c>
      <c r="BV1027">
        <v>0</v>
      </c>
      <c r="BW1027">
        <v>0</v>
      </c>
      <c r="BX1027">
        <v>0</v>
      </c>
      <c r="BY1027">
        <v>0</v>
      </c>
    </row>
    <row r="1028" spans="1:80" x14ac:dyDescent="0.25">
      <c r="A1028" t="s">
        <v>2099</v>
      </c>
      <c r="C1028" t="s">
        <v>2100</v>
      </c>
      <c r="D1028">
        <v>16</v>
      </c>
      <c r="E1028" t="s">
        <v>4982</v>
      </c>
      <c r="F1028">
        <v>10</v>
      </c>
      <c r="G1028" t="s">
        <v>4982</v>
      </c>
      <c r="L1028" t="s">
        <v>856</v>
      </c>
      <c r="M1028" t="s">
        <v>5551</v>
      </c>
      <c r="N1028" t="s">
        <v>5550</v>
      </c>
      <c r="P1028">
        <v>1</v>
      </c>
      <c r="Q1028">
        <v>1</v>
      </c>
      <c r="R1028">
        <v>29.8</v>
      </c>
      <c r="S1028">
        <v>29.8</v>
      </c>
      <c r="T1028" t="s">
        <v>4940</v>
      </c>
      <c r="U1028">
        <v>0</v>
      </c>
      <c r="X1028" t="s">
        <v>4941</v>
      </c>
      <c r="Y1028" t="s">
        <v>18</v>
      </c>
      <c r="AD1028">
        <v>1</v>
      </c>
      <c r="AE1028">
        <v>0</v>
      </c>
      <c r="AF1028">
        <v>0</v>
      </c>
      <c r="AG1028">
        <v>38.75</v>
      </c>
      <c r="AH1028">
        <v>3</v>
      </c>
      <c r="AI1028">
        <v>0</v>
      </c>
      <c r="AU1028">
        <v>1.3003355999999999</v>
      </c>
      <c r="AW1028">
        <v>46.5</v>
      </c>
      <c r="BE1028" t="s">
        <v>20</v>
      </c>
      <c r="BI1028">
        <v>0</v>
      </c>
      <c r="BJ1028">
        <v>0</v>
      </c>
      <c r="BM1028">
        <v>0</v>
      </c>
      <c r="BN1028">
        <v>0</v>
      </c>
      <c r="BO1028">
        <v>100</v>
      </c>
      <c r="BP1028">
        <v>100</v>
      </c>
      <c r="BQ1028">
        <v>0</v>
      </c>
      <c r="BR1028">
        <v>0</v>
      </c>
      <c r="BS1028">
        <v>0</v>
      </c>
      <c r="BV1028">
        <v>0</v>
      </c>
      <c r="BW1028">
        <v>0</v>
      </c>
      <c r="BX1028">
        <v>0</v>
      </c>
      <c r="BY1028">
        <v>0</v>
      </c>
    </row>
    <row r="1029" spans="1:80" x14ac:dyDescent="0.25">
      <c r="A1029" t="s">
        <v>2101</v>
      </c>
      <c r="C1029" t="s">
        <v>2102</v>
      </c>
      <c r="D1029">
        <v>16</v>
      </c>
      <c r="E1029" t="s">
        <v>4982</v>
      </c>
      <c r="F1029">
        <v>10</v>
      </c>
      <c r="G1029" t="s">
        <v>4982</v>
      </c>
      <c r="L1029" t="s">
        <v>856</v>
      </c>
      <c r="M1029" t="s">
        <v>5552</v>
      </c>
      <c r="N1029" t="s">
        <v>5550</v>
      </c>
      <c r="P1029">
        <v>1</v>
      </c>
      <c r="Q1029">
        <v>1</v>
      </c>
      <c r="R1029">
        <v>29.8</v>
      </c>
      <c r="S1029">
        <v>29.8</v>
      </c>
      <c r="T1029" t="s">
        <v>4940</v>
      </c>
      <c r="U1029">
        <v>0</v>
      </c>
      <c r="X1029" t="s">
        <v>4941</v>
      </c>
      <c r="Y1029" t="s">
        <v>18</v>
      </c>
      <c r="AD1029">
        <v>1</v>
      </c>
      <c r="AE1029">
        <v>0</v>
      </c>
      <c r="AF1029">
        <v>0</v>
      </c>
      <c r="AG1029">
        <v>38.75</v>
      </c>
      <c r="AH1029">
        <v>3</v>
      </c>
      <c r="AI1029">
        <v>0</v>
      </c>
      <c r="AU1029">
        <v>1.3003355999999999</v>
      </c>
      <c r="AW1029">
        <v>46.5</v>
      </c>
      <c r="BE1029" t="s">
        <v>20</v>
      </c>
      <c r="BI1029">
        <v>0</v>
      </c>
      <c r="BJ1029">
        <v>0</v>
      </c>
      <c r="BM1029">
        <v>0</v>
      </c>
      <c r="BN1029">
        <v>0</v>
      </c>
      <c r="BO1029">
        <v>100</v>
      </c>
      <c r="BP1029">
        <v>100</v>
      </c>
      <c r="BQ1029">
        <v>0</v>
      </c>
      <c r="BR1029">
        <v>0</v>
      </c>
      <c r="BS1029">
        <v>0</v>
      </c>
      <c r="BV1029">
        <v>0</v>
      </c>
      <c r="BW1029">
        <v>0</v>
      </c>
      <c r="BX1029">
        <v>0</v>
      </c>
      <c r="BY1029">
        <v>0</v>
      </c>
    </row>
    <row r="1030" spans="1:80" x14ac:dyDescent="0.25">
      <c r="A1030" t="s">
        <v>2103</v>
      </c>
      <c r="C1030" t="s">
        <v>2104</v>
      </c>
      <c r="D1030">
        <v>16</v>
      </c>
      <c r="E1030" t="s">
        <v>4982</v>
      </c>
      <c r="F1030">
        <v>10</v>
      </c>
      <c r="G1030" t="s">
        <v>4982</v>
      </c>
      <c r="L1030" t="s">
        <v>856</v>
      </c>
      <c r="M1030" t="s">
        <v>5553</v>
      </c>
      <c r="N1030" t="s">
        <v>5550</v>
      </c>
      <c r="P1030">
        <v>1</v>
      </c>
      <c r="Q1030">
        <v>1</v>
      </c>
      <c r="R1030">
        <v>29.8</v>
      </c>
      <c r="S1030">
        <v>29.8</v>
      </c>
      <c r="T1030" t="s">
        <v>4940</v>
      </c>
      <c r="U1030">
        <v>0</v>
      </c>
      <c r="X1030" t="s">
        <v>4941</v>
      </c>
      <c r="Y1030" t="s">
        <v>18</v>
      </c>
      <c r="AD1030">
        <v>1</v>
      </c>
      <c r="AE1030">
        <v>0</v>
      </c>
      <c r="AF1030">
        <v>0</v>
      </c>
      <c r="AG1030">
        <v>38.75</v>
      </c>
      <c r="AH1030">
        <v>3</v>
      </c>
      <c r="AI1030">
        <v>0</v>
      </c>
      <c r="AU1030">
        <v>1.3003355999999999</v>
      </c>
      <c r="AW1030">
        <v>46.5</v>
      </c>
      <c r="BE1030" t="s">
        <v>20</v>
      </c>
      <c r="BI1030">
        <v>0</v>
      </c>
      <c r="BJ1030">
        <v>0</v>
      </c>
      <c r="BM1030">
        <v>0</v>
      </c>
      <c r="BN1030">
        <v>0</v>
      </c>
      <c r="BO1030">
        <v>100</v>
      </c>
      <c r="BP1030">
        <v>100</v>
      </c>
      <c r="BQ1030">
        <v>0</v>
      </c>
      <c r="BR1030">
        <v>0</v>
      </c>
      <c r="BS1030">
        <v>0</v>
      </c>
      <c r="BV1030">
        <v>0</v>
      </c>
      <c r="BW1030">
        <v>0</v>
      </c>
      <c r="BX1030">
        <v>0</v>
      </c>
      <c r="BY1030">
        <v>0</v>
      </c>
    </row>
    <row r="1031" spans="1:80" x14ac:dyDescent="0.25">
      <c r="A1031" t="s">
        <v>2105</v>
      </c>
      <c r="C1031" t="s">
        <v>2106</v>
      </c>
      <c r="D1031">
        <v>16</v>
      </c>
      <c r="E1031" t="s">
        <v>4982</v>
      </c>
      <c r="F1031">
        <v>10</v>
      </c>
      <c r="G1031" t="s">
        <v>4982</v>
      </c>
      <c r="L1031" t="s">
        <v>856</v>
      </c>
      <c r="M1031" t="s">
        <v>5554</v>
      </c>
      <c r="N1031" t="s">
        <v>5550</v>
      </c>
      <c r="P1031">
        <v>1</v>
      </c>
      <c r="Q1031">
        <v>1</v>
      </c>
      <c r="R1031">
        <v>29.8</v>
      </c>
      <c r="S1031">
        <v>29.8</v>
      </c>
      <c r="T1031" t="s">
        <v>4940</v>
      </c>
      <c r="U1031">
        <v>0</v>
      </c>
      <c r="X1031" t="s">
        <v>4941</v>
      </c>
      <c r="Y1031" t="s">
        <v>18</v>
      </c>
      <c r="AD1031">
        <v>1</v>
      </c>
      <c r="AE1031">
        <v>0</v>
      </c>
      <c r="AF1031">
        <v>0</v>
      </c>
      <c r="AG1031">
        <v>38.75</v>
      </c>
      <c r="AH1031">
        <v>3</v>
      </c>
      <c r="AI1031">
        <v>0</v>
      </c>
      <c r="AU1031">
        <v>1.3003355999999999</v>
      </c>
      <c r="AW1031">
        <v>46.5</v>
      </c>
      <c r="BE1031" t="s">
        <v>20</v>
      </c>
      <c r="BI1031">
        <v>0</v>
      </c>
      <c r="BJ1031">
        <v>0</v>
      </c>
      <c r="BM1031">
        <v>0</v>
      </c>
      <c r="BN1031">
        <v>0</v>
      </c>
      <c r="BO1031">
        <v>100</v>
      </c>
      <c r="BP1031">
        <v>100</v>
      </c>
      <c r="BQ1031">
        <v>0</v>
      </c>
      <c r="BR1031">
        <v>0</v>
      </c>
      <c r="BS1031">
        <v>0</v>
      </c>
      <c r="BV1031">
        <v>0</v>
      </c>
      <c r="BW1031">
        <v>0</v>
      </c>
      <c r="BX1031">
        <v>0</v>
      </c>
      <c r="BY1031">
        <v>0</v>
      </c>
    </row>
    <row r="1032" spans="1:80" x14ac:dyDescent="0.25">
      <c r="A1032" t="s">
        <v>2107</v>
      </c>
      <c r="C1032" t="s">
        <v>2108</v>
      </c>
      <c r="D1032">
        <v>16</v>
      </c>
      <c r="E1032" t="s">
        <v>4982</v>
      </c>
      <c r="F1032">
        <v>10</v>
      </c>
      <c r="G1032" t="s">
        <v>4982</v>
      </c>
      <c r="L1032" t="s">
        <v>856</v>
      </c>
      <c r="M1032" t="s">
        <v>5555</v>
      </c>
      <c r="N1032" t="s">
        <v>5550</v>
      </c>
      <c r="P1032">
        <v>1</v>
      </c>
      <c r="Q1032">
        <v>1</v>
      </c>
      <c r="R1032">
        <v>29.8</v>
      </c>
      <c r="S1032">
        <v>29.8</v>
      </c>
      <c r="T1032" t="s">
        <v>4940</v>
      </c>
      <c r="U1032">
        <v>0</v>
      </c>
      <c r="X1032" t="s">
        <v>4941</v>
      </c>
      <c r="Y1032" t="s">
        <v>18</v>
      </c>
      <c r="AD1032">
        <v>1</v>
      </c>
      <c r="AE1032">
        <v>0</v>
      </c>
      <c r="AF1032">
        <v>0</v>
      </c>
      <c r="AG1032">
        <v>38.75</v>
      </c>
      <c r="AH1032">
        <v>3</v>
      </c>
      <c r="AI1032">
        <v>0</v>
      </c>
      <c r="AU1032">
        <v>1.3003355999999999</v>
      </c>
      <c r="AW1032">
        <v>46.5</v>
      </c>
      <c r="BE1032" t="s">
        <v>20</v>
      </c>
      <c r="BI1032">
        <v>0</v>
      </c>
      <c r="BJ1032">
        <v>0</v>
      </c>
      <c r="BM1032">
        <v>0</v>
      </c>
      <c r="BN1032">
        <v>0</v>
      </c>
      <c r="BO1032">
        <v>100</v>
      </c>
      <c r="BP1032">
        <v>100</v>
      </c>
      <c r="BQ1032">
        <v>0</v>
      </c>
      <c r="BR1032">
        <v>0</v>
      </c>
      <c r="BS1032">
        <v>0</v>
      </c>
      <c r="BV1032">
        <v>0</v>
      </c>
      <c r="BW1032">
        <v>0</v>
      </c>
      <c r="BX1032">
        <v>0</v>
      </c>
      <c r="BY1032">
        <v>0</v>
      </c>
    </row>
    <row r="1033" spans="1:80" x14ac:dyDescent="0.25">
      <c r="A1033" t="s">
        <v>2109</v>
      </c>
      <c r="C1033" t="s">
        <v>2110</v>
      </c>
      <c r="D1033">
        <v>16</v>
      </c>
      <c r="E1033" t="s">
        <v>4982</v>
      </c>
      <c r="F1033">
        <v>10</v>
      </c>
      <c r="G1033" t="s">
        <v>4982</v>
      </c>
      <c r="L1033" t="s">
        <v>856</v>
      </c>
      <c r="M1033" t="s">
        <v>5556</v>
      </c>
      <c r="N1033" t="s">
        <v>5550</v>
      </c>
      <c r="P1033">
        <v>1</v>
      </c>
      <c r="Q1033">
        <v>1</v>
      </c>
      <c r="R1033">
        <v>29.8</v>
      </c>
      <c r="S1033">
        <v>29.8</v>
      </c>
      <c r="T1033" t="s">
        <v>4940</v>
      </c>
      <c r="U1033">
        <v>0</v>
      </c>
      <c r="X1033" t="s">
        <v>4941</v>
      </c>
      <c r="Y1033" t="s">
        <v>18</v>
      </c>
      <c r="AD1033">
        <v>1</v>
      </c>
      <c r="AE1033">
        <v>0</v>
      </c>
      <c r="AF1033">
        <v>0</v>
      </c>
      <c r="AG1033">
        <v>38.75</v>
      </c>
      <c r="AH1033">
        <v>3</v>
      </c>
      <c r="AI1033">
        <v>0</v>
      </c>
      <c r="AU1033">
        <v>1.3003355999999999</v>
      </c>
      <c r="AW1033">
        <v>46.5</v>
      </c>
      <c r="BE1033" t="s">
        <v>20</v>
      </c>
      <c r="BI1033">
        <v>0</v>
      </c>
      <c r="BJ1033">
        <v>0</v>
      </c>
      <c r="BM1033">
        <v>0</v>
      </c>
      <c r="BN1033">
        <v>0</v>
      </c>
      <c r="BO1033">
        <v>100</v>
      </c>
      <c r="BP1033">
        <v>100</v>
      </c>
      <c r="BQ1033">
        <v>0</v>
      </c>
      <c r="BR1033">
        <v>0</v>
      </c>
      <c r="BS1033">
        <v>0</v>
      </c>
      <c r="BV1033">
        <v>0</v>
      </c>
      <c r="BW1033">
        <v>0</v>
      </c>
      <c r="BX1033">
        <v>0</v>
      </c>
      <c r="BY1033">
        <v>0</v>
      </c>
    </row>
    <row r="1034" spans="1:80" x14ac:dyDescent="0.25">
      <c r="A1034" t="s">
        <v>2111</v>
      </c>
      <c r="C1034" t="s">
        <v>2112</v>
      </c>
      <c r="D1034">
        <v>16</v>
      </c>
      <c r="E1034" t="s">
        <v>4982</v>
      </c>
      <c r="F1034">
        <v>10</v>
      </c>
      <c r="G1034" t="s">
        <v>4982</v>
      </c>
      <c r="L1034" t="s">
        <v>856</v>
      </c>
      <c r="M1034" t="s">
        <v>5557</v>
      </c>
      <c r="N1034" t="s">
        <v>5550</v>
      </c>
      <c r="P1034">
        <v>1</v>
      </c>
      <c r="Q1034">
        <v>1</v>
      </c>
      <c r="R1034">
        <v>29.8</v>
      </c>
      <c r="S1034">
        <v>29.8</v>
      </c>
      <c r="T1034" t="s">
        <v>4940</v>
      </c>
      <c r="U1034">
        <v>0</v>
      </c>
      <c r="X1034" t="s">
        <v>4941</v>
      </c>
      <c r="Y1034" t="s">
        <v>18</v>
      </c>
      <c r="AD1034">
        <v>1</v>
      </c>
      <c r="AE1034">
        <v>0</v>
      </c>
      <c r="AF1034">
        <v>0</v>
      </c>
      <c r="AG1034">
        <v>38.75</v>
      </c>
      <c r="AH1034">
        <v>3</v>
      </c>
      <c r="AI1034">
        <v>0</v>
      </c>
      <c r="AU1034">
        <v>1.3003355999999999</v>
      </c>
      <c r="AW1034">
        <v>46.5</v>
      </c>
      <c r="BE1034" t="s">
        <v>20</v>
      </c>
      <c r="BI1034">
        <v>0</v>
      </c>
      <c r="BJ1034">
        <v>0</v>
      </c>
      <c r="BM1034">
        <v>0</v>
      </c>
      <c r="BN1034">
        <v>0</v>
      </c>
      <c r="BO1034">
        <v>100</v>
      </c>
      <c r="BP1034">
        <v>100</v>
      </c>
      <c r="BQ1034">
        <v>0</v>
      </c>
      <c r="BR1034">
        <v>0</v>
      </c>
      <c r="BS1034">
        <v>0</v>
      </c>
      <c r="BV1034">
        <v>0</v>
      </c>
      <c r="BW1034">
        <v>0</v>
      </c>
      <c r="BX1034">
        <v>0</v>
      </c>
      <c r="BY1034">
        <v>0</v>
      </c>
    </row>
    <row r="1035" spans="1:80" x14ac:dyDescent="0.25">
      <c r="A1035" t="s">
        <v>2113</v>
      </c>
      <c r="C1035" t="s">
        <v>2114</v>
      </c>
      <c r="D1035">
        <v>16</v>
      </c>
      <c r="E1035" t="s">
        <v>4982</v>
      </c>
      <c r="F1035">
        <v>10</v>
      </c>
      <c r="G1035" t="s">
        <v>4982</v>
      </c>
      <c r="L1035" t="s">
        <v>856</v>
      </c>
      <c r="M1035" t="s">
        <v>5558</v>
      </c>
      <c r="N1035" t="s">
        <v>5550</v>
      </c>
      <c r="P1035">
        <v>1</v>
      </c>
      <c r="Q1035">
        <v>1</v>
      </c>
      <c r="R1035">
        <v>29.8</v>
      </c>
      <c r="S1035">
        <v>29.8</v>
      </c>
      <c r="T1035" t="s">
        <v>4940</v>
      </c>
      <c r="U1035">
        <v>0</v>
      </c>
      <c r="X1035" t="s">
        <v>4941</v>
      </c>
      <c r="Y1035" t="s">
        <v>18</v>
      </c>
      <c r="AD1035">
        <v>1</v>
      </c>
      <c r="AE1035">
        <v>0</v>
      </c>
      <c r="AF1035">
        <v>0</v>
      </c>
      <c r="AG1035">
        <v>38.75</v>
      </c>
      <c r="AH1035">
        <v>3</v>
      </c>
      <c r="AI1035">
        <v>0</v>
      </c>
      <c r="AU1035">
        <v>1.3003355999999999</v>
      </c>
      <c r="AW1035">
        <v>46.5</v>
      </c>
      <c r="BE1035" t="s">
        <v>20</v>
      </c>
      <c r="BI1035">
        <v>0</v>
      </c>
      <c r="BJ1035">
        <v>0</v>
      </c>
      <c r="BM1035">
        <v>0</v>
      </c>
      <c r="BN1035">
        <v>0</v>
      </c>
      <c r="BO1035">
        <v>100</v>
      </c>
      <c r="BP1035">
        <v>100</v>
      </c>
      <c r="BQ1035">
        <v>0</v>
      </c>
      <c r="BR1035">
        <v>0</v>
      </c>
      <c r="BS1035">
        <v>0</v>
      </c>
      <c r="BV1035">
        <v>0</v>
      </c>
      <c r="BW1035">
        <v>0</v>
      </c>
      <c r="BX1035">
        <v>0</v>
      </c>
      <c r="BY1035">
        <v>0</v>
      </c>
    </row>
    <row r="1036" spans="1:80" x14ac:dyDescent="0.25">
      <c r="A1036" t="s">
        <v>2115</v>
      </c>
      <c r="C1036" t="s">
        <v>2116</v>
      </c>
      <c r="D1036">
        <v>16</v>
      </c>
      <c r="E1036" t="s">
        <v>4982</v>
      </c>
      <c r="F1036">
        <v>10</v>
      </c>
      <c r="G1036" t="s">
        <v>4982</v>
      </c>
      <c r="L1036" t="s">
        <v>856</v>
      </c>
      <c r="M1036" t="s">
        <v>5559</v>
      </c>
      <c r="N1036" t="s">
        <v>5550</v>
      </c>
      <c r="P1036">
        <v>1</v>
      </c>
      <c r="Q1036">
        <v>1</v>
      </c>
      <c r="R1036">
        <v>29.8</v>
      </c>
      <c r="S1036">
        <v>29.8</v>
      </c>
      <c r="T1036" t="s">
        <v>4940</v>
      </c>
      <c r="U1036">
        <v>0</v>
      </c>
      <c r="X1036" t="s">
        <v>4941</v>
      </c>
      <c r="Y1036" t="s">
        <v>18</v>
      </c>
      <c r="AD1036">
        <v>1</v>
      </c>
      <c r="AE1036">
        <v>0</v>
      </c>
      <c r="AF1036">
        <v>0</v>
      </c>
      <c r="AG1036">
        <v>38.75</v>
      </c>
      <c r="AH1036">
        <v>3</v>
      </c>
      <c r="AI1036">
        <v>0</v>
      </c>
      <c r="AU1036">
        <v>1.3003355999999999</v>
      </c>
      <c r="AW1036">
        <v>46.5</v>
      </c>
      <c r="BE1036" t="s">
        <v>20</v>
      </c>
      <c r="BI1036">
        <v>0</v>
      </c>
      <c r="BJ1036">
        <v>0</v>
      </c>
      <c r="BM1036">
        <v>0</v>
      </c>
      <c r="BN1036">
        <v>0</v>
      </c>
      <c r="BO1036">
        <v>100</v>
      </c>
      <c r="BP1036">
        <v>100</v>
      </c>
      <c r="BQ1036">
        <v>0</v>
      </c>
      <c r="BR1036">
        <v>0</v>
      </c>
      <c r="BS1036">
        <v>0</v>
      </c>
      <c r="BV1036">
        <v>0</v>
      </c>
      <c r="BW1036">
        <v>0</v>
      </c>
      <c r="BX1036">
        <v>0</v>
      </c>
      <c r="BY1036">
        <v>0</v>
      </c>
    </row>
    <row r="1037" spans="1:80" x14ac:dyDescent="0.25">
      <c r="A1037" t="s">
        <v>2117</v>
      </c>
      <c r="C1037" t="s">
        <v>2118</v>
      </c>
      <c r="D1037">
        <v>16</v>
      </c>
      <c r="E1037" t="s">
        <v>4982</v>
      </c>
      <c r="F1037">
        <v>10</v>
      </c>
      <c r="G1037" t="s">
        <v>4982</v>
      </c>
      <c r="L1037" t="s">
        <v>856</v>
      </c>
      <c r="M1037" t="s">
        <v>5560</v>
      </c>
      <c r="N1037" t="s">
        <v>5550</v>
      </c>
      <c r="P1037">
        <v>1</v>
      </c>
      <c r="Q1037">
        <v>1</v>
      </c>
      <c r="R1037">
        <v>29.8</v>
      </c>
      <c r="S1037">
        <v>29.8</v>
      </c>
      <c r="T1037" t="s">
        <v>4940</v>
      </c>
      <c r="U1037">
        <v>0</v>
      </c>
      <c r="X1037" t="s">
        <v>4941</v>
      </c>
      <c r="Y1037" t="s">
        <v>18</v>
      </c>
      <c r="AD1037">
        <v>1</v>
      </c>
      <c r="AE1037">
        <v>0</v>
      </c>
      <c r="AF1037">
        <v>0</v>
      </c>
      <c r="AG1037">
        <v>38.75</v>
      </c>
      <c r="AH1037">
        <v>3</v>
      </c>
      <c r="AI1037">
        <v>0</v>
      </c>
      <c r="AU1037">
        <v>1.3003355999999999</v>
      </c>
      <c r="AW1037">
        <v>46.5</v>
      </c>
      <c r="BE1037" t="s">
        <v>20</v>
      </c>
      <c r="BI1037">
        <v>0</v>
      </c>
      <c r="BJ1037">
        <v>0</v>
      </c>
      <c r="BM1037">
        <v>0</v>
      </c>
      <c r="BN1037">
        <v>0</v>
      </c>
      <c r="BO1037">
        <v>100</v>
      </c>
      <c r="BP1037">
        <v>100</v>
      </c>
      <c r="BQ1037">
        <v>0</v>
      </c>
      <c r="BR1037">
        <v>0</v>
      </c>
      <c r="BS1037">
        <v>0</v>
      </c>
      <c r="BV1037">
        <v>0</v>
      </c>
      <c r="BW1037">
        <v>0</v>
      </c>
      <c r="BX1037">
        <v>0</v>
      </c>
      <c r="BY1037">
        <v>0</v>
      </c>
    </row>
    <row r="1038" spans="1:80" x14ac:dyDescent="0.25">
      <c r="A1038" t="s">
        <v>2119</v>
      </c>
      <c r="C1038" t="s">
        <v>2120</v>
      </c>
      <c r="D1038">
        <v>16</v>
      </c>
      <c r="E1038" t="s">
        <v>4982</v>
      </c>
      <c r="F1038">
        <v>10</v>
      </c>
      <c r="G1038" t="s">
        <v>4982</v>
      </c>
      <c r="L1038" t="s">
        <v>856</v>
      </c>
      <c r="M1038" t="s">
        <v>5561</v>
      </c>
      <c r="N1038" t="s">
        <v>5550</v>
      </c>
      <c r="P1038">
        <v>1</v>
      </c>
      <c r="Q1038">
        <v>1</v>
      </c>
      <c r="R1038">
        <v>29.8</v>
      </c>
      <c r="S1038">
        <v>29.8</v>
      </c>
      <c r="T1038" t="s">
        <v>4940</v>
      </c>
      <c r="U1038">
        <v>0</v>
      </c>
      <c r="X1038" t="s">
        <v>4941</v>
      </c>
      <c r="Y1038" t="s">
        <v>18</v>
      </c>
      <c r="AD1038">
        <v>1</v>
      </c>
      <c r="AE1038">
        <v>0</v>
      </c>
      <c r="AF1038">
        <v>0</v>
      </c>
      <c r="AG1038">
        <v>38.75</v>
      </c>
      <c r="AH1038">
        <v>3</v>
      </c>
      <c r="AI1038">
        <v>0</v>
      </c>
      <c r="AU1038">
        <v>1.3003355999999999</v>
      </c>
      <c r="AW1038">
        <v>46.5</v>
      </c>
      <c r="BE1038" t="s">
        <v>20</v>
      </c>
      <c r="BI1038">
        <v>0</v>
      </c>
      <c r="BJ1038">
        <v>0</v>
      </c>
      <c r="BM1038">
        <v>0</v>
      </c>
      <c r="BN1038">
        <v>0</v>
      </c>
      <c r="BO1038">
        <v>100</v>
      </c>
      <c r="BP1038">
        <v>100</v>
      </c>
      <c r="BQ1038">
        <v>0</v>
      </c>
      <c r="BR1038">
        <v>0</v>
      </c>
      <c r="BS1038">
        <v>0</v>
      </c>
      <c r="BV1038">
        <v>0</v>
      </c>
      <c r="BW1038">
        <v>0</v>
      </c>
      <c r="BX1038">
        <v>0</v>
      </c>
      <c r="BY1038">
        <v>0</v>
      </c>
    </row>
    <row r="1039" spans="1:80" x14ac:dyDescent="0.25">
      <c r="A1039" t="s">
        <v>2121</v>
      </c>
      <c r="C1039" t="s">
        <v>2122</v>
      </c>
      <c r="D1039">
        <v>5</v>
      </c>
      <c r="E1039" t="s">
        <v>4938</v>
      </c>
      <c r="F1039">
        <v>1</v>
      </c>
      <c r="G1039" t="s">
        <v>4938</v>
      </c>
      <c r="H1039" t="s">
        <v>5011</v>
      </c>
      <c r="I1039" t="s">
        <v>5012</v>
      </c>
      <c r="J1039">
        <v>1</v>
      </c>
      <c r="K1039" t="s">
        <v>4948</v>
      </c>
      <c r="L1039" t="s">
        <v>27</v>
      </c>
      <c r="M1039" t="s">
        <v>4946</v>
      </c>
      <c r="N1039" t="s">
        <v>4947</v>
      </c>
      <c r="P1039">
        <v>1</v>
      </c>
      <c r="Q1039">
        <v>0</v>
      </c>
      <c r="R1039">
        <v>0</v>
      </c>
      <c r="S1039">
        <v>0</v>
      </c>
      <c r="T1039" t="s">
        <v>4940</v>
      </c>
      <c r="U1039">
        <v>0</v>
      </c>
      <c r="X1039" t="s">
        <v>4941</v>
      </c>
      <c r="Y1039" t="s">
        <v>18</v>
      </c>
      <c r="AB1039" t="s">
        <v>19</v>
      </c>
      <c r="AC1039" t="s">
        <v>4942</v>
      </c>
      <c r="AD1039">
        <v>1</v>
      </c>
      <c r="AE1039">
        <v>0</v>
      </c>
      <c r="AF1039">
        <v>0</v>
      </c>
      <c r="AG1039">
        <v>170</v>
      </c>
      <c r="AH1039">
        <v>3</v>
      </c>
      <c r="AI1039">
        <v>0</v>
      </c>
      <c r="AJ1039">
        <v>1</v>
      </c>
      <c r="AP1039">
        <v>1</v>
      </c>
      <c r="AU1039">
        <v>0</v>
      </c>
      <c r="AW1039">
        <v>204</v>
      </c>
      <c r="AY1039">
        <v>1</v>
      </c>
      <c r="BE1039" t="s">
        <v>416</v>
      </c>
      <c r="BI1039">
        <v>0</v>
      </c>
      <c r="BJ1039">
        <v>0</v>
      </c>
      <c r="BM1039">
        <v>0</v>
      </c>
      <c r="BN1039">
        <v>0</v>
      </c>
      <c r="BO1039">
        <v>100</v>
      </c>
      <c r="BP1039">
        <v>100</v>
      </c>
      <c r="BQ1039">
        <v>0</v>
      </c>
      <c r="BR1039">
        <v>0</v>
      </c>
      <c r="BS1039">
        <v>0</v>
      </c>
      <c r="BV1039">
        <v>0</v>
      </c>
      <c r="BW1039">
        <v>1</v>
      </c>
      <c r="BX1039">
        <v>0</v>
      </c>
      <c r="BY1039">
        <v>0</v>
      </c>
    </row>
    <row r="1040" spans="1:80" x14ac:dyDescent="0.25">
      <c r="A1040" t="s">
        <v>2123</v>
      </c>
      <c r="C1040" t="s">
        <v>2124</v>
      </c>
      <c r="D1040">
        <v>9</v>
      </c>
      <c r="E1040" t="s">
        <v>5014</v>
      </c>
      <c r="F1040">
        <v>5</v>
      </c>
      <c r="G1040" t="s">
        <v>5014</v>
      </c>
      <c r="J1040">
        <v>3</v>
      </c>
      <c r="K1040" t="s">
        <v>5061</v>
      </c>
      <c r="L1040" t="s">
        <v>293</v>
      </c>
      <c r="M1040" t="s">
        <v>5562</v>
      </c>
      <c r="N1040" t="s">
        <v>2124</v>
      </c>
      <c r="O1040">
        <v>1</v>
      </c>
      <c r="P1040">
        <v>1</v>
      </c>
      <c r="Q1040">
        <v>1</v>
      </c>
      <c r="R1040">
        <v>172</v>
      </c>
      <c r="S1040">
        <v>172</v>
      </c>
      <c r="T1040" t="s">
        <v>4940</v>
      </c>
      <c r="U1040">
        <v>0</v>
      </c>
      <c r="X1040" t="s">
        <v>4941</v>
      </c>
      <c r="Y1040" t="s">
        <v>18</v>
      </c>
      <c r="AB1040" t="s">
        <v>19</v>
      </c>
      <c r="AC1040" t="s">
        <v>4942</v>
      </c>
      <c r="AD1040">
        <v>1</v>
      </c>
      <c r="AE1040">
        <v>0</v>
      </c>
      <c r="AF1040">
        <v>0</v>
      </c>
      <c r="AG1040">
        <v>258</v>
      </c>
      <c r="AH1040">
        <v>3</v>
      </c>
      <c r="AI1040">
        <v>0</v>
      </c>
      <c r="AU1040">
        <v>1.5</v>
      </c>
      <c r="AV1040">
        <v>1</v>
      </c>
      <c r="AW1040">
        <v>309.60000000000002</v>
      </c>
      <c r="AY1040">
        <v>1</v>
      </c>
      <c r="BE1040" t="s">
        <v>20</v>
      </c>
      <c r="BI1040">
        <v>0</v>
      </c>
      <c r="BJ1040">
        <v>0</v>
      </c>
      <c r="BM1040">
        <v>0</v>
      </c>
      <c r="BN1040">
        <v>0</v>
      </c>
      <c r="BO1040">
        <v>100</v>
      </c>
      <c r="BP1040">
        <v>100</v>
      </c>
      <c r="BQ1040">
        <v>0</v>
      </c>
      <c r="BR1040">
        <v>0</v>
      </c>
      <c r="BS1040">
        <v>0</v>
      </c>
      <c r="BV1040">
        <v>0</v>
      </c>
      <c r="BW1040">
        <v>0</v>
      </c>
      <c r="BX1040">
        <v>0</v>
      </c>
      <c r="BY1040">
        <v>0</v>
      </c>
      <c r="CB1040" t="s">
        <v>5563</v>
      </c>
    </row>
    <row r="1041" spans="1:80" x14ac:dyDescent="0.25">
      <c r="A1041" t="s">
        <v>2125</v>
      </c>
      <c r="C1041" t="s">
        <v>2126</v>
      </c>
      <c r="D1041">
        <v>15</v>
      </c>
      <c r="E1041" t="s">
        <v>4977</v>
      </c>
      <c r="F1041">
        <v>6</v>
      </c>
      <c r="G1041" t="s">
        <v>4977</v>
      </c>
      <c r="L1041" t="s">
        <v>761</v>
      </c>
      <c r="M1041" t="s">
        <v>2125</v>
      </c>
      <c r="N1041" t="s">
        <v>2126</v>
      </c>
      <c r="P1041">
        <v>1</v>
      </c>
      <c r="Q1041">
        <v>1</v>
      </c>
      <c r="R1041">
        <v>20</v>
      </c>
      <c r="S1041">
        <v>20</v>
      </c>
      <c r="T1041" t="s">
        <v>4940</v>
      </c>
      <c r="U1041">
        <v>0</v>
      </c>
      <c r="X1041" t="s">
        <v>4941</v>
      </c>
      <c r="Y1041" t="s">
        <v>18</v>
      </c>
      <c r="AB1041" t="s">
        <v>19</v>
      </c>
      <c r="AC1041" t="s">
        <v>4942</v>
      </c>
      <c r="AE1041">
        <v>0</v>
      </c>
      <c r="AF1041">
        <v>0</v>
      </c>
      <c r="AG1041">
        <v>27</v>
      </c>
      <c r="AH1041">
        <v>3</v>
      </c>
      <c r="AI1041">
        <v>0</v>
      </c>
      <c r="AU1041">
        <v>1.35</v>
      </c>
      <c r="AW1041">
        <v>32.4</v>
      </c>
      <c r="AY1041">
        <v>1</v>
      </c>
      <c r="BE1041" t="s">
        <v>20</v>
      </c>
      <c r="BI1041">
        <v>0</v>
      </c>
      <c r="BJ1041">
        <v>0</v>
      </c>
      <c r="BM1041">
        <v>0</v>
      </c>
      <c r="BN1041">
        <v>0</v>
      </c>
      <c r="BO1041">
        <v>100</v>
      </c>
      <c r="BP1041">
        <v>100</v>
      </c>
      <c r="BQ1041">
        <v>0</v>
      </c>
      <c r="BR1041">
        <v>0</v>
      </c>
      <c r="BS1041">
        <v>0</v>
      </c>
      <c r="BV1041">
        <v>0</v>
      </c>
      <c r="BW1041">
        <v>0</v>
      </c>
      <c r="BX1041">
        <v>0</v>
      </c>
      <c r="BY1041">
        <v>0</v>
      </c>
    </row>
    <row r="1042" spans="1:80" x14ac:dyDescent="0.25">
      <c r="A1042" t="s">
        <v>2127</v>
      </c>
      <c r="C1042" t="s">
        <v>2128</v>
      </c>
      <c r="D1042">
        <v>5</v>
      </c>
      <c r="E1042" t="s">
        <v>4938</v>
      </c>
      <c r="F1042">
        <v>5</v>
      </c>
      <c r="G1042" t="s">
        <v>5014</v>
      </c>
      <c r="H1042" t="s">
        <v>5199</v>
      </c>
      <c r="I1042" t="s">
        <v>5200</v>
      </c>
      <c r="J1042">
        <v>1</v>
      </c>
      <c r="K1042" t="s">
        <v>4948</v>
      </c>
      <c r="L1042" t="s">
        <v>27</v>
      </c>
      <c r="M1042" t="s">
        <v>2127</v>
      </c>
      <c r="N1042" t="s">
        <v>2128</v>
      </c>
      <c r="P1042">
        <v>1</v>
      </c>
      <c r="Q1042">
        <v>1</v>
      </c>
      <c r="R1042">
        <v>0</v>
      </c>
      <c r="S1042">
        <v>0</v>
      </c>
      <c r="T1042" t="s">
        <v>4940</v>
      </c>
      <c r="U1042">
        <v>0</v>
      </c>
      <c r="X1042" t="s">
        <v>4941</v>
      </c>
      <c r="Y1042" t="s">
        <v>18</v>
      </c>
      <c r="AB1042" t="s">
        <v>19</v>
      </c>
      <c r="AC1042" t="s">
        <v>4942</v>
      </c>
      <c r="AE1042">
        <v>0</v>
      </c>
      <c r="AF1042">
        <v>0</v>
      </c>
      <c r="AG1042">
        <v>615.41999999999996</v>
      </c>
      <c r="AH1042">
        <v>3</v>
      </c>
      <c r="AI1042">
        <v>0</v>
      </c>
      <c r="AU1042">
        <v>0</v>
      </c>
      <c r="AW1042">
        <v>738.50400000000002</v>
      </c>
      <c r="AY1042">
        <v>1</v>
      </c>
      <c r="BE1042" t="s">
        <v>416</v>
      </c>
      <c r="BI1042">
        <v>0</v>
      </c>
      <c r="BJ1042">
        <v>0</v>
      </c>
      <c r="BM1042">
        <v>0</v>
      </c>
      <c r="BN1042">
        <v>0</v>
      </c>
      <c r="BO1042">
        <v>100</v>
      </c>
      <c r="BP1042">
        <v>100</v>
      </c>
      <c r="BQ1042">
        <v>0</v>
      </c>
      <c r="BR1042">
        <v>0</v>
      </c>
      <c r="BS1042">
        <v>0</v>
      </c>
      <c r="BV1042">
        <v>0</v>
      </c>
      <c r="BW1042">
        <v>0</v>
      </c>
      <c r="BX1042">
        <v>0</v>
      </c>
      <c r="BY1042">
        <v>0</v>
      </c>
    </row>
    <row r="1043" spans="1:80" x14ac:dyDescent="0.25">
      <c r="A1043" t="s">
        <v>2129</v>
      </c>
      <c r="C1043" t="s">
        <v>2129</v>
      </c>
      <c r="L1043" t="s">
        <v>836</v>
      </c>
      <c r="M1043" t="s">
        <v>2129</v>
      </c>
      <c r="N1043" t="s">
        <v>2129</v>
      </c>
      <c r="P1043">
        <v>1</v>
      </c>
      <c r="Q1043">
        <v>1</v>
      </c>
      <c r="R1043">
        <v>0</v>
      </c>
      <c r="S1043">
        <v>0</v>
      </c>
      <c r="T1043" t="s">
        <v>4940</v>
      </c>
      <c r="U1043">
        <v>0</v>
      </c>
      <c r="X1043" t="s">
        <v>4941</v>
      </c>
      <c r="Y1043" t="s">
        <v>18</v>
      </c>
      <c r="AE1043">
        <v>0</v>
      </c>
      <c r="AF1043">
        <v>0</v>
      </c>
      <c r="AG1043">
        <v>0</v>
      </c>
      <c r="AH1043">
        <v>3</v>
      </c>
      <c r="AI1043">
        <v>0</v>
      </c>
      <c r="AU1043">
        <v>0</v>
      </c>
      <c r="AW1043">
        <v>0</v>
      </c>
      <c r="BI1043">
        <v>0</v>
      </c>
      <c r="BJ1043">
        <v>0</v>
      </c>
      <c r="BM1043">
        <v>0</v>
      </c>
      <c r="BN1043">
        <v>0</v>
      </c>
      <c r="BO1043">
        <v>100</v>
      </c>
      <c r="BP1043">
        <v>100</v>
      </c>
      <c r="BQ1043">
        <v>0</v>
      </c>
      <c r="BR1043">
        <v>0</v>
      </c>
      <c r="BS1043">
        <v>0</v>
      </c>
      <c r="BV1043">
        <v>0</v>
      </c>
      <c r="BW1043">
        <v>0</v>
      </c>
      <c r="BX1043">
        <v>0</v>
      </c>
      <c r="BY1043">
        <v>0</v>
      </c>
    </row>
    <row r="1044" spans="1:80" x14ac:dyDescent="0.25">
      <c r="A1044" t="s">
        <v>2130</v>
      </c>
      <c r="C1044" t="s">
        <v>2131</v>
      </c>
      <c r="D1044">
        <v>12</v>
      </c>
      <c r="E1044" t="s">
        <v>5053</v>
      </c>
      <c r="L1044" t="s">
        <v>27</v>
      </c>
      <c r="M1044" t="s">
        <v>4946</v>
      </c>
      <c r="N1044" t="s">
        <v>4947</v>
      </c>
      <c r="P1044">
        <v>1</v>
      </c>
      <c r="Q1044">
        <v>0</v>
      </c>
      <c r="R1044">
        <v>0</v>
      </c>
      <c r="S1044">
        <v>0</v>
      </c>
      <c r="T1044" t="s">
        <v>4940</v>
      </c>
      <c r="U1044">
        <v>0</v>
      </c>
      <c r="X1044" t="s">
        <v>4941</v>
      </c>
      <c r="Y1044" t="s">
        <v>18</v>
      </c>
      <c r="AB1044" t="s">
        <v>19</v>
      </c>
      <c r="AC1044" t="s">
        <v>4942</v>
      </c>
      <c r="AE1044">
        <v>0</v>
      </c>
      <c r="AF1044">
        <v>0</v>
      </c>
      <c r="AG1044" s="1">
        <v>1516.18</v>
      </c>
      <c r="AH1044">
        <v>3</v>
      </c>
      <c r="AI1044">
        <v>0</v>
      </c>
      <c r="AU1044">
        <v>0</v>
      </c>
      <c r="AW1044" s="1">
        <v>1819.4159999999999</v>
      </c>
      <c r="BE1044" t="s">
        <v>43</v>
      </c>
      <c r="BI1044">
        <v>0</v>
      </c>
      <c r="BJ1044">
        <v>0</v>
      </c>
      <c r="BM1044">
        <v>0</v>
      </c>
      <c r="BN1044">
        <v>0</v>
      </c>
      <c r="BO1044">
        <v>100</v>
      </c>
      <c r="BP1044">
        <v>100</v>
      </c>
      <c r="BQ1044">
        <v>0</v>
      </c>
      <c r="BR1044">
        <v>0</v>
      </c>
      <c r="BS1044">
        <v>0</v>
      </c>
      <c r="BV1044">
        <v>0</v>
      </c>
      <c r="BW1044">
        <v>1</v>
      </c>
      <c r="BX1044">
        <v>0</v>
      </c>
      <c r="BY1044">
        <v>0</v>
      </c>
    </row>
    <row r="1045" spans="1:80" x14ac:dyDescent="0.25">
      <c r="A1045" t="s">
        <v>2132</v>
      </c>
      <c r="C1045" t="s">
        <v>2133</v>
      </c>
      <c r="D1045">
        <v>9</v>
      </c>
      <c r="E1045" t="s">
        <v>5014</v>
      </c>
      <c r="F1045">
        <v>5</v>
      </c>
      <c r="G1045" t="s">
        <v>5014</v>
      </c>
      <c r="H1045" t="s">
        <v>5108</v>
      </c>
      <c r="I1045" t="s">
        <v>5109</v>
      </c>
      <c r="J1045">
        <v>1</v>
      </c>
      <c r="K1045" t="s">
        <v>5110</v>
      </c>
      <c r="L1045" t="s">
        <v>27</v>
      </c>
      <c r="M1045" t="s">
        <v>4946</v>
      </c>
      <c r="N1045" t="s">
        <v>4947</v>
      </c>
      <c r="P1045">
        <v>1</v>
      </c>
      <c r="Q1045">
        <v>0</v>
      </c>
      <c r="R1045">
        <v>0</v>
      </c>
      <c r="S1045">
        <v>0</v>
      </c>
      <c r="T1045" t="s">
        <v>4940</v>
      </c>
      <c r="U1045">
        <v>0</v>
      </c>
      <c r="X1045" t="s">
        <v>4941</v>
      </c>
      <c r="Y1045" t="s">
        <v>18</v>
      </c>
      <c r="AB1045" t="s">
        <v>19</v>
      </c>
      <c r="AC1045" t="s">
        <v>4942</v>
      </c>
      <c r="AE1045">
        <v>0</v>
      </c>
      <c r="AF1045">
        <v>0</v>
      </c>
      <c r="AG1045" s="1">
        <v>2150</v>
      </c>
      <c r="AH1045">
        <v>3</v>
      </c>
      <c r="AI1045">
        <v>0</v>
      </c>
      <c r="AU1045">
        <v>0</v>
      </c>
      <c r="AW1045" s="1">
        <v>2580</v>
      </c>
      <c r="AY1045">
        <v>1</v>
      </c>
      <c r="BE1045" t="s">
        <v>416</v>
      </c>
      <c r="BI1045">
        <v>0</v>
      </c>
      <c r="BJ1045">
        <v>0</v>
      </c>
      <c r="BM1045">
        <v>0</v>
      </c>
      <c r="BN1045">
        <v>0</v>
      </c>
      <c r="BO1045">
        <v>100</v>
      </c>
      <c r="BP1045">
        <v>100</v>
      </c>
      <c r="BQ1045">
        <v>0</v>
      </c>
      <c r="BR1045">
        <v>0</v>
      </c>
      <c r="BS1045">
        <v>0</v>
      </c>
      <c r="BV1045">
        <v>0</v>
      </c>
      <c r="BW1045">
        <v>0</v>
      </c>
      <c r="BX1045">
        <v>0</v>
      </c>
      <c r="BY1045">
        <v>0</v>
      </c>
    </row>
    <row r="1046" spans="1:80" x14ac:dyDescent="0.25">
      <c r="A1046" t="s">
        <v>2134</v>
      </c>
      <c r="C1046" t="s">
        <v>2135</v>
      </c>
      <c r="D1046">
        <v>9</v>
      </c>
      <c r="E1046" t="s">
        <v>5014</v>
      </c>
      <c r="F1046">
        <v>5</v>
      </c>
      <c r="G1046" t="s">
        <v>5014</v>
      </c>
      <c r="H1046" t="s">
        <v>5108</v>
      </c>
      <c r="I1046" t="s">
        <v>5109</v>
      </c>
      <c r="J1046">
        <v>1</v>
      </c>
      <c r="K1046" t="s">
        <v>5110</v>
      </c>
      <c r="L1046" t="s">
        <v>27</v>
      </c>
      <c r="M1046" t="s">
        <v>4946</v>
      </c>
      <c r="N1046" t="s">
        <v>4947</v>
      </c>
      <c r="P1046">
        <v>1</v>
      </c>
      <c r="Q1046">
        <v>0</v>
      </c>
      <c r="R1046">
        <v>0</v>
      </c>
      <c r="S1046">
        <v>0</v>
      </c>
      <c r="T1046" t="s">
        <v>4940</v>
      </c>
      <c r="U1046">
        <v>0</v>
      </c>
      <c r="X1046" t="s">
        <v>4941</v>
      </c>
      <c r="Y1046" t="s">
        <v>18</v>
      </c>
      <c r="AB1046" t="s">
        <v>19</v>
      </c>
      <c r="AC1046" t="s">
        <v>4942</v>
      </c>
      <c r="AE1046">
        <v>0</v>
      </c>
      <c r="AF1046">
        <v>0</v>
      </c>
      <c r="AG1046" s="1">
        <v>2250</v>
      </c>
      <c r="AH1046">
        <v>3</v>
      </c>
      <c r="AI1046">
        <v>0</v>
      </c>
      <c r="AU1046">
        <v>0</v>
      </c>
      <c r="AW1046" s="1">
        <v>2700</v>
      </c>
      <c r="AY1046">
        <v>1</v>
      </c>
      <c r="BE1046" t="s">
        <v>416</v>
      </c>
      <c r="BI1046">
        <v>0</v>
      </c>
      <c r="BJ1046">
        <v>0</v>
      </c>
      <c r="BM1046">
        <v>0</v>
      </c>
      <c r="BN1046">
        <v>0</v>
      </c>
      <c r="BO1046">
        <v>100</v>
      </c>
      <c r="BP1046">
        <v>100</v>
      </c>
      <c r="BQ1046">
        <v>0</v>
      </c>
      <c r="BR1046">
        <v>0</v>
      </c>
      <c r="BS1046">
        <v>0</v>
      </c>
      <c r="BV1046">
        <v>0</v>
      </c>
      <c r="BW1046">
        <v>1</v>
      </c>
      <c r="BX1046">
        <v>0</v>
      </c>
      <c r="BY1046">
        <v>0</v>
      </c>
    </row>
    <row r="1047" spans="1:80" x14ac:dyDescent="0.25">
      <c r="A1047" t="s">
        <v>2136</v>
      </c>
      <c r="C1047" t="s">
        <v>2137</v>
      </c>
      <c r="D1047">
        <v>9</v>
      </c>
      <c r="E1047" t="s">
        <v>5014</v>
      </c>
      <c r="J1047">
        <v>4</v>
      </c>
      <c r="K1047" t="s">
        <v>5134</v>
      </c>
      <c r="L1047" t="s">
        <v>27</v>
      </c>
      <c r="M1047" t="s">
        <v>4946</v>
      </c>
      <c r="N1047" t="s">
        <v>4947</v>
      </c>
      <c r="P1047">
        <v>1</v>
      </c>
      <c r="Q1047">
        <v>0</v>
      </c>
      <c r="R1047">
        <v>0</v>
      </c>
      <c r="S1047">
        <v>0</v>
      </c>
      <c r="T1047" t="s">
        <v>4940</v>
      </c>
      <c r="U1047">
        <v>0</v>
      </c>
      <c r="X1047" t="s">
        <v>4941</v>
      </c>
      <c r="Y1047" t="s">
        <v>18</v>
      </c>
      <c r="AE1047">
        <v>0</v>
      </c>
      <c r="AF1047">
        <v>0</v>
      </c>
      <c r="AG1047" s="1">
        <v>1500</v>
      </c>
      <c r="AH1047">
        <v>3</v>
      </c>
      <c r="AI1047">
        <v>0</v>
      </c>
      <c r="AU1047">
        <v>0</v>
      </c>
      <c r="AW1047" s="1">
        <v>1800</v>
      </c>
      <c r="BE1047" t="s">
        <v>416</v>
      </c>
      <c r="BI1047">
        <v>0</v>
      </c>
      <c r="BJ1047">
        <v>0</v>
      </c>
      <c r="BM1047">
        <v>0</v>
      </c>
      <c r="BN1047">
        <v>0</v>
      </c>
      <c r="BO1047">
        <v>100</v>
      </c>
      <c r="BP1047">
        <v>100</v>
      </c>
      <c r="BQ1047">
        <v>0</v>
      </c>
      <c r="BR1047">
        <v>0</v>
      </c>
      <c r="BS1047">
        <v>0</v>
      </c>
      <c r="BV1047">
        <v>0</v>
      </c>
      <c r="BW1047">
        <v>1</v>
      </c>
      <c r="BX1047">
        <v>0</v>
      </c>
      <c r="BY1047">
        <v>0</v>
      </c>
      <c r="CB1047" t="s">
        <v>5564</v>
      </c>
    </row>
    <row r="1048" spans="1:80" x14ac:dyDescent="0.25">
      <c r="A1048" t="s">
        <v>2138</v>
      </c>
      <c r="C1048" t="s">
        <v>2139</v>
      </c>
      <c r="L1048" t="s">
        <v>836</v>
      </c>
      <c r="M1048" t="s">
        <v>2138</v>
      </c>
      <c r="N1048" t="s">
        <v>2139</v>
      </c>
      <c r="P1048">
        <v>1</v>
      </c>
      <c r="Q1048">
        <v>1</v>
      </c>
      <c r="R1048">
        <v>0</v>
      </c>
      <c r="S1048">
        <v>0</v>
      </c>
      <c r="T1048" t="s">
        <v>4940</v>
      </c>
      <c r="U1048">
        <v>0</v>
      </c>
      <c r="X1048" t="s">
        <v>4941</v>
      </c>
      <c r="Y1048" t="s">
        <v>18</v>
      </c>
      <c r="AE1048">
        <v>0</v>
      </c>
      <c r="AF1048">
        <v>0</v>
      </c>
      <c r="AG1048">
        <v>200</v>
      </c>
      <c r="AH1048">
        <v>3</v>
      </c>
      <c r="AI1048">
        <v>0</v>
      </c>
      <c r="AU1048">
        <v>0</v>
      </c>
      <c r="AW1048">
        <v>240</v>
      </c>
      <c r="BI1048">
        <v>0</v>
      </c>
      <c r="BJ1048">
        <v>0</v>
      </c>
      <c r="BM1048">
        <v>0</v>
      </c>
      <c r="BN1048">
        <v>0</v>
      </c>
      <c r="BO1048">
        <v>100</v>
      </c>
      <c r="BP1048">
        <v>100</v>
      </c>
      <c r="BQ1048">
        <v>0</v>
      </c>
      <c r="BR1048">
        <v>0</v>
      </c>
      <c r="BS1048">
        <v>0</v>
      </c>
      <c r="BV1048">
        <v>0</v>
      </c>
      <c r="BW1048">
        <v>0</v>
      </c>
      <c r="BX1048">
        <v>0</v>
      </c>
      <c r="BY1048">
        <v>0</v>
      </c>
      <c r="CB1048" t="s">
        <v>5565</v>
      </c>
    </row>
    <row r="1049" spans="1:80" x14ac:dyDescent="0.25">
      <c r="A1049" t="s">
        <v>2140</v>
      </c>
      <c r="C1049" t="s">
        <v>2141</v>
      </c>
      <c r="D1049">
        <v>10</v>
      </c>
      <c r="E1049" t="s">
        <v>4943</v>
      </c>
      <c r="F1049">
        <v>13</v>
      </c>
      <c r="G1049" t="s">
        <v>4950</v>
      </c>
      <c r="L1049" t="s">
        <v>94</v>
      </c>
      <c r="M1049" t="s">
        <v>2140</v>
      </c>
      <c r="N1049" t="s">
        <v>2141</v>
      </c>
      <c r="O1049">
        <v>1</v>
      </c>
      <c r="P1049">
        <v>1</v>
      </c>
      <c r="Q1049">
        <v>1</v>
      </c>
      <c r="R1049">
        <v>32.15</v>
      </c>
      <c r="S1049">
        <v>32.15</v>
      </c>
      <c r="T1049" t="s">
        <v>4940</v>
      </c>
      <c r="U1049">
        <v>0</v>
      </c>
      <c r="X1049" t="s">
        <v>4941</v>
      </c>
      <c r="Y1049" t="s">
        <v>18</v>
      </c>
      <c r="AB1049" t="s">
        <v>19</v>
      </c>
      <c r="AC1049" t="s">
        <v>4942</v>
      </c>
      <c r="AD1049">
        <v>1</v>
      </c>
      <c r="AE1049">
        <v>0</v>
      </c>
      <c r="AF1049">
        <v>0</v>
      </c>
      <c r="AG1049">
        <v>48.225000000000001</v>
      </c>
      <c r="AH1049">
        <v>3</v>
      </c>
      <c r="AI1049">
        <v>0</v>
      </c>
      <c r="AU1049">
        <v>1.5</v>
      </c>
      <c r="AW1049">
        <v>57.87</v>
      </c>
      <c r="AY1049">
        <v>1</v>
      </c>
      <c r="BE1049" t="s">
        <v>43</v>
      </c>
      <c r="BI1049">
        <v>0</v>
      </c>
      <c r="BJ1049">
        <v>0</v>
      </c>
      <c r="BM1049">
        <v>0</v>
      </c>
      <c r="BN1049">
        <v>0</v>
      </c>
      <c r="BO1049">
        <v>100</v>
      </c>
      <c r="BP1049">
        <v>100</v>
      </c>
      <c r="BQ1049">
        <v>0</v>
      </c>
      <c r="BR1049">
        <v>0</v>
      </c>
      <c r="BS1049">
        <v>0</v>
      </c>
      <c r="BV1049">
        <v>0</v>
      </c>
      <c r="BW1049">
        <v>0</v>
      </c>
      <c r="BX1049">
        <v>0</v>
      </c>
      <c r="BY1049">
        <v>0</v>
      </c>
    </row>
    <row r="1050" spans="1:80" x14ac:dyDescent="0.25">
      <c r="A1050" t="s">
        <v>2142</v>
      </c>
      <c r="C1050" t="s">
        <v>2143</v>
      </c>
      <c r="D1050">
        <v>9</v>
      </c>
      <c r="E1050" t="s">
        <v>5014</v>
      </c>
      <c r="F1050">
        <v>5</v>
      </c>
      <c r="G1050" t="s">
        <v>5014</v>
      </c>
      <c r="J1050">
        <v>3</v>
      </c>
      <c r="K1050" t="s">
        <v>5061</v>
      </c>
      <c r="L1050" t="s">
        <v>730</v>
      </c>
      <c r="M1050" t="s">
        <v>2142</v>
      </c>
      <c r="N1050" t="s">
        <v>2143</v>
      </c>
      <c r="P1050">
        <v>1</v>
      </c>
      <c r="Q1050">
        <v>1</v>
      </c>
      <c r="R1050">
        <v>0</v>
      </c>
      <c r="S1050">
        <v>0</v>
      </c>
      <c r="T1050" t="s">
        <v>4940</v>
      </c>
      <c r="U1050">
        <v>0</v>
      </c>
      <c r="X1050" t="s">
        <v>4941</v>
      </c>
      <c r="Y1050" t="s">
        <v>18</v>
      </c>
      <c r="AB1050" t="s">
        <v>19</v>
      </c>
      <c r="AC1050" t="s">
        <v>4942</v>
      </c>
      <c r="AE1050">
        <v>0</v>
      </c>
      <c r="AF1050">
        <v>0</v>
      </c>
      <c r="AG1050">
        <v>0.89</v>
      </c>
      <c r="AH1050">
        <v>3</v>
      </c>
      <c r="AI1050">
        <v>0</v>
      </c>
      <c r="AU1050">
        <v>0</v>
      </c>
      <c r="AW1050">
        <v>1.0680000000000001</v>
      </c>
      <c r="BE1050" t="s">
        <v>416</v>
      </c>
      <c r="BI1050">
        <v>0</v>
      </c>
      <c r="BJ1050">
        <v>0</v>
      </c>
      <c r="BM1050">
        <v>0</v>
      </c>
      <c r="BN1050">
        <v>0</v>
      </c>
      <c r="BO1050">
        <v>100</v>
      </c>
      <c r="BP1050">
        <v>100</v>
      </c>
      <c r="BQ1050">
        <v>0</v>
      </c>
      <c r="BR1050">
        <v>0</v>
      </c>
      <c r="BS1050">
        <v>0</v>
      </c>
      <c r="BV1050">
        <v>0</v>
      </c>
      <c r="BW1050">
        <v>1</v>
      </c>
      <c r="BX1050">
        <v>0</v>
      </c>
      <c r="BY1050">
        <v>0</v>
      </c>
    </row>
    <row r="1051" spans="1:80" x14ac:dyDescent="0.25">
      <c r="A1051" t="s">
        <v>2144</v>
      </c>
      <c r="C1051" t="s">
        <v>2145</v>
      </c>
      <c r="D1051">
        <v>16</v>
      </c>
      <c r="E1051" t="s">
        <v>4982</v>
      </c>
      <c r="F1051">
        <v>10</v>
      </c>
      <c r="G1051" t="s">
        <v>4982</v>
      </c>
      <c r="L1051" t="s">
        <v>2146</v>
      </c>
      <c r="M1051" t="s">
        <v>2144</v>
      </c>
      <c r="N1051" t="s">
        <v>2144</v>
      </c>
      <c r="P1051">
        <v>1</v>
      </c>
      <c r="Q1051">
        <v>1</v>
      </c>
      <c r="R1051">
        <v>1.93</v>
      </c>
      <c r="S1051">
        <v>1.93</v>
      </c>
      <c r="T1051" t="s">
        <v>4940</v>
      </c>
      <c r="U1051">
        <v>0</v>
      </c>
      <c r="X1051" t="s">
        <v>4941</v>
      </c>
      <c r="Y1051" t="s">
        <v>18</v>
      </c>
      <c r="AE1051">
        <v>0</v>
      </c>
      <c r="AF1051">
        <v>0</v>
      </c>
      <c r="AG1051">
        <v>2.5099999999999998</v>
      </c>
      <c r="AH1051">
        <v>3</v>
      </c>
      <c r="AI1051">
        <v>0</v>
      </c>
      <c r="AU1051">
        <v>1.3005180999999999</v>
      </c>
      <c r="AW1051">
        <v>3.012</v>
      </c>
      <c r="BE1051" t="s">
        <v>20</v>
      </c>
      <c r="BI1051">
        <v>0</v>
      </c>
      <c r="BJ1051">
        <v>0</v>
      </c>
      <c r="BM1051">
        <v>0</v>
      </c>
      <c r="BN1051">
        <v>0</v>
      </c>
      <c r="BO1051">
        <v>100</v>
      </c>
      <c r="BP1051">
        <v>100</v>
      </c>
      <c r="BQ1051">
        <v>0</v>
      </c>
      <c r="BR1051">
        <v>0</v>
      </c>
      <c r="BS1051">
        <v>0</v>
      </c>
      <c r="BV1051">
        <v>0</v>
      </c>
      <c r="BW1051">
        <v>0</v>
      </c>
      <c r="BX1051">
        <v>0</v>
      </c>
      <c r="BY1051">
        <v>0</v>
      </c>
      <c r="CB1051" t="s">
        <v>5566</v>
      </c>
    </row>
    <row r="1052" spans="1:80" x14ac:dyDescent="0.25">
      <c r="A1052" t="s">
        <v>2147</v>
      </c>
      <c r="C1052" t="s">
        <v>2148</v>
      </c>
      <c r="D1052">
        <v>16</v>
      </c>
      <c r="E1052" t="s">
        <v>4982</v>
      </c>
      <c r="F1052">
        <v>10</v>
      </c>
      <c r="G1052" t="s">
        <v>4982</v>
      </c>
      <c r="L1052" t="s">
        <v>836</v>
      </c>
      <c r="M1052" t="s">
        <v>5567</v>
      </c>
      <c r="N1052" t="s">
        <v>5567</v>
      </c>
      <c r="P1052">
        <v>1</v>
      </c>
      <c r="Q1052">
        <v>1</v>
      </c>
      <c r="R1052">
        <v>1.67</v>
      </c>
      <c r="S1052">
        <v>1.67</v>
      </c>
      <c r="T1052" t="s">
        <v>4940</v>
      </c>
      <c r="U1052">
        <v>0</v>
      </c>
      <c r="X1052" t="s">
        <v>4941</v>
      </c>
      <c r="Y1052" t="s">
        <v>18</v>
      </c>
      <c r="AD1052">
        <v>1</v>
      </c>
      <c r="AE1052">
        <v>0</v>
      </c>
      <c r="AF1052">
        <v>0</v>
      </c>
      <c r="AG1052">
        <v>2.17</v>
      </c>
      <c r="AH1052">
        <v>3</v>
      </c>
      <c r="AI1052">
        <v>0</v>
      </c>
      <c r="AU1052">
        <v>1.2994011999999999</v>
      </c>
      <c r="AW1052">
        <v>2.6040000000000001</v>
      </c>
      <c r="BE1052" t="s">
        <v>20</v>
      </c>
      <c r="BI1052">
        <v>0</v>
      </c>
      <c r="BJ1052">
        <v>0</v>
      </c>
      <c r="BM1052">
        <v>0</v>
      </c>
      <c r="BN1052">
        <v>0</v>
      </c>
      <c r="BO1052">
        <v>100</v>
      </c>
      <c r="BP1052">
        <v>100</v>
      </c>
      <c r="BQ1052">
        <v>0</v>
      </c>
      <c r="BR1052">
        <v>0</v>
      </c>
      <c r="BS1052">
        <v>0</v>
      </c>
      <c r="BU1052">
        <v>1</v>
      </c>
      <c r="BV1052">
        <v>0</v>
      </c>
      <c r="BW1052">
        <v>0</v>
      </c>
      <c r="BX1052">
        <v>0</v>
      </c>
      <c r="BY1052">
        <v>0</v>
      </c>
      <c r="CB1052" t="s">
        <v>5568</v>
      </c>
    </row>
    <row r="1053" spans="1:80" x14ac:dyDescent="0.25">
      <c r="A1053" t="s">
        <v>2149</v>
      </c>
      <c r="C1053" t="s">
        <v>2150</v>
      </c>
      <c r="D1053">
        <v>16</v>
      </c>
      <c r="E1053" t="s">
        <v>4982</v>
      </c>
      <c r="F1053">
        <v>10</v>
      </c>
      <c r="G1053" t="s">
        <v>4982</v>
      </c>
      <c r="L1053" t="s">
        <v>836</v>
      </c>
      <c r="M1053" t="s">
        <v>5569</v>
      </c>
      <c r="N1053" t="s">
        <v>5569</v>
      </c>
      <c r="O1053">
        <v>1</v>
      </c>
      <c r="P1053">
        <v>1</v>
      </c>
      <c r="Q1053">
        <v>1</v>
      </c>
      <c r="R1053">
        <v>1.67</v>
      </c>
      <c r="S1053">
        <v>1.67</v>
      </c>
      <c r="T1053" t="s">
        <v>4940</v>
      </c>
      <c r="U1053">
        <v>0</v>
      </c>
      <c r="X1053" t="s">
        <v>4941</v>
      </c>
      <c r="Y1053" t="s">
        <v>18</v>
      </c>
      <c r="AD1053">
        <v>1</v>
      </c>
      <c r="AE1053">
        <v>0</v>
      </c>
      <c r="AF1053">
        <v>0</v>
      </c>
      <c r="AG1053">
        <v>2.17</v>
      </c>
      <c r="AH1053">
        <v>3</v>
      </c>
      <c r="AI1053">
        <v>0</v>
      </c>
      <c r="AU1053">
        <v>1.2994011999999999</v>
      </c>
      <c r="AW1053">
        <v>2.6040000000000001</v>
      </c>
      <c r="BE1053" t="s">
        <v>20</v>
      </c>
      <c r="BI1053">
        <v>0</v>
      </c>
      <c r="BJ1053">
        <v>0</v>
      </c>
      <c r="BM1053">
        <v>0</v>
      </c>
      <c r="BN1053">
        <v>0</v>
      </c>
      <c r="BO1053">
        <v>100</v>
      </c>
      <c r="BP1053">
        <v>100</v>
      </c>
      <c r="BQ1053">
        <v>0</v>
      </c>
      <c r="BR1053">
        <v>0</v>
      </c>
      <c r="BS1053">
        <v>0</v>
      </c>
      <c r="BV1053">
        <v>0</v>
      </c>
      <c r="BW1053">
        <v>0</v>
      </c>
      <c r="BX1053">
        <v>0</v>
      </c>
      <c r="BY1053">
        <v>0</v>
      </c>
      <c r="CB1053" t="s">
        <v>5570</v>
      </c>
    </row>
    <row r="1054" spans="1:80" x14ac:dyDescent="0.25">
      <c r="A1054" t="s">
        <v>2151</v>
      </c>
      <c r="C1054" t="s">
        <v>2151</v>
      </c>
      <c r="D1054">
        <v>16</v>
      </c>
      <c r="E1054" t="s">
        <v>4982</v>
      </c>
      <c r="F1054">
        <v>10</v>
      </c>
      <c r="G1054" t="s">
        <v>4982</v>
      </c>
      <c r="L1054" t="s">
        <v>836</v>
      </c>
      <c r="M1054" t="s">
        <v>5571</v>
      </c>
      <c r="N1054" t="s">
        <v>5571</v>
      </c>
      <c r="O1054">
        <v>1</v>
      </c>
      <c r="P1054">
        <v>1</v>
      </c>
      <c r="Q1054">
        <v>1</v>
      </c>
      <c r="R1054">
        <v>4.88</v>
      </c>
      <c r="S1054">
        <v>4.88</v>
      </c>
      <c r="T1054" t="s">
        <v>4940</v>
      </c>
      <c r="U1054">
        <v>0</v>
      </c>
      <c r="X1054" t="s">
        <v>4941</v>
      </c>
      <c r="Y1054" t="s">
        <v>18</v>
      </c>
      <c r="AD1054">
        <v>1</v>
      </c>
      <c r="AE1054">
        <v>0</v>
      </c>
      <c r="AF1054">
        <v>0</v>
      </c>
      <c r="AG1054">
        <v>6.35</v>
      </c>
      <c r="AH1054">
        <v>3</v>
      </c>
      <c r="AI1054">
        <v>0</v>
      </c>
      <c r="AU1054">
        <v>1.3012295</v>
      </c>
      <c r="AW1054">
        <v>7.62</v>
      </c>
      <c r="BE1054" t="s">
        <v>43</v>
      </c>
      <c r="BI1054">
        <v>0</v>
      </c>
      <c r="BJ1054">
        <v>0</v>
      </c>
      <c r="BM1054">
        <v>0</v>
      </c>
      <c r="BN1054">
        <v>0</v>
      </c>
      <c r="BO1054">
        <v>100</v>
      </c>
      <c r="BP1054">
        <v>100</v>
      </c>
      <c r="BQ1054">
        <v>0</v>
      </c>
      <c r="BR1054">
        <v>0</v>
      </c>
      <c r="BS1054">
        <v>0</v>
      </c>
      <c r="BV1054">
        <v>0</v>
      </c>
      <c r="BW1054">
        <v>0</v>
      </c>
      <c r="BX1054">
        <v>0</v>
      </c>
      <c r="BY1054">
        <v>0</v>
      </c>
      <c r="CB1054" t="s">
        <v>5572</v>
      </c>
    </row>
    <row r="1055" spans="1:80" x14ac:dyDescent="0.25">
      <c r="A1055" t="s">
        <v>2152</v>
      </c>
      <c r="C1055" t="s">
        <v>2153</v>
      </c>
      <c r="D1055">
        <v>12</v>
      </c>
      <c r="E1055" t="s">
        <v>5053</v>
      </c>
      <c r="L1055" t="s">
        <v>27</v>
      </c>
      <c r="M1055" t="s">
        <v>2152</v>
      </c>
      <c r="N1055" t="s">
        <v>2153</v>
      </c>
      <c r="P1055">
        <v>1</v>
      </c>
      <c r="Q1055">
        <v>1</v>
      </c>
      <c r="R1055">
        <v>0</v>
      </c>
      <c r="S1055">
        <v>0</v>
      </c>
      <c r="T1055" t="s">
        <v>4940</v>
      </c>
      <c r="U1055">
        <v>0</v>
      </c>
      <c r="X1055" t="s">
        <v>4941</v>
      </c>
      <c r="Y1055" t="s">
        <v>18</v>
      </c>
      <c r="AB1055" t="s">
        <v>19</v>
      </c>
      <c r="AC1055" t="s">
        <v>4942</v>
      </c>
      <c r="AE1055">
        <v>0</v>
      </c>
      <c r="AF1055">
        <v>0</v>
      </c>
      <c r="AG1055" s="1">
        <v>2550</v>
      </c>
      <c r="AH1055">
        <v>3</v>
      </c>
      <c r="AI1055">
        <v>0</v>
      </c>
      <c r="AU1055">
        <v>0</v>
      </c>
      <c r="AW1055" s="1">
        <v>3060</v>
      </c>
      <c r="BE1055" t="s">
        <v>43</v>
      </c>
      <c r="BI1055">
        <v>0</v>
      </c>
      <c r="BJ1055">
        <v>0</v>
      </c>
      <c r="BM1055">
        <v>0</v>
      </c>
      <c r="BN1055">
        <v>0</v>
      </c>
      <c r="BO1055">
        <v>100</v>
      </c>
      <c r="BP1055">
        <v>100</v>
      </c>
      <c r="BQ1055">
        <v>0</v>
      </c>
      <c r="BR1055">
        <v>0</v>
      </c>
      <c r="BS1055">
        <v>0</v>
      </c>
      <c r="BV1055">
        <v>0</v>
      </c>
      <c r="BW1055">
        <v>1</v>
      </c>
      <c r="BX1055">
        <v>0</v>
      </c>
      <c r="BY1055">
        <v>0</v>
      </c>
    </row>
    <row r="1056" spans="1:80" x14ac:dyDescent="0.25">
      <c r="A1056" t="s">
        <v>2154</v>
      </c>
      <c r="C1056" t="s">
        <v>2155</v>
      </c>
      <c r="D1056">
        <v>9</v>
      </c>
      <c r="E1056" t="s">
        <v>5014</v>
      </c>
      <c r="J1056">
        <v>4</v>
      </c>
      <c r="K1056" t="s">
        <v>5134</v>
      </c>
      <c r="L1056" t="s">
        <v>443</v>
      </c>
      <c r="M1056" t="s">
        <v>5573</v>
      </c>
      <c r="N1056" t="s">
        <v>2155</v>
      </c>
      <c r="P1056">
        <v>1</v>
      </c>
      <c r="Q1056">
        <v>1</v>
      </c>
      <c r="R1056">
        <v>0</v>
      </c>
      <c r="S1056">
        <v>0</v>
      </c>
      <c r="T1056" t="s">
        <v>4940</v>
      </c>
      <c r="U1056">
        <v>0</v>
      </c>
      <c r="X1056" t="s">
        <v>4941</v>
      </c>
      <c r="Y1056" t="s">
        <v>18</v>
      </c>
      <c r="AE1056">
        <v>0</v>
      </c>
      <c r="AF1056">
        <v>0</v>
      </c>
      <c r="AG1056">
        <v>300.28500000000003</v>
      </c>
      <c r="AH1056">
        <v>3</v>
      </c>
      <c r="AI1056">
        <v>0</v>
      </c>
      <c r="AU1056">
        <v>0</v>
      </c>
      <c r="AW1056">
        <v>360.34199999999998</v>
      </c>
      <c r="BE1056" t="s">
        <v>32</v>
      </c>
      <c r="BI1056">
        <v>0</v>
      </c>
      <c r="BJ1056">
        <v>0</v>
      </c>
      <c r="BM1056">
        <v>0</v>
      </c>
      <c r="BN1056">
        <v>0</v>
      </c>
      <c r="BO1056">
        <v>100</v>
      </c>
      <c r="BP1056">
        <v>100</v>
      </c>
      <c r="BQ1056">
        <v>0</v>
      </c>
      <c r="BR1056">
        <v>0</v>
      </c>
      <c r="BS1056">
        <v>0</v>
      </c>
      <c r="BV1056">
        <v>0</v>
      </c>
      <c r="BW1056">
        <v>0</v>
      </c>
      <c r="BX1056">
        <v>0</v>
      </c>
      <c r="BY1056">
        <v>0</v>
      </c>
    </row>
    <row r="1057" spans="1:80" x14ac:dyDescent="0.25">
      <c r="A1057" t="s">
        <v>2156</v>
      </c>
      <c r="C1057" t="s">
        <v>2157</v>
      </c>
      <c r="D1057">
        <v>9</v>
      </c>
      <c r="E1057" t="s">
        <v>5014</v>
      </c>
      <c r="F1057">
        <v>5</v>
      </c>
      <c r="G1057" t="s">
        <v>5014</v>
      </c>
      <c r="L1057" t="s">
        <v>443</v>
      </c>
      <c r="M1057" t="s">
        <v>5574</v>
      </c>
      <c r="N1057" t="s">
        <v>2157</v>
      </c>
      <c r="P1057">
        <v>1</v>
      </c>
      <c r="Q1057">
        <v>1</v>
      </c>
      <c r="R1057">
        <v>0</v>
      </c>
      <c r="S1057">
        <v>0</v>
      </c>
      <c r="T1057" t="s">
        <v>4940</v>
      </c>
      <c r="U1057">
        <v>0</v>
      </c>
      <c r="X1057" t="s">
        <v>4941</v>
      </c>
      <c r="Y1057" t="s">
        <v>18</v>
      </c>
      <c r="AB1057" t="s">
        <v>19</v>
      </c>
      <c r="AC1057" t="s">
        <v>4942</v>
      </c>
      <c r="AE1057">
        <v>0</v>
      </c>
      <c r="AF1057">
        <v>0</v>
      </c>
      <c r="AG1057">
        <v>355.5</v>
      </c>
      <c r="AH1057">
        <v>3</v>
      </c>
      <c r="AI1057">
        <v>0</v>
      </c>
      <c r="AU1057">
        <v>0</v>
      </c>
      <c r="AW1057">
        <v>426.6</v>
      </c>
      <c r="BE1057" t="s">
        <v>32</v>
      </c>
      <c r="BI1057">
        <v>0</v>
      </c>
      <c r="BJ1057">
        <v>0</v>
      </c>
      <c r="BM1057">
        <v>0</v>
      </c>
      <c r="BN1057">
        <v>0</v>
      </c>
      <c r="BO1057">
        <v>100</v>
      </c>
      <c r="BP1057">
        <v>100</v>
      </c>
      <c r="BQ1057">
        <v>0</v>
      </c>
      <c r="BR1057">
        <v>0</v>
      </c>
      <c r="BS1057">
        <v>0</v>
      </c>
      <c r="BV1057">
        <v>0</v>
      </c>
      <c r="BW1057">
        <v>0</v>
      </c>
      <c r="BX1057">
        <v>0</v>
      </c>
      <c r="BY1057">
        <v>0</v>
      </c>
    </row>
    <row r="1058" spans="1:80" x14ac:dyDescent="0.25">
      <c r="A1058" t="s">
        <v>2158</v>
      </c>
      <c r="C1058" t="s">
        <v>2159</v>
      </c>
      <c r="D1058">
        <v>9</v>
      </c>
      <c r="E1058" t="s">
        <v>5014</v>
      </c>
      <c r="F1058">
        <v>5</v>
      </c>
      <c r="G1058" t="s">
        <v>5014</v>
      </c>
      <c r="L1058" t="s">
        <v>443</v>
      </c>
      <c r="M1058" t="s">
        <v>5575</v>
      </c>
      <c r="N1058" t="s">
        <v>2159</v>
      </c>
      <c r="P1058">
        <v>1</v>
      </c>
      <c r="Q1058">
        <v>1</v>
      </c>
      <c r="R1058">
        <v>0</v>
      </c>
      <c r="S1058">
        <v>0</v>
      </c>
      <c r="T1058" t="s">
        <v>4940</v>
      </c>
      <c r="U1058">
        <v>0</v>
      </c>
      <c r="X1058" t="s">
        <v>4941</v>
      </c>
      <c r="Y1058" t="s">
        <v>18</v>
      </c>
      <c r="AB1058" t="s">
        <v>19</v>
      </c>
      <c r="AC1058" t="s">
        <v>4942</v>
      </c>
      <c r="AE1058">
        <v>0</v>
      </c>
      <c r="AF1058">
        <v>0</v>
      </c>
      <c r="AG1058">
        <v>355.5</v>
      </c>
      <c r="AH1058">
        <v>3</v>
      </c>
      <c r="AI1058">
        <v>0</v>
      </c>
      <c r="AU1058">
        <v>0</v>
      </c>
      <c r="AW1058">
        <v>426.6</v>
      </c>
      <c r="BE1058" t="s">
        <v>32</v>
      </c>
      <c r="BI1058">
        <v>0</v>
      </c>
      <c r="BJ1058">
        <v>0</v>
      </c>
      <c r="BM1058">
        <v>0</v>
      </c>
      <c r="BN1058">
        <v>0</v>
      </c>
      <c r="BO1058">
        <v>100</v>
      </c>
      <c r="BP1058">
        <v>100</v>
      </c>
      <c r="BQ1058">
        <v>0</v>
      </c>
      <c r="BR1058">
        <v>0</v>
      </c>
      <c r="BS1058">
        <v>0</v>
      </c>
      <c r="BV1058">
        <v>0</v>
      </c>
      <c r="BW1058">
        <v>0</v>
      </c>
      <c r="BX1058">
        <v>0</v>
      </c>
      <c r="BY1058">
        <v>0</v>
      </c>
    </row>
    <row r="1059" spans="1:80" x14ac:dyDescent="0.25">
      <c r="A1059" t="s">
        <v>2160</v>
      </c>
      <c r="C1059" t="s">
        <v>2161</v>
      </c>
      <c r="D1059">
        <v>5</v>
      </c>
      <c r="E1059" t="s">
        <v>4938</v>
      </c>
      <c r="F1059">
        <v>5</v>
      </c>
      <c r="G1059" t="s">
        <v>5014</v>
      </c>
      <c r="H1059" t="s">
        <v>5199</v>
      </c>
      <c r="I1059" t="s">
        <v>5200</v>
      </c>
      <c r="J1059">
        <v>1</v>
      </c>
      <c r="K1059" t="s">
        <v>4948</v>
      </c>
      <c r="L1059" t="s">
        <v>27</v>
      </c>
      <c r="M1059" t="s">
        <v>2160</v>
      </c>
      <c r="N1059" t="s">
        <v>2161</v>
      </c>
      <c r="P1059">
        <v>1</v>
      </c>
      <c r="Q1059">
        <v>1</v>
      </c>
      <c r="R1059">
        <v>0</v>
      </c>
      <c r="S1059">
        <v>0</v>
      </c>
      <c r="T1059" t="s">
        <v>4940</v>
      </c>
      <c r="U1059">
        <v>0</v>
      </c>
      <c r="X1059" t="s">
        <v>4941</v>
      </c>
      <c r="Y1059" t="s">
        <v>18</v>
      </c>
      <c r="AB1059" t="s">
        <v>19</v>
      </c>
      <c r="AC1059" t="s">
        <v>4942</v>
      </c>
      <c r="AE1059">
        <v>0</v>
      </c>
      <c r="AF1059">
        <v>0</v>
      </c>
      <c r="AG1059" s="1">
        <v>1200</v>
      </c>
      <c r="AH1059">
        <v>3</v>
      </c>
      <c r="AI1059">
        <v>0</v>
      </c>
      <c r="AU1059">
        <v>0</v>
      </c>
      <c r="AW1059" s="1">
        <v>1440</v>
      </c>
      <c r="AY1059">
        <v>1</v>
      </c>
      <c r="BE1059" t="s">
        <v>416</v>
      </c>
      <c r="BI1059">
        <v>0</v>
      </c>
      <c r="BJ1059">
        <v>0</v>
      </c>
      <c r="BM1059">
        <v>0</v>
      </c>
      <c r="BN1059">
        <v>0</v>
      </c>
      <c r="BO1059">
        <v>100</v>
      </c>
      <c r="BP1059">
        <v>100</v>
      </c>
      <c r="BQ1059">
        <v>0</v>
      </c>
      <c r="BR1059">
        <v>0</v>
      </c>
      <c r="BS1059">
        <v>0</v>
      </c>
      <c r="BV1059">
        <v>0</v>
      </c>
      <c r="BW1059">
        <v>1</v>
      </c>
      <c r="BX1059">
        <v>0</v>
      </c>
      <c r="BY1059">
        <v>0</v>
      </c>
    </row>
    <row r="1060" spans="1:80" x14ac:dyDescent="0.25">
      <c r="A1060" t="s">
        <v>2162</v>
      </c>
      <c r="C1060" t="s">
        <v>2163</v>
      </c>
      <c r="D1060">
        <v>9</v>
      </c>
      <c r="E1060" t="s">
        <v>5014</v>
      </c>
      <c r="F1060">
        <v>5</v>
      </c>
      <c r="G1060" t="s">
        <v>5014</v>
      </c>
      <c r="J1060">
        <v>3</v>
      </c>
      <c r="K1060" t="s">
        <v>5061</v>
      </c>
      <c r="L1060" t="s">
        <v>1104</v>
      </c>
      <c r="M1060" t="s">
        <v>2162</v>
      </c>
      <c r="N1060" t="s">
        <v>2163</v>
      </c>
      <c r="P1060">
        <v>1</v>
      </c>
      <c r="Q1060">
        <v>1</v>
      </c>
      <c r="R1060">
        <v>9.44</v>
      </c>
      <c r="S1060">
        <v>9.44</v>
      </c>
      <c r="T1060" t="s">
        <v>4940</v>
      </c>
      <c r="U1060">
        <v>0</v>
      </c>
      <c r="X1060" t="s">
        <v>4941</v>
      </c>
      <c r="Y1060" t="s">
        <v>18</v>
      </c>
      <c r="AB1060" t="s">
        <v>19</v>
      </c>
      <c r="AC1060" t="s">
        <v>4942</v>
      </c>
      <c r="AE1060">
        <v>0</v>
      </c>
      <c r="AF1060">
        <v>0</v>
      </c>
      <c r="AG1060">
        <v>14.16</v>
      </c>
      <c r="AH1060">
        <v>3</v>
      </c>
      <c r="AI1060">
        <v>0</v>
      </c>
      <c r="AU1060">
        <v>1.5</v>
      </c>
      <c r="AW1060">
        <v>16.992000000000001</v>
      </c>
      <c r="AY1060">
        <v>1</v>
      </c>
      <c r="BE1060" t="s">
        <v>20</v>
      </c>
      <c r="BI1060">
        <v>0</v>
      </c>
      <c r="BJ1060">
        <v>0</v>
      </c>
      <c r="BM1060">
        <v>0</v>
      </c>
      <c r="BN1060">
        <v>0</v>
      </c>
      <c r="BO1060">
        <v>100</v>
      </c>
      <c r="BP1060">
        <v>100</v>
      </c>
      <c r="BQ1060">
        <v>0</v>
      </c>
      <c r="BR1060">
        <v>0</v>
      </c>
      <c r="BS1060">
        <v>0</v>
      </c>
      <c r="BV1060">
        <v>0</v>
      </c>
      <c r="BW1060">
        <v>0</v>
      </c>
      <c r="BX1060">
        <v>0</v>
      </c>
      <c r="BY1060">
        <v>0</v>
      </c>
    </row>
    <row r="1061" spans="1:80" x14ac:dyDescent="0.25">
      <c r="A1061" t="s">
        <v>2164</v>
      </c>
      <c r="C1061" t="s">
        <v>2165</v>
      </c>
      <c r="D1061">
        <v>10</v>
      </c>
      <c r="E1061" t="s">
        <v>4943</v>
      </c>
      <c r="F1061">
        <v>8</v>
      </c>
      <c r="G1061" t="s">
        <v>4943</v>
      </c>
      <c r="L1061" t="s">
        <v>49</v>
      </c>
      <c r="M1061" t="s">
        <v>2164</v>
      </c>
      <c r="N1061" t="s">
        <v>2165</v>
      </c>
      <c r="O1061">
        <v>1</v>
      </c>
      <c r="P1061">
        <v>1</v>
      </c>
      <c r="Q1061">
        <v>1</v>
      </c>
      <c r="R1061">
        <v>2.218</v>
      </c>
      <c r="S1061">
        <v>2.218</v>
      </c>
      <c r="T1061" t="s">
        <v>4940</v>
      </c>
      <c r="U1061">
        <v>0</v>
      </c>
      <c r="X1061" t="s">
        <v>4941</v>
      </c>
      <c r="Y1061" t="s">
        <v>18</v>
      </c>
      <c r="AB1061" t="s">
        <v>19</v>
      </c>
      <c r="AC1061" t="s">
        <v>4942</v>
      </c>
      <c r="AD1061">
        <v>1</v>
      </c>
      <c r="AE1061">
        <v>0</v>
      </c>
      <c r="AF1061">
        <v>0</v>
      </c>
      <c r="AG1061">
        <v>4.4359999999999999</v>
      </c>
      <c r="AH1061">
        <v>3</v>
      </c>
      <c r="AI1061">
        <v>0</v>
      </c>
      <c r="AU1061">
        <v>2</v>
      </c>
      <c r="AW1061">
        <v>5.3230000000000004</v>
      </c>
      <c r="AY1061">
        <v>1</v>
      </c>
      <c r="BE1061" t="s">
        <v>20</v>
      </c>
      <c r="BI1061">
        <v>0</v>
      </c>
      <c r="BJ1061">
        <v>0</v>
      </c>
      <c r="BM1061">
        <v>0</v>
      </c>
      <c r="BN1061">
        <v>0</v>
      </c>
      <c r="BO1061">
        <v>100</v>
      </c>
      <c r="BP1061">
        <v>100</v>
      </c>
      <c r="BQ1061">
        <v>0</v>
      </c>
      <c r="BR1061">
        <v>0</v>
      </c>
      <c r="BS1061">
        <v>0</v>
      </c>
      <c r="BV1061">
        <v>0</v>
      </c>
      <c r="BW1061">
        <v>0</v>
      </c>
      <c r="BX1061">
        <v>0</v>
      </c>
      <c r="BY1061">
        <v>0</v>
      </c>
    </row>
    <row r="1062" spans="1:80" x14ac:dyDescent="0.25">
      <c r="A1062" t="s">
        <v>2166</v>
      </c>
      <c r="C1062" t="s">
        <v>2167</v>
      </c>
      <c r="D1062">
        <v>17</v>
      </c>
      <c r="E1062" t="s">
        <v>5382</v>
      </c>
      <c r="F1062">
        <v>14</v>
      </c>
      <c r="G1062" t="s">
        <v>5382</v>
      </c>
      <c r="H1062" t="s">
        <v>5383</v>
      </c>
      <c r="I1062" t="s">
        <v>5384</v>
      </c>
      <c r="L1062" t="s">
        <v>27</v>
      </c>
      <c r="M1062" t="s">
        <v>4946</v>
      </c>
      <c r="N1062" t="s">
        <v>4947</v>
      </c>
      <c r="P1062">
        <v>1</v>
      </c>
      <c r="Q1062">
        <v>0</v>
      </c>
      <c r="R1062">
        <v>0</v>
      </c>
      <c r="S1062">
        <v>0</v>
      </c>
      <c r="T1062" t="s">
        <v>4940</v>
      </c>
      <c r="U1062">
        <v>0</v>
      </c>
      <c r="X1062" t="s">
        <v>4941</v>
      </c>
      <c r="Y1062" t="s">
        <v>18</v>
      </c>
      <c r="AB1062" t="s">
        <v>19</v>
      </c>
      <c r="AC1062" t="s">
        <v>4942</v>
      </c>
      <c r="AE1062">
        <v>0</v>
      </c>
      <c r="AF1062">
        <v>0</v>
      </c>
      <c r="AG1062">
        <v>340</v>
      </c>
      <c r="AH1062">
        <v>3</v>
      </c>
      <c r="AI1062">
        <v>0</v>
      </c>
      <c r="AJ1062">
        <v>1</v>
      </c>
      <c r="AU1062">
        <v>0</v>
      </c>
      <c r="AW1062">
        <v>408</v>
      </c>
      <c r="AY1062">
        <v>1</v>
      </c>
      <c r="BE1062" t="s">
        <v>416</v>
      </c>
      <c r="BI1062">
        <v>0</v>
      </c>
      <c r="BJ1062">
        <v>0</v>
      </c>
      <c r="BM1062">
        <v>0</v>
      </c>
      <c r="BN1062">
        <v>0</v>
      </c>
      <c r="BO1062">
        <v>100</v>
      </c>
      <c r="BP1062">
        <v>100</v>
      </c>
      <c r="BQ1062">
        <v>0</v>
      </c>
      <c r="BR1062">
        <v>0</v>
      </c>
      <c r="BS1062">
        <v>0</v>
      </c>
      <c r="BV1062">
        <v>0</v>
      </c>
      <c r="BW1062">
        <v>1</v>
      </c>
      <c r="BX1062">
        <v>0</v>
      </c>
      <c r="BY1062">
        <v>0</v>
      </c>
    </row>
    <row r="1063" spans="1:80" x14ac:dyDescent="0.25">
      <c r="A1063" t="s">
        <v>2168</v>
      </c>
      <c r="C1063" t="s">
        <v>2169</v>
      </c>
      <c r="D1063">
        <v>16</v>
      </c>
      <c r="E1063" t="s">
        <v>4982</v>
      </c>
      <c r="F1063">
        <v>10</v>
      </c>
      <c r="G1063" t="s">
        <v>4982</v>
      </c>
      <c r="L1063" t="s">
        <v>836</v>
      </c>
      <c r="M1063" t="s">
        <v>2168</v>
      </c>
      <c r="N1063" t="s">
        <v>2151</v>
      </c>
      <c r="O1063">
        <v>1</v>
      </c>
      <c r="P1063">
        <v>1</v>
      </c>
      <c r="Q1063">
        <v>1</v>
      </c>
      <c r="R1063">
        <v>4.88</v>
      </c>
      <c r="S1063">
        <v>4.88</v>
      </c>
      <c r="T1063" t="s">
        <v>4940</v>
      </c>
      <c r="U1063">
        <v>0</v>
      </c>
      <c r="X1063" t="s">
        <v>4941</v>
      </c>
      <c r="Y1063" t="s">
        <v>18</v>
      </c>
      <c r="AD1063">
        <v>1</v>
      </c>
      <c r="AE1063">
        <v>0</v>
      </c>
      <c r="AF1063">
        <v>0</v>
      </c>
      <c r="AG1063">
        <v>6.35</v>
      </c>
      <c r="AH1063">
        <v>3</v>
      </c>
      <c r="AI1063">
        <v>0</v>
      </c>
      <c r="AU1063">
        <v>1.3012295</v>
      </c>
      <c r="AW1063">
        <v>7.62</v>
      </c>
      <c r="AZ1063">
        <v>653</v>
      </c>
      <c r="BE1063" t="s">
        <v>20</v>
      </c>
      <c r="BI1063">
        <v>0</v>
      </c>
      <c r="BJ1063">
        <v>0</v>
      </c>
      <c r="BM1063">
        <v>0</v>
      </c>
      <c r="BN1063">
        <v>0</v>
      </c>
      <c r="BO1063">
        <v>100</v>
      </c>
      <c r="BP1063">
        <v>100</v>
      </c>
      <c r="BQ1063">
        <v>0</v>
      </c>
      <c r="BR1063">
        <v>0</v>
      </c>
      <c r="BS1063">
        <v>0</v>
      </c>
      <c r="BV1063">
        <v>0</v>
      </c>
      <c r="BW1063">
        <v>0</v>
      </c>
      <c r="BX1063">
        <v>0</v>
      </c>
      <c r="BY1063">
        <v>0</v>
      </c>
      <c r="CB1063" t="s">
        <v>5572</v>
      </c>
    </row>
    <row r="1064" spans="1:80" x14ac:dyDescent="0.25">
      <c r="A1064" t="s">
        <v>2170</v>
      </c>
      <c r="C1064" t="s">
        <v>2171</v>
      </c>
      <c r="D1064">
        <v>9</v>
      </c>
      <c r="E1064" t="s">
        <v>5014</v>
      </c>
      <c r="F1064">
        <v>5</v>
      </c>
      <c r="G1064" t="s">
        <v>5014</v>
      </c>
      <c r="H1064" t="s">
        <v>5108</v>
      </c>
      <c r="I1064" t="s">
        <v>5109</v>
      </c>
      <c r="J1064">
        <v>1</v>
      </c>
      <c r="K1064" t="s">
        <v>5110</v>
      </c>
      <c r="L1064" t="s">
        <v>27</v>
      </c>
      <c r="M1064" t="s">
        <v>2170</v>
      </c>
      <c r="N1064" t="s">
        <v>2171</v>
      </c>
      <c r="P1064">
        <v>1</v>
      </c>
      <c r="Q1064">
        <v>1</v>
      </c>
      <c r="R1064">
        <v>0</v>
      </c>
      <c r="S1064">
        <v>0</v>
      </c>
      <c r="T1064" t="s">
        <v>4940</v>
      </c>
      <c r="U1064">
        <v>0</v>
      </c>
      <c r="X1064" t="s">
        <v>4941</v>
      </c>
      <c r="Y1064" t="s">
        <v>18</v>
      </c>
      <c r="AB1064" t="s">
        <v>19</v>
      </c>
      <c r="AC1064" t="s">
        <v>4942</v>
      </c>
      <c r="AE1064">
        <v>0</v>
      </c>
      <c r="AF1064">
        <v>0</v>
      </c>
      <c r="AG1064">
        <v>373.38</v>
      </c>
      <c r="AH1064">
        <v>3</v>
      </c>
      <c r="AI1064">
        <v>0</v>
      </c>
      <c r="AU1064">
        <v>0</v>
      </c>
      <c r="AW1064">
        <v>448.05599999999998</v>
      </c>
      <c r="AY1064">
        <v>1</v>
      </c>
      <c r="BE1064" t="s">
        <v>416</v>
      </c>
      <c r="BI1064">
        <v>0</v>
      </c>
      <c r="BJ1064">
        <v>0</v>
      </c>
      <c r="BM1064">
        <v>0</v>
      </c>
      <c r="BN1064">
        <v>0</v>
      </c>
      <c r="BO1064">
        <v>100</v>
      </c>
      <c r="BP1064">
        <v>100</v>
      </c>
      <c r="BQ1064">
        <v>0</v>
      </c>
      <c r="BR1064">
        <v>0</v>
      </c>
      <c r="BS1064">
        <v>0</v>
      </c>
      <c r="BV1064">
        <v>0</v>
      </c>
      <c r="BW1064">
        <v>0</v>
      </c>
      <c r="BX1064">
        <v>0</v>
      </c>
      <c r="BY1064">
        <v>0</v>
      </c>
      <c r="CB1064" t="s">
        <v>5576</v>
      </c>
    </row>
    <row r="1065" spans="1:80" x14ac:dyDescent="0.25">
      <c r="A1065">
        <v>4260081165</v>
      </c>
      <c r="C1065" t="s">
        <v>2172</v>
      </c>
      <c r="D1065">
        <v>9</v>
      </c>
      <c r="E1065" t="s">
        <v>5014</v>
      </c>
      <c r="F1065">
        <v>5</v>
      </c>
      <c r="G1065" t="s">
        <v>5014</v>
      </c>
      <c r="J1065">
        <v>3</v>
      </c>
      <c r="K1065" t="s">
        <v>5061</v>
      </c>
      <c r="L1065" t="s">
        <v>293</v>
      </c>
      <c r="M1065">
        <v>4260081165</v>
      </c>
      <c r="N1065" t="s">
        <v>2172</v>
      </c>
      <c r="P1065">
        <v>1</v>
      </c>
      <c r="Q1065">
        <v>1</v>
      </c>
      <c r="R1065">
        <v>10.5</v>
      </c>
      <c r="S1065">
        <v>10.5</v>
      </c>
      <c r="T1065" t="s">
        <v>4940</v>
      </c>
      <c r="U1065">
        <v>0</v>
      </c>
      <c r="X1065" t="s">
        <v>4941</v>
      </c>
      <c r="Y1065" t="s">
        <v>18</v>
      </c>
      <c r="AB1065" t="s">
        <v>19</v>
      </c>
      <c r="AC1065" t="s">
        <v>4942</v>
      </c>
      <c r="AE1065">
        <v>0</v>
      </c>
      <c r="AF1065">
        <v>0</v>
      </c>
      <c r="AG1065">
        <v>13.965</v>
      </c>
      <c r="AH1065">
        <v>3</v>
      </c>
      <c r="AI1065">
        <v>0</v>
      </c>
      <c r="AU1065">
        <v>1.33</v>
      </c>
      <c r="AW1065">
        <v>16.757999999999999</v>
      </c>
      <c r="BE1065" t="s">
        <v>32</v>
      </c>
      <c r="BI1065">
        <v>0</v>
      </c>
      <c r="BJ1065">
        <v>0</v>
      </c>
      <c r="BM1065">
        <v>0</v>
      </c>
      <c r="BN1065">
        <v>0</v>
      </c>
      <c r="BO1065">
        <v>100</v>
      </c>
      <c r="BP1065">
        <v>100</v>
      </c>
      <c r="BQ1065">
        <v>0</v>
      </c>
      <c r="BR1065">
        <v>0</v>
      </c>
      <c r="BS1065">
        <v>0</v>
      </c>
      <c r="BV1065">
        <v>0</v>
      </c>
      <c r="BW1065">
        <v>0</v>
      </c>
      <c r="BX1065">
        <v>0</v>
      </c>
      <c r="BY1065">
        <v>0</v>
      </c>
    </row>
    <row r="1066" spans="1:80" x14ac:dyDescent="0.25">
      <c r="A1066" t="s">
        <v>2173</v>
      </c>
      <c r="C1066" t="s">
        <v>2174</v>
      </c>
      <c r="D1066">
        <v>9</v>
      </c>
      <c r="E1066" t="s">
        <v>5014</v>
      </c>
      <c r="F1066">
        <v>5</v>
      </c>
      <c r="G1066" t="s">
        <v>5014</v>
      </c>
      <c r="H1066" t="s">
        <v>5108</v>
      </c>
      <c r="I1066" t="s">
        <v>5109</v>
      </c>
      <c r="J1066">
        <v>1</v>
      </c>
      <c r="K1066" t="s">
        <v>5110</v>
      </c>
      <c r="L1066" t="s">
        <v>27</v>
      </c>
      <c r="M1066" t="s">
        <v>4946</v>
      </c>
      <c r="N1066" t="s">
        <v>4947</v>
      </c>
      <c r="P1066">
        <v>1</v>
      </c>
      <c r="Q1066">
        <v>0</v>
      </c>
      <c r="R1066">
        <v>0</v>
      </c>
      <c r="S1066">
        <v>0</v>
      </c>
      <c r="T1066" t="s">
        <v>4940</v>
      </c>
      <c r="U1066">
        <v>0</v>
      </c>
      <c r="X1066" t="s">
        <v>4941</v>
      </c>
      <c r="Y1066" t="s">
        <v>18</v>
      </c>
      <c r="AB1066" t="s">
        <v>19</v>
      </c>
      <c r="AC1066" t="s">
        <v>4942</v>
      </c>
      <c r="AE1066">
        <v>0</v>
      </c>
      <c r="AF1066">
        <v>0</v>
      </c>
      <c r="AG1066" s="1">
        <v>2350</v>
      </c>
      <c r="AH1066">
        <v>3</v>
      </c>
      <c r="AI1066">
        <v>0</v>
      </c>
      <c r="AU1066">
        <v>0</v>
      </c>
      <c r="AW1066" s="1">
        <v>2820</v>
      </c>
      <c r="AY1066">
        <v>1</v>
      </c>
      <c r="BE1066" t="s">
        <v>416</v>
      </c>
      <c r="BI1066">
        <v>0</v>
      </c>
      <c r="BJ1066">
        <v>0</v>
      </c>
      <c r="BM1066">
        <v>0</v>
      </c>
      <c r="BN1066">
        <v>0</v>
      </c>
      <c r="BO1066">
        <v>100</v>
      </c>
      <c r="BP1066">
        <v>100</v>
      </c>
      <c r="BQ1066">
        <v>0</v>
      </c>
      <c r="BR1066">
        <v>0</v>
      </c>
      <c r="BS1066">
        <v>0</v>
      </c>
      <c r="BV1066">
        <v>0</v>
      </c>
      <c r="BW1066">
        <v>1</v>
      </c>
      <c r="BX1066">
        <v>0</v>
      </c>
      <c r="BY1066">
        <v>0</v>
      </c>
    </row>
    <row r="1067" spans="1:80" x14ac:dyDescent="0.25">
      <c r="A1067" t="s">
        <v>2175</v>
      </c>
      <c r="C1067" t="s">
        <v>2176</v>
      </c>
      <c r="D1067">
        <v>9</v>
      </c>
      <c r="E1067" t="s">
        <v>5014</v>
      </c>
      <c r="F1067">
        <v>5</v>
      </c>
      <c r="G1067" t="s">
        <v>5014</v>
      </c>
      <c r="H1067" t="s">
        <v>5108</v>
      </c>
      <c r="I1067" t="s">
        <v>5109</v>
      </c>
      <c r="J1067">
        <v>1</v>
      </c>
      <c r="K1067" t="s">
        <v>5110</v>
      </c>
      <c r="L1067" t="s">
        <v>27</v>
      </c>
      <c r="M1067" t="s">
        <v>4946</v>
      </c>
      <c r="N1067" t="s">
        <v>4947</v>
      </c>
      <c r="P1067">
        <v>1</v>
      </c>
      <c r="Q1067">
        <v>0</v>
      </c>
      <c r="R1067">
        <v>0</v>
      </c>
      <c r="S1067">
        <v>0</v>
      </c>
      <c r="T1067" t="s">
        <v>4940</v>
      </c>
      <c r="U1067">
        <v>0</v>
      </c>
      <c r="X1067" t="s">
        <v>4941</v>
      </c>
      <c r="Y1067" t="s">
        <v>18</v>
      </c>
      <c r="AB1067" t="s">
        <v>19</v>
      </c>
      <c r="AC1067" t="s">
        <v>4942</v>
      </c>
      <c r="AE1067">
        <v>0</v>
      </c>
      <c r="AF1067">
        <v>0</v>
      </c>
      <c r="AG1067" s="1">
        <v>2455</v>
      </c>
      <c r="AH1067">
        <v>3</v>
      </c>
      <c r="AI1067">
        <v>0</v>
      </c>
      <c r="AU1067">
        <v>0</v>
      </c>
      <c r="AW1067" s="1">
        <v>2946</v>
      </c>
      <c r="AY1067">
        <v>1</v>
      </c>
      <c r="BE1067" t="s">
        <v>416</v>
      </c>
      <c r="BI1067">
        <v>0</v>
      </c>
      <c r="BJ1067">
        <v>0</v>
      </c>
      <c r="BM1067">
        <v>0</v>
      </c>
      <c r="BN1067">
        <v>0</v>
      </c>
      <c r="BO1067">
        <v>100</v>
      </c>
      <c r="BP1067">
        <v>100</v>
      </c>
      <c r="BQ1067">
        <v>0</v>
      </c>
      <c r="BR1067">
        <v>0</v>
      </c>
      <c r="BS1067">
        <v>0</v>
      </c>
      <c r="BV1067">
        <v>0</v>
      </c>
      <c r="BW1067">
        <v>0</v>
      </c>
      <c r="BX1067">
        <v>0</v>
      </c>
      <c r="BY1067">
        <v>0</v>
      </c>
      <c r="CB1067" t="s">
        <v>5577</v>
      </c>
    </row>
    <row r="1068" spans="1:80" x14ac:dyDescent="0.25">
      <c r="A1068" t="s">
        <v>2177</v>
      </c>
      <c r="C1068" t="s">
        <v>2178</v>
      </c>
      <c r="D1068">
        <v>9</v>
      </c>
      <c r="E1068" t="s">
        <v>5014</v>
      </c>
      <c r="F1068">
        <v>5</v>
      </c>
      <c r="G1068" t="s">
        <v>5014</v>
      </c>
      <c r="J1068">
        <v>3</v>
      </c>
      <c r="K1068" t="s">
        <v>5061</v>
      </c>
      <c r="L1068" t="s">
        <v>293</v>
      </c>
      <c r="M1068" t="s">
        <v>2177</v>
      </c>
      <c r="N1068" t="s">
        <v>2178</v>
      </c>
      <c r="O1068">
        <v>1</v>
      </c>
      <c r="P1068">
        <v>1</v>
      </c>
      <c r="Q1068">
        <v>1</v>
      </c>
      <c r="R1068">
        <v>0</v>
      </c>
      <c r="S1068">
        <v>0</v>
      </c>
      <c r="T1068" t="s">
        <v>4940</v>
      </c>
      <c r="U1068">
        <v>0</v>
      </c>
      <c r="X1068" t="s">
        <v>4941</v>
      </c>
      <c r="Y1068" t="s">
        <v>18</v>
      </c>
      <c r="AB1068" t="s">
        <v>19</v>
      </c>
      <c r="AC1068" t="s">
        <v>4942</v>
      </c>
      <c r="AD1068">
        <v>1</v>
      </c>
      <c r="AE1068">
        <v>0</v>
      </c>
      <c r="AF1068">
        <v>0</v>
      </c>
      <c r="AG1068">
        <v>74.69</v>
      </c>
      <c r="AH1068">
        <v>3</v>
      </c>
      <c r="AI1068">
        <v>0</v>
      </c>
      <c r="AU1068">
        <v>0</v>
      </c>
      <c r="AW1068">
        <v>89.628</v>
      </c>
      <c r="AY1068">
        <v>1</v>
      </c>
      <c r="BE1068" t="s">
        <v>20</v>
      </c>
      <c r="BI1068">
        <v>0</v>
      </c>
      <c r="BJ1068">
        <v>0</v>
      </c>
      <c r="BM1068">
        <v>0</v>
      </c>
      <c r="BN1068">
        <v>0</v>
      </c>
      <c r="BO1068">
        <v>100</v>
      </c>
      <c r="BP1068">
        <v>100</v>
      </c>
      <c r="BQ1068">
        <v>0</v>
      </c>
      <c r="BR1068">
        <v>0</v>
      </c>
      <c r="BS1068">
        <v>0</v>
      </c>
      <c r="BV1068">
        <v>0</v>
      </c>
      <c r="BW1068">
        <v>0</v>
      </c>
      <c r="BX1068">
        <v>0</v>
      </c>
      <c r="BY1068">
        <v>0</v>
      </c>
    </row>
    <row r="1069" spans="1:80" x14ac:dyDescent="0.25">
      <c r="A1069" t="s">
        <v>2179</v>
      </c>
      <c r="C1069" t="s">
        <v>2180</v>
      </c>
      <c r="D1069">
        <v>12</v>
      </c>
      <c r="E1069" t="s">
        <v>5053</v>
      </c>
      <c r="F1069">
        <v>12</v>
      </c>
      <c r="G1069" t="s">
        <v>5054</v>
      </c>
      <c r="L1069" t="s">
        <v>27</v>
      </c>
      <c r="M1069" t="s">
        <v>2179</v>
      </c>
      <c r="N1069" t="s">
        <v>1387</v>
      </c>
      <c r="P1069">
        <v>1</v>
      </c>
      <c r="Q1069">
        <v>1</v>
      </c>
      <c r="R1069">
        <v>0</v>
      </c>
      <c r="S1069">
        <v>0</v>
      </c>
      <c r="T1069" t="s">
        <v>4940</v>
      </c>
      <c r="U1069">
        <v>0</v>
      </c>
      <c r="X1069" t="s">
        <v>4941</v>
      </c>
      <c r="Y1069" t="s">
        <v>18</v>
      </c>
      <c r="AB1069" t="s">
        <v>19</v>
      </c>
      <c r="AC1069" t="s">
        <v>4942</v>
      </c>
      <c r="AE1069">
        <v>0</v>
      </c>
      <c r="AF1069">
        <v>0</v>
      </c>
      <c r="AG1069">
        <v>113.93</v>
      </c>
      <c r="AH1069">
        <v>3</v>
      </c>
      <c r="AI1069">
        <v>0</v>
      </c>
      <c r="AU1069">
        <v>0</v>
      </c>
      <c r="AW1069">
        <v>136.71600000000001</v>
      </c>
      <c r="AY1069">
        <v>1</v>
      </c>
      <c r="BE1069" t="s">
        <v>416</v>
      </c>
      <c r="BI1069">
        <v>0</v>
      </c>
      <c r="BJ1069">
        <v>0</v>
      </c>
      <c r="BM1069">
        <v>0</v>
      </c>
      <c r="BN1069">
        <v>0</v>
      </c>
      <c r="BO1069">
        <v>100</v>
      </c>
      <c r="BP1069">
        <v>100</v>
      </c>
      <c r="BQ1069">
        <v>0</v>
      </c>
      <c r="BR1069">
        <v>0</v>
      </c>
      <c r="BS1069">
        <v>0</v>
      </c>
      <c r="BV1069">
        <v>0</v>
      </c>
      <c r="BW1069">
        <v>1</v>
      </c>
      <c r="BX1069">
        <v>0</v>
      </c>
      <c r="BY1069">
        <v>0</v>
      </c>
    </row>
    <row r="1070" spans="1:80" x14ac:dyDescent="0.25">
      <c r="A1070" t="s">
        <v>2181</v>
      </c>
      <c r="C1070" t="s">
        <v>2182</v>
      </c>
      <c r="D1070">
        <v>12</v>
      </c>
      <c r="E1070" t="s">
        <v>5053</v>
      </c>
      <c r="F1070">
        <v>12</v>
      </c>
      <c r="G1070" t="s">
        <v>5054</v>
      </c>
      <c r="L1070" t="s">
        <v>27</v>
      </c>
      <c r="M1070" t="s">
        <v>2181</v>
      </c>
      <c r="N1070" t="s">
        <v>5578</v>
      </c>
      <c r="P1070">
        <v>1</v>
      </c>
      <c r="Q1070">
        <v>1</v>
      </c>
      <c r="R1070">
        <v>0</v>
      </c>
      <c r="S1070">
        <v>0</v>
      </c>
      <c r="T1070" t="s">
        <v>4940</v>
      </c>
      <c r="U1070">
        <v>0</v>
      </c>
      <c r="X1070" t="s">
        <v>4941</v>
      </c>
      <c r="Y1070" t="s">
        <v>18</v>
      </c>
      <c r="AB1070" t="s">
        <v>19</v>
      </c>
      <c r="AC1070" t="s">
        <v>4942</v>
      </c>
      <c r="AE1070">
        <v>0</v>
      </c>
      <c r="AF1070">
        <v>0</v>
      </c>
      <c r="AG1070">
        <v>113.93</v>
      </c>
      <c r="AH1070">
        <v>3</v>
      </c>
      <c r="AI1070">
        <v>0</v>
      </c>
      <c r="AU1070">
        <v>0</v>
      </c>
      <c r="AW1070">
        <v>136.71600000000001</v>
      </c>
      <c r="AY1070">
        <v>1</v>
      </c>
      <c r="BE1070" t="s">
        <v>416</v>
      </c>
      <c r="BI1070">
        <v>0</v>
      </c>
      <c r="BJ1070">
        <v>0</v>
      </c>
      <c r="BM1070">
        <v>0</v>
      </c>
      <c r="BN1070">
        <v>0</v>
      </c>
      <c r="BO1070">
        <v>100</v>
      </c>
      <c r="BP1070">
        <v>100</v>
      </c>
      <c r="BQ1070">
        <v>0</v>
      </c>
      <c r="BR1070">
        <v>0</v>
      </c>
      <c r="BS1070">
        <v>0</v>
      </c>
      <c r="BV1070">
        <v>0</v>
      </c>
      <c r="BW1070">
        <v>1</v>
      </c>
      <c r="BX1070">
        <v>0</v>
      </c>
      <c r="BY1070">
        <v>0</v>
      </c>
    </row>
    <row r="1071" spans="1:80" x14ac:dyDescent="0.25">
      <c r="A1071" t="s">
        <v>2183</v>
      </c>
      <c r="C1071" t="s">
        <v>2184</v>
      </c>
      <c r="D1071">
        <v>16</v>
      </c>
      <c r="E1071" t="s">
        <v>4982</v>
      </c>
      <c r="F1071">
        <v>10</v>
      </c>
      <c r="G1071" t="s">
        <v>4982</v>
      </c>
      <c r="L1071" t="s">
        <v>725</v>
      </c>
      <c r="M1071" t="s">
        <v>2183</v>
      </c>
      <c r="N1071" t="s">
        <v>5579</v>
      </c>
      <c r="P1071">
        <v>1</v>
      </c>
      <c r="Q1071">
        <v>1</v>
      </c>
      <c r="R1071">
        <v>7.91</v>
      </c>
      <c r="S1071">
        <v>7.91</v>
      </c>
      <c r="T1071" t="s">
        <v>4940</v>
      </c>
      <c r="U1071">
        <v>0</v>
      </c>
      <c r="X1071" t="s">
        <v>4941</v>
      </c>
      <c r="Y1071" t="s">
        <v>18</v>
      </c>
      <c r="AB1071" t="s">
        <v>19</v>
      </c>
      <c r="AC1071" t="s">
        <v>4942</v>
      </c>
      <c r="AE1071">
        <v>0</v>
      </c>
      <c r="AF1071">
        <v>0</v>
      </c>
      <c r="AG1071">
        <v>10.29</v>
      </c>
      <c r="AH1071">
        <v>3</v>
      </c>
      <c r="AI1071">
        <v>0</v>
      </c>
      <c r="AU1071">
        <v>1.3008850000000001</v>
      </c>
      <c r="AW1071">
        <v>12.348000000000001</v>
      </c>
      <c r="AY1071">
        <v>1</v>
      </c>
      <c r="BE1071" t="s">
        <v>20</v>
      </c>
      <c r="BI1071">
        <v>0</v>
      </c>
      <c r="BJ1071">
        <v>0</v>
      </c>
      <c r="BM1071">
        <v>0</v>
      </c>
      <c r="BN1071">
        <v>0</v>
      </c>
      <c r="BO1071">
        <v>100</v>
      </c>
      <c r="BP1071">
        <v>100</v>
      </c>
      <c r="BQ1071">
        <v>0</v>
      </c>
      <c r="BR1071">
        <v>0</v>
      </c>
      <c r="BS1071">
        <v>0</v>
      </c>
      <c r="BV1071">
        <v>0</v>
      </c>
      <c r="BW1071">
        <v>0</v>
      </c>
      <c r="BX1071">
        <v>0</v>
      </c>
      <c r="BY1071">
        <v>0</v>
      </c>
      <c r="CB1071" t="s">
        <v>5580</v>
      </c>
    </row>
    <row r="1072" spans="1:80" x14ac:dyDescent="0.25">
      <c r="A1072" t="s">
        <v>2185</v>
      </c>
      <c r="C1072" t="s">
        <v>2186</v>
      </c>
      <c r="D1072">
        <v>9</v>
      </c>
      <c r="E1072" t="s">
        <v>5014</v>
      </c>
      <c r="F1072">
        <v>5</v>
      </c>
      <c r="G1072" t="s">
        <v>5014</v>
      </c>
      <c r="J1072">
        <v>3</v>
      </c>
      <c r="K1072" t="s">
        <v>5061</v>
      </c>
      <c r="L1072" t="s">
        <v>1120</v>
      </c>
      <c r="M1072" t="s">
        <v>2185</v>
      </c>
      <c r="N1072" t="s">
        <v>2186</v>
      </c>
      <c r="P1072">
        <v>1</v>
      </c>
      <c r="Q1072">
        <v>1</v>
      </c>
      <c r="R1072">
        <v>0</v>
      </c>
      <c r="S1072">
        <v>0</v>
      </c>
      <c r="T1072" t="s">
        <v>4940</v>
      </c>
      <c r="U1072">
        <v>0</v>
      </c>
      <c r="X1072" t="s">
        <v>4941</v>
      </c>
      <c r="Y1072" t="s">
        <v>18</v>
      </c>
      <c r="AB1072" t="s">
        <v>19</v>
      </c>
      <c r="AC1072" t="s">
        <v>4942</v>
      </c>
      <c r="AE1072">
        <v>0</v>
      </c>
      <c r="AF1072">
        <v>0</v>
      </c>
      <c r="AG1072">
        <v>136.47999999999999</v>
      </c>
      <c r="AH1072">
        <v>3</v>
      </c>
      <c r="AI1072">
        <v>0</v>
      </c>
      <c r="AU1072">
        <v>0</v>
      </c>
      <c r="AW1072">
        <v>163.77600000000001</v>
      </c>
      <c r="AY1072">
        <v>1</v>
      </c>
      <c r="BE1072" t="s">
        <v>416</v>
      </c>
      <c r="BI1072">
        <v>0</v>
      </c>
      <c r="BJ1072">
        <v>0</v>
      </c>
      <c r="BM1072">
        <v>0</v>
      </c>
      <c r="BN1072">
        <v>0</v>
      </c>
      <c r="BO1072">
        <v>100</v>
      </c>
      <c r="BP1072">
        <v>100</v>
      </c>
      <c r="BQ1072">
        <v>0</v>
      </c>
      <c r="BR1072">
        <v>0</v>
      </c>
      <c r="BS1072">
        <v>0</v>
      </c>
      <c r="BV1072">
        <v>0</v>
      </c>
      <c r="BW1072">
        <v>0</v>
      </c>
      <c r="BX1072">
        <v>0</v>
      </c>
      <c r="BY1072">
        <v>0</v>
      </c>
    </row>
    <row r="1073" spans="1:80" x14ac:dyDescent="0.25">
      <c r="A1073" t="s">
        <v>2187</v>
      </c>
      <c r="C1073" t="s">
        <v>2188</v>
      </c>
      <c r="D1073">
        <v>9</v>
      </c>
      <c r="E1073" t="s">
        <v>5014</v>
      </c>
      <c r="F1073">
        <v>5</v>
      </c>
      <c r="G1073" t="s">
        <v>5014</v>
      </c>
      <c r="J1073">
        <v>3</v>
      </c>
      <c r="K1073" t="s">
        <v>5061</v>
      </c>
      <c r="L1073" t="s">
        <v>1120</v>
      </c>
      <c r="M1073" t="s">
        <v>5581</v>
      </c>
      <c r="N1073" t="s">
        <v>5582</v>
      </c>
      <c r="P1073">
        <v>1</v>
      </c>
      <c r="Q1073">
        <v>1</v>
      </c>
      <c r="R1073">
        <v>0</v>
      </c>
      <c r="S1073">
        <v>0</v>
      </c>
      <c r="T1073" t="s">
        <v>4940</v>
      </c>
      <c r="U1073">
        <v>0</v>
      </c>
      <c r="X1073" t="s">
        <v>4941</v>
      </c>
      <c r="Y1073" t="s">
        <v>18</v>
      </c>
      <c r="AB1073" t="s">
        <v>19</v>
      </c>
      <c r="AC1073" t="s">
        <v>4942</v>
      </c>
      <c r="AE1073">
        <v>0</v>
      </c>
      <c r="AF1073">
        <v>0</v>
      </c>
      <c r="AG1073">
        <v>150</v>
      </c>
      <c r="AH1073">
        <v>3</v>
      </c>
      <c r="AI1073">
        <v>0</v>
      </c>
      <c r="AU1073">
        <v>0</v>
      </c>
      <c r="AW1073">
        <v>180</v>
      </c>
      <c r="AY1073">
        <v>1</v>
      </c>
      <c r="BE1073" t="s">
        <v>416</v>
      </c>
      <c r="BI1073">
        <v>0</v>
      </c>
      <c r="BJ1073">
        <v>0</v>
      </c>
      <c r="BM1073">
        <v>0</v>
      </c>
      <c r="BN1073">
        <v>0</v>
      </c>
      <c r="BO1073">
        <v>100</v>
      </c>
      <c r="BP1073">
        <v>100</v>
      </c>
      <c r="BQ1073">
        <v>0</v>
      </c>
      <c r="BR1073">
        <v>0</v>
      </c>
      <c r="BS1073">
        <v>0</v>
      </c>
      <c r="BV1073">
        <v>0</v>
      </c>
      <c r="BW1073">
        <v>0</v>
      </c>
      <c r="BX1073">
        <v>0</v>
      </c>
      <c r="BY1073">
        <v>0</v>
      </c>
    </row>
    <row r="1074" spans="1:80" x14ac:dyDescent="0.25">
      <c r="A1074" t="s">
        <v>2189</v>
      </c>
      <c r="C1074" t="s">
        <v>2190</v>
      </c>
      <c r="D1074">
        <v>9</v>
      </c>
      <c r="E1074" t="s">
        <v>5014</v>
      </c>
      <c r="F1074">
        <v>5</v>
      </c>
      <c r="G1074" t="s">
        <v>5014</v>
      </c>
      <c r="J1074">
        <v>3</v>
      </c>
      <c r="K1074" t="s">
        <v>5061</v>
      </c>
      <c r="L1074" t="s">
        <v>293</v>
      </c>
      <c r="M1074">
        <v>7122000027</v>
      </c>
      <c r="N1074" t="s">
        <v>5583</v>
      </c>
      <c r="P1074">
        <v>1</v>
      </c>
      <c r="Q1074">
        <v>1</v>
      </c>
      <c r="R1074">
        <v>267</v>
      </c>
      <c r="S1074">
        <v>267</v>
      </c>
      <c r="T1074" t="s">
        <v>4940</v>
      </c>
      <c r="U1074">
        <v>0</v>
      </c>
      <c r="X1074" t="s">
        <v>4941</v>
      </c>
      <c r="Y1074" t="s">
        <v>18</v>
      </c>
      <c r="AB1074" t="s">
        <v>19</v>
      </c>
      <c r="AC1074" t="s">
        <v>4942</v>
      </c>
      <c r="AE1074">
        <v>0</v>
      </c>
      <c r="AF1074">
        <v>0</v>
      </c>
      <c r="AG1074">
        <v>400.5</v>
      </c>
      <c r="AH1074">
        <v>3</v>
      </c>
      <c r="AI1074">
        <v>0</v>
      </c>
      <c r="AU1074">
        <v>1.5</v>
      </c>
      <c r="AW1074">
        <v>480.6</v>
      </c>
      <c r="BE1074" t="s">
        <v>32</v>
      </c>
      <c r="BI1074">
        <v>0</v>
      </c>
      <c r="BJ1074">
        <v>0</v>
      </c>
      <c r="BM1074">
        <v>0</v>
      </c>
      <c r="BN1074">
        <v>0</v>
      </c>
      <c r="BO1074">
        <v>100</v>
      </c>
      <c r="BP1074">
        <v>100</v>
      </c>
      <c r="BQ1074">
        <v>0</v>
      </c>
      <c r="BR1074">
        <v>0</v>
      </c>
      <c r="BS1074">
        <v>0</v>
      </c>
      <c r="BV1074">
        <v>0</v>
      </c>
      <c r="BW1074">
        <v>0</v>
      </c>
      <c r="BX1074">
        <v>0</v>
      </c>
      <c r="BY1074">
        <v>0</v>
      </c>
    </row>
    <row r="1075" spans="1:80" x14ac:dyDescent="0.25">
      <c r="A1075">
        <v>8465103518</v>
      </c>
      <c r="C1075" t="s">
        <v>2191</v>
      </c>
      <c r="D1075">
        <v>19</v>
      </c>
      <c r="E1075" t="s">
        <v>5300</v>
      </c>
      <c r="F1075">
        <v>5</v>
      </c>
      <c r="G1075" t="s">
        <v>5014</v>
      </c>
      <c r="L1075" t="s">
        <v>722</v>
      </c>
      <c r="M1075">
        <v>8412103518</v>
      </c>
      <c r="N1075" t="s">
        <v>2191</v>
      </c>
      <c r="P1075">
        <v>1</v>
      </c>
      <c r="Q1075">
        <v>1</v>
      </c>
      <c r="R1075">
        <v>0</v>
      </c>
      <c r="S1075">
        <v>0</v>
      </c>
      <c r="T1075" t="s">
        <v>4940</v>
      </c>
      <c r="U1075">
        <v>0</v>
      </c>
      <c r="X1075" t="s">
        <v>4941</v>
      </c>
      <c r="Y1075" t="s">
        <v>18</v>
      </c>
      <c r="AB1075" t="s">
        <v>19</v>
      </c>
      <c r="AC1075" t="s">
        <v>4942</v>
      </c>
      <c r="AE1075">
        <v>0</v>
      </c>
      <c r="AF1075">
        <v>0</v>
      </c>
      <c r="AG1075">
        <v>0.22</v>
      </c>
      <c r="AH1075">
        <v>3</v>
      </c>
      <c r="AI1075">
        <v>0</v>
      </c>
      <c r="AU1075">
        <v>0</v>
      </c>
      <c r="AW1075">
        <v>0.26400000000000001</v>
      </c>
      <c r="BE1075" t="s">
        <v>32</v>
      </c>
      <c r="BI1075">
        <v>0</v>
      </c>
      <c r="BJ1075">
        <v>0</v>
      </c>
      <c r="BM1075">
        <v>0</v>
      </c>
      <c r="BN1075">
        <v>0</v>
      </c>
      <c r="BO1075">
        <v>100</v>
      </c>
      <c r="BP1075">
        <v>100</v>
      </c>
      <c r="BQ1075">
        <v>0</v>
      </c>
      <c r="BR1075">
        <v>0</v>
      </c>
      <c r="BS1075">
        <v>0</v>
      </c>
      <c r="BV1075">
        <v>0</v>
      </c>
      <c r="BW1075">
        <v>0</v>
      </c>
      <c r="BX1075">
        <v>0</v>
      </c>
      <c r="BY1075">
        <v>0</v>
      </c>
    </row>
    <row r="1076" spans="1:80" x14ac:dyDescent="0.25">
      <c r="A1076" t="s">
        <v>2192</v>
      </c>
      <c r="C1076" t="s">
        <v>2193</v>
      </c>
      <c r="D1076">
        <v>15</v>
      </c>
      <c r="E1076" t="s">
        <v>4977</v>
      </c>
      <c r="J1076">
        <v>2</v>
      </c>
      <c r="K1076" t="s">
        <v>5529</v>
      </c>
      <c r="L1076" t="s">
        <v>761</v>
      </c>
      <c r="M1076" t="s">
        <v>5584</v>
      </c>
      <c r="N1076" t="s">
        <v>2193</v>
      </c>
      <c r="P1076">
        <v>1</v>
      </c>
      <c r="Q1076">
        <v>1</v>
      </c>
      <c r="R1076">
        <v>17.98</v>
      </c>
      <c r="S1076">
        <v>17.98</v>
      </c>
      <c r="T1076" t="s">
        <v>4940</v>
      </c>
      <c r="U1076">
        <v>0</v>
      </c>
      <c r="X1076" t="s">
        <v>4941</v>
      </c>
      <c r="Y1076" t="s">
        <v>18</v>
      </c>
      <c r="AE1076">
        <v>0</v>
      </c>
      <c r="AF1076">
        <v>0</v>
      </c>
      <c r="AG1076">
        <v>23.913</v>
      </c>
      <c r="AH1076">
        <v>3</v>
      </c>
      <c r="AI1076">
        <v>0</v>
      </c>
      <c r="AN1076">
        <v>1</v>
      </c>
      <c r="AU1076">
        <v>1.3299778</v>
      </c>
      <c r="AW1076">
        <v>28.696000000000002</v>
      </c>
      <c r="BE1076" t="s">
        <v>32</v>
      </c>
      <c r="BI1076">
        <v>0</v>
      </c>
      <c r="BJ1076">
        <v>0</v>
      </c>
      <c r="BM1076">
        <v>0</v>
      </c>
      <c r="BN1076">
        <v>0</v>
      </c>
      <c r="BO1076">
        <v>100</v>
      </c>
      <c r="BP1076">
        <v>100</v>
      </c>
      <c r="BQ1076">
        <v>0</v>
      </c>
      <c r="BR1076">
        <v>0</v>
      </c>
      <c r="BS1076">
        <v>0</v>
      </c>
      <c r="BV1076">
        <v>0</v>
      </c>
      <c r="BW1076">
        <v>0</v>
      </c>
      <c r="BX1076">
        <v>0</v>
      </c>
      <c r="BY1076">
        <v>0</v>
      </c>
    </row>
    <row r="1077" spans="1:80" x14ac:dyDescent="0.25">
      <c r="A1077" t="s">
        <v>2194</v>
      </c>
      <c r="C1077" t="s">
        <v>2195</v>
      </c>
      <c r="D1077">
        <v>9</v>
      </c>
      <c r="E1077" t="s">
        <v>5014</v>
      </c>
      <c r="F1077">
        <v>5</v>
      </c>
      <c r="G1077" t="s">
        <v>5014</v>
      </c>
      <c r="J1077">
        <v>4</v>
      </c>
      <c r="K1077" t="s">
        <v>5134</v>
      </c>
      <c r="L1077" t="s">
        <v>27</v>
      </c>
      <c r="M1077" t="s">
        <v>2194</v>
      </c>
      <c r="N1077" t="s">
        <v>2195</v>
      </c>
      <c r="P1077">
        <v>1</v>
      </c>
      <c r="Q1077">
        <v>1</v>
      </c>
      <c r="R1077">
        <v>0</v>
      </c>
      <c r="S1077">
        <v>0</v>
      </c>
      <c r="T1077" t="s">
        <v>4940</v>
      </c>
      <c r="U1077">
        <v>0</v>
      </c>
      <c r="X1077" t="s">
        <v>4941</v>
      </c>
      <c r="Y1077" t="s">
        <v>18</v>
      </c>
      <c r="AB1077" t="s">
        <v>19</v>
      </c>
      <c r="AC1077" t="s">
        <v>4942</v>
      </c>
      <c r="AE1077">
        <v>0</v>
      </c>
      <c r="AF1077">
        <v>0</v>
      </c>
      <c r="AG1077">
        <v>397.35</v>
      </c>
      <c r="AH1077">
        <v>3</v>
      </c>
      <c r="AI1077">
        <v>0</v>
      </c>
      <c r="AU1077">
        <v>0</v>
      </c>
      <c r="AW1077">
        <v>476.82</v>
      </c>
      <c r="AY1077">
        <v>1</v>
      </c>
      <c r="BE1077" t="s">
        <v>416</v>
      </c>
      <c r="BI1077">
        <v>0</v>
      </c>
      <c r="BJ1077">
        <v>0</v>
      </c>
      <c r="BM1077">
        <v>0</v>
      </c>
      <c r="BN1077">
        <v>0</v>
      </c>
      <c r="BO1077">
        <v>100</v>
      </c>
      <c r="BP1077">
        <v>100</v>
      </c>
      <c r="BQ1077">
        <v>0</v>
      </c>
      <c r="BR1077">
        <v>0</v>
      </c>
      <c r="BS1077">
        <v>0</v>
      </c>
      <c r="BV1077">
        <v>0</v>
      </c>
      <c r="BW1077">
        <v>1</v>
      </c>
      <c r="BX1077">
        <v>0</v>
      </c>
      <c r="BY1077">
        <v>0</v>
      </c>
    </row>
    <row r="1078" spans="1:80" x14ac:dyDescent="0.25">
      <c r="A1078" t="s">
        <v>2196</v>
      </c>
      <c r="C1078" t="s">
        <v>2197</v>
      </c>
      <c r="D1078">
        <v>5</v>
      </c>
      <c r="E1078" t="s">
        <v>4938</v>
      </c>
      <c r="F1078">
        <v>1</v>
      </c>
      <c r="G1078" t="s">
        <v>4938</v>
      </c>
      <c r="J1078">
        <v>5</v>
      </c>
      <c r="K1078" t="s">
        <v>4939</v>
      </c>
      <c r="L1078" t="s">
        <v>35</v>
      </c>
      <c r="M1078" t="s">
        <v>5585</v>
      </c>
      <c r="N1078" t="s">
        <v>2197</v>
      </c>
      <c r="O1078">
        <v>1</v>
      </c>
      <c r="P1078">
        <v>1</v>
      </c>
      <c r="Q1078">
        <v>1</v>
      </c>
      <c r="R1078">
        <v>22</v>
      </c>
      <c r="S1078">
        <v>22</v>
      </c>
      <c r="T1078" t="s">
        <v>4940</v>
      </c>
      <c r="U1078">
        <v>0</v>
      </c>
      <c r="X1078" t="s">
        <v>4941</v>
      </c>
      <c r="Y1078" t="s">
        <v>18</v>
      </c>
      <c r="AB1078" t="s">
        <v>19</v>
      </c>
      <c r="AC1078" t="s">
        <v>4942</v>
      </c>
      <c r="AD1078">
        <v>1</v>
      </c>
      <c r="AE1078">
        <v>0</v>
      </c>
      <c r="AF1078">
        <v>0</v>
      </c>
      <c r="AG1078">
        <v>40</v>
      </c>
      <c r="AH1078">
        <v>3</v>
      </c>
      <c r="AI1078">
        <v>0</v>
      </c>
      <c r="AU1078">
        <v>1.8181818000000001</v>
      </c>
      <c r="AW1078">
        <v>48</v>
      </c>
      <c r="AY1078">
        <v>1</v>
      </c>
      <c r="BE1078" t="s">
        <v>20</v>
      </c>
      <c r="BI1078">
        <v>0</v>
      </c>
      <c r="BJ1078">
        <v>0</v>
      </c>
      <c r="BM1078">
        <v>0</v>
      </c>
      <c r="BN1078">
        <v>0</v>
      </c>
      <c r="BO1078">
        <v>100</v>
      </c>
      <c r="BP1078">
        <v>100</v>
      </c>
      <c r="BQ1078">
        <v>0</v>
      </c>
      <c r="BR1078">
        <v>0</v>
      </c>
      <c r="BS1078">
        <v>0</v>
      </c>
      <c r="BV1078">
        <v>0</v>
      </c>
      <c r="BW1078">
        <v>0</v>
      </c>
      <c r="BX1078">
        <v>0</v>
      </c>
      <c r="BY1078">
        <v>0</v>
      </c>
    </row>
    <row r="1079" spans="1:80" x14ac:dyDescent="0.25">
      <c r="A1079" t="s">
        <v>2198</v>
      </c>
      <c r="C1079" t="s">
        <v>2199</v>
      </c>
      <c r="D1079">
        <v>8</v>
      </c>
      <c r="E1079" t="s">
        <v>4953</v>
      </c>
      <c r="F1079">
        <v>4</v>
      </c>
      <c r="G1079" t="s">
        <v>4953</v>
      </c>
      <c r="J1079">
        <v>3</v>
      </c>
      <c r="K1079" t="s">
        <v>4971</v>
      </c>
      <c r="L1079" t="s">
        <v>49</v>
      </c>
      <c r="M1079" t="s">
        <v>2198</v>
      </c>
      <c r="N1079" t="s">
        <v>2199</v>
      </c>
      <c r="P1079">
        <v>1</v>
      </c>
      <c r="Q1079">
        <v>70</v>
      </c>
      <c r="R1079">
        <v>0.59299999999999997</v>
      </c>
      <c r="S1079">
        <v>0.59299999999999997</v>
      </c>
      <c r="T1079" t="s">
        <v>4940</v>
      </c>
      <c r="U1079">
        <v>0</v>
      </c>
      <c r="X1079" t="s">
        <v>4941</v>
      </c>
      <c r="Y1079" t="s">
        <v>18</v>
      </c>
      <c r="AB1079" t="s">
        <v>19</v>
      </c>
      <c r="AC1079" t="s">
        <v>4942</v>
      </c>
      <c r="AE1079">
        <v>0</v>
      </c>
      <c r="AF1079">
        <v>0</v>
      </c>
      <c r="AG1079">
        <v>0.89</v>
      </c>
      <c r="AH1079">
        <v>3</v>
      </c>
      <c r="AI1079">
        <v>0</v>
      </c>
      <c r="AU1079">
        <v>1.5008432</v>
      </c>
      <c r="AW1079">
        <v>1.0680000000000001</v>
      </c>
      <c r="AY1079">
        <v>1</v>
      </c>
      <c r="BE1079" t="s">
        <v>20</v>
      </c>
      <c r="BI1079">
        <v>0</v>
      </c>
      <c r="BJ1079">
        <v>0</v>
      </c>
      <c r="BM1079">
        <v>0</v>
      </c>
      <c r="BN1079">
        <v>0</v>
      </c>
      <c r="BO1079">
        <v>100</v>
      </c>
      <c r="BP1079">
        <v>100</v>
      </c>
      <c r="BQ1079">
        <v>0</v>
      </c>
      <c r="BR1079">
        <v>0</v>
      </c>
      <c r="BS1079">
        <v>0</v>
      </c>
      <c r="BV1079">
        <v>0</v>
      </c>
      <c r="BW1079">
        <v>0</v>
      </c>
      <c r="BX1079">
        <v>0</v>
      </c>
      <c r="BY1079">
        <v>0</v>
      </c>
    </row>
    <row r="1080" spans="1:80" x14ac:dyDescent="0.25">
      <c r="A1080" t="s">
        <v>2200</v>
      </c>
      <c r="C1080" t="s">
        <v>2201</v>
      </c>
      <c r="D1080">
        <v>9</v>
      </c>
      <c r="E1080" t="s">
        <v>5014</v>
      </c>
      <c r="F1080">
        <v>5</v>
      </c>
      <c r="G1080" t="s">
        <v>5014</v>
      </c>
      <c r="J1080">
        <v>3</v>
      </c>
      <c r="K1080" t="s">
        <v>5061</v>
      </c>
      <c r="L1080" t="s">
        <v>1104</v>
      </c>
      <c r="M1080" t="s">
        <v>2200</v>
      </c>
      <c r="N1080" t="s">
        <v>2201</v>
      </c>
      <c r="P1080">
        <v>1</v>
      </c>
      <c r="Q1080">
        <v>1</v>
      </c>
      <c r="R1080">
        <v>0</v>
      </c>
      <c r="S1080">
        <v>0</v>
      </c>
      <c r="T1080" t="s">
        <v>4940</v>
      </c>
      <c r="U1080">
        <v>0</v>
      </c>
      <c r="X1080" t="s">
        <v>4941</v>
      </c>
      <c r="Y1080" t="s">
        <v>18</v>
      </c>
      <c r="AB1080" t="s">
        <v>19</v>
      </c>
      <c r="AC1080" t="s">
        <v>4942</v>
      </c>
      <c r="AE1080">
        <v>0</v>
      </c>
      <c r="AF1080">
        <v>0</v>
      </c>
      <c r="AG1080">
        <v>0</v>
      </c>
      <c r="AH1080">
        <v>3</v>
      </c>
      <c r="AI1080">
        <v>0</v>
      </c>
      <c r="AU1080">
        <v>0</v>
      </c>
      <c r="AW1080">
        <v>0</v>
      </c>
      <c r="AY1080">
        <v>1</v>
      </c>
      <c r="BE1080" t="s">
        <v>20</v>
      </c>
      <c r="BI1080">
        <v>0</v>
      </c>
      <c r="BJ1080">
        <v>0</v>
      </c>
      <c r="BM1080">
        <v>0</v>
      </c>
      <c r="BN1080">
        <v>0</v>
      </c>
      <c r="BO1080">
        <v>100</v>
      </c>
      <c r="BP1080">
        <v>100</v>
      </c>
      <c r="BQ1080">
        <v>0</v>
      </c>
      <c r="BR1080">
        <v>0</v>
      </c>
      <c r="BS1080">
        <v>0</v>
      </c>
      <c r="BV1080">
        <v>0</v>
      </c>
      <c r="BW1080">
        <v>0</v>
      </c>
      <c r="BX1080">
        <v>0</v>
      </c>
      <c r="BY1080">
        <v>0</v>
      </c>
    </row>
    <row r="1081" spans="1:80" x14ac:dyDescent="0.25">
      <c r="A1081" t="s">
        <v>2202</v>
      </c>
      <c r="C1081" t="s">
        <v>2203</v>
      </c>
      <c r="D1081">
        <v>12</v>
      </c>
      <c r="E1081" t="s">
        <v>5053</v>
      </c>
      <c r="F1081">
        <v>3</v>
      </c>
      <c r="G1081" t="s">
        <v>5176</v>
      </c>
      <c r="J1081">
        <v>1</v>
      </c>
      <c r="K1081" t="s">
        <v>5488</v>
      </c>
      <c r="L1081" t="s">
        <v>27</v>
      </c>
      <c r="M1081" t="s">
        <v>2202</v>
      </c>
      <c r="N1081" t="s">
        <v>5586</v>
      </c>
      <c r="P1081">
        <v>1</v>
      </c>
      <c r="Q1081">
        <v>1</v>
      </c>
      <c r="R1081">
        <v>0</v>
      </c>
      <c r="S1081">
        <v>0</v>
      </c>
      <c r="T1081" t="s">
        <v>4940</v>
      </c>
      <c r="U1081">
        <v>0</v>
      </c>
      <c r="X1081" t="s">
        <v>4941</v>
      </c>
      <c r="Y1081" t="s">
        <v>18</v>
      </c>
      <c r="AB1081" t="s">
        <v>19</v>
      </c>
      <c r="AC1081" t="s">
        <v>4942</v>
      </c>
      <c r="AE1081">
        <v>0</v>
      </c>
      <c r="AF1081">
        <v>0</v>
      </c>
      <c r="AG1081" s="1">
        <v>1819.74</v>
      </c>
      <c r="AH1081">
        <v>3</v>
      </c>
      <c r="AI1081">
        <v>0</v>
      </c>
      <c r="AU1081">
        <v>0</v>
      </c>
      <c r="AW1081" s="1">
        <v>2183.6880000000001</v>
      </c>
      <c r="BE1081" t="s">
        <v>43</v>
      </c>
      <c r="BI1081">
        <v>0</v>
      </c>
      <c r="BJ1081">
        <v>0</v>
      </c>
      <c r="BM1081">
        <v>0</v>
      </c>
      <c r="BN1081">
        <v>0</v>
      </c>
      <c r="BO1081">
        <v>100</v>
      </c>
      <c r="BP1081">
        <v>100</v>
      </c>
      <c r="BQ1081">
        <v>0</v>
      </c>
      <c r="BR1081">
        <v>0</v>
      </c>
      <c r="BS1081">
        <v>0</v>
      </c>
      <c r="BV1081">
        <v>0</v>
      </c>
      <c r="BW1081">
        <v>1</v>
      </c>
      <c r="BX1081">
        <v>0</v>
      </c>
      <c r="BY1081">
        <v>0</v>
      </c>
    </row>
    <row r="1082" spans="1:80" x14ac:dyDescent="0.25">
      <c r="A1082" t="s">
        <v>2204</v>
      </c>
      <c r="C1082" t="s">
        <v>2205</v>
      </c>
      <c r="D1082">
        <v>3</v>
      </c>
      <c r="E1082" t="s">
        <v>4956</v>
      </c>
      <c r="F1082">
        <v>7</v>
      </c>
      <c r="G1082" t="s">
        <v>4956</v>
      </c>
      <c r="J1082">
        <v>3</v>
      </c>
      <c r="K1082" t="s">
        <v>4968</v>
      </c>
      <c r="L1082" t="s">
        <v>27</v>
      </c>
      <c r="M1082" t="s">
        <v>2204</v>
      </c>
      <c r="N1082" t="s">
        <v>5587</v>
      </c>
      <c r="O1082" t="s">
        <v>917</v>
      </c>
      <c r="P1082">
        <v>1</v>
      </c>
      <c r="Q1082">
        <v>1</v>
      </c>
      <c r="R1082">
        <v>0</v>
      </c>
      <c r="S1082">
        <v>0</v>
      </c>
      <c r="T1082" t="s">
        <v>4940</v>
      </c>
      <c r="U1082">
        <v>0</v>
      </c>
      <c r="X1082" t="s">
        <v>4941</v>
      </c>
      <c r="Y1082" t="s">
        <v>18</v>
      </c>
      <c r="AB1082" t="s">
        <v>19</v>
      </c>
      <c r="AC1082" t="s">
        <v>4942</v>
      </c>
      <c r="AD1082" t="s">
        <v>917</v>
      </c>
      <c r="AE1082">
        <v>1</v>
      </c>
      <c r="AF1082">
        <v>0</v>
      </c>
      <c r="AG1082">
        <v>8.91</v>
      </c>
      <c r="AH1082">
        <v>3</v>
      </c>
      <c r="AI1082">
        <v>0</v>
      </c>
      <c r="AU1082">
        <v>0</v>
      </c>
      <c r="AW1082">
        <v>10.692</v>
      </c>
      <c r="AY1082">
        <v>1</v>
      </c>
      <c r="BE1082" t="s">
        <v>416</v>
      </c>
      <c r="BI1082">
        <v>0</v>
      </c>
      <c r="BJ1082">
        <v>0</v>
      </c>
      <c r="BM1082">
        <v>0</v>
      </c>
      <c r="BN1082">
        <v>0</v>
      </c>
      <c r="BO1082">
        <v>100</v>
      </c>
      <c r="BP1082">
        <v>100</v>
      </c>
      <c r="BQ1082">
        <v>0</v>
      </c>
      <c r="BR1082">
        <v>0</v>
      </c>
      <c r="BS1082">
        <v>0</v>
      </c>
      <c r="BV1082">
        <v>0</v>
      </c>
      <c r="BW1082">
        <v>1</v>
      </c>
      <c r="BX1082">
        <v>0</v>
      </c>
      <c r="BY1082">
        <v>0</v>
      </c>
    </row>
    <row r="1083" spans="1:80" x14ac:dyDescent="0.25">
      <c r="A1083">
        <v>352665014</v>
      </c>
      <c r="C1083" t="s">
        <v>2206</v>
      </c>
      <c r="D1083">
        <v>9</v>
      </c>
      <c r="E1083" t="s">
        <v>5014</v>
      </c>
      <c r="F1083">
        <v>5</v>
      </c>
      <c r="G1083" t="s">
        <v>5014</v>
      </c>
      <c r="J1083">
        <v>3</v>
      </c>
      <c r="K1083" t="s">
        <v>5061</v>
      </c>
      <c r="L1083" t="s">
        <v>293</v>
      </c>
      <c r="M1083">
        <v>352665014</v>
      </c>
      <c r="N1083" t="s">
        <v>5588</v>
      </c>
      <c r="O1083" t="s">
        <v>36</v>
      </c>
      <c r="P1083">
        <v>1</v>
      </c>
      <c r="Q1083">
        <v>1</v>
      </c>
      <c r="R1083">
        <v>7</v>
      </c>
      <c r="S1083">
        <v>7</v>
      </c>
      <c r="T1083" t="s">
        <v>4940</v>
      </c>
      <c r="U1083">
        <v>0</v>
      </c>
      <c r="X1083" t="s">
        <v>4941</v>
      </c>
      <c r="Y1083" t="s">
        <v>18</v>
      </c>
      <c r="AB1083" t="s">
        <v>19</v>
      </c>
      <c r="AC1083" t="s">
        <v>4942</v>
      </c>
      <c r="AE1083">
        <v>0</v>
      </c>
      <c r="AF1083">
        <v>0</v>
      </c>
      <c r="AG1083">
        <v>9.31</v>
      </c>
      <c r="AH1083">
        <v>3</v>
      </c>
      <c r="AI1083">
        <v>0</v>
      </c>
      <c r="AU1083">
        <v>1.33</v>
      </c>
      <c r="AW1083">
        <v>11.172000000000001</v>
      </c>
      <c r="BE1083" t="s">
        <v>32</v>
      </c>
      <c r="BI1083">
        <v>0</v>
      </c>
      <c r="BJ1083">
        <v>0</v>
      </c>
      <c r="BM1083">
        <v>0</v>
      </c>
      <c r="BN1083">
        <v>0</v>
      </c>
      <c r="BO1083">
        <v>100</v>
      </c>
      <c r="BP1083">
        <v>100</v>
      </c>
      <c r="BQ1083">
        <v>0</v>
      </c>
      <c r="BR1083">
        <v>0</v>
      </c>
      <c r="BS1083">
        <v>0</v>
      </c>
      <c r="BV1083">
        <v>0</v>
      </c>
      <c r="BW1083">
        <v>0</v>
      </c>
      <c r="BX1083">
        <v>0</v>
      </c>
      <c r="BY1083">
        <v>0</v>
      </c>
    </row>
    <row r="1084" spans="1:80" x14ac:dyDescent="0.25">
      <c r="A1084" t="s">
        <v>2207</v>
      </c>
      <c r="C1084" t="s">
        <v>2208</v>
      </c>
      <c r="D1084">
        <v>9</v>
      </c>
      <c r="E1084" t="s">
        <v>5014</v>
      </c>
      <c r="F1084">
        <v>5</v>
      </c>
      <c r="G1084" t="s">
        <v>5014</v>
      </c>
      <c r="J1084">
        <v>3</v>
      </c>
      <c r="K1084" t="s">
        <v>5061</v>
      </c>
      <c r="L1084" t="s">
        <v>27</v>
      </c>
      <c r="M1084" t="s">
        <v>4946</v>
      </c>
      <c r="N1084" t="s">
        <v>4947</v>
      </c>
      <c r="P1084">
        <v>1</v>
      </c>
      <c r="Q1084">
        <v>0</v>
      </c>
      <c r="R1084">
        <v>0</v>
      </c>
      <c r="S1084">
        <v>0</v>
      </c>
      <c r="T1084" t="s">
        <v>4940</v>
      </c>
      <c r="U1084">
        <v>0</v>
      </c>
      <c r="X1084" t="s">
        <v>4941</v>
      </c>
      <c r="Y1084" t="s">
        <v>18</v>
      </c>
      <c r="AB1084" t="s">
        <v>19</v>
      </c>
      <c r="AC1084" t="s">
        <v>4942</v>
      </c>
      <c r="AE1084">
        <v>0</v>
      </c>
      <c r="AF1084">
        <v>0</v>
      </c>
      <c r="AG1084">
        <v>25.28</v>
      </c>
      <c r="AH1084">
        <v>3</v>
      </c>
      <c r="AI1084">
        <v>0</v>
      </c>
      <c r="AJ1084">
        <v>1</v>
      </c>
      <c r="AU1084">
        <v>0</v>
      </c>
      <c r="AW1084">
        <v>30.335999999999999</v>
      </c>
      <c r="BE1084" t="s">
        <v>416</v>
      </c>
      <c r="BI1084">
        <v>0</v>
      </c>
      <c r="BJ1084">
        <v>0</v>
      </c>
      <c r="BM1084">
        <v>0</v>
      </c>
      <c r="BN1084">
        <v>0</v>
      </c>
      <c r="BO1084">
        <v>100</v>
      </c>
      <c r="BP1084">
        <v>100</v>
      </c>
      <c r="BQ1084">
        <v>0</v>
      </c>
      <c r="BR1084">
        <v>0</v>
      </c>
      <c r="BS1084">
        <v>0</v>
      </c>
      <c r="BV1084">
        <v>0</v>
      </c>
      <c r="BW1084">
        <v>0</v>
      </c>
      <c r="BX1084">
        <v>0</v>
      </c>
      <c r="BY1084">
        <v>0</v>
      </c>
    </row>
    <row r="1085" spans="1:80" x14ac:dyDescent="0.25">
      <c r="A1085" t="s">
        <v>2209</v>
      </c>
      <c r="C1085" t="s">
        <v>2210</v>
      </c>
      <c r="D1085">
        <v>15</v>
      </c>
      <c r="E1085" t="s">
        <v>4977</v>
      </c>
      <c r="F1085">
        <v>6</v>
      </c>
      <c r="G1085" t="s">
        <v>4977</v>
      </c>
      <c r="L1085" t="s">
        <v>436</v>
      </c>
      <c r="M1085" t="s">
        <v>5589</v>
      </c>
      <c r="N1085" t="s">
        <v>5590</v>
      </c>
      <c r="P1085">
        <v>1</v>
      </c>
      <c r="Q1085">
        <v>1</v>
      </c>
      <c r="R1085">
        <v>68.37</v>
      </c>
      <c r="S1085">
        <v>68.37</v>
      </c>
      <c r="T1085" t="s">
        <v>4940</v>
      </c>
      <c r="U1085">
        <v>0</v>
      </c>
      <c r="X1085" t="s">
        <v>4941</v>
      </c>
      <c r="Y1085" t="s">
        <v>18</v>
      </c>
      <c r="AB1085" t="s">
        <v>19</v>
      </c>
      <c r="AC1085" t="s">
        <v>4942</v>
      </c>
      <c r="AE1085">
        <v>0</v>
      </c>
      <c r="AF1085">
        <v>0</v>
      </c>
      <c r="AG1085">
        <v>102.55500000000001</v>
      </c>
      <c r="AH1085">
        <v>3</v>
      </c>
      <c r="AI1085">
        <v>0</v>
      </c>
      <c r="AU1085">
        <v>1.5</v>
      </c>
      <c r="AW1085">
        <v>123.066</v>
      </c>
      <c r="BE1085" t="s">
        <v>32</v>
      </c>
      <c r="BI1085">
        <v>0</v>
      </c>
      <c r="BJ1085">
        <v>0</v>
      </c>
      <c r="BM1085">
        <v>0</v>
      </c>
      <c r="BN1085">
        <v>0</v>
      </c>
      <c r="BO1085">
        <v>100</v>
      </c>
      <c r="BP1085">
        <v>100</v>
      </c>
      <c r="BQ1085">
        <v>0</v>
      </c>
      <c r="BR1085">
        <v>0</v>
      </c>
      <c r="BS1085">
        <v>0</v>
      </c>
      <c r="BV1085">
        <v>0</v>
      </c>
      <c r="BW1085">
        <v>0</v>
      </c>
      <c r="BX1085">
        <v>0</v>
      </c>
      <c r="BY1085">
        <v>0</v>
      </c>
      <c r="CB1085" t="s">
        <v>5591</v>
      </c>
    </row>
    <row r="1086" spans="1:80" x14ac:dyDescent="0.25">
      <c r="A1086" t="s">
        <v>2211</v>
      </c>
      <c r="C1086" t="s">
        <v>2212</v>
      </c>
      <c r="D1086">
        <v>15</v>
      </c>
      <c r="E1086" t="s">
        <v>4977</v>
      </c>
      <c r="F1086">
        <v>6</v>
      </c>
      <c r="G1086" t="s">
        <v>4977</v>
      </c>
      <c r="L1086" t="s">
        <v>436</v>
      </c>
      <c r="M1086" t="s">
        <v>5592</v>
      </c>
      <c r="N1086" t="s">
        <v>5593</v>
      </c>
      <c r="P1086">
        <v>1</v>
      </c>
      <c r="Q1086">
        <v>1</v>
      </c>
      <c r="R1086">
        <v>7</v>
      </c>
      <c r="S1086">
        <v>7</v>
      </c>
      <c r="T1086" t="s">
        <v>4940</v>
      </c>
      <c r="U1086">
        <v>0</v>
      </c>
      <c r="X1086" t="s">
        <v>4941</v>
      </c>
      <c r="Y1086" t="s">
        <v>18</v>
      </c>
      <c r="AB1086" t="s">
        <v>19</v>
      </c>
      <c r="AC1086" t="s">
        <v>4942</v>
      </c>
      <c r="AE1086">
        <v>0</v>
      </c>
      <c r="AF1086">
        <v>0</v>
      </c>
      <c r="AG1086">
        <v>9.31</v>
      </c>
      <c r="AH1086">
        <v>3</v>
      </c>
      <c r="AI1086">
        <v>0</v>
      </c>
      <c r="AU1086">
        <v>1.33</v>
      </c>
      <c r="AW1086">
        <v>11.172000000000001</v>
      </c>
      <c r="BE1086" t="s">
        <v>32</v>
      </c>
      <c r="BI1086">
        <v>0</v>
      </c>
      <c r="BJ1086">
        <v>0</v>
      </c>
      <c r="BM1086">
        <v>0</v>
      </c>
      <c r="BN1086">
        <v>0</v>
      </c>
      <c r="BO1086">
        <v>100</v>
      </c>
      <c r="BP1086">
        <v>100</v>
      </c>
      <c r="BQ1086">
        <v>0</v>
      </c>
      <c r="BR1086">
        <v>0</v>
      </c>
      <c r="BS1086">
        <v>0</v>
      </c>
      <c r="BV1086">
        <v>0</v>
      </c>
      <c r="BW1086">
        <v>0</v>
      </c>
      <c r="BX1086">
        <v>0</v>
      </c>
      <c r="BY1086">
        <v>0</v>
      </c>
    </row>
    <row r="1087" spans="1:80" x14ac:dyDescent="0.25">
      <c r="A1087" t="s">
        <v>2213</v>
      </c>
      <c r="C1087" t="s">
        <v>2214</v>
      </c>
      <c r="D1087">
        <v>15</v>
      </c>
      <c r="E1087" t="s">
        <v>4977</v>
      </c>
      <c r="J1087">
        <v>3</v>
      </c>
      <c r="K1087" t="s">
        <v>5485</v>
      </c>
      <c r="L1087" t="s">
        <v>436</v>
      </c>
      <c r="M1087" t="s">
        <v>2213</v>
      </c>
      <c r="N1087" t="s">
        <v>2214</v>
      </c>
      <c r="P1087">
        <v>1</v>
      </c>
      <c r="Q1087">
        <v>1</v>
      </c>
      <c r="R1087">
        <v>0.95</v>
      </c>
      <c r="S1087">
        <v>0.95</v>
      </c>
      <c r="T1087" t="s">
        <v>4940</v>
      </c>
      <c r="U1087">
        <v>0</v>
      </c>
      <c r="X1087" t="s">
        <v>4941</v>
      </c>
      <c r="Y1087" t="s">
        <v>18</v>
      </c>
      <c r="AE1087">
        <v>0</v>
      </c>
      <c r="AF1087">
        <v>0</v>
      </c>
      <c r="AG1087">
        <v>1.264</v>
      </c>
      <c r="AH1087">
        <v>3</v>
      </c>
      <c r="AI1087">
        <v>0</v>
      </c>
      <c r="AU1087">
        <v>1.3305263000000001</v>
      </c>
      <c r="AW1087">
        <v>1.5169999999999999</v>
      </c>
      <c r="BE1087" t="s">
        <v>32</v>
      </c>
      <c r="BI1087">
        <v>0</v>
      </c>
      <c r="BJ1087">
        <v>0</v>
      </c>
      <c r="BM1087">
        <v>0</v>
      </c>
      <c r="BN1087">
        <v>0</v>
      </c>
      <c r="BO1087">
        <v>100</v>
      </c>
      <c r="BP1087">
        <v>100</v>
      </c>
      <c r="BQ1087">
        <v>0</v>
      </c>
      <c r="BR1087">
        <v>0</v>
      </c>
      <c r="BS1087">
        <v>0</v>
      </c>
      <c r="BV1087">
        <v>0</v>
      </c>
      <c r="BW1087">
        <v>0</v>
      </c>
      <c r="BX1087">
        <v>0</v>
      </c>
      <c r="BY1087">
        <v>0</v>
      </c>
    </row>
    <row r="1088" spans="1:80" x14ac:dyDescent="0.25">
      <c r="A1088" t="s">
        <v>2215</v>
      </c>
      <c r="C1088" t="s">
        <v>2216</v>
      </c>
      <c r="D1088">
        <v>15</v>
      </c>
      <c r="E1088" t="s">
        <v>4977</v>
      </c>
      <c r="J1088">
        <v>3</v>
      </c>
      <c r="K1088" t="s">
        <v>5485</v>
      </c>
      <c r="L1088" t="s">
        <v>436</v>
      </c>
      <c r="M1088" t="s">
        <v>5594</v>
      </c>
      <c r="N1088" t="s">
        <v>2216</v>
      </c>
      <c r="O1088" t="s">
        <v>104</v>
      </c>
      <c r="P1088">
        <v>1</v>
      </c>
      <c r="Q1088">
        <v>1</v>
      </c>
      <c r="R1088">
        <v>0.6</v>
      </c>
      <c r="S1088">
        <v>0.6</v>
      </c>
      <c r="T1088" t="s">
        <v>4940</v>
      </c>
      <c r="U1088">
        <v>0</v>
      </c>
      <c r="X1088" t="s">
        <v>4941</v>
      </c>
      <c r="Y1088" t="s">
        <v>18</v>
      </c>
      <c r="AE1088">
        <v>0</v>
      </c>
      <c r="AF1088">
        <v>0</v>
      </c>
      <c r="AG1088">
        <v>0.79800000000000004</v>
      </c>
      <c r="AH1088">
        <v>3</v>
      </c>
      <c r="AI1088">
        <v>0</v>
      </c>
      <c r="AU1088">
        <v>1.33</v>
      </c>
      <c r="AW1088">
        <v>0.95799999999999996</v>
      </c>
      <c r="BE1088" t="s">
        <v>32</v>
      </c>
      <c r="BI1088">
        <v>0</v>
      </c>
      <c r="BJ1088">
        <v>0</v>
      </c>
      <c r="BM1088">
        <v>0</v>
      </c>
      <c r="BN1088">
        <v>0</v>
      </c>
      <c r="BO1088">
        <v>100</v>
      </c>
      <c r="BP1088">
        <v>100</v>
      </c>
      <c r="BQ1088">
        <v>0</v>
      </c>
      <c r="BR1088">
        <v>0</v>
      </c>
      <c r="BS1088">
        <v>0</v>
      </c>
      <c r="BV1088">
        <v>0</v>
      </c>
      <c r="BW1088">
        <v>0</v>
      </c>
      <c r="BX1088">
        <v>0</v>
      </c>
      <c r="BY1088">
        <v>0</v>
      </c>
    </row>
    <row r="1089" spans="1:80" x14ac:dyDescent="0.25">
      <c r="A1089" t="s">
        <v>2217</v>
      </c>
      <c r="C1089" t="s">
        <v>2218</v>
      </c>
      <c r="D1089">
        <v>15</v>
      </c>
      <c r="E1089" t="s">
        <v>4977</v>
      </c>
      <c r="J1089">
        <v>3</v>
      </c>
      <c r="K1089" t="s">
        <v>5485</v>
      </c>
      <c r="L1089" t="s">
        <v>436</v>
      </c>
      <c r="M1089" t="s">
        <v>5595</v>
      </c>
      <c r="N1089" t="s">
        <v>2218</v>
      </c>
      <c r="P1089">
        <v>1</v>
      </c>
      <c r="Q1089">
        <v>1</v>
      </c>
      <c r="R1089">
        <v>0.2</v>
      </c>
      <c r="S1089">
        <v>0.2</v>
      </c>
      <c r="T1089" t="s">
        <v>4940</v>
      </c>
      <c r="U1089">
        <v>0</v>
      </c>
      <c r="X1089" t="s">
        <v>4941</v>
      </c>
      <c r="Y1089" t="s">
        <v>18</v>
      </c>
      <c r="AE1089">
        <v>0</v>
      </c>
      <c r="AF1089">
        <v>0</v>
      </c>
      <c r="AG1089">
        <v>0.26600000000000001</v>
      </c>
      <c r="AH1089">
        <v>3</v>
      </c>
      <c r="AI1089">
        <v>0</v>
      </c>
      <c r="AU1089">
        <v>1.33</v>
      </c>
      <c r="AW1089">
        <v>0.31900000000000001</v>
      </c>
      <c r="BE1089" t="s">
        <v>32</v>
      </c>
      <c r="BI1089">
        <v>0</v>
      </c>
      <c r="BJ1089">
        <v>0</v>
      </c>
      <c r="BM1089">
        <v>0</v>
      </c>
      <c r="BN1089">
        <v>0</v>
      </c>
      <c r="BO1089">
        <v>100</v>
      </c>
      <c r="BP1089">
        <v>100</v>
      </c>
      <c r="BQ1089">
        <v>0</v>
      </c>
      <c r="BR1089">
        <v>0</v>
      </c>
      <c r="BS1089">
        <v>0</v>
      </c>
      <c r="BV1089">
        <v>0</v>
      </c>
      <c r="BW1089">
        <v>0</v>
      </c>
      <c r="BX1089">
        <v>0</v>
      </c>
      <c r="BY1089">
        <v>0</v>
      </c>
    </row>
    <row r="1090" spans="1:80" x14ac:dyDescent="0.25">
      <c r="A1090" t="s">
        <v>2219</v>
      </c>
      <c r="C1090" t="s">
        <v>2220</v>
      </c>
      <c r="D1090">
        <v>15</v>
      </c>
      <c r="E1090" t="s">
        <v>4977</v>
      </c>
      <c r="F1090">
        <v>6</v>
      </c>
      <c r="G1090" t="s">
        <v>4977</v>
      </c>
      <c r="L1090" t="s">
        <v>1125</v>
      </c>
      <c r="M1090" t="s">
        <v>5596</v>
      </c>
      <c r="N1090" t="s">
        <v>5597</v>
      </c>
      <c r="O1090" t="s">
        <v>2221</v>
      </c>
      <c r="P1090">
        <v>1000</v>
      </c>
      <c r="Q1090">
        <v>1</v>
      </c>
      <c r="R1090">
        <v>195</v>
      </c>
      <c r="S1090">
        <v>195</v>
      </c>
      <c r="T1090" t="s">
        <v>4940</v>
      </c>
      <c r="U1090">
        <v>0</v>
      </c>
      <c r="X1090" t="s">
        <v>4941</v>
      </c>
      <c r="Y1090" t="s">
        <v>18</v>
      </c>
      <c r="AB1090" t="s">
        <v>19</v>
      </c>
      <c r="AC1090" t="s">
        <v>4942</v>
      </c>
      <c r="AD1090" t="s">
        <v>104</v>
      </c>
      <c r="AE1090">
        <v>0</v>
      </c>
      <c r="AF1090">
        <v>0</v>
      </c>
      <c r="AG1090">
        <v>0.29299999999999998</v>
      </c>
      <c r="AH1090">
        <v>5</v>
      </c>
      <c r="AI1090">
        <v>0</v>
      </c>
      <c r="AU1090">
        <v>1.5</v>
      </c>
      <c r="AW1090">
        <v>0.35099999999999998</v>
      </c>
      <c r="BE1090" t="s">
        <v>32</v>
      </c>
      <c r="BI1090">
        <v>0</v>
      </c>
      <c r="BJ1090">
        <v>0</v>
      </c>
      <c r="BM1090">
        <v>0</v>
      </c>
      <c r="BN1090">
        <v>0</v>
      </c>
      <c r="BO1090">
        <v>100</v>
      </c>
      <c r="BP1090">
        <v>100</v>
      </c>
      <c r="BQ1090">
        <v>0</v>
      </c>
      <c r="BR1090">
        <v>0</v>
      </c>
      <c r="BS1090">
        <v>0</v>
      </c>
      <c r="BV1090">
        <v>0</v>
      </c>
      <c r="BW1090">
        <v>0</v>
      </c>
      <c r="BX1090">
        <v>0</v>
      </c>
      <c r="BY1090">
        <v>0</v>
      </c>
    </row>
    <row r="1091" spans="1:80" x14ac:dyDescent="0.25">
      <c r="A1091" t="s">
        <v>2222</v>
      </c>
      <c r="C1091" t="s">
        <v>2223</v>
      </c>
      <c r="D1091">
        <v>15</v>
      </c>
      <c r="E1091" t="s">
        <v>4977</v>
      </c>
      <c r="F1091">
        <v>6</v>
      </c>
      <c r="G1091" t="s">
        <v>4977</v>
      </c>
      <c r="L1091" t="s">
        <v>1125</v>
      </c>
      <c r="M1091" t="s">
        <v>5598</v>
      </c>
      <c r="N1091" t="s">
        <v>5599</v>
      </c>
      <c r="O1091" t="s">
        <v>2221</v>
      </c>
      <c r="P1091">
        <v>1000</v>
      </c>
      <c r="Q1091">
        <v>1</v>
      </c>
      <c r="R1091">
        <v>195</v>
      </c>
      <c r="S1091">
        <v>195</v>
      </c>
      <c r="T1091" t="s">
        <v>4940</v>
      </c>
      <c r="U1091">
        <v>0</v>
      </c>
      <c r="X1091" t="s">
        <v>4941</v>
      </c>
      <c r="Y1091" t="s">
        <v>18</v>
      </c>
      <c r="AB1091" t="s">
        <v>19</v>
      </c>
      <c r="AC1091" t="s">
        <v>4942</v>
      </c>
      <c r="AD1091" t="s">
        <v>104</v>
      </c>
      <c r="AE1091">
        <v>0</v>
      </c>
      <c r="AF1091">
        <v>0</v>
      </c>
      <c r="AG1091">
        <v>0.29299999999999998</v>
      </c>
      <c r="AH1091">
        <v>5</v>
      </c>
      <c r="AI1091">
        <v>0</v>
      </c>
      <c r="AU1091">
        <v>1.5</v>
      </c>
      <c r="AW1091">
        <v>0.35099999999999998</v>
      </c>
      <c r="BE1091" t="s">
        <v>32</v>
      </c>
      <c r="BI1091">
        <v>0</v>
      </c>
      <c r="BJ1091">
        <v>0</v>
      </c>
      <c r="BM1091">
        <v>0</v>
      </c>
      <c r="BN1091">
        <v>0</v>
      </c>
      <c r="BO1091">
        <v>100</v>
      </c>
      <c r="BP1091">
        <v>100</v>
      </c>
      <c r="BQ1091">
        <v>0</v>
      </c>
      <c r="BR1091">
        <v>0</v>
      </c>
      <c r="BS1091">
        <v>0</v>
      </c>
      <c r="BV1091">
        <v>0</v>
      </c>
      <c r="BW1091">
        <v>0</v>
      </c>
      <c r="BX1091">
        <v>0</v>
      </c>
      <c r="BY1091">
        <v>0</v>
      </c>
    </row>
    <row r="1092" spans="1:80" x14ac:dyDescent="0.25">
      <c r="A1092" t="s">
        <v>2224</v>
      </c>
      <c r="C1092" t="s">
        <v>2225</v>
      </c>
      <c r="D1092">
        <v>15</v>
      </c>
      <c r="E1092" t="s">
        <v>4977</v>
      </c>
      <c r="L1092" t="s">
        <v>584</v>
      </c>
      <c r="M1092" t="s">
        <v>2224</v>
      </c>
      <c r="N1092" t="s">
        <v>2225</v>
      </c>
      <c r="P1092">
        <v>1</v>
      </c>
      <c r="Q1092">
        <v>1</v>
      </c>
      <c r="R1092">
        <v>1.3</v>
      </c>
      <c r="S1092">
        <v>1.3</v>
      </c>
      <c r="T1092" t="s">
        <v>4940</v>
      </c>
      <c r="U1092">
        <v>0</v>
      </c>
      <c r="X1092" t="s">
        <v>4941</v>
      </c>
      <c r="Y1092" t="s">
        <v>18</v>
      </c>
      <c r="AB1092" t="s">
        <v>19</v>
      </c>
      <c r="AC1092" t="s">
        <v>4942</v>
      </c>
      <c r="AE1092">
        <v>0</v>
      </c>
      <c r="AF1092">
        <v>0</v>
      </c>
      <c r="AG1092">
        <v>1.7290000000000001</v>
      </c>
      <c r="AH1092">
        <v>3</v>
      </c>
      <c r="AI1092">
        <v>0</v>
      </c>
      <c r="AU1092">
        <v>1.33</v>
      </c>
      <c r="AW1092">
        <v>2.0750000000000002</v>
      </c>
      <c r="BE1092" t="s">
        <v>32</v>
      </c>
      <c r="BI1092">
        <v>0</v>
      </c>
      <c r="BJ1092">
        <v>0</v>
      </c>
      <c r="BM1092">
        <v>0</v>
      </c>
      <c r="BN1092">
        <v>0</v>
      </c>
      <c r="BO1092">
        <v>100</v>
      </c>
      <c r="BP1092">
        <v>100</v>
      </c>
      <c r="BQ1092">
        <v>0</v>
      </c>
      <c r="BR1092">
        <v>0</v>
      </c>
      <c r="BS1092">
        <v>0</v>
      </c>
      <c r="BV1092">
        <v>0</v>
      </c>
      <c r="BW1092">
        <v>0</v>
      </c>
      <c r="BX1092">
        <v>0</v>
      </c>
      <c r="BY1092">
        <v>0</v>
      </c>
    </row>
    <row r="1093" spans="1:80" x14ac:dyDescent="0.25">
      <c r="A1093" t="s">
        <v>2226</v>
      </c>
      <c r="C1093" t="s">
        <v>2227</v>
      </c>
      <c r="D1093">
        <v>10</v>
      </c>
      <c r="E1093" t="s">
        <v>4943</v>
      </c>
      <c r="F1093">
        <v>8</v>
      </c>
      <c r="G1093" t="s">
        <v>4943</v>
      </c>
      <c r="L1093" t="s">
        <v>2228</v>
      </c>
      <c r="M1093" t="s">
        <v>2226</v>
      </c>
      <c r="N1093" t="s">
        <v>2227</v>
      </c>
      <c r="P1093">
        <v>1</v>
      </c>
      <c r="Q1093">
        <v>1</v>
      </c>
      <c r="R1093">
        <v>313.39999999999998</v>
      </c>
      <c r="S1093">
        <v>313.39999999999998</v>
      </c>
      <c r="T1093" t="s">
        <v>4940</v>
      </c>
      <c r="U1093">
        <v>0</v>
      </c>
      <c r="X1093" t="s">
        <v>5600</v>
      </c>
      <c r="Y1093" t="s">
        <v>5601</v>
      </c>
      <c r="AE1093">
        <v>0</v>
      </c>
      <c r="AF1093">
        <v>0</v>
      </c>
      <c r="AG1093">
        <v>470.1</v>
      </c>
      <c r="AH1093">
        <v>3</v>
      </c>
      <c r="AI1093">
        <v>0</v>
      </c>
      <c r="AU1093">
        <v>1.5</v>
      </c>
      <c r="AW1093">
        <v>564.12</v>
      </c>
      <c r="BE1093" t="s">
        <v>32</v>
      </c>
      <c r="BI1093">
        <v>0</v>
      </c>
      <c r="BJ1093">
        <v>0</v>
      </c>
      <c r="BM1093">
        <v>0</v>
      </c>
      <c r="BN1093">
        <v>0</v>
      </c>
      <c r="BO1093">
        <v>100</v>
      </c>
      <c r="BP1093">
        <v>100</v>
      </c>
      <c r="BQ1093">
        <v>0</v>
      </c>
      <c r="BR1093">
        <v>0</v>
      </c>
      <c r="BS1093">
        <v>0</v>
      </c>
      <c r="BV1093">
        <v>0</v>
      </c>
      <c r="BW1093">
        <v>0</v>
      </c>
      <c r="BX1093">
        <v>0</v>
      </c>
      <c r="BY1093">
        <v>0</v>
      </c>
    </row>
    <row r="1094" spans="1:80" x14ac:dyDescent="0.25">
      <c r="A1094" t="s">
        <v>2229</v>
      </c>
      <c r="C1094" t="s">
        <v>2230</v>
      </c>
      <c r="D1094">
        <v>4</v>
      </c>
      <c r="E1094" t="s">
        <v>4986</v>
      </c>
      <c r="F1094">
        <v>8</v>
      </c>
      <c r="G1094" t="s">
        <v>4943</v>
      </c>
      <c r="L1094" t="s">
        <v>2231</v>
      </c>
      <c r="M1094" t="s">
        <v>5602</v>
      </c>
      <c r="N1094" t="s">
        <v>2230</v>
      </c>
      <c r="P1094">
        <v>1</v>
      </c>
      <c r="Q1094">
        <v>1</v>
      </c>
      <c r="R1094">
        <v>579.04</v>
      </c>
      <c r="S1094">
        <v>579.04</v>
      </c>
      <c r="T1094" t="s">
        <v>4940</v>
      </c>
      <c r="U1094">
        <v>0</v>
      </c>
      <c r="X1094" t="s">
        <v>4941</v>
      </c>
      <c r="Y1094" t="s">
        <v>18</v>
      </c>
      <c r="AE1094">
        <v>0</v>
      </c>
      <c r="AF1094">
        <v>0</v>
      </c>
      <c r="AG1094">
        <v>868.56</v>
      </c>
      <c r="AH1094">
        <v>3</v>
      </c>
      <c r="AI1094">
        <v>0</v>
      </c>
      <c r="AU1094">
        <v>1.5</v>
      </c>
      <c r="AW1094" s="1">
        <v>1042.2719999999999</v>
      </c>
      <c r="BE1094" t="s">
        <v>32</v>
      </c>
      <c r="BI1094">
        <v>0</v>
      </c>
      <c r="BJ1094">
        <v>0</v>
      </c>
      <c r="BM1094">
        <v>0</v>
      </c>
      <c r="BN1094">
        <v>0</v>
      </c>
      <c r="BO1094">
        <v>100</v>
      </c>
      <c r="BP1094">
        <v>100</v>
      </c>
      <c r="BQ1094">
        <v>0</v>
      </c>
      <c r="BR1094">
        <v>0</v>
      </c>
      <c r="BS1094">
        <v>0</v>
      </c>
      <c r="BV1094">
        <v>0</v>
      </c>
      <c r="BW1094">
        <v>0</v>
      </c>
      <c r="BX1094">
        <v>0</v>
      </c>
      <c r="BY1094">
        <v>0</v>
      </c>
    </row>
    <row r="1095" spans="1:80" x14ac:dyDescent="0.25">
      <c r="A1095" t="s">
        <v>2232</v>
      </c>
      <c r="C1095" t="s">
        <v>2233</v>
      </c>
      <c r="D1095">
        <v>4</v>
      </c>
      <c r="E1095" t="s">
        <v>4986</v>
      </c>
      <c r="F1095">
        <v>8</v>
      </c>
      <c r="G1095" t="s">
        <v>4943</v>
      </c>
      <c r="L1095" t="s">
        <v>2234</v>
      </c>
      <c r="M1095" t="s">
        <v>5603</v>
      </c>
      <c r="N1095" t="s">
        <v>2233</v>
      </c>
      <c r="P1095">
        <v>1</v>
      </c>
      <c r="Q1095">
        <v>1</v>
      </c>
      <c r="R1095">
        <v>396</v>
      </c>
      <c r="S1095">
        <v>396</v>
      </c>
      <c r="T1095" t="s">
        <v>4940</v>
      </c>
      <c r="U1095">
        <v>0</v>
      </c>
      <c r="X1095" t="s">
        <v>4941</v>
      </c>
      <c r="Y1095" t="s">
        <v>18</v>
      </c>
      <c r="AE1095">
        <v>0</v>
      </c>
      <c r="AF1095">
        <v>0</v>
      </c>
      <c r="AG1095">
        <v>594</v>
      </c>
      <c r="AH1095">
        <v>3</v>
      </c>
      <c r="AI1095">
        <v>0</v>
      </c>
      <c r="AU1095">
        <v>1.5</v>
      </c>
      <c r="AW1095">
        <v>712.8</v>
      </c>
      <c r="BE1095" t="s">
        <v>32</v>
      </c>
      <c r="BI1095">
        <v>0</v>
      </c>
      <c r="BJ1095">
        <v>0</v>
      </c>
      <c r="BM1095">
        <v>0</v>
      </c>
      <c r="BN1095">
        <v>0</v>
      </c>
      <c r="BO1095">
        <v>100</v>
      </c>
      <c r="BP1095">
        <v>100</v>
      </c>
      <c r="BQ1095">
        <v>0</v>
      </c>
      <c r="BR1095">
        <v>0</v>
      </c>
      <c r="BS1095">
        <v>0</v>
      </c>
      <c r="BV1095">
        <v>0</v>
      </c>
      <c r="BW1095">
        <v>0</v>
      </c>
      <c r="BX1095">
        <v>0</v>
      </c>
      <c r="BY1095">
        <v>0</v>
      </c>
    </row>
    <row r="1096" spans="1:80" x14ac:dyDescent="0.25">
      <c r="A1096" t="s">
        <v>2235</v>
      </c>
      <c r="C1096" t="s">
        <v>2236</v>
      </c>
      <c r="D1096">
        <v>10</v>
      </c>
      <c r="E1096" t="s">
        <v>4943</v>
      </c>
      <c r="L1096" t="s">
        <v>27</v>
      </c>
      <c r="M1096" t="s">
        <v>2235</v>
      </c>
      <c r="N1096" t="s">
        <v>2236</v>
      </c>
      <c r="P1096">
        <v>1</v>
      </c>
      <c r="Q1096">
        <v>1</v>
      </c>
      <c r="R1096">
        <v>15</v>
      </c>
      <c r="S1096">
        <v>15</v>
      </c>
      <c r="T1096" t="s">
        <v>4940</v>
      </c>
      <c r="U1096">
        <v>0</v>
      </c>
      <c r="X1096" t="s">
        <v>4941</v>
      </c>
      <c r="Y1096" t="s">
        <v>18</v>
      </c>
      <c r="AB1096" t="s">
        <v>19</v>
      </c>
      <c r="AC1096" t="s">
        <v>4942</v>
      </c>
      <c r="AE1096">
        <v>0</v>
      </c>
      <c r="AF1096">
        <v>0</v>
      </c>
      <c r="AG1096">
        <v>30</v>
      </c>
      <c r="AH1096">
        <v>3</v>
      </c>
      <c r="AI1096">
        <v>0</v>
      </c>
      <c r="AU1096">
        <v>2</v>
      </c>
      <c r="AW1096">
        <v>36</v>
      </c>
      <c r="BE1096" t="s">
        <v>416</v>
      </c>
      <c r="BI1096">
        <v>0</v>
      </c>
      <c r="BJ1096">
        <v>0</v>
      </c>
      <c r="BM1096">
        <v>0</v>
      </c>
      <c r="BN1096">
        <v>0</v>
      </c>
      <c r="BO1096">
        <v>100</v>
      </c>
      <c r="BP1096">
        <v>100</v>
      </c>
      <c r="BQ1096">
        <v>0</v>
      </c>
      <c r="BR1096">
        <v>0</v>
      </c>
      <c r="BS1096">
        <v>0</v>
      </c>
      <c r="BV1096">
        <v>0</v>
      </c>
      <c r="BW1096">
        <v>1</v>
      </c>
      <c r="BX1096">
        <v>0</v>
      </c>
      <c r="BY1096">
        <v>0</v>
      </c>
    </row>
    <row r="1097" spans="1:80" x14ac:dyDescent="0.25">
      <c r="A1097" t="s">
        <v>2237</v>
      </c>
      <c r="C1097" t="s">
        <v>2238</v>
      </c>
      <c r="D1097">
        <v>8</v>
      </c>
      <c r="E1097" t="s">
        <v>4953</v>
      </c>
      <c r="F1097">
        <v>4</v>
      </c>
      <c r="G1097" t="s">
        <v>4953</v>
      </c>
      <c r="J1097">
        <v>1</v>
      </c>
      <c r="K1097" t="s">
        <v>4954</v>
      </c>
      <c r="L1097" t="s">
        <v>49</v>
      </c>
      <c r="M1097" t="s">
        <v>2237</v>
      </c>
      <c r="N1097" t="s">
        <v>2238</v>
      </c>
      <c r="P1097">
        <v>1</v>
      </c>
      <c r="Q1097">
        <v>8</v>
      </c>
      <c r="R1097">
        <v>13.01</v>
      </c>
      <c r="S1097">
        <v>13.01</v>
      </c>
      <c r="T1097" t="s">
        <v>4940</v>
      </c>
      <c r="U1097">
        <v>0</v>
      </c>
      <c r="X1097" t="s">
        <v>4941</v>
      </c>
      <c r="Y1097" t="s">
        <v>18</v>
      </c>
      <c r="AB1097" t="s">
        <v>19</v>
      </c>
      <c r="AC1097" t="s">
        <v>4942</v>
      </c>
      <c r="AE1097">
        <v>0</v>
      </c>
      <c r="AF1097">
        <v>0</v>
      </c>
      <c r="AG1097">
        <v>17.564</v>
      </c>
      <c r="AH1097">
        <v>3</v>
      </c>
      <c r="AI1097">
        <v>0</v>
      </c>
      <c r="AU1097">
        <v>1.3500384000000001</v>
      </c>
      <c r="AW1097">
        <v>21.077000000000002</v>
      </c>
      <c r="AY1097">
        <v>1</v>
      </c>
      <c r="BE1097" t="s">
        <v>20</v>
      </c>
      <c r="BI1097">
        <v>0</v>
      </c>
      <c r="BJ1097">
        <v>0</v>
      </c>
      <c r="BM1097">
        <v>0</v>
      </c>
      <c r="BN1097">
        <v>0</v>
      </c>
      <c r="BO1097">
        <v>100</v>
      </c>
      <c r="BP1097">
        <v>100</v>
      </c>
      <c r="BQ1097">
        <v>0</v>
      </c>
      <c r="BR1097">
        <v>0</v>
      </c>
      <c r="BS1097">
        <v>0</v>
      </c>
      <c r="BV1097">
        <v>0</v>
      </c>
      <c r="BW1097">
        <v>0</v>
      </c>
      <c r="BX1097">
        <v>0</v>
      </c>
      <c r="BY1097">
        <v>0</v>
      </c>
    </row>
    <row r="1098" spans="1:80" x14ac:dyDescent="0.25">
      <c r="A1098" t="s">
        <v>2239</v>
      </c>
      <c r="C1098" t="s">
        <v>2240</v>
      </c>
      <c r="D1098">
        <v>9</v>
      </c>
      <c r="E1098" t="s">
        <v>5014</v>
      </c>
      <c r="F1098">
        <v>5</v>
      </c>
      <c r="G1098" t="s">
        <v>5014</v>
      </c>
      <c r="J1098">
        <v>3</v>
      </c>
      <c r="K1098" t="s">
        <v>5061</v>
      </c>
      <c r="L1098" t="s">
        <v>293</v>
      </c>
      <c r="M1098">
        <v>7121000007</v>
      </c>
      <c r="N1098" t="s">
        <v>5604</v>
      </c>
      <c r="O1098">
        <v>1</v>
      </c>
      <c r="P1098">
        <v>1</v>
      </c>
      <c r="Q1098">
        <v>1</v>
      </c>
      <c r="R1098">
        <v>170</v>
      </c>
      <c r="S1098">
        <v>170</v>
      </c>
      <c r="T1098" t="s">
        <v>4940</v>
      </c>
      <c r="U1098">
        <v>0</v>
      </c>
      <c r="X1098" t="s">
        <v>4941</v>
      </c>
      <c r="Y1098" t="s">
        <v>18</v>
      </c>
      <c r="AB1098" t="s">
        <v>19</v>
      </c>
      <c r="AC1098" t="s">
        <v>4942</v>
      </c>
      <c r="AD1098">
        <v>1</v>
      </c>
      <c r="AE1098">
        <v>0</v>
      </c>
      <c r="AF1098">
        <v>0</v>
      </c>
      <c r="AG1098">
        <v>226.1</v>
      </c>
      <c r="AH1098">
        <v>3</v>
      </c>
      <c r="AI1098">
        <v>0</v>
      </c>
      <c r="AU1098">
        <v>1.33</v>
      </c>
      <c r="AW1098">
        <v>271.32</v>
      </c>
      <c r="AY1098">
        <v>1</v>
      </c>
      <c r="BE1098" t="s">
        <v>20</v>
      </c>
      <c r="BI1098">
        <v>0</v>
      </c>
      <c r="BJ1098">
        <v>0</v>
      </c>
      <c r="BM1098">
        <v>0</v>
      </c>
      <c r="BN1098">
        <v>0</v>
      </c>
      <c r="BO1098">
        <v>100</v>
      </c>
      <c r="BP1098">
        <v>100</v>
      </c>
      <c r="BQ1098">
        <v>0</v>
      </c>
      <c r="BR1098">
        <v>0</v>
      </c>
      <c r="BS1098">
        <v>0</v>
      </c>
      <c r="BV1098">
        <v>0</v>
      </c>
      <c r="BW1098">
        <v>0</v>
      </c>
      <c r="BX1098">
        <v>0</v>
      </c>
      <c r="BY1098">
        <v>0</v>
      </c>
    </row>
    <row r="1099" spans="1:80" x14ac:dyDescent="0.25">
      <c r="A1099" t="s">
        <v>2241</v>
      </c>
      <c r="C1099" t="s">
        <v>2242</v>
      </c>
      <c r="D1099">
        <v>16</v>
      </c>
      <c r="E1099" t="s">
        <v>4982</v>
      </c>
      <c r="F1099">
        <v>10</v>
      </c>
      <c r="G1099" t="s">
        <v>4982</v>
      </c>
      <c r="L1099" t="s">
        <v>856</v>
      </c>
      <c r="M1099" t="s">
        <v>2241</v>
      </c>
      <c r="N1099" t="s">
        <v>2242</v>
      </c>
      <c r="P1099">
        <v>1</v>
      </c>
      <c r="Q1099">
        <v>1</v>
      </c>
      <c r="R1099">
        <v>23.1</v>
      </c>
      <c r="S1099">
        <v>23.1</v>
      </c>
      <c r="T1099" t="s">
        <v>4940</v>
      </c>
      <c r="U1099">
        <v>0</v>
      </c>
      <c r="X1099" t="s">
        <v>4941</v>
      </c>
      <c r="Y1099" t="s">
        <v>18</v>
      </c>
      <c r="AB1099" t="s">
        <v>19</v>
      </c>
      <c r="AC1099" t="s">
        <v>4942</v>
      </c>
      <c r="AE1099">
        <v>0</v>
      </c>
      <c r="AF1099">
        <v>0</v>
      </c>
      <c r="AG1099">
        <v>30.72</v>
      </c>
      <c r="AH1099">
        <v>3</v>
      </c>
      <c r="AI1099">
        <v>0</v>
      </c>
      <c r="AU1099">
        <v>1.3298700999999999</v>
      </c>
      <c r="AW1099">
        <v>36.863999999999997</v>
      </c>
      <c r="AY1099">
        <v>1</v>
      </c>
      <c r="BE1099" t="s">
        <v>20</v>
      </c>
      <c r="BI1099">
        <v>0</v>
      </c>
      <c r="BJ1099">
        <v>0</v>
      </c>
      <c r="BM1099">
        <v>0</v>
      </c>
      <c r="BN1099">
        <v>0</v>
      </c>
      <c r="BO1099">
        <v>100</v>
      </c>
      <c r="BP1099">
        <v>100</v>
      </c>
      <c r="BQ1099">
        <v>0</v>
      </c>
      <c r="BR1099">
        <v>0</v>
      </c>
      <c r="BS1099">
        <v>0</v>
      </c>
      <c r="BV1099">
        <v>0</v>
      </c>
      <c r="BW1099">
        <v>0</v>
      </c>
      <c r="BX1099">
        <v>0</v>
      </c>
      <c r="BY1099">
        <v>0</v>
      </c>
    </row>
    <row r="1100" spans="1:80" x14ac:dyDescent="0.25">
      <c r="A1100" t="s">
        <v>2243</v>
      </c>
      <c r="C1100" t="s">
        <v>2244</v>
      </c>
      <c r="D1100">
        <v>9</v>
      </c>
      <c r="E1100" t="s">
        <v>5014</v>
      </c>
      <c r="F1100">
        <v>5</v>
      </c>
      <c r="G1100" t="s">
        <v>5014</v>
      </c>
      <c r="H1100" t="s">
        <v>5108</v>
      </c>
      <c r="I1100" t="s">
        <v>5109</v>
      </c>
      <c r="J1100">
        <v>1</v>
      </c>
      <c r="K1100" t="s">
        <v>5110</v>
      </c>
      <c r="L1100" t="s">
        <v>27</v>
      </c>
      <c r="M1100" t="s">
        <v>4946</v>
      </c>
      <c r="N1100" t="s">
        <v>4947</v>
      </c>
      <c r="P1100">
        <v>1</v>
      </c>
      <c r="Q1100">
        <v>0</v>
      </c>
      <c r="R1100">
        <v>0</v>
      </c>
      <c r="S1100">
        <v>0</v>
      </c>
      <c r="T1100" t="s">
        <v>4940</v>
      </c>
      <c r="U1100">
        <v>0</v>
      </c>
      <c r="X1100" t="s">
        <v>4941</v>
      </c>
      <c r="Y1100" t="s">
        <v>18</v>
      </c>
      <c r="AB1100" t="s">
        <v>19</v>
      </c>
      <c r="AC1100" t="s">
        <v>4942</v>
      </c>
      <c r="AE1100">
        <v>0</v>
      </c>
      <c r="AF1100">
        <v>0</v>
      </c>
      <c r="AG1100" s="1">
        <v>2415</v>
      </c>
      <c r="AH1100">
        <v>3</v>
      </c>
      <c r="AI1100">
        <v>0</v>
      </c>
      <c r="AU1100">
        <v>0</v>
      </c>
      <c r="AW1100" s="1">
        <v>2898</v>
      </c>
      <c r="AY1100">
        <v>1</v>
      </c>
      <c r="BE1100" t="s">
        <v>416</v>
      </c>
      <c r="BI1100">
        <v>0</v>
      </c>
      <c r="BJ1100">
        <v>0</v>
      </c>
      <c r="BM1100">
        <v>0</v>
      </c>
      <c r="BN1100">
        <v>0</v>
      </c>
      <c r="BO1100">
        <v>100</v>
      </c>
      <c r="BP1100">
        <v>100</v>
      </c>
      <c r="BQ1100">
        <v>0</v>
      </c>
      <c r="BR1100">
        <v>0</v>
      </c>
      <c r="BS1100">
        <v>0</v>
      </c>
      <c r="BV1100">
        <v>0</v>
      </c>
      <c r="BW1100">
        <v>1</v>
      </c>
      <c r="BX1100">
        <v>0</v>
      </c>
      <c r="BY1100">
        <v>0</v>
      </c>
      <c r="CB1100" t="s">
        <v>5605</v>
      </c>
    </row>
    <row r="1101" spans="1:80" x14ac:dyDescent="0.25">
      <c r="A1101" t="s">
        <v>2245</v>
      </c>
      <c r="C1101" t="s">
        <v>2246</v>
      </c>
      <c r="D1101">
        <v>9</v>
      </c>
      <c r="E1101" t="s">
        <v>5014</v>
      </c>
      <c r="F1101">
        <v>5</v>
      </c>
      <c r="G1101" t="s">
        <v>5014</v>
      </c>
      <c r="H1101" t="s">
        <v>5108</v>
      </c>
      <c r="I1101" t="s">
        <v>5109</v>
      </c>
      <c r="J1101">
        <v>1</v>
      </c>
      <c r="K1101" t="s">
        <v>5110</v>
      </c>
      <c r="L1101" t="s">
        <v>27</v>
      </c>
      <c r="M1101" t="s">
        <v>4946</v>
      </c>
      <c r="N1101" t="s">
        <v>4947</v>
      </c>
      <c r="P1101">
        <v>1</v>
      </c>
      <c r="Q1101">
        <v>0</v>
      </c>
      <c r="R1101">
        <v>0</v>
      </c>
      <c r="S1101">
        <v>0</v>
      </c>
      <c r="T1101" t="s">
        <v>4940</v>
      </c>
      <c r="U1101">
        <v>0</v>
      </c>
      <c r="X1101" t="s">
        <v>4941</v>
      </c>
      <c r="Y1101" t="s">
        <v>18</v>
      </c>
      <c r="AB1101" t="s">
        <v>19</v>
      </c>
      <c r="AC1101" t="s">
        <v>4942</v>
      </c>
      <c r="AE1101">
        <v>0</v>
      </c>
      <c r="AF1101">
        <v>0</v>
      </c>
      <c r="AG1101" s="1">
        <v>2150</v>
      </c>
      <c r="AH1101">
        <v>3</v>
      </c>
      <c r="AI1101">
        <v>0</v>
      </c>
      <c r="AU1101">
        <v>0</v>
      </c>
      <c r="AW1101" s="1">
        <v>2580</v>
      </c>
      <c r="AY1101">
        <v>1</v>
      </c>
      <c r="BE1101" t="s">
        <v>416</v>
      </c>
      <c r="BI1101">
        <v>0</v>
      </c>
      <c r="BJ1101">
        <v>0</v>
      </c>
      <c r="BM1101">
        <v>0</v>
      </c>
      <c r="BN1101">
        <v>0</v>
      </c>
      <c r="BO1101">
        <v>100</v>
      </c>
      <c r="BP1101">
        <v>100</v>
      </c>
      <c r="BQ1101">
        <v>0</v>
      </c>
      <c r="BR1101">
        <v>0</v>
      </c>
      <c r="BS1101">
        <v>0</v>
      </c>
      <c r="BV1101">
        <v>0</v>
      </c>
      <c r="BW1101">
        <v>1</v>
      </c>
      <c r="BX1101">
        <v>0</v>
      </c>
      <c r="BY1101">
        <v>0</v>
      </c>
    </row>
    <row r="1102" spans="1:80" x14ac:dyDescent="0.25">
      <c r="A1102" t="s">
        <v>2247</v>
      </c>
      <c r="C1102" t="s">
        <v>2248</v>
      </c>
      <c r="D1102">
        <v>9</v>
      </c>
      <c r="E1102" t="s">
        <v>5014</v>
      </c>
      <c r="F1102">
        <v>5</v>
      </c>
      <c r="G1102" t="s">
        <v>5014</v>
      </c>
      <c r="H1102" t="s">
        <v>5108</v>
      </c>
      <c r="I1102" t="s">
        <v>5109</v>
      </c>
      <c r="J1102">
        <v>1</v>
      </c>
      <c r="K1102" t="s">
        <v>5110</v>
      </c>
      <c r="L1102" t="s">
        <v>27</v>
      </c>
      <c r="M1102" t="s">
        <v>4946</v>
      </c>
      <c r="N1102" t="s">
        <v>4947</v>
      </c>
      <c r="P1102">
        <v>1</v>
      </c>
      <c r="Q1102">
        <v>0</v>
      </c>
      <c r="R1102">
        <v>0</v>
      </c>
      <c r="S1102">
        <v>0</v>
      </c>
      <c r="T1102" t="s">
        <v>4940</v>
      </c>
      <c r="U1102">
        <v>0</v>
      </c>
      <c r="X1102" t="s">
        <v>4941</v>
      </c>
      <c r="Y1102" t="s">
        <v>18</v>
      </c>
      <c r="AB1102" t="s">
        <v>19</v>
      </c>
      <c r="AC1102" t="s">
        <v>4942</v>
      </c>
      <c r="AE1102">
        <v>0</v>
      </c>
      <c r="AF1102">
        <v>0</v>
      </c>
      <c r="AG1102" s="1">
        <v>2000</v>
      </c>
      <c r="AH1102">
        <v>3</v>
      </c>
      <c r="AI1102">
        <v>0</v>
      </c>
      <c r="AU1102">
        <v>0</v>
      </c>
      <c r="AW1102" s="1">
        <v>2400</v>
      </c>
      <c r="AY1102">
        <v>1</v>
      </c>
      <c r="BE1102" t="s">
        <v>416</v>
      </c>
      <c r="BI1102">
        <v>0</v>
      </c>
      <c r="BJ1102">
        <v>0</v>
      </c>
      <c r="BM1102">
        <v>0</v>
      </c>
      <c r="BN1102">
        <v>0</v>
      </c>
      <c r="BO1102">
        <v>100</v>
      </c>
      <c r="BP1102">
        <v>100</v>
      </c>
      <c r="BQ1102">
        <v>0</v>
      </c>
      <c r="BR1102">
        <v>0</v>
      </c>
      <c r="BS1102">
        <v>0</v>
      </c>
      <c r="BV1102">
        <v>0</v>
      </c>
      <c r="BW1102">
        <v>1</v>
      </c>
      <c r="BX1102">
        <v>0</v>
      </c>
      <c r="BY1102">
        <v>0</v>
      </c>
    </row>
    <row r="1103" spans="1:80" x14ac:dyDescent="0.25">
      <c r="A1103" t="s">
        <v>2249</v>
      </c>
      <c r="C1103" t="s">
        <v>2250</v>
      </c>
      <c r="D1103">
        <v>9</v>
      </c>
      <c r="E1103" t="s">
        <v>5014</v>
      </c>
      <c r="F1103">
        <v>5</v>
      </c>
      <c r="G1103" t="s">
        <v>5014</v>
      </c>
      <c r="H1103" t="s">
        <v>5108</v>
      </c>
      <c r="I1103" t="s">
        <v>5109</v>
      </c>
      <c r="J1103">
        <v>1</v>
      </c>
      <c r="K1103" t="s">
        <v>5110</v>
      </c>
      <c r="L1103" t="s">
        <v>27</v>
      </c>
      <c r="M1103" t="s">
        <v>4946</v>
      </c>
      <c r="N1103" t="s">
        <v>4947</v>
      </c>
      <c r="P1103">
        <v>1</v>
      </c>
      <c r="Q1103">
        <v>0</v>
      </c>
      <c r="R1103">
        <v>0</v>
      </c>
      <c r="S1103">
        <v>0</v>
      </c>
      <c r="T1103" t="s">
        <v>4940</v>
      </c>
      <c r="U1103">
        <v>0</v>
      </c>
      <c r="X1103" t="s">
        <v>4941</v>
      </c>
      <c r="Y1103" t="s">
        <v>18</v>
      </c>
      <c r="AB1103" t="s">
        <v>19</v>
      </c>
      <c r="AC1103" t="s">
        <v>4942</v>
      </c>
      <c r="AE1103">
        <v>0</v>
      </c>
      <c r="AF1103">
        <v>0</v>
      </c>
      <c r="AG1103" s="1">
        <v>2455</v>
      </c>
      <c r="AH1103">
        <v>3</v>
      </c>
      <c r="AI1103">
        <v>0</v>
      </c>
      <c r="AU1103">
        <v>0</v>
      </c>
      <c r="AW1103" s="1">
        <v>2946</v>
      </c>
      <c r="AY1103">
        <v>1</v>
      </c>
      <c r="BE1103" t="s">
        <v>416</v>
      </c>
      <c r="BI1103">
        <v>0</v>
      </c>
      <c r="BJ1103">
        <v>0</v>
      </c>
      <c r="BM1103">
        <v>0</v>
      </c>
      <c r="BN1103">
        <v>0</v>
      </c>
      <c r="BO1103">
        <v>100</v>
      </c>
      <c r="BP1103">
        <v>100</v>
      </c>
      <c r="BQ1103">
        <v>0</v>
      </c>
      <c r="BR1103">
        <v>0</v>
      </c>
      <c r="BS1103">
        <v>0</v>
      </c>
      <c r="BV1103">
        <v>0</v>
      </c>
      <c r="BW1103">
        <v>1</v>
      </c>
      <c r="BX1103">
        <v>0</v>
      </c>
      <c r="BY1103">
        <v>0</v>
      </c>
      <c r="CB1103" t="s">
        <v>5577</v>
      </c>
    </row>
    <row r="1104" spans="1:80" x14ac:dyDescent="0.25">
      <c r="A1104" t="s">
        <v>2251</v>
      </c>
      <c r="C1104" t="s">
        <v>2252</v>
      </c>
      <c r="D1104">
        <v>9</v>
      </c>
      <c r="E1104" t="s">
        <v>5014</v>
      </c>
      <c r="F1104">
        <v>5</v>
      </c>
      <c r="G1104" t="s">
        <v>5014</v>
      </c>
      <c r="J1104">
        <v>3</v>
      </c>
      <c r="K1104" t="s">
        <v>5061</v>
      </c>
      <c r="L1104" t="s">
        <v>293</v>
      </c>
      <c r="M1104" t="s">
        <v>2251</v>
      </c>
      <c r="N1104" t="s">
        <v>5606</v>
      </c>
      <c r="P1104">
        <v>1</v>
      </c>
      <c r="Q1104">
        <v>1</v>
      </c>
      <c r="R1104">
        <v>320</v>
      </c>
      <c r="S1104">
        <v>320</v>
      </c>
      <c r="T1104" t="s">
        <v>4940</v>
      </c>
      <c r="U1104">
        <v>0</v>
      </c>
      <c r="X1104" t="s">
        <v>4941</v>
      </c>
      <c r="Y1104" t="s">
        <v>18</v>
      </c>
      <c r="AB1104" t="s">
        <v>19</v>
      </c>
      <c r="AC1104" t="s">
        <v>4942</v>
      </c>
      <c r="AE1104">
        <v>0</v>
      </c>
      <c r="AF1104">
        <v>0</v>
      </c>
      <c r="AG1104">
        <v>480</v>
      </c>
      <c r="AH1104">
        <v>3</v>
      </c>
      <c r="AI1104">
        <v>0</v>
      </c>
      <c r="AU1104">
        <v>1.5</v>
      </c>
      <c r="AW1104">
        <v>576</v>
      </c>
      <c r="BE1104" t="s">
        <v>32</v>
      </c>
      <c r="BI1104">
        <v>0</v>
      </c>
      <c r="BJ1104">
        <v>0</v>
      </c>
      <c r="BM1104">
        <v>0</v>
      </c>
      <c r="BN1104">
        <v>0</v>
      </c>
      <c r="BO1104">
        <v>100</v>
      </c>
      <c r="BP1104">
        <v>100</v>
      </c>
      <c r="BQ1104">
        <v>0</v>
      </c>
      <c r="BR1104">
        <v>0</v>
      </c>
      <c r="BS1104">
        <v>0</v>
      </c>
      <c r="BV1104">
        <v>0</v>
      </c>
      <c r="BW1104">
        <v>0</v>
      </c>
      <c r="BX1104">
        <v>0</v>
      </c>
      <c r="BY1104">
        <v>0</v>
      </c>
    </row>
    <row r="1105" spans="1:77" x14ac:dyDescent="0.25">
      <c r="A1105" t="s">
        <v>2253</v>
      </c>
      <c r="C1105" t="s">
        <v>2254</v>
      </c>
      <c r="D1105">
        <v>9</v>
      </c>
      <c r="E1105" t="s">
        <v>5014</v>
      </c>
      <c r="F1105">
        <v>5</v>
      </c>
      <c r="G1105" t="s">
        <v>5014</v>
      </c>
      <c r="J1105">
        <v>3</v>
      </c>
      <c r="K1105" t="s">
        <v>5061</v>
      </c>
      <c r="L1105" t="s">
        <v>1104</v>
      </c>
      <c r="M1105" t="s">
        <v>5607</v>
      </c>
      <c r="N1105" t="s">
        <v>5608</v>
      </c>
      <c r="P1105">
        <v>1</v>
      </c>
      <c r="Q1105">
        <v>1</v>
      </c>
      <c r="R1105">
        <v>36.39</v>
      </c>
      <c r="S1105">
        <v>36.39</v>
      </c>
      <c r="T1105" t="s">
        <v>4940</v>
      </c>
      <c r="U1105">
        <v>0</v>
      </c>
      <c r="X1105" t="s">
        <v>4941</v>
      </c>
      <c r="Y1105" t="s">
        <v>18</v>
      </c>
      <c r="AB1105" t="s">
        <v>19</v>
      </c>
      <c r="AC1105" t="s">
        <v>4942</v>
      </c>
      <c r="AE1105">
        <v>0</v>
      </c>
      <c r="AF1105">
        <v>0</v>
      </c>
      <c r="AG1105">
        <v>39.6</v>
      </c>
      <c r="AH1105">
        <v>3</v>
      </c>
      <c r="AI1105">
        <v>0</v>
      </c>
      <c r="AU1105">
        <v>1.088211</v>
      </c>
      <c r="AW1105">
        <v>47.52</v>
      </c>
      <c r="AY1105">
        <v>1</v>
      </c>
      <c r="BE1105" t="s">
        <v>20</v>
      </c>
      <c r="BI1105">
        <v>0</v>
      </c>
      <c r="BJ1105">
        <v>0</v>
      </c>
      <c r="BM1105">
        <v>0</v>
      </c>
      <c r="BN1105">
        <v>0</v>
      </c>
      <c r="BO1105">
        <v>100</v>
      </c>
      <c r="BP1105">
        <v>100</v>
      </c>
      <c r="BQ1105">
        <v>0</v>
      </c>
      <c r="BR1105">
        <v>0</v>
      </c>
      <c r="BS1105">
        <v>0</v>
      </c>
      <c r="BV1105">
        <v>0</v>
      </c>
      <c r="BW1105">
        <v>0</v>
      </c>
      <c r="BX1105">
        <v>0</v>
      </c>
      <c r="BY1105">
        <v>0</v>
      </c>
    </row>
    <row r="1106" spans="1:77" x14ac:dyDescent="0.25">
      <c r="A1106" t="s">
        <v>2255</v>
      </c>
      <c r="C1106" t="s">
        <v>2256</v>
      </c>
      <c r="D1106">
        <v>9</v>
      </c>
      <c r="E1106" t="s">
        <v>5014</v>
      </c>
      <c r="F1106">
        <v>5</v>
      </c>
      <c r="G1106" t="s">
        <v>5014</v>
      </c>
      <c r="J1106">
        <v>3</v>
      </c>
      <c r="K1106" t="s">
        <v>5061</v>
      </c>
      <c r="L1106" t="s">
        <v>1104</v>
      </c>
      <c r="M1106" t="s">
        <v>2255</v>
      </c>
      <c r="N1106" t="s">
        <v>5609</v>
      </c>
      <c r="P1106">
        <v>1</v>
      </c>
      <c r="Q1106">
        <v>1</v>
      </c>
      <c r="R1106">
        <v>16.34</v>
      </c>
      <c r="S1106">
        <v>16.34</v>
      </c>
      <c r="T1106" t="s">
        <v>4940</v>
      </c>
      <c r="U1106">
        <v>0</v>
      </c>
      <c r="X1106" t="s">
        <v>4941</v>
      </c>
      <c r="Y1106" t="s">
        <v>18</v>
      </c>
      <c r="AB1106" t="s">
        <v>19</v>
      </c>
      <c r="AC1106" t="s">
        <v>4942</v>
      </c>
      <c r="AE1106">
        <v>0</v>
      </c>
      <c r="AF1106">
        <v>0</v>
      </c>
      <c r="AG1106">
        <v>24.51</v>
      </c>
      <c r="AH1106">
        <v>3</v>
      </c>
      <c r="AI1106">
        <v>0</v>
      </c>
      <c r="AU1106">
        <v>1.5</v>
      </c>
      <c r="AW1106">
        <v>29.411999999999999</v>
      </c>
      <c r="AY1106">
        <v>1</v>
      </c>
      <c r="BE1106" t="s">
        <v>20</v>
      </c>
      <c r="BI1106">
        <v>0</v>
      </c>
      <c r="BJ1106">
        <v>0</v>
      </c>
      <c r="BM1106">
        <v>0</v>
      </c>
      <c r="BN1106">
        <v>0</v>
      </c>
      <c r="BO1106">
        <v>100</v>
      </c>
      <c r="BP1106">
        <v>100</v>
      </c>
      <c r="BQ1106">
        <v>0</v>
      </c>
      <c r="BR1106">
        <v>0</v>
      </c>
      <c r="BS1106">
        <v>0</v>
      </c>
      <c r="BV1106">
        <v>0</v>
      </c>
      <c r="BW1106">
        <v>0</v>
      </c>
      <c r="BX1106">
        <v>0</v>
      </c>
      <c r="BY1106">
        <v>0</v>
      </c>
    </row>
    <row r="1107" spans="1:77" x14ac:dyDescent="0.25">
      <c r="A1107" t="s">
        <v>2257</v>
      </c>
      <c r="C1107" t="s">
        <v>2258</v>
      </c>
      <c r="D1107">
        <v>9</v>
      </c>
      <c r="E1107" t="s">
        <v>5014</v>
      </c>
      <c r="F1107">
        <v>5</v>
      </c>
      <c r="G1107" t="s">
        <v>5014</v>
      </c>
      <c r="H1107" t="s">
        <v>5108</v>
      </c>
      <c r="I1107" t="s">
        <v>5109</v>
      </c>
      <c r="J1107">
        <v>1</v>
      </c>
      <c r="K1107" t="s">
        <v>5110</v>
      </c>
      <c r="L1107" t="s">
        <v>27</v>
      </c>
      <c r="M1107" t="s">
        <v>4946</v>
      </c>
      <c r="N1107" t="s">
        <v>4947</v>
      </c>
      <c r="P1107">
        <v>1</v>
      </c>
      <c r="Q1107">
        <v>0</v>
      </c>
      <c r="R1107">
        <v>0</v>
      </c>
      <c r="S1107">
        <v>0</v>
      </c>
      <c r="T1107" t="s">
        <v>4940</v>
      </c>
      <c r="U1107">
        <v>0</v>
      </c>
      <c r="X1107" t="s">
        <v>4941</v>
      </c>
      <c r="Y1107" t="s">
        <v>18</v>
      </c>
      <c r="AB1107" t="s">
        <v>19</v>
      </c>
      <c r="AC1107" t="s">
        <v>4942</v>
      </c>
      <c r="AE1107">
        <v>0</v>
      </c>
      <c r="AF1107">
        <v>0</v>
      </c>
      <c r="AG1107" s="1">
        <v>1850</v>
      </c>
      <c r="AH1107">
        <v>3</v>
      </c>
      <c r="AI1107">
        <v>0</v>
      </c>
      <c r="AP1107">
        <v>1</v>
      </c>
      <c r="AU1107">
        <v>0</v>
      </c>
      <c r="AW1107" s="1">
        <v>2220</v>
      </c>
      <c r="AY1107">
        <v>1</v>
      </c>
      <c r="BE1107" t="s">
        <v>416</v>
      </c>
      <c r="BI1107">
        <v>0</v>
      </c>
      <c r="BJ1107">
        <v>0</v>
      </c>
      <c r="BM1107">
        <v>0</v>
      </c>
      <c r="BN1107">
        <v>0</v>
      </c>
      <c r="BO1107">
        <v>100</v>
      </c>
      <c r="BP1107">
        <v>100</v>
      </c>
      <c r="BQ1107">
        <v>0</v>
      </c>
      <c r="BR1107">
        <v>0</v>
      </c>
      <c r="BS1107">
        <v>0</v>
      </c>
      <c r="BV1107">
        <v>0</v>
      </c>
      <c r="BW1107">
        <v>0</v>
      </c>
      <c r="BX1107">
        <v>0</v>
      </c>
      <c r="BY1107">
        <v>0</v>
      </c>
    </row>
    <row r="1108" spans="1:77" x14ac:dyDescent="0.25">
      <c r="A1108" t="s">
        <v>2259</v>
      </c>
      <c r="C1108" t="s">
        <v>2260</v>
      </c>
      <c r="D1108">
        <v>9</v>
      </c>
      <c r="E1108" t="s">
        <v>5014</v>
      </c>
      <c r="F1108">
        <v>5</v>
      </c>
      <c r="G1108" t="s">
        <v>5014</v>
      </c>
      <c r="H1108" t="s">
        <v>5108</v>
      </c>
      <c r="I1108" t="s">
        <v>5109</v>
      </c>
      <c r="J1108">
        <v>1</v>
      </c>
      <c r="K1108" t="s">
        <v>5110</v>
      </c>
      <c r="L1108" t="s">
        <v>27</v>
      </c>
      <c r="M1108" t="s">
        <v>4946</v>
      </c>
      <c r="N1108" t="s">
        <v>4947</v>
      </c>
      <c r="P1108">
        <v>1</v>
      </c>
      <c r="Q1108">
        <v>0</v>
      </c>
      <c r="R1108">
        <v>0</v>
      </c>
      <c r="S1108">
        <v>0</v>
      </c>
      <c r="T1108" t="s">
        <v>4940</v>
      </c>
      <c r="U1108">
        <v>0</v>
      </c>
      <c r="X1108" t="s">
        <v>4941</v>
      </c>
      <c r="Y1108" t="s">
        <v>18</v>
      </c>
      <c r="AB1108" t="s">
        <v>19</v>
      </c>
      <c r="AC1108" t="s">
        <v>4942</v>
      </c>
      <c r="AE1108">
        <v>0</v>
      </c>
      <c r="AF1108">
        <v>0</v>
      </c>
      <c r="AG1108" s="1">
        <v>2000</v>
      </c>
      <c r="AH1108">
        <v>3</v>
      </c>
      <c r="AI1108">
        <v>0</v>
      </c>
      <c r="AP1108">
        <v>1</v>
      </c>
      <c r="AU1108">
        <v>0</v>
      </c>
      <c r="AW1108" s="1">
        <v>2400</v>
      </c>
      <c r="AY1108">
        <v>1</v>
      </c>
      <c r="BE1108" t="s">
        <v>416</v>
      </c>
      <c r="BI1108">
        <v>0</v>
      </c>
      <c r="BJ1108">
        <v>0</v>
      </c>
      <c r="BM1108">
        <v>0</v>
      </c>
      <c r="BN1108">
        <v>0</v>
      </c>
      <c r="BO1108">
        <v>100</v>
      </c>
      <c r="BP1108">
        <v>100</v>
      </c>
      <c r="BQ1108">
        <v>0</v>
      </c>
      <c r="BR1108">
        <v>0</v>
      </c>
      <c r="BS1108">
        <v>0</v>
      </c>
      <c r="BV1108">
        <v>0</v>
      </c>
      <c r="BW1108">
        <v>0</v>
      </c>
      <c r="BX1108">
        <v>0</v>
      </c>
      <c r="BY1108">
        <v>0</v>
      </c>
    </row>
    <row r="1109" spans="1:77" x14ac:dyDescent="0.25">
      <c r="A1109" t="s">
        <v>2261</v>
      </c>
      <c r="C1109" t="s">
        <v>2262</v>
      </c>
      <c r="D1109">
        <v>9</v>
      </c>
      <c r="E1109" t="s">
        <v>5014</v>
      </c>
      <c r="F1109">
        <v>5</v>
      </c>
      <c r="G1109" t="s">
        <v>5014</v>
      </c>
      <c r="H1109" t="s">
        <v>5108</v>
      </c>
      <c r="I1109" t="s">
        <v>5109</v>
      </c>
      <c r="J1109">
        <v>1</v>
      </c>
      <c r="K1109" t="s">
        <v>5110</v>
      </c>
      <c r="L1109" t="s">
        <v>27</v>
      </c>
      <c r="M1109" t="s">
        <v>4946</v>
      </c>
      <c r="N1109" t="s">
        <v>4947</v>
      </c>
      <c r="P1109">
        <v>1</v>
      </c>
      <c r="Q1109">
        <v>0</v>
      </c>
      <c r="R1109">
        <v>0</v>
      </c>
      <c r="S1109">
        <v>0</v>
      </c>
      <c r="T1109" t="s">
        <v>4940</v>
      </c>
      <c r="U1109">
        <v>0</v>
      </c>
      <c r="X1109" t="s">
        <v>4941</v>
      </c>
      <c r="Y1109" t="s">
        <v>18</v>
      </c>
      <c r="AB1109" t="s">
        <v>19</v>
      </c>
      <c r="AC1109" t="s">
        <v>4942</v>
      </c>
      <c r="AE1109">
        <v>0</v>
      </c>
      <c r="AF1109">
        <v>0</v>
      </c>
      <c r="AG1109" s="1">
        <v>2100</v>
      </c>
      <c r="AH1109">
        <v>3</v>
      </c>
      <c r="AI1109">
        <v>0</v>
      </c>
      <c r="AP1109">
        <v>1</v>
      </c>
      <c r="AU1109">
        <v>0</v>
      </c>
      <c r="AW1109" s="1">
        <v>2520</v>
      </c>
      <c r="AY1109">
        <v>1</v>
      </c>
      <c r="BE1109" t="s">
        <v>416</v>
      </c>
      <c r="BI1109">
        <v>0</v>
      </c>
      <c r="BJ1109">
        <v>0</v>
      </c>
      <c r="BM1109">
        <v>0</v>
      </c>
      <c r="BN1109">
        <v>0</v>
      </c>
      <c r="BO1109">
        <v>100</v>
      </c>
      <c r="BP1109">
        <v>100</v>
      </c>
      <c r="BQ1109">
        <v>0</v>
      </c>
      <c r="BR1109">
        <v>0</v>
      </c>
      <c r="BS1109">
        <v>0</v>
      </c>
      <c r="BV1109">
        <v>0</v>
      </c>
      <c r="BW1109">
        <v>0</v>
      </c>
      <c r="BX1109">
        <v>0</v>
      </c>
      <c r="BY1109">
        <v>0</v>
      </c>
    </row>
    <row r="1110" spans="1:77" x14ac:dyDescent="0.25">
      <c r="A1110" t="s">
        <v>2263</v>
      </c>
      <c r="C1110" t="s">
        <v>2264</v>
      </c>
      <c r="D1110">
        <v>9</v>
      </c>
      <c r="E1110" t="s">
        <v>5014</v>
      </c>
      <c r="F1110">
        <v>5</v>
      </c>
      <c r="G1110" t="s">
        <v>5014</v>
      </c>
      <c r="H1110" t="s">
        <v>5108</v>
      </c>
      <c r="I1110" t="s">
        <v>5109</v>
      </c>
      <c r="J1110">
        <v>1</v>
      </c>
      <c r="K1110" t="s">
        <v>5110</v>
      </c>
      <c r="L1110" t="s">
        <v>27</v>
      </c>
      <c r="M1110" t="s">
        <v>4946</v>
      </c>
      <c r="N1110" t="s">
        <v>4947</v>
      </c>
      <c r="P1110">
        <v>1</v>
      </c>
      <c r="Q1110">
        <v>0</v>
      </c>
      <c r="R1110">
        <v>0</v>
      </c>
      <c r="S1110">
        <v>0</v>
      </c>
      <c r="T1110" t="s">
        <v>4940</v>
      </c>
      <c r="U1110">
        <v>0</v>
      </c>
      <c r="X1110" t="s">
        <v>4941</v>
      </c>
      <c r="Y1110" t="s">
        <v>18</v>
      </c>
      <c r="AB1110" t="s">
        <v>19</v>
      </c>
      <c r="AC1110" t="s">
        <v>4942</v>
      </c>
      <c r="AE1110">
        <v>0</v>
      </c>
      <c r="AF1110">
        <v>0</v>
      </c>
      <c r="AG1110" s="1">
        <v>2200</v>
      </c>
      <c r="AH1110">
        <v>3</v>
      </c>
      <c r="AI1110">
        <v>0</v>
      </c>
      <c r="AP1110">
        <v>1</v>
      </c>
      <c r="AU1110">
        <v>0</v>
      </c>
      <c r="AW1110" s="1">
        <v>2640</v>
      </c>
      <c r="AY1110">
        <v>1</v>
      </c>
      <c r="BE1110" t="s">
        <v>416</v>
      </c>
      <c r="BI1110">
        <v>0</v>
      </c>
      <c r="BJ1110">
        <v>0</v>
      </c>
      <c r="BM1110">
        <v>0</v>
      </c>
      <c r="BN1110">
        <v>0</v>
      </c>
      <c r="BO1110">
        <v>100</v>
      </c>
      <c r="BP1110">
        <v>100</v>
      </c>
      <c r="BQ1110">
        <v>0</v>
      </c>
      <c r="BR1110">
        <v>0</v>
      </c>
      <c r="BS1110">
        <v>0</v>
      </c>
      <c r="BV1110">
        <v>0</v>
      </c>
      <c r="BW1110">
        <v>0</v>
      </c>
      <c r="BX1110">
        <v>0</v>
      </c>
      <c r="BY1110">
        <v>0</v>
      </c>
    </row>
    <row r="1111" spans="1:77" x14ac:dyDescent="0.25">
      <c r="A1111" t="s">
        <v>2265</v>
      </c>
      <c r="C1111" t="s">
        <v>2266</v>
      </c>
      <c r="D1111">
        <v>9</v>
      </c>
      <c r="E1111" t="s">
        <v>5014</v>
      </c>
      <c r="F1111">
        <v>5</v>
      </c>
      <c r="G1111" t="s">
        <v>5014</v>
      </c>
      <c r="H1111" t="s">
        <v>5108</v>
      </c>
      <c r="I1111" t="s">
        <v>5109</v>
      </c>
      <c r="J1111">
        <v>1</v>
      </c>
      <c r="K1111" t="s">
        <v>5110</v>
      </c>
      <c r="L1111" t="s">
        <v>27</v>
      </c>
      <c r="M1111" t="s">
        <v>4946</v>
      </c>
      <c r="N1111" t="s">
        <v>4947</v>
      </c>
      <c r="P1111">
        <v>1</v>
      </c>
      <c r="Q1111">
        <v>0</v>
      </c>
      <c r="R1111">
        <v>0</v>
      </c>
      <c r="S1111">
        <v>0</v>
      </c>
      <c r="T1111" t="s">
        <v>4940</v>
      </c>
      <c r="U1111">
        <v>0</v>
      </c>
      <c r="X1111" t="s">
        <v>4941</v>
      </c>
      <c r="Y1111" t="s">
        <v>18</v>
      </c>
      <c r="AB1111" t="s">
        <v>19</v>
      </c>
      <c r="AC1111" t="s">
        <v>4942</v>
      </c>
      <c r="AE1111">
        <v>0</v>
      </c>
      <c r="AF1111">
        <v>0</v>
      </c>
      <c r="AG1111" s="1">
        <v>2250</v>
      </c>
      <c r="AH1111">
        <v>3</v>
      </c>
      <c r="AI1111">
        <v>0</v>
      </c>
      <c r="AP1111">
        <v>1</v>
      </c>
      <c r="AU1111">
        <v>0</v>
      </c>
      <c r="AW1111" s="1">
        <v>2700</v>
      </c>
      <c r="AY1111">
        <v>1</v>
      </c>
      <c r="BE1111" t="s">
        <v>416</v>
      </c>
      <c r="BI1111">
        <v>0</v>
      </c>
      <c r="BJ1111">
        <v>0</v>
      </c>
      <c r="BM1111">
        <v>0</v>
      </c>
      <c r="BN1111">
        <v>0</v>
      </c>
      <c r="BO1111">
        <v>100</v>
      </c>
      <c r="BP1111">
        <v>100</v>
      </c>
      <c r="BQ1111">
        <v>0</v>
      </c>
      <c r="BR1111">
        <v>0</v>
      </c>
      <c r="BS1111">
        <v>0</v>
      </c>
      <c r="BV1111">
        <v>0</v>
      </c>
      <c r="BW1111">
        <v>0</v>
      </c>
      <c r="BX1111">
        <v>0</v>
      </c>
      <c r="BY1111">
        <v>0</v>
      </c>
    </row>
    <row r="1112" spans="1:77" x14ac:dyDescent="0.25">
      <c r="A1112" t="s">
        <v>2267</v>
      </c>
      <c r="C1112" t="s">
        <v>2268</v>
      </c>
      <c r="D1112">
        <v>9</v>
      </c>
      <c r="E1112" t="s">
        <v>5014</v>
      </c>
      <c r="F1112">
        <v>5</v>
      </c>
      <c r="G1112" t="s">
        <v>5014</v>
      </c>
      <c r="H1112" t="s">
        <v>5108</v>
      </c>
      <c r="I1112" t="s">
        <v>5109</v>
      </c>
      <c r="J1112">
        <v>1</v>
      </c>
      <c r="K1112" t="s">
        <v>5110</v>
      </c>
      <c r="L1112" t="s">
        <v>27</v>
      </c>
      <c r="M1112" t="s">
        <v>4946</v>
      </c>
      <c r="N1112" t="s">
        <v>4947</v>
      </c>
      <c r="P1112">
        <v>1</v>
      </c>
      <c r="Q1112">
        <v>0</v>
      </c>
      <c r="R1112">
        <v>0</v>
      </c>
      <c r="S1112">
        <v>0</v>
      </c>
      <c r="T1112" t="s">
        <v>4940</v>
      </c>
      <c r="U1112">
        <v>0</v>
      </c>
      <c r="X1112" t="s">
        <v>4941</v>
      </c>
      <c r="Y1112" t="s">
        <v>18</v>
      </c>
      <c r="AB1112" t="s">
        <v>19</v>
      </c>
      <c r="AC1112" t="s">
        <v>4942</v>
      </c>
      <c r="AE1112">
        <v>0</v>
      </c>
      <c r="AF1112">
        <v>0</v>
      </c>
      <c r="AG1112" s="1">
        <v>2350</v>
      </c>
      <c r="AH1112">
        <v>3</v>
      </c>
      <c r="AI1112">
        <v>0</v>
      </c>
      <c r="AP1112">
        <v>1</v>
      </c>
      <c r="AU1112">
        <v>0</v>
      </c>
      <c r="AW1112" s="1">
        <v>2820</v>
      </c>
      <c r="AY1112">
        <v>1</v>
      </c>
      <c r="BE1112" t="s">
        <v>416</v>
      </c>
      <c r="BI1112">
        <v>0</v>
      </c>
      <c r="BJ1112">
        <v>0</v>
      </c>
      <c r="BM1112">
        <v>0</v>
      </c>
      <c r="BN1112">
        <v>0</v>
      </c>
      <c r="BO1112">
        <v>100</v>
      </c>
      <c r="BP1112">
        <v>100</v>
      </c>
      <c r="BQ1112">
        <v>0</v>
      </c>
      <c r="BR1112">
        <v>0</v>
      </c>
      <c r="BS1112">
        <v>0</v>
      </c>
      <c r="BV1112">
        <v>0</v>
      </c>
      <c r="BW1112">
        <v>1</v>
      </c>
      <c r="BX1112">
        <v>0</v>
      </c>
      <c r="BY1112">
        <v>0</v>
      </c>
    </row>
    <row r="1113" spans="1:77" x14ac:dyDescent="0.25">
      <c r="A1113" t="s">
        <v>2269</v>
      </c>
      <c r="C1113" t="s">
        <v>2270</v>
      </c>
      <c r="D1113">
        <v>9</v>
      </c>
      <c r="E1113" t="s">
        <v>5014</v>
      </c>
      <c r="F1113">
        <v>5</v>
      </c>
      <c r="G1113" t="s">
        <v>5014</v>
      </c>
      <c r="H1113" t="s">
        <v>5108</v>
      </c>
      <c r="I1113" t="s">
        <v>5109</v>
      </c>
      <c r="J1113">
        <v>1</v>
      </c>
      <c r="K1113" t="s">
        <v>5110</v>
      </c>
      <c r="L1113" t="s">
        <v>27</v>
      </c>
      <c r="M1113" t="s">
        <v>4946</v>
      </c>
      <c r="N1113" t="s">
        <v>4947</v>
      </c>
      <c r="P1113">
        <v>1</v>
      </c>
      <c r="Q1113">
        <v>0</v>
      </c>
      <c r="R1113">
        <v>0</v>
      </c>
      <c r="S1113">
        <v>0</v>
      </c>
      <c r="T1113" t="s">
        <v>4940</v>
      </c>
      <c r="U1113">
        <v>0</v>
      </c>
      <c r="X1113" t="s">
        <v>4941</v>
      </c>
      <c r="Y1113" t="s">
        <v>18</v>
      </c>
      <c r="AB1113" t="s">
        <v>19</v>
      </c>
      <c r="AC1113" t="s">
        <v>4942</v>
      </c>
      <c r="AE1113">
        <v>0</v>
      </c>
      <c r="AF1113">
        <v>0</v>
      </c>
      <c r="AG1113" s="1">
        <v>1955</v>
      </c>
      <c r="AH1113">
        <v>3</v>
      </c>
      <c r="AI1113">
        <v>0</v>
      </c>
      <c r="AP1113">
        <v>1</v>
      </c>
      <c r="AU1113">
        <v>0</v>
      </c>
      <c r="AW1113" s="1">
        <v>2346</v>
      </c>
      <c r="AY1113">
        <v>1</v>
      </c>
      <c r="BE1113" t="s">
        <v>416</v>
      </c>
      <c r="BI1113">
        <v>0</v>
      </c>
      <c r="BJ1113">
        <v>0</v>
      </c>
      <c r="BM1113">
        <v>0</v>
      </c>
      <c r="BN1113">
        <v>0</v>
      </c>
      <c r="BO1113">
        <v>100</v>
      </c>
      <c r="BP1113">
        <v>100</v>
      </c>
      <c r="BQ1113">
        <v>0</v>
      </c>
      <c r="BR1113">
        <v>0</v>
      </c>
      <c r="BS1113">
        <v>0</v>
      </c>
      <c r="BV1113">
        <v>0</v>
      </c>
      <c r="BW1113">
        <v>0</v>
      </c>
      <c r="BX1113">
        <v>0</v>
      </c>
      <c r="BY1113">
        <v>0</v>
      </c>
    </row>
    <row r="1114" spans="1:77" x14ac:dyDescent="0.25">
      <c r="A1114" t="s">
        <v>2271</v>
      </c>
      <c r="C1114" t="s">
        <v>2272</v>
      </c>
      <c r="D1114">
        <v>9</v>
      </c>
      <c r="E1114" t="s">
        <v>5014</v>
      </c>
      <c r="F1114">
        <v>5</v>
      </c>
      <c r="G1114" t="s">
        <v>5014</v>
      </c>
      <c r="H1114" t="s">
        <v>5108</v>
      </c>
      <c r="I1114" t="s">
        <v>5109</v>
      </c>
      <c r="J1114">
        <v>1</v>
      </c>
      <c r="K1114" t="s">
        <v>5110</v>
      </c>
      <c r="L1114" t="s">
        <v>27</v>
      </c>
      <c r="M1114" t="s">
        <v>4946</v>
      </c>
      <c r="N1114" t="s">
        <v>4947</v>
      </c>
      <c r="P1114">
        <v>1</v>
      </c>
      <c r="Q1114">
        <v>0</v>
      </c>
      <c r="R1114">
        <v>0</v>
      </c>
      <c r="S1114">
        <v>0</v>
      </c>
      <c r="T1114" t="s">
        <v>4940</v>
      </c>
      <c r="U1114">
        <v>0</v>
      </c>
      <c r="X1114" t="s">
        <v>4941</v>
      </c>
      <c r="Y1114" t="s">
        <v>18</v>
      </c>
      <c r="AB1114" t="s">
        <v>19</v>
      </c>
      <c r="AC1114" t="s">
        <v>4942</v>
      </c>
      <c r="AE1114">
        <v>0</v>
      </c>
      <c r="AF1114">
        <v>0</v>
      </c>
      <c r="AG1114" s="1">
        <v>2105</v>
      </c>
      <c r="AH1114">
        <v>3</v>
      </c>
      <c r="AI1114">
        <v>0</v>
      </c>
      <c r="AP1114">
        <v>1</v>
      </c>
      <c r="AU1114">
        <v>0</v>
      </c>
      <c r="AW1114" s="1">
        <v>2526</v>
      </c>
      <c r="AY1114">
        <v>1</v>
      </c>
      <c r="BE1114" t="s">
        <v>416</v>
      </c>
      <c r="BI1114">
        <v>0</v>
      </c>
      <c r="BJ1114">
        <v>0</v>
      </c>
      <c r="BM1114">
        <v>0</v>
      </c>
      <c r="BN1114">
        <v>0</v>
      </c>
      <c r="BO1114">
        <v>100</v>
      </c>
      <c r="BP1114">
        <v>100</v>
      </c>
      <c r="BQ1114">
        <v>0</v>
      </c>
      <c r="BR1114">
        <v>0</v>
      </c>
      <c r="BS1114">
        <v>0</v>
      </c>
      <c r="BV1114">
        <v>0</v>
      </c>
      <c r="BW1114">
        <v>0</v>
      </c>
      <c r="BX1114">
        <v>0</v>
      </c>
      <c r="BY1114">
        <v>0</v>
      </c>
    </row>
    <row r="1115" spans="1:77" x14ac:dyDescent="0.25">
      <c r="A1115" t="s">
        <v>2273</v>
      </c>
      <c r="C1115" t="s">
        <v>2274</v>
      </c>
      <c r="D1115">
        <v>9</v>
      </c>
      <c r="E1115" t="s">
        <v>5014</v>
      </c>
      <c r="F1115">
        <v>5</v>
      </c>
      <c r="G1115" t="s">
        <v>5014</v>
      </c>
      <c r="H1115" t="s">
        <v>5108</v>
      </c>
      <c r="I1115" t="s">
        <v>5109</v>
      </c>
      <c r="J1115">
        <v>1</v>
      </c>
      <c r="K1115" t="s">
        <v>5110</v>
      </c>
      <c r="L1115" t="s">
        <v>27</v>
      </c>
      <c r="M1115" t="s">
        <v>4946</v>
      </c>
      <c r="N1115" t="s">
        <v>4947</v>
      </c>
      <c r="P1115">
        <v>1</v>
      </c>
      <c r="Q1115">
        <v>0</v>
      </c>
      <c r="R1115">
        <v>0</v>
      </c>
      <c r="S1115">
        <v>0</v>
      </c>
      <c r="T1115" t="s">
        <v>4940</v>
      </c>
      <c r="U1115">
        <v>0</v>
      </c>
      <c r="X1115" t="s">
        <v>4941</v>
      </c>
      <c r="Y1115" t="s">
        <v>18</v>
      </c>
      <c r="AB1115" t="s">
        <v>19</v>
      </c>
      <c r="AC1115" t="s">
        <v>4942</v>
      </c>
      <c r="AE1115">
        <v>0</v>
      </c>
      <c r="AF1115">
        <v>0</v>
      </c>
      <c r="AG1115" s="1">
        <v>2205</v>
      </c>
      <c r="AH1115">
        <v>3</v>
      </c>
      <c r="AI1115">
        <v>0</v>
      </c>
      <c r="AP1115">
        <v>1</v>
      </c>
      <c r="AU1115">
        <v>0</v>
      </c>
      <c r="AW1115" s="1">
        <v>2646</v>
      </c>
      <c r="AY1115">
        <v>1</v>
      </c>
      <c r="BE1115" t="s">
        <v>416</v>
      </c>
      <c r="BI1115">
        <v>0</v>
      </c>
      <c r="BJ1115">
        <v>0</v>
      </c>
      <c r="BM1115">
        <v>0</v>
      </c>
      <c r="BN1115">
        <v>0</v>
      </c>
      <c r="BO1115">
        <v>100</v>
      </c>
      <c r="BP1115">
        <v>100</v>
      </c>
      <c r="BQ1115">
        <v>0</v>
      </c>
      <c r="BR1115">
        <v>0</v>
      </c>
      <c r="BS1115">
        <v>0</v>
      </c>
      <c r="BV1115">
        <v>0</v>
      </c>
      <c r="BW1115">
        <v>0</v>
      </c>
      <c r="BX1115">
        <v>0</v>
      </c>
      <c r="BY1115">
        <v>0</v>
      </c>
    </row>
    <row r="1116" spans="1:77" x14ac:dyDescent="0.25">
      <c r="A1116" t="s">
        <v>2275</v>
      </c>
      <c r="C1116" t="s">
        <v>2276</v>
      </c>
      <c r="D1116">
        <v>9</v>
      </c>
      <c r="E1116" t="s">
        <v>5014</v>
      </c>
      <c r="F1116">
        <v>5</v>
      </c>
      <c r="G1116" t="s">
        <v>5014</v>
      </c>
      <c r="H1116" t="s">
        <v>5108</v>
      </c>
      <c r="I1116" t="s">
        <v>5109</v>
      </c>
      <c r="J1116">
        <v>1</v>
      </c>
      <c r="K1116" t="s">
        <v>5110</v>
      </c>
      <c r="L1116" t="s">
        <v>27</v>
      </c>
      <c r="M1116" t="s">
        <v>4946</v>
      </c>
      <c r="N1116" t="s">
        <v>4947</v>
      </c>
      <c r="P1116">
        <v>1</v>
      </c>
      <c r="Q1116">
        <v>0</v>
      </c>
      <c r="R1116">
        <v>0</v>
      </c>
      <c r="S1116">
        <v>0</v>
      </c>
      <c r="T1116" t="s">
        <v>4940</v>
      </c>
      <c r="U1116">
        <v>0</v>
      </c>
      <c r="X1116" t="s">
        <v>4941</v>
      </c>
      <c r="Y1116" t="s">
        <v>18</v>
      </c>
      <c r="AB1116" t="s">
        <v>19</v>
      </c>
      <c r="AC1116" t="s">
        <v>4942</v>
      </c>
      <c r="AE1116">
        <v>0</v>
      </c>
      <c r="AF1116">
        <v>0</v>
      </c>
      <c r="AG1116" s="1">
        <v>2305</v>
      </c>
      <c r="AH1116">
        <v>3</v>
      </c>
      <c r="AI1116">
        <v>0</v>
      </c>
      <c r="AP1116">
        <v>1</v>
      </c>
      <c r="AU1116">
        <v>0</v>
      </c>
      <c r="AW1116" s="1">
        <v>2766</v>
      </c>
      <c r="AY1116">
        <v>1</v>
      </c>
      <c r="BE1116" t="s">
        <v>416</v>
      </c>
      <c r="BI1116">
        <v>0</v>
      </c>
      <c r="BJ1116">
        <v>0</v>
      </c>
      <c r="BM1116">
        <v>0</v>
      </c>
      <c r="BN1116">
        <v>0</v>
      </c>
      <c r="BO1116">
        <v>100</v>
      </c>
      <c r="BP1116">
        <v>100</v>
      </c>
      <c r="BQ1116">
        <v>0</v>
      </c>
      <c r="BR1116">
        <v>0</v>
      </c>
      <c r="BS1116">
        <v>0</v>
      </c>
      <c r="BV1116">
        <v>0</v>
      </c>
      <c r="BW1116">
        <v>0</v>
      </c>
      <c r="BX1116">
        <v>0</v>
      </c>
      <c r="BY1116">
        <v>0</v>
      </c>
    </row>
    <row r="1117" spans="1:77" x14ac:dyDescent="0.25">
      <c r="A1117" t="s">
        <v>2277</v>
      </c>
      <c r="C1117" t="s">
        <v>2278</v>
      </c>
      <c r="D1117">
        <v>9</v>
      </c>
      <c r="E1117" t="s">
        <v>5014</v>
      </c>
      <c r="F1117">
        <v>5</v>
      </c>
      <c r="G1117" t="s">
        <v>5014</v>
      </c>
      <c r="H1117" t="s">
        <v>5108</v>
      </c>
      <c r="I1117" t="s">
        <v>5109</v>
      </c>
      <c r="J1117">
        <v>1</v>
      </c>
      <c r="K1117" t="s">
        <v>5110</v>
      </c>
      <c r="L1117" t="s">
        <v>27</v>
      </c>
      <c r="M1117" t="s">
        <v>4946</v>
      </c>
      <c r="N1117" t="s">
        <v>4947</v>
      </c>
      <c r="P1117">
        <v>1</v>
      </c>
      <c r="Q1117">
        <v>0</v>
      </c>
      <c r="R1117">
        <v>0</v>
      </c>
      <c r="S1117">
        <v>0</v>
      </c>
      <c r="T1117" t="s">
        <v>4940</v>
      </c>
      <c r="U1117">
        <v>0</v>
      </c>
      <c r="X1117" t="s">
        <v>4941</v>
      </c>
      <c r="Y1117" t="s">
        <v>18</v>
      </c>
      <c r="AB1117" t="s">
        <v>19</v>
      </c>
      <c r="AC1117" t="s">
        <v>4942</v>
      </c>
      <c r="AE1117">
        <v>0</v>
      </c>
      <c r="AF1117">
        <v>0</v>
      </c>
      <c r="AG1117" s="1">
        <v>2105</v>
      </c>
      <c r="AH1117">
        <v>3</v>
      </c>
      <c r="AI1117">
        <v>0</v>
      </c>
      <c r="AP1117">
        <v>1</v>
      </c>
      <c r="AU1117">
        <v>0</v>
      </c>
      <c r="AW1117" s="1">
        <v>2526</v>
      </c>
      <c r="AY1117">
        <v>1</v>
      </c>
      <c r="BE1117" t="s">
        <v>416</v>
      </c>
      <c r="BI1117">
        <v>0</v>
      </c>
      <c r="BJ1117">
        <v>0</v>
      </c>
      <c r="BM1117">
        <v>0</v>
      </c>
      <c r="BN1117">
        <v>0</v>
      </c>
      <c r="BO1117">
        <v>100</v>
      </c>
      <c r="BP1117">
        <v>100</v>
      </c>
      <c r="BQ1117">
        <v>0</v>
      </c>
      <c r="BR1117">
        <v>0</v>
      </c>
      <c r="BS1117">
        <v>0</v>
      </c>
      <c r="BV1117">
        <v>0</v>
      </c>
      <c r="BW1117">
        <v>1</v>
      </c>
      <c r="BX1117">
        <v>0</v>
      </c>
      <c r="BY1117">
        <v>0</v>
      </c>
    </row>
    <row r="1118" spans="1:77" x14ac:dyDescent="0.25">
      <c r="A1118" t="s">
        <v>2279</v>
      </c>
      <c r="C1118" t="s">
        <v>2280</v>
      </c>
      <c r="D1118">
        <v>9</v>
      </c>
      <c r="E1118" t="s">
        <v>5014</v>
      </c>
      <c r="F1118">
        <v>5</v>
      </c>
      <c r="G1118" t="s">
        <v>5014</v>
      </c>
      <c r="H1118" t="s">
        <v>5108</v>
      </c>
      <c r="I1118" t="s">
        <v>5109</v>
      </c>
      <c r="J1118">
        <v>1</v>
      </c>
      <c r="K1118" t="s">
        <v>5110</v>
      </c>
      <c r="L1118" t="s">
        <v>27</v>
      </c>
      <c r="M1118" t="s">
        <v>4946</v>
      </c>
      <c r="N1118" t="s">
        <v>4947</v>
      </c>
      <c r="P1118">
        <v>1</v>
      </c>
      <c r="Q1118">
        <v>0</v>
      </c>
      <c r="R1118">
        <v>0</v>
      </c>
      <c r="S1118">
        <v>0</v>
      </c>
      <c r="T1118" t="s">
        <v>4940</v>
      </c>
      <c r="U1118">
        <v>0</v>
      </c>
      <c r="X1118" t="s">
        <v>4941</v>
      </c>
      <c r="Y1118" t="s">
        <v>18</v>
      </c>
      <c r="AB1118" t="s">
        <v>19</v>
      </c>
      <c r="AC1118" t="s">
        <v>4942</v>
      </c>
      <c r="AE1118">
        <v>0</v>
      </c>
      <c r="AF1118">
        <v>0</v>
      </c>
      <c r="AG1118" s="1">
        <v>2255</v>
      </c>
      <c r="AH1118">
        <v>3</v>
      </c>
      <c r="AI1118">
        <v>0</v>
      </c>
      <c r="AP1118">
        <v>1</v>
      </c>
      <c r="AU1118">
        <v>0</v>
      </c>
      <c r="AW1118" s="1">
        <v>2706</v>
      </c>
      <c r="AY1118">
        <v>1</v>
      </c>
      <c r="BE1118" t="s">
        <v>416</v>
      </c>
      <c r="BI1118">
        <v>0</v>
      </c>
      <c r="BJ1118">
        <v>0</v>
      </c>
      <c r="BM1118">
        <v>0</v>
      </c>
      <c r="BN1118">
        <v>0</v>
      </c>
      <c r="BO1118">
        <v>100</v>
      </c>
      <c r="BP1118">
        <v>100</v>
      </c>
      <c r="BQ1118">
        <v>0</v>
      </c>
      <c r="BR1118">
        <v>0</v>
      </c>
      <c r="BS1118">
        <v>0</v>
      </c>
      <c r="BV1118">
        <v>0</v>
      </c>
      <c r="BW1118">
        <v>1</v>
      </c>
      <c r="BX1118">
        <v>0</v>
      </c>
      <c r="BY1118">
        <v>0</v>
      </c>
    </row>
    <row r="1119" spans="1:77" x14ac:dyDescent="0.25">
      <c r="A1119" t="s">
        <v>2281</v>
      </c>
      <c r="C1119" t="s">
        <v>2282</v>
      </c>
      <c r="D1119">
        <v>9</v>
      </c>
      <c r="E1119" t="s">
        <v>5014</v>
      </c>
      <c r="F1119">
        <v>5</v>
      </c>
      <c r="G1119" t="s">
        <v>5014</v>
      </c>
      <c r="H1119" t="s">
        <v>5108</v>
      </c>
      <c r="I1119" t="s">
        <v>5109</v>
      </c>
      <c r="J1119">
        <v>1</v>
      </c>
      <c r="K1119" t="s">
        <v>5110</v>
      </c>
      <c r="L1119" t="s">
        <v>27</v>
      </c>
      <c r="M1119" t="s">
        <v>4946</v>
      </c>
      <c r="N1119" t="s">
        <v>4947</v>
      </c>
      <c r="P1119">
        <v>1</v>
      </c>
      <c r="Q1119">
        <v>0</v>
      </c>
      <c r="R1119">
        <v>0</v>
      </c>
      <c r="S1119">
        <v>0</v>
      </c>
      <c r="T1119" t="s">
        <v>4940</v>
      </c>
      <c r="U1119">
        <v>0</v>
      </c>
      <c r="X1119" t="s">
        <v>4941</v>
      </c>
      <c r="Y1119" t="s">
        <v>18</v>
      </c>
      <c r="AB1119" t="s">
        <v>19</v>
      </c>
      <c r="AC1119" t="s">
        <v>4942</v>
      </c>
      <c r="AE1119">
        <v>0</v>
      </c>
      <c r="AF1119">
        <v>0</v>
      </c>
      <c r="AG1119" s="1">
        <v>2355</v>
      </c>
      <c r="AH1119">
        <v>3</v>
      </c>
      <c r="AI1119">
        <v>0</v>
      </c>
      <c r="AP1119">
        <v>1</v>
      </c>
      <c r="AU1119">
        <v>0</v>
      </c>
      <c r="AW1119" s="1">
        <v>2826</v>
      </c>
      <c r="AY1119">
        <v>1</v>
      </c>
      <c r="BE1119" t="s">
        <v>416</v>
      </c>
      <c r="BI1119">
        <v>0</v>
      </c>
      <c r="BJ1119">
        <v>0</v>
      </c>
      <c r="BM1119">
        <v>0</v>
      </c>
      <c r="BN1119">
        <v>0</v>
      </c>
      <c r="BO1119">
        <v>100</v>
      </c>
      <c r="BP1119">
        <v>100</v>
      </c>
      <c r="BQ1119">
        <v>0</v>
      </c>
      <c r="BR1119">
        <v>0</v>
      </c>
      <c r="BS1119">
        <v>0</v>
      </c>
      <c r="BV1119">
        <v>0</v>
      </c>
      <c r="BW1119">
        <v>1</v>
      </c>
      <c r="BX1119">
        <v>0</v>
      </c>
      <c r="BY1119">
        <v>0</v>
      </c>
    </row>
    <row r="1120" spans="1:77" x14ac:dyDescent="0.25">
      <c r="A1120" t="s">
        <v>2283</v>
      </c>
      <c r="C1120" t="s">
        <v>2284</v>
      </c>
      <c r="D1120">
        <v>9</v>
      </c>
      <c r="E1120" t="s">
        <v>5014</v>
      </c>
      <c r="F1120">
        <v>5</v>
      </c>
      <c r="G1120" t="s">
        <v>5014</v>
      </c>
      <c r="H1120" t="s">
        <v>5108</v>
      </c>
      <c r="I1120" t="s">
        <v>5109</v>
      </c>
      <c r="J1120">
        <v>1</v>
      </c>
      <c r="K1120" t="s">
        <v>5110</v>
      </c>
      <c r="L1120" t="s">
        <v>27</v>
      </c>
      <c r="M1120" t="s">
        <v>4946</v>
      </c>
      <c r="N1120" t="s">
        <v>4947</v>
      </c>
      <c r="P1120">
        <v>1</v>
      </c>
      <c r="Q1120">
        <v>0</v>
      </c>
      <c r="R1120">
        <v>0</v>
      </c>
      <c r="S1120">
        <v>0</v>
      </c>
      <c r="T1120" t="s">
        <v>4940</v>
      </c>
      <c r="U1120">
        <v>0</v>
      </c>
      <c r="X1120" t="s">
        <v>4941</v>
      </c>
      <c r="Y1120" t="s">
        <v>18</v>
      </c>
      <c r="AB1120" t="s">
        <v>19</v>
      </c>
      <c r="AC1120" t="s">
        <v>4942</v>
      </c>
      <c r="AE1120">
        <v>0</v>
      </c>
      <c r="AF1120">
        <v>0</v>
      </c>
      <c r="AG1120" s="1">
        <v>1955</v>
      </c>
      <c r="AH1120">
        <v>3</v>
      </c>
      <c r="AI1120">
        <v>0</v>
      </c>
      <c r="AP1120">
        <v>1</v>
      </c>
      <c r="AU1120">
        <v>0</v>
      </c>
      <c r="AW1120" s="1">
        <v>2346</v>
      </c>
      <c r="AY1120">
        <v>1</v>
      </c>
      <c r="BE1120" t="s">
        <v>416</v>
      </c>
      <c r="BI1120">
        <v>0</v>
      </c>
      <c r="BJ1120">
        <v>0</v>
      </c>
      <c r="BM1120">
        <v>0</v>
      </c>
      <c r="BN1120">
        <v>0</v>
      </c>
      <c r="BO1120">
        <v>100</v>
      </c>
      <c r="BP1120">
        <v>100</v>
      </c>
      <c r="BQ1120">
        <v>0</v>
      </c>
      <c r="BR1120">
        <v>0</v>
      </c>
      <c r="BS1120">
        <v>0</v>
      </c>
      <c r="BV1120">
        <v>0</v>
      </c>
      <c r="BW1120">
        <v>0</v>
      </c>
      <c r="BX1120">
        <v>0</v>
      </c>
      <c r="BY1120">
        <v>0</v>
      </c>
    </row>
    <row r="1121" spans="1:77" x14ac:dyDescent="0.25">
      <c r="A1121" t="s">
        <v>2285</v>
      </c>
      <c r="C1121" t="s">
        <v>2286</v>
      </c>
      <c r="D1121">
        <v>9</v>
      </c>
      <c r="E1121" t="s">
        <v>5014</v>
      </c>
      <c r="F1121">
        <v>5</v>
      </c>
      <c r="G1121" t="s">
        <v>5014</v>
      </c>
      <c r="H1121" t="s">
        <v>5108</v>
      </c>
      <c r="I1121" t="s">
        <v>5109</v>
      </c>
      <c r="J1121">
        <v>1</v>
      </c>
      <c r="K1121" t="s">
        <v>5110</v>
      </c>
      <c r="L1121" t="s">
        <v>27</v>
      </c>
      <c r="M1121" t="s">
        <v>4946</v>
      </c>
      <c r="N1121" t="s">
        <v>4947</v>
      </c>
      <c r="P1121">
        <v>1</v>
      </c>
      <c r="Q1121">
        <v>0</v>
      </c>
      <c r="R1121">
        <v>0</v>
      </c>
      <c r="S1121">
        <v>0</v>
      </c>
      <c r="T1121" t="s">
        <v>4940</v>
      </c>
      <c r="U1121">
        <v>0</v>
      </c>
      <c r="X1121" t="s">
        <v>4941</v>
      </c>
      <c r="Y1121" t="s">
        <v>18</v>
      </c>
      <c r="AB1121" t="s">
        <v>19</v>
      </c>
      <c r="AC1121" t="s">
        <v>4942</v>
      </c>
      <c r="AE1121">
        <v>0</v>
      </c>
      <c r="AF1121">
        <v>0</v>
      </c>
      <c r="AG1121" s="1">
        <v>2105</v>
      </c>
      <c r="AH1121">
        <v>3</v>
      </c>
      <c r="AI1121">
        <v>0</v>
      </c>
      <c r="AP1121">
        <v>1</v>
      </c>
      <c r="AU1121">
        <v>0</v>
      </c>
      <c r="AW1121" s="1">
        <v>2526</v>
      </c>
      <c r="AY1121">
        <v>1</v>
      </c>
      <c r="BE1121" t="s">
        <v>416</v>
      </c>
      <c r="BI1121">
        <v>0</v>
      </c>
      <c r="BJ1121">
        <v>0</v>
      </c>
      <c r="BM1121">
        <v>0</v>
      </c>
      <c r="BN1121">
        <v>0</v>
      </c>
      <c r="BO1121">
        <v>100</v>
      </c>
      <c r="BP1121">
        <v>100</v>
      </c>
      <c r="BQ1121">
        <v>0</v>
      </c>
      <c r="BR1121">
        <v>0</v>
      </c>
      <c r="BS1121">
        <v>0</v>
      </c>
      <c r="BV1121">
        <v>0</v>
      </c>
      <c r="BW1121">
        <v>0</v>
      </c>
      <c r="BX1121">
        <v>0</v>
      </c>
      <c r="BY1121">
        <v>0</v>
      </c>
    </row>
    <row r="1122" spans="1:77" x14ac:dyDescent="0.25">
      <c r="A1122" t="s">
        <v>2287</v>
      </c>
      <c r="C1122" t="s">
        <v>2288</v>
      </c>
      <c r="D1122">
        <v>9</v>
      </c>
      <c r="E1122" t="s">
        <v>5014</v>
      </c>
      <c r="F1122">
        <v>5</v>
      </c>
      <c r="G1122" t="s">
        <v>5014</v>
      </c>
      <c r="H1122" t="s">
        <v>5108</v>
      </c>
      <c r="I1122" t="s">
        <v>5109</v>
      </c>
      <c r="J1122">
        <v>1</v>
      </c>
      <c r="K1122" t="s">
        <v>5110</v>
      </c>
      <c r="L1122" t="s">
        <v>27</v>
      </c>
      <c r="M1122" t="s">
        <v>4946</v>
      </c>
      <c r="N1122" t="s">
        <v>4947</v>
      </c>
      <c r="P1122">
        <v>1</v>
      </c>
      <c r="Q1122">
        <v>0</v>
      </c>
      <c r="R1122">
        <v>0</v>
      </c>
      <c r="S1122">
        <v>0</v>
      </c>
      <c r="T1122" t="s">
        <v>4940</v>
      </c>
      <c r="U1122">
        <v>0</v>
      </c>
      <c r="X1122" t="s">
        <v>4941</v>
      </c>
      <c r="Y1122" t="s">
        <v>18</v>
      </c>
      <c r="AB1122" t="s">
        <v>19</v>
      </c>
      <c r="AC1122" t="s">
        <v>4942</v>
      </c>
      <c r="AE1122">
        <v>0</v>
      </c>
      <c r="AF1122">
        <v>0</v>
      </c>
      <c r="AG1122" s="1">
        <v>2205</v>
      </c>
      <c r="AH1122">
        <v>3</v>
      </c>
      <c r="AI1122">
        <v>0</v>
      </c>
      <c r="AP1122">
        <v>1</v>
      </c>
      <c r="AU1122">
        <v>0</v>
      </c>
      <c r="AW1122" s="1">
        <v>2646</v>
      </c>
      <c r="AY1122">
        <v>1</v>
      </c>
      <c r="BE1122" t="s">
        <v>416</v>
      </c>
      <c r="BI1122">
        <v>0</v>
      </c>
      <c r="BJ1122">
        <v>0</v>
      </c>
      <c r="BM1122">
        <v>0</v>
      </c>
      <c r="BN1122">
        <v>0</v>
      </c>
      <c r="BO1122">
        <v>100</v>
      </c>
      <c r="BP1122">
        <v>100</v>
      </c>
      <c r="BQ1122">
        <v>0</v>
      </c>
      <c r="BR1122">
        <v>0</v>
      </c>
      <c r="BS1122">
        <v>0</v>
      </c>
      <c r="BV1122">
        <v>0</v>
      </c>
      <c r="BW1122">
        <v>0</v>
      </c>
      <c r="BX1122">
        <v>0</v>
      </c>
      <c r="BY1122">
        <v>0</v>
      </c>
    </row>
    <row r="1123" spans="1:77" x14ac:dyDescent="0.25">
      <c r="A1123" t="s">
        <v>2289</v>
      </c>
      <c r="C1123" t="s">
        <v>2290</v>
      </c>
      <c r="D1123">
        <v>9</v>
      </c>
      <c r="E1123" t="s">
        <v>5014</v>
      </c>
      <c r="F1123">
        <v>5</v>
      </c>
      <c r="G1123" t="s">
        <v>5014</v>
      </c>
      <c r="H1123" t="s">
        <v>5108</v>
      </c>
      <c r="I1123" t="s">
        <v>5109</v>
      </c>
      <c r="J1123">
        <v>1</v>
      </c>
      <c r="K1123" t="s">
        <v>5110</v>
      </c>
      <c r="L1123" t="s">
        <v>27</v>
      </c>
      <c r="M1123" t="s">
        <v>4946</v>
      </c>
      <c r="N1123" t="s">
        <v>4947</v>
      </c>
      <c r="P1123">
        <v>1</v>
      </c>
      <c r="Q1123">
        <v>0</v>
      </c>
      <c r="R1123">
        <v>0</v>
      </c>
      <c r="S1123">
        <v>0</v>
      </c>
      <c r="T1123" t="s">
        <v>4940</v>
      </c>
      <c r="U1123">
        <v>0</v>
      </c>
      <c r="X1123" t="s">
        <v>4941</v>
      </c>
      <c r="Y1123" t="s">
        <v>18</v>
      </c>
      <c r="AB1123" t="s">
        <v>19</v>
      </c>
      <c r="AC1123" t="s">
        <v>4942</v>
      </c>
      <c r="AE1123">
        <v>0</v>
      </c>
      <c r="AF1123">
        <v>0</v>
      </c>
      <c r="AG1123" s="1">
        <v>2305</v>
      </c>
      <c r="AH1123">
        <v>3</v>
      </c>
      <c r="AI1123">
        <v>0</v>
      </c>
      <c r="AP1123">
        <v>1</v>
      </c>
      <c r="AU1123">
        <v>0</v>
      </c>
      <c r="AW1123" s="1">
        <v>2766</v>
      </c>
      <c r="AY1123">
        <v>1</v>
      </c>
      <c r="BE1123" t="s">
        <v>416</v>
      </c>
      <c r="BI1123">
        <v>0</v>
      </c>
      <c r="BJ1123">
        <v>0</v>
      </c>
      <c r="BM1123">
        <v>0</v>
      </c>
      <c r="BN1123">
        <v>0</v>
      </c>
      <c r="BO1123">
        <v>100</v>
      </c>
      <c r="BP1123">
        <v>100</v>
      </c>
      <c r="BQ1123">
        <v>0</v>
      </c>
      <c r="BR1123">
        <v>0</v>
      </c>
      <c r="BS1123">
        <v>0</v>
      </c>
      <c r="BV1123">
        <v>0</v>
      </c>
      <c r="BW1123">
        <v>0</v>
      </c>
      <c r="BX1123">
        <v>0</v>
      </c>
      <c r="BY1123">
        <v>0</v>
      </c>
    </row>
    <row r="1124" spans="1:77" x14ac:dyDescent="0.25">
      <c r="A1124" t="s">
        <v>2291</v>
      </c>
      <c r="C1124" t="s">
        <v>2292</v>
      </c>
      <c r="D1124">
        <v>9</v>
      </c>
      <c r="E1124" t="s">
        <v>5014</v>
      </c>
      <c r="F1124">
        <v>5</v>
      </c>
      <c r="G1124" t="s">
        <v>5014</v>
      </c>
      <c r="H1124" t="s">
        <v>5108</v>
      </c>
      <c r="I1124" t="s">
        <v>5109</v>
      </c>
      <c r="J1124">
        <v>1</v>
      </c>
      <c r="K1124" t="s">
        <v>5110</v>
      </c>
      <c r="L1124" t="s">
        <v>27</v>
      </c>
      <c r="M1124" t="s">
        <v>4946</v>
      </c>
      <c r="N1124" t="s">
        <v>4947</v>
      </c>
      <c r="P1124">
        <v>1</v>
      </c>
      <c r="Q1124">
        <v>0</v>
      </c>
      <c r="R1124">
        <v>0</v>
      </c>
      <c r="S1124">
        <v>0</v>
      </c>
      <c r="T1124" t="s">
        <v>4940</v>
      </c>
      <c r="U1124">
        <v>0</v>
      </c>
      <c r="X1124" t="s">
        <v>4941</v>
      </c>
      <c r="Y1124" t="s">
        <v>18</v>
      </c>
      <c r="AB1124" t="s">
        <v>19</v>
      </c>
      <c r="AC1124" t="s">
        <v>4942</v>
      </c>
      <c r="AE1124">
        <v>0</v>
      </c>
      <c r="AF1124">
        <v>0</v>
      </c>
      <c r="AG1124" s="1">
        <v>2105</v>
      </c>
      <c r="AH1124">
        <v>3</v>
      </c>
      <c r="AI1124">
        <v>0</v>
      </c>
      <c r="AP1124">
        <v>1</v>
      </c>
      <c r="AU1124">
        <v>0</v>
      </c>
      <c r="AW1124" s="1">
        <v>2526</v>
      </c>
      <c r="AY1124">
        <v>1</v>
      </c>
      <c r="BE1124" t="s">
        <v>416</v>
      </c>
      <c r="BI1124">
        <v>0</v>
      </c>
      <c r="BJ1124">
        <v>0</v>
      </c>
      <c r="BM1124">
        <v>0</v>
      </c>
      <c r="BN1124">
        <v>0</v>
      </c>
      <c r="BO1124">
        <v>100</v>
      </c>
      <c r="BP1124">
        <v>100</v>
      </c>
      <c r="BQ1124">
        <v>0</v>
      </c>
      <c r="BR1124">
        <v>0</v>
      </c>
      <c r="BS1124">
        <v>0</v>
      </c>
      <c r="BV1124">
        <v>0</v>
      </c>
      <c r="BW1124">
        <v>1</v>
      </c>
      <c r="BX1124">
        <v>0</v>
      </c>
      <c r="BY1124">
        <v>0</v>
      </c>
    </row>
    <row r="1125" spans="1:77" x14ac:dyDescent="0.25">
      <c r="A1125" t="s">
        <v>2293</v>
      </c>
      <c r="C1125" t="s">
        <v>2294</v>
      </c>
      <c r="D1125">
        <v>9</v>
      </c>
      <c r="E1125" t="s">
        <v>5014</v>
      </c>
      <c r="F1125">
        <v>5</v>
      </c>
      <c r="G1125" t="s">
        <v>5014</v>
      </c>
      <c r="H1125" t="s">
        <v>5108</v>
      </c>
      <c r="I1125" t="s">
        <v>5109</v>
      </c>
      <c r="J1125">
        <v>1</v>
      </c>
      <c r="K1125" t="s">
        <v>5110</v>
      </c>
      <c r="L1125" t="s">
        <v>27</v>
      </c>
      <c r="M1125" t="s">
        <v>4946</v>
      </c>
      <c r="N1125" t="s">
        <v>4947</v>
      </c>
      <c r="P1125">
        <v>1</v>
      </c>
      <c r="Q1125">
        <v>0</v>
      </c>
      <c r="R1125">
        <v>0</v>
      </c>
      <c r="S1125">
        <v>0</v>
      </c>
      <c r="T1125" t="s">
        <v>4940</v>
      </c>
      <c r="U1125">
        <v>0</v>
      </c>
      <c r="X1125" t="s">
        <v>4941</v>
      </c>
      <c r="Y1125" t="s">
        <v>18</v>
      </c>
      <c r="AB1125" t="s">
        <v>19</v>
      </c>
      <c r="AC1125" t="s">
        <v>4942</v>
      </c>
      <c r="AE1125">
        <v>0</v>
      </c>
      <c r="AF1125">
        <v>0</v>
      </c>
      <c r="AG1125" s="1">
        <v>2255</v>
      </c>
      <c r="AH1125">
        <v>3</v>
      </c>
      <c r="AI1125">
        <v>0</v>
      </c>
      <c r="AP1125">
        <v>1</v>
      </c>
      <c r="AU1125">
        <v>0</v>
      </c>
      <c r="AW1125" s="1">
        <v>2706</v>
      </c>
      <c r="AY1125">
        <v>1</v>
      </c>
      <c r="BE1125" t="s">
        <v>416</v>
      </c>
      <c r="BI1125">
        <v>0</v>
      </c>
      <c r="BJ1125">
        <v>0</v>
      </c>
      <c r="BM1125">
        <v>0</v>
      </c>
      <c r="BN1125">
        <v>0</v>
      </c>
      <c r="BO1125">
        <v>100</v>
      </c>
      <c r="BP1125">
        <v>100</v>
      </c>
      <c r="BQ1125">
        <v>0</v>
      </c>
      <c r="BR1125">
        <v>0</v>
      </c>
      <c r="BS1125">
        <v>0</v>
      </c>
      <c r="BV1125">
        <v>0</v>
      </c>
      <c r="BW1125">
        <v>1</v>
      </c>
      <c r="BX1125">
        <v>0</v>
      </c>
      <c r="BY1125">
        <v>0</v>
      </c>
    </row>
    <row r="1126" spans="1:77" x14ac:dyDescent="0.25">
      <c r="A1126" t="s">
        <v>2295</v>
      </c>
      <c r="C1126" t="s">
        <v>2296</v>
      </c>
      <c r="D1126">
        <v>9</v>
      </c>
      <c r="E1126" t="s">
        <v>5014</v>
      </c>
      <c r="F1126">
        <v>5</v>
      </c>
      <c r="G1126" t="s">
        <v>5014</v>
      </c>
      <c r="H1126" t="s">
        <v>5108</v>
      </c>
      <c r="I1126" t="s">
        <v>5109</v>
      </c>
      <c r="J1126">
        <v>1</v>
      </c>
      <c r="K1126" t="s">
        <v>5110</v>
      </c>
      <c r="L1126" t="s">
        <v>27</v>
      </c>
      <c r="M1126" t="s">
        <v>4946</v>
      </c>
      <c r="N1126" t="s">
        <v>4947</v>
      </c>
      <c r="P1126">
        <v>1</v>
      </c>
      <c r="Q1126">
        <v>0</v>
      </c>
      <c r="R1126">
        <v>0</v>
      </c>
      <c r="S1126">
        <v>0</v>
      </c>
      <c r="T1126" t="s">
        <v>4940</v>
      </c>
      <c r="U1126">
        <v>0</v>
      </c>
      <c r="X1126" t="s">
        <v>4941</v>
      </c>
      <c r="Y1126" t="s">
        <v>18</v>
      </c>
      <c r="AB1126" t="s">
        <v>19</v>
      </c>
      <c r="AC1126" t="s">
        <v>4942</v>
      </c>
      <c r="AE1126">
        <v>0</v>
      </c>
      <c r="AF1126">
        <v>0</v>
      </c>
      <c r="AG1126" s="1">
        <v>2355</v>
      </c>
      <c r="AH1126">
        <v>3</v>
      </c>
      <c r="AI1126">
        <v>0</v>
      </c>
      <c r="AP1126">
        <v>1</v>
      </c>
      <c r="AU1126">
        <v>0</v>
      </c>
      <c r="AW1126" s="1">
        <v>2826</v>
      </c>
      <c r="AY1126">
        <v>1</v>
      </c>
      <c r="BE1126" t="s">
        <v>416</v>
      </c>
      <c r="BI1126">
        <v>0</v>
      </c>
      <c r="BJ1126">
        <v>0</v>
      </c>
      <c r="BM1126">
        <v>0</v>
      </c>
      <c r="BN1126">
        <v>0</v>
      </c>
      <c r="BO1126">
        <v>100</v>
      </c>
      <c r="BP1126">
        <v>100</v>
      </c>
      <c r="BQ1126">
        <v>0</v>
      </c>
      <c r="BR1126">
        <v>0</v>
      </c>
      <c r="BS1126">
        <v>0</v>
      </c>
      <c r="BV1126">
        <v>0</v>
      </c>
      <c r="BW1126">
        <v>1</v>
      </c>
      <c r="BX1126">
        <v>0</v>
      </c>
      <c r="BY1126">
        <v>0</v>
      </c>
    </row>
    <row r="1127" spans="1:77" x14ac:dyDescent="0.25">
      <c r="A1127" t="s">
        <v>2297</v>
      </c>
      <c r="C1127" t="s">
        <v>2298</v>
      </c>
      <c r="D1127">
        <v>9</v>
      </c>
      <c r="E1127" t="s">
        <v>5014</v>
      </c>
      <c r="F1127">
        <v>5</v>
      </c>
      <c r="G1127" t="s">
        <v>5014</v>
      </c>
      <c r="H1127" t="s">
        <v>5108</v>
      </c>
      <c r="I1127" t="s">
        <v>5109</v>
      </c>
      <c r="J1127">
        <v>1</v>
      </c>
      <c r="K1127" t="s">
        <v>5110</v>
      </c>
      <c r="L1127" t="s">
        <v>27</v>
      </c>
      <c r="M1127" t="s">
        <v>4946</v>
      </c>
      <c r="N1127" t="s">
        <v>4947</v>
      </c>
      <c r="P1127">
        <v>1</v>
      </c>
      <c r="Q1127">
        <v>0</v>
      </c>
      <c r="R1127">
        <v>0</v>
      </c>
      <c r="S1127">
        <v>0</v>
      </c>
      <c r="T1127" t="s">
        <v>4940</v>
      </c>
      <c r="U1127">
        <v>0</v>
      </c>
      <c r="X1127" t="s">
        <v>4941</v>
      </c>
      <c r="Y1127" t="s">
        <v>18</v>
      </c>
      <c r="AB1127" t="s">
        <v>19</v>
      </c>
      <c r="AC1127" t="s">
        <v>4942</v>
      </c>
      <c r="AE1127">
        <v>0</v>
      </c>
      <c r="AF1127">
        <v>0</v>
      </c>
      <c r="AG1127" s="1">
        <v>2015</v>
      </c>
      <c r="AH1127">
        <v>3</v>
      </c>
      <c r="AI1127">
        <v>0</v>
      </c>
      <c r="AP1127">
        <v>1</v>
      </c>
      <c r="AU1127">
        <v>0</v>
      </c>
      <c r="AW1127" s="1">
        <v>2418</v>
      </c>
      <c r="AY1127">
        <v>1</v>
      </c>
      <c r="BE1127" t="s">
        <v>416</v>
      </c>
      <c r="BI1127">
        <v>0</v>
      </c>
      <c r="BJ1127">
        <v>0</v>
      </c>
      <c r="BM1127">
        <v>0</v>
      </c>
      <c r="BN1127">
        <v>0</v>
      </c>
      <c r="BO1127">
        <v>100</v>
      </c>
      <c r="BP1127">
        <v>100</v>
      </c>
      <c r="BQ1127">
        <v>0</v>
      </c>
      <c r="BR1127">
        <v>0</v>
      </c>
      <c r="BS1127">
        <v>0</v>
      </c>
      <c r="BV1127">
        <v>0</v>
      </c>
      <c r="BW1127">
        <v>0</v>
      </c>
      <c r="BX1127">
        <v>0</v>
      </c>
      <c r="BY1127">
        <v>0</v>
      </c>
    </row>
    <row r="1128" spans="1:77" x14ac:dyDescent="0.25">
      <c r="A1128" t="s">
        <v>2299</v>
      </c>
      <c r="C1128" t="s">
        <v>2300</v>
      </c>
      <c r="D1128">
        <v>9</v>
      </c>
      <c r="E1128" t="s">
        <v>5014</v>
      </c>
      <c r="F1128">
        <v>5</v>
      </c>
      <c r="G1128" t="s">
        <v>5014</v>
      </c>
      <c r="H1128" t="s">
        <v>5108</v>
      </c>
      <c r="I1128" t="s">
        <v>5109</v>
      </c>
      <c r="J1128">
        <v>1</v>
      </c>
      <c r="K1128" t="s">
        <v>5110</v>
      </c>
      <c r="L1128" t="s">
        <v>27</v>
      </c>
      <c r="M1128" t="s">
        <v>4946</v>
      </c>
      <c r="N1128" t="s">
        <v>4947</v>
      </c>
      <c r="P1128">
        <v>1</v>
      </c>
      <c r="Q1128">
        <v>0</v>
      </c>
      <c r="R1128">
        <v>0</v>
      </c>
      <c r="S1128">
        <v>0</v>
      </c>
      <c r="T1128" t="s">
        <v>4940</v>
      </c>
      <c r="U1128">
        <v>0</v>
      </c>
      <c r="X1128" t="s">
        <v>4941</v>
      </c>
      <c r="Y1128" t="s">
        <v>18</v>
      </c>
      <c r="AB1128" t="s">
        <v>19</v>
      </c>
      <c r="AC1128" t="s">
        <v>4942</v>
      </c>
      <c r="AE1128">
        <v>0</v>
      </c>
      <c r="AF1128">
        <v>0</v>
      </c>
      <c r="AG1128" s="1">
        <v>2165</v>
      </c>
      <c r="AH1128">
        <v>3</v>
      </c>
      <c r="AI1128">
        <v>0</v>
      </c>
      <c r="AP1128">
        <v>1</v>
      </c>
      <c r="AU1128">
        <v>0</v>
      </c>
      <c r="AW1128" s="1">
        <v>2598</v>
      </c>
      <c r="AY1128">
        <v>1</v>
      </c>
      <c r="BE1128" t="s">
        <v>416</v>
      </c>
      <c r="BI1128">
        <v>0</v>
      </c>
      <c r="BJ1128">
        <v>0</v>
      </c>
      <c r="BM1128">
        <v>0</v>
      </c>
      <c r="BN1128">
        <v>0</v>
      </c>
      <c r="BO1128">
        <v>100</v>
      </c>
      <c r="BP1128">
        <v>100</v>
      </c>
      <c r="BQ1128">
        <v>0</v>
      </c>
      <c r="BR1128">
        <v>0</v>
      </c>
      <c r="BS1128">
        <v>0</v>
      </c>
      <c r="BV1128">
        <v>0</v>
      </c>
      <c r="BW1128">
        <v>0</v>
      </c>
      <c r="BX1128">
        <v>0</v>
      </c>
      <c r="BY1128">
        <v>0</v>
      </c>
    </row>
    <row r="1129" spans="1:77" x14ac:dyDescent="0.25">
      <c r="A1129" t="s">
        <v>2301</v>
      </c>
      <c r="C1129" t="s">
        <v>2302</v>
      </c>
      <c r="D1129">
        <v>9</v>
      </c>
      <c r="E1129" t="s">
        <v>5014</v>
      </c>
      <c r="F1129">
        <v>5</v>
      </c>
      <c r="G1129" t="s">
        <v>5014</v>
      </c>
      <c r="H1129" t="s">
        <v>5108</v>
      </c>
      <c r="I1129" t="s">
        <v>5109</v>
      </c>
      <c r="J1129">
        <v>1</v>
      </c>
      <c r="K1129" t="s">
        <v>5110</v>
      </c>
      <c r="L1129" t="s">
        <v>27</v>
      </c>
      <c r="M1129" t="s">
        <v>4946</v>
      </c>
      <c r="N1129" t="s">
        <v>4947</v>
      </c>
      <c r="P1129">
        <v>1</v>
      </c>
      <c r="Q1129">
        <v>0</v>
      </c>
      <c r="R1129">
        <v>0</v>
      </c>
      <c r="S1129">
        <v>0</v>
      </c>
      <c r="T1129" t="s">
        <v>4940</v>
      </c>
      <c r="U1129">
        <v>0</v>
      </c>
      <c r="X1129" t="s">
        <v>4941</v>
      </c>
      <c r="Y1129" t="s">
        <v>18</v>
      </c>
      <c r="AB1129" t="s">
        <v>19</v>
      </c>
      <c r="AC1129" t="s">
        <v>4942</v>
      </c>
      <c r="AE1129">
        <v>0</v>
      </c>
      <c r="AF1129">
        <v>0</v>
      </c>
      <c r="AG1129" s="1">
        <v>2265</v>
      </c>
      <c r="AH1129">
        <v>3</v>
      </c>
      <c r="AI1129">
        <v>0</v>
      </c>
      <c r="AP1129">
        <v>1</v>
      </c>
      <c r="AU1129">
        <v>0</v>
      </c>
      <c r="AW1129" s="1">
        <v>2718</v>
      </c>
      <c r="AY1129">
        <v>1</v>
      </c>
      <c r="BE1129" t="s">
        <v>416</v>
      </c>
      <c r="BI1129">
        <v>0</v>
      </c>
      <c r="BJ1129">
        <v>0</v>
      </c>
      <c r="BM1129">
        <v>0</v>
      </c>
      <c r="BN1129">
        <v>0</v>
      </c>
      <c r="BO1129">
        <v>100</v>
      </c>
      <c r="BP1129">
        <v>100</v>
      </c>
      <c r="BQ1129">
        <v>0</v>
      </c>
      <c r="BR1129">
        <v>0</v>
      </c>
      <c r="BS1129">
        <v>0</v>
      </c>
      <c r="BV1129">
        <v>0</v>
      </c>
      <c r="BW1129">
        <v>0</v>
      </c>
      <c r="BX1129">
        <v>0</v>
      </c>
      <c r="BY1129">
        <v>0</v>
      </c>
    </row>
    <row r="1130" spans="1:77" x14ac:dyDescent="0.25">
      <c r="A1130" t="s">
        <v>2303</v>
      </c>
      <c r="C1130" t="s">
        <v>2304</v>
      </c>
      <c r="D1130">
        <v>9</v>
      </c>
      <c r="E1130" t="s">
        <v>5014</v>
      </c>
      <c r="F1130">
        <v>5</v>
      </c>
      <c r="G1130" t="s">
        <v>5014</v>
      </c>
      <c r="H1130" t="s">
        <v>5108</v>
      </c>
      <c r="I1130" t="s">
        <v>5109</v>
      </c>
      <c r="J1130">
        <v>1</v>
      </c>
      <c r="K1130" t="s">
        <v>5110</v>
      </c>
      <c r="L1130" t="s">
        <v>27</v>
      </c>
      <c r="M1130" t="s">
        <v>4946</v>
      </c>
      <c r="N1130" t="s">
        <v>4947</v>
      </c>
      <c r="P1130">
        <v>1</v>
      </c>
      <c r="Q1130">
        <v>0</v>
      </c>
      <c r="R1130">
        <v>0</v>
      </c>
      <c r="S1130">
        <v>0</v>
      </c>
      <c r="T1130" t="s">
        <v>4940</v>
      </c>
      <c r="U1130">
        <v>0</v>
      </c>
      <c r="X1130" t="s">
        <v>4941</v>
      </c>
      <c r="Y1130" t="s">
        <v>18</v>
      </c>
      <c r="AB1130" t="s">
        <v>19</v>
      </c>
      <c r="AC1130" t="s">
        <v>4942</v>
      </c>
      <c r="AE1130">
        <v>0</v>
      </c>
      <c r="AF1130">
        <v>0</v>
      </c>
      <c r="AG1130" s="1">
        <v>2365</v>
      </c>
      <c r="AH1130">
        <v>3</v>
      </c>
      <c r="AI1130">
        <v>0</v>
      </c>
      <c r="AP1130">
        <v>1</v>
      </c>
      <c r="AU1130">
        <v>0</v>
      </c>
      <c r="AW1130" s="1">
        <v>2838</v>
      </c>
      <c r="AY1130">
        <v>1</v>
      </c>
      <c r="BE1130" t="s">
        <v>416</v>
      </c>
      <c r="BI1130">
        <v>0</v>
      </c>
      <c r="BJ1130">
        <v>0</v>
      </c>
      <c r="BM1130">
        <v>0</v>
      </c>
      <c r="BN1130">
        <v>0</v>
      </c>
      <c r="BO1130">
        <v>100</v>
      </c>
      <c r="BP1130">
        <v>100</v>
      </c>
      <c r="BQ1130">
        <v>0</v>
      </c>
      <c r="BR1130">
        <v>0</v>
      </c>
      <c r="BS1130">
        <v>0</v>
      </c>
      <c r="BV1130">
        <v>0</v>
      </c>
      <c r="BW1130">
        <v>0</v>
      </c>
      <c r="BX1130">
        <v>0</v>
      </c>
      <c r="BY1130">
        <v>0</v>
      </c>
    </row>
    <row r="1131" spans="1:77" x14ac:dyDescent="0.25">
      <c r="A1131" t="s">
        <v>2305</v>
      </c>
      <c r="C1131" t="s">
        <v>2306</v>
      </c>
      <c r="D1131">
        <v>9</v>
      </c>
      <c r="E1131" t="s">
        <v>5014</v>
      </c>
      <c r="F1131">
        <v>5</v>
      </c>
      <c r="G1131" t="s">
        <v>5014</v>
      </c>
      <c r="H1131" t="s">
        <v>5108</v>
      </c>
      <c r="I1131" t="s">
        <v>5109</v>
      </c>
      <c r="J1131">
        <v>1</v>
      </c>
      <c r="K1131" t="s">
        <v>5110</v>
      </c>
      <c r="L1131" t="s">
        <v>27</v>
      </c>
      <c r="M1131" t="s">
        <v>4946</v>
      </c>
      <c r="N1131" t="s">
        <v>4947</v>
      </c>
      <c r="P1131">
        <v>1</v>
      </c>
      <c r="Q1131">
        <v>0</v>
      </c>
      <c r="R1131">
        <v>0</v>
      </c>
      <c r="S1131">
        <v>0</v>
      </c>
      <c r="T1131" t="s">
        <v>4940</v>
      </c>
      <c r="U1131">
        <v>0</v>
      </c>
      <c r="X1131" t="s">
        <v>4941</v>
      </c>
      <c r="Y1131" t="s">
        <v>18</v>
      </c>
      <c r="AB1131" t="s">
        <v>19</v>
      </c>
      <c r="AC1131" t="s">
        <v>4942</v>
      </c>
      <c r="AE1131">
        <v>0</v>
      </c>
      <c r="AF1131">
        <v>0</v>
      </c>
      <c r="AG1131" s="1">
        <v>2165</v>
      </c>
      <c r="AH1131">
        <v>3</v>
      </c>
      <c r="AI1131">
        <v>0</v>
      </c>
      <c r="AP1131">
        <v>1</v>
      </c>
      <c r="AU1131">
        <v>0</v>
      </c>
      <c r="AW1131" s="1">
        <v>2598</v>
      </c>
      <c r="AY1131">
        <v>1</v>
      </c>
      <c r="BE1131" t="s">
        <v>416</v>
      </c>
      <c r="BI1131">
        <v>0</v>
      </c>
      <c r="BJ1131">
        <v>0</v>
      </c>
      <c r="BM1131">
        <v>0</v>
      </c>
      <c r="BN1131">
        <v>0</v>
      </c>
      <c r="BO1131">
        <v>100</v>
      </c>
      <c r="BP1131">
        <v>100</v>
      </c>
      <c r="BQ1131">
        <v>0</v>
      </c>
      <c r="BR1131">
        <v>0</v>
      </c>
      <c r="BS1131">
        <v>0</v>
      </c>
      <c r="BV1131">
        <v>0</v>
      </c>
      <c r="BW1131">
        <v>1</v>
      </c>
      <c r="BX1131">
        <v>0</v>
      </c>
      <c r="BY1131">
        <v>0</v>
      </c>
    </row>
    <row r="1132" spans="1:77" x14ac:dyDescent="0.25">
      <c r="A1132" t="s">
        <v>2307</v>
      </c>
      <c r="C1132" t="s">
        <v>2308</v>
      </c>
      <c r="D1132">
        <v>9</v>
      </c>
      <c r="E1132" t="s">
        <v>5014</v>
      </c>
      <c r="F1132">
        <v>5</v>
      </c>
      <c r="G1132" t="s">
        <v>5014</v>
      </c>
      <c r="H1132" t="s">
        <v>5108</v>
      </c>
      <c r="I1132" t="s">
        <v>5109</v>
      </c>
      <c r="J1132">
        <v>1</v>
      </c>
      <c r="K1132" t="s">
        <v>5110</v>
      </c>
      <c r="L1132" t="s">
        <v>27</v>
      </c>
      <c r="M1132" t="s">
        <v>4946</v>
      </c>
      <c r="N1132" t="s">
        <v>4947</v>
      </c>
      <c r="P1132">
        <v>1</v>
      </c>
      <c r="Q1132">
        <v>0</v>
      </c>
      <c r="R1132">
        <v>0</v>
      </c>
      <c r="S1132">
        <v>0</v>
      </c>
      <c r="T1132" t="s">
        <v>4940</v>
      </c>
      <c r="U1132">
        <v>0</v>
      </c>
      <c r="X1132" t="s">
        <v>4941</v>
      </c>
      <c r="Y1132" t="s">
        <v>18</v>
      </c>
      <c r="AB1132" t="s">
        <v>19</v>
      </c>
      <c r="AC1132" t="s">
        <v>4942</v>
      </c>
      <c r="AE1132">
        <v>0</v>
      </c>
      <c r="AF1132">
        <v>0</v>
      </c>
      <c r="AG1132" s="1">
        <v>2315</v>
      </c>
      <c r="AH1132">
        <v>3</v>
      </c>
      <c r="AI1132">
        <v>0</v>
      </c>
      <c r="AP1132">
        <v>1</v>
      </c>
      <c r="AU1132">
        <v>0</v>
      </c>
      <c r="AW1132" s="1">
        <v>2778</v>
      </c>
      <c r="AY1132">
        <v>1</v>
      </c>
      <c r="BE1132" t="s">
        <v>416</v>
      </c>
      <c r="BI1132">
        <v>0</v>
      </c>
      <c r="BJ1132">
        <v>0</v>
      </c>
      <c r="BM1132">
        <v>0</v>
      </c>
      <c r="BN1132">
        <v>0</v>
      </c>
      <c r="BO1132">
        <v>100</v>
      </c>
      <c r="BP1132">
        <v>100</v>
      </c>
      <c r="BQ1132">
        <v>0</v>
      </c>
      <c r="BR1132">
        <v>0</v>
      </c>
      <c r="BS1132">
        <v>0</v>
      </c>
      <c r="BV1132">
        <v>0</v>
      </c>
      <c r="BW1132">
        <v>1</v>
      </c>
      <c r="BX1132">
        <v>0</v>
      </c>
      <c r="BY1132">
        <v>0</v>
      </c>
    </row>
    <row r="1133" spans="1:77" x14ac:dyDescent="0.25">
      <c r="A1133" t="s">
        <v>2309</v>
      </c>
      <c r="C1133" t="s">
        <v>2310</v>
      </c>
      <c r="D1133">
        <v>9</v>
      </c>
      <c r="E1133" t="s">
        <v>5014</v>
      </c>
      <c r="F1133">
        <v>9</v>
      </c>
      <c r="G1133" t="s">
        <v>5117</v>
      </c>
      <c r="H1133" t="s">
        <v>5108</v>
      </c>
      <c r="I1133" t="s">
        <v>5109</v>
      </c>
      <c r="J1133">
        <v>1</v>
      </c>
      <c r="K1133" t="s">
        <v>5110</v>
      </c>
      <c r="L1133" t="s">
        <v>27</v>
      </c>
      <c r="M1133" t="s">
        <v>4946</v>
      </c>
      <c r="N1133" t="s">
        <v>4947</v>
      </c>
      <c r="P1133">
        <v>1</v>
      </c>
      <c r="Q1133">
        <v>0</v>
      </c>
      <c r="R1133">
        <v>0</v>
      </c>
      <c r="S1133">
        <v>0</v>
      </c>
      <c r="T1133" t="s">
        <v>4940</v>
      </c>
      <c r="U1133">
        <v>0</v>
      </c>
      <c r="X1133" t="s">
        <v>4941</v>
      </c>
      <c r="Y1133" t="s">
        <v>18</v>
      </c>
      <c r="AB1133" t="s">
        <v>19</v>
      </c>
      <c r="AC1133" t="s">
        <v>4942</v>
      </c>
      <c r="AE1133">
        <v>0</v>
      </c>
      <c r="AF1133">
        <v>0</v>
      </c>
      <c r="AG1133" s="1">
        <v>2515</v>
      </c>
      <c r="AH1133">
        <v>3</v>
      </c>
      <c r="AI1133">
        <v>0</v>
      </c>
      <c r="AP1133">
        <v>1</v>
      </c>
      <c r="AU1133">
        <v>0</v>
      </c>
      <c r="AW1133" s="1">
        <v>3018</v>
      </c>
      <c r="AY1133">
        <v>1</v>
      </c>
      <c r="BE1133" t="s">
        <v>416</v>
      </c>
      <c r="BI1133">
        <v>0</v>
      </c>
      <c r="BJ1133">
        <v>0</v>
      </c>
      <c r="BM1133">
        <v>0</v>
      </c>
      <c r="BN1133">
        <v>0</v>
      </c>
      <c r="BO1133">
        <v>100</v>
      </c>
      <c r="BP1133">
        <v>100</v>
      </c>
      <c r="BQ1133">
        <v>0</v>
      </c>
      <c r="BR1133">
        <v>0</v>
      </c>
      <c r="BS1133">
        <v>0</v>
      </c>
      <c r="BV1133">
        <v>0</v>
      </c>
      <c r="BW1133">
        <v>1</v>
      </c>
      <c r="BX1133">
        <v>0</v>
      </c>
      <c r="BY1133">
        <v>0</v>
      </c>
    </row>
    <row r="1134" spans="1:77" x14ac:dyDescent="0.25">
      <c r="A1134" t="s">
        <v>2311</v>
      </c>
      <c r="C1134" t="s">
        <v>2312</v>
      </c>
      <c r="D1134">
        <v>9</v>
      </c>
      <c r="E1134" t="s">
        <v>5014</v>
      </c>
      <c r="F1134">
        <v>5</v>
      </c>
      <c r="G1134" t="s">
        <v>5014</v>
      </c>
      <c r="H1134" t="s">
        <v>5108</v>
      </c>
      <c r="I1134" t="s">
        <v>5109</v>
      </c>
      <c r="J1134">
        <v>1</v>
      </c>
      <c r="K1134" t="s">
        <v>5110</v>
      </c>
      <c r="L1134" t="s">
        <v>27</v>
      </c>
      <c r="M1134" t="s">
        <v>4946</v>
      </c>
      <c r="N1134" t="s">
        <v>4947</v>
      </c>
      <c r="P1134">
        <v>1</v>
      </c>
      <c r="Q1134">
        <v>0</v>
      </c>
      <c r="R1134">
        <v>0</v>
      </c>
      <c r="S1134">
        <v>0</v>
      </c>
      <c r="T1134" t="s">
        <v>4940</v>
      </c>
      <c r="U1134">
        <v>0</v>
      </c>
      <c r="X1134" t="s">
        <v>4941</v>
      </c>
      <c r="Y1134" t="s">
        <v>18</v>
      </c>
      <c r="AB1134" t="s">
        <v>19</v>
      </c>
      <c r="AC1134" t="s">
        <v>4942</v>
      </c>
      <c r="AE1134">
        <v>0</v>
      </c>
      <c r="AF1134">
        <v>0</v>
      </c>
      <c r="AG1134" s="1">
        <v>2015</v>
      </c>
      <c r="AH1134">
        <v>3</v>
      </c>
      <c r="AI1134">
        <v>0</v>
      </c>
      <c r="AP1134">
        <v>1</v>
      </c>
      <c r="AU1134">
        <v>0</v>
      </c>
      <c r="AW1134" s="1">
        <v>2418</v>
      </c>
      <c r="AY1134">
        <v>1</v>
      </c>
      <c r="BE1134" t="s">
        <v>416</v>
      </c>
      <c r="BI1134">
        <v>0</v>
      </c>
      <c r="BJ1134">
        <v>0</v>
      </c>
      <c r="BM1134">
        <v>0</v>
      </c>
      <c r="BN1134">
        <v>0</v>
      </c>
      <c r="BO1134">
        <v>100</v>
      </c>
      <c r="BP1134">
        <v>100</v>
      </c>
      <c r="BQ1134">
        <v>0</v>
      </c>
      <c r="BR1134">
        <v>0</v>
      </c>
      <c r="BS1134">
        <v>0</v>
      </c>
      <c r="BV1134">
        <v>0</v>
      </c>
      <c r="BW1134">
        <v>0</v>
      </c>
      <c r="BX1134">
        <v>0</v>
      </c>
      <c r="BY1134">
        <v>0</v>
      </c>
    </row>
    <row r="1135" spans="1:77" x14ac:dyDescent="0.25">
      <c r="A1135" t="s">
        <v>2313</v>
      </c>
      <c r="C1135" t="s">
        <v>2314</v>
      </c>
      <c r="D1135">
        <v>9</v>
      </c>
      <c r="E1135" t="s">
        <v>5014</v>
      </c>
      <c r="F1135">
        <v>5</v>
      </c>
      <c r="G1135" t="s">
        <v>5014</v>
      </c>
      <c r="H1135" t="s">
        <v>5108</v>
      </c>
      <c r="I1135" t="s">
        <v>5109</v>
      </c>
      <c r="J1135">
        <v>1</v>
      </c>
      <c r="K1135" t="s">
        <v>5110</v>
      </c>
      <c r="L1135" t="s">
        <v>27</v>
      </c>
      <c r="M1135" t="s">
        <v>4946</v>
      </c>
      <c r="N1135" t="s">
        <v>4947</v>
      </c>
      <c r="P1135">
        <v>1</v>
      </c>
      <c r="Q1135">
        <v>0</v>
      </c>
      <c r="R1135">
        <v>0</v>
      </c>
      <c r="S1135">
        <v>0</v>
      </c>
      <c r="T1135" t="s">
        <v>4940</v>
      </c>
      <c r="U1135">
        <v>0</v>
      </c>
      <c r="X1135" t="s">
        <v>4941</v>
      </c>
      <c r="Y1135" t="s">
        <v>18</v>
      </c>
      <c r="AB1135" t="s">
        <v>19</v>
      </c>
      <c r="AC1135" t="s">
        <v>4942</v>
      </c>
      <c r="AE1135">
        <v>0</v>
      </c>
      <c r="AF1135">
        <v>0</v>
      </c>
      <c r="AG1135" s="1">
        <v>2165</v>
      </c>
      <c r="AH1135">
        <v>3</v>
      </c>
      <c r="AI1135">
        <v>0</v>
      </c>
      <c r="AP1135">
        <v>1</v>
      </c>
      <c r="AU1135">
        <v>0</v>
      </c>
      <c r="AW1135" s="1">
        <v>2598</v>
      </c>
      <c r="AY1135">
        <v>1</v>
      </c>
      <c r="BE1135" t="s">
        <v>416</v>
      </c>
      <c r="BI1135">
        <v>0</v>
      </c>
      <c r="BJ1135">
        <v>0</v>
      </c>
      <c r="BM1135">
        <v>0</v>
      </c>
      <c r="BN1135">
        <v>0</v>
      </c>
      <c r="BO1135">
        <v>100</v>
      </c>
      <c r="BP1135">
        <v>100</v>
      </c>
      <c r="BQ1135">
        <v>0</v>
      </c>
      <c r="BR1135">
        <v>0</v>
      </c>
      <c r="BS1135">
        <v>0</v>
      </c>
      <c r="BV1135">
        <v>0</v>
      </c>
      <c r="BW1135">
        <v>0</v>
      </c>
      <c r="BX1135">
        <v>0</v>
      </c>
      <c r="BY1135">
        <v>0</v>
      </c>
    </row>
    <row r="1136" spans="1:77" x14ac:dyDescent="0.25">
      <c r="A1136" t="s">
        <v>2315</v>
      </c>
      <c r="C1136" t="s">
        <v>2316</v>
      </c>
      <c r="D1136">
        <v>9</v>
      </c>
      <c r="E1136" t="s">
        <v>5014</v>
      </c>
      <c r="F1136">
        <v>5</v>
      </c>
      <c r="G1136" t="s">
        <v>5014</v>
      </c>
      <c r="H1136" t="s">
        <v>5108</v>
      </c>
      <c r="I1136" t="s">
        <v>5109</v>
      </c>
      <c r="J1136">
        <v>1</v>
      </c>
      <c r="K1136" t="s">
        <v>5110</v>
      </c>
      <c r="L1136" t="s">
        <v>27</v>
      </c>
      <c r="M1136" t="s">
        <v>4946</v>
      </c>
      <c r="N1136" t="s">
        <v>4947</v>
      </c>
      <c r="P1136">
        <v>1</v>
      </c>
      <c r="Q1136">
        <v>0</v>
      </c>
      <c r="R1136">
        <v>0</v>
      </c>
      <c r="S1136">
        <v>0</v>
      </c>
      <c r="T1136" t="s">
        <v>4940</v>
      </c>
      <c r="U1136">
        <v>0</v>
      </c>
      <c r="X1136" t="s">
        <v>4941</v>
      </c>
      <c r="Y1136" t="s">
        <v>18</v>
      </c>
      <c r="AB1136" t="s">
        <v>19</v>
      </c>
      <c r="AC1136" t="s">
        <v>4942</v>
      </c>
      <c r="AE1136">
        <v>0</v>
      </c>
      <c r="AF1136">
        <v>0</v>
      </c>
      <c r="AG1136" s="1">
        <v>2265</v>
      </c>
      <c r="AH1136">
        <v>3</v>
      </c>
      <c r="AI1136">
        <v>0</v>
      </c>
      <c r="AP1136">
        <v>1</v>
      </c>
      <c r="AU1136">
        <v>0</v>
      </c>
      <c r="AW1136" s="1">
        <v>2718</v>
      </c>
      <c r="AY1136">
        <v>1</v>
      </c>
      <c r="BE1136" t="s">
        <v>416</v>
      </c>
      <c r="BI1136">
        <v>0</v>
      </c>
      <c r="BJ1136">
        <v>0</v>
      </c>
      <c r="BM1136">
        <v>0</v>
      </c>
      <c r="BN1136">
        <v>0</v>
      </c>
      <c r="BO1136">
        <v>100</v>
      </c>
      <c r="BP1136">
        <v>100</v>
      </c>
      <c r="BQ1136">
        <v>0</v>
      </c>
      <c r="BR1136">
        <v>0</v>
      </c>
      <c r="BS1136">
        <v>0</v>
      </c>
      <c r="BV1136">
        <v>0</v>
      </c>
      <c r="BW1136">
        <v>0</v>
      </c>
      <c r="BX1136">
        <v>0</v>
      </c>
      <c r="BY1136">
        <v>0</v>
      </c>
    </row>
    <row r="1137" spans="1:77" x14ac:dyDescent="0.25">
      <c r="A1137" t="s">
        <v>2317</v>
      </c>
      <c r="C1137" t="s">
        <v>2318</v>
      </c>
      <c r="D1137">
        <v>9</v>
      </c>
      <c r="E1137" t="s">
        <v>5014</v>
      </c>
      <c r="F1137">
        <v>5</v>
      </c>
      <c r="G1137" t="s">
        <v>5014</v>
      </c>
      <c r="H1137" t="s">
        <v>5108</v>
      </c>
      <c r="I1137" t="s">
        <v>5109</v>
      </c>
      <c r="J1137">
        <v>1</v>
      </c>
      <c r="K1137" t="s">
        <v>5110</v>
      </c>
      <c r="L1137" t="s">
        <v>27</v>
      </c>
      <c r="M1137" t="s">
        <v>4946</v>
      </c>
      <c r="N1137" t="s">
        <v>4947</v>
      </c>
      <c r="P1137">
        <v>1</v>
      </c>
      <c r="Q1137">
        <v>0</v>
      </c>
      <c r="R1137">
        <v>0</v>
      </c>
      <c r="S1137">
        <v>0</v>
      </c>
      <c r="T1137" t="s">
        <v>4940</v>
      </c>
      <c r="U1137">
        <v>0</v>
      </c>
      <c r="X1137" t="s">
        <v>4941</v>
      </c>
      <c r="Y1137" t="s">
        <v>18</v>
      </c>
      <c r="AB1137" t="s">
        <v>19</v>
      </c>
      <c r="AC1137" t="s">
        <v>4942</v>
      </c>
      <c r="AE1137">
        <v>0</v>
      </c>
      <c r="AF1137">
        <v>0</v>
      </c>
      <c r="AG1137" s="1">
        <v>2365</v>
      </c>
      <c r="AH1137">
        <v>3</v>
      </c>
      <c r="AI1137">
        <v>0</v>
      </c>
      <c r="AP1137">
        <v>1</v>
      </c>
      <c r="AU1137">
        <v>0</v>
      </c>
      <c r="AW1137" s="1">
        <v>2838</v>
      </c>
      <c r="AY1137">
        <v>1</v>
      </c>
      <c r="BE1137" t="s">
        <v>416</v>
      </c>
      <c r="BI1137">
        <v>0</v>
      </c>
      <c r="BJ1137">
        <v>0</v>
      </c>
      <c r="BM1137">
        <v>0</v>
      </c>
      <c r="BN1137">
        <v>0</v>
      </c>
      <c r="BO1137">
        <v>100</v>
      </c>
      <c r="BP1137">
        <v>100</v>
      </c>
      <c r="BQ1137">
        <v>0</v>
      </c>
      <c r="BR1137">
        <v>0</v>
      </c>
      <c r="BS1137">
        <v>0</v>
      </c>
      <c r="BV1137">
        <v>0</v>
      </c>
      <c r="BW1137">
        <v>0</v>
      </c>
      <c r="BX1137">
        <v>0</v>
      </c>
      <c r="BY1137">
        <v>0</v>
      </c>
    </row>
    <row r="1138" spans="1:77" x14ac:dyDescent="0.25">
      <c r="A1138" t="s">
        <v>2319</v>
      </c>
      <c r="C1138" t="s">
        <v>2320</v>
      </c>
      <c r="D1138">
        <v>9</v>
      </c>
      <c r="E1138" t="s">
        <v>5014</v>
      </c>
      <c r="F1138">
        <v>5</v>
      </c>
      <c r="G1138" t="s">
        <v>5014</v>
      </c>
      <c r="H1138" t="s">
        <v>5108</v>
      </c>
      <c r="I1138" t="s">
        <v>5109</v>
      </c>
      <c r="J1138">
        <v>1</v>
      </c>
      <c r="K1138" t="s">
        <v>5110</v>
      </c>
      <c r="L1138" t="s">
        <v>27</v>
      </c>
      <c r="M1138" t="s">
        <v>4946</v>
      </c>
      <c r="N1138" t="s">
        <v>4947</v>
      </c>
      <c r="P1138">
        <v>1</v>
      </c>
      <c r="Q1138">
        <v>0</v>
      </c>
      <c r="R1138">
        <v>0</v>
      </c>
      <c r="S1138">
        <v>0</v>
      </c>
      <c r="T1138" t="s">
        <v>4940</v>
      </c>
      <c r="U1138">
        <v>0</v>
      </c>
      <c r="X1138" t="s">
        <v>4941</v>
      </c>
      <c r="Y1138" t="s">
        <v>18</v>
      </c>
      <c r="AB1138" t="s">
        <v>19</v>
      </c>
      <c r="AC1138" t="s">
        <v>4942</v>
      </c>
      <c r="AE1138">
        <v>0</v>
      </c>
      <c r="AF1138">
        <v>0</v>
      </c>
      <c r="AG1138" s="1">
        <v>2165</v>
      </c>
      <c r="AH1138">
        <v>3</v>
      </c>
      <c r="AI1138">
        <v>0</v>
      </c>
      <c r="AP1138">
        <v>1</v>
      </c>
      <c r="AU1138">
        <v>0</v>
      </c>
      <c r="AW1138" s="1">
        <v>2598</v>
      </c>
      <c r="AY1138">
        <v>1</v>
      </c>
      <c r="BE1138" t="s">
        <v>416</v>
      </c>
      <c r="BI1138">
        <v>0</v>
      </c>
      <c r="BJ1138">
        <v>0</v>
      </c>
      <c r="BM1138">
        <v>0</v>
      </c>
      <c r="BN1138">
        <v>0</v>
      </c>
      <c r="BO1138">
        <v>100</v>
      </c>
      <c r="BP1138">
        <v>100</v>
      </c>
      <c r="BQ1138">
        <v>0</v>
      </c>
      <c r="BR1138">
        <v>0</v>
      </c>
      <c r="BS1138">
        <v>0</v>
      </c>
      <c r="BV1138">
        <v>0</v>
      </c>
      <c r="BW1138">
        <v>1</v>
      </c>
      <c r="BX1138">
        <v>0</v>
      </c>
      <c r="BY1138">
        <v>0</v>
      </c>
    </row>
    <row r="1139" spans="1:77" x14ac:dyDescent="0.25">
      <c r="A1139" t="s">
        <v>2321</v>
      </c>
      <c r="C1139" t="s">
        <v>2322</v>
      </c>
      <c r="D1139">
        <v>9</v>
      </c>
      <c r="E1139" t="s">
        <v>5014</v>
      </c>
      <c r="F1139">
        <v>5</v>
      </c>
      <c r="G1139" t="s">
        <v>5014</v>
      </c>
      <c r="H1139" t="s">
        <v>5108</v>
      </c>
      <c r="I1139" t="s">
        <v>5109</v>
      </c>
      <c r="J1139">
        <v>1</v>
      </c>
      <c r="K1139" t="s">
        <v>5110</v>
      </c>
      <c r="L1139" t="s">
        <v>27</v>
      </c>
      <c r="M1139" t="s">
        <v>4946</v>
      </c>
      <c r="N1139" t="s">
        <v>4947</v>
      </c>
      <c r="P1139">
        <v>1</v>
      </c>
      <c r="Q1139">
        <v>0</v>
      </c>
      <c r="R1139">
        <v>0</v>
      </c>
      <c r="S1139">
        <v>0</v>
      </c>
      <c r="T1139" t="s">
        <v>4940</v>
      </c>
      <c r="U1139">
        <v>0</v>
      </c>
      <c r="X1139" t="s">
        <v>4941</v>
      </c>
      <c r="Y1139" t="s">
        <v>18</v>
      </c>
      <c r="AB1139" t="s">
        <v>19</v>
      </c>
      <c r="AC1139" t="s">
        <v>4942</v>
      </c>
      <c r="AE1139">
        <v>0</v>
      </c>
      <c r="AF1139">
        <v>0</v>
      </c>
      <c r="AG1139" s="1">
        <v>2315</v>
      </c>
      <c r="AH1139">
        <v>3</v>
      </c>
      <c r="AI1139">
        <v>0</v>
      </c>
      <c r="AP1139">
        <v>1</v>
      </c>
      <c r="AU1139">
        <v>0</v>
      </c>
      <c r="AW1139" s="1">
        <v>2778</v>
      </c>
      <c r="AY1139">
        <v>1</v>
      </c>
      <c r="BE1139" t="s">
        <v>416</v>
      </c>
      <c r="BI1139">
        <v>0</v>
      </c>
      <c r="BJ1139">
        <v>0</v>
      </c>
      <c r="BM1139">
        <v>0</v>
      </c>
      <c r="BN1139">
        <v>0</v>
      </c>
      <c r="BO1139">
        <v>100</v>
      </c>
      <c r="BP1139">
        <v>100</v>
      </c>
      <c r="BQ1139">
        <v>0</v>
      </c>
      <c r="BR1139">
        <v>0</v>
      </c>
      <c r="BS1139">
        <v>0</v>
      </c>
      <c r="BV1139">
        <v>0</v>
      </c>
      <c r="BW1139">
        <v>1</v>
      </c>
      <c r="BX1139">
        <v>0</v>
      </c>
      <c r="BY1139">
        <v>0</v>
      </c>
    </row>
    <row r="1140" spans="1:77" x14ac:dyDescent="0.25">
      <c r="A1140" t="s">
        <v>2323</v>
      </c>
      <c r="C1140" t="s">
        <v>2324</v>
      </c>
      <c r="D1140">
        <v>9</v>
      </c>
      <c r="E1140" t="s">
        <v>5014</v>
      </c>
      <c r="F1140">
        <v>5</v>
      </c>
      <c r="G1140" t="s">
        <v>5014</v>
      </c>
      <c r="H1140" t="s">
        <v>5108</v>
      </c>
      <c r="I1140" t="s">
        <v>5109</v>
      </c>
      <c r="J1140">
        <v>1</v>
      </c>
      <c r="K1140" t="s">
        <v>5110</v>
      </c>
      <c r="L1140" t="s">
        <v>27</v>
      </c>
      <c r="M1140" t="s">
        <v>4946</v>
      </c>
      <c r="N1140" t="s">
        <v>4947</v>
      </c>
      <c r="P1140">
        <v>1</v>
      </c>
      <c r="Q1140">
        <v>0</v>
      </c>
      <c r="R1140">
        <v>0</v>
      </c>
      <c r="S1140">
        <v>0</v>
      </c>
      <c r="T1140" t="s">
        <v>4940</v>
      </c>
      <c r="U1140">
        <v>0</v>
      </c>
      <c r="X1140" t="s">
        <v>4941</v>
      </c>
      <c r="Y1140" t="s">
        <v>18</v>
      </c>
      <c r="AB1140" t="s">
        <v>19</v>
      </c>
      <c r="AC1140" t="s">
        <v>4942</v>
      </c>
      <c r="AE1140">
        <v>0</v>
      </c>
      <c r="AF1140">
        <v>0</v>
      </c>
      <c r="AG1140" s="1">
        <v>2415</v>
      </c>
      <c r="AH1140">
        <v>3</v>
      </c>
      <c r="AI1140">
        <v>0</v>
      </c>
      <c r="AP1140">
        <v>1</v>
      </c>
      <c r="AU1140">
        <v>0</v>
      </c>
      <c r="AW1140" s="1">
        <v>2898</v>
      </c>
      <c r="AY1140">
        <v>1</v>
      </c>
      <c r="BE1140" t="s">
        <v>416</v>
      </c>
      <c r="BI1140">
        <v>0</v>
      </c>
      <c r="BJ1140">
        <v>0</v>
      </c>
      <c r="BM1140">
        <v>0</v>
      </c>
      <c r="BN1140">
        <v>0</v>
      </c>
      <c r="BO1140">
        <v>100</v>
      </c>
      <c r="BP1140">
        <v>100</v>
      </c>
      <c r="BQ1140">
        <v>0</v>
      </c>
      <c r="BR1140">
        <v>0</v>
      </c>
      <c r="BS1140">
        <v>0</v>
      </c>
      <c r="BV1140">
        <v>0</v>
      </c>
      <c r="BW1140">
        <v>1</v>
      </c>
      <c r="BX1140">
        <v>0</v>
      </c>
      <c r="BY1140">
        <v>0</v>
      </c>
    </row>
    <row r="1141" spans="1:77" x14ac:dyDescent="0.25">
      <c r="A1141" t="s">
        <v>2325</v>
      </c>
      <c r="C1141" t="s">
        <v>2326</v>
      </c>
      <c r="D1141">
        <v>9</v>
      </c>
      <c r="E1141" t="s">
        <v>5014</v>
      </c>
      <c r="F1141">
        <v>5</v>
      </c>
      <c r="G1141" t="s">
        <v>5014</v>
      </c>
      <c r="H1141" t="s">
        <v>5108</v>
      </c>
      <c r="I1141" t="s">
        <v>5109</v>
      </c>
      <c r="J1141">
        <v>1</v>
      </c>
      <c r="K1141" t="s">
        <v>5110</v>
      </c>
      <c r="L1141" t="s">
        <v>27</v>
      </c>
      <c r="M1141" t="s">
        <v>4946</v>
      </c>
      <c r="N1141" t="s">
        <v>4947</v>
      </c>
      <c r="P1141">
        <v>1</v>
      </c>
      <c r="Q1141">
        <v>0</v>
      </c>
      <c r="R1141">
        <v>0</v>
      </c>
      <c r="S1141">
        <v>0</v>
      </c>
      <c r="T1141" t="s">
        <v>4940</v>
      </c>
      <c r="U1141">
        <v>0</v>
      </c>
      <c r="X1141" t="s">
        <v>4941</v>
      </c>
      <c r="Y1141" t="s">
        <v>18</v>
      </c>
      <c r="AB1141" t="s">
        <v>19</v>
      </c>
      <c r="AC1141" t="s">
        <v>4942</v>
      </c>
      <c r="AE1141">
        <v>0</v>
      </c>
      <c r="AF1141">
        <v>0</v>
      </c>
      <c r="AG1141" s="1">
        <v>2515</v>
      </c>
      <c r="AH1141">
        <v>3</v>
      </c>
      <c r="AI1141">
        <v>0</v>
      </c>
      <c r="AP1141">
        <v>1</v>
      </c>
      <c r="AU1141">
        <v>0</v>
      </c>
      <c r="AW1141" s="1">
        <v>3018</v>
      </c>
      <c r="AY1141">
        <v>1</v>
      </c>
      <c r="BE1141" t="s">
        <v>416</v>
      </c>
      <c r="BI1141">
        <v>0</v>
      </c>
      <c r="BJ1141">
        <v>0</v>
      </c>
      <c r="BM1141">
        <v>0</v>
      </c>
      <c r="BN1141">
        <v>0</v>
      </c>
      <c r="BO1141">
        <v>100</v>
      </c>
      <c r="BP1141">
        <v>100</v>
      </c>
      <c r="BQ1141">
        <v>0</v>
      </c>
      <c r="BR1141">
        <v>0</v>
      </c>
      <c r="BS1141">
        <v>0</v>
      </c>
      <c r="BV1141">
        <v>0</v>
      </c>
      <c r="BW1141">
        <v>1</v>
      </c>
      <c r="BX1141">
        <v>0</v>
      </c>
      <c r="BY1141">
        <v>0</v>
      </c>
    </row>
    <row r="1142" spans="1:77" x14ac:dyDescent="0.25">
      <c r="A1142" t="s">
        <v>2327</v>
      </c>
      <c r="C1142" t="s">
        <v>2328</v>
      </c>
      <c r="D1142">
        <v>9</v>
      </c>
      <c r="E1142" t="s">
        <v>5014</v>
      </c>
      <c r="F1142">
        <v>5</v>
      </c>
      <c r="G1142" t="s">
        <v>5014</v>
      </c>
      <c r="J1142">
        <v>3</v>
      </c>
      <c r="K1142" t="s">
        <v>5061</v>
      </c>
      <c r="L1142" t="s">
        <v>293</v>
      </c>
      <c r="M1142">
        <v>369840610</v>
      </c>
      <c r="N1142" t="s">
        <v>5610</v>
      </c>
      <c r="P1142">
        <v>1</v>
      </c>
      <c r="Q1142">
        <v>1</v>
      </c>
      <c r="R1142">
        <v>4</v>
      </c>
      <c r="S1142">
        <v>4</v>
      </c>
      <c r="T1142" t="s">
        <v>4940</v>
      </c>
      <c r="U1142">
        <v>0</v>
      </c>
      <c r="X1142" t="s">
        <v>4941</v>
      </c>
      <c r="Y1142" t="s">
        <v>18</v>
      </c>
      <c r="AB1142" t="s">
        <v>19</v>
      </c>
      <c r="AC1142" t="s">
        <v>4942</v>
      </c>
      <c r="AE1142">
        <v>0</v>
      </c>
      <c r="AF1142">
        <v>0</v>
      </c>
      <c r="AG1142">
        <v>5.32</v>
      </c>
      <c r="AH1142">
        <v>3</v>
      </c>
      <c r="AI1142">
        <v>0</v>
      </c>
      <c r="AU1142">
        <v>1.33</v>
      </c>
      <c r="AW1142">
        <v>6.3840000000000003</v>
      </c>
      <c r="BE1142" t="s">
        <v>43</v>
      </c>
      <c r="BI1142">
        <v>0</v>
      </c>
      <c r="BJ1142">
        <v>0</v>
      </c>
      <c r="BM1142">
        <v>0</v>
      </c>
      <c r="BN1142">
        <v>0</v>
      </c>
      <c r="BO1142">
        <v>100</v>
      </c>
      <c r="BP1142">
        <v>100</v>
      </c>
      <c r="BQ1142">
        <v>0</v>
      </c>
      <c r="BR1142">
        <v>0</v>
      </c>
      <c r="BS1142">
        <v>0</v>
      </c>
      <c r="BV1142">
        <v>0</v>
      </c>
      <c r="BW1142">
        <v>0</v>
      </c>
      <c r="BX1142">
        <v>0</v>
      </c>
      <c r="BY1142">
        <v>0</v>
      </c>
    </row>
    <row r="1143" spans="1:77" x14ac:dyDescent="0.25">
      <c r="A1143">
        <v>8412802018</v>
      </c>
      <c r="C1143" t="s">
        <v>2329</v>
      </c>
      <c r="D1143">
        <v>19</v>
      </c>
      <c r="E1143" t="s">
        <v>5300</v>
      </c>
      <c r="F1143">
        <v>5</v>
      </c>
      <c r="G1143" t="s">
        <v>5014</v>
      </c>
      <c r="L1143" t="s">
        <v>722</v>
      </c>
      <c r="M1143">
        <v>8412802018</v>
      </c>
      <c r="N1143" t="s">
        <v>2329</v>
      </c>
      <c r="P1143">
        <v>1</v>
      </c>
      <c r="Q1143">
        <v>1</v>
      </c>
      <c r="R1143">
        <v>8.3000000000000004E-2</v>
      </c>
      <c r="S1143">
        <v>8.2900000000000001E-2</v>
      </c>
      <c r="T1143" t="s">
        <v>4940</v>
      </c>
      <c r="U1143">
        <v>0</v>
      </c>
      <c r="X1143" t="s">
        <v>4941</v>
      </c>
      <c r="Y1143" t="s">
        <v>18</v>
      </c>
      <c r="AB1143" t="s">
        <v>19</v>
      </c>
      <c r="AC1143" t="s">
        <v>4942</v>
      </c>
      <c r="AE1143">
        <v>0</v>
      </c>
      <c r="AF1143">
        <v>0</v>
      </c>
      <c r="AG1143">
        <v>0.11</v>
      </c>
      <c r="AH1143">
        <v>4</v>
      </c>
      <c r="AI1143">
        <v>0</v>
      </c>
      <c r="AU1143">
        <v>1.3268998999999999</v>
      </c>
      <c r="AW1143">
        <v>0.13200000000000001</v>
      </c>
      <c r="BE1143" t="s">
        <v>32</v>
      </c>
      <c r="BI1143">
        <v>0</v>
      </c>
      <c r="BJ1143">
        <v>0</v>
      </c>
      <c r="BM1143">
        <v>0</v>
      </c>
      <c r="BN1143">
        <v>0</v>
      </c>
      <c r="BO1143">
        <v>100</v>
      </c>
      <c r="BP1143">
        <v>100</v>
      </c>
      <c r="BQ1143">
        <v>0</v>
      </c>
      <c r="BR1143">
        <v>0</v>
      </c>
      <c r="BS1143">
        <v>0</v>
      </c>
      <c r="BV1143">
        <v>0</v>
      </c>
      <c r="BW1143">
        <v>0</v>
      </c>
      <c r="BX1143">
        <v>0</v>
      </c>
      <c r="BY1143">
        <v>0</v>
      </c>
    </row>
    <row r="1144" spans="1:77" x14ac:dyDescent="0.25">
      <c r="A1144" t="s">
        <v>2330</v>
      </c>
      <c r="C1144" t="s">
        <v>2331</v>
      </c>
      <c r="D1144">
        <v>16</v>
      </c>
      <c r="E1144" t="s">
        <v>4982</v>
      </c>
      <c r="F1144">
        <v>10</v>
      </c>
      <c r="G1144" t="s">
        <v>4982</v>
      </c>
      <c r="L1144" t="s">
        <v>856</v>
      </c>
      <c r="M1144" t="s">
        <v>2330</v>
      </c>
      <c r="N1144" t="s">
        <v>5611</v>
      </c>
      <c r="P1144">
        <v>1</v>
      </c>
      <c r="Q1144">
        <v>1</v>
      </c>
      <c r="R1144">
        <v>29.8</v>
      </c>
      <c r="S1144">
        <v>29.8</v>
      </c>
      <c r="T1144" t="s">
        <v>4940</v>
      </c>
      <c r="U1144">
        <v>0</v>
      </c>
      <c r="X1144" t="s">
        <v>4941</v>
      </c>
      <c r="Y1144" t="s">
        <v>18</v>
      </c>
      <c r="AB1144" t="s">
        <v>19</v>
      </c>
      <c r="AC1144" t="s">
        <v>4942</v>
      </c>
      <c r="AE1144">
        <v>0</v>
      </c>
      <c r="AF1144">
        <v>0</v>
      </c>
      <c r="AG1144">
        <v>38.75</v>
      </c>
      <c r="AH1144">
        <v>3</v>
      </c>
      <c r="AI1144">
        <v>0</v>
      </c>
      <c r="AU1144">
        <v>1.3003355999999999</v>
      </c>
      <c r="AW1144">
        <v>46.5</v>
      </c>
      <c r="AY1144">
        <v>1</v>
      </c>
      <c r="BE1144" t="s">
        <v>20</v>
      </c>
      <c r="BI1144">
        <v>0</v>
      </c>
      <c r="BJ1144">
        <v>0</v>
      </c>
      <c r="BM1144">
        <v>0</v>
      </c>
      <c r="BN1144">
        <v>0</v>
      </c>
      <c r="BO1144">
        <v>100</v>
      </c>
      <c r="BP1144">
        <v>100</v>
      </c>
      <c r="BQ1144">
        <v>0</v>
      </c>
      <c r="BR1144">
        <v>0</v>
      </c>
      <c r="BS1144">
        <v>0</v>
      </c>
      <c r="BV1144">
        <v>0</v>
      </c>
      <c r="BW1144">
        <v>0</v>
      </c>
      <c r="BX1144">
        <v>0</v>
      </c>
      <c r="BY1144">
        <v>0</v>
      </c>
    </row>
    <row r="1145" spans="1:77" x14ac:dyDescent="0.25">
      <c r="A1145" t="s">
        <v>2332</v>
      </c>
      <c r="C1145" t="s">
        <v>2333</v>
      </c>
      <c r="D1145">
        <v>9</v>
      </c>
      <c r="E1145" t="s">
        <v>5014</v>
      </c>
      <c r="F1145">
        <v>5</v>
      </c>
      <c r="G1145" t="s">
        <v>5014</v>
      </c>
      <c r="J1145">
        <v>4</v>
      </c>
      <c r="K1145" t="s">
        <v>5134</v>
      </c>
      <c r="L1145" t="s">
        <v>27</v>
      </c>
      <c r="M1145" t="s">
        <v>2332</v>
      </c>
      <c r="N1145" t="s">
        <v>2333</v>
      </c>
      <c r="P1145">
        <v>1</v>
      </c>
      <c r="Q1145">
        <v>1</v>
      </c>
      <c r="R1145">
        <v>0</v>
      </c>
      <c r="S1145">
        <v>0</v>
      </c>
      <c r="T1145" t="s">
        <v>4940</v>
      </c>
      <c r="U1145">
        <v>0</v>
      </c>
      <c r="X1145" t="s">
        <v>4941</v>
      </c>
      <c r="Y1145" t="s">
        <v>18</v>
      </c>
      <c r="AB1145" t="s">
        <v>19</v>
      </c>
      <c r="AC1145" t="s">
        <v>4942</v>
      </c>
      <c r="AE1145">
        <v>0</v>
      </c>
      <c r="AF1145">
        <v>0</v>
      </c>
      <c r="AG1145">
        <v>656.69</v>
      </c>
      <c r="AH1145">
        <v>3</v>
      </c>
      <c r="AI1145">
        <v>0</v>
      </c>
      <c r="AU1145">
        <v>0</v>
      </c>
      <c r="AW1145">
        <v>788.02800000000002</v>
      </c>
      <c r="AY1145">
        <v>1</v>
      </c>
      <c r="BE1145" t="s">
        <v>416</v>
      </c>
      <c r="BI1145">
        <v>0</v>
      </c>
      <c r="BJ1145">
        <v>0</v>
      </c>
      <c r="BM1145">
        <v>0</v>
      </c>
      <c r="BN1145">
        <v>0</v>
      </c>
      <c r="BO1145">
        <v>100</v>
      </c>
      <c r="BP1145">
        <v>100</v>
      </c>
      <c r="BQ1145">
        <v>0</v>
      </c>
      <c r="BR1145">
        <v>0</v>
      </c>
      <c r="BS1145">
        <v>0</v>
      </c>
      <c r="BV1145">
        <v>0</v>
      </c>
      <c r="BW1145">
        <v>1</v>
      </c>
      <c r="BX1145">
        <v>0</v>
      </c>
      <c r="BY1145">
        <v>0</v>
      </c>
    </row>
    <row r="1146" spans="1:77" x14ac:dyDescent="0.25">
      <c r="A1146" t="s">
        <v>2334</v>
      </c>
      <c r="C1146" t="s">
        <v>2335</v>
      </c>
      <c r="D1146">
        <v>9</v>
      </c>
      <c r="E1146" t="s">
        <v>5014</v>
      </c>
      <c r="F1146">
        <v>5</v>
      </c>
      <c r="G1146" t="s">
        <v>5014</v>
      </c>
      <c r="J1146">
        <v>4</v>
      </c>
      <c r="K1146" t="s">
        <v>5134</v>
      </c>
      <c r="L1146" t="s">
        <v>27</v>
      </c>
      <c r="M1146" t="s">
        <v>2334</v>
      </c>
      <c r="N1146" t="s">
        <v>2335</v>
      </c>
      <c r="P1146">
        <v>1</v>
      </c>
      <c r="Q1146">
        <v>1</v>
      </c>
      <c r="R1146">
        <v>0</v>
      </c>
      <c r="S1146">
        <v>0</v>
      </c>
      <c r="T1146" t="s">
        <v>4940</v>
      </c>
      <c r="U1146">
        <v>0</v>
      </c>
      <c r="X1146" t="s">
        <v>4941</v>
      </c>
      <c r="Y1146" t="s">
        <v>18</v>
      </c>
      <c r="AB1146" t="s">
        <v>19</v>
      </c>
      <c r="AC1146" t="s">
        <v>4942</v>
      </c>
      <c r="AE1146">
        <v>0</v>
      </c>
      <c r="AF1146">
        <v>0</v>
      </c>
      <c r="AG1146">
        <v>715.3</v>
      </c>
      <c r="AH1146">
        <v>3</v>
      </c>
      <c r="AI1146">
        <v>0</v>
      </c>
      <c r="AU1146">
        <v>0</v>
      </c>
      <c r="AW1146">
        <v>858.36</v>
      </c>
      <c r="AY1146">
        <v>1</v>
      </c>
      <c r="BE1146" t="s">
        <v>416</v>
      </c>
      <c r="BI1146">
        <v>0</v>
      </c>
      <c r="BJ1146">
        <v>0</v>
      </c>
      <c r="BM1146">
        <v>0</v>
      </c>
      <c r="BN1146">
        <v>0</v>
      </c>
      <c r="BO1146">
        <v>100</v>
      </c>
      <c r="BP1146">
        <v>100</v>
      </c>
      <c r="BQ1146">
        <v>0</v>
      </c>
      <c r="BR1146">
        <v>0</v>
      </c>
      <c r="BS1146">
        <v>0</v>
      </c>
      <c r="BV1146">
        <v>0</v>
      </c>
      <c r="BW1146">
        <v>0</v>
      </c>
      <c r="BX1146">
        <v>0</v>
      </c>
      <c r="BY1146">
        <v>0</v>
      </c>
    </row>
    <row r="1147" spans="1:77" x14ac:dyDescent="0.25">
      <c r="A1147" t="s">
        <v>2336</v>
      </c>
      <c r="C1147" t="s">
        <v>2337</v>
      </c>
      <c r="D1147">
        <v>9</v>
      </c>
      <c r="E1147" t="s">
        <v>5014</v>
      </c>
      <c r="F1147">
        <v>5</v>
      </c>
      <c r="G1147" t="s">
        <v>5014</v>
      </c>
      <c r="J1147">
        <v>4</v>
      </c>
      <c r="K1147" t="s">
        <v>5134</v>
      </c>
      <c r="L1147" t="s">
        <v>27</v>
      </c>
      <c r="M1147" t="s">
        <v>2336</v>
      </c>
      <c r="N1147" t="s">
        <v>2337</v>
      </c>
      <c r="P1147">
        <v>1</v>
      </c>
      <c r="Q1147">
        <v>1</v>
      </c>
      <c r="R1147">
        <v>0</v>
      </c>
      <c r="S1147">
        <v>0</v>
      </c>
      <c r="T1147" t="s">
        <v>4940</v>
      </c>
      <c r="U1147">
        <v>0</v>
      </c>
      <c r="X1147" t="s">
        <v>4941</v>
      </c>
      <c r="Y1147" t="s">
        <v>18</v>
      </c>
      <c r="AB1147" t="s">
        <v>19</v>
      </c>
      <c r="AC1147" t="s">
        <v>4942</v>
      </c>
      <c r="AE1147">
        <v>0</v>
      </c>
      <c r="AF1147">
        <v>0</v>
      </c>
      <c r="AG1147">
        <v>758.5</v>
      </c>
      <c r="AH1147">
        <v>3</v>
      </c>
      <c r="AI1147">
        <v>0</v>
      </c>
      <c r="AU1147">
        <v>0</v>
      </c>
      <c r="AW1147">
        <v>910.2</v>
      </c>
      <c r="AY1147">
        <v>1</v>
      </c>
      <c r="BE1147" t="s">
        <v>416</v>
      </c>
      <c r="BI1147">
        <v>0</v>
      </c>
      <c r="BJ1147">
        <v>0</v>
      </c>
      <c r="BM1147">
        <v>0</v>
      </c>
      <c r="BN1147">
        <v>0</v>
      </c>
      <c r="BO1147">
        <v>100</v>
      </c>
      <c r="BP1147">
        <v>100</v>
      </c>
      <c r="BQ1147">
        <v>0</v>
      </c>
      <c r="BR1147">
        <v>0</v>
      </c>
      <c r="BS1147">
        <v>0</v>
      </c>
      <c r="BV1147">
        <v>0</v>
      </c>
      <c r="BW1147">
        <v>1</v>
      </c>
      <c r="BX1147">
        <v>0</v>
      </c>
      <c r="BY1147">
        <v>0</v>
      </c>
    </row>
    <row r="1148" spans="1:77" x14ac:dyDescent="0.25">
      <c r="A1148" t="s">
        <v>2338</v>
      </c>
      <c r="C1148" t="s">
        <v>2339</v>
      </c>
      <c r="D1148">
        <v>9</v>
      </c>
      <c r="E1148" t="s">
        <v>5014</v>
      </c>
      <c r="F1148">
        <v>5</v>
      </c>
      <c r="G1148" t="s">
        <v>5014</v>
      </c>
      <c r="J1148">
        <v>4</v>
      </c>
      <c r="K1148" t="s">
        <v>5134</v>
      </c>
      <c r="L1148" t="s">
        <v>27</v>
      </c>
      <c r="M1148" t="s">
        <v>2338</v>
      </c>
      <c r="N1148" t="s">
        <v>2339</v>
      </c>
      <c r="P1148">
        <v>1</v>
      </c>
      <c r="Q1148">
        <v>1</v>
      </c>
      <c r="R1148">
        <v>0</v>
      </c>
      <c r="S1148">
        <v>0</v>
      </c>
      <c r="T1148" t="s">
        <v>4940</v>
      </c>
      <c r="U1148">
        <v>0</v>
      </c>
      <c r="X1148" t="s">
        <v>4941</v>
      </c>
      <c r="Y1148" t="s">
        <v>18</v>
      </c>
      <c r="AB1148" t="s">
        <v>19</v>
      </c>
      <c r="AC1148" t="s">
        <v>4942</v>
      </c>
      <c r="AE1148">
        <v>0</v>
      </c>
      <c r="AF1148">
        <v>0</v>
      </c>
      <c r="AG1148">
        <v>568.79999999999995</v>
      </c>
      <c r="AH1148">
        <v>3</v>
      </c>
      <c r="AI1148">
        <v>0</v>
      </c>
      <c r="AU1148">
        <v>0</v>
      </c>
      <c r="AW1148">
        <v>682.56</v>
      </c>
      <c r="AY1148">
        <v>1</v>
      </c>
      <c r="BE1148" t="s">
        <v>416</v>
      </c>
      <c r="BI1148">
        <v>0</v>
      </c>
      <c r="BJ1148">
        <v>0</v>
      </c>
      <c r="BM1148">
        <v>0</v>
      </c>
      <c r="BN1148">
        <v>0</v>
      </c>
      <c r="BO1148">
        <v>100</v>
      </c>
      <c r="BP1148">
        <v>100</v>
      </c>
      <c r="BQ1148">
        <v>0</v>
      </c>
      <c r="BR1148">
        <v>0</v>
      </c>
      <c r="BS1148">
        <v>0</v>
      </c>
      <c r="BV1148">
        <v>0</v>
      </c>
      <c r="BW1148">
        <v>0</v>
      </c>
      <c r="BX1148">
        <v>0</v>
      </c>
      <c r="BY1148">
        <v>0</v>
      </c>
    </row>
    <row r="1149" spans="1:77" x14ac:dyDescent="0.25">
      <c r="A1149" t="s">
        <v>2340</v>
      </c>
      <c r="C1149" t="s">
        <v>2341</v>
      </c>
      <c r="D1149">
        <v>3</v>
      </c>
      <c r="E1149" t="s">
        <v>4956</v>
      </c>
      <c r="F1149">
        <v>7</v>
      </c>
      <c r="G1149" t="s">
        <v>4956</v>
      </c>
      <c r="J1149">
        <v>3</v>
      </c>
      <c r="K1149" t="s">
        <v>4968</v>
      </c>
      <c r="L1149" t="s">
        <v>202</v>
      </c>
      <c r="M1149" t="s">
        <v>4946</v>
      </c>
      <c r="N1149" t="s">
        <v>4947</v>
      </c>
      <c r="P1149">
        <v>1</v>
      </c>
      <c r="Q1149">
        <v>0</v>
      </c>
      <c r="R1149">
        <v>0</v>
      </c>
      <c r="S1149">
        <v>0</v>
      </c>
      <c r="T1149" t="s">
        <v>4940</v>
      </c>
      <c r="U1149">
        <v>0</v>
      </c>
      <c r="X1149" t="s">
        <v>4941</v>
      </c>
      <c r="Y1149" t="s">
        <v>18</v>
      </c>
      <c r="AB1149" t="s">
        <v>19</v>
      </c>
      <c r="AC1149" t="s">
        <v>4942</v>
      </c>
      <c r="AE1149">
        <v>0</v>
      </c>
      <c r="AF1149">
        <v>0</v>
      </c>
      <c r="AG1149" s="1">
        <v>2477.25</v>
      </c>
      <c r="AH1149">
        <v>3</v>
      </c>
      <c r="AI1149">
        <v>0</v>
      </c>
      <c r="AJ1149">
        <v>1</v>
      </c>
      <c r="AN1149">
        <v>1</v>
      </c>
      <c r="AO1149">
        <v>1</v>
      </c>
      <c r="AU1149">
        <v>0</v>
      </c>
      <c r="AW1149" s="1">
        <v>2972.7</v>
      </c>
      <c r="AY1149">
        <v>1</v>
      </c>
      <c r="BE1149" t="s">
        <v>28</v>
      </c>
      <c r="BI1149">
        <v>0</v>
      </c>
      <c r="BJ1149">
        <v>0</v>
      </c>
      <c r="BM1149">
        <v>0</v>
      </c>
      <c r="BN1149">
        <v>0</v>
      </c>
      <c r="BO1149">
        <v>100</v>
      </c>
      <c r="BP1149">
        <v>100</v>
      </c>
      <c r="BQ1149">
        <v>0</v>
      </c>
      <c r="BR1149">
        <v>0</v>
      </c>
      <c r="BS1149">
        <v>0</v>
      </c>
      <c r="BV1149">
        <v>0</v>
      </c>
      <c r="BW1149">
        <v>0</v>
      </c>
      <c r="BX1149">
        <v>0</v>
      </c>
      <c r="BY1149">
        <v>0</v>
      </c>
    </row>
    <row r="1150" spans="1:77" x14ac:dyDescent="0.25">
      <c r="A1150" t="s">
        <v>2342</v>
      </c>
      <c r="C1150" t="s">
        <v>2343</v>
      </c>
      <c r="D1150">
        <v>3</v>
      </c>
      <c r="E1150" t="s">
        <v>4956</v>
      </c>
      <c r="F1150">
        <v>7</v>
      </c>
      <c r="G1150" t="s">
        <v>4956</v>
      </c>
      <c r="J1150">
        <v>3</v>
      </c>
      <c r="K1150" t="s">
        <v>4968</v>
      </c>
      <c r="L1150" t="s">
        <v>202</v>
      </c>
      <c r="M1150" t="s">
        <v>4946</v>
      </c>
      <c r="N1150" t="s">
        <v>4947</v>
      </c>
      <c r="P1150">
        <v>1</v>
      </c>
      <c r="Q1150">
        <v>0</v>
      </c>
      <c r="R1150">
        <v>0</v>
      </c>
      <c r="S1150">
        <v>0</v>
      </c>
      <c r="T1150" t="s">
        <v>4940</v>
      </c>
      <c r="U1150">
        <v>0</v>
      </c>
      <c r="X1150" t="s">
        <v>4941</v>
      </c>
      <c r="Y1150" t="s">
        <v>18</v>
      </c>
      <c r="AB1150" t="s">
        <v>19</v>
      </c>
      <c r="AC1150" t="s">
        <v>4942</v>
      </c>
      <c r="AE1150">
        <v>0</v>
      </c>
      <c r="AF1150">
        <v>0</v>
      </c>
      <c r="AG1150" s="1">
        <v>3096.9</v>
      </c>
      <c r="AH1150">
        <v>3</v>
      </c>
      <c r="AI1150">
        <v>0</v>
      </c>
      <c r="AJ1150">
        <v>1</v>
      </c>
      <c r="AN1150">
        <v>1</v>
      </c>
      <c r="AO1150">
        <v>1</v>
      </c>
      <c r="AU1150">
        <v>0</v>
      </c>
      <c r="AW1150" s="1">
        <v>3716.28</v>
      </c>
      <c r="AY1150">
        <v>1</v>
      </c>
      <c r="BE1150" t="s">
        <v>28</v>
      </c>
      <c r="BI1150">
        <v>0</v>
      </c>
      <c r="BJ1150">
        <v>0</v>
      </c>
      <c r="BM1150">
        <v>0</v>
      </c>
      <c r="BN1150">
        <v>0</v>
      </c>
      <c r="BO1150">
        <v>100</v>
      </c>
      <c r="BP1150">
        <v>100</v>
      </c>
      <c r="BQ1150">
        <v>0</v>
      </c>
      <c r="BR1150">
        <v>0</v>
      </c>
      <c r="BS1150">
        <v>0</v>
      </c>
      <c r="BV1150">
        <v>0</v>
      </c>
      <c r="BW1150">
        <v>0</v>
      </c>
      <c r="BX1150">
        <v>0</v>
      </c>
      <c r="BY1150">
        <v>0</v>
      </c>
    </row>
    <row r="1151" spans="1:77" x14ac:dyDescent="0.25">
      <c r="A1151" t="s">
        <v>2344</v>
      </c>
      <c r="C1151" t="s">
        <v>2345</v>
      </c>
      <c r="D1151">
        <v>3</v>
      </c>
      <c r="E1151" t="s">
        <v>4956</v>
      </c>
      <c r="F1151">
        <v>7</v>
      </c>
      <c r="G1151" t="s">
        <v>4956</v>
      </c>
      <c r="J1151">
        <v>3</v>
      </c>
      <c r="K1151" t="s">
        <v>4968</v>
      </c>
      <c r="L1151" t="s">
        <v>202</v>
      </c>
      <c r="M1151" t="s">
        <v>4946</v>
      </c>
      <c r="N1151" t="s">
        <v>4947</v>
      </c>
      <c r="P1151">
        <v>1</v>
      </c>
      <c r="Q1151">
        <v>0</v>
      </c>
      <c r="R1151">
        <v>0</v>
      </c>
      <c r="S1151">
        <v>0</v>
      </c>
      <c r="T1151" t="s">
        <v>4940</v>
      </c>
      <c r="U1151">
        <v>0</v>
      </c>
      <c r="X1151" t="s">
        <v>4941</v>
      </c>
      <c r="Y1151" t="s">
        <v>18</v>
      </c>
      <c r="AB1151" t="s">
        <v>19</v>
      </c>
      <c r="AC1151" t="s">
        <v>4942</v>
      </c>
      <c r="AE1151">
        <v>0</v>
      </c>
      <c r="AF1151">
        <v>0</v>
      </c>
      <c r="AG1151" s="1">
        <v>3716.55</v>
      </c>
      <c r="AH1151">
        <v>3</v>
      </c>
      <c r="AI1151">
        <v>0</v>
      </c>
      <c r="AJ1151">
        <v>1</v>
      </c>
      <c r="AN1151">
        <v>1</v>
      </c>
      <c r="AO1151">
        <v>1</v>
      </c>
      <c r="AU1151">
        <v>0</v>
      </c>
      <c r="AW1151" s="1">
        <v>4459.8599999999997</v>
      </c>
      <c r="AY1151">
        <v>1</v>
      </c>
      <c r="BE1151" t="s">
        <v>28</v>
      </c>
      <c r="BI1151">
        <v>0</v>
      </c>
      <c r="BJ1151">
        <v>0</v>
      </c>
      <c r="BM1151">
        <v>0</v>
      </c>
      <c r="BN1151">
        <v>0</v>
      </c>
      <c r="BO1151">
        <v>100</v>
      </c>
      <c r="BP1151">
        <v>100</v>
      </c>
      <c r="BQ1151">
        <v>0</v>
      </c>
      <c r="BR1151">
        <v>0</v>
      </c>
      <c r="BS1151">
        <v>0</v>
      </c>
      <c r="BV1151">
        <v>0</v>
      </c>
      <c r="BW1151">
        <v>0</v>
      </c>
      <c r="BX1151">
        <v>0</v>
      </c>
      <c r="BY1151">
        <v>0</v>
      </c>
    </row>
    <row r="1152" spans="1:77" x14ac:dyDescent="0.25">
      <c r="A1152" t="s">
        <v>2346</v>
      </c>
      <c r="C1152" t="s">
        <v>2347</v>
      </c>
      <c r="D1152">
        <v>3</v>
      </c>
      <c r="E1152" t="s">
        <v>4956</v>
      </c>
      <c r="F1152">
        <v>7</v>
      </c>
      <c r="G1152" t="s">
        <v>4956</v>
      </c>
      <c r="J1152">
        <v>3</v>
      </c>
      <c r="K1152" t="s">
        <v>4968</v>
      </c>
      <c r="L1152" t="s">
        <v>202</v>
      </c>
      <c r="M1152" t="s">
        <v>2346</v>
      </c>
      <c r="N1152" t="s">
        <v>2347</v>
      </c>
      <c r="P1152">
        <v>1</v>
      </c>
      <c r="Q1152">
        <v>60</v>
      </c>
      <c r="R1152">
        <v>29.6</v>
      </c>
      <c r="S1152">
        <v>29.6</v>
      </c>
      <c r="T1152" t="s">
        <v>4940</v>
      </c>
      <c r="U1152">
        <v>0</v>
      </c>
      <c r="X1152" t="s">
        <v>4941</v>
      </c>
      <c r="Y1152" t="s">
        <v>18</v>
      </c>
      <c r="AB1152" t="s">
        <v>19</v>
      </c>
      <c r="AC1152" t="s">
        <v>4942</v>
      </c>
      <c r="AE1152">
        <v>0</v>
      </c>
      <c r="AF1152">
        <v>0</v>
      </c>
      <c r="AG1152">
        <v>41.295000000000002</v>
      </c>
      <c r="AH1152">
        <v>3</v>
      </c>
      <c r="AI1152">
        <v>0</v>
      </c>
      <c r="AK1152">
        <v>1</v>
      </c>
      <c r="AU1152">
        <v>1.3951013999999999</v>
      </c>
      <c r="AW1152">
        <v>49.554000000000002</v>
      </c>
      <c r="AY1152">
        <v>1</v>
      </c>
      <c r="BE1152" t="s">
        <v>20</v>
      </c>
      <c r="BI1152">
        <v>0</v>
      </c>
      <c r="BJ1152">
        <v>0</v>
      </c>
      <c r="BM1152">
        <v>0</v>
      </c>
      <c r="BN1152">
        <v>0</v>
      </c>
      <c r="BO1152">
        <v>100</v>
      </c>
      <c r="BP1152">
        <v>100</v>
      </c>
      <c r="BQ1152">
        <v>0</v>
      </c>
      <c r="BR1152">
        <v>0</v>
      </c>
      <c r="BS1152">
        <v>0</v>
      </c>
      <c r="BV1152">
        <v>0</v>
      </c>
      <c r="BW1152">
        <v>0</v>
      </c>
      <c r="BX1152">
        <v>0</v>
      </c>
      <c r="BY1152">
        <v>0</v>
      </c>
    </row>
    <row r="1153" spans="1:80" x14ac:dyDescent="0.25">
      <c r="A1153" t="s">
        <v>2348</v>
      </c>
      <c r="C1153" t="s">
        <v>2349</v>
      </c>
      <c r="D1153">
        <v>9</v>
      </c>
      <c r="E1153" t="s">
        <v>5014</v>
      </c>
      <c r="F1153">
        <v>5</v>
      </c>
      <c r="G1153" t="s">
        <v>5014</v>
      </c>
      <c r="J1153">
        <v>3</v>
      </c>
      <c r="K1153" t="s">
        <v>5061</v>
      </c>
      <c r="L1153" t="s">
        <v>293</v>
      </c>
      <c r="M1153">
        <v>1751001200</v>
      </c>
      <c r="N1153" t="s">
        <v>2349</v>
      </c>
      <c r="O1153">
        <v>1</v>
      </c>
      <c r="P1153">
        <v>1</v>
      </c>
      <c r="Q1153">
        <v>1</v>
      </c>
      <c r="R1153">
        <v>85</v>
      </c>
      <c r="S1153">
        <v>85</v>
      </c>
      <c r="T1153" t="s">
        <v>4940</v>
      </c>
      <c r="U1153">
        <v>0</v>
      </c>
      <c r="X1153" t="s">
        <v>4941</v>
      </c>
      <c r="Y1153" t="s">
        <v>18</v>
      </c>
      <c r="AB1153" t="s">
        <v>19</v>
      </c>
      <c r="AC1153" t="s">
        <v>4942</v>
      </c>
      <c r="AD1153">
        <v>1</v>
      </c>
      <c r="AE1153">
        <v>0</v>
      </c>
      <c r="AF1153">
        <v>0</v>
      </c>
      <c r="AG1153">
        <v>132</v>
      </c>
      <c r="AH1153">
        <v>3</v>
      </c>
      <c r="AI1153">
        <v>0</v>
      </c>
      <c r="AU1153">
        <v>1.5529412</v>
      </c>
      <c r="AW1153">
        <v>158.4</v>
      </c>
      <c r="AY1153">
        <v>1</v>
      </c>
      <c r="BE1153" t="s">
        <v>20</v>
      </c>
      <c r="BI1153">
        <v>0</v>
      </c>
      <c r="BJ1153">
        <v>0</v>
      </c>
      <c r="BM1153">
        <v>0</v>
      </c>
      <c r="BN1153">
        <v>0</v>
      </c>
      <c r="BO1153">
        <v>100</v>
      </c>
      <c r="BP1153">
        <v>100</v>
      </c>
      <c r="BQ1153">
        <v>0</v>
      </c>
      <c r="BR1153">
        <v>0</v>
      </c>
      <c r="BS1153">
        <v>0</v>
      </c>
      <c r="BV1153">
        <v>0</v>
      </c>
      <c r="BW1153">
        <v>0</v>
      </c>
      <c r="BX1153">
        <v>0</v>
      </c>
      <c r="BY1153">
        <v>0</v>
      </c>
    </row>
    <row r="1154" spans="1:80" x14ac:dyDescent="0.25">
      <c r="A1154" t="s">
        <v>2350</v>
      </c>
      <c r="C1154" t="s">
        <v>2351</v>
      </c>
      <c r="D1154">
        <v>9</v>
      </c>
      <c r="E1154" t="s">
        <v>5014</v>
      </c>
      <c r="F1154">
        <v>5</v>
      </c>
      <c r="G1154" t="s">
        <v>5014</v>
      </c>
      <c r="J1154">
        <v>3</v>
      </c>
      <c r="K1154" t="s">
        <v>5061</v>
      </c>
      <c r="L1154" t="s">
        <v>1189</v>
      </c>
      <c r="M1154" t="s">
        <v>2350</v>
      </c>
      <c r="N1154" t="s">
        <v>2351</v>
      </c>
      <c r="P1154">
        <v>1</v>
      </c>
      <c r="Q1154">
        <v>1</v>
      </c>
      <c r="R1154">
        <v>9.7899999999999991</v>
      </c>
      <c r="S1154">
        <v>9.7899999999999991</v>
      </c>
      <c r="T1154" t="s">
        <v>4940</v>
      </c>
      <c r="U1154">
        <v>0</v>
      </c>
      <c r="X1154" t="s">
        <v>4941</v>
      </c>
      <c r="Y1154" t="s">
        <v>18</v>
      </c>
      <c r="AB1154" t="s">
        <v>19</v>
      </c>
      <c r="AC1154" t="s">
        <v>4942</v>
      </c>
      <c r="AE1154">
        <v>0</v>
      </c>
      <c r="AF1154">
        <v>0</v>
      </c>
      <c r="AG1154">
        <v>14.685</v>
      </c>
      <c r="AH1154">
        <v>3</v>
      </c>
      <c r="AI1154">
        <v>0</v>
      </c>
      <c r="AU1154">
        <v>1.5</v>
      </c>
      <c r="AW1154">
        <v>17.622</v>
      </c>
      <c r="BE1154" t="s">
        <v>32</v>
      </c>
      <c r="BI1154">
        <v>0</v>
      </c>
      <c r="BJ1154">
        <v>0</v>
      </c>
      <c r="BM1154">
        <v>0</v>
      </c>
      <c r="BN1154">
        <v>0</v>
      </c>
      <c r="BO1154">
        <v>100</v>
      </c>
      <c r="BP1154">
        <v>100</v>
      </c>
      <c r="BQ1154">
        <v>0</v>
      </c>
      <c r="BR1154">
        <v>0</v>
      </c>
      <c r="BS1154">
        <v>0</v>
      </c>
      <c r="BV1154">
        <v>0</v>
      </c>
      <c r="BW1154">
        <v>0</v>
      </c>
      <c r="BX1154">
        <v>0</v>
      </c>
      <c r="BY1154">
        <v>0</v>
      </c>
    </row>
    <row r="1155" spans="1:80" x14ac:dyDescent="0.25">
      <c r="A1155" t="s">
        <v>2352</v>
      </c>
      <c r="C1155" t="s">
        <v>2353</v>
      </c>
      <c r="D1155">
        <v>9</v>
      </c>
      <c r="E1155" t="s">
        <v>5014</v>
      </c>
      <c r="F1155">
        <v>5</v>
      </c>
      <c r="G1155" t="s">
        <v>5014</v>
      </c>
      <c r="J1155">
        <v>3</v>
      </c>
      <c r="K1155" t="s">
        <v>5061</v>
      </c>
      <c r="L1155" t="s">
        <v>1189</v>
      </c>
      <c r="M1155" t="s">
        <v>2352</v>
      </c>
      <c r="N1155" t="s">
        <v>2353</v>
      </c>
      <c r="P1155">
        <v>1</v>
      </c>
      <c r="Q1155">
        <v>1</v>
      </c>
      <c r="R1155">
        <v>7.11</v>
      </c>
      <c r="S1155">
        <v>7.11</v>
      </c>
      <c r="T1155" t="s">
        <v>4940</v>
      </c>
      <c r="U1155">
        <v>0</v>
      </c>
      <c r="X1155" t="s">
        <v>4941</v>
      </c>
      <c r="Y1155" t="s">
        <v>18</v>
      </c>
      <c r="AB1155" t="s">
        <v>19</v>
      </c>
      <c r="AC1155" t="s">
        <v>4942</v>
      </c>
      <c r="AE1155">
        <v>0</v>
      </c>
      <c r="AF1155">
        <v>0</v>
      </c>
      <c r="AG1155">
        <v>10.664999999999999</v>
      </c>
      <c r="AH1155">
        <v>3</v>
      </c>
      <c r="AI1155">
        <v>0</v>
      </c>
      <c r="AU1155">
        <v>1.5</v>
      </c>
      <c r="AW1155">
        <v>12.798</v>
      </c>
      <c r="BE1155" t="s">
        <v>32</v>
      </c>
      <c r="BI1155">
        <v>0</v>
      </c>
      <c r="BJ1155">
        <v>0</v>
      </c>
      <c r="BM1155">
        <v>0</v>
      </c>
      <c r="BN1155">
        <v>0</v>
      </c>
      <c r="BO1155">
        <v>100</v>
      </c>
      <c r="BP1155">
        <v>100</v>
      </c>
      <c r="BQ1155">
        <v>0</v>
      </c>
      <c r="BR1155">
        <v>0</v>
      </c>
      <c r="BS1155">
        <v>0</v>
      </c>
      <c r="BV1155">
        <v>0</v>
      </c>
      <c r="BW1155">
        <v>0</v>
      </c>
      <c r="BX1155">
        <v>0</v>
      </c>
      <c r="BY1155">
        <v>0</v>
      </c>
    </row>
    <row r="1156" spans="1:80" x14ac:dyDescent="0.25">
      <c r="A1156" t="s">
        <v>2354</v>
      </c>
      <c r="C1156" t="s">
        <v>2355</v>
      </c>
      <c r="D1156">
        <v>9</v>
      </c>
      <c r="E1156" t="s">
        <v>5014</v>
      </c>
      <c r="F1156">
        <v>5</v>
      </c>
      <c r="G1156" t="s">
        <v>5014</v>
      </c>
      <c r="J1156">
        <v>3</v>
      </c>
      <c r="K1156" t="s">
        <v>5061</v>
      </c>
      <c r="L1156" t="s">
        <v>1189</v>
      </c>
      <c r="M1156" t="s">
        <v>2354</v>
      </c>
      <c r="N1156" t="s">
        <v>2355</v>
      </c>
      <c r="P1156">
        <v>1</v>
      </c>
      <c r="Q1156">
        <v>1</v>
      </c>
      <c r="R1156">
        <v>5.3</v>
      </c>
      <c r="S1156">
        <v>5.3</v>
      </c>
      <c r="T1156" t="s">
        <v>4940</v>
      </c>
      <c r="U1156">
        <v>0</v>
      </c>
      <c r="X1156" t="s">
        <v>4941</v>
      </c>
      <c r="Y1156" t="s">
        <v>18</v>
      </c>
      <c r="AB1156" t="s">
        <v>19</v>
      </c>
      <c r="AC1156" t="s">
        <v>4942</v>
      </c>
      <c r="AE1156">
        <v>0</v>
      </c>
      <c r="AF1156">
        <v>0</v>
      </c>
      <c r="AG1156">
        <v>7.95</v>
      </c>
      <c r="AH1156">
        <v>3</v>
      </c>
      <c r="AI1156">
        <v>0</v>
      </c>
      <c r="AU1156">
        <v>1.5</v>
      </c>
      <c r="AW1156">
        <v>9.5399999999999991</v>
      </c>
      <c r="BE1156" t="s">
        <v>32</v>
      </c>
      <c r="BI1156">
        <v>0</v>
      </c>
      <c r="BJ1156">
        <v>0</v>
      </c>
      <c r="BM1156">
        <v>0</v>
      </c>
      <c r="BN1156">
        <v>0</v>
      </c>
      <c r="BO1156">
        <v>100</v>
      </c>
      <c r="BP1156">
        <v>100</v>
      </c>
      <c r="BQ1156">
        <v>0</v>
      </c>
      <c r="BR1156">
        <v>0</v>
      </c>
      <c r="BS1156">
        <v>0</v>
      </c>
      <c r="BV1156">
        <v>0</v>
      </c>
      <c r="BW1156">
        <v>0</v>
      </c>
      <c r="BX1156">
        <v>0</v>
      </c>
      <c r="BY1156">
        <v>0</v>
      </c>
    </row>
    <row r="1157" spans="1:80" x14ac:dyDescent="0.25">
      <c r="A1157" t="s">
        <v>2356</v>
      </c>
      <c r="C1157" t="s">
        <v>2357</v>
      </c>
      <c r="D1157">
        <v>9</v>
      </c>
      <c r="E1157" t="s">
        <v>5014</v>
      </c>
      <c r="F1157">
        <v>5</v>
      </c>
      <c r="G1157" t="s">
        <v>5014</v>
      </c>
      <c r="J1157">
        <v>3</v>
      </c>
      <c r="K1157" t="s">
        <v>5061</v>
      </c>
      <c r="L1157" t="s">
        <v>1189</v>
      </c>
      <c r="M1157" t="s">
        <v>2356</v>
      </c>
      <c r="N1157" t="s">
        <v>2357</v>
      </c>
      <c r="P1157">
        <v>1</v>
      </c>
      <c r="Q1157">
        <v>1</v>
      </c>
      <c r="R1157">
        <v>3.74</v>
      </c>
      <c r="S1157">
        <v>3.74</v>
      </c>
      <c r="T1157" t="s">
        <v>4940</v>
      </c>
      <c r="U1157">
        <v>0</v>
      </c>
      <c r="X1157" t="s">
        <v>4941</v>
      </c>
      <c r="Y1157" t="s">
        <v>18</v>
      </c>
      <c r="AB1157" t="s">
        <v>19</v>
      </c>
      <c r="AC1157" t="s">
        <v>4942</v>
      </c>
      <c r="AE1157">
        <v>0</v>
      </c>
      <c r="AF1157">
        <v>0</v>
      </c>
      <c r="AG1157">
        <v>5.61</v>
      </c>
      <c r="AH1157">
        <v>3</v>
      </c>
      <c r="AI1157">
        <v>0</v>
      </c>
      <c r="AU1157">
        <v>1.5</v>
      </c>
      <c r="AW1157">
        <v>6.7320000000000002</v>
      </c>
      <c r="BE1157" t="s">
        <v>32</v>
      </c>
      <c r="BI1157">
        <v>0</v>
      </c>
      <c r="BJ1157">
        <v>0</v>
      </c>
      <c r="BM1157">
        <v>0</v>
      </c>
      <c r="BN1157">
        <v>0</v>
      </c>
      <c r="BO1157">
        <v>100</v>
      </c>
      <c r="BP1157">
        <v>100</v>
      </c>
      <c r="BQ1157">
        <v>0</v>
      </c>
      <c r="BR1157">
        <v>0</v>
      </c>
      <c r="BS1157">
        <v>0</v>
      </c>
      <c r="BV1157">
        <v>0</v>
      </c>
      <c r="BW1157">
        <v>0</v>
      </c>
      <c r="BX1157">
        <v>0</v>
      </c>
      <c r="BY1157">
        <v>0</v>
      </c>
    </row>
    <row r="1158" spans="1:80" x14ac:dyDescent="0.25">
      <c r="A1158" t="s">
        <v>2358</v>
      </c>
      <c r="C1158" t="s">
        <v>2359</v>
      </c>
      <c r="D1158">
        <v>12</v>
      </c>
      <c r="E1158" t="s">
        <v>5053</v>
      </c>
      <c r="F1158">
        <v>3</v>
      </c>
      <c r="G1158" t="s">
        <v>5176</v>
      </c>
      <c r="H1158" t="s">
        <v>5322</v>
      </c>
      <c r="I1158" t="s">
        <v>5323</v>
      </c>
      <c r="L1158" t="s">
        <v>27</v>
      </c>
      <c r="M1158" t="s">
        <v>2358</v>
      </c>
      <c r="N1158" t="s">
        <v>2359</v>
      </c>
      <c r="P1158">
        <v>1</v>
      </c>
      <c r="Q1158">
        <v>1</v>
      </c>
      <c r="R1158">
        <v>0</v>
      </c>
      <c r="S1158">
        <v>0</v>
      </c>
      <c r="T1158" t="s">
        <v>4940</v>
      </c>
      <c r="U1158">
        <v>0</v>
      </c>
      <c r="X1158" t="s">
        <v>4941</v>
      </c>
      <c r="Y1158" t="s">
        <v>18</v>
      </c>
      <c r="AB1158" t="s">
        <v>19</v>
      </c>
      <c r="AC1158" t="s">
        <v>4942</v>
      </c>
      <c r="AE1158">
        <v>0</v>
      </c>
      <c r="AF1158">
        <v>0</v>
      </c>
      <c r="AG1158">
        <v>847.14</v>
      </c>
      <c r="AH1158">
        <v>3</v>
      </c>
      <c r="AI1158">
        <v>0</v>
      </c>
      <c r="AU1158">
        <v>0</v>
      </c>
      <c r="AW1158" s="1">
        <v>1016.568</v>
      </c>
      <c r="AY1158">
        <v>1</v>
      </c>
      <c r="BE1158" t="s">
        <v>416</v>
      </c>
      <c r="BI1158">
        <v>0</v>
      </c>
      <c r="BJ1158">
        <v>0</v>
      </c>
      <c r="BM1158">
        <v>0</v>
      </c>
      <c r="BN1158">
        <v>0</v>
      </c>
      <c r="BO1158">
        <v>100</v>
      </c>
      <c r="BP1158">
        <v>100</v>
      </c>
      <c r="BQ1158">
        <v>0</v>
      </c>
      <c r="BR1158">
        <v>0</v>
      </c>
      <c r="BS1158">
        <v>0</v>
      </c>
      <c r="BV1158">
        <v>0</v>
      </c>
      <c r="BW1158">
        <v>1</v>
      </c>
      <c r="BX1158">
        <v>0</v>
      </c>
      <c r="BY1158">
        <v>0</v>
      </c>
    </row>
    <row r="1159" spans="1:80" x14ac:dyDescent="0.25">
      <c r="A1159" t="s">
        <v>2360</v>
      </c>
      <c r="C1159" t="s">
        <v>2361</v>
      </c>
      <c r="D1159">
        <v>1</v>
      </c>
      <c r="E1159" t="s">
        <v>4958</v>
      </c>
      <c r="F1159">
        <v>11</v>
      </c>
      <c r="G1159" t="s">
        <v>5326</v>
      </c>
      <c r="J1159">
        <v>1</v>
      </c>
      <c r="K1159" t="s">
        <v>5010</v>
      </c>
      <c r="L1159" t="s">
        <v>27</v>
      </c>
      <c r="M1159" t="s">
        <v>2360</v>
      </c>
      <c r="N1159" t="s">
        <v>5612</v>
      </c>
      <c r="P1159">
        <v>1</v>
      </c>
      <c r="Q1159">
        <v>1</v>
      </c>
      <c r="R1159">
        <v>0</v>
      </c>
      <c r="S1159">
        <v>0</v>
      </c>
      <c r="T1159" t="s">
        <v>4940</v>
      </c>
      <c r="U1159">
        <v>0</v>
      </c>
      <c r="X1159" t="s">
        <v>4941</v>
      </c>
      <c r="Y1159" t="s">
        <v>18</v>
      </c>
      <c r="AB1159" t="s">
        <v>19</v>
      </c>
      <c r="AC1159" t="s">
        <v>4942</v>
      </c>
      <c r="AE1159">
        <v>0</v>
      </c>
      <c r="AF1159">
        <v>0</v>
      </c>
      <c r="AG1159">
        <v>34</v>
      </c>
      <c r="AH1159">
        <v>3</v>
      </c>
      <c r="AI1159">
        <v>0</v>
      </c>
      <c r="AO1159">
        <v>1</v>
      </c>
      <c r="AU1159">
        <v>0</v>
      </c>
      <c r="AW1159">
        <v>40.799999999999997</v>
      </c>
      <c r="AY1159">
        <v>1</v>
      </c>
      <c r="BE1159" t="s">
        <v>20</v>
      </c>
      <c r="BI1159">
        <v>0</v>
      </c>
      <c r="BJ1159">
        <v>0</v>
      </c>
      <c r="BM1159">
        <v>0</v>
      </c>
      <c r="BN1159">
        <v>0</v>
      </c>
      <c r="BO1159">
        <v>100</v>
      </c>
      <c r="BP1159">
        <v>100</v>
      </c>
      <c r="BQ1159">
        <v>0</v>
      </c>
      <c r="BR1159">
        <v>0</v>
      </c>
      <c r="BS1159">
        <v>0</v>
      </c>
      <c r="BV1159">
        <v>0</v>
      </c>
      <c r="BW1159">
        <v>0</v>
      </c>
      <c r="BX1159">
        <v>0</v>
      </c>
      <c r="BY1159">
        <v>0</v>
      </c>
    </row>
    <row r="1160" spans="1:80" x14ac:dyDescent="0.25">
      <c r="A1160" t="s">
        <v>2362</v>
      </c>
      <c r="C1160" t="s">
        <v>2363</v>
      </c>
      <c r="D1160">
        <v>6</v>
      </c>
      <c r="E1160" t="s">
        <v>4957</v>
      </c>
      <c r="H1160" t="s">
        <v>4989</v>
      </c>
      <c r="I1160" t="s">
        <v>4990</v>
      </c>
      <c r="J1160" t="s">
        <v>4991</v>
      </c>
      <c r="K1160" t="s">
        <v>4992</v>
      </c>
      <c r="L1160" t="s">
        <v>65</v>
      </c>
      <c r="M1160" t="s">
        <v>2362</v>
      </c>
      <c r="N1160" t="s">
        <v>2363</v>
      </c>
      <c r="P1160">
        <v>1</v>
      </c>
      <c r="Q1160">
        <v>1</v>
      </c>
      <c r="R1160">
        <v>553.05999999999995</v>
      </c>
      <c r="S1160">
        <v>553.05999999999995</v>
      </c>
      <c r="T1160" t="s">
        <v>4940</v>
      </c>
      <c r="U1160">
        <v>0</v>
      </c>
      <c r="X1160" t="s">
        <v>4941</v>
      </c>
      <c r="Y1160" t="s">
        <v>18</v>
      </c>
      <c r="AB1160" t="s">
        <v>19</v>
      </c>
      <c r="AC1160" t="s">
        <v>4942</v>
      </c>
      <c r="AE1160">
        <v>0</v>
      </c>
      <c r="AF1160">
        <v>0</v>
      </c>
      <c r="AG1160">
        <v>774.28399999999999</v>
      </c>
      <c r="AH1160">
        <v>3</v>
      </c>
      <c r="AI1160">
        <v>0</v>
      </c>
      <c r="AU1160">
        <v>1.4</v>
      </c>
      <c r="AW1160">
        <v>929.14099999999996</v>
      </c>
      <c r="BE1160" t="s">
        <v>32</v>
      </c>
      <c r="BI1160">
        <v>0</v>
      </c>
      <c r="BJ1160">
        <v>0</v>
      </c>
      <c r="BM1160">
        <v>0</v>
      </c>
      <c r="BN1160">
        <v>0</v>
      </c>
      <c r="BO1160">
        <v>100</v>
      </c>
      <c r="BP1160">
        <v>100</v>
      </c>
      <c r="BQ1160">
        <v>0</v>
      </c>
      <c r="BR1160">
        <v>0</v>
      </c>
      <c r="BS1160">
        <v>0</v>
      </c>
      <c r="BV1160">
        <v>0</v>
      </c>
      <c r="BW1160">
        <v>0</v>
      </c>
      <c r="BX1160">
        <v>0</v>
      </c>
      <c r="BY1160">
        <v>0</v>
      </c>
      <c r="CB1160" t="s">
        <v>5613</v>
      </c>
    </row>
    <row r="1161" spans="1:80" x14ac:dyDescent="0.25">
      <c r="A1161" t="s">
        <v>2364</v>
      </c>
      <c r="C1161" t="s">
        <v>2365</v>
      </c>
      <c r="D1161">
        <v>1</v>
      </c>
      <c r="E1161" t="s">
        <v>4958</v>
      </c>
      <c r="F1161">
        <v>2</v>
      </c>
      <c r="G1161" t="s">
        <v>4958</v>
      </c>
      <c r="H1161" t="s">
        <v>4989</v>
      </c>
      <c r="I1161" t="s">
        <v>4990</v>
      </c>
      <c r="J1161">
        <v>1</v>
      </c>
      <c r="K1161" t="s">
        <v>5010</v>
      </c>
      <c r="L1161" t="s">
        <v>27</v>
      </c>
      <c r="M1161" t="s">
        <v>4946</v>
      </c>
      <c r="N1161" t="s">
        <v>4947</v>
      </c>
      <c r="P1161">
        <v>1</v>
      </c>
      <c r="Q1161">
        <v>0</v>
      </c>
      <c r="R1161">
        <v>0</v>
      </c>
      <c r="S1161">
        <v>0</v>
      </c>
      <c r="T1161" t="s">
        <v>4940</v>
      </c>
      <c r="U1161">
        <v>0</v>
      </c>
      <c r="X1161" t="s">
        <v>4941</v>
      </c>
      <c r="Y1161" t="s">
        <v>18</v>
      </c>
      <c r="AB1161" t="s">
        <v>19</v>
      </c>
      <c r="AC1161" t="s">
        <v>4942</v>
      </c>
      <c r="AE1161">
        <v>0</v>
      </c>
      <c r="AF1161">
        <v>0</v>
      </c>
      <c r="AG1161" s="1">
        <v>1533.7439999999999</v>
      </c>
      <c r="AH1161">
        <v>3</v>
      </c>
      <c r="AI1161">
        <v>0</v>
      </c>
      <c r="AJ1161">
        <v>1</v>
      </c>
      <c r="AL1161">
        <v>1</v>
      </c>
      <c r="AM1161">
        <v>1</v>
      </c>
      <c r="AN1161">
        <v>1</v>
      </c>
      <c r="AO1161">
        <v>1</v>
      </c>
      <c r="AP1161">
        <v>1</v>
      </c>
      <c r="AU1161">
        <v>0</v>
      </c>
      <c r="AW1161" s="1">
        <v>1840.4929999999999</v>
      </c>
      <c r="AY1161">
        <v>1</v>
      </c>
      <c r="BE1161" t="s">
        <v>28</v>
      </c>
      <c r="BI1161">
        <v>0</v>
      </c>
      <c r="BJ1161">
        <v>0</v>
      </c>
      <c r="BM1161">
        <v>0</v>
      </c>
      <c r="BN1161">
        <v>0</v>
      </c>
      <c r="BO1161">
        <v>100</v>
      </c>
      <c r="BP1161">
        <v>100</v>
      </c>
      <c r="BQ1161">
        <v>0</v>
      </c>
      <c r="BR1161">
        <v>0</v>
      </c>
      <c r="BS1161">
        <v>0</v>
      </c>
      <c r="BV1161">
        <v>0</v>
      </c>
      <c r="BW1161">
        <v>0</v>
      </c>
      <c r="BX1161">
        <v>0</v>
      </c>
      <c r="BY1161">
        <v>0</v>
      </c>
    </row>
    <row r="1162" spans="1:80" x14ac:dyDescent="0.25">
      <c r="A1162" t="s">
        <v>2366</v>
      </c>
      <c r="C1162" t="s">
        <v>2367</v>
      </c>
      <c r="D1162">
        <v>1</v>
      </c>
      <c r="E1162" t="s">
        <v>4958</v>
      </c>
      <c r="F1162">
        <v>2</v>
      </c>
      <c r="G1162" t="s">
        <v>4958</v>
      </c>
      <c r="H1162" t="s">
        <v>4989</v>
      </c>
      <c r="I1162" t="s">
        <v>4990</v>
      </c>
      <c r="J1162">
        <v>1</v>
      </c>
      <c r="K1162" t="s">
        <v>5010</v>
      </c>
      <c r="L1162" t="s">
        <v>27</v>
      </c>
      <c r="M1162" t="s">
        <v>4946</v>
      </c>
      <c r="N1162" t="s">
        <v>4947</v>
      </c>
      <c r="P1162">
        <v>1</v>
      </c>
      <c r="Q1162">
        <v>0</v>
      </c>
      <c r="R1162">
        <v>0</v>
      </c>
      <c r="S1162">
        <v>0</v>
      </c>
      <c r="T1162" t="s">
        <v>4940</v>
      </c>
      <c r="U1162">
        <v>0</v>
      </c>
      <c r="X1162" t="s">
        <v>4941</v>
      </c>
      <c r="Y1162" t="s">
        <v>18</v>
      </c>
      <c r="AB1162" t="s">
        <v>19</v>
      </c>
      <c r="AC1162" t="s">
        <v>4942</v>
      </c>
      <c r="AE1162">
        <v>0</v>
      </c>
      <c r="AF1162">
        <v>0</v>
      </c>
      <c r="AG1162">
        <v>807.74</v>
      </c>
      <c r="AH1162">
        <v>3</v>
      </c>
      <c r="AI1162">
        <v>0</v>
      </c>
      <c r="AJ1162">
        <v>1</v>
      </c>
      <c r="AL1162">
        <v>1</v>
      </c>
      <c r="AM1162">
        <v>1</v>
      </c>
      <c r="AN1162">
        <v>1</v>
      </c>
      <c r="AO1162">
        <v>1</v>
      </c>
      <c r="AP1162">
        <v>1</v>
      </c>
      <c r="AU1162">
        <v>0</v>
      </c>
      <c r="AW1162">
        <v>969.28800000000001</v>
      </c>
      <c r="AY1162">
        <v>1</v>
      </c>
      <c r="BE1162" t="s">
        <v>28</v>
      </c>
      <c r="BI1162">
        <v>0</v>
      </c>
      <c r="BJ1162">
        <v>0</v>
      </c>
      <c r="BM1162">
        <v>0</v>
      </c>
      <c r="BN1162">
        <v>0</v>
      </c>
      <c r="BO1162">
        <v>100</v>
      </c>
      <c r="BP1162">
        <v>100</v>
      </c>
      <c r="BQ1162">
        <v>0</v>
      </c>
      <c r="BR1162">
        <v>0</v>
      </c>
      <c r="BS1162">
        <v>0</v>
      </c>
      <c r="BV1162">
        <v>0</v>
      </c>
      <c r="BW1162">
        <v>0</v>
      </c>
      <c r="BX1162">
        <v>0</v>
      </c>
      <c r="BY1162">
        <v>0</v>
      </c>
    </row>
    <row r="1163" spans="1:80" x14ac:dyDescent="0.25">
      <c r="A1163" t="s">
        <v>2368</v>
      </c>
      <c r="C1163" t="s">
        <v>2369</v>
      </c>
      <c r="D1163">
        <v>9</v>
      </c>
      <c r="E1163" t="s">
        <v>5014</v>
      </c>
      <c r="F1163">
        <v>5</v>
      </c>
      <c r="G1163" t="s">
        <v>5014</v>
      </c>
      <c r="J1163">
        <v>3</v>
      </c>
      <c r="K1163" t="s">
        <v>5061</v>
      </c>
      <c r="L1163" t="s">
        <v>293</v>
      </c>
      <c r="M1163">
        <v>1100100000</v>
      </c>
      <c r="N1163" t="s">
        <v>5614</v>
      </c>
      <c r="P1163">
        <v>1</v>
      </c>
      <c r="Q1163">
        <v>1</v>
      </c>
      <c r="R1163">
        <v>114.9</v>
      </c>
      <c r="S1163">
        <v>114.9</v>
      </c>
      <c r="T1163" t="s">
        <v>4940</v>
      </c>
      <c r="U1163">
        <v>0</v>
      </c>
      <c r="X1163" t="s">
        <v>4941</v>
      </c>
      <c r="Y1163" t="s">
        <v>18</v>
      </c>
      <c r="AB1163" t="s">
        <v>19</v>
      </c>
      <c r="AC1163" t="s">
        <v>4942</v>
      </c>
      <c r="AE1163">
        <v>0</v>
      </c>
      <c r="AF1163">
        <v>0</v>
      </c>
      <c r="AG1163">
        <v>140</v>
      </c>
      <c r="AH1163">
        <v>3</v>
      </c>
      <c r="AI1163">
        <v>0</v>
      </c>
      <c r="AU1163">
        <v>1.2184508000000001</v>
      </c>
      <c r="AW1163">
        <v>168</v>
      </c>
      <c r="BE1163" t="s">
        <v>32</v>
      </c>
      <c r="BI1163">
        <v>0</v>
      </c>
      <c r="BJ1163">
        <v>0</v>
      </c>
      <c r="BM1163">
        <v>0</v>
      </c>
      <c r="BN1163">
        <v>0</v>
      </c>
      <c r="BO1163">
        <v>100</v>
      </c>
      <c r="BP1163">
        <v>100</v>
      </c>
      <c r="BQ1163">
        <v>0</v>
      </c>
      <c r="BR1163">
        <v>0</v>
      </c>
      <c r="BS1163">
        <v>0</v>
      </c>
      <c r="BV1163">
        <v>0</v>
      </c>
      <c r="BW1163">
        <v>0</v>
      </c>
      <c r="BX1163">
        <v>0</v>
      </c>
      <c r="BY1163">
        <v>0</v>
      </c>
      <c r="CB1163">
        <v>362334024</v>
      </c>
    </row>
    <row r="1164" spans="1:80" x14ac:dyDescent="0.25">
      <c r="A1164">
        <v>362334024</v>
      </c>
      <c r="C1164" t="s">
        <v>2370</v>
      </c>
      <c r="D1164">
        <v>9</v>
      </c>
      <c r="E1164" t="s">
        <v>5014</v>
      </c>
      <c r="F1164">
        <v>5</v>
      </c>
      <c r="G1164" t="s">
        <v>5014</v>
      </c>
      <c r="J1164">
        <v>3</v>
      </c>
      <c r="K1164" t="s">
        <v>5061</v>
      </c>
      <c r="L1164" t="s">
        <v>293</v>
      </c>
      <c r="M1164">
        <v>362334024</v>
      </c>
      <c r="N1164" t="s">
        <v>5615</v>
      </c>
    </row>
    <row r="1165" spans="1:80" x14ac:dyDescent="0.25">
      <c r="A1165" t="s">
        <v>2371</v>
      </c>
      <c r="C1165">
        <v>1</v>
      </c>
      <c r="D1165">
        <v>1</v>
      </c>
      <c r="E1165">
        <v>414.3</v>
      </c>
      <c r="F1165">
        <v>414.3</v>
      </c>
      <c r="G1165" t="s">
        <v>4940</v>
      </c>
      <c r="H1165">
        <v>0</v>
      </c>
      <c r="K1165" t="s">
        <v>4941</v>
      </c>
      <c r="L1165" t="s">
        <v>18</v>
      </c>
      <c r="O1165" t="s">
        <v>19</v>
      </c>
      <c r="P1165" t="s">
        <v>4942</v>
      </c>
      <c r="R1165">
        <v>0</v>
      </c>
      <c r="S1165">
        <v>0</v>
      </c>
      <c r="T1165">
        <v>667.5</v>
      </c>
      <c r="U1165">
        <v>3</v>
      </c>
      <c r="V1165">
        <v>0</v>
      </c>
      <c r="AH1165">
        <v>1.6111513</v>
      </c>
      <c r="AJ1165">
        <v>801</v>
      </c>
      <c r="AR1165" t="s">
        <v>32</v>
      </c>
      <c r="AV1165">
        <v>0</v>
      </c>
      <c r="AW1165">
        <v>0</v>
      </c>
      <c r="AZ1165">
        <v>0</v>
      </c>
      <c r="BA1165">
        <v>0</v>
      </c>
      <c r="BB1165">
        <v>100</v>
      </c>
      <c r="BC1165">
        <v>100</v>
      </c>
      <c r="BD1165">
        <v>0</v>
      </c>
      <c r="BE1165">
        <v>0</v>
      </c>
      <c r="BF1165">
        <v>0</v>
      </c>
      <c r="BI1165">
        <v>0</v>
      </c>
      <c r="BJ1165">
        <v>0</v>
      </c>
      <c r="BK1165">
        <v>0</v>
      </c>
      <c r="BL1165">
        <v>0</v>
      </c>
    </row>
    <row r="1166" spans="1:80" x14ac:dyDescent="0.25">
      <c r="A1166">
        <v>362334024</v>
      </c>
      <c r="C1166" t="s">
        <v>2372</v>
      </c>
      <c r="D1166">
        <v>9</v>
      </c>
      <c r="E1166" t="s">
        <v>5014</v>
      </c>
      <c r="F1166">
        <v>5</v>
      </c>
      <c r="G1166" t="s">
        <v>5014</v>
      </c>
      <c r="J1166">
        <v>3</v>
      </c>
      <c r="K1166" t="s">
        <v>5061</v>
      </c>
      <c r="L1166" t="s">
        <v>293</v>
      </c>
      <c r="M1166">
        <v>362334024</v>
      </c>
      <c r="N1166" t="s">
        <v>5616</v>
      </c>
      <c r="P1166">
        <v>1</v>
      </c>
      <c r="Q1166">
        <v>1</v>
      </c>
      <c r="R1166">
        <v>414.3</v>
      </c>
      <c r="S1166">
        <v>414.3</v>
      </c>
      <c r="T1166" t="s">
        <v>4940</v>
      </c>
      <c r="U1166">
        <v>0</v>
      </c>
      <c r="X1166" t="s">
        <v>4941</v>
      </c>
      <c r="Y1166" t="s">
        <v>18</v>
      </c>
      <c r="AB1166" t="s">
        <v>19</v>
      </c>
      <c r="AC1166" t="s">
        <v>4942</v>
      </c>
      <c r="AE1166">
        <v>0</v>
      </c>
      <c r="AF1166">
        <v>0</v>
      </c>
      <c r="AG1166">
        <v>667.5</v>
      </c>
      <c r="AH1166">
        <v>3</v>
      </c>
      <c r="AI1166">
        <v>0</v>
      </c>
      <c r="AU1166">
        <v>1.6111513</v>
      </c>
      <c r="AW1166">
        <v>801</v>
      </c>
      <c r="BE1166" t="s">
        <v>32</v>
      </c>
      <c r="BI1166">
        <v>0</v>
      </c>
      <c r="BJ1166">
        <v>0</v>
      </c>
      <c r="BM1166">
        <v>0</v>
      </c>
      <c r="BN1166">
        <v>0</v>
      </c>
      <c r="BO1166">
        <v>100</v>
      </c>
      <c r="BP1166">
        <v>100</v>
      </c>
      <c r="BQ1166">
        <v>0</v>
      </c>
      <c r="BR1166">
        <v>0</v>
      </c>
      <c r="BS1166">
        <v>0</v>
      </c>
      <c r="BV1166">
        <v>0</v>
      </c>
      <c r="BW1166">
        <v>0</v>
      </c>
      <c r="BX1166">
        <v>0</v>
      </c>
      <c r="BY1166">
        <v>0</v>
      </c>
    </row>
    <row r="1167" spans="1:80" x14ac:dyDescent="0.25">
      <c r="A1167" t="s">
        <v>2373</v>
      </c>
      <c r="C1167" t="s">
        <v>2374</v>
      </c>
      <c r="D1167">
        <v>12</v>
      </c>
      <c r="E1167" t="s">
        <v>5053</v>
      </c>
      <c r="F1167">
        <v>15</v>
      </c>
      <c r="G1167" t="s">
        <v>4556</v>
      </c>
      <c r="J1167">
        <v>3</v>
      </c>
      <c r="K1167" t="s">
        <v>5485</v>
      </c>
      <c r="L1167" t="s">
        <v>1779</v>
      </c>
      <c r="M1167" t="s">
        <v>2373</v>
      </c>
      <c r="N1167" t="s">
        <v>2374</v>
      </c>
      <c r="P1167">
        <v>1</v>
      </c>
      <c r="Q1167">
        <v>1</v>
      </c>
      <c r="R1167">
        <v>76</v>
      </c>
      <c r="S1167">
        <v>76</v>
      </c>
      <c r="T1167" t="s">
        <v>4940</v>
      </c>
      <c r="U1167">
        <v>0</v>
      </c>
      <c r="X1167" t="s">
        <v>4941</v>
      </c>
      <c r="Y1167" t="s">
        <v>18</v>
      </c>
      <c r="AB1167" t="s">
        <v>19</v>
      </c>
      <c r="AC1167" t="s">
        <v>4942</v>
      </c>
      <c r="AE1167">
        <v>0</v>
      </c>
      <c r="AF1167">
        <v>0</v>
      </c>
      <c r="AG1167">
        <v>114</v>
      </c>
      <c r="AH1167">
        <v>3</v>
      </c>
      <c r="AI1167">
        <v>0</v>
      </c>
      <c r="AU1167">
        <v>1.5</v>
      </c>
      <c r="AW1167">
        <v>136.80000000000001</v>
      </c>
      <c r="AY1167">
        <v>1</v>
      </c>
      <c r="BE1167" t="s">
        <v>20</v>
      </c>
      <c r="BI1167">
        <v>0</v>
      </c>
      <c r="BJ1167">
        <v>0</v>
      </c>
      <c r="BM1167">
        <v>0</v>
      </c>
      <c r="BN1167">
        <v>0</v>
      </c>
      <c r="BO1167">
        <v>100</v>
      </c>
      <c r="BP1167">
        <v>100</v>
      </c>
      <c r="BQ1167">
        <v>0</v>
      </c>
      <c r="BR1167">
        <v>0</v>
      </c>
      <c r="BS1167">
        <v>0</v>
      </c>
      <c r="BV1167">
        <v>0</v>
      </c>
      <c r="BW1167">
        <v>0</v>
      </c>
      <c r="BX1167">
        <v>0</v>
      </c>
      <c r="BY1167">
        <v>0</v>
      </c>
    </row>
    <row r="1168" spans="1:80" x14ac:dyDescent="0.25">
      <c r="A1168" t="s">
        <v>2375</v>
      </c>
      <c r="C1168" t="s">
        <v>2376</v>
      </c>
      <c r="D1168">
        <v>12</v>
      </c>
      <c r="E1168" t="s">
        <v>5053</v>
      </c>
      <c r="F1168">
        <v>15</v>
      </c>
      <c r="G1168" t="s">
        <v>4556</v>
      </c>
      <c r="J1168">
        <v>3</v>
      </c>
      <c r="K1168" t="s">
        <v>5485</v>
      </c>
      <c r="L1168" t="s">
        <v>1779</v>
      </c>
      <c r="M1168" t="s">
        <v>2375</v>
      </c>
      <c r="N1168" t="s">
        <v>2376</v>
      </c>
      <c r="P1168">
        <v>1</v>
      </c>
      <c r="Q1168">
        <v>1</v>
      </c>
      <c r="R1168">
        <v>125</v>
      </c>
      <c r="S1168">
        <v>125</v>
      </c>
      <c r="T1168" t="s">
        <v>4940</v>
      </c>
      <c r="U1168">
        <v>0</v>
      </c>
      <c r="X1168" t="s">
        <v>4941</v>
      </c>
      <c r="Y1168" t="s">
        <v>18</v>
      </c>
      <c r="AB1168" t="s">
        <v>19</v>
      </c>
      <c r="AC1168" t="s">
        <v>4942</v>
      </c>
      <c r="AE1168">
        <v>0</v>
      </c>
      <c r="AF1168">
        <v>0</v>
      </c>
      <c r="AG1168">
        <v>187.5</v>
      </c>
      <c r="AH1168">
        <v>3</v>
      </c>
      <c r="AI1168">
        <v>0</v>
      </c>
      <c r="AU1168">
        <v>1.5</v>
      </c>
      <c r="AW1168">
        <v>225</v>
      </c>
      <c r="AY1168">
        <v>1</v>
      </c>
      <c r="BE1168" t="s">
        <v>20</v>
      </c>
      <c r="BI1168">
        <v>0</v>
      </c>
      <c r="BJ1168">
        <v>0</v>
      </c>
      <c r="BM1168">
        <v>0</v>
      </c>
      <c r="BN1168">
        <v>0</v>
      </c>
      <c r="BO1168">
        <v>100</v>
      </c>
      <c r="BP1168">
        <v>100</v>
      </c>
      <c r="BQ1168">
        <v>0</v>
      </c>
      <c r="BR1168">
        <v>0</v>
      </c>
      <c r="BS1168">
        <v>0</v>
      </c>
      <c r="BV1168">
        <v>0</v>
      </c>
      <c r="BW1168">
        <v>0</v>
      </c>
      <c r="BX1168">
        <v>0</v>
      </c>
      <c r="BY1168">
        <v>0</v>
      </c>
    </row>
    <row r="1169" spans="1:77" x14ac:dyDescent="0.25">
      <c r="A1169" t="s">
        <v>2377</v>
      </c>
      <c r="C1169" t="s">
        <v>2378</v>
      </c>
      <c r="D1169">
        <v>9</v>
      </c>
      <c r="E1169" t="s">
        <v>5014</v>
      </c>
      <c r="F1169">
        <v>5</v>
      </c>
      <c r="G1169" t="s">
        <v>5014</v>
      </c>
      <c r="H1169" t="s">
        <v>5108</v>
      </c>
      <c r="I1169" t="s">
        <v>5109</v>
      </c>
      <c r="J1169">
        <v>1</v>
      </c>
      <c r="K1169" t="s">
        <v>5110</v>
      </c>
      <c r="L1169" t="s">
        <v>27</v>
      </c>
      <c r="M1169" t="s">
        <v>2377</v>
      </c>
      <c r="N1169" t="s">
        <v>2378</v>
      </c>
      <c r="P1169">
        <v>1</v>
      </c>
      <c r="Q1169">
        <v>1</v>
      </c>
      <c r="R1169">
        <v>0</v>
      </c>
      <c r="S1169">
        <v>0</v>
      </c>
      <c r="T1169" t="s">
        <v>4940</v>
      </c>
      <c r="U1169">
        <v>0</v>
      </c>
      <c r="X1169" t="s">
        <v>4941</v>
      </c>
      <c r="Y1169" t="s">
        <v>18</v>
      </c>
      <c r="AB1169" t="s">
        <v>19</v>
      </c>
      <c r="AC1169" t="s">
        <v>4942</v>
      </c>
      <c r="AE1169">
        <v>0</v>
      </c>
      <c r="AF1169">
        <v>0</v>
      </c>
      <c r="AG1169">
        <v>999</v>
      </c>
      <c r="AH1169">
        <v>3</v>
      </c>
      <c r="AI1169">
        <v>0</v>
      </c>
      <c r="AU1169">
        <v>0</v>
      </c>
      <c r="AW1169" s="1">
        <v>1198.8</v>
      </c>
      <c r="AY1169">
        <v>1</v>
      </c>
      <c r="BE1169" t="s">
        <v>416</v>
      </c>
      <c r="BI1169">
        <v>0</v>
      </c>
      <c r="BJ1169">
        <v>0</v>
      </c>
      <c r="BM1169">
        <v>0</v>
      </c>
      <c r="BN1169">
        <v>0</v>
      </c>
      <c r="BO1169">
        <v>100</v>
      </c>
      <c r="BP1169">
        <v>100</v>
      </c>
      <c r="BQ1169">
        <v>0</v>
      </c>
      <c r="BR1169">
        <v>0</v>
      </c>
      <c r="BS1169">
        <v>0</v>
      </c>
      <c r="BV1169">
        <v>0</v>
      </c>
      <c r="BW1169">
        <v>1</v>
      </c>
      <c r="BX1169">
        <v>0</v>
      </c>
      <c r="BY1169">
        <v>0</v>
      </c>
    </row>
    <row r="1170" spans="1:77" x14ac:dyDescent="0.25">
      <c r="A1170">
        <v>7210322015</v>
      </c>
      <c r="C1170" t="s">
        <v>2379</v>
      </c>
      <c r="D1170">
        <v>12</v>
      </c>
      <c r="E1170" t="s">
        <v>5053</v>
      </c>
      <c r="L1170" t="s">
        <v>722</v>
      </c>
      <c r="M1170">
        <v>7210322015</v>
      </c>
      <c r="N1170" t="s">
        <v>2379</v>
      </c>
      <c r="P1170">
        <v>1</v>
      </c>
      <c r="Q1170">
        <v>1</v>
      </c>
      <c r="R1170">
        <v>0.01</v>
      </c>
      <c r="S1170">
        <v>0.01</v>
      </c>
      <c r="T1170" t="s">
        <v>4940</v>
      </c>
      <c r="U1170">
        <v>0</v>
      </c>
      <c r="X1170" t="s">
        <v>4941</v>
      </c>
      <c r="Y1170" t="s">
        <v>18</v>
      </c>
      <c r="AB1170" t="s">
        <v>19</v>
      </c>
      <c r="AC1170" t="s">
        <v>4942</v>
      </c>
      <c r="AE1170">
        <v>0</v>
      </c>
      <c r="AF1170">
        <v>0</v>
      </c>
      <c r="AG1170">
        <v>0.12</v>
      </c>
      <c r="AH1170">
        <v>3</v>
      </c>
      <c r="AI1170">
        <v>0</v>
      </c>
      <c r="AU1170">
        <v>12</v>
      </c>
      <c r="AW1170">
        <v>0.14399999999999999</v>
      </c>
      <c r="BE1170" t="s">
        <v>32</v>
      </c>
      <c r="BI1170">
        <v>0</v>
      </c>
      <c r="BJ1170">
        <v>0</v>
      </c>
      <c r="BM1170">
        <v>0</v>
      </c>
      <c r="BN1170">
        <v>0</v>
      </c>
      <c r="BO1170">
        <v>100</v>
      </c>
      <c r="BP1170">
        <v>100</v>
      </c>
      <c r="BQ1170">
        <v>0</v>
      </c>
      <c r="BR1170">
        <v>0</v>
      </c>
      <c r="BS1170">
        <v>0</v>
      </c>
      <c r="BV1170">
        <v>0</v>
      </c>
      <c r="BW1170">
        <v>0</v>
      </c>
      <c r="BX1170">
        <v>0</v>
      </c>
      <c r="BY1170">
        <v>0</v>
      </c>
    </row>
    <row r="1171" spans="1:77" x14ac:dyDescent="0.25">
      <c r="A1171">
        <v>7215763015</v>
      </c>
      <c r="C1171" t="s">
        <v>2380</v>
      </c>
      <c r="D1171">
        <v>19</v>
      </c>
      <c r="E1171" t="s">
        <v>5300</v>
      </c>
      <c r="L1171" t="s">
        <v>722</v>
      </c>
      <c r="M1171">
        <v>7215763015</v>
      </c>
      <c r="N1171" t="s">
        <v>5617</v>
      </c>
      <c r="P1171">
        <v>1</v>
      </c>
      <c r="Q1171">
        <v>1</v>
      </c>
      <c r="R1171">
        <v>0.05</v>
      </c>
      <c r="S1171">
        <v>0.05</v>
      </c>
      <c r="T1171" t="s">
        <v>4940</v>
      </c>
      <c r="U1171">
        <v>0</v>
      </c>
      <c r="X1171" t="s">
        <v>4941</v>
      </c>
      <c r="Y1171" t="s">
        <v>18</v>
      </c>
      <c r="AB1171" t="s">
        <v>19</v>
      </c>
      <c r="AC1171" t="s">
        <v>4942</v>
      </c>
      <c r="AE1171">
        <v>0</v>
      </c>
      <c r="AF1171">
        <v>0</v>
      </c>
      <c r="AG1171">
        <v>0.12</v>
      </c>
      <c r="AH1171">
        <v>3</v>
      </c>
      <c r="AI1171">
        <v>0</v>
      </c>
      <c r="AU1171">
        <v>2.4</v>
      </c>
      <c r="AW1171">
        <v>0.14399999999999999</v>
      </c>
      <c r="BE1171" t="s">
        <v>32</v>
      </c>
      <c r="BI1171">
        <v>0</v>
      </c>
      <c r="BJ1171">
        <v>0</v>
      </c>
      <c r="BM1171">
        <v>0</v>
      </c>
      <c r="BN1171">
        <v>0</v>
      </c>
      <c r="BO1171">
        <v>100</v>
      </c>
      <c r="BP1171">
        <v>100</v>
      </c>
      <c r="BQ1171">
        <v>0</v>
      </c>
      <c r="BR1171">
        <v>0</v>
      </c>
      <c r="BS1171">
        <v>0</v>
      </c>
      <c r="BV1171">
        <v>0</v>
      </c>
      <c r="BW1171">
        <v>0</v>
      </c>
      <c r="BX1171">
        <v>0</v>
      </c>
      <c r="BY1171">
        <v>0</v>
      </c>
    </row>
    <row r="1172" spans="1:77" x14ac:dyDescent="0.25">
      <c r="A1172" t="s">
        <v>2381</v>
      </c>
      <c r="C1172" t="s">
        <v>2382</v>
      </c>
      <c r="D1172">
        <v>9</v>
      </c>
      <c r="E1172" t="s">
        <v>5014</v>
      </c>
      <c r="F1172">
        <v>5</v>
      </c>
      <c r="G1172" t="s">
        <v>5014</v>
      </c>
      <c r="H1172" t="s">
        <v>5108</v>
      </c>
      <c r="I1172" t="s">
        <v>5109</v>
      </c>
      <c r="J1172">
        <v>1</v>
      </c>
      <c r="K1172" t="s">
        <v>5110</v>
      </c>
      <c r="L1172" t="s">
        <v>27</v>
      </c>
      <c r="M1172" t="s">
        <v>2381</v>
      </c>
      <c r="N1172" t="s">
        <v>2382</v>
      </c>
      <c r="P1172">
        <v>1</v>
      </c>
      <c r="Q1172">
        <v>1</v>
      </c>
      <c r="R1172">
        <v>0</v>
      </c>
      <c r="S1172">
        <v>0</v>
      </c>
      <c r="T1172" t="s">
        <v>4940</v>
      </c>
      <c r="U1172">
        <v>0</v>
      </c>
      <c r="X1172" t="s">
        <v>4941</v>
      </c>
      <c r="Y1172" t="s">
        <v>18</v>
      </c>
      <c r="AB1172" t="s">
        <v>19</v>
      </c>
      <c r="AC1172" t="s">
        <v>4942</v>
      </c>
      <c r="AE1172">
        <v>0</v>
      </c>
      <c r="AF1172">
        <v>0</v>
      </c>
      <c r="AG1172">
        <v>799</v>
      </c>
      <c r="AH1172">
        <v>3</v>
      </c>
      <c r="AI1172">
        <v>0</v>
      </c>
      <c r="AU1172">
        <v>0</v>
      </c>
      <c r="AW1172">
        <v>958.8</v>
      </c>
      <c r="AY1172">
        <v>1</v>
      </c>
      <c r="BE1172" t="s">
        <v>416</v>
      </c>
      <c r="BI1172">
        <v>0</v>
      </c>
      <c r="BJ1172">
        <v>0</v>
      </c>
      <c r="BM1172">
        <v>0</v>
      </c>
      <c r="BN1172">
        <v>0</v>
      </c>
      <c r="BO1172">
        <v>100</v>
      </c>
      <c r="BP1172">
        <v>100</v>
      </c>
      <c r="BQ1172">
        <v>0</v>
      </c>
      <c r="BR1172">
        <v>0</v>
      </c>
      <c r="BS1172">
        <v>0</v>
      </c>
      <c r="BV1172">
        <v>0</v>
      </c>
      <c r="BW1172">
        <v>0</v>
      </c>
      <c r="BX1172">
        <v>0</v>
      </c>
      <c r="BY1172">
        <v>0</v>
      </c>
    </row>
    <row r="1173" spans="1:77" x14ac:dyDescent="0.25">
      <c r="A1173" t="s">
        <v>2383</v>
      </c>
      <c r="C1173" t="s">
        <v>2384</v>
      </c>
      <c r="L1173" t="s">
        <v>27</v>
      </c>
      <c r="M1173" t="s">
        <v>2383</v>
      </c>
      <c r="N1173" t="s">
        <v>2384</v>
      </c>
      <c r="P1173">
        <v>1</v>
      </c>
      <c r="Q1173">
        <v>0</v>
      </c>
      <c r="R1173">
        <v>4.9400000000000004</v>
      </c>
      <c r="S1173">
        <v>4.9400000000000004</v>
      </c>
      <c r="T1173" t="s">
        <v>4940</v>
      </c>
      <c r="U1173">
        <v>0</v>
      </c>
      <c r="X1173" t="s">
        <v>4941</v>
      </c>
      <c r="Y1173" t="s">
        <v>18</v>
      </c>
      <c r="AB1173" t="s">
        <v>19</v>
      </c>
      <c r="AC1173" t="s">
        <v>4942</v>
      </c>
      <c r="AE1173">
        <v>0</v>
      </c>
      <c r="AF1173">
        <v>0</v>
      </c>
      <c r="AG1173">
        <v>6.97</v>
      </c>
      <c r="AH1173">
        <v>3</v>
      </c>
      <c r="AI1173">
        <v>0</v>
      </c>
      <c r="AP1173">
        <v>1</v>
      </c>
      <c r="AU1173">
        <v>1.4109312000000001</v>
      </c>
      <c r="AW1173">
        <v>8.3640000000000008</v>
      </c>
      <c r="BE1173" t="s">
        <v>416</v>
      </c>
      <c r="BI1173">
        <v>0</v>
      </c>
      <c r="BJ1173">
        <v>0</v>
      </c>
      <c r="BM1173">
        <v>0</v>
      </c>
      <c r="BN1173">
        <v>0</v>
      </c>
      <c r="BO1173">
        <v>100</v>
      </c>
      <c r="BP1173">
        <v>100</v>
      </c>
      <c r="BQ1173">
        <v>0</v>
      </c>
      <c r="BR1173">
        <v>0</v>
      </c>
      <c r="BS1173">
        <v>0</v>
      </c>
      <c r="BV1173">
        <v>0</v>
      </c>
      <c r="BW1173">
        <v>1</v>
      </c>
      <c r="BX1173">
        <v>0</v>
      </c>
      <c r="BY1173">
        <v>0</v>
      </c>
    </row>
    <row r="1174" spans="1:77" x14ac:dyDescent="0.25">
      <c r="A1174" t="s">
        <v>2385</v>
      </c>
      <c r="C1174" t="s">
        <v>2386</v>
      </c>
      <c r="L1174" t="s">
        <v>27</v>
      </c>
      <c r="M1174" t="s">
        <v>2385</v>
      </c>
      <c r="N1174" t="s">
        <v>2386</v>
      </c>
      <c r="P1174">
        <v>1</v>
      </c>
      <c r="Q1174">
        <v>0</v>
      </c>
      <c r="R1174">
        <v>4.9400000000000004</v>
      </c>
      <c r="S1174">
        <v>4.9400000000000004</v>
      </c>
      <c r="T1174" t="s">
        <v>4940</v>
      </c>
      <c r="U1174">
        <v>0</v>
      </c>
      <c r="X1174" t="s">
        <v>4941</v>
      </c>
      <c r="Y1174" t="s">
        <v>18</v>
      </c>
      <c r="AB1174" t="s">
        <v>19</v>
      </c>
      <c r="AC1174" t="s">
        <v>4942</v>
      </c>
      <c r="AE1174">
        <v>0</v>
      </c>
      <c r="AF1174">
        <v>0</v>
      </c>
      <c r="AG1174">
        <v>6.97</v>
      </c>
      <c r="AH1174">
        <v>3</v>
      </c>
      <c r="AI1174">
        <v>0</v>
      </c>
      <c r="AP1174">
        <v>1</v>
      </c>
      <c r="AU1174">
        <v>1.4109312000000001</v>
      </c>
      <c r="AW1174">
        <v>8.3640000000000008</v>
      </c>
      <c r="BE1174" t="s">
        <v>416</v>
      </c>
      <c r="BI1174">
        <v>0</v>
      </c>
      <c r="BJ1174">
        <v>0</v>
      </c>
      <c r="BM1174">
        <v>0</v>
      </c>
      <c r="BN1174">
        <v>0</v>
      </c>
      <c r="BO1174">
        <v>100</v>
      </c>
      <c r="BP1174">
        <v>100</v>
      </c>
      <c r="BQ1174">
        <v>0</v>
      </c>
      <c r="BR1174">
        <v>0</v>
      </c>
      <c r="BS1174">
        <v>0</v>
      </c>
      <c r="BV1174">
        <v>0</v>
      </c>
      <c r="BW1174">
        <v>1</v>
      </c>
      <c r="BX1174">
        <v>0</v>
      </c>
      <c r="BY1174">
        <v>0</v>
      </c>
    </row>
    <row r="1175" spans="1:77" x14ac:dyDescent="0.25">
      <c r="A1175" t="s">
        <v>2387</v>
      </c>
      <c r="C1175" t="s">
        <v>2388</v>
      </c>
      <c r="L1175" t="s">
        <v>27</v>
      </c>
      <c r="M1175" t="s">
        <v>2387</v>
      </c>
      <c r="N1175" t="s">
        <v>2388</v>
      </c>
      <c r="P1175">
        <v>1</v>
      </c>
      <c r="Q1175">
        <v>0</v>
      </c>
      <c r="R1175">
        <v>4.9400000000000004</v>
      </c>
      <c r="S1175">
        <v>4.9400000000000004</v>
      </c>
      <c r="T1175" t="s">
        <v>4940</v>
      </c>
      <c r="U1175">
        <v>0</v>
      </c>
      <c r="X1175" t="s">
        <v>4941</v>
      </c>
      <c r="Y1175" t="s">
        <v>18</v>
      </c>
      <c r="AB1175" t="s">
        <v>19</v>
      </c>
      <c r="AC1175" t="s">
        <v>4942</v>
      </c>
      <c r="AE1175">
        <v>0</v>
      </c>
      <c r="AF1175">
        <v>0</v>
      </c>
      <c r="AG1175">
        <v>7.41</v>
      </c>
      <c r="AH1175">
        <v>3</v>
      </c>
      <c r="AI1175">
        <v>0</v>
      </c>
      <c r="AP1175">
        <v>1</v>
      </c>
      <c r="AU1175">
        <v>1.5</v>
      </c>
      <c r="AW1175">
        <v>8.8919999999999995</v>
      </c>
      <c r="BE1175" t="s">
        <v>416</v>
      </c>
      <c r="BI1175">
        <v>0</v>
      </c>
      <c r="BJ1175">
        <v>0</v>
      </c>
      <c r="BM1175">
        <v>0</v>
      </c>
      <c r="BN1175">
        <v>0</v>
      </c>
      <c r="BO1175">
        <v>100</v>
      </c>
      <c r="BP1175">
        <v>100</v>
      </c>
      <c r="BQ1175">
        <v>0</v>
      </c>
      <c r="BR1175">
        <v>0</v>
      </c>
      <c r="BS1175">
        <v>0</v>
      </c>
      <c r="BV1175">
        <v>0</v>
      </c>
      <c r="BW1175">
        <v>1</v>
      </c>
      <c r="BX1175">
        <v>0</v>
      </c>
      <c r="BY1175">
        <v>0</v>
      </c>
    </row>
    <row r="1176" spans="1:77" x14ac:dyDescent="0.25">
      <c r="A1176" t="s">
        <v>2389</v>
      </c>
      <c r="C1176" t="s">
        <v>2390</v>
      </c>
      <c r="L1176" t="s">
        <v>27</v>
      </c>
      <c r="M1176" t="s">
        <v>2389</v>
      </c>
      <c r="N1176" t="s">
        <v>2390</v>
      </c>
      <c r="P1176">
        <v>1</v>
      </c>
      <c r="Q1176">
        <v>0</v>
      </c>
      <c r="R1176">
        <v>5.58</v>
      </c>
      <c r="S1176">
        <v>5.58</v>
      </c>
      <c r="T1176" t="s">
        <v>4940</v>
      </c>
      <c r="U1176">
        <v>0</v>
      </c>
      <c r="X1176" t="s">
        <v>4941</v>
      </c>
      <c r="Y1176" t="s">
        <v>18</v>
      </c>
      <c r="AB1176" t="s">
        <v>19</v>
      </c>
      <c r="AC1176" t="s">
        <v>4942</v>
      </c>
      <c r="AE1176">
        <v>0</v>
      </c>
      <c r="AF1176">
        <v>0</v>
      </c>
      <c r="AG1176">
        <v>7.65</v>
      </c>
      <c r="AH1176">
        <v>3</v>
      </c>
      <c r="AI1176">
        <v>0</v>
      </c>
      <c r="AP1176">
        <v>1</v>
      </c>
      <c r="AU1176">
        <v>1.3709677</v>
      </c>
      <c r="AW1176">
        <v>9.18</v>
      </c>
      <c r="BE1176" t="s">
        <v>416</v>
      </c>
      <c r="BI1176">
        <v>0</v>
      </c>
      <c r="BJ1176">
        <v>0</v>
      </c>
      <c r="BM1176">
        <v>0</v>
      </c>
      <c r="BN1176">
        <v>0</v>
      </c>
      <c r="BO1176">
        <v>100</v>
      </c>
      <c r="BP1176">
        <v>100</v>
      </c>
      <c r="BQ1176">
        <v>0</v>
      </c>
      <c r="BR1176">
        <v>0</v>
      </c>
      <c r="BS1176">
        <v>0</v>
      </c>
      <c r="BV1176">
        <v>0</v>
      </c>
      <c r="BW1176">
        <v>1</v>
      </c>
      <c r="BX1176">
        <v>0</v>
      </c>
      <c r="BY1176">
        <v>0</v>
      </c>
    </row>
    <row r="1177" spans="1:77" x14ac:dyDescent="0.25">
      <c r="A1177" t="s">
        <v>2391</v>
      </c>
      <c r="C1177" t="s">
        <v>2392</v>
      </c>
      <c r="L1177" t="s">
        <v>27</v>
      </c>
      <c r="M1177" t="s">
        <v>2391</v>
      </c>
      <c r="N1177" t="s">
        <v>2392</v>
      </c>
      <c r="P1177">
        <v>1</v>
      </c>
      <c r="Q1177">
        <v>0</v>
      </c>
      <c r="R1177">
        <v>5.76</v>
      </c>
      <c r="S1177">
        <v>5.76</v>
      </c>
      <c r="T1177" t="s">
        <v>4940</v>
      </c>
      <c r="U1177">
        <v>0</v>
      </c>
      <c r="X1177" t="s">
        <v>4941</v>
      </c>
      <c r="Y1177" t="s">
        <v>18</v>
      </c>
      <c r="AB1177" t="s">
        <v>19</v>
      </c>
      <c r="AC1177" t="s">
        <v>4942</v>
      </c>
      <c r="AE1177">
        <v>0</v>
      </c>
      <c r="AF1177">
        <v>0</v>
      </c>
      <c r="AG1177">
        <v>8.06</v>
      </c>
      <c r="AH1177">
        <v>3</v>
      </c>
      <c r="AI1177">
        <v>0</v>
      </c>
      <c r="AP1177">
        <v>1</v>
      </c>
      <c r="AU1177">
        <v>1.3993055999999999</v>
      </c>
      <c r="AW1177">
        <v>9.6720000000000006</v>
      </c>
      <c r="BE1177" t="s">
        <v>416</v>
      </c>
      <c r="BI1177">
        <v>0</v>
      </c>
      <c r="BJ1177">
        <v>0</v>
      </c>
      <c r="BM1177">
        <v>0</v>
      </c>
      <c r="BN1177">
        <v>0</v>
      </c>
      <c r="BO1177">
        <v>100</v>
      </c>
      <c r="BP1177">
        <v>100</v>
      </c>
      <c r="BQ1177">
        <v>0</v>
      </c>
      <c r="BR1177">
        <v>0</v>
      </c>
      <c r="BS1177">
        <v>0</v>
      </c>
      <c r="BV1177">
        <v>0</v>
      </c>
      <c r="BW1177">
        <v>1</v>
      </c>
      <c r="BX1177">
        <v>0</v>
      </c>
      <c r="BY1177">
        <v>0</v>
      </c>
    </row>
    <row r="1178" spans="1:77" x14ac:dyDescent="0.25">
      <c r="A1178" t="s">
        <v>2393</v>
      </c>
      <c r="C1178" t="s">
        <v>2394</v>
      </c>
      <c r="L1178" t="s">
        <v>27</v>
      </c>
      <c r="M1178" t="s">
        <v>2393</v>
      </c>
      <c r="N1178" t="s">
        <v>2394</v>
      </c>
      <c r="P1178">
        <v>1</v>
      </c>
      <c r="Q1178">
        <v>0</v>
      </c>
      <c r="R1178">
        <v>6.4</v>
      </c>
      <c r="S1178">
        <v>6.4</v>
      </c>
      <c r="T1178" t="s">
        <v>4940</v>
      </c>
      <c r="U1178">
        <v>0</v>
      </c>
      <c r="X1178" t="s">
        <v>4941</v>
      </c>
      <c r="Y1178" t="s">
        <v>18</v>
      </c>
      <c r="AB1178" t="s">
        <v>19</v>
      </c>
      <c r="AC1178" t="s">
        <v>4942</v>
      </c>
      <c r="AE1178">
        <v>0</v>
      </c>
      <c r="AF1178">
        <v>0</v>
      </c>
      <c r="AG1178">
        <v>8.74</v>
      </c>
      <c r="AH1178">
        <v>3</v>
      </c>
      <c r="AI1178">
        <v>0</v>
      </c>
      <c r="AP1178">
        <v>1</v>
      </c>
      <c r="AU1178">
        <v>1.3656250000000001</v>
      </c>
      <c r="AW1178">
        <v>10.488</v>
      </c>
      <c r="BE1178" t="s">
        <v>416</v>
      </c>
      <c r="BI1178">
        <v>0</v>
      </c>
      <c r="BJ1178">
        <v>0</v>
      </c>
      <c r="BM1178">
        <v>0</v>
      </c>
      <c r="BN1178">
        <v>0</v>
      </c>
      <c r="BO1178">
        <v>100</v>
      </c>
      <c r="BP1178">
        <v>100</v>
      </c>
      <c r="BQ1178">
        <v>0</v>
      </c>
      <c r="BR1178">
        <v>0</v>
      </c>
      <c r="BS1178">
        <v>0</v>
      </c>
      <c r="BV1178">
        <v>0</v>
      </c>
      <c r="BW1178">
        <v>1</v>
      </c>
      <c r="BX1178">
        <v>0</v>
      </c>
      <c r="BY1178">
        <v>0</v>
      </c>
    </row>
    <row r="1179" spans="1:77" x14ac:dyDescent="0.25">
      <c r="A1179" t="s">
        <v>2395</v>
      </c>
      <c r="C1179" t="s">
        <v>2396</v>
      </c>
      <c r="L1179" t="s">
        <v>27</v>
      </c>
      <c r="M1179" t="s">
        <v>2395</v>
      </c>
      <c r="N1179" t="s">
        <v>2396</v>
      </c>
      <c r="P1179">
        <v>1</v>
      </c>
      <c r="Q1179">
        <v>0</v>
      </c>
      <c r="R1179">
        <v>6.4</v>
      </c>
      <c r="S1179">
        <v>6.4</v>
      </c>
      <c r="T1179" t="s">
        <v>4940</v>
      </c>
      <c r="U1179">
        <v>0</v>
      </c>
      <c r="X1179" t="s">
        <v>4941</v>
      </c>
      <c r="Y1179" t="s">
        <v>18</v>
      </c>
      <c r="AB1179" t="s">
        <v>19</v>
      </c>
      <c r="AC1179" t="s">
        <v>4942</v>
      </c>
      <c r="AE1179">
        <v>0</v>
      </c>
      <c r="AF1179">
        <v>0</v>
      </c>
      <c r="AG1179">
        <v>8.74</v>
      </c>
      <c r="AH1179">
        <v>3</v>
      </c>
      <c r="AI1179">
        <v>0</v>
      </c>
      <c r="AP1179">
        <v>1</v>
      </c>
      <c r="AU1179">
        <v>1.3656250000000001</v>
      </c>
      <c r="AW1179">
        <v>10.488</v>
      </c>
      <c r="BE1179" t="s">
        <v>416</v>
      </c>
      <c r="BI1179">
        <v>0</v>
      </c>
      <c r="BJ1179">
        <v>0</v>
      </c>
      <c r="BM1179">
        <v>0</v>
      </c>
      <c r="BN1179">
        <v>0</v>
      </c>
      <c r="BO1179">
        <v>100</v>
      </c>
      <c r="BP1179">
        <v>100</v>
      </c>
      <c r="BQ1179">
        <v>0</v>
      </c>
      <c r="BR1179">
        <v>0</v>
      </c>
      <c r="BS1179">
        <v>0</v>
      </c>
      <c r="BV1179">
        <v>0</v>
      </c>
      <c r="BW1179">
        <v>1</v>
      </c>
      <c r="BX1179">
        <v>0</v>
      </c>
      <c r="BY1179">
        <v>0</v>
      </c>
    </row>
    <row r="1180" spans="1:77" x14ac:dyDescent="0.25">
      <c r="A1180" t="s">
        <v>2397</v>
      </c>
      <c r="C1180" t="s">
        <v>2398</v>
      </c>
      <c r="L1180" t="s">
        <v>27</v>
      </c>
      <c r="M1180" t="s">
        <v>2397</v>
      </c>
      <c r="N1180" t="s">
        <v>2398</v>
      </c>
      <c r="P1180">
        <v>1</v>
      </c>
      <c r="Q1180">
        <v>0</v>
      </c>
      <c r="R1180">
        <v>4.76</v>
      </c>
      <c r="S1180">
        <v>4.76</v>
      </c>
      <c r="T1180" t="s">
        <v>4940</v>
      </c>
      <c r="U1180">
        <v>0</v>
      </c>
      <c r="X1180" t="s">
        <v>4941</v>
      </c>
      <c r="Y1180" t="s">
        <v>18</v>
      </c>
      <c r="AB1180" t="s">
        <v>19</v>
      </c>
      <c r="AC1180" t="s">
        <v>4942</v>
      </c>
      <c r="AE1180">
        <v>0</v>
      </c>
      <c r="AF1180">
        <v>0</v>
      </c>
      <c r="AG1180">
        <v>6.56</v>
      </c>
      <c r="AH1180">
        <v>3</v>
      </c>
      <c r="AI1180">
        <v>0</v>
      </c>
      <c r="AP1180">
        <v>1</v>
      </c>
      <c r="AU1180">
        <v>1.3781513000000001</v>
      </c>
      <c r="AW1180">
        <v>7.8719999999999999</v>
      </c>
      <c r="BE1180" t="s">
        <v>416</v>
      </c>
      <c r="BI1180">
        <v>0</v>
      </c>
      <c r="BJ1180">
        <v>0</v>
      </c>
      <c r="BM1180">
        <v>0</v>
      </c>
      <c r="BN1180">
        <v>0</v>
      </c>
      <c r="BO1180">
        <v>100</v>
      </c>
      <c r="BP1180">
        <v>100</v>
      </c>
      <c r="BQ1180">
        <v>0</v>
      </c>
      <c r="BR1180">
        <v>0</v>
      </c>
      <c r="BS1180">
        <v>0</v>
      </c>
      <c r="BV1180">
        <v>0</v>
      </c>
      <c r="BW1180">
        <v>1</v>
      </c>
      <c r="BX1180">
        <v>0</v>
      </c>
      <c r="BY1180">
        <v>0</v>
      </c>
    </row>
    <row r="1181" spans="1:77" x14ac:dyDescent="0.25">
      <c r="A1181" t="s">
        <v>2399</v>
      </c>
      <c r="C1181" t="s">
        <v>2400</v>
      </c>
      <c r="L1181" t="s">
        <v>27</v>
      </c>
      <c r="M1181" t="s">
        <v>2399</v>
      </c>
      <c r="N1181" t="s">
        <v>2400</v>
      </c>
      <c r="P1181">
        <v>1</v>
      </c>
      <c r="Q1181">
        <v>0</v>
      </c>
      <c r="R1181">
        <v>6.4</v>
      </c>
      <c r="S1181">
        <v>6.4</v>
      </c>
      <c r="T1181" t="s">
        <v>4940</v>
      </c>
      <c r="U1181">
        <v>0</v>
      </c>
      <c r="X1181" t="s">
        <v>4941</v>
      </c>
      <c r="Y1181" t="s">
        <v>18</v>
      </c>
      <c r="AB1181" t="s">
        <v>19</v>
      </c>
      <c r="AC1181" t="s">
        <v>4942</v>
      </c>
      <c r="AE1181">
        <v>0</v>
      </c>
      <c r="AF1181">
        <v>0</v>
      </c>
      <c r="AG1181">
        <v>8.74</v>
      </c>
      <c r="AH1181">
        <v>3</v>
      </c>
      <c r="AI1181">
        <v>0</v>
      </c>
      <c r="AP1181">
        <v>1</v>
      </c>
      <c r="AU1181">
        <v>1.3656250000000001</v>
      </c>
      <c r="AW1181">
        <v>10.488</v>
      </c>
      <c r="BE1181" t="s">
        <v>416</v>
      </c>
      <c r="BI1181">
        <v>0</v>
      </c>
      <c r="BJ1181">
        <v>0</v>
      </c>
      <c r="BM1181">
        <v>0</v>
      </c>
      <c r="BN1181">
        <v>0</v>
      </c>
      <c r="BO1181">
        <v>100</v>
      </c>
      <c r="BP1181">
        <v>100</v>
      </c>
      <c r="BQ1181">
        <v>0</v>
      </c>
      <c r="BR1181">
        <v>0</v>
      </c>
      <c r="BS1181">
        <v>0</v>
      </c>
      <c r="BV1181">
        <v>0</v>
      </c>
      <c r="BW1181">
        <v>1</v>
      </c>
      <c r="BX1181">
        <v>0</v>
      </c>
      <c r="BY1181">
        <v>0</v>
      </c>
    </row>
    <row r="1182" spans="1:77" x14ac:dyDescent="0.25">
      <c r="A1182" t="s">
        <v>2401</v>
      </c>
      <c r="C1182" t="s">
        <v>2402</v>
      </c>
      <c r="L1182" t="s">
        <v>27</v>
      </c>
      <c r="M1182" t="s">
        <v>2401</v>
      </c>
      <c r="N1182" t="s">
        <v>2402</v>
      </c>
      <c r="P1182">
        <v>1</v>
      </c>
      <c r="Q1182">
        <v>0</v>
      </c>
      <c r="R1182">
        <v>7.22</v>
      </c>
      <c r="S1182">
        <v>7.22</v>
      </c>
      <c r="T1182" t="s">
        <v>4940</v>
      </c>
      <c r="U1182">
        <v>0</v>
      </c>
      <c r="X1182" t="s">
        <v>4941</v>
      </c>
      <c r="Y1182" t="s">
        <v>18</v>
      </c>
      <c r="AB1182" t="s">
        <v>19</v>
      </c>
      <c r="AC1182" t="s">
        <v>4942</v>
      </c>
      <c r="AE1182">
        <v>0</v>
      </c>
      <c r="AF1182">
        <v>0</v>
      </c>
      <c r="AG1182">
        <v>9.83</v>
      </c>
      <c r="AH1182">
        <v>3</v>
      </c>
      <c r="AI1182">
        <v>0</v>
      </c>
      <c r="AP1182">
        <v>1</v>
      </c>
      <c r="AU1182">
        <v>1.3614957999999999</v>
      </c>
      <c r="AW1182">
        <v>11.795999999999999</v>
      </c>
      <c r="BE1182" t="s">
        <v>416</v>
      </c>
      <c r="BI1182">
        <v>0</v>
      </c>
      <c r="BJ1182">
        <v>0</v>
      </c>
      <c r="BM1182">
        <v>0</v>
      </c>
      <c r="BN1182">
        <v>0</v>
      </c>
      <c r="BO1182">
        <v>100</v>
      </c>
      <c r="BP1182">
        <v>100</v>
      </c>
      <c r="BQ1182">
        <v>0</v>
      </c>
      <c r="BR1182">
        <v>0</v>
      </c>
      <c r="BS1182">
        <v>0</v>
      </c>
      <c r="BV1182">
        <v>0</v>
      </c>
      <c r="BW1182">
        <v>1</v>
      </c>
      <c r="BX1182">
        <v>0</v>
      </c>
      <c r="BY1182">
        <v>0</v>
      </c>
    </row>
    <row r="1183" spans="1:77" x14ac:dyDescent="0.25">
      <c r="A1183" t="s">
        <v>2403</v>
      </c>
      <c r="C1183" t="s">
        <v>2404</v>
      </c>
      <c r="L1183" t="s">
        <v>27</v>
      </c>
      <c r="M1183" t="s">
        <v>2403</v>
      </c>
      <c r="N1183" t="s">
        <v>2404</v>
      </c>
      <c r="P1183">
        <v>1</v>
      </c>
      <c r="Q1183">
        <v>0</v>
      </c>
      <c r="R1183">
        <v>5.76</v>
      </c>
      <c r="S1183">
        <v>5.76</v>
      </c>
      <c r="T1183" t="s">
        <v>4940</v>
      </c>
      <c r="U1183">
        <v>0</v>
      </c>
      <c r="X1183" t="s">
        <v>4941</v>
      </c>
      <c r="Y1183" t="s">
        <v>18</v>
      </c>
      <c r="AB1183" t="s">
        <v>19</v>
      </c>
      <c r="AC1183" t="s">
        <v>4942</v>
      </c>
      <c r="AE1183">
        <v>0</v>
      </c>
      <c r="AF1183">
        <v>0</v>
      </c>
      <c r="AG1183">
        <v>8.06</v>
      </c>
      <c r="AH1183">
        <v>3</v>
      </c>
      <c r="AI1183">
        <v>0</v>
      </c>
      <c r="AP1183">
        <v>1</v>
      </c>
      <c r="AU1183">
        <v>1.3993055999999999</v>
      </c>
      <c r="AW1183">
        <v>9.6720000000000006</v>
      </c>
      <c r="BE1183" t="s">
        <v>416</v>
      </c>
      <c r="BI1183">
        <v>0</v>
      </c>
      <c r="BJ1183">
        <v>0</v>
      </c>
      <c r="BM1183">
        <v>0</v>
      </c>
      <c r="BN1183">
        <v>0</v>
      </c>
      <c r="BO1183">
        <v>100</v>
      </c>
      <c r="BP1183">
        <v>100</v>
      </c>
      <c r="BQ1183">
        <v>0</v>
      </c>
      <c r="BR1183">
        <v>0</v>
      </c>
      <c r="BS1183">
        <v>0</v>
      </c>
      <c r="BV1183">
        <v>0</v>
      </c>
      <c r="BW1183">
        <v>1</v>
      </c>
      <c r="BX1183">
        <v>0</v>
      </c>
      <c r="BY1183">
        <v>0</v>
      </c>
    </row>
    <row r="1184" spans="1:77" x14ac:dyDescent="0.25">
      <c r="A1184" t="s">
        <v>2405</v>
      </c>
      <c r="C1184" t="s">
        <v>2406</v>
      </c>
      <c r="L1184" t="s">
        <v>27</v>
      </c>
      <c r="M1184" t="s">
        <v>2405</v>
      </c>
      <c r="N1184" t="s">
        <v>2406</v>
      </c>
      <c r="P1184">
        <v>1</v>
      </c>
      <c r="Q1184">
        <v>0</v>
      </c>
      <c r="R1184">
        <v>9.9</v>
      </c>
      <c r="S1184">
        <v>9.9</v>
      </c>
      <c r="T1184" t="s">
        <v>4940</v>
      </c>
      <c r="U1184">
        <v>0</v>
      </c>
      <c r="X1184" t="s">
        <v>4941</v>
      </c>
      <c r="Y1184" t="s">
        <v>18</v>
      </c>
      <c r="AB1184" t="s">
        <v>19</v>
      </c>
      <c r="AC1184" t="s">
        <v>4942</v>
      </c>
      <c r="AE1184">
        <v>0</v>
      </c>
      <c r="AF1184">
        <v>0</v>
      </c>
      <c r="AG1184">
        <v>13.99</v>
      </c>
      <c r="AH1184">
        <v>3</v>
      </c>
      <c r="AI1184">
        <v>0</v>
      </c>
      <c r="AP1184">
        <v>1</v>
      </c>
      <c r="AU1184">
        <v>1.4131313000000001</v>
      </c>
      <c r="AW1184">
        <v>16.788</v>
      </c>
      <c r="BE1184" t="s">
        <v>416</v>
      </c>
      <c r="BI1184">
        <v>0</v>
      </c>
      <c r="BJ1184">
        <v>0</v>
      </c>
      <c r="BM1184">
        <v>0</v>
      </c>
      <c r="BN1184">
        <v>0</v>
      </c>
      <c r="BO1184">
        <v>100</v>
      </c>
      <c r="BP1184">
        <v>100</v>
      </c>
      <c r="BQ1184">
        <v>0</v>
      </c>
      <c r="BR1184">
        <v>0</v>
      </c>
      <c r="BS1184">
        <v>0</v>
      </c>
      <c r="BV1184">
        <v>0</v>
      </c>
      <c r="BW1184">
        <v>1</v>
      </c>
      <c r="BX1184">
        <v>0</v>
      </c>
      <c r="BY1184">
        <v>0</v>
      </c>
    </row>
    <row r="1185" spans="1:77" x14ac:dyDescent="0.25">
      <c r="A1185" t="s">
        <v>2407</v>
      </c>
      <c r="C1185" t="s">
        <v>2408</v>
      </c>
      <c r="L1185" t="s">
        <v>27</v>
      </c>
      <c r="M1185" t="s">
        <v>2407</v>
      </c>
      <c r="N1185" t="s">
        <v>2408</v>
      </c>
      <c r="P1185">
        <v>1</v>
      </c>
      <c r="Q1185">
        <v>0</v>
      </c>
      <c r="R1185">
        <v>5.58</v>
      </c>
      <c r="S1185">
        <v>5.58</v>
      </c>
      <c r="T1185" t="s">
        <v>4940</v>
      </c>
      <c r="U1185">
        <v>0</v>
      </c>
      <c r="X1185" t="s">
        <v>4941</v>
      </c>
      <c r="Y1185" t="s">
        <v>18</v>
      </c>
      <c r="AB1185" t="s">
        <v>19</v>
      </c>
      <c r="AC1185" t="s">
        <v>4942</v>
      </c>
      <c r="AE1185">
        <v>0</v>
      </c>
      <c r="AF1185">
        <v>0</v>
      </c>
      <c r="AG1185">
        <v>7.65</v>
      </c>
      <c r="AH1185">
        <v>3</v>
      </c>
      <c r="AI1185">
        <v>0</v>
      </c>
      <c r="AP1185">
        <v>1</v>
      </c>
      <c r="AU1185">
        <v>1.3709677</v>
      </c>
      <c r="AW1185">
        <v>9.18</v>
      </c>
      <c r="BE1185" t="s">
        <v>416</v>
      </c>
      <c r="BI1185">
        <v>0</v>
      </c>
      <c r="BJ1185">
        <v>0</v>
      </c>
      <c r="BM1185">
        <v>0</v>
      </c>
      <c r="BN1185">
        <v>0</v>
      </c>
      <c r="BO1185">
        <v>100</v>
      </c>
      <c r="BP1185">
        <v>100</v>
      </c>
      <c r="BQ1185">
        <v>0</v>
      </c>
      <c r="BR1185">
        <v>0</v>
      </c>
      <c r="BS1185">
        <v>0</v>
      </c>
      <c r="BV1185">
        <v>0</v>
      </c>
      <c r="BW1185">
        <v>1</v>
      </c>
      <c r="BX1185">
        <v>0</v>
      </c>
      <c r="BY1185">
        <v>0</v>
      </c>
    </row>
    <row r="1186" spans="1:77" x14ac:dyDescent="0.25">
      <c r="A1186" t="s">
        <v>2409</v>
      </c>
      <c r="C1186" t="s">
        <v>2410</v>
      </c>
      <c r="L1186" t="s">
        <v>27</v>
      </c>
      <c r="M1186" t="s">
        <v>2409</v>
      </c>
      <c r="N1186" t="s">
        <v>2410</v>
      </c>
      <c r="P1186">
        <v>1</v>
      </c>
      <c r="Q1186">
        <v>0</v>
      </c>
      <c r="R1186">
        <v>8.4</v>
      </c>
      <c r="S1186">
        <v>8.4</v>
      </c>
      <c r="T1186" t="s">
        <v>4940</v>
      </c>
      <c r="U1186">
        <v>0</v>
      </c>
      <c r="X1186" t="s">
        <v>4941</v>
      </c>
      <c r="Y1186" t="s">
        <v>18</v>
      </c>
      <c r="AB1186" t="s">
        <v>19</v>
      </c>
      <c r="AC1186" t="s">
        <v>4942</v>
      </c>
      <c r="AE1186">
        <v>0</v>
      </c>
      <c r="AF1186">
        <v>0</v>
      </c>
      <c r="AG1186">
        <v>11.74</v>
      </c>
      <c r="AH1186">
        <v>3</v>
      </c>
      <c r="AI1186">
        <v>0</v>
      </c>
      <c r="AP1186">
        <v>1</v>
      </c>
      <c r="AU1186">
        <v>1.3976189999999999</v>
      </c>
      <c r="AW1186">
        <v>14.087999999999999</v>
      </c>
      <c r="BE1186" t="s">
        <v>416</v>
      </c>
      <c r="BI1186">
        <v>0</v>
      </c>
      <c r="BJ1186">
        <v>0</v>
      </c>
      <c r="BM1186">
        <v>0</v>
      </c>
      <c r="BN1186">
        <v>0</v>
      </c>
      <c r="BO1186">
        <v>100</v>
      </c>
      <c r="BP1186">
        <v>100</v>
      </c>
      <c r="BQ1186">
        <v>0</v>
      </c>
      <c r="BR1186">
        <v>0</v>
      </c>
      <c r="BS1186">
        <v>0</v>
      </c>
      <c r="BV1186">
        <v>0</v>
      </c>
      <c r="BW1186">
        <v>1</v>
      </c>
      <c r="BX1186">
        <v>0</v>
      </c>
      <c r="BY1186">
        <v>0</v>
      </c>
    </row>
    <row r="1187" spans="1:77" x14ac:dyDescent="0.25">
      <c r="A1187" t="s">
        <v>2411</v>
      </c>
      <c r="C1187" t="s">
        <v>2412</v>
      </c>
      <c r="L1187" t="s">
        <v>27</v>
      </c>
      <c r="M1187" t="s">
        <v>2411</v>
      </c>
      <c r="N1187" t="s">
        <v>2412</v>
      </c>
      <c r="P1187">
        <v>1</v>
      </c>
      <c r="Q1187">
        <v>0</v>
      </c>
      <c r="R1187">
        <v>8.4</v>
      </c>
      <c r="S1187">
        <v>8.4</v>
      </c>
      <c r="T1187" t="s">
        <v>4940</v>
      </c>
      <c r="U1187">
        <v>0</v>
      </c>
      <c r="X1187" t="s">
        <v>4941</v>
      </c>
      <c r="Y1187" t="s">
        <v>18</v>
      </c>
      <c r="AB1187" t="s">
        <v>19</v>
      </c>
      <c r="AC1187" t="s">
        <v>4942</v>
      </c>
      <c r="AE1187">
        <v>0</v>
      </c>
      <c r="AF1187">
        <v>0</v>
      </c>
      <c r="AG1187">
        <v>11.76</v>
      </c>
      <c r="AH1187">
        <v>3</v>
      </c>
      <c r="AI1187">
        <v>0</v>
      </c>
      <c r="AP1187">
        <v>1</v>
      </c>
      <c r="AU1187">
        <v>1.4</v>
      </c>
      <c r="AW1187">
        <v>14.112</v>
      </c>
      <c r="BE1187" t="s">
        <v>416</v>
      </c>
      <c r="BI1187">
        <v>0</v>
      </c>
      <c r="BJ1187">
        <v>0</v>
      </c>
      <c r="BM1187">
        <v>0</v>
      </c>
      <c r="BN1187">
        <v>0</v>
      </c>
      <c r="BO1187">
        <v>100</v>
      </c>
      <c r="BP1187">
        <v>100</v>
      </c>
      <c r="BQ1187">
        <v>0</v>
      </c>
      <c r="BR1187">
        <v>0</v>
      </c>
      <c r="BS1187">
        <v>0</v>
      </c>
      <c r="BV1187">
        <v>0</v>
      </c>
      <c r="BW1187">
        <v>1</v>
      </c>
      <c r="BX1187">
        <v>0</v>
      </c>
      <c r="BY1187">
        <v>0</v>
      </c>
    </row>
    <row r="1188" spans="1:77" x14ac:dyDescent="0.25">
      <c r="A1188" t="s">
        <v>2413</v>
      </c>
      <c r="C1188" t="s">
        <v>2414</v>
      </c>
      <c r="L1188" t="s">
        <v>27</v>
      </c>
      <c r="M1188" t="s">
        <v>2413</v>
      </c>
      <c r="N1188" t="s">
        <v>2414</v>
      </c>
      <c r="P1188">
        <v>1</v>
      </c>
      <c r="Q1188">
        <v>0</v>
      </c>
      <c r="R1188">
        <v>9.4</v>
      </c>
      <c r="S1188">
        <v>9.4</v>
      </c>
      <c r="T1188" t="s">
        <v>4940</v>
      </c>
      <c r="U1188">
        <v>0</v>
      </c>
      <c r="X1188" t="s">
        <v>4941</v>
      </c>
      <c r="Y1188" t="s">
        <v>18</v>
      </c>
      <c r="AB1188" t="s">
        <v>19</v>
      </c>
      <c r="AC1188" t="s">
        <v>4942</v>
      </c>
      <c r="AE1188">
        <v>0</v>
      </c>
      <c r="AF1188">
        <v>0</v>
      </c>
      <c r="AG1188">
        <v>13.24</v>
      </c>
      <c r="AH1188">
        <v>3</v>
      </c>
      <c r="AI1188">
        <v>0</v>
      </c>
      <c r="AP1188">
        <v>1</v>
      </c>
      <c r="AU1188">
        <v>1.4085106000000001</v>
      </c>
      <c r="AW1188">
        <v>15.888</v>
      </c>
      <c r="BE1188" t="s">
        <v>416</v>
      </c>
      <c r="BI1188">
        <v>0</v>
      </c>
      <c r="BJ1188">
        <v>0</v>
      </c>
      <c r="BM1188">
        <v>0</v>
      </c>
      <c r="BN1188">
        <v>0</v>
      </c>
      <c r="BO1188">
        <v>100</v>
      </c>
      <c r="BP1188">
        <v>100</v>
      </c>
      <c r="BQ1188">
        <v>0</v>
      </c>
      <c r="BR1188">
        <v>0</v>
      </c>
      <c r="BS1188">
        <v>0</v>
      </c>
      <c r="BV1188">
        <v>0</v>
      </c>
      <c r="BW1188">
        <v>1</v>
      </c>
      <c r="BX1188">
        <v>0</v>
      </c>
      <c r="BY1188">
        <v>0</v>
      </c>
    </row>
    <row r="1189" spans="1:77" x14ac:dyDescent="0.25">
      <c r="A1189" t="s">
        <v>2415</v>
      </c>
      <c r="C1189" t="s">
        <v>2416</v>
      </c>
      <c r="L1189" t="s">
        <v>27</v>
      </c>
      <c r="M1189" t="s">
        <v>2415</v>
      </c>
      <c r="N1189" t="s">
        <v>2416</v>
      </c>
      <c r="P1189">
        <v>1</v>
      </c>
      <c r="Q1189">
        <v>0</v>
      </c>
      <c r="R1189">
        <v>9.4</v>
      </c>
      <c r="S1189">
        <v>9.4</v>
      </c>
      <c r="T1189" t="s">
        <v>4940</v>
      </c>
      <c r="U1189">
        <v>0</v>
      </c>
      <c r="X1189" t="s">
        <v>4941</v>
      </c>
      <c r="Y1189" t="s">
        <v>18</v>
      </c>
      <c r="AB1189" t="s">
        <v>19</v>
      </c>
      <c r="AC1189" t="s">
        <v>4942</v>
      </c>
      <c r="AE1189">
        <v>0</v>
      </c>
      <c r="AF1189">
        <v>0</v>
      </c>
      <c r="AG1189">
        <v>13.24</v>
      </c>
      <c r="AH1189">
        <v>3</v>
      </c>
      <c r="AI1189">
        <v>0</v>
      </c>
      <c r="AP1189">
        <v>1</v>
      </c>
      <c r="AU1189">
        <v>1.4085106000000001</v>
      </c>
      <c r="AW1189">
        <v>15.888</v>
      </c>
      <c r="BE1189" t="s">
        <v>416</v>
      </c>
      <c r="BI1189">
        <v>0</v>
      </c>
      <c r="BJ1189">
        <v>0</v>
      </c>
      <c r="BM1189">
        <v>0</v>
      </c>
      <c r="BN1189">
        <v>0</v>
      </c>
      <c r="BO1189">
        <v>100</v>
      </c>
      <c r="BP1189">
        <v>100</v>
      </c>
      <c r="BQ1189">
        <v>0</v>
      </c>
      <c r="BR1189">
        <v>0</v>
      </c>
      <c r="BS1189">
        <v>0</v>
      </c>
      <c r="BV1189">
        <v>0</v>
      </c>
      <c r="BW1189">
        <v>1</v>
      </c>
      <c r="BX1189">
        <v>0</v>
      </c>
      <c r="BY1189">
        <v>0</v>
      </c>
    </row>
    <row r="1190" spans="1:77" x14ac:dyDescent="0.25">
      <c r="A1190" t="s">
        <v>2417</v>
      </c>
      <c r="C1190" t="s">
        <v>2418</v>
      </c>
      <c r="L1190" t="s">
        <v>27</v>
      </c>
      <c r="M1190" t="s">
        <v>2417</v>
      </c>
      <c r="N1190" t="s">
        <v>2418</v>
      </c>
      <c r="P1190">
        <v>1</v>
      </c>
      <c r="Q1190">
        <v>0</v>
      </c>
      <c r="R1190">
        <v>9.4</v>
      </c>
      <c r="S1190">
        <v>9.4</v>
      </c>
      <c r="T1190" t="s">
        <v>4940</v>
      </c>
      <c r="U1190">
        <v>0</v>
      </c>
      <c r="X1190" t="s">
        <v>4941</v>
      </c>
      <c r="Y1190" t="s">
        <v>18</v>
      </c>
      <c r="AB1190" t="s">
        <v>19</v>
      </c>
      <c r="AC1190" t="s">
        <v>4942</v>
      </c>
      <c r="AE1190">
        <v>0</v>
      </c>
      <c r="AF1190">
        <v>0</v>
      </c>
      <c r="AG1190">
        <v>13.16</v>
      </c>
      <c r="AH1190">
        <v>3</v>
      </c>
      <c r="AI1190">
        <v>0</v>
      </c>
      <c r="AP1190">
        <v>1</v>
      </c>
      <c r="AU1190">
        <v>1.4</v>
      </c>
      <c r="AW1190">
        <v>15.792</v>
      </c>
      <c r="BE1190" t="s">
        <v>416</v>
      </c>
      <c r="BI1190">
        <v>0</v>
      </c>
      <c r="BJ1190">
        <v>0</v>
      </c>
      <c r="BM1190">
        <v>0</v>
      </c>
      <c r="BN1190">
        <v>0</v>
      </c>
      <c r="BO1190">
        <v>100</v>
      </c>
      <c r="BP1190">
        <v>100</v>
      </c>
      <c r="BQ1190">
        <v>0</v>
      </c>
      <c r="BR1190">
        <v>0</v>
      </c>
      <c r="BS1190">
        <v>0</v>
      </c>
      <c r="BV1190">
        <v>0</v>
      </c>
      <c r="BW1190">
        <v>1</v>
      </c>
      <c r="BX1190">
        <v>0</v>
      </c>
      <c r="BY1190">
        <v>0</v>
      </c>
    </row>
    <row r="1191" spans="1:77" x14ac:dyDescent="0.25">
      <c r="A1191" t="s">
        <v>2419</v>
      </c>
      <c r="C1191" t="s">
        <v>2420</v>
      </c>
      <c r="L1191" t="s">
        <v>27</v>
      </c>
      <c r="M1191" t="s">
        <v>2419</v>
      </c>
      <c r="N1191" t="s">
        <v>2420</v>
      </c>
      <c r="P1191">
        <v>1</v>
      </c>
      <c r="Q1191">
        <v>0</v>
      </c>
      <c r="R1191">
        <v>9.4</v>
      </c>
      <c r="S1191">
        <v>9.4</v>
      </c>
      <c r="T1191" t="s">
        <v>4940</v>
      </c>
      <c r="U1191">
        <v>0</v>
      </c>
      <c r="X1191" t="s">
        <v>4941</v>
      </c>
      <c r="Y1191" t="s">
        <v>18</v>
      </c>
      <c r="AB1191" t="s">
        <v>19</v>
      </c>
      <c r="AC1191" t="s">
        <v>4942</v>
      </c>
      <c r="AE1191">
        <v>0</v>
      </c>
      <c r="AF1191">
        <v>0</v>
      </c>
      <c r="AG1191">
        <v>13.16</v>
      </c>
      <c r="AH1191">
        <v>3</v>
      </c>
      <c r="AI1191">
        <v>0</v>
      </c>
      <c r="AP1191">
        <v>1</v>
      </c>
      <c r="AU1191">
        <v>1.4</v>
      </c>
      <c r="AW1191">
        <v>15.792</v>
      </c>
      <c r="BE1191" t="s">
        <v>416</v>
      </c>
      <c r="BI1191">
        <v>0</v>
      </c>
      <c r="BJ1191">
        <v>0</v>
      </c>
      <c r="BM1191">
        <v>0</v>
      </c>
      <c r="BN1191">
        <v>0</v>
      </c>
      <c r="BO1191">
        <v>100</v>
      </c>
      <c r="BP1191">
        <v>100</v>
      </c>
      <c r="BQ1191">
        <v>0</v>
      </c>
      <c r="BR1191">
        <v>0</v>
      </c>
      <c r="BS1191">
        <v>0</v>
      </c>
      <c r="BV1191">
        <v>0</v>
      </c>
      <c r="BW1191">
        <v>1</v>
      </c>
      <c r="BX1191">
        <v>0</v>
      </c>
      <c r="BY1191">
        <v>0</v>
      </c>
    </row>
    <row r="1192" spans="1:77" x14ac:dyDescent="0.25">
      <c r="A1192" t="s">
        <v>2421</v>
      </c>
      <c r="C1192" t="s">
        <v>2422</v>
      </c>
      <c r="L1192" t="s">
        <v>27</v>
      </c>
      <c r="M1192" t="s">
        <v>2421</v>
      </c>
      <c r="N1192" t="s">
        <v>2422</v>
      </c>
      <c r="P1192">
        <v>1</v>
      </c>
      <c r="Q1192">
        <v>0</v>
      </c>
      <c r="R1192">
        <v>10.220000000000001</v>
      </c>
      <c r="S1192">
        <v>10.220000000000001</v>
      </c>
      <c r="T1192" t="s">
        <v>4940</v>
      </c>
      <c r="U1192">
        <v>0</v>
      </c>
      <c r="X1192" t="s">
        <v>4941</v>
      </c>
      <c r="Y1192" t="s">
        <v>18</v>
      </c>
      <c r="AB1192" t="s">
        <v>19</v>
      </c>
      <c r="AC1192" t="s">
        <v>4942</v>
      </c>
      <c r="AE1192">
        <v>0</v>
      </c>
      <c r="AF1192">
        <v>0</v>
      </c>
      <c r="AG1192">
        <v>15.33</v>
      </c>
      <c r="AH1192">
        <v>3</v>
      </c>
      <c r="AI1192">
        <v>0</v>
      </c>
      <c r="AP1192">
        <v>1</v>
      </c>
      <c r="AU1192">
        <v>1.5</v>
      </c>
      <c r="AW1192">
        <v>18.396000000000001</v>
      </c>
      <c r="BE1192" t="s">
        <v>416</v>
      </c>
      <c r="BI1192">
        <v>0</v>
      </c>
      <c r="BJ1192">
        <v>0</v>
      </c>
      <c r="BM1192">
        <v>0</v>
      </c>
      <c r="BN1192">
        <v>0</v>
      </c>
      <c r="BO1192">
        <v>100</v>
      </c>
      <c r="BP1192">
        <v>100</v>
      </c>
      <c r="BQ1192">
        <v>0</v>
      </c>
      <c r="BR1192">
        <v>0</v>
      </c>
      <c r="BS1192">
        <v>0</v>
      </c>
      <c r="BV1192">
        <v>0</v>
      </c>
      <c r="BW1192">
        <v>1</v>
      </c>
      <c r="BX1192">
        <v>0</v>
      </c>
      <c r="BY1192">
        <v>0</v>
      </c>
    </row>
    <row r="1193" spans="1:77" x14ac:dyDescent="0.25">
      <c r="A1193" t="s">
        <v>2423</v>
      </c>
      <c r="C1193" t="s">
        <v>2424</v>
      </c>
      <c r="L1193" t="s">
        <v>27</v>
      </c>
      <c r="M1193" t="s">
        <v>2423</v>
      </c>
      <c r="N1193" t="s">
        <v>2424</v>
      </c>
      <c r="P1193">
        <v>1</v>
      </c>
      <c r="Q1193">
        <v>0</v>
      </c>
      <c r="R1193">
        <v>3.55</v>
      </c>
      <c r="S1193">
        <v>3.55</v>
      </c>
      <c r="T1193" t="s">
        <v>4940</v>
      </c>
      <c r="U1193">
        <v>0</v>
      </c>
      <c r="X1193" t="s">
        <v>4941</v>
      </c>
      <c r="Y1193" t="s">
        <v>18</v>
      </c>
      <c r="AB1193" t="s">
        <v>19</v>
      </c>
      <c r="AC1193" t="s">
        <v>4942</v>
      </c>
      <c r="AE1193">
        <v>0</v>
      </c>
      <c r="AF1193">
        <v>0</v>
      </c>
      <c r="AG1193">
        <v>4.9749999999999996</v>
      </c>
      <c r="AH1193">
        <v>3</v>
      </c>
      <c r="AI1193">
        <v>0</v>
      </c>
      <c r="AP1193">
        <v>1</v>
      </c>
      <c r="AU1193">
        <v>1.4014085000000001</v>
      </c>
      <c r="AW1193">
        <v>5.97</v>
      </c>
      <c r="BE1193" t="s">
        <v>416</v>
      </c>
      <c r="BI1193">
        <v>0</v>
      </c>
      <c r="BJ1193">
        <v>0</v>
      </c>
      <c r="BM1193">
        <v>0</v>
      </c>
      <c r="BN1193">
        <v>0</v>
      </c>
      <c r="BO1193">
        <v>100</v>
      </c>
      <c r="BP1193">
        <v>100</v>
      </c>
      <c r="BQ1193">
        <v>0</v>
      </c>
      <c r="BR1193">
        <v>0</v>
      </c>
      <c r="BS1193">
        <v>0</v>
      </c>
      <c r="BV1193">
        <v>0</v>
      </c>
      <c r="BW1193">
        <v>0</v>
      </c>
      <c r="BX1193">
        <v>0</v>
      </c>
      <c r="BY1193">
        <v>0</v>
      </c>
    </row>
    <row r="1194" spans="1:77" x14ac:dyDescent="0.25">
      <c r="A1194" t="s">
        <v>2425</v>
      </c>
      <c r="C1194" t="s">
        <v>2396</v>
      </c>
      <c r="L1194" t="s">
        <v>27</v>
      </c>
      <c r="M1194" t="s">
        <v>2425</v>
      </c>
      <c r="N1194" t="s">
        <v>2396</v>
      </c>
      <c r="P1194">
        <v>1</v>
      </c>
      <c r="Q1194">
        <v>0</v>
      </c>
      <c r="R1194">
        <v>8.9</v>
      </c>
      <c r="S1194">
        <v>8.9</v>
      </c>
      <c r="T1194" t="s">
        <v>4940</v>
      </c>
      <c r="U1194">
        <v>0</v>
      </c>
      <c r="X1194" t="s">
        <v>4941</v>
      </c>
      <c r="Y1194" t="s">
        <v>18</v>
      </c>
      <c r="AB1194" t="s">
        <v>19</v>
      </c>
      <c r="AC1194" t="s">
        <v>4942</v>
      </c>
      <c r="AE1194">
        <v>0</v>
      </c>
      <c r="AF1194">
        <v>0</v>
      </c>
      <c r="AG1194">
        <v>12.49</v>
      </c>
      <c r="AH1194">
        <v>3</v>
      </c>
      <c r="AI1194">
        <v>0</v>
      </c>
      <c r="AP1194">
        <v>1</v>
      </c>
      <c r="AU1194">
        <v>1.4033708</v>
      </c>
      <c r="AW1194">
        <v>14.988</v>
      </c>
      <c r="BE1194" t="s">
        <v>416</v>
      </c>
      <c r="BI1194">
        <v>0</v>
      </c>
      <c r="BJ1194">
        <v>0</v>
      </c>
      <c r="BM1194">
        <v>0</v>
      </c>
      <c r="BN1194">
        <v>0</v>
      </c>
      <c r="BO1194">
        <v>100</v>
      </c>
      <c r="BP1194">
        <v>100</v>
      </c>
      <c r="BQ1194">
        <v>0</v>
      </c>
      <c r="BR1194">
        <v>0</v>
      </c>
      <c r="BS1194">
        <v>0</v>
      </c>
      <c r="BV1194">
        <v>0</v>
      </c>
      <c r="BW1194">
        <v>1</v>
      </c>
      <c r="BX1194">
        <v>0</v>
      </c>
      <c r="BY1194">
        <v>0</v>
      </c>
    </row>
    <row r="1195" spans="1:77" x14ac:dyDescent="0.25">
      <c r="A1195" t="s">
        <v>2426</v>
      </c>
      <c r="C1195" t="s">
        <v>2427</v>
      </c>
      <c r="D1195">
        <v>19</v>
      </c>
      <c r="E1195" t="s">
        <v>5300</v>
      </c>
      <c r="L1195" t="s">
        <v>27</v>
      </c>
      <c r="M1195" t="s">
        <v>2426</v>
      </c>
      <c r="N1195" t="s">
        <v>2427</v>
      </c>
      <c r="P1195">
        <v>1</v>
      </c>
      <c r="Q1195">
        <v>0</v>
      </c>
      <c r="R1195">
        <v>10.72</v>
      </c>
      <c r="S1195">
        <v>10.72</v>
      </c>
      <c r="T1195" t="s">
        <v>4940</v>
      </c>
      <c r="U1195">
        <v>0</v>
      </c>
      <c r="X1195" t="s">
        <v>4941</v>
      </c>
      <c r="Y1195" t="s">
        <v>18</v>
      </c>
      <c r="AB1195" t="s">
        <v>19</v>
      </c>
      <c r="AC1195" t="s">
        <v>4942</v>
      </c>
      <c r="AE1195">
        <v>0</v>
      </c>
      <c r="AF1195">
        <v>0</v>
      </c>
      <c r="AG1195">
        <v>15.08</v>
      </c>
      <c r="AH1195">
        <v>3</v>
      </c>
      <c r="AI1195">
        <v>0</v>
      </c>
      <c r="AL1195">
        <v>1</v>
      </c>
      <c r="AP1195">
        <v>1</v>
      </c>
      <c r="AU1195">
        <v>1.4067164000000001</v>
      </c>
      <c r="AW1195">
        <v>18.096</v>
      </c>
      <c r="BE1195" t="s">
        <v>416</v>
      </c>
      <c r="BI1195">
        <v>0</v>
      </c>
      <c r="BJ1195">
        <v>0</v>
      </c>
      <c r="BM1195">
        <v>0</v>
      </c>
      <c r="BN1195">
        <v>0</v>
      </c>
      <c r="BO1195">
        <v>100</v>
      </c>
      <c r="BP1195">
        <v>100</v>
      </c>
      <c r="BQ1195">
        <v>0</v>
      </c>
      <c r="BR1195">
        <v>0</v>
      </c>
      <c r="BS1195">
        <v>0</v>
      </c>
      <c r="BV1195">
        <v>0</v>
      </c>
      <c r="BW1195">
        <v>1</v>
      </c>
      <c r="BX1195">
        <v>0</v>
      </c>
      <c r="BY1195">
        <v>0</v>
      </c>
    </row>
    <row r="1196" spans="1:77" x14ac:dyDescent="0.25">
      <c r="A1196" t="s">
        <v>2428</v>
      </c>
      <c r="C1196" t="s">
        <v>2429</v>
      </c>
      <c r="L1196" t="s">
        <v>27</v>
      </c>
      <c r="M1196" t="s">
        <v>2428</v>
      </c>
      <c r="N1196" t="s">
        <v>2429</v>
      </c>
      <c r="P1196">
        <v>1</v>
      </c>
      <c r="Q1196">
        <v>1</v>
      </c>
      <c r="R1196">
        <v>4.9400000000000004</v>
      </c>
      <c r="S1196">
        <v>4.9400000000000004</v>
      </c>
      <c r="T1196" t="s">
        <v>4940</v>
      </c>
      <c r="U1196">
        <v>0</v>
      </c>
      <c r="X1196" t="s">
        <v>4941</v>
      </c>
      <c r="Y1196" t="s">
        <v>18</v>
      </c>
      <c r="AB1196" t="s">
        <v>19</v>
      </c>
      <c r="AC1196" t="s">
        <v>4942</v>
      </c>
      <c r="AE1196">
        <v>0</v>
      </c>
      <c r="AF1196">
        <v>0</v>
      </c>
      <c r="AG1196">
        <v>6.97</v>
      </c>
      <c r="AH1196">
        <v>3</v>
      </c>
      <c r="AI1196">
        <v>0</v>
      </c>
      <c r="AP1196">
        <v>1</v>
      </c>
      <c r="AU1196">
        <v>1.4109312000000001</v>
      </c>
      <c r="AW1196">
        <v>8.3640000000000008</v>
      </c>
      <c r="BE1196" t="s">
        <v>416</v>
      </c>
      <c r="BI1196">
        <v>0</v>
      </c>
      <c r="BJ1196">
        <v>0</v>
      </c>
      <c r="BM1196">
        <v>0</v>
      </c>
      <c r="BN1196">
        <v>0</v>
      </c>
      <c r="BO1196">
        <v>100</v>
      </c>
      <c r="BP1196">
        <v>100</v>
      </c>
      <c r="BQ1196">
        <v>0</v>
      </c>
      <c r="BR1196">
        <v>0</v>
      </c>
      <c r="BS1196">
        <v>0</v>
      </c>
      <c r="BV1196">
        <v>0</v>
      </c>
      <c r="BW1196">
        <v>1</v>
      </c>
      <c r="BX1196">
        <v>0</v>
      </c>
      <c r="BY1196">
        <v>0</v>
      </c>
    </row>
    <row r="1197" spans="1:77" x14ac:dyDescent="0.25">
      <c r="A1197" t="s">
        <v>2430</v>
      </c>
      <c r="C1197" t="s">
        <v>2431</v>
      </c>
      <c r="L1197" t="s">
        <v>27</v>
      </c>
      <c r="M1197" t="s">
        <v>2430</v>
      </c>
      <c r="N1197" t="s">
        <v>2431</v>
      </c>
      <c r="P1197">
        <v>1</v>
      </c>
      <c r="Q1197">
        <v>0</v>
      </c>
      <c r="R1197">
        <v>3.59</v>
      </c>
      <c r="S1197">
        <v>3.59</v>
      </c>
      <c r="T1197" t="s">
        <v>4940</v>
      </c>
      <c r="U1197">
        <v>0</v>
      </c>
      <c r="X1197" t="s">
        <v>4941</v>
      </c>
      <c r="Y1197" t="s">
        <v>18</v>
      </c>
      <c r="AB1197" t="s">
        <v>19</v>
      </c>
      <c r="AC1197" t="s">
        <v>4942</v>
      </c>
      <c r="AD1197" t="s">
        <v>917</v>
      </c>
      <c r="AE1197">
        <v>1</v>
      </c>
      <c r="AF1197">
        <v>0</v>
      </c>
      <c r="AG1197">
        <v>5.38</v>
      </c>
      <c r="AH1197">
        <v>3</v>
      </c>
      <c r="AI1197">
        <v>0</v>
      </c>
      <c r="AP1197">
        <v>1</v>
      </c>
      <c r="AU1197">
        <v>1.4986071999999999</v>
      </c>
      <c r="AW1197">
        <v>6.4560000000000004</v>
      </c>
      <c r="AY1197">
        <v>1</v>
      </c>
      <c r="BE1197" t="s">
        <v>416</v>
      </c>
      <c r="BI1197">
        <v>0</v>
      </c>
      <c r="BJ1197">
        <v>0</v>
      </c>
      <c r="BM1197">
        <v>0</v>
      </c>
      <c r="BN1197">
        <v>0</v>
      </c>
      <c r="BO1197">
        <v>100</v>
      </c>
      <c r="BP1197">
        <v>100</v>
      </c>
      <c r="BQ1197">
        <v>0</v>
      </c>
      <c r="BR1197">
        <v>0</v>
      </c>
      <c r="BS1197">
        <v>0</v>
      </c>
      <c r="BV1197">
        <v>0</v>
      </c>
      <c r="BW1197">
        <v>1</v>
      </c>
      <c r="BX1197">
        <v>0</v>
      </c>
      <c r="BY1197">
        <v>0</v>
      </c>
    </row>
    <row r="1198" spans="1:77" x14ac:dyDescent="0.25">
      <c r="A1198" t="s">
        <v>2432</v>
      </c>
      <c r="C1198" t="s">
        <v>2433</v>
      </c>
      <c r="L1198" t="s">
        <v>27</v>
      </c>
      <c r="M1198" t="s">
        <v>2432</v>
      </c>
      <c r="N1198" t="s">
        <v>2433</v>
      </c>
      <c r="P1198">
        <v>1</v>
      </c>
      <c r="Q1198">
        <v>0</v>
      </c>
      <c r="R1198">
        <v>2.2400000000000002</v>
      </c>
      <c r="S1198">
        <v>2.2400000000000002</v>
      </c>
      <c r="T1198" t="s">
        <v>4940</v>
      </c>
      <c r="U1198">
        <v>0</v>
      </c>
      <c r="X1198" t="s">
        <v>4941</v>
      </c>
      <c r="Y1198" t="s">
        <v>18</v>
      </c>
      <c r="AB1198" t="s">
        <v>19</v>
      </c>
      <c r="AC1198" t="s">
        <v>4942</v>
      </c>
      <c r="AD1198" t="s">
        <v>917</v>
      </c>
      <c r="AE1198">
        <v>1</v>
      </c>
      <c r="AF1198">
        <v>0</v>
      </c>
      <c r="AG1198">
        <v>3.36</v>
      </c>
      <c r="AH1198">
        <v>3</v>
      </c>
      <c r="AI1198">
        <v>0</v>
      </c>
      <c r="AP1198">
        <v>1</v>
      </c>
      <c r="AU1198">
        <v>1.5</v>
      </c>
      <c r="AW1198">
        <v>4.032</v>
      </c>
      <c r="AY1198">
        <v>1</v>
      </c>
      <c r="BE1198" t="s">
        <v>416</v>
      </c>
      <c r="BI1198">
        <v>0</v>
      </c>
      <c r="BJ1198">
        <v>0</v>
      </c>
      <c r="BM1198">
        <v>0</v>
      </c>
      <c r="BN1198">
        <v>0</v>
      </c>
      <c r="BO1198">
        <v>100</v>
      </c>
      <c r="BP1198">
        <v>100</v>
      </c>
      <c r="BQ1198">
        <v>0</v>
      </c>
      <c r="BR1198">
        <v>0</v>
      </c>
      <c r="BS1198">
        <v>0</v>
      </c>
      <c r="BV1198">
        <v>0</v>
      </c>
      <c r="BW1198">
        <v>0</v>
      </c>
      <c r="BX1198">
        <v>0</v>
      </c>
      <c r="BY1198">
        <v>0</v>
      </c>
    </row>
    <row r="1199" spans="1:77" x14ac:dyDescent="0.25">
      <c r="A1199" t="s">
        <v>2434</v>
      </c>
      <c r="C1199" t="s">
        <v>2435</v>
      </c>
      <c r="L1199" t="s">
        <v>27</v>
      </c>
      <c r="M1199" t="s">
        <v>2434</v>
      </c>
      <c r="N1199" t="s">
        <v>2435</v>
      </c>
      <c r="P1199">
        <v>1</v>
      </c>
      <c r="Q1199">
        <v>0</v>
      </c>
      <c r="R1199">
        <v>5.9640000000000004</v>
      </c>
      <c r="S1199">
        <v>5.9640000000000004</v>
      </c>
      <c r="T1199" t="s">
        <v>4940</v>
      </c>
      <c r="U1199">
        <v>0</v>
      </c>
      <c r="X1199" t="s">
        <v>4941</v>
      </c>
      <c r="Y1199" t="s">
        <v>18</v>
      </c>
      <c r="AB1199" t="s">
        <v>19</v>
      </c>
      <c r="AC1199" t="s">
        <v>4942</v>
      </c>
      <c r="AD1199" t="s">
        <v>917</v>
      </c>
      <c r="AE1199">
        <v>1</v>
      </c>
      <c r="AF1199">
        <v>0</v>
      </c>
      <c r="AG1199">
        <v>8.9480000000000004</v>
      </c>
      <c r="AH1199">
        <v>3</v>
      </c>
      <c r="AI1199">
        <v>0</v>
      </c>
      <c r="AP1199">
        <v>1</v>
      </c>
      <c r="AU1199">
        <v>1.5003352999999999</v>
      </c>
      <c r="AW1199">
        <v>10.738</v>
      </c>
      <c r="AY1199">
        <v>1</v>
      </c>
      <c r="BE1199" t="s">
        <v>416</v>
      </c>
      <c r="BI1199">
        <v>0</v>
      </c>
      <c r="BJ1199">
        <v>0</v>
      </c>
      <c r="BM1199">
        <v>0</v>
      </c>
      <c r="BN1199">
        <v>0</v>
      </c>
      <c r="BO1199">
        <v>100</v>
      </c>
      <c r="BP1199">
        <v>100</v>
      </c>
      <c r="BQ1199">
        <v>0</v>
      </c>
      <c r="BR1199">
        <v>0</v>
      </c>
      <c r="BS1199">
        <v>0</v>
      </c>
      <c r="BV1199">
        <v>0</v>
      </c>
      <c r="BW1199">
        <v>0</v>
      </c>
      <c r="BX1199">
        <v>0</v>
      </c>
      <c r="BY1199">
        <v>0</v>
      </c>
    </row>
    <row r="1200" spans="1:77" x14ac:dyDescent="0.25">
      <c r="A1200" t="s">
        <v>2436</v>
      </c>
      <c r="C1200" t="s">
        <v>2437</v>
      </c>
      <c r="L1200" t="s">
        <v>27</v>
      </c>
      <c r="M1200" t="s">
        <v>2436</v>
      </c>
      <c r="N1200" t="s">
        <v>2437</v>
      </c>
      <c r="P1200">
        <v>1</v>
      </c>
      <c r="Q1200">
        <v>0</v>
      </c>
      <c r="R1200">
        <v>7.2050000000000001</v>
      </c>
      <c r="S1200">
        <v>7.2050000000000001</v>
      </c>
      <c r="T1200" t="s">
        <v>4940</v>
      </c>
      <c r="U1200">
        <v>0</v>
      </c>
      <c r="X1200" t="s">
        <v>4941</v>
      </c>
      <c r="Y1200" t="s">
        <v>18</v>
      </c>
      <c r="AB1200" t="s">
        <v>19</v>
      </c>
      <c r="AC1200" t="s">
        <v>4942</v>
      </c>
      <c r="AD1200" t="s">
        <v>917</v>
      </c>
      <c r="AE1200">
        <v>1</v>
      </c>
      <c r="AF1200">
        <v>0</v>
      </c>
      <c r="AG1200">
        <v>10.808</v>
      </c>
      <c r="AH1200">
        <v>3</v>
      </c>
      <c r="AI1200">
        <v>0</v>
      </c>
      <c r="AP1200">
        <v>1</v>
      </c>
      <c r="AU1200">
        <v>1.5</v>
      </c>
      <c r="AW1200">
        <v>12.97</v>
      </c>
      <c r="AY1200">
        <v>1</v>
      </c>
      <c r="BE1200" t="s">
        <v>416</v>
      </c>
      <c r="BI1200">
        <v>0</v>
      </c>
      <c r="BJ1200">
        <v>0</v>
      </c>
      <c r="BM1200">
        <v>0</v>
      </c>
      <c r="BN1200">
        <v>0</v>
      </c>
      <c r="BO1200">
        <v>100</v>
      </c>
      <c r="BP1200">
        <v>100</v>
      </c>
      <c r="BQ1200">
        <v>0</v>
      </c>
      <c r="BR1200">
        <v>0</v>
      </c>
      <c r="BS1200">
        <v>0</v>
      </c>
      <c r="BV1200">
        <v>0</v>
      </c>
      <c r="BW1200">
        <v>0</v>
      </c>
      <c r="BX1200">
        <v>0</v>
      </c>
      <c r="BY1200">
        <v>0</v>
      </c>
    </row>
    <row r="1201" spans="1:77" x14ac:dyDescent="0.25">
      <c r="A1201" t="s">
        <v>2438</v>
      </c>
      <c r="C1201" t="s">
        <v>2439</v>
      </c>
      <c r="L1201" t="s">
        <v>27</v>
      </c>
      <c r="M1201" t="s">
        <v>2438</v>
      </c>
      <c r="N1201" t="s">
        <v>5618</v>
      </c>
      <c r="P1201">
        <v>1</v>
      </c>
      <c r="Q1201">
        <v>0</v>
      </c>
      <c r="R1201">
        <v>8.4</v>
      </c>
      <c r="S1201">
        <v>8.4</v>
      </c>
      <c r="T1201" t="s">
        <v>4940</v>
      </c>
      <c r="U1201">
        <v>0</v>
      </c>
      <c r="X1201" t="s">
        <v>4941</v>
      </c>
      <c r="Y1201" t="s">
        <v>18</v>
      </c>
      <c r="AB1201" t="s">
        <v>19</v>
      </c>
      <c r="AC1201" t="s">
        <v>4942</v>
      </c>
      <c r="AD1201" t="s">
        <v>917</v>
      </c>
      <c r="AE1201">
        <v>1</v>
      </c>
      <c r="AF1201">
        <v>0</v>
      </c>
      <c r="AG1201">
        <v>12.6</v>
      </c>
      <c r="AH1201">
        <v>3</v>
      </c>
      <c r="AI1201">
        <v>0</v>
      </c>
      <c r="AP1201">
        <v>1</v>
      </c>
      <c r="AU1201">
        <v>1.5</v>
      </c>
      <c r="AW1201">
        <v>15.12</v>
      </c>
      <c r="AY1201">
        <v>1</v>
      </c>
      <c r="BE1201" t="s">
        <v>416</v>
      </c>
      <c r="BI1201">
        <v>0</v>
      </c>
      <c r="BJ1201">
        <v>0</v>
      </c>
      <c r="BM1201">
        <v>0</v>
      </c>
      <c r="BN1201">
        <v>0</v>
      </c>
      <c r="BO1201">
        <v>100</v>
      </c>
      <c r="BP1201">
        <v>100</v>
      </c>
      <c r="BQ1201">
        <v>0</v>
      </c>
      <c r="BR1201">
        <v>0</v>
      </c>
      <c r="BS1201">
        <v>0</v>
      </c>
      <c r="BV1201">
        <v>0</v>
      </c>
      <c r="BW1201">
        <v>1</v>
      </c>
      <c r="BX1201">
        <v>0</v>
      </c>
      <c r="BY1201">
        <v>0</v>
      </c>
    </row>
    <row r="1202" spans="1:77" x14ac:dyDescent="0.25">
      <c r="A1202" t="s">
        <v>2440</v>
      </c>
      <c r="C1202" t="s">
        <v>2441</v>
      </c>
      <c r="L1202" t="s">
        <v>27</v>
      </c>
      <c r="M1202" t="s">
        <v>2440</v>
      </c>
      <c r="N1202" t="s">
        <v>2441</v>
      </c>
      <c r="P1202">
        <v>1</v>
      </c>
      <c r="Q1202">
        <v>0</v>
      </c>
      <c r="R1202">
        <v>6.55</v>
      </c>
      <c r="S1202">
        <v>6.55</v>
      </c>
      <c r="T1202" t="s">
        <v>4940</v>
      </c>
      <c r="U1202">
        <v>0</v>
      </c>
      <c r="X1202" t="s">
        <v>4941</v>
      </c>
      <c r="Y1202" t="s">
        <v>18</v>
      </c>
      <c r="AB1202" t="s">
        <v>19</v>
      </c>
      <c r="AC1202" t="s">
        <v>4942</v>
      </c>
      <c r="AD1202" t="s">
        <v>917</v>
      </c>
      <c r="AE1202">
        <v>1</v>
      </c>
      <c r="AF1202">
        <v>0</v>
      </c>
      <c r="AG1202">
        <v>9.8249999999999993</v>
      </c>
      <c r="AH1202">
        <v>3</v>
      </c>
      <c r="AI1202">
        <v>0</v>
      </c>
      <c r="AP1202">
        <v>1</v>
      </c>
      <c r="AU1202">
        <v>1.5</v>
      </c>
      <c r="AW1202">
        <v>11.79</v>
      </c>
      <c r="AY1202">
        <v>1</v>
      </c>
      <c r="BE1202" t="s">
        <v>416</v>
      </c>
      <c r="BI1202">
        <v>0</v>
      </c>
      <c r="BJ1202">
        <v>0</v>
      </c>
      <c r="BM1202">
        <v>0</v>
      </c>
      <c r="BN1202">
        <v>0</v>
      </c>
      <c r="BO1202">
        <v>100</v>
      </c>
      <c r="BP1202">
        <v>100</v>
      </c>
      <c r="BQ1202">
        <v>0</v>
      </c>
      <c r="BR1202">
        <v>0</v>
      </c>
      <c r="BS1202">
        <v>0</v>
      </c>
      <c r="BV1202">
        <v>0</v>
      </c>
      <c r="BW1202">
        <v>1</v>
      </c>
      <c r="BX1202">
        <v>0</v>
      </c>
      <c r="BY1202">
        <v>0</v>
      </c>
    </row>
    <row r="1203" spans="1:77" x14ac:dyDescent="0.25">
      <c r="A1203" t="s">
        <v>2442</v>
      </c>
      <c r="C1203" t="s">
        <v>2443</v>
      </c>
      <c r="L1203" t="s">
        <v>27</v>
      </c>
      <c r="M1203" t="s">
        <v>2442</v>
      </c>
      <c r="N1203" t="s">
        <v>2443</v>
      </c>
      <c r="P1203">
        <v>1</v>
      </c>
      <c r="Q1203">
        <v>0</v>
      </c>
      <c r="R1203">
        <v>8.4</v>
      </c>
      <c r="S1203">
        <v>8.4</v>
      </c>
      <c r="T1203" t="s">
        <v>4940</v>
      </c>
      <c r="U1203">
        <v>0</v>
      </c>
      <c r="X1203" t="s">
        <v>4941</v>
      </c>
      <c r="Y1203" t="s">
        <v>18</v>
      </c>
      <c r="AB1203" t="s">
        <v>19</v>
      </c>
      <c r="AC1203" t="s">
        <v>4942</v>
      </c>
      <c r="AD1203" t="s">
        <v>917</v>
      </c>
      <c r="AE1203">
        <v>1</v>
      </c>
      <c r="AF1203">
        <v>0</v>
      </c>
      <c r="AG1203">
        <v>12.6</v>
      </c>
      <c r="AH1203">
        <v>3</v>
      </c>
      <c r="AI1203">
        <v>0</v>
      </c>
      <c r="AP1203">
        <v>1</v>
      </c>
      <c r="AU1203">
        <v>1.5</v>
      </c>
      <c r="AW1203">
        <v>15.12</v>
      </c>
      <c r="AY1203">
        <v>1</v>
      </c>
      <c r="BE1203" t="s">
        <v>416</v>
      </c>
      <c r="BI1203">
        <v>0</v>
      </c>
      <c r="BJ1203">
        <v>0</v>
      </c>
      <c r="BM1203">
        <v>0</v>
      </c>
      <c r="BN1203">
        <v>0</v>
      </c>
      <c r="BO1203">
        <v>100</v>
      </c>
      <c r="BP1203">
        <v>100</v>
      </c>
      <c r="BQ1203">
        <v>0</v>
      </c>
      <c r="BR1203">
        <v>0</v>
      </c>
      <c r="BS1203">
        <v>0</v>
      </c>
      <c r="BV1203">
        <v>0</v>
      </c>
      <c r="BW1203">
        <v>1</v>
      </c>
      <c r="BX1203">
        <v>0</v>
      </c>
      <c r="BY1203">
        <v>0</v>
      </c>
    </row>
    <row r="1204" spans="1:77" x14ac:dyDescent="0.25">
      <c r="A1204" t="s">
        <v>2444</v>
      </c>
      <c r="C1204" t="s">
        <v>2445</v>
      </c>
      <c r="L1204" t="s">
        <v>27</v>
      </c>
      <c r="M1204" t="s">
        <v>2444</v>
      </c>
      <c r="N1204" t="s">
        <v>2445</v>
      </c>
      <c r="P1204">
        <v>1</v>
      </c>
      <c r="Q1204">
        <v>0</v>
      </c>
      <c r="R1204">
        <v>6.55</v>
      </c>
      <c r="S1204">
        <v>6.55</v>
      </c>
      <c r="T1204" t="s">
        <v>4940</v>
      </c>
      <c r="U1204">
        <v>0</v>
      </c>
      <c r="X1204" t="s">
        <v>4941</v>
      </c>
      <c r="Y1204" t="s">
        <v>18</v>
      </c>
      <c r="AB1204" t="s">
        <v>19</v>
      </c>
      <c r="AC1204" t="s">
        <v>4942</v>
      </c>
      <c r="AD1204" t="s">
        <v>917</v>
      </c>
      <c r="AE1204">
        <v>1</v>
      </c>
      <c r="AF1204">
        <v>0</v>
      </c>
      <c r="AG1204">
        <v>0</v>
      </c>
      <c r="AH1204">
        <v>3</v>
      </c>
      <c r="AI1204">
        <v>0</v>
      </c>
      <c r="AP1204">
        <v>1</v>
      </c>
      <c r="AU1204">
        <v>0</v>
      </c>
      <c r="AW1204">
        <v>0</v>
      </c>
      <c r="AY1204">
        <v>1</v>
      </c>
      <c r="BE1204" t="s">
        <v>416</v>
      </c>
      <c r="BI1204">
        <v>0</v>
      </c>
      <c r="BJ1204">
        <v>0</v>
      </c>
      <c r="BM1204">
        <v>0</v>
      </c>
      <c r="BN1204">
        <v>0</v>
      </c>
      <c r="BO1204">
        <v>100</v>
      </c>
      <c r="BP1204">
        <v>100</v>
      </c>
      <c r="BQ1204">
        <v>0</v>
      </c>
      <c r="BR1204">
        <v>0</v>
      </c>
      <c r="BS1204">
        <v>0</v>
      </c>
      <c r="BV1204">
        <v>0</v>
      </c>
      <c r="BW1204">
        <v>1</v>
      </c>
      <c r="BX1204">
        <v>0</v>
      </c>
      <c r="BY1204">
        <v>0</v>
      </c>
    </row>
    <row r="1205" spans="1:77" x14ac:dyDescent="0.25">
      <c r="A1205" t="s">
        <v>2446</v>
      </c>
      <c r="C1205" t="s">
        <v>2447</v>
      </c>
      <c r="L1205" t="s">
        <v>27</v>
      </c>
      <c r="M1205" t="s">
        <v>2446</v>
      </c>
      <c r="N1205" t="s">
        <v>2445</v>
      </c>
      <c r="P1205">
        <v>1</v>
      </c>
      <c r="Q1205">
        <v>0</v>
      </c>
      <c r="R1205">
        <v>7.66</v>
      </c>
      <c r="S1205">
        <v>7.66</v>
      </c>
      <c r="T1205" t="s">
        <v>4940</v>
      </c>
      <c r="U1205">
        <v>0</v>
      </c>
      <c r="X1205" t="s">
        <v>4941</v>
      </c>
      <c r="Y1205" t="s">
        <v>18</v>
      </c>
      <c r="AB1205" t="s">
        <v>19</v>
      </c>
      <c r="AC1205" t="s">
        <v>4942</v>
      </c>
      <c r="AD1205" t="s">
        <v>917</v>
      </c>
      <c r="AE1205">
        <v>1</v>
      </c>
      <c r="AF1205">
        <v>0</v>
      </c>
      <c r="AG1205">
        <v>11.49</v>
      </c>
      <c r="AH1205">
        <v>3</v>
      </c>
      <c r="AI1205">
        <v>0</v>
      </c>
      <c r="AP1205">
        <v>1</v>
      </c>
      <c r="AU1205">
        <v>1.5</v>
      </c>
      <c r="AW1205">
        <v>13.788</v>
      </c>
      <c r="AY1205">
        <v>1</v>
      </c>
      <c r="BE1205" t="s">
        <v>416</v>
      </c>
      <c r="BI1205">
        <v>0</v>
      </c>
      <c r="BJ1205">
        <v>0</v>
      </c>
      <c r="BM1205">
        <v>0</v>
      </c>
      <c r="BN1205">
        <v>0</v>
      </c>
      <c r="BO1205">
        <v>100</v>
      </c>
      <c r="BP1205">
        <v>100</v>
      </c>
      <c r="BQ1205">
        <v>0</v>
      </c>
      <c r="BR1205">
        <v>0</v>
      </c>
      <c r="BS1205">
        <v>0</v>
      </c>
      <c r="BV1205">
        <v>0</v>
      </c>
      <c r="BW1205">
        <v>1</v>
      </c>
      <c r="BX1205">
        <v>0</v>
      </c>
      <c r="BY1205">
        <v>0</v>
      </c>
    </row>
    <row r="1206" spans="1:77" x14ac:dyDescent="0.25">
      <c r="A1206" t="s">
        <v>2448</v>
      </c>
      <c r="C1206" t="s">
        <v>2449</v>
      </c>
      <c r="L1206" t="s">
        <v>27</v>
      </c>
      <c r="M1206" t="s">
        <v>2448</v>
      </c>
      <c r="N1206" t="s">
        <v>2445</v>
      </c>
      <c r="P1206">
        <v>1</v>
      </c>
      <c r="Q1206">
        <v>0</v>
      </c>
      <c r="R1206">
        <v>5.44</v>
      </c>
      <c r="S1206">
        <v>5.44</v>
      </c>
      <c r="T1206" t="s">
        <v>4940</v>
      </c>
      <c r="U1206">
        <v>0</v>
      </c>
      <c r="X1206" t="s">
        <v>4941</v>
      </c>
      <c r="Y1206" t="s">
        <v>18</v>
      </c>
      <c r="AB1206" t="s">
        <v>19</v>
      </c>
      <c r="AC1206" t="s">
        <v>4942</v>
      </c>
      <c r="AD1206" t="s">
        <v>917</v>
      </c>
      <c r="AE1206">
        <v>1</v>
      </c>
      <c r="AF1206">
        <v>0</v>
      </c>
      <c r="AG1206">
        <v>8.16</v>
      </c>
      <c r="AH1206">
        <v>3</v>
      </c>
      <c r="AI1206">
        <v>0</v>
      </c>
      <c r="AP1206">
        <v>1</v>
      </c>
      <c r="AU1206">
        <v>1.5</v>
      </c>
      <c r="AW1206">
        <v>9.7919999999999998</v>
      </c>
      <c r="AY1206">
        <v>1</v>
      </c>
      <c r="BE1206" t="s">
        <v>416</v>
      </c>
      <c r="BI1206">
        <v>0</v>
      </c>
      <c r="BJ1206">
        <v>0</v>
      </c>
      <c r="BM1206">
        <v>0</v>
      </c>
      <c r="BN1206">
        <v>0</v>
      </c>
      <c r="BO1206">
        <v>100</v>
      </c>
      <c r="BP1206">
        <v>100</v>
      </c>
      <c r="BQ1206">
        <v>0</v>
      </c>
      <c r="BR1206">
        <v>0</v>
      </c>
      <c r="BS1206">
        <v>0</v>
      </c>
      <c r="BV1206">
        <v>0</v>
      </c>
      <c r="BW1206">
        <v>1</v>
      </c>
      <c r="BX1206">
        <v>0</v>
      </c>
      <c r="BY1206">
        <v>0</v>
      </c>
    </row>
    <row r="1207" spans="1:77" x14ac:dyDescent="0.25">
      <c r="A1207" t="s">
        <v>2450</v>
      </c>
      <c r="C1207" t="s">
        <v>2451</v>
      </c>
      <c r="L1207" t="s">
        <v>27</v>
      </c>
      <c r="M1207" t="s">
        <v>2450</v>
      </c>
      <c r="N1207" t="s">
        <v>2445</v>
      </c>
      <c r="P1207">
        <v>1</v>
      </c>
      <c r="Q1207">
        <v>0</v>
      </c>
      <c r="R1207">
        <v>6.92</v>
      </c>
      <c r="S1207">
        <v>6.92</v>
      </c>
      <c r="T1207" t="s">
        <v>4940</v>
      </c>
      <c r="U1207">
        <v>0</v>
      </c>
      <c r="X1207" t="s">
        <v>4941</v>
      </c>
      <c r="Y1207" t="s">
        <v>18</v>
      </c>
      <c r="AB1207" t="s">
        <v>19</v>
      </c>
      <c r="AC1207" t="s">
        <v>4942</v>
      </c>
      <c r="AD1207" t="s">
        <v>917</v>
      </c>
      <c r="AE1207">
        <v>1</v>
      </c>
      <c r="AF1207">
        <v>0</v>
      </c>
      <c r="AG1207">
        <v>10.38</v>
      </c>
      <c r="AH1207">
        <v>3</v>
      </c>
      <c r="AI1207">
        <v>0</v>
      </c>
      <c r="AP1207">
        <v>1</v>
      </c>
      <c r="AU1207">
        <v>1.5</v>
      </c>
      <c r="AW1207">
        <v>12.456</v>
      </c>
      <c r="AY1207">
        <v>1</v>
      </c>
      <c r="BE1207" t="s">
        <v>416</v>
      </c>
      <c r="BI1207">
        <v>0</v>
      </c>
      <c r="BJ1207">
        <v>0</v>
      </c>
      <c r="BM1207">
        <v>0</v>
      </c>
      <c r="BN1207">
        <v>0</v>
      </c>
      <c r="BO1207">
        <v>100</v>
      </c>
      <c r="BP1207">
        <v>100</v>
      </c>
      <c r="BQ1207">
        <v>0</v>
      </c>
      <c r="BR1207">
        <v>0</v>
      </c>
      <c r="BS1207">
        <v>0</v>
      </c>
      <c r="BV1207">
        <v>0</v>
      </c>
      <c r="BW1207">
        <v>1</v>
      </c>
      <c r="BX1207">
        <v>0</v>
      </c>
      <c r="BY1207">
        <v>0</v>
      </c>
    </row>
    <row r="1208" spans="1:77" x14ac:dyDescent="0.25">
      <c r="A1208" t="s">
        <v>2452</v>
      </c>
      <c r="C1208" t="s">
        <v>2453</v>
      </c>
      <c r="L1208" t="s">
        <v>27</v>
      </c>
      <c r="M1208" t="s">
        <v>2452</v>
      </c>
      <c r="N1208" t="s">
        <v>2445</v>
      </c>
      <c r="P1208">
        <v>1</v>
      </c>
      <c r="Q1208">
        <v>0</v>
      </c>
      <c r="R1208">
        <v>5.44</v>
      </c>
      <c r="S1208">
        <v>5.44</v>
      </c>
      <c r="T1208" t="s">
        <v>4940</v>
      </c>
      <c r="U1208">
        <v>0</v>
      </c>
      <c r="X1208" t="s">
        <v>4941</v>
      </c>
      <c r="Y1208" t="s">
        <v>18</v>
      </c>
      <c r="AB1208" t="s">
        <v>19</v>
      </c>
      <c r="AC1208" t="s">
        <v>4942</v>
      </c>
      <c r="AD1208" t="s">
        <v>917</v>
      </c>
      <c r="AE1208">
        <v>1</v>
      </c>
      <c r="AF1208">
        <v>0</v>
      </c>
      <c r="AG1208">
        <v>8.16</v>
      </c>
      <c r="AH1208">
        <v>3</v>
      </c>
      <c r="AI1208">
        <v>0</v>
      </c>
      <c r="AP1208">
        <v>1</v>
      </c>
      <c r="AU1208">
        <v>1.5</v>
      </c>
      <c r="AW1208">
        <v>9.7919999999999998</v>
      </c>
      <c r="AY1208">
        <v>1</v>
      </c>
      <c r="BE1208" t="s">
        <v>416</v>
      </c>
      <c r="BI1208">
        <v>0</v>
      </c>
      <c r="BJ1208">
        <v>0</v>
      </c>
      <c r="BM1208">
        <v>0</v>
      </c>
      <c r="BN1208">
        <v>0</v>
      </c>
      <c r="BO1208">
        <v>100</v>
      </c>
      <c r="BP1208">
        <v>100</v>
      </c>
      <c r="BQ1208">
        <v>0</v>
      </c>
      <c r="BR1208">
        <v>0</v>
      </c>
      <c r="BS1208">
        <v>0</v>
      </c>
      <c r="BV1208">
        <v>0</v>
      </c>
      <c r="BW1208">
        <v>1</v>
      </c>
      <c r="BX1208">
        <v>0</v>
      </c>
      <c r="BY1208">
        <v>0</v>
      </c>
    </row>
    <row r="1209" spans="1:77" x14ac:dyDescent="0.25">
      <c r="A1209" t="s">
        <v>2454</v>
      </c>
      <c r="C1209" t="s">
        <v>2455</v>
      </c>
      <c r="L1209" t="s">
        <v>27</v>
      </c>
      <c r="M1209" t="s">
        <v>2454</v>
      </c>
      <c r="N1209" t="s">
        <v>2445</v>
      </c>
      <c r="P1209">
        <v>1</v>
      </c>
      <c r="Q1209">
        <v>0</v>
      </c>
      <c r="R1209">
        <v>8.4</v>
      </c>
      <c r="S1209">
        <v>8.4</v>
      </c>
      <c r="T1209" t="s">
        <v>4940</v>
      </c>
      <c r="U1209">
        <v>0</v>
      </c>
      <c r="X1209" t="s">
        <v>4941</v>
      </c>
      <c r="Y1209" t="s">
        <v>18</v>
      </c>
      <c r="AB1209" t="s">
        <v>19</v>
      </c>
      <c r="AC1209" t="s">
        <v>4942</v>
      </c>
      <c r="AD1209" t="s">
        <v>917</v>
      </c>
      <c r="AE1209">
        <v>1</v>
      </c>
      <c r="AF1209">
        <v>0</v>
      </c>
      <c r="AG1209">
        <v>12.6</v>
      </c>
      <c r="AH1209">
        <v>3</v>
      </c>
      <c r="AI1209">
        <v>0</v>
      </c>
      <c r="AP1209">
        <v>1</v>
      </c>
      <c r="AU1209">
        <v>1.5</v>
      </c>
      <c r="AW1209">
        <v>15.12</v>
      </c>
      <c r="AY1209">
        <v>1</v>
      </c>
      <c r="BE1209" t="s">
        <v>416</v>
      </c>
      <c r="BI1209">
        <v>0</v>
      </c>
      <c r="BJ1209">
        <v>0</v>
      </c>
      <c r="BM1209">
        <v>0</v>
      </c>
      <c r="BN1209">
        <v>0</v>
      </c>
      <c r="BO1209">
        <v>100</v>
      </c>
      <c r="BP1209">
        <v>100</v>
      </c>
      <c r="BQ1209">
        <v>0</v>
      </c>
      <c r="BR1209">
        <v>0</v>
      </c>
      <c r="BS1209">
        <v>0</v>
      </c>
      <c r="BV1209">
        <v>0</v>
      </c>
      <c r="BW1209">
        <v>1</v>
      </c>
      <c r="BX1209">
        <v>0</v>
      </c>
      <c r="BY1209">
        <v>0</v>
      </c>
    </row>
    <row r="1210" spans="1:77" x14ac:dyDescent="0.25">
      <c r="A1210" t="s">
        <v>2456</v>
      </c>
      <c r="C1210" t="s">
        <v>2457</v>
      </c>
      <c r="L1210" t="s">
        <v>27</v>
      </c>
      <c r="M1210" t="s">
        <v>2456</v>
      </c>
      <c r="N1210" t="s">
        <v>2445</v>
      </c>
      <c r="P1210">
        <v>1</v>
      </c>
      <c r="Q1210">
        <v>0</v>
      </c>
      <c r="R1210">
        <v>6.18</v>
      </c>
      <c r="S1210">
        <v>6.18</v>
      </c>
      <c r="T1210" t="s">
        <v>4940</v>
      </c>
      <c r="U1210">
        <v>0</v>
      </c>
      <c r="X1210" t="s">
        <v>4941</v>
      </c>
      <c r="Y1210" t="s">
        <v>18</v>
      </c>
      <c r="AB1210" t="s">
        <v>19</v>
      </c>
      <c r="AC1210" t="s">
        <v>4942</v>
      </c>
      <c r="AD1210" t="s">
        <v>917</v>
      </c>
      <c r="AE1210">
        <v>1</v>
      </c>
      <c r="AF1210">
        <v>0</v>
      </c>
      <c r="AG1210">
        <v>9.27</v>
      </c>
      <c r="AH1210">
        <v>3</v>
      </c>
      <c r="AI1210">
        <v>0</v>
      </c>
      <c r="AP1210">
        <v>1</v>
      </c>
      <c r="AU1210">
        <v>1.5</v>
      </c>
      <c r="AW1210">
        <v>11.124000000000001</v>
      </c>
      <c r="AY1210">
        <v>1</v>
      </c>
      <c r="BE1210" t="s">
        <v>416</v>
      </c>
      <c r="BI1210">
        <v>0</v>
      </c>
      <c r="BJ1210">
        <v>0</v>
      </c>
      <c r="BM1210">
        <v>0</v>
      </c>
      <c r="BN1210">
        <v>0</v>
      </c>
      <c r="BO1210">
        <v>100</v>
      </c>
      <c r="BP1210">
        <v>100</v>
      </c>
      <c r="BQ1210">
        <v>0</v>
      </c>
      <c r="BR1210">
        <v>0</v>
      </c>
      <c r="BS1210">
        <v>0</v>
      </c>
      <c r="BV1210">
        <v>0</v>
      </c>
      <c r="BW1210">
        <v>1</v>
      </c>
      <c r="BX1210">
        <v>0</v>
      </c>
      <c r="BY1210">
        <v>0</v>
      </c>
    </row>
    <row r="1211" spans="1:77" x14ac:dyDescent="0.25">
      <c r="A1211" t="s">
        <v>2458</v>
      </c>
      <c r="C1211" t="s">
        <v>2459</v>
      </c>
      <c r="L1211" t="s">
        <v>27</v>
      </c>
      <c r="M1211" t="s">
        <v>2458</v>
      </c>
      <c r="N1211" t="s">
        <v>2445</v>
      </c>
      <c r="P1211">
        <v>1</v>
      </c>
      <c r="Q1211">
        <v>0</v>
      </c>
      <c r="R1211">
        <v>6.92</v>
      </c>
      <c r="S1211">
        <v>6.92</v>
      </c>
      <c r="T1211" t="s">
        <v>4940</v>
      </c>
      <c r="U1211">
        <v>0</v>
      </c>
      <c r="X1211" t="s">
        <v>4941</v>
      </c>
      <c r="Y1211" t="s">
        <v>18</v>
      </c>
      <c r="AB1211" t="s">
        <v>19</v>
      </c>
      <c r="AC1211" t="s">
        <v>4942</v>
      </c>
      <c r="AD1211" t="s">
        <v>917</v>
      </c>
      <c r="AE1211">
        <v>1</v>
      </c>
      <c r="AF1211">
        <v>0</v>
      </c>
      <c r="AG1211">
        <v>10.38</v>
      </c>
      <c r="AH1211">
        <v>3</v>
      </c>
      <c r="AI1211">
        <v>0</v>
      </c>
      <c r="AP1211">
        <v>1</v>
      </c>
      <c r="AU1211">
        <v>1.5</v>
      </c>
      <c r="AW1211">
        <v>12.456</v>
      </c>
      <c r="AY1211">
        <v>1</v>
      </c>
      <c r="BE1211" t="s">
        <v>416</v>
      </c>
      <c r="BI1211">
        <v>0</v>
      </c>
      <c r="BJ1211">
        <v>0</v>
      </c>
      <c r="BM1211">
        <v>0</v>
      </c>
      <c r="BN1211">
        <v>0</v>
      </c>
      <c r="BO1211">
        <v>100</v>
      </c>
      <c r="BP1211">
        <v>100</v>
      </c>
      <c r="BQ1211">
        <v>0</v>
      </c>
      <c r="BR1211">
        <v>0</v>
      </c>
      <c r="BS1211">
        <v>0</v>
      </c>
      <c r="BV1211">
        <v>0</v>
      </c>
      <c r="BW1211">
        <v>1</v>
      </c>
      <c r="BX1211">
        <v>0</v>
      </c>
      <c r="BY1211">
        <v>0</v>
      </c>
    </row>
    <row r="1212" spans="1:77" x14ac:dyDescent="0.25">
      <c r="A1212" t="s">
        <v>2460</v>
      </c>
      <c r="C1212" t="s">
        <v>2461</v>
      </c>
      <c r="D1212">
        <v>17</v>
      </c>
      <c r="E1212" t="s">
        <v>5382</v>
      </c>
      <c r="F1212">
        <v>14</v>
      </c>
      <c r="G1212" t="s">
        <v>5382</v>
      </c>
      <c r="L1212" t="s">
        <v>1120</v>
      </c>
      <c r="M1212" t="s">
        <v>2460</v>
      </c>
      <c r="N1212" t="s">
        <v>2461</v>
      </c>
      <c r="P1212">
        <v>1</v>
      </c>
      <c r="Q1212">
        <v>1</v>
      </c>
      <c r="R1212">
        <v>0</v>
      </c>
      <c r="S1212">
        <v>0</v>
      </c>
      <c r="T1212" t="s">
        <v>4940</v>
      </c>
      <c r="U1212">
        <v>0</v>
      </c>
      <c r="X1212" t="s">
        <v>4941</v>
      </c>
      <c r="Y1212" t="s">
        <v>18</v>
      </c>
      <c r="AB1212" t="s">
        <v>19</v>
      </c>
      <c r="AC1212" t="s">
        <v>4942</v>
      </c>
      <c r="AE1212">
        <v>0</v>
      </c>
      <c r="AF1212">
        <v>0</v>
      </c>
      <c r="AG1212">
        <v>9.5299999999999994</v>
      </c>
      <c r="AH1212">
        <v>3</v>
      </c>
      <c r="AI1212">
        <v>0</v>
      </c>
      <c r="AK1212">
        <v>1</v>
      </c>
      <c r="AL1212">
        <v>1</v>
      </c>
      <c r="AU1212">
        <v>1.5420712000000001</v>
      </c>
      <c r="AW1212">
        <v>11.436</v>
      </c>
      <c r="BE1212" t="s">
        <v>416</v>
      </c>
      <c r="BI1212">
        <v>0</v>
      </c>
      <c r="BJ1212">
        <v>0</v>
      </c>
      <c r="BM1212">
        <v>0</v>
      </c>
      <c r="BN1212">
        <v>0</v>
      </c>
      <c r="BO1212">
        <v>100</v>
      </c>
      <c r="BP1212">
        <v>100</v>
      </c>
      <c r="BQ1212">
        <v>0</v>
      </c>
      <c r="BR1212">
        <v>0</v>
      </c>
      <c r="BS1212">
        <v>0</v>
      </c>
      <c r="BV1212">
        <v>0</v>
      </c>
      <c r="BW1212">
        <v>0</v>
      </c>
      <c r="BX1212">
        <v>0</v>
      </c>
      <c r="BY1212">
        <v>0</v>
      </c>
    </row>
    <row r="1213" spans="1:77" x14ac:dyDescent="0.25">
      <c r="A1213" t="s">
        <v>2462</v>
      </c>
      <c r="C1213" t="s">
        <v>2463</v>
      </c>
      <c r="D1213">
        <v>9</v>
      </c>
      <c r="E1213" t="s">
        <v>5014</v>
      </c>
      <c r="J1213">
        <v>4</v>
      </c>
      <c r="K1213" t="s">
        <v>5134</v>
      </c>
      <c r="L1213" t="s">
        <v>27</v>
      </c>
      <c r="M1213" t="s">
        <v>4946</v>
      </c>
      <c r="N1213" t="s">
        <v>4947</v>
      </c>
      <c r="P1213">
        <v>1</v>
      </c>
      <c r="Q1213">
        <v>0</v>
      </c>
      <c r="R1213">
        <v>0</v>
      </c>
      <c r="S1213">
        <v>0</v>
      </c>
      <c r="T1213" t="s">
        <v>4940</v>
      </c>
      <c r="U1213">
        <v>0</v>
      </c>
      <c r="X1213" t="s">
        <v>4941</v>
      </c>
      <c r="Y1213" t="s">
        <v>18</v>
      </c>
      <c r="AE1213">
        <v>0</v>
      </c>
      <c r="AF1213">
        <v>0</v>
      </c>
      <c r="AG1213" s="1">
        <v>1700</v>
      </c>
      <c r="AH1213">
        <v>3</v>
      </c>
      <c r="AI1213">
        <v>0</v>
      </c>
      <c r="AU1213">
        <v>0</v>
      </c>
      <c r="AW1213" s="1">
        <v>2040</v>
      </c>
      <c r="BE1213" t="s">
        <v>28</v>
      </c>
      <c r="BI1213">
        <v>0</v>
      </c>
      <c r="BJ1213">
        <v>0</v>
      </c>
      <c r="BM1213">
        <v>0</v>
      </c>
      <c r="BN1213">
        <v>0</v>
      </c>
      <c r="BO1213">
        <v>100</v>
      </c>
      <c r="BP1213">
        <v>100</v>
      </c>
      <c r="BQ1213">
        <v>0</v>
      </c>
      <c r="BR1213">
        <v>0</v>
      </c>
      <c r="BS1213">
        <v>0</v>
      </c>
      <c r="BV1213">
        <v>0</v>
      </c>
      <c r="BW1213">
        <v>0</v>
      </c>
      <c r="BX1213">
        <v>0</v>
      </c>
      <c r="BY1213">
        <v>0</v>
      </c>
    </row>
    <row r="1214" spans="1:77" x14ac:dyDescent="0.25">
      <c r="A1214" t="s">
        <v>2464</v>
      </c>
      <c r="C1214" t="s">
        <v>2465</v>
      </c>
      <c r="D1214">
        <v>9</v>
      </c>
      <c r="E1214" t="s">
        <v>5014</v>
      </c>
      <c r="F1214">
        <v>5</v>
      </c>
      <c r="G1214" t="s">
        <v>5014</v>
      </c>
      <c r="H1214" t="s">
        <v>5108</v>
      </c>
      <c r="I1214" t="s">
        <v>5109</v>
      </c>
      <c r="J1214">
        <v>2</v>
      </c>
      <c r="K1214" t="s">
        <v>5115</v>
      </c>
      <c r="L1214" t="s">
        <v>27</v>
      </c>
      <c r="M1214" t="s">
        <v>2464</v>
      </c>
      <c r="N1214" t="s">
        <v>2465</v>
      </c>
      <c r="P1214">
        <v>1</v>
      </c>
      <c r="Q1214">
        <v>1</v>
      </c>
      <c r="R1214">
        <v>0</v>
      </c>
      <c r="S1214">
        <v>0</v>
      </c>
      <c r="T1214" t="s">
        <v>4940</v>
      </c>
      <c r="U1214">
        <v>0</v>
      </c>
      <c r="X1214" t="s">
        <v>4941</v>
      </c>
      <c r="Y1214" t="s">
        <v>18</v>
      </c>
      <c r="AB1214" t="s">
        <v>19</v>
      </c>
      <c r="AC1214" t="s">
        <v>4942</v>
      </c>
      <c r="AE1214">
        <v>0</v>
      </c>
      <c r="AF1214">
        <v>0</v>
      </c>
      <c r="AG1214" s="1">
        <v>1040.5999999999999</v>
      </c>
      <c r="AH1214">
        <v>3</v>
      </c>
      <c r="AI1214">
        <v>0</v>
      </c>
      <c r="AU1214">
        <v>1.5313300000000001</v>
      </c>
      <c r="AW1214" s="1">
        <v>1248.72</v>
      </c>
      <c r="AY1214">
        <v>1</v>
      </c>
      <c r="BE1214" t="s">
        <v>416</v>
      </c>
      <c r="BI1214">
        <v>0</v>
      </c>
      <c r="BJ1214">
        <v>0</v>
      </c>
      <c r="BM1214">
        <v>0</v>
      </c>
      <c r="BN1214">
        <v>0</v>
      </c>
      <c r="BO1214">
        <v>100</v>
      </c>
      <c r="BP1214">
        <v>100</v>
      </c>
      <c r="BQ1214">
        <v>0</v>
      </c>
      <c r="BR1214">
        <v>0</v>
      </c>
      <c r="BS1214">
        <v>0</v>
      </c>
      <c r="BV1214">
        <v>0</v>
      </c>
      <c r="BW1214">
        <v>1</v>
      </c>
      <c r="BX1214">
        <v>0</v>
      </c>
      <c r="BY1214">
        <v>0</v>
      </c>
    </row>
    <row r="1215" spans="1:77" x14ac:dyDescent="0.25">
      <c r="A1215" t="s">
        <v>2466</v>
      </c>
      <c r="C1215" t="s">
        <v>2467</v>
      </c>
      <c r="D1215">
        <v>12</v>
      </c>
      <c r="E1215" t="s">
        <v>5053</v>
      </c>
      <c r="L1215" t="s">
        <v>27</v>
      </c>
      <c r="M1215" t="s">
        <v>2466</v>
      </c>
      <c r="N1215" t="s">
        <v>2467</v>
      </c>
      <c r="P1215">
        <v>1</v>
      </c>
      <c r="Q1215">
        <v>1</v>
      </c>
      <c r="R1215">
        <v>0</v>
      </c>
      <c r="S1215">
        <v>0</v>
      </c>
      <c r="T1215" t="s">
        <v>4940</v>
      </c>
      <c r="U1215">
        <v>0</v>
      </c>
      <c r="X1215" t="s">
        <v>4941</v>
      </c>
      <c r="Y1215" t="s">
        <v>18</v>
      </c>
      <c r="AB1215" t="s">
        <v>19</v>
      </c>
      <c r="AC1215" t="s">
        <v>4942</v>
      </c>
      <c r="AE1215">
        <v>0</v>
      </c>
      <c r="AF1215">
        <v>0</v>
      </c>
      <c r="AG1215" s="1">
        <v>1413</v>
      </c>
      <c r="AH1215">
        <v>3</v>
      </c>
      <c r="AI1215">
        <v>0</v>
      </c>
      <c r="AU1215">
        <v>0</v>
      </c>
      <c r="AW1215" s="1">
        <v>1695.6</v>
      </c>
      <c r="BE1215" t="s">
        <v>43</v>
      </c>
      <c r="BI1215">
        <v>0</v>
      </c>
      <c r="BJ1215">
        <v>0</v>
      </c>
      <c r="BM1215">
        <v>0</v>
      </c>
      <c r="BN1215">
        <v>0</v>
      </c>
      <c r="BO1215">
        <v>100</v>
      </c>
      <c r="BP1215">
        <v>100</v>
      </c>
      <c r="BQ1215">
        <v>0</v>
      </c>
      <c r="BR1215">
        <v>0</v>
      </c>
      <c r="BS1215">
        <v>0</v>
      </c>
      <c r="BV1215">
        <v>0</v>
      </c>
      <c r="BW1215">
        <v>0</v>
      </c>
      <c r="BX1215">
        <v>0</v>
      </c>
      <c r="BY1215">
        <v>0</v>
      </c>
    </row>
    <row r="1216" spans="1:77" x14ac:dyDescent="0.25">
      <c r="A1216" t="s">
        <v>2468</v>
      </c>
      <c r="C1216" t="s">
        <v>2469</v>
      </c>
      <c r="D1216">
        <v>9</v>
      </c>
      <c r="E1216" t="s">
        <v>5014</v>
      </c>
      <c r="F1216">
        <v>5</v>
      </c>
      <c r="G1216" t="s">
        <v>5014</v>
      </c>
      <c r="J1216">
        <v>3</v>
      </c>
      <c r="K1216" t="s">
        <v>5061</v>
      </c>
      <c r="L1216" t="s">
        <v>49</v>
      </c>
      <c r="M1216" t="s">
        <v>5619</v>
      </c>
      <c r="N1216" t="s">
        <v>5620</v>
      </c>
      <c r="P1216">
        <v>1</v>
      </c>
      <c r="Q1216">
        <v>1</v>
      </c>
      <c r="R1216">
        <v>0.97199999999999998</v>
      </c>
      <c r="S1216">
        <v>0.97199999999999998</v>
      </c>
      <c r="T1216" t="s">
        <v>4940</v>
      </c>
      <c r="U1216">
        <v>0</v>
      </c>
      <c r="X1216" t="s">
        <v>4941</v>
      </c>
      <c r="Y1216" t="s">
        <v>18</v>
      </c>
      <c r="AB1216" t="s">
        <v>19</v>
      </c>
      <c r="AC1216" t="s">
        <v>4942</v>
      </c>
      <c r="AE1216">
        <v>0</v>
      </c>
      <c r="AF1216">
        <v>0</v>
      </c>
      <c r="AG1216">
        <v>1.3120000000000001</v>
      </c>
      <c r="AH1216">
        <v>3</v>
      </c>
      <c r="AI1216">
        <v>0</v>
      </c>
      <c r="AU1216">
        <v>1.35</v>
      </c>
      <c r="AW1216">
        <v>1.5740000000000001</v>
      </c>
      <c r="BE1216" t="s">
        <v>20</v>
      </c>
      <c r="BI1216">
        <v>0</v>
      </c>
      <c r="BJ1216">
        <v>0</v>
      </c>
      <c r="BM1216">
        <v>0</v>
      </c>
      <c r="BN1216">
        <v>0</v>
      </c>
      <c r="BO1216">
        <v>100</v>
      </c>
      <c r="BP1216">
        <v>100</v>
      </c>
      <c r="BQ1216">
        <v>0</v>
      </c>
      <c r="BR1216">
        <v>0</v>
      </c>
      <c r="BS1216">
        <v>0</v>
      </c>
      <c r="BV1216">
        <v>0</v>
      </c>
      <c r="BW1216">
        <v>0</v>
      </c>
      <c r="BX1216">
        <v>0</v>
      </c>
      <c r="BY1216">
        <v>0</v>
      </c>
    </row>
    <row r="1217" spans="1:77" x14ac:dyDescent="0.25">
      <c r="A1217" t="s">
        <v>2470</v>
      </c>
      <c r="C1217" t="s">
        <v>2471</v>
      </c>
      <c r="D1217">
        <v>5</v>
      </c>
      <c r="E1217" t="s">
        <v>4938</v>
      </c>
      <c r="F1217">
        <v>1</v>
      </c>
      <c r="G1217" t="s">
        <v>4938</v>
      </c>
      <c r="J1217">
        <v>1</v>
      </c>
      <c r="K1217" t="s">
        <v>4948</v>
      </c>
      <c r="L1217" t="s">
        <v>31</v>
      </c>
      <c r="M1217" t="s">
        <v>2470</v>
      </c>
      <c r="N1217" t="s">
        <v>2471</v>
      </c>
      <c r="P1217">
        <v>1</v>
      </c>
      <c r="Q1217">
        <v>1</v>
      </c>
      <c r="R1217">
        <v>0</v>
      </c>
      <c r="S1217">
        <v>0</v>
      </c>
      <c r="T1217" t="s">
        <v>4940</v>
      </c>
      <c r="U1217">
        <v>0</v>
      </c>
      <c r="X1217" t="s">
        <v>4941</v>
      </c>
      <c r="Y1217" t="s">
        <v>18</v>
      </c>
      <c r="AB1217" t="s">
        <v>19</v>
      </c>
      <c r="AC1217" t="s">
        <v>4942</v>
      </c>
      <c r="AE1217">
        <v>0</v>
      </c>
      <c r="AF1217">
        <v>0</v>
      </c>
      <c r="AG1217" s="1">
        <v>1188</v>
      </c>
      <c r="AH1217">
        <v>3</v>
      </c>
      <c r="AI1217">
        <v>0</v>
      </c>
      <c r="AU1217">
        <v>1.3469388</v>
      </c>
      <c r="AW1217" s="1">
        <v>1425.6</v>
      </c>
      <c r="BE1217" t="s">
        <v>43</v>
      </c>
      <c r="BI1217">
        <v>0</v>
      </c>
      <c r="BJ1217">
        <v>0</v>
      </c>
      <c r="BM1217">
        <v>0</v>
      </c>
      <c r="BN1217">
        <v>0</v>
      </c>
      <c r="BO1217">
        <v>100</v>
      </c>
      <c r="BP1217">
        <v>100</v>
      </c>
      <c r="BQ1217">
        <v>0</v>
      </c>
      <c r="BR1217">
        <v>0</v>
      </c>
      <c r="BS1217">
        <v>0</v>
      </c>
      <c r="BV1217">
        <v>0</v>
      </c>
      <c r="BW1217">
        <v>0</v>
      </c>
      <c r="BX1217">
        <v>0</v>
      </c>
      <c r="BY1217">
        <v>0</v>
      </c>
    </row>
    <row r="1218" spans="1:77" x14ac:dyDescent="0.25">
      <c r="A1218" t="s">
        <v>2472</v>
      </c>
      <c r="C1218" t="s">
        <v>2473</v>
      </c>
      <c r="D1218">
        <v>5</v>
      </c>
      <c r="E1218" t="s">
        <v>4938</v>
      </c>
      <c r="F1218">
        <v>1</v>
      </c>
      <c r="G1218" t="s">
        <v>4938</v>
      </c>
      <c r="J1218">
        <v>1</v>
      </c>
      <c r="K1218" t="s">
        <v>4948</v>
      </c>
      <c r="L1218" t="s">
        <v>31</v>
      </c>
      <c r="M1218" t="s">
        <v>2472</v>
      </c>
      <c r="N1218" t="s">
        <v>2473</v>
      </c>
      <c r="P1218">
        <v>1</v>
      </c>
      <c r="Q1218">
        <v>1</v>
      </c>
      <c r="R1218">
        <v>0</v>
      </c>
      <c r="S1218">
        <v>0</v>
      </c>
      <c r="T1218" t="s">
        <v>4940</v>
      </c>
      <c r="U1218">
        <v>0</v>
      </c>
      <c r="X1218" t="s">
        <v>4941</v>
      </c>
      <c r="Y1218" t="s">
        <v>18</v>
      </c>
      <c r="AB1218" t="s">
        <v>19</v>
      </c>
      <c r="AC1218" t="s">
        <v>4942</v>
      </c>
      <c r="AE1218">
        <v>0</v>
      </c>
      <c r="AF1218">
        <v>0</v>
      </c>
      <c r="AG1218" s="1">
        <v>1188</v>
      </c>
      <c r="AH1218">
        <v>3</v>
      </c>
      <c r="AI1218">
        <v>0</v>
      </c>
      <c r="AU1218">
        <v>1.3469388</v>
      </c>
      <c r="AW1218" s="1">
        <v>1425.6</v>
      </c>
      <c r="BE1218" t="s">
        <v>43</v>
      </c>
      <c r="BI1218">
        <v>0</v>
      </c>
      <c r="BJ1218">
        <v>0</v>
      </c>
      <c r="BM1218">
        <v>0</v>
      </c>
      <c r="BN1218">
        <v>0</v>
      </c>
      <c r="BO1218">
        <v>100</v>
      </c>
      <c r="BP1218">
        <v>100</v>
      </c>
      <c r="BQ1218">
        <v>0</v>
      </c>
      <c r="BR1218">
        <v>0</v>
      </c>
      <c r="BS1218">
        <v>0</v>
      </c>
      <c r="BV1218">
        <v>0</v>
      </c>
      <c r="BW1218">
        <v>0</v>
      </c>
      <c r="BX1218">
        <v>0</v>
      </c>
      <c r="BY1218">
        <v>0</v>
      </c>
    </row>
    <row r="1219" spans="1:77" x14ac:dyDescent="0.25">
      <c r="A1219" t="s">
        <v>2474</v>
      </c>
      <c r="C1219" t="s">
        <v>2475</v>
      </c>
      <c r="D1219">
        <v>5</v>
      </c>
      <c r="E1219" t="s">
        <v>4938</v>
      </c>
      <c r="F1219">
        <v>1</v>
      </c>
      <c r="G1219" t="s">
        <v>4938</v>
      </c>
      <c r="J1219">
        <v>1</v>
      </c>
      <c r="K1219" t="s">
        <v>4948</v>
      </c>
      <c r="L1219" t="s">
        <v>31</v>
      </c>
      <c r="M1219" t="s">
        <v>2474</v>
      </c>
      <c r="N1219" t="s">
        <v>2475</v>
      </c>
      <c r="P1219">
        <v>1</v>
      </c>
      <c r="Q1219">
        <v>1</v>
      </c>
      <c r="R1219">
        <v>0</v>
      </c>
      <c r="S1219">
        <v>0</v>
      </c>
      <c r="T1219" t="s">
        <v>4940</v>
      </c>
      <c r="U1219">
        <v>0</v>
      </c>
      <c r="X1219" t="s">
        <v>4941</v>
      </c>
      <c r="Y1219" t="s">
        <v>18</v>
      </c>
      <c r="AB1219" t="s">
        <v>19</v>
      </c>
      <c r="AC1219" t="s">
        <v>4942</v>
      </c>
      <c r="AE1219">
        <v>0</v>
      </c>
      <c r="AF1219">
        <v>0</v>
      </c>
      <c r="AG1219" s="1">
        <v>1188</v>
      </c>
      <c r="AH1219">
        <v>3</v>
      </c>
      <c r="AI1219">
        <v>0</v>
      </c>
      <c r="AU1219">
        <v>1.3469388</v>
      </c>
      <c r="AW1219" s="1">
        <v>1425.6</v>
      </c>
      <c r="BE1219" t="s">
        <v>43</v>
      </c>
      <c r="BI1219">
        <v>0</v>
      </c>
      <c r="BJ1219">
        <v>0</v>
      </c>
      <c r="BM1219">
        <v>0</v>
      </c>
      <c r="BN1219">
        <v>0</v>
      </c>
      <c r="BO1219">
        <v>100</v>
      </c>
      <c r="BP1219">
        <v>100</v>
      </c>
      <c r="BQ1219">
        <v>0</v>
      </c>
      <c r="BR1219">
        <v>0</v>
      </c>
      <c r="BS1219">
        <v>0</v>
      </c>
      <c r="BV1219">
        <v>0</v>
      </c>
      <c r="BW1219">
        <v>0</v>
      </c>
      <c r="BX1219">
        <v>0</v>
      </c>
      <c r="BY1219">
        <v>0</v>
      </c>
    </row>
    <row r="1220" spans="1:77" x14ac:dyDescent="0.25">
      <c r="A1220" t="s">
        <v>2476</v>
      </c>
      <c r="C1220" t="s">
        <v>2477</v>
      </c>
      <c r="D1220">
        <v>8</v>
      </c>
      <c r="E1220" t="s">
        <v>4953</v>
      </c>
      <c r="L1220" t="s">
        <v>49</v>
      </c>
      <c r="M1220" t="s">
        <v>2476</v>
      </c>
      <c r="N1220" t="s">
        <v>5621</v>
      </c>
      <c r="P1220">
        <v>1</v>
      </c>
      <c r="Q1220">
        <v>0</v>
      </c>
      <c r="R1220">
        <v>0.25</v>
      </c>
      <c r="S1220">
        <v>0.25</v>
      </c>
      <c r="T1220" t="s">
        <v>4940</v>
      </c>
      <c r="U1220">
        <v>0</v>
      </c>
      <c r="X1220" t="s">
        <v>4941</v>
      </c>
      <c r="Y1220" t="s">
        <v>18</v>
      </c>
      <c r="AE1220">
        <v>0</v>
      </c>
      <c r="AF1220">
        <v>0</v>
      </c>
      <c r="AG1220">
        <v>0</v>
      </c>
      <c r="AH1220">
        <v>3</v>
      </c>
      <c r="AI1220">
        <v>0</v>
      </c>
      <c r="AK1220">
        <v>1</v>
      </c>
      <c r="AU1220">
        <v>0</v>
      </c>
      <c r="AW1220">
        <v>0</v>
      </c>
      <c r="BI1220">
        <v>0</v>
      </c>
      <c r="BJ1220">
        <v>0</v>
      </c>
      <c r="BM1220">
        <v>0</v>
      </c>
      <c r="BN1220">
        <v>0</v>
      </c>
      <c r="BO1220">
        <v>100</v>
      </c>
      <c r="BP1220">
        <v>100</v>
      </c>
      <c r="BQ1220">
        <v>0</v>
      </c>
      <c r="BR1220">
        <v>0</v>
      </c>
      <c r="BS1220">
        <v>0</v>
      </c>
      <c r="BV1220">
        <v>0</v>
      </c>
      <c r="BW1220">
        <v>0</v>
      </c>
      <c r="BX1220">
        <v>0</v>
      </c>
      <c r="BY1220">
        <v>0</v>
      </c>
    </row>
    <row r="1221" spans="1:77" x14ac:dyDescent="0.25">
      <c r="A1221" t="s">
        <v>2478</v>
      </c>
      <c r="C1221" t="s">
        <v>2479</v>
      </c>
      <c r="D1221">
        <v>18</v>
      </c>
      <c r="E1221" t="s">
        <v>5400</v>
      </c>
      <c r="J1221" t="s">
        <v>5622</v>
      </c>
      <c r="K1221" t="s">
        <v>5622</v>
      </c>
      <c r="L1221" t="s">
        <v>2480</v>
      </c>
      <c r="M1221" t="s">
        <v>5623</v>
      </c>
      <c r="N1221" t="s">
        <v>2479</v>
      </c>
      <c r="P1221">
        <v>1</v>
      </c>
      <c r="Q1221">
        <v>1</v>
      </c>
      <c r="R1221">
        <v>1.89</v>
      </c>
      <c r="S1221">
        <v>1.89</v>
      </c>
      <c r="T1221" t="s">
        <v>4940</v>
      </c>
      <c r="U1221">
        <v>0</v>
      </c>
      <c r="X1221" t="s">
        <v>4941</v>
      </c>
      <c r="Y1221" t="s">
        <v>18</v>
      </c>
      <c r="AB1221" t="s">
        <v>19</v>
      </c>
      <c r="AC1221" t="s">
        <v>4942</v>
      </c>
      <c r="AE1221">
        <v>0</v>
      </c>
      <c r="AF1221">
        <v>0</v>
      </c>
      <c r="AG1221">
        <v>2.0790000000000002</v>
      </c>
      <c r="AH1221">
        <v>3</v>
      </c>
      <c r="AI1221">
        <v>0</v>
      </c>
      <c r="AK1221">
        <v>1</v>
      </c>
      <c r="AU1221">
        <v>1.1000000000000001</v>
      </c>
      <c r="AV1221">
        <v>1</v>
      </c>
      <c r="AW1221">
        <v>2.4950000000000001</v>
      </c>
      <c r="BE1221" t="s">
        <v>32</v>
      </c>
      <c r="BI1221">
        <v>0</v>
      </c>
      <c r="BJ1221">
        <v>0</v>
      </c>
      <c r="BM1221">
        <v>0</v>
      </c>
      <c r="BN1221">
        <v>0</v>
      </c>
      <c r="BO1221">
        <v>100</v>
      </c>
      <c r="BP1221">
        <v>100</v>
      </c>
      <c r="BQ1221">
        <v>0</v>
      </c>
      <c r="BR1221">
        <v>0</v>
      </c>
      <c r="BS1221">
        <v>0</v>
      </c>
      <c r="BV1221">
        <v>0</v>
      </c>
      <c r="BW1221">
        <v>0</v>
      </c>
      <c r="BX1221">
        <v>0</v>
      </c>
      <c r="BY1221">
        <v>0</v>
      </c>
    </row>
    <row r="1222" spans="1:77" x14ac:dyDescent="0.25">
      <c r="A1222" t="s">
        <v>2481</v>
      </c>
      <c r="C1222" t="s">
        <v>2482</v>
      </c>
      <c r="D1222">
        <v>18</v>
      </c>
      <c r="E1222" t="s">
        <v>5400</v>
      </c>
      <c r="J1222" t="s">
        <v>5622</v>
      </c>
      <c r="K1222" t="s">
        <v>5622</v>
      </c>
      <c r="L1222" t="s">
        <v>2480</v>
      </c>
      <c r="M1222" t="s">
        <v>5624</v>
      </c>
      <c r="N1222" t="s">
        <v>2482</v>
      </c>
      <c r="P1222">
        <v>1</v>
      </c>
      <c r="Q1222">
        <v>1</v>
      </c>
      <c r="R1222">
        <v>2.62</v>
      </c>
      <c r="S1222">
        <v>2.62</v>
      </c>
      <c r="T1222" t="s">
        <v>4940</v>
      </c>
      <c r="U1222">
        <v>0</v>
      </c>
      <c r="X1222" t="s">
        <v>4941</v>
      </c>
      <c r="Y1222" t="s">
        <v>18</v>
      </c>
      <c r="AB1222" t="s">
        <v>19</v>
      </c>
      <c r="AC1222" t="s">
        <v>4942</v>
      </c>
      <c r="AE1222">
        <v>0</v>
      </c>
      <c r="AF1222">
        <v>0</v>
      </c>
      <c r="AG1222">
        <v>2.8820000000000001</v>
      </c>
      <c r="AH1222">
        <v>3</v>
      </c>
      <c r="AI1222">
        <v>0</v>
      </c>
      <c r="AK1222">
        <v>1</v>
      </c>
      <c r="AU1222">
        <v>1.1000000000000001</v>
      </c>
      <c r="AV1222">
        <v>1</v>
      </c>
      <c r="AW1222">
        <v>3.4580000000000002</v>
      </c>
      <c r="BE1222" t="s">
        <v>32</v>
      </c>
      <c r="BI1222">
        <v>0</v>
      </c>
      <c r="BJ1222">
        <v>0</v>
      </c>
      <c r="BM1222">
        <v>0</v>
      </c>
      <c r="BN1222">
        <v>0</v>
      </c>
      <c r="BO1222">
        <v>100</v>
      </c>
      <c r="BP1222">
        <v>100</v>
      </c>
      <c r="BQ1222">
        <v>0</v>
      </c>
      <c r="BR1222">
        <v>0</v>
      </c>
      <c r="BS1222">
        <v>0</v>
      </c>
      <c r="BV1222">
        <v>0</v>
      </c>
      <c r="BW1222">
        <v>0</v>
      </c>
      <c r="BX1222">
        <v>0</v>
      </c>
      <c r="BY1222">
        <v>0</v>
      </c>
    </row>
    <row r="1223" spans="1:77" x14ac:dyDescent="0.25">
      <c r="A1223" t="s">
        <v>2483</v>
      </c>
      <c r="C1223" t="s">
        <v>2484</v>
      </c>
      <c r="D1223">
        <v>18</v>
      </c>
      <c r="E1223" t="s">
        <v>5400</v>
      </c>
      <c r="J1223" t="s">
        <v>5622</v>
      </c>
      <c r="K1223" t="s">
        <v>5622</v>
      </c>
      <c r="L1223" t="s">
        <v>2480</v>
      </c>
      <c r="M1223" t="s">
        <v>5625</v>
      </c>
      <c r="N1223" t="s">
        <v>2484</v>
      </c>
      <c r="P1223">
        <v>1</v>
      </c>
      <c r="Q1223">
        <v>1</v>
      </c>
      <c r="R1223">
        <v>1.32</v>
      </c>
      <c r="S1223">
        <v>1.32</v>
      </c>
      <c r="T1223" t="s">
        <v>4940</v>
      </c>
      <c r="U1223">
        <v>0</v>
      </c>
      <c r="X1223" t="s">
        <v>4941</v>
      </c>
      <c r="Y1223" t="s">
        <v>18</v>
      </c>
      <c r="AB1223" t="s">
        <v>19</v>
      </c>
      <c r="AC1223" t="s">
        <v>4942</v>
      </c>
      <c r="AE1223">
        <v>0</v>
      </c>
      <c r="AF1223">
        <v>0</v>
      </c>
      <c r="AG1223">
        <v>1.452</v>
      </c>
      <c r="AH1223">
        <v>3</v>
      </c>
      <c r="AI1223">
        <v>0</v>
      </c>
      <c r="AK1223">
        <v>1</v>
      </c>
      <c r="AU1223">
        <v>1.1000000000000001</v>
      </c>
      <c r="AV1223">
        <v>1</v>
      </c>
      <c r="AW1223">
        <v>1.742</v>
      </c>
      <c r="BE1223" t="s">
        <v>32</v>
      </c>
      <c r="BI1223">
        <v>0</v>
      </c>
      <c r="BJ1223">
        <v>0</v>
      </c>
      <c r="BM1223">
        <v>0</v>
      </c>
      <c r="BN1223">
        <v>0</v>
      </c>
      <c r="BO1223">
        <v>100</v>
      </c>
      <c r="BP1223">
        <v>100</v>
      </c>
      <c r="BQ1223">
        <v>0</v>
      </c>
      <c r="BR1223">
        <v>0</v>
      </c>
      <c r="BS1223">
        <v>0</v>
      </c>
      <c r="BV1223">
        <v>0</v>
      </c>
      <c r="BW1223">
        <v>0</v>
      </c>
      <c r="BX1223">
        <v>0</v>
      </c>
      <c r="BY1223">
        <v>0</v>
      </c>
    </row>
    <row r="1224" spans="1:77" x14ac:dyDescent="0.25">
      <c r="A1224" t="s">
        <v>2485</v>
      </c>
      <c r="C1224" t="s">
        <v>2486</v>
      </c>
      <c r="D1224">
        <v>18</v>
      </c>
      <c r="E1224" t="s">
        <v>5400</v>
      </c>
      <c r="J1224" t="s">
        <v>5622</v>
      </c>
      <c r="K1224" t="s">
        <v>5622</v>
      </c>
      <c r="L1224" t="s">
        <v>2480</v>
      </c>
      <c r="M1224" t="s">
        <v>5626</v>
      </c>
      <c r="N1224" t="s">
        <v>2486</v>
      </c>
      <c r="P1224">
        <v>1</v>
      </c>
      <c r="Q1224">
        <v>1</v>
      </c>
      <c r="R1224">
        <v>2.62</v>
      </c>
      <c r="S1224">
        <v>2.62</v>
      </c>
      <c r="T1224" t="s">
        <v>4940</v>
      </c>
      <c r="U1224">
        <v>0</v>
      </c>
      <c r="X1224" t="s">
        <v>4941</v>
      </c>
      <c r="Y1224" t="s">
        <v>18</v>
      </c>
      <c r="AB1224" t="s">
        <v>19</v>
      </c>
      <c r="AC1224" t="s">
        <v>4942</v>
      </c>
      <c r="AE1224">
        <v>0</v>
      </c>
      <c r="AF1224">
        <v>0</v>
      </c>
      <c r="AG1224">
        <v>2.8820000000000001</v>
      </c>
      <c r="AH1224">
        <v>3</v>
      </c>
      <c r="AI1224">
        <v>0</v>
      </c>
      <c r="AK1224">
        <v>1</v>
      </c>
      <c r="AU1224">
        <v>1.1000000000000001</v>
      </c>
      <c r="AV1224">
        <v>1</v>
      </c>
      <c r="AW1224">
        <v>3.4580000000000002</v>
      </c>
      <c r="BE1224" t="s">
        <v>32</v>
      </c>
      <c r="BI1224">
        <v>0</v>
      </c>
      <c r="BJ1224">
        <v>0</v>
      </c>
      <c r="BM1224">
        <v>0</v>
      </c>
      <c r="BN1224">
        <v>0</v>
      </c>
      <c r="BO1224">
        <v>100</v>
      </c>
      <c r="BP1224">
        <v>100</v>
      </c>
      <c r="BQ1224">
        <v>0</v>
      </c>
      <c r="BR1224">
        <v>0</v>
      </c>
      <c r="BS1224">
        <v>0</v>
      </c>
      <c r="BV1224">
        <v>0</v>
      </c>
      <c r="BW1224">
        <v>0</v>
      </c>
      <c r="BX1224">
        <v>0</v>
      </c>
      <c r="BY1224">
        <v>0</v>
      </c>
    </row>
    <row r="1225" spans="1:77" x14ac:dyDescent="0.25">
      <c r="A1225" t="s">
        <v>2487</v>
      </c>
      <c r="C1225" t="s">
        <v>2488</v>
      </c>
      <c r="D1225">
        <v>12</v>
      </c>
      <c r="E1225" t="s">
        <v>5053</v>
      </c>
      <c r="F1225">
        <v>12</v>
      </c>
      <c r="G1225" t="s">
        <v>5054</v>
      </c>
      <c r="J1225">
        <v>2</v>
      </c>
      <c r="K1225" t="s">
        <v>5627</v>
      </c>
      <c r="L1225" t="s">
        <v>35</v>
      </c>
      <c r="M1225" t="s">
        <v>5628</v>
      </c>
      <c r="N1225" t="s">
        <v>5629</v>
      </c>
      <c r="P1225">
        <v>1</v>
      </c>
      <c r="Q1225">
        <v>1</v>
      </c>
      <c r="R1225">
        <v>291.5</v>
      </c>
      <c r="S1225">
        <v>291.5</v>
      </c>
      <c r="T1225" t="s">
        <v>4940</v>
      </c>
      <c r="U1225">
        <v>0</v>
      </c>
      <c r="X1225" t="s">
        <v>4941</v>
      </c>
      <c r="Y1225" t="s">
        <v>18</v>
      </c>
      <c r="AB1225" t="s">
        <v>19</v>
      </c>
      <c r="AC1225" t="s">
        <v>4942</v>
      </c>
      <c r="AE1225">
        <v>0</v>
      </c>
      <c r="AF1225">
        <v>0</v>
      </c>
      <c r="AG1225">
        <v>583</v>
      </c>
      <c r="AH1225">
        <v>3</v>
      </c>
      <c r="AI1225">
        <v>0</v>
      </c>
      <c r="AU1225">
        <v>2</v>
      </c>
      <c r="AW1225">
        <v>699.6</v>
      </c>
      <c r="BE1225" t="s">
        <v>32</v>
      </c>
      <c r="BI1225">
        <v>0</v>
      </c>
      <c r="BJ1225">
        <v>0</v>
      </c>
      <c r="BM1225">
        <v>0</v>
      </c>
      <c r="BN1225">
        <v>0</v>
      </c>
      <c r="BO1225">
        <v>100</v>
      </c>
      <c r="BP1225">
        <v>100</v>
      </c>
      <c r="BQ1225">
        <v>0</v>
      </c>
      <c r="BR1225">
        <v>0</v>
      </c>
      <c r="BS1225">
        <v>0</v>
      </c>
      <c r="BV1225">
        <v>0</v>
      </c>
      <c r="BW1225">
        <v>0</v>
      </c>
      <c r="BX1225">
        <v>0</v>
      </c>
      <c r="BY1225">
        <v>0</v>
      </c>
    </row>
    <row r="1226" spans="1:77" x14ac:dyDescent="0.25">
      <c r="A1226" t="s">
        <v>2489</v>
      </c>
      <c r="C1226" t="s">
        <v>2490</v>
      </c>
      <c r="D1226">
        <v>18</v>
      </c>
      <c r="E1226" t="s">
        <v>5400</v>
      </c>
      <c r="F1226">
        <v>12</v>
      </c>
      <c r="G1226" t="s">
        <v>5054</v>
      </c>
      <c r="J1226" t="s">
        <v>5407</v>
      </c>
      <c r="K1226" t="s">
        <v>5408</v>
      </c>
      <c r="L1226" t="s">
        <v>1553</v>
      </c>
      <c r="M1226" t="s">
        <v>2489</v>
      </c>
      <c r="N1226" t="s">
        <v>5630</v>
      </c>
      <c r="P1226">
        <v>1</v>
      </c>
      <c r="Q1226">
        <v>1</v>
      </c>
      <c r="R1226">
        <v>20.5</v>
      </c>
      <c r="S1226">
        <v>20.5</v>
      </c>
      <c r="T1226" t="s">
        <v>4940</v>
      </c>
      <c r="U1226">
        <v>0</v>
      </c>
      <c r="X1226" t="s">
        <v>4941</v>
      </c>
      <c r="Y1226" t="s">
        <v>18</v>
      </c>
      <c r="AB1226" t="s">
        <v>19</v>
      </c>
      <c r="AC1226" t="s">
        <v>4942</v>
      </c>
      <c r="AE1226">
        <v>0</v>
      </c>
      <c r="AF1226">
        <v>0</v>
      </c>
      <c r="AG1226">
        <v>22.55</v>
      </c>
      <c r="AH1226">
        <v>3</v>
      </c>
      <c r="AI1226">
        <v>0</v>
      </c>
      <c r="AK1226">
        <v>1</v>
      </c>
      <c r="AU1226">
        <v>1.1000000000000001</v>
      </c>
      <c r="AW1226">
        <v>27.06</v>
      </c>
      <c r="BE1226" t="s">
        <v>32</v>
      </c>
      <c r="BI1226">
        <v>0</v>
      </c>
      <c r="BJ1226">
        <v>0</v>
      </c>
      <c r="BM1226">
        <v>0</v>
      </c>
      <c r="BN1226">
        <v>0</v>
      </c>
      <c r="BO1226">
        <v>100</v>
      </c>
      <c r="BP1226">
        <v>100</v>
      </c>
      <c r="BQ1226">
        <v>0</v>
      </c>
      <c r="BR1226">
        <v>0</v>
      </c>
      <c r="BS1226">
        <v>0</v>
      </c>
      <c r="BV1226">
        <v>0</v>
      </c>
      <c r="BW1226">
        <v>0</v>
      </c>
      <c r="BX1226">
        <v>0</v>
      </c>
      <c r="BY1226">
        <v>0</v>
      </c>
    </row>
    <row r="1227" spans="1:77" x14ac:dyDescent="0.25">
      <c r="A1227" t="s">
        <v>2491</v>
      </c>
      <c r="C1227" t="s">
        <v>2492</v>
      </c>
      <c r="D1227">
        <v>18</v>
      </c>
      <c r="E1227" t="s">
        <v>5400</v>
      </c>
      <c r="J1227" t="s">
        <v>5622</v>
      </c>
      <c r="K1227" t="s">
        <v>5622</v>
      </c>
      <c r="L1227" t="s">
        <v>2480</v>
      </c>
      <c r="M1227" t="s">
        <v>5631</v>
      </c>
      <c r="N1227" t="s">
        <v>2492</v>
      </c>
      <c r="P1227">
        <v>1</v>
      </c>
      <c r="Q1227">
        <v>1</v>
      </c>
      <c r="R1227">
        <v>0.67</v>
      </c>
      <c r="S1227">
        <v>0.67</v>
      </c>
      <c r="T1227" t="s">
        <v>4940</v>
      </c>
      <c r="U1227">
        <v>0</v>
      </c>
      <c r="X1227" t="s">
        <v>4941</v>
      </c>
      <c r="Y1227" t="s">
        <v>18</v>
      </c>
      <c r="AB1227" t="s">
        <v>19</v>
      </c>
      <c r="AC1227" t="s">
        <v>4942</v>
      </c>
      <c r="AE1227">
        <v>0</v>
      </c>
      <c r="AF1227">
        <v>0</v>
      </c>
      <c r="AG1227">
        <v>0.73699999999999999</v>
      </c>
      <c r="AH1227">
        <v>3</v>
      </c>
      <c r="AI1227">
        <v>0</v>
      </c>
      <c r="AK1227">
        <v>1</v>
      </c>
      <c r="AU1227">
        <v>1.1000000000000001</v>
      </c>
      <c r="AV1227">
        <v>1</v>
      </c>
      <c r="AW1227">
        <v>0.88400000000000001</v>
      </c>
      <c r="BE1227" t="s">
        <v>32</v>
      </c>
      <c r="BI1227">
        <v>0</v>
      </c>
      <c r="BJ1227">
        <v>0</v>
      </c>
      <c r="BM1227">
        <v>0</v>
      </c>
      <c r="BN1227">
        <v>0</v>
      </c>
      <c r="BO1227">
        <v>100</v>
      </c>
      <c r="BP1227">
        <v>100</v>
      </c>
      <c r="BQ1227">
        <v>0</v>
      </c>
      <c r="BR1227">
        <v>0</v>
      </c>
      <c r="BS1227">
        <v>0</v>
      </c>
      <c r="BV1227">
        <v>0</v>
      </c>
      <c r="BW1227">
        <v>0</v>
      </c>
      <c r="BX1227">
        <v>0</v>
      </c>
      <c r="BY1227">
        <v>0</v>
      </c>
    </row>
    <row r="1228" spans="1:77" x14ac:dyDescent="0.25">
      <c r="A1228" t="s">
        <v>2493</v>
      </c>
      <c r="C1228" t="s">
        <v>2494</v>
      </c>
      <c r="D1228">
        <v>3</v>
      </c>
      <c r="E1228" t="s">
        <v>4956</v>
      </c>
      <c r="F1228">
        <v>7</v>
      </c>
      <c r="G1228" t="s">
        <v>4956</v>
      </c>
      <c r="J1228">
        <v>3</v>
      </c>
      <c r="K1228" t="s">
        <v>4968</v>
      </c>
      <c r="L1228" t="s">
        <v>1170</v>
      </c>
      <c r="M1228" t="s">
        <v>2493</v>
      </c>
      <c r="N1228" t="s">
        <v>2494</v>
      </c>
      <c r="P1228">
        <v>1</v>
      </c>
      <c r="Q1228">
        <v>1</v>
      </c>
      <c r="R1228">
        <v>5.79</v>
      </c>
      <c r="S1228">
        <v>5.79</v>
      </c>
      <c r="T1228" t="s">
        <v>4940</v>
      </c>
      <c r="U1228">
        <v>0</v>
      </c>
      <c r="X1228" t="s">
        <v>4941</v>
      </c>
      <c r="Y1228" t="s">
        <v>18</v>
      </c>
      <c r="AB1228" t="s">
        <v>19</v>
      </c>
      <c r="AC1228" t="s">
        <v>4942</v>
      </c>
      <c r="AE1228">
        <v>0</v>
      </c>
      <c r="AF1228">
        <v>0</v>
      </c>
      <c r="AG1228">
        <v>8.6850000000000005</v>
      </c>
      <c r="AH1228">
        <v>3</v>
      </c>
      <c r="AI1228">
        <v>0</v>
      </c>
      <c r="AU1228">
        <v>1.5</v>
      </c>
      <c r="AW1228">
        <v>10.422000000000001</v>
      </c>
      <c r="AY1228">
        <v>1</v>
      </c>
      <c r="BE1228" t="s">
        <v>20</v>
      </c>
      <c r="BI1228">
        <v>0</v>
      </c>
      <c r="BJ1228">
        <v>0</v>
      </c>
      <c r="BM1228">
        <v>0</v>
      </c>
      <c r="BN1228">
        <v>0</v>
      </c>
      <c r="BO1228">
        <v>100</v>
      </c>
      <c r="BP1228">
        <v>100</v>
      </c>
      <c r="BQ1228">
        <v>0</v>
      </c>
      <c r="BR1228">
        <v>0</v>
      </c>
      <c r="BS1228">
        <v>0</v>
      </c>
      <c r="BV1228">
        <v>0</v>
      </c>
      <c r="BW1228">
        <v>0</v>
      </c>
      <c r="BX1228">
        <v>0</v>
      </c>
      <c r="BY1228">
        <v>0</v>
      </c>
    </row>
    <row r="1229" spans="1:77" x14ac:dyDescent="0.25">
      <c r="A1229" t="s">
        <v>2495</v>
      </c>
      <c r="C1229" t="s">
        <v>2496</v>
      </c>
      <c r="D1229">
        <v>3</v>
      </c>
      <c r="E1229" t="s">
        <v>4956</v>
      </c>
      <c r="F1229">
        <v>7</v>
      </c>
      <c r="G1229" t="s">
        <v>4956</v>
      </c>
      <c r="J1229">
        <v>3</v>
      </c>
      <c r="K1229" t="s">
        <v>4968</v>
      </c>
      <c r="L1229" t="s">
        <v>1170</v>
      </c>
      <c r="M1229" t="s">
        <v>2495</v>
      </c>
      <c r="N1229" t="s">
        <v>2496</v>
      </c>
      <c r="P1229">
        <v>1</v>
      </c>
      <c r="Q1229">
        <v>1</v>
      </c>
      <c r="R1229">
        <v>3.86</v>
      </c>
      <c r="S1229">
        <v>3.86</v>
      </c>
      <c r="T1229" t="s">
        <v>4940</v>
      </c>
      <c r="U1229">
        <v>0</v>
      </c>
      <c r="X1229" t="s">
        <v>4941</v>
      </c>
      <c r="Y1229" t="s">
        <v>18</v>
      </c>
      <c r="AB1229" t="s">
        <v>19</v>
      </c>
      <c r="AC1229" t="s">
        <v>4942</v>
      </c>
      <c r="AE1229">
        <v>0</v>
      </c>
      <c r="AF1229">
        <v>0</v>
      </c>
      <c r="AG1229">
        <v>5.79</v>
      </c>
      <c r="AH1229">
        <v>3</v>
      </c>
      <c r="AI1229">
        <v>0</v>
      </c>
      <c r="AU1229">
        <v>1.5</v>
      </c>
      <c r="AW1229">
        <v>6.9480000000000004</v>
      </c>
      <c r="AY1229">
        <v>1</v>
      </c>
      <c r="BE1229" t="s">
        <v>20</v>
      </c>
      <c r="BI1229">
        <v>0</v>
      </c>
      <c r="BJ1229">
        <v>0</v>
      </c>
      <c r="BM1229">
        <v>0</v>
      </c>
      <c r="BN1229">
        <v>0</v>
      </c>
      <c r="BO1229">
        <v>100</v>
      </c>
      <c r="BP1229">
        <v>100</v>
      </c>
      <c r="BQ1229">
        <v>0</v>
      </c>
      <c r="BR1229">
        <v>0</v>
      </c>
      <c r="BS1229">
        <v>0</v>
      </c>
      <c r="BV1229">
        <v>0</v>
      </c>
      <c r="BW1229">
        <v>0</v>
      </c>
      <c r="BX1229">
        <v>0</v>
      </c>
      <c r="BY1229">
        <v>0</v>
      </c>
    </row>
    <row r="1230" spans="1:77" x14ac:dyDescent="0.25">
      <c r="A1230" t="s">
        <v>2497</v>
      </c>
      <c r="C1230" t="s">
        <v>2498</v>
      </c>
      <c r="D1230">
        <v>12</v>
      </c>
      <c r="E1230" t="s">
        <v>5053</v>
      </c>
      <c r="F1230">
        <v>15</v>
      </c>
      <c r="G1230" t="s">
        <v>4556</v>
      </c>
      <c r="J1230">
        <v>3</v>
      </c>
      <c r="K1230" t="s">
        <v>5485</v>
      </c>
      <c r="L1230" t="s">
        <v>1779</v>
      </c>
      <c r="M1230">
        <v>34312</v>
      </c>
      <c r="N1230" t="s">
        <v>5632</v>
      </c>
      <c r="P1230">
        <v>1</v>
      </c>
      <c r="Q1230">
        <v>1</v>
      </c>
      <c r="R1230">
        <v>57</v>
      </c>
      <c r="S1230">
        <v>57</v>
      </c>
      <c r="T1230" t="s">
        <v>4940</v>
      </c>
      <c r="U1230">
        <v>0</v>
      </c>
      <c r="X1230" t="s">
        <v>4941</v>
      </c>
      <c r="Y1230" t="s">
        <v>18</v>
      </c>
      <c r="AB1230" t="s">
        <v>19</v>
      </c>
      <c r="AC1230" t="s">
        <v>4942</v>
      </c>
      <c r="AE1230">
        <v>0</v>
      </c>
      <c r="AF1230">
        <v>0</v>
      </c>
      <c r="AG1230">
        <v>85.5</v>
      </c>
      <c r="AH1230">
        <v>3</v>
      </c>
      <c r="AI1230">
        <v>0</v>
      </c>
      <c r="AU1230">
        <v>1.5</v>
      </c>
      <c r="AW1230">
        <v>102.6</v>
      </c>
      <c r="AY1230">
        <v>1</v>
      </c>
      <c r="BE1230" t="s">
        <v>20</v>
      </c>
      <c r="BI1230">
        <v>0</v>
      </c>
      <c r="BJ1230">
        <v>0</v>
      </c>
      <c r="BM1230">
        <v>0</v>
      </c>
      <c r="BN1230">
        <v>0</v>
      </c>
      <c r="BO1230">
        <v>100</v>
      </c>
      <c r="BP1230">
        <v>100</v>
      </c>
      <c r="BQ1230">
        <v>0</v>
      </c>
      <c r="BR1230">
        <v>0</v>
      </c>
      <c r="BS1230">
        <v>0</v>
      </c>
      <c r="BV1230">
        <v>0</v>
      </c>
      <c r="BW1230">
        <v>0</v>
      </c>
      <c r="BX1230">
        <v>0</v>
      </c>
      <c r="BY1230">
        <v>0</v>
      </c>
    </row>
    <row r="1231" spans="1:77" x14ac:dyDescent="0.25">
      <c r="A1231" t="s">
        <v>2499</v>
      </c>
      <c r="C1231" t="s">
        <v>2500</v>
      </c>
      <c r="D1231">
        <v>12</v>
      </c>
      <c r="E1231" t="s">
        <v>5053</v>
      </c>
      <c r="F1231">
        <v>15</v>
      </c>
      <c r="G1231" t="s">
        <v>4556</v>
      </c>
      <c r="J1231">
        <v>3</v>
      </c>
      <c r="K1231" t="s">
        <v>5485</v>
      </c>
      <c r="L1231" t="s">
        <v>1779</v>
      </c>
      <c r="M1231">
        <v>34316</v>
      </c>
      <c r="N1231" t="s">
        <v>5633</v>
      </c>
      <c r="P1231">
        <v>1</v>
      </c>
      <c r="Q1231">
        <v>1</v>
      </c>
      <c r="R1231">
        <v>69</v>
      </c>
      <c r="S1231">
        <v>69</v>
      </c>
      <c r="T1231" t="s">
        <v>4940</v>
      </c>
      <c r="U1231">
        <v>0</v>
      </c>
      <c r="X1231" t="s">
        <v>4941</v>
      </c>
      <c r="Y1231" t="s">
        <v>18</v>
      </c>
      <c r="AB1231" t="s">
        <v>19</v>
      </c>
      <c r="AC1231" t="s">
        <v>4942</v>
      </c>
      <c r="AE1231">
        <v>0</v>
      </c>
      <c r="AF1231">
        <v>0</v>
      </c>
      <c r="AG1231">
        <v>103.5</v>
      </c>
      <c r="AH1231">
        <v>3</v>
      </c>
      <c r="AI1231">
        <v>0</v>
      </c>
      <c r="AU1231">
        <v>1.5</v>
      </c>
      <c r="AW1231">
        <v>124.2</v>
      </c>
      <c r="AY1231">
        <v>1</v>
      </c>
      <c r="BE1231" t="s">
        <v>20</v>
      </c>
      <c r="BI1231">
        <v>0</v>
      </c>
      <c r="BJ1231">
        <v>0</v>
      </c>
      <c r="BM1231">
        <v>0</v>
      </c>
      <c r="BN1231">
        <v>0</v>
      </c>
      <c r="BO1231">
        <v>100</v>
      </c>
      <c r="BP1231">
        <v>100</v>
      </c>
      <c r="BQ1231">
        <v>0</v>
      </c>
      <c r="BR1231">
        <v>0</v>
      </c>
      <c r="BS1231">
        <v>0</v>
      </c>
      <c r="BV1231">
        <v>0</v>
      </c>
      <c r="BW1231">
        <v>0</v>
      </c>
      <c r="BX1231">
        <v>0</v>
      </c>
      <c r="BY1231">
        <v>0</v>
      </c>
    </row>
    <row r="1232" spans="1:77" x14ac:dyDescent="0.25">
      <c r="A1232" t="s">
        <v>2501</v>
      </c>
      <c r="C1232" t="s">
        <v>2502</v>
      </c>
      <c r="D1232">
        <v>9</v>
      </c>
      <c r="E1232" t="s">
        <v>5014</v>
      </c>
      <c r="F1232">
        <v>5</v>
      </c>
      <c r="G1232" t="s">
        <v>5014</v>
      </c>
      <c r="J1232">
        <v>4</v>
      </c>
      <c r="K1232" t="s">
        <v>5134</v>
      </c>
      <c r="L1232" t="s">
        <v>27</v>
      </c>
      <c r="M1232" t="s">
        <v>2501</v>
      </c>
      <c r="N1232" t="s">
        <v>2502</v>
      </c>
      <c r="P1232">
        <v>1</v>
      </c>
      <c r="Q1232">
        <v>1</v>
      </c>
      <c r="R1232">
        <v>0</v>
      </c>
      <c r="S1232">
        <v>0</v>
      </c>
      <c r="T1232" t="s">
        <v>4940</v>
      </c>
      <c r="U1232">
        <v>0</v>
      </c>
      <c r="X1232" t="s">
        <v>4941</v>
      </c>
      <c r="Y1232" t="s">
        <v>18</v>
      </c>
      <c r="AB1232" t="s">
        <v>19</v>
      </c>
      <c r="AC1232" t="s">
        <v>4942</v>
      </c>
      <c r="AE1232">
        <v>0</v>
      </c>
      <c r="AF1232">
        <v>0</v>
      </c>
      <c r="AG1232">
        <v>450</v>
      </c>
      <c r="AH1232">
        <v>3</v>
      </c>
      <c r="AI1232">
        <v>0</v>
      </c>
      <c r="AU1232">
        <v>0</v>
      </c>
      <c r="AW1232">
        <v>540</v>
      </c>
      <c r="AY1232">
        <v>1</v>
      </c>
      <c r="BE1232" t="s">
        <v>416</v>
      </c>
      <c r="BI1232">
        <v>0</v>
      </c>
      <c r="BJ1232">
        <v>0</v>
      </c>
      <c r="BM1232">
        <v>0</v>
      </c>
      <c r="BN1232">
        <v>0</v>
      </c>
      <c r="BO1232">
        <v>100</v>
      </c>
      <c r="BP1232">
        <v>100</v>
      </c>
      <c r="BQ1232">
        <v>0</v>
      </c>
      <c r="BR1232">
        <v>0</v>
      </c>
      <c r="BS1232">
        <v>0</v>
      </c>
      <c r="BV1232">
        <v>0</v>
      </c>
      <c r="BW1232">
        <v>1</v>
      </c>
      <c r="BX1232">
        <v>0</v>
      </c>
      <c r="BY1232">
        <v>0</v>
      </c>
    </row>
    <row r="1233" spans="1:80" x14ac:dyDescent="0.25">
      <c r="A1233" t="s">
        <v>2503</v>
      </c>
      <c r="C1233" t="s">
        <v>2504</v>
      </c>
      <c r="D1233">
        <v>9</v>
      </c>
      <c r="E1233" t="s">
        <v>5014</v>
      </c>
      <c r="F1233">
        <v>5</v>
      </c>
      <c r="G1233" t="s">
        <v>5014</v>
      </c>
      <c r="J1233">
        <v>3</v>
      </c>
      <c r="K1233" t="s">
        <v>5061</v>
      </c>
      <c r="L1233" t="s">
        <v>42</v>
      </c>
      <c r="M1233" t="s">
        <v>2503</v>
      </c>
      <c r="N1233" t="s">
        <v>2504</v>
      </c>
      <c r="P1233">
        <v>1</v>
      </c>
      <c r="Q1233">
        <v>1</v>
      </c>
      <c r="R1233">
        <v>32.46</v>
      </c>
      <c r="S1233">
        <v>32.46</v>
      </c>
      <c r="T1233" t="s">
        <v>4940</v>
      </c>
      <c r="U1233">
        <v>0</v>
      </c>
      <c r="X1233" t="s">
        <v>4941</v>
      </c>
      <c r="Y1233" t="s">
        <v>18</v>
      </c>
      <c r="AB1233" t="s">
        <v>19</v>
      </c>
      <c r="AC1233" t="s">
        <v>4942</v>
      </c>
      <c r="AE1233">
        <v>0</v>
      </c>
      <c r="AF1233">
        <v>0</v>
      </c>
      <c r="AG1233">
        <v>43.171999999999997</v>
      </c>
      <c r="AH1233">
        <v>3</v>
      </c>
      <c r="AI1233">
        <v>0</v>
      </c>
      <c r="AU1233">
        <v>1.33</v>
      </c>
      <c r="AW1233">
        <v>51.805999999999997</v>
      </c>
      <c r="BE1233" t="s">
        <v>43</v>
      </c>
      <c r="BI1233">
        <v>0</v>
      </c>
      <c r="BJ1233">
        <v>0</v>
      </c>
      <c r="BM1233">
        <v>0</v>
      </c>
      <c r="BN1233">
        <v>0</v>
      </c>
      <c r="BO1233">
        <v>100</v>
      </c>
      <c r="BP1233">
        <v>100</v>
      </c>
      <c r="BQ1233">
        <v>0</v>
      </c>
      <c r="BR1233">
        <v>0</v>
      </c>
      <c r="BS1233">
        <v>0</v>
      </c>
      <c r="BV1233">
        <v>0</v>
      </c>
      <c r="BW1233">
        <v>0</v>
      </c>
      <c r="BX1233">
        <v>0</v>
      </c>
      <c r="BY1233">
        <v>0</v>
      </c>
    </row>
    <row r="1234" spans="1:80" x14ac:dyDescent="0.25">
      <c r="A1234" t="s">
        <v>2505</v>
      </c>
      <c r="C1234" t="s">
        <v>2506</v>
      </c>
      <c r="D1234">
        <v>10</v>
      </c>
      <c r="E1234" t="s">
        <v>4943</v>
      </c>
      <c r="L1234" t="s">
        <v>27</v>
      </c>
      <c r="M1234" t="s">
        <v>2505</v>
      </c>
      <c r="N1234" t="s">
        <v>2506</v>
      </c>
      <c r="P1234">
        <v>1</v>
      </c>
      <c r="Q1234">
        <v>1</v>
      </c>
      <c r="R1234">
        <v>0</v>
      </c>
      <c r="S1234">
        <v>0</v>
      </c>
      <c r="T1234" t="s">
        <v>4940</v>
      </c>
      <c r="U1234">
        <v>0</v>
      </c>
      <c r="X1234" t="s">
        <v>4941</v>
      </c>
      <c r="Y1234" t="s">
        <v>18</v>
      </c>
      <c r="AB1234" t="s">
        <v>19</v>
      </c>
      <c r="AC1234" t="s">
        <v>4942</v>
      </c>
      <c r="AE1234">
        <v>0</v>
      </c>
      <c r="AF1234">
        <v>0</v>
      </c>
      <c r="AG1234">
        <v>42.9</v>
      </c>
      <c r="AH1234">
        <v>3</v>
      </c>
      <c r="AI1234">
        <v>0</v>
      </c>
      <c r="AU1234">
        <v>0</v>
      </c>
      <c r="AW1234">
        <v>51.48</v>
      </c>
      <c r="BE1234" t="s">
        <v>416</v>
      </c>
      <c r="BI1234">
        <v>0</v>
      </c>
      <c r="BJ1234">
        <v>0</v>
      </c>
      <c r="BM1234">
        <v>0</v>
      </c>
      <c r="BN1234">
        <v>0</v>
      </c>
      <c r="BO1234">
        <v>100</v>
      </c>
      <c r="BP1234">
        <v>100</v>
      </c>
      <c r="BQ1234">
        <v>0</v>
      </c>
      <c r="BR1234">
        <v>0</v>
      </c>
      <c r="BS1234">
        <v>0</v>
      </c>
      <c r="BV1234">
        <v>0</v>
      </c>
      <c r="BW1234">
        <v>0</v>
      </c>
      <c r="BX1234">
        <v>0</v>
      </c>
      <c r="BY1234">
        <v>0</v>
      </c>
    </row>
    <row r="1235" spans="1:80" x14ac:dyDescent="0.25">
      <c r="A1235" t="s">
        <v>2507</v>
      </c>
      <c r="C1235" t="s">
        <v>2508</v>
      </c>
      <c r="D1235">
        <v>16</v>
      </c>
      <c r="E1235" t="s">
        <v>4982</v>
      </c>
      <c r="F1235">
        <v>10</v>
      </c>
      <c r="G1235" t="s">
        <v>4982</v>
      </c>
      <c r="L1235" t="s">
        <v>836</v>
      </c>
      <c r="M1235" t="s">
        <v>2507</v>
      </c>
      <c r="N1235" t="s">
        <v>4599</v>
      </c>
      <c r="O1235">
        <v>1</v>
      </c>
      <c r="P1235">
        <v>1</v>
      </c>
      <c r="Q1235">
        <v>1</v>
      </c>
      <c r="R1235">
        <v>0.96</v>
      </c>
      <c r="S1235">
        <v>0.96</v>
      </c>
      <c r="T1235" t="s">
        <v>4940</v>
      </c>
      <c r="U1235">
        <v>0</v>
      </c>
      <c r="X1235" t="s">
        <v>4941</v>
      </c>
      <c r="Y1235" t="s">
        <v>18</v>
      </c>
      <c r="AD1235">
        <v>1</v>
      </c>
      <c r="AE1235">
        <v>0</v>
      </c>
      <c r="AF1235">
        <v>0</v>
      </c>
      <c r="AG1235">
        <v>1.25</v>
      </c>
      <c r="AH1235">
        <v>3</v>
      </c>
      <c r="AI1235">
        <v>0</v>
      </c>
      <c r="AU1235">
        <v>1.3020833000000001</v>
      </c>
      <c r="AV1235">
        <v>1</v>
      </c>
      <c r="AW1235">
        <v>1.5</v>
      </c>
      <c r="BE1235" t="s">
        <v>20</v>
      </c>
      <c r="BI1235">
        <v>0</v>
      </c>
      <c r="BJ1235">
        <v>0</v>
      </c>
      <c r="BM1235">
        <v>0</v>
      </c>
      <c r="BN1235">
        <v>0</v>
      </c>
      <c r="BO1235">
        <v>100</v>
      </c>
      <c r="BP1235">
        <v>100</v>
      </c>
      <c r="BQ1235">
        <v>0</v>
      </c>
      <c r="BR1235">
        <v>0</v>
      </c>
      <c r="BS1235">
        <v>0</v>
      </c>
      <c r="BV1235">
        <v>0</v>
      </c>
      <c r="BW1235">
        <v>0</v>
      </c>
      <c r="BX1235">
        <v>0</v>
      </c>
      <c r="BY1235">
        <v>0</v>
      </c>
      <c r="CB1235" t="s">
        <v>5634</v>
      </c>
    </row>
    <row r="1236" spans="1:80" x14ac:dyDescent="0.25">
      <c r="A1236" t="s">
        <v>2509</v>
      </c>
      <c r="C1236" t="s">
        <v>2510</v>
      </c>
      <c r="D1236">
        <v>16</v>
      </c>
      <c r="E1236" t="s">
        <v>4982</v>
      </c>
      <c r="F1236">
        <v>10</v>
      </c>
      <c r="G1236" t="s">
        <v>4982</v>
      </c>
      <c r="L1236" t="s">
        <v>831</v>
      </c>
      <c r="M1236" t="s">
        <v>2509</v>
      </c>
      <c r="N1236" t="s">
        <v>2510</v>
      </c>
      <c r="P1236">
        <v>1</v>
      </c>
      <c r="Q1236">
        <v>1</v>
      </c>
      <c r="R1236">
        <v>8.5</v>
      </c>
      <c r="S1236">
        <v>8.5</v>
      </c>
      <c r="T1236" t="s">
        <v>4940</v>
      </c>
      <c r="U1236">
        <v>0</v>
      </c>
      <c r="X1236" t="s">
        <v>4941</v>
      </c>
      <c r="Y1236" t="s">
        <v>18</v>
      </c>
      <c r="AE1236">
        <v>0</v>
      </c>
      <c r="AF1236">
        <v>0</v>
      </c>
      <c r="AG1236">
        <v>11.05</v>
      </c>
      <c r="AH1236">
        <v>3</v>
      </c>
      <c r="AI1236">
        <v>0</v>
      </c>
      <c r="AU1236">
        <v>1.3</v>
      </c>
      <c r="AW1236">
        <v>13.26</v>
      </c>
      <c r="BE1236" t="s">
        <v>20</v>
      </c>
      <c r="BI1236">
        <v>0</v>
      </c>
      <c r="BJ1236">
        <v>0</v>
      </c>
      <c r="BM1236">
        <v>0</v>
      </c>
      <c r="BN1236">
        <v>0</v>
      </c>
      <c r="BO1236">
        <v>100</v>
      </c>
      <c r="BP1236">
        <v>100</v>
      </c>
      <c r="BQ1236">
        <v>0</v>
      </c>
      <c r="BR1236">
        <v>0</v>
      </c>
      <c r="BS1236">
        <v>0</v>
      </c>
      <c r="BV1236">
        <v>0</v>
      </c>
      <c r="BW1236">
        <v>0</v>
      </c>
      <c r="BX1236">
        <v>0</v>
      </c>
      <c r="BY1236">
        <v>0</v>
      </c>
    </row>
    <row r="1237" spans="1:80" x14ac:dyDescent="0.25">
      <c r="A1237" t="s">
        <v>2511</v>
      </c>
    </row>
    <row r="1238" spans="1:80" x14ac:dyDescent="0.25">
      <c r="A1238" t="s">
        <v>2512</v>
      </c>
      <c r="C1238" t="s">
        <v>2513</v>
      </c>
      <c r="D1238">
        <v>16</v>
      </c>
      <c r="E1238" t="s">
        <v>4982</v>
      </c>
      <c r="F1238">
        <v>10</v>
      </c>
      <c r="G1238" t="s">
        <v>4982</v>
      </c>
      <c r="L1238" t="s">
        <v>831</v>
      </c>
      <c r="M1238" t="s">
        <v>2512</v>
      </c>
      <c r="N1238" t="s">
        <v>2513</v>
      </c>
      <c r="P1238">
        <v>1</v>
      </c>
      <c r="Q1238">
        <v>1</v>
      </c>
      <c r="R1238">
        <v>8.5</v>
      </c>
      <c r="S1238">
        <v>8.5</v>
      </c>
      <c r="T1238" t="s">
        <v>4940</v>
      </c>
      <c r="U1238">
        <v>0</v>
      </c>
      <c r="X1238" t="s">
        <v>4941</v>
      </c>
      <c r="Y1238" t="s">
        <v>18</v>
      </c>
      <c r="AE1238">
        <v>0</v>
      </c>
      <c r="AF1238">
        <v>0</v>
      </c>
      <c r="AG1238">
        <v>11.05</v>
      </c>
      <c r="AH1238">
        <v>3</v>
      </c>
      <c r="AI1238">
        <v>0</v>
      </c>
      <c r="AU1238">
        <v>1.3</v>
      </c>
      <c r="AW1238">
        <v>13.26</v>
      </c>
      <c r="BE1238" t="s">
        <v>20</v>
      </c>
      <c r="BI1238">
        <v>0</v>
      </c>
      <c r="BJ1238">
        <v>0</v>
      </c>
      <c r="BM1238">
        <v>0</v>
      </c>
      <c r="BN1238">
        <v>0</v>
      </c>
      <c r="BO1238">
        <v>100</v>
      </c>
      <c r="BP1238">
        <v>100</v>
      </c>
      <c r="BQ1238">
        <v>0</v>
      </c>
      <c r="BR1238">
        <v>0</v>
      </c>
      <c r="BS1238">
        <v>0</v>
      </c>
      <c r="BV1238">
        <v>0</v>
      </c>
      <c r="BW1238">
        <v>0</v>
      </c>
      <c r="BX1238">
        <v>0</v>
      </c>
      <c r="BY1238">
        <v>0</v>
      </c>
    </row>
    <row r="1239" spans="1:80" x14ac:dyDescent="0.25">
      <c r="A1239" t="s">
        <v>2511</v>
      </c>
    </row>
    <row r="1240" spans="1:80" x14ac:dyDescent="0.25">
      <c r="A1240" t="s">
        <v>2514</v>
      </c>
      <c r="C1240" t="s">
        <v>2515</v>
      </c>
      <c r="D1240">
        <v>16</v>
      </c>
      <c r="E1240" t="s">
        <v>4982</v>
      </c>
      <c r="F1240">
        <v>10</v>
      </c>
      <c r="G1240" t="s">
        <v>4982</v>
      </c>
      <c r="L1240" t="s">
        <v>2516</v>
      </c>
      <c r="M1240" t="s">
        <v>2514</v>
      </c>
      <c r="N1240" t="s">
        <v>2515</v>
      </c>
      <c r="P1240">
        <v>1</v>
      </c>
      <c r="Q1240">
        <v>1</v>
      </c>
      <c r="R1240">
        <v>10.34</v>
      </c>
      <c r="S1240">
        <v>10.34</v>
      </c>
      <c r="T1240" t="s">
        <v>4940</v>
      </c>
      <c r="U1240">
        <v>0</v>
      </c>
      <c r="X1240" t="s">
        <v>4941</v>
      </c>
      <c r="Y1240" t="s">
        <v>18</v>
      </c>
      <c r="AE1240">
        <v>0</v>
      </c>
      <c r="AF1240">
        <v>0</v>
      </c>
      <c r="AG1240">
        <v>13.44</v>
      </c>
      <c r="AH1240">
        <v>3</v>
      </c>
      <c r="AI1240">
        <v>0</v>
      </c>
      <c r="AU1240">
        <v>1.2998065999999999</v>
      </c>
      <c r="AW1240">
        <v>16.128</v>
      </c>
      <c r="BE1240" t="s">
        <v>20</v>
      </c>
      <c r="BI1240">
        <v>0</v>
      </c>
      <c r="BJ1240">
        <v>0</v>
      </c>
      <c r="BM1240">
        <v>0</v>
      </c>
      <c r="BN1240">
        <v>0</v>
      </c>
      <c r="BO1240">
        <v>100</v>
      </c>
      <c r="BP1240">
        <v>100</v>
      </c>
      <c r="BQ1240">
        <v>0</v>
      </c>
      <c r="BR1240">
        <v>0</v>
      </c>
      <c r="BS1240">
        <v>0</v>
      </c>
      <c r="BV1240">
        <v>0</v>
      </c>
      <c r="BW1240">
        <v>0</v>
      </c>
      <c r="BX1240">
        <v>0</v>
      </c>
      <c r="BY1240">
        <v>0</v>
      </c>
      <c r="CB1240" t="s">
        <v>5566</v>
      </c>
    </row>
    <row r="1241" spans="1:80" x14ac:dyDescent="0.25">
      <c r="A1241" t="s">
        <v>2517</v>
      </c>
      <c r="C1241" t="s">
        <v>2518</v>
      </c>
      <c r="D1241">
        <v>16</v>
      </c>
      <c r="E1241" t="s">
        <v>4982</v>
      </c>
      <c r="F1241">
        <v>10</v>
      </c>
      <c r="G1241" t="s">
        <v>4982</v>
      </c>
      <c r="L1241" t="s">
        <v>2516</v>
      </c>
      <c r="M1241" t="s">
        <v>2517</v>
      </c>
      <c r="N1241" t="s">
        <v>2518</v>
      </c>
      <c r="P1241">
        <v>1</v>
      </c>
      <c r="Q1241">
        <v>1</v>
      </c>
      <c r="R1241">
        <v>10.34</v>
      </c>
      <c r="S1241">
        <v>10.34</v>
      </c>
      <c r="T1241" t="s">
        <v>4940</v>
      </c>
      <c r="U1241">
        <v>0</v>
      </c>
      <c r="X1241" t="s">
        <v>4941</v>
      </c>
      <c r="Y1241" t="s">
        <v>18</v>
      </c>
      <c r="AE1241">
        <v>0</v>
      </c>
      <c r="AF1241">
        <v>0</v>
      </c>
      <c r="AG1241">
        <v>13.44</v>
      </c>
      <c r="AH1241">
        <v>3</v>
      </c>
      <c r="AI1241">
        <v>0</v>
      </c>
      <c r="AU1241">
        <v>1.2998065999999999</v>
      </c>
      <c r="AW1241">
        <v>16.128</v>
      </c>
      <c r="BE1241" t="s">
        <v>20</v>
      </c>
      <c r="BI1241">
        <v>0</v>
      </c>
      <c r="BJ1241">
        <v>0</v>
      </c>
      <c r="BM1241">
        <v>0</v>
      </c>
      <c r="BN1241">
        <v>0</v>
      </c>
      <c r="BO1241">
        <v>100</v>
      </c>
      <c r="BP1241">
        <v>100</v>
      </c>
      <c r="BQ1241">
        <v>0</v>
      </c>
      <c r="BR1241">
        <v>0</v>
      </c>
      <c r="BS1241">
        <v>0</v>
      </c>
      <c r="BV1241">
        <v>0</v>
      </c>
      <c r="BW1241">
        <v>0</v>
      </c>
      <c r="BX1241">
        <v>0</v>
      </c>
      <c r="BY1241">
        <v>0</v>
      </c>
      <c r="CB1241" t="s">
        <v>5566</v>
      </c>
    </row>
    <row r="1242" spans="1:80" x14ac:dyDescent="0.25">
      <c r="A1242" t="s">
        <v>2519</v>
      </c>
      <c r="C1242" t="s">
        <v>2520</v>
      </c>
      <c r="D1242">
        <v>16</v>
      </c>
      <c r="E1242" t="s">
        <v>4982</v>
      </c>
      <c r="F1242">
        <v>10</v>
      </c>
      <c r="G1242" t="s">
        <v>4982</v>
      </c>
      <c r="L1242" t="s">
        <v>2516</v>
      </c>
      <c r="M1242" t="s">
        <v>2519</v>
      </c>
      <c r="N1242" t="s">
        <v>2520</v>
      </c>
      <c r="P1242">
        <v>1</v>
      </c>
      <c r="Q1242">
        <v>1</v>
      </c>
      <c r="R1242">
        <v>10.34</v>
      </c>
      <c r="S1242">
        <v>10.34</v>
      </c>
      <c r="T1242" t="s">
        <v>4940</v>
      </c>
      <c r="U1242">
        <v>0</v>
      </c>
      <c r="X1242" t="s">
        <v>4941</v>
      </c>
      <c r="Y1242" t="s">
        <v>18</v>
      </c>
      <c r="AE1242">
        <v>0</v>
      </c>
      <c r="AF1242">
        <v>0</v>
      </c>
      <c r="AG1242">
        <v>13.44</v>
      </c>
      <c r="AH1242">
        <v>3</v>
      </c>
      <c r="AI1242">
        <v>0</v>
      </c>
      <c r="AU1242">
        <v>1.2998065999999999</v>
      </c>
      <c r="AW1242">
        <v>16.128</v>
      </c>
      <c r="BE1242" t="s">
        <v>20</v>
      </c>
      <c r="BI1242">
        <v>0</v>
      </c>
      <c r="BJ1242">
        <v>0</v>
      </c>
      <c r="BM1242">
        <v>0</v>
      </c>
      <c r="BN1242">
        <v>0</v>
      </c>
      <c r="BO1242">
        <v>100</v>
      </c>
      <c r="BP1242">
        <v>100</v>
      </c>
      <c r="BQ1242">
        <v>0</v>
      </c>
      <c r="BR1242">
        <v>0</v>
      </c>
      <c r="BS1242">
        <v>0</v>
      </c>
      <c r="BV1242">
        <v>0</v>
      </c>
      <c r="BW1242">
        <v>0</v>
      </c>
      <c r="BX1242">
        <v>0</v>
      </c>
      <c r="BY1242">
        <v>0</v>
      </c>
      <c r="CB1242" t="s">
        <v>5566</v>
      </c>
    </row>
    <row r="1243" spans="1:80" x14ac:dyDescent="0.25">
      <c r="A1243" t="s">
        <v>2521</v>
      </c>
      <c r="C1243" t="s">
        <v>2522</v>
      </c>
      <c r="D1243">
        <v>10</v>
      </c>
      <c r="E1243" t="s">
        <v>4943</v>
      </c>
      <c r="L1243" t="s">
        <v>27</v>
      </c>
      <c r="M1243" t="s">
        <v>2521</v>
      </c>
      <c r="N1243" t="s">
        <v>2522</v>
      </c>
      <c r="P1243">
        <v>1</v>
      </c>
      <c r="Q1243">
        <v>1</v>
      </c>
      <c r="R1243">
        <v>0</v>
      </c>
      <c r="S1243">
        <v>0</v>
      </c>
      <c r="T1243" t="s">
        <v>4940</v>
      </c>
      <c r="U1243">
        <v>0</v>
      </c>
      <c r="X1243" t="s">
        <v>4941</v>
      </c>
      <c r="Y1243" t="s">
        <v>18</v>
      </c>
      <c r="AB1243" t="s">
        <v>19</v>
      </c>
      <c r="AC1243" t="s">
        <v>4942</v>
      </c>
      <c r="AE1243">
        <v>0</v>
      </c>
      <c r="AF1243">
        <v>0</v>
      </c>
      <c r="AG1243">
        <v>46.9</v>
      </c>
      <c r="AH1243">
        <v>3</v>
      </c>
      <c r="AI1243">
        <v>0</v>
      </c>
      <c r="AU1243">
        <v>0</v>
      </c>
      <c r="AW1243">
        <v>56.28</v>
      </c>
      <c r="BE1243" t="s">
        <v>416</v>
      </c>
      <c r="BI1243">
        <v>0</v>
      </c>
      <c r="BJ1243">
        <v>0</v>
      </c>
      <c r="BM1243">
        <v>0</v>
      </c>
      <c r="BN1243">
        <v>0</v>
      </c>
      <c r="BO1243">
        <v>100</v>
      </c>
      <c r="BP1243">
        <v>100</v>
      </c>
      <c r="BQ1243">
        <v>0</v>
      </c>
      <c r="BR1243">
        <v>0</v>
      </c>
      <c r="BS1243">
        <v>0</v>
      </c>
      <c r="BV1243">
        <v>0</v>
      </c>
      <c r="BW1243">
        <v>0</v>
      </c>
      <c r="BX1243">
        <v>0</v>
      </c>
      <c r="BY1243">
        <v>0</v>
      </c>
    </row>
    <row r="1244" spans="1:80" x14ac:dyDescent="0.25">
      <c r="A1244" t="s">
        <v>2523</v>
      </c>
      <c r="C1244" t="s">
        <v>2524</v>
      </c>
      <c r="D1244">
        <v>16</v>
      </c>
      <c r="E1244" t="s">
        <v>4982</v>
      </c>
      <c r="F1244">
        <v>10</v>
      </c>
      <c r="G1244" t="s">
        <v>4982</v>
      </c>
      <c r="L1244" t="s">
        <v>725</v>
      </c>
      <c r="M1244" t="s">
        <v>5635</v>
      </c>
      <c r="N1244" t="s">
        <v>5636</v>
      </c>
      <c r="P1244">
        <v>1</v>
      </c>
      <c r="Q1244">
        <v>1</v>
      </c>
      <c r="R1244">
        <v>0</v>
      </c>
      <c r="S1244">
        <v>0</v>
      </c>
      <c r="T1244" t="s">
        <v>4940</v>
      </c>
      <c r="U1244">
        <v>0</v>
      </c>
      <c r="X1244" t="s">
        <v>4941</v>
      </c>
      <c r="Y1244" t="s">
        <v>18</v>
      </c>
      <c r="AD1244" t="s">
        <v>5637</v>
      </c>
      <c r="AE1244">
        <v>0</v>
      </c>
      <c r="AF1244">
        <v>0</v>
      </c>
      <c r="AG1244">
        <v>12.12</v>
      </c>
      <c r="AH1244">
        <v>3</v>
      </c>
      <c r="AI1244">
        <v>0</v>
      </c>
      <c r="AU1244">
        <v>0</v>
      </c>
      <c r="AW1244">
        <v>14.544</v>
      </c>
      <c r="BE1244" t="s">
        <v>20</v>
      </c>
      <c r="BI1244">
        <v>0</v>
      </c>
      <c r="BJ1244">
        <v>0</v>
      </c>
      <c r="BM1244">
        <v>0</v>
      </c>
      <c r="BN1244">
        <v>0</v>
      </c>
      <c r="BO1244">
        <v>100</v>
      </c>
      <c r="BP1244">
        <v>100</v>
      </c>
      <c r="BQ1244">
        <v>0</v>
      </c>
      <c r="BR1244">
        <v>0</v>
      </c>
      <c r="BS1244">
        <v>0</v>
      </c>
      <c r="BV1244">
        <v>0</v>
      </c>
      <c r="BW1244">
        <v>0</v>
      </c>
      <c r="BX1244">
        <v>0</v>
      </c>
      <c r="BY1244">
        <v>0</v>
      </c>
      <c r="CB1244" t="s">
        <v>5638</v>
      </c>
    </row>
    <row r="1245" spans="1:80" x14ac:dyDescent="0.25">
      <c r="A1245" t="s">
        <v>2525</v>
      </c>
      <c r="C1245" t="s">
        <v>2526</v>
      </c>
      <c r="D1245">
        <v>12</v>
      </c>
      <c r="E1245" t="s">
        <v>5053</v>
      </c>
      <c r="F1245">
        <v>11</v>
      </c>
      <c r="G1245" t="s">
        <v>5326</v>
      </c>
      <c r="L1245" t="s">
        <v>27</v>
      </c>
      <c r="M1245" t="s">
        <v>4946</v>
      </c>
      <c r="N1245" t="s">
        <v>4947</v>
      </c>
      <c r="P1245">
        <v>1</v>
      </c>
      <c r="Q1245">
        <v>0</v>
      </c>
      <c r="R1245">
        <v>0</v>
      </c>
      <c r="S1245">
        <v>0</v>
      </c>
      <c r="T1245" t="s">
        <v>4940</v>
      </c>
      <c r="U1245">
        <v>0</v>
      </c>
      <c r="X1245" t="s">
        <v>4941</v>
      </c>
      <c r="Y1245" t="s">
        <v>18</v>
      </c>
      <c r="AB1245" t="s">
        <v>19</v>
      </c>
      <c r="AC1245" t="s">
        <v>4942</v>
      </c>
      <c r="AE1245">
        <v>0</v>
      </c>
      <c r="AF1245">
        <v>0</v>
      </c>
      <c r="AG1245">
        <v>37.17</v>
      </c>
      <c r="AH1245">
        <v>3</v>
      </c>
      <c r="AI1245">
        <v>0</v>
      </c>
      <c r="AJ1245">
        <v>1</v>
      </c>
      <c r="AU1245">
        <v>0</v>
      </c>
      <c r="AW1245">
        <v>44.603999999999999</v>
      </c>
      <c r="AY1245">
        <v>1</v>
      </c>
      <c r="BE1245" t="s">
        <v>416</v>
      </c>
      <c r="BI1245">
        <v>0</v>
      </c>
      <c r="BJ1245">
        <v>0</v>
      </c>
      <c r="BM1245">
        <v>0</v>
      </c>
      <c r="BN1245">
        <v>0</v>
      </c>
      <c r="BO1245">
        <v>100</v>
      </c>
      <c r="BP1245">
        <v>100</v>
      </c>
      <c r="BQ1245">
        <v>0</v>
      </c>
      <c r="BR1245">
        <v>0</v>
      </c>
      <c r="BS1245">
        <v>0</v>
      </c>
      <c r="BV1245">
        <v>0</v>
      </c>
      <c r="BW1245">
        <v>1</v>
      </c>
      <c r="BX1245">
        <v>0</v>
      </c>
      <c r="BY1245">
        <v>0</v>
      </c>
    </row>
    <row r="1246" spans="1:80" x14ac:dyDescent="0.25">
      <c r="A1246" t="s">
        <v>2527</v>
      </c>
      <c r="C1246" t="s">
        <v>2528</v>
      </c>
      <c r="D1246">
        <v>15</v>
      </c>
      <c r="E1246" t="s">
        <v>4977</v>
      </c>
      <c r="J1246">
        <v>2</v>
      </c>
      <c r="K1246" t="s">
        <v>5529</v>
      </c>
      <c r="L1246" t="s">
        <v>436</v>
      </c>
      <c r="M1246" t="s">
        <v>5639</v>
      </c>
      <c r="N1246" t="s">
        <v>2528</v>
      </c>
      <c r="P1246">
        <v>1</v>
      </c>
      <c r="Q1246">
        <v>1</v>
      </c>
      <c r="R1246">
        <v>21.94</v>
      </c>
      <c r="S1246">
        <v>21.94</v>
      </c>
      <c r="T1246" t="s">
        <v>4940</v>
      </c>
      <c r="U1246">
        <v>0</v>
      </c>
      <c r="X1246" t="s">
        <v>4941</v>
      </c>
      <c r="Y1246" t="s">
        <v>18</v>
      </c>
      <c r="AE1246">
        <v>0</v>
      </c>
      <c r="AF1246">
        <v>0</v>
      </c>
      <c r="AG1246">
        <v>29.619</v>
      </c>
      <c r="AH1246">
        <v>3</v>
      </c>
      <c r="AI1246">
        <v>0</v>
      </c>
      <c r="AN1246">
        <v>1</v>
      </c>
      <c r="AU1246">
        <v>1.35</v>
      </c>
      <c r="AW1246">
        <v>35.542999999999999</v>
      </c>
      <c r="BE1246" t="s">
        <v>32</v>
      </c>
      <c r="BI1246">
        <v>0</v>
      </c>
      <c r="BJ1246">
        <v>0</v>
      </c>
      <c r="BM1246">
        <v>0</v>
      </c>
      <c r="BN1246">
        <v>0</v>
      </c>
      <c r="BO1246">
        <v>100</v>
      </c>
      <c r="BP1246">
        <v>100</v>
      </c>
      <c r="BQ1246">
        <v>0</v>
      </c>
      <c r="BR1246">
        <v>0</v>
      </c>
      <c r="BS1246">
        <v>0</v>
      </c>
      <c r="BV1246">
        <v>0</v>
      </c>
      <c r="BW1246">
        <v>0</v>
      </c>
      <c r="BX1246">
        <v>0</v>
      </c>
      <c r="BY1246">
        <v>0</v>
      </c>
    </row>
    <row r="1247" spans="1:80" x14ac:dyDescent="0.25">
      <c r="A1247" t="s">
        <v>2529</v>
      </c>
      <c r="C1247" t="s">
        <v>2530</v>
      </c>
      <c r="D1247">
        <v>15</v>
      </c>
      <c r="E1247" t="s">
        <v>4977</v>
      </c>
      <c r="J1247">
        <v>2</v>
      </c>
      <c r="K1247" t="s">
        <v>5529</v>
      </c>
      <c r="L1247" t="s">
        <v>436</v>
      </c>
      <c r="M1247" t="s">
        <v>5640</v>
      </c>
      <c r="N1247" t="s">
        <v>2530</v>
      </c>
      <c r="P1247">
        <v>1</v>
      </c>
      <c r="Q1247">
        <v>1</v>
      </c>
      <c r="R1247">
        <v>22.45</v>
      </c>
      <c r="S1247">
        <v>22.45</v>
      </c>
      <c r="T1247" t="s">
        <v>4940</v>
      </c>
      <c r="U1247">
        <v>0</v>
      </c>
      <c r="X1247" t="s">
        <v>4941</v>
      </c>
      <c r="Y1247" t="s">
        <v>18</v>
      </c>
      <c r="AE1247">
        <v>0</v>
      </c>
      <c r="AF1247">
        <v>0</v>
      </c>
      <c r="AG1247">
        <v>30.308</v>
      </c>
      <c r="AH1247">
        <v>3</v>
      </c>
      <c r="AI1247">
        <v>0</v>
      </c>
      <c r="AN1247">
        <v>1</v>
      </c>
      <c r="AU1247">
        <v>1.35</v>
      </c>
      <c r="AW1247">
        <v>36.369999999999997</v>
      </c>
      <c r="BE1247" t="s">
        <v>32</v>
      </c>
      <c r="BI1247">
        <v>0</v>
      </c>
      <c r="BJ1247">
        <v>0</v>
      </c>
      <c r="BM1247">
        <v>0</v>
      </c>
      <c r="BN1247">
        <v>0</v>
      </c>
      <c r="BO1247">
        <v>100</v>
      </c>
      <c r="BP1247">
        <v>100</v>
      </c>
      <c r="BQ1247">
        <v>0</v>
      </c>
      <c r="BR1247">
        <v>0</v>
      </c>
      <c r="BS1247">
        <v>0</v>
      </c>
      <c r="BV1247">
        <v>0</v>
      </c>
      <c r="BW1247">
        <v>0</v>
      </c>
      <c r="BX1247">
        <v>0</v>
      </c>
      <c r="BY1247">
        <v>0</v>
      </c>
    </row>
    <row r="1248" spans="1:80" x14ac:dyDescent="0.25">
      <c r="A1248" t="s">
        <v>2531</v>
      </c>
      <c r="C1248" t="s">
        <v>2532</v>
      </c>
      <c r="D1248">
        <v>9</v>
      </c>
      <c r="E1248" t="s">
        <v>5014</v>
      </c>
      <c r="F1248">
        <v>5</v>
      </c>
      <c r="G1248" t="s">
        <v>5014</v>
      </c>
      <c r="J1248">
        <v>3</v>
      </c>
      <c r="K1248" t="s">
        <v>5061</v>
      </c>
      <c r="L1248" t="s">
        <v>27</v>
      </c>
      <c r="M1248" t="s">
        <v>2531</v>
      </c>
      <c r="N1248" t="s">
        <v>5641</v>
      </c>
      <c r="P1248">
        <v>1</v>
      </c>
      <c r="Q1248">
        <v>1</v>
      </c>
      <c r="R1248">
        <v>0</v>
      </c>
      <c r="S1248">
        <v>0</v>
      </c>
      <c r="T1248" t="s">
        <v>4940</v>
      </c>
      <c r="U1248">
        <v>0</v>
      </c>
      <c r="X1248" t="s">
        <v>4941</v>
      </c>
      <c r="Y1248" t="s">
        <v>18</v>
      </c>
      <c r="AB1248" t="s">
        <v>19</v>
      </c>
      <c r="AC1248" t="s">
        <v>4942</v>
      </c>
      <c r="AE1248">
        <v>0</v>
      </c>
      <c r="AF1248">
        <v>0</v>
      </c>
      <c r="AG1248">
        <v>400</v>
      </c>
      <c r="AH1248">
        <v>3</v>
      </c>
      <c r="AI1248">
        <v>0</v>
      </c>
      <c r="AU1248">
        <v>0</v>
      </c>
      <c r="AW1248">
        <v>480</v>
      </c>
      <c r="AY1248">
        <v>1</v>
      </c>
      <c r="BE1248" t="s">
        <v>416</v>
      </c>
      <c r="BI1248">
        <v>0</v>
      </c>
      <c r="BJ1248">
        <v>0</v>
      </c>
      <c r="BM1248">
        <v>0</v>
      </c>
      <c r="BN1248">
        <v>0</v>
      </c>
      <c r="BO1248">
        <v>100</v>
      </c>
      <c r="BP1248">
        <v>100</v>
      </c>
      <c r="BQ1248">
        <v>0</v>
      </c>
      <c r="BR1248">
        <v>0</v>
      </c>
      <c r="BS1248">
        <v>0</v>
      </c>
      <c r="BV1248">
        <v>0</v>
      </c>
      <c r="BW1248">
        <v>0</v>
      </c>
      <c r="BX1248">
        <v>0</v>
      </c>
      <c r="BY1248">
        <v>0</v>
      </c>
    </row>
    <row r="1249" spans="1:77" x14ac:dyDescent="0.25">
      <c r="A1249" t="s">
        <v>2533</v>
      </c>
      <c r="C1249" t="s">
        <v>2534</v>
      </c>
      <c r="D1249">
        <v>9</v>
      </c>
      <c r="E1249" t="s">
        <v>5014</v>
      </c>
      <c r="F1249">
        <v>5</v>
      </c>
      <c r="G1249" t="s">
        <v>5014</v>
      </c>
      <c r="J1249">
        <v>3</v>
      </c>
      <c r="K1249" t="s">
        <v>5061</v>
      </c>
      <c r="L1249" t="s">
        <v>27</v>
      </c>
      <c r="M1249" t="s">
        <v>2533</v>
      </c>
      <c r="N1249" t="s">
        <v>2534</v>
      </c>
      <c r="P1249">
        <v>1</v>
      </c>
      <c r="Q1249">
        <v>1</v>
      </c>
      <c r="R1249">
        <v>0</v>
      </c>
      <c r="S1249">
        <v>0</v>
      </c>
      <c r="T1249" t="s">
        <v>4940</v>
      </c>
      <c r="U1249">
        <v>0</v>
      </c>
      <c r="X1249" t="s">
        <v>4941</v>
      </c>
      <c r="Y1249" t="s">
        <v>18</v>
      </c>
      <c r="AB1249" t="s">
        <v>19</v>
      </c>
      <c r="AC1249" t="s">
        <v>4942</v>
      </c>
      <c r="AE1249">
        <v>0</v>
      </c>
      <c r="AF1249">
        <v>0</v>
      </c>
      <c r="AG1249">
        <v>380.51</v>
      </c>
      <c r="AH1249">
        <v>3</v>
      </c>
      <c r="AI1249">
        <v>0</v>
      </c>
      <c r="AU1249">
        <v>1.5253346999999999</v>
      </c>
      <c r="AW1249">
        <v>456.61200000000002</v>
      </c>
      <c r="AY1249">
        <v>1</v>
      </c>
      <c r="BE1249" t="s">
        <v>416</v>
      </c>
      <c r="BI1249">
        <v>0</v>
      </c>
      <c r="BJ1249">
        <v>0</v>
      </c>
      <c r="BM1249">
        <v>0</v>
      </c>
      <c r="BN1249">
        <v>0</v>
      </c>
      <c r="BO1249">
        <v>100</v>
      </c>
      <c r="BP1249">
        <v>100</v>
      </c>
      <c r="BQ1249">
        <v>0</v>
      </c>
      <c r="BR1249">
        <v>0</v>
      </c>
      <c r="BS1249">
        <v>0</v>
      </c>
      <c r="BV1249">
        <v>0</v>
      </c>
      <c r="BW1249">
        <v>0</v>
      </c>
      <c r="BX1249">
        <v>0</v>
      </c>
      <c r="BY1249">
        <v>0</v>
      </c>
    </row>
    <row r="1250" spans="1:77" x14ac:dyDescent="0.25">
      <c r="A1250" t="s">
        <v>2535</v>
      </c>
      <c r="C1250" t="s">
        <v>2536</v>
      </c>
      <c r="D1250">
        <v>8</v>
      </c>
      <c r="E1250" t="s">
        <v>4953</v>
      </c>
      <c r="F1250">
        <v>4</v>
      </c>
      <c r="G1250" t="s">
        <v>4953</v>
      </c>
      <c r="J1250">
        <v>2</v>
      </c>
      <c r="K1250" t="s">
        <v>4979</v>
      </c>
      <c r="L1250" t="s">
        <v>49</v>
      </c>
      <c r="M1250" t="s">
        <v>2535</v>
      </c>
      <c r="N1250" t="s">
        <v>2536</v>
      </c>
      <c r="P1250">
        <v>1</v>
      </c>
      <c r="Q1250">
        <v>1</v>
      </c>
      <c r="R1250">
        <v>0.85</v>
      </c>
      <c r="S1250">
        <v>0.85</v>
      </c>
      <c r="T1250" t="s">
        <v>4940</v>
      </c>
      <c r="U1250">
        <v>0</v>
      </c>
      <c r="X1250" t="s">
        <v>4941</v>
      </c>
      <c r="Y1250" t="s">
        <v>18</v>
      </c>
      <c r="AB1250" t="s">
        <v>19</v>
      </c>
      <c r="AC1250" t="s">
        <v>4942</v>
      </c>
      <c r="AE1250">
        <v>0</v>
      </c>
      <c r="AF1250">
        <v>0</v>
      </c>
      <c r="AG1250">
        <v>1.131</v>
      </c>
      <c r="AH1250">
        <v>3</v>
      </c>
      <c r="AI1250">
        <v>0</v>
      </c>
      <c r="AU1250">
        <v>1.33</v>
      </c>
      <c r="AW1250">
        <v>1.357</v>
      </c>
      <c r="AY1250">
        <v>1</v>
      </c>
      <c r="BE1250" t="s">
        <v>32</v>
      </c>
      <c r="BI1250">
        <v>0</v>
      </c>
      <c r="BJ1250">
        <v>0</v>
      </c>
      <c r="BM1250">
        <v>0</v>
      </c>
      <c r="BN1250">
        <v>0</v>
      </c>
      <c r="BO1250">
        <v>100</v>
      </c>
      <c r="BP1250">
        <v>100</v>
      </c>
      <c r="BQ1250">
        <v>0</v>
      </c>
      <c r="BR1250">
        <v>0</v>
      </c>
      <c r="BS1250">
        <v>0</v>
      </c>
      <c r="BV1250">
        <v>0</v>
      </c>
      <c r="BW1250">
        <v>0</v>
      </c>
      <c r="BX1250">
        <v>0</v>
      </c>
      <c r="BY1250">
        <v>0</v>
      </c>
    </row>
    <row r="1251" spans="1:77" x14ac:dyDescent="0.25">
      <c r="A1251" t="s">
        <v>2537</v>
      </c>
      <c r="C1251" t="s">
        <v>2538</v>
      </c>
      <c r="D1251">
        <v>8</v>
      </c>
      <c r="E1251" t="s">
        <v>4953</v>
      </c>
      <c r="F1251">
        <v>4</v>
      </c>
      <c r="G1251" t="s">
        <v>4953</v>
      </c>
      <c r="J1251">
        <v>2</v>
      </c>
      <c r="K1251" t="s">
        <v>4979</v>
      </c>
      <c r="L1251" t="s">
        <v>49</v>
      </c>
      <c r="M1251" t="s">
        <v>2537</v>
      </c>
      <c r="N1251" t="s">
        <v>5642</v>
      </c>
      <c r="P1251">
        <v>1</v>
      </c>
      <c r="Q1251">
        <v>1</v>
      </c>
      <c r="R1251">
        <v>2.08</v>
      </c>
      <c r="S1251">
        <v>2.08</v>
      </c>
      <c r="T1251" t="s">
        <v>4940</v>
      </c>
      <c r="U1251">
        <v>0</v>
      </c>
      <c r="X1251" t="s">
        <v>4941</v>
      </c>
      <c r="Y1251" t="s">
        <v>18</v>
      </c>
      <c r="AB1251" t="s">
        <v>19</v>
      </c>
      <c r="AC1251" t="s">
        <v>4942</v>
      </c>
      <c r="AE1251">
        <v>0</v>
      </c>
      <c r="AF1251">
        <v>0</v>
      </c>
      <c r="AG1251">
        <v>2.766</v>
      </c>
      <c r="AH1251">
        <v>3</v>
      </c>
      <c r="AI1251">
        <v>0</v>
      </c>
      <c r="AU1251">
        <v>1.33</v>
      </c>
      <c r="AW1251">
        <v>3.319</v>
      </c>
      <c r="AY1251">
        <v>1</v>
      </c>
      <c r="BE1251" t="s">
        <v>32</v>
      </c>
      <c r="BI1251">
        <v>0</v>
      </c>
      <c r="BJ1251">
        <v>0</v>
      </c>
      <c r="BM1251">
        <v>0</v>
      </c>
      <c r="BN1251">
        <v>0</v>
      </c>
      <c r="BO1251">
        <v>100</v>
      </c>
      <c r="BP1251">
        <v>100</v>
      </c>
      <c r="BQ1251">
        <v>0</v>
      </c>
      <c r="BR1251">
        <v>0</v>
      </c>
      <c r="BS1251">
        <v>0</v>
      </c>
      <c r="BV1251">
        <v>0</v>
      </c>
      <c r="BW1251">
        <v>0</v>
      </c>
      <c r="BX1251">
        <v>0</v>
      </c>
      <c r="BY1251">
        <v>0</v>
      </c>
    </row>
    <row r="1252" spans="1:77" x14ac:dyDescent="0.25">
      <c r="A1252" t="s">
        <v>2539</v>
      </c>
      <c r="C1252" t="s">
        <v>2540</v>
      </c>
      <c r="D1252">
        <v>8</v>
      </c>
      <c r="E1252" t="s">
        <v>4953</v>
      </c>
      <c r="F1252">
        <v>4</v>
      </c>
      <c r="G1252" t="s">
        <v>4953</v>
      </c>
      <c r="J1252">
        <v>2</v>
      </c>
      <c r="K1252" t="s">
        <v>4979</v>
      </c>
      <c r="L1252" t="s">
        <v>49</v>
      </c>
      <c r="M1252" t="s">
        <v>2539</v>
      </c>
      <c r="N1252" t="s">
        <v>2540</v>
      </c>
      <c r="P1252">
        <v>1</v>
      </c>
      <c r="Q1252">
        <v>1</v>
      </c>
      <c r="R1252">
        <v>3.92</v>
      </c>
      <c r="S1252">
        <v>3.92</v>
      </c>
      <c r="T1252" t="s">
        <v>4940</v>
      </c>
      <c r="U1252">
        <v>0</v>
      </c>
      <c r="X1252" t="s">
        <v>4941</v>
      </c>
      <c r="Y1252" t="s">
        <v>18</v>
      </c>
      <c r="AB1252" t="s">
        <v>19</v>
      </c>
      <c r="AC1252" t="s">
        <v>4942</v>
      </c>
      <c r="AE1252">
        <v>0</v>
      </c>
      <c r="AF1252">
        <v>0</v>
      </c>
      <c r="AG1252">
        <v>5.2140000000000004</v>
      </c>
      <c r="AH1252">
        <v>3</v>
      </c>
      <c r="AI1252">
        <v>0</v>
      </c>
      <c r="AU1252">
        <v>1.33</v>
      </c>
      <c r="AW1252">
        <v>6.2569999999999997</v>
      </c>
      <c r="AY1252">
        <v>1</v>
      </c>
      <c r="BE1252" t="s">
        <v>32</v>
      </c>
      <c r="BI1252">
        <v>0</v>
      </c>
      <c r="BJ1252">
        <v>0</v>
      </c>
      <c r="BM1252">
        <v>0</v>
      </c>
      <c r="BN1252">
        <v>0</v>
      </c>
      <c r="BO1252">
        <v>100</v>
      </c>
      <c r="BP1252">
        <v>100</v>
      </c>
      <c r="BQ1252">
        <v>0</v>
      </c>
      <c r="BR1252">
        <v>0</v>
      </c>
      <c r="BS1252">
        <v>0</v>
      </c>
      <c r="BV1252">
        <v>0</v>
      </c>
      <c r="BW1252">
        <v>0</v>
      </c>
      <c r="BX1252">
        <v>0</v>
      </c>
      <c r="BY1252">
        <v>0</v>
      </c>
    </row>
    <row r="1253" spans="1:77" x14ac:dyDescent="0.25">
      <c r="A1253" t="s">
        <v>2541</v>
      </c>
      <c r="C1253" t="s">
        <v>2542</v>
      </c>
      <c r="D1253">
        <v>8</v>
      </c>
      <c r="E1253" t="s">
        <v>4953</v>
      </c>
      <c r="F1253">
        <v>4</v>
      </c>
      <c r="G1253" t="s">
        <v>4953</v>
      </c>
      <c r="J1253">
        <v>2</v>
      </c>
      <c r="K1253" t="s">
        <v>4979</v>
      </c>
      <c r="L1253" t="s">
        <v>49</v>
      </c>
      <c r="M1253" t="s">
        <v>2541</v>
      </c>
      <c r="N1253" t="s">
        <v>2542</v>
      </c>
      <c r="P1253">
        <v>1</v>
      </c>
      <c r="Q1253">
        <v>1</v>
      </c>
      <c r="R1253">
        <v>3.69</v>
      </c>
      <c r="S1253">
        <v>3.69</v>
      </c>
      <c r="T1253" t="s">
        <v>4940</v>
      </c>
      <c r="U1253">
        <v>0</v>
      </c>
      <c r="X1253" t="s">
        <v>4941</v>
      </c>
      <c r="Y1253" t="s">
        <v>18</v>
      </c>
      <c r="AB1253" t="s">
        <v>19</v>
      </c>
      <c r="AC1253" t="s">
        <v>4942</v>
      </c>
      <c r="AE1253">
        <v>0</v>
      </c>
      <c r="AF1253">
        <v>0</v>
      </c>
      <c r="AG1253">
        <v>4.9080000000000004</v>
      </c>
      <c r="AH1253">
        <v>3</v>
      </c>
      <c r="AI1253">
        <v>0</v>
      </c>
      <c r="AU1253">
        <v>1.33</v>
      </c>
      <c r="AW1253">
        <v>5.89</v>
      </c>
      <c r="AY1253">
        <v>1</v>
      </c>
      <c r="BE1253" t="s">
        <v>32</v>
      </c>
      <c r="BI1253">
        <v>0</v>
      </c>
      <c r="BJ1253">
        <v>0</v>
      </c>
      <c r="BM1253">
        <v>0</v>
      </c>
      <c r="BN1253">
        <v>0</v>
      </c>
      <c r="BO1253">
        <v>100</v>
      </c>
      <c r="BP1253">
        <v>100</v>
      </c>
      <c r="BQ1253">
        <v>0</v>
      </c>
      <c r="BR1253">
        <v>0</v>
      </c>
      <c r="BS1253">
        <v>0</v>
      </c>
      <c r="BV1253">
        <v>0</v>
      </c>
      <c r="BW1253">
        <v>0</v>
      </c>
      <c r="BX1253">
        <v>0</v>
      </c>
      <c r="BY1253">
        <v>0</v>
      </c>
    </row>
    <row r="1254" spans="1:77" x14ac:dyDescent="0.25">
      <c r="A1254" t="s">
        <v>2543</v>
      </c>
      <c r="C1254" t="s">
        <v>2544</v>
      </c>
      <c r="D1254">
        <v>8</v>
      </c>
      <c r="E1254" t="s">
        <v>4953</v>
      </c>
      <c r="F1254">
        <v>4</v>
      </c>
      <c r="G1254" t="s">
        <v>4953</v>
      </c>
      <c r="J1254">
        <v>2</v>
      </c>
      <c r="K1254" t="s">
        <v>4979</v>
      </c>
      <c r="L1254" t="s">
        <v>49</v>
      </c>
      <c r="M1254" t="s">
        <v>2543</v>
      </c>
      <c r="N1254" t="s">
        <v>2544</v>
      </c>
      <c r="P1254">
        <v>1</v>
      </c>
      <c r="Q1254">
        <v>1</v>
      </c>
      <c r="R1254">
        <v>5.41</v>
      </c>
      <c r="S1254">
        <v>5.41</v>
      </c>
      <c r="T1254" t="s">
        <v>4940</v>
      </c>
      <c r="U1254">
        <v>0</v>
      </c>
      <c r="X1254" t="s">
        <v>4941</v>
      </c>
      <c r="Y1254" t="s">
        <v>18</v>
      </c>
      <c r="AB1254" t="s">
        <v>19</v>
      </c>
      <c r="AC1254" t="s">
        <v>4942</v>
      </c>
      <c r="AE1254">
        <v>0</v>
      </c>
      <c r="AF1254">
        <v>0</v>
      </c>
      <c r="AG1254">
        <v>7.1950000000000003</v>
      </c>
      <c r="AH1254">
        <v>3</v>
      </c>
      <c r="AI1254">
        <v>0</v>
      </c>
      <c r="AU1254">
        <v>1.33</v>
      </c>
      <c r="AW1254">
        <v>8.6340000000000003</v>
      </c>
      <c r="AY1254">
        <v>1</v>
      </c>
      <c r="BE1254" t="s">
        <v>32</v>
      </c>
      <c r="BI1254">
        <v>0</v>
      </c>
      <c r="BJ1254">
        <v>0</v>
      </c>
      <c r="BM1254">
        <v>0</v>
      </c>
      <c r="BN1254">
        <v>0</v>
      </c>
      <c r="BO1254">
        <v>100</v>
      </c>
      <c r="BP1254">
        <v>100</v>
      </c>
      <c r="BQ1254">
        <v>0</v>
      </c>
      <c r="BR1254">
        <v>0</v>
      </c>
      <c r="BS1254">
        <v>0</v>
      </c>
      <c r="BV1254">
        <v>0</v>
      </c>
      <c r="BW1254">
        <v>0</v>
      </c>
      <c r="BX1254">
        <v>0</v>
      </c>
      <c r="BY1254">
        <v>0</v>
      </c>
    </row>
    <row r="1255" spans="1:77" x14ac:dyDescent="0.25">
      <c r="A1255" t="s">
        <v>2545</v>
      </c>
      <c r="C1255" t="s">
        <v>2546</v>
      </c>
      <c r="D1255">
        <v>8</v>
      </c>
      <c r="E1255" t="s">
        <v>4953</v>
      </c>
      <c r="F1255">
        <v>4</v>
      </c>
      <c r="G1255" t="s">
        <v>4953</v>
      </c>
      <c r="J1255">
        <v>2</v>
      </c>
      <c r="K1255" t="s">
        <v>4979</v>
      </c>
      <c r="L1255" t="s">
        <v>49</v>
      </c>
      <c r="M1255" t="s">
        <v>2545</v>
      </c>
      <c r="N1255" t="s">
        <v>2546</v>
      </c>
      <c r="P1255">
        <v>1</v>
      </c>
      <c r="Q1255">
        <v>1</v>
      </c>
      <c r="R1255">
        <v>4.78</v>
      </c>
      <c r="S1255">
        <v>4.78</v>
      </c>
      <c r="T1255" t="s">
        <v>4940</v>
      </c>
      <c r="U1255">
        <v>0</v>
      </c>
      <c r="X1255" t="s">
        <v>4941</v>
      </c>
      <c r="Y1255" t="s">
        <v>18</v>
      </c>
      <c r="AB1255" t="s">
        <v>19</v>
      </c>
      <c r="AC1255" t="s">
        <v>4942</v>
      </c>
      <c r="AE1255">
        <v>0</v>
      </c>
      <c r="AF1255">
        <v>0</v>
      </c>
      <c r="AG1255">
        <v>6.3570000000000002</v>
      </c>
      <c r="AH1255">
        <v>3</v>
      </c>
      <c r="AI1255">
        <v>0</v>
      </c>
      <c r="AU1255">
        <v>1.33</v>
      </c>
      <c r="AW1255">
        <v>7.6280000000000001</v>
      </c>
      <c r="AY1255">
        <v>1</v>
      </c>
      <c r="BE1255" t="s">
        <v>32</v>
      </c>
      <c r="BI1255">
        <v>0</v>
      </c>
      <c r="BJ1255">
        <v>0</v>
      </c>
      <c r="BM1255">
        <v>0</v>
      </c>
      <c r="BN1255">
        <v>0</v>
      </c>
      <c r="BO1255">
        <v>100</v>
      </c>
      <c r="BP1255">
        <v>100</v>
      </c>
      <c r="BQ1255">
        <v>0</v>
      </c>
      <c r="BR1255">
        <v>0</v>
      </c>
      <c r="BS1255">
        <v>0</v>
      </c>
      <c r="BV1255">
        <v>0</v>
      </c>
      <c r="BW1255">
        <v>0</v>
      </c>
      <c r="BX1255">
        <v>0</v>
      </c>
      <c r="BY1255">
        <v>0</v>
      </c>
    </row>
    <row r="1256" spans="1:77" x14ac:dyDescent="0.25">
      <c r="A1256" t="s">
        <v>2547</v>
      </c>
      <c r="C1256" t="s">
        <v>2548</v>
      </c>
      <c r="D1256">
        <v>8</v>
      </c>
      <c r="E1256" t="s">
        <v>4953</v>
      </c>
      <c r="F1256">
        <v>4</v>
      </c>
      <c r="G1256" t="s">
        <v>4953</v>
      </c>
      <c r="J1256">
        <v>2</v>
      </c>
      <c r="K1256" t="s">
        <v>4979</v>
      </c>
      <c r="L1256" t="s">
        <v>49</v>
      </c>
      <c r="M1256" t="s">
        <v>2547</v>
      </c>
      <c r="N1256" t="s">
        <v>2549</v>
      </c>
      <c r="P1256">
        <v>1</v>
      </c>
      <c r="Q1256">
        <v>1</v>
      </c>
      <c r="R1256">
        <v>1.63</v>
      </c>
      <c r="S1256">
        <v>1.63</v>
      </c>
      <c r="T1256" t="s">
        <v>4940</v>
      </c>
      <c r="U1256">
        <v>0</v>
      </c>
      <c r="X1256" t="s">
        <v>4941</v>
      </c>
      <c r="Y1256" t="s">
        <v>18</v>
      </c>
      <c r="AB1256" t="s">
        <v>19</v>
      </c>
      <c r="AC1256" t="s">
        <v>4942</v>
      </c>
      <c r="AE1256">
        <v>0</v>
      </c>
      <c r="AF1256">
        <v>0</v>
      </c>
      <c r="AG1256">
        <v>2.1680000000000001</v>
      </c>
      <c r="AH1256">
        <v>3</v>
      </c>
      <c r="AI1256">
        <v>0</v>
      </c>
      <c r="AU1256">
        <v>1.33</v>
      </c>
      <c r="AW1256">
        <v>2.6019999999999999</v>
      </c>
      <c r="AY1256">
        <v>1</v>
      </c>
      <c r="BE1256" t="s">
        <v>32</v>
      </c>
      <c r="BI1256">
        <v>0</v>
      </c>
      <c r="BJ1256">
        <v>0</v>
      </c>
      <c r="BM1256">
        <v>0</v>
      </c>
      <c r="BN1256">
        <v>0</v>
      </c>
      <c r="BO1256">
        <v>100</v>
      </c>
      <c r="BP1256">
        <v>100</v>
      </c>
      <c r="BQ1256">
        <v>0</v>
      </c>
      <c r="BR1256">
        <v>0</v>
      </c>
      <c r="BS1256">
        <v>0</v>
      </c>
      <c r="BV1256">
        <v>0</v>
      </c>
      <c r="BW1256">
        <v>0</v>
      </c>
      <c r="BX1256">
        <v>0</v>
      </c>
      <c r="BY1256">
        <v>0</v>
      </c>
    </row>
    <row r="1257" spans="1:77" x14ac:dyDescent="0.25">
      <c r="A1257" t="s">
        <v>2550</v>
      </c>
      <c r="C1257" t="s">
        <v>2551</v>
      </c>
      <c r="D1257">
        <v>9</v>
      </c>
      <c r="E1257" t="s">
        <v>5014</v>
      </c>
      <c r="F1257">
        <v>5</v>
      </c>
      <c r="G1257" t="s">
        <v>5014</v>
      </c>
      <c r="L1257" t="s">
        <v>836</v>
      </c>
      <c r="M1257" t="s">
        <v>4946</v>
      </c>
      <c r="N1257" t="s">
        <v>4947</v>
      </c>
      <c r="P1257">
        <v>1</v>
      </c>
      <c r="Q1257">
        <v>0</v>
      </c>
      <c r="R1257">
        <v>0</v>
      </c>
      <c r="S1257">
        <v>0</v>
      </c>
      <c r="T1257" t="s">
        <v>4940</v>
      </c>
      <c r="U1257">
        <v>0</v>
      </c>
      <c r="X1257" t="s">
        <v>4941</v>
      </c>
      <c r="Y1257" t="s">
        <v>18</v>
      </c>
      <c r="AE1257">
        <v>0</v>
      </c>
      <c r="AF1257">
        <v>0</v>
      </c>
      <c r="AG1257">
        <v>31.61</v>
      </c>
      <c r="AH1257">
        <v>3</v>
      </c>
      <c r="AI1257">
        <v>0</v>
      </c>
      <c r="AJ1257">
        <v>1</v>
      </c>
      <c r="AU1257">
        <v>1.6645603</v>
      </c>
      <c r="AW1257">
        <v>37.932000000000002</v>
      </c>
      <c r="BE1257" t="s">
        <v>416</v>
      </c>
      <c r="BI1257">
        <v>0</v>
      </c>
      <c r="BJ1257">
        <v>0</v>
      </c>
      <c r="BM1257">
        <v>0</v>
      </c>
      <c r="BN1257">
        <v>0</v>
      </c>
      <c r="BO1257">
        <v>100</v>
      </c>
      <c r="BP1257">
        <v>100</v>
      </c>
      <c r="BQ1257">
        <v>0</v>
      </c>
      <c r="BR1257">
        <v>0</v>
      </c>
      <c r="BS1257">
        <v>0</v>
      </c>
      <c r="BV1257">
        <v>0</v>
      </c>
      <c r="BW1257">
        <v>1</v>
      </c>
      <c r="BX1257">
        <v>0</v>
      </c>
      <c r="BY1257">
        <v>0</v>
      </c>
    </row>
    <row r="1258" spans="1:77" x14ac:dyDescent="0.25">
      <c r="A1258" t="s">
        <v>2552</v>
      </c>
      <c r="C1258" t="s">
        <v>2553</v>
      </c>
      <c r="D1258">
        <v>9</v>
      </c>
      <c r="E1258" t="s">
        <v>5014</v>
      </c>
      <c r="J1258">
        <v>3</v>
      </c>
      <c r="K1258" t="s">
        <v>5061</v>
      </c>
      <c r="L1258" t="s">
        <v>27</v>
      </c>
      <c r="M1258" t="s">
        <v>5643</v>
      </c>
      <c r="N1258" t="s">
        <v>2553</v>
      </c>
      <c r="O1258" t="s">
        <v>917</v>
      </c>
      <c r="P1258">
        <v>1</v>
      </c>
      <c r="Q1258">
        <v>1</v>
      </c>
      <c r="R1258">
        <v>0</v>
      </c>
      <c r="S1258">
        <v>0</v>
      </c>
      <c r="T1258" t="s">
        <v>4940</v>
      </c>
      <c r="U1258">
        <v>0</v>
      </c>
      <c r="X1258" t="s">
        <v>4941</v>
      </c>
      <c r="Y1258" t="s">
        <v>18</v>
      </c>
      <c r="AB1258" t="s">
        <v>19</v>
      </c>
      <c r="AC1258" t="s">
        <v>4942</v>
      </c>
      <c r="AD1258" t="s">
        <v>917</v>
      </c>
      <c r="AE1258">
        <v>1</v>
      </c>
      <c r="AF1258">
        <v>0</v>
      </c>
      <c r="AG1258">
        <v>8.16</v>
      </c>
      <c r="AH1258">
        <v>3</v>
      </c>
      <c r="AI1258">
        <v>0</v>
      </c>
      <c r="AP1258">
        <v>1</v>
      </c>
      <c r="AU1258">
        <v>1.5</v>
      </c>
      <c r="AW1258">
        <v>9.7919999999999998</v>
      </c>
      <c r="AY1258">
        <v>1</v>
      </c>
      <c r="BE1258" t="s">
        <v>416</v>
      </c>
      <c r="BI1258">
        <v>0</v>
      </c>
      <c r="BJ1258">
        <v>0</v>
      </c>
      <c r="BM1258">
        <v>0</v>
      </c>
      <c r="BN1258">
        <v>0</v>
      </c>
      <c r="BO1258">
        <v>100</v>
      </c>
      <c r="BP1258">
        <v>100</v>
      </c>
      <c r="BQ1258">
        <v>0</v>
      </c>
      <c r="BR1258">
        <v>0</v>
      </c>
      <c r="BS1258">
        <v>0</v>
      </c>
      <c r="BV1258">
        <v>0</v>
      </c>
      <c r="BW1258">
        <v>1</v>
      </c>
      <c r="BX1258">
        <v>0</v>
      </c>
      <c r="BY1258">
        <v>0</v>
      </c>
    </row>
    <row r="1259" spans="1:77" x14ac:dyDescent="0.25">
      <c r="A1259" t="s">
        <v>2554</v>
      </c>
      <c r="C1259" t="s">
        <v>2555</v>
      </c>
      <c r="D1259">
        <v>9</v>
      </c>
      <c r="E1259" t="s">
        <v>5014</v>
      </c>
      <c r="F1259">
        <v>5</v>
      </c>
      <c r="G1259" t="s">
        <v>5014</v>
      </c>
      <c r="J1259">
        <v>3</v>
      </c>
      <c r="K1259" t="s">
        <v>5061</v>
      </c>
      <c r="L1259" t="s">
        <v>293</v>
      </c>
      <c r="M1259" t="s">
        <v>2554</v>
      </c>
      <c r="N1259" t="s">
        <v>5644</v>
      </c>
      <c r="P1259">
        <v>1</v>
      </c>
      <c r="Q1259">
        <v>1</v>
      </c>
      <c r="R1259">
        <v>451.25</v>
      </c>
      <c r="S1259">
        <v>451.25</v>
      </c>
      <c r="T1259" t="s">
        <v>4940</v>
      </c>
      <c r="U1259">
        <v>0</v>
      </c>
      <c r="X1259" t="s">
        <v>4941</v>
      </c>
      <c r="Y1259" t="s">
        <v>18</v>
      </c>
      <c r="AB1259" t="s">
        <v>19</v>
      </c>
      <c r="AC1259" t="s">
        <v>4942</v>
      </c>
      <c r="AE1259">
        <v>0</v>
      </c>
      <c r="AF1259">
        <v>0</v>
      </c>
      <c r="AG1259">
        <v>631.75</v>
      </c>
      <c r="AH1259">
        <v>3</v>
      </c>
      <c r="AI1259">
        <v>0</v>
      </c>
      <c r="AU1259">
        <v>1.4</v>
      </c>
      <c r="AW1259">
        <v>758.1</v>
      </c>
      <c r="BE1259" t="s">
        <v>32</v>
      </c>
      <c r="BI1259">
        <v>0</v>
      </c>
      <c r="BJ1259">
        <v>0</v>
      </c>
      <c r="BM1259">
        <v>0</v>
      </c>
      <c r="BN1259">
        <v>0</v>
      </c>
      <c r="BO1259">
        <v>100</v>
      </c>
      <c r="BP1259">
        <v>100</v>
      </c>
      <c r="BQ1259">
        <v>0</v>
      </c>
      <c r="BR1259">
        <v>0</v>
      </c>
      <c r="BS1259">
        <v>0</v>
      </c>
      <c r="BV1259">
        <v>0</v>
      </c>
      <c r="BW1259">
        <v>0</v>
      </c>
      <c r="BX1259">
        <v>0</v>
      </c>
      <c r="BY1259">
        <v>0</v>
      </c>
    </row>
    <row r="1260" spans="1:77" x14ac:dyDescent="0.25">
      <c r="A1260">
        <v>362334032</v>
      </c>
      <c r="C1260" t="s">
        <v>2556</v>
      </c>
      <c r="D1260">
        <v>9</v>
      </c>
      <c r="E1260" t="s">
        <v>5014</v>
      </c>
      <c r="F1260">
        <v>5</v>
      </c>
      <c r="G1260" t="s">
        <v>5014</v>
      </c>
      <c r="J1260">
        <v>3</v>
      </c>
      <c r="K1260" t="s">
        <v>5061</v>
      </c>
      <c r="L1260" t="s">
        <v>293</v>
      </c>
      <c r="M1260">
        <v>362334032</v>
      </c>
      <c r="N1260" t="s">
        <v>2556</v>
      </c>
      <c r="P1260">
        <v>1</v>
      </c>
      <c r="Q1260">
        <v>1</v>
      </c>
      <c r="R1260">
        <v>428</v>
      </c>
      <c r="S1260">
        <v>428</v>
      </c>
      <c r="T1260" t="s">
        <v>4940</v>
      </c>
      <c r="U1260">
        <v>0</v>
      </c>
      <c r="X1260" t="s">
        <v>4941</v>
      </c>
      <c r="Y1260" t="s">
        <v>18</v>
      </c>
      <c r="AB1260" t="s">
        <v>19</v>
      </c>
      <c r="AC1260" t="s">
        <v>4942</v>
      </c>
      <c r="AE1260">
        <v>0</v>
      </c>
      <c r="AF1260">
        <v>0</v>
      </c>
      <c r="AG1260">
        <v>599.20000000000005</v>
      </c>
      <c r="AH1260">
        <v>3</v>
      </c>
      <c r="AI1260">
        <v>0</v>
      </c>
      <c r="AU1260">
        <v>1.4</v>
      </c>
      <c r="AW1260">
        <v>719.04</v>
      </c>
      <c r="BE1260" t="s">
        <v>32</v>
      </c>
      <c r="BI1260">
        <v>0</v>
      </c>
      <c r="BJ1260">
        <v>0</v>
      </c>
      <c r="BM1260">
        <v>0</v>
      </c>
      <c r="BN1260">
        <v>0</v>
      </c>
      <c r="BO1260">
        <v>100</v>
      </c>
      <c r="BP1260">
        <v>100</v>
      </c>
      <c r="BQ1260">
        <v>0</v>
      </c>
      <c r="BR1260">
        <v>0</v>
      </c>
      <c r="BS1260">
        <v>0</v>
      </c>
      <c r="BV1260">
        <v>0</v>
      </c>
      <c r="BW1260">
        <v>0</v>
      </c>
      <c r="BX1260">
        <v>0</v>
      </c>
      <c r="BY1260">
        <v>0</v>
      </c>
    </row>
    <row r="1261" spans="1:77" x14ac:dyDescent="0.25">
      <c r="A1261">
        <v>365231201</v>
      </c>
      <c r="C1261" t="s">
        <v>2557</v>
      </c>
      <c r="D1261">
        <v>9</v>
      </c>
      <c r="E1261" t="s">
        <v>5014</v>
      </c>
      <c r="F1261">
        <v>5</v>
      </c>
      <c r="G1261" t="s">
        <v>5014</v>
      </c>
      <c r="J1261">
        <v>3</v>
      </c>
      <c r="K1261" t="s">
        <v>5061</v>
      </c>
      <c r="L1261" t="s">
        <v>293</v>
      </c>
      <c r="M1261">
        <v>365231201</v>
      </c>
      <c r="N1261" t="s">
        <v>2557</v>
      </c>
      <c r="P1261">
        <v>1</v>
      </c>
      <c r="Q1261">
        <v>1</v>
      </c>
      <c r="R1261">
        <v>42</v>
      </c>
      <c r="S1261">
        <v>42</v>
      </c>
      <c r="T1261" t="s">
        <v>4940</v>
      </c>
      <c r="U1261">
        <v>0</v>
      </c>
      <c r="X1261" t="s">
        <v>4941</v>
      </c>
      <c r="Y1261" t="s">
        <v>18</v>
      </c>
      <c r="AB1261" t="s">
        <v>19</v>
      </c>
      <c r="AC1261" t="s">
        <v>4942</v>
      </c>
      <c r="AE1261">
        <v>0</v>
      </c>
      <c r="AF1261">
        <v>0</v>
      </c>
      <c r="AG1261">
        <v>63</v>
      </c>
      <c r="AH1261">
        <v>3</v>
      </c>
      <c r="AI1261">
        <v>0</v>
      </c>
      <c r="AU1261">
        <v>1.5</v>
      </c>
      <c r="AW1261">
        <v>75.599999999999994</v>
      </c>
      <c r="BE1261" t="s">
        <v>32</v>
      </c>
      <c r="BI1261">
        <v>0</v>
      </c>
      <c r="BJ1261">
        <v>0</v>
      </c>
      <c r="BM1261">
        <v>0</v>
      </c>
      <c r="BN1261">
        <v>0</v>
      </c>
      <c r="BO1261">
        <v>100</v>
      </c>
      <c r="BP1261">
        <v>100</v>
      </c>
      <c r="BQ1261">
        <v>0</v>
      </c>
      <c r="BR1261">
        <v>0</v>
      </c>
      <c r="BS1261">
        <v>0</v>
      </c>
      <c r="BV1261">
        <v>0</v>
      </c>
      <c r="BW1261">
        <v>0</v>
      </c>
      <c r="BX1261">
        <v>0</v>
      </c>
      <c r="BY1261">
        <v>0</v>
      </c>
    </row>
    <row r="1262" spans="1:77" x14ac:dyDescent="0.25">
      <c r="A1262" t="s">
        <v>2558</v>
      </c>
      <c r="C1262" t="s">
        <v>2559</v>
      </c>
      <c r="D1262">
        <v>5</v>
      </c>
      <c r="E1262" t="s">
        <v>4938</v>
      </c>
      <c r="L1262" t="s">
        <v>1779</v>
      </c>
      <c r="M1262" t="s">
        <v>5645</v>
      </c>
      <c r="N1262" t="s">
        <v>5646</v>
      </c>
      <c r="P1262">
        <v>1</v>
      </c>
      <c r="Q1262">
        <v>1</v>
      </c>
      <c r="R1262">
        <v>285.07</v>
      </c>
      <c r="S1262">
        <v>285.07</v>
      </c>
      <c r="T1262" t="s">
        <v>4940</v>
      </c>
      <c r="U1262">
        <v>0</v>
      </c>
      <c r="X1262" t="s">
        <v>4941</v>
      </c>
      <c r="Y1262" t="s">
        <v>18</v>
      </c>
      <c r="AE1262">
        <v>0</v>
      </c>
      <c r="AF1262">
        <v>0</v>
      </c>
      <c r="AG1262">
        <v>399.09800000000001</v>
      </c>
      <c r="AH1262">
        <v>3</v>
      </c>
      <c r="AI1262">
        <v>0</v>
      </c>
      <c r="AU1262">
        <v>1.4</v>
      </c>
      <c r="AW1262">
        <v>478.91800000000001</v>
      </c>
      <c r="BE1262" t="s">
        <v>32</v>
      </c>
      <c r="BI1262">
        <v>0</v>
      </c>
      <c r="BJ1262">
        <v>0</v>
      </c>
      <c r="BM1262">
        <v>0</v>
      </c>
      <c r="BN1262">
        <v>0</v>
      </c>
      <c r="BO1262">
        <v>100</v>
      </c>
      <c r="BP1262">
        <v>100</v>
      </c>
      <c r="BQ1262">
        <v>0</v>
      </c>
      <c r="BR1262">
        <v>0</v>
      </c>
      <c r="BS1262">
        <v>0</v>
      </c>
      <c r="BV1262">
        <v>0</v>
      </c>
      <c r="BW1262">
        <v>0</v>
      </c>
      <c r="BX1262">
        <v>0</v>
      </c>
      <c r="BY1262">
        <v>0</v>
      </c>
    </row>
    <row r="1263" spans="1:77" x14ac:dyDescent="0.25">
      <c r="A1263" t="s">
        <v>2560</v>
      </c>
      <c r="C1263" t="s">
        <v>2549</v>
      </c>
      <c r="D1263">
        <v>8</v>
      </c>
      <c r="E1263" t="s">
        <v>4953</v>
      </c>
      <c r="F1263">
        <v>4</v>
      </c>
      <c r="G1263" t="s">
        <v>4953</v>
      </c>
      <c r="J1263">
        <v>2</v>
      </c>
      <c r="K1263" t="s">
        <v>4979</v>
      </c>
      <c r="L1263" t="s">
        <v>49</v>
      </c>
      <c r="M1263" t="s">
        <v>2560</v>
      </c>
      <c r="N1263" t="s">
        <v>2549</v>
      </c>
      <c r="P1263">
        <v>1</v>
      </c>
      <c r="Q1263">
        <v>1</v>
      </c>
      <c r="R1263">
        <v>2.2000000000000002</v>
      </c>
      <c r="S1263">
        <v>2.2000000000000002</v>
      </c>
      <c r="T1263" t="s">
        <v>4940</v>
      </c>
      <c r="U1263">
        <v>0</v>
      </c>
      <c r="X1263" t="s">
        <v>4941</v>
      </c>
      <c r="Y1263" t="s">
        <v>18</v>
      </c>
      <c r="AB1263" t="s">
        <v>19</v>
      </c>
      <c r="AC1263" t="s">
        <v>4942</v>
      </c>
      <c r="AE1263">
        <v>0</v>
      </c>
      <c r="AF1263">
        <v>0</v>
      </c>
      <c r="AG1263">
        <v>2.9260000000000002</v>
      </c>
      <c r="AH1263">
        <v>3</v>
      </c>
      <c r="AI1263">
        <v>0</v>
      </c>
      <c r="AU1263">
        <v>1.33</v>
      </c>
      <c r="AW1263">
        <v>3.5110000000000001</v>
      </c>
      <c r="AY1263">
        <v>1</v>
      </c>
      <c r="BE1263" t="s">
        <v>32</v>
      </c>
      <c r="BI1263">
        <v>0</v>
      </c>
      <c r="BJ1263">
        <v>0</v>
      </c>
      <c r="BM1263">
        <v>0</v>
      </c>
      <c r="BN1263">
        <v>0</v>
      </c>
      <c r="BO1263">
        <v>100</v>
      </c>
      <c r="BP1263">
        <v>100</v>
      </c>
      <c r="BQ1263">
        <v>0</v>
      </c>
      <c r="BR1263">
        <v>0</v>
      </c>
      <c r="BS1263">
        <v>0</v>
      </c>
      <c r="BV1263">
        <v>0</v>
      </c>
      <c r="BW1263">
        <v>0</v>
      </c>
      <c r="BX1263">
        <v>0</v>
      </c>
      <c r="BY1263">
        <v>0</v>
      </c>
    </row>
    <row r="1264" spans="1:77" x14ac:dyDescent="0.25">
      <c r="A1264" t="s">
        <v>2561</v>
      </c>
      <c r="C1264" t="s">
        <v>495</v>
      </c>
      <c r="D1264">
        <v>9</v>
      </c>
      <c r="E1264" t="s">
        <v>5014</v>
      </c>
      <c r="F1264">
        <v>5</v>
      </c>
      <c r="G1264" t="s">
        <v>5014</v>
      </c>
      <c r="J1264">
        <v>4</v>
      </c>
      <c r="K1264" t="s">
        <v>5134</v>
      </c>
      <c r="L1264" t="s">
        <v>27</v>
      </c>
      <c r="M1264" t="s">
        <v>2561</v>
      </c>
      <c r="N1264" t="s">
        <v>495</v>
      </c>
      <c r="P1264">
        <v>1</v>
      </c>
      <c r="Q1264">
        <v>1</v>
      </c>
      <c r="R1264">
        <v>0</v>
      </c>
      <c r="S1264">
        <v>0</v>
      </c>
      <c r="T1264" t="s">
        <v>4940</v>
      </c>
      <c r="U1264">
        <v>0</v>
      </c>
      <c r="X1264" t="s">
        <v>4941</v>
      </c>
      <c r="Y1264" t="s">
        <v>18</v>
      </c>
      <c r="AB1264" t="s">
        <v>19</v>
      </c>
      <c r="AC1264" t="s">
        <v>4942</v>
      </c>
      <c r="AE1264">
        <v>0</v>
      </c>
      <c r="AF1264">
        <v>0</v>
      </c>
      <c r="AG1264">
        <v>681.83</v>
      </c>
      <c r="AH1264">
        <v>3</v>
      </c>
      <c r="AI1264">
        <v>0</v>
      </c>
      <c r="AU1264">
        <v>0</v>
      </c>
      <c r="AW1264">
        <v>818.19600000000003</v>
      </c>
      <c r="AY1264">
        <v>1</v>
      </c>
      <c r="BE1264" t="s">
        <v>416</v>
      </c>
      <c r="BI1264">
        <v>0</v>
      </c>
      <c r="BJ1264">
        <v>0</v>
      </c>
      <c r="BM1264">
        <v>0</v>
      </c>
      <c r="BN1264">
        <v>0</v>
      </c>
      <c r="BO1264">
        <v>100</v>
      </c>
      <c r="BP1264">
        <v>100</v>
      </c>
      <c r="BQ1264">
        <v>0</v>
      </c>
      <c r="BR1264">
        <v>0</v>
      </c>
      <c r="BS1264">
        <v>0</v>
      </c>
      <c r="BV1264">
        <v>0</v>
      </c>
      <c r="BW1264">
        <v>1</v>
      </c>
      <c r="BX1264">
        <v>0</v>
      </c>
      <c r="BY1264">
        <v>0</v>
      </c>
    </row>
    <row r="1265" spans="1:80" x14ac:dyDescent="0.25">
      <c r="A1265" t="s">
        <v>2562</v>
      </c>
      <c r="C1265" t="s">
        <v>2563</v>
      </c>
      <c r="D1265">
        <v>12</v>
      </c>
      <c r="E1265" t="s">
        <v>5053</v>
      </c>
      <c r="L1265" t="s">
        <v>35</v>
      </c>
      <c r="M1265" t="s">
        <v>2562</v>
      </c>
      <c r="N1265" t="s">
        <v>2563</v>
      </c>
      <c r="P1265">
        <v>1</v>
      </c>
      <c r="Q1265">
        <v>1</v>
      </c>
      <c r="R1265">
        <v>0</v>
      </c>
      <c r="S1265">
        <v>0</v>
      </c>
      <c r="T1265" t="s">
        <v>4940</v>
      </c>
      <c r="U1265">
        <v>0</v>
      </c>
      <c r="X1265" t="s">
        <v>4941</v>
      </c>
      <c r="Y1265" t="s">
        <v>18</v>
      </c>
      <c r="AE1265">
        <v>0</v>
      </c>
      <c r="AF1265">
        <v>0</v>
      </c>
      <c r="AG1265">
        <v>0</v>
      </c>
      <c r="AH1265">
        <v>3</v>
      </c>
      <c r="AI1265">
        <v>0</v>
      </c>
      <c r="AU1265">
        <v>0</v>
      </c>
      <c r="AW1265">
        <v>0</v>
      </c>
      <c r="BE1265" t="s">
        <v>43</v>
      </c>
      <c r="BI1265">
        <v>0</v>
      </c>
      <c r="BJ1265">
        <v>0</v>
      </c>
      <c r="BM1265">
        <v>0</v>
      </c>
      <c r="BN1265">
        <v>0</v>
      </c>
      <c r="BO1265">
        <v>100</v>
      </c>
      <c r="BP1265">
        <v>100</v>
      </c>
      <c r="BQ1265">
        <v>0</v>
      </c>
      <c r="BR1265">
        <v>0</v>
      </c>
      <c r="BS1265">
        <v>0</v>
      </c>
      <c r="BV1265">
        <v>0</v>
      </c>
      <c r="BW1265">
        <v>0</v>
      </c>
      <c r="BX1265">
        <v>0</v>
      </c>
      <c r="BY1265">
        <v>0</v>
      </c>
    </row>
    <row r="1266" spans="1:80" x14ac:dyDescent="0.25">
      <c r="A1266" t="s">
        <v>2564</v>
      </c>
      <c r="C1266" t="s">
        <v>2565</v>
      </c>
      <c r="D1266">
        <v>15</v>
      </c>
      <c r="E1266" t="s">
        <v>4977</v>
      </c>
      <c r="F1266">
        <v>6</v>
      </c>
      <c r="G1266" t="s">
        <v>4977</v>
      </c>
      <c r="L1266" t="s">
        <v>436</v>
      </c>
      <c r="M1266" t="s">
        <v>4946</v>
      </c>
      <c r="N1266" t="s">
        <v>4947</v>
      </c>
      <c r="P1266">
        <v>1</v>
      </c>
      <c r="Q1266">
        <v>0</v>
      </c>
      <c r="R1266">
        <v>0</v>
      </c>
      <c r="S1266">
        <v>0</v>
      </c>
      <c r="T1266" t="s">
        <v>4940</v>
      </c>
      <c r="U1266">
        <v>0</v>
      </c>
      <c r="X1266" t="s">
        <v>4941</v>
      </c>
      <c r="Y1266" t="s">
        <v>18</v>
      </c>
      <c r="AB1266" t="s">
        <v>19</v>
      </c>
      <c r="AC1266" t="s">
        <v>4942</v>
      </c>
      <c r="AD1266" t="s">
        <v>104</v>
      </c>
      <c r="AE1266">
        <v>0</v>
      </c>
      <c r="AF1266">
        <v>0</v>
      </c>
      <c r="AG1266">
        <v>0.44</v>
      </c>
      <c r="AH1266">
        <v>3</v>
      </c>
      <c r="AI1266">
        <v>0</v>
      </c>
      <c r="AU1266">
        <v>0</v>
      </c>
      <c r="AW1266">
        <v>0.52800000000000002</v>
      </c>
      <c r="BE1266" t="s">
        <v>32</v>
      </c>
      <c r="BI1266">
        <v>0</v>
      </c>
      <c r="BJ1266">
        <v>0</v>
      </c>
      <c r="BM1266">
        <v>0</v>
      </c>
      <c r="BN1266">
        <v>0</v>
      </c>
      <c r="BO1266">
        <v>100</v>
      </c>
      <c r="BP1266">
        <v>100</v>
      </c>
      <c r="BQ1266">
        <v>0</v>
      </c>
      <c r="BR1266">
        <v>0</v>
      </c>
      <c r="BS1266">
        <v>0</v>
      </c>
      <c r="BV1266">
        <v>0</v>
      </c>
      <c r="BW1266">
        <v>0</v>
      </c>
      <c r="BX1266">
        <v>0</v>
      </c>
      <c r="BY1266">
        <v>0</v>
      </c>
    </row>
    <row r="1267" spans="1:80" x14ac:dyDescent="0.25">
      <c r="A1267" t="s">
        <v>2566</v>
      </c>
      <c r="C1267" t="s">
        <v>2567</v>
      </c>
      <c r="D1267">
        <v>15</v>
      </c>
      <c r="E1267" t="s">
        <v>4977</v>
      </c>
      <c r="F1267">
        <v>6</v>
      </c>
      <c r="G1267" t="s">
        <v>4977</v>
      </c>
      <c r="L1267" t="s">
        <v>436</v>
      </c>
      <c r="M1267" t="s">
        <v>4946</v>
      </c>
      <c r="N1267" t="s">
        <v>4947</v>
      </c>
      <c r="P1267">
        <v>1</v>
      </c>
      <c r="Q1267">
        <v>0</v>
      </c>
      <c r="R1267">
        <v>0</v>
      </c>
      <c r="S1267">
        <v>0</v>
      </c>
      <c r="T1267" t="s">
        <v>4940</v>
      </c>
      <c r="U1267">
        <v>0</v>
      </c>
      <c r="X1267" t="s">
        <v>4941</v>
      </c>
      <c r="Y1267" t="s">
        <v>18</v>
      </c>
      <c r="AB1267" t="s">
        <v>19</v>
      </c>
      <c r="AC1267" t="s">
        <v>4942</v>
      </c>
      <c r="AD1267" t="s">
        <v>104</v>
      </c>
      <c r="AE1267">
        <v>0</v>
      </c>
      <c r="AF1267">
        <v>0</v>
      </c>
      <c r="AG1267">
        <v>0.44</v>
      </c>
      <c r="AH1267">
        <v>3</v>
      </c>
      <c r="AI1267">
        <v>0</v>
      </c>
      <c r="AU1267">
        <v>0</v>
      </c>
      <c r="AW1267">
        <v>0.52800000000000002</v>
      </c>
      <c r="BE1267" t="s">
        <v>32</v>
      </c>
      <c r="BI1267">
        <v>0</v>
      </c>
      <c r="BJ1267">
        <v>0</v>
      </c>
      <c r="BM1267">
        <v>0</v>
      </c>
      <c r="BN1267">
        <v>0</v>
      </c>
      <c r="BO1267">
        <v>100</v>
      </c>
      <c r="BP1267">
        <v>100</v>
      </c>
      <c r="BQ1267">
        <v>0</v>
      </c>
      <c r="BR1267">
        <v>0</v>
      </c>
      <c r="BS1267">
        <v>0</v>
      </c>
      <c r="BV1267">
        <v>0</v>
      </c>
      <c r="BW1267">
        <v>0</v>
      </c>
      <c r="BX1267">
        <v>0</v>
      </c>
      <c r="BY1267">
        <v>0</v>
      </c>
    </row>
    <row r="1268" spans="1:80" x14ac:dyDescent="0.25">
      <c r="A1268" t="s">
        <v>2568</v>
      </c>
      <c r="C1268" t="s">
        <v>2569</v>
      </c>
      <c r="D1268">
        <v>15</v>
      </c>
      <c r="E1268" t="s">
        <v>4977</v>
      </c>
      <c r="F1268">
        <v>6</v>
      </c>
      <c r="G1268" t="s">
        <v>4977</v>
      </c>
      <c r="L1268" t="s">
        <v>436</v>
      </c>
      <c r="M1268" t="s">
        <v>4946</v>
      </c>
      <c r="N1268" t="s">
        <v>4947</v>
      </c>
      <c r="P1268">
        <v>1</v>
      </c>
      <c r="Q1268">
        <v>0</v>
      </c>
      <c r="R1268">
        <v>0</v>
      </c>
      <c r="S1268">
        <v>0</v>
      </c>
      <c r="T1268" t="s">
        <v>4940</v>
      </c>
      <c r="U1268">
        <v>0</v>
      </c>
      <c r="X1268" t="s">
        <v>4941</v>
      </c>
      <c r="Y1268" t="s">
        <v>18</v>
      </c>
      <c r="AB1268" t="s">
        <v>19</v>
      </c>
      <c r="AC1268" t="s">
        <v>4942</v>
      </c>
      <c r="AD1268" t="s">
        <v>104</v>
      </c>
      <c r="AE1268">
        <v>0</v>
      </c>
      <c r="AF1268">
        <v>0</v>
      </c>
      <c r="AG1268">
        <v>0.44</v>
      </c>
      <c r="AH1268">
        <v>3</v>
      </c>
      <c r="AI1268">
        <v>0</v>
      </c>
      <c r="AU1268">
        <v>0</v>
      </c>
      <c r="AW1268">
        <v>0.52800000000000002</v>
      </c>
      <c r="BE1268" t="s">
        <v>32</v>
      </c>
      <c r="BI1268">
        <v>0</v>
      </c>
      <c r="BJ1268">
        <v>0</v>
      </c>
      <c r="BM1268">
        <v>0</v>
      </c>
      <c r="BN1268">
        <v>0</v>
      </c>
      <c r="BO1268">
        <v>100</v>
      </c>
      <c r="BP1268">
        <v>100</v>
      </c>
      <c r="BQ1268">
        <v>0</v>
      </c>
      <c r="BR1268">
        <v>0</v>
      </c>
      <c r="BS1268">
        <v>0</v>
      </c>
      <c r="BV1268">
        <v>0</v>
      </c>
      <c r="BW1268">
        <v>0</v>
      </c>
      <c r="BX1268">
        <v>0</v>
      </c>
      <c r="BY1268">
        <v>0</v>
      </c>
    </row>
    <row r="1269" spans="1:80" x14ac:dyDescent="0.25">
      <c r="A1269" t="s">
        <v>2570</v>
      </c>
      <c r="C1269" t="s">
        <v>2571</v>
      </c>
      <c r="D1269">
        <v>15</v>
      </c>
      <c r="E1269" t="s">
        <v>4977</v>
      </c>
      <c r="F1269">
        <v>6</v>
      </c>
      <c r="G1269" t="s">
        <v>4977</v>
      </c>
      <c r="L1269" t="s">
        <v>1125</v>
      </c>
      <c r="M1269" t="s">
        <v>2570</v>
      </c>
      <c r="N1269" t="s">
        <v>2571</v>
      </c>
      <c r="O1269" t="s">
        <v>104</v>
      </c>
      <c r="P1269">
        <v>1</v>
      </c>
      <c r="Q1269">
        <v>1</v>
      </c>
      <c r="R1269">
        <v>0</v>
      </c>
      <c r="S1269">
        <v>0</v>
      </c>
      <c r="T1269" t="s">
        <v>4940</v>
      </c>
      <c r="U1269">
        <v>0</v>
      </c>
      <c r="X1269" t="s">
        <v>4941</v>
      </c>
      <c r="Y1269" t="s">
        <v>18</v>
      </c>
      <c r="AB1269" t="s">
        <v>19</v>
      </c>
      <c r="AC1269" t="s">
        <v>4942</v>
      </c>
      <c r="AD1269" t="s">
        <v>104</v>
      </c>
      <c r="AE1269">
        <v>0</v>
      </c>
      <c r="AF1269">
        <v>0</v>
      </c>
      <c r="AG1269">
        <v>0.44</v>
      </c>
      <c r="AH1269">
        <v>3</v>
      </c>
      <c r="AI1269">
        <v>0</v>
      </c>
      <c r="AU1269">
        <v>2.1463415000000001</v>
      </c>
      <c r="AW1269">
        <v>0.52800000000000002</v>
      </c>
      <c r="BE1269" t="s">
        <v>32</v>
      </c>
      <c r="BI1269">
        <v>0</v>
      </c>
      <c r="BJ1269">
        <v>0</v>
      </c>
      <c r="BM1269">
        <v>0</v>
      </c>
      <c r="BN1269">
        <v>0</v>
      </c>
      <c r="BO1269">
        <v>100</v>
      </c>
      <c r="BP1269">
        <v>100</v>
      </c>
      <c r="BQ1269">
        <v>0</v>
      </c>
      <c r="BR1269">
        <v>0</v>
      </c>
      <c r="BS1269">
        <v>0</v>
      </c>
      <c r="BV1269">
        <v>0</v>
      </c>
      <c r="BW1269">
        <v>0</v>
      </c>
      <c r="BX1269">
        <v>0</v>
      </c>
      <c r="BY1269">
        <v>0</v>
      </c>
    </row>
    <row r="1270" spans="1:80" x14ac:dyDescent="0.25">
      <c r="A1270" t="s">
        <v>2572</v>
      </c>
      <c r="C1270" t="s">
        <v>2573</v>
      </c>
      <c r="D1270">
        <v>15</v>
      </c>
      <c r="E1270" t="s">
        <v>4977</v>
      </c>
      <c r="F1270">
        <v>6</v>
      </c>
      <c r="G1270" t="s">
        <v>4977</v>
      </c>
      <c r="L1270" t="s">
        <v>1125</v>
      </c>
      <c r="M1270" t="s">
        <v>5647</v>
      </c>
      <c r="N1270" t="s">
        <v>2573</v>
      </c>
      <c r="O1270" t="s">
        <v>2221</v>
      </c>
      <c r="P1270">
        <v>1000</v>
      </c>
      <c r="Q1270">
        <v>1</v>
      </c>
      <c r="R1270">
        <v>110</v>
      </c>
      <c r="S1270">
        <v>110</v>
      </c>
      <c r="T1270" t="s">
        <v>4940</v>
      </c>
      <c r="U1270">
        <v>0</v>
      </c>
      <c r="X1270" t="s">
        <v>4941</v>
      </c>
      <c r="Y1270" t="s">
        <v>18</v>
      </c>
      <c r="AB1270" t="s">
        <v>19</v>
      </c>
      <c r="AC1270" t="s">
        <v>4942</v>
      </c>
      <c r="AD1270" t="s">
        <v>104</v>
      </c>
      <c r="AE1270">
        <v>0</v>
      </c>
      <c r="AF1270">
        <v>0</v>
      </c>
      <c r="AG1270">
        <v>0.16500000000000001</v>
      </c>
      <c r="AH1270">
        <v>3</v>
      </c>
      <c r="AI1270">
        <v>0</v>
      </c>
      <c r="AU1270">
        <v>1.5</v>
      </c>
      <c r="AW1270">
        <v>0.19800000000000001</v>
      </c>
      <c r="BE1270" t="s">
        <v>32</v>
      </c>
      <c r="BI1270">
        <v>0</v>
      </c>
      <c r="BJ1270">
        <v>0</v>
      </c>
      <c r="BM1270">
        <v>0</v>
      </c>
      <c r="BN1270">
        <v>0</v>
      </c>
      <c r="BO1270">
        <v>100</v>
      </c>
      <c r="BP1270">
        <v>100</v>
      </c>
      <c r="BQ1270">
        <v>0</v>
      </c>
      <c r="BR1270">
        <v>0</v>
      </c>
      <c r="BS1270">
        <v>0</v>
      </c>
      <c r="BV1270">
        <v>0</v>
      </c>
      <c r="BW1270">
        <v>0</v>
      </c>
      <c r="BX1270">
        <v>0</v>
      </c>
      <c r="BY1270">
        <v>0</v>
      </c>
    </row>
    <row r="1271" spans="1:80" x14ac:dyDescent="0.25">
      <c r="A1271" t="s">
        <v>2574</v>
      </c>
      <c r="C1271" t="s">
        <v>2575</v>
      </c>
      <c r="D1271">
        <v>15</v>
      </c>
      <c r="E1271" t="s">
        <v>4977</v>
      </c>
      <c r="F1271">
        <v>6</v>
      </c>
      <c r="G1271" t="s">
        <v>4977</v>
      </c>
      <c r="L1271" t="s">
        <v>1125</v>
      </c>
      <c r="M1271" t="s">
        <v>5648</v>
      </c>
      <c r="N1271" t="s">
        <v>5649</v>
      </c>
      <c r="O1271" t="s">
        <v>2221</v>
      </c>
      <c r="P1271">
        <v>1000</v>
      </c>
      <c r="Q1271">
        <v>1</v>
      </c>
      <c r="R1271">
        <v>110</v>
      </c>
      <c r="S1271">
        <v>110</v>
      </c>
      <c r="T1271" t="s">
        <v>4940</v>
      </c>
      <c r="U1271">
        <v>0</v>
      </c>
      <c r="X1271" t="s">
        <v>4941</v>
      </c>
      <c r="Y1271" t="s">
        <v>18</v>
      </c>
      <c r="AB1271" t="s">
        <v>19</v>
      </c>
      <c r="AC1271" t="s">
        <v>4942</v>
      </c>
      <c r="AD1271" t="s">
        <v>104</v>
      </c>
      <c r="AE1271">
        <v>0</v>
      </c>
      <c r="AF1271">
        <v>0</v>
      </c>
      <c r="AG1271">
        <v>0.16500000000000001</v>
      </c>
      <c r="AH1271">
        <v>3</v>
      </c>
      <c r="AI1271">
        <v>0</v>
      </c>
      <c r="AU1271">
        <v>1.5</v>
      </c>
      <c r="AW1271">
        <v>0.19800000000000001</v>
      </c>
      <c r="BE1271" t="s">
        <v>32</v>
      </c>
      <c r="BI1271">
        <v>0</v>
      </c>
      <c r="BJ1271">
        <v>0</v>
      </c>
      <c r="BM1271">
        <v>0</v>
      </c>
      <c r="BN1271">
        <v>0</v>
      </c>
      <c r="BO1271">
        <v>100</v>
      </c>
      <c r="BP1271">
        <v>100</v>
      </c>
      <c r="BQ1271">
        <v>0</v>
      </c>
      <c r="BR1271">
        <v>0</v>
      </c>
      <c r="BS1271">
        <v>0</v>
      </c>
      <c r="BV1271">
        <v>0</v>
      </c>
      <c r="BW1271">
        <v>0</v>
      </c>
      <c r="BX1271">
        <v>0</v>
      </c>
      <c r="BY1271">
        <v>0</v>
      </c>
    </row>
    <row r="1272" spans="1:80" x14ac:dyDescent="0.25">
      <c r="A1272">
        <v>251450912</v>
      </c>
      <c r="C1272" t="s">
        <v>2576</v>
      </c>
      <c r="D1272">
        <v>9</v>
      </c>
      <c r="E1272" t="s">
        <v>5014</v>
      </c>
      <c r="F1272">
        <v>5</v>
      </c>
      <c r="G1272" t="s">
        <v>5014</v>
      </c>
      <c r="J1272">
        <v>3</v>
      </c>
      <c r="K1272" t="s">
        <v>5061</v>
      </c>
      <c r="L1272" t="s">
        <v>293</v>
      </c>
      <c r="M1272">
        <v>251450912</v>
      </c>
      <c r="N1272" t="s">
        <v>5650</v>
      </c>
      <c r="P1272">
        <v>1</v>
      </c>
      <c r="Q1272">
        <v>1</v>
      </c>
      <c r="R1272">
        <v>66</v>
      </c>
      <c r="S1272">
        <v>66</v>
      </c>
      <c r="T1272" t="s">
        <v>4940</v>
      </c>
      <c r="U1272">
        <v>0</v>
      </c>
      <c r="X1272" t="s">
        <v>4941</v>
      </c>
      <c r="Y1272" t="s">
        <v>18</v>
      </c>
      <c r="AB1272" t="s">
        <v>19</v>
      </c>
      <c r="AC1272" t="s">
        <v>4942</v>
      </c>
      <c r="AE1272">
        <v>0</v>
      </c>
      <c r="AF1272">
        <v>0</v>
      </c>
      <c r="AG1272">
        <v>85.8</v>
      </c>
      <c r="AH1272">
        <v>3</v>
      </c>
      <c r="AI1272">
        <v>0</v>
      </c>
      <c r="AL1272">
        <v>1</v>
      </c>
      <c r="AM1272">
        <v>1</v>
      </c>
      <c r="AU1272">
        <v>1.3</v>
      </c>
      <c r="AW1272">
        <v>102.96</v>
      </c>
      <c r="BE1272" t="s">
        <v>32</v>
      </c>
      <c r="BI1272">
        <v>0</v>
      </c>
      <c r="BJ1272">
        <v>0</v>
      </c>
      <c r="BM1272">
        <v>0</v>
      </c>
      <c r="BN1272">
        <v>0</v>
      </c>
      <c r="BO1272">
        <v>100</v>
      </c>
      <c r="BP1272">
        <v>100</v>
      </c>
      <c r="BQ1272">
        <v>0</v>
      </c>
      <c r="BR1272">
        <v>0</v>
      </c>
      <c r="BS1272">
        <v>0</v>
      </c>
      <c r="BV1272">
        <v>0</v>
      </c>
      <c r="BW1272">
        <v>0</v>
      </c>
      <c r="BX1272">
        <v>0</v>
      </c>
      <c r="BY1272">
        <v>0</v>
      </c>
    </row>
    <row r="1273" spans="1:80" x14ac:dyDescent="0.25">
      <c r="A1273" t="s">
        <v>2577</v>
      </c>
      <c r="C1273" t="s">
        <v>2578</v>
      </c>
      <c r="D1273">
        <v>16</v>
      </c>
      <c r="E1273" t="s">
        <v>4982</v>
      </c>
      <c r="F1273">
        <v>10</v>
      </c>
      <c r="G1273" t="s">
        <v>4982</v>
      </c>
      <c r="L1273" t="s">
        <v>836</v>
      </c>
      <c r="M1273" t="s">
        <v>2577</v>
      </c>
      <c r="N1273" t="s">
        <v>2578</v>
      </c>
      <c r="O1273">
        <v>1</v>
      </c>
      <c r="P1273">
        <v>1</v>
      </c>
      <c r="Q1273">
        <v>1</v>
      </c>
      <c r="R1273">
        <v>0</v>
      </c>
      <c r="S1273">
        <v>0</v>
      </c>
      <c r="T1273" t="s">
        <v>4940</v>
      </c>
      <c r="U1273">
        <v>0</v>
      </c>
      <c r="X1273" t="s">
        <v>4941</v>
      </c>
      <c r="Y1273" t="s">
        <v>18</v>
      </c>
      <c r="AD1273">
        <v>1</v>
      </c>
      <c r="AE1273">
        <v>0</v>
      </c>
      <c r="AF1273">
        <v>0</v>
      </c>
      <c r="AG1273">
        <v>9.6</v>
      </c>
      <c r="AH1273">
        <v>3</v>
      </c>
      <c r="AI1273">
        <v>0</v>
      </c>
      <c r="AU1273">
        <v>0</v>
      </c>
      <c r="AW1273">
        <v>11.52</v>
      </c>
      <c r="BE1273" t="s">
        <v>20</v>
      </c>
      <c r="BI1273">
        <v>0</v>
      </c>
      <c r="BJ1273">
        <v>0</v>
      </c>
      <c r="BM1273">
        <v>0</v>
      </c>
      <c r="BN1273">
        <v>0</v>
      </c>
      <c r="BO1273">
        <v>100</v>
      </c>
      <c r="BP1273">
        <v>100</v>
      </c>
      <c r="BQ1273">
        <v>0</v>
      </c>
      <c r="BR1273">
        <v>0</v>
      </c>
      <c r="BS1273">
        <v>0</v>
      </c>
      <c r="BV1273">
        <v>0</v>
      </c>
      <c r="BW1273">
        <v>0</v>
      </c>
      <c r="BX1273">
        <v>0</v>
      </c>
      <c r="BY1273">
        <v>0</v>
      </c>
      <c r="CB1273" t="s">
        <v>5651</v>
      </c>
    </row>
    <row r="1274" spans="1:80" x14ac:dyDescent="0.25">
      <c r="A1274" t="s">
        <v>2579</v>
      </c>
      <c r="C1274" t="s">
        <v>2580</v>
      </c>
      <c r="D1274">
        <v>15</v>
      </c>
      <c r="E1274" t="s">
        <v>4977</v>
      </c>
      <c r="F1274">
        <v>6</v>
      </c>
      <c r="G1274" t="s">
        <v>4977</v>
      </c>
      <c r="L1274" t="s">
        <v>436</v>
      </c>
      <c r="M1274" t="s">
        <v>2579</v>
      </c>
      <c r="N1274" t="s">
        <v>2580</v>
      </c>
      <c r="P1274">
        <v>1</v>
      </c>
      <c r="Q1274">
        <v>1</v>
      </c>
      <c r="R1274">
        <v>0</v>
      </c>
      <c r="S1274">
        <v>0</v>
      </c>
      <c r="T1274" t="s">
        <v>4940</v>
      </c>
      <c r="U1274">
        <v>0</v>
      </c>
      <c r="X1274" t="s">
        <v>4941</v>
      </c>
      <c r="Y1274" t="s">
        <v>18</v>
      </c>
      <c r="AB1274" t="s">
        <v>19</v>
      </c>
      <c r="AC1274" t="s">
        <v>4942</v>
      </c>
      <c r="AE1274">
        <v>0</v>
      </c>
      <c r="AF1274">
        <v>0</v>
      </c>
      <c r="AG1274">
        <v>102.55500000000001</v>
      </c>
      <c r="AH1274">
        <v>3</v>
      </c>
      <c r="AI1274">
        <v>0</v>
      </c>
      <c r="AU1274">
        <v>1.5</v>
      </c>
      <c r="AW1274">
        <v>123.066</v>
      </c>
      <c r="BE1274" t="s">
        <v>32</v>
      </c>
      <c r="BI1274">
        <v>0</v>
      </c>
      <c r="BJ1274">
        <v>0</v>
      </c>
      <c r="BM1274">
        <v>0</v>
      </c>
      <c r="BN1274">
        <v>0</v>
      </c>
      <c r="BO1274">
        <v>100</v>
      </c>
      <c r="BP1274">
        <v>100</v>
      </c>
      <c r="BQ1274">
        <v>0</v>
      </c>
      <c r="BR1274">
        <v>0</v>
      </c>
      <c r="BS1274">
        <v>0</v>
      </c>
      <c r="BV1274">
        <v>0</v>
      </c>
      <c r="BW1274">
        <v>0</v>
      </c>
      <c r="BX1274">
        <v>0</v>
      </c>
      <c r="BY1274">
        <v>0</v>
      </c>
      <c r="CB1274" t="s">
        <v>5591</v>
      </c>
    </row>
    <row r="1275" spans="1:80" x14ac:dyDescent="0.25">
      <c r="A1275" t="s">
        <v>2581</v>
      </c>
      <c r="C1275" t="s">
        <v>2582</v>
      </c>
      <c r="D1275">
        <v>15</v>
      </c>
      <c r="E1275" t="s">
        <v>4977</v>
      </c>
      <c r="F1275">
        <v>6</v>
      </c>
      <c r="G1275" t="s">
        <v>4977</v>
      </c>
      <c r="L1275" t="s">
        <v>436</v>
      </c>
      <c r="M1275" t="s">
        <v>2581</v>
      </c>
      <c r="N1275" t="s">
        <v>2582</v>
      </c>
      <c r="P1275">
        <v>1</v>
      </c>
      <c r="Q1275">
        <v>1</v>
      </c>
      <c r="R1275">
        <v>0</v>
      </c>
      <c r="S1275">
        <v>0</v>
      </c>
      <c r="T1275" t="s">
        <v>4940</v>
      </c>
      <c r="U1275">
        <v>0</v>
      </c>
      <c r="X1275" t="s">
        <v>4941</v>
      </c>
      <c r="Y1275" t="s">
        <v>18</v>
      </c>
      <c r="AB1275" t="s">
        <v>19</v>
      </c>
      <c r="AC1275" t="s">
        <v>4942</v>
      </c>
      <c r="AE1275">
        <v>0</v>
      </c>
      <c r="AF1275">
        <v>0</v>
      </c>
      <c r="AG1275">
        <v>102.55500000000001</v>
      </c>
      <c r="AH1275">
        <v>3</v>
      </c>
      <c r="AI1275">
        <v>0</v>
      </c>
      <c r="AU1275">
        <v>1.5</v>
      </c>
      <c r="AW1275">
        <v>123.066</v>
      </c>
      <c r="BE1275" t="s">
        <v>32</v>
      </c>
      <c r="BI1275">
        <v>0</v>
      </c>
      <c r="BJ1275">
        <v>0</v>
      </c>
      <c r="BM1275">
        <v>0</v>
      </c>
      <c r="BN1275">
        <v>0</v>
      </c>
      <c r="BO1275">
        <v>100</v>
      </c>
      <c r="BP1275">
        <v>100</v>
      </c>
      <c r="BQ1275">
        <v>0</v>
      </c>
      <c r="BR1275">
        <v>0</v>
      </c>
      <c r="BS1275">
        <v>0</v>
      </c>
      <c r="BV1275">
        <v>0</v>
      </c>
      <c r="BW1275">
        <v>0</v>
      </c>
      <c r="BX1275">
        <v>0</v>
      </c>
      <c r="BY1275">
        <v>0</v>
      </c>
      <c r="CB1275" t="s">
        <v>5591</v>
      </c>
    </row>
    <row r="1276" spans="1:80" x14ac:dyDescent="0.25">
      <c r="A1276" t="s">
        <v>2583</v>
      </c>
      <c r="C1276" t="s">
        <v>2584</v>
      </c>
      <c r="D1276">
        <v>15</v>
      </c>
      <c r="E1276" t="s">
        <v>4977</v>
      </c>
      <c r="F1276">
        <v>6</v>
      </c>
      <c r="G1276" t="s">
        <v>4977</v>
      </c>
      <c r="L1276" t="s">
        <v>436</v>
      </c>
      <c r="M1276" t="s">
        <v>2583</v>
      </c>
      <c r="N1276" t="s">
        <v>2584</v>
      </c>
      <c r="P1276">
        <v>1</v>
      </c>
      <c r="Q1276">
        <v>1</v>
      </c>
      <c r="R1276">
        <v>0</v>
      </c>
      <c r="S1276">
        <v>0</v>
      </c>
      <c r="T1276" t="s">
        <v>4940</v>
      </c>
      <c r="U1276">
        <v>0</v>
      </c>
      <c r="X1276" t="s">
        <v>4941</v>
      </c>
      <c r="Y1276" t="s">
        <v>18</v>
      </c>
      <c r="AB1276" t="s">
        <v>19</v>
      </c>
      <c r="AC1276" t="s">
        <v>4942</v>
      </c>
      <c r="AE1276">
        <v>0</v>
      </c>
      <c r="AF1276">
        <v>0</v>
      </c>
      <c r="AG1276">
        <v>102.55500000000001</v>
      </c>
      <c r="AH1276">
        <v>3</v>
      </c>
      <c r="AI1276">
        <v>0</v>
      </c>
      <c r="AU1276">
        <v>1.5</v>
      </c>
      <c r="AW1276">
        <v>123.066</v>
      </c>
      <c r="BE1276" t="s">
        <v>32</v>
      </c>
      <c r="BI1276">
        <v>0</v>
      </c>
      <c r="BJ1276">
        <v>0</v>
      </c>
      <c r="BM1276">
        <v>0</v>
      </c>
      <c r="BN1276">
        <v>0</v>
      </c>
      <c r="BO1276">
        <v>100</v>
      </c>
      <c r="BP1276">
        <v>100</v>
      </c>
      <c r="BQ1276">
        <v>0</v>
      </c>
      <c r="BR1276">
        <v>0</v>
      </c>
      <c r="BS1276">
        <v>0</v>
      </c>
      <c r="BV1276">
        <v>0</v>
      </c>
      <c r="BW1276">
        <v>0</v>
      </c>
      <c r="BX1276">
        <v>0</v>
      </c>
      <c r="BY1276">
        <v>0</v>
      </c>
      <c r="CB1276" t="s">
        <v>5591</v>
      </c>
    </row>
    <row r="1277" spans="1:80" x14ac:dyDescent="0.25">
      <c r="A1277" t="s">
        <v>2585</v>
      </c>
      <c r="C1277" t="s">
        <v>2586</v>
      </c>
      <c r="D1277">
        <v>15</v>
      </c>
      <c r="E1277" t="s">
        <v>4977</v>
      </c>
      <c r="F1277">
        <v>6</v>
      </c>
      <c r="G1277" t="s">
        <v>4977</v>
      </c>
      <c r="L1277" t="s">
        <v>436</v>
      </c>
      <c r="M1277" t="s">
        <v>5652</v>
      </c>
      <c r="N1277" t="s">
        <v>5653</v>
      </c>
      <c r="P1277">
        <v>1</v>
      </c>
      <c r="Q1277">
        <v>1</v>
      </c>
      <c r="R1277">
        <v>0</v>
      </c>
      <c r="S1277">
        <v>0</v>
      </c>
      <c r="T1277" t="s">
        <v>4940</v>
      </c>
      <c r="U1277">
        <v>0</v>
      </c>
      <c r="X1277" t="s">
        <v>4941</v>
      </c>
      <c r="Y1277" t="s">
        <v>18</v>
      </c>
      <c r="AB1277" t="s">
        <v>19</v>
      </c>
      <c r="AC1277" t="s">
        <v>4942</v>
      </c>
      <c r="AE1277">
        <v>0</v>
      </c>
      <c r="AF1277">
        <v>0</v>
      </c>
      <c r="AG1277">
        <v>102.55500000000001</v>
      </c>
      <c r="AH1277">
        <v>3</v>
      </c>
      <c r="AI1277">
        <v>0</v>
      </c>
      <c r="AU1277">
        <v>1.5</v>
      </c>
      <c r="AW1277">
        <v>123.066</v>
      </c>
      <c r="BE1277" t="s">
        <v>32</v>
      </c>
      <c r="BI1277">
        <v>0</v>
      </c>
      <c r="BJ1277">
        <v>0</v>
      </c>
      <c r="BM1277">
        <v>0</v>
      </c>
      <c r="BN1277">
        <v>0</v>
      </c>
      <c r="BO1277">
        <v>100</v>
      </c>
      <c r="BP1277">
        <v>100</v>
      </c>
      <c r="BQ1277">
        <v>0</v>
      </c>
      <c r="BR1277">
        <v>0</v>
      </c>
      <c r="BS1277">
        <v>0</v>
      </c>
      <c r="BV1277">
        <v>0</v>
      </c>
      <c r="BW1277">
        <v>0</v>
      </c>
      <c r="BX1277">
        <v>0</v>
      </c>
      <c r="BY1277">
        <v>0</v>
      </c>
      <c r="CB1277" t="s">
        <v>5591</v>
      </c>
    </row>
    <row r="1278" spans="1:80" x14ac:dyDescent="0.25">
      <c r="A1278" t="s">
        <v>2587</v>
      </c>
      <c r="C1278" t="s">
        <v>2588</v>
      </c>
      <c r="D1278">
        <v>15</v>
      </c>
      <c r="E1278" t="s">
        <v>4977</v>
      </c>
      <c r="F1278">
        <v>6</v>
      </c>
      <c r="G1278" t="s">
        <v>4977</v>
      </c>
      <c r="L1278" t="s">
        <v>436</v>
      </c>
      <c r="M1278" t="s">
        <v>2587</v>
      </c>
      <c r="N1278" t="s">
        <v>2588</v>
      </c>
      <c r="P1278">
        <v>1</v>
      </c>
      <c r="Q1278">
        <v>1</v>
      </c>
      <c r="R1278">
        <v>0</v>
      </c>
      <c r="S1278">
        <v>0</v>
      </c>
      <c r="T1278" t="s">
        <v>4940</v>
      </c>
      <c r="U1278">
        <v>0</v>
      </c>
      <c r="X1278" t="s">
        <v>4941</v>
      </c>
      <c r="Y1278" t="s">
        <v>18</v>
      </c>
      <c r="AB1278" t="s">
        <v>19</v>
      </c>
      <c r="AC1278" t="s">
        <v>4942</v>
      </c>
      <c r="AE1278">
        <v>0</v>
      </c>
      <c r="AF1278">
        <v>0</v>
      </c>
      <c r="AG1278">
        <v>102.55500000000001</v>
      </c>
      <c r="AH1278">
        <v>3</v>
      </c>
      <c r="AI1278">
        <v>0</v>
      </c>
      <c r="AU1278">
        <v>1.5</v>
      </c>
      <c r="AW1278">
        <v>123.066</v>
      </c>
      <c r="BE1278" t="s">
        <v>32</v>
      </c>
      <c r="BI1278">
        <v>0</v>
      </c>
      <c r="BJ1278">
        <v>0</v>
      </c>
      <c r="BM1278">
        <v>0</v>
      </c>
      <c r="BN1278">
        <v>0</v>
      </c>
      <c r="BO1278">
        <v>100</v>
      </c>
      <c r="BP1278">
        <v>100</v>
      </c>
      <c r="BQ1278">
        <v>0</v>
      </c>
      <c r="BR1278">
        <v>0</v>
      </c>
      <c r="BS1278">
        <v>0</v>
      </c>
      <c r="BV1278">
        <v>0</v>
      </c>
      <c r="BW1278">
        <v>0</v>
      </c>
      <c r="BX1278">
        <v>0</v>
      </c>
      <c r="BY1278">
        <v>0</v>
      </c>
      <c r="CB1278" t="s">
        <v>5591</v>
      </c>
    </row>
    <row r="1279" spans="1:80" x14ac:dyDescent="0.25">
      <c r="A1279" t="s">
        <v>2589</v>
      </c>
      <c r="C1279" t="s">
        <v>2590</v>
      </c>
      <c r="D1279">
        <v>15</v>
      </c>
      <c r="E1279" t="s">
        <v>4977</v>
      </c>
      <c r="F1279">
        <v>6</v>
      </c>
      <c r="G1279" t="s">
        <v>4977</v>
      </c>
      <c r="L1279" t="s">
        <v>436</v>
      </c>
      <c r="M1279" t="s">
        <v>2589</v>
      </c>
      <c r="N1279" t="s">
        <v>5654</v>
      </c>
      <c r="P1279">
        <v>1</v>
      </c>
      <c r="Q1279">
        <v>1</v>
      </c>
      <c r="R1279">
        <v>0</v>
      </c>
      <c r="S1279">
        <v>0</v>
      </c>
      <c r="T1279" t="s">
        <v>4940</v>
      </c>
      <c r="U1279">
        <v>0</v>
      </c>
      <c r="X1279" t="s">
        <v>4941</v>
      </c>
      <c r="Y1279" t="s">
        <v>18</v>
      </c>
      <c r="AB1279" t="s">
        <v>19</v>
      </c>
      <c r="AC1279" t="s">
        <v>4942</v>
      </c>
      <c r="AE1279">
        <v>0</v>
      </c>
      <c r="AF1279">
        <v>0</v>
      </c>
      <c r="AG1279">
        <v>102.55500000000001</v>
      </c>
      <c r="AH1279">
        <v>3</v>
      </c>
      <c r="AI1279">
        <v>0</v>
      </c>
      <c r="AU1279">
        <v>1.5</v>
      </c>
      <c r="AW1279">
        <v>123.066</v>
      </c>
      <c r="BE1279" t="s">
        <v>32</v>
      </c>
      <c r="BI1279">
        <v>0</v>
      </c>
      <c r="BJ1279">
        <v>0</v>
      </c>
      <c r="BM1279">
        <v>0</v>
      </c>
      <c r="BN1279">
        <v>0</v>
      </c>
      <c r="BO1279">
        <v>100</v>
      </c>
      <c r="BP1279">
        <v>100</v>
      </c>
      <c r="BQ1279">
        <v>0</v>
      </c>
      <c r="BR1279">
        <v>0</v>
      </c>
      <c r="BS1279">
        <v>0</v>
      </c>
      <c r="BV1279">
        <v>0</v>
      </c>
      <c r="BW1279">
        <v>0</v>
      </c>
      <c r="BX1279">
        <v>0</v>
      </c>
      <c r="BY1279">
        <v>0</v>
      </c>
      <c r="CB1279" t="s">
        <v>5591</v>
      </c>
    </row>
    <row r="1280" spans="1:80" x14ac:dyDescent="0.25">
      <c r="A1280" t="s">
        <v>2591</v>
      </c>
      <c r="C1280" t="s">
        <v>2592</v>
      </c>
      <c r="D1280">
        <v>13</v>
      </c>
      <c r="E1280" t="s">
        <v>5091</v>
      </c>
      <c r="L1280" t="s">
        <v>2593</v>
      </c>
      <c r="M1280" t="s">
        <v>2591</v>
      </c>
      <c r="N1280" t="s">
        <v>2592</v>
      </c>
      <c r="O1280">
        <v>1</v>
      </c>
      <c r="P1280">
        <v>1</v>
      </c>
      <c r="Q1280">
        <v>1</v>
      </c>
      <c r="R1280">
        <v>19.100000000000001</v>
      </c>
      <c r="S1280">
        <v>19.100000000000001</v>
      </c>
      <c r="T1280" t="s">
        <v>4940</v>
      </c>
      <c r="U1280">
        <v>0</v>
      </c>
      <c r="X1280" t="s">
        <v>4941</v>
      </c>
      <c r="Y1280" t="s">
        <v>18</v>
      </c>
      <c r="AB1280" t="s">
        <v>19</v>
      </c>
      <c r="AC1280" t="s">
        <v>4942</v>
      </c>
      <c r="AD1280">
        <v>1</v>
      </c>
      <c r="AE1280">
        <v>0</v>
      </c>
      <c r="AF1280">
        <v>0</v>
      </c>
      <c r="AG1280">
        <v>28.65</v>
      </c>
      <c r="AH1280">
        <v>3</v>
      </c>
      <c r="AI1280">
        <v>0</v>
      </c>
      <c r="AU1280">
        <v>1.5</v>
      </c>
      <c r="AW1280">
        <v>34.380000000000003</v>
      </c>
      <c r="BE1280" t="s">
        <v>32</v>
      </c>
      <c r="BI1280">
        <v>0</v>
      </c>
      <c r="BJ1280">
        <v>0</v>
      </c>
      <c r="BM1280">
        <v>0</v>
      </c>
      <c r="BN1280">
        <v>0</v>
      </c>
      <c r="BO1280">
        <v>100</v>
      </c>
      <c r="BP1280">
        <v>100</v>
      </c>
      <c r="BQ1280">
        <v>0</v>
      </c>
      <c r="BR1280">
        <v>0</v>
      </c>
      <c r="BS1280">
        <v>0</v>
      </c>
      <c r="BV1280">
        <v>0</v>
      </c>
      <c r="BW1280">
        <v>0</v>
      </c>
      <c r="BX1280">
        <v>0</v>
      </c>
      <c r="BY1280">
        <v>0</v>
      </c>
    </row>
    <row r="1281" spans="1:77" x14ac:dyDescent="0.25">
      <c r="A1281" t="s">
        <v>2594</v>
      </c>
      <c r="C1281" t="s">
        <v>2595</v>
      </c>
      <c r="D1281">
        <v>13</v>
      </c>
      <c r="E1281" t="s">
        <v>5091</v>
      </c>
      <c r="L1281" t="s">
        <v>2593</v>
      </c>
      <c r="M1281" t="s">
        <v>2594</v>
      </c>
      <c r="N1281" t="s">
        <v>2595</v>
      </c>
      <c r="O1281">
        <v>1</v>
      </c>
      <c r="P1281">
        <v>1</v>
      </c>
      <c r="Q1281">
        <v>1</v>
      </c>
      <c r="R1281">
        <v>21.82</v>
      </c>
      <c r="S1281">
        <v>21.82</v>
      </c>
      <c r="T1281" t="s">
        <v>4940</v>
      </c>
      <c r="U1281">
        <v>0</v>
      </c>
      <c r="X1281" t="s">
        <v>4941</v>
      </c>
      <c r="Y1281" t="s">
        <v>18</v>
      </c>
      <c r="AB1281" t="s">
        <v>19</v>
      </c>
      <c r="AC1281" t="s">
        <v>4942</v>
      </c>
      <c r="AD1281">
        <v>1</v>
      </c>
      <c r="AE1281">
        <v>0</v>
      </c>
      <c r="AF1281">
        <v>0</v>
      </c>
      <c r="AG1281">
        <v>32.729999999999997</v>
      </c>
      <c r="AH1281">
        <v>3</v>
      </c>
      <c r="AI1281">
        <v>0</v>
      </c>
      <c r="AU1281">
        <v>1.5</v>
      </c>
      <c r="AW1281">
        <v>39.276000000000003</v>
      </c>
      <c r="BE1281" t="s">
        <v>32</v>
      </c>
      <c r="BI1281">
        <v>0</v>
      </c>
      <c r="BJ1281">
        <v>0</v>
      </c>
      <c r="BM1281">
        <v>0</v>
      </c>
      <c r="BN1281">
        <v>0</v>
      </c>
      <c r="BO1281">
        <v>100</v>
      </c>
      <c r="BP1281">
        <v>100</v>
      </c>
      <c r="BQ1281">
        <v>0</v>
      </c>
      <c r="BR1281">
        <v>0</v>
      </c>
      <c r="BS1281">
        <v>0</v>
      </c>
      <c r="BV1281">
        <v>0</v>
      </c>
      <c r="BW1281">
        <v>0</v>
      </c>
      <c r="BX1281">
        <v>0</v>
      </c>
      <c r="BY1281">
        <v>0</v>
      </c>
    </row>
    <row r="1282" spans="1:77" x14ac:dyDescent="0.25">
      <c r="A1282" t="s">
        <v>2596</v>
      </c>
      <c r="C1282" t="s">
        <v>2597</v>
      </c>
      <c r="L1282" t="s">
        <v>27</v>
      </c>
      <c r="M1282" t="s">
        <v>2596</v>
      </c>
      <c r="N1282" t="s">
        <v>2597</v>
      </c>
      <c r="O1282" t="s">
        <v>917</v>
      </c>
      <c r="P1282">
        <v>1</v>
      </c>
      <c r="Q1282">
        <v>1</v>
      </c>
      <c r="R1282">
        <v>5.2549999999999999</v>
      </c>
      <c r="S1282">
        <v>5.2549999999999999</v>
      </c>
      <c r="T1282" t="s">
        <v>4940</v>
      </c>
      <c r="U1282">
        <v>0</v>
      </c>
      <c r="X1282" t="s">
        <v>4941</v>
      </c>
      <c r="Y1282" t="s">
        <v>18</v>
      </c>
      <c r="AB1282" t="s">
        <v>19</v>
      </c>
      <c r="AC1282" t="s">
        <v>4942</v>
      </c>
      <c r="AD1282" t="s">
        <v>917</v>
      </c>
      <c r="AE1282">
        <v>1</v>
      </c>
      <c r="AF1282">
        <v>0</v>
      </c>
      <c r="AG1282">
        <v>9.8249999999999993</v>
      </c>
      <c r="AH1282">
        <v>3</v>
      </c>
      <c r="AI1282">
        <v>0</v>
      </c>
      <c r="AP1282">
        <v>1</v>
      </c>
      <c r="AU1282">
        <v>1.869648</v>
      </c>
      <c r="AW1282">
        <v>11.79</v>
      </c>
      <c r="AY1282">
        <v>1</v>
      </c>
      <c r="BE1282" t="s">
        <v>416</v>
      </c>
      <c r="BI1282">
        <v>0</v>
      </c>
      <c r="BJ1282">
        <v>0</v>
      </c>
      <c r="BM1282">
        <v>0</v>
      </c>
      <c r="BN1282">
        <v>0</v>
      </c>
      <c r="BO1282">
        <v>100</v>
      </c>
      <c r="BP1282">
        <v>100</v>
      </c>
      <c r="BQ1282">
        <v>0</v>
      </c>
      <c r="BR1282">
        <v>0</v>
      </c>
      <c r="BS1282">
        <v>0</v>
      </c>
      <c r="BV1282">
        <v>0</v>
      </c>
      <c r="BW1282">
        <v>1</v>
      </c>
      <c r="BX1282">
        <v>0</v>
      </c>
      <c r="BY1282">
        <v>0</v>
      </c>
    </row>
    <row r="1283" spans="1:77" x14ac:dyDescent="0.25">
      <c r="A1283" t="s">
        <v>2598</v>
      </c>
      <c r="C1283" t="s">
        <v>2599</v>
      </c>
      <c r="L1283" t="s">
        <v>27</v>
      </c>
      <c r="M1283" t="s">
        <v>2598</v>
      </c>
      <c r="N1283" t="s">
        <v>2599</v>
      </c>
      <c r="O1283" t="s">
        <v>917</v>
      </c>
      <c r="P1283">
        <v>1</v>
      </c>
      <c r="Q1283">
        <v>1</v>
      </c>
      <c r="R1283">
        <v>4.0999999999999996</v>
      </c>
      <c r="S1283">
        <v>4.0999999999999996</v>
      </c>
      <c r="T1283" t="s">
        <v>4940</v>
      </c>
      <c r="U1283">
        <v>0</v>
      </c>
      <c r="X1283" t="s">
        <v>4941</v>
      </c>
      <c r="Y1283" t="s">
        <v>18</v>
      </c>
      <c r="AB1283" t="s">
        <v>19</v>
      </c>
      <c r="AC1283" t="s">
        <v>4942</v>
      </c>
      <c r="AD1283" t="s">
        <v>917</v>
      </c>
      <c r="AE1283">
        <v>1</v>
      </c>
      <c r="AF1283">
        <v>0</v>
      </c>
      <c r="AG1283">
        <v>6.15</v>
      </c>
      <c r="AH1283">
        <v>3</v>
      </c>
      <c r="AI1283">
        <v>0</v>
      </c>
      <c r="AP1283">
        <v>1</v>
      </c>
      <c r="AU1283">
        <v>1.5</v>
      </c>
      <c r="AW1283">
        <v>7.38</v>
      </c>
      <c r="AY1283">
        <v>1</v>
      </c>
      <c r="BE1283" t="s">
        <v>416</v>
      </c>
      <c r="BI1283">
        <v>0</v>
      </c>
      <c r="BJ1283">
        <v>0</v>
      </c>
      <c r="BM1283">
        <v>0</v>
      </c>
      <c r="BN1283">
        <v>0</v>
      </c>
      <c r="BO1283">
        <v>100</v>
      </c>
      <c r="BP1283">
        <v>100</v>
      </c>
      <c r="BQ1283">
        <v>0</v>
      </c>
      <c r="BR1283">
        <v>0</v>
      </c>
      <c r="BS1283">
        <v>0</v>
      </c>
      <c r="BV1283">
        <v>0</v>
      </c>
      <c r="BW1283">
        <v>0</v>
      </c>
      <c r="BX1283">
        <v>0</v>
      </c>
      <c r="BY1283">
        <v>0</v>
      </c>
    </row>
    <row r="1284" spans="1:77" x14ac:dyDescent="0.25">
      <c r="A1284" t="s">
        <v>2600</v>
      </c>
      <c r="C1284" t="s">
        <v>2601</v>
      </c>
      <c r="D1284">
        <v>9</v>
      </c>
      <c r="E1284" t="s">
        <v>5014</v>
      </c>
      <c r="F1284">
        <v>5</v>
      </c>
      <c r="G1284" t="s">
        <v>5014</v>
      </c>
      <c r="J1284">
        <v>4</v>
      </c>
      <c r="K1284" t="s">
        <v>5134</v>
      </c>
      <c r="L1284" t="s">
        <v>27</v>
      </c>
      <c r="M1284" t="s">
        <v>2600</v>
      </c>
      <c r="N1284" t="s">
        <v>2601</v>
      </c>
      <c r="P1284">
        <v>1</v>
      </c>
      <c r="Q1284">
        <v>1</v>
      </c>
      <c r="R1284">
        <v>0</v>
      </c>
      <c r="S1284">
        <v>0</v>
      </c>
      <c r="T1284" t="s">
        <v>4940</v>
      </c>
      <c r="U1284">
        <v>0</v>
      </c>
      <c r="X1284" t="s">
        <v>4941</v>
      </c>
      <c r="Y1284" t="s">
        <v>18</v>
      </c>
      <c r="AB1284" t="s">
        <v>19</v>
      </c>
      <c r="AC1284" t="s">
        <v>4942</v>
      </c>
      <c r="AE1284">
        <v>0</v>
      </c>
      <c r="AF1284">
        <v>0</v>
      </c>
      <c r="AG1284">
        <v>982.18</v>
      </c>
      <c r="AH1284">
        <v>3</v>
      </c>
      <c r="AI1284">
        <v>0</v>
      </c>
      <c r="AU1284">
        <v>0</v>
      </c>
      <c r="AW1284" s="1">
        <v>1178.616</v>
      </c>
      <c r="AY1284">
        <v>1</v>
      </c>
      <c r="BE1284" t="s">
        <v>416</v>
      </c>
      <c r="BI1284">
        <v>0</v>
      </c>
      <c r="BJ1284">
        <v>0</v>
      </c>
      <c r="BM1284">
        <v>0</v>
      </c>
      <c r="BN1284">
        <v>0</v>
      </c>
      <c r="BO1284">
        <v>100</v>
      </c>
      <c r="BP1284">
        <v>100</v>
      </c>
      <c r="BQ1284">
        <v>0</v>
      </c>
      <c r="BR1284">
        <v>0</v>
      </c>
      <c r="BS1284">
        <v>0</v>
      </c>
      <c r="BV1284">
        <v>0</v>
      </c>
      <c r="BW1284">
        <v>0</v>
      </c>
      <c r="BX1284">
        <v>0</v>
      </c>
      <c r="BY1284">
        <v>0</v>
      </c>
    </row>
    <row r="1285" spans="1:77" x14ac:dyDescent="0.25">
      <c r="A1285" t="s">
        <v>2602</v>
      </c>
      <c r="C1285" t="s">
        <v>2603</v>
      </c>
      <c r="D1285">
        <v>9</v>
      </c>
      <c r="E1285" t="s">
        <v>5014</v>
      </c>
      <c r="F1285">
        <v>5</v>
      </c>
      <c r="G1285" t="s">
        <v>5014</v>
      </c>
      <c r="J1285">
        <v>3</v>
      </c>
      <c r="K1285" t="s">
        <v>5061</v>
      </c>
      <c r="L1285" t="s">
        <v>293</v>
      </c>
      <c r="M1285" t="s">
        <v>5655</v>
      </c>
      <c r="N1285" t="s">
        <v>5656</v>
      </c>
      <c r="O1285">
        <v>1</v>
      </c>
      <c r="P1285">
        <v>1</v>
      </c>
      <c r="Q1285">
        <v>1</v>
      </c>
      <c r="R1285">
        <v>290</v>
      </c>
      <c r="S1285">
        <v>290</v>
      </c>
      <c r="T1285" t="s">
        <v>4940</v>
      </c>
      <c r="U1285">
        <v>0</v>
      </c>
      <c r="X1285" t="s">
        <v>4941</v>
      </c>
      <c r="Y1285" t="s">
        <v>18</v>
      </c>
      <c r="AB1285" t="s">
        <v>19</v>
      </c>
      <c r="AC1285" t="s">
        <v>4942</v>
      </c>
      <c r="AD1285">
        <v>1</v>
      </c>
      <c r="AE1285">
        <v>0</v>
      </c>
      <c r="AF1285">
        <v>0</v>
      </c>
      <c r="AG1285">
        <v>435</v>
      </c>
      <c r="AH1285">
        <v>3</v>
      </c>
      <c r="AI1285">
        <v>0</v>
      </c>
      <c r="AU1285">
        <v>1.5</v>
      </c>
      <c r="AW1285">
        <v>522</v>
      </c>
      <c r="AY1285">
        <v>1</v>
      </c>
      <c r="BE1285" t="s">
        <v>20</v>
      </c>
      <c r="BI1285">
        <v>0</v>
      </c>
      <c r="BJ1285">
        <v>0</v>
      </c>
      <c r="BM1285">
        <v>0</v>
      </c>
      <c r="BN1285">
        <v>0</v>
      </c>
      <c r="BO1285">
        <v>100</v>
      </c>
      <c r="BP1285">
        <v>100</v>
      </c>
      <c r="BQ1285">
        <v>0</v>
      </c>
      <c r="BR1285">
        <v>0</v>
      </c>
      <c r="BS1285">
        <v>0</v>
      </c>
      <c r="BV1285">
        <v>0</v>
      </c>
      <c r="BW1285">
        <v>0</v>
      </c>
      <c r="BX1285">
        <v>0</v>
      </c>
      <c r="BY1285">
        <v>0</v>
      </c>
    </row>
    <row r="1286" spans="1:77" x14ac:dyDescent="0.25">
      <c r="A1286" t="s">
        <v>2604</v>
      </c>
      <c r="C1286" t="s">
        <v>2605</v>
      </c>
      <c r="D1286">
        <v>9</v>
      </c>
      <c r="E1286" t="s">
        <v>5014</v>
      </c>
      <c r="F1286">
        <v>5</v>
      </c>
      <c r="G1286" t="s">
        <v>5014</v>
      </c>
      <c r="J1286">
        <v>3</v>
      </c>
      <c r="K1286" t="s">
        <v>5061</v>
      </c>
      <c r="L1286" t="s">
        <v>1120</v>
      </c>
      <c r="M1286" t="s">
        <v>2604</v>
      </c>
      <c r="N1286" t="s">
        <v>2605</v>
      </c>
      <c r="P1286">
        <v>1</v>
      </c>
      <c r="Q1286">
        <v>1</v>
      </c>
      <c r="R1286">
        <v>0</v>
      </c>
      <c r="S1286">
        <v>0</v>
      </c>
      <c r="T1286" t="s">
        <v>4940</v>
      </c>
      <c r="U1286">
        <v>0</v>
      </c>
      <c r="X1286" t="s">
        <v>4941</v>
      </c>
      <c r="Y1286" t="s">
        <v>18</v>
      </c>
      <c r="AB1286" t="s">
        <v>19</v>
      </c>
      <c r="AC1286" t="s">
        <v>4942</v>
      </c>
      <c r="AE1286">
        <v>0</v>
      </c>
      <c r="AF1286">
        <v>0</v>
      </c>
      <c r="AG1286">
        <v>135.75</v>
      </c>
      <c r="AH1286">
        <v>3</v>
      </c>
      <c r="AI1286">
        <v>0</v>
      </c>
      <c r="AU1286">
        <v>0</v>
      </c>
      <c r="AW1286">
        <v>162.9</v>
      </c>
      <c r="AY1286">
        <v>1</v>
      </c>
      <c r="BE1286" t="s">
        <v>416</v>
      </c>
      <c r="BI1286">
        <v>0</v>
      </c>
      <c r="BJ1286">
        <v>0</v>
      </c>
      <c r="BM1286">
        <v>0</v>
      </c>
      <c r="BN1286">
        <v>0</v>
      </c>
      <c r="BO1286">
        <v>100</v>
      </c>
      <c r="BP1286">
        <v>100</v>
      </c>
      <c r="BQ1286">
        <v>0</v>
      </c>
      <c r="BR1286">
        <v>0</v>
      </c>
      <c r="BS1286">
        <v>0</v>
      </c>
      <c r="BV1286">
        <v>0</v>
      </c>
      <c r="BW1286">
        <v>0</v>
      </c>
      <c r="BX1286">
        <v>0</v>
      </c>
      <c r="BY1286">
        <v>0</v>
      </c>
    </row>
    <row r="1287" spans="1:77" x14ac:dyDescent="0.25">
      <c r="A1287" t="s">
        <v>2606</v>
      </c>
      <c r="C1287" t="s">
        <v>2607</v>
      </c>
      <c r="D1287">
        <v>9</v>
      </c>
      <c r="E1287" t="s">
        <v>5014</v>
      </c>
      <c r="H1287" t="s">
        <v>5108</v>
      </c>
      <c r="I1287" t="s">
        <v>5109</v>
      </c>
      <c r="J1287">
        <v>1</v>
      </c>
      <c r="K1287" t="s">
        <v>5110</v>
      </c>
      <c r="L1287" t="s">
        <v>27</v>
      </c>
      <c r="M1287" t="s">
        <v>4946</v>
      </c>
      <c r="N1287" t="s">
        <v>4947</v>
      </c>
      <c r="P1287">
        <v>1</v>
      </c>
      <c r="Q1287">
        <v>0</v>
      </c>
      <c r="R1287">
        <v>0</v>
      </c>
      <c r="S1287">
        <v>0</v>
      </c>
      <c r="T1287" t="s">
        <v>4940</v>
      </c>
      <c r="U1287">
        <v>0</v>
      </c>
      <c r="X1287" t="s">
        <v>4941</v>
      </c>
      <c r="Y1287" t="s">
        <v>18</v>
      </c>
      <c r="AB1287" t="s">
        <v>19</v>
      </c>
      <c r="AC1287" t="s">
        <v>4942</v>
      </c>
      <c r="AE1287">
        <v>0</v>
      </c>
      <c r="AF1287">
        <v>0</v>
      </c>
      <c r="AG1287" s="1">
        <v>1512</v>
      </c>
      <c r="AH1287">
        <v>3</v>
      </c>
      <c r="AI1287">
        <v>0</v>
      </c>
      <c r="AJ1287">
        <v>1</v>
      </c>
      <c r="AL1287">
        <v>1</v>
      </c>
      <c r="AM1287">
        <v>1</v>
      </c>
      <c r="AN1287">
        <v>1</v>
      </c>
      <c r="AO1287">
        <v>1</v>
      </c>
      <c r="AU1287">
        <v>0</v>
      </c>
      <c r="AW1287" s="1">
        <v>1814.4</v>
      </c>
      <c r="BE1287" t="s">
        <v>416</v>
      </c>
      <c r="BI1287">
        <v>0</v>
      </c>
      <c r="BJ1287">
        <v>0</v>
      </c>
      <c r="BM1287">
        <v>0</v>
      </c>
      <c r="BN1287">
        <v>0</v>
      </c>
      <c r="BO1287">
        <v>100</v>
      </c>
      <c r="BP1287">
        <v>100</v>
      </c>
      <c r="BQ1287">
        <v>0</v>
      </c>
      <c r="BR1287">
        <v>0</v>
      </c>
      <c r="BS1287">
        <v>0</v>
      </c>
      <c r="BV1287">
        <v>0</v>
      </c>
      <c r="BW1287">
        <v>0</v>
      </c>
      <c r="BX1287">
        <v>0</v>
      </c>
      <c r="BY1287">
        <v>0</v>
      </c>
    </row>
    <row r="1288" spans="1:77" x14ac:dyDescent="0.25">
      <c r="A1288" t="s">
        <v>2608</v>
      </c>
      <c r="C1288" t="s">
        <v>2609</v>
      </c>
      <c r="L1288" t="s">
        <v>27</v>
      </c>
      <c r="M1288" t="s">
        <v>2608</v>
      </c>
      <c r="N1288" t="s">
        <v>2609</v>
      </c>
      <c r="O1288" t="s">
        <v>917</v>
      </c>
      <c r="P1288">
        <v>1</v>
      </c>
      <c r="Q1288">
        <v>1</v>
      </c>
      <c r="R1288">
        <v>0</v>
      </c>
      <c r="S1288">
        <v>0</v>
      </c>
      <c r="T1288" t="s">
        <v>4940</v>
      </c>
      <c r="U1288">
        <v>0</v>
      </c>
      <c r="X1288" t="s">
        <v>4941</v>
      </c>
      <c r="Y1288" t="s">
        <v>18</v>
      </c>
      <c r="AB1288" t="s">
        <v>19</v>
      </c>
      <c r="AC1288" t="s">
        <v>4942</v>
      </c>
      <c r="AD1288" t="s">
        <v>917</v>
      </c>
      <c r="AE1288">
        <v>1</v>
      </c>
      <c r="AF1288">
        <v>0</v>
      </c>
      <c r="AG1288">
        <v>8.16</v>
      </c>
      <c r="AH1288">
        <v>3</v>
      </c>
      <c r="AI1288">
        <v>0</v>
      </c>
      <c r="AP1288">
        <v>1</v>
      </c>
      <c r="AU1288">
        <v>1.5</v>
      </c>
      <c r="AW1288">
        <v>9.7919999999999998</v>
      </c>
      <c r="AY1288">
        <v>1</v>
      </c>
      <c r="BE1288" t="s">
        <v>416</v>
      </c>
      <c r="BI1288">
        <v>0</v>
      </c>
      <c r="BJ1288">
        <v>0</v>
      </c>
      <c r="BM1288">
        <v>0</v>
      </c>
      <c r="BN1288">
        <v>0</v>
      </c>
      <c r="BO1288">
        <v>100</v>
      </c>
      <c r="BP1288">
        <v>100</v>
      </c>
      <c r="BQ1288">
        <v>0</v>
      </c>
      <c r="BR1288">
        <v>0</v>
      </c>
      <c r="BS1288">
        <v>0</v>
      </c>
      <c r="BV1288">
        <v>0</v>
      </c>
      <c r="BW1288">
        <v>1</v>
      </c>
      <c r="BX1288">
        <v>0</v>
      </c>
      <c r="BY1288">
        <v>0</v>
      </c>
    </row>
    <row r="1289" spans="1:77" x14ac:dyDescent="0.25">
      <c r="A1289" t="s">
        <v>2610</v>
      </c>
      <c r="C1289" t="s">
        <v>2611</v>
      </c>
      <c r="L1289" t="s">
        <v>27</v>
      </c>
      <c r="M1289" t="s">
        <v>2610</v>
      </c>
      <c r="N1289" t="s">
        <v>2611</v>
      </c>
      <c r="O1289" t="s">
        <v>917</v>
      </c>
      <c r="P1289">
        <v>1</v>
      </c>
      <c r="Q1289">
        <v>1</v>
      </c>
      <c r="R1289">
        <v>0</v>
      </c>
      <c r="S1289">
        <v>0</v>
      </c>
      <c r="T1289" t="s">
        <v>4940</v>
      </c>
      <c r="U1289">
        <v>0</v>
      </c>
      <c r="X1289" t="s">
        <v>4941</v>
      </c>
      <c r="Y1289" t="s">
        <v>18</v>
      </c>
      <c r="AB1289" t="s">
        <v>19</v>
      </c>
      <c r="AC1289" t="s">
        <v>4942</v>
      </c>
      <c r="AD1289" t="s">
        <v>917</v>
      </c>
      <c r="AE1289">
        <v>1</v>
      </c>
      <c r="AF1289">
        <v>0</v>
      </c>
      <c r="AG1289">
        <v>12.6</v>
      </c>
      <c r="AH1289">
        <v>3</v>
      </c>
      <c r="AI1289">
        <v>0</v>
      </c>
      <c r="AP1289">
        <v>1</v>
      </c>
      <c r="AU1289">
        <v>1.5</v>
      </c>
      <c r="AW1289">
        <v>15.12</v>
      </c>
      <c r="AY1289">
        <v>1</v>
      </c>
      <c r="BE1289" t="s">
        <v>416</v>
      </c>
      <c r="BI1289">
        <v>0</v>
      </c>
      <c r="BJ1289">
        <v>0</v>
      </c>
      <c r="BM1289">
        <v>0</v>
      </c>
      <c r="BN1289">
        <v>0</v>
      </c>
      <c r="BO1289">
        <v>100</v>
      </c>
      <c r="BP1289">
        <v>100</v>
      </c>
      <c r="BQ1289">
        <v>0</v>
      </c>
      <c r="BR1289">
        <v>0</v>
      </c>
      <c r="BS1289">
        <v>0</v>
      </c>
      <c r="BV1289">
        <v>0</v>
      </c>
      <c r="BW1289">
        <v>1</v>
      </c>
      <c r="BX1289">
        <v>0</v>
      </c>
      <c r="BY1289">
        <v>0</v>
      </c>
    </row>
    <row r="1290" spans="1:77" x14ac:dyDescent="0.25">
      <c r="A1290" t="s">
        <v>2612</v>
      </c>
      <c r="C1290" t="s">
        <v>2613</v>
      </c>
      <c r="L1290" t="s">
        <v>27</v>
      </c>
      <c r="M1290" t="s">
        <v>2612</v>
      </c>
      <c r="N1290" t="s">
        <v>2613</v>
      </c>
      <c r="O1290" t="s">
        <v>917</v>
      </c>
      <c r="P1290">
        <v>1</v>
      </c>
      <c r="Q1290">
        <v>1</v>
      </c>
      <c r="R1290">
        <v>0</v>
      </c>
      <c r="S1290">
        <v>0</v>
      </c>
      <c r="T1290" t="s">
        <v>4940</v>
      </c>
      <c r="U1290">
        <v>0</v>
      </c>
      <c r="X1290" t="s">
        <v>4941</v>
      </c>
      <c r="Y1290" t="s">
        <v>18</v>
      </c>
      <c r="AB1290" t="s">
        <v>19</v>
      </c>
      <c r="AC1290" t="s">
        <v>4942</v>
      </c>
      <c r="AD1290" t="s">
        <v>917</v>
      </c>
      <c r="AE1290">
        <v>1</v>
      </c>
      <c r="AF1290">
        <v>0</v>
      </c>
      <c r="AG1290">
        <v>10.38</v>
      </c>
      <c r="AH1290">
        <v>3</v>
      </c>
      <c r="AI1290">
        <v>0</v>
      </c>
      <c r="AP1290">
        <v>1</v>
      </c>
      <c r="AU1290">
        <v>1.5</v>
      </c>
      <c r="AW1290">
        <v>12.456</v>
      </c>
      <c r="AY1290">
        <v>1</v>
      </c>
      <c r="BE1290" t="s">
        <v>416</v>
      </c>
      <c r="BI1290">
        <v>0</v>
      </c>
      <c r="BJ1290">
        <v>0</v>
      </c>
      <c r="BM1290">
        <v>0</v>
      </c>
      <c r="BN1290">
        <v>0</v>
      </c>
      <c r="BO1290">
        <v>100</v>
      </c>
      <c r="BP1290">
        <v>100</v>
      </c>
      <c r="BQ1290">
        <v>0</v>
      </c>
      <c r="BR1290">
        <v>0</v>
      </c>
      <c r="BS1290">
        <v>0</v>
      </c>
      <c r="BV1290">
        <v>0</v>
      </c>
      <c r="BW1290">
        <v>1</v>
      </c>
      <c r="BX1290">
        <v>0</v>
      </c>
      <c r="BY1290">
        <v>0</v>
      </c>
    </row>
    <row r="1291" spans="1:77" x14ac:dyDescent="0.25">
      <c r="A1291" t="s">
        <v>5657</v>
      </c>
      <c r="C1291" t="s">
        <v>5658</v>
      </c>
      <c r="D1291">
        <v>3</v>
      </c>
      <c r="E1291" t="s">
        <v>4956</v>
      </c>
      <c r="F1291">
        <v>7</v>
      </c>
      <c r="G1291" t="s">
        <v>4956</v>
      </c>
      <c r="J1291">
        <v>3</v>
      </c>
      <c r="K1291" t="s">
        <v>4968</v>
      </c>
      <c r="L1291" t="s">
        <v>1170</v>
      </c>
      <c r="M1291" t="s">
        <v>5657</v>
      </c>
      <c r="N1291" t="s">
        <v>5658</v>
      </c>
      <c r="P1291">
        <v>1</v>
      </c>
      <c r="Q1291">
        <v>297</v>
      </c>
      <c r="R1291">
        <v>3.37</v>
      </c>
      <c r="S1291">
        <v>3.37</v>
      </c>
      <c r="T1291" t="s">
        <v>4940</v>
      </c>
      <c r="U1291">
        <v>0</v>
      </c>
      <c r="X1291" t="s">
        <v>4941</v>
      </c>
      <c r="Y1291" t="s">
        <v>18</v>
      </c>
      <c r="AB1291" t="s">
        <v>19</v>
      </c>
      <c r="AC1291" t="s">
        <v>4942</v>
      </c>
      <c r="AE1291">
        <v>0</v>
      </c>
      <c r="AF1291">
        <v>0</v>
      </c>
      <c r="AG1291">
        <v>5.0549999999999997</v>
      </c>
      <c r="AH1291">
        <v>3</v>
      </c>
      <c r="AI1291">
        <v>0</v>
      </c>
      <c r="AU1291">
        <v>1.5</v>
      </c>
      <c r="AW1291">
        <v>6.0659999999999998</v>
      </c>
      <c r="AY1291">
        <v>1</v>
      </c>
      <c r="BE1291" t="s">
        <v>20</v>
      </c>
      <c r="BI1291">
        <v>0</v>
      </c>
      <c r="BJ1291">
        <v>0</v>
      </c>
      <c r="BM1291">
        <v>0</v>
      </c>
      <c r="BN1291">
        <v>0</v>
      </c>
      <c r="BO1291">
        <v>100</v>
      </c>
      <c r="BP1291">
        <v>100</v>
      </c>
      <c r="BQ1291">
        <v>0</v>
      </c>
      <c r="BR1291">
        <v>0</v>
      </c>
      <c r="BS1291">
        <v>0</v>
      </c>
      <c r="BV1291">
        <v>0</v>
      </c>
      <c r="BW1291">
        <v>1</v>
      </c>
      <c r="BX1291">
        <v>0</v>
      </c>
      <c r="BY1291">
        <v>0</v>
      </c>
    </row>
    <row r="1292" spans="1:77" x14ac:dyDescent="0.25">
      <c r="A1292" t="s">
        <v>5659</v>
      </c>
      <c r="C1292" t="s">
        <v>5660</v>
      </c>
      <c r="D1292">
        <v>3</v>
      </c>
      <c r="E1292" t="s">
        <v>4956</v>
      </c>
      <c r="F1292">
        <v>7</v>
      </c>
      <c r="G1292" t="s">
        <v>4956</v>
      </c>
      <c r="J1292">
        <v>3</v>
      </c>
      <c r="K1292" t="s">
        <v>4968</v>
      </c>
      <c r="L1292" t="s">
        <v>65</v>
      </c>
      <c r="M1292" t="s">
        <v>5659</v>
      </c>
      <c r="N1292" t="s">
        <v>5660</v>
      </c>
      <c r="P1292">
        <v>1</v>
      </c>
      <c r="Q1292">
        <v>14</v>
      </c>
      <c r="R1292">
        <v>50.7</v>
      </c>
      <c r="S1292">
        <v>50.7</v>
      </c>
      <c r="T1292" t="s">
        <v>4940</v>
      </c>
      <c r="U1292">
        <v>0</v>
      </c>
      <c r="X1292" t="s">
        <v>4941</v>
      </c>
      <c r="Y1292" t="s">
        <v>18</v>
      </c>
      <c r="AB1292" t="s">
        <v>19</v>
      </c>
      <c r="AC1292" t="s">
        <v>4942</v>
      </c>
      <c r="AE1292">
        <v>0</v>
      </c>
      <c r="AF1292">
        <v>0</v>
      </c>
      <c r="AG1292">
        <v>73.515000000000001</v>
      </c>
      <c r="AH1292">
        <v>3</v>
      </c>
      <c r="AI1292">
        <v>0</v>
      </c>
      <c r="AU1292">
        <v>1.45</v>
      </c>
      <c r="AW1292">
        <v>88.218000000000004</v>
      </c>
      <c r="AY1292">
        <v>1</v>
      </c>
      <c r="BE1292" t="s">
        <v>20</v>
      </c>
      <c r="BI1292">
        <v>0</v>
      </c>
      <c r="BJ1292">
        <v>0</v>
      </c>
      <c r="BM1292">
        <v>0</v>
      </c>
      <c r="BN1292">
        <v>0</v>
      </c>
      <c r="BO1292">
        <v>100</v>
      </c>
      <c r="BP1292">
        <v>100</v>
      </c>
      <c r="BQ1292">
        <v>0</v>
      </c>
      <c r="BR1292">
        <v>0</v>
      </c>
      <c r="BS1292">
        <v>0</v>
      </c>
      <c r="BV1292">
        <v>0</v>
      </c>
      <c r="BW1292">
        <v>0</v>
      </c>
      <c r="BX1292">
        <v>0</v>
      </c>
      <c r="BY1292">
        <v>0</v>
      </c>
    </row>
  </sheetData>
  <autoFilter ref="A1:CB1292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5282"/>
  <sheetViews>
    <sheetView topLeftCell="A642" workbookViewId="0">
      <selection activeCell="K657" sqref="K657"/>
    </sheetView>
  </sheetViews>
  <sheetFormatPr baseColWidth="10" defaultRowHeight="15" outlineLevelRow="2" x14ac:dyDescent="0.25"/>
  <cols>
    <col min="1" max="1" width="19.85546875" bestFit="1" customWidth="1"/>
    <col min="2" max="2" width="19.85546875" customWidth="1"/>
    <col min="3" max="3" width="4.7109375" customWidth="1"/>
    <col min="4" max="4" width="19.28515625" bestFit="1" customWidth="1"/>
    <col min="5" max="5" width="6" bestFit="1" customWidth="1"/>
    <col min="6" max="6" width="45.28515625" customWidth="1"/>
    <col min="7" max="7" width="9.42578125" style="71" customWidth="1"/>
    <col min="8" max="8" width="8.28515625" style="6" customWidth="1"/>
    <col min="9" max="9" width="8" bestFit="1" customWidth="1"/>
    <col min="10" max="10" width="8" customWidth="1"/>
    <col min="11" max="11" width="12" style="6" bestFit="1" customWidth="1"/>
    <col min="12" max="12" width="9.5703125" style="6" customWidth="1"/>
    <col min="13" max="13" width="19.28515625" bestFit="1" customWidth="1"/>
  </cols>
  <sheetData>
    <row r="1" spans="1:15" ht="49.9" customHeight="1" x14ac:dyDescent="0.25">
      <c r="A1" t="s">
        <v>3917</v>
      </c>
      <c r="D1" t="s">
        <v>3918</v>
      </c>
      <c r="E1" t="s">
        <v>3919</v>
      </c>
      <c r="F1" t="s">
        <v>3920</v>
      </c>
      <c r="G1" s="70" t="s">
        <v>3958</v>
      </c>
      <c r="H1" s="5" t="s">
        <v>3957</v>
      </c>
      <c r="I1" t="s">
        <v>5</v>
      </c>
      <c r="J1" s="72" t="s">
        <v>3960</v>
      </c>
      <c r="K1" s="5" t="s">
        <v>3959</v>
      </c>
      <c r="L1" s="73" t="s">
        <v>3961</v>
      </c>
      <c r="M1" t="s">
        <v>3921</v>
      </c>
    </row>
    <row r="2" spans="1:15" outlineLevel="2" x14ac:dyDescent="0.25">
      <c r="A2" t="s">
        <v>1903</v>
      </c>
      <c r="B2" s="74" t="str">
        <f>MID(A2,7,100)</f>
        <v>CLAP3</v>
      </c>
      <c r="C2" t="str">
        <f>VLOOKUP(A2,'BASE ARTICLE SAMUEL 25012023 v1'!$A$1:$B$1287,2,FALSE)</f>
        <v>AF</v>
      </c>
      <c r="E2">
        <v>0.25</v>
      </c>
      <c r="F2" t="s">
        <v>729</v>
      </c>
      <c r="G2" s="71">
        <f>VLOOKUP(M2,'BASE ARTICLE SAMUEL 25012023 v1'!$A$1:$F$1287,6,FALSE)</f>
        <v>2.42</v>
      </c>
      <c r="H2" s="6">
        <f>VLOOKUP(M2,'BASE ARTICLE SAMUEL 25012023 v2'!$A$1:$H$1287,8,FALSE)</f>
        <v>2.42</v>
      </c>
      <c r="I2">
        <v>2.85</v>
      </c>
      <c r="J2">
        <f t="shared" ref="J2:J14" si="0">E2*I2</f>
        <v>0.71250000000000002</v>
      </c>
      <c r="K2" s="6">
        <f>VLOOKUP(M2,'BASE ARTICLE SAMUEL 25012023 v2'!$A$1:$K$1287,11,FALSE)</f>
        <v>3.0249999999999999</v>
      </c>
      <c r="L2" s="6">
        <f t="shared" ref="L2:L14" si="1">E2*K2</f>
        <v>0.75624999999999998</v>
      </c>
      <c r="M2" t="s">
        <v>728</v>
      </c>
      <c r="N2" t="str">
        <f>VLOOKUP(M2,'BASE ARTICLE SAMUEL 25012023 v1'!$A$2:$B$1287,2,FALSE)</f>
        <v>AN</v>
      </c>
      <c r="O2">
        <f>E2*H2</f>
        <v>0.60499999999999998</v>
      </c>
    </row>
    <row r="3" spans="1:15" outlineLevel="2" x14ac:dyDescent="0.25">
      <c r="A3" t="s">
        <v>1903</v>
      </c>
      <c r="B3" s="74" t="str">
        <f t="shared" ref="B3:B67" si="2">MID(A3,7,100)</f>
        <v>CLAP3</v>
      </c>
      <c r="C3" t="str">
        <f>VLOOKUP(A3,'BASE ARTICLE SAMUEL 25012023 v1'!$A$1:$B$1287,2,FALSE)</f>
        <v>AF</v>
      </c>
      <c r="E3">
        <v>1</v>
      </c>
      <c r="F3" t="s">
        <v>1902</v>
      </c>
      <c r="G3" s="71">
        <f>VLOOKUP(M3,'BASE ARTICLE SAMUEL 25012023 v1'!$A$1:$F$1287,6,FALSE)</f>
        <v>185.9</v>
      </c>
      <c r="H3" s="6">
        <f>VLOOKUP(M3,'BASE ARTICLE SAMUEL 25012023 v2'!$A$1:$H$1287,8,FALSE)</f>
        <v>185.9</v>
      </c>
      <c r="I3">
        <v>253.5</v>
      </c>
      <c r="J3">
        <f t="shared" si="0"/>
        <v>253.5</v>
      </c>
      <c r="K3" s="6">
        <f>VLOOKUP(M3,'BASE ARTICLE SAMUEL 25012023 v2'!$A$1:$K$1287,11,FALSE)</f>
        <v>328.53999178000004</v>
      </c>
      <c r="L3" s="6">
        <f t="shared" si="1"/>
        <v>328.53999178000004</v>
      </c>
      <c r="M3" t="s">
        <v>1901</v>
      </c>
      <c r="N3" t="str">
        <f>VLOOKUP(M3,'BASE ARTICLE SAMUEL 25012023 v1'!$A$2:$B$1287,2,FALSE)</f>
        <v>AN</v>
      </c>
      <c r="O3">
        <f t="shared" ref="O3:O83" si="3">E3*H3</f>
        <v>185.9</v>
      </c>
    </row>
    <row r="4" spans="1:15" outlineLevel="2" x14ac:dyDescent="0.25">
      <c r="A4" t="s">
        <v>1903</v>
      </c>
      <c r="B4" s="74" t="str">
        <f t="shared" si="2"/>
        <v>CLAP3</v>
      </c>
      <c r="C4" t="str">
        <f>VLOOKUP(A4,'BASE ARTICLE SAMUEL 25012023 v1'!$A$1:$B$1287,2,FALSE)</f>
        <v>AF</v>
      </c>
      <c r="E4">
        <v>1</v>
      </c>
      <c r="F4" t="s">
        <v>1137</v>
      </c>
      <c r="G4" s="71">
        <f>VLOOKUP(M4,'BASE ARTICLE SAMUEL 25012023 v1'!$A$1:$F$1287,6,FALSE)</f>
        <v>384</v>
      </c>
      <c r="H4" s="6">
        <f>VLOOKUP(M4,'BASE ARTICLE SAMUEL 25012023 v2'!$A$1:$H$1287,8,FALSE)</f>
        <v>384</v>
      </c>
      <c r="I4">
        <v>630</v>
      </c>
      <c r="J4">
        <f t="shared" si="0"/>
        <v>630</v>
      </c>
      <c r="K4" s="6">
        <f>VLOOKUP(M4,'BASE ARTICLE SAMUEL 25012023 v2'!$A$1:$K$1287,11,FALSE)</f>
        <v>672</v>
      </c>
      <c r="L4" s="6">
        <f t="shared" si="1"/>
        <v>672</v>
      </c>
      <c r="M4" t="s">
        <v>1136</v>
      </c>
      <c r="N4" t="str">
        <f>VLOOKUP(M4,'BASE ARTICLE SAMUEL 25012023 v1'!$A$2:$B$1287,2,FALSE)</f>
        <v>AN</v>
      </c>
      <c r="O4">
        <f t="shared" si="3"/>
        <v>384</v>
      </c>
    </row>
    <row r="5" spans="1:15" outlineLevel="2" x14ac:dyDescent="0.25">
      <c r="A5" t="s">
        <v>1903</v>
      </c>
      <c r="B5" s="74" t="str">
        <f t="shared" si="2"/>
        <v>CLAP3</v>
      </c>
      <c r="C5" t="str">
        <f>VLOOKUP(A5,'BASE ARTICLE SAMUEL 25012023 v1'!$A$1:$B$1287,2,FALSE)</f>
        <v>AF</v>
      </c>
      <c r="E5">
        <v>1</v>
      </c>
      <c r="F5" t="s">
        <v>131</v>
      </c>
      <c r="G5" s="71">
        <f>VLOOKUP(M5,'BASE ARTICLE SAMUEL 25012023 v1'!$A$1:$F$1287,6,FALSE)</f>
        <v>64.790000000000006</v>
      </c>
      <c r="H5" s="6">
        <f>VLOOKUP(M5,'BASE ARTICLE SAMUEL 25012023 v2'!$A$1:$H$1287,8,FALSE)</f>
        <v>64.790000000000006</v>
      </c>
      <c r="I5">
        <v>107.62</v>
      </c>
      <c r="J5">
        <f t="shared" si="0"/>
        <v>107.62</v>
      </c>
      <c r="K5" s="6">
        <f>VLOOKUP(M5,'BASE ARTICLE SAMUEL 25012023 v2'!$A$1:$K$1287,11,FALSE)</f>
        <v>129.58000000000001</v>
      </c>
      <c r="L5" s="6">
        <f t="shared" si="1"/>
        <v>129.58000000000001</v>
      </c>
      <c r="M5" t="s">
        <v>130</v>
      </c>
      <c r="N5" t="str">
        <f>VLOOKUP(M5,'BASE ARTICLE SAMUEL 25012023 v1'!$A$2:$B$1287,2,FALSE)</f>
        <v>AS</v>
      </c>
      <c r="O5">
        <f t="shared" si="3"/>
        <v>64.790000000000006</v>
      </c>
    </row>
    <row r="6" spans="1:15" outlineLevel="2" x14ac:dyDescent="0.25">
      <c r="A6" t="s">
        <v>1903</v>
      </c>
      <c r="B6" s="74" t="str">
        <f t="shared" si="2"/>
        <v>CLAP3</v>
      </c>
      <c r="C6" t="str">
        <f>VLOOKUP(A6,'BASE ARTICLE SAMUEL 25012023 v1'!$A$1:$B$1287,2,FALSE)</f>
        <v>AF</v>
      </c>
      <c r="E6">
        <v>1</v>
      </c>
      <c r="F6" t="s">
        <v>1017</v>
      </c>
      <c r="G6" s="71">
        <f>VLOOKUP(M6,'BASE ARTICLE SAMUEL 25012023 v1'!$A$1:$F$1287,6,FALSE)</f>
        <v>1.1399999999999999</v>
      </c>
      <c r="H6" s="6">
        <f>VLOOKUP(M6,'BASE ARTICLE SAMUEL 25012023 v2'!$A$1:$H$1287,8,FALSE)</f>
        <v>1.278</v>
      </c>
      <c r="I6">
        <v>1.87</v>
      </c>
      <c r="J6">
        <f t="shared" si="0"/>
        <v>1.87</v>
      </c>
      <c r="K6" s="6">
        <f>VLOOKUP(M6,'BASE ARTICLE SAMUEL 25012023 v2'!$A$1:$K$1287,11,FALSE)</f>
        <v>1.917</v>
      </c>
      <c r="L6" s="6">
        <f t="shared" si="1"/>
        <v>1.917</v>
      </c>
      <c r="M6" t="s">
        <v>1016</v>
      </c>
      <c r="N6" t="str">
        <f>VLOOKUP(M6,'BASE ARTICLE SAMUEL 25012023 v1'!$A$2:$B$1287,2,FALSE)</f>
        <v>AS</v>
      </c>
      <c r="O6">
        <f t="shared" si="3"/>
        <v>1.278</v>
      </c>
    </row>
    <row r="7" spans="1:15" outlineLevel="2" x14ac:dyDescent="0.25">
      <c r="A7" t="s">
        <v>1903</v>
      </c>
      <c r="B7" s="74" t="str">
        <f t="shared" si="2"/>
        <v>CLAP3</v>
      </c>
      <c r="C7" t="str">
        <f>VLOOKUP(A7,'BASE ARTICLE SAMUEL 25012023 v1'!$A$1:$B$1287,2,FALSE)</f>
        <v>AF</v>
      </c>
      <c r="E7">
        <v>1</v>
      </c>
      <c r="F7" t="s">
        <v>1013</v>
      </c>
      <c r="G7" s="71">
        <f>VLOOKUP(M7,'BASE ARTICLE SAMUEL 25012023 v1'!$A$1:$F$1287,6,FALSE)</f>
        <v>2.2799999999999998</v>
      </c>
      <c r="H7" s="6">
        <f>VLOOKUP(M7,'BASE ARTICLE SAMUEL 25012023 v2'!$A$1:$H$1287,8,FALSE)</f>
        <v>2.5579999999999998</v>
      </c>
      <c r="I7">
        <v>2.91</v>
      </c>
      <c r="J7">
        <f t="shared" si="0"/>
        <v>2.91</v>
      </c>
      <c r="K7" s="6">
        <f>VLOOKUP(M7,'BASE ARTICLE SAMUEL 25012023 v2'!$A$1:$K$1287,11,FALSE)</f>
        <v>3.8369999999999997</v>
      </c>
      <c r="L7" s="6">
        <f t="shared" si="1"/>
        <v>3.8369999999999997</v>
      </c>
      <c r="M7" t="s">
        <v>1012</v>
      </c>
      <c r="N7" t="str">
        <f>VLOOKUP(M7,'BASE ARTICLE SAMUEL 25012023 v1'!$A$2:$B$1287,2,FALSE)</f>
        <v>AS</v>
      </c>
      <c r="O7">
        <f t="shared" si="3"/>
        <v>2.5579999999999998</v>
      </c>
    </row>
    <row r="8" spans="1:15" outlineLevel="2" x14ac:dyDescent="0.25">
      <c r="A8" t="s">
        <v>1903</v>
      </c>
      <c r="B8" s="74" t="str">
        <f t="shared" si="2"/>
        <v>CLAP3</v>
      </c>
      <c r="C8" t="str">
        <f>VLOOKUP(A8,'BASE ARTICLE SAMUEL 25012023 v1'!$A$1:$B$1287,2,FALSE)</f>
        <v>AF</v>
      </c>
      <c r="E8">
        <v>1</v>
      </c>
      <c r="F8" t="s">
        <v>1664</v>
      </c>
      <c r="G8" s="71">
        <f>VLOOKUP(M8,'BASE ARTICLE SAMUEL 25012023 v1'!$A$1:$F$1287,6,FALSE)</f>
        <v>50</v>
      </c>
      <c r="H8" s="6">
        <f>VLOOKUP(M8,'BASE ARTICLE SAMUEL 25012023 v2'!$A$1:$H$1287,8,FALSE)</f>
        <v>50</v>
      </c>
      <c r="I8">
        <v>75</v>
      </c>
      <c r="J8">
        <f t="shared" si="0"/>
        <v>75</v>
      </c>
      <c r="K8" s="6">
        <f>VLOOKUP(M8,'BASE ARTICLE SAMUEL 25012023 v2'!$A$1:$K$1287,11,FALSE)</f>
        <v>75</v>
      </c>
      <c r="L8" s="6">
        <f t="shared" si="1"/>
        <v>75</v>
      </c>
      <c r="M8" t="s">
        <v>1663</v>
      </c>
      <c r="N8" t="str">
        <f>VLOOKUP(M8,'BASE ARTICLE SAMUEL 25012023 v1'!$A$2:$B$1287,2,FALSE)</f>
        <v>AS</v>
      </c>
      <c r="O8">
        <f t="shared" si="3"/>
        <v>50</v>
      </c>
    </row>
    <row r="9" spans="1:15" outlineLevel="2" x14ac:dyDescent="0.25">
      <c r="A9" t="s">
        <v>1903</v>
      </c>
      <c r="B9" s="74" t="str">
        <f t="shared" si="2"/>
        <v>CLAP3</v>
      </c>
      <c r="C9" t="str">
        <f>VLOOKUP(A9,'BASE ARTICLE SAMUEL 25012023 v1'!$A$1:$B$1287,2,FALSE)</f>
        <v>AF</v>
      </c>
      <c r="E9">
        <v>2</v>
      </c>
      <c r="F9" t="s">
        <v>951</v>
      </c>
      <c r="G9" s="71">
        <f>VLOOKUP(M9,'BASE ARTICLE SAMUEL 25012023 v1'!$A$1:$F$1287,6,FALSE)</f>
        <v>3.88</v>
      </c>
      <c r="H9" s="6">
        <f>VLOOKUP(M9,'BASE ARTICLE SAMUEL 25012023 v2'!$A$1:$H$1287,8,FALSE)</f>
        <v>3.69</v>
      </c>
      <c r="I9">
        <v>7</v>
      </c>
      <c r="J9">
        <f t="shared" si="0"/>
        <v>14</v>
      </c>
      <c r="K9" s="6">
        <f>VLOOKUP(M9,'BASE ARTICLE SAMUEL 25012023 v2'!$A$1:$K$1287,11,FALSE)</f>
        <v>9.2249999999999996</v>
      </c>
      <c r="L9" s="6">
        <f t="shared" si="1"/>
        <v>18.45</v>
      </c>
      <c r="M9" t="s">
        <v>950</v>
      </c>
      <c r="N9" t="str">
        <f>VLOOKUP(M9,'BASE ARTICLE SAMUEL 25012023 v1'!$A$2:$B$1287,2,FALSE)</f>
        <v>AS</v>
      </c>
      <c r="O9">
        <f t="shared" si="3"/>
        <v>7.38</v>
      </c>
    </row>
    <row r="10" spans="1:15" outlineLevel="2" x14ac:dyDescent="0.25">
      <c r="A10" t="s">
        <v>1903</v>
      </c>
      <c r="B10" s="74" t="str">
        <f t="shared" si="2"/>
        <v>CLAP3</v>
      </c>
      <c r="C10" t="str">
        <f>VLOOKUP(A10,'BASE ARTICLE SAMUEL 25012023 v1'!$A$1:$B$1287,2,FALSE)</f>
        <v>AF</v>
      </c>
      <c r="E10">
        <v>3</v>
      </c>
      <c r="F10" t="s">
        <v>3926</v>
      </c>
      <c r="G10" s="71">
        <f>VLOOKUP(M10,'BASE ARTICLE SAMUEL 25012023 v1'!$A$1:$F$1287,6,FALSE)</f>
        <v>0.94</v>
      </c>
      <c r="H10" s="6">
        <f>VLOOKUP(M10,'BASE ARTICLE SAMUEL 25012023 v2'!$A$1:$H$1287,8,FALSE)</f>
        <v>0.94</v>
      </c>
      <c r="I10">
        <v>4.87</v>
      </c>
      <c r="J10">
        <f t="shared" si="0"/>
        <v>14.61</v>
      </c>
      <c r="K10" s="6">
        <f>VLOOKUP(M10,'BASE ARTICLE SAMUEL 25012023 v2'!$A$1:$K$1287,11,FALSE)</f>
        <v>1.41</v>
      </c>
      <c r="L10" s="6">
        <f t="shared" si="1"/>
        <v>4.2299999999999995</v>
      </c>
      <c r="M10" t="s">
        <v>68</v>
      </c>
      <c r="N10" t="str">
        <f>VLOOKUP(M10,'BASE ARTICLE SAMUEL 25012023 v1'!$A$2:$B$1287,2,FALSE)</f>
        <v>AS</v>
      </c>
      <c r="O10">
        <f t="shared" si="3"/>
        <v>2.82</v>
      </c>
    </row>
    <row r="11" spans="1:15" outlineLevel="2" x14ac:dyDescent="0.25">
      <c r="A11" t="s">
        <v>1903</v>
      </c>
      <c r="B11" s="74" t="str">
        <f t="shared" si="2"/>
        <v>CLAP3</v>
      </c>
      <c r="C11" t="str">
        <f>VLOOKUP(A11,'BASE ARTICLE SAMUEL 25012023 v1'!$A$1:$B$1287,2,FALSE)</f>
        <v>AF</v>
      </c>
      <c r="E11">
        <v>1</v>
      </c>
      <c r="F11" t="s">
        <v>3925</v>
      </c>
      <c r="G11" s="71">
        <f>VLOOKUP(M11,'BASE ARTICLE SAMUEL 25012023 v1'!$A$1:$F$1287,6,FALSE)</f>
        <v>0.92</v>
      </c>
      <c r="H11" s="6">
        <f>VLOOKUP(M11,'BASE ARTICLE SAMUEL 25012023 v2'!$A$1:$H$1287,8,FALSE)</f>
        <v>0.92</v>
      </c>
      <c r="I11">
        <v>4.9400000000000004</v>
      </c>
      <c r="J11">
        <f t="shared" si="0"/>
        <v>4.9400000000000004</v>
      </c>
      <c r="K11" s="6">
        <f>VLOOKUP(M11,'BASE ARTICLE SAMUEL 25012023 v2'!$A$1:$K$1287,11,FALSE)</f>
        <v>1.3800000000000001</v>
      </c>
      <c r="L11" s="6">
        <f t="shared" si="1"/>
        <v>1.3800000000000001</v>
      </c>
      <c r="M11" t="s">
        <v>90</v>
      </c>
      <c r="N11" t="str">
        <f>VLOOKUP(M11,'BASE ARTICLE SAMUEL 25012023 v1'!$A$2:$B$1287,2,FALSE)</f>
        <v>AS</v>
      </c>
      <c r="O11">
        <f t="shared" si="3"/>
        <v>0.92</v>
      </c>
    </row>
    <row r="12" spans="1:15" outlineLevel="2" x14ac:dyDescent="0.25">
      <c r="A12" t="s">
        <v>1903</v>
      </c>
      <c r="B12" s="74" t="str">
        <f t="shared" si="2"/>
        <v>CLAP3</v>
      </c>
      <c r="C12" t="str">
        <f>VLOOKUP(A12,'BASE ARTICLE SAMUEL 25012023 v1'!$A$1:$B$1287,2,FALSE)</f>
        <v>AF</v>
      </c>
      <c r="E12">
        <v>1</v>
      </c>
      <c r="F12" t="s">
        <v>1523</v>
      </c>
      <c r="G12" s="71">
        <f>VLOOKUP(M12,'BASE ARTICLE SAMUEL 25012023 v1'!$A$1:$F$1287,6,FALSE)</f>
        <v>13.79</v>
      </c>
      <c r="H12" s="6">
        <f>VLOOKUP(M12,'BASE ARTICLE SAMUEL 25012023 v2'!$A$1:$H$1287,8,FALSE)</f>
        <v>12.83</v>
      </c>
      <c r="I12">
        <v>17.510000000000002</v>
      </c>
      <c r="J12">
        <f t="shared" si="0"/>
        <v>17.510000000000002</v>
      </c>
      <c r="K12" s="6">
        <f>VLOOKUP(M12,'BASE ARTICLE SAMUEL 25012023 v2'!$A$1:$K$1287,11,FALSE)</f>
        <v>19.245000000000001</v>
      </c>
      <c r="L12" s="6">
        <f t="shared" si="1"/>
        <v>19.245000000000001</v>
      </c>
      <c r="M12" t="s">
        <v>1522</v>
      </c>
      <c r="N12" t="str">
        <f>VLOOKUP(M12,'BASE ARTICLE SAMUEL 25012023 v1'!$A$2:$B$1287,2,FALSE)</f>
        <v>AS</v>
      </c>
      <c r="O12">
        <f t="shared" si="3"/>
        <v>12.83</v>
      </c>
    </row>
    <row r="13" spans="1:15" outlineLevel="2" x14ac:dyDescent="0.25">
      <c r="A13" t="s">
        <v>1897</v>
      </c>
      <c r="B13" s="74" t="str">
        <f t="shared" si="2"/>
        <v>CLAP2</v>
      </c>
      <c r="C13" t="str">
        <f>VLOOKUP(A13,'BASE ARTICLE SAMUEL 25012023 v1'!$A$1:$B$1287,2,FALSE)</f>
        <v>AF</v>
      </c>
      <c r="E13">
        <v>1</v>
      </c>
      <c r="F13" t="s">
        <v>535</v>
      </c>
      <c r="G13" s="71">
        <f>VLOOKUP(M13,'BASE ARTICLE SAMUEL 25012023 v1'!$A$1:$F$1287,6,FALSE)</f>
        <v>152.84</v>
      </c>
      <c r="H13" s="6">
        <f>VLOOKUP(M13,'BASE ARTICLE SAMUEL 25012023 v2'!$A$1:$H$1287,8,FALSE)</f>
        <v>180.1</v>
      </c>
      <c r="I13">
        <v>0</v>
      </c>
      <c r="J13">
        <f t="shared" si="0"/>
        <v>0</v>
      </c>
      <c r="K13" s="6">
        <f>VLOOKUP(M13,'BASE ARTICLE SAMUEL 25012023 v2'!$A$1:$K$1287,11,FALSE)</f>
        <v>270.14999999999998</v>
      </c>
      <c r="L13" s="6">
        <f t="shared" si="1"/>
        <v>270.14999999999998</v>
      </c>
      <c r="M13" t="s">
        <v>534</v>
      </c>
      <c r="N13" t="str">
        <f>VLOOKUP(M13,'BASE ARTICLE SAMUEL 25012023 v1'!$A$2:$B$1287,2,FALSE)</f>
        <v>AN</v>
      </c>
      <c r="O13">
        <f t="shared" si="3"/>
        <v>180.1</v>
      </c>
    </row>
    <row r="14" spans="1:15" outlineLevel="2" x14ac:dyDescent="0.25">
      <c r="A14" t="s">
        <v>1903</v>
      </c>
      <c r="B14" s="74" t="str">
        <f t="shared" si="2"/>
        <v>CLAP3</v>
      </c>
      <c r="C14" t="str">
        <f>VLOOKUP(A14,'BASE ARTICLE SAMUEL 25012023 v1'!$A$1:$B$1287,2,FALSE)</f>
        <v>AF</v>
      </c>
      <c r="E14">
        <v>1</v>
      </c>
      <c r="F14" t="s">
        <v>1604</v>
      </c>
      <c r="G14" s="71">
        <f>VLOOKUP(M14,'BASE ARTICLE SAMUEL 25012023 v1'!$A$1:$F$1287,6,FALSE)</f>
        <v>50</v>
      </c>
      <c r="H14" s="6">
        <f>VLOOKUP(M14,'BASE ARTICLE SAMUEL 25012023 v2'!$A$1:$H$1287,8,FALSE)</f>
        <v>0</v>
      </c>
      <c r="I14">
        <v>75</v>
      </c>
      <c r="J14">
        <f t="shared" si="0"/>
        <v>75</v>
      </c>
      <c r="K14" s="6">
        <f>VLOOKUP(M14,'BASE ARTICLE SAMUEL 25012023 v2'!$A$1:$K$1287,11,FALSE)</f>
        <v>75</v>
      </c>
      <c r="L14" s="6">
        <f t="shared" si="1"/>
        <v>75</v>
      </c>
      <c r="M14" t="s">
        <v>1603</v>
      </c>
      <c r="N14" t="str">
        <f>VLOOKUP(M14,'BASE ARTICLE SAMUEL 25012023 v1'!$A$2:$B$1287,2,FALSE)</f>
        <v>AN</v>
      </c>
      <c r="O14">
        <f t="shared" si="3"/>
        <v>0</v>
      </c>
    </row>
    <row r="15" spans="1:15" outlineLevel="1" x14ac:dyDescent="0.25">
      <c r="A15" s="74" t="s">
        <v>3962</v>
      </c>
      <c r="B15" s="74" t="str">
        <f t="shared" si="2"/>
        <v>CHASSECLAP3</v>
      </c>
      <c r="H15" s="6" t="e">
        <f>VLOOKUP(M15,'BASE ARTICLE SAMUEL 25012023 v2'!$A$1:$H$1287,8,FALSE)</f>
        <v>#N/A</v>
      </c>
      <c r="K15" s="6" t="e">
        <f>VLOOKUP(M15,'BASE ARTICLE SAMUEL 25012023 v2'!$A$1:$K$1287,11,FALSE)</f>
        <v>#N/A</v>
      </c>
      <c r="L15" s="6">
        <f>SUBTOTAL(9,L2:L14)</f>
        <v>1600.0852417800002</v>
      </c>
      <c r="O15">
        <f>SUBTOTAL(9,O2:O14)</f>
        <v>893.18100000000004</v>
      </c>
    </row>
    <row r="16" spans="1:15" outlineLevel="2" x14ac:dyDescent="0.25">
      <c r="A16" t="s">
        <v>938</v>
      </c>
      <c r="B16" s="74" t="str">
        <f>MID(A16,7,100)</f>
        <v>AQUA</v>
      </c>
      <c r="C16" t="str">
        <f>VLOOKUP(A16,'BASE ARTICLE SAMUEL 25012023 v1'!$A$1:$B$1287,2,FALSE)</f>
        <v>AF</v>
      </c>
      <c r="D16" t="s">
        <v>731</v>
      </c>
      <c r="E16">
        <v>1</v>
      </c>
      <c r="F16" t="s">
        <v>732</v>
      </c>
      <c r="G16" s="71">
        <f>VLOOKUP(M16,'BASE ARTICLE SAMUEL 25012023 v1'!$A$1:$F$1287,6,FALSE)</f>
        <v>156.19999999999999</v>
      </c>
      <c r="H16" s="6">
        <f>VLOOKUP(M16,'BASE ARTICLE SAMUEL 25012023 v2'!$A$1:$H$1287,8,FALSE)</f>
        <v>156.19999999999999</v>
      </c>
      <c r="I16">
        <v>213</v>
      </c>
      <c r="J16">
        <f t="shared" ref="J16:J21" si="4">E16*I16</f>
        <v>213</v>
      </c>
      <c r="K16" s="6">
        <f>VLOOKUP(M16,'BASE ARTICLE SAMUEL 25012023 v2'!$A$1:$K$1287,11,FALSE)</f>
        <v>234.29999999999998</v>
      </c>
      <c r="L16" s="6">
        <f t="shared" ref="L16:L21" si="5">E16*K16</f>
        <v>234.29999999999998</v>
      </c>
      <c r="M16" t="s">
        <v>731</v>
      </c>
      <c r="N16" t="str">
        <f>VLOOKUP(M16,'BASE ARTICLE SAMUEL 25012023 v1'!$A$2:$B$1287,2,FALSE)</f>
        <v>AN</v>
      </c>
      <c r="O16">
        <f t="shared" si="3"/>
        <v>156.19999999999999</v>
      </c>
    </row>
    <row r="17" spans="1:15" outlineLevel="2" x14ac:dyDescent="0.25">
      <c r="A17" t="s">
        <v>938</v>
      </c>
      <c r="B17" s="74" t="str">
        <f t="shared" si="2"/>
        <v>AQUA</v>
      </c>
      <c r="C17" t="str">
        <f>VLOOKUP(A17,'BASE ARTICLE SAMUEL 25012023 v1'!$A$1:$B$1287,2,FALSE)</f>
        <v>AF</v>
      </c>
      <c r="D17" t="s">
        <v>1179</v>
      </c>
      <c r="E17">
        <v>1</v>
      </c>
      <c r="F17" t="s">
        <v>1180</v>
      </c>
      <c r="G17" s="71">
        <f>VLOOKUP(M17,'BASE ARTICLE SAMUEL 25012023 v1'!$A$1:$F$1287,6,FALSE)</f>
        <v>17.600000000000001</v>
      </c>
      <c r="H17" s="6">
        <f>VLOOKUP(M17,'BASE ARTICLE SAMUEL 25012023 v2'!$A$1:$H$1287,8,FALSE)</f>
        <v>17.600000000000001</v>
      </c>
      <c r="I17">
        <v>24</v>
      </c>
      <c r="J17">
        <f t="shared" si="4"/>
        <v>24</v>
      </c>
      <c r="K17" s="6">
        <f>VLOOKUP(M17,'BASE ARTICLE SAMUEL 25012023 v2'!$A$1:$K$1287,11,FALSE)</f>
        <v>25.52</v>
      </c>
      <c r="L17" s="6">
        <f t="shared" si="5"/>
        <v>25.52</v>
      </c>
      <c r="M17" t="s">
        <v>1179</v>
      </c>
      <c r="N17" t="str">
        <f>VLOOKUP(M17,'BASE ARTICLE SAMUEL 25012023 v1'!$A$2:$B$1287,2,FALSE)</f>
        <v>AN</v>
      </c>
      <c r="O17">
        <f t="shared" si="3"/>
        <v>17.600000000000001</v>
      </c>
    </row>
    <row r="18" spans="1:15" outlineLevel="2" x14ac:dyDescent="0.25">
      <c r="A18" t="s">
        <v>938</v>
      </c>
      <c r="B18" s="74" t="str">
        <f t="shared" si="2"/>
        <v>AQUA</v>
      </c>
      <c r="C18" t="str">
        <f>VLOOKUP(A18,'BASE ARTICLE SAMUEL 25012023 v1'!$A$1:$B$1287,2,FALSE)</f>
        <v>AF</v>
      </c>
      <c r="D18" t="s">
        <v>1181</v>
      </c>
      <c r="E18">
        <v>1</v>
      </c>
      <c r="F18" t="s">
        <v>1182</v>
      </c>
      <c r="G18" s="71">
        <f>VLOOKUP(M18,'BASE ARTICLE SAMUEL 25012023 v1'!$A$1:$F$1287,6,FALSE)</f>
        <v>60</v>
      </c>
      <c r="H18" s="6">
        <f>VLOOKUP(M18,'BASE ARTICLE SAMUEL 25012023 v2'!$A$1:$H$1287,8,FALSE)</f>
        <v>60</v>
      </c>
      <c r="I18">
        <v>90</v>
      </c>
      <c r="J18">
        <f t="shared" si="4"/>
        <v>90</v>
      </c>
      <c r="K18" s="6">
        <f>VLOOKUP(M18,'BASE ARTICLE SAMUEL 25012023 v2'!$A$1:$K$1287,11,FALSE)</f>
        <v>90</v>
      </c>
      <c r="L18" s="6">
        <f t="shared" si="5"/>
        <v>90</v>
      </c>
      <c r="M18" t="s">
        <v>1181</v>
      </c>
      <c r="N18" t="str">
        <f>VLOOKUP(M18,'BASE ARTICLE SAMUEL 25012023 v1'!$A$2:$B$1287,2,FALSE)</f>
        <v>AN</v>
      </c>
      <c r="O18">
        <f t="shared" si="3"/>
        <v>60</v>
      </c>
    </row>
    <row r="19" spans="1:15" outlineLevel="2" x14ac:dyDescent="0.25">
      <c r="A19" t="s">
        <v>938</v>
      </c>
      <c r="B19" s="74" t="str">
        <f t="shared" si="2"/>
        <v>AQUA</v>
      </c>
      <c r="C19" t="str">
        <f>VLOOKUP(A19,'BASE ARTICLE SAMUEL 25012023 v1'!$A$1:$B$1287,2,FALSE)</f>
        <v>AF</v>
      </c>
      <c r="D19" t="s">
        <v>68</v>
      </c>
      <c r="E19">
        <v>1</v>
      </c>
      <c r="F19" t="s">
        <v>3926</v>
      </c>
      <c r="G19" s="71">
        <f>VLOOKUP(M19,'BASE ARTICLE SAMUEL 25012023 v1'!$A$1:$F$1287,6,FALSE)</f>
        <v>0.94</v>
      </c>
      <c r="H19" s="6">
        <f>VLOOKUP(M19,'BASE ARTICLE SAMUEL 25012023 v2'!$A$1:$H$1287,8,FALSE)</f>
        <v>0.94</v>
      </c>
      <c r="I19">
        <v>4.87</v>
      </c>
      <c r="J19">
        <f t="shared" si="4"/>
        <v>4.87</v>
      </c>
      <c r="K19" s="6">
        <f>VLOOKUP(M19,'BASE ARTICLE SAMUEL 25012023 v2'!$A$1:$K$1287,11,FALSE)</f>
        <v>1.41</v>
      </c>
      <c r="L19" s="6">
        <f t="shared" si="5"/>
        <v>1.41</v>
      </c>
      <c r="M19" t="s">
        <v>68</v>
      </c>
      <c r="N19" t="str">
        <f>VLOOKUP(M19,'BASE ARTICLE SAMUEL 25012023 v1'!$A$2:$B$1287,2,FALSE)</f>
        <v>AS</v>
      </c>
      <c r="O19">
        <f t="shared" si="3"/>
        <v>0.94</v>
      </c>
    </row>
    <row r="20" spans="1:15" outlineLevel="2" x14ac:dyDescent="0.25">
      <c r="A20" t="s">
        <v>938</v>
      </c>
      <c r="B20" s="74" t="str">
        <f t="shared" si="2"/>
        <v>AQUA</v>
      </c>
      <c r="C20" t="str">
        <f>VLOOKUP(A20,'BASE ARTICLE SAMUEL 25012023 v1'!$A$1:$B$1287,2,FALSE)</f>
        <v>AF</v>
      </c>
      <c r="D20" t="s">
        <v>950</v>
      </c>
      <c r="E20">
        <v>1</v>
      </c>
      <c r="F20" t="s">
        <v>951</v>
      </c>
      <c r="G20" s="71">
        <f>VLOOKUP(M20,'BASE ARTICLE SAMUEL 25012023 v1'!$A$1:$F$1287,6,FALSE)</f>
        <v>3.88</v>
      </c>
      <c r="H20" s="6">
        <f>VLOOKUP(M20,'BASE ARTICLE SAMUEL 25012023 v2'!$A$1:$H$1287,8,FALSE)</f>
        <v>3.69</v>
      </c>
      <c r="I20">
        <v>7</v>
      </c>
      <c r="J20">
        <f t="shared" si="4"/>
        <v>7</v>
      </c>
      <c r="K20" s="6">
        <f>VLOOKUP(M20,'BASE ARTICLE SAMUEL 25012023 v2'!$A$1:$K$1287,11,FALSE)</f>
        <v>9.2249999999999996</v>
      </c>
      <c r="L20" s="6">
        <f t="shared" si="5"/>
        <v>9.2249999999999996</v>
      </c>
      <c r="M20" t="s">
        <v>950</v>
      </c>
      <c r="N20" t="str">
        <f>VLOOKUP(M20,'BASE ARTICLE SAMUEL 25012023 v1'!$A$2:$B$1287,2,FALSE)</f>
        <v>AS</v>
      </c>
      <c r="O20">
        <f t="shared" si="3"/>
        <v>3.69</v>
      </c>
    </row>
    <row r="21" spans="1:15" outlineLevel="2" x14ac:dyDescent="0.25">
      <c r="A21" t="s">
        <v>938</v>
      </c>
      <c r="B21" s="74" t="str">
        <f t="shared" si="2"/>
        <v>AQUA</v>
      </c>
      <c r="C21" t="str">
        <f>VLOOKUP(A21,'BASE ARTICLE SAMUEL 25012023 v1'!$A$1:$B$1287,2,FALSE)</f>
        <v>AF</v>
      </c>
      <c r="D21" t="s">
        <v>1603</v>
      </c>
      <c r="E21">
        <v>2.54</v>
      </c>
      <c r="F21" t="s">
        <v>1604</v>
      </c>
      <c r="G21" s="71">
        <f>VLOOKUP(M21,'BASE ARTICLE SAMUEL 25012023 v1'!$A$1:$F$1287,6,FALSE)</f>
        <v>50</v>
      </c>
      <c r="H21" s="6">
        <f>VLOOKUP(M21,'BASE ARTICLE SAMUEL 25012023 v2'!$A$1:$H$1287,8,FALSE)</f>
        <v>0</v>
      </c>
      <c r="I21">
        <v>75</v>
      </c>
      <c r="J21">
        <f t="shared" si="4"/>
        <v>190.5</v>
      </c>
      <c r="K21" s="6">
        <f>VLOOKUP(M21,'BASE ARTICLE SAMUEL 25012023 v2'!$A$1:$K$1287,11,FALSE)</f>
        <v>75</v>
      </c>
      <c r="L21" s="6">
        <f t="shared" si="5"/>
        <v>190.5</v>
      </c>
      <c r="M21" t="s">
        <v>1603</v>
      </c>
      <c r="N21" t="str">
        <f>VLOOKUP(M21,'BASE ARTICLE SAMUEL 25012023 v1'!$A$2:$B$1287,2,FALSE)</f>
        <v>AN</v>
      </c>
      <c r="O21">
        <f t="shared" si="3"/>
        <v>0</v>
      </c>
    </row>
    <row r="22" spans="1:15" outlineLevel="1" x14ac:dyDescent="0.25">
      <c r="A22" s="74" t="s">
        <v>3963</v>
      </c>
      <c r="B22" s="74" t="str">
        <f t="shared" si="2"/>
        <v>CHASSEAQUA</v>
      </c>
      <c r="H22" s="6" t="e">
        <f>VLOOKUP(M22,'BASE ARTICLE SAMUEL 25012023 v2'!$A$1:$H$1287,8,FALSE)</f>
        <v>#N/A</v>
      </c>
      <c r="K22" s="6" t="e">
        <f>VLOOKUP(M22,'BASE ARTICLE SAMUEL 25012023 v2'!$A$1:$K$1287,11,FALSE)</f>
        <v>#N/A</v>
      </c>
      <c r="L22" s="6">
        <f>SUBTOTAL(9,L16:L21)</f>
        <v>550.95500000000004</v>
      </c>
      <c r="O22">
        <f>SUBTOTAL(9,O16:O21)</f>
        <v>238.42999999999998</v>
      </c>
    </row>
    <row r="23" spans="1:15" outlineLevel="2" x14ac:dyDescent="0.25">
      <c r="A23" t="s">
        <v>1150</v>
      </c>
      <c r="B23" s="74" t="str">
        <f t="shared" si="2"/>
        <v>CLAP</v>
      </c>
      <c r="C23" t="str">
        <f>VLOOKUP(A23,'BASE ARTICLE SAMUEL 25012023 v1'!$A$1:$B$1287,2,FALSE)</f>
        <v>AF</v>
      </c>
      <c r="D23" t="s">
        <v>728</v>
      </c>
      <c r="E23">
        <v>0.25</v>
      </c>
      <c r="F23" t="s">
        <v>729</v>
      </c>
      <c r="G23" s="71">
        <f>VLOOKUP(M23,'BASE ARTICLE SAMUEL 25012023 v1'!$A$1:$F$1287,6,FALSE)</f>
        <v>2.42</v>
      </c>
      <c r="H23" s="6">
        <f>VLOOKUP(M23,'BASE ARTICLE SAMUEL 25012023 v2'!$A$1:$H$1287,8,FALSE)</f>
        <v>2.42</v>
      </c>
      <c r="I23">
        <v>2.85</v>
      </c>
      <c r="J23">
        <f t="shared" ref="J23:J30" si="6">E23*I23</f>
        <v>0.71250000000000002</v>
      </c>
      <c r="K23" s="6">
        <f>VLOOKUP(M23,'BASE ARTICLE SAMUEL 25012023 v2'!$A$1:$K$1287,11,FALSE)</f>
        <v>3.0249999999999999</v>
      </c>
      <c r="L23" s="6">
        <f t="shared" ref="L23:L30" si="7">E23*K23</f>
        <v>0.75624999999999998</v>
      </c>
      <c r="M23" t="s">
        <v>728</v>
      </c>
      <c r="N23" t="str">
        <f>VLOOKUP(M23,'BASE ARTICLE SAMUEL 25012023 v1'!$A$2:$B$1287,2,FALSE)</f>
        <v>AN</v>
      </c>
      <c r="O23">
        <f t="shared" si="3"/>
        <v>0.60499999999999998</v>
      </c>
    </row>
    <row r="24" spans="1:15" outlineLevel="2" x14ac:dyDescent="0.25">
      <c r="A24" t="s">
        <v>1150</v>
      </c>
      <c r="B24" s="74" t="str">
        <f t="shared" si="2"/>
        <v>CLAP</v>
      </c>
      <c r="C24" t="str">
        <f>VLOOKUP(A24,'BASE ARTICLE SAMUEL 25012023 v1'!$A$1:$B$1287,2,FALSE)</f>
        <v>AF</v>
      </c>
      <c r="D24" t="s">
        <v>1136</v>
      </c>
      <c r="E24">
        <v>1</v>
      </c>
      <c r="F24" t="s">
        <v>1137</v>
      </c>
      <c r="G24" s="71">
        <f>VLOOKUP(M24,'BASE ARTICLE SAMUEL 25012023 v1'!$A$1:$F$1287,6,FALSE)</f>
        <v>384</v>
      </c>
      <c r="H24" s="6">
        <f>VLOOKUP(M24,'BASE ARTICLE SAMUEL 25012023 v2'!$A$1:$H$1287,8,FALSE)</f>
        <v>384</v>
      </c>
      <c r="I24">
        <v>630</v>
      </c>
      <c r="J24">
        <f t="shared" si="6"/>
        <v>630</v>
      </c>
      <c r="K24" s="6">
        <f>VLOOKUP(M24,'BASE ARTICLE SAMUEL 25012023 v2'!$A$1:$K$1287,11,FALSE)</f>
        <v>672</v>
      </c>
      <c r="L24" s="6">
        <f t="shared" si="7"/>
        <v>672</v>
      </c>
      <c r="M24" t="s">
        <v>1136</v>
      </c>
      <c r="N24" t="str">
        <f>VLOOKUP(M24,'BASE ARTICLE SAMUEL 25012023 v1'!$A$2:$B$1287,2,FALSE)</f>
        <v>AN</v>
      </c>
      <c r="O24">
        <f t="shared" si="3"/>
        <v>384</v>
      </c>
    </row>
    <row r="25" spans="1:15" outlineLevel="2" x14ac:dyDescent="0.25">
      <c r="A25" t="s">
        <v>1150</v>
      </c>
      <c r="B25" s="74" t="str">
        <f t="shared" si="2"/>
        <v>CLAP</v>
      </c>
      <c r="C25" t="str">
        <f>VLOOKUP(A25,'BASE ARTICLE SAMUEL 25012023 v1'!$A$1:$B$1287,2,FALSE)</f>
        <v>AF</v>
      </c>
      <c r="D25" t="s">
        <v>130</v>
      </c>
      <c r="E25">
        <v>2</v>
      </c>
      <c r="F25" t="s">
        <v>131</v>
      </c>
      <c r="G25" s="71">
        <f>VLOOKUP(M25,'BASE ARTICLE SAMUEL 25012023 v1'!$A$1:$F$1287,6,FALSE)</f>
        <v>64.790000000000006</v>
      </c>
      <c r="H25" s="6">
        <f>VLOOKUP(M25,'BASE ARTICLE SAMUEL 25012023 v2'!$A$1:$H$1287,8,FALSE)</f>
        <v>64.790000000000006</v>
      </c>
      <c r="I25">
        <v>107.62</v>
      </c>
      <c r="J25">
        <f t="shared" si="6"/>
        <v>215.24</v>
      </c>
      <c r="K25" s="6">
        <f>VLOOKUP(M25,'BASE ARTICLE SAMUEL 25012023 v2'!$A$1:$K$1287,11,FALSE)</f>
        <v>129.58000000000001</v>
      </c>
      <c r="L25" s="6">
        <f t="shared" si="7"/>
        <v>259.16000000000003</v>
      </c>
      <c r="M25" t="s">
        <v>130</v>
      </c>
      <c r="N25" t="str">
        <f>VLOOKUP(M25,'BASE ARTICLE SAMUEL 25012023 v1'!$A$2:$B$1287,2,FALSE)</f>
        <v>AS</v>
      </c>
      <c r="O25">
        <f t="shared" si="3"/>
        <v>129.58000000000001</v>
      </c>
    </row>
    <row r="26" spans="1:15" outlineLevel="2" x14ac:dyDescent="0.25">
      <c r="A26" t="s">
        <v>1150</v>
      </c>
      <c r="B26" s="74" t="str">
        <f t="shared" si="2"/>
        <v>CLAP</v>
      </c>
      <c r="C26" t="str">
        <f>VLOOKUP(A26,'BASE ARTICLE SAMUEL 25012023 v1'!$A$1:$B$1287,2,FALSE)</f>
        <v>AF</v>
      </c>
      <c r="D26" t="s">
        <v>1016</v>
      </c>
      <c r="E26">
        <v>1</v>
      </c>
      <c r="F26" t="s">
        <v>1017</v>
      </c>
      <c r="G26" s="71">
        <f>VLOOKUP(M26,'BASE ARTICLE SAMUEL 25012023 v1'!$A$1:$F$1287,6,FALSE)</f>
        <v>1.1399999999999999</v>
      </c>
      <c r="H26" s="6">
        <f>VLOOKUP(M26,'BASE ARTICLE SAMUEL 25012023 v2'!$A$1:$H$1287,8,FALSE)</f>
        <v>1.278</v>
      </c>
      <c r="I26">
        <v>1.87</v>
      </c>
      <c r="J26">
        <f t="shared" si="6"/>
        <v>1.87</v>
      </c>
      <c r="K26" s="6">
        <f>VLOOKUP(M26,'BASE ARTICLE SAMUEL 25012023 v2'!$A$1:$K$1287,11,FALSE)</f>
        <v>1.917</v>
      </c>
      <c r="L26" s="6">
        <f t="shared" si="7"/>
        <v>1.917</v>
      </c>
      <c r="M26" t="s">
        <v>1016</v>
      </c>
      <c r="N26" t="str">
        <f>VLOOKUP(M26,'BASE ARTICLE SAMUEL 25012023 v1'!$A$2:$B$1287,2,FALSE)</f>
        <v>AS</v>
      </c>
      <c r="O26">
        <f t="shared" si="3"/>
        <v>1.278</v>
      </c>
    </row>
    <row r="27" spans="1:15" outlineLevel="2" x14ac:dyDescent="0.25">
      <c r="A27" t="s">
        <v>1150</v>
      </c>
      <c r="B27" s="74" t="str">
        <f t="shared" si="2"/>
        <v>CLAP</v>
      </c>
      <c r="C27" t="str">
        <f>VLOOKUP(A27,'BASE ARTICLE SAMUEL 25012023 v1'!$A$1:$B$1287,2,FALSE)</f>
        <v>AF</v>
      </c>
      <c r="D27" t="s">
        <v>1012</v>
      </c>
      <c r="E27">
        <v>1</v>
      </c>
      <c r="F27" t="s">
        <v>1013</v>
      </c>
      <c r="G27" s="71">
        <f>VLOOKUP(M27,'BASE ARTICLE SAMUEL 25012023 v1'!$A$1:$F$1287,6,FALSE)</f>
        <v>2.2799999999999998</v>
      </c>
      <c r="H27" s="6">
        <f>VLOOKUP(M27,'BASE ARTICLE SAMUEL 25012023 v2'!$A$1:$H$1287,8,FALSE)</f>
        <v>2.5579999999999998</v>
      </c>
      <c r="I27">
        <v>2.91</v>
      </c>
      <c r="J27">
        <f t="shared" si="6"/>
        <v>2.91</v>
      </c>
      <c r="K27" s="6">
        <f>VLOOKUP(M27,'BASE ARTICLE SAMUEL 25012023 v2'!$A$1:$K$1287,11,FALSE)</f>
        <v>3.8369999999999997</v>
      </c>
      <c r="L27" s="6">
        <f t="shared" si="7"/>
        <v>3.8369999999999997</v>
      </c>
      <c r="M27" t="s">
        <v>1012</v>
      </c>
      <c r="N27" t="str">
        <f>VLOOKUP(M27,'BASE ARTICLE SAMUEL 25012023 v1'!$A$2:$B$1287,2,FALSE)</f>
        <v>AS</v>
      </c>
      <c r="O27">
        <f t="shared" si="3"/>
        <v>2.5579999999999998</v>
      </c>
    </row>
    <row r="28" spans="1:15" outlineLevel="2" x14ac:dyDescent="0.25">
      <c r="A28" t="s">
        <v>1150</v>
      </c>
      <c r="B28" s="74" t="str">
        <f t="shared" si="2"/>
        <v>CLAP</v>
      </c>
      <c r="C28" t="str">
        <f>VLOOKUP(A28,'BASE ARTICLE SAMUEL 25012023 v1'!$A$1:$B$1287,2,FALSE)</f>
        <v>AF</v>
      </c>
      <c r="D28" t="s">
        <v>950</v>
      </c>
      <c r="E28">
        <v>3</v>
      </c>
      <c r="F28" t="s">
        <v>951</v>
      </c>
      <c r="G28" s="71">
        <f>VLOOKUP(M28,'BASE ARTICLE SAMUEL 25012023 v1'!$A$1:$F$1287,6,FALSE)</f>
        <v>3.88</v>
      </c>
      <c r="H28" s="6">
        <f>VLOOKUP(M28,'BASE ARTICLE SAMUEL 25012023 v2'!$A$1:$H$1287,8,FALSE)</f>
        <v>3.69</v>
      </c>
      <c r="I28">
        <v>7</v>
      </c>
      <c r="J28">
        <f t="shared" si="6"/>
        <v>21</v>
      </c>
      <c r="K28" s="6">
        <f>VLOOKUP(M28,'BASE ARTICLE SAMUEL 25012023 v2'!$A$1:$K$1287,11,FALSE)</f>
        <v>9.2249999999999996</v>
      </c>
      <c r="L28" s="6">
        <f t="shared" si="7"/>
        <v>27.674999999999997</v>
      </c>
      <c r="M28" t="s">
        <v>950</v>
      </c>
      <c r="N28" t="str">
        <f>VLOOKUP(M28,'BASE ARTICLE SAMUEL 25012023 v1'!$A$2:$B$1287,2,FALSE)</f>
        <v>AS</v>
      </c>
      <c r="O28">
        <f t="shared" si="3"/>
        <v>11.07</v>
      </c>
    </row>
    <row r="29" spans="1:15" outlineLevel="2" x14ac:dyDescent="0.25">
      <c r="A29" t="s">
        <v>1150</v>
      </c>
      <c r="B29" s="74" t="str">
        <f t="shared" si="2"/>
        <v>CLAP</v>
      </c>
      <c r="C29" t="str">
        <f>VLOOKUP(A29,'BASE ARTICLE SAMUEL 25012023 v1'!$A$1:$B$1287,2,FALSE)</f>
        <v>AF</v>
      </c>
      <c r="D29" t="s">
        <v>68</v>
      </c>
      <c r="E29">
        <v>3</v>
      </c>
      <c r="F29" t="s">
        <v>3926</v>
      </c>
      <c r="G29" s="71">
        <f>VLOOKUP(M29,'BASE ARTICLE SAMUEL 25012023 v1'!$A$1:$F$1287,6,FALSE)</f>
        <v>0.94</v>
      </c>
      <c r="H29" s="6">
        <f>VLOOKUP(M29,'BASE ARTICLE SAMUEL 25012023 v2'!$A$1:$H$1287,8,FALSE)</f>
        <v>0.94</v>
      </c>
      <c r="I29">
        <v>4.87</v>
      </c>
      <c r="J29">
        <f t="shared" si="6"/>
        <v>14.61</v>
      </c>
      <c r="K29" s="6">
        <f>VLOOKUP(M29,'BASE ARTICLE SAMUEL 25012023 v2'!$A$1:$K$1287,11,FALSE)</f>
        <v>1.41</v>
      </c>
      <c r="L29" s="6">
        <f t="shared" si="7"/>
        <v>4.2299999999999995</v>
      </c>
      <c r="M29" t="s">
        <v>68</v>
      </c>
      <c r="N29" t="str">
        <f>VLOOKUP(M29,'BASE ARTICLE SAMUEL 25012023 v1'!$A$2:$B$1287,2,FALSE)</f>
        <v>AS</v>
      </c>
      <c r="O29">
        <f t="shared" si="3"/>
        <v>2.82</v>
      </c>
    </row>
    <row r="30" spans="1:15" outlineLevel="2" x14ac:dyDescent="0.25">
      <c r="A30" t="s">
        <v>1150</v>
      </c>
      <c r="B30" s="74" t="str">
        <f t="shared" si="2"/>
        <v>CLAP</v>
      </c>
      <c r="C30" t="str">
        <f>VLOOKUP(A30,'BASE ARTICLE SAMUEL 25012023 v1'!$A$1:$B$1287,2,FALSE)</f>
        <v>AF</v>
      </c>
      <c r="D30" t="s">
        <v>1603</v>
      </c>
      <c r="E30">
        <v>0.45</v>
      </c>
      <c r="F30" t="s">
        <v>1604</v>
      </c>
      <c r="G30" s="71">
        <f>VLOOKUP(M30,'BASE ARTICLE SAMUEL 25012023 v1'!$A$1:$F$1287,6,FALSE)</f>
        <v>50</v>
      </c>
      <c r="H30" s="6">
        <f>VLOOKUP(M30,'BASE ARTICLE SAMUEL 25012023 v2'!$A$1:$H$1287,8,FALSE)</f>
        <v>0</v>
      </c>
      <c r="I30">
        <v>75</v>
      </c>
      <c r="J30">
        <f t="shared" si="6"/>
        <v>33.75</v>
      </c>
      <c r="K30" s="6">
        <f>VLOOKUP(M30,'BASE ARTICLE SAMUEL 25012023 v2'!$A$1:$K$1287,11,FALSE)</f>
        <v>75</v>
      </c>
      <c r="L30" s="6">
        <f t="shared" si="7"/>
        <v>33.75</v>
      </c>
      <c r="M30" t="s">
        <v>1603</v>
      </c>
      <c r="N30" t="str">
        <f>VLOOKUP(M30,'BASE ARTICLE SAMUEL 25012023 v1'!$A$2:$B$1287,2,FALSE)</f>
        <v>AN</v>
      </c>
      <c r="O30">
        <f t="shared" si="3"/>
        <v>0</v>
      </c>
    </row>
    <row r="31" spans="1:15" outlineLevel="1" x14ac:dyDescent="0.25">
      <c r="A31" s="74" t="s">
        <v>3964</v>
      </c>
      <c r="B31" s="74" t="str">
        <f t="shared" si="2"/>
        <v>CHASSECLAP</v>
      </c>
      <c r="H31" s="6" t="e">
        <f>VLOOKUP(M31,'BASE ARTICLE SAMUEL 25012023 v2'!$A$1:$H$1287,8,FALSE)</f>
        <v>#N/A</v>
      </c>
      <c r="K31" s="6" t="e">
        <f>VLOOKUP(M31,'BASE ARTICLE SAMUEL 25012023 v2'!$A$1:$K$1287,11,FALSE)</f>
        <v>#N/A</v>
      </c>
      <c r="L31" s="6">
        <f>SUBTOTAL(9,L23:L30)</f>
        <v>1003.32525</v>
      </c>
      <c r="O31">
        <f>SUBTOTAL(9,O23:O30)</f>
        <v>531.91100000000017</v>
      </c>
    </row>
    <row r="32" spans="1:15" outlineLevel="2" x14ac:dyDescent="0.25">
      <c r="A32" t="s">
        <v>414</v>
      </c>
      <c r="B32" s="74" t="str">
        <f t="shared" si="2"/>
        <v>01</v>
      </c>
      <c r="C32" t="str">
        <f>VLOOKUP(A32,'BASE ARTICLE SAMUEL 25012023 v1'!$A$1:$B$1287,2,FALSE)</f>
        <v>AF</v>
      </c>
      <c r="D32">
        <v>490743</v>
      </c>
      <c r="E32">
        <v>0.18</v>
      </c>
      <c r="F32" t="s">
        <v>885</v>
      </c>
      <c r="G32" s="71">
        <f>VLOOKUP(M32,'BASE ARTICLE SAMUEL 25012023 v1'!$A$1:$F$1287,6,FALSE)</f>
        <v>1.93</v>
      </c>
      <c r="H32" s="6">
        <f>VLOOKUP(M32,'BASE ARTICLE SAMUEL 25012023 v2'!$A$1:$H$1287,8,FALSE)</f>
        <v>1.93</v>
      </c>
      <c r="I32">
        <v>2.89</v>
      </c>
      <c r="J32">
        <f t="shared" ref="J32:J38" si="8">E32*I32</f>
        <v>0.5202</v>
      </c>
      <c r="K32" s="6">
        <f>VLOOKUP(M32,'BASE ARTICLE SAMUEL 25012023 v2'!$A$1:$K$1287,11,FALSE)</f>
        <v>2.895</v>
      </c>
      <c r="L32" s="6">
        <f t="shared" ref="L32:L38" si="9">E32*K32</f>
        <v>0.52110000000000001</v>
      </c>
      <c r="M32">
        <v>490743</v>
      </c>
      <c r="N32" t="str">
        <f>VLOOKUP(M32,'BASE ARTICLE SAMUEL 25012023 v1'!$A$2:$B$1287,2,FALSE)</f>
        <v>AN</v>
      </c>
      <c r="O32">
        <f t="shared" si="3"/>
        <v>0.34739999999999999</v>
      </c>
    </row>
    <row r="33" spans="1:15" outlineLevel="2" x14ac:dyDescent="0.25">
      <c r="A33" t="s">
        <v>414</v>
      </c>
      <c r="B33" s="74" t="str">
        <f t="shared" si="2"/>
        <v>01</v>
      </c>
      <c r="C33" t="str">
        <f>VLOOKUP(A33,'BASE ARTICLE SAMUEL 25012023 v1'!$A$1:$B$1287,2,FALSE)</f>
        <v>AF</v>
      </c>
      <c r="D33">
        <v>490749</v>
      </c>
      <c r="E33">
        <v>0.43</v>
      </c>
      <c r="F33" t="s">
        <v>883</v>
      </c>
      <c r="G33" s="71">
        <f>VLOOKUP(M33,'BASE ARTICLE SAMUEL 25012023 v1'!$A$1:$F$1287,6,FALSE)</f>
        <v>1.63</v>
      </c>
      <c r="H33" s="6">
        <f>VLOOKUP(M33,'BASE ARTICLE SAMUEL 25012023 v2'!$A$1:$H$1287,8,FALSE)</f>
        <v>1.63</v>
      </c>
      <c r="I33">
        <v>2.4500000000000002</v>
      </c>
      <c r="J33">
        <f t="shared" si="8"/>
        <v>1.0535000000000001</v>
      </c>
      <c r="K33" s="6">
        <f>VLOOKUP(M33,'BASE ARTICLE SAMUEL 25012023 v2'!$A$1:$K$1287,11,FALSE)</f>
        <v>2.4449999999999998</v>
      </c>
      <c r="L33" s="6">
        <f t="shared" si="9"/>
        <v>1.05135</v>
      </c>
      <c r="M33">
        <v>490749</v>
      </c>
      <c r="N33" t="str">
        <f>VLOOKUP(M33,'BASE ARTICLE SAMUEL 25012023 v1'!$A$2:$B$1287,2,FALSE)</f>
        <v>AN</v>
      </c>
      <c r="O33">
        <f t="shared" si="3"/>
        <v>0.70089999999999997</v>
      </c>
    </row>
    <row r="34" spans="1:15" outlineLevel="2" x14ac:dyDescent="0.25">
      <c r="A34" t="s">
        <v>414</v>
      </c>
      <c r="B34" s="74" t="str">
        <f t="shared" si="2"/>
        <v>01</v>
      </c>
      <c r="C34" t="str">
        <f>VLOOKUP(A34,'BASE ARTICLE SAMUEL 25012023 v1'!$A$1:$B$1287,2,FALSE)</f>
        <v>AF</v>
      </c>
      <c r="D34" t="s">
        <v>408</v>
      </c>
      <c r="E34">
        <v>1</v>
      </c>
      <c r="F34" t="s">
        <v>409</v>
      </c>
      <c r="G34" s="71">
        <f>VLOOKUP(M34,'BASE ARTICLE SAMUEL 25012023 v1'!$A$1:$F$1287,6,FALSE)</f>
        <v>63.8</v>
      </c>
      <c r="H34" s="6">
        <f>VLOOKUP(M34,'BASE ARTICLE SAMUEL 25012023 v2'!$A$1:$H$1287,8,FALSE)</f>
        <v>63.8</v>
      </c>
      <c r="I34">
        <v>105.96</v>
      </c>
      <c r="J34">
        <f t="shared" si="8"/>
        <v>105.96</v>
      </c>
      <c r="K34" s="6">
        <f>VLOOKUP(M34,'BASE ARTICLE SAMUEL 25012023 v2'!$A$1:$K$1287,11,FALSE)</f>
        <v>127.6</v>
      </c>
      <c r="L34" s="6">
        <f t="shared" si="9"/>
        <v>127.6</v>
      </c>
      <c r="M34" t="s">
        <v>408</v>
      </c>
      <c r="N34" t="str">
        <f>VLOOKUP(M34,'BASE ARTICLE SAMUEL 25012023 v1'!$A$2:$B$1287,2,FALSE)</f>
        <v>AN</v>
      </c>
      <c r="O34">
        <f t="shared" si="3"/>
        <v>63.8</v>
      </c>
    </row>
    <row r="35" spans="1:15" outlineLevel="2" x14ac:dyDescent="0.25">
      <c r="A35" t="s">
        <v>414</v>
      </c>
      <c r="B35" s="74" t="str">
        <f t="shared" si="2"/>
        <v>01</v>
      </c>
      <c r="C35" t="str">
        <f>VLOOKUP(A35,'BASE ARTICLE SAMUEL 25012023 v1'!$A$1:$B$1287,2,FALSE)</f>
        <v>AF</v>
      </c>
      <c r="D35" t="s">
        <v>950</v>
      </c>
      <c r="E35">
        <v>2</v>
      </c>
      <c r="F35" t="s">
        <v>951</v>
      </c>
      <c r="G35" s="71">
        <f>VLOOKUP(M35,'BASE ARTICLE SAMUEL 25012023 v1'!$A$1:$F$1287,6,FALSE)</f>
        <v>3.88</v>
      </c>
      <c r="H35" s="6">
        <f>VLOOKUP(M35,'BASE ARTICLE SAMUEL 25012023 v2'!$A$1:$H$1287,8,FALSE)</f>
        <v>3.69</v>
      </c>
      <c r="I35">
        <v>7</v>
      </c>
      <c r="J35">
        <f t="shared" si="8"/>
        <v>14</v>
      </c>
      <c r="K35" s="6">
        <f>VLOOKUP(M35,'BASE ARTICLE SAMUEL 25012023 v2'!$A$1:$K$1287,11,FALSE)</f>
        <v>9.2249999999999996</v>
      </c>
      <c r="L35" s="6">
        <f t="shared" si="9"/>
        <v>18.45</v>
      </c>
      <c r="M35" t="s">
        <v>950</v>
      </c>
      <c r="N35" t="str">
        <f>VLOOKUP(M35,'BASE ARTICLE SAMUEL 25012023 v1'!$A$2:$B$1287,2,FALSE)</f>
        <v>AS</v>
      </c>
      <c r="O35">
        <f t="shared" si="3"/>
        <v>7.38</v>
      </c>
    </row>
    <row r="36" spans="1:15" outlineLevel="2" x14ac:dyDescent="0.25">
      <c r="A36" t="s">
        <v>414</v>
      </c>
      <c r="B36" s="74" t="str">
        <f t="shared" si="2"/>
        <v>01</v>
      </c>
      <c r="C36" t="str">
        <f>VLOOKUP(A36,'BASE ARTICLE SAMUEL 25012023 v1'!$A$1:$B$1287,2,FALSE)</f>
        <v>AF</v>
      </c>
      <c r="D36" t="s">
        <v>68</v>
      </c>
      <c r="E36">
        <v>1</v>
      </c>
      <c r="F36" t="s">
        <v>3926</v>
      </c>
      <c r="G36" s="71">
        <f>VLOOKUP(M36,'BASE ARTICLE SAMUEL 25012023 v1'!$A$1:$F$1287,6,FALSE)</f>
        <v>0.94</v>
      </c>
      <c r="H36" s="6">
        <f>VLOOKUP(M36,'BASE ARTICLE SAMUEL 25012023 v2'!$A$1:$H$1287,8,FALSE)</f>
        <v>0.94</v>
      </c>
      <c r="I36">
        <v>4.87</v>
      </c>
      <c r="J36">
        <f t="shared" si="8"/>
        <v>4.87</v>
      </c>
      <c r="K36" s="6">
        <f>VLOOKUP(M36,'BASE ARTICLE SAMUEL 25012023 v2'!$A$1:$K$1287,11,FALSE)</f>
        <v>1.41</v>
      </c>
      <c r="L36" s="6">
        <f t="shared" si="9"/>
        <v>1.41</v>
      </c>
      <c r="M36" t="s">
        <v>68</v>
      </c>
      <c r="N36" t="str">
        <f>VLOOKUP(M36,'BASE ARTICLE SAMUEL 25012023 v1'!$A$2:$B$1287,2,FALSE)</f>
        <v>AS</v>
      </c>
      <c r="O36">
        <f t="shared" si="3"/>
        <v>0.94</v>
      </c>
    </row>
    <row r="37" spans="1:15" outlineLevel="2" x14ac:dyDescent="0.25">
      <c r="A37" t="s">
        <v>414</v>
      </c>
      <c r="B37" s="74" t="str">
        <f t="shared" si="2"/>
        <v>01</v>
      </c>
      <c r="C37" t="str">
        <f>VLOOKUP(A37,'BASE ARTICLE SAMUEL 25012023 v1'!$A$1:$B$1287,2,FALSE)</f>
        <v>AF</v>
      </c>
      <c r="D37" t="s">
        <v>1603</v>
      </c>
      <c r="E37">
        <v>0.24</v>
      </c>
      <c r="F37" t="s">
        <v>1604</v>
      </c>
      <c r="G37" s="71">
        <f>VLOOKUP(M37,'BASE ARTICLE SAMUEL 25012023 v1'!$A$1:$F$1287,6,FALSE)</f>
        <v>50</v>
      </c>
      <c r="H37" s="6">
        <f>VLOOKUP(M37,'BASE ARTICLE SAMUEL 25012023 v2'!$A$1:$H$1287,8,FALSE)</f>
        <v>0</v>
      </c>
      <c r="I37">
        <v>75</v>
      </c>
      <c r="J37">
        <f t="shared" si="8"/>
        <v>18</v>
      </c>
      <c r="K37" s="6">
        <f>VLOOKUP(M37,'BASE ARTICLE SAMUEL 25012023 v2'!$A$1:$K$1287,11,FALSE)</f>
        <v>75</v>
      </c>
      <c r="L37" s="6">
        <f t="shared" si="9"/>
        <v>18</v>
      </c>
      <c r="M37" t="s">
        <v>1603</v>
      </c>
      <c r="N37" t="str">
        <f>VLOOKUP(M37,'BASE ARTICLE SAMUEL 25012023 v1'!$A$2:$B$1287,2,FALSE)</f>
        <v>AN</v>
      </c>
      <c r="O37">
        <f t="shared" si="3"/>
        <v>0</v>
      </c>
    </row>
    <row r="38" spans="1:15" outlineLevel="2" x14ac:dyDescent="0.25">
      <c r="A38" t="s">
        <v>414</v>
      </c>
      <c r="B38" s="74" t="str">
        <f t="shared" si="2"/>
        <v>01</v>
      </c>
      <c r="C38" t="str">
        <f>VLOOKUP(A38,'BASE ARTICLE SAMUEL 25012023 v1'!$A$1:$B$1287,2,FALSE)</f>
        <v>AF</v>
      </c>
      <c r="D38" t="s">
        <v>412</v>
      </c>
      <c r="E38">
        <v>1</v>
      </c>
      <c r="F38" t="s">
        <v>413</v>
      </c>
      <c r="G38" s="71">
        <f>VLOOKUP(M38,'BASE ARTICLE SAMUEL 25012023 v1'!$A$1:$F$1287,6,FALSE)</f>
        <v>45.5</v>
      </c>
      <c r="H38" s="6">
        <f>VLOOKUP(M38,'BASE ARTICLE SAMUEL 25012023 v2'!$A$1:$H$1287,8,FALSE)</f>
        <v>45.5</v>
      </c>
      <c r="I38">
        <v>38.549999999999997</v>
      </c>
      <c r="J38">
        <f t="shared" si="8"/>
        <v>38.549999999999997</v>
      </c>
      <c r="K38" s="6">
        <f>VLOOKUP(M38,'BASE ARTICLE SAMUEL 25012023 v2'!$A$1:$K$1287,11,FALSE)</f>
        <v>60.515000000000001</v>
      </c>
      <c r="L38" s="6">
        <f t="shared" si="9"/>
        <v>60.515000000000001</v>
      </c>
      <c r="M38" t="s">
        <v>412</v>
      </c>
      <c r="N38" t="str">
        <f>VLOOKUP(M38,'BASE ARTICLE SAMUEL 25012023 v1'!$A$2:$B$1287,2,FALSE)</f>
        <v>AN</v>
      </c>
      <c r="O38">
        <f t="shared" si="3"/>
        <v>45.5</v>
      </c>
    </row>
    <row r="39" spans="1:15" outlineLevel="1" x14ac:dyDescent="0.25">
      <c r="A39" s="74" t="s">
        <v>3965</v>
      </c>
      <c r="B39" s="74" t="str">
        <f t="shared" si="2"/>
        <v>KITDIG01</v>
      </c>
      <c r="H39" s="6" t="e">
        <f>VLOOKUP(M39,'BASE ARTICLE SAMUEL 25012023 v2'!$A$1:$H$1287,8,FALSE)</f>
        <v>#N/A</v>
      </c>
      <c r="K39" s="6" t="e">
        <f>VLOOKUP(M39,'BASE ARTICLE SAMUEL 25012023 v2'!$A$1:$K$1287,11,FALSE)</f>
        <v>#N/A</v>
      </c>
      <c r="L39" s="6">
        <f>SUBTOTAL(9,L32:L38)</f>
        <v>227.54744999999997</v>
      </c>
      <c r="O39">
        <f>SUBTOTAL(9,O32:O38)</f>
        <v>118.66829999999999</v>
      </c>
    </row>
    <row r="40" spans="1:15" outlineLevel="2" x14ac:dyDescent="0.25">
      <c r="A40" t="s">
        <v>1052</v>
      </c>
      <c r="B40" s="74" t="str">
        <f t="shared" si="2"/>
        <v/>
      </c>
      <c r="C40" t="str">
        <f>VLOOKUP(A40,'BASE ARTICLE SAMUEL 25012023 v1'!$A$1:$B$1287,2,FALSE)</f>
        <v>AF</v>
      </c>
      <c r="D40" t="s">
        <v>571</v>
      </c>
      <c r="E40">
        <v>1</v>
      </c>
      <c r="F40" t="s">
        <v>572</v>
      </c>
      <c r="G40" s="71">
        <f>VLOOKUP(M40,'BASE ARTICLE SAMUEL 25012023 v1'!$A$1:$F$1287,6,FALSE)</f>
        <v>1.1399999999999999</v>
      </c>
      <c r="H40" s="6">
        <f>VLOOKUP(M40,'BASE ARTICLE SAMUEL 25012023 v2'!$A$1:$H$1287,8,FALSE)</f>
        <v>1.0740000000000001</v>
      </c>
      <c r="I40">
        <v>1.18</v>
      </c>
      <c r="J40">
        <f>E40*I40</f>
        <v>1.18</v>
      </c>
      <c r="K40" s="6">
        <f>VLOOKUP(M40,'BASE ARTICLE SAMUEL 25012023 v2'!$A$1:$K$1287,11,FALSE)</f>
        <v>1.4284200000000002</v>
      </c>
      <c r="L40" s="6">
        <f>E40*K40</f>
        <v>1.4284200000000002</v>
      </c>
      <c r="M40" t="s">
        <v>571</v>
      </c>
      <c r="N40" t="str">
        <f>VLOOKUP(M40,'BASE ARTICLE SAMUEL 25012023 v1'!$A$2:$B$1287,2,FALSE)</f>
        <v>AN</v>
      </c>
      <c r="O40">
        <f t="shared" si="3"/>
        <v>1.0740000000000001</v>
      </c>
    </row>
    <row r="41" spans="1:15" outlineLevel="2" x14ac:dyDescent="0.25">
      <c r="A41" t="s">
        <v>1052</v>
      </c>
      <c r="B41" s="74" t="str">
        <f t="shared" si="2"/>
        <v/>
      </c>
      <c r="C41" t="str">
        <f>VLOOKUP(A41,'BASE ARTICLE SAMUEL 25012023 v1'!$A$1:$B$1287,2,FALSE)</f>
        <v>AF</v>
      </c>
      <c r="D41" t="s">
        <v>1603</v>
      </c>
      <c r="E41">
        <v>0.06</v>
      </c>
      <c r="F41" t="s">
        <v>1604</v>
      </c>
      <c r="G41" s="71">
        <f>VLOOKUP(M41,'BASE ARTICLE SAMUEL 25012023 v1'!$A$1:$F$1287,6,FALSE)</f>
        <v>50</v>
      </c>
      <c r="H41" s="6">
        <f>VLOOKUP(M41,'BASE ARTICLE SAMUEL 25012023 v2'!$A$1:$H$1287,8,FALSE)</f>
        <v>0</v>
      </c>
      <c r="I41">
        <v>75</v>
      </c>
      <c r="J41">
        <f>E41*I41</f>
        <v>4.5</v>
      </c>
      <c r="K41" s="6">
        <f>VLOOKUP(M41,'BASE ARTICLE SAMUEL 25012023 v2'!$A$1:$K$1287,11,FALSE)</f>
        <v>75</v>
      </c>
      <c r="L41" s="6">
        <f>E41*K41</f>
        <v>4.5</v>
      </c>
      <c r="M41" t="s">
        <v>1603</v>
      </c>
      <c r="N41" t="str">
        <f>VLOOKUP(M41,'BASE ARTICLE SAMUEL 25012023 v1'!$A$2:$B$1287,2,FALSE)</f>
        <v>AN</v>
      </c>
      <c r="O41">
        <f t="shared" si="3"/>
        <v>0</v>
      </c>
    </row>
    <row r="42" spans="1:15" outlineLevel="2" x14ac:dyDescent="0.25">
      <c r="A42" t="s">
        <v>1052</v>
      </c>
      <c r="B42" s="74" t="str">
        <f t="shared" si="2"/>
        <v/>
      </c>
      <c r="C42" t="str">
        <f>VLOOKUP(A42,'BASE ARTICLE SAMUEL 25012023 v1'!$A$1:$B$1287,2,FALSE)</f>
        <v>AF</v>
      </c>
      <c r="D42" t="s">
        <v>1050</v>
      </c>
      <c r="E42">
        <v>1</v>
      </c>
      <c r="F42" t="s">
        <v>1051</v>
      </c>
      <c r="G42" s="71">
        <f>VLOOKUP(M42,'BASE ARTICLE SAMUEL 25012023 v1'!$A$1:$F$1287,6,FALSE)</f>
        <v>4.09</v>
      </c>
      <c r="H42" s="6">
        <f>VLOOKUP(M42,'BASE ARTICLE SAMUEL 25012023 v2'!$A$1:$H$1287,8,FALSE)</f>
        <v>4.38</v>
      </c>
      <c r="I42">
        <v>5.22</v>
      </c>
      <c r="J42">
        <f>E42*I42</f>
        <v>5.22</v>
      </c>
      <c r="K42" s="6">
        <f>VLOOKUP(M42,'BASE ARTICLE SAMUEL 25012023 v2'!$A$1:$K$1287,11,FALSE)</f>
        <v>6.57</v>
      </c>
      <c r="L42" s="6">
        <f>E42*K42</f>
        <v>6.57</v>
      </c>
      <c r="M42" t="s">
        <v>1050</v>
      </c>
      <c r="N42" t="str">
        <f>VLOOKUP(M42,'BASE ARTICLE SAMUEL 25012023 v1'!$A$2:$B$1287,2,FALSE)</f>
        <v>AN</v>
      </c>
      <c r="O42">
        <f t="shared" si="3"/>
        <v>4.38</v>
      </c>
    </row>
    <row r="43" spans="1:15" outlineLevel="1" x14ac:dyDescent="0.25">
      <c r="A43" s="74" t="s">
        <v>3966</v>
      </c>
      <c r="B43" s="74" t="str">
        <f t="shared" si="2"/>
        <v>MRAC63</v>
      </c>
      <c r="H43" s="6" t="e">
        <f>VLOOKUP(M43,'BASE ARTICLE SAMUEL 25012023 v2'!$A$1:$H$1287,8,FALSE)</f>
        <v>#N/A</v>
      </c>
      <c r="K43" s="6" t="e">
        <f>VLOOKUP(M43,'BASE ARTICLE SAMUEL 25012023 v2'!$A$1:$K$1287,11,FALSE)</f>
        <v>#N/A</v>
      </c>
      <c r="L43" s="6">
        <f>SUBTOTAL(9,L40:L42)</f>
        <v>12.498419999999999</v>
      </c>
      <c r="O43">
        <f>SUBTOTAL(9,O40:O42)</f>
        <v>5.4539999999999997</v>
      </c>
    </row>
    <row r="44" spans="1:15" outlineLevel="2" x14ac:dyDescent="0.25">
      <c r="A44" t="s">
        <v>1054</v>
      </c>
      <c r="B44" s="74" t="str">
        <f t="shared" si="2"/>
        <v/>
      </c>
      <c r="C44" t="str">
        <f>VLOOKUP(A44,'BASE ARTICLE SAMUEL 25012023 v1'!$A$1:$B$1287,2,FALSE)</f>
        <v>AF</v>
      </c>
      <c r="D44" t="s">
        <v>569</v>
      </c>
      <c r="E44">
        <v>1</v>
      </c>
      <c r="F44" t="s">
        <v>570</v>
      </c>
      <c r="G44" s="71">
        <f>VLOOKUP(M44,'BASE ARTICLE SAMUEL 25012023 v1'!$A$1:$F$1287,6,FALSE)</f>
        <v>0.67</v>
      </c>
      <c r="H44" s="6">
        <f>VLOOKUP(M44,'BASE ARTICLE SAMUEL 25012023 v2'!$A$1:$H$1287,8,FALSE)</f>
        <v>0.73</v>
      </c>
      <c r="I44">
        <v>0.77</v>
      </c>
      <c r="J44">
        <f>E44*I44</f>
        <v>0.77</v>
      </c>
      <c r="K44" s="6">
        <f>VLOOKUP(M44,'BASE ARTICLE SAMUEL 25012023 v2'!$A$1:$K$1287,11,FALSE)</f>
        <v>0.97089999999999999</v>
      </c>
      <c r="L44" s="6">
        <f>E44*K44</f>
        <v>0.97089999999999999</v>
      </c>
      <c r="M44" t="s">
        <v>569</v>
      </c>
      <c r="N44" t="str">
        <f>VLOOKUP(M44,'BASE ARTICLE SAMUEL 25012023 v1'!$A$2:$B$1287,2,FALSE)</f>
        <v>AN</v>
      </c>
      <c r="O44">
        <f t="shared" si="3"/>
        <v>0.73</v>
      </c>
    </row>
    <row r="45" spans="1:15" outlineLevel="2" x14ac:dyDescent="0.25">
      <c r="A45" t="s">
        <v>1054</v>
      </c>
      <c r="B45" s="74" t="str">
        <f t="shared" si="2"/>
        <v/>
      </c>
      <c r="C45" t="str">
        <f>VLOOKUP(A45,'BASE ARTICLE SAMUEL 25012023 v1'!$A$1:$B$1287,2,FALSE)</f>
        <v>AF</v>
      </c>
      <c r="D45" t="s">
        <v>1603</v>
      </c>
      <c r="E45">
        <v>0.06</v>
      </c>
      <c r="F45" t="s">
        <v>1604</v>
      </c>
      <c r="G45" s="71">
        <f>VLOOKUP(M45,'BASE ARTICLE SAMUEL 25012023 v1'!$A$1:$F$1287,6,FALSE)</f>
        <v>50</v>
      </c>
      <c r="H45" s="6">
        <f>VLOOKUP(M45,'BASE ARTICLE SAMUEL 25012023 v2'!$A$1:$H$1287,8,FALSE)</f>
        <v>0</v>
      </c>
      <c r="I45">
        <v>75</v>
      </c>
      <c r="J45">
        <f>E45*I45</f>
        <v>4.5</v>
      </c>
      <c r="K45" s="6">
        <f>VLOOKUP(M45,'BASE ARTICLE SAMUEL 25012023 v2'!$A$1:$K$1287,11,FALSE)</f>
        <v>75</v>
      </c>
      <c r="L45" s="6">
        <f>E45*K45</f>
        <v>4.5</v>
      </c>
      <c r="M45" t="s">
        <v>1603</v>
      </c>
      <c r="N45" t="str">
        <f>VLOOKUP(M45,'BASE ARTICLE SAMUEL 25012023 v1'!$A$2:$B$1287,2,FALSE)</f>
        <v>AN</v>
      </c>
      <c r="O45">
        <f t="shared" si="3"/>
        <v>0</v>
      </c>
    </row>
    <row r="46" spans="1:15" outlineLevel="2" x14ac:dyDescent="0.25">
      <c r="A46" t="s">
        <v>1054</v>
      </c>
      <c r="B46" s="74" t="str">
        <f t="shared" si="2"/>
        <v/>
      </c>
      <c r="C46" t="str">
        <f>VLOOKUP(A46,'BASE ARTICLE SAMUEL 25012023 v1'!$A$1:$B$1287,2,FALSE)</f>
        <v>AF</v>
      </c>
      <c r="D46" t="s">
        <v>1048</v>
      </c>
      <c r="E46">
        <v>1</v>
      </c>
      <c r="F46" t="s">
        <v>1049</v>
      </c>
      <c r="G46" s="71">
        <f>VLOOKUP(M46,'BASE ARTICLE SAMUEL 25012023 v1'!$A$1:$F$1287,6,FALSE)</f>
        <v>2.61</v>
      </c>
      <c r="H46" s="6">
        <f>VLOOKUP(M46,'BASE ARTICLE SAMUEL 25012023 v2'!$A$1:$H$1287,8,FALSE)</f>
        <v>2.79</v>
      </c>
      <c r="I46">
        <v>3.24</v>
      </c>
      <c r="J46">
        <f>E46*I46</f>
        <v>3.24</v>
      </c>
      <c r="K46" s="6">
        <f>VLOOKUP(M46,'BASE ARTICLE SAMUEL 25012023 v2'!$A$1:$K$1287,11,FALSE)</f>
        <v>4.1850000000000005</v>
      </c>
      <c r="L46" s="6">
        <f>E46*K46</f>
        <v>4.1850000000000005</v>
      </c>
      <c r="M46" t="s">
        <v>1048</v>
      </c>
      <c r="N46" t="str">
        <f>VLOOKUP(M46,'BASE ARTICLE SAMUEL 25012023 v1'!$A$2:$B$1287,2,FALSE)</f>
        <v>AN</v>
      </c>
      <c r="O46">
        <f t="shared" si="3"/>
        <v>2.79</v>
      </c>
    </row>
    <row r="47" spans="1:15" outlineLevel="1" x14ac:dyDescent="0.25">
      <c r="A47" s="74" t="s">
        <v>3967</v>
      </c>
      <c r="B47" s="74" t="str">
        <f t="shared" si="2"/>
        <v>MRAC50</v>
      </c>
      <c r="H47" s="6" t="e">
        <f>VLOOKUP(M47,'BASE ARTICLE SAMUEL 25012023 v2'!$A$1:$H$1287,8,FALSE)</f>
        <v>#N/A</v>
      </c>
      <c r="K47" s="6" t="e">
        <f>VLOOKUP(M47,'BASE ARTICLE SAMUEL 25012023 v2'!$A$1:$K$1287,11,FALSE)</f>
        <v>#N/A</v>
      </c>
      <c r="L47" s="6">
        <f>SUBTOTAL(9,L44:L46)</f>
        <v>9.6559000000000008</v>
      </c>
      <c r="O47">
        <f>SUBTOTAL(9,O44:O46)</f>
        <v>3.52</v>
      </c>
    </row>
    <row r="48" spans="1:15" outlineLevel="2" x14ac:dyDescent="0.25">
      <c r="A48" t="s">
        <v>707</v>
      </c>
      <c r="B48" s="74" t="str">
        <f t="shared" si="2"/>
        <v>HD63</v>
      </c>
      <c r="C48" t="str">
        <f>VLOOKUP(A48,'BASE ARTICLE SAMUEL 25012023 v1'!$A$1:$B$1287,2,FALSE)</f>
        <v>AF</v>
      </c>
      <c r="D48" t="s">
        <v>912</v>
      </c>
      <c r="E48">
        <v>0.6</v>
      </c>
      <c r="F48" t="s">
        <v>913</v>
      </c>
      <c r="G48" s="71">
        <f>VLOOKUP(M48,'BASE ARTICLE SAMUEL 25012023 v1'!$A$1:$F$1287,6,FALSE)</f>
        <v>5.37</v>
      </c>
      <c r="H48" s="6">
        <f>VLOOKUP(M48,'BASE ARTICLE SAMUEL 25012023 v2'!$A$1:$H$1287,8,FALSE)</f>
        <v>5.37</v>
      </c>
      <c r="I48">
        <v>94.25</v>
      </c>
      <c r="J48">
        <f>E48*I48</f>
        <v>56.55</v>
      </c>
      <c r="K48" s="6">
        <f>VLOOKUP(M48,'BASE ARTICLE SAMUEL 25012023 v2'!$A$1:$K$1287,11,FALSE)</f>
        <v>7.1421000000000001</v>
      </c>
      <c r="L48" s="6">
        <f>E48*K48</f>
        <v>4.2852600000000001</v>
      </c>
      <c r="M48" t="s">
        <v>912</v>
      </c>
      <c r="N48" t="str">
        <f>VLOOKUP(M48,'BASE ARTICLE SAMUEL 25012023 v1'!$A$2:$B$1287,2,FALSE)</f>
        <v>AS</v>
      </c>
      <c r="O48">
        <f t="shared" si="3"/>
        <v>3.222</v>
      </c>
    </row>
    <row r="49" spans="1:15" outlineLevel="2" x14ac:dyDescent="0.25">
      <c r="A49" t="s">
        <v>707</v>
      </c>
      <c r="B49" s="74" t="str">
        <f t="shared" si="2"/>
        <v>HD63</v>
      </c>
      <c r="C49" t="str">
        <f>VLOOKUP(A49,'BASE ARTICLE SAMUEL 25012023 v1'!$A$1:$B$1287,2,FALSE)</f>
        <v>AF</v>
      </c>
      <c r="D49" t="s">
        <v>797</v>
      </c>
      <c r="E49">
        <v>1</v>
      </c>
      <c r="F49" t="s">
        <v>795</v>
      </c>
      <c r="G49" s="71">
        <f>VLOOKUP(M49,'BASE ARTICLE SAMUEL 25012023 v1'!$A$1:$F$1287,6,FALSE)</f>
        <v>5.61</v>
      </c>
      <c r="H49" s="6">
        <f>VLOOKUP(M49,'BASE ARTICLE SAMUEL 25012023 v2'!$A$1:$H$1287,8,FALSE)</f>
        <v>6.0229999999999997</v>
      </c>
      <c r="I49">
        <v>12.04</v>
      </c>
      <c r="J49">
        <f>E49*I49</f>
        <v>12.04</v>
      </c>
      <c r="K49" s="6">
        <f>VLOOKUP(M49,'BASE ARTICLE SAMUEL 25012023 v2'!$A$1:$K$1287,11,FALSE)</f>
        <v>12.045999999999999</v>
      </c>
      <c r="L49" s="6">
        <f>E49*K49</f>
        <v>12.045999999999999</v>
      </c>
      <c r="M49" t="s">
        <v>797</v>
      </c>
      <c r="N49" t="str">
        <f>VLOOKUP(M49,'BASE ARTICLE SAMUEL 25012023 v1'!$A$2:$B$1287,2,FALSE)</f>
        <v>AS</v>
      </c>
      <c r="O49">
        <f t="shared" si="3"/>
        <v>6.0229999999999997</v>
      </c>
    </row>
    <row r="50" spans="1:15" outlineLevel="2" x14ac:dyDescent="0.25">
      <c r="A50" t="s">
        <v>707</v>
      </c>
      <c r="B50" s="74" t="str">
        <f t="shared" si="2"/>
        <v>HD63</v>
      </c>
      <c r="C50" t="str">
        <f>VLOOKUP(A50,'BASE ARTICLE SAMUEL 25012023 v1'!$A$1:$B$1287,2,FALSE)</f>
        <v>AF</v>
      </c>
      <c r="D50" t="s">
        <v>1603</v>
      </c>
      <c r="E50">
        <v>0.1</v>
      </c>
      <c r="F50" t="s">
        <v>1604</v>
      </c>
      <c r="G50" s="71">
        <f>VLOOKUP(M50,'BASE ARTICLE SAMUEL 25012023 v1'!$A$1:$F$1287,6,FALSE)</f>
        <v>50</v>
      </c>
      <c r="H50" s="6">
        <f>VLOOKUP(M50,'BASE ARTICLE SAMUEL 25012023 v2'!$A$1:$H$1287,8,FALSE)</f>
        <v>0</v>
      </c>
      <c r="I50">
        <v>75</v>
      </c>
      <c r="J50">
        <f>E50*I50</f>
        <v>7.5</v>
      </c>
      <c r="K50" s="6">
        <f>VLOOKUP(M50,'BASE ARTICLE SAMUEL 25012023 v2'!$A$1:$K$1287,11,FALSE)</f>
        <v>75</v>
      </c>
      <c r="L50" s="6">
        <f>E50*K50</f>
        <v>7.5</v>
      </c>
      <c r="M50" t="s">
        <v>1603</v>
      </c>
      <c r="N50" t="str">
        <f>VLOOKUP(M50,'BASE ARTICLE SAMUEL 25012023 v1'!$A$2:$B$1287,2,FALSE)</f>
        <v>AN</v>
      </c>
      <c r="O50">
        <f t="shared" si="3"/>
        <v>0</v>
      </c>
    </row>
    <row r="51" spans="1:15" outlineLevel="2" x14ac:dyDescent="0.25">
      <c r="A51" t="s">
        <v>707</v>
      </c>
      <c r="B51" s="74" t="str">
        <f t="shared" si="2"/>
        <v>HD63</v>
      </c>
      <c r="C51" t="str">
        <f>VLOOKUP(A51,'BASE ARTICLE SAMUEL 25012023 v1'!$A$1:$B$1287,2,FALSE)</f>
        <v>AF</v>
      </c>
      <c r="D51" t="s">
        <v>1050</v>
      </c>
      <c r="E51">
        <v>1</v>
      </c>
      <c r="F51" t="s">
        <v>1051</v>
      </c>
      <c r="G51" s="71">
        <f>VLOOKUP(M51,'BASE ARTICLE SAMUEL 25012023 v1'!$A$1:$F$1287,6,FALSE)</f>
        <v>4.09</v>
      </c>
      <c r="H51" s="6">
        <f>VLOOKUP(M51,'BASE ARTICLE SAMUEL 25012023 v2'!$A$1:$H$1287,8,FALSE)</f>
        <v>4.38</v>
      </c>
      <c r="I51">
        <v>5.22</v>
      </c>
      <c r="J51">
        <f>E51*I51</f>
        <v>5.22</v>
      </c>
      <c r="K51" s="6">
        <f>VLOOKUP(M51,'BASE ARTICLE SAMUEL 25012023 v2'!$A$1:$K$1287,11,FALSE)</f>
        <v>6.57</v>
      </c>
      <c r="L51" s="6">
        <f>E51*K51</f>
        <v>6.57</v>
      </c>
      <c r="M51" t="s">
        <v>1050</v>
      </c>
      <c r="N51" t="str">
        <f>VLOOKUP(M51,'BASE ARTICLE SAMUEL 25012023 v1'!$A$2:$B$1287,2,FALSE)</f>
        <v>AN</v>
      </c>
      <c r="O51">
        <f t="shared" si="3"/>
        <v>4.38</v>
      </c>
    </row>
    <row r="52" spans="1:15" outlineLevel="1" x14ac:dyDescent="0.25">
      <c r="A52" s="74" t="s">
        <v>3968</v>
      </c>
      <c r="B52" s="74" t="str">
        <f t="shared" si="2"/>
        <v>MRACPEHD63</v>
      </c>
      <c r="H52" s="6" t="e">
        <f>VLOOKUP(M52,'BASE ARTICLE SAMUEL 25012023 v2'!$A$1:$H$1287,8,FALSE)</f>
        <v>#N/A</v>
      </c>
      <c r="K52" s="6" t="e">
        <f>VLOOKUP(M52,'BASE ARTICLE SAMUEL 25012023 v2'!$A$1:$K$1287,11,FALSE)</f>
        <v>#N/A</v>
      </c>
      <c r="L52" s="6">
        <f>SUBTOTAL(9,L48:L51)</f>
        <v>30.401260000000001</v>
      </c>
      <c r="O52">
        <f>SUBTOTAL(9,O48:O51)</f>
        <v>13.625</v>
      </c>
    </row>
    <row r="53" spans="1:15" outlineLevel="2" x14ac:dyDescent="0.25">
      <c r="A53" t="s">
        <v>1618</v>
      </c>
      <c r="B53" s="74" t="str">
        <f t="shared" si="2"/>
        <v>EXD6306M</v>
      </c>
      <c r="C53" t="str">
        <f>VLOOKUP(A53,'BASE ARTICLE SAMUEL 25012023 v1'!$A$1:$B$1287,2,FALSE)</f>
        <v>AN</v>
      </c>
      <c r="D53" t="s">
        <v>912</v>
      </c>
      <c r="E53">
        <v>0.02</v>
      </c>
      <c r="F53" t="s">
        <v>913</v>
      </c>
      <c r="G53" s="71">
        <f>VLOOKUP(M53,'BASE ARTICLE SAMUEL 25012023 v1'!$A$1:$F$1287,6,FALSE)</f>
        <v>5.37</v>
      </c>
      <c r="H53" s="6">
        <f>VLOOKUP(M53,'BASE ARTICLE SAMUEL 25012023 v2'!$A$1:$H$1287,8,FALSE)</f>
        <v>5.37</v>
      </c>
      <c r="I53">
        <v>94.25</v>
      </c>
      <c r="J53">
        <f>E53*I53</f>
        <v>1.885</v>
      </c>
      <c r="K53" s="6">
        <f>VLOOKUP(M53,'BASE ARTICLE SAMUEL 25012023 v2'!$A$1:$K$1287,11,FALSE)</f>
        <v>7.1421000000000001</v>
      </c>
      <c r="L53" s="6">
        <f>E53*K53</f>
        <v>0.142842</v>
      </c>
      <c r="M53" t="s">
        <v>912</v>
      </c>
      <c r="N53" t="str">
        <f>VLOOKUP(M53,'BASE ARTICLE SAMUEL 25012023 v1'!$A$2:$B$1287,2,FALSE)</f>
        <v>AS</v>
      </c>
      <c r="O53">
        <f t="shared" si="3"/>
        <v>0.10740000000000001</v>
      </c>
    </row>
    <row r="54" spans="1:15" outlineLevel="2" x14ac:dyDescent="0.25">
      <c r="A54" t="s">
        <v>1618</v>
      </c>
      <c r="B54" s="74" t="str">
        <f t="shared" si="2"/>
        <v>EXD6306M</v>
      </c>
      <c r="C54" t="str">
        <f>VLOOKUP(A54,'BASE ARTICLE SAMUEL 25012023 v1'!$A$1:$B$1287,2,FALSE)</f>
        <v>AN</v>
      </c>
      <c r="D54" t="s">
        <v>1603</v>
      </c>
      <c r="E54">
        <v>0.04</v>
      </c>
      <c r="F54" t="s">
        <v>1604</v>
      </c>
      <c r="G54" s="71">
        <f>VLOOKUP(M54,'BASE ARTICLE SAMUEL 25012023 v1'!$A$1:$F$1287,6,FALSE)</f>
        <v>50</v>
      </c>
      <c r="H54" s="6">
        <f>VLOOKUP(M54,'BASE ARTICLE SAMUEL 25012023 v2'!$A$1:$H$1287,8,FALSE)</f>
        <v>0</v>
      </c>
      <c r="I54">
        <v>75</v>
      </c>
      <c r="J54">
        <f>E54*I54</f>
        <v>3</v>
      </c>
      <c r="K54" s="6">
        <f>VLOOKUP(M54,'BASE ARTICLE SAMUEL 25012023 v2'!$A$1:$K$1287,11,FALSE)</f>
        <v>75</v>
      </c>
      <c r="L54" s="6">
        <f>E54*K54</f>
        <v>3</v>
      </c>
      <c r="M54" t="s">
        <v>1603</v>
      </c>
      <c r="N54" t="str">
        <f>VLOOKUP(M54,'BASE ARTICLE SAMUEL 25012023 v1'!$A$2:$B$1287,2,FALSE)</f>
        <v>AN</v>
      </c>
      <c r="O54">
        <f t="shared" si="3"/>
        <v>0</v>
      </c>
    </row>
    <row r="55" spans="1:15" outlineLevel="1" x14ac:dyDescent="0.25">
      <c r="A55" s="74" t="s">
        <v>3969</v>
      </c>
      <c r="B55" s="74" t="str">
        <f t="shared" si="2"/>
        <v>SOROFLEXD6306M</v>
      </c>
      <c r="H55" s="6" t="e">
        <f>VLOOKUP(M55,'BASE ARTICLE SAMUEL 25012023 v2'!$A$1:$H$1287,8,FALSE)</f>
        <v>#N/A</v>
      </c>
      <c r="K55" s="6" t="e">
        <f>VLOOKUP(M55,'BASE ARTICLE SAMUEL 25012023 v2'!$A$1:$K$1287,11,FALSE)</f>
        <v>#N/A</v>
      </c>
      <c r="L55" s="6">
        <f>SUBTOTAL(9,L53:L54)</f>
        <v>3.1428419999999999</v>
      </c>
      <c r="O55">
        <f>SUBTOTAL(9,O53:O54)</f>
        <v>0.10740000000000001</v>
      </c>
    </row>
    <row r="56" spans="1:15" outlineLevel="2" x14ac:dyDescent="0.25">
      <c r="A56" t="s">
        <v>651</v>
      </c>
      <c r="B56" s="74" t="str">
        <f t="shared" si="2"/>
        <v>HD50</v>
      </c>
      <c r="C56" t="str">
        <f>VLOOKUP(A56,'BASE ARTICLE SAMUEL 25012023 v1'!$A$1:$B$1287,2,FALSE)</f>
        <v>AF</v>
      </c>
      <c r="D56" t="s">
        <v>1068</v>
      </c>
      <c r="E56">
        <v>1</v>
      </c>
      <c r="F56" t="s">
        <v>1069</v>
      </c>
      <c r="G56" s="71">
        <f>VLOOKUP(M56,'BASE ARTICLE SAMUEL 25012023 v1'!$A$1:$F$1287,6,FALSE)</f>
        <v>5.77</v>
      </c>
      <c r="H56" s="6">
        <f>VLOOKUP(M56,'BASE ARTICLE SAMUEL 25012023 v2'!$A$1:$H$1287,8,FALSE)</f>
        <v>6.1609999999999996</v>
      </c>
      <c r="I56">
        <v>9.06</v>
      </c>
      <c r="J56">
        <f>E56*I56</f>
        <v>9.06</v>
      </c>
      <c r="K56" s="6">
        <f>VLOOKUP(M56,'BASE ARTICLE SAMUEL 25012023 v2'!$A$1:$K$1287,11,FALSE)</f>
        <v>10.7737419322</v>
      </c>
      <c r="L56" s="6">
        <f>E56*K56</f>
        <v>10.7737419322</v>
      </c>
      <c r="M56" t="s">
        <v>1068</v>
      </c>
      <c r="N56" t="str">
        <f>VLOOKUP(M56,'BASE ARTICLE SAMUEL 25012023 v1'!$A$2:$B$1287,2,FALSE)</f>
        <v>AN</v>
      </c>
      <c r="O56">
        <f t="shared" si="3"/>
        <v>6.1609999999999996</v>
      </c>
    </row>
    <row r="57" spans="1:15" outlineLevel="2" x14ac:dyDescent="0.25">
      <c r="A57" t="s">
        <v>651</v>
      </c>
      <c r="B57" s="74" t="str">
        <f t="shared" si="2"/>
        <v>HD50</v>
      </c>
      <c r="C57" t="str">
        <f>VLOOKUP(A57,'BASE ARTICLE SAMUEL 25012023 v1'!$A$1:$B$1287,2,FALSE)</f>
        <v>AF</v>
      </c>
      <c r="D57" t="s">
        <v>1618</v>
      </c>
      <c r="E57">
        <v>1</v>
      </c>
      <c r="F57" t="s">
        <v>1619</v>
      </c>
      <c r="G57" s="71">
        <f>VLOOKUP(M57,'BASE ARTICLE SAMUEL 25012023 v1'!$A$1:$F$1287,6,FALSE)</f>
        <v>2.13</v>
      </c>
      <c r="H57" s="6">
        <f>VLOOKUP(M57,'BASE ARTICLE SAMUEL 25012023 v2'!$A$1:$H$1287,8,FALSE)</f>
        <v>2.13</v>
      </c>
      <c r="I57">
        <v>94.25</v>
      </c>
      <c r="J57">
        <f>E57*I57</f>
        <v>94.25</v>
      </c>
      <c r="K57" s="6">
        <f>VLOOKUP(M57,'BASE ARTICLE SAMUEL 25012023 v2'!$A$1:$K$1287,11,FALSE)</f>
        <v>2.8329</v>
      </c>
      <c r="L57" s="6">
        <f>E57*K57</f>
        <v>2.8329</v>
      </c>
      <c r="M57" t="s">
        <v>1618</v>
      </c>
      <c r="N57" t="str">
        <f>VLOOKUP(M57,'BASE ARTICLE SAMUEL 25012023 v1'!$A$2:$B$1287,2,FALSE)</f>
        <v>AN</v>
      </c>
      <c r="O57">
        <f t="shared" si="3"/>
        <v>2.13</v>
      </c>
    </row>
    <row r="58" spans="1:15" outlineLevel="2" x14ac:dyDescent="0.25">
      <c r="A58" t="s">
        <v>651</v>
      </c>
      <c r="B58" s="74" t="str">
        <f t="shared" si="2"/>
        <v>HD50</v>
      </c>
      <c r="C58" t="str">
        <f>VLOOKUP(A58,'BASE ARTICLE SAMUEL 25012023 v1'!$A$1:$B$1287,2,FALSE)</f>
        <v>AF</v>
      </c>
      <c r="D58" t="s">
        <v>1050</v>
      </c>
      <c r="E58">
        <v>1</v>
      </c>
      <c r="F58" t="s">
        <v>1051</v>
      </c>
      <c r="G58" s="71">
        <f>VLOOKUP(M58,'BASE ARTICLE SAMUEL 25012023 v1'!$A$1:$F$1287,6,FALSE)</f>
        <v>4.09</v>
      </c>
      <c r="H58" s="6">
        <f>VLOOKUP(M58,'BASE ARTICLE SAMUEL 25012023 v2'!$A$1:$H$1287,8,FALSE)</f>
        <v>4.38</v>
      </c>
      <c r="I58">
        <v>5.22</v>
      </c>
      <c r="J58">
        <f>E58*I58</f>
        <v>5.22</v>
      </c>
      <c r="K58" s="6">
        <f>VLOOKUP(M58,'BASE ARTICLE SAMUEL 25012023 v2'!$A$1:$K$1287,11,FALSE)</f>
        <v>6.57</v>
      </c>
      <c r="L58" s="6">
        <f>E58*K58</f>
        <v>6.57</v>
      </c>
      <c r="M58" t="s">
        <v>1050</v>
      </c>
      <c r="N58" t="str">
        <f>VLOOKUP(M58,'BASE ARTICLE SAMUEL 25012023 v1'!$A$2:$B$1287,2,FALSE)</f>
        <v>AN</v>
      </c>
      <c r="O58">
        <f t="shared" si="3"/>
        <v>4.38</v>
      </c>
    </row>
    <row r="59" spans="1:15" outlineLevel="2" x14ac:dyDescent="0.25">
      <c r="A59" t="s">
        <v>651</v>
      </c>
      <c r="B59" s="74" t="str">
        <f t="shared" si="2"/>
        <v>HD50</v>
      </c>
      <c r="C59" t="str">
        <f>VLOOKUP(A59,'BASE ARTICLE SAMUEL 25012023 v1'!$A$1:$B$1287,2,FALSE)</f>
        <v>AF</v>
      </c>
      <c r="D59" t="s">
        <v>1603</v>
      </c>
      <c r="E59">
        <v>0.1</v>
      </c>
      <c r="F59" t="s">
        <v>1604</v>
      </c>
      <c r="G59" s="71">
        <f>VLOOKUP(M59,'BASE ARTICLE SAMUEL 25012023 v1'!$A$1:$F$1287,6,FALSE)</f>
        <v>50</v>
      </c>
      <c r="H59" s="6">
        <f>VLOOKUP(M59,'BASE ARTICLE SAMUEL 25012023 v2'!$A$1:$H$1287,8,FALSE)</f>
        <v>0</v>
      </c>
      <c r="I59">
        <v>75</v>
      </c>
      <c r="J59">
        <f>E59*I59</f>
        <v>7.5</v>
      </c>
      <c r="K59" s="6">
        <f>VLOOKUP(M59,'BASE ARTICLE SAMUEL 25012023 v2'!$A$1:$K$1287,11,FALSE)</f>
        <v>75</v>
      </c>
      <c r="L59" s="6">
        <f>E59*K59</f>
        <v>7.5</v>
      </c>
      <c r="M59" t="s">
        <v>1603</v>
      </c>
      <c r="N59" t="str">
        <f>VLOOKUP(M59,'BASE ARTICLE SAMUEL 25012023 v1'!$A$2:$B$1287,2,FALSE)</f>
        <v>AN</v>
      </c>
      <c r="O59">
        <f t="shared" si="3"/>
        <v>0</v>
      </c>
    </row>
    <row r="60" spans="1:15" outlineLevel="1" x14ac:dyDescent="0.25">
      <c r="A60" s="74" t="s">
        <v>3970</v>
      </c>
      <c r="B60" s="74" t="str">
        <f t="shared" si="2"/>
        <v>MRACPEHD50</v>
      </c>
      <c r="H60" s="6" t="e">
        <f>VLOOKUP(M60,'BASE ARTICLE SAMUEL 25012023 v2'!$A$1:$H$1287,8,FALSE)</f>
        <v>#N/A</v>
      </c>
      <c r="K60" s="6" t="e">
        <f>VLOOKUP(M60,'BASE ARTICLE SAMUEL 25012023 v2'!$A$1:$K$1287,11,FALSE)</f>
        <v>#N/A</v>
      </c>
      <c r="L60" s="6">
        <f>SUBTOTAL(9,L56:L59)</f>
        <v>27.676641932199999</v>
      </c>
      <c r="O60">
        <f>SUBTOTAL(9,O56:O59)</f>
        <v>12.670999999999999</v>
      </c>
    </row>
    <row r="61" spans="1:15" outlineLevel="2" x14ac:dyDescent="0.25">
      <c r="A61" t="s">
        <v>902</v>
      </c>
      <c r="B61" s="74" t="str">
        <f t="shared" si="2"/>
        <v/>
      </c>
      <c r="C61" t="str">
        <f>VLOOKUP(A61,'BASE ARTICLE SAMUEL 25012023 v1'!$A$1:$B$1287,2,FALSE)</f>
        <v>AA</v>
      </c>
      <c r="D61" t="s">
        <v>879</v>
      </c>
      <c r="E61">
        <v>1</v>
      </c>
      <c r="F61" t="s">
        <v>880</v>
      </c>
      <c r="G61" s="71">
        <f>VLOOKUP(M61,'BASE ARTICLE SAMUEL 25012023 v1'!$A$1:$F$1287,6,FALSE)</f>
        <v>3.9</v>
      </c>
      <c r="H61" s="6">
        <f>VLOOKUP(M61,'BASE ARTICLE SAMUEL 25012023 v2'!$A$1:$H$1287,8,FALSE)</f>
        <v>3.9</v>
      </c>
      <c r="I61">
        <v>4.74</v>
      </c>
      <c r="J61">
        <f>E61*I61</f>
        <v>4.74</v>
      </c>
      <c r="K61" s="6">
        <f>VLOOKUP(M61,'BASE ARTICLE SAMUEL 25012023 v2'!$A$1:$K$1287,11,FALSE)</f>
        <v>4.875</v>
      </c>
      <c r="L61" s="6">
        <f>E61*K61</f>
        <v>4.875</v>
      </c>
      <c r="M61" t="s">
        <v>879</v>
      </c>
      <c r="N61" t="str">
        <f>VLOOKUP(M61,'BASE ARTICLE SAMUEL 25012023 v1'!$A$2:$B$1287,2,FALSE)</f>
        <v>Z</v>
      </c>
      <c r="O61">
        <f t="shared" si="3"/>
        <v>3.9</v>
      </c>
    </row>
    <row r="62" spans="1:15" outlineLevel="2" x14ac:dyDescent="0.25">
      <c r="A62" t="s">
        <v>902</v>
      </c>
      <c r="B62" s="74" t="str">
        <f t="shared" si="2"/>
        <v/>
      </c>
      <c r="C62" t="str">
        <f>VLOOKUP(A62,'BASE ARTICLE SAMUEL 25012023 v1'!$A$1:$B$1287,2,FALSE)</f>
        <v>AA</v>
      </c>
      <c r="D62" t="s">
        <v>802</v>
      </c>
      <c r="E62">
        <v>1</v>
      </c>
      <c r="F62" t="s">
        <v>3930</v>
      </c>
      <c r="G62" s="71">
        <f>VLOOKUP(M62,'BASE ARTICLE SAMUEL 25012023 v1'!$A$1:$F$1287,6,FALSE)</f>
        <v>6.61</v>
      </c>
      <c r="H62" s="6">
        <f>VLOOKUP(M62,'BASE ARTICLE SAMUEL 25012023 v2'!$A$1:$H$1287,8,FALSE)</f>
        <v>6.61</v>
      </c>
      <c r="I62">
        <v>10.18</v>
      </c>
      <c r="J62">
        <f>E62*I62</f>
        <v>10.18</v>
      </c>
      <c r="K62" s="6">
        <f>VLOOKUP(M62,'BASE ARTICLE SAMUEL 25012023 v2'!$A$1:$K$1287,11,FALSE)</f>
        <v>8.7913000000000014</v>
      </c>
      <c r="L62" s="6">
        <f>E62*K62</f>
        <v>8.7913000000000014</v>
      </c>
      <c r="M62" t="s">
        <v>802</v>
      </c>
      <c r="N62" t="str">
        <f>VLOOKUP(M62,'BASE ARTICLE SAMUEL 25012023 v1'!$A$2:$B$1287,2,FALSE)</f>
        <v>Z</v>
      </c>
      <c r="O62">
        <f t="shared" si="3"/>
        <v>6.61</v>
      </c>
    </row>
    <row r="63" spans="1:15" outlineLevel="2" x14ac:dyDescent="0.25">
      <c r="A63" t="s">
        <v>902</v>
      </c>
      <c r="B63" s="74" t="str">
        <f t="shared" si="2"/>
        <v/>
      </c>
      <c r="C63" t="str">
        <f>VLOOKUP(A63,'BASE ARTICLE SAMUEL 25012023 v1'!$A$1:$B$1287,2,FALSE)</f>
        <v>AA</v>
      </c>
      <c r="D63" t="s">
        <v>851</v>
      </c>
      <c r="E63">
        <v>1</v>
      </c>
      <c r="F63" t="s">
        <v>3906</v>
      </c>
      <c r="G63" s="71">
        <f>VLOOKUP(M63,'BASE ARTICLE SAMUEL 25012023 v1'!$A$1:$F$1287,6,FALSE)</f>
        <v>42.45</v>
      </c>
      <c r="H63" s="6">
        <f>VLOOKUP(M63,'BASE ARTICLE SAMUEL 25012023 v2'!$A$1:$H$1287,8,FALSE)</f>
        <v>42.45</v>
      </c>
      <c r="I63">
        <v>55.19</v>
      </c>
      <c r="J63">
        <f>E63*I63</f>
        <v>55.19</v>
      </c>
      <c r="K63" s="6">
        <f>VLOOKUP(M63,'BASE ARTICLE SAMUEL 25012023 v2'!$A$1:$K$1287,11,FALSE)</f>
        <v>56.458500000000008</v>
      </c>
      <c r="L63" s="6">
        <f>E63*K63</f>
        <v>56.458500000000008</v>
      </c>
      <c r="M63" t="s">
        <v>851</v>
      </c>
      <c r="N63" t="str">
        <f>VLOOKUP(M63,'BASE ARTICLE SAMUEL 25012023 v1'!$A$2:$B$1287,2,FALSE)</f>
        <v>AS</v>
      </c>
      <c r="O63">
        <f t="shared" si="3"/>
        <v>42.45</v>
      </c>
    </row>
    <row r="64" spans="1:15" outlineLevel="2" x14ac:dyDescent="0.25">
      <c r="A64" t="s">
        <v>902</v>
      </c>
      <c r="B64" s="74" t="str">
        <f t="shared" si="2"/>
        <v/>
      </c>
      <c r="C64" t="str">
        <f>VLOOKUP(A64,'BASE ARTICLE SAMUEL 25012023 v1'!$A$1:$B$1287,2,FALSE)</f>
        <v>AA</v>
      </c>
      <c r="D64" t="s">
        <v>918</v>
      </c>
      <c r="E64">
        <v>1</v>
      </c>
      <c r="F64" t="s">
        <v>918</v>
      </c>
      <c r="G64" s="71">
        <f>VLOOKUP(M64,'BASE ARTICLE SAMUEL 25012023 v1'!$A$1:$F$1287,6,FALSE)</f>
        <v>99.16</v>
      </c>
      <c r="H64" s="6">
        <f>VLOOKUP(M64,'BASE ARTICLE SAMUEL 25012023 v2'!$A$1:$H$1287,8,FALSE)</f>
        <v>99.16</v>
      </c>
      <c r="I64">
        <v>199</v>
      </c>
      <c r="J64">
        <f>E64*I64</f>
        <v>199</v>
      </c>
      <c r="K64" s="6">
        <f>VLOOKUP(M64,'BASE ARTICLE SAMUEL 25012023 v2'!$A$1:$K$1287,11,FALSE)</f>
        <v>198.32</v>
      </c>
      <c r="L64" s="6">
        <f>E64*K64</f>
        <v>198.32</v>
      </c>
      <c r="M64" t="s">
        <v>918</v>
      </c>
      <c r="N64" t="str">
        <f>VLOOKUP(M64,'BASE ARTICLE SAMUEL 25012023 v1'!$A$2:$B$1287,2,FALSE)</f>
        <v>AN</v>
      </c>
      <c r="O64">
        <f t="shared" si="3"/>
        <v>99.16</v>
      </c>
    </row>
    <row r="65" spans="1:15" outlineLevel="1" x14ac:dyDescent="0.25">
      <c r="A65" s="74" t="s">
        <v>3971</v>
      </c>
      <c r="B65" s="74" t="str">
        <f t="shared" si="2"/>
        <v>PACKBE</v>
      </c>
      <c r="H65" s="6" t="e">
        <f>VLOOKUP(M65,'BASE ARTICLE SAMUEL 25012023 v2'!$A$1:$H$1287,8,FALSE)</f>
        <v>#N/A</v>
      </c>
      <c r="K65" s="6" t="e">
        <f>VLOOKUP(M65,'BASE ARTICLE SAMUEL 25012023 v2'!$A$1:$K$1287,11,FALSE)</f>
        <v>#N/A</v>
      </c>
      <c r="L65" s="6">
        <f>SUBTOTAL(9,L61:L64)</f>
        <v>268.44479999999999</v>
      </c>
      <c r="O65">
        <f>SUBTOTAL(9,O61:O64)</f>
        <v>152.12</v>
      </c>
    </row>
    <row r="66" spans="1:15" outlineLevel="2" x14ac:dyDescent="0.25">
      <c r="A66" t="s">
        <v>1637</v>
      </c>
      <c r="B66" s="74" t="str">
        <f t="shared" si="2"/>
        <v>0</v>
      </c>
      <c r="C66" t="str">
        <f>VLOOKUP(A66,'BASE ARTICLE SAMUEL 25012023 v1'!$A$1:$B$1287,2,FALSE)</f>
        <v>AF</v>
      </c>
      <c r="D66" t="s">
        <v>1187</v>
      </c>
      <c r="E66">
        <v>2</v>
      </c>
      <c r="F66" t="s">
        <v>1188</v>
      </c>
      <c r="G66" s="71">
        <f>VLOOKUP(M66,'BASE ARTICLE SAMUEL 25012023 v1'!$A$1:$F$1287,6,FALSE)</f>
        <v>22</v>
      </c>
      <c r="H66" s="6">
        <f>VLOOKUP(M66,'BASE ARTICLE SAMUEL 25012023 v2'!$A$1:$H$1287,8,FALSE)</f>
        <v>3.63</v>
      </c>
      <c r="I66">
        <v>7.95</v>
      </c>
      <c r="J66">
        <f>E66*I66</f>
        <v>15.9</v>
      </c>
      <c r="K66" s="6">
        <f>VLOOKUP(M66,'BASE ARTICLE SAMUEL 25012023 v2'!$A$1:$K$1287,11,FALSE)</f>
        <v>5.4450000000000003</v>
      </c>
      <c r="L66" s="6">
        <f>E66*K66</f>
        <v>10.89</v>
      </c>
      <c r="M66" t="s">
        <v>1187</v>
      </c>
      <c r="N66" t="str">
        <f>VLOOKUP(M66,'BASE ARTICLE SAMUEL 25012023 v1'!$A$2:$B$1287,2,FALSE)</f>
        <v>AN</v>
      </c>
      <c r="O66">
        <f t="shared" si="3"/>
        <v>7.26</v>
      </c>
    </row>
    <row r="67" spans="1:15" outlineLevel="1" x14ac:dyDescent="0.25">
      <c r="A67" s="74" t="s">
        <v>3972</v>
      </c>
      <c r="B67" s="74" t="str">
        <f t="shared" si="2"/>
        <v>T403L20</v>
      </c>
      <c r="H67" s="6" t="e">
        <f>VLOOKUP(M67,'BASE ARTICLE SAMUEL 25012023 v2'!$A$1:$H$1287,8,FALSE)</f>
        <v>#N/A</v>
      </c>
      <c r="K67" s="6" t="e">
        <f>VLOOKUP(M67,'BASE ARTICLE SAMUEL 25012023 v2'!$A$1:$K$1287,11,FALSE)</f>
        <v>#N/A</v>
      </c>
      <c r="L67" s="6">
        <f>SUBTOTAL(9,L66:L66)</f>
        <v>10.89</v>
      </c>
      <c r="O67">
        <f>SUBTOTAL(9,O66:O66)</f>
        <v>7.26</v>
      </c>
    </row>
    <row r="68" spans="1:15" outlineLevel="2" x14ac:dyDescent="0.25">
      <c r="A68" t="s">
        <v>1639</v>
      </c>
      <c r="B68" s="74" t="str">
        <f t="shared" ref="B68:B131" si="10">MID(A68,7,100)</f>
        <v>5</v>
      </c>
      <c r="C68" t="str">
        <f>VLOOKUP(A68,'BASE ARTICLE SAMUEL 25012023 v1'!$A$1:$B$1287,2,FALSE)</f>
        <v>AF</v>
      </c>
      <c r="D68" t="s">
        <v>1187</v>
      </c>
      <c r="E68">
        <v>1.5</v>
      </c>
      <c r="F68" t="s">
        <v>1188</v>
      </c>
      <c r="G68" s="71">
        <f>VLOOKUP(M68,'BASE ARTICLE SAMUEL 25012023 v1'!$A$1:$F$1287,6,FALSE)</f>
        <v>22</v>
      </c>
      <c r="H68" s="6">
        <f>VLOOKUP(M68,'BASE ARTICLE SAMUEL 25012023 v2'!$A$1:$H$1287,8,FALSE)</f>
        <v>3.63</v>
      </c>
      <c r="I68">
        <v>7.95</v>
      </c>
      <c r="J68">
        <f>E68*I68</f>
        <v>11.925000000000001</v>
      </c>
      <c r="K68" s="6">
        <f>VLOOKUP(M68,'BASE ARTICLE SAMUEL 25012023 v2'!$A$1:$K$1287,11,FALSE)</f>
        <v>5.4450000000000003</v>
      </c>
      <c r="L68" s="6">
        <f>E68*K68</f>
        <v>8.1675000000000004</v>
      </c>
      <c r="M68" t="s">
        <v>1187</v>
      </c>
      <c r="N68" t="str">
        <f>VLOOKUP(M68,'BASE ARTICLE SAMUEL 25012023 v1'!$A$2:$B$1287,2,FALSE)</f>
        <v>AN</v>
      </c>
      <c r="O68">
        <f t="shared" si="3"/>
        <v>5.4450000000000003</v>
      </c>
    </row>
    <row r="69" spans="1:15" outlineLevel="1" x14ac:dyDescent="0.25">
      <c r="A69" s="74" t="s">
        <v>3973</v>
      </c>
      <c r="B69" s="74" t="str">
        <f t="shared" si="10"/>
        <v>T403L15</v>
      </c>
      <c r="H69" s="6" t="e">
        <f>VLOOKUP(M69,'BASE ARTICLE SAMUEL 25012023 v2'!$A$1:$H$1287,8,FALSE)</f>
        <v>#N/A</v>
      </c>
      <c r="K69" s="6" t="e">
        <f>VLOOKUP(M69,'BASE ARTICLE SAMUEL 25012023 v2'!$A$1:$K$1287,11,FALSE)</f>
        <v>#N/A</v>
      </c>
      <c r="L69" s="6">
        <f>SUBTOTAL(9,L68:L68)</f>
        <v>8.1675000000000004</v>
      </c>
      <c r="O69">
        <f>SUBTOTAL(9,O68:O68)</f>
        <v>5.4450000000000003</v>
      </c>
    </row>
    <row r="70" spans="1:15" outlineLevel="2" x14ac:dyDescent="0.25">
      <c r="A70" t="s">
        <v>1641</v>
      </c>
      <c r="B70" s="74" t="str">
        <f t="shared" si="10"/>
        <v>15</v>
      </c>
      <c r="C70" t="str">
        <f>VLOOKUP(A70,'BASE ARTICLE SAMUEL 25012023 v1'!$A$1:$B$1287,2,FALSE)</f>
        <v>AF</v>
      </c>
      <c r="D70" t="s">
        <v>1194</v>
      </c>
      <c r="E70">
        <v>1.5</v>
      </c>
      <c r="F70" t="s">
        <v>1195</v>
      </c>
      <c r="G70" s="71">
        <f>VLOOKUP(M70,'BASE ARTICLE SAMUEL 25012023 v1'!$A$1:$F$1287,6,FALSE)</f>
        <v>18.3</v>
      </c>
      <c r="H70" s="6">
        <f>VLOOKUP(M70,'BASE ARTICLE SAMUEL 25012023 v2'!$A$1:$H$1287,8,FALSE)</f>
        <v>3.0500000000000003</v>
      </c>
      <c r="I70">
        <v>7.55</v>
      </c>
      <c r="J70">
        <f>E70*I70</f>
        <v>11.324999999999999</v>
      </c>
      <c r="K70" s="6">
        <f>VLOOKUP(M70,'BASE ARTICLE SAMUEL 25012023 v2'!$A$1:$K$1287,11,FALSE)</f>
        <v>5.1850000000000005</v>
      </c>
      <c r="L70" s="6">
        <f>E70*K70</f>
        <v>7.7775000000000007</v>
      </c>
      <c r="M70" t="s">
        <v>1194</v>
      </c>
      <c r="N70" t="str">
        <f>VLOOKUP(M70,'BASE ARTICLE SAMUEL 25012023 v1'!$A$2:$B$1287,2,FALSE)</f>
        <v>AN</v>
      </c>
      <c r="O70">
        <f t="shared" si="3"/>
        <v>4.5750000000000002</v>
      </c>
    </row>
    <row r="71" spans="1:15" outlineLevel="2" x14ac:dyDescent="0.25">
      <c r="A71" t="s">
        <v>1641</v>
      </c>
      <c r="B71" s="74" t="str">
        <f t="shared" si="10"/>
        <v>15</v>
      </c>
      <c r="C71" t="str">
        <f>VLOOKUP(A71,'BASE ARTICLE SAMUEL 25012023 v1'!$A$1:$B$1287,2,FALSE)</f>
        <v>AF</v>
      </c>
      <c r="D71" t="s">
        <v>1603</v>
      </c>
      <c r="E71">
        <v>0.05</v>
      </c>
      <c r="F71" t="s">
        <v>1604</v>
      </c>
      <c r="G71" s="71">
        <f>VLOOKUP(M71,'BASE ARTICLE SAMUEL 25012023 v1'!$A$1:$F$1287,6,FALSE)</f>
        <v>50</v>
      </c>
      <c r="H71" s="6">
        <f>VLOOKUP(M71,'BASE ARTICLE SAMUEL 25012023 v2'!$A$1:$H$1287,8,FALSE)</f>
        <v>0</v>
      </c>
      <c r="I71">
        <v>75</v>
      </c>
      <c r="J71">
        <f>E71*I71</f>
        <v>3.75</v>
      </c>
      <c r="K71" s="6">
        <f>VLOOKUP(M71,'BASE ARTICLE SAMUEL 25012023 v2'!$A$1:$K$1287,11,FALSE)</f>
        <v>75</v>
      </c>
      <c r="L71" s="6">
        <f>E71*K71</f>
        <v>3.75</v>
      </c>
      <c r="M71" t="s">
        <v>1603</v>
      </c>
      <c r="N71" t="str">
        <f>VLOOKUP(M71,'BASE ARTICLE SAMUEL 25012023 v1'!$A$2:$B$1287,2,FALSE)</f>
        <v>AN</v>
      </c>
      <c r="O71">
        <f t="shared" si="3"/>
        <v>0</v>
      </c>
    </row>
    <row r="72" spans="1:15" outlineLevel="1" x14ac:dyDescent="0.25">
      <c r="A72" s="74" t="s">
        <v>3974</v>
      </c>
      <c r="B72" s="74" t="str">
        <f t="shared" si="10"/>
        <v>CE403L15</v>
      </c>
      <c r="H72" s="6" t="e">
        <f>VLOOKUP(M72,'BASE ARTICLE SAMUEL 25012023 v2'!$A$1:$H$1287,8,FALSE)</f>
        <v>#N/A</v>
      </c>
      <c r="K72" s="6" t="e">
        <f>VLOOKUP(M72,'BASE ARTICLE SAMUEL 25012023 v2'!$A$1:$K$1287,11,FALSE)</f>
        <v>#N/A</v>
      </c>
      <c r="L72" s="6">
        <f>SUBTOTAL(9,L70:L71)</f>
        <v>11.5275</v>
      </c>
      <c r="O72">
        <f>SUBTOTAL(9,O70:O71)</f>
        <v>4.5750000000000002</v>
      </c>
    </row>
    <row r="73" spans="1:15" outlineLevel="2" x14ac:dyDescent="0.25">
      <c r="A73" t="s">
        <v>1643</v>
      </c>
      <c r="B73" s="74" t="str">
        <f t="shared" si="10"/>
        <v>20</v>
      </c>
      <c r="C73" t="str">
        <f>VLOOKUP(A73,'BASE ARTICLE SAMUEL 25012023 v1'!$A$1:$B$1287,2,FALSE)</f>
        <v>AF</v>
      </c>
      <c r="D73" t="s">
        <v>1603</v>
      </c>
      <c r="E73">
        <v>0.05</v>
      </c>
      <c r="F73" t="s">
        <v>1604</v>
      </c>
      <c r="G73" s="71">
        <f>VLOOKUP(M73,'BASE ARTICLE SAMUEL 25012023 v1'!$A$1:$F$1287,6,FALSE)</f>
        <v>50</v>
      </c>
      <c r="H73" s="6">
        <f>VLOOKUP(M73,'BASE ARTICLE SAMUEL 25012023 v2'!$A$1:$H$1287,8,FALSE)</f>
        <v>0</v>
      </c>
      <c r="I73">
        <v>75</v>
      </c>
      <c r="J73">
        <f>E73*I73</f>
        <v>3.75</v>
      </c>
      <c r="K73" s="6">
        <f>VLOOKUP(M73,'BASE ARTICLE SAMUEL 25012023 v2'!$A$1:$K$1287,11,FALSE)</f>
        <v>75</v>
      </c>
      <c r="L73" s="6">
        <f>E73*K73</f>
        <v>3.75</v>
      </c>
      <c r="M73" t="s">
        <v>1603</v>
      </c>
      <c r="N73" t="str">
        <f>VLOOKUP(M73,'BASE ARTICLE SAMUEL 25012023 v1'!$A$2:$B$1287,2,FALSE)</f>
        <v>AN</v>
      </c>
      <c r="O73">
        <f t="shared" si="3"/>
        <v>0</v>
      </c>
    </row>
    <row r="74" spans="1:15" outlineLevel="2" x14ac:dyDescent="0.25">
      <c r="A74" t="s">
        <v>1643</v>
      </c>
      <c r="B74" s="74" t="str">
        <f t="shared" si="10"/>
        <v>20</v>
      </c>
      <c r="C74" t="str">
        <f>VLOOKUP(A74,'BASE ARTICLE SAMUEL 25012023 v1'!$A$1:$B$1287,2,FALSE)</f>
        <v>AF</v>
      </c>
      <c r="D74" t="s">
        <v>1194</v>
      </c>
      <c r="E74">
        <v>2</v>
      </c>
      <c r="F74" t="s">
        <v>1195</v>
      </c>
      <c r="G74" s="71">
        <f>VLOOKUP(M74,'BASE ARTICLE SAMUEL 25012023 v1'!$A$1:$F$1287,6,FALSE)</f>
        <v>18.3</v>
      </c>
      <c r="H74" s="6">
        <f>VLOOKUP(M74,'BASE ARTICLE SAMUEL 25012023 v2'!$A$1:$H$1287,8,FALSE)</f>
        <v>3.0500000000000003</v>
      </c>
      <c r="I74">
        <v>7.55</v>
      </c>
      <c r="J74">
        <f>E74*I74</f>
        <v>15.1</v>
      </c>
      <c r="K74" s="6">
        <f>VLOOKUP(M74,'BASE ARTICLE SAMUEL 25012023 v2'!$A$1:$K$1287,11,FALSE)</f>
        <v>5.1850000000000005</v>
      </c>
      <c r="L74" s="6">
        <f>E74*K74</f>
        <v>10.370000000000001</v>
      </c>
      <c r="M74" t="s">
        <v>1194</v>
      </c>
      <c r="N74" t="str">
        <f>VLOOKUP(M74,'BASE ARTICLE SAMUEL 25012023 v1'!$A$2:$B$1287,2,FALSE)</f>
        <v>AN</v>
      </c>
      <c r="O74">
        <f t="shared" si="3"/>
        <v>6.1000000000000005</v>
      </c>
    </row>
    <row r="75" spans="1:15" outlineLevel="1" x14ac:dyDescent="0.25">
      <c r="A75" s="74" t="s">
        <v>3975</v>
      </c>
      <c r="B75" s="74" t="str">
        <f t="shared" si="10"/>
        <v>CE403L20</v>
      </c>
      <c r="H75" s="6" t="e">
        <f>VLOOKUP(M75,'BASE ARTICLE SAMUEL 25012023 v2'!$A$1:$H$1287,8,FALSE)</f>
        <v>#N/A</v>
      </c>
      <c r="K75" s="6" t="e">
        <f>VLOOKUP(M75,'BASE ARTICLE SAMUEL 25012023 v2'!$A$1:$K$1287,11,FALSE)</f>
        <v>#N/A</v>
      </c>
      <c r="L75" s="6">
        <f>SUBTOTAL(9,L73:L74)</f>
        <v>14.120000000000001</v>
      </c>
      <c r="O75">
        <f>SUBTOTAL(9,O73:O74)</f>
        <v>6.1000000000000005</v>
      </c>
    </row>
    <row r="76" spans="1:15" outlineLevel="2" x14ac:dyDescent="0.25">
      <c r="A76" t="s">
        <v>1645</v>
      </c>
      <c r="B76" s="74" t="str">
        <f t="shared" si="10"/>
        <v>63</v>
      </c>
      <c r="C76" t="str">
        <f>VLOOKUP(A76,'BASE ARTICLE SAMUEL 25012023 v1'!$A$1:$B$1287,2,FALSE)</f>
        <v>AF</v>
      </c>
      <c r="D76" t="s">
        <v>1090</v>
      </c>
      <c r="E76">
        <v>2</v>
      </c>
      <c r="F76" t="s">
        <v>1091</v>
      </c>
      <c r="G76" s="71">
        <f>VLOOKUP(M76,'BASE ARTICLE SAMUEL 25012023 v1'!$A$1:$F$1287,6,FALSE)</f>
        <v>2.89</v>
      </c>
      <c r="H76" s="6">
        <f>VLOOKUP(M76,'BASE ARTICLE SAMUEL 25012023 v2'!$A$1:$H$1287,8,FALSE)</f>
        <v>2.89</v>
      </c>
      <c r="I76">
        <v>4.01</v>
      </c>
      <c r="J76">
        <f>E76*I76</f>
        <v>8.02</v>
      </c>
      <c r="K76" s="6">
        <f>VLOOKUP(M76,'BASE ARTICLE SAMUEL 25012023 v2'!$A$1:$K$1287,11,FALSE)</f>
        <v>4.0460000000000003</v>
      </c>
      <c r="L76" s="6">
        <f>E76*K76</f>
        <v>8.0920000000000005</v>
      </c>
      <c r="M76" t="s">
        <v>1090</v>
      </c>
      <c r="N76" t="str">
        <f>VLOOKUP(M76,'BASE ARTICLE SAMUEL 25012023 v1'!$A$2:$B$1287,2,FALSE)</f>
        <v>AN</v>
      </c>
      <c r="O76">
        <f t="shared" si="3"/>
        <v>5.78</v>
      </c>
    </row>
    <row r="77" spans="1:15" outlineLevel="2" x14ac:dyDescent="0.25">
      <c r="A77" t="s">
        <v>1645</v>
      </c>
      <c r="B77" s="74" t="str">
        <f t="shared" si="10"/>
        <v>63</v>
      </c>
      <c r="C77" t="str">
        <f>VLOOKUP(A77,'BASE ARTICLE SAMUEL 25012023 v1'!$A$1:$B$1287,2,FALSE)</f>
        <v>AF</v>
      </c>
      <c r="D77" t="s">
        <v>1603</v>
      </c>
      <c r="E77">
        <v>0.02</v>
      </c>
      <c r="F77" t="s">
        <v>1604</v>
      </c>
      <c r="G77" s="71">
        <f>VLOOKUP(M77,'BASE ARTICLE SAMUEL 25012023 v1'!$A$1:$F$1287,6,FALSE)</f>
        <v>50</v>
      </c>
      <c r="H77" s="6">
        <f>VLOOKUP(M77,'BASE ARTICLE SAMUEL 25012023 v2'!$A$1:$H$1287,8,FALSE)</f>
        <v>0</v>
      </c>
      <c r="I77">
        <v>75</v>
      </c>
      <c r="J77">
        <f>E77*I77</f>
        <v>1.5</v>
      </c>
      <c r="K77" s="6">
        <f>VLOOKUP(M77,'BASE ARTICLE SAMUEL 25012023 v2'!$A$1:$K$1287,11,FALSE)</f>
        <v>75</v>
      </c>
      <c r="L77" s="6">
        <f>E77*K77</f>
        <v>1.5</v>
      </c>
      <c r="M77" t="s">
        <v>1603</v>
      </c>
      <c r="N77" t="str">
        <f>VLOOKUP(M77,'BASE ARTICLE SAMUEL 25012023 v1'!$A$2:$B$1287,2,FALSE)</f>
        <v>AN</v>
      </c>
      <c r="O77">
        <f t="shared" si="3"/>
        <v>0</v>
      </c>
    </row>
    <row r="78" spans="1:15" outlineLevel="1" x14ac:dyDescent="0.25">
      <c r="A78" s="74" t="s">
        <v>3976</v>
      </c>
      <c r="B78" s="74" t="str">
        <f t="shared" si="10"/>
        <v>ODPRO163</v>
      </c>
      <c r="H78" s="6" t="e">
        <f>VLOOKUP(M78,'BASE ARTICLE SAMUEL 25012023 v2'!$A$1:$H$1287,8,FALSE)</f>
        <v>#N/A</v>
      </c>
      <c r="K78" s="6" t="e">
        <f>VLOOKUP(M78,'BASE ARTICLE SAMUEL 25012023 v2'!$A$1:$K$1287,11,FALSE)</f>
        <v>#N/A</v>
      </c>
      <c r="L78" s="6">
        <f>SUBTOTAL(9,L76:L77)</f>
        <v>9.5920000000000005</v>
      </c>
      <c r="O78">
        <f>SUBTOTAL(9,O76:O77)</f>
        <v>5.78</v>
      </c>
    </row>
    <row r="79" spans="1:15" outlineLevel="2" x14ac:dyDescent="0.25">
      <c r="A79" t="s">
        <v>1649</v>
      </c>
      <c r="B79" s="74" t="str">
        <f t="shared" si="10"/>
        <v>00L68</v>
      </c>
      <c r="C79" t="str">
        <f>VLOOKUP(A79,'BASE ARTICLE SAMUEL 25012023 v1'!$A$1:$B$1287,2,FALSE)</f>
        <v>AF</v>
      </c>
      <c r="D79" t="s">
        <v>728</v>
      </c>
      <c r="E79">
        <v>0.68</v>
      </c>
      <c r="F79" t="s">
        <v>729</v>
      </c>
      <c r="G79" s="71">
        <f>VLOOKUP(M79,'BASE ARTICLE SAMUEL 25012023 v1'!$A$1:$F$1287,6,FALSE)</f>
        <v>2.42</v>
      </c>
      <c r="H79" s="6">
        <f>VLOOKUP(M79,'BASE ARTICLE SAMUEL 25012023 v2'!$A$1:$H$1287,8,FALSE)</f>
        <v>2.42</v>
      </c>
      <c r="I79">
        <v>2.85</v>
      </c>
      <c r="J79">
        <f>E79*I79</f>
        <v>1.9380000000000002</v>
      </c>
      <c r="K79" s="6">
        <f>VLOOKUP(M79,'BASE ARTICLE SAMUEL 25012023 v2'!$A$1:$K$1287,11,FALSE)</f>
        <v>3.0249999999999999</v>
      </c>
      <c r="L79" s="6">
        <f>E79*K79</f>
        <v>2.0569999999999999</v>
      </c>
      <c r="M79" t="s">
        <v>728</v>
      </c>
      <c r="N79" t="str">
        <f>VLOOKUP(M79,'BASE ARTICLE SAMUEL 25012023 v1'!$A$2:$B$1287,2,FALSE)</f>
        <v>AN</v>
      </c>
      <c r="O79">
        <f t="shared" si="3"/>
        <v>1.6456000000000002</v>
      </c>
    </row>
    <row r="80" spans="1:15" outlineLevel="2" x14ac:dyDescent="0.25">
      <c r="A80" t="s">
        <v>1649</v>
      </c>
      <c r="B80" s="74" t="str">
        <f t="shared" si="10"/>
        <v>00L68</v>
      </c>
      <c r="C80" t="str">
        <f>VLOOKUP(A80,'BASE ARTICLE SAMUEL 25012023 v1'!$A$1:$B$1287,2,FALSE)</f>
        <v>AF</v>
      </c>
      <c r="D80" t="s">
        <v>1603</v>
      </c>
      <c r="E80">
        <v>0.02</v>
      </c>
      <c r="F80" t="s">
        <v>1604</v>
      </c>
      <c r="G80" s="71">
        <f>VLOOKUP(M80,'BASE ARTICLE SAMUEL 25012023 v1'!$A$1:$F$1287,6,FALSE)</f>
        <v>50</v>
      </c>
      <c r="H80" s="6">
        <f>VLOOKUP(M80,'BASE ARTICLE SAMUEL 25012023 v2'!$A$1:$H$1287,8,FALSE)</f>
        <v>0</v>
      </c>
      <c r="I80">
        <v>75</v>
      </c>
      <c r="J80">
        <f>E80*I80</f>
        <v>1.5</v>
      </c>
      <c r="K80" s="6">
        <f>VLOOKUP(M80,'BASE ARTICLE SAMUEL 25012023 v2'!$A$1:$K$1287,11,FALSE)</f>
        <v>75</v>
      </c>
      <c r="L80" s="6">
        <f>E80*K80</f>
        <v>1.5</v>
      </c>
      <c r="M80" t="s">
        <v>1603</v>
      </c>
      <c r="N80" t="str">
        <f>VLOOKUP(M80,'BASE ARTICLE SAMUEL 25012023 v1'!$A$2:$B$1287,2,FALSE)</f>
        <v>AN</v>
      </c>
      <c r="O80">
        <f t="shared" si="3"/>
        <v>0</v>
      </c>
    </row>
    <row r="81" spans="1:15" outlineLevel="1" x14ac:dyDescent="0.25">
      <c r="A81" s="74" t="s">
        <v>3977</v>
      </c>
      <c r="B81" s="74" t="str">
        <f t="shared" si="10"/>
        <v>TPVCD100L68</v>
      </c>
      <c r="H81" s="6" t="e">
        <f>VLOOKUP(M81,'BASE ARTICLE SAMUEL 25012023 v2'!$A$1:$H$1287,8,FALSE)</f>
        <v>#N/A</v>
      </c>
      <c r="K81" s="6" t="e">
        <f>VLOOKUP(M81,'BASE ARTICLE SAMUEL 25012023 v2'!$A$1:$K$1287,11,FALSE)</f>
        <v>#N/A</v>
      </c>
      <c r="L81" s="6">
        <f>SUBTOTAL(9,L79:L80)</f>
        <v>3.5569999999999999</v>
      </c>
      <c r="O81">
        <f>SUBTOTAL(9,O79:O80)</f>
        <v>1.6456000000000002</v>
      </c>
    </row>
    <row r="82" spans="1:15" outlineLevel="2" x14ac:dyDescent="0.25">
      <c r="A82" t="s">
        <v>1696</v>
      </c>
      <c r="B82" s="74" t="str">
        <f t="shared" si="10"/>
        <v>/EC</v>
      </c>
      <c r="C82" t="str">
        <f>VLOOKUP(A82,'BASE ARTICLE SAMUEL 25012023 v1'!$A$1:$B$1287,2,FALSE)</f>
        <v>AF</v>
      </c>
      <c r="D82" t="s">
        <v>1694</v>
      </c>
      <c r="E82">
        <v>1</v>
      </c>
      <c r="F82" t="s">
        <v>1695</v>
      </c>
      <c r="G82" s="71">
        <f>VLOOKUP(M82,'BASE ARTICLE SAMUEL 25012023 v1'!$A$1:$F$1287,6,FALSE)</f>
        <v>2.96</v>
      </c>
      <c r="H82" s="6">
        <f>VLOOKUP(M82,'BASE ARTICLE SAMUEL 25012023 v2'!$A$1:$H$1287,8,FALSE)</f>
        <v>3.0760000000000001</v>
      </c>
      <c r="I82">
        <v>4</v>
      </c>
      <c r="J82">
        <f>E82*I82</f>
        <v>4</v>
      </c>
      <c r="K82" s="6">
        <f>VLOOKUP(M82,'BASE ARTICLE SAMUEL 25012023 v2'!$A$1:$K$1287,11,FALSE)</f>
        <v>5.383</v>
      </c>
      <c r="L82" s="6">
        <f>E82*K82</f>
        <v>5.383</v>
      </c>
      <c r="M82" t="s">
        <v>1694</v>
      </c>
      <c r="N82" t="str">
        <f>VLOOKUP(M82,'BASE ARTICLE SAMUEL 25012023 v1'!$A$2:$B$1287,2,FALSE)</f>
        <v>AN</v>
      </c>
      <c r="O82">
        <f t="shared" si="3"/>
        <v>3.0760000000000001</v>
      </c>
    </row>
    <row r="83" spans="1:15" outlineLevel="2" x14ac:dyDescent="0.25">
      <c r="A83" t="s">
        <v>1696</v>
      </c>
      <c r="B83" s="74" t="str">
        <f t="shared" si="10"/>
        <v>/EC</v>
      </c>
      <c r="C83" t="str">
        <f>VLOOKUP(A83,'BASE ARTICLE SAMUEL 25012023 v1'!$A$1:$B$1287,2,FALSE)</f>
        <v>AF</v>
      </c>
      <c r="D83" t="s">
        <v>631</v>
      </c>
      <c r="E83">
        <v>1</v>
      </c>
      <c r="F83" t="s">
        <v>632</v>
      </c>
      <c r="G83" s="71">
        <f>VLOOKUP(M83,'BASE ARTICLE SAMUEL 25012023 v1'!$A$1:$F$1287,6,FALSE)</f>
        <v>1</v>
      </c>
      <c r="H83" s="6">
        <f>VLOOKUP(M83,'BASE ARTICLE SAMUEL 25012023 v2'!$A$1:$H$1287,8,FALSE)</f>
        <v>0.72699999999999998</v>
      </c>
      <c r="I83">
        <v>1.5</v>
      </c>
      <c r="J83">
        <f>E83*I83</f>
        <v>1.5</v>
      </c>
      <c r="K83" s="6">
        <f>VLOOKUP(M83,'BASE ARTICLE SAMUEL 25012023 v2'!$A$1:$K$1287,11,FALSE)</f>
        <v>1.0905</v>
      </c>
      <c r="L83" s="6">
        <f>E83*K83</f>
        <v>1.0905</v>
      </c>
      <c r="M83" t="s">
        <v>631</v>
      </c>
      <c r="N83" t="str">
        <f>VLOOKUP(M83,'BASE ARTICLE SAMUEL 25012023 v1'!$A$2:$B$1287,2,FALSE)</f>
        <v>Z</v>
      </c>
      <c r="O83">
        <f t="shared" si="3"/>
        <v>0.72699999999999998</v>
      </c>
    </row>
    <row r="84" spans="1:15" outlineLevel="2" x14ac:dyDescent="0.25">
      <c r="A84" t="s">
        <v>1696</v>
      </c>
      <c r="B84" s="74" t="str">
        <f t="shared" si="10"/>
        <v>/EC</v>
      </c>
      <c r="C84" t="str">
        <f>VLOOKUP(A84,'BASE ARTICLE SAMUEL 25012023 v1'!$A$1:$B$1287,2,FALSE)</f>
        <v>AF</v>
      </c>
      <c r="D84" t="s">
        <v>1603</v>
      </c>
      <c r="E84">
        <v>0.05</v>
      </c>
      <c r="F84" t="s">
        <v>1604</v>
      </c>
      <c r="G84" s="71">
        <f>VLOOKUP(M84,'BASE ARTICLE SAMUEL 25012023 v1'!$A$1:$F$1287,6,FALSE)</f>
        <v>50</v>
      </c>
      <c r="H84" s="6">
        <f>VLOOKUP(M84,'BASE ARTICLE SAMUEL 25012023 v2'!$A$1:$H$1287,8,FALSE)</f>
        <v>0</v>
      </c>
      <c r="I84">
        <v>75</v>
      </c>
      <c r="J84">
        <f>E84*I84</f>
        <v>3.75</v>
      </c>
      <c r="K84" s="6">
        <f>VLOOKUP(M84,'BASE ARTICLE SAMUEL 25012023 v2'!$A$1:$K$1287,11,FALSE)</f>
        <v>75</v>
      </c>
      <c r="L84" s="6">
        <f>E84*K84</f>
        <v>3.75</v>
      </c>
      <c r="M84" t="s">
        <v>1603</v>
      </c>
      <c r="N84" t="str">
        <f>VLOOKUP(M84,'BASE ARTICLE SAMUEL 25012023 v1'!$A$2:$B$1287,2,FALSE)</f>
        <v>AN</v>
      </c>
      <c r="O84">
        <f t="shared" ref="O84:O173" si="11">E84*H84</f>
        <v>0</v>
      </c>
    </row>
    <row r="85" spans="1:15" outlineLevel="1" x14ac:dyDescent="0.25">
      <c r="A85" s="74" t="s">
        <v>3978</v>
      </c>
      <c r="B85" s="74" t="str">
        <f t="shared" si="10"/>
        <v>MRAC50/EC</v>
      </c>
      <c r="H85" s="6" t="e">
        <f>VLOOKUP(M85,'BASE ARTICLE SAMUEL 25012023 v2'!$A$1:$H$1287,8,FALSE)</f>
        <v>#N/A</v>
      </c>
      <c r="K85" s="6" t="e">
        <f>VLOOKUP(M85,'BASE ARTICLE SAMUEL 25012023 v2'!$A$1:$K$1287,11,FALSE)</f>
        <v>#N/A</v>
      </c>
      <c r="L85" s="6">
        <f>SUBTOTAL(9,L82:L84)</f>
        <v>10.2235</v>
      </c>
      <c r="O85">
        <f>SUBTOTAL(9,O82:O84)</f>
        <v>3.8029999999999999</v>
      </c>
    </row>
    <row r="86" spans="1:15" outlineLevel="2" x14ac:dyDescent="0.25">
      <c r="A86" t="s">
        <v>1220</v>
      </c>
      <c r="B86" s="74" t="str">
        <f t="shared" si="10"/>
        <v>8X2</v>
      </c>
      <c r="C86" t="str">
        <f>VLOOKUP(A86,'BASE ARTICLE SAMUEL 25012023 v1'!$A$1:$B$1287,2,FALSE)</f>
        <v>AA</v>
      </c>
      <c r="D86" t="s">
        <v>705</v>
      </c>
      <c r="E86">
        <v>7</v>
      </c>
      <c r="F86" t="s">
        <v>3931</v>
      </c>
      <c r="G86" s="71">
        <f>VLOOKUP(M86,'BASE ARTICLE SAMUEL 25012023 v1'!$A$1:$F$1287,6,FALSE)</f>
        <v>39.5</v>
      </c>
      <c r="H86" s="6">
        <f>VLOOKUP(M86,'BASE ARTICLE SAMUEL 25012023 v2'!$A$1:$H$1287,8,FALSE)</f>
        <v>39.5</v>
      </c>
      <c r="I86">
        <v>55.3</v>
      </c>
      <c r="J86">
        <f>E86*I86</f>
        <v>387.09999999999997</v>
      </c>
      <c r="K86" s="6">
        <f>VLOOKUP(M86,'BASE ARTICLE SAMUEL 25012023 v2'!$A$1:$K$1287,11,FALSE)</f>
        <v>59.25</v>
      </c>
      <c r="L86" s="6">
        <f>E86*K86</f>
        <v>414.75</v>
      </c>
      <c r="M86" t="s">
        <v>705</v>
      </c>
      <c r="N86" t="str">
        <f>VLOOKUP(M86,'BASE ARTICLE SAMUEL 25012023 v1'!$A$2:$B$1287,2,FALSE)</f>
        <v>AN</v>
      </c>
      <c r="O86">
        <f t="shared" si="11"/>
        <v>276.5</v>
      </c>
    </row>
    <row r="87" spans="1:15" outlineLevel="2" x14ac:dyDescent="0.25">
      <c r="A87" t="s">
        <v>1220</v>
      </c>
      <c r="B87" s="74" t="str">
        <f t="shared" si="10"/>
        <v>8X2</v>
      </c>
      <c r="C87" t="str">
        <f>VLOOKUP(A87,'BASE ARTICLE SAMUEL 25012023 v1'!$A$1:$B$1287,2,FALSE)</f>
        <v>AA</v>
      </c>
      <c r="D87" t="s">
        <v>498</v>
      </c>
      <c r="E87">
        <v>16</v>
      </c>
      <c r="F87" t="s">
        <v>499</v>
      </c>
      <c r="G87" s="71">
        <f>VLOOKUP(M87,'BASE ARTICLE SAMUEL 25012023 v1'!$A$1:$F$1287,6,FALSE)</f>
        <v>31.3</v>
      </c>
      <c r="H87" s="6">
        <f>VLOOKUP(M87,'BASE ARTICLE SAMUEL 25012023 v2'!$A$1:$H$1287,8,FALSE)</f>
        <v>30.4</v>
      </c>
      <c r="I87">
        <v>40.47</v>
      </c>
      <c r="J87">
        <f>E87*I87</f>
        <v>647.52</v>
      </c>
      <c r="K87" s="6">
        <f>VLOOKUP(M87,'BASE ARTICLE SAMUEL 25012023 v2'!$A$1:$K$1287,11,FALSE)</f>
        <v>45.599999999999994</v>
      </c>
      <c r="L87" s="6">
        <f>E87*K87</f>
        <v>729.59999999999991</v>
      </c>
      <c r="M87" t="s">
        <v>498</v>
      </c>
      <c r="N87" t="str">
        <f>VLOOKUP(M87,'BASE ARTICLE SAMUEL 25012023 v1'!$A$2:$B$1287,2,FALSE)</f>
        <v>AN</v>
      </c>
      <c r="O87">
        <f t="shared" si="11"/>
        <v>486.4</v>
      </c>
    </row>
    <row r="88" spans="1:15" outlineLevel="1" x14ac:dyDescent="0.25">
      <c r="A88" s="74" t="s">
        <v>3979</v>
      </c>
      <c r="B88" s="74" t="str">
        <f t="shared" si="10"/>
        <v>PSR8EH8X2</v>
      </c>
      <c r="H88" s="6" t="e">
        <f>VLOOKUP(M88,'BASE ARTICLE SAMUEL 25012023 v2'!$A$1:$H$1287,8,FALSE)</f>
        <v>#N/A</v>
      </c>
      <c r="K88" s="6" t="e">
        <f>VLOOKUP(M88,'BASE ARTICLE SAMUEL 25012023 v2'!$A$1:$K$1287,11,FALSE)</f>
        <v>#N/A</v>
      </c>
      <c r="L88" s="6">
        <f>SUBTOTAL(9,L86:L87)</f>
        <v>1144.3499999999999</v>
      </c>
      <c r="O88">
        <f>SUBTOTAL(9,O86:O87)</f>
        <v>762.9</v>
      </c>
    </row>
    <row r="89" spans="1:15" outlineLevel="2" x14ac:dyDescent="0.25">
      <c r="A89" t="s">
        <v>376</v>
      </c>
      <c r="B89" s="74" t="str">
        <f t="shared" si="10"/>
        <v>H</v>
      </c>
      <c r="C89" t="str">
        <f>VLOOKUP(A89,'BASE ARTICLE SAMUEL 25012023 v1'!$A$1:$B$1287,2,FALSE)</f>
        <v>AA</v>
      </c>
      <c r="D89" t="s">
        <v>340</v>
      </c>
      <c r="E89">
        <v>1</v>
      </c>
      <c r="F89" t="s">
        <v>3932</v>
      </c>
      <c r="G89" s="71">
        <f>VLOOKUP(M89,'BASE ARTICLE SAMUEL 25012023 v1'!$A$1:$F$1287,6,FALSE)</f>
        <v>699.24</v>
      </c>
      <c r="H89" s="6">
        <f>VLOOKUP(M89,'BASE ARTICLE SAMUEL 25012023 v2'!$A$1:$H$1287,8,FALSE)</f>
        <v>684.81</v>
      </c>
      <c r="I89">
        <v>762.83</v>
      </c>
      <c r="J89">
        <f>E89*I89</f>
        <v>762.83</v>
      </c>
      <c r="K89" s="6">
        <f>VLOOKUP(M89,'BASE ARTICLE SAMUEL 25012023 v2'!$A$1:$K$1287,11,FALSE)</f>
        <v>924.49350000000004</v>
      </c>
      <c r="L89" s="6">
        <f>E89*K89</f>
        <v>924.49350000000004</v>
      </c>
      <c r="M89" t="s">
        <v>340</v>
      </c>
      <c r="N89" t="str">
        <f>VLOOKUP(M89,'BASE ARTICLE SAMUEL 25012023 v1'!$A$2:$B$1287,2,FALSE)</f>
        <v>AN</v>
      </c>
      <c r="O89">
        <f t="shared" si="11"/>
        <v>684.81</v>
      </c>
    </row>
    <row r="90" spans="1:15" outlineLevel="2" x14ac:dyDescent="0.25">
      <c r="A90" t="s">
        <v>376</v>
      </c>
      <c r="B90" s="74" t="str">
        <f t="shared" si="10"/>
        <v>H</v>
      </c>
      <c r="C90" t="str">
        <f>VLOOKUP(A90,'BASE ARTICLE SAMUEL 25012023 v1'!$A$1:$B$1287,2,FALSE)</f>
        <v>AA</v>
      </c>
      <c r="D90" t="s">
        <v>82</v>
      </c>
      <c r="E90">
        <v>1</v>
      </c>
      <c r="F90" t="s">
        <v>83</v>
      </c>
      <c r="G90" s="71">
        <f>VLOOKUP(M90,'BASE ARTICLE SAMUEL 25012023 v1'!$A$1:$F$1287,6,FALSE)</f>
        <v>9.4499999999999993</v>
      </c>
      <c r="H90" s="6">
        <f>VLOOKUP(M90,'BASE ARTICLE SAMUEL 25012023 v2'!$A$1:$H$1287,8,FALSE)</f>
        <v>7.875</v>
      </c>
      <c r="I90">
        <v>9.9</v>
      </c>
      <c r="J90">
        <f>E90*I90</f>
        <v>9.9</v>
      </c>
      <c r="K90" s="6">
        <f>VLOOKUP(M90,'BASE ARTICLE SAMUEL 25012023 v2'!$A$1:$K$1287,11,FALSE)</f>
        <v>11.8125</v>
      </c>
      <c r="L90" s="6">
        <f>E90*K90</f>
        <v>11.8125</v>
      </c>
      <c r="M90" t="s">
        <v>82</v>
      </c>
      <c r="N90" t="str">
        <f>VLOOKUP(M90,'BASE ARTICLE SAMUEL 25012023 v1'!$A$2:$B$1287,2,FALSE)</f>
        <v>AS</v>
      </c>
      <c r="O90">
        <f t="shared" si="11"/>
        <v>7.875</v>
      </c>
    </row>
    <row r="91" spans="1:15" outlineLevel="1" x14ac:dyDescent="0.25">
      <c r="A91" s="74" t="s">
        <v>3980</v>
      </c>
      <c r="B91" s="74" t="str">
        <f t="shared" si="10"/>
        <v>PFH12EH</v>
      </c>
      <c r="H91" s="6" t="e">
        <f>VLOOKUP(M91,'BASE ARTICLE SAMUEL 25012023 v2'!$A$1:$H$1287,8,FALSE)</f>
        <v>#N/A</v>
      </c>
      <c r="K91" s="6" t="e">
        <f>VLOOKUP(M91,'BASE ARTICLE SAMUEL 25012023 v2'!$A$1:$K$1287,11,FALSE)</f>
        <v>#N/A</v>
      </c>
      <c r="L91" s="6">
        <f>SUBTOTAL(9,L89:L90)</f>
        <v>936.30600000000004</v>
      </c>
      <c r="O91">
        <f>SUBTOTAL(9,O89:O90)</f>
        <v>692.68499999999995</v>
      </c>
    </row>
    <row r="92" spans="1:15" outlineLevel="2" x14ac:dyDescent="0.25">
      <c r="A92" t="s">
        <v>378</v>
      </c>
      <c r="B92" s="74" t="str">
        <f t="shared" si="10"/>
        <v>H</v>
      </c>
      <c r="C92" t="str">
        <f>VLOOKUP(A92,'BASE ARTICLE SAMUEL 25012023 v1'!$A$1:$B$1287,2,FALSE)</f>
        <v>AA</v>
      </c>
      <c r="D92" t="s">
        <v>342</v>
      </c>
      <c r="E92">
        <v>1</v>
      </c>
      <c r="F92" t="s">
        <v>3933</v>
      </c>
      <c r="G92" s="71">
        <f>VLOOKUP(M92,'BASE ARTICLE SAMUEL 25012023 v1'!$A$1:$F$1287,6,FALSE)</f>
        <v>842.22</v>
      </c>
      <c r="H92" s="6">
        <f>VLOOKUP(M92,'BASE ARTICLE SAMUEL 25012023 v2'!$A$1:$H$1287,8,FALSE)</f>
        <v>824.76</v>
      </c>
      <c r="I92">
        <v>967.71</v>
      </c>
      <c r="J92">
        <f>E92*I92</f>
        <v>967.71</v>
      </c>
      <c r="K92" s="6">
        <f>VLOOKUP(M92,'BASE ARTICLE SAMUEL 25012023 v2'!$A$1:$K$1287,11,FALSE)</f>
        <v>1113.4260000000002</v>
      </c>
      <c r="L92" s="6">
        <f>E92*K92</f>
        <v>1113.4260000000002</v>
      </c>
      <c r="M92" t="s">
        <v>342</v>
      </c>
      <c r="N92" t="str">
        <f>VLOOKUP(M92,'BASE ARTICLE SAMUEL 25012023 v1'!$A$2:$B$1287,2,FALSE)</f>
        <v>AN</v>
      </c>
      <c r="O92">
        <f t="shared" si="11"/>
        <v>824.76</v>
      </c>
    </row>
    <row r="93" spans="1:15" outlineLevel="2" x14ac:dyDescent="0.25">
      <c r="A93" t="s">
        <v>378</v>
      </c>
      <c r="B93" s="74" t="str">
        <f t="shared" si="10"/>
        <v>H</v>
      </c>
      <c r="C93" t="str">
        <f>VLOOKUP(A93,'BASE ARTICLE SAMUEL 25012023 v1'!$A$1:$B$1287,2,FALSE)</f>
        <v>AA</v>
      </c>
      <c r="D93" t="s">
        <v>82</v>
      </c>
      <c r="E93">
        <v>1</v>
      </c>
      <c r="F93" t="s">
        <v>83</v>
      </c>
      <c r="G93" s="71">
        <f>VLOOKUP(M93,'BASE ARTICLE SAMUEL 25012023 v1'!$A$1:$F$1287,6,FALSE)</f>
        <v>9.4499999999999993</v>
      </c>
      <c r="H93" s="6">
        <f>VLOOKUP(M93,'BASE ARTICLE SAMUEL 25012023 v2'!$A$1:$H$1287,8,FALSE)</f>
        <v>7.875</v>
      </c>
      <c r="I93">
        <v>9.9</v>
      </c>
      <c r="J93">
        <f>E93*I93</f>
        <v>9.9</v>
      </c>
      <c r="K93" s="6">
        <f>VLOOKUP(M93,'BASE ARTICLE SAMUEL 25012023 v2'!$A$1:$K$1287,11,FALSE)</f>
        <v>11.8125</v>
      </c>
      <c r="L93" s="6">
        <f>E93*K93</f>
        <v>11.8125</v>
      </c>
      <c r="M93" t="s">
        <v>82</v>
      </c>
      <c r="N93" t="str">
        <f>VLOOKUP(M93,'BASE ARTICLE SAMUEL 25012023 v1'!$A$2:$B$1287,2,FALSE)</f>
        <v>AS</v>
      </c>
      <c r="O93">
        <f t="shared" si="11"/>
        <v>7.875</v>
      </c>
    </row>
    <row r="94" spans="1:15" outlineLevel="1" x14ac:dyDescent="0.25">
      <c r="A94" s="74" t="s">
        <v>3981</v>
      </c>
      <c r="B94" s="74" t="str">
        <f t="shared" si="10"/>
        <v>PFH16EH</v>
      </c>
      <c r="H94" s="6" t="e">
        <f>VLOOKUP(M94,'BASE ARTICLE SAMUEL 25012023 v2'!$A$1:$H$1287,8,FALSE)</f>
        <v>#N/A</v>
      </c>
      <c r="K94" s="6" t="e">
        <f>VLOOKUP(M94,'BASE ARTICLE SAMUEL 25012023 v2'!$A$1:$K$1287,11,FALSE)</f>
        <v>#N/A</v>
      </c>
      <c r="L94" s="6">
        <f>SUBTOTAL(9,L92:L93)</f>
        <v>1125.2385000000002</v>
      </c>
      <c r="O94">
        <f>SUBTOTAL(9,O92:O93)</f>
        <v>832.63499999999999</v>
      </c>
    </row>
    <row r="95" spans="1:15" outlineLevel="2" x14ac:dyDescent="0.25">
      <c r="A95" t="s">
        <v>380</v>
      </c>
      <c r="B95" s="74" t="str">
        <f t="shared" si="10"/>
        <v>H</v>
      </c>
      <c r="C95" t="str">
        <f>VLOOKUP(A95,'BASE ARTICLE SAMUEL 25012023 v1'!$A$1:$B$1287,2,FALSE)</f>
        <v>AA</v>
      </c>
      <c r="D95" t="s">
        <v>344</v>
      </c>
      <c r="E95">
        <v>1</v>
      </c>
      <c r="F95" t="s">
        <v>3934</v>
      </c>
      <c r="G95" s="71">
        <f>VLOOKUP(M95,'BASE ARTICLE SAMUEL 25012023 v1'!$A$1:$F$1287,6,FALSE)</f>
        <v>964.88</v>
      </c>
      <c r="H95" s="6">
        <f>VLOOKUP(M95,'BASE ARTICLE SAMUEL 25012023 v2'!$A$1:$H$1287,8,FALSE)</f>
        <v>944.7</v>
      </c>
      <c r="I95">
        <v>1107.06</v>
      </c>
      <c r="J95">
        <f>E95*I95</f>
        <v>1107.06</v>
      </c>
      <c r="K95" s="6">
        <f>VLOOKUP(M95,'BASE ARTICLE SAMUEL 25012023 v2'!$A$1:$K$1287,11,FALSE)</f>
        <v>1275.3450000000003</v>
      </c>
      <c r="L95" s="6">
        <f>E95*K95</f>
        <v>1275.3450000000003</v>
      </c>
      <c r="M95" t="s">
        <v>344</v>
      </c>
      <c r="N95" t="str">
        <f>VLOOKUP(M95,'BASE ARTICLE SAMUEL 25012023 v1'!$A$2:$B$1287,2,FALSE)</f>
        <v>AN</v>
      </c>
      <c r="O95">
        <f t="shared" si="11"/>
        <v>944.7</v>
      </c>
    </row>
    <row r="96" spans="1:15" outlineLevel="2" x14ac:dyDescent="0.25">
      <c r="A96" t="s">
        <v>380</v>
      </c>
      <c r="B96" s="74" t="str">
        <f t="shared" si="10"/>
        <v>H</v>
      </c>
      <c r="C96" t="str">
        <f>VLOOKUP(A96,'BASE ARTICLE SAMUEL 25012023 v1'!$A$1:$B$1287,2,FALSE)</f>
        <v>AA</v>
      </c>
      <c r="D96" t="s">
        <v>82</v>
      </c>
      <c r="E96">
        <v>1</v>
      </c>
      <c r="F96" t="s">
        <v>83</v>
      </c>
      <c r="G96" s="71">
        <f>VLOOKUP(M96,'BASE ARTICLE SAMUEL 25012023 v1'!$A$1:$F$1287,6,FALSE)</f>
        <v>9.4499999999999993</v>
      </c>
      <c r="H96" s="6">
        <f>VLOOKUP(M96,'BASE ARTICLE SAMUEL 25012023 v2'!$A$1:$H$1287,8,FALSE)</f>
        <v>7.875</v>
      </c>
      <c r="I96">
        <v>9.9</v>
      </c>
      <c r="J96">
        <f>E96*I96</f>
        <v>9.9</v>
      </c>
      <c r="K96" s="6">
        <f>VLOOKUP(M96,'BASE ARTICLE SAMUEL 25012023 v2'!$A$1:$K$1287,11,FALSE)</f>
        <v>11.8125</v>
      </c>
      <c r="L96" s="6">
        <f>E96*K96</f>
        <v>11.8125</v>
      </c>
      <c r="M96" t="s">
        <v>82</v>
      </c>
      <c r="N96" t="str">
        <f>VLOOKUP(M96,'BASE ARTICLE SAMUEL 25012023 v1'!$A$2:$B$1287,2,FALSE)</f>
        <v>AS</v>
      </c>
      <c r="O96">
        <f t="shared" si="11"/>
        <v>7.875</v>
      </c>
    </row>
    <row r="97" spans="1:15" outlineLevel="1" x14ac:dyDescent="0.25">
      <c r="A97" s="74" t="s">
        <v>3982</v>
      </c>
      <c r="B97" s="74" t="str">
        <f t="shared" si="10"/>
        <v>PFH20EH</v>
      </c>
      <c r="H97" s="6" t="e">
        <f>VLOOKUP(M97,'BASE ARTICLE SAMUEL 25012023 v2'!$A$1:$H$1287,8,FALSE)</f>
        <v>#N/A</v>
      </c>
      <c r="K97" s="6" t="e">
        <f>VLOOKUP(M97,'BASE ARTICLE SAMUEL 25012023 v2'!$A$1:$K$1287,11,FALSE)</f>
        <v>#N/A</v>
      </c>
      <c r="L97" s="6">
        <f>SUBTOTAL(9,L95:L96)</f>
        <v>1287.1575000000003</v>
      </c>
      <c r="O97">
        <f>SUBTOTAL(9,O95:O96)</f>
        <v>952.57500000000005</v>
      </c>
    </row>
    <row r="98" spans="1:15" outlineLevel="2" x14ac:dyDescent="0.25">
      <c r="A98" t="s">
        <v>1742</v>
      </c>
      <c r="B98" s="74" t="str">
        <f t="shared" si="10"/>
        <v>8X140B50</v>
      </c>
      <c r="C98" t="str">
        <f>VLOOKUP(A98,'BASE ARTICLE SAMUEL 25012023 v1'!$A$1:$B$1287,2,FALSE)</f>
        <v>AS</v>
      </c>
      <c r="D98" t="s">
        <v>1587</v>
      </c>
      <c r="E98">
        <v>50</v>
      </c>
      <c r="F98" t="s">
        <v>1588</v>
      </c>
      <c r="G98" s="71">
        <f>VLOOKUP(M98,'BASE ARTICLE SAMUEL 25012023 v1'!$A$1:$F$1287,6,FALSE)</f>
        <v>0.37</v>
      </c>
      <c r="H98" s="6">
        <f>VLOOKUP(M98,'BASE ARTICLE SAMUEL 25012023 v2'!$A$1:$H$1287,8,FALSE)</f>
        <v>0.37</v>
      </c>
      <c r="I98">
        <v>0.54900000000000004</v>
      </c>
      <c r="J98">
        <f>E98*I98</f>
        <v>27.450000000000003</v>
      </c>
      <c r="K98" s="6">
        <f>VLOOKUP(M98,'BASE ARTICLE SAMUEL 25012023 v2'!$A$1:$K$1287,11,FALSE)</f>
        <v>0.55000000000000004</v>
      </c>
      <c r="L98" s="6">
        <f>E98*K98</f>
        <v>27.500000000000004</v>
      </c>
      <c r="M98" t="s">
        <v>1587</v>
      </c>
      <c r="N98" t="str">
        <f>VLOOKUP(M98,'BASE ARTICLE SAMUEL 25012023 v1'!$A$2:$B$1287,2,FALSE)</f>
        <v>AS</v>
      </c>
      <c r="O98">
        <f t="shared" si="11"/>
        <v>18.5</v>
      </c>
    </row>
    <row r="99" spans="1:15" outlineLevel="1" x14ac:dyDescent="0.25">
      <c r="A99" s="74" t="s">
        <v>3983</v>
      </c>
      <c r="B99" s="74" t="str">
        <f t="shared" si="10"/>
        <v>VCHARP8X140B50</v>
      </c>
      <c r="H99" s="6" t="e">
        <f>VLOOKUP(M99,'BASE ARTICLE SAMUEL 25012023 v2'!$A$1:$H$1287,8,FALSE)</f>
        <v>#N/A</v>
      </c>
      <c r="K99" s="6" t="e">
        <f>VLOOKUP(M99,'BASE ARTICLE SAMUEL 25012023 v2'!$A$1:$K$1287,11,FALSE)</f>
        <v>#N/A</v>
      </c>
      <c r="L99" s="6">
        <f>SUBTOTAL(9,L98:L98)</f>
        <v>27.500000000000004</v>
      </c>
      <c r="O99">
        <f>SUBTOTAL(9,O98:O98)</f>
        <v>18.5</v>
      </c>
    </row>
    <row r="100" spans="1:15" outlineLevel="2" x14ac:dyDescent="0.25">
      <c r="A100" t="s">
        <v>1744</v>
      </c>
      <c r="B100" s="74" t="str">
        <f t="shared" si="10"/>
        <v>X70B100</v>
      </c>
      <c r="C100" t="str">
        <f>VLOOKUP(A100,'BASE ARTICLE SAMUEL 25012023 v1'!$A$1:$B$1287,2,FALSE)</f>
        <v>AA</v>
      </c>
      <c r="D100">
        <v>8210707018</v>
      </c>
      <c r="E100">
        <v>100</v>
      </c>
      <c r="F100" t="s">
        <v>1230</v>
      </c>
      <c r="G100" s="71">
        <f>VLOOKUP(M100,'BASE ARTICLE SAMUEL 25012023 v1'!$A$1:$F$1287,6,FALSE)</f>
        <v>0.24</v>
      </c>
      <c r="H100" s="6">
        <f>VLOOKUP(M100,'BASE ARTICLE SAMUEL 25012023 v2'!$A$1:$H$1287,8,FALSE)</f>
        <v>0.24</v>
      </c>
      <c r="I100">
        <v>0.158</v>
      </c>
      <c r="J100">
        <f>E100*I100</f>
        <v>15.8</v>
      </c>
      <c r="K100" s="6">
        <f>VLOOKUP(M100,'BASE ARTICLE SAMUEL 25012023 v2'!$A$1:$K$1287,11,FALSE)</f>
        <v>0.34999999199999998</v>
      </c>
      <c r="L100" s="6">
        <f>E100*K100</f>
        <v>34.999999199999998</v>
      </c>
      <c r="M100">
        <v>8210707018</v>
      </c>
      <c r="N100" t="str">
        <f>VLOOKUP(M100,'BASE ARTICLE SAMUEL 25012023 v1'!$A$2:$B$1287,2,FALSE)</f>
        <v>AN</v>
      </c>
      <c r="O100">
        <f t="shared" si="11"/>
        <v>24</v>
      </c>
    </row>
    <row r="101" spans="1:15" outlineLevel="1" x14ac:dyDescent="0.25">
      <c r="A101" s="74" t="s">
        <v>3984</v>
      </c>
      <c r="B101" s="74" t="str">
        <f t="shared" si="10"/>
        <v>VPENT7X70B100</v>
      </c>
      <c r="H101" s="6" t="e">
        <f>VLOOKUP(M101,'BASE ARTICLE SAMUEL 25012023 v2'!$A$1:$H$1287,8,FALSE)</f>
        <v>#N/A</v>
      </c>
      <c r="K101" s="6" t="e">
        <f>VLOOKUP(M101,'BASE ARTICLE SAMUEL 25012023 v2'!$A$1:$K$1287,11,FALSE)</f>
        <v>#N/A</v>
      </c>
      <c r="L101" s="6">
        <f>SUBTOTAL(9,L100:L100)</f>
        <v>34.999999199999998</v>
      </c>
      <c r="O101">
        <f>SUBTOTAL(9,O100:O100)</f>
        <v>24</v>
      </c>
    </row>
    <row r="102" spans="1:15" outlineLevel="2" x14ac:dyDescent="0.25">
      <c r="A102" t="s">
        <v>25</v>
      </c>
      <c r="B102" s="74" t="str">
        <f t="shared" si="10"/>
        <v>03</v>
      </c>
      <c r="C102" t="str">
        <f>VLOOKUP(A102,'BASE ARTICLE SAMUEL 25012023 v1'!$A$1:$B$1287,2,FALSE)</f>
        <v>AA</v>
      </c>
      <c r="D102" t="s">
        <v>21</v>
      </c>
      <c r="E102">
        <v>2</v>
      </c>
      <c r="F102" t="s">
        <v>22</v>
      </c>
      <c r="G102" s="71">
        <f>VLOOKUP(M102,'BASE ARTICLE SAMUEL 25012023 v1'!$A$1:$F$1287,6,FALSE)</f>
        <v>2.12</v>
      </c>
      <c r="H102" s="6">
        <f>VLOOKUP(M102,'BASE ARTICLE SAMUEL 25012023 v2'!$A$1:$H$1287,8,FALSE)</f>
        <v>2.12</v>
      </c>
      <c r="I102">
        <v>6.17</v>
      </c>
      <c r="J102">
        <f>E102*I102</f>
        <v>12.34</v>
      </c>
      <c r="K102" s="6">
        <f>VLOOKUP(M102,'BASE ARTICLE SAMUEL 25012023 v2'!$A$1:$K$1287,11,FALSE)</f>
        <v>6.36</v>
      </c>
      <c r="L102" s="6">
        <f>E102*K102</f>
        <v>12.72</v>
      </c>
      <c r="M102" t="s">
        <v>21</v>
      </c>
      <c r="N102" t="str">
        <f>VLOOKUP(M102,'BASE ARTICLE SAMUEL 25012023 v1'!$A$2:$B$1287,2,FALSE)</f>
        <v>AS</v>
      </c>
      <c r="O102">
        <f t="shared" si="11"/>
        <v>4.24</v>
      </c>
    </row>
    <row r="103" spans="1:15" outlineLevel="2" x14ac:dyDescent="0.25">
      <c r="A103" t="s">
        <v>25</v>
      </c>
      <c r="B103" s="74" t="str">
        <f t="shared" si="10"/>
        <v>03</v>
      </c>
      <c r="C103" t="str">
        <f>VLOOKUP(A103,'BASE ARTICLE SAMUEL 25012023 v1'!$A$1:$B$1287,2,FALSE)</f>
        <v>AA</v>
      </c>
      <c r="D103" t="s">
        <v>15</v>
      </c>
      <c r="E103">
        <v>2</v>
      </c>
      <c r="F103" t="s">
        <v>16</v>
      </c>
      <c r="G103" s="71">
        <f>VLOOKUP(M103,'BASE ARTICLE SAMUEL 25012023 v1'!$A$1:$F$1287,6,FALSE)</f>
        <v>22</v>
      </c>
      <c r="H103" s="6">
        <f>VLOOKUP(M103,'BASE ARTICLE SAMUEL 25012023 v2'!$A$1:$H$1287,8,FALSE)</f>
        <v>22</v>
      </c>
      <c r="I103">
        <v>55.83</v>
      </c>
      <c r="J103">
        <f>E103*I103</f>
        <v>111.66</v>
      </c>
      <c r="K103" s="6">
        <f>VLOOKUP(M103,'BASE ARTICLE SAMUEL 25012023 v2'!$A$1:$K$1287,11,FALSE)</f>
        <v>34.1</v>
      </c>
      <c r="L103" s="6">
        <f>E103*K103</f>
        <v>68.2</v>
      </c>
      <c r="M103" t="s">
        <v>15</v>
      </c>
      <c r="N103" t="str">
        <f>VLOOKUP(M103,'BASE ARTICLE SAMUEL 25012023 v1'!$A$2:$B$1287,2,FALSE)</f>
        <v>AS</v>
      </c>
      <c r="O103">
        <f t="shared" si="11"/>
        <v>44</v>
      </c>
    </row>
    <row r="104" spans="1:15" outlineLevel="1" x14ac:dyDescent="0.25">
      <c r="A104" s="74" t="s">
        <v>3985</v>
      </c>
      <c r="B104" s="74" t="str">
        <f t="shared" si="10"/>
        <v>KITTOB03</v>
      </c>
      <c r="H104" s="6" t="e">
        <f>VLOOKUP(M104,'BASE ARTICLE SAMUEL 25012023 v2'!$A$1:$H$1287,8,FALSE)</f>
        <v>#N/A</v>
      </c>
      <c r="K104" s="6" t="e">
        <f>VLOOKUP(M104,'BASE ARTICLE SAMUEL 25012023 v2'!$A$1:$K$1287,11,FALSE)</f>
        <v>#N/A</v>
      </c>
      <c r="L104" s="6">
        <f>SUBTOTAL(9,L102:L103)</f>
        <v>80.92</v>
      </c>
      <c r="O104">
        <f>SUBTOTAL(9,O102:O103)</f>
        <v>48.24</v>
      </c>
    </row>
    <row r="105" spans="1:15" outlineLevel="2" x14ac:dyDescent="0.25">
      <c r="A105" t="s">
        <v>114</v>
      </c>
      <c r="B105" s="74" t="str">
        <f t="shared" si="10"/>
        <v>4X2</v>
      </c>
      <c r="C105" t="str">
        <f>VLOOKUP(A105,'BASE ARTICLE SAMUEL 25012023 v1'!$A$1:$B$1287,2,FALSE)</f>
        <v>AA</v>
      </c>
      <c r="D105" t="s">
        <v>1382</v>
      </c>
      <c r="E105">
        <v>2</v>
      </c>
      <c r="F105" t="s">
        <v>1383</v>
      </c>
      <c r="G105" s="71">
        <f>VLOOKUP(M105,'BASE ARTICLE SAMUEL 25012023 v1'!$A$1:$F$1287,6,FALSE)</f>
        <v>39.5</v>
      </c>
      <c r="H105" s="6">
        <f>VLOOKUP(M105,'BASE ARTICLE SAMUEL 25012023 v2'!$A$1:$H$1287,8,FALSE)</f>
        <v>39.5</v>
      </c>
      <c r="I105">
        <v>34.299999999999997</v>
      </c>
      <c r="J105">
        <f>E105*I105</f>
        <v>68.599999999999994</v>
      </c>
      <c r="K105" s="6">
        <f>VLOOKUP(M105,'BASE ARTICLE SAMUEL 25012023 v2'!$A$1:$K$1287,11,FALSE)</f>
        <v>52.535000000000004</v>
      </c>
      <c r="L105" s="6">
        <f>E105*K105</f>
        <v>105.07000000000001</v>
      </c>
      <c r="M105" t="s">
        <v>1382</v>
      </c>
      <c r="N105" t="str">
        <f>VLOOKUP(M105,'BASE ARTICLE SAMUEL 25012023 v1'!$A$2:$B$1287,2,FALSE)</f>
        <v>AN</v>
      </c>
      <c r="O105">
        <f t="shared" si="11"/>
        <v>79</v>
      </c>
    </row>
    <row r="106" spans="1:15" outlineLevel="2" x14ac:dyDescent="0.25">
      <c r="A106" t="s">
        <v>114</v>
      </c>
      <c r="B106" s="74" t="str">
        <f t="shared" si="10"/>
        <v>4X2</v>
      </c>
      <c r="C106" t="str">
        <f>VLOOKUP(A106,'BASE ARTICLE SAMUEL 25012023 v1'!$A$1:$B$1287,2,FALSE)</f>
        <v>AA</v>
      </c>
      <c r="D106" t="s">
        <v>498</v>
      </c>
      <c r="E106">
        <v>8</v>
      </c>
      <c r="F106" t="s">
        <v>499</v>
      </c>
      <c r="G106" s="71">
        <f>VLOOKUP(M106,'BASE ARTICLE SAMUEL 25012023 v1'!$A$1:$F$1287,6,FALSE)</f>
        <v>31.3</v>
      </c>
      <c r="H106" s="6">
        <f>VLOOKUP(M106,'BASE ARTICLE SAMUEL 25012023 v2'!$A$1:$H$1287,8,FALSE)</f>
        <v>30.4</v>
      </c>
      <c r="I106">
        <v>40.47</v>
      </c>
      <c r="J106">
        <f>E106*I106</f>
        <v>323.76</v>
      </c>
      <c r="K106" s="6">
        <f>VLOOKUP(M106,'BASE ARTICLE SAMUEL 25012023 v2'!$A$1:$K$1287,11,FALSE)</f>
        <v>45.599999999999994</v>
      </c>
      <c r="L106" s="6">
        <f>E106*K106</f>
        <v>364.79999999999995</v>
      </c>
      <c r="M106" t="s">
        <v>498</v>
      </c>
      <c r="N106" t="str">
        <f>VLOOKUP(M106,'BASE ARTICLE SAMUEL 25012023 v1'!$A$2:$B$1287,2,FALSE)</f>
        <v>AN</v>
      </c>
      <c r="O106">
        <f t="shared" si="11"/>
        <v>243.2</v>
      </c>
    </row>
    <row r="107" spans="1:15" outlineLevel="1" x14ac:dyDescent="0.25">
      <c r="A107" s="74" t="s">
        <v>3986</v>
      </c>
      <c r="B107" s="74" t="str">
        <f t="shared" si="10"/>
        <v>PSR4EH4X2</v>
      </c>
      <c r="H107" s="6" t="e">
        <f>VLOOKUP(M107,'BASE ARTICLE SAMUEL 25012023 v2'!$A$1:$H$1287,8,FALSE)</f>
        <v>#N/A</v>
      </c>
      <c r="K107" s="6" t="e">
        <f>VLOOKUP(M107,'BASE ARTICLE SAMUEL 25012023 v2'!$A$1:$K$1287,11,FALSE)</f>
        <v>#N/A</v>
      </c>
      <c r="L107" s="6">
        <f>SUBTOTAL(9,L105:L106)</f>
        <v>469.86999999999995</v>
      </c>
      <c r="O107">
        <f>SUBTOTAL(9,O105:O106)</f>
        <v>322.2</v>
      </c>
    </row>
    <row r="108" spans="1:15" outlineLevel="2" x14ac:dyDescent="0.25">
      <c r="A108" t="s">
        <v>1746</v>
      </c>
      <c r="B108" s="74" t="str">
        <f t="shared" si="10"/>
        <v>X30B100</v>
      </c>
      <c r="C108" t="str">
        <f>VLOOKUP(A108,'BASE ARTICLE SAMUEL 25012023 v1'!$A$1:$B$1287,2,FALSE)</f>
        <v>AA</v>
      </c>
      <c r="D108">
        <v>8210603018</v>
      </c>
      <c r="E108">
        <v>100</v>
      </c>
      <c r="F108" t="s">
        <v>1229</v>
      </c>
      <c r="G108" s="71">
        <f>VLOOKUP(M108,'BASE ARTICLE SAMUEL 25012023 v1'!$A$1:$F$1287,6,FALSE)</f>
        <v>0.09</v>
      </c>
      <c r="H108" s="6">
        <f>VLOOKUP(M108,'BASE ARTICLE SAMUEL 25012023 v2'!$A$1:$H$1287,8,FALSE)</f>
        <v>0.09</v>
      </c>
      <c r="I108">
        <v>6.8000000000000005E-2</v>
      </c>
      <c r="J108">
        <f>E108*I108</f>
        <v>6.8000000000000007</v>
      </c>
      <c r="K108" s="6">
        <f>VLOOKUP(M108,'BASE ARTICLE SAMUEL 25012023 v2'!$A$1:$K$1287,11,FALSE)</f>
        <v>0.14000000399999998</v>
      </c>
      <c r="L108" s="6">
        <f>E108*K108</f>
        <v>14.000000399999998</v>
      </c>
      <c r="M108">
        <v>8210603018</v>
      </c>
      <c r="N108" t="str">
        <f>VLOOKUP(M108,'BASE ARTICLE SAMUEL 25012023 v1'!$A$2:$B$1287,2,FALSE)</f>
        <v>AN</v>
      </c>
      <c r="O108">
        <f t="shared" si="11"/>
        <v>9</v>
      </c>
    </row>
    <row r="109" spans="1:15" outlineLevel="1" x14ac:dyDescent="0.25">
      <c r="A109" s="74" t="s">
        <v>3987</v>
      </c>
      <c r="B109" s="74" t="str">
        <f t="shared" si="10"/>
        <v>VPENT6X30B100</v>
      </c>
      <c r="H109" s="6" t="e">
        <f>VLOOKUP(M109,'BASE ARTICLE SAMUEL 25012023 v2'!$A$1:$H$1287,8,FALSE)</f>
        <v>#N/A</v>
      </c>
      <c r="K109" s="6" t="e">
        <f>VLOOKUP(M109,'BASE ARTICLE SAMUEL 25012023 v2'!$A$1:$K$1287,11,FALSE)</f>
        <v>#N/A</v>
      </c>
      <c r="L109" s="6">
        <f>SUBTOTAL(9,L108:L108)</f>
        <v>14.000000399999998</v>
      </c>
      <c r="O109">
        <f>SUBTOTAL(9,O108:O108)</f>
        <v>9</v>
      </c>
    </row>
    <row r="110" spans="1:15" outlineLevel="2" x14ac:dyDescent="0.25">
      <c r="A110" t="s">
        <v>158</v>
      </c>
      <c r="B110" s="74" t="str">
        <f t="shared" si="10"/>
        <v>H9x4</v>
      </c>
      <c r="C110" t="str">
        <f>VLOOKUP(A110,'BASE ARTICLE SAMUEL 25012023 v1'!$A$1:$B$1287,2,FALSE)</f>
        <v>AA</v>
      </c>
      <c r="D110" t="s">
        <v>84</v>
      </c>
      <c r="E110">
        <v>1</v>
      </c>
      <c r="F110" t="s">
        <v>85</v>
      </c>
      <c r="G110" s="71">
        <f>VLOOKUP(M110,'BASE ARTICLE SAMUEL 25012023 v1'!$A$1:$F$1287,6,FALSE)</f>
        <v>13.85</v>
      </c>
      <c r="H110" s="6">
        <f>VLOOKUP(M110,'BASE ARTICLE SAMUEL 25012023 v2'!$A$1:$H$1287,8,FALSE)</f>
        <v>12.04</v>
      </c>
      <c r="I110">
        <v>16.5</v>
      </c>
      <c r="J110">
        <f>E110*I110</f>
        <v>16.5</v>
      </c>
      <c r="K110" s="6">
        <f>VLOOKUP(M110,'BASE ARTICLE SAMUEL 25012023 v2'!$A$1:$K$1287,11,FALSE)</f>
        <v>18.059999999999999</v>
      </c>
      <c r="L110" s="6">
        <f>E110*K110</f>
        <v>18.059999999999999</v>
      </c>
      <c r="M110" t="s">
        <v>84</v>
      </c>
      <c r="N110" t="str">
        <f>VLOOKUP(M110,'BASE ARTICLE SAMUEL 25012023 v1'!$A$2:$B$1287,2,FALSE)</f>
        <v>AS</v>
      </c>
      <c r="O110">
        <f t="shared" si="11"/>
        <v>12.04</v>
      </c>
    </row>
    <row r="111" spans="1:15" outlineLevel="2" x14ac:dyDescent="0.25">
      <c r="A111" t="s">
        <v>158</v>
      </c>
      <c r="B111" s="74" t="str">
        <f t="shared" si="10"/>
        <v>H9x4</v>
      </c>
      <c r="C111" t="str">
        <f>VLOOKUP(A111,'BASE ARTICLE SAMUEL 25012023 v1'!$A$1:$B$1287,2,FALSE)</f>
        <v>AA</v>
      </c>
      <c r="D111" t="s">
        <v>1451</v>
      </c>
      <c r="E111">
        <v>1</v>
      </c>
      <c r="F111" t="s">
        <v>1452</v>
      </c>
      <c r="G111" s="71">
        <f>VLOOKUP(M111,'BASE ARTICLE SAMUEL 25012023 v1'!$A$1:$F$1287,6,FALSE)</f>
        <v>1315.57</v>
      </c>
      <c r="H111" s="6">
        <f>VLOOKUP(M111,'BASE ARTICLE SAMUEL 25012023 v2'!$A$1:$H$1287,8,FALSE)</f>
        <v>1287.1600000000001</v>
      </c>
      <c r="I111">
        <v>1271.77</v>
      </c>
      <c r="J111">
        <f>E111*I111</f>
        <v>1271.77</v>
      </c>
      <c r="K111" s="6">
        <f>VLOOKUP(M111,'BASE ARTICLE SAMUEL 25012023 v2'!$A$1:$K$1287,11,FALSE)</f>
        <v>1737.6660000000002</v>
      </c>
      <c r="L111" s="6">
        <f>E111*K111</f>
        <v>1737.6660000000002</v>
      </c>
      <c r="M111" t="s">
        <v>1451</v>
      </c>
      <c r="N111" t="str">
        <f>VLOOKUP(M111,'BASE ARTICLE SAMUEL 25012023 v1'!$A$2:$B$1287,2,FALSE)</f>
        <v>AN</v>
      </c>
      <c r="O111">
        <f t="shared" si="11"/>
        <v>1287.1600000000001</v>
      </c>
    </row>
    <row r="112" spans="1:15" outlineLevel="2" x14ac:dyDescent="0.25">
      <c r="A112" t="s">
        <v>158</v>
      </c>
      <c r="B112" s="74" t="str">
        <f t="shared" si="10"/>
        <v>H9x4</v>
      </c>
      <c r="C112" t="str">
        <f>VLOOKUP(A112,'BASE ARTICLE SAMUEL 25012023 v1'!$A$1:$B$1287,2,FALSE)</f>
        <v>AA</v>
      </c>
      <c r="D112" t="s">
        <v>88</v>
      </c>
      <c r="E112">
        <v>2</v>
      </c>
      <c r="F112" t="s">
        <v>89</v>
      </c>
      <c r="G112" s="71">
        <f>VLOOKUP(M112,'BASE ARTICLE SAMUEL 25012023 v1'!$A$1:$F$1287,6,FALSE)</f>
        <v>3.17</v>
      </c>
      <c r="H112" s="6">
        <f>VLOOKUP(M112,'BASE ARTICLE SAMUEL 25012023 v2'!$A$1:$H$1287,8,FALSE)</f>
        <v>2.98</v>
      </c>
      <c r="I112">
        <v>4.63</v>
      </c>
      <c r="J112">
        <f>E112*I112</f>
        <v>9.26</v>
      </c>
      <c r="K112" s="6">
        <f>VLOOKUP(M112,'BASE ARTICLE SAMUEL 25012023 v2'!$A$1:$K$1287,11,FALSE)</f>
        <v>5.96</v>
      </c>
      <c r="L112" s="6">
        <f>E112*K112</f>
        <v>11.92</v>
      </c>
      <c r="M112" t="s">
        <v>88</v>
      </c>
      <c r="N112" t="str">
        <f>VLOOKUP(M112,'BASE ARTICLE SAMUEL 25012023 v1'!$A$2:$B$1287,2,FALSE)</f>
        <v>AS</v>
      </c>
      <c r="O112">
        <f t="shared" si="11"/>
        <v>5.96</v>
      </c>
    </row>
    <row r="113" spans="1:15" outlineLevel="1" x14ac:dyDescent="0.25">
      <c r="A113" s="74" t="s">
        <v>3988</v>
      </c>
      <c r="B113" s="74" t="str">
        <f t="shared" si="10"/>
        <v>PFV18EH9x4</v>
      </c>
      <c r="H113" s="6" t="e">
        <f>VLOOKUP(M113,'BASE ARTICLE SAMUEL 25012023 v2'!$A$1:$H$1287,8,FALSE)</f>
        <v>#N/A</v>
      </c>
      <c r="K113" s="6" t="e">
        <f>VLOOKUP(M113,'BASE ARTICLE SAMUEL 25012023 v2'!$A$1:$K$1287,11,FALSE)</f>
        <v>#N/A</v>
      </c>
      <c r="L113" s="6">
        <f>SUBTOTAL(9,L110:L112)</f>
        <v>1767.6460000000002</v>
      </c>
      <c r="O113">
        <f>SUBTOTAL(9,O110:O112)</f>
        <v>1305.1600000000001</v>
      </c>
    </row>
    <row r="114" spans="1:15" outlineLevel="2" x14ac:dyDescent="0.25">
      <c r="A114" t="s">
        <v>160</v>
      </c>
      <c r="B114" s="74" t="str">
        <f t="shared" si="10"/>
        <v>H8x4.5</v>
      </c>
      <c r="C114" t="str">
        <f>VLOOKUP(A114,'BASE ARTICLE SAMUEL 25012023 v1'!$A$1:$B$1287,2,FALSE)</f>
        <v>AA</v>
      </c>
      <c r="D114" t="s">
        <v>84</v>
      </c>
      <c r="E114">
        <v>1</v>
      </c>
      <c r="F114" t="s">
        <v>85</v>
      </c>
      <c r="G114" s="71">
        <f>VLOOKUP(M114,'BASE ARTICLE SAMUEL 25012023 v1'!$A$1:$F$1287,6,FALSE)</f>
        <v>13.85</v>
      </c>
      <c r="H114" s="6">
        <f>VLOOKUP(M114,'BASE ARTICLE SAMUEL 25012023 v2'!$A$1:$H$1287,8,FALSE)</f>
        <v>12.04</v>
      </c>
      <c r="I114">
        <v>16.5</v>
      </c>
      <c r="J114">
        <f>E114*I114</f>
        <v>16.5</v>
      </c>
      <c r="K114" s="6">
        <f>VLOOKUP(M114,'BASE ARTICLE SAMUEL 25012023 v2'!$A$1:$K$1287,11,FALSE)</f>
        <v>18.059999999999999</v>
      </c>
      <c r="L114" s="6">
        <f>E114*K114</f>
        <v>18.059999999999999</v>
      </c>
      <c r="M114" t="s">
        <v>84</v>
      </c>
      <c r="N114" t="str">
        <f>VLOOKUP(M114,'BASE ARTICLE SAMUEL 25012023 v1'!$A$2:$B$1287,2,FALSE)</f>
        <v>AS</v>
      </c>
      <c r="O114">
        <f t="shared" si="11"/>
        <v>12.04</v>
      </c>
    </row>
    <row r="115" spans="1:15" outlineLevel="2" x14ac:dyDescent="0.25">
      <c r="A115" t="s">
        <v>160</v>
      </c>
      <c r="B115" s="74" t="str">
        <f t="shared" si="10"/>
        <v>H8x4.5</v>
      </c>
      <c r="C115" t="str">
        <f>VLOOKUP(A115,'BASE ARTICLE SAMUEL 25012023 v1'!$A$1:$B$1287,2,FALSE)</f>
        <v>AA</v>
      </c>
      <c r="D115" t="s">
        <v>980</v>
      </c>
      <c r="E115">
        <v>1</v>
      </c>
      <c r="F115" t="s">
        <v>981</v>
      </c>
      <c r="G115" s="71">
        <f>VLOOKUP(M115,'BASE ARTICLE SAMUEL 25012023 v1'!$A$1:$F$1287,6,FALSE)</f>
        <v>1334.29</v>
      </c>
      <c r="H115" s="6">
        <f>VLOOKUP(M115,'BASE ARTICLE SAMUEL 25012023 v2'!$A$1:$H$1287,8,FALSE)</f>
        <v>1287.1600000000001</v>
      </c>
      <c r="I115">
        <v>1289.6099999999999</v>
      </c>
      <c r="J115">
        <f>E115*I115</f>
        <v>1289.6099999999999</v>
      </c>
      <c r="K115" s="6">
        <f>VLOOKUP(M115,'BASE ARTICLE SAMUEL 25012023 v2'!$A$1:$K$1287,11,FALSE)</f>
        <v>1737.6660000000002</v>
      </c>
      <c r="L115" s="6">
        <f>E115*K115</f>
        <v>1737.6660000000002</v>
      </c>
      <c r="M115" t="s">
        <v>980</v>
      </c>
      <c r="N115" t="str">
        <f>VLOOKUP(M115,'BASE ARTICLE SAMUEL 25012023 v1'!$A$2:$B$1287,2,FALSE)</f>
        <v>AN</v>
      </c>
      <c r="O115">
        <f t="shared" si="11"/>
        <v>1287.1600000000001</v>
      </c>
    </row>
    <row r="116" spans="1:15" outlineLevel="2" x14ac:dyDescent="0.25">
      <c r="A116" t="s">
        <v>160</v>
      </c>
      <c r="B116" s="74" t="str">
        <f t="shared" si="10"/>
        <v>H8x4.5</v>
      </c>
      <c r="C116" t="str">
        <f>VLOOKUP(A116,'BASE ARTICLE SAMUEL 25012023 v1'!$A$1:$B$1287,2,FALSE)</f>
        <v>AA</v>
      </c>
      <c r="D116" t="s">
        <v>88</v>
      </c>
      <c r="E116">
        <v>2</v>
      </c>
      <c r="F116" t="s">
        <v>89</v>
      </c>
      <c r="G116" s="71">
        <f>VLOOKUP(M116,'BASE ARTICLE SAMUEL 25012023 v1'!$A$1:$F$1287,6,FALSE)</f>
        <v>3.17</v>
      </c>
      <c r="H116" s="6">
        <f>VLOOKUP(M116,'BASE ARTICLE SAMUEL 25012023 v2'!$A$1:$H$1287,8,FALSE)</f>
        <v>2.98</v>
      </c>
      <c r="I116">
        <v>4.63</v>
      </c>
      <c r="J116">
        <f>E116*I116</f>
        <v>9.26</v>
      </c>
      <c r="K116" s="6">
        <f>VLOOKUP(M116,'BASE ARTICLE SAMUEL 25012023 v2'!$A$1:$K$1287,11,FALSE)</f>
        <v>5.96</v>
      </c>
      <c r="L116" s="6">
        <f>E116*K116</f>
        <v>11.92</v>
      </c>
      <c r="M116" t="s">
        <v>88</v>
      </c>
      <c r="N116" t="str">
        <f>VLOOKUP(M116,'BASE ARTICLE SAMUEL 25012023 v1'!$A$2:$B$1287,2,FALSE)</f>
        <v>AS</v>
      </c>
      <c r="O116">
        <f t="shared" si="11"/>
        <v>5.96</v>
      </c>
    </row>
    <row r="117" spans="1:15" outlineLevel="1" x14ac:dyDescent="0.25">
      <c r="A117" s="74" t="s">
        <v>3989</v>
      </c>
      <c r="B117" s="74" t="str">
        <f t="shared" si="10"/>
        <v>PFV18EH8x4.5</v>
      </c>
      <c r="H117" s="6" t="e">
        <f>VLOOKUP(M117,'BASE ARTICLE SAMUEL 25012023 v2'!$A$1:$H$1287,8,FALSE)</f>
        <v>#N/A</v>
      </c>
      <c r="K117" s="6" t="e">
        <f>VLOOKUP(M117,'BASE ARTICLE SAMUEL 25012023 v2'!$A$1:$K$1287,11,FALSE)</f>
        <v>#N/A</v>
      </c>
      <c r="L117" s="6">
        <f>SUBTOTAL(9,L114:L116)</f>
        <v>1767.6460000000002</v>
      </c>
      <c r="O117">
        <f>SUBTOTAL(9,O114:O116)</f>
        <v>1305.1600000000001</v>
      </c>
    </row>
    <row r="118" spans="1:15" outlineLevel="2" x14ac:dyDescent="0.25">
      <c r="A118" t="s">
        <v>168</v>
      </c>
      <c r="B118" s="74" t="str">
        <f t="shared" si="10"/>
        <v>H8x3.5</v>
      </c>
      <c r="C118" t="str">
        <f>VLOOKUP(A118,'BASE ARTICLE SAMUEL 25012023 v1'!$A$1:$B$1287,2,FALSE)</f>
        <v>AA</v>
      </c>
      <c r="D118" t="s">
        <v>84</v>
      </c>
      <c r="E118">
        <v>1</v>
      </c>
      <c r="F118" t="s">
        <v>85</v>
      </c>
      <c r="G118" s="71">
        <f>VLOOKUP(M118,'BASE ARTICLE SAMUEL 25012023 v1'!$A$1:$F$1287,6,FALSE)</f>
        <v>13.85</v>
      </c>
      <c r="H118" s="6">
        <f>VLOOKUP(M118,'BASE ARTICLE SAMUEL 25012023 v2'!$A$1:$H$1287,8,FALSE)</f>
        <v>12.04</v>
      </c>
      <c r="I118">
        <v>16.5</v>
      </c>
      <c r="J118">
        <f>E118*I118</f>
        <v>16.5</v>
      </c>
      <c r="K118" s="6">
        <f>VLOOKUP(M118,'BASE ARTICLE SAMUEL 25012023 v2'!$A$1:$K$1287,11,FALSE)</f>
        <v>18.059999999999999</v>
      </c>
      <c r="L118" s="6">
        <f>E118*K118</f>
        <v>18.059999999999999</v>
      </c>
      <c r="M118" t="s">
        <v>84</v>
      </c>
      <c r="N118" t="str">
        <f>VLOOKUP(M118,'BASE ARTICLE SAMUEL 25012023 v1'!$A$2:$B$1287,2,FALSE)</f>
        <v>AS</v>
      </c>
      <c r="O118">
        <f t="shared" si="11"/>
        <v>12.04</v>
      </c>
    </row>
    <row r="119" spans="1:15" outlineLevel="2" x14ac:dyDescent="0.25">
      <c r="A119" t="s">
        <v>168</v>
      </c>
      <c r="B119" s="74" t="str">
        <f t="shared" si="10"/>
        <v>H8x3.5</v>
      </c>
      <c r="C119" t="str">
        <f>VLOOKUP(A119,'BASE ARTICLE SAMUEL 25012023 v1'!$A$1:$B$1287,2,FALSE)</f>
        <v>AA</v>
      </c>
      <c r="D119" t="s">
        <v>1078</v>
      </c>
      <c r="E119">
        <v>1</v>
      </c>
      <c r="F119" t="s">
        <v>1079</v>
      </c>
      <c r="G119" s="71">
        <f>VLOOKUP(M119,'BASE ARTICLE SAMUEL 25012023 v1'!$A$1:$F$1287,6,FALSE)</f>
        <v>1066.9000000000001</v>
      </c>
      <c r="H119" s="6">
        <f>VLOOKUP(M119,'BASE ARTICLE SAMUEL 25012023 v2'!$A$1:$H$1287,8,FALSE)</f>
        <v>1043.81</v>
      </c>
      <c r="I119">
        <v>1030.77</v>
      </c>
      <c r="J119">
        <f>E119*I119</f>
        <v>1030.77</v>
      </c>
      <c r="K119" s="6">
        <f>VLOOKUP(M119,'BASE ARTICLE SAMUEL 25012023 v2'!$A$1:$K$1287,11,FALSE)</f>
        <v>1409.1435000000001</v>
      </c>
      <c r="L119" s="6">
        <f>E119*K119</f>
        <v>1409.1435000000001</v>
      </c>
      <c r="M119" t="s">
        <v>1078</v>
      </c>
      <c r="N119" t="str">
        <f>VLOOKUP(M119,'BASE ARTICLE SAMUEL 25012023 v1'!$A$2:$B$1287,2,FALSE)</f>
        <v>AN</v>
      </c>
      <c r="O119">
        <f t="shared" si="11"/>
        <v>1043.81</v>
      </c>
    </row>
    <row r="120" spans="1:15" outlineLevel="2" x14ac:dyDescent="0.25">
      <c r="A120" t="s">
        <v>168</v>
      </c>
      <c r="B120" s="74" t="str">
        <f t="shared" si="10"/>
        <v>H8x3.5</v>
      </c>
      <c r="C120" t="str">
        <f>VLOOKUP(A120,'BASE ARTICLE SAMUEL 25012023 v1'!$A$1:$B$1287,2,FALSE)</f>
        <v>AA</v>
      </c>
      <c r="D120" t="s">
        <v>88</v>
      </c>
      <c r="E120">
        <v>2</v>
      </c>
      <c r="F120" t="s">
        <v>89</v>
      </c>
      <c r="G120" s="71">
        <f>VLOOKUP(M120,'BASE ARTICLE SAMUEL 25012023 v1'!$A$1:$F$1287,6,FALSE)</f>
        <v>3.17</v>
      </c>
      <c r="H120" s="6">
        <f>VLOOKUP(M120,'BASE ARTICLE SAMUEL 25012023 v2'!$A$1:$H$1287,8,FALSE)</f>
        <v>2.98</v>
      </c>
      <c r="I120">
        <v>4.63</v>
      </c>
      <c r="J120">
        <f>E120*I120</f>
        <v>9.26</v>
      </c>
      <c r="K120" s="6">
        <f>VLOOKUP(M120,'BASE ARTICLE SAMUEL 25012023 v2'!$A$1:$K$1287,11,FALSE)</f>
        <v>5.96</v>
      </c>
      <c r="L120" s="6">
        <f>E120*K120</f>
        <v>11.92</v>
      </c>
      <c r="M120" t="s">
        <v>88</v>
      </c>
      <c r="N120" t="str">
        <f>VLOOKUP(M120,'BASE ARTICLE SAMUEL 25012023 v1'!$A$2:$B$1287,2,FALSE)</f>
        <v>AS</v>
      </c>
      <c r="O120">
        <f t="shared" si="11"/>
        <v>5.96</v>
      </c>
    </row>
    <row r="121" spans="1:15" outlineLevel="1" x14ac:dyDescent="0.25">
      <c r="A121" s="74" t="s">
        <v>3990</v>
      </c>
      <c r="B121" s="74" t="str">
        <f t="shared" si="10"/>
        <v>PFV14EH8x3.5</v>
      </c>
      <c r="H121" s="6" t="e">
        <f>VLOOKUP(M121,'BASE ARTICLE SAMUEL 25012023 v2'!$A$1:$H$1287,8,FALSE)</f>
        <v>#N/A</v>
      </c>
      <c r="K121" s="6" t="e">
        <f>VLOOKUP(M121,'BASE ARTICLE SAMUEL 25012023 v2'!$A$1:$K$1287,11,FALSE)</f>
        <v>#N/A</v>
      </c>
      <c r="L121" s="6">
        <f>SUBTOTAL(9,L118:L120)</f>
        <v>1439.1235000000001</v>
      </c>
      <c r="O121">
        <f>SUBTOTAL(9,O118:O120)</f>
        <v>1061.81</v>
      </c>
    </row>
    <row r="122" spans="1:15" outlineLevel="2" x14ac:dyDescent="0.25">
      <c r="A122" t="s">
        <v>170</v>
      </c>
      <c r="B122" s="74" t="str">
        <f t="shared" si="10"/>
        <v>ANG63</v>
      </c>
      <c r="C122" t="str">
        <f>VLOOKUP(A122,'BASE ARTICLE SAMUEL 25012023 v1'!$A$1:$B$1287,2,FALSE)</f>
        <v>AA</v>
      </c>
      <c r="D122" t="s">
        <v>274</v>
      </c>
      <c r="E122">
        <v>1</v>
      </c>
      <c r="F122" t="s">
        <v>275</v>
      </c>
      <c r="G122" s="71">
        <f>VLOOKUP(M122,'BASE ARTICLE SAMUEL 25012023 v1'!$A$1:$F$1287,6,FALSE)</f>
        <v>1.23</v>
      </c>
      <c r="H122" s="6">
        <f>VLOOKUP(M122,'BASE ARTICLE SAMUEL 25012023 v2'!$A$1:$H$1287,8,FALSE)</f>
        <v>1.327</v>
      </c>
      <c r="I122">
        <v>1.3</v>
      </c>
      <c r="J122">
        <f>E122*I122</f>
        <v>1.3</v>
      </c>
      <c r="K122" s="6">
        <f>VLOOKUP(M122,'BASE ARTICLE SAMUEL 25012023 v2'!$A$1:$K$1287,11,FALSE)</f>
        <v>1.76491</v>
      </c>
      <c r="L122" s="6">
        <f>E122*K122</f>
        <v>1.76491</v>
      </c>
      <c r="M122" t="s">
        <v>274</v>
      </c>
      <c r="N122" t="str">
        <f>VLOOKUP(M122,'BASE ARTICLE SAMUEL 25012023 v1'!$A$2:$B$1287,2,FALSE)</f>
        <v>AS</v>
      </c>
      <c r="O122">
        <f t="shared" si="11"/>
        <v>1.327</v>
      </c>
    </row>
    <row r="123" spans="1:15" outlineLevel="2" x14ac:dyDescent="0.25">
      <c r="A123" t="s">
        <v>170</v>
      </c>
      <c r="B123" s="74" t="str">
        <f t="shared" si="10"/>
        <v>ANG63</v>
      </c>
      <c r="C123" t="str">
        <f>VLOOKUP(A123,'BASE ARTICLE SAMUEL 25012023 v1'!$A$1:$B$1287,2,FALSE)</f>
        <v>AA</v>
      </c>
      <c r="D123" t="s">
        <v>203</v>
      </c>
      <c r="E123">
        <v>2</v>
      </c>
      <c r="F123" t="s">
        <v>204</v>
      </c>
      <c r="G123" s="71">
        <f>VLOOKUP(M123,'BASE ARTICLE SAMUEL 25012023 v1'!$A$1:$F$1287,6,FALSE)</f>
        <v>27</v>
      </c>
      <c r="H123" s="6">
        <f>VLOOKUP(M123,'BASE ARTICLE SAMUEL 25012023 v2'!$A$1:$H$1287,8,FALSE)</f>
        <v>27</v>
      </c>
      <c r="I123">
        <v>35</v>
      </c>
      <c r="J123">
        <f>E123*I123</f>
        <v>70</v>
      </c>
      <c r="K123" s="6">
        <f>VLOOKUP(M123,'BASE ARTICLE SAMUEL 25012023 v2'!$A$1:$K$1287,11,FALSE)</f>
        <v>40.5</v>
      </c>
      <c r="L123" s="6">
        <f>E123*K123</f>
        <v>81</v>
      </c>
      <c r="M123" t="s">
        <v>203</v>
      </c>
      <c r="N123" t="str">
        <f>VLOOKUP(M123,'BASE ARTICLE SAMUEL 25012023 v1'!$A$2:$B$1287,2,FALSE)</f>
        <v>AS</v>
      </c>
      <c r="O123">
        <f t="shared" si="11"/>
        <v>54</v>
      </c>
    </row>
    <row r="124" spans="1:15" outlineLevel="2" x14ac:dyDescent="0.25">
      <c r="A124" t="s">
        <v>170</v>
      </c>
      <c r="B124" s="74" t="str">
        <f t="shared" si="10"/>
        <v>ANG63</v>
      </c>
      <c r="C124" t="str">
        <f>VLOOKUP(A124,'BASE ARTICLE SAMUEL 25012023 v1'!$A$1:$B$1287,2,FALSE)</f>
        <v>AA</v>
      </c>
      <c r="D124" t="s">
        <v>90</v>
      </c>
      <c r="E124">
        <v>3</v>
      </c>
      <c r="F124" t="s">
        <v>3925</v>
      </c>
      <c r="G124" s="71">
        <f>VLOOKUP(M124,'BASE ARTICLE SAMUEL 25012023 v1'!$A$1:$F$1287,6,FALSE)</f>
        <v>0.92</v>
      </c>
      <c r="H124" s="6">
        <f>VLOOKUP(M124,'BASE ARTICLE SAMUEL 25012023 v2'!$A$1:$H$1287,8,FALSE)</f>
        <v>0.92</v>
      </c>
      <c r="I124">
        <v>4.9400000000000004</v>
      </c>
      <c r="J124">
        <f>E124*I124</f>
        <v>14.82</v>
      </c>
      <c r="K124" s="6">
        <f>VLOOKUP(M124,'BASE ARTICLE SAMUEL 25012023 v2'!$A$1:$K$1287,11,FALSE)</f>
        <v>1.3800000000000001</v>
      </c>
      <c r="L124" s="6">
        <f>E124*K124</f>
        <v>4.1400000000000006</v>
      </c>
      <c r="M124" t="s">
        <v>90</v>
      </c>
      <c r="N124" t="str">
        <f>VLOOKUP(M124,'BASE ARTICLE SAMUEL 25012023 v1'!$A$2:$B$1287,2,FALSE)</f>
        <v>AS</v>
      </c>
      <c r="O124">
        <f t="shared" si="11"/>
        <v>2.7600000000000002</v>
      </c>
    </row>
    <row r="125" spans="1:15" outlineLevel="2" x14ac:dyDescent="0.25">
      <c r="A125" t="s">
        <v>170</v>
      </c>
      <c r="B125" s="74" t="str">
        <f t="shared" si="10"/>
        <v>ANG63</v>
      </c>
      <c r="C125" t="str">
        <f>VLOOKUP(A125,'BASE ARTICLE SAMUEL 25012023 v1'!$A$1:$B$1287,2,FALSE)</f>
        <v>AA</v>
      </c>
      <c r="D125" t="s">
        <v>382</v>
      </c>
      <c r="E125">
        <v>1</v>
      </c>
      <c r="F125" t="s">
        <v>383</v>
      </c>
      <c r="G125" s="71">
        <f>VLOOKUP(M125,'BASE ARTICLE SAMUEL 25012023 v1'!$A$1:$F$1287,6,FALSE)</f>
        <v>60.39</v>
      </c>
      <c r="H125" s="6">
        <f>VLOOKUP(M125,'BASE ARTICLE SAMUEL 25012023 v2'!$A$1:$H$1287,8,FALSE)</f>
        <v>60.39</v>
      </c>
      <c r="I125">
        <v>100.31</v>
      </c>
      <c r="J125">
        <f>E125*I125</f>
        <v>100.31</v>
      </c>
      <c r="K125" s="6">
        <f>VLOOKUP(M125,'BASE ARTICLE SAMUEL 25012023 v2'!$A$1:$K$1287,11,FALSE)</f>
        <v>120.78</v>
      </c>
      <c r="L125" s="6">
        <f>E125*K125</f>
        <v>120.78</v>
      </c>
      <c r="M125" t="s">
        <v>382</v>
      </c>
      <c r="N125" t="str">
        <f>VLOOKUP(M125,'BASE ARTICLE SAMUEL 25012023 v1'!$A$2:$B$1287,2,FALSE)</f>
        <v>AS</v>
      </c>
      <c r="O125">
        <f t="shared" si="11"/>
        <v>60.39</v>
      </c>
    </row>
    <row r="126" spans="1:15" outlineLevel="1" x14ac:dyDescent="0.25">
      <c r="A126" s="74" t="s">
        <v>3991</v>
      </c>
      <c r="B126" s="74" t="str">
        <f t="shared" si="10"/>
        <v>DIR02VANG63</v>
      </c>
      <c r="H126" s="6" t="e">
        <f>VLOOKUP(M126,'BASE ARTICLE SAMUEL 25012023 v2'!$A$1:$H$1287,8,FALSE)</f>
        <v>#N/A</v>
      </c>
      <c r="K126" s="6" t="e">
        <f>VLOOKUP(M126,'BASE ARTICLE SAMUEL 25012023 v2'!$A$1:$K$1287,11,FALSE)</f>
        <v>#N/A</v>
      </c>
      <c r="L126" s="6">
        <f>SUBTOTAL(9,L122:L125)</f>
        <v>207.68491</v>
      </c>
      <c r="O126">
        <f>SUBTOTAL(9,O122:O125)</f>
        <v>118.477</v>
      </c>
    </row>
    <row r="127" spans="1:15" outlineLevel="2" x14ac:dyDescent="0.25">
      <c r="A127" t="s">
        <v>186</v>
      </c>
      <c r="B127" s="74" t="str">
        <f t="shared" si="10"/>
        <v>4x2.5</v>
      </c>
      <c r="C127" t="str">
        <f>VLOOKUP(A127,'BASE ARTICLE SAMUEL 25012023 v1'!$A$1:$B$1287,2,FALSE)</f>
        <v>AA</v>
      </c>
      <c r="D127" t="s">
        <v>88</v>
      </c>
      <c r="E127">
        <v>2</v>
      </c>
      <c r="F127" t="s">
        <v>89</v>
      </c>
      <c r="G127" s="71">
        <f>VLOOKUP(M127,'BASE ARTICLE SAMUEL 25012023 v1'!$A$1:$F$1287,6,FALSE)</f>
        <v>3.17</v>
      </c>
      <c r="H127" s="6">
        <f>VLOOKUP(M127,'BASE ARTICLE SAMUEL 25012023 v2'!$A$1:$H$1287,8,FALSE)</f>
        <v>2.98</v>
      </c>
      <c r="I127">
        <v>4.63</v>
      </c>
      <c r="J127">
        <f>E127*I127</f>
        <v>9.26</v>
      </c>
      <c r="K127" s="6">
        <f>VLOOKUP(M127,'BASE ARTICLE SAMUEL 25012023 v2'!$A$1:$K$1287,11,FALSE)</f>
        <v>5.96</v>
      </c>
      <c r="L127" s="6">
        <f>E127*K127</f>
        <v>11.92</v>
      </c>
      <c r="M127" t="s">
        <v>88</v>
      </c>
      <c r="N127" t="str">
        <f>VLOOKUP(M127,'BASE ARTICLE SAMUEL 25012023 v1'!$A$2:$B$1287,2,FALSE)</f>
        <v>AS</v>
      </c>
      <c r="O127">
        <f t="shared" si="11"/>
        <v>5.96</v>
      </c>
    </row>
    <row r="128" spans="1:15" outlineLevel="2" x14ac:dyDescent="0.25">
      <c r="A128" t="s">
        <v>186</v>
      </c>
      <c r="B128" s="74" t="str">
        <f t="shared" si="10"/>
        <v>4x2.5</v>
      </c>
      <c r="C128" t="str">
        <f>VLOOKUP(A128,'BASE ARTICLE SAMUEL 25012023 v1'!$A$1:$B$1287,2,FALSE)</f>
        <v>AA</v>
      </c>
      <c r="D128" t="s">
        <v>84</v>
      </c>
      <c r="E128">
        <v>1</v>
      </c>
      <c r="F128" t="s">
        <v>85</v>
      </c>
      <c r="G128" s="71">
        <f>VLOOKUP(M128,'BASE ARTICLE SAMUEL 25012023 v1'!$A$1:$F$1287,6,FALSE)</f>
        <v>13.85</v>
      </c>
      <c r="H128" s="6">
        <f>VLOOKUP(M128,'BASE ARTICLE SAMUEL 25012023 v2'!$A$1:$H$1287,8,FALSE)</f>
        <v>12.04</v>
      </c>
      <c r="I128">
        <v>16.5</v>
      </c>
      <c r="J128">
        <f>E128*I128</f>
        <v>16.5</v>
      </c>
      <c r="K128" s="6">
        <f>VLOOKUP(M128,'BASE ARTICLE SAMUEL 25012023 v2'!$A$1:$K$1287,11,FALSE)</f>
        <v>18.059999999999999</v>
      </c>
      <c r="L128" s="6">
        <f>E128*K128</f>
        <v>18.059999999999999</v>
      </c>
      <c r="M128" t="s">
        <v>84</v>
      </c>
      <c r="N128" t="str">
        <f>VLOOKUP(M128,'BASE ARTICLE SAMUEL 25012023 v1'!$A$2:$B$1287,2,FALSE)</f>
        <v>AS</v>
      </c>
      <c r="O128">
        <f t="shared" si="11"/>
        <v>12.04</v>
      </c>
    </row>
    <row r="129" spans="1:15" outlineLevel="2" x14ac:dyDescent="0.25">
      <c r="A129" t="s">
        <v>186</v>
      </c>
      <c r="B129" s="74" t="str">
        <f t="shared" si="10"/>
        <v>4x2.5</v>
      </c>
      <c r="C129" t="str">
        <f>VLOOKUP(A129,'BASE ARTICLE SAMUEL 25012023 v1'!$A$1:$B$1287,2,FALSE)</f>
        <v>AA</v>
      </c>
      <c r="D129" t="s">
        <v>960</v>
      </c>
      <c r="E129">
        <v>1</v>
      </c>
      <c r="F129" t="s">
        <v>961</v>
      </c>
      <c r="G129" s="71">
        <f>VLOOKUP(M129,'BASE ARTICLE SAMUEL 25012023 v1'!$A$1:$F$1287,6,FALSE)</f>
        <v>540.26</v>
      </c>
      <c r="H129" s="6">
        <f>VLOOKUP(M129,'BASE ARTICLE SAMUEL 25012023 v2'!$A$1:$H$1287,8,FALSE)</f>
        <v>528.42999999999995</v>
      </c>
      <c r="I129">
        <v>519.85</v>
      </c>
      <c r="J129">
        <f>E129*I129</f>
        <v>519.85</v>
      </c>
      <c r="K129" s="6">
        <f>VLOOKUP(M129,'BASE ARTICLE SAMUEL 25012023 v2'!$A$1:$K$1287,11,FALSE)</f>
        <v>713.38049999999998</v>
      </c>
      <c r="L129" s="6">
        <f>E129*K129</f>
        <v>713.38049999999998</v>
      </c>
      <c r="M129" t="s">
        <v>960</v>
      </c>
      <c r="N129" t="str">
        <f>VLOOKUP(M129,'BASE ARTICLE SAMUEL 25012023 v1'!$A$2:$B$1287,2,FALSE)</f>
        <v>AN</v>
      </c>
      <c r="O129">
        <f t="shared" si="11"/>
        <v>528.42999999999995</v>
      </c>
    </row>
    <row r="130" spans="1:15" outlineLevel="1" x14ac:dyDescent="0.25">
      <c r="A130" s="74" t="s">
        <v>3992</v>
      </c>
      <c r="B130" s="74" t="str">
        <f t="shared" si="10"/>
        <v>PFV5EH4x2.5</v>
      </c>
      <c r="H130" s="6" t="e">
        <f>VLOOKUP(M130,'BASE ARTICLE SAMUEL 25012023 v2'!$A$1:$H$1287,8,FALSE)</f>
        <v>#N/A</v>
      </c>
      <c r="K130" s="6" t="e">
        <f>VLOOKUP(M130,'BASE ARTICLE SAMUEL 25012023 v2'!$A$1:$K$1287,11,FALSE)</f>
        <v>#N/A</v>
      </c>
      <c r="L130" s="6">
        <f>SUBTOTAL(9,L127:L129)</f>
        <v>743.3605</v>
      </c>
      <c r="O130">
        <f>SUBTOTAL(9,O127:O129)</f>
        <v>546.42999999999995</v>
      </c>
    </row>
    <row r="131" spans="1:15" outlineLevel="2" x14ac:dyDescent="0.25">
      <c r="A131" t="s">
        <v>188</v>
      </c>
      <c r="B131" s="74" t="str">
        <f t="shared" si="10"/>
        <v>4x3</v>
      </c>
      <c r="C131" t="str">
        <f>VLOOKUP(A131,'BASE ARTICLE SAMUEL 25012023 v1'!$A$1:$B$1287,2,FALSE)</f>
        <v>AA</v>
      </c>
      <c r="D131" t="s">
        <v>84</v>
      </c>
      <c r="E131">
        <v>1</v>
      </c>
      <c r="F131" t="s">
        <v>85</v>
      </c>
      <c r="G131" s="71">
        <f>VLOOKUP(M131,'BASE ARTICLE SAMUEL 25012023 v1'!$A$1:$F$1287,6,FALSE)</f>
        <v>13.85</v>
      </c>
      <c r="H131" s="6">
        <f>VLOOKUP(M131,'BASE ARTICLE SAMUEL 25012023 v2'!$A$1:$H$1287,8,FALSE)</f>
        <v>12.04</v>
      </c>
      <c r="I131">
        <v>16.5</v>
      </c>
      <c r="J131">
        <f>E131*I131</f>
        <v>16.5</v>
      </c>
      <c r="K131" s="6">
        <f>VLOOKUP(M131,'BASE ARTICLE SAMUEL 25012023 v2'!$A$1:$K$1287,11,FALSE)</f>
        <v>18.059999999999999</v>
      </c>
      <c r="L131" s="6">
        <f>E131*K131</f>
        <v>18.059999999999999</v>
      </c>
      <c r="M131" t="s">
        <v>84</v>
      </c>
      <c r="N131" t="str">
        <f>VLOOKUP(M131,'BASE ARTICLE SAMUEL 25012023 v1'!$A$2:$B$1287,2,FALSE)</f>
        <v>AS</v>
      </c>
      <c r="O131">
        <f t="shared" si="11"/>
        <v>12.04</v>
      </c>
    </row>
    <row r="132" spans="1:15" outlineLevel="2" x14ac:dyDescent="0.25">
      <c r="A132" t="s">
        <v>188</v>
      </c>
      <c r="B132" s="74" t="str">
        <f t="shared" ref="B132:B195" si="12">MID(A132,7,100)</f>
        <v>4x3</v>
      </c>
      <c r="C132" t="str">
        <f>VLOOKUP(A132,'BASE ARTICLE SAMUEL 25012023 v1'!$A$1:$B$1287,2,FALSE)</f>
        <v>AA</v>
      </c>
      <c r="D132" t="s">
        <v>962</v>
      </c>
      <c r="E132">
        <v>1</v>
      </c>
      <c r="F132" t="s">
        <v>963</v>
      </c>
      <c r="G132" s="71">
        <f>VLOOKUP(M132,'BASE ARTICLE SAMUEL 25012023 v1'!$A$1:$F$1287,6,FALSE)</f>
        <v>648.73</v>
      </c>
      <c r="H132" s="6">
        <f>VLOOKUP(M132,'BASE ARTICLE SAMUEL 25012023 v2'!$A$1:$H$1287,8,FALSE)</f>
        <v>634.52</v>
      </c>
      <c r="I132">
        <v>624.22</v>
      </c>
      <c r="J132">
        <f>E132*I132</f>
        <v>624.22</v>
      </c>
      <c r="K132" s="6">
        <f>VLOOKUP(M132,'BASE ARTICLE SAMUEL 25012023 v2'!$A$1:$K$1287,11,FALSE)</f>
        <v>856.60199999999998</v>
      </c>
      <c r="L132" s="6">
        <f>E132*K132</f>
        <v>856.60199999999998</v>
      </c>
      <c r="M132" t="s">
        <v>962</v>
      </c>
      <c r="N132" t="str">
        <f>VLOOKUP(M132,'BASE ARTICLE SAMUEL 25012023 v1'!$A$2:$B$1287,2,FALSE)</f>
        <v>AN</v>
      </c>
      <c r="O132">
        <f t="shared" si="11"/>
        <v>634.52</v>
      </c>
    </row>
    <row r="133" spans="1:15" outlineLevel="2" x14ac:dyDescent="0.25">
      <c r="A133" t="s">
        <v>188</v>
      </c>
      <c r="B133" s="74" t="str">
        <f t="shared" si="12"/>
        <v>4x3</v>
      </c>
      <c r="C133" t="str">
        <f>VLOOKUP(A133,'BASE ARTICLE SAMUEL 25012023 v1'!$A$1:$B$1287,2,FALSE)</f>
        <v>AA</v>
      </c>
      <c r="D133" t="s">
        <v>88</v>
      </c>
      <c r="E133">
        <v>2</v>
      </c>
      <c r="F133" t="s">
        <v>89</v>
      </c>
      <c r="G133" s="71">
        <f>VLOOKUP(M133,'BASE ARTICLE SAMUEL 25012023 v1'!$A$1:$F$1287,6,FALSE)</f>
        <v>3.17</v>
      </c>
      <c r="H133" s="6">
        <f>VLOOKUP(M133,'BASE ARTICLE SAMUEL 25012023 v2'!$A$1:$H$1287,8,FALSE)</f>
        <v>2.98</v>
      </c>
      <c r="I133">
        <v>4.63</v>
      </c>
      <c r="J133">
        <f>E133*I133</f>
        <v>9.26</v>
      </c>
      <c r="K133" s="6">
        <f>VLOOKUP(M133,'BASE ARTICLE SAMUEL 25012023 v2'!$A$1:$K$1287,11,FALSE)</f>
        <v>5.96</v>
      </c>
      <c r="L133" s="6">
        <f>E133*K133</f>
        <v>11.92</v>
      </c>
      <c r="M133" t="s">
        <v>88</v>
      </c>
      <c r="N133" t="str">
        <f>VLOOKUP(M133,'BASE ARTICLE SAMUEL 25012023 v1'!$A$2:$B$1287,2,FALSE)</f>
        <v>AS</v>
      </c>
      <c r="O133">
        <f t="shared" si="11"/>
        <v>5.96</v>
      </c>
    </row>
    <row r="134" spans="1:15" outlineLevel="1" x14ac:dyDescent="0.25">
      <c r="A134" s="74" t="s">
        <v>3993</v>
      </c>
      <c r="B134" s="74" t="str">
        <f t="shared" si="12"/>
        <v>PFV6EH4x3</v>
      </c>
      <c r="H134" s="6" t="e">
        <f>VLOOKUP(M134,'BASE ARTICLE SAMUEL 25012023 v2'!$A$1:$H$1287,8,FALSE)</f>
        <v>#N/A</v>
      </c>
      <c r="K134" s="6" t="e">
        <f>VLOOKUP(M134,'BASE ARTICLE SAMUEL 25012023 v2'!$A$1:$K$1287,11,FALSE)</f>
        <v>#N/A</v>
      </c>
      <c r="L134" s="6">
        <f>SUBTOTAL(9,L131:L133)</f>
        <v>886.58199999999988</v>
      </c>
      <c r="O134">
        <f>SUBTOTAL(9,O131:O133)</f>
        <v>652.52</v>
      </c>
    </row>
    <row r="135" spans="1:15" outlineLevel="2" x14ac:dyDescent="0.25">
      <c r="A135" t="s">
        <v>190</v>
      </c>
      <c r="B135" s="74" t="str">
        <f t="shared" si="12"/>
        <v>4x3.5</v>
      </c>
      <c r="C135" t="str">
        <f>VLOOKUP(A135,'BASE ARTICLE SAMUEL 25012023 v1'!$A$1:$B$1287,2,FALSE)</f>
        <v>AA</v>
      </c>
      <c r="D135" t="s">
        <v>84</v>
      </c>
      <c r="E135">
        <v>1</v>
      </c>
      <c r="F135" t="s">
        <v>85</v>
      </c>
      <c r="G135" s="71">
        <f>VLOOKUP(M135,'BASE ARTICLE SAMUEL 25012023 v1'!$A$1:$F$1287,6,FALSE)</f>
        <v>13.85</v>
      </c>
      <c r="H135" s="6">
        <f>VLOOKUP(M135,'BASE ARTICLE SAMUEL 25012023 v2'!$A$1:$H$1287,8,FALSE)</f>
        <v>12.04</v>
      </c>
      <c r="I135">
        <v>16.5</v>
      </c>
      <c r="J135">
        <f>E135*I135</f>
        <v>16.5</v>
      </c>
      <c r="K135" s="6">
        <f>VLOOKUP(M135,'BASE ARTICLE SAMUEL 25012023 v2'!$A$1:$K$1287,11,FALSE)</f>
        <v>18.059999999999999</v>
      </c>
      <c r="L135" s="6">
        <f>E135*K135</f>
        <v>18.059999999999999</v>
      </c>
      <c r="M135" t="s">
        <v>84</v>
      </c>
      <c r="N135" t="str">
        <f>VLOOKUP(M135,'BASE ARTICLE SAMUEL 25012023 v1'!$A$2:$B$1287,2,FALSE)</f>
        <v>AS</v>
      </c>
      <c r="O135">
        <f t="shared" si="11"/>
        <v>12.04</v>
      </c>
    </row>
    <row r="136" spans="1:15" outlineLevel="2" x14ac:dyDescent="0.25">
      <c r="A136" t="s">
        <v>190</v>
      </c>
      <c r="B136" s="74" t="str">
        <f t="shared" si="12"/>
        <v>4x3.5</v>
      </c>
      <c r="C136" t="str">
        <f>VLOOKUP(A136,'BASE ARTICLE SAMUEL 25012023 v1'!$A$1:$B$1287,2,FALSE)</f>
        <v>AA</v>
      </c>
      <c r="D136" t="s">
        <v>966</v>
      </c>
      <c r="E136">
        <v>1</v>
      </c>
      <c r="F136" t="s">
        <v>967</v>
      </c>
      <c r="G136" s="71">
        <f>VLOOKUP(M136,'BASE ARTICLE SAMUEL 25012023 v1'!$A$1:$F$1287,6,FALSE)</f>
        <v>651.75</v>
      </c>
      <c r="H136" s="6">
        <f>VLOOKUP(M136,'BASE ARTICLE SAMUEL 25012023 v2'!$A$1:$H$1287,8,FALSE)</f>
        <v>637.54</v>
      </c>
      <c r="I136">
        <v>628.11</v>
      </c>
      <c r="J136">
        <f>E136*I136</f>
        <v>628.11</v>
      </c>
      <c r="K136" s="6">
        <f>VLOOKUP(M136,'BASE ARTICLE SAMUEL 25012023 v2'!$A$1:$K$1287,11,FALSE)</f>
        <v>860.67899999999997</v>
      </c>
      <c r="L136" s="6">
        <f>E136*K136</f>
        <v>860.67899999999997</v>
      </c>
      <c r="M136" t="s">
        <v>966</v>
      </c>
      <c r="N136" t="str">
        <f>VLOOKUP(M136,'BASE ARTICLE SAMUEL 25012023 v1'!$A$2:$B$1287,2,FALSE)</f>
        <v>AN</v>
      </c>
      <c r="O136">
        <f t="shared" si="11"/>
        <v>637.54</v>
      </c>
    </row>
    <row r="137" spans="1:15" outlineLevel="2" x14ac:dyDescent="0.25">
      <c r="A137" t="s">
        <v>190</v>
      </c>
      <c r="B137" s="74" t="str">
        <f t="shared" si="12"/>
        <v>4x3.5</v>
      </c>
      <c r="C137" t="str">
        <f>VLOOKUP(A137,'BASE ARTICLE SAMUEL 25012023 v1'!$A$1:$B$1287,2,FALSE)</f>
        <v>AA</v>
      </c>
      <c r="D137" t="s">
        <v>88</v>
      </c>
      <c r="E137">
        <v>2</v>
      </c>
      <c r="F137" t="s">
        <v>89</v>
      </c>
      <c r="G137" s="71">
        <f>VLOOKUP(M137,'BASE ARTICLE SAMUEL 25012023 v1'!$A$1:$F$1287,6,FALSE)</f>
        <v>3.17</v>
      </c>
      <c r="H137" s="6">
        <f>VLOOKUP(M137,'BASE ARTICLE SAMUEL 25012023 v2'!$A$1:$H$1287,8,FALSE)</f>
        <v>2.98</v>
      </c>
      <c r="I137">
        <v>4.63</v>
      </c>
      <c r="J137">
        <f>E137*I137</f>
        <v>9.26</v>
      </c>
      <c r="K137" s="6">
        <f>VLOOKUP(M137,'BASE ARTICLE SAMUEL 25012023 v2'!$A$1:$K$1287,11,FALSE)</f>
        <v>5.96</v>
      </c>
      <c r="L137" s="6">
        <f>E137*K137</f>
        <v>11.92</v>
      </c>
      <c r="M137" t="s">
        <v>88</v>
      </c>
      <c r="N137" t="str">
        <f>VLOOKUP(M137,'BASE ARTICLE SAMUEL 25012023 v1'!$A$2:$B$1287,2,FALSE)</f>
        <v>AS</v>
      </c>
      <c r="O137">
        <f t="shared" si="11"/>
        <v>5.96</v>
      </c>
    </row>
    <row r="138" spans="1:15" outlineLevel="1" x14ac:dyDescent="0.25">
      <c r="A138" s="74" t="s">
        <v>3994</v>
      </c>
      <c r="B138" s="74" t="str">
        <f t="shared" si="12"/>
        <v>PFV7EH4x3.5</v>
      </c>
      <c r="H138" s="6" t="e">
        <f>VLOOKUP(M138,'BASE ARTICLE SAMUEL 25012023 v2'!$A$1:$H$1287,8,FALSE)</f>
        <v>#N/A</v>
      </c>
      <c r="K138" s="6" t="e">
        <f>VLOOKUP(M138,'BASE ARTICLE SAMUEL 25012023 v2'!$A$1:$K$1287,11,FALSE)</f>
        <v>#N/A</v>
      </c>
      <c r="L138" s="6">
        <f>SUBTOTAL(9,L135:L137)</f>
        <v>890.65899999999988</v>
      </c>
      <c r="O138">
        <f>SUBTOTAL(9,O135:O137)</f>
        <v>655.54</v>
      </c>
    </row>
    <row r="139" spans="1:15" outlineLevel="2" x14ac:dyDescent="0.25">
      <c r="A139" t="s">
        <v>192</v>
      </c>
      <c r="B139" s="74" t="str">
        <f t="shared" si="12"/>
        <v>H7x4</v>
      </c>
      <c r="C139" t="str">
        <f>VLOOKUP(A139,'BASE ARTICLE SAMUEL 25012023 v1'!$A$1:$B$1287,2,FALSE)</f>
        <v>AA</v>
      </c>
      <c r="D139" t="s">
        <v>84</v>
      </c>
      <c r="E139">
        <v>1</v>
      </c>
      <c r="F139" t="s">
        <v>85</v>
      </c>
      <c r="G139" s="71">
        <f>VLOOKUP(M139,'BASE ARTICLE SAMUEL 25012023 v1'!$A$1:$F$1287,6,FALSE)</f>
        <v>13.85</v>
      </c>
      <c r="H139" s="6">
        <f>VLOOKUP(M139,'BASE ARTICLE SAMUEL 25012023 v2'!$A$1:$H$1287,8,FALSE)</f>
        <v>12.04</v>
      </c>
      <c r="I139">
        <v>16.5</v>
      </c>
      <c r="J139">
        <f>E139*I139</f>
        <v>16.5</v>
      </c>
      <c r="K139" s="6">
        <f>VLOOKUP(M139,'BASE ARTICLE SAMUEL 25012023 v2'!$A$1:$K$1287,11,FALSE)</f>
        <v>18.059999999999999</v>
      </c>
      <c r="L139" s="6">
        <f>E139*K139</f>
        <v>18.059999999999999</v>
      </c>
      <c r="M139" t="s">
        <v>84</v>
      </c>
      <c r="N139" t="str">
        <f>VLOOKUP(M139,'BASE ARTICLE SAMUEL 25012023 v1'!$A$2:$B$1287,2,FALSE)</f>
        <v>AS</v>
      </c>
      <c r="O139">
        <f t="shared" si="11"/>
        <v>12.04</v>
      </c>
    </row>
    <row r="140" spans="1:15" outlineLevel="2" x14ac:dyDescent="0.25">
      <c r="A140" t="s">
        <v>192</v>
      </c>
      <c r="B140" s="74" t="str">
        <f t="shared" si="12"/>
        <v>H7x4</v>
      </c>
      <c r="C140" t="str">
        <f>VLOOKUP(A140,'BASE ARTICLE SAMUEL 25012023 v1'!$A$1:$B$1287,2,FALSE)</f>
        <v>AA</v>
      </c>
      <c r="D140" t="s">
        <v>976</v>
      </c>
      <c r="E140">
        <v>1</v>
      </c>
      <c r="F140" t="s">
        <v>977</v>
      </c>
      <c r="G140" s="71">
        <f>VLOOKUP(M140,'BASE ARTICLE SAMUEL 25012023 v1'!$A$1:$F$1287,6,FALSE)</f>
        <v>1199.81</v>
      </c>
      <c r="H140" s="6">
        <f>VLOOKUP(M140,'BASE ARTICLE SAMUEL 25012023 v2'!$A$1:$H$1287,8,FALSE)</f>
        <v>1173.5999999999999</v>
      </c>
      <c r="I140">
        <v>1155.4000000000001</v>
      </c>
      <c r="J140">
        <f>E140*I140</f>
        <v>1155.4000000000001</v>
      </c>
      <c r="K140" s="6">
        <f>VLOOKUP(M140,'BASE ARTICLE SAMUEL 25012023 v2'!$A$1:$K$1287,11,FALSE)</f>
        <v>1584.36</v>
      </c>
      <c r="L140" s="6">
        <f>E140*K140</f>
        <v>1584.36</v>
      </c>
      <c r="M140" t="s">
        <v>976</v>
      </c>
      <c r="N140" t="str">
        <f>VLOOKUP(M140,'BASE ARTICLE SAMUEL 25012023 v1'!$A$2:$B$1287,2,FALSE)</f>
        <v>AN</v>
      </c>
      <c r="O140">
        <f t="shared" si="11"/>
        <v>1173.5999999999999</v>
      </c>
    </row>
    <row r="141" spans="1:15" outlineLevel="2" x14ac:dyDescent="0.25">
      <c r="A141" t="s">
        <v>192</v>
      </c>
      <c r="B141" s="74" t="str">
        <f t="shared" si="12"/>
        <v>H7x4</v>
      </c>
      <c r="C141" t="str">
        <f>VLOOKUP(A141,'BASE ARTICLE SAMUEL 25012023 v1'!$A$1:$B$1287,2,FALSE)</f>
        <v>AA</v>
      </c>
      <c r="D141" t="s">
        <v>88</v>
      </c>
      <c r="E141">
        <v>2</v>
      </c>
      <c r="F141" t="s">
        <v>89</v>
      </c>
      <c r="G141" s="71">
        <f>VLOOKUP(M141,'BASE ARTICLE SAMUEL 25012023 v1'!$A$1:$F$1287,6,FALSE)</f>
        <v>3.17</v>
      </c>
      <c r="H141" s="6">
        <f>VLOOKUP(M141,'BASE ARTICLE SAMUEL 25012023 v2'!$A$1:$H$1287,8,FALSE)</f>
        <v>2.98</v>
      </c>
      <c r="I141">
        <v>4.63</v>
      </c>
      <c r="J141">
        <f>E141*I141</f>
        <v>9.26</v>
      </c>
      <c r="K141" s="6">
        <f>VLOOKUP(M141,'BASE ARTICLE SAMUEL 25012023 v2'!$A$1:$K$1287,11,FALSE)</f>
        <v>5.96</v>
      </c>
      <c r="L141" s="6">
        <f>E141*K141</f>
        <v>11.92</v>
      </c>
      <c r="M141" t="s">
        <v>88</v>
      </c>
      <c r="N141" t="str">
        <f>VLOOKUP(M141,'BASE ARTICLE SAMUEL 25012023 v1'!$A$2:$B$1287,2,FALSE)</f>
        <v>AS</v>
      </c>
      <c r="O141">
        <f t="shared" si="11"/>
        <v>5.96</v>
      </c>
    </row>
    <row r="142" spans="1:15" outlineLevel="1" x14ac:dyDescent="0.25">
      <c r="A142" s="74" t="s">
        <v>3995</v>
      </c>
      <c r="B142" s="74" t="str">
        <f t="shared" si="12"/>
        <v>PFV14EH7x4</v>
      </c>
      <c r="H142" s="6" t="e">
        <f>VLOOKUP(M142,'BASE ARTICLE SAMUEL 25012023 v2'!$A$1:$H$1287,8,FALSE)</f>
        <v>#N/A</v>
      </c>
      <c r="K142" s="6" t="e">
        <f>VLOOKUP(M142,'BASE ARTICLE SAMUEL 25012023 v2'!$A$1:$K$1287,11,FALSE)</f>
        <v>#N/A</v>
      </c>
      <c r="L142" s="6">
        <f>SUBTOTAL(9,L139:L141)</f>
        <v>1614.34</v>
      </c>
      <c r="O142">
        <f>SUBTOTAL(9,O139:O141)</f>
        <v>1191.5999999999999</v>
      </c>
    </row>
    <row r="143" spans="1:15" outlineLevel="2" x14ac:dyDescent="0.25">
      <c r="A143" t="s">
        <v>194</v>
      </c>
      <c r="B143" s="74" t="str">
        <f t="shared" si="12"/>
        <v>4x4.5</v>
      </c>
      <c r="C143" t="str">
        <f>VLOOKUP(A143,'BASE ARTICLE SAMUEL 25012023 v1'!$A$1:$B$1287,2,FALSE)</f>
        <v>AA</v>
      </c>
      <c r="D143" t="s">
        <v>84</v>
      </c>
      <c r="E143">
        <v>1</v>
      </c>
      <c r="F143" t="s">
        <v>85</v>
      </c>
      <c r="G143" s="71">
        <f>VLOOKUP(M143,'BASE ARTICLE SAMUEL 25012023 v1'!$A$1:$F$1287,6,FALSE)</f>
        <v>13.85</v>
      </c>
      <c r="H143" s="6">
        <f>VLOOKUP(M143,'BASE ARTICLE SAMUEL 25012023 v2'!$A$1:$H$1287,8,FALSE)</f>
        <v>12.04</v>
      </c>
      <c r="I143">
        <v>16.5</v>
      </c>
      <c r="J143">
        <f>E143*I143</f>
        <v>16.5</v>
      </c>
      <c r="K143" s="6">
        <f>VLOOKUP(M143,'BASE ARTICLE SAMUEL 25012023 v2'!$A$1:$K$1287,11,FALSE)</f>
        <v>18.059999999999999</v>
      </c>
      <c r="L143" s="6">
        <f>E143*K143</f>
        <v>18.059999999999999</v>
      </c>
      <c r="M143" t="s">
        <v>84</v>
      </c>
      <c r="N143" t="str">
        <f>VLOOKUP(M143,'BASE ARTICLE SAMUEL 25012023 v1'!$A$2:$B$1287,2,FALSE)</f>
        <v>AS</v>
      </c>
      <c r="O143">
        <f t="shared" si="11"/>
        <v>12.04</v>
      </c>
    </row>
    <row r="144" spans="1:15" outlineLevel="2" x14ac:dyDescent="0.25">
      <c r="A144" t="s">
        <v>194</v>
      </c>
      <c r="B144" s="74" t="str">
        <f t="shared" si="12"/>
        <v>4x4.5</v>
      </c>
      <c r="C144" t="str">
        <f>VLOOKUP(A144,'BASE ARTICLE SAMUEL 25012023 v1'!$A$1:$B$1287,2,FALSE)</f>
        <v>AA</v>
      </c>
      <c r="D144" t="s">
        <v>970</v>
      </c>
      <c r="E144">
        <v>1</v>
      </c>
      <c r="F144" t="s">
        <v>971</v>
      </c>
      <c r="G144" s="71">
        <f>VLOOKUP(M144,'BASE ARTICLE SAMUEL 25012023 v1'!$A$1:$F$1287,6,FALSE)</f>
        <v>814.92</v>
      </c>
      <c r="H144" s="6">
        <f>VLOOKUP(M144,'BASE ARTICLE SAMUEL 25012023 v2'!$A$1:$H$1287,8,FALSE)</f>
        <v>797.17</v>
      </c>
      <c r="I144">
        <v>785.61</v>
      </c>
      <c r="J144">
        <f>E144*I144</f>
        <v>785.61</v>
      </c>
      <c r="K144" s="6">
        <f>VLOOKUP(M144,'BASE ARTICLE SAMUEL 25012023 v2'!$A$1:$K$1287,11,FALSE)</f>
        <v>1076.1795</v>
      </c>
      <c r="L144" s="6">
        <f>E144*K144</f>
        <v>1076.1795</v>
      </c>
      <c r="M144" t="s">
        <v>970</v>
      </c>
      <c r="N144" t="str">
        <f>VLOOKUP(M144,'BASE ARTICLE SAMUEL 25012023 v1'!$A$2:$B$1287,2,FALSE)</f>
        <v>AN</v>
      </c>
      <c r="O144">
        <f t="shared" si="11"/>
        <v>797.17</v>
      </c>
    </row>
    <row r="145" spans="1:15" outlineLevel="2" x14ac:dyDescent="0.25">
      <c r="A145" t="s">
        <v>194</v>
      </c>
      <c r="B145" s="74" t="str">
        <f t="shared" si="12"/>
        <v>4x4.5</v>
      </c>
      <c r="C145" t="str">
        <f>VLOOKUP(A145,'BASE ARTICLE SAMUEL 25012023 v1'!$A$1:$B$1287,2,FALSE)</f>
        <v>AA</v>
      </c>
      <c r="D145" t="s">
        <v>88</v>
      </c>
      <c r="E145">
        <v>2</v>
      </c>
      <c r="F145" t="s">
        <v>89</v>
      </c>
      <c r="G145" s="71">
        <f>VLOOKUP(M145,'BASE ARTICLE SAMUEL 25012023 v1'!$A$1:$F$1287,6,FALSE)</f>
        <v>3.17</v>
      </c>
      <c r="H145" s="6">
        <f>VLOOKUP(M145,'BASE ARTICLE SAMUEL 25012023 v2'!$A$1:$H$1287,8,FALSE)</f>
        <v>2.98</v>
      </c>
      <c r="I145">
        <v>4.63</v>
      </c>
      <c r="J145">
        <f>E145*I145</f>
        <v>9.26</v>
      </c>
      <c r="K145" s="6">
        <f>VLOOKUP(M145,'BASE ARTICLE SAMUEL 25012023 v2'!$A$1:$K$1287,11,FALSE)</f>
        <v>5.96</v>
      </c>
      <c r="L145" s="6">
        <f>E145*K145</f>
        <v>11.92</v>
      </c>
      <c r="M145" t="s">
        <v>88</v>
      </c>
      <c r="N145" t="str">
        <f>VLOOKUP(M145,'BASE ARTICLE SAMUEL 25012023 v1'!$A$2:$B$1287,2,FALSE)</f>
        <v>AS</v>
      </c>
      <c r="O145">
        <f t="shared" si="11"/>
        <v>5.96</v>
      </c>
    </row>
    <row r="146" spans="1:15" outlineLevel="1" x14ac:dyDescent="0.25">
      <c r="A146" s="74" t="s">
        <v>3996</v>
      </c>
      <c r="B146" s="74" t="str">
        <f t="shared" si="12"/>
        <v>PFV9EH4x4.5</v>
      </c>
      <c r="H146" s="6" t="e">
        <f>VLOOKUP(M146,'BASE ARTICLE SAMUEL 25012023 v2'!$A$1:$H$1287,8,FALSE)</f>
        <v>#N/A</v>
      </c>
      <c r="K146" s="6" t="e">
        <f>VLOOKUP(M146,'BASE ARTICLE SAMUEL 25012023 v2'!$A$1:$K$1287,11,FALSE)</f>
        <v>#N/A</v>
      </c>
      <c r="L146" s="6">
        <f>SUBTOTAL(9,L143:L145)</f>
        <v>1106.1595</v>
      </c>
      <c r="O146">
        <f>SUBTOTAL(9,O143:O145)</f>
        <v>815.17</v>
      </c>
    </row>
    <row r="147" spans="1:15" outlineLevel="2" x14ac:dyDescent="0.25">
      <c r="A147" t="s">
        <v>196</v>
      </c>
      <c r="B147" s="74" t="str">
        <f t="shared" si="12"/>
        <v>H4x5</v>
      </c>
      <c r="C147" t="str">
        <f>VLOOKUP(A147,'BASE ARTICLE SAMUEL 25012023 v1'!$A$1:$B$1287,2,FALSE)</f>
        <v>AA</v>
      </c>
      <c r="D147" t="s">
        <v>84</v>
      </c>
      <c r="E147">
        <v>1</v>
      </c>
      <c r="F147" t="s">
        <v>85</v>
      </c>
      <c r="G147" s="71">
        <f>VLOOKUP(M147,'BASE ARTICLE SAMUEL 25012023 v1'!$A$1:$F$1287,6,FALSE)</f>
        <v>13.85</v>
      </c>
      <c r="H147" s="6">
        <f>VLOOKUP(M147,'BASE ARTICLE SAMUEL 25012023 v2'!$A$1:$H$1287,8,FALSE)</f>
        <v>12.04</v>
      </c>
      <c r="I147">
        <v>16.5</v>
      </c>
      <c r="J147">
        <f>E147*I147</f>
        <v>16.5</v>
      </c>
      <c r="K147" s="6">
        <f>VLOOKUP(M147,'BASE ARTICLE SAMUEL 25012023 v2'!$A$1:$K$1287,11,FALSE)</f>
        <v>18.059999999999999</v>
      </c>
      <c r="L147" s="6">
        <f>E147*K147</f>
        <v>18.059999999999999</v>
      </c>
      <c r="M147" t="s">
        <v>84</v>
      </c>
      <c r="N147" t="str">
        <f>VLOOKUP(M147,'BASE ARTICLE SAMUEL 25012023 v1'!$A$2:$B$1287,2,FALSE)</f>
        <v>AS</v>
      </c>
      <c r="O147">
        <f t="shared" si="11"/>
        <v>12.04</v>
      </c>
    </row>
    <row r="148" spans="1:15" outlineLevel="2" x14ac:dyDescent="0.25">
      <c r="A148" t="s">
        <v>196</v>
      </c>
      <c r="B148" s="74" t="str">
        <f t="shared" si="12"/>
        <v>H4x5</v>
      </c>
      <c r="C148" t="str">
        <f>VLOOKUP(A148,'BASE ARTICLE SAMUEL 25012023 v1'!$A$1:$B$1287,2,FALSE)</f>
        <v>AA</v>
      </c>
      <c r="D148" t="s">
        <v>972</v>
      </c>
      <c r="E148">
        <v>1</v>
      </c>
      <c r="F148" t="s">
        <v>973</v>
      </c>
      <c r="G148" s="71">
        <f>VLOOKUP(M148,'BASE ARTICLE SAMUEL 25012023 v1'!$A$1:$F$1287,6,FALSE)</f>
        <v>817.94</v>
      </c>
      <c r="H148" s="6">
        <f>VLOOKUP(M148,'BASE ARTICLE SAMUEL 25012023 v2'!$A$1:$H$1287,8,FALSE)</f>
        <v>800.19</v>
      </c>
      <c r="I148">
        <v>789.5</v>
      </c>
      <c r="J148">
        <f>E148*I148</f>
        <v>789.5</v>
      </c>
      <c r="K148" s="6">
        <f>VLOOKUP(M148,'BASE ARTICLE SAMUEL 25012023 v2'!$A$1:$K$1287,11,FALSE)</f>
        <v>1080.2565000000002</v>
      </c>
      <c r="L148" s="6">
        <f>E148*K148</f>
        <v>1080.2565000000002</v>
      </c>
      <c r="M148" t="s">
        <v>972</v>
      </c>
      <c r="N148" t="str">
        <f>VLOOKUP(M148,'BASE ARTICLE SAMUEL 25012023 v1'!$A$2:$B$1287,2,FALSE)</f>
        <v>AN</v>
      </c>
      <c r="O148">
        <f t="shared" si="11"/>
        <v>800.19</v>
      </c>
    </row>
    <row r="149" spans="1:15" outlineLevel="2" x14ac:dyDescent="0.25">
      <c r="A149" t="s">
        <v>196</v>
      </c>
      <c r="B149" s="74" t="str">
        <f t="shared" si="12"/>
        <v>H4x5</v>
      </c>
      <c r="C149" t="str">
        <f>VLOOKUP(A149,'BASE ARTICLE SAMUEL 25012023 v1'!$A$1:$B$1287,2,FALSE)</f>
        <v>AA</v>
      </c>
      <c r="D149" t="s">
        <v>88</v>
      </c>
      <c r="E149">
        <v>2</v>
      </c>
      <c r="F149" t="s">
        <v>89</v>
      </c>
      <c r="G149" s="71">
        <f>VLOOKUP(M149,'BASE ARTICLE SAMUEL 25012023 v1'!$A$1:$F$1287,6,FALSE)</f>
        <v>3.17</v>
      </c>
      <c r="H149" s="6">
        <f>VLOOKUP(M149,'BASE ARTICLE SAMUEL 25012023 v2'!$A$1:$H$1287,8,FALSE)</f>
        <v>2.98</v>
      </c>
      <c r="I149">
        <v>4.63</v>
      </c>
      <c r="J149">
        <f>E149*I149</f>
        <v>9.26</v>
      </c>
      <c r="K149" s="6">
        <f>VLOOKUP(M149,'BASE ARTICLE SAMUEL 25012023 v2'!$A$1:$K$1287,11,FALSE)</f>
        <v>5.96</v>
      </c>
      <c r="L149" s="6">
        <f>E149*K149</f>
        <v>11.92</v>
      </c>
      <c r="M149" t="s">
        <v>88</v>
      </c>
      <c r="N149" t="str">
        <f>VLOOKUP(M149,'BASE ARTICLE SAMUEL 25012023 v1'!$A$2:$B$1287,2,FALSE)</f>
        <v>AS</v>
      </c>
      <c r="O149">
        <f t="shared" si="11"/>
        <v>5.96</v>
      </c>
    </row>
    <row r="150" spans="1:15" outlineLevel="1" x14ac:dyDescent="0.25">
      <c r="A150" s="74" t="s">
        <v>3997</v>
      </c>
      <c r="B150" s="74" t="str">
        <f t="shared" si="12"/>
        <v>PFV10EH4x5</v>
      </c>
      <c r="H150" s="6" t="e">
        <f>VLOOKUP(M150,'BASE ARTICLE SAMUEL 25012023 v2'!$A$1:$H$1287,8,FALSE)</f>
        <v>#N/A</v>
      </c>
      <c r="K150" s="6" t="e">
        <f>VLOOKUP(M150,'BASE ARTICLE SAMUEL 25012023 v2'!$A$1:$K$1287,11,FALSE)</f>
        <v>#N/A</v>
      </c>
      <c r="L150" s="6">
        <f>SUBTOTAL(9,L147:L149)</f>
        <v>1110.2365000000002</v>
      </c>
      <c r="O150">
        <f>SUBTOTAL(9,O147:O149)</f>
        <v>818.19</v>
      </c>
    </row>
    <row r="151" spans="1:15" outlineLevel="2" x14ac:dyDescent="0.25">
      <c r="A151" t="s">
        <v>314</v>
      </c>
      <c r="B151" s="74" t="str">
        <f t="shared" si="12"/>
        <v>6x2</v>
      </c>
      <c r="C151" t="str">
        <f>VLOOKUP(A151,'BASE ARTICLE SAMUEL 25012023 v1'!$A$1:$B$1287,2,FALSE)</f>
        <v>AA</v>
      </c>
      <c r="D151" t="s">
        <v>84</v>
      </c>
      <c r="E151">
        <v>1</v>
      </c>
      <c r="F151" t="s">
        <v>85</v>
      </c>
      <c r="G151" s="71">
        <f>VLOOKUP(M151,'BASE ARTICLE SAMUEL 25012023 v1'!$A$1:$F$1287,6,FALSE)</f>
        <v>13.85</v>
      </c>
      <c r="H151" s="6">
        <f>VLOOKUP(M151,'BASE ARTICLE SAMUEL 25012023 v2'!$A$1:$H$1287,8,FALSE)</f>
        <v>12.04</v>
      </c>
      <c r="I151">
        <v>16.5</v>
      </c>
      <c r="J151">
        <f>E151*I151</f>
        <v>16.5</v>
      </c>
      <c r="K151" s="6">
        <f>VLOOKUP(M151,'BASE ARTICLE SAMUEL 25012023 v2'!$A$1:$K$1287,11,FALSE)</f>
        <v>18.059999999999999</v>
      </c>
      <c r="L151" s="6">
        <f>E151*K151</f>
        <v>18.059999999999999</v>
      </c>
      <c r="M151" t="s">
        <v>84</v>
      </c>
      <c r="N151" t="str">
        <f>VLOOKUP(M151,'BASE ARTICLE SAMUEL 25012023 v1'!$A$2:$B$1287,2,FALSE)</f>
        <v>AS</v>
      </c>
      <c r="O151">
        <f t="shared" si="11"/>
        <v>12.04</v>
      </c>
    </row>
    <row r="152" spans="1:15" outlineLevel="2" x14ac:dyDescent="0.25">
      <c r="A152" t="s">
        <v>314</v>
      </c>
      <c r="B152" s="74" t="str">
        <f t="shared" si="12"/>
        <v>6x2</v>
      </c>
      <c r="C152" t="str">
        <f>VLOOKUP(A152,'BASE ARTICLE SAMUEL 25012023 v1'!$A$1:$B$1287,2,FALSE)</f>
        <v>AA</v>
      </c>
      <c r="D152" t="s">
        <v>964</v>
      </c>
      <c r="E152">
        <v>1</v>
      </c>
      <c r="F152" t="s">
        <v>965</v>
      </c>
      <c r="G152" s="71">
        <f>VLOOKUP(M152,'BASE ARTICLE SAMUEL 25012023 v1'!$A$1:$F$1287,6,FALSE)</f>
        <v>625.94000000000005</v>
      </c>
      <c r="H152" s="6">
        <f>VLOOKUP(M152,'BASE ARTICLE SAMUEL 25012023 v2'!$A$1:$H$1287,8,FALSE)</f>
        <v>612.24</v>
      </c>
      <c r="I152">
        <v>602.51</v>
      </c>
      <c r="J152">
        <f>E152*I152</f>
        <v>602.51</v>
      </c>
      <c r="K152" s="6">
        <f>VLOOKUP(M152,'BASE ARTICLE SAMUEL 25012023 v2'!$A$1:$K$1287,11,FALSE)</f>
        <v>826.52400000000011</v>
      </c>
      <c r="L152" s="6">
        <f>E152*K152</f>
        <v>826.52400000000011</v>
      </c>
      <c r="M152" t="s">
        <v>964</v>
      </c>
      <c r="N152" t="str">
        <f>VLOOKUP(M152,'BASE ARTICLE SAMUEL 25012023 v1'!$A$2:$B$1287,2,FALSE)</f>
        <v>AN</v>
      </c>
      <c r="O152">
        <f t="shared" si="11"/>
        <v>612.24</v>
      </c>
    </row>
    <row r="153" spans="1:15" outlineLevel="2" x14ac:dyDescent="0.25">
      <c r="A153" t="s">
        <v>314</v>
      </c>
      <c r="B153" s="74" t="str">
        <f t="shared" si="12"/>
        <v>6x2</v>
      </c>
      <c r="C153" t="str">
        <f>VLOOKUP(A153,'BASE ARTICLE SAMUEL 25012023 v1'!$A$1:$B$1287,2,FALSE)</f>
        <v>AA</v>
      </c>
      <c r="D153" t="s">
        <v>88</v>
      </c>
      <c r="E153">
        <v>2</v>
      </c>
      <c r="F153" t="s">
        <v>89</v>
      </c>
      <c r="G153" s="71">
        <f>VLOOKUP(M153,'BASE ARTICLE SAMUEL 25012023 v1'!$A$1:$F$1287,6,FALSE)</f>
        <v>3.17</v>
      </c>
      <c r="H153" s="6">
        <f>VLOOKUP(M153,'BASE ARTICLE SAMUEL 25012023 v2'!$A$1:$H$1287,8,FALSE)</f>
        <v>2.98</v>
      </c>
      <c r="I153">
        <v>4.63</v>
      </c>
      <c r="J153">
        <f>E153*I153</f>
        <v>9.26</v>
      </c>
      <c r="K153" s="6">
        <f>VLOOKUP(M153,'BASE ARTICLE SAMUEL 25012023 v2'!$A$1:$K$1287,11,FALSE)</f>
        <v>5.96</v>
      </c>
      <c r="L153" s="6">
        <f>E153*K153</f>
        <v>11.92</v>
      </c>
      <c r="M153" t="s">
        <v>88</v>
      </c>
      <c r="N153" t="str">
        <f>VLOOKUP(M153,'BASE ARTICLE SAMUEL 25012023 v1'!$A$2:$B$1287,2,FALSE)</f>
        <v>AS</v>
      </c>
      <c r="O153">
        <f t="shared" si="11"/>
        <v>5.96</v>
      </c>
    </row>
    <row r="154" spans="1:15" outlineLevel="1" x14ac:dyDescent="0.25">
      <c r="A154" s="74" t="s">
        <v>3998</v>
      </c>
      <c r="B154" s="74" t="str">
        <f t="shared" si="12"/>
        <v>PFV6EH6x2</v>
      </c>
      <c r="H154" s="6" t="e">
        <f>VLOOKUP(M154,'BASE ARTICLE SAMUEL 25012023 v2'!$A$1:$H$1287,8,FALSE)</f>
        <v>#N/A</v>
      </c>
      <c r="K154" s="6" t="e">
        <f>VLOOKUP(M154,'BASE ARTICLE SAMUEL 25012023 v2'!$A$1:$K$1287,11,FALSE)</f>
        <v>#N/A</v>
      </c>
      <c r="L154" s="6">
        <f>SUBTOTAL(9,L151:L153)</f>
        <v>856.50400000000002</v>
      </c>
      <c r="O154">
        <f>SUBTOTAL(9,O151:O153)</f>
        <v>630.24</v>
      </c>
    </row>
    <row r="155" spans="1:15" outlineLevel="2" x14ac:dyDescent="0.25">
      <c r="A155" t="s">
        <v>1748</v>
      </c>
      <c r="B155" s="74" t="str">
        <f t="shared" si="12"/>
        <v>6X80B100</v>
      </c>
      <c r="C155" t="str">
        <f>VLOOKUP(A155,'BASE ARTICLE SAMUEL 25012023 v1'!$A$1:$B$1287,2,FALSE)</f>
        <v>AS</v>
      </c>
      <c r="D155">
        <v>8110608018</v>
      </c>
      <c r="E155">
        <v>100</v>
      </c>
      <c r="F155" t="s">
        <v>1228</v>
      </c>
      <c r="G155" s="71">
        <f>VLOOKUP(M155,'BASE ARTICLE SAMUEL 25012023 v1'!$A$1:$F$1287,6,FALSE)</f>
        <v>0.41</v>
      </c>
      <c r="H155" s="6">
        <f>VLOOKUP(M155,'BASE ARTICLE SAMUEL 25012023 v2'!$A$1:$H$1287,8,FALSE)</f>
        <v>0.41</v>
      </c>
      <c r="I155">
        <v>0.28199999999999997</v>
      </c>
      <c r="J155">
        <f>E155*I155</f>
        <v>28.199999999999996</v>
      </c>
      <c r="K155" s="6">
        <f>VLOOKUP(M155,'BASE ARTICLE SAMUEL 25012023 v2'!$A$1:$K$1287,11,FALSE)</f>
        <v>0.54530000000000001</v>
      </c>
      <c r="L155" s="6">
        <f>E155*K155</f>
        <v>54.53</v>
      </c>
      <c r="M155">
        <v>8110608018</v>
      </c>
      <c r="N155" t="str">
        <f>VLOOKUP(M155,'BASE ARTICLE SAMUEL 25012023 v1'!$A$2:$B$1287,2,FALSE)</f>
        <v>AN</v>
      </c>
      <c r="O155">
        <f t="shared" si="11"/>
        <v>41</v>
      </c>
    </row>
    <row r="156" spans="1:15" outlineLevel="1" x14ac:dyDescent="0.25">
      <c r="A156" s="74" t="s">
        <v>3999</v>
      </c>
      <c r="B156" s="74" t="str">
        <f t="shared" si="12"/>
        <v>VCHARP6X80B100</v>
      </c>
      <c r="H156" s="6" t="e">
        <f>VLOOKUP(M156,'BASE ARTICLE SAMUEL 25012023 v2'!$A$1:$H$1287,8,FALSE)</f>
        <v>#N/A</v>
      </c>
      <c r="K156" s="6" t="e">
        <f>VLOOKUP(M156,'BASE ARTICLE SAMUEL 25012023 v2'!$A$1:$K$1287,11,FALSE)</f>
        <v>#N/A</v>
      </c>
      <c r="L156" s="6">
        <f>SUBTOTAL(9,L155:L155)</f>
        <v>54.53</v>
      </c>
      <c r="O156">
        <f>SUBTOTAL(9,O155:O155)</f>
        <v>41</v>
      </c>
    </row>
    <row r="157" spans="1:15" outlineLevel="2" x14ac:dyDescent="0.25">
      <c r="A157" t="s">
        <v>316</v>
      </c>
      <c r="B157" s="74" t="str">
        <f t="shared" si="12"/>
        <v>8x1.5</v>
      </c>
      <c r="C157" t="str">
        <f>VLOOKUP(A157,'BASE ARTICLE SAMUEL 25012023 v1'!$A$1:$B$1287,2,FALSE)</f>
        <v>AA</v>
      </c>
      <c r="D157" t="s">
        <v>304</v>
      </c>
      <c r="E157">
        <v>1</v>
      </c>
      <c r="F157" t="s">
        <v>305</v>
      </c>
      <c r="G157" s="71">
        <f>VLOOKUP(M157,'BASE ARTICLE SAMUEL 25012023 v1'!$A$1:$F$1287,6,FALSE)</f>
        <v>407.7</v>
      </c>
      <c r="H157" s="6">
        <f>VLOOKUP(M157,'BASE ARTICLE SAMUEL 25012023 v2'!$A$1:$H$1287,8,FALSE)</f>
        <v>407.7</v>
      </c>
      <c r="I157">
        <v>570.45000000000005</v>
      </c>
      <c r="J157">
        <f>E157*I157</f>
        <v>570.45000000000005</v>
      </c>
      <c r="K157" s="6">
        <f>VLOOKUP(M157,'BASE ARTICLE SAMUEL 25012023 v2'!$A$1:$K$1287,11,FALSE)</f>
        <v>542.24099999999999</v>
      </c>
      <c r="L157" s="6">
        <f>E157*K157</f>
        <v>542.24099999999999</v>
      </c>
      <c r="M157" t="s">
        <v>304</v>
      </c>
      <c r="N157" t="str">
        <f>VLOOKUP(M157,'BASE ARTICLE SAMUEL 25012023 v1'!$A$2:$B$1287,2,FALSE)</f>
        <v>Z</v>
      </c>
      <c r="O157">
        <f t="shared" si="11"/>
        <v>407.7</v>
      </c>
    </row>
    <row r="158" spans="1:15" outlineLevel="2" x14ac:dyDescent="0.25">
      <c r="A158" t="s">
        <v>316</v>
      </c>
      <c r="B158" s="74" t="str">
        <f t="shared" si="12"/>
        <v>8x1.5</v>
      </c>
      <c r="C158" t="str">
        <f>VLOOKUP(A158,'BASE ARTICLE SAMUEL 25012023 v1'!$A$1:$B$1287,2,FALSE)</f>
        <v>AA</v>
      </c>
      <c r="D158" t="s">
        <v>84</v>
      </c>
      <c r="E158">
        <v>1</v>
      </c>
      <c r="F158" t="s">
        <v>85</v>
      </c>
      <c r="G158" s="71">
        <f>VLOOKUP(M158,'BASE ARTICLE SAMUEL 25012023 v1'!$A$1:$F$1287,6,FALSE)</f>
        <v>13.85</v>
      </c>
      <c r="H158" s="6">
        <f>VLOOKUP(M158,'BASE ARTICLE SAMUEL 25012023 v2'!$A$1:$H$1287,8,FALSE)</f>
        <v>12.04</v>
      </c>
      <c r="I158">
        <v>16.5</v>
      </c>
      <c r="J158">
        <f>E158*I158</f>
        <v>16.5</v>
      </c>
      <c r="K158" s="6">
        <f>VLOOKUP(M158,'BASE ARTICLE SAMUEL 25012023 v2'!$A$1:$K$1287,11,FALSE)</f>
        <v>18.059999999999999</v>
      </c>
      <c r="L158" s="6">
        <f>E158*K158</f>
        <v>18.059999999999999</v>
      </c>
      <c r="M158" t="s">
        <v>84</v>
      </c>
      <c r="N158" t="str">
        <f>VLOOKUP(M158,'BASE ARTICLE SAMUEL 25012023 v1'!$A$2:$B$1287,2,FALSE)</f>
        <v>AS</v>
      </c>
      <c r="O158">
        <f t="shared" si="11"/>
        <v>12.04</v>
      </c>
    </row>
    <row r="159" spans="1:15" outlineLevel="2" x14ac:dyDescent="0.25">
      <c r="A159" t="s">
        <v>316</v>
      </c>
      <c r="B159" s="74" t="str">
        <f t="shared" si="12"/>
        <v>8x1.5</v>
      </c>
      <c r="C159" t="str">
        <f>VLOOKUP(A159,'BASE ARTICLE SAMUEL 25012023 v1'!$A$1:$B$1287,2,FALSE)</f>
        <v>AA</v>
      </c>
      <c r="D159" t="s">
        <v>88</v>
      </c>
      <c r="E159">
        <v>2</v>
      </c>
      <c r="F159" t="s">
        <v>89</v>
      </c>
      <c r="G159" s="71">
        <f>VLOOKUP(M159,'BASE ARTICLE SAMUEL 25012023 v1'!$A$1:$F$1287,6,FALSE)</f>
        <v>3.17</v>
      </c>
      <c r="H159" s="6">
        <f>VLOOKUP(M159,'BASE ARTICLE SAMUEL 25012023 v2'!$A$1:$H$1287,8,FALSE)</f>
        <v>2.98</v>
      </c>
      <c r="I159">
        <v>4.63</v>
      </c>
      <c r="J159">
        <f>E159*I159</f>
        <v>9.26</v>
      </c>
      <c r="K159" s="6">
        <f>VLOOKUP(M159,'BASE ARTICLE SAMUEL 25012023 v2'!$A$1:$K$1287,11,FALSE)</f>
        <v>5.96</v>
      </c>
      <c r="L159" s="6">
        <f>E159*K159</f>
        <v>11.92</v>
      </c>
      <c r="M159" t="s">
        <v>88</v>
      </c>
      <c r="N159" t="str">
        <f>VLOOKUP(M159,'BASE ARTICLE SAMUEL 25012023 v1'!$A$2:$B$1287,2,FALSE)</f>
        <v>AS</v>
      </c>
      <c r="O159">
        <f t="shared" si="11"/>
        <v>5.96</v>
      </c>
    </row>
    <row r="160" spans="1:15" outlineLevel="1" x14ac:dyDescent="0.25">
      <c r="A160" s="74" t="s">
        <v>4000</v>
      </c>
      <c r="B160" s="74" t="str">
        <f t="shared" si="12"/>
        <v>PFV6EH8x1.5</v>
      </c>
      <c r="H160" s="6" t="e">
        <f>VLOOKUP(M160,'BASE ARTICLE SAMUEL 25012023 v2'!$A$1:$H$1287,8,FALSE)</f>
        <v>#N/A</v>
      </c>
      <c r="K160" s="6" t="e">
        <f>VLOOKUP(M160,'BASE ARTICLE SAMUEL 25012023 v2'!$A$1:$K$1287,11,FALSE)</f>
        <v>#N/A</v>
      </c>
      <c r="L160" s="6">
        <f>SUBTOTAL(9,L157:L159)</f>
        <v>572.22099999999989</v>
      </c>
      <c r="O160">
        <f>SUBTOTAL(9,O157:O159)</f>
        <v>425.7</v>
      </c>
    </row>
    <row r="161" spans="1:15" outlineLevel="2" x14ac:dyDescent="0.25">
      <c r="A161" t="s">
        <v>318</v>
      </c>
      <c r="B161" s="74" t="str">
        <f t="shared" si="12"/>
        <v>3x2</v>
      </c>
      <c r="C161" t="str">
        <f>VLOOKUP(A161,'BASE ARTICLE SAMUEL 25012023 v1'!$A$1:$B$1287,2,FALSE)</f>
        <v>AA</v>
      </c>
      <c r="D161" t="s">
        <v>84</v>
      </c>
      <c r="E161">
        <v>1</v>
      </c>
      <c r="F161" t="s">
        <v>85</v>
      </c>
      <c r="G161" s="71">
        <f>VLOOKUP(M161,'BASE ARTICLE SAMUEL 25012023 v1'!$A$1:$F$1287,6,FALSE)</f>
        <v>13.85</v>
      </c>
      <c r="H161" s="6">
        <f>VLOOKUP(M161,'BASE ARTICLE SAMUEL 25012023 v2'!$A$1:$H$1287,8,FALSE)</f>
        <v>12.04</v>
      </c>
      <c r="I161">
        <v>16.5</v>
      </c>
      <c r="J161">
        <f>E161*I161</f>
        <v>16.5</v>
      </c>
      <c r="K161" s="6">
        <f>VLOOKUP(M161,'BASE ARTICLE SAMUEL 25012023 v2'!$A$1:$K$1287,11,FALSE)</f>
        <v>18.059999999999999</v>
      </c>
      <c r="L161" s="6">
        <f>E161*K161</f>
        <v>18.059999999999999</v>
      </c>
      <c r="M161" t="s">
        <v>84</v>
      </c>
      <c r="N161" t="str">
        <f>VLOOKUP(M161,'BASE ARTICLE SAMUEL 25012023 v1'!$A$2:$B$1287,2,FALSE)</f>
        <v>AS</v>
      </c>
      <c r="O161">
        <f t="shared" si="11"/>
        <v>12.04</v>
      </c>
    </row>
    <row r="162" spans="1:15" outlineLevel="2" x14ac:dyDescent="0.25">
      <c r="A162" t="s">
        <v>318</v>
      </c>
      <c r="B162" s="74" t="str">
        <f t="shared" si="12"/>
        <v>3x2</v>
      </c>
      <c r="C162" t="str">
        <f>VLOOKUP(A162,'BASE ARTICLE SAMUEL 25012023 v1'!$A$1:$B$1287,2,FALSE)</f>
        <v>AA</v>
      </c>
      <c r="D162" t="s">
        <v>956</v>
      </c>
      <c r="E162">
        <v>1</v>
      </c>
      <c r="F162" t="s">
        <v>957</v>
      </c>
      <c r="G162" s="71">
        <f>VLOOKUP(M162,'BASE ARTICLE SAMUEL 25012023 v1'!$A$1:$F$1287,6,FALSE)</f>
        <v>395.66</v>
      </c>
      <c r="H162" s="6">
        <f>VLOOKUP(M162,'BASE ARTICLE SAMUEL 25012023 v2'!$A$1:$H$1287,8,FALSE)</f>
        <v>386.95</v>
      </c>
      <c r="I162">
        <v>380.05</v>
      </c>
      <c r="J162">
        <f>E162*I162</f>
        <v>380.05</v>
      </c>
      <c r="K162" s="6">
        <f>VLOOKUP(M162,'BASE ARTICLE SAMUEL 25012023 v2'!$A$1:$K$1287,11,FALSE)</f>
        <v>522.38250000000005</v>
      </c>
      <c r="L162" s="6">
        <f>E162*K162</f>
        <v>522.38250000000005</v>
      </c>
      <c r="M162" t="s">
        <v>956</v>
      </c>
      <c r="N162" t="str">
        <f>VLOOKUP(M162,'BASE ARTICLE SAMUEL 25012023 v1'!$A$2:$B$1287,2,FALSE)</f>
        <v>AN</v>
      </c>
      <c r="O162">
        <f t="shared" si="11"/>
        <v>386.95</v>
      </c>
    </row>
    <row r="163" spans="1:15" outlineLevel="2" x14ac:dyDescent="0.25">
      <c r="A163" t="s">
        <v>318</v>
      </c>
      <c r="B163" s="74" t="str">
        <f t="shared" si="12"/>
        <v>3x2</v>
      </c>
      <c r="C163" t="str">
        <f>VLOOKUP(A163,'BASE ARTICLE SAMUEL 25012023 v1'!$A$1:$B$1287,2,FALSE)</f>
        <v>AA</v>
      </c>
      <c r="D163" t="s">
        <v>88</v>
      </c>
      <c r="E163">
        <v>2</v>
      </c>
      <c r="F163" t="s">
        <v>89</v>
      </c>
      <c r="G163" s="71">
        <f>VLOOKUP(M163,'BASE ARTICLE SAMUEL 25012023 v1'!$A$1:$F$1287,6,FALSE)</f>
        <v>3.17</v>
      </c>
      <c r="H163" s="6">
        <f>VLOOKUP(M163,'BASE ARTICLE SAMUEL 25012023 v2'!$A$1:$H$1287,8,FALSE)</f>
        <v>2.98</v>
      </c>
      <c r="I163">
        <v>4.63</v>
      </c>
      <c r="J163">
        <f>E163*I163</f>
        <v>9.26</v>
      </c>
      <c r="K163" s="6">
        <f>VLOOKUP(M163,'BASE ARTICLE SAMUEL 25012023 v2'!$A$1:$K$1287,11,FALSE)</f>
        <v>5.96</v>
      </c>
      <c r="L163" s="6">
        <f>E163*K163</f>
        <v>11.92</v>
      </c>
      <c r="M163" t="s">
        <v>88</v>
      </c>
      <c r="N163" t="str">
        <f>VLOOKUP(M163,'BASE ARTICLE SAMUEL 25012023 v1'!$A$2:$B$1287,2,FALSE)</f>
        <v>AS</v>
      </c>
      <c r="O163">
        <f t="shared" si="11"/>
        <v>5.96</v>
      </c>
    </row>
    <row r="164" spans="1:15" outlineLevel="1" x14ac:dyDescent="0.25">
      <c r="A164" s="74" t="s">
        <v>4001</v>
      </c>
      <c r="B164" s="74" t="str">
        <f t="shared" si="12"/>
        <v>PFV3EH3x2</v>
      </c>
      <c r="H164" s="6" t="e">
        <f>VLOOKUP(M164,'BASE ARTICLE SAMUEL 25012023 v2'!$A$1:$H$1287,8,FALSE)</f>
        <v>#N/A</v>
      </c>
      <c r="K164" s="6" t="e">
        <f>VLOOKUP(M164,'BASE ARTICLE SAMUEL 25012023 v2'!$A$1:$K$1287,11,FALSE)</f>
        <v>#N/A</v>
      </c>
      <c r="L164" s="6">
        <f>SUBTOTAL(9,L161:L163)</f>
        <v>552.36249999999995</v>
      </c>
      <c r="O164">
        <f>SUBTOTAL(9,O161:O163)</f>
        <v>404.95</v>
      </c>
    </row>
    <row r="165" spans="1:15" outlineLevel="2" x14ac:dyDescent="0.25">
      <c r="A165" t="s">
        <v>320</v>
      </c>
      <c r="B165" s="74" t="str">
        <f t="shared" si="12"/>
        <v>4x2</v>
      </c>
      <c r="C165" t="str">
        <f>VLOOKUP(A165,'BASE ARTICLE SAMUEL 25012023 v1'!$A$1:$B$1287,2,FALSE)</f>
        <v>AA</v>
      </c>
      <c r="D165" t="s">
        <v>84</v>
      </c>
      <c r="E165">
        <v>1</v>
      </c>
      <c r="F165" t="s">
        <v>85</v>
      </c>
      <c r="G165" s="71">
        <f>VLOOKUP(M165,'BASE ARTICLE SAMUEL 25012023 v1'!$A$1:$F$1287,6,FALSE)</f>
        <v>13.85</v>
      </c>
      <c r="H165" s="6">
        <f>VLOOKUP(M165,'BASE ARTICLE SAMUEL 25012023 v2'!$A$1:$H$1287,8,FALSE)</f>
        <v>12.04</v>
      </c>
      <c r="I165">
        <v>16.5</v>
      </c>
      <c r="J165">
        <f>E165*I165</f>
        <v>16.5</v>
      </c>
      <c r="K165" s="6">
        <f>VLOOKUP(M165,'BASE ARTICLE SAMUEL 25012023 v2'!$A$1:$K$1287,11,FALSE)</f>
        <v>18.059999999999999</v>
      </c>
      <c r="L165" s="6">
        <f>E165*K165</f>
        <v>18.059999999999999</v>
      </c>
      <c r="M165" t="s">
        <v>84</v>
      </c>
      <c r="N165" t="str">
        <f>VLOOKUP(M165,'BASE ARTICLE SAMUEL 25012023 v1'!$A$2:$B$1287,2,FALSE)</f>
        <v>AS</v>
      </c>
      <c r="O165">
        <f t="shared" si="11"/>
        <v>12.04</v>
      </c>
    </row>
    <row r="166" spans="1:15" outlineLevel="2" x14ac:dyDescent="0.25">
      <c r="A166" t="s">
        <v>320</v>
      </c>
      <c r="B166" s="74" t="str">
        <f t="shared" si="12"/>
        <v>4x2</v>
      </c>
      <c r="C166" t="str">
        <f>VLOOKUP(A166,'BASE ARTICLE SAMUEL 25012023 v1'!$A$1:$B$1287,2,FALSE)</f>
        <v>AA</v>
      </c>
      <c r="D166" t="s">
        <v>958</v>
      </c>
      <c r="E166">
        <v>1</v>
      </c>
      <c r="F166" t="s">
        <v>959</v>
      </c>
      <c r="G166" s="71">
        <f>VLOOKUP(M166,'BASE ARTICLE SAMUEL 25012023 v1'!$A$1:$F$1287,6,FALSE)</f>
        <v>484.52</v>
      </c>
      <c r="H166" s="6">
        <f>VLOOKUP(M166,'BASE ARTICLE SAMUEL 25012023 v2'!$A$1:$H$1287,8,FALSE)</f>
        <v>473.87</v>
      </c>
      <c r="I166">
        <v>465.73</v>
      </c>
      <c r="J166">
        <f>E166*I166</f>
        <v>465.73</v>
      </c>
      <c r="K166" s="6">
        <f>VLOOKUP(M166,'BASE ARTICLE SAMUEL 25012023 v2'!$A$1:$K$1287,11,FALSE)</f>
        <v>639.72450000000003</v>
      </c>
      <c r="L166" s="6">
        <f>E166*K166</f>
        <v>639.72450000000003</v>
      </c>
      <c r="M166" t="s">
        <v>958</v>
      </c>
      <c r="N166" t="str">
        <f>VLOOKUP(M166,'BASE ARTICLE SAMUEL 25012023 v1'!$A$2:$B$1287,2,FALSE)</f>
        <v>AN</v>
      </c>
      <c r="O166">
        <f t="shared" si="11"/>
        <v>473.87</v>
      </c>
    </row>
    <row r="167" spans="1:15" outlineLevel="2" x14ac:dyDescent="0.25">
      <c r="A167" t="s">
        <v>320</v>
      </c>
      <c r="B167" s="74" t="str">
        <f t="shared" si="12"/>
        <v>4x2</v>
      </c>
      <c r="C167" t="str">
        <f>VLOOKUP(A167,'BASE ARTICLE SAMUEL 25012023 v1'!$A$1:$B$1287,2,FALSE)</f>
        <v>AA</v>
      </c>
      <c r="D167" t="s">
        <v>88</v>
      </c>
      <c r="E167">
        <v>2</v>
      </c>
      <c r="F167" t="s">
        <v>89</v>
      </c>
      <c r="G167" s="71">
        <f>VLOOKUP(M167,'BASE ARTICLE SAMUEL 25012023 v1'!$A$1:$F$1287,6,FALSE)</f>
        <v>3.17</v>
      </c>
      <c r="H167" s="6">
        <f>VLOOKUP(M167,'BASE ARTICLE SAMUEL 25012023 v2'!$A$1:$H$1287,8,FALSE)</f>
        <v>2.98</v>
      </c>
      <c r="I167">
        <v>4.63</v>
      </c>
      <c r="J167">
        <f>E167*I167</f>
        <v>9.26</v>
      </c>
      <c r="K167" s="6">
        <f>VLOOKUP(M167,'BASE ARTICLE SAMUEL 25012023 v2'!$A$1:$K$1287,11,FALSE)</f>
        <v>5.96</v>
      </c>
      <c r="L167" s="6">
        <f>E167*K167</f>
        <v>11.92</v>
      </c>
      <c r="M167" t="s">
        <v>88</v>
      </c>
      <c r="N167" t="str">
        <f>VLOOKUP(M167,'BASE ARTICLE SAMUEL 25012023 v1'!$A$2:$B$1287,2,FALSE)</f>
        <v>AS</v>
      </c>
      <c r="O167">
        <f t="shared" si="11"/>
        <v>5.96</v>
      </c>
    </row>
    <row r="168" spans="1:15" outlineLevel="1" x14ac:dyDescent="0.25">
      <c r="A168" s="74" t="s">
        <v>4002</v>
      </c>
      <c r="B168" s="74" t="str">
        <f t="shared" si="12"/>
        <v>PFV4EH4x2</v>
      </c>
      <c r="H168" s="6" t="e">
        <f>VLOOKUP(M168,'BASE ARTICLE SAMUEL 25012023 v2'!$A$1:$H$1287,8,FALSE)</f>
        <v>#N/A</v>
      </c>
      <c r="K168" s="6" t="e">
        <f>VLOOKUP(M168,'BASE ARTICLE SAMUEL 25012023 v2'!$A$1:$K$1287,11,FALSE)</f>
        <v>#N/A</v>
      </c>
      <c r="L168" s="6">
        <f>SUBTOTAL(9,L165:L167)</f>
        <v>669.70449999999994</v>
      </c>
      <c r="O168">
        <f>SUBTOTAL(9,O165:O167)</f>
        <v>491.87</v>
      </c>
    </row>
    <row r="169" spans="1:15" outlineLevel="2" x14ac:dyDescent="0.25">
      <c r="A169" t="s">
        <v>346</v>
      </c>
      <c r="B169" s="74" t="str">
        <f t="shared" si="12"/>
        <v>4x4</v>
      </c>
      <c r="C169" t="str">
        <f>VLOOKUP(A169,'BASE ARTICLE SAMUEL 25012023 v1'!$A$1:$B$1287,2,FALSE)</f>
        <v>AA</v>
      </c>
      <c r="D169" t="s">
        <v>84</v>
      </c>
      <c r="E169">
        <v>1</v>
      </c>
      <c r="F169" t="s">
        <v>85</v>
      </c>
      <c r="G169" s="71">
        <f>VLOOKUP(M169,'BASE ARTICLE SAMUEL 25012023 v1'!$A$1:$F$1287,6,FALSE)</f>
        <v>13.85</v>
      </c>
      <c r="H169" s="6">
        <f>VLOOKUP(M169,'BASE ARTICLE SAMUEL 25012023 v2'!$A$1:$H$1287,8,FALSE)</f>
        <v>12.04</v>
      </c>
      <c r="I169">
        <v>16.5</v>
      </c>
      <c r="J169">
        <f>E169*I169</f>
        <v>16.5</v>
      </c>
      <c r="K169" s="6">
        <f>VLOOKUP(M169,'BASE ARTICLE SAMUEL 25012023 v2'!$A$1:$K$1287,11,FALSE)</f>
        <v>18.059999999999999</v>
      </c>
      <c r="L169" s="6">
        <f>E169*K169</f>
        <v>18.059999999999999</v>
      </c>
      <c r="M169" t="s">
        <v>84</v>
      </c>
      <c r="N169" t="str">
        <f>VLOOKUP(M169,'BASE ARTICLE SAMUEL 25012023 v1'!$A$2:$B$1287,2,FALSE)</f>
        <v>AS</v>
      </c>
      <c r="O169">
        <f t="shared" si="11"/>
        <v>12.04</v>
      </c>
    </row>
    <row r="170" spans="1:15" outlineLevel="2" x14ac:dyDescent="0.25">
      <c r="A170" t="s">
        <v>346</v>
      </c>
      <c r="B170" s="74" t="str">
        <f t="shared" si="12"/>
        <v>4x4</v>
      </c>
      <c r="C170" t="str">
        <f>VLOOKUP(A170,'BASE ARTICLE SAMUEL 25012023 v1'!$A$1:$B$1287,2,FALSE)</f>
        <v>AA</v>
      </c>
      <c r="D170" t="s">
        <v>968</v>
      </c>
      <c r="E170">
        <v>1</v>
      </c>
      <c r="F170" t="s">
        <v>969</v>
      </c>
      <c r="G170" s="71">
        <f>VLOOKUP(M170,'BASE ARTICLE SAMUEL 25012023 v1'!$A$1:$F$1287,6,FALSE)</f>
        <v>811.9</v>
      </c>
      <c r="H170" s="6">
        <f>VLOOKUP(M170,'BASE ARTICLE SAMUEL 25012023 v2'!$A$1:$H$1287,8,FALSE)</f>
        <v>794.15</v>
      </c>
      <c r="I170">
        <v>781.73</v>
      </c>
      <c r="J170">
        <f>E170*I170</f>
        <v>781.73</v>
      </c>
      <c r="K170" s="6">
        <f>VLOOKUP(M170,'BASE ARTICLE SAMUEL 25012023 v2'!$A$1:$K$1287,11,FALSE)</f>
        <v>1072.1025</v>
      </c>
      <c r="L170" s="6">
        <f>E170*K170</f>
        <v>1072.1025</v>
      </c>
      <c r="M170" t="s">
        <v>968</v>
      </c>
      <c r="N170" t="str">
        <f>VLOOKUP(M170,'BASE ARTICLE SAMUEL 25012023 v1'!$A$2:$B$1287,2,FALSE)</f>
        <v>AN</v>
      </c>
      <c r="O170">
        <f t="shared" si="11"/>
        <v>794.15</v>
      </c>
    </row>
    <row r="171" spans="1:15" outlineLevel="2" x14ac:dyDescent="0.25">
      <c r="A171" t="s">
        <v>346</v>
      </c>
      <c r="B171" s="74" t="str">
        <f t="shared" si="12"/>
        <v>4x4</v>
      </c>
      <c r="C171" t="str">
        <f>VLOOKUP(A171,'BASE ARTICLE SAMUEL 25012023 v1'!$A$1:$B$1287,2,FALSE)</f>
        <v>AA</v>
      </c>
      <c r="D171" t="s">
        <v>88</v>
      </c>
      <c r="E171">
        <v>2</v>
      </c>
      <c r="F171" t="s">
        <v>89</v>
      </c>
      <c r="G171" s="71">
        <f>VLOOKUP(M171,'BASE ARTICLE SAMUEL 25012023 v1'!$A$1:$F$1287,6,FALSE)</f>
        <v>3.17</v>
      </c>
      <c r="H171" s="6">
        <f>VLOOKUP(M171,'BASE ARTICLE SAMUEL 25012023 v2'!$A$1:$H$1287,8,FALSE)</f>
        <v>2.98</v>
      </c>
      <c r="I171">
        <v>4.63</v>
      </c>
      <c r="J171">
        <f>E171*I171</f>
        <v>9.26</v>
      </c>
      <c r="K171" s="6">
        <f>VLOOKUP(M171,'BASE ARTICLE SAMUEL 25012023 v2'!$A$1:$K$1287,11,FALSE)</f>
        <v>5.96</v>
      </c>
      <c r="L171" s="6">
        <f>E171*K171</f>
        <v>11.92</v>
      </c>
      <c r="M171" t="s">
        <v>88</v>
      </c>
      <c r="N171" t="str">
        <f>VLOOKUP(M171,'BASE ARTICLE SAMUEL 25012023 v1'!$A$2:$B$1287,2,FALSE)</f>
        <v>AS</v>
      </c>
      <c r="O171">
        <f t="shared" si="11"/>
        <v>5.96</v>
      </c>
    </row>
    <row r="172" spans="1:15" outlineLevel="1" x14ac:dyDescent="0.25">
      <c r="A172" s="74" t="s">
        <v>4003</v>
      </c>
      <c r="B172" s="74" t="str">
        <f t="shared" si="12"/>
        <v>PFV8EH4x4</v>
      </c>
      <c r="H172" s="6" t="e">
        <f>VLOOKUP(M172,'BASE ARTICLE SAMUEL 25012023 v2'!$A$1:$H$1287,8,FALSE)</f>
        <v>#N/A</v>
      </c>
      <c r="K172" s="6" t="e">
        <f>VLOOKUP(M172,'BASE ARTICLE SAMUEL 25012023 v2'!$A$1:$K$1287,11,FALSE)</f>
        <v>#N/A</v>
      </c>
      <c r="L172" s="6">
        <f>SUBTOTAL(9,L169:L171)</f>
        <v>1102.0825</v>
      </c>
      <c r="O172">
        <f>SUBTOTAL(9,O169:O171)</f>
        <v>812.15</v>
      </c>
    </row>
    <row r="173" spans="1:15" outlineLevel="2" x14ac:dyDescent="0.25">
      <c r="A173" t="s">
        <v>348</v>
      </c>
      <c r="B173" s="74" t="str">
        <f t="shared" si="12"/>
        <v>8x2</v>
      </c>
      <c r="C173" t="str">
        <f>VLOOKUP(A173,'BASE ARTICLE SAMUEL 25012023 v1'!$A$1:$B$1287,2,FALSE)</f>
        <v>AA</v>
      </c>
      <c r="D173" t="s">
        <v>84</v>
      </c>
      <c r="E173">
        <v>1</v>
      </c>
      <c r="F173" t="s">
        <v>85</v>
      </c>
      <c r="G173" s="71">
        <f>VLOOKUP(M173,'BASE ARTICLE SAMUEL 25012023 v1'!$A$1:$F$1287,6,FALSE)</f>
        <v>13.85</v>
      </c>
      <c r="H173" s="6">
        <f>VLOOKUP(M173,'BASE ARTICLE SAMUEL 25012023 v2'!$A$1:$H$1287,8,FALSE)</f>
        <v>12.04</v>
      </c>
      <c r="I173">
        <v>16.5</v>
      </c>
      <c r="J173">
        <f>E173*I173</f>
        <v>16.5</v>
      </c>
      <c r="K173" s="6">
        <f>VLOOKUP(M173,'BASE ARTICLE SAMUEL 25012023 v2'!$A$1:$K$1287,11,FALSE)</f>
        <v>18.059999999999999</v>
      </c>
      <c r="L173" s="6">
        <f>E173*K173</f>
        <v>18.059999999999999</v>
      </c>
      <c r="M173" t="s">
        <v>84</v>
      </c>
      <c r="N173" t="str">
        <f>VLOOKUP(M173,'BASE ARTICLE SAMUEL 25012023 v1'!$A$2:$B$1287,2,FALSE)</f>
        <v>AS</v>
      </c>
      <c r="O173">
        <f t="shared" si="11"/>
        <v>12.04</v>
      </c>
    </row>
    <row r="174" spans="1:15" outlineLevel="2" x14ac:dyDescent="0.25">
      <c r="A174" t="s">
        <v>348</v>
      </c>
      <c r="B174" s="74" t="str">
        <f t="shared" si="12"/>
        <v>8x2</v>
      </c>
      <c r="C174" t="str">
        <f>VLOOKUP(A174,'BASE ARTICLE SAMUEL 25012023 v1'!$A$1:$B$1287,2,FALSE)</f>
        <v>AA</v>
      </c>
      <c r="D174" t="s">
        <v>1028</v>
      </c>
      <c r="E174">
        <v>1</v>
      </c>
      <c r="F174" t="s">
        <v>1029</v>
      </c>
      <c r="G174" s="71">
        <f>VLOOKUP(M174,'BASE ARTICLE SAMUEL 25012023 v1'!$A$1:$F$1287,6,FALSE)</f>
        <v>791.78</v>
      </c>
      <c r="H174" s="6">
        <f>VLOOKUP(M174,'BASE ARTICLE SAMUEL 25012023 v2'!$A$1:$H$1287,8,FALSE)</f>
        <v>774.49</v>
      </c>
      <c r="I174">
        <v>762.56</v>
      </c>
      <c r="J174">
        <f>E174*I174</f>
        <v>762.56</v>
      </c>
      <c r="K174" s="6">
        <f>VLOOKUP(M174,'BASE ARTICLE SAMUEL 25012023 v2'!$A$1:$K$1287,11,FALSE)</f>
        <v>1045.5615</v>
      </c>
      <c r="L174" s="6">
        <f>E174*K174</f>
        <v>1045.5615</v>
      </c>
      <c r="M174" t="s">
        <v>1028</v>
      </c>
      <c r="N174" t="str">
        <f>VLOOKUP(M174,'BASE ARTICLE SAMUEL 25012023 v1'!$A$2:$B$1287,2,FALSE)</f>
        <v>AN</v>
      </c>
      <c r="O174">
        <f t="shared" ref="O174:O261" si="13">E174*H174</f>
        <v>774.49</v>
      </c>
    </row>
    <row r="175" spans="1:15" outlineLevel="2" x14ac:dyDescent="0.25">
      <c r="A175" t="s">
        <v>348</v>
      </c>
      <c r="B175" s="74" t="str">
        <f t="shared" si="12"/>
        <v>8x2</v>
      </c>
      <c r="C175" t="str">
        <f>VLOOKUP(A175,'BASE ARTICLE SAMUEL 25012023 v1'!$A$1:$B$1287,2,FALSE)</f>
        <v>AA</v>
      </c>
      <c r="D175" t="s">
        <v>88</v>
      </c>
      <c r="E175">
        <v>2</v>
      </c>
      <c r="F175" t="s">
        <v>89</v>
      </c>
      <c r="G175" s="71">
        <f>VLOOKUP(M175,'BASE ARTICLE SAMUEL 25012023 v1'!$A$1:$F$1287,6,FALSE)</f>
        <v>3.17</v>
      </c>
      <c r="H175" s="6">
        <f>VLOOKUP(M175,'BASE ARTICLE SAMUEL 25012023 v2'!$A$1:$H$1287,8,FALSE)</f>
        <v>2.98</v>
      </c>
      <c r="I175">
        <v>4.63</v>
      </c>
      <c r="J175">
        <f>E175*I175</f>
        <v>9.26</v>
      </c>
      <c r="K175" s="6">
        <f>VLOOKUP(M175,'BASE ARTICLE SAMUEL 25012023 v2'!$A$1:$K$1287,11,FALSE)</f>
        <v>5.96</v>
      </c>
      <c r="L175" s="6">
        <f>E175*K175</f>
        <v>11.92</v>
      </c>
      <c r="M175" t="s">
        <v>88</v>
      </c>
      <c r="N175" t="str">
        <f>VLOOKUP(M175,'BASE ARTICLE SAMUEL 25012023 v1'!$A$2:$B$1287,2,FALSE)</f>
        <v>AS</v>
      </c>
      <c r="O175">
        <f t="shared" si="13"/>
        <v>5.96</v>
      </c>
    </row>
    <row r="176" spans="1:15" outlineLevel="1" x14ac:dyDescent="0.25">
      <c r="A176" s="74" t="s">
        <v>4004</v>
      </c>
      <c r="B176" s="74" t="str">
        <f t="shared" si="12"/>
        <v>PFV8EH8x2</v>
      </c>
      <c r="H176" s="6" t="e">
        <f>VLOOKUP(M176,'BASE ARTICLE SAMUEL 25012023 v2'!$A$1:$H$1287,8,FALSE)</f>
        <v>#N/A</v>
      </c>
      <c r="K176" s="6" t="e">
        <f>VLOOKUP(M176,'BASE ARTICLE SAMUEL 25012023 v2'!$A$1:$K$1287,11,FALSE)</f>
        <v>#N/A</v>
      </c>
      <c r="L176" s="6">
        <f>SUBTOTAL(9,L173:L175)</f>
        <v>1075.5415</v>
      </c>
      <c r="O176">
        <f>SUBTOTAL(9,O173:O175)</f>
        <v>792.49</v>
      </c>
    </row>
    <row r="177" spans="1:15" outlineLevel="2" x14ac:dyDescent="0.25">
      <c r="A177" t="s">
        <v>350</v>
      </c>
      <c r="B177" s="74" t="str">
        <f t="shared" si="12"/>
        <v>H8x2.5</v>
      </c>
      <c r="C177" t="str">
        <f>VLOOKUP(A177,'BASE ARTICLE SAMUEL 25012023 v1'!$A$1:$B$1287,2,FALSE)</f>
        <v>AA</v>
      </c>
      <c r="D177" t="s">
        <v>84</v>
      </c>
      <c r="E177">
        <v>1</v>
      </c>
      <c r="F177" t="s">
        <v>85</v>
      </c>
      <c r="G177" s="71">
        <f>VLOOKUP(M177,'BASE ARTICLE SAMUEL 25012023 v1'!$A$1:$F$1287,6,FALSE)</f>
        <v>13.85</v>
      </c>
      <c r="H177" s="6">
        <f>VLOOKUP(M177,'BASE ARTICLE SAMUEL 25012023 v2'!$A$1:$H$1287,8,FALSE)</f>
        <v>12.04</v>
      </c>
      <c r="I177">
        <v>16.5</v>
      </c>
      <c r="J177">
        <f>E177*I177</f>
        <v>16.5</v>
      </c>
      <c r="K177" s="6">
        <f>VLOOKUP(M177,'BASE ARTICLE SAMUEL 25012023 v2'!$A$1:$K$1287,11,FALSE)</f>
        <v>18.059999999999999</v>
      </c>
      <c r="L177" s="6">
        <f>E177*K177</f>
        <v>18.059999999999999</v>
      </c>
      <c r="M177" t="s">
        <v>84</v>
      </c>
      <c r="N177" t="str">
        <f>VLOOKUP(M177,'BASE ARTICLE SAMUEL 25012023 v1'!$A$2:$B$1287,2,FALSE)</f>
        <v>AS</v>
      </c>
      <c r="O177">
        <f t="shared" si="13"/>
        <v>12.04</v>
      </c>
    </row>
    <row r="178" spans="1:15" outlineLevel="2" x14ac:dyDescent="0.25">
      <c r="A178" t="s">
        <v>350</v>
      </c>
      <c r="B178" s="74" t="str">
        <f t="shared" si="12"/>
        <v>H8x2.5</v>
      </c>
      <c r="C178" t="str">
        <f>VLOOKUP(A178,'BASE ARTICLE SAMUEL 25012023 v1'!$A$1:$B$1287,2,FALSE)</f>
        <v>AA</v>
      </c>
      <c r="D178" t="s">
        <v>1449</v>
      </c>
      <c r="E178">
        <v>1</v>
      </c>
      <c r="F178" t="s">
        <v>1450</v>
      </c>
      <c r="G178" s="71">
        <f>VLOOKUP(M178,'BASE ARTICLE SAMUEL 25012023 v1'!$A$1:$F$1287,6,FALSE)</f>
        <v>883.49</v>
      </c>
      <c r="H178" s="6">
        <f>VLOOKUP(M178,'BASE ARTICLE SAMUEL 25012023 v2'!$A$1:$H$1287,8,FALSE)</f>
        <v>864.26</v>
      </c>
      <c r="I178">
        <v>844.77</v>
      </c>
      <c r="J178">
        <f>E178*I178</f>
        <v>844.77</v>
      </c>
      <c r="K178" s="6">
        <f>VLOOKUP(M178,'BASE ARTICLE SAMUEL 25012023 v2'!$A$1:$K$1287,11,FALSE)</f>
        <v>1166.751</v>
      </c>
      <c r="L178" s="6">
        <f>E178*K178</f>
        <v>1166.751</v>
      </c>
      <c r="M178" t="s">
        <v>1449</v>
      </c>
      <c r="N178" t="str">
        <f>VLOOKUP(M178,'BASE ARTICLE SAMUEL 25012023 v1'!$A$2:$B$1287,2,FALSE)</f>
        <v>AS</v>
      </c>
      <c r="O178">
        <f t="shared" si="13"/>
        <v>864.26</v>
      </c>
    </row>
    <row r="179" spans="1:15" outlineLevel="2" x14ac:dyDescent="0.25">
      <c r="A179" t="s">
        <v>350</v>
      </c>
      <c r="B179" s="74" t="str">
        <f t="shared" si="12"/>
        <v>H8x2.5</v>
      </c>
      <c r="C179" t="str">
        <f>VLOOKUP(A179,'BASE ARTICLE SAMUEL 25012023 v1'!$A$1:$B$1287,2,FALSE)</f>
        <v>AA</v>
      </c>
      <c r="D179" t="s">
        <v>88</v>
      </c>
      <c r="E179">
        <v>2</v>
      </c>
      <c r="F179" t="s">
        <v>89</v>
      </c>
      <c r="G179" s="71">
        <f>VLOOKUP(M179,'BASE ARTICLE SAMUEL 25012023 v1'!$A$1:$F$1287,6,FALSE)</f>
        <v>3.17</v>
      </c>
      <c r="H179" s="6">
        <f>VLOOKUP(M179,'BASE ARTICLE SAMUEL 25012023 v2'!$A$1:$H$1287,8,FALSE)</f>
        <v>2.98</v>
      </c>
      <c r="I179">
        <v>4.63</v>
      </c>
      <c r="J179">
        <f>E179*I179</f>
        <v>9.26</v>
      </c>
      <c r="K179" s="6">
        <f>VLOOKUP(M179,'BASE ARTICLE SAMUEL 25012023 v2'!$A$1:$K$1287,11,FALSE)</f>
        <v>5.96</v>
      </c>
      <c r="L179" s="6">
        <f>E179*K179</f>
        <v>11.92</v>
      </c>
      <c r="M179" t="s">
        <v>88</v>
      </c>
      <c r="N179" t="str">
        <f>VLOOKUP(M179,'BASE ARTICLE SAMUEL 25012023 v1'!$A$2:$B$1287,2,FALSE)</f>
        <v>AS</v>
      </c>
      <c r="O179">
        <f t="shared" si="13"/>
        <v>5.96</v>
      </c>
    </row>
    <row r="180" spans="1:15" outlineLevel="1" x14ac:dyDescent="0.25">
      <c r="A180" s="74" t="s">
        <v>4005</v>
      </c>
      <c r="B180" s="74" t="str">
        <f t="shared" si="12"/>
        <v>PFV10EH8x2.5</v>
      </c>
      <c r="H180" s="6" t="e">
        <f>VLOOKUP(M180,'BASE ARTICLE SAMUEL 25012023 v2'!$A$1:$H$1287,8,FALSE)</f>
        <v>#N/A</v>
      </c>
      <c r="K180" s="6" t="e">
        <f>VLOOKUP(M180,'BASE ARTICLE SAMUEL 25012023 v2'!$A$1:$K$1287,11,FALSE)</f>
        <v>#N/A</v>
      </c>
      <c r="L180" s="6">
        <f>SUBTOTAL(9,L177:L179)</f>
        <v>1196.731</v>
      </c>
      <c r="O180">
        <f>SUBTOTAL(9,O177:O179)</f>
        <v>882.26</v>
      </c>
    </row>
    <row r="181" spans="1:15" outlineLevel="2" x14ac:dyDescent="0.25">
      <c r="A181" t="s">
        <v>354</v>
      </c>
      <c r="B181" s="74" t="str">
        <f t="shared" si="12"/>
        <v>H6x4</v>
      </c>
      <c r="C181" t="str">
        <f>VLOOKUP(A181,'BASE ARTICLE SAMUEL 25012023 v1'!$A$1:$B$1287,2,FALSE)</f>
        <v>AA</v>
      </c>
      <c r="D181" t="s">
        <v>84</v>
      </c>
      <c r="E181">
        <v>1</v>
      </c>
      <c r="F181" t="s">
        <v>85</v>
      </c>
      <c r="G181" s="71">
        <f>VLOOKUP(M181,'BASE ARTICLE SAMUEL 25012023 v1'!$A$1:$F$1287,6,FALSE)</f>
        <v>13.85</v>
      </c>
      <c r="H181" s="6">
        <f>VLOOKUP(M181,'BASE ARTICLE SAMUEL 25012023 v2'!$A$1:$H$1287,8,FALSE)</f>
        <v>12.04</v>
      </c>
      <c r="I181">
        <v>16.5</v>
      </c>
      <c r="J181">
        <f>E181*I181</f>
        <v>16.5</v>
      </c>
      <c r="K181" s="6">
        <f>VLOOKUP(M181,'BASE ARTICLE SAMUEL 25012023 v2'!$A$1:$K$1287,11,FALSE)</f>
        <v>18.059999999999999</v>
      </c>
      <c r="L181" s="6">
        <f>E181*K181</f>
        <v>18.059999999999999</v>
      </c>
      <c r="M181" t="s">
        <v>84</v>
      </c>
      <c r="N181" t="str">
        <f>VLOOKUP(M181,'BASE ARTICLE SAMUEL 25012023 v1'!$A$2:$B$1287,2,FALSE)</f>
        <v>AS</v>
      </c>
      <c r="O181">
        <f t="shared" si="13"/>
        <v>12.04</v>
      </c>
    </row>
    <row r="182" spans="1:15" outlineLevel="2" x14ac:dyDescent="0.25">
      <c r="A182" t="s">
        <v>354</v>
      </c>
      <c r="B182" s="74" t="str">
        <f t="shared" si="12"/>
        <v>H6x4</v>
      </c>
      <c r="C182" t="str">
        <f>VLOOKUP(A182,'BASE ARTICLE SAMUEL 25012023 v1'!$A$1:$B$1287,2,FALSE)</f>
        <v>AA</v>
      </c>
      <c r="D182" t="s">
        <v>974</v>
      </c>
      <c r="E182">
        <v>1</v>
      </c>
      <c r="F182" t="s">
        <v>975</v>
      </c>
      <c r="G182" s="71">
        <f>VLOOKUP(M182,'BASE ARTICLE SAMUEL 25012023 v1'!$A$1:$F$1287,6,FALSE)</f>
        <v>982.14</v>
      </c>
      <c r="H182" s="6">
        <f>VLOOKUP(M182,'BASE ARTICLE SAMUEL 25012023 v2'!$A$1:$H$1287,8,FALSE)</f>
        <v>960.83</v>
      </c>
      <c r="I182">
        <v>897.8</v>
      </c>
      <c r="J182">
        <f>E182*I182</f>
        <v>897.8</v>
      </c>
      <c r="K182" s="6">
        <f>VLOOKUP(M182,'BASE ARTICLE SAMUEL 25012023 v2'!$A$1:$K$1287,11,FALSE)</f>
        <v>1297.1205000000002</v>
      </c>
      <c r="L182" s="6">
        <f>E182*K182</f>
        <v>1297.1205000000002</v>
      </c>
      <c r="M182" t="s">
        <v>974</v>
      </c>
      <c r="N182" t="str">
        <f>VLOOKUP(M182,'BASE ARTICLE SAMUEL 25012023 v1'!$A$2:$B$1287,2,FALSE)</f>
        <v>AN</v>
      </c>
      <c r="O182">
        <f t="shared" si="13"/>
        <v>960.83</v>
      </c>
    </row>
    <row r="183" spans="1:15" outlineLevel="2" x14ac:dyDescent="0.25">
      <c r="A183" t="s">
        <v>354</v>
      </c>
      <c r="B183" s="74" t="str">
        <f t="shared" si="12"/>
        <v>H6x4</v>
      </c>
      <c r="C183" t="str">
        <f>VLOOKUP(A183,'BASE ARTICLE SAMUEL 25012023 v1'!$A$1:$B$1287,2,FALSE)</f>
        <v>AA</v>
      </c>
      <c r="D183" t="s">
        <v>88</v>
      </c>
      <c r="E183">
        <v>2</v>
      </c>
      <c r="F183" t="s">
        <v>89</v>
      </c>
      <c r="G183" s="71">
        <f>VLOOKUP(M183,'BASE ARTICLE SAMUEL 25012023 v1'!$A$1:$F$1287,6,FALSE)</f>
        <v>3.17</v>
      </c>
      <c r="H183" s="6">
        <f>VLOOKUP(M183,'BASE ARTICLE SAMUEL 25012023 v2'!$A$1:$H$1287,8,FALSE)</f>
        <v>2.98</v>
      </c>
      <c r="I183">
        <v>4.63</v>
      </c>
      <c r="J183">
        <f>E183*I183</f>
        <v>9.26</v>
      </c>
      <c r="K183" s="6">
        <f>VLOOKUP(M183,'BASE ARTICLE SAMUEL 25012023 v2'!$A$1:$K$1287,11,FALSE)</f>
        <v>5.96</v>
      </c>
      <c r="L183" s="6">
        <f>E183*K183</f>
        <v>11.92</v>
      </c>
      <c r="M183" t="s">
        <v>88</v>
      </c>
      <c r="N183" t="str">
        <f>VLOOKUP(M183,'BASE ARTICLE SAMUEL 25012023 v1'!$A$2:$B$1287,2,FALSE)</f>
        <v>AS</v>
      </c>
      <c r="O183">
        <f t="shared" si="13"/>
        <v>5.96</v>
      </c>
    </row>
    <row r="184" spans="1:15" outlineLevel="1" x14ac:dyDescent="0.25">
      <c r="A184" s="74" t="s">
        <v>4006</v>
      </c>
      <c r="B184" s="74" t="str">
        <f t="shared" si="12"/>
        <v>PFV12EH6x4</v>
      </c>
      <c r="H184" s="6" t="e">
        <f>VLOOKUP(M184,'BASE ARTICLE SAMUEL 25012023 v2'!$A$1:$H$1287,8,FALSE)</f>
        <v>#N/A</v>
      </c>
      <c r="K184" s="6" t="e">
        <f>VLOOKUP(M184,'BASE ARTICLE SAMUEL 25012023 v2'!$A$1:$K$1287,11,FALSE)</f>
        <v>#N/A</v>
      </c>
      <c r="L184" s="6">
        <f>SUBTOTAL(9,L181:L183)</f>
        <v>1327.1005000000002</v>
      </c>
      <c r="O184">
        <f>SUBTOTAL(9,O181:O183)</f>
        <v>978.83</v>
      </c>
    </row>
    <row r="185" spans="1:15" outlineLevel="2" x14ac:dyDescent="0.25">
      <c r="A185" t="s">
        <v>356</v>
      </c>
      <c r="B185" s="74" t="str">
        <f t="shared" si="12"/>
        <v>H8x3</v>
      </c>
      <c r="C185" t="str">
        <f>VLOOKUP(A185,'BASE ARTICLE SAMUEL 25012023 v1'!$A$1:$B$1287,2,FALSE)</f>
        <v>AA</v>
      </c>
      <c r="D185" t="s">
        <v>84</v>
      </c>
      <c r="E185">
        <v>1</v>
      </c>
      <c r="F185" t="s">
        <v>85</v>
      </c>
      <c r="G185" s="71">
        <f>VLOOKUP(M185,'BASE ARTICLE SAMUEL 25012023 v1'!$A$1:$F$1287,6,FALSE)</f>
        <v>13.85</v>
      </c>
      <c r="H185" s="6">
        <f>VLOOKUP(M185,'BASE ARTICLE SAMUEL 25012023 v2'!$A$1:$H$1287,8,FALSE)</f>
        <v>12.04</v>
      </c>
      <c r="I185">
        <v>16.5</v>
      </c>
      <c r="J185">
        <f>E185*I185</f>
        <v>16.5</v>
      </c>
      <c r="K185" s="6">
        <f>VLOOKUP(M185,'BASE ARTICLE SAMUEL 25012023 v2'!$A$1:$K$1287,11,FALSE)</f>
        <v>18.059999999999999</v>
      </c>
      <c r="L185" s="6">
        <f>E185*K185</f>
        <v>18.059999999999999</v>
      </c>
      <c r="M185" t="s">
        <v>84</v>
      </c>
      <c r="N185" t="str">
        <f>VLOOKUP(M185,'BASE ARTICLE SAMUEL 25012023 v1'!$A$2:$B$1287,2,FALSE)</f>
        <v>AS</v>
      </c>
      <c r="O185">
        <f t="shared" si="13"/>
        <v>12.04</v>
      </c>
    </row>
    <row r="186" spans="1:15" outlineLevel="2" x14ac:dyDescent="0.25">
      <c r="A186" t="s">
        <v>356</v>
      </c>
      <c r="B186" s="74" t="str">
        <f t="shared" si="12"/>
        <v>H8x3</v>
      </c>
      <c r="C186" t="str">
        <f>VLOOKUP(A186,'BASE ARTICLE SAMUEL 25012023 v1'!$A$1:$B$1287,2,FALSE)</f>
        <v>AA</v>
      </c>
      <c r="D186" t="s">
        <v>1070</v>
      </c>
      <c r="E186">
        <v>1</v>
      </c>
      <c r="F186" t="s">
        <v>1071</v>
      </c>
      <c r="G186" s="71">
        <f>VLOOKUP(M186,'BASE ARTICLE SAMUEL 25012023 v1'!$A$1:$F$1287,6,FALSE)</f>
        <v>1060.8599999999999</v>
      </c>
      <c r="H186" s="6">
        <f>VLOOKUP(M186,'BASE ARTICLE SAMUEL 25012023 v2'!$A$1:$H$1287,8,FALSE)</f>
        <v>1037.77</v>
      </c>
      <c r="I186">
        <v>1022.99</v>
      </c>
      <c r="J186">
        <f>E186*I186</f>
        <v>1022.99</v>
      </c>
      <c r="K186" s="6">
        <f>VLOOKUP(M186,'BASE ARTICLE SAMUEL 25012023 v2'!$A$1:$K$1287,11,FALSE)</f>
        <v>1400.9895000000001</v>
      </c>
      <c r="L186" s="6">
        <f>E186*K186</f>
        <v>1400.9895000000001</v>
      </c>
      <c r="M186" t="s">
        <v>1070</v>
      </c>
      <c r="N186" t="str">
        <f>VLOOKUP(M186,'BASE ARTICLE SAMUEL 25012023 v1'!$A$2:$B$1287,2,FALSE)</f>
        <v>AN</v>
      </c>
      <c r="O186">
        <f t="shared" si="13"/>
        <v>1037.77</v>
      </c>
    </row>
    <row r="187" spans="1:15" outlineLevel="2" x14ac:dyDescent="0.25">
      <c r="A187" t="s">
        <v>356</v>
      </c>
      <c r="B187" s="74" t="str">
        <f t="shared" si="12"/>
        <v>H8x3</v>
      </c>
      <c r="C187" t="str">
        <f>VLOOKUP(A187,'BASE ARTICLE SAMUEL 25012023 v1'!$A$1:$B$1287,2,FALSE)</f>
        <v>AA</v>
      </c>
      <c r="D187" t="s">
        <v>88</v>
      </c>
      <c r="E187">
        <v>2</v>
      </c>
      <c r="F187" t="s">
        <v>89</v>
      </c>
      <c r="G187" s="71">
        <f>VLOOKUP(M187,'BASE ARTICLE SAMUEL 25012023 v1'!$A$1:$F$1287,6,FALSE)</f>
        <v>3.17</v>
      </c>
      <c r="H187" s="6">
        <f>VLOOKUP(M187,'BASE ARTICLE SAMUEL 25012023 v2'!$A$1:$H$1287,8,FALSE)</f>
        <v>2.98</v>
      </c>
      <c r="I187">
        <v>4.63</v>
      </c>
      <c r="J187">
        <f>E187*I187</f>
        <v>9.26</v>
      </c>
      <c r="K187" s="6">
        <f>VLOOKUP(M187,'BASE ARTICLE SAMUEL 25012023 v2'!$A$1:$K$1287,11,FALSE)</f>
        <v>5.96</v>
      </c>
      <c r="L187" s="6">
        <f>E187*K187</f>
        <v>11.92</v>
      </c>
      <c r="M187" t="s">
        <v>88</v>
      </c>
      <c r="N187" t="str">
        <f>VLOOKUP(M187,'BASE ARTICLE SAMUEL 25012023 v1'!$A$2:$B$1287,2,FALSE)</f>
        <v>AS</v>
      </c>
      <c r="O187">
        <f t="shared" si="13"/>
        <v>5.96</v>
      </c>
    </row>
    <row r="188" spans="1:15" outlineLevel="1" x14ac:dyDescent="0.25">
      <c r="A188" s="74" t="s">
        <v>4007</v>
      </c>
      <c r="B188" s="74" t="str">
        <f t="shared" si="12"/>
        <v>PFV12EH8x3</v>
      </c>
      <c r="H188" s="6" t="e">
        <f>VLOOKUP(M188,'BASE ARTICLE SAMUEL 25012023 v2'!$A$1:$H$1287,8,FALSE)</f>
        <v>#N/A</v>
      </c>
      <c r="K188" s="6" t="e">
        <f>VLOOKUP(M188,'BASE ARTICLE SAMUEL 25012023 v2'!$A$1:$K$1287,11,FALSE)</f>
        <v>#N/A</v>
      </c>
      <c r="L188" s="6">
        <f>SUBTOTAL(9,L185:L187)</f>
        <v>1430.9695000000002</v>
      </c>
      <c r="O188">
        <f>SUBTOTAL(9,O185:O187)</f>
        <v>1055.77</v>
      </c>
    </row>
    <row r="189" spans="1:15" outlineLevel="2" x14ac:dyDescent="0.25">
      <c r="A189" t="s">
        <v>358</v>
      </c>
      <c r="B189" s="74" t="str">
        <f t="shared" si="12"/>
        <v>H8x4</v>
      </c>
      <c r="C189" t="str">
        <f>VLOOKUP(A189,'BASE ARTICLE SAMUEL 25012023 v1'!$A$1:$B$1287,2,FALSE)</f>
        <v>AA</v>
      </c>
      <c r="D189" t="s">
        <v>84</v>
      </c>
      <c r="E189">
        <v>1</v>
      </c>
      <c r="F189" t="s">
        <v>85</v>
      </c>
      <c r="G189" s="71">
        <f>VLOOKUP(M189,'BASE ARTICLE SAMUEL 25012023 v1'!$A$1:$F$1287,6,FALSE)</f>
        <v>13.85</v>
      </c>
      <c r="H189" s="6">
        <f>VLOOKUP(M189,'BASE ARTICLE SAMUEL 25012023 v2'!$A$1:$H$1287,8,FALSE)</f>
        <v>12.04</v>
      </c>
      <c r="I189">
        <v>16.5</v>
      </c>
      <c r="J189">
        <f>E189*I189</f>
        <v>16.5</v>
      </c>
      <c r="K189" s="6">
        <f>VLOOKUP(M189,'BASE ARTICLE SAMUEL 25012023 v2'!$A$1:$K$1287,11,FALSE)</f>
        <v>18.059999999999999</v>
      </c>
      <c r="L189" s="6">
        <f>E189*K189</f>
        <v>18.059999999999999</v>
      </c>
      <c r="M189" t="s">
        <v>84</v>
      </c>
      <c r="N189" t="str">
        <f>VLOOKUP(M189,'BASE ARTICLE SAMUEL 25012023 v1'!$A$2:$B$1287,2,FALSE)</f>
        <v>AS</v>
      </c>
      <c r="O189">
        <f t="shared" si="13"/>
        <v>12.04</v>
      </c>
    </row>
    <row r="190" spans="1:15" outlineLevel="2" x14ac:dyDescent="0.25">
      <c r="A190" t="s">
        <v>358</v>
      </c>
      <c r="B190" s="74" t="str">
        <f t="shared" si="12"/>
        <v>H8x4</v>
      </c>
      <c r="C190" t="str">
        <f>VLOOKUP(A190,'BASE ARTICLE SAMUEL 25012023 v1'!$A$1:$B$1287,2,FALSE)</f>
        <v>AA</v>
      </c>
      <c r="D190" t="s">
        <v>978</v>
      </c>
      <c r="E190">
        <v>1</v>
      </c>
      <c r="F190" t="s">
        <v>979</v>
      </c>
      <c r="G190" s="71">
        <f>VLOOKUP(M190,'BASE ARTICLE SAMUEL 25012023 v1'!$A$1:$F$1287,6,FALSE)</f>
        <v>1328.25</v>
      </c>
      <c r="H190" s="6">
        <f>VLOOKUP(M190,'BASE ARTICLE SAMUEL 25012023 v2'!$A$1:$H$1287,8,FALSE)</f>
        <v>1299.42</v>
      </c>
      <c r="I190">
        <v>1281.83</v>
      </c>
      <c r="J190">
        <f>E190*I190</f>
        <v>1281.83</v>
      </c>
      <c r="K190" s="6">
        <f>VLOOKUP(M190,'BASE ARTICLE SAMUEL 25012023 v2'!$A$1:$K$1287,11,FALSE)</f>
        <v>1754.2170000000003</v>
      </c>
      <c r="L190" s="6">
        <f>E190*K190</f>
        <v>1754.2170000000003</v>
      </c>
      <c r="M190" t="s">
        <v>978</v>
      </c>
      <c r="N190" t="str">
        <f>VLOOKUP(M190,'BASE ARTICLE SAMUEL 25012023 v1'!$A$2:$B$1287,2,FALSE)</f>
        <v>AN</v>
      </c>
      <c r="O190">
        <f t="shared" si="13"/>
        <v>1299.42</v>
      </c>
    </row>
    <row r="191" spans="1:15" outlineLevel="2" x14ac:dyDescent="0.25">
      <c r="A191" t="s">
        <v>358</v>
      </c>
      <c r="B191" s="74" t="str">
        <f t="shared" si="12"/>
        <v>H8x4</v>
      </c>
      <c r="C191" t="str">
        <f>VLOOKUP(A191,'BASE ARTICLE SAMUEL 25012023 v1'!$A$1:$B$1287,2,FALSE)</f>
        <v>AA</v>
      </c>
      <c r="D191" t="s">
        <v>88</v>
      </c>
      <c r="E191">
        <v>2</v>
      </c>
      <c r="F191" t="s">
        <v>89</v>
      </c>
      <c r="G191" s="71">
        <f>VLOOKUP(M191,'BASE ARTICLE SAMUEL 25012023 v1'!$A$1:$F$1287,6,FALSE)</f>
        <v>3.17</v>
      </c>
      <c r="H191" s="6">
        <f>VLOOKUP(M191,'BASE ARTICLE SAMUEL 25012023 v2'!$A$1:$H$1287,8,FALSE)</f>
        <v>2.98</v>
      </c>
      <c r="I191">
        <v>4.63</v>
      </c>
      <c r="J191">
        <f>E191*I191</f>
        <v>9.26</v>
      </c>
      <c r="K191" s="6">
        <f>VLOOKUP(M191,'BASE ARTICLE SAMUEL 25012023 v2'!$A$1:$K$1287,11,FALSE)</f>
        <v>5.96</v>
      </c>
      <c r="L191" s="6">
        <f>E191*K191</f>
        <v>11.92</v>
      </c>
      <c r="M191" t="s">
        <v>88</v>
      </c>
      <c r="N191" t="str">
        <f>VLOOKUP(M191,'BASE ARTICLE SAMUEL 25012023 v1'!$A$2:$B$1287,2,FALSE)</f>
        <v>AS</v>
      </c>
      <c r="O191">
        <f t="shared" si="13"/>
        <v>5.96</v>
      </c>
    </row>
    <row r="192" spans="1:15" outlineLevel="1" x14ac:dyDescent="0.25">
      <c r="A192" s="74" t="s">
        <v>4008</v>
      </c>
      <c r="B192" s="74" t="str">
        <f t="shared" si="12"/>
        <v>PFV16EH8x4</v>
      </c>
      <c r="H192" s="6" t="e">
        <f>VLOOKUP(M192,'BASE ARTICLE SAMUEL 25012023 v2'!$A$1:$H$1287,8,FALSE)</f>
        <v>#N/A</v>
      </c>
      <c r="K192" s="6" t="e">
        <f>VLOOKUP(M192,'BASE ARTICLE SAMUEL 25012023 v2'!$A$1:$K$1287,11,FALSE)</f>
        <v>#N/A</v>
      </c>
      <c r="L192" s="6">
        <f>SUBTOTAL(9,L189:L191)</f>
        <v>1784.1970000000003</v>
      </c>
      <c r="O192">
        <f>SUBTOTAL(9,O189:O191)</f>
        <v>1317.42</v>
      </c>
    </row>
    <row r="193" spans="1:15" outlineLevel="2" x14ac:dyDescent="0.25">
      <c r="A193" t="s">
        <v>360</v>
      </c>
      <c r="B193" s="74" t="str">
        <f t="shared" si="12"/>
        <v>H8x5</v>
      </c>
      <c r="C193" t="str">
        <f>VLOOKUP(A193,'BASE ARTICLE SAMUEL 25012023 v1'!$A$1:$B$1287,2,FALSE)</f>
        <v>AA</v>
      </c>
      <c r="D193" t="s">
        <v>84</v>
      </c>
      <c r="E193">
        <v>1</v>
      </c>
      <c r="F193" t="s">
        <v>85</v>
      </c>
      <c r="G193" s="71">
        <f>VLOOKUP(M193,'BASE ARTICLE SAMUEL 25012023 v1'!$A$1:$F$1287,6,FALSE)</f>
        <v>13.85</v>
      </c>
      <c r="H193" s="6">
        <f>VLOOKUP(M193,'BASE ARTICLE SAMUEL 25012023 v2'!$A$1:$H$1287,8,FALSE)</f>
        <v>12.04</v>
      </c>
      <c r="I193">
        <v>16.5</v>
      </c>
      <c r="J193">
        <f>E193*I193</f>
        <v>16.5</v>
      </c>
      <c r="K193" s="6">
        <f>VLOOKUP(M193,'BASE ARTICLE SAMUEL 25012023 v2'!$A$1:$K$1287,11,FALSE)</f>
        <v>18.059999999999999</v>
      </c>
      <c r="L193" s="6">
        <f>E193*K193</f>
        <v>18.059999999999999</v>
      </c>
      <c r="M193" t="s">
        <v>84</v>
      </c>
      <c r="N193" t="str">
        <f>VLOOKUP(M193,'BASE ARTICLE SAMUEL 25012023 v1'!$A$2:$B$1287,2,FALSE)</f>
        <v>AS</v>
      </c>
      <c r="O193">
        <f t="shared" si="13"/>
        <v>12.04</v>
      </c>
    </row>
    <row r="194" spans="1:15" outlineLevel="2" x14ac:dyDescent="0.25">
      <c r="A194" t="s">
        <v>360</v>
      </c>
      <c r="B194" s="74" t="str">
        <f t="shared" si="12"/>
        <v>H8x5</v>
      </c>
      <c r="C194" t="str">
        <f>VLOOKUP(A194,'BASE ARTICLE SAMUEL 25012023 v1'!$A$1:$B$1287,2,FALSE)</f>
        <v>AA</v>
      </c>
      <c r="D194" t="s">
        <v>982</v>
      </c>
      <c r="E194">
        <v>1</v>
      </c>
      <c r="F194" t="s">
        <v>983</v>
      </c>
      <c r="G194" s="71">
        <f>VLOOKUP(M194,'BASE ARTICLE SAMUEL 25012023 v1'!$A$1:$F$1287,6,FALSE)</f>
        <v>1328.25</v>
      </c>
      <c r="H194" s="6">
        <f>VLOOKUP(M194,'BASE ARTICLE SAMUEL 25012023 v2'!$A$1:$H$1287,8,FALSE)</f>
        <v>1299.42</v>
      </c>
      <c r="I194">
        <v>1281.83</v>
      </c>
      <c r="J194">
        <f>E194*I194</f>
        <v>1281.83</v>
      </c>
      <c r="K194" s="6">
        <f>VLOOKUP(M194,'BASE ARTICLE SAMUEL 25012023 v2'!$A$1:$K$1287,11,FALSE)</f>
        <v>1754.2170000000003</v>
      </c>
      <c r="L194" s="6">
        <f>E194*K194</f>
        <v>1754.2170000000003</v>
      </c>
      <c r="M194" t="s">
        <v>982</v>
      </c>
      <c r="N194" t="str">
        <f>VLOOKUP(M194,'BASE ARTICLE SAMUEL 25012023 v1'!$A$2:$B$1287,2,FALSE)</f>
        <v>AN</v>
      </c>
      <c r="O194">
        <f t="shared" si="13"/>
        <v>1299.42</v>
      </c>
    </row>
    <row r="195" spans="1:15" outlineLevel="2" x14ac:dyDescent="0.25">
      <c r="A195" t="s">
        <v>360</v>
      </c>
      <c r="B195" s="74" t="str">
        <f t="shared" si="12"/>
        <v>H8x5</v>
      </c>
      <c r="C195" t="str">
        <f>VLOOKUP(A195,'BASE ARTICLE SAMUEL 25012023 v1'!$A$1:$B$1287,2,FALSE)</f>
        <v>AA</v>
      </c>
      <c r="D195" t="s">
        <v>88</v>
      </c>
      <c r="E195">
        <v>2</v>
      </c>
      <c r="F195" t="s">
        <v>89</v>
      </c>
      <c r="G195" s="71">
        <f>VLOOKUP(M195,'BASE ARTICLE SAMUEL 25012023 v1'!$A$1:$F$1287,6,FALSE)</f>
        <v>3.17</v>
      </c>
      <c r="H195" s="6">
        <f>VLOOKUP(M195,'BASE ARTICLE SAMUEL 25012023 v2'!$A$1:$H$1287,8,FALSE)</f>
        <v>2.98</v>
      </c>
      <c r="I195">
        <v>4.63</v>
      </c>
      <c r="J195">
        <f>E195*I195</f>
        <v>9.26</v>
      </c>
      <c r="K195" s="6">
        <f>VLOOKUP(M195,'BASE ARTICLE SAMUEL 25012023 v2'!$A$1:$K$1287,11,FALSE)</f>
        <v>5.96</v>
      </c>
      <c r="L195" s="6">
        <f>E195*K195</f>
        <v>11.92</v>
      </c>
      <c r="M195" t="s">
        <v>88</v>
      </c>
      <c r="N195" t="str">
        <f>VLOOKUP(M195,'BASE ARTICLE SAMUEL 25012023 v1'!$A$2:$B$1287,2,FALSE)</f>
        <v>AS</v>
      </c>
      <c r="O195">
        <f t="shared" si="13"/>
        <v>5.96</v>
      </c>
    </row>
    <row r="196" spans="1:15" outlineLevel="1" x14ac:dyDescent="0.25">
      <c r="A196" s="74" t="s">
        <v>4009</v>
      </c>
      <c r="B196" s="74" t="str">
        <f t="shared" ref="B196:B259" si="14">MID(A196,7,100)</f>
        <v>PFV20EH8x5</v>
      </c>
      <c r="H196" s="6" t="e">
        <f>VLOOKUP(M196,'BASE ARTICLE SAMUEL 25012023 v2'!$A$1:$H$1287,8,FALSE)</f>
        <v>#N/A</v>
      </c>
      <c r="K196" s="6" t="e">
        <f>VLOOKUP(M196,'BASE ARTICLE SAMUEL 25012023 v2'!$A$1:$K$1287,11,FALSE)</f>
        <v>#N/A</v>
      </c>
      <c r="L196" s="6">
        <f>SUBTOTAL(9,L193:L195)</f>
        <v>1784.1970000000003</v>
      </c>
      <c r="O196">
        <f>SUBTOTAL(9,O193:O195)</f>
        <v>1317.42</v>
      </c>
    </row>
    <row r="197" spans="1:15" outlineLevel="2" x14ac:dyDescent="0.25">
      <c r="A197" t="s">
        <v>362</v>
      </c>
      <c r="B197" s="74" t="str">
        <f t="shared" si="14"/>
        <v>H10x4</v>
      </c>
      <c r="C197" t="str">
        <f>VLOOKUP(A197,'BASE ARTICLE SAMUEL 25012023 v1'!$A$1:$B$1287,2,FALSE)</f>
        <v>AA</v>
      </c>
      <c r="D197" t="s">
        <v>84</v>
      </c>
      <c r="E197">
        <v>1</v>
      </c>
      <c r="F197" t="s">
        <v>85</v>
      </c>
      <c r="G197" s="71">
        <f>VLOOKUP(M197,'BASE ARTICLE SAMUEL 25012023 v1'!$A$1:$F$1287,6,FALSE)</f>
        <v>13.85</v>
      </c>
      <c r="H197" s="6">
        <f>VLOOKUP(M197,'BASE ARTICLE SAMUEL 25012023 v2'!$A$1:$H$1287,8,FALSE)</f>
        <v>12.04</v>
      </c>
      <c r="I197">
        <v>16.5</v>
      </c>
      <c r="J197">
        <f>E197*I197</f>
        <v>16.5</v>
      </c>
      <c r="K197" s="6">
        <f>VLOOKUP(M197,'BASE ARTICLE SAMUEL 25012023 v2'!$A$1:$K$1287,11,FALSE)</f>
        <v>18.059999999999999</v>
      </c>
      <c r="L197" s="6">
        <f>E197*K197</f>
        <v>18.059999999999999</v>
      </c>
      <c r="M197" t="s">
        <v>84</v>
      </c>
      <c r="N197" t="str">
        <f>VLOOKUP(M197,'BASE ARTICLE SAMUEL 25012023 v1'!$A$2:$B$1287,2,FALSE)</f>
        <v>AS</v>
      </c>
      <c r="O197">
        <f t="shared" si="13"/>
        <v>12.04</v>
      </c>
    </row>
    <row r="198" spans="1:15" outlineLevel="2" x14ac:dyDescent="0.25">
      <c r="A198" t="s">
        <v>362</v>
      </c>
      <c r="B198" s="74" t="str">
        <f t="shared" si="14"/>
        <v>H10x4</v>
      </c>
      <c r="C198" t="str">
        <f>VLOOKUP(A198,'BASE ARTICLE SAMUEL 25012023 v1'!$A$1:$B$1287,2,FALSE)</f>
        <v>AA</v>
      </c>
      <c r="D198" t="s">
        <v>1030</v>
      </c>
      <c r="E198">
        <v>1</v>
      </c>
      <c r="F198" t="s">
        <v>1031</v>
      </c>
      <c r="G198" s="71">
        <f>VLOOKUP(M198,'BASE ARTICLE SAMUEL 25012023 v1'!$A$1:$F$1287,6,FALSE)</f>
        <v>1549.77</v>
      </c>
      <c r="H198" s="6">
        <f>VLOOKUP(M198,'BASE ARTICLE SAMUEL 25012023 v2'!$A$1:$H$1287,8,FALSE)</f>
        <v>1516.22</v>
      </c>
      <c r="I198">
        <v>1496.96</v>
      </c>
      <c r="J198">
        <f>E198*I198</f>
        <v>1496.96</v>
      </c>
      <c r="K198" s="6">
        <f>VLOOKUP(M198,'BASE ARTICLE SAMUEL 25012023 v2'!$A$1:$K$1287,11,FALSE)</f>
        <v>2046.8970000000002</v>
      </c>
      <c r="L198" s="6">
        <f>E198*K198</f>
        <v>2046.8970000000002</v>
      </c>
      <c r="M198" t="s">
        <v>1030</v>
      </c>
      <c r="N198" t="str">
        <f>VLOOKUP(M198,'BASE ARTICLE SAMUEL 25012023 v1'!$A$2:$B$1287,2,FALSE)</f>
        <v>AN</v>
      </c>
      <c r="O198">
        <f t="shared" si="13"/>
        <v>1516.22</v>
      </c>
    </row>
    <row r="199" spans="1:15" outlineLevel="2" x14ac:dyDescent="0.25">
      <c r="A199" t="s">
        <v>362</v>
      </c>
      <c r="B199" s="74" t="str">
        <f t="shared" si="14"/>
        <v>H10x4</v>
      </c>
      <c r="C199" t="str">
        <f>VLOOKUP(A199,'BASE ARTICLE SAMUEL 25012023 v1'!$A$1:$B$1287,2,FALSE)</f>
        <v>AA</v>
      </c>
      <c r="D199" t="s">
        <v>88</v>
      </c>
      <c r="E199">
        <v>2</v>
      </c>
      <c r="F199" t="s">
        <v>89</v>
      </c>
      <c r="G199" s="71">
        <f>VLOOKUP(M199,'BASE ARTICLE SAMUEL 25012023 v1'!$A$1:$F$1287,6,FALSE)</f>
        <v>3.17</v>
      </c>
      <c r="H199" s="6">
        <f>VLOOKUP(M199,'BASE ARTICLE SAMUEL 25012023 v2'!$A$1:$H$1287,8,FALSE)</f>
        <v>2.98</v>
      </c>
      <c r="I199">
        <v>4.63</v>
      </c>
      <c r="J199">
        <f>E199*I199</f>
        <v>9.26</v>
      </c>
      <c r="K199" s="6">
        <f>VLOOKUP(M199,'BASE ARTICLE SAMUEL 25012023 v2'!$A$1:$K$1287,11,FALSE)</f>
        <v>5.96</v>
      </c>
      <c r="L199" s="6">
        <f>E199*K199</f>
        <v>11.92</v>
      </c>
      <c r="M199" t="s">
        <v>88</v>
      </c>
      <c r="N199" t="str">
        <f>VLOOKUP(M199,'BASE ARTICLE SAMUEL 25012023 v1'!$A$2:$B$1287,2,FALSE)</f>
        <v>AS</v>
      </c>
      <c r="O199">
        <f t="shared" si="13"/>
        <v>5.96</v>
      </c>
    </row>
    <row r="200" spans="1:15" outlineLevel="1" x14ac:dyDescent="0.25">
      <c r="A200" s="74" t="s">
        <v>4010</v>
      </c>
      <c r="B200" s="74" t="str">
        <f t="shared" si="14"/>
        <v>PFV20EH10x4</v>
      </c>
      <c r="H200" s="6" t="e">
        <f>VLOOKUP(M200,'BASE ARTICLE SAMUEL 25012023 v2'!$A$1:$H$1287,8,FALSE)</f>
        <v>#N/A</v>
      </c>
      <c r="K200" s="6" t="e">
        <f>VLOOKUP(M200,'BASE ARTICLE SAMUEL 25012023 v2'!$A$1:$K$1287,11,FALSE)</f>
        <v>#N/A</v>
      </c>
      <c r="L200" s="6">
        <f>SUBTOTAL(9,L197:L199)</f>
        <v>2076.8770000000004</v>
      </c>
      <c r="O200">
        <f>SUBTOTAL(9,O197:O199)</f>
        <v>1534.22</v>
      </c>
    </row>
    <row r="201" spans="1:15" outlineLevel="2" x14ac:dyDescent="0.25">
      <c r="A201" t="s">
        <v>364</v>
      </c>
      <c r="B201" s="74" t="str">
        <f t="shared" si="14"/>
        <v/>
      </c>
      <c r="C201" t="str">
        <f>VLOOKUP(A201,'BASE ARTICLE SAMUEL 25012023 v1'!$A$1:$B$1287,2,FALSE)</f>
        <v>AA</v>
      </c>
      <c r="D201" t="s">
        <v>336</v>
      </c>
      <c r="E201">
        <v>1</v>
      </c>
      <c r="F201" t="s">
        <v>337</v>
      </c>
      <c r="G201" s="71">
        <f>VLOOKUP(M201,'BASE ARTICLE SAMUEL 25012023 v1'!$A$1:$F$1287,6,FALSE)</f>
        <v>248.26</v>
      </c>
      <c r="H201" s="6">
        <f>VLOOKUP(M201,'BASE ARTICLE SAMUEL 25012023 v2'!$A$1:$H$1287,8,FALSE)</f>
        <v>243.25</v>
      </c>
      <c r="I201">
        <v>272.89</v>
      </c>
      <c r="J201">
        <f>E201*I201</f>
        <v>272.89</v>
      </c>
      <c r="K201" s="6">
        <f>VLOOKUP(M201,'BASE ARTICLE SAMUEL 25012023 v2'!$A$1:$K$1287,11,FALSE)</f>
        <v>328.38750000000005</v>
      </c>
      <c r="L201" s="6">
        <f>E201*K201</f>
        <v>328.38750000000005</v>
      </c>
      <c r="M201" t="s">
        <v>336</v>
      </c>
      <c r="N201" t="str">
        <f>VLOOKUP(M201,'BASE ARTICLE SAMUEL 25012023 v1'!$A$2:$B$1287,2,FALSE)</f>
        <v>AN</v>
      </c>
      <c r="O201">
        <f t="shared" si="13"/>
        <v>243.25</v>
      </c>
    </row>
    <row r="202" spans="1:15" outlineLevel="2" x14ac:dyDescent="0.25">
      <c r="A202" t="s">
        <v>364</v>
      </c>
      <c r="B202" s="74" t="str">
        <f t="shared" si="14"/>
        <v/>
      </c>
      <c r="C202" t="str">
        <f>VLOOKUP(A202,'BASE ARTICLE SAMUEL 25012023 v1'!$A$1:$B$1287,2,FALSE)</f>
        <v>AA</v>
      </c>
      <c r="D202" t="s">
        <v>82</v>
      </c>
      <c r="E202">
        <v>1</v>
      </c>
      <c r="F202" t="s">
        <v>83</v>
      </c>
      <c r="G202" s="71">
        <f>VLOOKUP(M202,'BASE ARTICLE SAMUEL 25012023 v1'!$A$1:$F$1287,6,FALSE)</f>
        <v>9.4499999999999993</v>
      </c>
      <c r="H202" s="6">
        <f>VLOOKUP(M202,'BASE ARTICLE SAMUEL 25012023 v2'!$A$1:$H$1287,8,FALSE)</f>
        <v>7.875</v>
      </c>
      <c r="I202">
        <v>9.9</v>
      </c>
      <c r="J202">
        <f>E202*I202</f>
        <v>9.9</v>
      </c>
      <c r="K202" s="6">
        <f>VLOOKUP(M202,'BASE ARTICLE SAMUEL 25012023 v2'!$A$1:$K$1287,11,FALSE)</f>
        <v>11.8125</v>
      </c>
      <c r="L202" s="6">
        <f>E202*K202</f>
        <v>11.8125</v>
      </c>
      <c r="M202" t="s">
        <v>82</v>
      </c>
      <c r="N202" t="str">
        <f>VLOOKUP(M202,'BASE ARTICLE SAMUEL 25012023 v1'!$A$2:$B$1287,2,FALSE)</f>
        <v>AS</v>
      </c>
      <c r="O202">
        <f t="shared" si="13"/>
        <v>7.875</v>
      </c>
    </row>
    <row r="203" spans="1:15" outlineLevel="1" x14ac:dyDescent="0.25">
      <c r="A203" s="74" t="s">
        <v>4011</v>
      </c>
      <c r="B203" s="74" t="str">
        <f t="shared" si="14"/>
        <v>PFH3EH</v>
      </c>
      <c r="H203" s="6" t="e">
        <f>VLOOKUP(M203,'BASE ARTICLE SAMUEL 25012023 v2'!$A$1:$H$1287,8,FALSE)</f>
        <v>#N/A</v>
      </c>
      <c r="K203" s="6" t="e">
        <f>VLOOKUP(M203,'BASE ARTICLE SAMUEL 25012023 v2'!$A$1:$K$1287,11,FALSE)</f>
        <v>#N/A</v>
      </c>
      <c r="L203" s="6">
        <f>SUBTOTAL(9,L201:L202)</f>
        <v>340.20000000000005</v>
      </c>
      <c r="O203">
        <f>SUBTOTAL(9,O201:O202)</f>
        <v>251.125</v>
      </c>
    </row>
    <row r="204" spans="1:15" outlineLevel="2" x14ac:dyDescent="0.25">
      <c r="A204" t="s">
        <v>366</v>
      </c>
      <c r="B204" s="74" t="str">
        <f t="shared" si="14"/>
        <v/>
      </c>
      <c r="C204" t="str">
        <f>VLOOKUP(A204,'BASE ARTICLE SAMUEL 25012023 v1'!$A$1:$B$1287,2,FALSE)</f>
        <v>AA</v>
      </c>
      <c r="D204" t="s">
        <v>338</v>
      </c>
      <c r="E204">
        <v>1</v>
      </c>
      <c r="F204" t="s">
        <v>3935</v>
      </c>
      <c r="G204" s="71">
        <f>VLOOKUP(M204,'BASE ARTICLE SAMUEL 25012023 v1'!$A$1:$F$1287,6,FALSE)</f>
        <v>278.77999999999997</v>
      </c>
      <c r="H204" s="6">
        <f>VLOOKUP(M204,'BASE ARTICLE SAMUEL 25012023 v2'!$A$1:$H$1287,8,FALSE)</f>
        <v>272.91000000000003</v>
      </c>
      <c r="I204">
        <v>279.8</v>
      </c>
      <c r="J204">
        <f>E204*I204</f>
        <v>279.8</v>
      </c>
      <c r="K204" s="6">
        <f>VLOOKUP(M204,'BASE ARTICLE SAMUEL 25012023 v2'!$A$1:$K$1287,11,FALSE)</f>
        <v>368.42850000000004</v>
      </c>
      <c r="L204" s="6">
        <f>E204*K204</f>
        <v>368.42850000000004</v>
      </c>
      <c r="M204" t="s">
        <v>338</v>
      </c>
      <c r="N204" t="str">
        <f>VLOOKUP(M204,'BASE ARTICLE SAMUEL 25012023 v1'!$A$2:$B$1287,2,FALSE)</f>
        <v>AN</v>
      </c>
      <c r="O204">
        <f t="shared" si="13"/>
        <v>272.91000000000003</v>
      </c>
    </row>
    <row r="205" spans="1:15" outlineLevel="2" x14ac:dyDescent="0.25">
      <c r="A205" t="s">
        <v>366</v>
      </c>
      <c r="B205" s="74" t="str">
        <f t="shared" si="14"/>
        <v/>
      </c>
      <c r="C205" t="str">
        <f>VLOOKUP(A205,'BASE ARTICLE SAMUEL 25012023 v1'!$A$1:$B$1287,2,FALSE)</f>
        <v>AA</v>
      </c>
      <c r="D205" t="s">
        <v>82</v>
      </c>
      <c r="E205">
        <v>1</v>
      </c>
      <c r="F205" t="s">
        <v>83</v>
      </c>
      <c r="G205" s="71">
        <f>VLOOKUP(M205,'BASE ARTICLE SAMUEL 25012023 v1'!$A$1:$F$1287,6,FALSE)</f>
        <v>9.4499999999999993</v>
      </c>
      <c r="H205" s="6">
        <f>VLOOKUP(M205,'BASE ARTICLE SAMUEL 25012023 v2'!$A$1:$H$1287,8,FALSE)</f>
        <v>7.875</v>
      </c>
      <c r="I205">
        <v>9.9</v>
      </c>
      <c r="J205">
        <f>E205*I205</f>
        <v>9.9</v>
      </c>
      <c r="K205" s="6">
        <f>VLOOKUP(M205,'BASE ARTICLE SAMUEL 25012023 v2'!$A$1:$K$1287,11,FALSE)</f>
        <v>11.8125</v>
      </c>
      <c r="L205" s="6">
        <f>E205*K205</f>
        <v>11.8125</v>
      </c>
      <c r="M205" t="s">
        <v>82</v>
      </c>
      <c r="N205" t="str">
        <f>VLOOKUP(M205,'BASE ARTICLE SAMUEL 25012023 v1'!$A$2:$B$1287,2,FALSE)</f>
        <v>AS</v>
      </c>
      <c r="O205">
        <f t="shared" si="13"/>
        <v>7.875</v>
      </c>
    </row>
    <row r="206" spans="1:15" outlineLevel="1" x14ac:dyDescent="0.25">
      <c r="A206" s="74" t="s">
        <v>4012</v>
      </c>
      <c r="B206" s="74" t="str">
        <f t="shared" si="14"/>
        <v>PFH4EH</v>
      </c>
      <c r="H206" s="6" t="e">
        <f>VLOOKUP(M206,'BASE ARTICLE SAMUEL 25012023 v2'!$A$1:$H$1287,8,FALSE)</f>
        <v>#N/A</v>
      </c>
      <c r="K206" s="6" t="e">
        <f>VLOOKUP(M206,'BASE ARTICLE SAMUEL 25012023 v2'!$A$1:$K$1287,11,FALSE)</f>
        <v>#N/A</v>
      </c>
      <c r="L206" s="6">
        <f>SUBTOTAL(9,L204:L205)</f>
        <v>380.24100000000004</v>
      </c>
      <c r="O206">
        <f>SUBTOTAL(9,O204:O205)</f>
        <v>280.78500000000003</v>
      </c>
    </row>
    <row r="207" spans="1:15" outlineLevel="2" x14ac:dyDescent="0.25">
      <c r="A207" t="s">
        <v>368</v>
      </c>
      <c r="B207" s="74" t="str">
        <f t="shared" si="14"/>
        <v/>
      </c>
      <c r="C207" t="str">
        <f>VLOOKUP(A207,'BASE ARTICLE SAMUEL 25012023 v1'!$A$1:$B$1287,2,FALSE)</f>
        <v>AA</v>
      </c>
      <c r="D207" t="s">
        <v>144</v>
      </c>
      <c r="E207">
        <v>1</v>
      </c>
      <c r="F207" t="s">
        <v>3936</v>
      </c>
      <c r="G207" s="71">
        <f>VLOOKUP(M207,'BASE ARTICLE SAMUEL 25012023 v1'!$A$1:$F$1287,6,FALSE)</f>
        <v>329.43</v>
      </c>
      <c r="H207" s="6">
        <f>VLOOKUP(M207,'BASE ARTICLE SAMUEL 25012023 v2'!$A$1:$H$1287,8,FALSE)</f>
        <v>322.51</v>
      </c>
      <c r="I207">
        <v>331.59</v>
      </c>
      <c r="J207">
        <f>E207*I207</f>
        <v>331.59</v>
      </c>
      <c r="K207" s="6">
        <f>VLOOKUP(M207,'BASE ARTICLE SAMUEL 25012023 v2'!$A$1:$K$1287,11,FALSE)</f>
        <v>435.38850000000002</v>
      </c>
      <c r="L207" s="6">
        <f>E207*K207</f>
        <v>435.38850000000002</v>
      </c>
      <c r="M207" t="s">
        <v>144</v>
      </c>
      <c r="N207" t="str">
        <f>VLOOKUP(M207,'BASE ARTICLE SAMUEL 25012023 v1'!$A$2:$B$1287,2,FALSE)</f>
        <v>AN</v>
      </c>
      <c r="O207">
        <f t="shared" si="13"/>
        <v>322.51</v>
      </c>
    </row>
    <row r="208" spans="1:15" outlineLevel="2" x14ac:dyDescent="0.25">
      <c r="A208" t="s">
        <v>368</v>
      </c>
      <c r="B208" s="74" t="str">
        <f t="shared" si="14"/>
        <v/>
      </c>
      <c r="C208" t="str">
        <f>VLOOKUP(A208,'BASE ARTICLE SAMUEL 25012023 v1'!$A$1:$B$1287,2,FALSE)</f>
        <v>AA</v>
      </c>
      <c r="D208" t="s">
        <v>82</v>
      </c>
      <c r="E208">
        <v>1</v>
      </c>
      <c r="F208" t="s">
        <v>83</v>
      </c>
      <c r="G208" s="71">
        <f>VLOOKUP(M208,'BASE ARTICLE SAMUEL 25012023 v1'!$A$1:$F$1287,6,FALSE)</f>
        <v>9.4499999999999993</v>
      </c>
      <c r="H208" s="6">
        <f>VLOOKUP(M208,'BASE ARTICLE SAMUEL 25012023 v2'!$A$1:$H$1287,8,FALSE)</f>
        <v>7.875</v>
      </c>
      <c r="I208">
        <v>9.9</v>
      </c>
      <c r="J208">
        <f>E208*I208</f>
        <v>9.9</v>
      </c>
      <c r="K208" s="6">
        <f>VLOOKUP(M208,'BASE ARTICLE SAMUEL 25012023 v2'!$A$1:$K$1287,11,FALSE)</f>
        <v>11.8125</v>
      </c>
      <c r="L208" s="6">
        <f>E208*K208</f>
        <v>11.8125</v>
      </c>
      <c r="M208" t="s">
        <v>82</v>
      </c>
      <c r="N208" t="str">
        <f>VLOOKUP(M208,'BASE ARTICLE SAMUEL 25012023 v1'!$A$2:$B$1287,2,FALSE)</f>
        <v>AS</v>
      </c>
      <c r="O208">
        <f t="shared" si="13"/>
        <v>7.875</v>
      </c>
    </row>
    <row r="209" spans="1:15" outlineLevel="1" x14ac:dyDescent="0.25">
      <c r="A209" s="74" t="s">
        <v>4013</v>
      </c>
      <c r="B209" s="74" t="str">
        <f t="shared" si="14"/>
        <v>PFH5EH</v>
      </c>
      <c r="H209" s="6" t="e">
        <f>VLOOKUP(M209,'BASE ARTICLE SAMUEL 25012023 v2'!$A$1:$H$1287,8,FALSE)</f>
        <v>#N/A</v>
      </c>
      <c r="K209" s="6" t="e">
        <f>VLOOKUP(M209,'BASE ARTICLE SAMUEL 25012023 v2'!$A$1:$K$1287,11,FALSE)</f>
        <v>#N/A</v>
      </c>
      <c r="L209" s="6">
        <f>SUBTOTAL(9,L207:L208)</f>
        <v>447.20100000000002</v>
      </c>
      <c r="O209">
        <f>SUBTOTAL(9,O207:O208)</f>
        <v>330.38499999999999</v>
      </c>
    </row>
    <row r="210" spans="1:15" outlineLevel="2" x14ac:dyDescent="0.25">
      <c r="A210" t="s">
        <v>370</v>
      </c>
      <c r="B210" s="74" t="str">
        <f t="shared" si="14"/>
        <v/>
      </c>
      <c r="C210" t="str">
        <f>VLOOKUP(A210,'BASE ARTICLE SAMUEL 25012023 v1'!$A$1:$B$1287,2,FALSE)</f>
        <v>AA</v>
      </c>
      <c r="D210" t="s">
        <v>147</v>
      </c>
      <c r="E210">
        <v>1</v>
      </c>
      <c r="F210" t="s">
        <v>3937</v>
      </c>
      <c r="G210" s="71">
        <f>VLOOKUP(M210,'BASE ARTICLE SAMUEL 25012023 v1'!$A$1:$F$1287,6,FALSE)</f>
        <v>389.6</v>
      </c>
      <c r="H210" s="6">
        <f>VLOOKUP(M210,'BASE ARTICLE SAMUEL 25012023 v2'!$A$1:$H$1287,8,FALSE)</f>
        <v>381.42</v>
      </c>
      <c r="I210">
        <v>452.87</v>
      </c>
      <c r="J210">
        <f>E210*I210</f>
        <v>452.87</v>
      </c>
      <c r="K210" s="6">
        <f>VLOOKUP(M210,'BASE ARTICLE SAMUEL 25012023 v2'!$A$1:$K$1287,11,FALSE)</f>
        <v>514.91700000000003</v>
      </c>
      <c r="L210" s="6">
        <f>E210*K210</f>
        <v>514.91700000000003</v>
      </c>
      <c r="M210" t="s">
        <v>147</v>
      </c>
      <c r="N210" t="str">
        <f>VLOOKUP(M210,'BASE ARTICLE SAMUEL 25012023 v1'!$A$2:$B$1287,2,FALSE)</f>
        <v>AN</v>
      </c>
      <c r="O210">
        <f t="shared" si="13"/>
        <v>381.42</v>
      </c>
    </row>
    <row r="211" spans="1:15" outlineLevel="2" x14ac:dyDescent="0.25">
      <c r="A211" t="s">
        <v>370</v>
      </c>
      <c r="B211" s="74" t="str">
        <f t="shared" si="14"/>
        <v/>
      </c>
      <c r="C211" t="str">
        <f>VLOOKUP(A211,'BASE ARTICLE SAMUEL 25012023 v1'!$A$1:$B$1287,2,FALSE)</f>
        <v>AA</v>
      </c>
      <c r="D211" t="s">
        <v>82</v>
      </c>
      <c r="E211">
        <v>1</v>
      </c>
      <c r="F211" t="s">
        <v>83</v>
      </c>
      <c r="G211" s="71">
        <f>VLOOKUP(M211,'BASE ARTICLE SAMUEL 25012023 v1'!$A$1:$F$1287,6,FALSE)</f>
        <v>9.4499999999999993</v>
      </c>
      <c r="H211" s="6">
        <f>VLOOKUP(M211,'BASE ARTICLE SAMUEL 25012023 v2'!$A$1:$H$1287,8,FALSE)</f>
        <v>7.875</v>
      </c>
      <c r="I211">
        <v>9.9</v>
      </c>
      <c r="J211">
        <f>E211*I211</f>
        <v>9.9</v>
      </c>
      <c r="K211" s="6">
        <f>VLOOKUP(M211,'BASE ARTICLE SAMUEL 25012023 v2'!$A$1:$K$1287,11,FALSE)</f>
        <v>11.8125</v>
      </c>
      <c r="L211" s="6">
        <f>E211*K211</f>
        <v>11.8125</v>
      </c>
      <c r="M211" t="s">
        <v>82</v>
      </c>
      <c r="N211" t="str">
        <f>VLOOKUP(M211,'BASE ARTICLE SAMUEL 25012023 v1'!$A$2:$B$1287,2,FALSE)</f>
        <v>AS</v>
      </c>
      <c r="O211">
        <f t="shared" si="13"/>
        <v>7.875</v>
      </c>
    </row>
    <row r="212" spans="1:15" outlineLevel="1" x14ac:dyDescent="0.25">
      <c r="A212" s="74" t="s">
        <v>4014</v>
      </c>
      <c r="B212" s="74" t="str">
        <f t="shared" si="14"/>
        <v>PFH6EH</v>
      </c>
      <c r="H212" s="6" t="e">
        <f>VLOOKUP(M212,'BASE ARTICLE SAMUEL 25012023 v2'!$A$1:$H$1287,8,FALSE)</f>
        <v>#N/A</v>
      </c>
      <c r="K212" s="6" t="e">
        <f>VLOOKUP(M212,'BASE ARTICLE SAMUEL 25012023 v2'!$A$1:$K$1287,11,FALSE)</f>
        <v>#N/A</v>
      </c>
      <c r="L212" s="6">
        <f>SUBTOTAL(9,L210:L211)</f>
        <v>526.72950000000003</v>
      </c>
      <c r="O212">
        <f>SUBTOTAL(9,O210:O211)</f>
        <v>389.29500000000002</v>
      </c>
    </row>
    <row r="213" spans="1:15" outlineLevel="2" x14ac:dyDescent="0.25">
      <c r="A213" t="s">
        <v>372</v>
      </c>
      <c r="B213" s="74" t="str">
        <f t="shared" si="14"/>
        <v/>
      </c>
      <c r="C213" t="str">
        <f>VLOOKUP(A213,'BASE ARTICLE SAMUEL 25012023 v1'!$A$1:$B$1287,2,FALSE)</f>
        <v>AA</v>
      </c>
      <c r="D213" t="s">
        <v>151</v>
      </c>
      <c r="E213">
        <v>1</v>
      </c>
      <c r="F213" t="s">
        <v>3923</v>
      </c>
      <c r="G213" s="71">
        <f>VLOOKUP(M213,'BASE ARTICLE SAMUEL 25012023 v1'!$A$1:$F$1287,6,FALSE)</f>
        <v>490.89</v>
      </c>
      <c r="H213" s="6">
        <f>VLOOKUP(M213,'BASE ARTICLE SAMUEL 25012023 v2'!$A$1:$H$1287,8,FALSE)</f>
        <v>480.62</v>
      </c>
      <c r="I213">
        <v>575.08000000000004</v>
      </c>
      <c r="J213">
        <f>E213*I213</f>
        <v>575.08000000000004</v>
      </c>
      <c r="K213" s="6">
        <f>VLOOKUP(M213,'BASE ARTICLE SAMUEL 25012023 v2'!$A$1:$K$1287,11,FALSE)</f>
        <v>648.8370000000001</v>
      </c>
      <c r="L213" s="6">
        <f>E213*K213</f>
        <v>648.8370000000001</v>
      </c>
      <c r="M213" t="s">
        <v>151</v>
      </c>
      <c r="N213" t="str">
        <f>VLOOKUP(M213,'BASE ARTICLE SAMUEL 25012023 v1'!$A$2:$B$1287,2,FALSE)</f>
        <v>AN</v>
      </c>
      <c r="O213">
        <f t="shared" si="13"/>
        <v>480.62</v>
      </c>
    </row>
    <row r="214" spans="1:15" outlineLevel="2" x14ac:dyDescent="0.25">
      <c r="A214" t="s">
        <v>372</v>
      </c>
      <c r="B214" s="74" t="str">
        <f t="shared" si="14"/>
        <v/>
      </c>
      <c r="C214" t="str">
        <f>VLOOKUP(A214,'BASE ARTICLE SAMUEL 25012023 v1'!$A$1:$B$1287,2,FALSE)</f>
        <v>AA</v>
      </c>
      <c r="D214" t="s">
        <v>82</v>
      </c>
      <c r="E214">
        <v>1</v>
      </c>
      <c r="F214" t="s">
        <v>83</v>
      </c>
      <c r="G214" s="71">
        <f>VLOOKUP(M214,'BASE ARTICLE SAMUEL 25012023 v1'!$A$1:$F$1287,6,FALSE)</f>
        <v>9.4499999999999993</v>
      </c>
      <c r="H214" s="6">
        <f>VLOOKUP(M214,'BASE ARTICLE SAMUEL 25012023 v2'!$A$1:$H$1287,8,FALSE)</f>
        <v>7.875</v>
      </c>
      <c r="I214">
        <v>9.9</v>
      </c>
      <c r="J214">
        <f>E214*I214</f>
        <v>9.9</v>
      </c>
      <c r="K214" s="6">
        <f>VLOOKUP(M214,'BASE ARTICLE SAMUEL 25012023 v2'!$A$1:$K$1287,11,FALSE)</f>
        <v>11.8125</v>
      </c>
      <c r="L214" s="6">
        <f>E214*K214</f>
        <v>11.8125</v>
      </c>
      <c r="M214" t="s">
        <v>82</v>
      </c>
      <c r="N214" t="str">
        <f>VLOOKUP(M214,'BASE ARTICLE SAMUEL 25012023 v1'!$A$2:$B$1287,2,FALSE)</f>
        <v>AS</v>
      </c>
      <c r="O214">
        <f t="shared" si="13"/>
        <v>7.875</v>
      </c>
    </row>
    <row r="215" spans="1:15" outlineLevel="1" x14ac:dyDescent="0.25">
      <c r="A215" s="74" t="s">
        <v>4015</v>
      </c>
      <c r="B215" s="74" t="str">
        <f t="shared" si="14"/>
        <v>PFH8EH</v>
      </c>
      <c r="H215" s="6" t="e">
        <f>VLOOKUP(M215,'BASE ARTICLE SAMUEL 25012023 v2'!$A$1:$H$1287,8,FALSE)</f>
        <v>#N/A</v>
      </c>
      <c r="K215" s="6" t="e">
        <f>VLOOKUP(M215,'BASE ARTICLE SAMUEL 25012023 v2'!$A$1:$K$1287,11,FALSE)</f>
        <v>#N/A</v>
      </c>
      <c r="L215" s="6">
        <f>SUBTOTAL(9,L213:L214)</f>
        <v>660.6495000000001</v>
      </c>
      <c r="O215">
        <f>SUBTOTAL(9,O213:O214)</f>
        <v>488.495</v>
      </c>
    </row>
    <row r="216" spans="1:15" outlineLevel="2" x14ac:dyDescent="0.25">
      <c r="A216" t="s">
        <v>388</v>
      </c>
      <c r="B216" s="74" t="str">
        <f t="shared" si="14"/>
        <v>ANG50</v>
      </c>
      <c r="C216" t="str">
        <f>VLOOKUP(A216,'BASE ARTICLE SAMUEL 25012023 v1'!$A$1:$B$1287,2,FALSE)</f>
        <v>AA</v>
      </c>
      <c r="D216" t="s">
        <v>384</v>
      </c>
      <c r="E216">
        <v>1</v>
      </c>
      <c r="F216" t="s">
        <v>385</v>
      </c>
      <c r="G216" s="71">
        <f>VLOOKUP(M216,'BASE ARTICLE SAMUEL 25012023 v1'!$A$1:$F$1287,6,FALSE)</f>
        <v>38.5</v>
      </c>
      <c r="H216" s="6">
        <f>VLOOKUP(M216,'BASE ARTICLE SAMUEL 25012023 v2'!$A$1:$H$1287,8,FALSE)</f>
        <v>38.5</v>
      </c>
      <c r="I216">
        <v>71.05</v>
      </c>
      <c r="J216">
        <f>E216*I216</f>
        <v>71.05</v>
      </c>
      <c r="K216" s="6">
        <f>VLOOKUP(M216,'BASE ARTICLE SAMUEL 25012023 v2'!$A$1:$K$1287,11,FALSE)</f>
        <v>77</v>
      </c>
      <c r="L216" s="6">
        <f>E216*K216</f>
        <v>77</v>
      </c>
      <c r="M216" t="s">
        <v>384</v>
      </c>
      <c r="N216" t="str">
        <f>VLOOKUP(M216,'BASE ARTICLE SAMUEL 25012023 v1'!$A$2:$B$1287,2,FALSE)</f>
        <v>AS</v>
      </c>
      <c r="O216">
        <f t="shared" si="13"/>
        <v>38.5</v>
      </c>
    </row>
    <row r="217" spans="1:15" outlineLevel="2" x14ac:dyDescent="0.25">
      <c r="A217" t="s">
        <v>388</v>
      </c>
      <c r="B217" s="74" t="str">
        <f t="shared" si="14"/>
        <v>ANG50</v>
      </c>
      <c r="C217" t="str">
        <f>VLOOKUP(A217,'BASE ARTICLE SAMUEL 25012023 v1'!$A$1:$B$1287,2,FALSE)</f>
        <v>AA</v>
      </c>
      <c r="D217" t="s">
        <v>44</v>
      </c>
      <c r="E217">
        <v>3</v>
      </c>
      <c r="F217" t="s">
        <v>3927</v>
      </c>
      <c r="G217" s="71">
        <f>VLOOKUP(M217,'BASE ARTICLE SAMUEL 25012023 v1'!$A$1:$F$1287,6,FALSE)</f>
        <v>0.92</v>
      </c>
      <c r="H217" s="6">
        <f>VLOOKUP(M217,'BASE ARTICLE SAMUEL 25012023 v2'!$A$1:$H$1287,8,FALSE)</f>
        <v>0.92</v>
      </c>
      <c r="I217">
        <v>4.9400000000000004</v>
      </c>
      <c r="J217">
        <f>E217*I217</f>
        <v>14.82</v>
      </c>
      <c r="K217" s="6">
        <f>VLOOKUP(M217,'BASE ARTICLE SAMUEL 25012023 v2'!$A$1:$K$1287,11,FALSE)</f>
        <v>1.3800000000000001</v>
      </c>
      <c r="L217" s="6">
        <f>E217*K217</f>
        <v>4.1400000000000006</v>
      </c>
      <c r="M217" t="s">
        <v>44</v>
      </c>
      <c r="N217" t="str">
        <f>VLOOKUP(M217,'BASE ARTICLE SAMUEL 25012023 v1'!$A$2:$B$1287,2,FALSE)</f>
        <v>AS</v>
      </c>
      <c r="O217">
        <f t="shared" si="13"/>
        <v>2.7600000000000002</v>
      </c>
    </row>
    <row r="218" spans="1:15" outlineLevel="2" x14ac:dyDescent="0.25">
      <c r="A218" t="s">
        <v>388</v>
      </c>
      <c r="B218" s="74" t="str">
        <f t="shared" si="14"/>
        <v>ANG50</v>
      </c>
      <c r="C218" t="str">
        <f>VLOOKUP(A218,'BASE ARTICLE SAMUEL 25012023 v1'!$A$1:$B$1287,2,FALSE)</f>
        <v>AA</v>
      </c>
      <c r="D218" t="s">
        <v>99</v>
      </c>
      <c r="E218">
        <v>2</v>
      </c>
      <c r="F218" t="s">
        <v>100</v>
      </c>
      <c r="G218" s="71">
        <f>VLOOKUP(M218,'BASE ARTICLE SAMUEL 25012023 v1'!$A$1:$F$1287,6,FALSE)</f>
        <v>21</v>
      </c>
      <c r="H218" s="6">
        <f>VLOOKUP(M218,'BASE ARTICLE SAMUEL 25012023 v2'!$A$1:$H$1287,8,FALSE)</f>
        <v>21</v>
      </c>
      <c r="I218">
        <v>24</v>
      </c>
      <c r="J218">
        <f>E218*I218</f>
        <v>48</v>
      </c>
      <c r="K218" s="6">
        <f>VLOOKUP(M218,'BASE ARTICLE SAMUEL 25012023 v2'!$A$1:$K$1287,11,FALSE)</f>
        <v>31.5</v>
      </c>
      <c r="L218" s="6">
        <f>E218*K218</f>
        <v>63</v>
      </c>
      <c r="M218" t="s">
        <v>99</v>
      </c>
      <c r="N218" t="str">
        <f>VLOOKUP(M218,'BASE ARTICLE SAMUEL 25012023 v1'!$A$2:$B$1287,2,FALSE)</f>
        <v>AS</v>
      </c>
      <c r="O218">
        <f t="shared" si="13"/>
        <v>42</v>
      </c>
    </row>
    <row r="219" spans="1:15" outlineLevel="2" x14ac:dyDescent="0.25">
      <c r="A219" t="s">
        <v>388</v>
      </c>
      <c r="B219" s="74" t="str">
        <f t="shared" si="14"/>
        <v>ANG50</v>
      </c>
      <c r="C219" t="str">
        <f>VLOOKUP(A219,'BASE ARTICLE SAMUEL 25012023 v1'!$A$1:$B$1287,2,FALSE)</f>
        <v>AA</v>
      </c>
      <c r="D219" t="s">
        <v>390</v>
      </c>
      <c r="E219">
        <v>1</v>
      </c>
      <c r="F219" t="s">
        <v>391</v>
      </c>
      <c r="G219" s="71">
        <f>VLOOKUP(M219,'BASE ARTICLE SAMUEL 25012023 v1'!$A$1:$F$1287,6,FALSE)</f>
        <v>0.83099999999999996</v>
      </c>
      <c r="H219" s="6">
        <f>VLOOKUP(M219,'BASE ARTICLE SAMUEL 25012023 v2'!$A$1:$H$1287,8,FALSE)</f>
        <v>0.83099999999999996</v>
      </c>
      <c r="I219">
        <v>0.8</v>
      </c>
      <c r="J219">
        <f>E219*I219</f>
        <v>0.8</v>
      </c>
      <c r="K219" s="6">
        <f>VLOOKUP(M219,'BASE ARTICLE SAMUEL 25012023 v2'!$A$1:$K$1287,11,FALSE)</f>
        <v>1.1052299999999999</v>
      </c>
      <c r="L219" s="6">
        <f>E219*K219</f>
        <v>1.1052299999999999</v>
      </c>
      <c r="M219" t="s">
        <v>390</v>
      </c>
      <c r="N219" t="str">
        <f>VLOOKUP(M219,'BASE ARTICLE SAMUEL 25012023 v1'!$A$2:$B$1287,2,FALSE)</f>
        <v>AS</v>
      </c>
      <c r="O219">
        <f t="shared" si="13"/>
        <v>0.83099999999999996</v>
      </c>
    </row>
    <row r="220" spans="1:15" outlineLevel="1" x14ac:dyDescent="0.25">
      <c r="A220" s="74" t="s">
        <v>4016</v>
      </c>
      <c r="B220" s="74" t="str">
        <f t="shared" si="14"/>
        <v>DIR01VANG50</v>
      </c>
      <c r="H220" s="6" t="e">
        <f>VLOOKUP(M220,'BASE ARTICLE SAMUEL 25012023 v2'!$A$1:$H$1287,8,FALSE)</f>
        <v>#N/A</v>
      </c>
      <c r="K220" s="6" t="e">
        <f>VLOOKUP(M220,'BASE ARTICLE SAMUEL 25012023 v2'!$A$1:$K$1287,11,FALSE)</f>
        <v>#N/A</v>
      </c>
      <c r="L220" s="6">
        <f>SUBTOTAL(9,L216:L219)</f>
        <v>145.24522999999999</v>
      </c>
      <c r="O220">
        <f>SUBTOTAL(9,O216:O219)</f>
        <v>84.090999999999994</v>
      </c>
    </row>
    <row r="221" spans="1:15" outlineLevel="2" x14ac:dyDescent="0.25">
      <c r="A221" t="s">
        <v>394</v>
      </c>
      <c r="B221" s="74" t="str">
        <f t="shared" si="14"/>
        <v>V50</v>
      </c>
      <c r="C221" t="str">
        <f>VLOOKUP(A221,'BASE ARTICLE SAMUEL 25012023 v1'!$A$1:$B$1287,2,FALSE)</f>
        <v>AA</v>
      </c>
      <c r="D221" t="s">
        <v>384</v>
      </c>
      <c r="E221">
        <v>1</v>
      </c>
      <c r="F221" t="s">
        <v>385</v>
      </c>
      <c r="G221" s="71">
        <f>VLOOKUP(M221,'BASE ARTICLE SAMUEL 25012023 v1'!$A$1:$F$1287,6,FALSE)</f>
        <v>38.5</v>
      </c>
      <c r="H221" s="6">
        <f>VLOOKUP(M221,'BASE ARTICLE SAMUEL 25012023 v2'!$A$1:$H$1287,8,FALSE)</f>
        <v>38.5</v>
      </c>
      <c r="I221">
        <v>71.05</v>
      </c>
      <c r="J221">
        <f>E221*I221</f>
        <v>71.05</v>
      </c>
      <c r="K221" s="6">
        <f>VLOOKUP(M221,'BASE ARTICLE SAMUEL 25012023 v2'!$A$1:$K$1287,11,FALSE)</f>
        <v>77</v>
      </c>
      <c r="L221" s="6">
        <f>E221*K221</f>
        <v>77</v>
      </c>
      <c r="M221" t="s">
        <v>384</v>
      </c>
      <c r="N221" t="str">
        <f>VLOOKUP(M221,'BASE ARTICLE SAMUEL 25012023 v1'!$A$2:$B$1287,2,FALSE)</f>
        <v>AS</v>
      </c>
      <c r="O221">
        <f t="shared" si="13"/>
        <v>38.5</v>
      </c>
    </row>
    <row r="222" spans="1:15" outlineLevel="2" x14ac:dyDescent="0.25">
      <c r="A222" t="s">
        <v>394</v>
      </c>
      <c r="B222" s="74" t="str">
        <f t="shared" si="14"/>
        <v>V50</v>
      </c>
      <c r="C222" t="str">
        <f>VLOOKUP(A222,'BASE ARTICLE SAMUEL 25012023 v1'!$A$1:$B$1287,2,FALSE)</f>
        <v>AA</v>
      </c>
      <c r="D222" t="s">
        <v>44</v>
      </c>
      <c r="E222">
        <v>3</v>
      </c>
      <c r="F222" t="s">
        <v>3927</v>
      </c>
      <c r="G222" s="71">
        <f>VLOOKUP(M222,'BASE ARTICLE SAMUEL 25012023 v1'!$A$1:$F$1287,6,FALSE)</f>
        <v>0.92</v>
      </c>
      <c r="H222" s="6">
        <f>VLOOKUP(M222,'BASE ARTICLE SAMUEL 25012023 v2'!$A$1:$H$1287,8,FALSE)</f>
        <v>0.92</v>
      </c>
      <c r="I222">
        <v>4.9400000000000004</v>
      </c>
      <c r="J222">
        <f>E222*I222</f>
        <v>14.82</v>
      </c>
      <c r="K222" s="6">
        <f>VLOOKUP(M222,'BASE ARTICLE SAMUEL 25012023 v2'!$A$1:$K$1287,11,FALSE)</f>
        <v>1.3800000000000001</v>
      </c>
      <c r="L222" s="6">
        <f>E222*K222</f>
        <v>4.1400000000000006</v>
      </c>
      <c r="M222" t="s">
        <v>44</v>
      </c>
      <c r="N222" t="str">
        <f>VLOOKUP(M222,'BASE ARTICLE SAMUEL 25012023 v1'!$A$2:$B$1287,2,FALSE)</f>
        <v>AS</v>
      </c>
      <c r="O222">
        <f t="shared" si="13"/>
        <v>2.7600000000000002</v>
      </c>
    </row>
    <row r="223" spans="1:15" outlineLevel="2" x14ac:dyDescent="0.25">
      <c r="A223" t="s">
        <v>394</v>
      </c>
      <c r="B223" s="74" t="str">
        <f t="shared" si="14"/>
        <v>V50</v>
      </c>
      <c r="C223" t="str">
        <f>VLOOKUP(A223,'BASE ARTICLE SAMUEL 25012023 v1'!$A$1:$B$1287,2,FALSE)</f>
        <v>AA</v>
      </c>
      <c r="D223" t="s">
        <v>37</v>
      </c>
      <c r="E223">
        <v>1</v>
      </c>
      <c r="F223" t="s">
        <v>38</v>
      </c>
      <c r="G223" s="71">
        <f>VLOOKUP(M223,'BASE ARTICLE SAMUEL 25012023 v1'!$A$1:$F$1287,6,FALSE)</f>
        <v>94.04</v>
      </c>
      <c r="H223" s="6">
        <f>VLOOKUP(M223,'BASE ARTICLE SAMUEL 25012023 v2'!$A$1:$H$1287,8,FALSE)</f>
        <v>98.74</v>
      </c>
      <c r="I223">
        <v>97.13</v>
      </c>
      <c r="J223">
        <f>E223*I223</f>
        <v>97.13</v>
      </c>
      <c r="K223" s="6">
        <f>VLOOKUP(M223,'BASE ARTICLE SAMUEL 25012023 v2'!$A$1:$K$1287,11,FALSE)</f>
        <v>131.32419999999999</v>
      </c>
      <c r="L223" s="6">
        <f>E223*K223</f>
        <v>131.32419999999999</v>
      </c>
      <c r="M223" t="s">
        <v>37</v>
      </c>
      <c r="N223" t="str">
        <f>VLOOKUP(M223,'BASE ARTICLE SAMUEL 25012023 v1'!$A$2:$B$1287,2,FALSE)</f>
        <v>AS</v>
      </c>
      <c r="O223">
        <f t="shared" si="13"/>
        <v>98.74</v>
      </c>
    </row>
    <row r="224" spans="1:15" outlineLevel="1" x14ac:dyDescent="0.25">
      <c r="A224" s="74" t="s">
        <v>4017</v>
      </c>
      <c r="B224" s="74" t="str">
        <f t="shared" si="14"/>
        <v>DIR013V50</v>
      </c>
      <c r="H224" s="6" t="e">
        <f>VLOOKUP(M224,'BASE ARTICLE SAMUEL 25012023 v2'!$A$1:$H$1287,8,FALSE)</f>
        <v>#N/A</v>
      </c>
      <c r="K224" s="6" t="e">
        <f>VLOOKUP(M224,'BASE ARTICLE SAMUEL 25012023 v2'!$A$1:$K$1287,11,FALSE)</f>
        <v>#N/A</v>
      </c>
      <c r="L224" s="6">
        <f>SUBTOTAL(9,L221:L223)</f>
        <v>212.46420000000001</v>
      </c>
      <c r="O224">
        <f>SUBTOTAL(9,O221:O223)</f>
        <v>140</v>
      </c>
    </row>
    <row r="225" spans="1:15" outlineLevel="2" x14ac:dyDescent="0.25">
      <c r="A225" t="s">
        <v>396</v>
      </c>
      <c r="B225" s="74" t="str">
        <f t="shared" si="14"/>
        <v>V63</v>
      </c>
      <c r="C225" t="str">
        <f>VLOOKUP(A225,'BASE ARTICLE SAMUEL 25012023 v1'!$A$1:$B$1287,2,FALSE)</f>
        <v>AA</v>
      </c>
      <c r="D225" t="s">
        <v>384</v>
      </c>
      <c r="E225">
        <v>1</v>
      </c>
      <c r="F225" t="s">
        <v>385</v>
      </c>
      <c r="G225" s="71">
        <f>VLOOKUP(M225,'BASE ARTICLE SAMUEL 25012023 v1'!$A$1:$F$1287,6,FALSE)</f>
        <v>38.5</v>
      </c>
      <c r="H225" s="6">
        <f>VLOOKUP(M225,'BASE ARTICLE SAMUEL 25012023 v2'!$A$1:$H$1287,8,FALSE)</f>
        <v>38.5</v>
      </c>
      <c r="I225">
        <v>71.05</v>
      </c>
      <c r="J225">
        <f>E225*I225</f>
        <v>71.05</v>
      </c>
      <c r="K225" s="6">
        <f>VLOOKUP(M225,'BASE ARTICLE SAMUEL 25012023 v2'!$A$1:$K$1287,11,FALSE)</f>
        <v>77</v>
      </c>
      <c r="L225" s="6">
        <f>E225*K225</f>
        <v>77</v>
      </c>
      <c r="M225" t="s">
        <v>384</v>
      </c>
      <c r="N225" t="str">
        <f>VLOOKUP(M225,'BASE ARTICLE SAMUEL 25012023 v1'!$A$2:$B$1287,2,FALSE)</f>
        <v>AS</v>
      </c>
      <c r="O225">
        <f t="shared" si="13"/>
        <v>38.5</v>
      </c>
    </row>
    <row r="226" spans="1:15" outlineLevel="2" x14ac:dyDescent="0.25">
      <c r="A226" t="s">
        <v>396</v>
      </c>
      <c r="B226" s="74" t="str">
        <f t="shared" si="14"/>
        <v>V63</v>
      </c>
      <c r="C226" t="str">
        <f>VLOOKUP(A226,'BASE ARTICLE SAMUEL 25012023 v1'!$A$1:$B$1287,2,FALSE)</f>
        <v>AA</v>
      </c>
      <c r="D226" t="s">
        <v>90</v>
      </c>
      <c r="E226">
        <v>3</v>
      </c>
      <c r="F226" t="s">
        <v>3925</v>
      </c>
      <c r="G226" s="71">
        <f>VLOOKUP(M226,'BASE ARTICLE SAMUEL 25012023 v1'!$A$1:$F$1287,6,FALSE)</f>
        <v>0.92</v>
      </c>
      <c r="H226" s="6">
        <f>VLOOKUP(M226,'BASE ARTICLE SAMUEL 25012023 v2'!$A$1:$H$1287,8,FALSE)</f>
        <v>0.92</v>
      </c>
      <c r="I226">
        <v>4.9400000000000004</v>
      </c>
      <c r="J226">
        <f>E226*I226</f>
        <v>14.82</v>
      </c>
      <c r="K226" s="6">
        <f>VLOOKUP(M226,'BASE ARTICLE SAMUEL 25012023 v2'!$A$1:$K$1287,11,FALSE)</f>
        <v>1.3800000000000001</v>
      </c>
      <c r="L226" s="6">
        <f>E226*K226</f>
        <v>4.1400000000000006</v>
      </c>
      <c r="M226" t="s">
        <v>90</v>
      </c>
      <c r="N226" t="str">
        <f>VLOOKUP(M226,'BASE ARTICLE SAMUEL 25012023 v1'!$A$2:$B$1287,2,FALSE)</f>
        <v>AS</v>
      </c>
      <c r="O226">
        <f t="shared" si="13"/>
        <v>2.7600000000000002</v>
      </c>
    </row>
    <row r="227" spans="1:15" outlineLevel="2" x14ac:dyDescent="0.25">
      <c r="A227" t="s">
        <v>396</v>
      </c>
      <c r="B227" s="74" t="str">
        <f t="shared" si="14"/>
        <v>V63</v>
      </c>
      <c r="C227" t="str">
        <f>VLOOKUP(A227,'BASE ARTICLE SAMUEL 25012023 v1'!$A$1:$B$1287,2,FALSE)</f>
        <v>AA</v>
      </c>
      <c r="D227" t="s">
        <v>296</v>
      </c>
      <c r="E227">
        <v>1</v>
      </c>
      <c r="F227" t="s">
        <v>297</v>
      </c>
      <c r="G227" s="71">
        <f>VLOOKUP(M227,'BASE ARTICLE SAMUEL 25012023 v1'!$A$1:$F$1287,6,FALSE)</f>
        <v>116.77</v>
      </c>
      <c r="H227" s="6">
        <f>VLOOKUP(M227,'BASE ARTICLE SAMUEL 25012023 v2'!$A$1:$H$1287,8,FALSE)</f>
        <v>122.61</v>
      </c>
      <c r="I227">
        <v>111.83</v>
      </c>
      <c r="J227">
        <f>E227*I227</f>
        <v>111.83</v>
      </c>
      <c r="K227" s="6">
        <f>VLOOKUP(M227,'BASE ARTICLE SAMUEL 25012023 v2'!$A$1:$K$1287,11,FALSE)</f>
        <v>163.07130000000001</v>
      </c>
      <c r="L227" s="6">
        <f>E227*K227</f>
        <v>163.07130000000001</v>
      </c>
      <c r="M227" t="s">
        <v>296</v>
      </c>
      <c r="N227" t="str">
        <f>VLOOKUP(M227,'BASE ARTICLE SAMUEL 25012023 v1'!$A$2:$B$1287,2,FALSE)</f>
        <v>AS</v>
      </c>
      <c r="O227">
        <f t="shared" si="13"/>
        <v>122.61</v>
      </c>
    </row>
    <row r="228" spans="1:15" outlineLevel="1" x14ac:dyDescent="0.25">
      <c r="A228" s="74" t="s">
        <v>4018</v>
      </c>
      <c r="B228" s="74" t="str">
        <f t="shared" si="14"/>
        <v>DIR013V63</v>
      </c>
      <c r="H228" s="6" t="e">
        <f>VLOOKUP(M228,'BASE ARTICLE SAMUEL 25012023 v2'!$A$1:$H$1287,8,FALSE)</f>
        <v>#N/A</v>
      </c>
      <c r="K228" s="6" t="e">
        <f>VLOOKUP(M228,'BASE ARTICLE SAMUEL 25012023 v2'!$A$1:$K$1287,11,FALSE)</f>
        <v>#N/A</v>
      </c>
      <c r="L228" s="6">
        <f>SUBTOTAL(9,L225:L227)</f>
        <v>244.21129999999999</v>
      </c>
      <c r="O228">
        <f>SUBTOTAL(9,O225:O227)</f>
        <v>163.87</v>
      </c>
    </row>
    <row r="229" spans="1:15" outlineLevel="2" x14ac:dyDescent="0.25">
      <c r="A229" t="s">
        <v>398</v>
      </c>
      <c r="B229" s="74" t="str">
        <f t="shared" si="14"/>
        <v>VMHI50</v>
      </c>
      <c r="C229" t="str">
        <f>VLOOKUP(A229,'BASE ARTICLE SAMUEL 25012023 v1'!$A$1:$B$1287,2,FALSE)</f>
        <v>AA</v>
      </c>
      <c r="D229" t="s">
        <v>382</v>
      </c>
      <c r="E229">
        <v>1</v>
      </c>
      <c r="F229" t="s">
        <v>383</v>
      </c>
      <c r="G229" s="71">
        <f>VLOOKUP(M229,'BASE ARTICLE SAMUEL 25012023 v1'!$A$1:$F$1287,6,FALSE)</f>
        <v>60.39</v>
      </c>
      <c r="H229" s="6">
        <f>VLOOKUP(M229,'BASE ARTICLE SAMUEL 25012023 v2'!$A$1:$H$1287,8,FALSE)</f>
        <v>60.39</v>
      </c>
      <c r="I229">
        <v>100.31</v>
      </c>
      <c r="J229">
        <f>E229*I229</f>
        <v>100.31</v>
      </c>
      <c r="K229" s="6">
        <f>VLOOKUP(M229,'BASE ARTICLE SAMUEL 25012023 v2'!$A$1:$K$1287,11,FALSE)</f>
        <v>120.78</v>
      </c>
      <c r="L229" s="6">
        <f>E229*K229</f>
        <v>120.78</v>
      </c>
      <c r="M229" t="s">
        <v>382</v>
      </c>
      <c r="N229" t="str">
        <f>VLOOKUP(M229,'BASE ARTICLE SAMUEL 25012023 v1'!$A$2:$B$1287,2,FALSE)</f>
        <v>AS</v>
      </c>
      <c r="O229">
        <f t="shared" si="13"/>
        <v>60.39</v>
      </c>
    </row>
    <row r="230" spans="1:15" outlineLevel="2" x14ac:dyDescent="0.25">
      <c r="A230" t="s">
        <v>398</v>
      </c>
      <c r="B230" s="74" t="str">
        <f t="shared" si="14"/>
        <v>VMHI50</v>
      </c>
      <c r="C230" t="str">
        <f>VLOOKUP(A230,'BASE ARTICLE SAMUEL 25012023 v1'!$A$1:$B$1287,2,FALSE)</f>
        <v>AA</v>
      </c>
      <c r="D230" t="s">
        <v>44</v>
      </c>
      <c r="E230">
        <v>3</v>
      </c>
      <c r="F230" t="s">
        <v>3927</v>
      </c>
      <c r="G230" s="71">
        <f>VLOOKUP(M230,'BASE ARTICLE SAMUEL 25012023 v1'!$A$1:$F$1287,6,FALSE)</f>
        <v>0.92</v>
      </c>
      <c r="H230" s="6">
        <f>VLOOKUP(M230,'BASE ARTICLE SAMUEL 25012023 v2'!$A$1:$H$1287,8,FALSE)</f>
        <v>0.92</v>
      </c>
      <c r="I230">
        <v>4.9400000000000004</v>
      </c>
      <c r="J230">
        <f>E230*I230</f>
        <v>14.82</v>
      </c>
      <c r="K230" s="6">
        <f>VLOOKUP(M230,'BASE ARTICLE SAMUEL 25012023 v2'!$A$1:$K$1287,11,FALSE)</f>
        <v>1.3800000000000001</v>
      </c>
      <c r="L230" s="6">
        <f>E230*K230</f>
        <v>4.1400000000000006</v>
      </c>
      <c r="M230" t="s">
        <v>44</v>
      </c>
      <c r="N230" t="str">
        <f>VLOOKUP(M230,'BASE ARTICLE SAMUEL 25012023 v1'!$A$2:$B$1287,2,FALSE)</f>
        <v>AS</v>
      </c>
      <c r="O230">
        <f t="shared" si="13"/>
        <v>2.7600000000000002</v>
      </c>
    </row>
    <row r="231" spans="1:15" outlineLevel="2" x14ac:dyDescent="0.25">
      <c r="A231" t="s">
        <v>398</v>
      </c>
      <c r="B231" s="74" t="str">
        <f t="shared" si="14"/>
        <v>VMHI50</v>
      </c>
      <c r="C231" t="str">
        <f>VLOOKUP(A231,'BASE ARTICLE SAMUEL 25012023 v1'!$A$1:$B$1287,2,FALSE)</f>
        <v>AA</v>
      </c>
      <c r="D231" t="s">
        <v>44</v>
      </c>
      <c r="E231">
        <v>1</v>
      </c>
      <c r="F231" t="s">
        <v>3927</v>
      </c>
      <c r="G231" s="71">
        <f>VLOOKUP(M231,'BASE ARTICLE SAMUEL 25012023 v1'!$A$1:$F$1287,6,FALSE)</f>
        <v>0.92</v>
      </c>
      <c r="H231" s="6">
        <f>VLOOKUP(M231,'BASE ARTICLE SAMUEL 25012023 v2'!$A$1:$H$1287,8,FALSE)</f>
        <v>0.92</v>
      </c>
      <c r="I231">
        <v>4.9400000000000004</v>
      </c>
      <c r="J231">
        <f>E231*I231</f>
        <v>4.9400000000000004</v>
      </c>
      <c r="K231" s="6">
        <f>VLOOKUP(M231,'BASE ARTICLE SAMUEL 25012023 v2'!$A$1:$K$1287,11,FALSE)</f>
        <v>1.3800000000000001</v>
      </c>
      <c r="L231" s="6">
        <f>E231*K231</f>
        <v>1.3800000000000001</v>
      </c>
      <c r="M231" t="s">
        <v>44</v>
      </c>
      <c r="N231" t="str">
        <f>VLOOKUP(M231,'BASE ARTICLE SAMUEL 25012023 v1'!$A$2:$B$1287,2,FALSE)</f>
        <v>AS</v>
      </c>
      <c r="O231">
        <f t="shared" si="13"/>
        <v>0.92</v>
      </c>
    </row>
    <row r="232" spans="1:15" outlineLevel="2" x14ac:dyDescent="0.25">
      <c r="A232" t="s">
        <v>398</v>
      </c>
      <c r="B232" s="74" t="str">
        <f t="shared" si="14"/>
        <v>VMHI50</v>
      </c>
      <c r="C232" t="str">
        <f>VLOOKUP(A232,'BASE ARTICLE SAMUEL 25012023 v1'!$A$1:$B$1287,2,FALSE)</f>
        <v>AA</v>
      </c>
      <c r="D232" t="s">
        <v>486</v>
      </c>
      <c r="E232">
        <v>1</v>
      </c>
      <c r="F232" t="s">
        <v>487</v>
      </c>
      <c r="G232" s="71">
        <f>VLOOKUP(M232,'BASE ARTICLE SAMUEL 25012023 v1'!$A$1:$F$1287,6,FALSE)</f>
        <v>609.92999999999995</v>
      </c>
      <c r="H232" s="6">
        <f>VLOOKUP(M232,'BASE ARTICLE SAMUEL 25012023 v2'!$A$1:$H$1287,8,FALSE)</f>
        <v>640.41999999999996</v>
      </c>
      <c r="I232">
        <v>594.83000000000004</v>
      </c>
      <c r="J232">
        <f>E232*I232</f>
        <v>594.83000000000004</v>
      </c>
      <c r="K232" s="6">
        <f>VLOOKUP(M232,'BASE ARTICLE SAMUEL 25012023 v2'!$A$1:$K$1287,11,FALSE)</f>
        <v>851.7586</v>
      </c>
      <c r="L232" s="6">
        <f>E232*K232</f>
        <v>851.7586</v>
      </c>
      <c r="M232" t="s">
        <v>486</v>
      </c>
      <c r="N232" t="str">
        <f>VLOOKUP(M232,'BASE ARTICLE SAMUEL 25012023 v1'!$A$2:$B$1287,2,FALSE)</f>
        <v>AS</v>
      </c>
      <c r="O232">
        <f t="shared" si="13"/>
        <v>640.41999999999996</v>
      </c>
    </row>
    <row r="233" spans="1:15" outlineLevel="1" x14ac:dyDescent="0.25">
      <c r="A233" s="74" t="s">
        <v>4019</v>
      </c>
      <c r="B233" s="74" t="str">
        <f t="shared" si="14"/>
        <v>DIR023VMHI50</v>
      </c>
      <c r="H233" s="6" t="e">
        <f>VLOOKUP(M233,'BASE ARTICLE SAMUEL 25012023 v2'!$A$1:$H$1287,8,FALSE)</f>
        <v>#N/A</v>
      </c>
      <c r="K233" s="6" t="e">
        <f>VLOOKUP(M233,'BASE ARTICLE SAMUEL 25012023 v2'!$A$1:$K$1287,11,FALSE)</f>
        <v>#N/A</v>
      </c>
      <c r="L233" s="6">
        <f>SUBTOTAL(9,L229:L232)</f>
        <v>978.05859999999996</v>
      </c>
      <c r="O233">
        <f>SUBTOTAL(9,O229:O232)</f>
        <v>704.49</v>
      </c>
    </row>
    <row r="234" spans="1:15" outlineLevel="2" x14ac:dyDescent="0.25">
      <c r="A234" t="s">
        <v>400</v>
      </c>
      <c r="B234" s="74" t="str">
        <f t="shared" si="14"/>
        <v>VMHI63</v>
      </c>
      <c r="C234" t="str">
        <f>VLOOKUP(A234,'BASE ARTICLE SAMUEL 25012023 v1'!$A$1:$B$1287,2,FALSE)</f>
        <v>AA</v>
      </c>
      <c r="D234" t="s">
        <v>382</v>
      </c>
      <c r="E234">
        <v>1</v>
      </c>
      <c r="F234" t="s">
        <v>383</v>
      </c>
      <c r="G234" s="71">
        <f>VLOOKUP(M234,'BASE ARTICLE SAMUEL 25012023 v1'!$A$1:$F$1287,6,FALSE)</f>
        <v>60.39</v>
      </c>
      <c r="H234" s="6">
        <f>VLOOKUP(M234,'BASE ARTICLE SAMUEL 25012023 v2'!$A$1:$H$1287,8,FALSE)</f>
        <v>60.39</v>
      </c>
      <c r="I234">
        <v>100.31</v>
      </c>
      <c r="J234">
        <f>E234*I234</f>
        <v>100.31</v>
      </c>
      <c r="K234" s="6">
        <f>VLOOKUP(M234,'BASE ARTICLE SAMUEL 25012023 v2'!$A$1:$K$1287,11,FALSE)</f>
        <v>120.78</v>
      </c>
      <c r="L234" s="6">
        <f>E234*K234</f>
        <v>120.78</v>
      </c>
      <c r="M234" t="s">
        <v>382</v>
      </c>
      <c r="N234" t="str">
        <f>VLOOKUP(M234,'BASE ARTICLE SAMUEL 25012023 v1'!$A$2:$B$1287,2,FALSE)</f>
        <v>AS</v>
      </c>
      <c r="O234">
        <f t="shared" si="13"/>
        <v>60.39</v>
      </c>
    </row>
    <row r="235" spans="1:15" outlineLevel="2" x14ac:dyDescent="0.25">
      <c r="A235" t="s">
        <v>400</v>
      </c>
      <c r="B235" s="74" t="str">
        <f t="shared" si="14"/>
        <v>VMHI63</v>
      </c>
      <c r="C235" t="str">
        <f>VLOOKUP(A235,'BASE ARTICLE SAMUEL 25012023 v1'!$A$1:$B$1287,2,FALSE)</f>
        <v>AA</v>
      </c>
      <c r="D235" t="s">
        <v>44</v>
      </c>
      <c r="E235">
        <v>1</v>
      </c>
      <c r="F235" t="s">
        <v>3927</v>
      </c>
      <c r="G235" s="71">
        <f>VLOOKUP(M235,'BASE ARTICLE SAMUEL 25012023 v1'!$A$1:$F$1287,6,FALSE)</f>
        <v>0.92</v>
      </c>
      <c r="H235" s="6">
        <f>VLOOKUP(M235,'BASE ARTICLE SAMUEL 25012023 v2'!$A$1:$H$1287,8,FALSE)</f>
        <v>0.92</v>
      </c>
      <c r="I235">
        <v>4.9400000000000004</v>
      </c>
      <c r="J235">
        <f>E235*I235</f>
        <v>4.9400000000000004</v>
      </c>
      <c r="K235" s="6">
        <f>VLOOKUP(M235,'BASE ARTICLE SAMUEL 25012023 v2'!$A$1:$K$1287,11,FALSE)</f>
        <v>1.3800000000000001</v>
      </c>
      <c r="L235" s="6">
        <f>E235*K235</f>
        <v>1.3800000000000001</v>
      </c>
      <c r="M235" t="s">
        <v>44</v>
      </c>
      <c r="N235" t="str">
        <f>VLOOKUP(M235,'BASE ARTICLE SAMUEL 25012023 v1'!$A$2:$B$1287,2,FALSE)</f>
        <v>AS</v>
      </c>
      <c r="O235">
        <f t="shared" si="13"/>
        <v>0.92</v>
      </c>
    </row>
    <row r="236" spans="1:15" outlineLevel="2" x14ac:dyDescent="0.25">
      <c r="A236" t="s">
        <v>400</v>
      </c>
      <c r="B236" s="74" t="str">
        <f t="shared" si="14"/>
        <v>VMHI63</v>
      </c>
      <c r="C236" t="str">
        <f>VLOOKUP(A236,'BASE ARTICLE SAMUEL 25012023 v1'!$A$1:$B$1287,2,FALSE)</f>
        <v>AA</v>
      </c>
      <c r="D236" t="s">
        <v>90</v>
      </c>
      <c r="E236">
        <v>3</v>
      </c>
      <c r="F236" t="s">
        <v>3925</v>
      </c>
      <c r="G236" s="71">
        <f>VLOOKUP(M236,'BASE ARTICLE SAMUEL 25012023 v1'!$A$1:$F$1287,6,FALSE)</f>
        <v>0.92</v>
      </c>
      <c r="H236" s="6">
        <f>VLOOKUP(M236,'BASE ARTICLE SAMUEL 25012023 v2'!$A$1:$H$1287,8,FALSE)</f>
        <v>0.92</v>
      </c>
      <c r="I236">
        <v>4.9400000000000004</v>
      </c>
      <c r="J236">
        <f>E236*I236</f>
        <v>14.82</v>
      </c>
      <c r="K236" s="6">
        <f>VLOOKUP(M236,'BASE ARTICLE SAMUEL 25012023 v2'!$A$1:$K$1287,11,FALSE)</f>
        <v>1.3800000000000001</v>
      </c>
      <c r="L236" s="6">
        <f>E236*K236</f>
        <v>4.1400000000000006</v>
      </c>
      <c r="M236" t="s">
        <v>90</v>
      </c>
      <c r="N236" t="str">
        <f>VLOOKUP(M236,'BASE ARTICLE SAMUEL 25012023 v1'!$A$2:$B$1287,2,FALSE)</f>
        <v>AS</v>
      </c>
      <c r="O236">
        <f t="shared" si="13"/>
        <v>2.7600000000000002</v>
      </c>
    </row>
    <row r="237" spans="1:15" outlineLevel="2" x14ac:dyDescent="0.25">
      <c r="A237" t="s">
        <v>400</v>
      </c>
      <c r="B237" s="74" t="str">
        <f t="shared" si="14"/>
        <v>VMHI63</v>
      </c>
      <c r="C237" t="str">
        <f>VLOOKUP(A237,'BASE ARTICLE SAMUEL 25012023 v1'!$A$1:$B$1287,2,FALSE)</f>
        <v>AA</v>
      </c>
      <c r="D237" t="s">
        <v>488</v>
      </c>
      <c r="E237">
        <v>1</v>
      </c>
      <c r="F237" t="s">
        <v>489</v>
      </c>
      <c r="G237" s="71">
        <f>VLOOKUP(M237,'BASE ARTICLE SAMUEL 25012023 v1'!$A$1:$F$1287,6,FALSE)</f>
        <v>625.34</v>
      </c>
      <c r="H237" s="6">
        <f>VLOOKUP(M237,'BASE ARTICLE SAMUEL 25012023 v2'!$A$1:$H$1287,8,FALSE)</f>
        <v>656.61</v>
      </c>
      <c r="I237">
        <v>640.38</v>
      </c>
      <c r="J237">
        <f>E237*I237</f>
        <v>640.38</v>
      </c>
      <c r="K237" s="6">
        <f>VLOOKUP(M237,'BASE ARTICLE SAMUEL 25012023 v2'!$A$1:$K$1287,11,FALSE)</f>
        <v>873.29130000000009</v>
      </c>
      <c r="L237" s="6">
        <f>E237*K237</f>
        <v>873.29130000000009</v>
      </c>
      <c r="M237" t="s">
        <v>488</v>
      </c>
      <c r="N237" t="str">
        <f>VLOOKUP(M237,'BASE ARTICLE SAMUEL 25012023 v1'!$A$2:$B$1287,2,FALSE)</f>
        <v>AS</v>
      </c>
      <c r="O237">
        <f t="shared" si="13"/>
        <v>656.61</v>
      </c>
    </row>
    <row r="238" spans="1:15" outlineLevel="1" x14ac:dyDescent="0.25">
      <c r="A238" s="74" t="s">
        <v>4020</v>
      </c>
      <c r="B238" s="74" t="str">
        <f t="shared" si="14"/>
        <v>DIR023VMHI63</v>
      </c>
      <c r="H238" s="6" t="e">
        <f>VLOOKUP(M238,'BASE ARTICLE SAMUEL 25012023 v2'!$A$1:$H$1287,8,FALSE)</f>
        <v>#N/A</v>
      </c>
      <c r="K238" s="6" t="e">
        <f>VLOOKUP(M238,'BASE ARTICLE SAMUEL 25012023 v2'!$A$1:$K$1287,11,FALSE)</f>
        <v>#N/A</v>
      </c>
      <c r="L238" s="6">
        <f>SUBTOTAL(9,L234:L237)</f>
        <v>999.59130000000005</v>
      </c>
      <c r="O238">
        <f>SUBTOTAL(9,O234:O237)</f>
        <v>720.68000000000006</v>
      </c>
    </row>
    <row r="239" spans="1:15" outlineLevel="2" x14ac:dyDescent="0.25">
      <c r="A239" t="s">
        <v>417</v>
      </c>
      <c r="B239" s="74" t="str">
        <f t="shared" si="14"/>
        <v>RV</v>
      </c>
      <c r="C239" t="str">
        <f>VLOOKUP(A239,'BASE ARTICLE SAMUEL 25012023 v1'!$A$1:$B$1287,2,FALSE)</f>
        <v>AA</v>
      </c>
      <c r="D239" t="s">
        <v>33</v>
      </c>
      <c r="E239">
        <v>1</v>
      </c>
      <c r="F239" t="s">
        <v>34</v>
      </c>
      <c r="G239" s="71">
        <f>VLOOKUP(M239,'BASE ARTICLE SAMUEL 25012023 v1'!$A$1:$F$1287,6,FALSE)</f>
        <v>11.55</v>
      </c>
      <c r="H239" s="6">
        <f>VLOOKUP(M239,'BASE ARTICLE SAMUEL 25012023 v2'!$A$1:$H$1287,8,FALSE)</f>
        <v>11.55</v>
      </c>
      <c r="I239">
        <v>20.3</v>
      </c>
      <c r="J239">
        <f>E239*I239</f>
        <v>20.3</v>
      </c>
      <c r="K239" s="6">
        <f>VLOOKUP(M239,'BASE ARTICLE SAMUEL 25012023 v2'!$A$1:$K$1287,11,FALSE)</f>
        <v>23.1</v>
      </c>
      <c r="L239" s="6">
        <f>E239*K239</f>
        <v>23.1</v>
      </c>
      <c r="M239" t="s">
        <v>33</v>
      </c>
      <c r="N239" t="str">
        <f>VLOOKUP(M239,'BASE ARTICLE SAMUEL 25012023 v1'!$A$2:$B$1287,2,FALSE)</f>
        <v>AS</v>
      </c>
      <c r="O239">
        <f t="shared" si="13"/>
        <v>11.55</v>
      </c>
    </row>
    <row r="240" spans="1:15" outlineLevel="2" x14ac:dyDescent="0.25">
      <c r="A240" t="s">
        <v>417</v>
      </c>
      <c r="B240" s="74" t="str">
        <f t="shared" si="14"/>
        <v>RV</v>
      </c>
      <c r="C240" t="str">
        <f>VLOOKUP(A240,'BASE ARTICLE SAMUEL 25012023 v1'!$A$1:$B$1287,2,FALSE)</f>
        <v>AA</v>
      </c>
      <c r="D240" t="s">
        <v>78</v>
      </c>
      <c r="E240">
        <v>1</v>
      </c>
      <c r="F240" t="s">
        <v>79</v>
      </c>
      <c r="G240" s="71">
        <f>VLOOKUP(M240,'BASE ARTICLE SAMUEL 25012023 v1'!$A$1:$F$1287,6,FALSE)</f>
        <v>17.600000000000001</v>
      </c>
      <c r="H240" s="6">
        <f>VLOOKUP(M240,'BASE ARTICLE SAMUEL 25012023 v2'!$A$1:$H$1287,8,FALSE)</f>
        <v>17.600000000000001</v>
      </c>
      <c r="I240">
        <v>32.479999999999997</v>
      </c>
      <c r="J240">
        <f>E240*I240</f>
        <v>32.479999999999997</v>
      </c>
      <c r="K240" s="6">
        <f>VLOOKUP(M240,'BASE ARTICLE SAMUEL 25012023 v2'!$A$1:$K$1287,11,FALSE)</f>
        <v>35.200000000000003</v>
      </c>
      <c r="L240" s="6">
        <f>E240*K240</f>
        <v>35.200000000000003</v>
      </c>
      <c r="M240" t="s">
        <v>78</v>
      </c>
      <c r="N240" t="str">
        <f>VLOOKUP(M240,'BASE ARTICLE SAMUEL 25012023 v1'!$A$2:$B$1287,2,FALSE)</f>
        <v>AS</v>
      </c>
      <c r="O240">
        <f t="shared" si="13"/>
        <v>17.600000000000001</v>
      </c>
    </row>
    <row r="241" spans="1:15" outlineLevel="1" x14ac:dyDescent="0.25">
      <c r="A241" s="74" t="s">
        <v>4021</v>
      </c>
      <c r="B241" s="74" t="str">
        <f t="shared" si="14"/>
        <v>PREGAZRV</v>
      </c>
      <c r="H241" s="6" t="e">
        <f>VLOOKUP(M241,'BASE ARTICLE SAMUEL 25012023 v2'!$A$1:$H$1287,8,FALSE)</f>
        <v>#N/A</v>
      </c>
      <c r="K241" s="6" t="e">
        <f>VLOOKUP(M241,'BASE ARTICLE SAMUEL 25012023 v2'!$A$1:$K$1287,11,FALSE)</f>
        <v>#N/A</v>
      </c>
      <c r="L241" s="6">
        <f>SUBTOTAL(9,L239:L240)</f>
        <v>58.300000000000004</v>
      </c>
      <c r="O241">
        <f>SUBTOTAL(9,O239:O240)</f>
        <v>29.150000000000002</v>
      </c>
    </row>
    <row r="242" spans="1:15" outlineLevel="2" x14ac:dyDescent="0.25">
      <c r="A242" t="s">
        <v>510</v>
      </c>
      <c r="B242" s="74" t="str">
        <f t="shared" si="14"/>
        <v/>
      </c>
      <c r="C242" t="str">
        <f>VLOOKUP(A242,'BASE ARTICLE SAMUEL 25012023 v1'!$A$1:$B$1287,2,FALSE)</f>
        <v>AA</v>
      </c>
      <c r="D242" t="s">
        <v>149</v>
      </c>
      <c r="E242">
        <v>1</v>
      </c>
      <c r="F242" t="s">
        <v>3922</v>
      </c>
      <c r="G242" s="71">
        <f>VLOOKUP(M242,'BASE ARTICLE SAMUEL 25012023 v1'!$A$1:$F$1287,6,FALSE)</f>
        <v>440.24</v>
      </c>
      <c r="H242" s="6">
        <f>VLOOKUP(M242,'BASE ARTICLE SAMUEL 25012023 v2'!$A$1:$H$1287,8,FALSE)</f>
        <v>431.02</v>
      </c>
      <c r="I242">
        <v>510.94</v>
      </c>
      <c r="J242">
        <f>E242*I242</f>
        <v>510.94</v>
      </c>
      <c r="K242" s="6">
        <f>VLOOKUP(M242,'BASE ARTICLE SAMUEL 25012023 v2'!$A$1:$K$1287,11,FALSE)</f>
        <v>581.87700000000007</v>
      </c>
      <c r="L242" s="6">
        <f>E242*K242</f>
        <v>581.87700000000007</v>
      </c>
      <c r="M242" t="s">
        <v>149</v>
      </c>
      <c r="N242" t="str">
        <f>VLOOKUP(M242,'BASE ARTICLE SAMUEL 25012023 v1'!$A$2:$B$1287,2,FALSE)</f>
        <v>AN</v>
      </c>
      <c r="O242">
        <f t="shared" si="13"/>
        <v>431.02</v>
      </c>
    </row>
    <row r="243" spans="1:15" outlineLevel="2" x14ac:dyDescent="0.25">
      <c r="A243" t="s">
        <v>510</v>
      </c>
      <c r="B243" s="74" t="str">
        <f t="shared" si="14"/>
        <v/>
      </c>
      <c r="C243" t="str">
        <f>VLOOKUP(A243,'BASE ARTICLE SAMUEL 25012023 v1'!$A$1:$B$1287,2,FALSE)</f>
        <v>AA</v>
      </c>
      <c r="D243" t="s">
        <v>82</v>
      </c>
      <c r="E243">
        <v>1</v>
      </c>
      <c r="F243" t="s">
        <v>83</v>
      </c>
      <c r="G243" s="71">
        <f>VLOOKUP(M243,'BASE ARTICLE SAMUEL 25012023 v1'!$A$1:$F$1287,6,FALSE)</f>
        <v>9.4499999999999993</v>
      </c>
      <c r="H243" s="6">
        <f>VLOOKUP(M243,'BASE ARTICLE SAMUEL 25012023 v2'!$A$1:$H$1287,8,FALSE)</f>
        <v>7.875</v>
      </c>
      <c r="I243">
        <v>9.9</v>
      </c>
      <c r="J243">
        <f>E243*I243</f>
        <v>9.9</v>
      </c>
      <c r="K243" s="6">
        <f>VLOOKUP(M243,'BASE ARTICLE SAMUEL 25012023 v2'!$A$1:$K$1287,11,FALSE)</f>
        <v>11.8125</v>
      </c>
      <c r="L243" s="6">
        <f>E243*K243</f>
        <v>11.8125</v>
      </c>
      <c r="M243" t="s">
        <v>82</v>
      </c>
      <c r="N243" t="str">
        <f>VLOOKUP(M243,'BASE ARTICLE SAMUEL 25012023 v1'!$A$2:$B$1287,2,FALSE)</f>
        <v>AS</v>
      </c>
      <c r="O243">
        <f t="shared" si="13"/>
        <v>7.875</v>
      </c>
    </row>
    <row r="244" spans="1:15" outlineLevel="1" x14ac:dyDescent="0.25">
      <c r="A244" s="74" t="s">
        <v>4022</v>
      </c>
      <c r="B244" s="74" t="str">
        <f t="shared" si="14"/>
        <v>PFH7EH</v>
      </c>
      <c r="H244" s="6" t="e">
        <f>VLOOKUP(M244,'BASE ARTICLE SAMUEL 25012023 v2'!$A$1:$H$1287,8,FALSE)</f>
        <v>#N/A</v>
      </c>
      <c r="K244" s="6" t="e">
        <f>VLOOKUP(M244,'BASE ARTICLE SAMUEL 25012023 v2'!$A$1:$K$1287,11,FALSE)</f>
        <v>#N/A</v>
      </c>
      <c r="L244" s="6">
        <f>SUBTOTAL(9,L242:L243)</f>
        <v>593.68950000000007</v>
      </c>
      <c r="O244">
        <f>SUBTOTAL(9,O242:O243)</f>
        <v>438.89499999999998</v>
      </c>
    </row>
    <row r="245" spans="1:15" outlineLevel="2" x14ac:dyDescent="0.25">
      <c r="A245" t="s">
        <v>518</v>
      </c>
      <c r="B245" s="74" t="str">
        <f t="shared" si="14"/>
        <v>2.5X1.6</v>
      </c>
      <c r="C245" t="str">
        <f>VLOOKUP(A245,'BASE ARTICLE SAMUEL 25012023 v1'!$A$1:$B$1287,2,FALSE)</f>
        <v>AA</v>
      </c>
      <c r="D245" t="s">
        <v>84</v>
      </c>
      <c r="E245">
        <v>1</v>
      </c>
      <c r="F245" t="s">
        <v>85</v>
      </c>
      <c r="G245" s="71">
        <f>VLOOKUP(M245,'BASE ARTICLE SAMUEL 25012023 v1'!$A$1:$F$1287,6,FALSE)</f>
        <v>13.85</v>
      </c>
      <c r="H245" s="6">
        <f>VLOOKUP(M245,'BASE ARTICLE SAMUEL 25012023 v2'!$A$1:$H$1287,8,FALSE)</f>
        <v>12.04</v>
      </c>
      <c r="I245">
        <v>16.5</v>
      </c>
      <c r="J245">
        <f>E245*I245</f>
        <v>16.5</v>
      </c>
      <c r="K245" s="6">
        <f>VLOOKUP(M245,'BASE ARTICLE SAMUEL 25012023 v2'!$A$1:$K$1287,11,FALSE)</f>
        <v>18.059999999999999</v>
      </c>
      <c r="L245" s="6">
        <f>E245*K245</f>
        <v>18.059999999999999</v>
      </c>
      <c r="M245" t="s">
        <v>84</v>
      </c>
      <c r="N245" t="str">
        <f>VLOOKUP(M245,'BASE ARTICLE SAMUEL 25012023 v1'!$A$2:$B$1287,2,FALSE)</f>
        <v>AS</v>
      </c>
      <c r="O245">
        <f t="shared" si="13"/>
        <v>12.04</v>
      </c>
    </row>
    <row r="246" spans="1:15" outlineLevel="2" x14ac:dyDescent="0.25">
      <c r="A246" t="s">
        <v>518</v>
      </c>
      <c r="B246" s="74" t="str">
        <f t="shared" si="14"/>
        <v>2.5X1.6</v>
      </c>
      <c r="C246" t="str">
        <f>VLOOKUP(A246,'BASE ARTICLE SAMUEL 25012023 v1'!$A$1:$B$1287,2,FALSE)</f>
        <v>AA</v>
      </c>
      <c r="D246" t="s">
        <v>1032</v>
      </c>
      <c r="E246">
        <v>1</v>
      </c>
      <c r="F246" t="s">
        <v>1033</v>
      </c>
      <c r="G246" s="71">
        <f>VLOOKUP(M246,'BASE ARTICLE SAMUEL 25012023 v1'!$A$1:$F$1287,6,FALSE)</f>
        <v>322.42</v>
      </c>
      <c r="H246" s="6">
        <f>VLOOKUP(M246,'BASE ARTICLE SAMUEL 25012023 v2'!$A$1:$H$1287,8,FALSE)</f>
        <v>315.32</v>
      </c>
      <c r="I246">
        <v>309.75</v>
      </c>
      <c r="J246">
        <f>E246*I246</f>
        <v>309.75</v>
      </c>
      <c r="K246" s="6">
        <f>VLOOKUP(M246,'BASE ARTICLE SAMUEL 25012023 v2'!$A$1:$K$1287,11,FALSE)</f>
        <v>425.68200000000002</v>
      </c>
      <c r="L246" s="6">
        <f>E246*K246</f>
        <v>425.68200000000002</v>
      </c>
      <c r="M246" t="s">
        <v>1032</v>
      </c>
      <c r="N246" t="str">
        <f>VLOOKUP(M246,'BASE ARTICLE SAMUEL 25012023 v1'!$A$2:$B$1287,2,FALSE)</f>
        <v>AN</v>
      </c>
      <c r="O246">
        <f t="shared" si="13"/>
        <v>315.32</v>
      </c>
    </row>
    <row r="247" spans="1:15" outlineLevel="2" x14ac:dyDescent="0.25">
      <c r="A247" t="s">
        <v>518</v>
      </c>
      <c r="B247" s="74" t="str">
        <f t="shared" si="14"/>
        <v>2.5X1.6</v>
      </c>
      <c r="C247" t="str">
        <f>VLOOKUP(A247,'BASE ARTICLE SAMUEL 25012023 v1'!$A$1:$B$1287,2,FALSE)</f>
        <v>AA</v>
      </c>
      <c r="D247" t="s">
        <v>88</v>
      </c>
      <c r="E247">
        <v>2</v>
      </c>
      <c r="F247" t="s">
        <v>89</v>
      </c>
      <c r="G247" s="71">
        <f>VLOOKUP(M247,'BASE ARTICLE SAMUEL 25012023 v1'!$A$1:$F$1287,6,FALSE)</f>
        <v>3.17</v>
      </c>
      <c r="H247" s="6">
        <f>VLOOKUP(M247,'BASE ARTICLE SAMUEL 25012023 v2'!$A$1:$H$1287,8,FALSE)</f>
        <v>2.98</v>
      </c>
      <c r="I247">
        <v>4.63</v>
      </c>
      <c r="J247">
        <f>E247*I247</f>
        <v>9.26</v>
      </c>
      <c r="K247" s="6">
        <f>VLOOKUP(M247,'BASE ARTICLE SAMUEL 25012023 v2'!$A$1:$K$1287,11,FALSE)</f>
        <v>5.96</v>
      </c>
      <c r="L247" s="6">
        <f>E247*K247</f>
        <v>11.92</v>
      </c>
      <c r="M247" t="s">
        <v>88</v>
      </c>
      <c r="N247" t="str">
        <f>VLOOKUP(M247,'BASE ARTICLE SAMUEL 25012023 v1'!$A$2:$B$1287,2,FALSE)</f>
        <v>AS</v>
      </c>
      <c r="O247">
        <f t="shared" si="13"/>
        <v>5.96</v>
      </c>
    </row>
    <row r="248" spans="1:15" outlineLevel="1" x14ac:dyDescent="0.25">
      <c r="A248" s="74" t="s">
        <v>4023</v>
      </c>
      <c r="B248" s="74" t="str">
        <f t="shared" si="14"/>
        <v>PFV2EH2.5X1.6</v>
      </c>
      <c r="H248" s="6" t="e">
        <f>VLOOKUP(M248,'BASE ARTICLE SAMUEL 25012023 v2'!$A$1:$H$1287,8,FALSE)</f>
        <v>#N/A</v>
      </c>
      <c r="K248" s="6" t="e">
        <f>VLOOKUP(M248,'BASE ARTICLE SAMUEL 25012023 v2'!$A$1:$K$1287,11,FALSE)</f>
        <v>#N/A</v>
      </c>
      <c r="L248" s="6">
        <f>SUBTOTAL(9,L245:L247)</f>
        <v>455.66200000000003</v>
      </c>
      <c r="O248">
        <f>SUBTOTAL(9,O245:O247)</f>
        <v>333.32</v>
      </c>
    </row>
    <row r="249" spans="1:15" outlineLevel="2" x14ac:dyDescent="0.25">
      <c r="A249" t="s">
        <v>520</v>
      </c>
      <c r="B249" s="74" t="str">
        <f t="shared" si="14"/>
        <v/>
      </c>
      <c r="C249" t="str">
        <f>VLOOKUP(A249,'BASE ARTICLE SAMUEL 25012023 v1'!$A$1:$B$1287,2,FALSE)</f>
        <v>AA</v>
      </c>
      <c r="D249" t="s">
        <v>504</v>
      </c>
      <c r="E249">
        <v>1</v>
      </c>
      <c r="F249" t="s">
        <v>505</v>
      </c>
      <c r="G249" s="71">
        <f>VLOOKUP(M249,'BASE ARTICLE SAMUEL 25012023 v1'!$A$1:$F$1287,6,FALSE)</f>
        <v>192.06</v>
      </c>
      <c r="H249" s="6">
        <f>VLOOKUP(M249,'BASE ARTICLE SAMUEL 25012023 v2'!$A$1:$H$1287,8,FALSE)</f>
        <v>188.03</v>
      </c>
      <c r="I249">
        <v>223.08</v>
      </c>
      <c r="J249">
        <f>E249*I249</f>
        <v>223.08</v>
      </c>
      <c r="K249" s="6">
        <f>VLOOKUP(M249,'BASE ARTICLE SAMUEL 25012023 v2'!$A$1:$K$1287,11,FALSE)</f>
        <v>253.84050000000002</v>
      </c>
      <c r="L249" s="6">
        <f>E249*K249</f>
        <v>253.84050000000002</v>
      </c>
      <c r="M249" t="s">
        <v>504</v>
      </c>
      <c r="N249" t="str">
        <f>VLOOKUP(M249,'BASE ARTICLE SAMUEL 25012023 v1'!$A$2:$B$1287,2,FALSE)</f>
        <v>AN</v>
      </c>
      <c r="O249">
        <f t="shared" si="13"/>
        <v>188.03</v>
      </c>
    </row>
    <row r="250" spans="1:15" outlineLevel="2" x14ac:dyDescent="0.25">
      <c r="A250" t="s">
        <v>520</v>
      </c>
      <c r="B250" s="74" t="str">
        <f t="shared" si="14"/>
        <v/>
      </c>
      <c r="C250" t="str">
        <f>VLOOKUP(A250,'BASE ARTICLE SAMUEL 25012023 v1'!$A$1:$B$1287,2,FALSE)</f>
        <v>AA</v>
      </c>
      <c r="D250" t="s">
        <v>82</v>
      </c>
      <c r="E250">
        <v>1</v>
      </c>
      <c r="F250" t="s">
        <v>83</v>
      </c>
      <c r="G250" s="71">
        <f>VLOOKUP(M250,'BASE ARTICLE SAMUEL 25012023 v1'!$A$1:$F$1287,6,FALSE)</f>
        <v>9.4499999999999993</v>
      </c>
      <c r="H250" s="6">
        <f>VLOOKUP(M250,'BASE ARTICLE SAMUEL 25012023 v2'!$A$1:$H$1287,8,FALSE)</f>
        <v>7.875</v>
      </c>
      <c r="I250">
        <v>9.9</v>
      </c>
      <c r="J250">
        <f>E250*I250</f>
        <v>9.9</v>
      </c>
      <c r="K250" s="6">
        <f>VLOOKUP(M250,'BASE ARTICLE SAMUEL 25012023 v2'!$A$1:$K$1287,11,FALSE)</f>
        <v>11.8125</v>
      </c>
      <c r="L250" s="6">
        <f>E250*K250</f>
        <v>11.8125</v>
      </c>
      <c r="M250" t="s">
        <v>82</v>
      </c>
      <c r="N250" t="str">
        <f>VLOOKUP(M250,'BASE ARTICLE SAMUEL 25012023 v1'!$A$2:$B$1287,2,FALSE)</f>
        <v>AS</v>
      </c>
      <c r="O250">
        <f t="shared" si="13"/>
        <v>7.875</v>
      </c>
    </row>
    <row r="251" spans="1:15" outlineLevel="1" x14ac:dyDescent="0.25">
      <c r="A251" s="74" t="s">
        <v>4024</v>
      </c>
      <c r="B251" s="74" t="str">
        <f t="shared" si="14"/>
        <v>PFH2EH</v>
      </c>
      <c r="H251" s="6" t="e">
        <f>VLOOKUP(M251,'BASE ARTICLE SAMUEL 25012023 v2'!$A$1:$H$1287,8,FALSE)</f>
        <v>#N/A</v>
      </c>
      <c r="K251" s="6" t="e">
        <f>VLOOKUP(M251,'BASE ARTICLE SAMUEL 25012023 v2'!$A$1:$K$1287,11,FALSE)</f>
        <v>#N/A</v>
      </c>
      <c r="L251" s="6">
        <f>SUBTOTAL(9,L249:L250)</f>
        <v>265.65300000000002</v>
      </c>
      <c r="O251">
        <f>SUBTOTAL(9,O249:O250)</f>
        <v>195.905</v>
      </c>
    </row>
    <row r="252" spans="1:15" outlineLevel="2" x14ac:dyDescent="0.25">
      <c r="A252" t="s">
        <v>532</v>
      </c>
      <c r="B252" s="74" t="str">
        <f t="shared" si="14"/>
        <v/>
      </c>
      <c r="C252" t="str">
        <f>VLOOKUP(A252,'BASE ARTICLE SAMUEL 25012023 v1'!$A$1:$B$1287,2,FALSE)</f>
        <v>AA</v>
      </c>
      <c r="D252" t="s">
        <v>153</v>
      </c>
      <c r="E252">
        <v>1</v>
      </c>
      <c r="F252" t="s">
        <v>3924</v>
      </c>
      <c r="G252" s="71">
        <f>VLOOKUP(M252,'BASE ARTICLE SAMUEL 25012023 v1'!$A$1:$F$1287,6,FALSE)</f>
        <v>524.42999999999995</v>
      </c>
      <c r="H252" s="6">
        <f>VLOOKUP(M252,'BASE ARTICLE SAMUEL 25012023 v2'!$A$1:$H$1287,8,FALSE)</f>
        <v>513.61</v>
      </c>
      <c r="I252">
        <v>572.12</v>
      </c>
      <c r="J252">
        <f>E252*I252</f>
        <v>572.12</v>
      </c>
      <c r="K252" s="6">
        <f>VLOOKUP(M252,'BASE ARTICLE SAMUEL 25012023 v2'!$A$1:$K$1287,11,FALSE)</f>
        <v>693.37350000000004</v>
      </c>
      <c r="L252" s="6">
        <f>E252*K252</f>
        <v>693.37350000000004</v>
      </c>
      <c r="M252" t="s">
        <v>153</v>
      </c>
      <c r="N252" t="str">
        <f>VLOOKUP(M252,'BASE ARTICLE SAMUEL 25012023 v1'!$A$2:$B$1287,2,FALSE)</f>
        <v>AN</v>
      </c>
      <c r="O252">
        <f t="shared" si="13"/>
        <v>513.61</v>
      </c>
    </row>
    <row r="253" spans="1:15" outlineLevel="2" x14ac:dyDescent="0.25">
      <c r="A253" t="s">
        <v>532</v>
      </c>
      <c r="B253" s="74" t="str">
        <f t="shared" si="14"/>
        <v/>
      </c>
      <c r="C253" t="str">
        <f>VLOOKUP(A253,'BASE ARTICLE SAMUEL 25012023 v1'!$A$1:$B$1287,2,FALSE)</f>
        <v>AA</v>
      </c>
      <c r="D253" t="s">
        <v>82</v>
      </c>
      <c r="E253">
        <v>1</v>
      </c>
      <c r="F253" t="s">
        <v>83</v>
      </c>
      <c r="G253" s="71">
        <f>VLOOKUP(M253,'BASE ARTICLE SAMUEL 25012023 v1'!$A$1:$F$1287,6,FALSE)</f>
        <v>9.4499999999999993</v>
      </c>
      <c r="H253" s="6">
        <f>VLOOKUP(M253,'BASE ARTICLE SAMUEL 25012023 v2'!$A$1:$H$1287,8,FALSE)</f>
        <v>7.875</v>
      </c>
      <c r="I253">
        <v>9.9</v>
      </c>
      <c r="J253">
        <f>E253*I253</f>
        <v>9.9</v>
      </c>
      <c r="K253" s="6">
        <f>VLOOKUP(M253,'BASE ARTICLE SAMUEL 25012023 v2'!$A$1:$K$1287,11,FALSE)</f>
        <v>11.8125</v>
      </c>
      <c r="L253" s="6">
        <f>E253*K253</f>
        <v>11.8125</v>
      </c>
      <c r="M253" t="s">
        <v>82</v>
      </c>
      <c r="N253" t="str">
        <f>VLOOKUP(M253,'BASE ARTICLE SAMUEL 25012023 v1'!$A$2:$B$1287,2,FALSE)</f>
        <v>AS</v>
      </c>
      <c r="O253">
        <f t="shared" si="13"/>
        <v>7.875</v>
      </c>
    </row>
    <row r="254" spans="1:15" outlineLevel="1" x14ac:dyDescent="0.25">
      <c r="A254" s="74" t="s">
        <v>4025</v>
      </c>
      <c r="B254" s="74" t="str">
        <f t="shared" si="14"/>
        <v>PFH9EH</v>
      </c>
      <c r="H254" s="6" t="e">
        <f>VLOOKUP(M254,'BASE ARTICLE SAMUEL 25012023 v2'!$A$1:$H$1287,8,FALSE)</f>
        <v>#N/A</v>
      </c>
      <c r="K254" s="6" t="e">
        <f>VLOOKUP(M254,'BASE ARTICLE SAMUEL 25012023 v2'!$A$1:$K$1287,11,FALSE)</f>
        <v>#N/A</v>
      </c>
      <c r="L254" s="6">
        <f>SUBTOTAL(9,L252:L253)</f>
        <v>705.18600000000004</v>
      </c>
      <c r="O254">
        <f>SUBTOTAL(9,O252:O253)</f>
        <v>521.48500000000001</v>
      </c>
    </row>
    <row r="255" spans="1:15" outlineLevel="2" x14ac:dyDescent="0.25">
      <c r="A255" t="s">
        <v>552</v>
      </c>
      <c r="B255" s="74" t="str">
        <f t="shared" si="14"/>
        <v>H</v>
      </c>
      <c r="C255" t="str">
        <f>VLOOKUP(A255,'BASE ARTICLE SAMUEL 25012023 v1'!$A$1:$B$1287,2,FALSE)</f>
        <v>AA</v>
      </c>
      <c r="D255" t="s">
        <v>155</v>
      </c>
      <c r="E255">
        <v>1</v>
      </c>
      <c r="F255" t="s">
        <v>3938</v>
      </c>
      <c r="G255" s="71">
        <f>VLOOKUP(M255,'BASE ARTICLE SAMUEL 25012023 v1'!$A$1:$F$1287,6,FALSE)</f>
        <v>596.07000000000005</v>
      </c>
      <c r="H255" s="6">
        <f>VLOOKUP(M255,'BASE ARTICLE SAMUEL 25012023 v2'!$A$1:$H$1287,8,FALSE)</f>
        <v>583.75</v>
      </c>
      <c r="I255">
        <v>682.51</v>
      </c>
      <c r="J255">
        <f>E255*I255</f>
        <v>682.51</v>
      </c>
      <c r="K255" s="6">
        <f>VLOOKUP(M255,'BASE ARTICLE SAMUEL 25012023 v2'!$A$1:$K$1287,11,FALSE)</f>
        <v>788.0625</v>
      </c>
      <c r="L255" s="6">
        <f>E255*K255</f>
        <v>788.0625</v>
      </c>
      <c r="M255" t="s">
        <v>155</v>
      </c>
      <c r="N255" t="str">
        <f>VLOOKUP(M255,'BASE ARTICLE SAMUEL 25012023 v1'!$A$2:$B$1287,2,FALSE)</f>
        <v>AN</v>
      </c>
      <c r="O255">
        <f t="shared" si="13"/>
        <v>583.75</v>
      </c>
    </row>
    <row r="256" spans="1:15" outlineLevel="2" x14ac:dyDescent="0.25">
      <c r="A256" t="s">
        <v>552</v>
      </c>
      <c r="B256" s="74" t="str">
        <f t="shared" si="14"/>
        <v>H</v>
      </c>
      <c r="C256" t="str">
        <f>VLOOKUP(A256,'BASE ARTICLE SAMUEL 25012023 v1'!$A$1:$B$1287,2,FALSE)</f>
        <v>AA</v>
      </c>
      <c r="D256" t="s">
        <v>82</v>
      </c>
      <c r="E256">
        <v>1</v>
      </c>
      <c r="F256" t="s">
        <v>83</v>
      </c>
      <c r="G256" s="71">
        <f>VLOOKUP(M256,'BASE ARTICLE SAMUEL 25012023 v1'!$A$1:$F$1287,6,FALSE)</f>
        <v>9.4499999999999993</v>
      </c>
      <c r="H256" s="6">
        <f>VLOOKUP(M256,'BASE ARTICLE SAMUEL 25012023 v2'!$A$1:$H$1287,8,FALSE)</f>
        <v>7.875</v>
      </c>
      <c r="I256">
        <v>9.9</v>
      </c>
      <c r="J256">
        <f>E256*I256</f>
        <v>9.9</v>
      </c>
      <c r="K256" s="6">
        <f>VLOOKUP(M256,'BASE ARTICLE SAMUEL 25012023 v2'!$A$1:$K$1287,11,FALSE)</f>
        <v>11.8125</v>
      </c>
      <c r="L256" s="6">
        <f>E256*K256</f>
        <v>11.8125</v>
      </c>
      <c r="M256" t="s">
        <v>82</v>
      </c>
      <c r="N256" t="str">
        <f>VLOOKUP(M256,'BASE ARTICLE SAMUEL 25012023 v1'!$A$2:$B$1287,2,FALSE)</f>
        <v>AS</v>
      </c>
      <c r="O256">
        <f t="shared" si="13"/>
        <v>7.875</v>
      </c>
    </row>
    <row r="257" spans="1:15" outlineLevel="1" x14ac:dyDescent="0.25">
      <c r="A257" s="74" t="s">
        <v>4026</v>
      </c>
      <c r="B257" s="74" t="str">
        <f t="shared" si="14"/>
        <v>PFH10EH</v>
      </c>
      <c r="H257" s="6" t="e">
        <f>VLOOKUP(M257,'BASE ARTICLE SAMUEL 25012023 v2'!$A$1:$H$1287,8,FALSE)</f>
        <v>#N/A</v>
      </c>
      <c r="K257" s="6" t="e">
        <f>VLOOKUP(M257,'BASE ARTICLE SAMUEL 25012023 v2'!$A$1:$K$1287,11,FALSE)</f>
        <v>#N/A</v>
      </c>
      <c r="L257" s="6">
        <f>SUBTOTAL(9,L255:L256)</f>
        <v>799.875</v>
      </c>
      <c r="O257">
        <f>SUBTOTAL(9,O255:O256)</f>
        <v>591.625</v>
      </c>
    </row>
    <row r="258" spans="1:15" outlineLevel="2" x14ac:dyDescent="0.25">
      <c r="A258" t="s">
        <v>635</v>
      </c>
      <c r="B258" s="74" t="str">
        <f t="shared" si="14"/>
        <v>H</v>
      </c>
      <c r="C258" t="str">
        <f>VLOOKUP(A258,'BASE ARTICLE SAMUEL 25012023 v1'!$A$1:$B$1287,2,FALSE)</f>
        <v>AA</v>
      </c>
      <c r="D258" t="s">
        <v>506</v>
      </c>
      <c r="E258">
        <v>1</v>
      </c>
      <c r="F258" t="s">
        <v>3939</v>
      </c>
      <c r="G258" s="71">
        <f>VLOOKUP(M258,'BASE ARTICLE SAMUEL 25012023 v1'!$A$1:$F$1287,6,FALSE)</f>
        <v>746.8</v>
      </c>
      <c r="H258" s="6">
        <f>VLOOKUP(M258,'BASE ARTICLE SAMUEL 25012023 v2'!$A$1:$H$1287,8,FALSE)</f>
        <v>731.37</v>
      </c>
      <c r="I258">
        <v>816.05</v>
      </c>
      <c r="J258">
        <f>E258*I258</f>
        <v>816.05</v>
      </c>
      <c r="K258" s="6">
        <f>VLOOKUP(M258,'BASE ARTICLE SAMUEL 25012023 v2'!$A$1:$K$1287,11,FALSE)</f>
        <v>987.34950000000003</v>
      </c>
      <c r="L258" s="6">
        <f>E258*K258</f>
        <v>987.34950000000003</v>
      </c>
      <c r="M258" t="s">
        <v>506</v>
      </c>
      <c r="N258" t="str">
        <f>VLOOKUP(M258,'BASE ARTICLE SAMUEL 25012023 v1'!$A$2:$B$1287,2,FALSE)</f>
        <v>AN</v>
      </c>
      <c r="O258">
        <f t="shared" si="13"/>
        <v>731.37</v>
      </c>
    </row>
    <row r="259" spans="1:15" outlineLevel="2" x14ac:dyDescent="0.25">
      <c r="A259" t="s">
        <v>635</v>
      </c>
      <c r="B259" s="74" t="str">
        <f t="shared" si="14"/>
        <v>H</v>
      </c>
      <c r="C259" t="str">
        <f>VLOOKUP(A259,'BASE ARTICLE SAMUEL 25012023 v1'!$A$1:$B$1287,2,FALSE)</f>
        <v>AA</v>
      </c>
      <c r="D259" t="s">
        <v>82</v>
      </c>
      <c r="E259">
        <v>1</v>
      </c>
      <c r="F259" t="s">
        <v>83</v>
      </c>
      <c r="G259" s="71">
        <f>VLOOKUP(M259,'BASE ARTICLE SAMUEL 25012023 v1'!$A$1:$F$1287,6,FALSE)</f>
        <v>9.4499999999999993</v>
      </c>
      <c r="H259" s="6">
        <f>VLOOKUP(M259,'BASE ARTICLE SAMUEL 25012023 v2'!$A$1:$H$1287,8,FALSE)</f>
        <v>7.875</v>
      </c>
      <c r="I259">
        <v>9.9</v>
      </c>
      <c r="J259">
        <f>E259*I259</f>
        <v>9.9</v>
      </c>
      <c r="K259" s="6">
        <f>VLOOKUP(M259,'BASE ARTICLE SAMUEL 25012023 v2'!$A$1:$K$1287,11,FALSE)</f>
        <v>11.8125</v>
      </c>
      <c r="L259" s="6">
        <f>E259*K259</f>
        <v>11.8125</v>
      </c>
      <c r="M259" t="s">
        <v>82</v>
      </c>
      <c r="N259" t="str">
        <f>VLOOKUP(M259,'BASE ARTICLE SAMUEL 25012023 v1'!$A$2:$B$1287,2,FALSE)</f>
        <v>AS</v>
      </c>
      <c r="O259">
        <f t="shared" si="13"/>
        <v>7.875</v>
      </c>
    </row>
    <row r="260" spans="1:15" outlineLevel="1" x14ac:dyDescent="0.25">
      <c r="A260" s="74" t="s">
        <v>4027</v>
      </c>
      <c r="B260" s="74" t="str">
        <f t="shared" ref="B260:B323" si="15">MID(A260,7,100)</f>
        <v>PFH14EH</v>
      </c>
      <c r="H260" s="6" t="e">
        <f>VLOOKUP(M260,'BASE ARTICLE SAMUEL 25012023 v2'!$A$1:$H$1287,8,FALSE)</f>
        <v>#N/A</v>
      </c>
      <c r="K260" s="6" t="e">
        <f>VLOOKUP(M260,'BASE ARTICLE SAMUEL 25012023 v2'!$A$1:$K$1287,11,FALSE)</f>
        <v>#N/A</v>
      </c>
      <c r="L260" s="6">
        <f>SUBTOTAL(9,L258:L259)</f>
        <v>999.16200000000003</v>
      </c>
      <c r="O260">
        <f>SUBTOTAL(9,O258:O259)</f>
        <v>739.245</v>
      </c>
    </row>
    <row r="261" spans="1:15" outlineLevel="2" x14ac:dyDescent="0.25">
      <c r="A261" t="s">
        <v>637</v>
      </c>
      <c r="B261" s="74" t="str">
        <f t="shared" si="15"/>
        <v>H</v>
      </c>
      <c r="C261" t="str">
        <f>VLOOKUP(A261,'BASE ARTICLE SAMUEL 25012023 v1'!$A$1:$B$1287,2,FALSE)</f>
        <v>AA</v>
      </c>
      <c r="D261" t="s">
        <v>508</v>
      </c>
      <c r="E261">
        <v>1</v>
      </c>
      <c r="F261" t="s">
        <v>3940</v>
      </c>
      <c r="G261" s="71">
        <f>VLOOKUP(M261,'BASE ARTICLE SAMUEL 25012023 v1'!$A$1:$F$1287,6,FALSE)</f>
        <v>930.66</v>
      </c>
      <c r="H261" s="6">
        <f>VLOOKUP(M261,'BASE ARTICLE SAMUEL 25012023 v2'!$A$1:$H$1287,8,FALSE)</f>
        <v>911.38</v>
      </c>
      <c r="I261">
        <v>1068.3499999999999</v>
      </c>
      <c r="J261">
        <f>E261*I261</f>
        <v>1068.3499999999999</v>
      </c>
      <c r="K261" s="6">
        <f>VLOOKUP(M261,'BASE ARTICLE SAMUEL 25012023 v2'!$A$1:$K$1287,11,FALSE)</f>
        <v>1230.3630000000001</v>
      </c>
      <c r="L261" s="6">
        <f>E261*K261</f>
        <v>1230.3630000000001</v>
      </c>
      <c r="M261" t="s">
        <v>508</v>
      </c>
      <c r="N261" t="str">
        <f>VLOOKUP(M261,'BASE ARTICLE SAMUEL 25012023 v1'!$A$2:$B$1287,2,FALSE)</f>
        <v>AN</v>
      </c>
      <c r="O261">
        <f t="shared" si="13"/>
        <v>911.38</v>
      </c>
    </row>
    <row r="262" spans="1:15" outlineLevel="2" x14ac:dyDescent="0.25">
      <c r="A262" t="s">
        <v>637</v>
      </c>
      <c r="B262" s="74" t="str">
        <f t="shared" si="15"/>
        <v>H</v>
      </c>
      <c r="C262" t="str">
        <f>VLOOKUP(A262,'BASE ARTICLE SAMUEL 25012023 v1'!$A$1:$B$1287,2,FALSE)</f>
        <v>AA</v>
      </c>
      <c r="D262" t="s">
        <v>82</v>
      </c>
      <c r="E262">
        <v>1</v>
      </c>
      <c r="F262" t="s">
        <v>83</v>
      </c>
      <c r="G262" s="71">
        <f>VLOOKUP(M262,'BASE ARTICLE SAMUEL 25012023 v1'!$A$1:$F$1287,6,FALSE)</f>
        <v>9.4499999999999993</v>
      </c>
      <c r="H262" s="6">
        <f>VLOOKUP(M262,'BASE ARTICLE SAMUEL 25012023 v2'!$A$1:$H$1287,8,FALSE)</f>
        <v>7.875</v>
      </c>
      <c r="I262">
        <v>9.9</v>
      </c>
      <c r="J262">
        <f>E262*I262</f>
        <v>9.9</v>
      </c>
      <c r="K262" s="6">
        <f>VLOOKUP(M262,'BASE ARTICLE SAMUEL 25012023 v2'!$A$1:$K$1287,11,FALSE)</f>
        <v>11.8125</v>
      </c>
      <c r="L262" s="6">
        <f>E262*K262</f>
        <v>11.8125</v>
      </c>
      <c r="M262" t="s">
        <v>82</v>
      </c>
      <c r="N262" t="str">
        <f>VLOOKUP(M262,'BASE ARTICLE SAMUEL 25012023 v1'!$A$2:$B$1287,2,FALSE)</f>
        <v>AS</v>
      </c>
      <c r="O262">
        <f t="shared" ref="O262:O347" si="16">E262*H262</f>
        <v>7.875</v>
      </c>
    </row>
    <row r="263" spans="1:15" outlineLevel="1" x14ac:dyDescent="0.25">
      <c r="A263" s="74" t="s">
        <v>4028</v>
      </c>
      <c r="B263" s="74" t="str">
        <f t="shared" si="15"/>
        <v>PFH18EH</v>
      </c>
      <c r="H263" s="6" t="e">
        <f>VLOOKUP(M263,'BASE ARTICLE SAMUEL 25012023 v2'!$A$1:$H$1287,8,FALSE)</f>
        <v>#N/A</v>
      </c>
      <c r="K263" s="6" t="e">
        <f>VLOOKUP(M263,'BASE ARTICLE SAMUEL 25012023 v2'!$A$1:$K$1287,11,FALSE)</f>
        <v>#N/A</v>
      </c>
      <c r="L263" s="6">
        <f>SUBTOTAL(9,L261:L262)</f>
        <v>1242.1755000000001</v>
      </c>
      <c r="O263">
        <f>SUBTOTAL(9,O261:O262)</f>
        <v>919.255</v>
      </c>
    </row>
    <row r="264" spans="1:15" outlineLevel="2" x14ac:dyDescent="0.25">
      <c r="A264" t="s">
        <v>665</v>
      </c>
      <c r="B264" s="74" t="str">
        <f t="shared" si="15"/>
        <v>H10x2</v>
      </c>
      <c r="C264" t="str">
        <f>VLOOKUP(A264,'BASE ARTICLE SAMUEL 25012023 v1'!$A$1:$B$1287,2,FALSE)</f>
        <v>AA</v>
      </c>
      <c r="D264" t="s">
        <v>1044</v>
      </c>
      <c r="E264">
        <v>1</v>
      </c>
      <c r="F264" t="s">
        <v>1045</v>
      </c>
      <c r="G264" s="71">
        <f>VLOOKUP(M264,'BASE ARTICLE SAMUEL 25012023 v1'!$A$1:$F$1287,6,FALSE)</f>
        <v>923.43</v>
      </c>
      <c r="H264" s="6">
        <f>VLOOKUP(M264,'BASE ARTICLE SAMUEL 25012023 v2'!$A$1:$H$1287,8,FALSE)</f>
        <v>903.31</v>
      </c>
      <c r="I264">
        <v>890.03</v>
      </c>
      <c r="J264">
        <f>E264*I264</f>
        <v>890.03</v>
      </c>
      <c r="K264" s="6">
        <f>VLOOKUP(M264,'BASE ARTICLE SAMUEL 25012023 v2'!$A$1:$K$1287,11,FALSE)</f>
        <v>1219.4684999999999</v>
      </c>
      <c r="L264" s="6">
        <f>E264*K264</f>
        <v>1219.4684999999999</v>
      </c>
      <c r="M264" t="s">
        <v>1044</v>
      </c>
      <c r="N264" t="str">
        <f>VLOOKUP(M264,'BASE ARTICLE SAMUEL 25012023 v1'!$A$2:$B$1287,2,FALSE)</f>
        <v>AN</v>
      </c>
      <c r="O264">
        <f t="shared" si="16"/>
        <v>903.31</v>
      </c>
    </row>
    <row r="265" spans="1:15" outlineLevel="2" x14ac:dyDescent="0.25">
      <c r="A265" t="s">
        <v>665</v>
      </c>
      <c r="B265" s="74" t="str">
        <f t="shared" si="15"/>
        <v>H10x2</v>
      </c>
      <c r="C265" t="str">
        <f>VLOOKUP(A265,'BASE ARTICLE SAMUEL 25012023 v1'!$A$1:$B$1287,2,FALSE)</f>
        <v>AA</v>
      </c>
      <c r="D265" t="s">
        <v>88</v>
      </c>
      <c r="E265">
        <v>2</v>
      </c>
      <c r="F265" t="s">
        <v>89</v>
      </c>
      <c r="G265" s="71">
        <f>VLOOKUP(M265,'BASE ARTICLE SAMUEL 25012023 v1'!$A$1:$F$1287,6,FALSE)</f>
        <v>3.17</v>
      </c>
      <c r="H265" s="6">
        <f>VLOOKUP(M265,'BASE ARTICLE SAMUEL 25012023 v2'!$A$1:$H$1287,8,FALSE)</f>
        <v>2.98</v>
      </c>
      <c r="I265">
        <v>4.63</v>
      </c>
      <c r="J265">
        <f>E265*I265</f>
        <v>9.26</v>
      </c>
      <c r="K265" s="6">
        <f>VLOOKUP(M265,'BASE ARTICLE SAMUEL 25012023 v2'!$A$1:$K$1287,11,FALSE)</f>
        <v>5.96</v>
      </c>
      <c r="L265" s="6">
        <f>E265*K265</f>
        <v>11.92</v>
      </c>
      <c r="M265" t="s">
        <v>88</v>
      </c>
      <c r="N265" t="str">
        <f>VLOOKUP(M265,'BASE ARTICLE SAMUEL 25012023 v1'!$A$2:$B$1287,2,FALSE)</f>
        <v>AS</v>
      </c>
      <c r="O265">
        <f t="shared" si="16"/>
        <v>5.96</v>
      </c>
    </row>
    <row r="266" spans="1:15" outlineLevel="2" x14ac:dyDescent="0.25">
      <c r="A266" t="s">
        <v>665</v>
      </c>
      <c r="B266" s="74" t="str">
        <f t="shared" si="15"/>
        <v>H10x2</v>
      </c>
      <c r="C266" t="str">
        <f>VLOOKUP(A266,'BASE ARTICLE SAMUEL 25012023 v1'!$A$1:$B$1287,2,FALSE)</f>
        <v>AA</v>
      </c>
      <c r="D266" t="s">
        <v>84</v>
      </c>
      <c r="E266">
        <v>1</v>
      </c>
      <c r="F266" t="s">
        <v>85</v>
      </c>
      <c r="G266" s="71">
        <f>VLOOKUP(M266,'BASE ARTICLE SAMUEL 25012023 v1'!$A$1:$F$1287,6,FALSE)</f>
        <v>13.85</v>
      </c>
      <c r="H266" s="6">
        <f>VLOOKUP(M266,'BASE ARTICLE SAMUEL 25012023 v2'!$A$1:$H$1287,8,FALSE)</f>
        <v>12.04</v>
      </c>
      <c r="I266">
        <v>16.5</v>
      </c>
      <c r="J266">
        <f>E266*I266</f>
        <v>16.5</v>
      </c>
      <c r="K266" s="6">
        <f>VLOOKUP(M266,'BASE ARTICLE SAMUEL 25012023 v2'!$A$1:$K$1287,11,FALSE)</f>
        <v>18.059999999999999</v>
      </c>
      <c r="L266" s="6">
        <f>E266*K266</f>
        <v>18.059999999999999</v>
      </c>
      <c r="M266" t="s">
        <v>84</v>
      </c>
      <c r="N266" t="str">
        <f>VLOOKUP(M266,'BASE ARTICLE SAMUEL 25012023 v1'!$A$2:$B$1287,2,FALSE)</f>
        <v>AS</v>
      </c>
      <c r="O266">
        <f t="shared" si="16"/>
        <v>12.04</v>
      </c>
    </row>
    <row r="267" spans="1:15" outlineLevel="1" x14ac:dyDescent="0.25">
      <c r="A267" s="74" t="s">
        <v>4029</v>
      </c>
      <c r="B267" s="74" t="str">
        <f t="shared" si="15"/>
        <v>PFV10EH10x2</v>
      </c>
      <c r="H267" s="6" t="e">
        <f>VLOOKUP(M267,'BASE ARTICLE SAMUEL 25012023 v2'!$A$1:$H$1287,8,FALSE)</f>
        <v>#N/A</v>
      </c>
      <c r="K267" s="6" t="e">
        <f>VLOOKUP(M267,'BASE ARTICLE SAMUEL 25012023 v2'!$A$1:$K$1287,11,FALSE)</f>
        <v>#N/A</v>
      </c>
      <c r="L267" s="6">
        <f>SUBTOTAL(9,L264:L266)</f>
        <v>1249.4485</v>
      </c>
      <c r="O267">
        <f>SUBTOTAL(9,O264:O266)</f>
        <v>921.31</v>
      </c>
    </row>
    <row r="268" spans="1:15" outlineLevel="2" x14ac:dyDescent="0.25">
      <c r="A268" t="s">
        <v>669</v>
      </c>
      <c r="B268" s="74" t="str">
        <f t="shared" si="15"/>
        <v>3X2</v>
      </c>
      <c r="C268" t="str">
        <f>VLOOKUP(A268,'BASE ARTICLE SAMUEL 25012023 v1'!$A$1:$B$1287,2,FALSE)</f>
        <v>AA</v>
      </c>
      <c r="D268" t="s">
        <v>516</v>
      </c>
      <c r="E268">
        <v>1</v>
      </c>
      <c r="F268" t="s">
        <v>517</v>
      </c>
      <c r="G268" s="71">
        <f>VLOOKUP(M268,'BASE ARTICLE SAMUEL 25012023 v1'!$A$1:$F$1287,6,FALSE)</f>
        <v>46</v>
      </c>
      <c r="H268" s="6">
        <f>VLOOKUP(M268,'BASE ARTICLE SAMUEL 25012023 v2'!$A$1:$H$1287,8,FALSE)</f>
        <v>52</v>
      </c>
      <c r="I268">
        <v>64.959999999999994</v>
      </c>
      <c r="J268">
        <f>E268*I268</f>
        <v>64.959999999999994</v>
      </c>
      <c r="K268" s="6">
        <f>VLOOKUP(M268,'BASE ARTICLE SAMUEL 25012023 v2'!$A$1:$K$1287,11,FALSE)</f>
        <v>78</v>
      </c>
      <c r="L268" s="6">
        <f>E268*K268</f>
        <v>78</v>
      </c>
      <c r="M268" t="s">
        <v>516</v>
      </c>
      <c r="N268" t="str">
        <f>VLOOKUP(M268,'BASE ARTICLE SAMUEL 25012023 v1'!$A$2:$B$1287,2,FALSE)</f>
        <v>AN</v>
      </c>
      <c r="O268">
        <f t="shared" si="16"/>
        <v>52</v>
      </c>
    </row>
    <row r="269" spans="1:15" outlineLevel="2" x14ac:dyDescent="0.25">
      <c r="A269" t="s">
        <v>669</v>
      </c>
      <c r="B269" s="74" t="str">
        <f t="shared" si="15"/>
        <v>3X2</v>
      </c>
      <c r="C269" t="str">
        <f>VLOOKUP(A269,'BASE ARTICLE SAMUEL 25012023 v1'!$A$1:$B$1287,2,FALSE)</f>
        <v>AA</v>
      </c>
      <c r="D269" t="s">
        <v>498</v>
      </c>
      <c r="E269">
        <v>6</v>
      </c>
      <c r="F269" t="s">
        <v>499</v>
      </c>
      <c r="G269" s="71">
        <f>VLOOKUP(M269,'BASE ARTICLE SAMUEL 25012023 v1'!$A$1:$F$1287,6,FALSE)</f>
        <v>31.3</v>
      </c>
      <c r="H269" s="6">
        <f>VLOOKUP(M269,'BASE ARTICLE SAMUEL 25012023 v2'!$A$1:$H$1287,8,FALSE)</f>
        <v>30.4</v>
      </c>
      <c r="I269">
        <v>40.47</v>
      </c>
      <c r="J269">
        <f>E269*I269</f>
        <v>242.82</v>
      </c>
      <c r="K269" s="6">
        <f>VLOOKUP(M269,'BASE ARTICLE SAMUEL 25012023 v2'!$A$1:$K$1287,11,FALSE)</f>
        <v>45.599999999999994</v>
      </c>
      <c r="L269" s="6">
        <f>E269*K269</f>
        <v>273.59999999999997</v>
      </c>
      <c r="M269" t="s">
        <v>498</v>
      </c>
      <c r="N269" t="str">
        <f>VLOOKUP(M269,'BASE ARTICLE SAMUEL 25012023 v1'!$A$2:$B$1287,2,FALSE)</f>
        <v>AN</v>
      </c>
      <c r="O269">
        <f t="shared" si="16"/>
        <v>182.39999999999998</v>
      </c>
    </row>
    <row r="270" spans="1:15" outlineLevel="1" x14ac:dyDescent="0.25">
      <c r="A270" s="74" t="s">
        <v>4030</v>
      </c>
      <c r="B270" s="74" t="str">
        <f t="shared" si="15"/>
        <v>PSR3EH3X2</v>
      </c>
      <c r="H270" s="6" t="e">
        <f>VLOOKUP(M270,'BASE ARTICLE SAMUEL 25012023 v2'!$A$1:$H$1287,8,FALSE)</f>
        <v>#N/A</v>
      </c>
      <c r="K270" s="6" t="e">
        <f>VLOOKUP(M270,'BASE ARTICLE SAMUEL 25012023 v2'!$A$1:$K$1287,11,FALSE)</f>
        <v>#N/A</v>
      </c>
      <c r="L270" s="6">
        <f>SUBTOTAL(9,L268:L269)</f>
        <v>351.59999999999997</v>
      </c>
      <c r="O270">
        <f>SUBTOTAL(9,O268:O269)</f>
        <v>234.39999999999998</v>
      </c>
    </row>
    <row r="271" spans="1:15" outlineLevel="2" x14ac:dyDescent="0.25">
      <c r="A271" t="s">
        <v>673</v>
      </c>
      <c r="B271" s="74" t="str">
        <f t="shared" si="15"/>
        <v>4X3</v>
      </c>
      <c r="C271" t="str">
        <f>VLOOKUP(A271,'BASE ARTICLE SAMUEL 25012023 v1'!$A$1:$B$1287,2,FALSE)</f>
        <v>AA</v>
      </c>
      <c r="D271" t="s">
        <v>1382</v>
      </c>
      <c r="E271">
        <v>4</v>
      </c>
      <c r="F271" t="s">
        <v>1383</v>
      </c>
      <c r="G271" s="71">
        <f>VLOOKUP(M271,'BASE ARTICLE SAMUEL 25012023 v1'!$A$1:$F$1287,6,FALSE)</f>
        <v>39.5</v>
      </c>
      <c r="H271" s="6">
        <f>VLOOKUP(M271,'BASE ARTICLE SAMUEL 25012023 v2'!$A$1:$H$1287,8,FALSE)</f>
        <v>39.5</v>
      </c>
      <c r="I271">
        <v>34.299999999999997</v>
      </c>
      <c r="J271">
        <f>E271*I271</f>
        <v>137.19999999999999</v>
      </c>
      <c r="K271" s="6">
        <f>VLOOKUP(M271,'BASE ARTICLE SAMUEL 25012023 v2'!$A$1:$K$1287,11,FALSE)</f>
        <v>52.535000000000004</v>
      </c>
      <c r="L271" s="6">
        <f>E271*K271</f>
        <v>210.14000000000001</v>
      </c>
      <c r="M271" t="s">
        <v>1382</v>
      </c>
      <c r="N271" t="str">
        <f>VLOOKUP(M271,'BASE ARTICLE SAMUEL 25012023 v1'!$A$2:$B$1287,2,FALSE)</f>
        <v>AN</v>
      </c>
      <c r="O271">
        <f t="shared" si="16"/>
        <v>158</v>
      </c>
    </row>
    <row r="272" spans="1:15" outlineLevel="2" x14ac:dyDescent="0.25">
      <c r="A272" t="s">
        <v>673</v>
      </c>
      <c r="B272" s="74" t="str">
        <f t="shared" si="15"/>
        <v>4X3</v>
      </c>
      <c r="C272" t="str">
        <f>VLOOKUP(A272,'BASE ARTICLE SAMUEL 25012023 v1'!$A$1:$B$1287,2,FALSE)</f>
        <v>AA</v>
      </c>
      <c r="D272" t="s">
        <v>498</v>
      </c>
      <c r="E272">
        <v>12</v>
      </c>
      <c r="F272" t="s">
        <v>499</v>
      </c>
      <c r="G272" s="71">
        <f>VLOOKUP(M272,'BASE ARTICLE SAMUEL 25012023 v1'!$A$1:$F$1287,6,FALSE)</f>
        <v>31.3</v>
      </c>
      <c r="H272" s="6">
        <f>VLOOKUP(M272,'BASE ARTICLE SAMUEL 25012023 v2'!$A$1:$H$1287,8,FALSE)</f>
        <v>30.4</v>
      </c>
      <c r="I272">
        <v>40.47</v>
      </c>
      <c r="J272">
        <f>E272*I272</f>
        <v>485.64</v>
      </c>
      <c r="K272" s="6">
        <f>VLOOKUP(M272,'BASE ARTICLE SAMUEL 25012023 v2'!$A$1:$K$1287,11,FALSE)</f>
        <v>45.599999999999994</v>
      </c>
      <c r="L272" s="6">
        <f>E272*K272</f>
        <v>547.19999999999993</v>
      </c>
      <c r="M272" t="s">
        <v>498</v>
      </c>
      <c r="N272" t="str">
        <f>VLOOKUP(M272,'BASE ARTICLE SAMUEL 25012023 v1'!$A$2:$B$1287,2,FALSE)</f>
        <v>AN</v>
      </c>
      <c r="O272">
        <f t="shared" si="16"/>
        <v>364.79999999999995</v>
      </c>
    </row>
    <row r="273" spans="1:15" outlineLevel="1" x14ac:dyDescent="0.25">
      <c r="A273" s="74" t="s">
        <v>4031</v>
      </c>
      <c r="B273" s="74" t="str">
        <f t="shared" si="15"/>
        <v>PSR6EH4X3</v>
      </c>
      <c r="H273" s="6" t="e">
        <f>VLOOKUP(M273,'BASE ARTICLE SAMUEL 25012023 v2'!$A$1:$H$1287,8,FALSE)</f>
        <v>#N/A</v>
      </c>
      <c r="K273" s="6" t="e">
        <f>VLOOKUP(M273,'BASE ARTICLE SAMUEL 25012023 v2'!$A$1:$K$1287,11,FALSE)</f>
        <v>#N/A</v>
      </c>
      <c r="L273" s="6">
        <f>SUBTOTAL(9,L271:L272)</f>
        <v>757.33999999999992</v>
      </c>
      <c r="O273">
        <f>SUBTOTAL(9,O271:O272)</f>
        <v>522.79999999999995</v>
      </c>
    </row>
    <row r="274" spans="1:15" outlineLevel="2" x14ac:dyDescent="0.25">
      <c r="A274" t="s">
        <v>675</v>
      </c>
      <c r="B274" s="74" t="str">
        <f t="shared" si="15"/>
        <v>4X2.5</v>
      </c>
      <c r="C274" t="str">
        <f>VLOOKUP(A274,'BASE ARTICLE SAMUEL 25012023 v1'!$A$1:$B$1287,2,FALSE)</f>
        <v>AA</v>
      </c>
      <c r="D274" t="s">
        <v>1382</v>
      </c>
      <c r="E274">
        <v>2</v>
      </c>
      <c r="F274" t="s">
        <v>1383</v>
      </c>
      <c r="G274" s="71">
        <f>VLOOKUP(M274,'BASE ARTICLE SAMUEL 25012023 v1'!$A$1:$F$1287,6,FALSE)</f>
        <v>39.5</v>
      </c>
      <c r="H274" s="6">
        <f>VLOOKUP(M274,'BASE ARTICLE SAMUEL 25012023 v2'!$A$1:$H$1287,8,FALSE)</f>
        <v>39.5</v>
      </c>
      <c r="I274">
        <v>34.299999999999997</v>
      </c>
      <c r="J274">
        <f>E274*I274</f>
        <v>68.599999999999994</v>
      </c>
      <c r="K274" s="6">
        <f>VLOOKUP(M274,'BASE ARTICLE SAMUEL 25012023 v2'!$A$1:$K$1287,11,FALSE)</f>
        <v>52.535000000000004</v>
      </c>
      <c r="L274" s="6">
        <f>E274*K274</f>
        <v>105.07000000000001</v>
      </c>
      <c r="M274" t="s">
        <v>1382</v>
      </c>
      <c r="N274" t="str">
        <f>VLOOKUP(M274,'BASE ARTICLE SAMUEL 25012023 v1'!$A$2:$B$1287,2,FALSE)</f>
        <v>AN</v>
      </c>
      <c r="O274">
        <f t="shared" si="16"/>
        <v>79</v>
      </c>
    </row>
    <row r="275" spans="1:15" outlineLevel="2" x14ac:dyDescent="0.25">
      <c r="A275" t="s">
        <v>675</v>
      </c>
      <c r="B275" s="74" t="str">
        <f t="shared" si="15"/>
        <v>4X2.5</v>
      </c>
      <c r="C275" t="str">
        <f>VLOOKUP(A275,'BASE ARTICLE SAMUEL 25012023 v1'!$A$1:$B$1287,2,FALSE)</f>
        <v>AA</v>
      </c>
      <c r="D275" t="s">
        <v>500</v>
      </c>
      <c r="E275">
        <v>8</v>
      </c>
      <c r="F275" t="s">
        <v>501</v>
      </c>
      <c r="G275" s="71">
        <f>VLOOKUP(M275,'BASE ARTICLE SAMUEL 25012023 v1'!$A$1:$F$1287,6,FALSE)</f>
        <v>38.4</v>
      </c>
      <c r="H275" s="6">
        <f>VLOOKUP(M275,'BASE ARTICLE SAMUEL 25012023 v2'!$A$1:$H$1287,8,FALSE)</f>
        <v>37.4</v>
      </c>
      <c r="I275">
        <v>49.77</v>
      </c>
      <c r="J275">
        <f>E275*I275</f>
        <v>398.16</v>
      </c>
      <c r="K275" s="6">
        <f>VLOOKUP(M275,'BASE ARTICLE SAMUEL 25012023 v2'!$A$1:$K$1287,11,FALSE)</f>
        <v>56.099999999999994</v>
      </c>
      <c r="L275" s="6">
        <f>E275*K275</f>
        <v>448.79999999999995</v>
      </c>
      <c r="M275" t="s">
        <v>500</v>
      </c>
      <c r="N275" t="str">
        <f>VLOOKUP(M275,'BASE ARTICLE SAMUEL 25012023 v1'!$A$2:$B$1287,2,FALSE)</f>
        <v>AN</v>
      </c>
      <c r="O275">
        <f t="shared" si="16"/>
        <v>299.2</v>
      </c>
    </row>
    <row r="276" spans="1:15" outlineLevel="1" x14ac:dyDescent="0.25">
      <c r="A276" s="74" t="s">
        <v>4032</v>
      </c>
      <c r="B276" s="74" t="str">
        <f t="shared" si="15"/>
        <v>PSR5EH4X2.5</v>
      </c>
      <c r="H276" s="6" t="e">
        <f>VLOOKUP(M276,'BASE ARTICLE SAMUEL 25012023 v2'!$A$1:$H$1287,8,FALSE)</f>
        <v>#N/A</v>
      </c>
      <c r="K276" s="6" t="e">
        <f>VLOOKUP(M276,'BASE ARTICLE SAMUEL 25012023 v2'!$A$1:$K$1287,11,FALSE)</f>
        <v>#N/A</v>
      </c>
      <c r="L276" s="6">
        <f>SUBTOTAL(9,L274:L275)</f>
        <v>553.87</v>
      </c>
      <c r="O276">
        <f>SUBTOTAL(9,O274:O275)</f>
        <v>378.2</v>
      </c>
    </row>
    <row r="277" spans="1:15" outlineLevel="2" x14ac:dyDescent="0.25">
      <c r="A277" t="s">
        <v>677</v>
      </c>
      <c r="B277" s="74" t="str">
        <f t="shared" si="15"/>
        <v>4X3.5</v>
      </c>
      <c r="C277" t="str">
        <f>VLOOKUP(A277,'BASE ARTICLE SAMUEL 25012023 v1'!$A$1:$B$1287,2,FALSE)</f>
        <v>AA</v>
      </c>
      <c r="D277" t="s">
        <v>1382</v>
      </c>
      <c r="E277">
        <v>4</v>
      </c>
      <c r="F277" t="s">
        <v>1383</v>
      </c>
      <c r="G277" s="71">
        <f>VLOOKUP(M277,'BASE ARTICLE SAMUEL 25012023 v1'!$A$1:$F$1287,6,FALSE)</f>
        <v>39.5</v>
      </c>
      <c r="H277" s="6">
        <f>VLOOKUP(M277,'BASE ARTICLE SAMUEL 25012023 v2'!$A$1:$H$1287,8,FALSE)</f>
        <v>39.5</v>
      </c>
      <c r="I277">
        <v>34.299999999999997</v>
      </c>
      <c r="J277">
        <f>E277*I277</f>
        <v>137.19999999999999</v>
      </c>
      <c r="K277" s="6">
        <f>VLOOKUP(M277,'BASE ARTICLE SAMUEL 25012023 v2'!$A$1:$K$1287,11,FALSE)</f>
        <v>52.535000000000004</v>
      </c>
      <c r="L277" s="6">
        <f>E277*K277</f>
        <v>210.14000000000001</v>
      </c>
      <c r="M277" t="s">
        <v>1382</v>
      </c>
      <c r="N277" t="str">
        <f>VLOOKUP(M277,'BASE ARTICLE SAMUEL 25012023 v1'!$A$2:$B$1287,2,FALSE)</f>
        <v>AN</v>
      </c>
      <c r="O277">
        <f t="shared" si="16"/>
        <v>158</v>
      </c>
    </row>
    <row r="278" spans="1:15" outlineLevel="2" x14ac:dyDescent="0.25">
      <c r="A278" t="s">
        <v>677</v>
      </c>
      <c r="B278" s="74" t="str">
        <f t="shared" si="15"/>
        <v>4X3.5</v>
      </c>
      <c r="C278" t="str">
        <f>VLOOKUP(A278,'BASE ARTICLE SAMUEL 25012023 v1'!$A$1:$B$1287,2,FALSE)</f>
        <v>AA</v>
      </c>
      <c r="D278" t="s">
        <v>498</v>
      </c>
      <c r="E278">
        <v>4</v>
      </c>
      <c r="F278" t="s">
        <v>499</v>
      </c>
      <c r="G278" s="71">
        <f>VLOOKUP(M278,'BASE ARTICLE SAMUEL 25012023 v1'!$A$1:$F$1287,6,FALSE)</f>
        <v>31.3</v>
      </c>
      <c r="H278" s="6">
        <f>VLOOKUP(M278,'BASE ARTICLE SAMUEL 25012023 v2'!$A$1:$H$1287,8,FALSE)</f>
        <v>30.4</v>
      </c>
      <c r="I278">
        <v>40.47</v>
      </c>
      <c r="J278">
        <f>E278*I278</f>
        <v>161.88</v>
      </c>
      <c r="K278" s="6">
        <f>VLOOKUP(M278,'BASE ARTICLE SAMUEL 25012023 v2'!$A$1:$K$1287,11,FALSE)</f>
        <v>45.599999999999994</v>
      </c>
      <c r="L278" s="6">
        <f>E278*K278</f>
        <v>182.39999999999998</v>
      </c>
      <c r="M278" t="s">
        <v>498</v>
      </c>
      <c r="N278" t="str">
        <f>VLOOKUP(M278,'BASE ARTICLE SAMUEL 25012023 v1'!$A$2:$B$1287,2,FALSE)</f>
        <v>AN</v>
      </c>
      <c r="O278">
        <f t="shared" si="16"/>
        <v>121.6</v>
      </c>
    </row>
    <row r="279" spans="1:15" outlineLevel="2" x14ac:dyDescent="0.25">
      <c r="A279" t="s">
        <v>677</v>
      </c>
      <c r="B279" s="74" t="str">
        <f t="shared" si="15"/>
        <v>4X3.5</v>
      </c>
      <c r="C279" t="str">
        <f>VLOOKUP(A279,'BASE ARTICLE SAMUEL 25012023 v1'!$A$1:$B$1287,2,FALSE)</f>
        <v>AA</v>
      </c>
      <c r="D279" t="s">
        <v>500</v>
      </c>
      <c r="E279">
        <v>8</v>
      </c>
      <c r="F279" t="s">
        <v>501</v>
      </c>
      <c r="G279" s="71">
        <f>VLOOKUP(M279,'BASE ARTICLE SAMUEL 25012023 v1'!$A$1:$F$1287,6,FALSE)</f>
        <v>38.4</v>
      </c>
      <c r="H279" s="6">
        <f>VLOOKUP(M279,'BASE ARTICLE SAMUEL 25012023 v2'!$A$1:$H$1287,8,FALSE)</f>
        <v>37.4</v>
      </c>
      <c r="I279">
        <v>49.77</v>
      </c>
      <c r="J279">
        <f>E279*I279</f>
        <v>398.16</v>
      </c>
      <c r="K279" s="6">
        <f>VLOOKUP(M279,'BASE ARTICLE SAMUEL 25012023 v2'!$A$1:$K$1287,11,FALSE)</f>
        <v>56.099999999999994</v>
      </c>
      <c r="L279" s="6">
        <f>E279*K279</f>
        <v>448.79999999999995</v>
      </c>
      <c r="M279" t="s">
        <v>500</v>
      </c>
      <c r="N279" t="str">
        <f>VLOOKUP(M279,'BASE ARTICLE SAMUEL 25012023 v1'!$A$2:$B$1287,2,FALSE)</f>
        <v>AN</v>
      </c>
      <c r="O279">
        <f t="shared" si="16"/>
        <v>299.2</v>
      </c>
    </row>
    <row r="280" spans="1:15" outlineLevel="1" x14ac:dyDescent="0.25">
      <c r="A280" s="74" t="s">
        <v>4033</v>
      </c>
      <c r="B280" s="74" t="str">
        <f t="shared" si="15"/>
        <v>PSR7EH4X3.5</v>
      </c>
      <c r="H280" s="6" t="e">
        <f>VLOOKUP(M280,'BASE ARTICLE SAMUEL 25012023 v2'!$A$1:$H$1287,8,FALSE)</f>
        <v>#N/A</v>
      </c>
      <c r="K280" s="6" t="e">
        <f>VLOOKUP(M280,'BASE ARTICLE SAMUEL 25012023 v2'!$A$1:$K$1287,11,FALSE)</f>
        <v>#N/A</v>
      </c>
      <c r="L280" s="6">
        <f>SUBTOTAL(9,L277:L279)</f>
        <v>841.33999999999992</v>
      </c>
      <c r="O280">
        <f>SUBTOTAL(9,O277:O279)</f>
        <v>578.79999999999995</v>
      </c>
    </row>
    <row r="281" spans="1:15" outlineLevel="2" x14ac:dyDescent="0.25">
      <c r="A281" t="s">
        <v>679</v>
      </c>
      <c r="B281" s="74" t="str">
        <f t="shared" si="15"/>
        <v>4X4</v>
      </c>
      <c r="C281" t="str">
        <f>VLOOKUP(A281,'BASE ARTICLE SAMUEL 25012023 v1'!$A$1:$B$1287,2,FALSE)</f>
        <v>AA</v>
      </c>
      <c r="D281" t="s">
        <v>1382</v>
      </c>
      <c r="E281">
        <v>6</v>
      </c>
      <c r="F281" t="s">
        <v>1383</v>
      </c>
      <c r="G281" s="71">
        <f>VLOOKUP(M281,'BASE ARTICLE SAMUEL 25012023 v1'!$A$1:$F$1287,6,FALSE)</f>
        <v>39.5</v>
      </c>
      <c r="H281" s="6">
        <f>VLOOKUP(M281,'BASE ARTICLE SAMUEL 25012023 v2'!$A$1:$H$1287,8,FALSE)</f>
        <v>39.5</v>
      </c>
      <c r="I281">
        <v>34.299999999999997</v>
      </c>
      <c r="J281">
        <f>E281*I281</f>
        <v>205.79999999999998</v>
      </c>
      <c r="K281" s="6">
        <f>VLOOKUP(M281,'BASE ARTICLE SAMUEL 25012023 v2'!$A$1:$K$1287,11,FALSE)</f>
        <v>52.535000000000004</v>
      </c>
      <c r="L281" s="6">
        <f>E281*K281</f>
        <v>315.21000000000004</v>
      </c>
      <c r="M281" t="s">
        <v>1382</v>
      </c>
      <c r="N281" t="str">
        <f>VLOOKUP(M281,'BASE ARTICLE SAMUEL 25012023 v1'!$A$2:$B$1287,2,FALSE)</f>
        <v>AN</v>
      </c>
      <c r="O281">
        <f t="shared" si="16"/>
        <v>237</v>
      </c>
    </row>
    <row r="282" spans="1:15" outlineLevel="2" x14ac:dyDescent="0.25">
      <c r="A282" t="s">
        <v>679</v>
      </c>
      <c r="B282" s="74" t="str">
        <f t="shared" si="15"/>
        <v>4X4</v>
      </c>
      <c r="C282" t="str">
        <f>VLOOKUP(A282,'BASE ARTICLE SAMUEL 25012023 v1'!$A$1:$B$1287,2,FALSE)</f>
        <v>AA</v>
      </c>
      <c r="D282" t="s">
        <v>498</v>
      </c>
      <c r="E282">
        <v>16</v>
      </c>
      <c r="F282" t="s">
        <v>499</v>
      </c>
      <c r="G282" s="71">
        <f>VLOOKUP(M282,'BASE ARTICLE SAMUEL 25012023 v1'!$A$1:$F$1287,6,FALSE)</f>
        <v>31.3</v>
      </c>
      <c r="H282" s="6">
        <f>VLOOKUP(M282,'BASE ARTICLE SAMUEL 25012023 v2'!$A$1:$H$1287,8,FALSE)</f>
        <v>30.4</v>
      </c>
      <c r="I282">
        <v>40.47</v>
      </c>
      <c r="J282">
        <f>E282*I282</f>
        <v>647.52</v>
      </c>
      <c r="K282" s="6">
        <f>VLOOKUP(M282,'BASE ARTICLE SAMUEL 25012023 v2'!$A$1:$K$1287,11,FALSE)</f>
        <v>45.599999999999994</v>
      </c>
      <c r="L282" s="6">
        <f>E282*K282</f>
        <v>729.59999999999991</v>
      </c>
      <c r="M282" t="s">
        <v>498</v>
      </c>
      <c r="N282" t="str">
        <f>VLOOKUP(M282,'BASE ARTICLE SAMUEL 25012023 v1'!$A$2:$B$1287,2,FALSE)</f>
        <v>AN</v>
      </c>
      <c r="O282">
        <f t="shared" si="16"/>
        <v>486.4</v>
      </c>
    </row>
    <row r="283" spans="1:15" outlineLevel="1" x14ac:dyDescent="0.25">
      <c r="A283" s="74" t="s">
        <v>4034</v>
      </c>
      <c r="B283" s="74" t="str">
        <f t="shared" si="15"/>
        <v>PSR8EH4X4</v>
      </c>
      <c r="H283" s="6" t="e">
        <f>VLOOKUP(M283,'BASE ARTICLE SAMUEL 25012023 v2'!$A$1:$H$1287,8,FALSE)</f>
        <v>#N/A</v>
      </c>
      <c r="K283" s="6" t="e">
        <f>VLOOKUP(M283,'BASE ARTICLE SAMUEL 25012023 v2'!$A$1:$K$1287,11,FALSE)</f>
        <v>#N/A</v>
      </c>
      <c r="L283" s="6">
        <f>SUBTOTAL(9,L281:L282)</f>
        <v>1044.81</v>
      </c>
      <c r="O283">
        <f>SUBTOTAL(9,O281:O282)</f>
        <v>723.4</v>
      </c>
    </row>
    <row r="284" spans="1:15" outlineLevel="2" x14ac:dyDescent="0.25">
      <c r="A284" t="s">
        <v>681</v>
      </c>
      <c r="B284" s="74" t="str">
        <f t="shared" si="15"/>
        <v>4X4.5</v>
      </c>
      <c r="C284" t="str">
        <f>VLOOKUP(A284,'BASE ARTICLE SAMUEL 25012023 v1'!$A$1:$B$1287,2,FALSE)</f>
        <v>AA</v>
      </c>
      <c r="D284" t="s">
        <v>1382</v>
      </c>
      <c r="E284">
        <v>6</v>
      </c>
      <c r="F284" t="s">
        <v>1383</v>
      </c>
      <c r="G284" s="71">
        <f>VLOOKUP(M284,'BASE ARTICLE SAMUEL 25012023 v1'!$A$1:$F$1287,6,FALSE)</f>
        <v>39.5</v>
      </c>
      <c r="H284" s="6">
        <f>VLOOKUP(M284,'BASE ARTICLE SAMUEL 25012023 v2'!$A$1:$H$1287,8,FALSE)</f>
        <v>39.5</v>
      </c>
      <c r="I284">
        <v>34.299999999999997</v>
      </c>
      <c r="J284">
        <f>E284*I284</f>
        <v>205.79999999999998</v>
      </c>
      <c r="K284" s="6">
        <f>VLOOKUP(M284,'BASE ARTICLE SAMUEL 25012023 v2'!$A$1:$K$1287,11,FALSE)</f>
        <v>52.535000000000004</v>
      </c>
      <c r="L284" s="6">
        <f>E284*K284</f>
        <v>315.21000000000004</v>
      </c>
      <c r="M284" t="s">
        <v>1382</v>
      </c>
      <c r="N284" t="str">
        <f>VLOOKUP(M284,'BASE ARTICLE SAMUEL 25012023 v1'!$A$2:$B$1287,2,FALSE)</f>
        <v>AN</v>
      </c>
      <c r="O284">
        <f t="shared" si="16"/>
        <v>237</v>
      </c>
    </row>
    <row r="285" spans="1:15" outlineLevel="2" x14ac:dyDescent="0.25">
      <c r="A285" t="s">
        <v>681</v>
      </c>
      <c r="B285" s="74" t="str">
        <f t="shared" si="15"/>
        <v>4X4.5</v>
      </c>
      <c r="C285" t="str">
        <f>VLOOKUP(A285,'BASE ARTICLE SAMUEL 25012023 v1'!$A$1:$B$1287,2,FALSE)</f>
        <v>AA</v>
      </c>
      <c r="D285" t="s">
        <v>498</v>
      </c>
      <c r="E285">
        <v>8</v>
      </c>
      <c r="F285" t="s">
        <v>499</v>
      </c>
      <c r="G285" s="71">
        <f>VLOOKUP(M285,'BASE ARTICLE SAMUEL 25012023 v1'!$A$1:$F$1287,6,FALSE)</f>
        <v>31.3</v>
      </c>
      <c r="H285" s="6">
        <f>VLOOKUP(M285,'BASE ARTICLE SAMUEL 25012023 v2'!$A$1:$H$1287,8,FALSE)</f>
        <v>30.4</v>
      </c>
      <c r="I285">
        <v>40.47</v>
      </c>
      <c r="J285">
        <f>E285*I285</f>
        <v>323.76</v>
      </c>
      <c r="K285" s="6">
        <f>VLOOKUP(M285,'BASE ARTICLE SAMUEL 25012023 v2'!$A$1:$K$1287,11,FALSE)</f>
        <v>45.599999999999994</v>
      </c>
      <c r="L285" s="6">
        <f>E285*K285</f>
        <v>364.79999999999995</v>
      </c>
      <c r="M285" t="s">
        <v>498</v>
      </c>
      <c r="N285" t="str">
        <f>VLOOKUP(M285,'BASE ARTICLE SAMUEL 25012023 v1'!$A$2:$B$1287,2,FALSE)</f>
        <v>AN</v>
      </c>
      <c r="O285">
        <f t="shared" si="16"/>
        <v>243.2</v>
      </c>
    </row>
    <row r="286" spans="1:15" outlineLevel="2" x14ac:dyDescent="0.25">
      <c r="A286" t="s">
        <v>681</v>
      </c>
      <c r="B286" s="74" t="str">
        <f t="shared" si="15"/>
        <v>4X4.5</v>
      </c>
      <c r="C286" t="str">
        <f>VLOOKUP(A286,'BASE ARTICLE SAMUEL 25012023 v1'!$A$1:$B$1287,2,FALSE)</f>
        <v>AA</v>
      </c>
      <c r="D286" t="s">
        <v>500</v>
      </c>
      <c r="E286">
        <v>8</v>
      </c>
      <c r="F286" t="s">
        <v>501</v>
      </c>
      <c r="G286" s="71">
        <f>VLOOKUP(M286,'BASE ARTICLE SAMUEL 25012023 v1'!$A$1:$F$1287,6,FALSE)</f>
        <v>38.4</v>
      </c>
      <c r="H286" s="6">
        <f>VLOOKUP(M286,'BASE ARTICLE SAMUEL 25012023 v2'!$A$1:$H$1287,8,FALSE)</f>
        <v>37.4</v>
      </c>
      <c r="I286">
        <v>49.77</v>
      </c>
      <c r="J286">
        <f>E286*I286</f>
        <v>398.16</v>
      </c>
      <c r="K286" s="6">
        <f>VLOOKUP(M286,'BASE ARTICLE SAMUEL 25012023 v2'!$A$1:$K$1287,11,FALSE)</f>
        <v>56.099999999999994</v>
      </c>
      <c r="L286" s="6">
        <f>E286*K286</f>
        <v>448.79999999999995</v>
      </c>
      <c r="M286" t="s">
        <v>500</v>
      </c>
      <c r="N286" t="str">
        <f>VLOOKUP(M286,'BASE ARTICLE SAMUEL 25012023 v1'!$A$2:$B$1287,2,FALSE)</f>
        <v>AN</v>
      </c>
      <c r="O286">
        <f t="shared" si="16"/>
        <v>299.2</v>
      </c>
    </row>
    <row r="287" spans="1:15" outlineLevel="1" x14ac:dyDescent="0.25">
      <c r="A287" s="74" t="s">
        <v>4035</v>
      </c>
      <c r="B287" s="74" t="str">
        <f t="shared" si="15"/>
        <v>PSR9EH4X4.5</v>
      </c>
      <c r="H287" s="6" t="e">
        <f>VLOOKUP(M287,'BASE ARTICLE SAMUEL 25012023 v2'!$A$1:$H$1287,8,FALSE)</f>
        <v>#N/A</v>
      </c>
      <c r="K287" s="6" t="e">
        <f>VLOOKUP(M287,'BASE ARTICLE SAMUEL 25012023 v2'!$A$1:$K$1287,11,FALSE)</f>
        <v>#N/A</v>
      </c>
      <c r="L287" s="6">
        <f>SUBTOTAL(9,L284:L286)</f>
        <v>1128.81</v>
      </c>
      <c r="O287">
        <f>SUBTOTAL(9,O284:O286)</f>
        <v>779.4</v>
      </c>
    </row>
    <row r="288" spans="1:15" outlineLevel="2" x14ac:dyDescent="0.25">
      <c r="A288" t="s">
        <v>683</v>
      </c>
      <c r="B288" s="74" t="str">
        <f t="shared" si="15"/>
        <v>H4X5</v>
      </c>
      <c r="C288" t="str">
        <f>VLOOKUP(A288,'BASE ARTICLE SAMUEL 25012023 v1'!$A$1:$B$1287,2,FALSE)</f>
        <v>AA</v>
      </c>
      <c r="D288" t="s">
        <v>1382</v>
      </c>
      <c r="E288">
        <v>8</v>
      </c>
      <c r="F288" t="s">
        <v>1383</v>
      </c>
      <c r="G288" s="71">
        <f>VLOOKUP(M288,'BASE ARTICLE SAMUEL 25012023 v1'!$A$1:$F$1287,6,FALSE)</f>
        <v>39.5</v>
      </c>
      <c r="H288" s="6">
        <f>VLOOKUP(M288,'BASE ARTICLE SAMUEL 25012023 v2'!$A$1:$H$1287,8,FALSE)</f>
        <v>39.5</v>
      </c>
      <c r="I288">
        <v>34.299999999999997</v>
      </c>
      <c r="J288">
        <f>E288*I288</f>
        <v>274.39999999999998</v>
      </c>
      <c r="K288" s="6">
        <f>VLOOKUP(M288,'BASE ARTICLE SAMUEL 25012023 v2'!$A$1:$K$1287,11,FALSE)</f>
        <v>52.535000000000004</v>
      </c>
      <c r="L288" s="6">
        <f>E288*K288</f>
        <v>420.28000000000003</v>
      </c>
      <c r="M288" t="s">
        <v>1382</v>
      </c>
      <c r="N288" t="str">
        <f>VLOOKUP(M288,'BASE ARTICLE SAMUEL 25012023 v1'!$A$2:$B$1287,2,FALSE)</f>
        <v>AN</v>
      </c>
      <c r="O288">
        <f t="shared" si="16"/>
        <v>316</v>
      </c>
    </row>
    <row r="289" spans="1:15" outlineLevel="2" x14ac:dyDescent="0.25">
      <c r="A289" t="s">
        <v>683</v>
      </c>
      <c r="B289" s="74" t="str">
        <f t="shared" si="15"/>
        <v>H4X5</v>
      </c>
      <c r="C289" t="str">
        <f>VLOOKUP(A289,'BASE ARTICLE SAMUEL 25012023 v1'!$A$1:$B$1287,2,FALSE)</f>
        <v>AA</v>
      </c>
      <c r="D289" t="s">
        <v>498</v>
      </c>
      <c r="E289">
        <v>20</v>
      </c>
      <c r="F289" t="s">
        <v>499</v>
      </c>
      <c r="G289" s="71">
        <f>VLOOKUP(M289,'BASE ARTICLE SAMUEL 25012023 v1'!$A$1:$F$1287,6,FALSE)</f>
        <v>31.3</v>
      </c>
      <c r="H289" s="6">
        <f>VLOOKUP(M289,'BASE ARTICLE SAMUEL 25012023 v2'!$A$1:$H$1287,8,FALSE)</f>
        <v>30.4</v>
      </c>
      <c r="I289">
        <v>40.47</v>
      </c>
      <c r="J289">
        <f>E289*I289</f>
        <v>809.4</v>
      </c>
      <c r="K289" s="6">
        <f>VLOOKUP(M289,'BASE ARTICLE SAMUEL 25012023 v2'!$A$1:$K$1287,11,FALSE)</f>
        <v>45.599999999999994</v>
      </c>
      <c r="L289" s="6">
        <f>E289*K289</f>
        <v>911.99999999999989</v>
      </c>
      <c r="M289" t="s">
        <v>498</v>
      </c>
      <c r="N289" t="str">
        <f>VLOOKUP(M289,'BASE ARTICLE SAMUEL 25012023 v1'!$A$2:$B$1287,2,FALSE)</f>
        <v>AN</v>
      </c>
      <c r="O289">
        <f t="shared" si="16"/>
        <v>608</v>
      </c>
    </row>
    <row r="290" spans="1:15" outlineLevel="1" x14ac:dyDescent="0.25">
      <c r="A290" s="74" t="s">
        <v>4036</v>
      </c>
      <c r="B290" s="74" t="str">
        <f t="shared" si="15"/>
        <v>PSR10EH4X5</v>
      </c>
      <c r="H290" s="6" t="e">
        <f>VLOOKUP(M290,'BASE ARTICLE SAMUEL 25012023 v2'!$A$1:$H$1287,8,FALSE)</f>
        <v>#N/A</v>
      </c>
      <c r="K290" s="6" t="e">
        <f>VLOOKUP(M290,'BASE ARTICLE SAMUEL 25012023 v2'!$A$1:$K$1287,11,FALSE)</f>
        <v>#N/A</v>
      </c>
      <c r="L290" s="6">
        <f>SUBTOTAL(9,L288:L289)</f>
        <v>1332.28</v>
      </c>
      <c r="O290">
        <f>SUBTOTAL(9,O288:O289)</f>
        <v>924</v>
      </c>
    </row>
    <row r="291" spans="1:15" outlineLevel="2" x14ac:dyDescent="0.25">
      <c r="A291" t="s">
        <v>693</v>
      </c>
      <c r="B291" s="74" t="str">
        <f t="shared" si="15"/>
        <v>H7X4</v>
      </c>
      <c r="C291" t="str">
        <f>VLOOKUP(A291,'BASE ARTICLE SAMUEL 25012023 v1'!$A$1:$B$1287,2,FALSE)</f>
        <v>AA</v>
      </c>
      <c r="D291" t="s">
        <v>1913</v>
      </c>
      <c r="E291">
        <v>6</v>
      </c>
      <c r="F291" t="s">
        <v>3941</v>
      </c>
      <c r="G291" s="71">
        <f>VLOOKUP(M291,'BASE ARTICLE SAMUEL 25012023 v1'!$A$1:$F$1287,6,FALSE)</f>
        <v>4.46</v>
      </c>
      <c r="H291" s="6">
        <f>VLOOKUP(M291,'BASE ARTICLE SAMUEL 25012023 v2'!$A$1:$H$1287,8,FALSE)</f>
        <v>3.0550000000000002</v>
      </c>
      <c r="I291">
        <v>4.6189999999999998</v>
      </c>
      <c r="J291">
        <f>E291*I291</f>
        <v>27.713999999999999</v>
      </c>
      <c r="K291" s="6">
        <f>VLOOKUP(M291,'BASE ARTICLE SAMUEL 25012023 v2'!$A$1:$K$1287,11,FALSE)</f>
        <v>6.8325000000000005</v>
      </c>
      <c r="L291" s="6">
        <f>E291*K291</f>
        <v>40.995000000000005</v>
      </c>
      <c r="M291" t="s">
        <v>1913</v>
      </c>
      <c r="N291" t="str">
        <f>VLOOKUP(M291,'BASE ARTICLE SAMUEL 25012023 v1'!$A$2:$B$1287,2,FALSE)</f>
        <v>AF</v>
      </c>
      <c r="O291">
        <f t="shared" si="16"/>
        <v>18.330000000000002</v>
      </c>
    </row>
    <row r="292" spans="1:15" outlineLevel="2" x14ac:dyDescent="0.25">
      <c r="A292" t="s">
        <v>693</v>
      </c>
      <c r="B292" s="74" t="str">
        <f t="shared" si="15"/>
        <v>H7X4</v>
      </c>
      <c r="C292" t="str">
        <f>VLOOKUP(A292,'BASE ARTICLE SAMUEL 25012023 v1'!$A$1:$B$1287,2,FALSE)</f>
        <v>AA</v>
      </c>
      <c r="D292" t="s">
        <v>687</v>
      </c>
      <c r="E292">
        <v>6</v>
      </c>
      <c r="F292" t="s">
        <v>688</v>
      </c>
      <c r="G292" s="71">
        <f>VLOOKUP(M292,'BASE ARTICLE SAMUEL 25012023 v1'!$A$1:$F$1287,6,FALSE)</f>
        <v>50.5</v>
      </c>
      <c r="H292" s="6">
        <f>VLOOKUP(M292,'BASE ARTICLE SAMUEL 25012023 v2'!$A$1:$H$1287,8,FALSE)</f>
        <v>50.5</v>
      </c>
      <c r="I292">
        <v>70.7</v>
      </c>
      <c r="J292">
        <f>E292*I292</f>
        <v>424.20000000000005</v>
      </c>
      <c r="K292" s="6">
        <f>VLOOKUP(M292,'BASE ARTICLE SAMUEL 25012023 v2'!$A$1:$K$1287,11,FALSE)</f>
        <v>75.75</v>
      </c>
      <c r="L292" s="6">
        <f>E292*K292</f>
        <v>454.5</v>
      </c>
      <c r="M292" t="s">
        <v>687</v>
      </c>
      <c r="N292" t="str">
        <f>VLOOKUP(M292,'BASE ARTICLE SAMUEL 25012023 v1'!$A$2:$B$1287,2,FALSE)</f>
        <v>AN</v>
      </c>
      <c r="O292">
        <f t="shared" si="16"/>
        <v>303</v>
      </c>
    </row>
    <row r="293" spans="1:15" outlineLevel="2" x14ac:dyDescent="0.25">
      <c r="A293" t="s">
        <v>693</v>
      </c>
      <c r="B293" s="74" t="str">
        <f t="shared" si="15"/>
        <v>H7X4</v>
      </c>
      <c r="C293" t="str">
        <f>VLOOKUP(A293,'BASE ARTICLE SAMUEL 25012023 v1'!$A$1:$B$1287,2,FALSE)</f>
        <v>AA</v>
      </c>
      <c r="D293" t="s">
        <v>498</v>
      </c>
      <c r="E293">
        <v>28</v>
      </c>
      <c r="F293" t="s">
        <v>499</v>
      </c>
      <c r="G293" s="71">
        <f>VLOOKUP(M293,'BASE ARTICLE SAMUEL 25012023 v1'!$A$1:$F$1287,6,FALSE)</f>
        <v>31.3</v>
      </c>
      <c r="H293" s="6">
        <f>VLOOKUP(M293,'BASE ARTICLE SAMUEL 25012023 v2'!$A$1:$H$1287,8,FALSE)</f>
        <v>30.4</v>
      </c>
      <c r="I293">
        <v>40.47</v>
      </c>
      <c r="J293">
        <f>E293*I293</f>
        <v>1133.1599999999999</v>
      </c>
      <c r="K293" s="6">
        <f>VLOOKUP(M293,'BASE ARTICLE SAMUEL 25012023 v2'!$A$1:$K$1287,11,FALSE)</f>
        <v>45.599999999999994</v>
      </c>
      <c r="L293" s="6">
        <f>E293*K293</f>
        <v>1276.7999999999997</v>
      </c>
      <c r="M293" t="s">
        <v>498</v>
      </c>
      <c r="N293" t="str">
        <f>VLOOKUP(M293,'BASE ARTICLE SAMUEL 25012023 v1'!$A$2:$B$1287,2,FALSE)</f>
        <v>AN</v>
      </c>
      <c r="O293">
        <f t="shared" si="16"/>
        <v>851.19999999999993</v>
      </c>
    </row>
    <row r="294" spans="1:15" outlineLevel="1" x14ac:dyDescent="0.25">
      <c r="A294" s="74" t="s">
        <v>4037</v>
      </c>
      <c r="B294" s="74" t="str">
        <f t="shared" si="15"/>
        <v>PSR14EH7X4</v>
      </c>
      <c r="H294" s="6" t="e">
        <f>VLOOKUP(M294,'BASE ARTICLE SAMUEL 25012023 v2'!$A$1:$H$1287,8,FALSE)</f>
        <v>#N/A</v>
      </c>
      <c r="K294" s="6" t="e">
        <f>VLOOKUP(M294,'BASE ARTICLE SAMUEL 25012023 v2'!$A$1:$K$1287,11,FALSE)</f>
        <v>#N/A</v>
      </c>
      <c r="L294" s="6">
        <f>SUBTOTAL(9,L291:L293)</f>
        <v>1772.2949999999996</v>
      </c>
      <c r="O294">
        <f>SUBTOTAL(9,O291:O293)</f>
        <v>1172.53</v>
      </c>
    </row>
    <row r="295" spans="1:15" outlineLevel="2" x14ac:dyDescent="0.25">
      <c r="A295" t="s">
        <v>695</v>
      </c>
      <c r="B295" s="74" t="str">
        <f t="shared" si="15"/>
        <v>H8X3.5</v>
      </c>
      <c r="C295" t="str">
        <f>VLOOKUP(A295,'BASE ARTICLE SAMUEL 25012023 v1'!$A$1:$B$1287,2,FALSE)</f>
        <v>AA</v>
      </c>
      <c r="D295" t="s">
        <v>1913</v>
      </c>
      <c r="E295">
        <v>4</v>
      </c>
      <c r="F295" t="s">
        <v>3941</v>
      </c>
      <c r="G295" s="71">
        <f>VLOOKUP(M295,'BASE ARTICLE SAMUEL 25012023 v1'!$A$1:$F$1287,6,FALSE)</f>
        <v>4.46</v>
      </c>
      <c r="H295" s="6">
        <f>VLOOKUP(M295,'BASE ARTICLE SAMUEL 25012023 v2'!$A$1:$H$1287,8,FALSE)</f>
        <v>3.0550000000000002</v>
      </c>
      <c r="I295">
        <v>4.6189999999999998</v>
      </c>
      <c r="J295">
        <f>E295*I295</f>
        <v>18.475999999999999</v>
      </c>
      <c r="K295" s="6">
        <f>VLOOKUP(M295,'BASE ARTICLE SAMUEL 25012023 v2'!$A$1:$K$1287,11,FALSE)</f>
        <v>6.8325000000000005</v>
      </c>
      <c r="L295" s="6">
        <f>E295*K295</f>
        <v>27.330000000000002</v>
      </c>
      <c r="M295" t="s">
        <v>1913</v>
      </c>
      <c r="N295" t="str">
        <f>VLOOKUP(M295,'BASE ARTICLE SAMUEL 25012023 v1'!$A$2:$B$1287,2,FALSE)</f>
        <v>AF</v>
      </c>
      <c r="O295">
        <f t="shared" si="16"/>
        <v>12.22</v>
      </c>
    </row>
    <row r="296" spans="1:15" outlineLevel="2" x14ac:dyDescent="0.25">
      <c r="A296" t="s">
        <v>695</v>
      </c>
      <c r="B296" s="74" t="str">
        <f t="shared" si="15"/>
        <v>H8X3.5</v>
      </c>
      <c r="C296" t="str">
        <f>VLOOKUP(A296,'BASE ARTICLE SAMUEL 25012023 v1'!$A$1:$B$1287,2,FALSE)</f>
        <v>AA</v>
      </c>
      <c r="D296" t="s">
        <v>689</v>
      </c>
      <c r="E296">
        <v>4</v>
      </c>
      <c r="F296" t="s">
        <v>690</v>
      </c>
      <c r="G296" s="71">
        <f>VLOOKUP(M296,'BASE ARTICLE SAMUEL 25012023 v1'!$A$1:$F$1287,6,FALSE)</f>
        <v>58</v>
      </c>
      <c r="H296" s="6">
        <f>VLOOKUP(M296,'BASE ARTICLE SAMUEL 25012023 v2'!$A$1:$H$1287,8,FALSE)</f>
        <v>58</v>
      </c>
      <c r="I296">
        <v>85.23</v>
      </c>
      <c r="J296">
        <f>E296*I296</f>
        <v>340.92</v>
      </c>
      <c r="K296" s="6">
        <f>VLOOKUP(M296,'BASE ARTICLE SAMUEL 25012023 v2'!$A$1:$K$1287,11,FALSE)</f>
        <v>92.800000000000011</v>
      </c>
      <c r="L296" s="6">
        <f>E296*K296</f>
        <v>371.20000000000005</v>
      </c>
      <c r="M296" t="s">
        <v>689</v>
      </c>
      <c r="N296" t="str">
        <f>VLOOKUP(M296,'BASE ARTICLE SAMUEL 25012023 v1'!$A$2:$B$1287,2,FALSE)</f>
        <v>AN</v>
      </c>
      <c r="O296">
        <f t="shared" si="16"/>
        <v>232</v>
      </c>
    </row>
    <row r="297" spans="1:15" outlineLevel="2" x14ac:dyDescent="0.25">
      <c r="A297" t="s">
        <v>695</v>
      </c>
      <c r="B297" s="74" t="str">
        <f t="shared" si="15"/>
        <v>H8X3.5</v>
      </c>
      <c r="C297" t="str">
        <f>VLOOKUP(A297,'BASE ARTICLE SAMUEL 25012023 v1'!$A$1:$B$1287,2,FALSE)</f>
        <v>AA</v>
      </c>
      <c r="D297" t="s">
        <v>498</v>
      </c>
      <c r="E297">
        <v>8</v>
      </c>
      <c r="F297" t="s">
        <v>499</v>
      </c>
      <c r="G297" s="71">
        <f>VLOOKUP(M297,'BASE ARTICLE SAMUEL 25012023 v1'!$A$1:$F$1287,6,FALSE)</f>
        <v>31.3</v>
      </c>
      <c r="H297" s="6">
        <f>VLOOKUP(M297,'BASE ARTICLE SAMUEL 25012023 v2'!$A$1:$H$1287,8,FALSE)</f>
        <v>30.4</v>
      </c>
      <c r="I297">
        <v>40.47</v>
      </c>
      <c r="J297">
        <f>E297*I297</f>
        <v>323.76</v>
      </c>
      <c r="K297" s="6">
        <f>VLOOKUP(M297,'BASE ARTICLE SAMUEL 25012023 v2'!$A$1:$K$1287,11,FALSE)</f>
        <v>45.599999999999994</v>
      </c>
      <c r="L297" s="6">
        <f>E297*K297</f>
        <v>364.79999999999995</v>
      </c>
      <c r="M297" t="s">
        <v>498</v>
      </c>
      <c r="N297" t="str">
        <f>VLOOKUP(M297,'BASE ARTICLE SAMUEL 25012023 v1'!$A$2:$B$1287,2,FALSE)</f>
        <v>AN</v>
      </c>
      <c r="O297">
        <f t="shared" si="16"/>
        <v>243.2</v>
      </c>
    </row>
    <row r="298" spans="1:15" outlineLevel="2" x14ac:dyDescent="0.25">
      <c r="A298" t="s">
        <v>695</v>
      </c>
      <c r="B298" s="74" t="str">
        <f t="shared" si="15"/>
        <v>H8X3.5</v>
      </c>
      <c r="C298" t="str">
        <f>VLOOKUP(A298,'BASE ARTICLE SAMUEL 25012023 v1'!$A$1:$B$1287,2,FALSE)</f>
        <v>AA</v>
      </c>
      <c r="D298" t="s">
        <v>500</v>
      </c>
      <c r="E298">
        <v>16</v>
      </c>
      <c r="F298" t="s">
        <v>501</v>
      </c>
      <c r="G298" s="71">
        <f>VLOOKUP(M298,'BASE ARTICLE SAMUEL 25012023 v1'!$A$1:$F$1287,6,FALSE)</f>
        <v>38.4</v>
      </c>
      <c r="H298" s="6">
        <f>VLOOKUP(M298,'BASE ARTICLE SAMUEL 25012023 v2'!$A$1:$H$1287,8,FALSE)</f>
        <v>37.4</v>
      </c>
      <c r="I298">
        <v>49.77</v>
      </c>
      <c r="J298">
        <f>E298*I298</f>
        <v>796.32</v>
      </c>
      <c r="K298" s="6">
        <f>VLOOKUP(M298,'BASE ARTICLE SAMUEL 25012023 v2'!$A$1:$K$1287,11,FALSE)</f>
        <v>56.099999999999994</v>
      </c>
      <c r="L298" s="6">
        <f>E298*K298</f>
        <v>897.59999999999991</v>
      </c>
      <c r="M298" t="s">
        <v>500</v>
      </c>
      <c r="N298" t="str">
        <f>VLOOKUP(M298,'BASE ARTICLE SAMUEL 25012023 v1'!$A$2:$B$1287,2,FALSE)</f>
        <v>AN</v>
      </c>
      <c r="O298">
        <f t="shared" si="16"/>
        <v>598.4</v>
      </c>
    </row>
    <row r="299" spans="1:15" outlineLevel="1" x14ac:dyDescent="0.25">
      <c r="A299" s="74" t="s">
        <v>4038</v>
      </c>
      <c r="B299" s="74" t="str">
        <f t="shared" si="15"/>
        <v>PSR14EH8X3.5</v>
      </c>
      <c r="H299" s="6" t="e">
        <f>VLOOKUP(M299,'BASE ARTICLE SAMUEL 25012023 v2'!$A$1:$H$1287,8,FALSE)</f>
        <v>#N/A</v>
      </c>
      <c r="K299" s="6" t="e">
        <f>VLOOKUP(M299,'BASE ARTICLE SAMUEL 25012023 v2'!$A$1:$K$1287,11,FALSE)</f>
        <v>#N/A</v>
      </c>
      <c r="L299" s="6">
        <f>SUBTOTAL(9,L295:L298)</f>
        <v>1660.9299999999998</v>
      </c>
      <c r="O299">
        <f>SUBTOTAL(9,O295:O298)</f>
        <v>1085.82</v>
      </c>
    </row>
    <row r="300" spans="1:15" outlineLevel="2" x14ac:dyDescent="0.25">
      <c r="A300" t="s">
        <v>697</v>
      </c>
      <c r="B300" s="74" t="str">
        <f t="shared" si="15"/>
        <v>H8X4</v>
      </c>
      <c r="C300" t="str">
        <f>VLOOKUP(A300,'BASE ARTICLE SAMUEL 25012023 v1'!$A$1:$B$1287,2,FALSE)</f>
        <v>AA</v>
      </c>
      <c r="D300" t="s">
        <v>1913</v>
      </c>
      <c r="E300">
        <v>6</v>
      </c>
      <c r="F300" t="s">
        <v>3941</v>
      </c>
      <c r="G300" s="71">
        <f>VLOOKUP(M300,'BASE ARTICLE SAMUEL 25012023 v1'!$A$1:$F$1287,6,FALSE)</f>
        <v>4.46</v>
      </c>
      <c r="H300" s="6">
        <f>VLOOKUP(M300,'BASE ARTICLE SAMUEL 25012023 v2'!$A$1:$H$1287,8,FALSE)</f>
        <v>3.0550000000000002</v>
      </c>
      <c r="I300">
        <v>4.6189999999999998</v>
      </c>
      <c r="J300">
        <f>E300*I300</f>
        <v>27.713999999999999</v>
      </c>
      <c r="K300" s="6">
        <f>VLOOKUP(M300,'BASE ARTICLE SAMUEL 25012023 v2'!$A$1:$K$1287,11,FALSE)</f>
        <v>6.8325000000000005</v>
      </c>
      <c r="L300" s="6">
        <f>E300*K300</f>
        <v>40.995000000000005</v>
      </c>
      <c r="M300" t="s">
        <v>1913</v>
      </c>
      <c r="N300" t="str">
        <f>VLOOKUP(M300,'BASE ARTICLE SAMUEL 25012023 v1'!$A$2:$B$1287,2,FALSE)</f>
        <v>AF</v>
      </c>
      <c r="O300">
        <f t="shared" si="16"/>
        <v>18.330000000000002</v>
      </c>
    </row>
    <row r="301" spans="1:15" outlineLevel="2" x14ac:dyDescent="0.25">
      <c r="A301" t="s">
        <v>697</v>
      </c>
      <c r="B301" s="74" t="str">
        <f t="shared" si="15"/>
        <v>H8X4</v>
      </c>
      <c r="C301" t="str">
        <f>VLOOKUP(A301,'BASE ARTICLE SAMUEL 25012023 v1'!$A$1:$B$1287,2,FALSE)</f>
        <v>AA</v>
      </c>
      <c r="D301" t="s">
        <v>689</v>
      </c>
      <c r="E301">
        <v>6</v>
      </c>
      <c r="F301" t="s">
        <v>690</v>
      </c>
      <c r="G301" s="71">
        <f>VLOOKUP(M301,'BASE ARTICLE SAMUEL 25012023 v1'!$A$1:$F$1287,6,FALSE)</f>
        <v>58</v>
      </c>
      <c r="H301" s="6">
        <f>VLOOKUP(M301,'BASE ARTICLE SAMUEL 25012023 v2'!$A$1:$H$1287,8,FALSE)</f>
        <v>58</v>
      </c>
      <c r="I301">
        <v>85.23</v>
      </c>
      <c r="J301">
        <f>E301*I301</f>
        <v>511.38</v>
      </c>
      <c r="K301" s="6">
        <f>VLOOKUP(M301,'BASE ARTICLE SAMUEL 25012023 v2'!$A$1:$K$1287,11,FALSE)</f>
        <v>92.800000000000011</v>
      </c>
      <c r="L301" s="6">
        <f>E301*K301</f>
        <v>556.80000000000007</v>
      </c>
      <c r="M301" t="s">
        <v>689</v>
      </c>
      <c r="N301" t="str">
        <f>VLOOKUP(M301,'BASE ARTICLE SAMUEL 25012023 v1'!$A$2:$B$1287,2,FALSE)</f>
        <v>AN</v>
      </c>
      <c r="O301">
        <f t="shared" si="16"/>
        <v>348</v>
      </c>
    </row>
    <row r="302" spans="1:15" outlineLevel="2" x14ac:dyDescent="0.25">
      <c r="A302" t="s">
        <v>697</v>
      </c>
      <c r="B302" s="74" t="str">
        <f t="shared" si="15"/>
        <v>H8X4</v>
      </c>
      <c r="C302" t="str">
        <f>VLOOKUP(A302,'BASE ARTICLE SAMUEL 25012023 v1'!$A$1:$B$1287,2,FALSE)</f>
        <v>AA</v>
      </c>
      <c r="D302" t="s">
        <v>498</v>
      </c>
      <c r="E302">
        <v>32</v>
      </c>
      <c r="F302" t="s">
        <v>499</v>
      </c>
      <c r="G302" s="71">
        <f>VLOOKUP(M302,'BASE ARTICLE SAMUEL 25012023 v1'!$A$1:$F$1287,6,FALSE)</f>
        <v>31.3</v>
      </c>
      <c r="H302" s="6">
        <f>VLOOKUP(M302,'BASE ARTICLE SAMUEL 25012023 v2'!$A$1:$H$1287,8,FALSE)</f>
        <v>30.4</v>
      </c>
      <c r="I302">
        <v>40.47</v>
      </c>
      <c r="J302">
        <f>E302*I302</f>
        <v>1295.04</v>
      </c>
      <c r="K302" s="6">
        <f>VLOOKUP(M302,'BASE ARTICLE SAMUEL 25012023 v2'!$A$1:$K$1287,11,FALSE)</f>
        <v>45.599999999999994</v>
      </c>
      <c r="L302" s="6">
        <f>E302*K302</f>
        <v>1459.1999999999998</v>
      </c>
      <c r="M302" t="s">
        <v>498</v>
      </c>
      <c r="N302" t="str">
        <f>VLOOKUP(M302,'BASE ARTICLE SAMUEL 25012023 v1'!$A$2:$B$1287,2,FALSE)</f>
        <v>AN</v>
      </c>
      <c r="O302">
        <f t="shared" si="16"/>
        <v>972.8</v>
      </c>
    </row>
    <row r="303" spans="1:15" outlineLevel="1" x14ac:dyDescent="0.25">
      <c r="A303" s="74" t="s">
        <v>4039</v>
      </c>
      <c r="B303" s="74" t="str">
        <f t="shared" si="15"/>
        <v>PSR16EH8X4</v>
      </c>
      <c r="H303" s="6" t="e">
        <f>VLOOKUP(M303,'BASE ARTICLE SAMUEL 25012023 v2'!$A$1:$H$1287,8,FALSE)</f>
        <v>#N/A</v>
      </c>
      <c r="K303" s="6" t="e">
        <f>VLOOKUP(M303,'BASE ARTICLE SAMUEL 25012023 v2'!$A$1:$K$1287,11,FALSE)</f>
        <v>#N/A</v>
      </c>
      <c r="L303" s="6">
        <f>SUBTOTAL(9,L300:L302)</f>
        <v>2056.9949999999999</v>
      </c>
      <c r="O303">
        <f>SUBTOTAL(9,O300:O302)</f>
        <v>1339.1299999999999</v>
      </c>
    </row>
    <row r="304" spans="1:15" outlineLevel="2" x14ac:dyDescent="0.25">
      <c r="A304" t="s">
        <v>699</v>
      </c>
      <c r="B304" s="74" t="str">
        <f t="shared" si="15"/>
        <v>H8X4.5</v>
      </c>
      <c r="C304" t="str">
        <f>VLOOKUP(A304,'BASE ARTICLE SAMUEL 25012023 v1'!$A$1:$B$1287,2,FALSE)</f>
        <v>AA</v>
      </c>
      <c r="D304" t="s">
        <v>1913</v>
      </c>
      <c r="E304">
        <v>6</v>
      </c>
      <c r="F304" t="s">
        <v>3941</v>
      </c>
      <c r="G304" s="71">
        <f>VLOOKUP(M304,'BASE ARTICLE SAMUEL 25012023 v1'!$A$1:$F$1287,6,FALSE)</f>
        <v>4.46</v>
      </c>
      <c r="H304" s="6">
        <f>VLOOKUP(M304,'BASE ARTICLE SAMUEL 25012023 v2'!$A$1:$H$1287,8,FALSE)</f>
        <v>3.0550000000000002</v>
      </c>
      <c r="I304">
        <v>4.6189999999999998</v>
      </c>
      <c r="J304">
        <f>E304*I304</f>
        <v>27.713999999999999</v>
      </c>
      <c r="K304" s="6">
        <f>VLOOKUP(M304,'BASE ARTICLE SAMUEL 25012023 v2'!$A$1:$K$1287,11,FALSE)</f>
        <v>6.8325000000000005</v>
      </c>
      <c r="L304" s="6">
        <f>E304*K304</f>
        <v>40.995000000000005</v>
      </c>
      <c r="M304" t="s">
        <v>1913</v>
      </c>
      <c r="N304" t="str">
        <f>VLOOKUP(M304,'BASE ARTICLE SAMUEL 25012023 v1'!$A$2:$B$1287,2,FALSE)</f>
        <v>AF</v>
      </c>
      <c r="O304">
        <f t="shared" si="16"/>
        <v>18.330000000000002</v>
      </c>
    </row>
    <row r="305" spans="1:15" outlineLevel="2" x14ac:dyDescent="0.25">
      <c r="A305" t="s">
        <v>699</v>
      </c>
      <c r="B305" s="74" t="str">
        <f t="shared" si="15"/>
        <v>H8X4.5</v>
      </c>
      <c r="C305" t="str">
        <f>VLOOKUP(A305,'BASE ARTICLE SAMUEL 25012023 v1'!$A$1:$B$1287,2,FALSE)</f>
        <v>AA</v>
      </c>
      <c r="D305" t="s">
        <v>689</v>
      </c>
      <c r="E305">
        <v>6</v>
      </c>
      <c r="F305" t="s">
        <v>690</v>
      </c>
      <c r="G305" s="71">
        <f>VLOOKUP(M305,'BASE ARTICLE SAMUEL 25012023 v1'!$A$1:$F$1287,6,FALSE)</f>
        <v>58</v>
      </c>
      <c r="H305" s="6">
        <f>VLOOKUP(M305,'BASE ARTICLE SAMUEL 25012023 v2'!$A$1:$H$1287,8,FALSE)</f>
        <v>58</v>
      </c>
      <c r="I305">
        <v>85.23</v>
      </c>
      <c r="J305">
        <f>E305*I305</f>
        <v>511.38</v>
      </c>
      <c r="K305" s="6">
        <f>VLOOKUP(M305,'BASE ARTICLE SAMUEL 25012023 v2'!$A$1:$K$1287,11,FALSE)</f>
        <v>92.800000000000011</v>
      </c>
      <c r="L305" s="6">
        <f>E305*K305</f>
        <v>556.80000000000007</v>
      </c>
      <c r="M305" t="s">
        <v>689</v>
      </c>
      <c r="N305" t="str">
        <f>VLOOKUP(M305,'BASE ARTICLE SAMUEL 25012023 v1'!$A$2:$B$1287,2,FALSE)</f>
        <v>AN</v>
      </c>
      <c r="O305">
        <f t="shared" si="16"/>
        <v>348</v>
      </c>
    </row>
    <row r="306" spans="1:15" outlineLevel="2" x14ac:dyDescent="0.25">
      <c r="A306" t="s">
        <v>699</v>
      </c>
      <c r="B306" s="74" t="str">
        <f t="shared" si="15"/>
        <v>H8X4.5</v>
      </c>
      <c r="C306" t="str">
        <f>VLOOKUP(A306,'BASE ARTICLE SAMUEL 25012023 v1'!$A$1:$B$1287,2,FALSE)</f>
        <v>AA</v>
      </c>
      <c r="D306" t="s">
        <v>498</v>
      </c>
      <c r="E306">
        <v>16</v>
      </c>
      <c r="F306" t="s">
        <v>499</v>
      </c>
      <c r="G306" s="71">
        <f>VLOOKUP(M306,'BASE ARTICLE SAMUEL 25012023 v1'!$A$1:$F$1287,6,FALSE)</f>
        <v>31.3</v>
      </c>
      <c r="H306" s="6">
        <f>VLOOKUP(M306,'BASE ARTICLE SAMUEL 25012023 v2'!$A$1:$H$1287,8,FALSE)</f>
        <v>30.4</v>
      </c>
      <c r="I306">
        <v>40.47</v>
      </c>
      <c r="J306">
        <f>E306*I306</f>
        <v>647.52</v>
      </c>
      <c r="K306" s="6">
        <f>VLOOKUP(M306,'BASE ARTICLE SAMUEL 25012023 v2'!$A$1:$K$1287,11,FALSE)</f>
        <v>45.599999999999994</v>
      </c>
      <c r="L306" s="6">
        <f>E306*K306</f>
        <v>729.59999999999991</v>
      </c>
      <c r="M306" t="s">
        <v>498</v>
      </c>
      <c r="N306" t="str">
        <f>VLOOKUP(M306,'BASE ARTICLE SAMUEL 25012023 v1'!$A$2:$B$1287,2,FALSE)</f>
        <v>AN</v>
      </c>
      <c r="O306">
        <f t="shared" si="16"/>
        <v>486.4</v>
      </c>
    </row>
    <row r="307" spans="1:15" outlineLevel="2" x14ac:dyDescent="0.25">
      <c r="A307" t="s">
        <v>699</v>
      </c>
      <c r="B307" s="74" t="str">
        <f t="shared" si="15"/>
        <v>H8X4.5</v>
      </c>
      <c r="C307" t="str">
        <f>VLOOKUP(A307,'BASE ARTICLE SAMUEL 25012023 v1'!$A$1:$B$1287,2,FALSE)</f>
        <v>AA</v>
      </c>
      <c r="D307" t="s">
        <v>500</v>
      </c>
      <c r="E307">
        <v>16</v>
      </c>
      <c r="F307" t="s">
        <v>501</v>
      </c>
      <c r="G307" s="71">
        <f>VLOOKUP(M307,'BASE ARTICLE SAMUEL 25012023 v1'!$A$1:$F$1287,6,FALSE)</f>
        <v>38.4</v>
      </c>
      <c r="H307" s="6">
        <f>VLOOKUP(M307,'BASE ARTICLE SAMUEL 25012023 v2'!$A$1:$H$1287,8,FALSE)</f>
        <v>37.4</v>
      </c>
      <c r="I307">
        <v>49.77</v>
      </c>
      <c r="J307">
        <f>E307*I307</f>
        <v>796.32</v>
      </c>
      <c r="K307" s="6">
        <f>VLOOKUP(M307,'BASE ARTICLE SAMUEL 25012023 v2'!$A$1:$K$1287,11,FALSE)</f>
        <v>56.099999999999994</v>
      </c>
      <c r="L307" s="6">
        <f>E307*K307</f>
        <v>897.59999999999991</v>
      </c>
      <c r="M307" t="s">
        <v>500</v>
      </c>
      <c r="N307" t="str">
        <f>VLOOKUP(M307,'BASE ARTICLE SAMUEL 25012023 v1'!$A$2:$B$1287,2,FALSE)</f>
        <v>AN</v>
      </c>
      <c r="O307">
        <f t="shared" si="16"/>
        <v>598.4</v>
      </c>
    </row>
    <row r="308" spans="1:15" outlineLevel="1" x14ac:dyDescent="0.25">
      <c r="A308" s="74" t="s">
        <v>4040</v>
      </c>
      <c r="B308" s="74" t="str">
        <f t="shared" si="15"/>
        <v>PSR18EH8X4.5</v>
      </c>
      <c r="H308" s="6" t="e">
        <f>VLOOKUP(M308,'BASE ARTICLE SAMUEL 25012023 v2'!$A$1:$H$1287,8,FALSE)</f>
        <v>#N/A</v>
      </c>
      <c r="K308" s="6" t="e">
        <f>VLOOKUP(M308,'BASE ARTICLE SAMUEL 25012023 v2'!$A$1:$K$1287,11,FALSE)</f>
        <v>#N/A</v>
      </c>
      <c r="L308" s="6">
        <f>SUBTOTAL(9,L304:L307)</f>
        <v>2224.9949999999999</v>
      </c>
      <c r="O308">
        <f>SUBTOTAL(9,O304:O307)</f>
        <v>1451.13</v>
      </c>
    </row>
    <row r="309" spans="1:15" outlineLevel="2" x14ac:dyDescent="0.25">
      <c r="A309" t="s">
        <v>701</v>
      </c>
      <c r="B309" s="74" t="str">
        <f t="shared" si="15"/>
        <v>H8X5</v>
      </c>
      <c r="C309" t="str">
        <f>VLOOKUP(A309,'BASE ARTICLE SAMUEL 25012023 v1'!$A$1:$B$1287,2,FALSE)</f>
        <v>AA</v>
      </c>
      <c r="D309" t="s">
        <v>1913</v>
      </c>
      <c r="E309">
        <v>6</v>
      </c>
      <c r="F309" t="s">
        <v>3941</v>
      </c>
      <c r="G309" s="71">
        <f>VLOOKUP(M309,'BASE ARTICLE SAMUEL 25012023 v1'!$A$1:$F$1287,6,FALSE)</f>
        <v>4.46</v>
      </c>
      <c r="H309" s="6">
        <f>VLOOKUP(M309,'BASE ARTICLE SAMUEL 25012023 v2'!$A$1:$H$1287,8,FALSE)</f>
        <v>3.0550000000000002</v>
      </c>
      <c r="I309">
        <v>4.6189999999999998</v>
      </c>
      <c r="J309">
        <f>E309*I309</f>
        <v>27.713999999999999</v>
      </c>
      <c r="K309" s="6">
        <f>VLOOKUP(M309,'BASE ARTICLE SAMUEL 25012023 v2'!$A$1:$K$1287,11,FALSE)</f>
        <v>6.8325000000000005</v>
      </c>
      <c r="L309" s="6">
        <f>E309*K309</f>
        <v>40.995000000000005</v>
      </c>
      <c r="M309" t="s">
        <v>1913</v>
      </c>
      <c r="N309" t="str">
        <f>VLOOKUP(M309,'BASE ARTICLE SAMUEL 25012023 v1'!$A$2:$B$1287,2,FALSE)</f>
        <v>AF</v>
      </c>
      <c r="O309">
        <f t="shared" si="16"/>
        <v>18.330000000000002</v>
      </c>
    </row>
    <row r="310" spans="1:15" outlineLevel="2" x14ac:dyDescent="0.25">
      <c r="A310" t="s">
        <v>701</v>
      </c>
      <c r="B310" s="74" t="str">
        <f t="shared" si="15"/>
        <v>H8X5</v>
      </c>
      <c r="C310" t="str">
        <f>VLOOKUP(A310,'BASE ARTICLE SAMUEL 25012023 v1'!$A$1:$B$1287,2,FALSE)</f>
        <v>AA</v>
      </c>
      <c r="D310" t="s">
        <v>689</v>
      </c>
      <c r="E310">
        <v>6</v>
      </c>
      <c r="F310" t="s">
        <v>690</v>
      </c>
      <c r="G310" s="71">
        <f>VLOOKUP(M310,'BASE ARTICLE SAMUEL 25012023 v1'!$A$1:$F$1287,6,FALSE)</f>
        <v>58</v>
      </c>
      <c r="H310" s="6">
        <f>VLOOKUP(M310,'BASE ARTICLE SAMUEL 25012023 v2'!$A$1:$H$1287,8,FALSE)</f>
        <v>58</v>
      </c>
      <c r="I310">
        <v>85.23</v>
      </c>
      <c r="J310">
        <f>E310*I310</f>
        <v>511.38</v>
      </c>
      <c r="K310" s="6">
        <f>VLOOKUP(M310,'BASE ARTICLE SAMUEL 25012023 v2'!$A$1:$K$1287,11,FALSE)</f>
        <v>92.800000000000011</v>
      </c>
      <c r="L310" s="6">
        <f>E310*K310</f>
        <v>556.80000000000007</v>
      </c>
      <c r="M310" t="s">
        <v>689</v>
      </c>
      <c r="N310" t="str">
        <f>VLOOKUP(M310,'BASE ARTICLE SAMUEL 25012023 v1'!$A$2:$B$1287,2,FALSE)</f>
        <v>AN</v>
      </c>
      <c r="O310">
        <f t="shared" si="16"/>
        <v>348</v>
      </c>
    </row>
    <row r="311" spans="1:15" outlineLevel="2" x14ac:dyDescent="0.25">
      <c r="A311" t="s">
        <v>701</v>
      </c>
      <c r="B311" s="74" t="str">
        <f t="shared" si="15"/>
        <v>H8X5</v>
      </c>
      <c r="C311" t="str">
        <f>VLOOKUP(A311,'BASE ARTICLE SAMUEL 25012023 v1'!$A$1:$B$1287,2,FALSE)</f>
        <v>AA</v>
      </c>
      <c r="D311" t="s">
        <v>500</v>
      </c>
      <c r="E311">
        <v>32</v>
      </c>
      <c r="F311" t="s">
        <v>501</v>
      </c>
      <c r="G311" s="71">
        <f>VLOOKUP(M311,'BASE ARTICLE SAMUEL 25012023 v1'!$A$1:$F$1287,6,FALSE)</f>
        <v>38.4</v>
      </c>
      <c r="H311" s="6">
        <f>VLOOKUP(M311,'BASE ARTICLE SAMUEL 25012023 v2'!$A$1:$H$1287,8,FALSE)</f>
        <v>37.4</v>
      </c>
      <c r="I311">
        <v>49.77</v>
      </c>
      <c r="J311">
        <f>E311*I311</f>
        <v>1592.64</v>
      </c>
      <c r="K311" s="6">
        <f>VLOOKUP(M311,'BASE ARTICLE SAMUEL 25012023 v2'!$A$1:$K$1287,11,FALSE)</f>
        <v>56.099999999999994</v>
      </c>
      <c r="L311" s="6">
        <f>E311*K311</f>
        <v>1795.1999999999998</v>
      </c>
      <c r="M311" t="s">
        <v>500</v>
      </c>
      <c r="N311" t="str">
        <f>VLOOKUP(M311,'BASE ARTICLE SAMUEL 25012023 v1'!$A$2:$B$1287,2,FALSE)</f>
        <v>AN</v>
      </c>
      <c r="O311">
        <f t="shared" si="16"/>
        <v>1196.8</v>
      </c>
    </row>
    <row r="312" spans="1:15" outlineLevel="1" x14ac:dyDescent="0.25">
      <c r="A312" s="74" t="s">
        <v>4041</v>
      </c>
      <c r="B312" s="74" t="str">
        <f t="shared" si="15"/>
        <v>PSR20EH8X5</v>
      </c>
      <c r="H312" s="6" t="e">
        <f>VLOOKUP(M312,'BASE ARTICLE SAMUEL 25012023 v2'!$A$1:$H$1287,8,FALSE)</f>
        <v>#N/A</v>
      </c>
      <c r="K312" s="6" t="e">
        <f>VLOOKUP(M312,'BASE ARTICLE SAMUEL 25012023 v2'!$A$1:$K$1287,11,FALSE)</f>
        <v>#N/A</v>
      </c>
      <c r="L312" s="6">
        <f>SUBTOTAL(9,L309:L311)</f>
        <v>2392.9949999999999</v>
      </c>
      <c r="O312">
        <f>SUBTOTAL(9,O309:O311)</f>
        <v>1563.1299999999999</v>
      </c>
    </row>
    <row r="313" spans="1:15" outlineLevel="2" x14ac:dyDescent="0.25">
      <c r="A313" t="s">
        <v>703</v>
      </c>
      <c r="B313" s="74" t="str">
        <f t="shared" si="15"/>
        <v>6X2</v>
      </c>
      <c r="C313" t="str">
        <f>VLOOKUP(A313,'BASE ARTICLE SAMUEL 25012023 v1'!$A$1:$B$1287,2,FALSE)</f>
        <v>AA</v>
      </c>
      <c r="D313" t="s">
        <v>705</v>
      </c>
      <c r="E313">
        <v>5</v>
      </c>
      <c r="F313" t="s">
        <v>3931</v>
      </c>
      <c r="G313" s="71">
        <f>VLOOKUP(M313,'BASE ARTICLE SAMUEL 25012023 v1'!$A$1:$F$1287,6,FALSE)</f>
        <v>39.5</v>
      </c>
      <c r="H313" s="6">
        <f>VLOOKUP(M313,'BASE ARTICLE SAMUEL 25012023 v2'!$A$1:$H$1287,8,FALSE)</f>
        <v>39.5</v>
      </c>
      <c r="I313">
        <v>55.3</v>
      </c>
      <c r="J313">
        <f>E313*I313</f>
        <v>276.5</v>
      </c>
      <c r="K313" s="6">
        <f>VLOOKUP(M313,'BASE ARTICLE SAMUEL 25012023 v2'!$A$1:$K$1287,11,FALSE)</f>
        <v>59.25</v>
      </c>
      <c r="L313" s="6">
        <f>E313*K313</f>
        <v>296.25</v>
      </c>
      <c r="M313" t="s">
        <v>705</v>
      </c>
      <c r="N313" t="str">
        <f>VLOOKUP(M313,'BASE ARTICLE SAMUEL 25012023 v1'!$A$2:$B$1287,2,FALSE)</f>
        <v>AN</v>
      </c>
      <c r="O313">
        <f t="shared" si="16"/>
        <v>197.5</v>
      </c>
    </row>
    <row r="314" spans="1:15" outlineLevel="2" x14ac:dyDescent="0.25">
      <c r="A314" t="s">
        <v>703</v>
      </c>
      <c r="B314" s="74" t="str">
        <f t="shared" si="15"/>
        <v>6X2</v>
      </c>
      <c r="C314" t="str">
        <f>VLOOKUP(A314,'BASE ARTICLE SAMUEL 25012023 v1'!$A$1:$B$1287,2,FALSE)</f>
        <v>AA</v>
      </c>
      <c r="D314" t="s">
        <v>498</v>
      </c>
      <c r="E314">
        <v>12</v>
      </c>
      <c r="F314" t="s">
        <v>499</v>
      </c>
      <c r="G314" s="71">
        <f>VLOOKUP(M314,'BASE ARTICLE SAMUEL 25012023 v1'!$A$1:$F$1287,6,FALSE)</f>
        <v>31.3</v>
      </c>
      <c r="H314" s="6">
        <f>VLOOKUP(M314,'BASE ARTICLE SAMUEL 25012023 v2'!$A$1:$H$1287,8,FALSE)</f>
        <v>30.4</v>
      </c>
      <c r="I314">
        <v>40.47</v>
      </c>
      <c r="J314">
        <f>E314*I314</f>
        <v>485.64</v>
      </c>
      <c r="K314" s="6">
        <f>VLOOKUP(M314,'BASE ARTICLE SAMUEL 25012023 v2'!$A$1:$K$1287,11,FALSE)</f>
        <v>45.599999999999994</v>
      </c>
      <c r="L314" s="6">
        <f>E314*K314</f>
        <v>547.19999999999993</v>
      </c>
      <c r="M314" t="s">
        <v>498</v>
      </c>
      <c r="N314" t="str">
        <f>VLOOKUP(M314,'BASE ARTICLE SAMUEL 25012023 v1'!$A$2:$B$1287,2,FALSE)</f>
        <v>AN</v>
      </c>
      <c r="O314">
        <f t="shared" si="16"/>
        <v>364.79999999999995</v>
      </c>
    </row>
    <row r="315" spans="1:15" outlineLevel="1" x14ac:dyDescent="0.25">
      <c r="A315" s="74" t="s">
        <v>4042</v>
      </c>
      <c r="B315" s="74" t="str">
        <f t="shared" si="15"/>
        <v>PSR6EH6X2</v>
      </c>
      <c r="H315" s="6" t="e">
        <f>VLOOKUP(M315,'BASE ARTICLE SAMUEL 25012023 v2'!$A$1:$H$1287,8,FALSE)</f>
        <v>#N/A</v>
      </c>
      <c r="K315" s="6" t="e">
        <f>VLOOKUP(M315,'BASE ARTICLE SAMUEL 25012023 v2'!$A$1:$K$1287,11,FALSE)</f>
        <v>#N/A</v>
      </c>
      <c r="L315" s="6">
        <f>SUBTOTAL(9,L313:L314)</f>
        <v>843.44999999999993</v>
      </c>
      <c r="O315">
        <f>SUBTOTAL(9,O313:O314)</f>
        <v>562.29999999999995</v>
      </c>
    </row>
    <row r="316" spans="1:15" outlineLevel="2" x14ac:dyDescent="0.25">
      <c r="A316" t="s">
        <v>717</v>
      </c>
      <c r="B316" s="74" t="str">
        <f t="shared" si="15"/>
        <v>01FV</v>
      </c>
      <c r="C316" t="str">
        <f>VLOOKUP(A316,'BASE ARTICLE SAMUEL 25012023 v1'!$A$1:$B$1287,2,FALSE)</f>
        <v>AA</v>
      </c>
      <c r="D316" t="s">
        <v>130</v>
      </c>
      <c r="E316">
        <v>1</v>
      </c>
      <c r="F316" t="s">
        <v>131</v>
      </c>
      <c r="G316" s="71">
        <f>VLOOKUP(M316,'BASE ARTICLE SAMUEL 25012023 v1'!$A$1:$F$1287,6,FALSE)</f>
        <v>64.790000000000006</v>
      </c>
      <c r="H316" s="6">
        <f>VLOOKUP(M316,'BASE ARTICLE SAMUEL 25012023 v2'!$A$1:$H$1287,8,FALSE)</f>
        <v>64.790000000000006</v>
      </c>
      <c r="I316">
        <v>107.62</v>
      </c>
      <c r="J316">
        <f>E316*I316</f>
        <v>107.62</v>
      </c>
      <c r="K316" s="6">
        <f>VLOOKUP(M316,'BASE ARTICLE SAMUEL 25012023 v2'!$A$1:$K$1287,11,FALSE)</f>
        <v>129.58000000000001</v>
      </c>
      <c r="L316" s="6">
        <f>E316*K316</f>
        <v>129.58000000000001</v>
      </c>
      <c r="M316" t="s">
        <v>130</v>
      </c>
      <c r="N316" t="str">
        <f>VLOOKUP(M316,'BASE ARTICLE SAMUEL 25012023 v1'!$A$2:$B$1287,2,FALSE)</f>
        <v>AS</v>
      </c>
      <c r="O316">
        <f t="shared" si="16"/>
        <v>64.790000000000006</v>
      </c>
    </row>
    <row r="317" spans="1:15" outlineLevel="2" x14ac:dyDescent="0.25">
      <c r="A317" t="s">
        <v>717</v>
      </c>
      <c r="B317" s="74" t="str">
        <f t="shared" si="15"/>
        <v>01FV</v>
      </c>
      <c r="C317" t="str">
        <f>VLOOKUP(A317,'BASE ARTICLE SAMUEL 25012023 v1'!$A$1:$B$1287,2,FALSE)</f>
        <v>AA</v>
      </c>
      <c r="D317" t="s">
        <v>950</v>
      </c>
      <c r="E317">
        <v>1</v>
      </c>
      <c r="F317" t="s">
        <v>951</v>
      </c>
      <c r="G317" s="71">
        <f>VLOOKUP(M317,'BASE ARTICLE SAMUEL 25012023 v1'!$A$1:$F$1287,6,FALSE)</f>
        <v>3.88</v>
      </c>
      <c r="H317" s="6">
        <f>VLOOKUP(M317,'BASE ARTICLE SAMUEL 25012023 v2'!$A$1:$H$1287,8,FALSE)</f>
        <v>3.69</v>
      </c>
      <c r="I317">
        <v>7</v>
      </c>
      <c r="J317">
        <f>E317*I317</f>
        <v>7</v>
      </c>
      <c r="K317" s="6">
        <f>VLOOKUP(M317,'BASE ARTICLE SAMUEL 25012023 v2'!$A$1:$K$1287,11,FALSE)</f>
        <v>9.2249999999999996</v>
      </c>
      <c r="L317" s="6">
        <f>E317*K317</f>
        <v>9.2249999999999996</v>
      </c>
      <c r="M317" t="s">
        <v>950</v>
      </c>
      <c r="N317" t="str">
        <f>VLOOKUP(M317,'BASE ARTICLE SAMUEL 25012023 v1'!$A$2:$B$1287,2,FALSE)</f>
        <v>AS</v>
      </c>
      <c r="O317">
        <f t="shared" si="16"/>
        <v>3.69</v>
      </c>
    </row>
    <row r="318" spans="1:15" outlineLevel="2" x14ac:dyDescent="0.25">
      <c r="A318" t="s">
        <v>717</v>
      </c>
      <c r="B318" s="74" t="str">
        <f t="shared" si="15"/>
        <v>01FV</v>
      </c>
      <c r="C318" t="str">
        <f>VLOOKUP(A318,'BASE ARTICLE SAMUEL 25012023 v1'!$A$1:$B$1287,2,FALSE)</f>
        <v>AA</v>
      </c>
      <c r="D318" t="s">
        <v>68</v>
      </c>
      <c r="E318">
        <v>1</v>
      </c>
      <c r="F318" t="s">
        <v>3926</v>
      </c>
      <c r="G318" s="71">
        <f>VLOOKUP(M318,'BASE ARTICLE SAMUEL 25012023 v1'!$A$1:$F$1287,6,FALSE)</f>
        <v>0.94</v>
      </c>
      <c r="H318" s="6">
        <f>VLOOKUP(M318,'BASE ARTICLE SAMUEL 25012023 v2'!$A$1:$H$1287,8,FALSE)</f>
        <v>0.94</v>
      </c>
      <c r="I318">
        <v>4.87</v>
      </c>
      <c r="J318">
        <f>E318*I318</f>
        <v>4.87</v>
      </c>
      <c r="K318" s="6">
        <f>VLOOKUP(M318,'BASE ARTICLE SAMUEL 25012023 v2'!$A$1:$K$1287,11,FALSE)</f>
        <v>1.41</v>
      </c>
      <c r="L318" s="6">
        <f>E318*K318</f>
        <v>1.41</v>
      </c>
      <c r="M318" t="s">
        <v>68</v>
      </c>
      <c r="N318" t="str">
        <f>VLOOKUP(M318,'BASE ARTICLE SAMUEL 25012023 v1'!$A$2:$B$1287,2,FALSE)</f>
        <v>AS</v>
      </c>
      <c r="O318">
        <f t="shared" si="16"/>
        <v>0.94</v>
      </c>
    </row>
    <row r="319" spans="1:15" outlineLevel="1" x14ac:dyDescent="0.25">
      <c r="A319" s="74" t="s">
        <v>4043</v>
      </c>
      <c r="B319" s="74" t="str">
        <f t="shared" si="15"/>
        <v>KITCOL01FV</v>
      </c>
      <c r="H319" s="6" t="e">
        <f>VLOOKUP(M319,'BASE ARTICLE SAMUEL 25012023 v2'!$A$1:$H$1287,8,FALSE)</f>
        <v>#N/A</v>
      </c>
      <c r="K319" s="6" t="e">
        <f>VLOOKUP(M319,'BASE ARTICLE SAMUEL 25012023 v2'!$A$1:$K$1287,11,FALSE)</f>
        <v>#N/A</v>
      </c>
      <c r="L319" s="6">
        <f>SUBTOTAL(9,L316:L318)</f>
        <v>140.215</v>
      </c>
      <c r="O319">
        <f>SUBTOTAL(9,O316:O318)</f>
        <v>69.42</v>
      </c>
    </row>
    <row r="320" spans="1:15" outlineLevel="2" x14ac:dyDescent="0.25">
      <c r="A320" t="s">
        <v>1074</v>
      </c>
      <c r="B320" s="74" t="str">
        <f t="shared" si="15"/>
        <v>H8X3</v>
      </c>
      <c r="C320" t="str">
        <f>VLOOKUP(A320,'BASE ARTICLE SAMUEL 25012023 v1'!$A$1:$B$1287,2,FALSE)</f>
        <v>AA</v>
      </c>
      <c r="D320" t="s">
        <v>1913</v>
      </c>
      <c r="E320">
        <v>4</v>
      </c>
      <c r="F320" t="s">
        <v>3941</v>
      </c>
      <c r="G320" s="71">
        <f>VLOOKUP(M320,'BASE ARTICLE SAMUEL 25012023 v1'!$A$1:$F$1287,6,FALSE)</f>
        <v>4.46</v>
      </c>
      <c r="H320" s="6">
        <f>VLOOKUP(M320,'BASE ARTICLE SAMUEL 25012023 v2'!$A$1:$H$1287,8,FALSE)</f>
        <v>3.0550000000000002</v>
      </c>
      <c r="I320">
        <v>4.6189999999999998</v>
      </c>
      <c r="J320">
        <f>E320*I320</f>
        <v>18.475999999999999</v>
      </c>
      <c r="K320" s="6">
        <f>VLOOKUP(M320,'BASE ARTICLE SAMUEL 25012023 v2'!$A$1:$K$1287,11,FALSE)</f>
        <v>6.8325000000000005</v>
      </c>
      <c r="L320" s="6">
        <f>E320*K320</f>
        <v>27.330000000000002</v>
      </c>
      <c r="M320" t="s">
        <v>1913</v>
      </c>
      <c r="N320" t="str">
        <f>VLOOKUP(M320,'BASE ARTICLE SAMUEL 25012023 v1'!$A$2:$B$1287,2,FALSE)</f>
        <v>AF</v>
      </c>
      <c r="O320">
        <f t="shared" si="16"/>
        <v>12.22</v>
      </c>
    </row>
    <row r="321" spans="1:15" outlineLevel="2" x14ac:dyDescent="0.25">
      <c r="A321" t="s">
        <v>1074</v>
      </c>
      <c r="B321" s="74" t="str">
        <f t="shared" si="15"/>
        <v>H8X3</v>
      </c>
      <c r="C321" t="str">
        <f>VLOOKUP(A321,'BASE ARTICLE SAMUEL 25012023 v1'!$A$1:$B$1287,2,FALSE)</f>
        <v>AA</v>
      </c>
      <c r="D321" t="s">
        <v>689</v>
      </c>
      <c r="E321">
        <v>4</v>
      </c>
      <c r="F321" t="s">
        <v>690</v>
      </c>
      <c r="G321" s="71">
        <f>VLOOKUP(M321,'BASE ARTICLE SAMUEL 25012023 v1'!$A$1:$F$1287,6,FALSE)</f>
        <v>58</v>
      </c>
      <c r="H321" s="6">
        <f>VLOOKUP(M321,'BASE ARTICLE SAMUEL 25012023 v2'!$A$1:$H$1287,8,FALSE)</f>
        <v>58</v>
      </c>
      <c r="I321">
        <v>85.23</v>
      </c>
      <c r="J321">
        <f>E321*I321</f>
        <v>340.92</v>
      </c>
      <c r="K321" s="6">
        <f>VLOOKUP(M321,'BASE ARTICLE SAMUEL 25012023 v2'!$A$1:$K$1287,11,FALSE)</f>
        <v>92.800000000000011</v>
      </c>
      <c r="L321" s="6">
        <f>E321*K321</f>
        <v>371.20000000000005</v>
      </c>
      <c r="M321" t="s">
        <v>689</v>
      </c>
      <c r="N321" t="str">
        <f>VLOOKUP(M321,'BASE ARTICLE SAMUEL 25012023 v1'!$A$2:$B$1287,2,FALSE)</f>
        <v>AN</v>
      </c>
      <c r="O321">
        <f t="shared" si="16"/>
        <v>232</v>
      </c>
    </row>
    <row r="322" spans="1:15" outlineLevel="2" x14ac:dyDescent="0.25">
      <c r="A322" t="s">
        <v>1074</v>
      </c>
      <c r="B322" s="74" t="str">
        <f t="shared" si="15"/>
        <v>H8X3</v>
      </c>
      <c r="C322" t="str">
        <f>VLOOKUP(A322,'BASE ARTICLE SAMUEL 25012023 v1'!$A$1:$B$1287,2,FALSE)</f>
        <v>AA</v>
      </c>
      <c r="D322" t="s">
        <v>498</v>
      </c>
      <c r="E322">
        <v>24</v>
      </c>
      <c r="F322" t="s">
        <v>499</v>
      </c>
      <c r="G322" s="71">
        <f>VLOOKUP(M322,'BASE ARTICLE SAMUEL 25012023 v1'!$A$1:$F$1287,6,FALSE)</f>
        <v>31.3</v>
      </c>
      <c r="H322" s="6">
        <f>VLOOKUP(M322,'BASE ARTICLE SAMUEL 25012023 v2'!$A$1:$H$1287,8,FALSE)</f>
        <v>30.4</v>
      </c>
      <c r="I322">
        <v>40.47</v>
      </c>
      <c r="J322">
        <f>E322*I322</f>
        <v>971.28</v>
      </c>
      <c r="K322" s="6">
        <f>VLOOKUP(M322,'BASE ARTICLE SAMUEL 25012023 v2'!$A$1:$K$1287,11,FALSE)</f>
        <v>45.599999999999994</v>
      </c>
      <c r="L322" s="6">
        <f>E322*K322</f>
        <v>1094.3999999999999</v>
      </c>
      <c r="M322" t="s">
        <v>498</v>
      </c>
      <c r="N322" t="str">
        <f>VLOOKUP(M322,'BASE ARTICLE SAMUEL 25012023 v1'!$A$2:$B$1287,2,FALSE)</f>
        <v>AN</v>
      </c>
      <c r="O322">
        <f t="shared" si="16"/>
        <v>729.59999999999991</v>
      </c>
    </row>
    <row r="323" spans="1:15" outlineLevel="1" x14ac:dyDescent="0.25">
      <c r="A323" s="74" t="s">
        <v>4044</v>
      </c>
      <c r="B323" s="74" t="str">
        <f t="shared" si="15"/>
        <v>PSR12EH8X3</v>
      </c>
      <c r="H323" s="6" t="e">
        <f>VLOOKUP(M323,'BASE ARTICLE SAMUEL 25012023 v2'!$A$1:$H$1287,8,FALSE)</f>
        <v>#N/A</v>
      </c>
      <c r="K323" s="6" t="e">
        <f>VLOOKUP(M323,'BASE ARTICLE SAMUEL 25012023 v2'!$A$1:$K$1287,11,FALSE)</f>
        <v>#N/A</v>
      </c>
      <c r="L323" s="6">
        <f>SUBTOTAL(9,L320:L322)</f>
        <v>1492.9299999999998</v>
      </c>
      <c r="O323">
        <f>SUBTOTAL(9,O320:O322)</f>
        <v>973.81999999999994</v>
      </c>
    </row>
    <row r="324" spans="1:15" outlineLevel="2" x14ac:dyDescent="0.25">
      <c r="A324" t="s">
        <v>1222</v>
      </c>
      <c r="B324" s="74" t="str">
        <f t="shared" ref="B324:B387" si="17">MID(A324,7,100)</f>
        <v>H8X2.5</v>
      </c>
      <c r="C324" t="str">
        <f>VLOOKUP(A324,'BASE ARTICLE SAMUEL 25012023 v1'!$A$1:$B$1287,2,FALSE)</f>
        <v>AA</v>
      </c>
      <c r="D324" t="s">
        <v>1382</v>
      </c>
      <c r="E324">
        <v>4</v>
      </c>
      <c r="F324" t="s">
        <v>1383</v>
      </c>
      <c r="G324" s="71">
        <f>VLOOKUP(M324,'BASE ARTICLE SAMUEL 25012023 v1'!$A$1:$F$1287,6,FALSE)</f>
        <v>39.5</v>
      </c>
      <c r="H324" s="6">
        <f>VLOOKUP(M324,'BASE ARTICLE SAMUEL 25012023 v2'!$A$1:$H$1287,8,FALSE)</f>
        <v>39.5</v>
      </c>
      <c r="I324">
        <v>34.299999999999997</v>
      </c>
      <c r="J324">
        <f>E324*I324</f>
        <v>137.19999999999999</v>
      </c>
      <c r="K324" s="6">
        <f>VLOOKUP(M324,'BASE ARTICLE SAMUEL 25012023 v2'!$A$1:$K$1287,11,FALSE)</f>
        <v>52.535000000000004</v>
      </c>
      <c r="L324" s="6">
        <f>E324*K324</f>
        <v>210.14000000000001</v>
      </c>
      <c r="M324" t="s">
        <v>1382</v>
      </c>
      <c r="N324" t="str">
        <f>VLOOKUP(M324,'BASE ARTICLE SAMUEL 25012023 v1'!$A$2:$B$1287,2,FALSE)</f>
        <v>AN</v>
      </c>
      <c r="O324">
        <f t="shared" si="16"/>
        <v>158</v>
      </c>
    </row>
    <row r="325" spans="1:15" outlineLevel="2" x14ac:dyDescent="0.25">
      <c r="A325" t="s">
        <v>1222</v>
      </c>
      <c r="B325" s="74" t="str">
        <f t="shared" si="17"/>
        <v>H8X2.5</v>
      </c>
      <c r="C325" t="str">
        <f>VLOOKUP(A325,'BASE ARTICLE SAMUEL 25012023 v1'!$A$1:$B$1287,2,FALSE)</f>
        <v>AA</v>
      </c>
      <c r="D325" t="s">
        <v>500</v>
      </c>
      <c r="E325">
        <v>16</v>
      </c>
      <c r="F325" t="s">
        <v>501</v>
      </c>
      <c r="G325" s="71">
        <f>VLOOKUP(M325,'BASE ARTICLE SAMUEL 25012023 v1'!$A$1:$F$1287,6,FALSE)</f>
        <v>38.4</v>
      </c>
      <c r="H325" s="6">
        <f>VLOOKUP(M325,'BASE ARTICLE SAMUEL 25012023 v2'!$A$1:$H$1287,8,FALSE)</f>
        <v>37.4</v>
      </c>
      <c r="I325">
        <v>49.77</v>
      </c>
      <c r="J325">
        <f>E325*I325</f>
        <v>796.32</v>
      </c>
      <c r="K325" s="6">
        <f>VLOOKUP(M325,'BASE ARTICLE SAMUEL 25012023 v2'!$A$1:$K$1287,11,FALSE)</f>
        <v>56.099999999999994</v>
      </c>
      <c r="L325" s="6">
        <f>E325*K325</f>
        <v>897.59999999999991</v>
      </c>
      <c r="M325" t="s">
        <v>500</v>
      </c>
      <c r="N325" t="str">
        <f>VLOOKUP(M325,'BASE ARTICLE SAMUEL 25012023 v1'!$A$2:$B$1287,2,FALSE)</f>
        <v>AN</v>
      </c>
      <c r="O325">
        <f t="shared" si="16"/>
        <v>598.4</v>
      </c>
    </row>
    <row r="326" spans="1:15" outlineLevel="1" x14ac:dyDescent="0.25">
      <c r="A326" s="74" t="s">
        <v>4045</v>
      </c>
      <c r="B326" s="74" t="str">
        <f t="shared" si="17"/>
        <v>PSR10EH8X2.5</v>
      </c>
      <c r="H326" s="6" t="e">
        <f>VLOOKUP(M326,'BASE ARTICLE SAMUEL 25012023 v2'!$A$1:$H$1287,8,FALSE)</f>
        <v>#N/A</v>
      </c>
      <c r="K326" s="6" t="e">
        <f>VLOOKUP(M326,'BASE ARTICLE SAMUEL 25012023 v2'!$A$1:$K$1287,11,FALSE)</f>
        <v>#N/A</v>
      </c>
      <c r="L326" s="6">
        <f>SUBTOTAL(9,L324:L325)</f>
        <v>1107.74</v>
      </c>
      <c r="O326">
        <f>SUBTOTAL(9,O324:O325)</f>
        <v>756.4</v>
      </c>
    </row>
    <row r="327" spans="1:15" outlineLevel="2" x14ac:dyDescent="0.25">
      <c r="A327" t="s">
        <v>1224</v>
      </c>
      <c r="B327" s="74" t="str">
        <f t="shared" si="17"/>
        <v>H9X4</v>
      </c>
      <c r="C327" t="str">
        <f>VLOOKUP(A327,'BASE ARTICLE SAMUEL 25012023 v1'!$A$1:$B$1287,2,FALSE)</f>
        <v>AA</v>
      </c>
      <c r="D327" t="s">
        <v>1913</v>
      </c>
      <c r="E327">
        <v>8</v>
      </c>
      <c r="F327" t="s">
        <v>3941</v>
      </c>
      <c r="G327" s="71">
        <f>VLOOKUP(M327,'BASE ARTICLE SAMUEL 25012023 v1'!$A$1:$F$1287,6,FALSE)</f>
        <v>4.46</v>
      </c>
      <c r="H327" s="6">
        <f>VLOOKUP(M327,'BASE ARTICLE SAMUEL 25012023 v2'!$A$1:$H$1287,8,FALSE)</f>
        <v>3.0550000000000002</v>
      </c>
      <c r="I327">
        <v>4.6189999999999998</v>
      </c>
      <c r="J327">
        <f>E327*I327</f>
        <v>36.951999999999998</v>
      </c>
      <c r="K327" s="6">
        <f>VLOOKUP(M327,'BASE ARTICLE SAMUEL 25012023 v2'!$A$1:$K$1287,11,FALSE)</f>
        <v>6.8325000000000005</v>
      </c>
      <c r="L327" s="6">
        <f>E327*K327</f>
        <v>54.660000000000004</v>
      </c>
      <c r="M327" t="s">
        <v>1913</v>
      </c>
      <c r="N327" t="str">
        <f>VLOOKUP(M327,'BASE ARTICLE SAMUEL 25012023 v1'!$A$2:$B$1287,2,FALSE)</f>
        <v>AF</v>
      </c>
      <c r="O327">
        <f t="shared" si="16"/>
        <v>24.44</v>
      </c>
    </row>
    <row r="328" spans="1:15" outlineLevel="2" x14ac:dyDescent="0.25">
      <c r="A328" t="s">
        <v>1224</v>
      </c>
      <c r="B328" s="74" t="str">
        <f t="shared" si="17"/>
        <v>H9X4</v>
      </c>
      <c r="C328" t="str">
        <f>VLOOKUP(A328,'BASE ARTICLE SAMUEL 25012023 v1'!$A$1:$B$1287,2,FALSE)</f>
        <v>AA</v>
      </c>
      <c r="D328" t="s">
        <v>1382</v>
      </c>
      <c r="E328">
        <v>16</v>
      </c>
      <c r="F328" t="s">
        <v>1383</v>
      </c>
      <c r="G328" s="71">
        <f>VLOOKUP(M328,'BASE ARTICLE SAMUEL 25012023 v1'!$A$1:$F$1287,6,FALSE)</f>
        <v>39.5</v>
      </c>
      <c r="H328" s="6">
        <f>VLOOKUP(M328,'BASE ARTICLE SAMUEL 25012023 v2'!$A$1:$H$1287,8,FALSE)</f>
        <v>39.5</v>
      </c>
      <c r="I328">
        <v>34.299999999999997</v>
      </c>
      <c r="J328">
        <f>E328*I328</f>
        <v>548.79999999999995</v>
      </c>
      <c r="K328" s="6">
        <f>VLOOKUP(M328,'BASE ARTICLE SAMUEL 25012023 v2'!$A$1:$K$1287,11,FALSE)</f>
        <v>52.535000000000004</v>
      </c>
      <c r="L328" s="6">
        <f>E328*K328</f>
        <v>840.56000000000006</v>
      </c>
      <c r="M328" t="s">
        <v>1382</v>
      </c>
      <c r="N328" t="str">
        <f>VLOOKUP(M328,'BASE ARTICLE SAMUEL 25012023 v1'!$A$2:$B$1287,2,FALSE)</f>
        <v>AN</v>
      </c>
      <c r="O328">
        <f t="shared" si="16"/>
        <v>632</v>
      </c>
    </row>
    <row r="329" spans="1:15" outlineLevel="2" x14ac:dyDescent="0.25">
      <c r="A329" t="s">
        <v>1224</v>
      </c>
      <c r="B329" s="74" t="str">
        <f t="shared" si="17"/>
        <v>H9X4</v>
      </c>
      <c r="C329" t="str">
        <f>VLOOKUP(A329,'BASE ARTICLE SAMUEL 25012023 v1'!$A$1:$B$1287,2,FALSE)</f>
        <v>AA</v>
      </c>
      <c r="D329" t="s">
        <v>498</v>
      </c>
      <c r="E329">
        <v>36</v>
      </c>
      <c r="F329" t="s">
        <v>499</v>
      </c>
      <c r="G329" s="71">
        <f>VLOOKUP(M329,'BASE ARTICLE SAMUEL 25012023 v1'!$A$1:$F$1287,6,FALSE)</f>
        <v>31.3</v>
      </c>
      <c r="H329" s="6">
        <f>VLOOKUP(M329,'BASE ARTICLE SAMUEL 25012023 v2'!$A$1:$H$1287,8,FALSE)</f>
        <v>30.4</v>
      </c>
      <c r="I329">
        <v>40.47</v>
      </c>
      <c r="J329">
        <f>E329*I329</f>
        <v>1456.92</v>
      </c>
      <c r="K329" s="6">
        <f>VLOOKUP(M329,'BASE ARTICLE SAMUEL 25012023 v2'!$A$1:$K$1287,11,FALSE)</f>
        <v>45.599999999999994</v>
      </c>
      <c r="L329" s="6">
        <f>E329*K329</f>
        <v>1641.6</v>
      </c>
      <c r="M329" t="s">
        <v>498</v>
      </c>
      <c r="N329" t="str">
        <f>VLOOKUP(M329,'BASE ARTICLE SAMUEL 25012023 v1'!$A$2:$B$1287,2,FALSE)</f>
        <v>AN</v>
      </c>
      <c r="O329">
        <f t="shared" si="16"/>
        <v>1094.3999999999999</v>
      </c>
    </row>
    <row r="330" spans="1:15" outlineLevel="1" x14ac:dyDescent="0.25">
      <c r="A330" s="74" t="s">
        <v>4046</v>
      </c>
      <c r="B330" s="74" t="str">
        <f t="shared" si="17"/>
        <v>PSR18EH9X4</v>
      </c>
      <c r="H330" s="6" t="e">
        <f>VLOOKUP(M330,'BASE ARTICLE SAMUEL 25012023 v2'!$A$1:$H$1287,8,FALSE)</f>
        <v>#N/A</v>
      </c>
      <c r="K330" s="6" t="e">
        <f>VLOOKUP(M330,'BASE ARTICLE SAMUEL 25012023 v2'!$A$1:$K$1287,11,FALSE)</f>
        <v>#N/A</v>
      </c>
      <c r="L330" s="6">
        <f>SUBTOTAL(9,L327:L329)</f>
        <v>2536.8199999999997</v>
      </c>
      <c r="O330">
        <f>SUBTOTAL(9,O327:O329)</f>
        <v>1750.84</v>
      </c>
    </row>
    <row r="331" spans="1:15" outlineLevel="2" x14ac:dyDescent="0.25">
      <c r="A331" t="s">
        <v>1226</v>
      </c>
      <c r="B331" s="74" t="str">
        <f t="shared" si="17"/>
        <v>H10X4</v>
      </c>
      <c r="C331" t="str">
        <f>VLOOKUP(A331,'BASE ARTICLE SAMUEL 25012023 v1'!$A$1:$B$1287,2,FALSE)</f>
        <v>AA</v>
      </c>
      <c r="D331" t="s">
        <v>1913</v>
      </c>
      <c r="E331">
        <v>7</v>
      </c>
      <c r="F331" t="s">
        <v>3941</v>
      </c>
      <c r="G331" s="71">
        <f>VLOOKUP(M331,'BASE ARTICLE SAMUEL 25012023 v1'!$A$1:$F$1287,6,FALSE)</f>
        <v>4.46</v>
      </c>
      <c r="H331" s="6">
        <f>VLOOKUP(M331,'BASE ARTICLE SAMUEL 25012023 v2'!$A$1:$H$1287,8,FALSE)</f>
        <v>3.0550000000000002</v>
      </c>
      <c r="I331">
        <v>4.6189999999999998</v>
      </c>
      <c r="J331">
        <f>E331*I331</f>
        <v>32.332999999999998</v>
      </c>
      <c r="K331" s="6">
        <f>VLOOKUP(M331,'BASE ARTICLE SAMUEL 25012023 v2'!$A$1:$K$1287,11,FALSE)</f>
        <v>6.8325000000000005</v>
      </c>
      <c r="L331" s="6">
        <f>E331*K331</f>
        <v>47.827500000000001</v>
      </c>
      <c r="M331" t="s">
        <v>1913</v>
      </c>
      <c r="N331" t="str">
        <f>VLOOKUP(M331,'BASE ARTICLE SAMUEL 25012023 v1'!$A$2:$B$1287,2,FALSE)</f>
        <v>AF</v>
      </c>
      <c r="O331">
        <f t="shared" si="16"/>
        <v>21.385000000000002</v>
      </c>
    </row>
    <row r="332" spans="1:15" outlineLevel="2" x14ac:dyDescent="0.25">
      <c r="A332" t="s">
        <v>1226</v>
      </c>
      <c r="B332" s="74" t="str">
        <f t="shared" si="17"/>
        <v>H10X4</v>
      </c>
      <c r="C332" t="str">
        <f>VLOOKUP(A332,'BASE ARTICLE SAMUEL 25012023 v1'!$A$1:$B$1287,2,FALSE)</f>
        <v>AA</v>
      </c>
      <c r="D332" t="s">
        <v>1382</v>
      </c>
      <c r="E332">
        <v>14</v>
      </c>
      <c r="F332" t="s">
        <v>1383</v>
      </c>
      <c r="G332" s="71">
        <f>VLOOKUP(M332,'BASE ARTICLE SAMUEL 25012023 v1'!$A$1:$F$1287,6,FALSE)</f>
        <v>39.5</v>
      </c>
      <c r="H332" s="6">
        <f>VLOOKUP(M332,'BASE ARTICLE SAMUEL 25012023 v2'!$A$1:$H$1287,8,FALSE)</f>
        <v>39.5</v>
      </c>
      <c r="I332">
        <v>34.299999999999997</v>
      </c>
      <c r="J332">
        <f>E332*I332</f>
        <v>480.19999999999993</v>
      </c>
      <c r="K332" s="6">
        <f>VLOOKUP(M332,'BASE ARTICLE SAMUEL 25012023 v2'!$A$1:$K$1287,11,FALSE)</f>
        <v>52.535000000000004</v>
      </c>
      <c r="L332" s="6">
        <f>E332*K332</f>
        <v>735.49</v>
      </c>
      <c r="M332" t="s">
        <v>1382</v>
      </c>
      <c r="N332" t="str">
        <f>VLOOKUP(M332,'BASE ARTICLE SAMUEL 25012023 v1'!$A$2:$B$1287,2,FALSE)</f>
        <v>AN</v>
      </c>
      <c r="O332">
        <f t="shared" si="16"/>
        <v>553</v>
      </c>
    </row>
    <row r="333" spans="1:15" outlineLevel="2" x14ac:dyDescent="0.25">
      <c r="A333" t="s">
        <v>1226</v>
      </c>
      <c r="B333" s="74" t="str">
        <f t="shared" si="17"/>
        <v>H10X4</v>
      </c>
      <c r="C333" t="str">
        <f>VLOOKUP(A333,'BASE ARTICLE SAMUEL 25012023 v1'!$A$1:$B$1287,2,FALSE)</f>
        <v>AA</v>
      </c>
      <c r="D333" t="s">
        <v>500</v>
      </c>
      <c r="E333">
        <v>32</v>
      </c>
      <c r="F333" t="s">
        <v>501</v>
      </c>
      <c r="G333" s="71">
        <f>VLOOKUP(M333,'BASE ARTICLE SAMUEL 25012023 v1'!$A$1:$F$1287,6,FALSE)</f>
        <v>38.4</v>
      </c>
      <c r="H333" s="6">
        <f>VLOOKUP(M333,'BASE ARTICLE SAMUEL 25012023 v2'!$A$1:$H$1287,8,FALSE)</f>
        <v>37.4</v>
      </c>
      <c r="I333">
        <v>49.77</v>
      </c>
      <c r="J333">
        <f>E333*I333</f>
        <v>1592.64</v>
      </c>
      <c r="K333" s="6">
        <f>VLOOKUP(M333,'BASE ARTICLE SAMUEL 25012023 v2'!$A$1:$K$1287,11,FALSE)</f>
        <v>56.099999999999994</v>
      </c>
      <c r="L333" s="6">
        <f>E333*K333</f>
        <v>1795.1999999999998</v>
      </c>
      <c r="M333" t="s">
        <v>500</v>
      </c>
      <c r="N333" t="str">
        <f>VLOOKUP(M333,'BASE ARTICLE SAMUEL 25012023 v1'!$A$2:$B$1287,2,FALSE)</f>
        <v>AN</v>
      </c>
      <c r="O333">
        <f t="shared" si="16"/>
        <v>1196.8</v>
      </c>
    </row>
    <row r="334" spans="1:15" outlineLevel="1" x14ac:dyDescent="0.25">
      <c r="A334" s="74" t="s">
        <v>4047</v>
      </c>
      <c r="B334" s="74" t="str">
        <f t="shared" si="17"/>
        <v>PSR20EH10X4</v>
      </c>
      <c r="H334" s="6" t="e">
        <f>VLOOKUP(M334,'BASE ARTICLE SAMUEL 25012023 v2'!$A$1:$H$1287,8,FALSE)</f>
        <v>#N/A</v>
      </c>
      <c r="K334" s="6" t="e">
        <f>VLOOKUP(M334,'BASE ARTICLE SAMUEL 25012023 v2'!$A$1:$K$1287,11,FALSE)</f>
        <v>#N/A</v>
      </c>
      <c r="L334" s="6">
        <f>SUBTOTAL(9,L331:L333)</f>
        <v>2578.5174999999999</v>
      </c>
      <c r="O334">
        <f>SUBTOTAL(9,O331:O333)</f>
        <v>1771.1849999999999</v>
      </c>
    </row>
    <row r="335" spans="1:15" outlineLevel="2" x14ac:dyDescent="0.25">
      <c r="A335" t="s">
        <v>1392</v>
      </c>
      <c r="B335" s="74" t="str">
        <f t="shared" si="17"/>
        <v>V63</v>
      </c>
      <c r="C335" t="str">
        <f>VLOOKUP(A335,'BASE ARTICLE SAMUEL 25012023 v1'!$A$1:$B$1287,2,FALSE)</f>
        <v>AA</v>
      </c>
      <c r="D335" t="s">
        <v>382</v>
      </c>
      <c r="E335">
        <v>1</v>
      </c>
      <c r="F335" t="s">
        <v>383</v>
      </c>
      <c r="G335" s="71">
        <f>VLOOKUP(M335,'BASE ARTICLE SAMUEL 25012023 v1'!$A$1:$F$1287,6,FALSE)</f>
        <v>60.39</v>
      </c>
      <c r="H335" s="6">
        <f>VLOOKUP(M335,'BASE ARTICLE SAMUEL 25012023 v2'!$A$1:$H$1287,8,FALSE)</f>
        <v>60.39</v>
      </c>
      <c r="I335">
        <v>100.31</v>
      </c>
      <c r="J335">
        <f>E335*I335</f>
        <v>100.31</v>
      </c>
      <c r="K335" s="6">
        <f>VLOOKUP(M335,'BASE ARTICLE SAMUEL 25012023 v2'!$A$1:$K$1287,11,FALSE)</f>
        <v>120.78</v>
      </c>
      <c r="L335" s="6">
        <f>E335*K335</f>
        <v>120.78</v>
      </c>
      <c r="M335" t="s">
        <v>382</v>
      </c>
      <c r="N335" t="str">
        <f>VLOOKUP(M335,'BASE ARTICLE SAMUEL 25012023 v1'!$A$2:$B$1287,2,FALSE)</f>
        <v>AS</v>
      </c>
      <c r="O335">
        <f t="shared" si="16"/>
        <v>60.39</v>
      </c>
    </row>
    <row r="336" spans="1:15" outlineLevel="2" x14ac:dyDescent="0.25">
      <c r="A336" t="s">
        <v>1392</v>
      </c>
      <c r="B336" s="74" t="str">
        <f t="shared" si="17"/>
        <v>V63</v>
      </c>
      <c r="C336" t="str">
        <f>VLOOKUP(A336,'BASE ARTICLE SAMUEL 25012023 v1'!$A$1:$B$1287,2,FALSE)</f>
        <v>AA</v>
      </c>
      <c r="D336" t="s">
        <v>44</v>
      </c>
      <c r="E336">
        <v>1</v>
      </c>
      <c r="F336" t="s">
        <v>3927</v>
      </c>
      <c r="G336" s="71">
        <f>VLOOKUP(M336,'BASE ARTICLE SAMUEL 25012023 v1'!$A$1:$F$1287,6,FALSE)</f>
        <v>0.92</v>
      </c>
      <c r="H336" s="6">
        <f>VLOOKUP(M336,'BASE ARTICLE SAMUEL 25012023 v2'!$A$1:$H$1287,8,FALSE)</f>
        <v>0.92</v>
      </c>
      <c r="I336">
        <v>4.9400000000000004</v>
      </c>
      <c r="J336">
        <f>E336*I336</f>
        <v>4.9400000000000004</v>
      </c>
      <c r="K336" s="6">
        <f>VLOOKUP(M336,'BASE ARTICLE SAMUEL 25012023 v2'!$A$1:$K$1287,11,FALSE)</f>
        <v>1.3800000000000001</v>
      </c>
      <c r="L336" s="6">
        <f>E336*K336</f>
        <v>1.3800000000000001</v>
      </c>
      <c r="M336" t="s">
        <v>44</v>
      </c>
      <c r="N336" t="str">
        <f>VLOOKUP(M336,'BASE ARTICLE SAMUEL 25012023 v1'!$A$2:$B$1287,2,FALSE)</f>
        <v>AS</v>
      </c>
      <c r="O336">
        <f t="shared" si="16"/>
        <v>0.92</v>
      </c>
    </row>
    <row r="337" spans="1:15" outlineLevel="2" x14ac:dyDescent="0.25">
      <c r="A337" t="s">
        <v>1392</v>
      </c>
      <c r="B337" s="74" t="str">
        <f t="shared" si="17"/>
        <v>V63</v>
      </c>
      <c r="C337" t="str">
        <f>VLOOKUP(A337,'BASE ARTICLE SAMUEL 25012023 v1'!$A$1:$B$1287,2,FALSE)</f>
        <v>AA</v>
      </c>
      <c r="D337" t="s">
        <v>90</v>
      </c>
      <c r="E337">
        <v>3</v>
      </c>
      <c r="F337" t="s">
        <v>3925</v>
      </c>
      <c r="G337" s="71">
        <f>VLOOKUP(M337,'BASE ARTICLE SAMUEL 25012023 v1'!$A$1:$F$1287,6,FALSE)</f>
        <v>0.92</v>
      </c>
      <c r="H337" s="6">
        <f>VLOOKUP(M337,'BASE ARTICLE SAMUEL 25012023 v2'!$A$1:$H$1287,8,FALSE)</f>
        <v>0.92</v>
      </c>
      <c r="I337">
        <v>4.9400000000000004</v>
      </c>
      <c r="J337">
        <f>E337*I337</f>
        <v>14.82</v>
      </c>
      <c r="K337" s="6">
        <f>VLOOKUP(M337,'BASE ARTICLE SAMUEL 25012023 v2'!$A$1:$K$1287,11,FALSE)</f>
        <v>1.3800000000000001</v>
      </c>
      <c r="L337" s="6">
        <f>E337*K337</f>
        <v>4.1400000000000006</v>
      </c>
      <c r="M337" t="s">
        <v>90</v>
      </c>
      <c r="N337" t="str">
        <f>VLOOKUP(M337,'BASE ARTICLE SAMUEL 25012023 v1'!$A$2:$B$1287,2,FALSE)</f>
        <v>AS</v>
      </c>
      <c r="O337">
        <f t="shared" si="16"/>
        <v>2.7600000000000002</v>
      </c>
    </row>
    <row r="338" spans="1:15" outlineLevel="2" x14ac:dyDescent="0.25">
      <c r="A338" t="s">
        <v>1392</v>
      </c>
      <c r="B338" s="74" t="str">
        <f t="shared" si="17"/>
        <v>V63</v>
      </c>
      <c r="C338" t="str">
        <f>VLOOKUP(A338,'BASE ARTICLE SAMUEL 25012023 v1'!$A$1:$B$1287,2,FALSE)</f>
        <v>AA</v>
      </c>
      <c r="D338" t="s">
        <v>296</v>
      </c>
      <c r="E338">
        <v>1</v>
      </c>
      <c r="F338" t="s">
        <v>297</v>
      </c>
      <c r="G338" s="71">
        <f>VLOOKUP(M338,'BASE ARTICLE SAMUEL 25012023 v1'!$A$1:$F$1287,6,FALSE)</f>
        <v>116.77</v>
      </c>
      <c r="H338" s="6">
        <f>VLOOKUP(M338,'BASE ARTICLE SAMUEL 25012023 v2'!$A$1:$H$1287,8,FALSE)</f>
        <v>122.61</v>
      </c>
      <c r="I338">
        <v>111.83</v>
      </c>
      <c r="J338">
        <f>E338*I338</f>
        <v>111.83</v>
      </c>
      <c r="K338" s="6">
        <f>VLOOKUP(M338,'BASE ARTICLE SAMUEL 25012023 v2'!$A$1:$K$1287,11,FALSE)</f>
        <v>163.07130000000001</v>
      </c>
      <c r="L338" s="6">
        <f>E338*K338</f>
        <v>163.07130000000001</v>
      </c>
      <c r="M338" t="s">
        <v>296</v>
      </c>
      <c r="N338" t="str">
        <f>VLOOKUP(M338,'BASE ARTICLE SAMUEL 25012023 v1'!$A$2:$B$1287,2,FALSE)</f>
        <v>AS</v>
      </c>
      <c r="O338">
        <f t="shared" si="16"/>
        <v>122.61</v>
      </c>
    </row>
    <row r="339" spans="1:15" outlineLevel="1" x14ac:dyDescent="0.25">
      <c r="A339" s="74" t="s">
        <v>4048</v>
      </c>
      <c r="B339" s="74" t="str">
        <f t="shared" si="17"/>
        <v>DIR023V63</v>
      </c>
      <c r="H339" s="6" t="e">
        <f>VLOOKUP(M339,'BASE ARTICLE SAMUEL 25012023 v2'!$A$1:$H$1287,8,FALSE)</f>
        <v>#N/A</v>
      </c>
      <c r="K339" s="6" t="e">
        <f>VLOOKUP(M339,'BASE ARTICLE SAMUEL 25012023 v2'!$A$1:$K$1287,11,FALSE)</f>
        <v>#N/A</v>
      </c>
      <c r="L339" s="6">
        <f>SUBTOTAL(9,L335:L338)</f>
        <v>289.37130000000002</v>
      </c>
      <c r="O339">
        <f>SUBTOTAL(9,O335:O338)</f>
        <v>186.68</v>
      </c>
    </row>
    <row r="340" spans="1:15" outlineLevel="2" x14ac:dyDescent="0.25">
      <c r="A340" t="s">
        <v>1490</v>
      </c>
      <c r="B340" s="74" t="str">
        <f t="shared" si="17"/>
        <v>200</v>
      </c>
      <c r="C340" t="str">
        <f>VLOOKUP(A340,'BASE ARTICLE SAMUEL 25012023 v1'!$A$1:$B$1287,2,FALSE)</f>
        <v>AA</v>
      </c>
      <c r="D340" t="s">
        <v>1140</v>
      </c>
      <c r="E340">
        <v>1</v>
      </c>
      <c r="F340" t="s">
        <v>1141</v>
      </c>
      <c r="G340" s="71">
        <f>VLOOKUP(M340,'BASE ARTICLE SAMUEL 25012023 v1'!$A$1:$F$1287,6,FALSE)</f>
        <v>28.38</v>
      </c>
      <c r="H340" s="6">
        <f>VLOOKUP(M340,'BASE ARTICLE SAMUEL 25012023 v2'!$A$1:$H$1287,8,FALSE)</f>
        <v>29.513000000000002</v>
      </c>
      <c r="I340">
        <v>36.53</v>
      </c>
      <c r="J340">
        <f t="shared" ref="J340:J345" si="18">E340*I340</f>
        <v>36.53</v>
      </c>
      <c r="K340" s="6">
        <f>VLOOKUP(M340,'BASE ARTICLE SAMUEL 25012023 v2'!$A$1:$K$1287,11,FALSE)</f>
        <v>44.269500000000001</v>
      </c>
      <c r="L340" s="6">
        <f t="shared" ref="L340:L345" si="19">E340*K340</f>
        <v>44.269500000000001</v>
      </c>
      <c r="M340" t="s">
        <v>1140</v>
      </c>
      <c r="N340" t="str">
        <f>VLOOKUP(M340,'BASE ARTICLE SAMUEL 25012023 v1'!$A$2:$B$1287,2,FALSE)</f>
        <v>AN</v>
      </c>
      <c r="O340">
        <f t="shared" si="16"/>
        <v>29.513000000000002</v>
      </c>
    </row>
    <row r="341" spans="1:15" outlineLevel="2" x14ac:dyDescent="0.25">
      <c r="A341" t="s">
        <v>1490</v>
      </c>
      <c r="B341" s="74" t="str">
        <f t="shared" si="17"/>
        <v>200</v>
      </c>
      <c r="C341" t="str">
        <f>VLOOKUP(A341,'BASE ARTICLE SAMUEL 25012023 v1'!$A$1:$B$1287,2,FALSE)</f>
        <v>AA</v>
      </c>
      <c r="D341" t="s">
        <v>1142</v>
      </c>
      <c r="E341">
        <v>1</v>
      </c>
      <c r="F341" t="s">
        <v>1143</v>
      </c>
      <c r="G341" s="71">
        <f>VLOOKUP(M341,'BASE ARTICLE SAMUEL 25012023 v1'!$A$1:$F$1287,6,FALSE)</f>
        <v>7.39</v>
      </c>
      <c r="H341" s="6">
        <f>VLOOKUP(M341,'BASE ARTICLE SAMUEL 25012023 v2'!$A$1:$H$1287,8,FALSE)</f>
        <v>7.6849999999999996</v>
      </c>
      <c r="I341">
        <v>9.52</v>
      </c>
      <c r="J341">
        <f t="shared" si="18"/>
        <v>9.52</v>
      </c>
      <c r="K341" s="6">
        <f>VLOOKUP(M341,'BASE ARTICLE SAMUEL 25012023 v2'!$A$1:$K$1287,11,FALSE)</f>
        <v>11.5275</v>
      </c>
      <c r="L341" s="6">
        <f t="shared" si="19"/>
        <v>11.5275</v>
      </c>
      <c r="M341" t="s">
        <v>1142</v>
      </c>
      <c r="N341" t="str">
        <f>VLOOKUP(M341,'BASE ARTICLE SAMUEL 25012023 v1'!$A$2:$B$1287,2,FALSE)</f>
        <v>AN</v>
      </c>
      <c r="O341">
        <f t="shared" si="16"/>
        <v>7.6849999999999996</v>
      </c>
    </row>
    <row r="342" spans="1:15" outlineLevel="2" x14ac:dyDescent="0.25">
      <c r="A342" t="s">
        <v>1490</v>
      </c>
      <c r="B342" s="74" t="str">
        <f t="shared" si="17"/>
        <v>200</v>
      </c>
      <c r="C342" t="str">
        <f>VLOOKUP(A342,'BASE ARTICLE SAMUEL 25012023 v1'!$A$1:$B$1287,2,FALSE)</f>
        <v>AA</v>
      </c>
      <c r="D342" t="s">
        <v>1148</v>
      </c>
      <c r="E342">
        <v>1</v>
      </c>
      <c r="F342" t="s">
        <v>1149</v>
      </c>
      <c r="G342" s="71">
        <f>VLOOKUP(M342,'BASE ARTICLE SAMUEL 25012023 v1'!$A$1:$F$1287,6,FALSE)</f>
        <v>13.08</v>
      </c>
      <c r="H342" s="6">
        <f>VLOOKUP(M342,'BASE ARTICLE SAMUEL 25012023 v2'!$A$1:$H$1287,8,FALSE)</f>
        <v>13.605</v>
      </c>
      <c r="I342">
        <v>16.850000000000001</v>
      </c>
      <c r="J342">
        <f t="shared" si="18"/>
        <v>16.850000000000001</v>
      </c>
      <c r="K342" s="6">
        <f>VLOOKUP(M342,'BASE ARTICLE SAMUEL 25012023 v2'!$A$1:$K$1287,11,FALSE)</f>
        <v>20.407499999999999</v>
      </c>
      <c r="L342" s="6">
        <f t="shared" si="19"/>
        <v>20.407499999999999</v>
      </c>
      <c r="M342" t="s">
        <v>1148</v>
      </c>
      <c r="N342" t="str">
        <f>VLOOKUP(M342,'BASE ARTICLE SAMUEL 25012023 v1'!$A$2:$B$1287,2,FALSE)</f>
        <v>AN</v>
      </c>
      <c r="O342">
        <f t="shared" si="16"/>
        <v>13.605</v>
      </c>
    </row>
    <row r="343" spans="1:15" outlineLevel="2" x14ac:dyDescent="0.25">
      <c r="A343" t="s">
        <v>1490</v>
      </c>
      <c r="B343" s="74" t="str">
        <f t="shared" si="17"/>
        <v>200</v>
      </c>
      <c r="C343" t="str">
        <f>VLOOKUP(A343,'BASE ARTICLE SAMUEL 25012023 v1'!$A$1:$B$1287,2,FALSE)</f>
        <v>AA</v>
      </c>
      <c r="D343" t="s">
        <v>1146</v>
      </c>
      <c r="E343">
        <v>1</v>
      </c>
      <c r="F343" t="s">
        <v>1147</v>
      </c>
      <c r="G343" s="71">
        <f>VLOOKUP(M343,'BASE ARTICLE SAMUEL 25012023 v1'!$A$1:$F$1287,6,FALSE)</f>
        <v>4</v>
      </c>
      <c r="H343" s="6">
        <f>VLOOKUP(M343,'BASE ARTICLE SAMUEL 25012023 v2'!$A$1:$H$1287,8,FALSE)</f>
        <v>4.37</v>
      </c>
      <c r="I343">
        <v>5.15</v>
      </c>
      <c r="J343">
        <f t="shared" si="18"/>
        <v>5.15</v>
      </c>
      <c r="K343" s="6">
        <f>VLOOKUP(M343,'BASE ARTICLE SAMUEL 25012023 v2'!$A$1:$K$1287,11,FALSE)</f>
        <v>6.5549999999999997</v>
      </c>
      <c r="L343" s="6">
        <f t="shared" si="19"/>
        <v>6.5549999999999997</v>
      </c>
      <c r="M343" t="s">
        <v>1146</v>
      </c>
      <c r="N343" t="str">
        <f>VLOOKUP(M343,'BASE ARTICLE SAMUEL 25012023 v1'!$A$2:$B$1287,2,FALSE)</f>
        <v>AN</v>
      </c>
      <c r="O343">
        <f t="shared" si="16"/>
        <v>4.37</v>
      </c>
    </row>
    <row r="344" spans="1:15" outlineLevel="2" x14ac:dyDescent="0.25">
      <c r="A344" t="s">
        <v>1490</v>
      </c>
      <c r="B344" s="74" t="str">
        <f t="shared" si="17"/>
        <v>200</v>
      </c>
      <c r="C344" t="str">
        <f>VLOOKUP(A344,'BASE ARTICLE SAMUEL 25012023 v1'!$A$1:$B$1287,2,FALSE)</f>
        <v>AA</v>
      </c>
      <c r="D344" t="s">
        <v>1144</v>
      </c>
      <c r="E344">
        <v>1</v>
      </c>
      <c r="F344" t="s">
        <v>1145</v>
      </c>
      <c r="G344" s="71">
        <f>VLOOKUP(M344,'BASE ARTICLE SAMUEL 25012023 v1'!$A$1:$F$1287,6,FALSE)</f>
        <v>11.48</v>
      </c>
      <c r="H344" s="6">
        <f>VLOOKUP(M344,'BASE ARTICLE SAMUEL 25012023 v2'!$A$1:$H$1287,8,FALSE)</f>
        <v>11.48</v>
      </c>
      <c r="I344">
        <v>14.22</v>
      </c>
      <c r="J344">
        <f t="shared" si="18"/>
        <v>14.22</v>
      </c>
      <c r="K344" s="6">
        <f>VLOOKUP(M344,'BASE ARTICLE SAMUEL 25012023 v2'!$A$1:$K$1287,11,FALSE)</f>
        <v>17.22</v>
      </c>
      <c r="L344" s="6">
        <f t="shared" si="19"/>
        <v>17.22</v>
      </c>
      <c r="M344" t="s">
        <v>1144</v>
      </c>
      <c r="N344" t="str">
        <f>VLOOKUP(M344,'BASE ARTICLE SAMUEL 25012023 v1'!$A$2:$B$1287,2,FALSE)</f>
        <v>AN</v>
      </c>
      <c r="O344">
        <f t="shared" si="16"/>
        <v>11.48</v>
      </c>
    </row>
    <row r="345" spans="1:15" outlineLevel="2" x14ac:dyDescent="0.25">
      <c r="A345" t="s">
        <v>1490</v>
      </c>
      <c r="B345" s="74" t="str">
        <f t="shared" si="17"/>
        <v>200</v>
      </c>
      <c r="C345" t="str">
        <f>VLOOKUP(A345,'BASE ARTICLE SAMUEL 25012023 v1'!$A$1:$B$1287,2,FALSE)</f>
        <v>AA</v>
      </c>
      <c r="D345" t="s">
        <v>88</v>
      </c>
      <c r="E345">
        <v>1</v>
      </c>
      <c r="F345" t="s">
        <v>89</v>
      </c>
      <c r="G345" s="71">
        <f>VLOOKUP(M345,'BASE ARTICLE SAMUEL 25012023 v1'!$A$1:$F$1287,6,FALSE)</f>
        <v>3.17</v>
      </c>
      <c r="H345" s="6">
        <f>VLOOKUP(M345,'BASE ARTICLE SAMUEL 25012023 v2'!$A$1:$H$1287,8,FALSE)</f>
        <v>2.98</v>
      </c>
      <c r="I345">
        <v>4.63</v>
      </c>
      <c r="J345">
        <f t="shared" si="18"/>
        <v>4.63</v>
      </c>
      <c r="K345" s="6">
        <f>VLOOKUP(M345,'BASE ARTICLE SAMUEL 25012023 v2'!$A$1:$K$1287,11,FALSE)</f>
        <v>5.96</v>
      </c>
      <c r="L345" s="6">
        <f t="shared" si="19"/>
        <v>5.96</v>
      </c>
      <c r="M345" t="s">
        <v>88</v>
      </c>
      <c r="N345" t="str">
        <f>VLOOKUP(M345,'BASE ARTICLE SAMUEL 25012023 v1'!$A$2:$B$1287,2,FALSE)</f>
        <v>AS</v>
      </c>
      <c r="O345">
        <f t="shared" si="16"/>
        <v>2.98</v>
      </c>
    </row>
    <row r="346" spans="1:15" outlineLevel="1" x14ac:dyDescent="0.25">
      <c r="A346" s="74" t="s">
        <v>4049</v>
      </c>
      <c r="B346" s="74" t="str">
        <f t="shared" si="17"/>
        <v>CUVEDN200</v>
      </c>
      <c r="H346" s="6" t="e">
        <f>VLOOKUP(M346,'BASE ARTICLE SAMUEL 25012023 v2'!$A$1:$H$1287,8,FALSE)</f>
        <v>#N/A</v>
      </c>
      <c r="K346" s="6" t="e">
        <f>VLOOKUP(M346,'BASE ARTICLE SAMUEL 25012023 v2'!$A$1:$K$1287,11,FALSE)</f>
        <v>#N/A</v>
      </c>
      <c r="L346" s="6">
        <f>SUBTOTAL(9,L340:L345)</f>
        <v>105.9395</v>
      </c>
      <c r="O346">
        <f>SUBTOTAL(9,O340:O345)</f>
        <v>69.632999999999996</v>
      </c>
    </row>
    <row r="347" spans="1:15" outlineLevel="2" x14ac:dyDescent="0.25">
      <c r="A347" t="s">
        <v>1539</v>
      </c>
      <c r="B347" s="74" t="str">
        <f t="shared" si="17"/>
        <v>5X2</v>
      </c>
      <c r="C347" t="str">
        <f>VLOOKUP(A347,'BASE ARTICLE SAMUEL 25012023 v1'!$A$1:$B$1287,2,FALSE)</f>
        <v>AA</v>
      </c>
      <c r="D347" t="s">
        <v>705</v>
      </c>
      <c r="E347">
        <v>4</v>
      </c>
      <c r="F347" t="s">
        <v>3931</v>
      </c>
      <c r="G347" s="71">
        <f>VLOOKUP(M347,'BASE ARTICLE SAMUEL 25012023 v1'!$A$1:$F$1287,6,FALSE)</f>
        <v>39.5</v>
      </c>
      <c r="H347" s="6">
        <f>VLOOKUP(M347,'BASE ARTICLE SAMUEL 25012023 v2'!$A$1:$H$1287,8,FALSE)</f>
        <v>39.5</v>
      </c>
      <c r="I347">
        <v>55.3</v>
      </c>
      <c r="J347">
        <f>E347*I347</f>
        <v>221.2</v>
      </c>
      <c r="K347" s="6">
        <f>VLOOKUP(M347,'BASE ARTICLE SAMUEL 25012023 v2'!$A$1:$K$1287,11,FALSE)</f>
        <v>59.25</v>
      </c>
      <c r="L347" s="6">
        <f>E347*K347</f>
        <v>237</v>
      </c>
      <c r="M347" t="s">
        <v>705</v>
      </c>
      <c r="N347" t="str">
        <f>VLOOKUP(M347,'BASE ARTICLE SAMUEL 25012023 v1'!$A$2:$B$1287,2,FALSE)</f>
        <v>AN</v>
      </c>
      <c r="O347">
        <f t="shared" si="16"/>
        <v>158</v>
      </c>
    </row>
    <row r="348" spans="1:15" outlineLevel="2" x14ac:dyDescent="0.25">
      <c r="A348" t="s">
        <v>1539</v>
      </c>
      <c r="B348" s="74" t="str">
        <f t="shared" si="17"/>
        <v>5X2</v>
      </c>
      <c r="C348" t="str">
        <f>VLOOKUP(A348,'BASE ARTICLE SAMUEL 25012023 v1'!$A$1:$B$1287,2,FALSE)</f>
        <v>AA</v>
      </c>
      <c r="D348" t="s">
        <v>498</v>
      </c>
      <c r="E348">
        <v>10</v>
      </c>
      <c r="F348" t="s">
        <v>499</v>
      </c>
      <c r="G348" s="71">
        <f>VLOOKUP(M348,'BASE ARTICLE SAMUEL 25012023 v1'!$A$1:$F$1287,6,FALSE)</f>
        <v>31.3</v>
      </c>
      <c r="H348" s="6">
        <f>VLOOKUP(M348,'BASE ARTICLE SAMUEL 25012023 v2'!$A$1:$H$1287,8,FALSE)</f>
        <v>30.4</v>
      </c>
      <c r="I348">
        <v>40.47</v>
      </c>
      <c r="J348">
        <f>E348*I348</f>
        <v>404.7</v>
      </c>
      <c r="K348" s="6">
        <f>VLOOKUP(M348,'BASE ARTICLE SAMUEL 25012023 v2'!$A$1:$K$1287,11,FALSE)</f>
        <v>45.599999999999994</v>
      </c>
      <c r="L348" s="6">
        <f>E348*K348</f>
        <v>455.99999999999994</v>
      </c>
      <c r="M348" t="s">
        <v>498</v>
      </c>
      <c r="N348" t="str">
        <f>VLOOKUP(M348,'BASE ARTICLE SAMUEL 25012023 v1'!$A$2:$B$1287,2,FALSE)</f>
        <v>AN</v>
      </c>
      <c r="O348">
        <f t="shared" ref="O348:O421" si="20">E348*H348</f>
        <v>304</v>
      </c>
    </row>
    <row r="349" spans="1:15" outlineLevel="1" x14ac:dyDescent="0.25">
      <c r="A349" s="74" t="s">
        <v>4050</v>
      </c>
      <c r="B349" s="74" t="str">
        <f t="shared" si="17"/>
        <v>PSR5EH5X2</v>
      </c>
      <c r="H349" s="6" t="e">
        <f>VLOOKUP(M349,'BASE ARTICLE SAMUEL 25012023 v2'!$A$1:$H$1287,8,FALSE)</f>
        <v>#N/A</v>
      </c>
      <c r="K349" s="6" t="e">
        <f>VLOOKUP(M349,'BASE ARTICLE SAMUEL 25012023 v2'!$A$1:$K$1287,11,FALSE)</f>
        <v>#N/A</v>
      </c>
      <c r="L349" s="6">
        <f>SUBTOTAL(9,L347:L348)</f>
        <v>693</v>
      </c>
      <c r="O349">
        <f>SUBTOTAL(9,O347:O348)</f>
        <v>462</v>
      </c>
    </row>
    <row r="350" spans="1:15" outlineLevel="2" x14ac:dyDescent="0.25">
      <c r="A350" t="s">
        <v>1569</v>
      </c>
      <c r="B350" s="74" t="str">
        <f t="shared" si="17"/>
        <v>1.6X2.5</v>
      </c>
      <c r="C350" t="str">
        <f>VLOOKUP(A350,'BASE ARTICLE SAMUEL 25012023 v1'!$A$1:$B$1287,2,FALSE)</f>
        <v>AA</v>
      </c>
      <c r="D350" t="s">
        <v>1571</v>
      </c>
      <c r="E350">
        <v>3</v>
      </c>
      <c r="F350" t="s">
        <v>1572</v>
      </c>
      <c r="G350" s="71">
        <f>VLOOKUP(M350,'BASE ARTICLE SAMUEL 25012023 v1'!$A$1:$F$1287,6,FALSE)</f>
        <v>39.5</v>
      </c>
      <c r="H350" s="6">
        <f>VLOOKUP(M350,'BASE ARTICLE SAMUEL 25012023 v2'!$A$1:$H$1287,8,FALSE)</f>
        <v>39.5</v>
      </c>
      <c r="I350">
        <v>31.49</v>
      </c>
      <c r="J350">
        <f>E350*I350</f>
        <v>94.47</v>
      </c>
      <c r="K350" s="6">
        <f>VLOOKUP(M350,'BASE ARTICLE SAMUEL 25012023 v2'!$A$1:$K$1287,11,FALSE)</f>
        <v>52.535000000000004</v>
      </c>
      <c r="L350" s="6">
        <f>E350*K350</f>
        <v>157.60500000000002</v>
      </c>
      <c r="M350" t="s">
        <v>1571</v>
      </c>
      <c r="N350" t="str">
        <f>VLOOKUP(M350,'BASE ARTICLE SAMUEL 25012023 v1'!$A$2:$B$1287,2,FALSE)</f>
        <v>AN</v>
      </c>
      <c r="O350">
        <f t="shared" si="20"/>
        <v>118.5</v>
      </c>
    </row>
    <row r="351" spans="1:15" outlineLevel="2" x14ac:dyDescent="0.25">
      <c r="A351" t="s">
        <v>1569</v>
      </c>
      <c r="B351" s="74" t="str">
        <f t="shared" si="17"/>
        <v>1.6X2.5</v>
      </c>
      <c r="C351" t="str">
        <f>VLOOKUP(A351,'BASE ARTICLE SAMUEL 25012023 v1'!$A$1:$B$1287,2,FALSE)</f>
        <v>AA</v>
      </c>
      <c r="D351" t="s">
        <v>425</v>
      </c>
      <c r="E351">
        <v>2</v>
      </c>
      <c r="F351" t="s">
        <v>3928</v>
      </c>
      <c r="G351" s="71">
        <f>VLOOKUP(M351,'BASE ARTICLE SAMUEL 25012023 v1'!$A$1:$F$1287,6,FALSE)</f>
        <v>54.1</v>
      </c>
      <c r="H351" s="6">
        <f>VLOOKUP(M351,'BASE ARTICLE SAMUEL 25012023 v2'!$A$1:$H$1287,8,FALSE)</f>
        <v>52.4</v>
      </c>
      <c r="I351">
        <v>59.78</v>
      </c>
      <c r="J351">
        <f>E351*I351</f>
        <v>119.56</v>
      </c>
      <c r="K351" s="6">
        <f>VLOOKUP(M351,'BASE ARTICLE SAMUEL 25012023 v2'!$A$1:$K$1287,11,FALSE)</f>
        <v>78.599999999999994</v>
      </c>
      <c r="L351" s="6">
        <f>E351*K351</f>
        <v>157.19999999999999</v>
      </c>
      <c r="M351" t="s">
        <v>425</v>
      </c>
      <c r="N351" t="str">
        <f>VLOOKUP(M351,'BASE ARTICLE SAMUEL 25012023 v1'!$A$2:$B$1287,2,FALSE)</f>
        <v>AN</v>
      </c>
      <c r="O351">
        <f t="shared" si="20"/>
        <v>104.8</v>
      </c>
    </row>
    <row r="352" spans="1:15" outlineLevel="1" x14ac:dyDescent="0.25">
      <c r="A352" s="74" t="s">
        <v>4051</v>
      </c>
      <c r="B352" s="74" t="str">
        <f t="shared" si="17"/>
        <v>PSR2EH1.6X2.5</v>
      </c>
      <c r="H352" s="6" t="e">
        <f>VLOOKUP(M352,'BASE ARTICLE SAMUEL 25012023 v2'!$A$1:$H$1287,8,FALSE)</f>
        <v>#N/A</v>
      </c>
      <c r="K352" s="6" t="e">
        <f>VLOOKUP(M352,'BASE ARTICLE SAMUEL 25012023 v2'!$A$1:$K$1287,11,FALSE)</f>
        <v>#N/A</v>
      </c>
      <c r="L352" s="6">
        <f>SUBTOTAL(9,L350:L351)</f>
        <v>314.80500000000001</v>
      </c>
      <c r="O352">
        <f>SUBTOTAL(9,O350:O351)</f>
        <v>223.3</v>
      </c>
    </row>
    <row r="353" spans="1:15" outlineLevel="2" x14ac:dyDescent="0.25">
      <c r="A353" t="s">
        <v>1698</v>
      </c>
      <c r="B353" s="74" t="str">
        <f t="shared" si="17"/>
        <v>B24</v>
      </c>
      <c r="C353" t="str">
        <f>VLOOKUP(A353,'BASE ARTICLE SAMUEL 25012023 v1'!$A$1:$B$1287,2,FALSE)</f>
        <v>AA</v>
      </c>
      <c r="D353" t="s">
        <v>1361</v>
      </c>
      <c r="E353">
        <v>24</v>
      </c>
      <c r="F353" t="s">
        <v>1362</v>
      </c>
      <c r="G353" s="71">
        <f>VLOOKUP(M353,'BASE ARTICLE SAMUEL 25012023 v1'!$A$1:$F$1287,6,FALSE)</f>
        <v>0.54</v>
      </c>
      <c r="H353" s="6">
        <f>VLOOKUP(M353,'BASE ARTICLE SAMUEL 25012023 v2'!$A$1:$H$1287,8,FALSE)</f>
        <v>0.54</v>
      </c>
      <c r="I353">
        <v>0.8</v>
      </c>
      <c r="J353">
        <f>E353*I353</f>
        <v>19.200000000000003</v>
      </c>
      <c r="K353" s="6">
        <f>VLOOKUP(M353,'BASE ARTICLE SAMUEL 25012023 v2'!$A$1:$K$1287,11,FALSE)</f>
        <v>0.81</v>
      </c>
      <c r="L353" s="6">
        <f>E353*K353</f>
        <v>19.440000000000001</v>
      </c>
      <c r="M353" t="s">
        <v>1361</v>
      </c>
      <c r="N353" t="str">
        <f>VLOOKUP(M353,'BASE ARTICLE SAMUEL 25012023 v1'!$A$2:$B$1287,2,FALSE)</f>
        <v>AN</v>
      </c>
      <c r="O353">
        <f t="shared" si="20"/>
        <v>12.96</v>
      </c>
    </row>
    <row r="354" spans="1:15" outlineLevel="1" x14ac:dyDescent="0.25">
      <c r="A354" s="74" t="s">
        <v>4052</v>
      </c>
      <c r="B354" s="74" t="str">
        <f t="shared" si="17"/>
        <v>RTCALEB24</v>
      </c>
      <c r="H354" s="6" t="e">
        <f>VLOOKUP(M354,'BASE ARTICLE SAMUEL 25012023 v2'!$A$1:$H$1287,8,FALSE)</f>
        <v>#N/A</v>
      </c>
      <c r="K354" s="6" t="e">
        <f>VLOOKUP(M354,'BASE ARTICLE SAMUEL 25012023 v2'!$A$1:$K$1287,11,FALSE)</f>
        <v>#N/A</v>
      </c>
      <c r="L354" s="6">
        <f>SUBTOTAL(9,L353:L353)</f>
        <v>19.440000000000001</v>
      </c>
      <c r="O354">
        <f>SUBTOTAL(9,O353:O353)</f>
        <v>12.96</v>
      </c>
    </row>
    <row r="355" spans="1:15" outlineLevel="2" x14ac:dyDescent="0.25">
      <c r="A355" t="s">
        <v>1762</v>
      </c>
      <c r="B355" s="74" t="str">
        <f t="shared" si="17"/>
        <v>8X160B50</v>
      </c>
      <c r="C355" t="str">
        <f>VLOOKUP(A355,'BASE ARTICLE SAMUEL 25012023 v1'!$A$1:$B$1287,2,FALSE)</f>
        <v>AS</v>
      </c>
      <c r="D355" t="s">
        <v>1589</v>
      </c>
      <c r="E355">
        <v>50</v>
      </c>
      <c r="F355" t="s">
        <v>1590</v>
      </c>
      <c r="G355" s="71">
        <f>VLOOKUP(M355,'BASE ARTICLE SAMUEL 25012023 v1'!$A$1:$F$1287,6,FALSE)</f>
        <v>1.05</v>
      </c>
      <c r="H355" s="6">
        <f>VLOOKUP(M355,'BASE ARTICLE SAMUEL 25012023 v2'!$A$1:$H$1287,8,FALSE)</f>
        <v>1.05</v>
      </c>
      <c r="I355">
        <v>0.78</v>
      </c>
      <c r="J355">
        <f>E355*I355</f>
        <v>39</v>
      </c>
      <c r="K355" s="6">
        <f>VLOOKUP(M355,'BASE ARTICLE SAMUEL 25012023 v2'!$A$1:$K$1287,11,FALSE)</f>
        <v>1.58</v>
      </c>
      <c r="L355" s="6">
        <f>E355*K355</f>
        <v>79</v>
      </c>
      <c r="M355" t="s">
        <v>1589</v>
      </c>
      <c r="N355" t="str">
        <f>VLOOKUP(M355,'BASE ARTICLE SAMUEL 25012023 v1'!$A$2:$B$1287,2,FALSE)</f>
        <v>AS</v>
      </c>
      <c r="O355">
        <f t="shared" si="20"/>
        <v>52.5</v>
      </c>
    </row>
    <row r="356" spans="1:15" outlineLevel="1" x14ac:dyDescent="0.25">
      <c r="A356" s="74" t="s">
        <v>4053</v>
      </c>
      <c r="B356" s="74" t="str">
        <f t="shared" si="17"/>
        <v>VCHARP8X160B50</v>
      </c>
      <c r="H356" s="6" t="e">
        <f>VLOOKUP(M356,'BASE ARTICLE SAMUEL 25012023 v2'!$A$1:$H$1287,8,FALSE)</f>
        <v>#N/A</v>
      </c>
      <c r="K356" s="6" t="e">
        <f>VLOOKUP(M356,'BASE ARTICLE SAMUEL 25012023 v2'!$A$1:$K$1287,11,FALSE)</f>
        <v>#N/A</v>
      </c>
      <c r="L356" s="6">
        <f>SUBTOTAL(9,L355:L355)</f>
        <v>79</v>
      </c>
      <c r="O356">
        <f>SUBTOTAL(9,O355:O355)</f>
        <v>52.5</v>
      </c>
    </row>
    <row r="357" spans="1:15" outlineLevel="2" x14ac:dyDescent="0.25">
      <c r="A357" t="s">
        <v>1647</v>
      </c>
      <c r="B357" s="74" t="str">
        <f t="shared" si="17"/>
        <v>00L60</v>
      </c>
      <c r="C357" t="str">
        <f>VLOOKUP(A357,'BASE ARTICLE SAMUEL 25012023 v1'!$A$1:$B$1287,2,FALSE)</f>
        <v>AF</v>
      </c>
      <c r="D357" t="s">
        <v>728</v>
      </c>
      <c r="E357">
        <v>0.6</v>
      </c>
      <c r="F357" t="s">
        <v>729</v>
      </c>
      <c r="G357" s="71">
        <f>VLOOKUP(M357,'BASE ARTICLE SAMUEL 25012023 v1'!$A$1:$F$1287,6,FALSE)</f>
        <v>2.42</v>
      </c>
      <c r="H357" s="6">
        <f>VLOOKUP(M357,'BASE ARTICLE SAMUEL 25012023 v2'!$A$1:$H$1287,8,FALSE)</f>
        <v>2.42</v>
      </c>
      <c r="I357">
        <v>2.85</v>
      </c>
      <c r="J357">
        <f>E357*I357</f>
        <v>1.71</v>
      </c>
      <c r="K357" s="6">
        <f>VLOOKUP(M357,'BASE ARTICLE SAMUEL 25012023 v2'!$A$1:$K$1287,11,FALSE)</f>
        <v>3.0249999999999999</v>
      </c>
      <c r="L357" s="6">
        <f>E357*K357</f>
        <v>1.8149999999999999</v>
      </c>
      <c r="M357" t="s">
        <v>728</v>
      </c>
      <c r="N357" t="str">
        <f>VLOOKUP(M357,'BASE ARTICLE SAMUEL 25012023 v1'!$A$2:$B$1287,2,FALSE)</f>
        <v>AN</v>
      </c>
      <c r="O357">
        <f t="shared" si="20"/>
        <v>1.452</v>
      </c>
    </row>
    <row r="358" spans="1:15" outlineLevel="2" x14ac:dyDescent="0.25">
      <c r="A358" t="s">
        <v>1647</v>
      </c>
      <c r="B358" s="74" t="str">
        <f t="shared" si="17"/>
        <v>00L60</v>
      </c>
      <c r="C358" t="str">
        <f>VLOOKUP(A358,'BASE ARTICLE SAMUEL 25012023 v1'!$A$1:$B$1287,2,FALSE)</f>
        <v>AF</v>
      </c>
      <c r="D358" t="s">
        <v>1603</v>
      </c>
      <c r="E358">
        <v>0.02</v>
      </c>
      <c r="F358" t="s">
        <v>1604</v>
      </c>
      <c r="G358" s="71">
        <f>VLOOKUP(M358,'BASE ARTICLE SAMUEL 25012023 v1'!$A$1:$F$1287,6,FALSE)</f>
        <v>50</v>
      </c>
      <c r="H358" s="6">
        <f>VLOOKUP(M358,'BASE ARTICLE SAMUEL 25012023 v2'!$A$1:$H$1287,8,FALSE)</f>
        <v>0</v>
      </c>
      <c r="I358">
        <v>75</v>
      </c>
      <c r="J358">
        <f>E358*I358</f>
        <v>1.5</v>
      </c>
      <c r="K358" s="6">
        <f>VLOOKUP(M358,'BASE ARTICLE SAMUEL 25012023 v2'!$A$1:$K$1287,11,FALSE)</f>
        <v>75</v>
      </c>
      <c r="L358" s="6">
        <f>E358*K358</f>
        <v>1.5</v>
      </c>
      <c r="M358" t="s">
        <v>1603</v>
      </c>
      <c r="N358" t="str">
        <f>VLOOKUP(M358,'BASE ARTICLE SAMUEL 25012023 v1'!$A$2:$B$1287,2,FALSE)</f>
        <v>AN</v>
      </c>
      <c r="O358">
        <f t="shared" si="20"/>
        <v>0</v>
      </c>
    </row>
    <row r="359" spans="1:15" outlineLevel="1" x14ac:dyDescent="0.25">
      <c r="A359" s="74" t="s">
        <v>4054</v>
      </c>
      <c r="B359" s="74" t="str">
        <f t="shared" si="17"/>
        <v>TPVCD100L60</v>
      </c>
      <c r="H359" s="6" t="e">
        <f>VLOOKUP(M359,'BASE ARTICLE SAMUEL 25012023 v2'!$A$1:$H$1287,8,FALSE)</f>
        <v>#N/A</v>
      </c>
      <c r="K359" s="6" t="e">
        <f>VLOOKUP(M359,'BASE ARTICLE SAMUEL 25012023 v2'!$A$1:$K$1287,11,FALSE)</f>
        <v>#N/A</v>
      </c>
      <c r="L359" s="6">
        <f>SUBTOTAL(9,L357:L358)</f>
        <v>3.3149999999999999</v>
      </c>
      <c r="O359">
        <f>SUBTOTAL(9,O357:O358)</f>
        <v>1.452</v>
      </c>
    </row>
    <row r="360" spans="1:15" outlineLevel="2" x14ac:dyDescent="0.25">
      <c r="A360" t="s">
        <v>1788</v>
      </c>
      <c r="B360" s="74" t="str">
        <f t="shared" si="17"/>
        <v>18</v>
      </c>
      <c r="C360" t="str">
        <f>VLOOKUP(A360,'BASE ARTICLE SAMUEL 25012023 v1'!$A$1:$B$1287,2,FALSE)</f>
        <v>AF</v>
      </c>
      <c r="D360" t="s">
        <v>1603</v>
      </c>
      <c r="E360">
        <v>0.02</v>
      </c>
      <c r="F360" t="s">
        <v>1604</v>
      </c>
      <c r="G360" s="71">
        <f>VLOOKUP(M360,'BASE ARTICLE SAMUEL 25012023 v1'!$A$1:$F$1287,6,FALSE)</f>
        <v>50</v>
      </c>
      <c r="H360" s="6">
        <f>VLOOKUP(M360,'BASE ARTICLE SAMUEL 25012023 v2'!$A$1:$H$1287,8,FALSE)</f>
        <v>0</v>
      </c>
      <c r="I360">
        <v>75</v>
      </c>
      <c r="J360">
        <f>E360*I360</f>
        <v>1.5</v>
      </c>
      <c r="K360" s="6">
        <f>VLOOKUP(M360,'BASE ARTICLE SAMUEL 25012023 v2'!$A$1:$K$1287,11,FALSE)</f>
        <v>75</v>
      </c>
      <c r="L360" s="6">
        <f>E360*K360</f>
        <v>1.5</v>
      </c>
      <c r="M360" t="s">
        <v>1603</v>
      </c>
      <c r="N360" t="str">
        <f>VLOOKUP(M360,'BASE ARTICLE SAMUEL 25012023 v1'!$A$2:$B$1287,2,FALSE)</f>
        <v>AN</v>
      </c>
      <c r="O360">
        <f t="shared" si="20"/>
        <v>0</v>
      </c>
    </row>
    <row r="361" spans="1:15" outlineLevel="2" x14ac:dyDescent="0.25">
      <c r="A361" t="s">
        <v>1788</v>
      </c>
      <c r="B361" s="74" t="str">
        <f t="shared" si="17"/>
        <v>18</v>
      </c>
      <c r="C361" t="str">
        <f>VLOOKUP(A361,'BASE ARTICLE SAMUEL 25012023 v1'!$A$1:$B$1287,2,FALSE)</f>
        <v>AF</v>
      </c>
      <c r="D361" t="s">
        <v>1090</v>
      </c>
      <c r="E361">
        <v>1</v>
      </c>
      <c r="F361" t="s">
        <v>1091</v>
      </c>
      <c r="G361" s="71">
        <f>VLOOKUP(M361,'BASE ARTICLE SAMUEL 25012023 v1'!$A$1:$F$1287,6,FALSE)</f>
        <v>2.89</v>
      </c>
      <c r="H361" s="6">
        <f>VLOOKUP(M361,'BASE ARTICLE SAMUEL 25012023 v2'!$A$1:$H$1287,8,FALSE)</f>
        <v>2.89</v>
      </c>
      <c r="I361">
        <v>4.01</v>
      </c>
      <c r="J361">
        <f>E361*I361</f>
        <v>4.01</v>
      </c>
      <c r="K361" s="6">
        <f>VLOOKUP(M361,'BASE ARTICLE SAMUEL 25012023 v2'!$A$1:$K$1287,11,FALSE)</f>
        <v>4.0460000000000003</v>
      </c>
      <c r="L361" s="6">
        <f>E361*K361</f>
        <v>4.0460000000000003</v>
      </c>
      <c r="M361" t="s">
        <v>1090</v>
      </c>
      <c r="N361" t="str">
        <f>VLOOKUP(M361,'BASE ARTICLE SAMUEL 25012023 v1'!$A$2:$B$1287,2,FALSE)</f>
        <v>AN</v>
      </c>
      <c r="O361">
        <f t="shared" si="20"/>
        <v>2.89</v>
      </c>
    </row>
    <row r="362" spans="1:15" outlineLevel="1" x14ac:dyDescent="0.25">
      <c r="A362" s="74" t="s">
        <v>4055</v>
      </c>
      <c r="B362" s="74" t="str">
        <f t="shared" si="17"/>
        <v>ODPRO118</v>
      </c>
      <c r="H362" s="6" t="e">
        <f>VLOOKUP(M362,'BASE ARTICLE SAMUEL 25012023 v2'!$A$1:$H$1287,8,FALSE)</f>
        <v>#N/A</v>
      </c>
      <c r="K362" s="6" t="e">
        <f>VLOOKUP(M362,'BASE ARTICLE SAMUEL 25012023 v2'!$A$1:$K$1287,11,FALSE)</f>
        <v>#N/A</v>
      </c>
      <c r="L362" s="6">
        <f>SUBTOTAL(9,L360:L361)</f>
        <v>5.5460000000000003</v>
      </c>
      <c r="O362">
        <f>SUBTOTAL(9,O360:O361)</f>
        <v>2.89</v>
      </c>
    </row>
    <row r="363" spans="1:15" outlineLevel="2" x14ac:dyDescent="0.25">
      <c r="A363" t="s">
        <v>1800</v>
      </c>
      <c r="B363" s="74" t="str">
        <f t="shared" si="17"/>
        <v>CMESURE1</v>
      </c>
      <c r="C363" t="str">
        <f>VLOOKUP(A363,'BASE ARTICLE SAMUEL 25012023 v1'!$A$1:$B$1287,2,FALSE)</f>
        <v>Z</v>
      </c>
      <c r="D363">
        <v>8210707018</v>
      </c>
      <c r="E363">
        <v>100</v>
      </c>
      <c r="F363" t="s">
        <v>1230</v>
      </c>
      <c r="G363" s="71">
        <f>VLOOKUP(M363,'BASE ARTICLE SAMUEL 25012023 v1'!$A$1:$F$1287,6,FALSE)</f>
        <v>0.24</v>
      </c>
      <c r="H363" s="6">
        <f>VLOOKUP(M363,'BASE ARTICLE SAMUEL 25012023 v2'!$A$1:$H$1287,8,FALSE)</f>
        <v>0.24</v>
      </c>
      <c r="I363">
        <v>0.158</v>
      </c>
      <c r="J363">
        <f t="shared" ref="J363:J368" si="21">E363*I363</f>
        <v>15.8</v>
      </c>
      <c r="K363" s="6">
        <f>VLOOKUP(M363,'BASE ARTICLE SAMUEL 25012023 v2'!$A$1:$K$1287,11,FALSE)</f>
        <v>0.34999999199999998</v>
      </c>
      <c r="L363" s="6">
        <f t="shared" ref="L363:L368" si="22">E363*K363</f>
        <v>34.999999199999998</v>
      </c>
      <c r="M363">
        <v>8210707018</v>
      </c>
      <c r="N363" t="str">
        <f>VLOOKUP(M363,'BASE ARTICLE SAMUEL 25012023 v1'!$A$2:$B$1287,2,FALSE)</f>
        <v>AN</v>
      </c>
      <c r="O363">
        <f t="shared" si="20"/>
        <v>24</v>
      </c>
    </row>
    <row r="364" spans="1:15" outlineLevel="2" x14ac:dyDescent="0.25">
      <c r="A364" t="s">
        <v>1800</v>
      </c>
      <c r="B364" s="74" t="str">
        <f t="shared" si="17"/>
        <v>CMESURE1</v>
      </c>
      <c r="C364" t="str">
        <f>VLOOKUP(A364,'BASE ARTICLE SAMUEL 25012023 v1'!$A$1:$B$1287,2,FALSE)</f>
        <v>Z</v>
      </c>
      <c r="D364" t="s">
        <v>1532</v>
      </c>
      <c r="E364">
        <v>8</v>
      </c>
      <c r="F364" t="s">
        <v>1533</v>
      </c>
      <c r="G364" s="71">
        <f>VLOOKUP(M364,'BASE ARTICLE SAMUEL 25012023 v1'!$A$1:$F$1287,6,FALSE)</f>
        <v>5.82</v>
      </c>
      <c r="H364" s="6">
        <f>VLOOKUP(M364,'BASE ARTICLE SAMUEL 25012023 v2'!$A$1:$H$1287,8,FALSE)</f>
        <v>6.11</v>
      </c>
      <c r="I364">
        <v>4.92</v>
      </c>
      <c r="J364">
        <f t="shared" si="21"/>
        <v>39.36</v>
      </c>
      <c r="K364" s="6">
        <f>VLOOKUP(M364,'BASE ARTICLE SAMUEL 25012023 v2'!$A$1:$K$1287,11,FALSE)</f>
        <v>9.1650000000000009</v>
      </c>
      <c r="L364" s="6">
        <f t="shared" si="22"/>
        <v>73.320000000000007</v>
      </c>
      <c r="M364" t="s">
        <v>1532</v>
      </c>
      <c r="N364" t="str">
        <f>VLOOKUP(M364,'BASE ARTICLE SAMUEL 25012023 v1'!$A$2:$B$1287,2,FALSE)</f>
        <v>AS</v>
      </c>
      <c r="O364">
        <f t="shared" si="20"/>
        <v>48.88</v>
      </c>
    </row>
    <row r="365" spans="1:15" outlineLevel="2" x14ac:dyDescent="0.25">
      <c r="A365" t="s">
        <v>1800</v>
      </c>
      <c r="B365" s="74" t="str">
        <f t="shared" si="17"/>
        <v>CMESURE1</v>
      </c>
      <c r="C365" t="str">
        <f>VLOOKUP(A365,'BASE ARTICLE SAMUEL 25012023 v1'!$A$1:$B$1287,2,FALSE)</f>
        <v>Z</v>
      </c>
      <c r="D365" t="s">
        <v>1603</v>
      </c>
      <c r="E365">
        <v>1</v>
      </c>
      <c r="F365" t="s">
        <v>1604</v>
      </c>
      <c r="G365" s="71">
        <f>VLOOKUP(M365,'BASE ARTICLE SAMUEL 25012023 v1'!$A$1:$F$1287,6,FALSE)</f>
        <v>50</v>
      </c>
      <c r="H365" s="6">
        <f>VLOOKUP(M365,'BASE ARTICLE SAMUEL 25012023 v2'!$A$1:$H$1287,8,FALSE)</f>
        <v>0</v>
      </c>
      <c r="I365">
        <v>75</v>
      </c>
      <c r="J365">
        <f t="shared" si="21"/>
        <v>75</v>
      </c>
      <c r="K365" s="6">
        <f>VLOOKUP(M365,'BASE ARTICLE SAMUEL 25012023 v2'!$A$1:$K$1287,11,FALSE)</f>
        <v>75</v>
      </c>
      <c r="L365" s="6">
        <f t="shared" si="22"/>
        <v>75</v>
      </c>
      <c r="M365" t="s">
        <v>1603</v>
      </c>
      <c r="N365" t="str">
        <f>VLOOKUP(M365,'BASE ARTICLE SAMUEL 25012023 v1'!$A$2:$B$1287,2,FALSE)</f>
        <v>AN</v>
      </c>
      <c r="O365">
        <f t="shared" si="20"/>
        <v>0</v>
      </c>
    </row>
    <row r="366" spans="1:15" outlineLevel="2" x14ac:dyDescent="0.25">
      <c r="A366" t="s">
        <v>1800</v>
      </c>
      <c r="B366" s="74" t="str">
        <f t="shared" si="17"/>
        <v>CMESURE1</v>
      </c>
      <c r="C366" t="str">
        <f>VLOOKUP(A366,'BASE ARTICLE SAMUEL 25012023 v1'!$A$1:$B$1287,2,FALSE)</f>
        <v>Z</v>
      </c>
      <c r="D366" t="s">
        <v>1409</v>
      </c>
      <c r="E366">
        <v>2</v>
      </c>
      <c r="F366" t="s">
        <v>1410</v>
      </c>
      <c r="G366" s="71">
        <f>VLOOKUP(M366,'BASE ARTICLE SAMUEL 25012023 v1'!$A$1:$F$1287,6,FALSE)</f>
        <v>39.96</v>
      </c>
      <c r="H366" s="6">
        <f>VLOOKUP(M366,'BASE ARTICLE SAMUEL 25012023 v2'!$A$1:$H$1287,8,FALSE)</f>
        <v>39.96</v>
      </c>
      <c r="I366">
        <v>47.55</v>
      </c>
      <c r="J366">
        <f t="shared" si="21"/>
        <v>95.1</v>
      </c>
      <c r="K366" s="6">
        <f>VLOOKUP(M366,'BASE ARTICLE SAMUEL 25012023 v2'!$A$1:$K$1287,11,FALSE)</f>
        <v>59.94</v>
      </c>
      <c r="L366" s="6">
        <f t="shared" si="22"/>
        <v>119.88</v>
      </c>
      <c r="M366" t="s">
        <v>1409</v>
      </c>
      <c r="N366" t="str">
        <f>VLOOKUP(M366,'BASE ARTICLE SAMUEL 25012023 v1'!$A$2:$B$1287,2,FALSE)</f>
        <v>AN</v>
      </c>
      <c r="O366">
        <f t="shared" si="20"/>
        <v>79.92</v>
      </c>
    </row>
    <row r="367" spans="1:15" outlineLevel="2" x14ac:dyDescent="0.25">
      <c r="A367" t="s">
        <v>1800</v>
      </c>
      <c r="B367" s="74" t="str">
        <f t="shared" si="17"/>
        <v>CMESURE1</v>
      </c>
      <c r="C367" t="str">
        <f>VLOOKUP(A367,'BASE ARTICLE SAMUEL 25012023 v1'!$A$1:$B$1287,2,FALSE)</f>
        <v>Z</v>
      </c>
      <c r="D367" t="s">
        <v>1411</v>
      </c>
      <c r="E367">
        <v>2</v>
      </c>
      <c r="F367" t="s">
        <v>3942</v>
      </c>
      <c r="G367" s="71">
        <f>VLOOKUP(M367,'BASE ARTICLE SAMUEL 25012023 v1'!$A$1:$F$1287,6,FALSE)</f>
        <v>45.09</v>
      </c>
      <c r="H367" s="6">
        <f>VLOOKUP(M367,'BASE ARTICLE SAMUEL 25012023 v2'!$A$1:$H$1287,8,FALSE)</f>
        <v>45.09</v>
      </c>
      <c r="I367">
        <v>53.66</v>
      </c>
      <c r="J367">
        <f t="shared" si="21"/>
        <v>107.32</v>
      </c>
      <c r="K367" s="6">
        <f>VLOOKUP(M367,'BASE ARTICLE SAMUEL 25012023 v2'!$A$1:$K$1287,11,FALSE)</f>
        <v>67.635000000000005</v>
      </c>
      <c r="L367" s="6">
        <f t="shared" si="22"/>
        <v>135.27000000000001</v>
      </c>
      <c r="M367" t="s">
        <v>1411</v>
      </c>
      <c r="N367" t="str">
        <f>VLOOKUP(M367,'BASE ARTICLE SAMUEL 25012023 v1'!$A$2:$B$1287,2,FALSE)</f>
        <v>AN</v>
      </c>
      <c r="O367">
        <f t="shared" si="20"/>
        <v>90.18</v>
      </c>
    </row>
    <row r="368" spans="1:15" outlineLevel="2" x14ac:dyDescent="0.25">
      <c r="A368" t="s">
        <v>1800</v>
      </c>
      <c r="B368" s="74" t="str">
        <f t="shared" si="17"/>
        <v>CMESURE1</v>
      </c>
      <c r="C368" t="str">
        <f>VLOOKUP(A368,'BASE ARTICLE SAMUEL 25012023 v1'!$A$1:$B$1287,2,FALSE)</f>
        <v>Z</v>
      </c>
      <c r="D368" t="s">
        <v>1589</v>
      </c>
      <c r="E368">
        <v>4</v>
      </c>
      <c r="F368" t="s">
        <v>1590</v>
      </c>
      <c r="G368" s="71">
        <f>VLOOKUP(M368,'BASE ARTICLE SAMUEL 25012023 v1'!$A$1:$F$1287,6,FALSE)</f>
        <v>1.05</v>
      </c>
      <c r="H368" s="6">
        <f>VLOOKUP(M368,'BASE ARTICLE SAMUEL 25012023 v2'!$A$1:$H$1287,8,FALSE)</f>
        <v>1.05</v>
      </c>
      <c r="I368">
        <v>0.78</v>
      </c>
      <c r="J368">
        <f t="shared" si="21"/>
        <v>3.12</v>
      </c>
      <c r="K368" s="6">
        <f>VLOOKUP(M368,'BASE ARTICLE SAMUEL 25012023 v2'!$A$1:$K$1287,11,FALSE)</f>
        <v>1.58</v>
      </c>
      <c r="L368" s="6">
        <f t="shared" si="22"/>
        <v>6.32</v>
      </c>
      <c r="M368" t="s">
        <v>1589</v>
      </c>
      <c r="N368" t="str">
        <f>VLOOKUP(M368,'BASE ARTICLE SAMUEL 25012023 v1'!$A$2:$B$1287,2,FALSE)</f>
        <v>AS</v>
      </c>
      <c r="O368">
        <f t="shared" si="20"/>
        <v>4.2</v>
      </c>
    </row>
    <row r="369" spans="1:15" outlineLevel="1" x14ac:dyDescent="0.25">
      <c r="A369" s="74" t="s">
        <v>4056</v>
      </c>
      <c r="B369" s="74" t="str">
        <f t="shared" si="17"/>
        <v>COFRPVCMESURE1</v>
      </c>
      <c r="H369" s="6" t="e">
        <f>VLOOKUP(M369,'BASE ARTICLE SAMUEL 25012023 v2'!$A$1:$H$1287,8,FALSE)</f>
        <v>#N/A</v>
      </c>
      <c r="K369" s="6" t="e">
        <f>VLOOKUP(M369,'BASE ARTICLE SAMUEL 25012023 v2'!$A$1:$K$1287,11,FALSE)</f>
        <v>#N/A</v>
      </c>
      <c r="L369" s="6">
        <f>SUBTOTAL(9,L363:L368)</f>
        <v>444.78999919999995</v>
      </c>
      <c r="O369">
        <f>SUBTOTAL(9,O363:O368)</f>
        <v>247.18</v>
      </c>
    </row>
    <row r="370" spans="1:15" outlineLevel="2" x14ac:dyDescent="0.25">
      <c r="A370" t="s">
        <v>743</v>
      </c>
      <c r="B370" s="74" t="str">
        <f t="shared" si="17"/>
        <v/>
      </c>
      <c r="C370" t="str">
        <f>VLOOKUP(A370,'BASE ARTICLE SAMUEL 25012023 v1'!$A$1:$B$1287,2,FALSE)</f>
        <v>AF</v>
      </c>
      <c r="D370" t="s">
        <v>1669</v>
      </c>
      <c r="E370">
        <v>1</v>
      </c>
      <c r="F370" t="s">
        <v>1670</v>
      </c>
      <c r="G370" s="71">
        <f>VLOOKUP(M370,'BASE ARTICLE SAMUEL 25012023 v1'!$A$1:$F$1287,6,FALSE)</f>
        <v>7.0000000000000007E-2</v>
      </c>
      <c r="H370" s="6">
        <f>VLOOKUP(M370,'BASE ARTICLE SAMUEL 25012023 v2'!$A$1:$H$1287,8,FALSE)</f>
        <v>7.0000000000000007E-2</v>
      </c>
      <c r="I370">
        <v>0.08</v>
      </c>
      <c r="J370">
        <f t="shared" ref="J370:J387" si="23">E370*I370</f>
        <v>0.08</v>
      </c>
      <c r="K370" s="6">
        <f>VLOOKUP(M370,'BASE ARTICLE SAMUEL 25012023 v2'!$A$1:$K$1287,11,FALSE)</f>
        <v>0.11200000000000002</v>
      </c>
      <c r="L370" s="6">
        <f t="shared" ref="L370:L387" si="24">E370*K370</f>
        <v>0.11200000000000002</v>
      </c>
      <c r="M370" t="s">
        <v>1669</v>
      </c>
      <c r="N370" t="str">
        <f>VLOOKUP(M370,'BASE ARTICLE SAMUEL 25012023 v1'!$A$2:$B$1287,2,FALSE)</f>
        <v>AN</v>
      </c>
      <c r="O370">
        <f t="shared" si="20"/>
        <v>7.0000000000000007E-2</v>
      </c>
    </row>
    <row r="371" spans="1:15" outlineLevel="2" x14ac:dyDescent="0.25">
      <c r="A371" t="s">
        <v>743</v>
      </c>
      <c r="B371" s="74" t="str">
        <f t="shared" si="17"/>
        <v/>
      </c>
      <c r="C371" t="str">
        <f>VLOOKUP(A371,'BASE ARTICLE SAMUEL 25012023 v1'!$A$1:$B$1287,2,FALSE)</f>
        <v>AF</v>
      </c>
      <c r="D371" t="s">
        <v>1667</v>
      </c>
      <c r="E371">
        <v>1</v>
      </c>
      <c r="F371" t="s">
        <v>1668</v>
      </c>
      <c r="G371" s="71">
        <f>VLOOKUP(M371,'BASE ARTICLE SAMUEL 25012023 v1'!$A$1:$F$1287,6,FALSE)</f>
        <v>0.6</v>
      </c>
      <c r="H371" s="6">
        <f>VLOOKUP(M371,'BASE ARTICLE SAMUEL 25012023 v2'!$A$1:$H$1287,8,FALSE)</f>
        <v>0.6</v>
      </c>
      <c r="I371">
        <v>0.90200000000000002</v>
      </c>
      <c r="J371">
        <f t="shared" si="23"/>
        <v>0.90200000000000002</v>
      </c>
      <c r="K371" s="6">
        <f>VLOOKUP(M371,'BASE ARTICLE SAMUEL 25012023 v2'!$A$1:$K$1287,11,FALSE)</f>
        <v>0.89999999999999991</v>
      </c>
      <c r="L371" s="6">
        <f t="shared" si="24"/>
        <v>0.89999999999999991</v>
      </c>
      <c r="M371" t="s">
        <v>1667</v>
      </c>
      <c r="N371" t="str">
        <f>VLOOKUP(M371,'BASE ARTICLE SAMUEL 25012023 v1'!$A$2:$B$1287,2,FALSE)</f>
        <v>AN</v>
      </c>
      <c r="O371">
        <f t="shared" si="20"/>
        <v>0.6</v>
      </c>
    </row>
    <row r="372" spans="1:15" outlineLevel="2" x14ac:dyDescent="0.25">
      <c r="A372" t="s">
        <v>743</v>
      </c>
      <c r="B372" s="74" t="str">
        <f t="shared" si="17"/>
        <v/>
      </c>
      <c r="C372" t="str">
        <f>VLOOKUP(A372,'BASE ARTICLE SAMUEL 25012023 v1'!$A$1:$B$1287,2,FALSE)</f>
        <v>AF</v>
      </c>
      <c r="D372">
        <v>101007</v>
      </c>
      <c r="E372">
        <v>1</v>
      </c>
      <c r="F372" t="s">
        <v>582</v>
      </c>
      <c r="G372" s="71">
        <f>VLOOKUP(M372,'BASE ARTICLE SAMUEL 25012023 v1'!$A$1:$F$1287,6,FALSE)</f>
        <v>1.5</v>
      </c>
      <c r="H372" s="6">
        <f>VLOOKUP(M372,'BASE ARTICLE SAMUEL 25012023 v2'!$A$1:$H$1287,8,FALSE)</f>
        <v>1.5</v>
      </c>
      <c r="I372">
        <v>2.2400000000000002</v>
      </c>
      <c r="J372">
        <f t="shared" si="23"/>
        <v>2.2400000000000002</v>
      </c>
      <c r="K372" s="6">
        <f>VLOOKUP(M372,'BASE ARTICLE SAMUEL 25012023 v2'!$A$1:$K$1287,11,FALSE)</f>
        <v>2.25</v>
      </c>
      <c r="L372" s="6">
        <f t="shared" si="24"/>
        <v>2.25</v>
      </c>
      <c r="M372">
        <v>101007</v>
      </c>
      <c r="N372" t="str">
        <f>VLOOKUP(M372,'BASE ARTICLE SAMUEL 25012023 v1'!$A$2:$B$1287,2,FALSE)</f>
        <v>AN</v>
      </c>
      <c r="O372">
        <f t="shared" si="20"/>
        <v>1.5</v>
      </c>
    </row>
    <row r="373" spans="1:15" outlineLevel="2" x14ac:dyDescent="0.25">
      <c r="A373" t="s">
        <v>743</v>
      </c>
      <c r="B373" s="74" t="str">
        <f t="shared" si="17"/>
        <v/>
      </c>
      <c r="C373" t="str">
        <f>VLOOKUP(A373,'BASE ARTICLE SAMUEL 25012023 v1'!$A$1:$B$1287,2,FALSE)</f>
        <v>AF</v>
      </c>
      <c r="D373" t="s">
        <v>1560</v>
      </c>
      <c r="E373">
        <v>1</v>
      </c>
      <c r="F373" t="s">
        <v>1561</v>
      </c>
      <c r="G373" s="71">
        <f>VLOOKUP(M373,'BASE ARTICLE SAMUEL 25012023 v1'!$A$1:$F$1287,6,FALSE)</f>
        <v>0.13</v>
      </c>
      <c r="H373" s="6">
        <f>VLOOKUP(M373,'BASE ARTICLE SAMUEL 25012023 v2'!$A$1:$H$1287,8,FALSE)</f>
        <v>0.13</v>
      </c>
      <c r="I373">
        <v>1.9E-2</v>
      </c>
      <c r="J373">
        <f t="shared" si="23"/>
        <v>1.9E-2</v>
      </c>
      <c r="K373" s="6">
        <f>VLOOKUP(M373,'BASE ARTICLE SAMUEL 25012023 v2'!$A$1:$K$1287,11,FALSE)</f>
        <v>0.19000000500000003</v>
      </c>
      <c r="L373" s="6">
        <f t="shared" si="24"/>
        <v>0.19000000500000003</v>
      </c>
      <c r="M373" t="s">
        <v>1560</v>
      </c>
      <c r="N373" t="str">
        <f>VLOOKUP(M373,'BASE ARTICLE SAMUEL 25012023 v1'!$A$2:$B$1287,2,FALSE)</f>
        <v>AN</v>
      </c>
      <c r="O373">
        <f t="shared" si="20"/>
        <v>0.13</v>
      </c>
    </row>
    <row r="374" spans="1:15" outlineLevel="2" x14ac:dyDescent="0.25">
      <c r="A374" t="s">
        <v>743</v>
      </c>
      <c r="B374" s="74" t="str">
        <f t="shared" si="17"/>
        <v/>
      </c>
      <c r="C374" t="str">
        <f>VLOOKUP(A374,'BASE ARTICLE SAMUEL 25012023 v1'!$A$1:$B$1287,2,FALSE)</f>
        <v>AF</v>
      </c>
      <c r="D374" t="s">
        <v>563</v>
      </c>
      <c r="E374">
        <v>0.5</v>
      </c>
      <c r="F374" t="s">
        <v>3943</v>
      </c>
      <c r="G374" s="71">
        <f>VLOOKUP(M374,'BASE ARTICLE SAMUEL 25012023 v1'!$A$1:$F$1287,6,FALSE)</f>
        <v>2.16</v>
      </c>
      <c r="H374" s="6">
        <f>VLOOKUP(M374,'BASE ARTICLE SAMUEL 25012023 v2'!$A$1:$H$1287,8,FALSE)</f>
        <v>2.1760000000000002</v>
      </c>
      <c r="I374">
        <v>5.59</v>
      </c>
      <c r="J374">
        <f t="shared" si="23"/>
        <v>2.7949999999999999</v>
      </c>
      <c r="K374" s="6">
        <f>VLOOKUP(M374,'BASE ARTICLE SAMUEL 25012023 v2'!$A$1:$K$1287,11,FALSE)</f>
        <v>8.6822400000000002</v>
      </c>
      <c r="L374" s="6">
        <f t="shared" si="24"/>
        <v>4.3411200000000001</v>
      </c>
      <c r="M374" t="s">
        <v>563</v>
      </c>
      <c r="N374" t="str">
        <f>VLOOKUP(M374,'BASE ARTICLE SAMUEL 25012023 v1'!$A$2:$B$1287,2,FALSE)</f>
        <v>AN</v>
      </c>
      <c r="O374">
        <f t="shared" si="20"/>
        <v>1.0880000000000001</v>
      </c>
    </row>
    <row r="375" spans="1:15" outlineLevel="2" x14ac:dyDescent="0.25">
      <c r="A375" t="s">
        <v>743</v>
      </c>
      <c r="B375" s="74" t="str">
        <f t="shared" si="17"/>
        <v/>
      </c>
      <c r="C375" t="str">
        <f>VLOOKUP(A375,'BASE ARTICLE SAMUEL 25012023 v1'!$A$1:$B$1287,2,FALSE)</f>
        <v>AF</v>
      </c>
      <c r="D375" t="s">
        <v>728</v>
      </c>
      <c r="E375">
        <v>1</v>
      </c>
      <c r="F375" t="s">
        <v>729</v>
      </c>
      <c r="G375" s="71">
        <f>VLOOKUP(M375,'BASE ARTICLE SAMUEL 25012023 v1'!$A$1:$F$1287,6,FALSE)</f>
        <v>2.42</v>
      </c>
      <c r="H375" s="6">
        <f>VLOOKUP(M375,'BASE ARTICLE SAMUEL 25012023 v2'!$A$1:$H$1287,8,FALSE)</f>
        <v>2.42</v>
      </c>
      <c r="I375">
        <v>2.85</v>
      </c>
      <c r="J375">
        <f t="shared" si="23"/>
        <v>2.85</v>
      </c>
      <c r="K375" s="6">
        <f>VLOOKUP(M375,'BASE ARTICLE SAMUEL 25012023 v2'!$A$1:$K$1287,11,FALSE)</f>
        <v>3.0249999999999999</v>
      </c>
      <c r="L375" s="6">
        <f t="shared" si="24"/>
        <v>3.0249999999999999</v>
      </c>
      <c r="M375" t="s">
        <v>728</v>
      </c>
      <c r="N375" t="str">
        <f>VLOOKUP(M375,'BASE ARTICLE SAMUEL 25012023 v1'!$A$2:$B$1287,2,FALSE)</f>
        <v>AN</v>
      </c>
      <c r="O375">
        <f t="shared" si="20"/>
        <v>2.42</v>
      </c>
    </row>
    <row r="376" spans="1:15" outlineLevel="2" x14ac:dyDescent="0.25">
      <c r="A376" t="s">
        <v>743</v>
      </c>
      <c r="B376" s="74" t="str">
        <f t="shared" si="17"/>
        <v/>
      </c>
      <c r="C376" t="str">
        <f>VLOOKUP(A376,'BASE ARTICLE SAMUEL 25012023 v1'!$A$1:$B$1287,2,FALSE)</f>
        <v>AF</v>
      </c>
      <c r="D376">
        <v>9600000618</v>
      </c>
      <c r="E376">
        <v>1</v>
      </c>
      <c r="F376" t="s">
        <v>1160</v>
      </c>
      <c r="G376" s="71">
        <f>VLOOKUP(M376,'BASE ARTICLE SAMUEL 25012023 v1'!$A$1:$F$1287,6,FALSE)</f>
        <v>1.2</v>
      </c>
      <c r="H376" s="6">
        <f>VLOOKUP(M376,'BASE ARTICLE SAMUEL 25012023 v2'!$A$1:$H$1287,8,FALSE)</f>
        <v>1.2</v>
      </c>
      <c r="I376">
        <v>1.57</v>
      </c>
      <c r="J376">
        <f t="shared" si="23"/>
        <v>1.57</v>
      </c>
      <c r="K376" s="6">
        <f>VLOOKUP(M376,'BASE ARTICLE SAMUEL 25012023 v2'!$A$1:$K$1287,11,FALSE)</f>
        <v>2.4</v>
      </c>
      <c r="L376" s="6">
        <f t="shared" si="24"/>
        <v>2.4</v>
      </c>
      <c r="M376">
        <v>9600000618</v>
      </c>
      <c r="N376" t="str">
        <f>VLOOKUP(M376,'BASE ARTICLE SAMUEL 25012023 v1'!$A$2:$B$1287,2,FALSE)</f>
        <v>AN</v>
      </c>
      <c r="O376">
        <f t="shared" si="20"/>
        <v>1.2</v>
      </c>
    </row>
    <row r="377" spans="1:15" outlineLevel="2" x14ac:dyDescent="0.25">
      <c r="A377" t="s">
        <v>743</v>
      </c>
      <c r="B377" s="74" t="str">
        <f t="shared" si="17"/>
        <v/>
      </c>
      <c r="C377" t="str">
        <f>VLOOKUP(A377,'BASE ARTICLE SAMUEL 25012023 v1'!$A$1:$B$1287,2,FALSE)</f>
        <v>AF</v>
      </c>
      <c r="D377" t="s">
        <v>576</v>
      </c>
      <c r="E377">
        <v>0.6</v>
      </c>
      <c r="F377" t="s">
        <v>577</v>
      </c>
      <c r="G377" s="71">
        <f>VLOOKUP(M377,'BASE ARTICLE SAMUEL 25012023 v1'!$A$1:$F$1287,6,FALSE)</f>
        <v>3.2</v>
      </c>
      <c r="H377" s="6">
        <f>VLOOKUP(M377,'BASE ARTICLE SAMUEL 25012023 v2'!$A$1:$H$1287,8,FALSE)</f>
        <v>3.2</v>
      </c>
      <c r="I377">
        <v>4.3499999999999996</v>
      </c>
      <c r="J377">
        <f t="shared" si="23"/>
        <v>2.61</v>
      </c>
      <c r="K377" s="6">
        <f>VLOOKUP(M377,'BASE ARTICLE SAMUEL 25012023 v2'!$A$1:$K$1287,11,FALSE)</f>
        <v>4.8000000000000007</v>
      </c>
      <c r="L377" s="6">
        <f t="shared" si="24"/>
        <v>2.8800000000000003</v>
      </c>
      <c r="M377" t="s">
        <v>576</v>
      </c>
      <c r="N377" t="str">
        <f>VLOOKUP(M377,'BASE ARTICLE SAMUEL 25012023 v1'!$A$2:$B$1287,2,FALSE)</f>
        <v>AN</v>
      </c>
      <c r="O377">
        <f t="shared" si="20"/>
        <v>1.92</v>
      </c>
    </row>
    <row r="378" spans="1:15" outlineLevel="2" x14ac:dyDescent="0.25">
      <c r="A378" t="s">
        <v>743</v>
      </c>
      <c r="B378" s="74" t="str">
        <f t="shared" si="17"/>
        <v/>
      </c>
      <c r="C378" t="str">
        <f>VLOOKUP(A378,'BASE ARTICLE SAMUEL 25012023 v1'!$A$1:$B$1287,2,FALSE)</f>
        <v>AF</v>
      </c>
      <c r="D378" t="s">
        <v>713</v>
      </c>
      <c r="E378">
        <v>2</v>
      </c>
      <c r="F378" t="s">
        <v>714</v>
      </c>
      <c r="G378" s="71">
        <f>VLOOKUP(M378,'BASE ARTICLE SAMUEL 25012023 v1'!$A$1:$F$1287,6,FALSE)</f>
        <v>0.44</v>
      </c>
      <c r="H378" s="6">
        <f>VLOOKUP(M378,'BASE ARTICLE SAMUEL 25012023 v2'!$A$1:$H$1287,8,FALSE)</f>
        <v>0.52500000000000002</v>
      </c>
      <c r="I378">
        <v>0.47</v>
      </c>
      <c r="J378">
        <f t="shared" si="23"/>
        <v>0.94</v>
      </c>
      <c r="K378" s="6">
        <f>VLOOKUP(M378,'BASE ARTICLE SAMUEL 25012023 v2'!$A$1:$K$1287,11,FALSE)</f>
        <v>0.65625</v>
      </c>
      <c r="L378" s="6">
        <f t="shared" si="24"/>
        <v>1.3125</v>
      </c>
      <c r="M378" t="s">
        <v>713</v>
      </c>
      <c r="N378" t="str">
        <f>VLOOKUP(M378,'BASE ARTICLE SAMUEL 25012023 v1'!$A$2:$B$1287,2,FALSE)</f>
        <v>AS</v>
      </c>
      <c r="O378">
        <f t="shared" si="20"/>
        <v>1.05</v>
      </c>
    </row>
    <row r="379" spans="1:15" outlineLevel="2" x14ac:dyDescent="0.25">
      <c r="A379" t="s">
        <v>743</v>
      </c>
      <c r="B379" s="74" t="str">
        <f t="shared" si="17"/>
        <v/>
      </c>
      <c r="C379" t="str">
        <f>VLOOKUP(A379,'BASE ARTICLE SAMUEL 25012023 v1'!$A$1:$B$1287,2,FALSE)</f>
        <v>AF</v>
      </c>
      <c r="D379" t="s">
        <v>1105</v>
      </c>
      <c r="E379">
        <v>1</v>
      </c>
      <c r="F379" t="s">
        <v>1106</v>
      </c>
      <c r="G379" s="71">
        <f>VLOOKUP(M379,'BASE ARTICLE SAMUEL 25012023 v1'!$A$1:$F$1287,6,FALSE)</f>
        <v>153.44999999999999</v>
      </c>
      <c r="H379" s="6">
        <f>VLOOKUP(M379,'BASE ARTICLE SAMUEL 25012023 v2'!$A$1:$H$1287,8,FALSE)</f>
        <v>153.44999999999999</v>
      </c>
      <c r="I379">
        <v>213.44</v>
      </c>
      <c r="J379">
        <f t="shared" si="23"/>
        <v>213.44</v>
      </c>
      <c r="K379" s="6">
        <f>VLOOKUP(M379,'BASE ARTICLE SAMUEL 25012023 v2'!$A$1:$K$1287,11,FALSE)</f>
        <v>230.17499999999998</v>
      </c>
      <c r="L379" s="6">
        <f t="shared" si="24"/>
        <v>230.17499999999998</v>
      </c>
      <c r="M379" t="s">
        <v>1105</v>
      </c>
      <c r="N379" t="str">
        <f>VLOOKUP(M379,'BASE ARTICLE SAMUEL 25012023 v1'!$A$2:$B$1287,2,FALSE)</f>
        <v>AN</v>
      </c>
      <c r="O379">
        <f t="shared" si="20"/>
        <v>153.44999999999999</v>
      </c>
    </row>
    <row r="380" spans="1:15" outlineLevel="2" x14ac:dyDescent="0.25">
      <c r="A380" t="s">
        <v>743</v>
      </c>
      <c r="B380" s="74" t="str">
        <f t="shared" si="17"/>
        <v/>
      </c>
      <c r="C380" t="str">
        <f>VLOOKUP(A380,'BASE ARTICLE SAMUEL 25012023 v1'!$A$1:$B$1287,2,FALSE)</f>
        <v>AF</v>
      </c>
      <c r="D380" t="s">
        <v>741</v>
      </c>
      <c r="E380">
        <v>1</v>
      </c>
      <c r="F380" t="s">
        <v>3944</v>
      </c>
      <c r="G380" s="71">
        <f>VLOOKUP(M380,'BASE ARTICLE SAMUEL 25012023 v1'!$A$1:$F$1287,6,FALSE)</f>
        <v>0.69</v>
      </c>
      <c r="H380" s="6">
        <f>VLOOKUP(M380,'BASE ARTICLE SAMUEL 25012023 v2'!$A$1:$H$1287,8,FALSE)</f>
        <v>0.83799999999999997</v>
      </c>
      <c r="I380">
        <v>0.86</v>
      </c>
      <c r="J380">
        <f t="shared" si="23"/>
        <v>0.86</v>
      </c>
      <c r="K380" s="6">
        <f>VLOOKUP(M380,'BASE ARTICLE SAMUEL 25012023 v2'!$A$1:$K$1287,11,FALSE)</f>
        <v>1.1051884228</v>
      </c>
      <c r="L380" s="6">
        <f t="shared" si="24"/>
        <v>1.1051884228</v>
      </c>
      <c r="M380" t="s">
        <v>741</v>
      </c>
      <c r="N380" t="str">
        <f>VLOOKUP(M380,'BASE ARTICLE SAMUEL 25012023 v1'!$A$2:$B$1287,2,FALSE)</f>
        <v>AN</v>
      </c>
      <c r="O380">
        <f t="shared" si="20"/>
        <v>0.83799999999999997</v>
      </c>
    </row>
    <row r="381" spans="1:15" outlineLevel="2" x14ac:dyDescent="0.25">
      <c r="A381" t="s">
        <v>743</v>
      </c>
      <c r="B381" s="74" t="str">
        <f t="shared" si="17"/>
        <v/>
      </c>
      <c r="C381" t="str">
        <f>VLOOKUP(A381,'BASE ARTICLE SAMUEL 25012023 v1'!$A$1:$B$1287,2,FALSE)</f>
        <v>AF</v>
      </c>
      <c r="D381" t="s">
        <v>1012</v>
      </c>
      <c r="E381">
        <v>1</v>
      </c>
      <c r="F381" t="s">
        <v>1013</v>
      </c>
      <c r="G381" s="71">
        <f>VLOOKUP(M381,'BASE ARTICLE SAMUEL 25012023 v1'!$A$1:$F$1287,6,FALSE)</f>
        <v>2.2799999999999998</v>
      </c>
      <c r="H381" s="6">
        <f>VLOOKUP(M381,'BASE ARTICLE SAMUEL 25012023 v2'!$A$1:$H$1287,8,FALSE)</f>
        <v>2.5579999999999998</v>
      </c>
      <c r="I381">
        <v>2.91</v>
      </c>
      <c r="J381">
        <f t="shared" si="23"/>
        <v>2.91</v>
      </c>
      <c r="K381" s="6">
        <f>VLOOKUP(M381,'BASE ARTICLE SAMUEL 25012023 v2'!$A$1:$K$1287,11,FALSE)</f>
        <v>3.8369999999999997</v>
      </c>
      <c r="L381" s="6">
        <f t="shared" si="24"/>
        <v>3.8369999999999997</v>
      </c>
      <c r="M381" t="s">
        <v>1012</v>
      </c>
      <c r="N381" t="str">
        <f>VLOOKUP(M381,'BASE ARTICLE SAMUEL 25012023 v1'!$A$2:$B$1287,2,FALSE)</f>
        <v>AS</v>
      </c>
      <c r="O381">
        <f t="shared" si="20"/>
        <v>2.5579999999999998</v>
      </c>
    </row>
    <row r="382" spans="1:15" outlineLevel="2" x14ac:dyDescent="0.25">
      <c r="A382" t="s">
        <v>743</v>
      </c>
      <c r="B382" s="74" t="str">
        <f t="shared" si="17"/>
        <v/>
      </c>
      <c r="C382" t="str">
        <f>VLOOKUP(A382,'BASE ARTICLE SAMUEL 25012023 v1'!$A$1:$B$1287,2,FALSE)</f>
        <v>AF</v>
      </c>
      <c r="D382" t="s">
        <v>1014</v>
      </c>
      <c r="E382">
        <v>1</v>
      </c>
      <c r="F382" t="s">
        <v>1015</v>
      </c>
      <c r="G382" s="71">
        <f>VLOOKUP(M382,'BASE ARTICLE SAMUEL 25012023 v1'!$A$1:$F$1287,6,FALSE)</f>
        <v>1.93</v>
      </c>
      <c r="H382" s="6">
        <f>VLOOKUP(M382,'BASE ARTICLE SAMUEL 25012023 v2'!$A$1:$H$1287,8,FALSE)</f>
        <v>2.2210000000000001</v>
      </c>
      <c r="I382">
        <v>2.56</v>
      </c>
      <c r="J382">
        <f t="shared" si="23"/>
        <v>2.56</v>
      </c>
      <c r="K382" s="6">
        <f>VLOOKUP(M382,'BASE ARTICLE SAMUEL 25012023 v2'!$A$1:$K$1287,11,FALSE)</f>
        <v>3.3315000000000001</v>
      </c>
      <c r="L382" s="6">
        <f t="shared" si="24"/>
        <v>3.3315000000000001</v>
      </c>
      <c r="M382" t="s">
        <v>1014</v>
      </c>
      <c r="N382" t="str">
        <f>VLOOKUP(M382,'BASE ARTICLE SAMUEL 25012023 v1'!$A$2:$B$1287,2,FALSE)</f>
        <v>AS</v>
      </c>
      <c r="O382">
        <f t="shared" si="20"/>
        <v>2.2210000000000001</v>
      </c>
    </row>
    <row r="383" spans="1:15" outlineLevel="2" x14ac:dyDescent="0.25">
      <c r="A383" t="s">
        <v>743</v>
      </c>
      <c r="B383" s="74" t="str">
        <f t="shared" si="17"/>
        <v/>
      </c>
      <c r="C383" t="str">
        <f>VLOOKUP(A383,'BASE ARTICLE SAMUEL 25012023 v1'!$A$1:$B$1287,2,FALSE)</f>
        <v>AF</v>
      </c>
      <c r="D383" t="s">
        <v>434</v>
      </c>
      <c r="E383">
        <v>1</v>
      </c>
      <c r="F383" t="s">
        <v>435</v>
      </c>
      <c r="G383" s="71">
        <f>VLOOKUP(M383,'BASE ARTICLE SAMUEL 25012023 v1'!$A$1:$F$1287,6,FALSE)</f>
        <v>7</v>
      </c>
      <c r="H383" s="6">
        <f>VLOOKUP(M383,'BASE ARTICLE SAMUEL 25012023 v2'!$A$1:$H$1287,8,FALSE)</f>
        <v>7</v>
      </c>
      <c r="I383">
        <v>11.25</v>
      </c>
      <c r="J383">
        <f t="shared" si="23"/>
        <v>11.25</v>
      </c>
      <c r="K383" s="6">
        <f>VLOOKUP(M383,'BASE ARTICLE SAMUEL 25012023 v2'!$A$1:$K$1287,11,FALSE)</f>
        <v>9.7999999999999989</v>
      </c>
      <c r="L383" s="6">
        <f t="shared" si="24"/>
        <v>9.7999999999999989</v>
      </c>
      <c r="M383" t="s">
        <v>434</v>
      </c>
      <c r="N383" t="str">
        <f>VLOOKUP(M383,'BASE ARTICLE SAMUEL 25012023 v1'!$A$2:$B$1287,2,FALSE)</f>
        <v>AS</v>
      </c>
      <c r="O383">
        <f t="shared" si="20"/>
        <v>7</v>
      </c>
    </row>
    <row r="384" spans="1:15" outlineLevel="2" x14ac:dyDescent="0.25">
      <c r="A384" t="s">
        <v>743</v>
      </c>
      <c r="B384" s="74" t="str">
        <f t="shared" si="17"/>
        <v/>
      </c>
      <c r="C384" t="str">
        <f>VLOOKUP(A384,'BASE ARTICLE SAMUEL 25012023 v1'!$A$1:$B$1287,2,FALSE)</f>
        <v>AF</v>
      </c>
      <c r="D384" t="s">
        <v>68</v>
      </c>
      <c r="E384">
        <v>2</v>
      </c>
      <c r="F384" t="s">
        <v>3926</v>
      </c>
      <c r="G384" s="71">
        <f>VLOOKUP(M384,'BASE ARTICLE SAMUEL 25012023 v1'!$A$1:$F$1287,6,FALSE)</f>
        <v>0.94</v>
      </c>
      <c r="H384" s="6">
        <f>VLOOKUP(M384,'BASE ARTICLE SAMUEL 25012023 v2'!$A$1:$H$1287,8,FALSE)</f>
        <v>0.94</v>
      </c>
      <c r="I384">
        <v>4.87</v>
      </c>
      <c r="J384">
        <f t="shared" si="23"/>
        <v>9.74</v>
      </c>
      <c r="K384" s="6">
        <f>VLOOKUP(M384,'BASE ARTICLE SAMUEL 25012023 v2'!$A$1:$K$1287,11,FALSE)</f>
        <v>1.41</v>
      </c>
      <c r="L384" s="6">
        <f t="shared" si="24"/>
        <v>2.82</v>
      </c>
      <c r="M384" t="s">
        <v>68</v>
      </c>
      <c r="N384" t="str">
        <f>VLOOKUP(M384,'BASE ARTICLE SAMUEL 25012023 v1'!$A$2:$B$1287,2,FALSE)</f>
        <v>AS</v>
      </c>
      <c r="O384">
        <f t="shared" si="20"/>
        <v>1.88</v>
      </c>
    </row>
    <row r="385" spans="1:15" outlineLevel="2" x14ac:dyDescent="0.25">
      <c r="A385" t="s">
        <v>743</v>
      </c>
      <c r="B385" s="74" t="str">
        <f t="shared" si="17"/>
        <v/>
      </c>
      <c r="C385" t="str">
        <f>VLOOKUP(A385,'BASE ARTICLE SAMUEL 25012023 v1'!$A$1:$B$1287,2,FALSE)</f>
        <v>AF</v>
      </c>
      <c r="D385" t="s">
        <v>1603</v>
      </c>
      <c r="E385">
        <v>1.1000000000000001</v>
      </c>
      <c r="F385" t="s">
        <v>1604</v>
      </c>
      <c r="G385" s="71">
        <f>VLOOKUP(M385,'BASE ARTICLE SAMUEL 25012023 v1'!$A$1:$F$1287,6,FALSE)</f>
        <v>50</v>
      </c>
      <c r="H385" s="6">
        <f>VLOOKUP(M385,'BASE ARTICLE SAMUEL 25012023 v2'!$A$1:$H$1287,8,FALSE)</f>
        <v>0</v>
      </c>
      <c r="I385">
        <v>75</v>
      </c>
      <c r="J385">
        <f t="shared" si="23"/>
        <v>82.5</v>
      </c>
      <c r="K385" s="6">
        <f>VLOOKUP(M385,'BASE ARTICLE SAMUEL 25012023 v2'!$A$1:$K$1287,11,FALSE)</f>
        <v>75</v>
      </c>
      <c r="L385" s="6">
        <f t="shared" si="24"/>
        <v>82.5</v>
      </c>
      <c r="M385" t="s">
        <v>1603</v>
      </c>
      <c r="N385" t="str">
        <f>VLOOKUP(M385,'BASE ARTICLE SAMUEL 25012023 v1'!$A$2:$B$1287,2,FALSE)</f>
        <v>AN</v>
      </c>
      <c r="O385">
        <f t="shared" si="20"/>
        <v>0</v>
      </c>
    </row>
    <row r="386" spans="1:15" outlineLevel="2" x14ac:dyDescent="0.25">
      <c r="A386" t="s">
        <v>743</v>
      </c>
      <c r="B386" s="74" t="str">
        <f t="shared" si="17"/>
        <v/>
      </c>
      <c r="C386" t="str">
        <f>VLOOKUP(A386,'BASE ARTICLE SAMUEL 25012023 v1'!$A$1:$B$1287,2,FALSE)</f>
        <v>AF</v>
      </c>
      <c r="D386" t="s">
        <v>432</v>
      </c>
      <c r="E386">
        <v>1</v>
      </c>
      <c r="F386" t="s">
        <v>433</v>
      </c>
      <c r="G386" s="71">
        <f>VLOOKUP(M386,'BASE ARTICLE SAMUEL 25012023 v1'!$A$1:$F$1287,6,FALSE)</f>
        <v>149</v>
      </c>
      <c r="H386" s="6">
        <f>VLOOKUP(M386,'BASE ARTICLE SAMUEL 25012023 v2'!$A$1:$H$1287,8,FALSE)</f>
        <v>149</v>
      </c>
      <c r="I386">
        <v>191.42</v>
      </c>
      <c r="J386">
        <f t="shared" si="23"/>
        <v>191.42</v>
      </c>
      <c r="K386" s="6">
        <f>VLOOKUP(M386,'BASE ARTICLE SAMUEL 25012023 v2'!$A$1:$K$1287,11,FALSE)</f>
        <v>223.5</v>
      </c>
      <c r="L386" s="6">
        <f t="shared" si="24"/>
        <v>223.5</v>
      </c>
      <c r="M386" t="s">
        <v>432</v>
      </c>
      <c r="N386" t="str">
        <f>VLOOKUP(M386,'BASE ARTICLE SAMUEL 25012023 v1'!$A$2:$B$1287,2,FALSE)</f>
        <v>AS</v>
      </c>
      <c r="O386">
        <f t="shared" si="20"/>
        <v>149</v>
      </c>
    </row>
    <row r="387" spans="1:15" outlineLevel="2" x14ac:dyDescent="0.25">
      <c r="A387" t="s">
        <v>743</v>
      </c>
      <c r="B387" s="74" t="str">
        <f t="shared" si="17"/>
        <v/>
      </c>
      <c r="C387" t="str">
        <f>VLOOKUP(A387,'BASE ARTICLE SAMUEL 25012023 v1'!$A$1:$B$1287,2,FALSE)</f>
        <v>AF</v>
      </c>
      <c r="D387" t="s">
        <v>734</v>
      </c>
      <c r="E387">
        <v>1</v>
      </c>
      <c r="F387" t="s">
        <v>735</v>
      </c>
      <c r="G387" s="71">
        <f>VLOOKUP(M387,'BASE ARTICLE SAMUEL 25012023 v1'!$A$1:$F$1287,6,FALSE)</f>
        <v>0.68</v>
      </c>
      <c r="H387" s="6">
        <f>VLOOKUP(M387,'BASE ARTICLE SAMUEL 25012023 v2'!$A$1:$H$1287,8,FALSE)</f>
        <v>1.665</v>
      </c>
      <c r="I387">
        <v>0.88</v>
      </c>
      <c r="J387">
        <f t="shared" si="23"/>
        <v>0.88</v>
      </c>
      <c r="K387" s="6">
        <f>VLOOKUP(M387,'BASE ARTICLE SAMUEL 25012023 v2'!$A$1:$K$1287,11,FALSE)</f>
        <v>2.2144500000000003</v>
      </c>
      <c r="L387" s="6">
        <f t="shared" si="24"/>
        <v>2.2144500000000003</v>
      </c>
      <c r="M387" t="s">
        <v>734</v>
      </c>
      <c r="N387" t="str">
        <f>VLOOKUP(M387,'BASE ARTICLE SAMUEL 25012023 v1'!$A$2:$B$1287,2,FALSE)</f>
        <v>AN</v>
      </c>
      <c r="O387">
        <f t="shared" si="20"/>
        <v>1.665</v>
      </c>
    </row>
    <row r="388" spans="1:15" outlineLevel="1" x14ac:dyDescent="0.25">
      <c r="A388" s="74" t="s">
        <v>4057</v>
      </c>
      <c r="B388" s="74" t="str">
        <f t="shared" ref="B388:B451" si="25">MID(A388,7,100)</f>
        <v>SBG01</v>
      </c>
      <c r="H388" s="6" t="e">
        <f>VLOOKUP(M388,'BASE ARTICLE SAMUEL 25012023 v2'!$A$1:$H$1287,8,FALSE)</f>
        <v>#N/A</v>
      </c>
      <c r="K388" s="6" t="e">
        <f>VLOOKUP(M388,'BASE ARTICLE SAMUEL 25012023 v2'!$A$1:$K$1287,11,FALSE)</f>
        <v>#N/A</v>
      </c>
      <c r="L388" s="6">
        <f>SUBTOTAL(9,L370:L387)</f>
        <v>576.69375842780005</v>
      </c>
      <c r="O388">
        <f>SUBTOTAL(9,O370:O387)</f>
        <v>328.59</v>
      </c>
    </row>
    <row r="389" spans="1:15" outlineLevel="2" x14ac:dyDescent="0.25">
      <c r="A389" t="s">
        <v>1925</v>
      </c>
      <c r="B389" s="74" t="str">
        <f t="shared" si="25"/>
        <v>NBG1</v>
      </c>
      <c r="C389" t="str">
        <f>VLOOKUP(A389,'BASE ARTICLE SAMUEL 25012023 v1'!$A$1:$B$1287,2,FALSE)</f>
        <v>AF</v>
      </c>
      <c r="E389">
        <v>1</v>
      </c>
      <c r="F389" t="s">
        <v>1093</v>
      </c>
      <c r="G389" s="71">
        <f>VLOOKUP(M389,'BASE ARTICLE SAMUEL 25012023 v1'!$A$1:$F$1287,6,FALSE)</f>
        <v>12.36</v>
      </c>
      <c r="H389" s="6">
        <f>VLOOKUP(M389,'BASE ARTICLE SAMUEL 25012023 v2'!$A$1:$H$1287,8,FALSE)</f>
        <v>12.36</v>
      </c>
      <c r="I389">
        <v>19.91</v>
      </c>
      <c r="J389">
        <f t="shared" ref="J389:J396" si="26">E389*I389</f>
        <v>19.91</v>
      </c>
      <c r="K389" s="6">
        <f>VLOOKUP(M389,'BASE ARTICLE SAMUEL 25012023 v2'!$A$1:$K$1287,11,FALSE)</f>
        <v>21.63</v>
      </c>
      <c r="L389" s="6">
        <f t="shared" ref="L389:L396" si="27">E389*K389</f>
        <v>21.63</v>
      </c>
      <c r="M389" t="s">
        <v>1092</v>
      </c>
      <c r="N389" t="str">
        <f>VLOOKUP(M389,'BASE ARTICLE SAMUEL 25012023 v1'!$A$2:$B$1287,2,FALSE)</f>
        <v>AN</v>
      </c>
      <c r="O389">
        <f t="shared" si="20"/>
        <v>12.36</v>
      </c>
    </row>
    <row r="390" spans="1:15" outlineLevel="2" x14ac:dyDescent="0.25">
      <c r="A390" t="s">
        <v>1925</v>
      </c>
      <c r="B390" s="74" t="str">
        <f t="shared" si="25"/>
        <v>NBG1</v>
      </c>
      <c r="C390" t="str">
        <f>VLOOKUP(A390,'BASE ARTICLE SAMUEL 25012023 v1'!$A$1:$B$1287,2,FALSE)</f>
        <v>AF</v>
      </c>
      <c r="E390">
        <v>1</v>
      </c>
      <c r="F390" t="s">
        <v>1716</v>
      </c>
      <c r="G390" s="71">
        <f>VLOOKUP(M390,'BASE ARTICLE SAMUEL 25012023 v1'!$A$1:$F$1287,6,FALSE)</f>
        <v>4.2309999999999999</v>
      </c>
      <c r="H390" s="6">
        <f>VLOOKUP(M390,'BASE ARTICLE SAMUEL 25012023 v2'!$A$1:$H$1287,8,FALSE)</f>
        <v>4.2309999999999999</v>
      </c>
      <c r="I390">
        <v>6.1349999999999998</v>
      </c>
      <c r="J390">
        <f t="shared" si="26"/>
        <v>6.1349999999999998</v>
      </c>
      <c r="K390" s="6">
        <f>VLOOKUP(M390,'BASE ARTICLE SAMUEL 25012023 v2'!$A$1:$K$1287,11,FALSE)</f>
        <v>6.1349499999999999</v>
      </c>
      <c r="L390" s="6">
        <f t="shared" si="27"/>
        <v>6.1349499999999999</v>
      </c>
      <c r="M390" t="s">
        <v>1715</v>
      </c>
      <c r="N390" t="str">
        <f>VLOOKUP(M390,'BASE ARTICLE SAMUEL 25012023 v1'!$A$2:$B$1287,2,FALSE)</f>
        <v>AN</v>
      </c>
      <c r="O390">
        <f t="shared" si="20"/>
        <v>4.2309999999999999</v>
      </c>
    </row>
    <row r="391" spans="1:15" outlineLevel="2" x14ac:dyDescent="0.25">
      <c r="A391" t="s">
        <v>1925</v>
      </c>
      <c r="B391" s="74" t="str">
        <f t="shared" si="25"/>
        <v>NBG1</v>
      </c>
      <c r="C391" t="str">
        <f>VLOOKUP(A391,'BASE ARTICLE SAMUEL 25012023 v1'!$A$1:$B$1287,2,FALSE)</f>
        <v>AF</v>
      </c>
      <c r="E391">
        <v>2</v>
      </c>
      <c r="F391" t="s">
        <v>1656</v>
      </c>
      <c r="G391" s="71">
        <f>VLOOKUP(M391,'BASE ARTICLE SAMUEL 25012023 v1'!$A$1:$F$1287,6,FALSE)</f>
        <v>0.35</v>
      </c>
      <c r="H391" s="6">
        <f>VLOOKUP(M391,'BASE ARTICLE SAMUEL 25012023 v2'!$A$1:$H$1287,8,FALSE)</f>
        <v>0.35</v>
      </c>
      <c r="I391">
        <v>0.128</v>
      </c>
      <c r="J391">
        <f t="shared" si="26"/>
        <v>0.25600000000000001</v>
      </c>
      <c r="K391" s="6">
        <f>VLOOKUP(M391,'BASE ARTICLE SAMUEL 25012023 v2'!$A$1:$K$1287,11,FALSE)</f>
        <v>0.52999999499999995</v>
      </c>
      <c r="L391" s="6">
        <f t="shared" si="27"/>
        <v>1.0599999899999999</v>
      </c>
      <c r="M391" t="s">
        <v>1655</v>
      </c>
      <c r="N391" t="str">
        <f>VLOOKUP(M391,'BASE ARTICLE SAMUEL 25012023 v1'!$A$2:$B$1287,2,FALSE)</f>
        <v>AN</v>
      </c>
      <c r="O391">
        <f t="shared" si="20"/>
        <v>0.7</v>
      </c>
    </row>
    <row r="392" spans="1:15" outlineLevel="2" x14ac:dyDescent="0.25">
      <c r="A392" t="s">
        <v>1925</v>
      </c>
      <c r="B392" s="74" t="str">
        <f t="shared" si="25"/>
        <v>NBG1</v>
      </c>
      <c r="C392" t="str">
        <f>VLOOKUP(A392,'BASE ARTICLE SAMUEL 25012023 v1'!$A$1:$B$1287,2,FALSE)</f>
        <v>AF</v>
      </c>
      <c r="E392">
        <v>4</v>
      </c>
      <c r="F392" t="s">
        <v>1487</v>
      </c>
      <c r="G392" s="71">
        <f>VLOOKUP(M392,'BASE ARTICLE SAMUEL 25012023 v1'!$A$1:$F$1287,6,FALSE)</f>
        <v>0.03</v>
      </c>
      <c r="H392" s="6">
        <f>VLOOKUP(M392,'BASE ARTICLE SAMUEL 25012023 v2'!$A$1:$H$1287,8,FALSE)</f>
        <v>0.03</v>
      </c>
      <c r="I392">
        <v>0.05</v>
      </c>
      <c r="J392">
        <f t="shared" si="26"/>
        <v>0.2</v>
      </c>
      <c r="K392" s="6">
        <f>VLOOKUP(M392,'BASE ARTICLE SAMUEL 25012023 v2'!$A$1:$K$1287,11,FALSE)</f>
        <v>5.0000000999999995E-2</v>
      </c>
      <c r="L392" s="6">
        <f t="shared" si="27"/>
        <v>0.20000000399999998</v>
      </c>
      <c r="M392">
        <v>8534000818</v>
      </c>
      <c r="N392" t="str">
        <f>VLOOKUP(M392,'BASE ARTICLE SAMUEL 25012023 v1'!$A$2:$B$1287,2,FALSE)</f>
        <v>AN</v>
      </c>
      <c r="O392">
        <f t="shared" si="20"/>
        <v>0.12</v>
      </c>
    </row>
    <row r="393" spans="1:15" outlineLevel="2" x14ac:dyDescent="0.25">
      <c r="A393" t="s">
        <v>1925</v>
      </c>
      <c r="B393" s="74" t="str">
        <f t="shared" si="25"/>
        <v>NBG1</v>
      </c>
      <c r="C393" t="str">
        <f>VLOOKUP(A393,'BASE ARTICLE SAMUEL 25012023 v1'!$A$1:$B$1287,2,FALSE)</f>
        <v>AF</v>
      </c>
      <c r="E393">
        <v>2</v>
      </c>
      <c r="F393" t="s">
        <v>1484</v>
      </c>
      <c r="G393" s="71">
        <f>VLOOKUP(M393,'BASE ARTICLE SAMUEL 25012023 v1'!$A$1:$F$1287,6,FALSE)</f>
        <v>7.0000000000000007E-2</v>
      </c>
      <c r="H393" s="6">
        <f>VLOOKUP(M393,'BASE ARTICLE SAMUEL 25012023 v2'!$A$1:$H$1287,8,FALSE)</f>
        <v>7.0000000000000007E-2</v>
      </c>
      <c r="I393">
        <v>7.0000000000000007E-2</v>
      </c>
      <c r="J393">
        <f t="shared" si="26"/>
        <v>0.14000000000000001</v>
      </c>
      <c r="K393" s="6">
        <f>VLOOKUP(M393,'BASE ARTICLE SAMUEL 25012023 v2'!$A$1:$K$1287,11,FALSE)</f>
        <v>0.10999999997</v>
      </c>
      <c r="L393" s="6">
        <f t="shared" si="27"/>
        <v>0.21999999994</v>
      </c>
      <c r="M393">
        <v>8412802518</v>
      </c>
      <c r="N393" t="str">
        <f>VLOOKUP(M393,'BASE ARTICLE SAMUEL 25012023 v1'!$A$2:$B$1287,2,FALSE)</f>
        <v>AN</v>
      </c>
      <c r="O393">
        <f t="shared" si="20"/>
        <v>0.14000000000000001</v>
      </c>
    </row>
    <row r="394" spans="1:15" outlineLevel="2" x14ac:dyDescent="0.25">
      <c r="A394" t="s">
        <v>1925</v>
      </c>
      <c r="B394" s="74" t="str">
        <f t="shared" si="25"/>
        <v>NBG1</v>
      </c>
      <c r="C394" t="str">
        <f>VLOOKUP(A394,'BASE ARTICLE SAMUEL 25012023 v1'!$A$1:$B$1287,2,FALSE)</f>
        <v>AF</v>
      </c>
      <c r="E394">
        <v>2</v>
      </c>
      <c r="F394" t="s">
        <v>1658</v>
      </c>
      <c r="G394" s="71">
        <f>VLOOKUP(M394,'BASE ARTICLE SAMUEL 25012023 v1'!$A$1:$F$1287,6,FALSE)</f>
        <v>0.09</v>
      </c>
      <c r="H394" s="6">
        <f>VLOOKUP(M394,'BASE ARTICLE SAMUEL 25012023 v2'!$A$1:$H$1287,8,FALSE)</f>
        <v>0.09</v>
      </c>
      <c r="I394">
        <v>0.27400000000000002</v>
      </c>
      <c r="J394">
        <f t="shared" si="26"/>
        <v>0.54800000000000004</v>
      </c>
      <c r="K394" s="6">
        <f>VLOOKUP(M394,'BASE ARTICLE SAMUEL 25012023 v2'!$A$1:$K$1287,11,FALSE)</f>
        <v>0.12999999600000001</v>
      </c>
      <c r="L394" s="6">
        <f t="shared" si="27"/>
        <v>0.25999999200000001</v>
      </c>
      <c r="M394" t="s">
        <v>1657</v>
      </c>
      <c r="N394" t="str">
        <f>VLOOKUP(M394,'BASE ARTICLE SAMUEL 25012023 v1'!$A$2:$B$1287,2,FALSE)</f>
        <v>AN</v>
      </c>
      <c r="O394">
        <f t="shared" si="20"/>
        <v>0.18</v>
      </c>
    </row>
    <row r="395" spans="1:15" outlineLevel="2" x14ac:dyDescent="0.25">
      <c r="A395" t="s">
        <v>1925</v>
      </c>
      <c r="B395" s="74" t="str">
        <f t="shared" si="25"/>
        <v>NBG1</v>
      </c>
      <c r="C395" t="str">
        <f>VLOOKUP(A395,'BASE ARTICLE SAMUEL 25012023 v1'!$A$1:$B$1287,2,FALSE)</f>
        <v>AF</v>
      </c>
      <c r="E395">
        <v>2</v>
      </c>
      <c r="F395" t="s">
        <v>1654</v>
      </c>
      <c r="G395" s="71">
        <f>VLOOKUP(M395,'BASE ARTICLE SAMUEL 25012023 v1'!$A$1:$F$1287,6,FALSE)</f>
        <v>0.05</v>
      </c>
      <c r="H395" s="6">
        <f>VLOOKUP(M395,'BASE ARTICLE SAMUEL 25012023 v2'!$A$1:$H$1287,8,FALSE)</f>
        <v>0.05</v>
      </c>
      <c r="I395">
        <v>0.1</v>
      </c>
      <c r="J395">
        <f t="shared" si="26"/>
        <v>0.2</v>
      </c>
      <c r="K395" s="6">
        <f>VLOOKUP(M395,'BASE ARTICLE SAMUEL 25012023 v2'!$A$1:$K$1287,11,FALSE)</f>
        <v>0.1</v>
      </c>
      <c r="L395" s="6">
        <f t="shared" si="27"/>
        <v>0.2</v>
      </c>
      <c r="M395" t="s">
        <v>1653</v>
      </c>
      <c r="N395" t="str">
        <f>VLOOKUP(M395,'BASE ARTICLE SAMUEL 25012023 v1'!$A$2:$B$1287,2,FALSE)</f>
        <v>AN</v>
      </c>
      <c r="O395">
        <f t="shared" si="20"/>
        <v>0.1</v>
      </c>
    </row>
    <row r="396" spans="1:15" outlineLevel="2" x14ac:dyDescent="0.25">
      <c r="A396" t="s">
        <v>1925</v>
      </c>
      <c r="B396" s="74" t="str">
        <f t="shared" si="25"/>
        <v>NBG1</v>
      </c>
      <c r="C396" t="str">
        <f>VLOOKUP(A396,'BASE ARTICLE SAMUEL 25012023 v1'!$A$1:$B$1287,2,FALSE)</f>
        <v>AF</v>
      </c>
      <c r="E396">
        <v>1</v>
      </c>
      <c r="F396" t="s">
        <v>582</v>
      </c>
      <c r="G396" s="71">
        <f>VLOOKUP(M396,'BASE ARTICLE SAMUEL 25012023 v1'!$A$1:$F$1287,6,FALSE)</f>
        <v>1.5</v>
      </c>
      <c r="H396" s="6">
        <f>VLOOKUP(M396,'BASE ARTICLE SAMUEL 25012023 v2'!$A$1:$H$1287,8,FALSE)</f>
        <v>1.5</v>
      </c>
      <c r="I396">
        <v>2.2400000000000002</v>
      </c>
      <c r="J396">
        <f t="shared" si="26"/>
        <v>2.2400000000000002</v>
      </c>
      <c r="K396" s="6">
        <f>VLOOKUP(M396,'BASE ARTICLE SAMUEL 25012023 v2'!$A$1:$K$1287,11,FALSE)</f>
        <v>2.25</v>
      </c>
      <c r="L396" s="6">
        <f t="shared" si="27"/>
        <v>2.25</v>
      </c>
      <c r="M396">
        <v>101007</v>
      </c>
      <c r="N396" t="str">
        <f>VLOOKUP(M396,'BASE ARTICLE SAMUEL 25012023 v1'!$A$2:$B$1287,2,FALSE)</f>
        <v>AN</v>
      </c>
      <c r="O396">
        <f t="shared" si="20"/>
        <v>1.5</v>
      </c>
    </row>
    <row r="397" spans="1:15" outlineLevel="1" x14ac:dyDescent="0.25">
      <c r="A397" s="74" t="s">
        <v>4058</v>
      </c>
      <c r="B397" s="74" t="str">
        <f t="shared" si="25"/>
        <v>KITCORNBG1</v>
      </c>
      <c r="H397" s="6" t="e">
        <f>VLOOKUP(M397,'BASE ARTICLE SAMUEL 25012023 v2'!$A$1:$H$1287,8,FALSE)</f>
        <v>#N/A</v>
      </c>
      <c r="K397" s="6" t="e">
        <f>VLOOKUP(M397,'BASE ARTICLE SAMUEL 25012023 v2'!$A$1:$K$1287,11,FALSE)</f>
        <v>#N/A</v>
      </c>
      <c r="L397" s="6">
        <f>SUBTOTAL(9,L389:L396)</f>
        <v>31.954949985940001</v>
      </c>
      <c r="O397">
        <f>SUBTOTAL(9,O389:O396)</f>
        <v>19.331000000000003</v>
      </c>
    </row>
    <row r="398" spans="1:15" outlineLevel="2" x14ac:dyDescent="0.25">
      <c r="A398" t="s">
        <v>1927</v>
      </c>
      <c r="B398" s="74" t="str">
        <f t="shared" si="25"/>
        <v>NBG1900</v>
      </c>
      <c r="C398" t="str">
        <f>VLOOKUP(A398,'BASE ARTICLE SAMUEL 25012023 v1'!$A$1:$B$1287,2,FALSE)</f>
        <v>AF</v>
      </c>
      <c r="E398">
        <v>4</v>
      </c>
      <c r="F398" t="s">
        <v>1483</v>
      </c>
      <c r="G398" s="71">
        <f>VLOOKUP(M398,'BASE ARTICLE SAMUEL 25012023 v1'!$A$1:$F$1287,6,FALSE)</f>
        <v>0.04</v>
      </c>
      <c r="H398" s="6">
        <f>VLOOKUP(M398,'BASE ARTICLE SAMUEL 25012023 v2'!$A$1:$H$1287,8,FALSE)</f>
        <v>0.04</v>
      </c>
      <c r="I398">
        <v>0.05</v>
      </c>
      <c r="J398">
        <f t="shared" ref="J398:J406" si="28">E398*I398</f>
        <v>0.2</v>
      </c>
      <c r="K398" s="6">
        <f>VLOOKUP(M398,'BASE ARTICLE SAMUEL 25012023 v2'!$A$1:$K$1287,11,FALSE)</f>
        <v>0.05</v>
      </c>
      <c r="L398" s="6">
        <f t="shared" ref="L398:L406" si="29">E398*K398</f>
        <v>0.2</v>
      </c>
      <c r="M398">
        <v>8412602518</v>
      </c>
      <c r="N398" t="str">
        <f>VLOOKUP(M398,'BASE ARTICLE SAMUEL 25012023 v1'!$A$2:$B$1287,2,FALSE)</f>
        <v>AN</v>
      </c>
      <c r="O398">
        <f t="shared" si="20"/>
        <v>0.16</v>
      </c>
    </row>
    <row r="399" spans="1:15" outlineLevel="2" x14ac:dyDescent="0.25">
      <c r="A399" t="s">
        <v>1927</v>
      </c>
      <c r="B399" s="74" t="str">
        <f t="shared" si="25"/>
        <v>NBG1900</v>
      </c>
      <c r="C399" t="str">
        <f>VLOOKUP(A399,'BASE ARTICLE SAMUEL 25012023 v1'!$A$1:$B$1287,2,FALSE)</f>
        <v>AF</v>
      </c>
      <c r="E399">
        <v>1</v>
      </c>
      <c r="F399" t="s">
        <v>1484</v>
      </c>
      <c r="G399" s="71">
        <f>VLOOKUP(M399,'BASE ARTICLE SAMUEL 25012023 v1'!$A$1:$F$1287,6,FALSE)</f>
        <v>7.0000000000000007E-2</v>
      </c>
      <c r="H399" s="6">
        <f>VLOOKUP(M399,'BASE ARTICLE SAMUEL 25012023 v2'!$A$1:$H$1287,8,FALSE)</f>
        <v>7.0000000000000007E-2</v>
      </c>
      <c r="I399">
        <v>7.0000000000000007E-2</v>
      </c>
      <c r="J399">
        <f t="shared" si="28"/>
        <v>7.0000000000000007E-2</v>
      </c>
      <c r="K399" s="6">
        <f>VLOOKUP(M399,'BASE ARTICLE SAMUEL 25012023 v2'!$A$1:$K$1287,11,FALSE)</f>
        <v>0.10999999997</v>
      </c>
      <c r="L399" s="6">
        <f t="shared" si="29"/>
        <v>0.10999999997</v>
      </c>
      <c r="M399">
        <v>8412802518</v>
      </c>
      <c r="N399" t="str">
        <f>VLOOKUP(M399,'BASE ARTICLE SAMUEL 25012023 v1'!$A$2:$B$1287,2,FALSE)</f>
        <v>AN</v>
      </c>
      <c r="O399">
        <f t="shared" si="20"/>
        <v>7.0000000000000007E-2</v>
      </c>
    </row>
    <row r="400" spans="1:15" outlineLevel="2" x14ac:dyDescent="0.25">
      <c r="A400" t="s">
        <v>1927</v>
      </c>
      <c r="B400" s="74" t="str">
        <f t="shared" si="25"/>
        <v>NBG1900</v>
      </c>
      <c r="C400" t="str">
        <f>VLOOKUP(A400,'BASE ARTICLE SAMUEL 25012023 v1'!$A$1:$B$1287,2,FALSE)</f>
        <v>AF</v>
      </c>
      <c r="E400">
        <v>4</v>
      </c>
      <c r="F400" t="s">
        <v>1485</v>
      </c>
      <c r="G400" s="71">
        <f>VLOOKUP(M400,'BASE ARTICLE SAMUEL 25012023 v1'!$A$1:$F$1287,6,FALSE)</f>
        <v>0.02</v>
      </c>
      <c r="H400" s="6">
        <f>VLOOKUP(M400,'BASE ARTICLE SAMUEL 25012023 v2'!$A$1:$H$1287,8,FALSE)</f>
        <v>0.02</v>
      </c>
      <c r="I400">
        <v>0.02</v>
      </c>
      <c r="J400">
        <f t="shared" si="28"/>
        <v>0.08</v>
      </c>
      <c r="K400" s="6">
        <f>VLOOKUP(M400,'BASE ARTICLE SAMUEL 25012023 v2'!$A$1:$K$1287,11,FALSE)</f>
        <v>0.03</v>
      </c>
      <c r="L400" s="6">
        <f t="shared" si="29"/>
        <v>0.12</v>
      </c>
      <c r="M400">
        <v>8434000618</v>
      </c>
      <c r="N400" t="str">
        <f>VLOOKUP(M400,'BASE ARTICLE SAMUEL 25012023 v1'!$A$2:$B$1287,2,FALSE)</f>
        <v>AN</v>
      </c>
      <c r="O400">
        <f t="shared" si="20"/>
        <v>0.08</v>
      </c>
    </row>
    <row r="401" spans="1:15" outlineLevel="2" x14ac:dyDescent="0.25">
      <c r="A401" t="s">
        <v>1927</v>
      </c>
      <c r="B401" s="74" t="str">
        <f t="shared" si="25"/>
        <v>NBG1900</v>
      </c>
      <c r="C401" t="str">
        <f>VLOOKUP(A401,'BASE ARTICLE SAMUEL 25012023 v1'!$A$1:$B$1287,2,FALSE)</f>
        <v>AF</v>
      </c>
      <c r="E401">
        <v>2</v>
      </c>
      <c r="F401" t="s">
        <v>1486</v>
      </c>
      <c r="G401" s="71">
        <f>VLOOKUP(M401,'BASE ARTICLE SAMUEL 25012023 v1'!$A$1:$F$1287,6,FALSE)</f>
        <v>4.2000000000000003E-2</v>
      </c>
      <c r="H401" s="6">
        <f>VLOOKUP(M401,'BASE ARTICLE SAMUEL 25012023 v2'!$A$1:$H$1287,8,FALSE)</f>
        <v>4.2000000000000003E-2</v>
      </c>
      <c r="I401">
        <v>0.04</v>
      </c>
      <c r="J401">
        <f t="shared" si="28"/>
        <v>0.08</v>
      </c>
      <c r="K401" s="6">
        <f>VLOOKUP(M401,'BASE ARTICLE SAMUEL 25012023 v2'!$A$1:$K$1287,11,FALSE)</f>
        <v>6.3E-2</v>
      </c>
      <c r="L401" s="6">
        <f t="shared" si="29"/>
        <v>0.126</v>
      </c>
      <c r="M401">
        <v>8434000818</v>
      </c>
      <c r="N401" t="str">
        <f>VLOOKUP(M401,'BASE ARTICLE SAMUEL 25012023 v1'!$A$2:$B$1287,2,FALSE)</f>
        <v>AN</v>
      </c>
      <c r="O401">
        <f t="shared" si="20"/>
        <v>8.4000000000000005E-2</v>
      </c>
    </row>
    <row r="402" spans="1:15" outlineLevel="2" x14ac:dyDescent="0.25">
      <c r="A402" t="s">
        <v>1927</v>
      </c>
      <c r="B402" s="74" t="str">
        <f t="shared" si="25"/>
        <v>NBG1900</v>
      </c>
      <c r="C402" t="str">
        <f>VLOOKUP(A402,'BASE ARTICLE SAMUEL 25012023 v1'!$A$1:$B$1287,2,FALSE)</f>
        <v>AF</v>
      </c>
      <c r="E402">
        <v>2</v>
      </c>
      <c r="F402" t="s">
        <v>1487</v>
      </c>
      <c r="G402" s="71">
        <f>VLOOKUP(M402,'BASE ARTICLE SAMUEL 25012023 v1'!$A$1:$F$1287,6,FALSE)</f>
        <v>0.03</v>
      </c>
      <c r="H402" s="6">
        <f>VLOOKUP(M402,'BASE ARTICLE SAMUEL 25012023 v2'!$A$1:$H$1287,8,FALSE)</f>
        <v>0.03</v>
      </c>
      <c r="I402">
        <v>0.05</v>
      </c>
      <c r="J402">
        <f t="shared" si="28"/>
        <v>0.1</v>
      </c>
      <c r="K402" s="6">
        <f>VLOOKUP(M402,'BASE ARTICLE SAMUEL 25012023 v2'!$A$1:$K$1287,11,FALSE)</f>
        <v>5.0000000999999995E-2</v>
      </c>
      <c r="L402" s="6">
        <f t="shared" si="29"/>
        <v>0.10000000199999999</v>
      </c>
      <c r="M402">
        <v>8534000818</v>
      </c>
      <c r="N402" t="str">
        <f>VLOOKUP(M402,'BASE ARTICLE SAMUEL 25012023 v1'!$A$2:$B$1287,2,FALSE)</f>
        <v>AN</v>
      </c>
      <c r="O402">
        <f t="shared" si="20"/>
        <v>0.06</v>
      </c>
    </row>
    <row r="403" spans="1:15" outlineLevel="2" x14ac:dyDescent="0.25">
      <c r="A403" t="s">
        <v>1927</v>
      </c>
      <c r="B403" s="74" t="str">
        <f t="shared" si="25"/>
        <v>NBG1900</v>
      </c>
      <c r="C403" t="str">
        <f>VLOOKUP(A403,'BASE ARTICLE SAMUEL 25012023 v1'!$A$1:$B$1287,2,FALSE)</f>
        <v>AF</v>
      </c>
      <c r="E403">
        <v>4</v>
      </c>
      <c r="F403" t="s">
        <v>1489</v>
      </c>
      <c r="G403" s="71">
        <f>VLOOKUP(M403,'BASE ARTICLE SAMUEL 25012023 v1'!$A$1:$F$1287,6,FALSE)</f>
        <v>0.03</v>
      </c>
      <c r="H403" s="6">
        <f>VLOOKUP(M403,'BASE ARTICLE SAMUEL 25012023 v2'!$A$1:$H$1287,8,FALSE)</f>
        <v>0.03</v>
      </c>
      <c r="I403">
        <v>0.05</v>
      </c>
      <c r="J403">
        <f t="shared" si="28"/>
        <v>0.2</v>
      </c>
      <c r="K403" s="6">
        <f>VLOOKUP(M403,'BASE ARTICLE SAMUEL 25012023 v2'!$A$1:$K$1287,11,FALSE)</f>
        <v>5.0000000999999995E-2</v>
      </c>
      <c r="L403" s="6">
        <f t="shared" si="29"/>
        <v>0.20000000399999998</v>
      </c>
      <c r="M403">
        <v>8535000618</v>
      </c>
      <c r="N403" t="str">
        <f>VLOOKUP(M403,'BASE ARTICLE SAMUEL 25012023 v1'!$A$2:$B$1287,2,FALSE)</f>
        <v>AN</v>
      </c>
      <c r="O403">
        <f t="shared" si="20"/>
        <v>0.12</v>
      </c>
    </row>
    <row r="404" spans="1:15" outlineLevel="2" x14ac:dyDescent="0.25">
      <c r="A404" t="s">
        <v>1927</v>
      </c>
      <c r="B404" s="74" t="str">
        <f t="shared" si="25"/>
        <v>NBG1900</v>
      </c>
      <c r="C404" t="str">
        <f>VLOOKUP(A404,'BASE ARTICLE SAMUEL 25012023 v1'!$A$1:$B$1287,2,FALSE)</f>
        <v>AF</v>
      </c>
      <c r="E404">
        <v>1</v>
      </c>
      <c r="F404" t="s">
        <v>579</v>
      </c>
      <c r="G404" s="71">
        <f>VLOOKUP(M404,'BASE ARTICLE SAMUEL 25012023 v1'!$A$1:$F$1287,6,FALSE)</f>
        <v>13.05</v>
      </c>
      <c r="H404" s="6">
        <f>VLOOKUP(M404,'BASE ARTICLE SAMUEL 25012023 v2'!$A$1:$H$1287,8,FALSE)</f>
        <v>13.05</v>
      </c>
      <c r="I404">
        <v>18.489999999999998</v>
      </c>
      <c r="J404">
        <f t="shared" si="28"/>
        <v>18.489999999999998</v>
      </c>
      <c r="K404" s="6">
        <f>VLOOKUP(M404,'BASE ARTICLE SAMUEL 25012023 v2'!$A$1:$K$1287,11,FALSE)</f>
        <v>19.575000000000003</v>
      </c>
      <c r="L404" s="6">
        <f t="shared" si="29"/>
        <v>19.575000000000003</v>
      </c>
      <c r="M404" t="s">
        <v>578</v>
      </c>
      <c r="N404" t="str">
        <f>VLOOKUP(M404,'BASE ARTICLE SAMUEL 25012023 v1'!$A$2:$B$1287,2,FALSE)</f>
        <v>AN</v>
      </c>
      <c r="O404">
        <f t="shared" si="20"/>
        <v>13.05</v>
      </c>
    </row>
    <row r="405" spans="1:15" outlineLevel="2" x14ac:dyDescent="0.25">
      <c r="A405" t="s">
        <v>1927</v>
      </c>
      <c r="B405" s="74" t="str">
        <f t="shared" si="25"/>
        <v>NBG1900</v>
      </c>
      <c r="C405" t="str">
        <f>VLOOKUP(A405,'BASE ARTICLE SAMUEL 25012023 v1'!$A$1:$B$1287,2,FALSE)</f>
        <v>AF</v>
      </c>
      <c r="E405">
        <v>4</v>
      </c>
      <c r="F405" t="s">
        <v>1561</v>
      </c>
      <c r="G405" s="71">
        <f>VLOOKUP(M405,'BASE ARTICLE SAMUEL 25012023 v1'!$A$1:$F$1287,6,FALSE)</f>
        <v>0.13</v>
      </c>
      <c r="H405" s="6">
        <f>VLOOKUP(M405,'BASE ARTICLE SAMUEL 25012023 v2'!$A$1:$H$1287,8,FALSE)</f>
        <v>0.13</v>
      </c>
      <c r="I405">
        <v>1.9E-2</v>
      </c>
      <c r="J405">
        <f t="shared" si="28"/>
        <v>7.5999999999999998E-2</v>
      </c>
      <c r="K405" s="6">
        <f>VLOOKUP(M405,'BASE ARTICLE SAMUEL 25012023 v2'!$A$1:$K$1287,11,FALSE)</f>
        <v>0.19000000500000003</v>
      </c>
      <c r="L405" s="6">
        <f t="shared" si="29"/>
        <v>0.76000002000000011</v>
      </c>
      <c r="M405" t="s">
        <v>1560</v>
      </c>
      <c r="N405" t="str">
        <f>VLOOKUP(M405,'BASE ARTICLE SAMUEL 25012023 v1'!$A$2:$B$1287,2,FALSE)</f>
        <v>AN</v>
      </c>
      <c r="O405">
        <f t="shared" si="20"/>
        <v>0.52</v>
      </c>
    </row>
    <row r="406" spans="1:15" outlineLevel="2" x14ac:dyDescent="0.25">
      <c r="A406" t="s">
        <v>1927</v>
      </c>
      <c r="B406" s="74" t="str">
        <f t="shared" si="25"/>
        <v>NBG1900</v>
      </c>
      <c r="C406" t="str">
        <f>VLOOKUP(A406,'BASE ARTICLE SAMUEL 25012023 v1'!$A$1:$B$1287,2,FALSE)</f>
        <v>AF</v>
      </c>
      <c r="E406">
        <v>1</v>
      </c>
      <c r="F406" t="s">
        <v>582</v>
      </c>
      <c r="G406" s="71">
        <f>VLOOKUP(M406,'BASE ARTICLE SAMUEL 25012023 v1'!$A$1:$F$1287,6,FALSE)</f>
        <v>1.5</v>
      </c>
      <c r="H406" s="6">
        <f>VLOOKUP(M406,'BASE ARTICLE SAMUEL 25012023 v2'!$A$1:$H$1287,8,FALSE)</f>
        <v>1.5</v>
      </c>
      <c r="I406">
        <v>2.2400000000000002</v>
      </c>
      <c r="J406">
        <f t="shared" si="28"/>
        <v>2.2400000000000002</v>
      </c>
      <c r="K406" s="6">
        <f>VLOOKUP(M406,'BASE ARTICLE SAMUEL 25012023 v2'!$A$1:$K$1287,11,FALSE)</f>
        <v>2.25</v>
      </c>
      <c r="L406" s="6">
        <f t="shared" si="29"/>
        <v>2.25</v>
      </c>
      <c r="M406">
        <v>101007</v>
      </c>
      <c r="N406" t="str">
        <f>VLOOKUP(M406,'BASE ARTICLE SAMUEL 25012023 v1'!$A$2:$B$1287,2,FALSE)</f>
        <v>AN</v>
      </c>
      <c r="O406">
        <f t="shared" si="20"/>
        <v>1.5</v>
      </c>
    </row>
    <row r="407" spans="1:15" outlineLevel="1" x14ac:dyDescent="0.25">
      <c r="A407" s="74" t="s">
        <v>4059</v>
      </c>
      <c r="B407" s="74" t="str">
        <f t="shared" si="25"/>
        <v>KITCORNBG1900</v>
      </c>
      <c r="H407" s="6" t="e">
        <f>VLOOKUP(M407,'BASE ARTICLE SAMUEL 25012023 v2'!$A$1:$H$1287,8,FALSE)</f>
        <v>#N/A</v>
      </c>
      <c r="K407" s="6" t="e">
        <f>VLOOKUP(M407,'BASE ARTICLE SAMUEL 25012023 v2'!$A$1:$K$1287,11,FALSE)</f>
        <v>#N/A</v>
      </c>
      <c r="L407" s="6">
        <f>SUBTOTAL(9,L398:L406)</f>
        <v>23.441000025970002</v>
      </c>
      <c r="O407">
        <f>SUBTOTAL(9,O398:O406)</f>
        <v>15.644</v>
      </c>
    </row>
    <row r="408" spans="1:15" outlineLevel="2" x14ac:dyDescent="0.25">
      <c r="A408" t="s">
        <v>1945</v>
      </c>
      <c r="B408" s="74" t="str">
        <f t="shared" si="25"/>
        <v>2H1500</v>
      </c>
      <c r="C408" t="str">
        <f>VLOOKUP(A408,'BASE ARTICLE SAMUEL 25012023 v1'!$A$1:$B$1287,2,FALSE)</f>
        <v>AF</v>
      </c>
      <c r="D408">
        <v>101006</v>
      </c>
      <c r="E408">
        <v>2</v>
      </c>
      <c r="F408" t="s">
        <v>583</v>
      </c>
      <c r="G408" s="71">
        <f>VLOOKUP(M408,'BASE ARTICLE SAMUEL 25012023 v1'!$A$1:$F$1287,6,FALSE)</f>
        <v>0.29299999999999998</v>
      </c>
      <c r="H408" s="6">
        <f>VLOOKUP(M408,'BASE ARTICLE SAMUEL 25012023 v2'!$A$1:$H$1287,8,FALSE)</f>
        <v>0.29299999999999998</v>
      </c>
      <c r="I408">
        <v>0.68</v>
      </c>
      <c r="J408">
        <f t="shared" ref="J408:J428" si="30">E408*I408</f>
        <v>1.36</v>
      </c>
      <c r="K408" s="6">
        <f>VLOOKUP(M408,'BASE ARTICLE SAMUEL 25012023 v2'!$A$1:$K$1287,11,FALSE)</f>
        <v>0.73249999999999993</v>
      </c>
      <c r="L408" s="6">
        <f t="shared" ref="L408:L428" si="31">E408*K408</f>
        <v>1.4649999999999999</v>
      </c>
      <c r="M408">
        <v>101006</v>
      </c>
      <c r="N408" t="str">
        <f>VLOOKUP(M408,'BASE ARTICLE SAMUEL 25012023 v1'!$A$2:$B$1287,2,FALSE)</f>
        <v>AN</v>
      </c>
      <c r="O408">
        <f t="shared" si="20"/>
        <v>0.58599999999999997</v>
      </c>
    </row>
    <row r="409" spans="1:15" outlineLevel="2" x14ac:dyDescent="0.25">
      <c r="A409" t="s">
        <v>1945</v>
      </c>
      <c r="B409" s="74" t="str">
        <f t="shared" si="25"/>
        <v>2H1500</v>
      </c>
      <c r="C409" t="str">
        <f>VLOOKUP(A409,'BASE ARTICLE SAMUEL 25012023 v1'!$A$1:$B$1287,2,FALSE)</f>
        <v>AF</v>
      </c>
      <c r="D409">
        <v>101007</v>
      </c>
      <c r="E409">
        <v>2</v>
      </c>
      <c r="F409" t="s">
        <v>582</v>
      </c>
      <c r="G409" s="71">
        <f>VLOOKUP(M409,'BASE ARTICLE SAMUEL 25012023 v1'!$A$1:$F$1287,6,FALSE)</f>
        <v>1.5</v>
      </c>
      <c r="H409" s="6">
        <f>VLOOKUP(M409,'BASE ARTICLE SAMUEL 25012023 v2'!$A$1:$H$1287,8,FALSE)</f>
        <v>1.5</v>
      </c>
      <c r="I409">
        <v>2.2400000000000002</v>
      </c>
      <c r="J409">
        <f t="shared" si="30"/>
        <v>4.4800000000000004</v>
      </c>
      <c r="K409" s="6">
        <f>VLOOKUP(M409,'BASE ARTICLE SAMUEL 25012023 v2'!$A$1:$K$1287,11,FALSE)</f>
        <v>2.25</v>
      </c>
      <c r="L409" s="6">
        <f t="shared" si="31"/>
        <v>4.5</v>
      </c>
      <c r="M409">
        <v>101007</v>
      </c>
      <c r="N409" t="str">
        <f>VLOOKUP(M409,'BASE ARTICLE SAMUEL 25012023 v1'!$A$2:$B$1287,2,FALSE)</f>
        <v>AN</v>
      </c>
      <c r="O409">
        <f t="shared" si="20"/>
        <v>3</v>
      </c>
    </row>
    <row r="410" spans="1:15" outlineLevel="2" x14ac:dyDescent="0.25">
      <c r="A410" t="s">
        <v>1945</v>
      </c>
      <c r="B410" s="74" t="str">
        <f t="shared" si="25"/>
        <v>2H1500</v>
      </c>
      <c r="C410" t="str">
        <f>VLOOKUP(A410,'BASE ARTICLE SAMUEL 25012023 v1'!$A$1:$B$1287,2,FALSE)</f>
        <v>AF</v>
      </c>
      <c r="D410" t="s">
        <v>728</v>
      </c>
      <c r="E410">
        <v>2</v>
      </c>
      <c r="F410" t="s">
        <v>729</v>
      </c>
      <c r="G410" s="71">
        <f>VLOOKUP(M410,'BASE ARTICLE SAMUEL 25012023 v1'!$A$1:$F$1287,6,FALSE)</f>
        <v>2.42</v>
      </c>
      <c r="H410" s="6">
        <f>VLOOKUP(M410,'BASE ARTICLE SAMUEL 25012023 v2'!$A$1:$H$1287,8,FALSE)</f>
        <v>2.42</v>
      </c>
      <c r="I410">
        <v>2.85</v>
      </c>
      <c r="J410">
        <f t="shared" si="30"/>
        <v>5.7</v>
      </c>
      <c r="K410" s="6">
        <f>VLOOKUP(M410,'BASE ARTICLE SAMUEL 25012023 v2'!$A$1:$K$1287,11,FALSE)</f>
        <v>3.0249999999999999</v>
      </c>
      <c r="L410" s="6">
        <f t="shared" si="31"/>
        <v>6.05</v>
      </c>
      <c r="M410" t="s">
        <v>728</v>
      </c>
      <c r="N410" t="str">
        <f>VLOOKUP(M410,'BASE ARTICLE SAMUEL 25012023 v1'!$A$2:$B$1287,2,FALSE)</f>
        <v>AN</v>
      </c>
      <c r="O410">
        <f t="shared" si="20"/>
        <v>4.84</v>
      </c>
    </row>
    <row r="411" spans="1:15" outlineLevel="2" x14ac:dyDescent="0.25">
      <c r="A411" t="s">
        <v>1945</v>
      </c>
      <c r="B411" s="74" t="str">
        <f t="shared" si="25"/>
        <v>2H1500</v>
      </c>
      <c r="C411" t="str">
        <f>VLOOKUP(A411,'BASE ARTICLE SAMUEL 25012023 v1'!$A$1:$B$1287,2,FALSE)</f>
        <v>AF</v>
      </c>
      <c r="D411" t="s">
        <v>576</v>
      </c>
      <c r="E411">
        <v>2.2000000000000002</v>
      </c>
      <c r="F411" t="s">
        <v>577</v>
      </c>
      <c r="G411" s="71">
        <f>VLOOKUP(M411,'BASE ARTICLE SAMUEL 25012023 v1'!$A$1:$F$1287,6,FALSE)</f>
        <v>3.2</v>
      </c>
      <c r="H411" s="6">
        <f>VLOOKUP(M411,'BASE ARTICLE SAMUEL 25012023 v2'!$A$1:$H$1287,8,FALSE)</f>
        <v>3.2</v>
      </c>
      <c r="I411">
        <v>4.3499999999999996</v>
      </c>
      <c r="J411">
        <f t="shared" si="30"/>
        <v>9.57</v>
      </c>
      <c r="K411" s="6">
        <f>VLOOKUP(M411,'BASE ARTICLE SAMUEL 25012023 v2'!$A$1:$K$1287,11,FALSE)</f>
        <v>4.8000000000000007</v>
      </c>
      <c r="L411" s="6">
        <f t="shared" si="31"/>
        <v>10.560000000000002</v>
      </c>
      <c r="M411" t="s">
        <v>576</v>
      </c>
      <c r="N411" t="str">
        <f>VLOOKUP(M411,'BASE ARTICLE SAMUEL 25012023 v1'!$A$2:$B$1287,2,FALSE)</f>
        <v>AN</v>
      </c>
      <c r="O411">
        <f t="shared" si="20"/>
        <v>7.0400000000000009</v>
      </c>
    </row>
    <row r="412" spans="1:15" outlineLevel="2" x14ac:dyDescent="0.25">
      <c r="A412" t="s">
        <v>1945</v>
      </c>
      <c r="B412" s="74" t="str">
        <f t="shared" si="25"/>
        <v>2H1500</v>
      </c>
      <c r="C412" t="str">
        <f>VLOOKUP(A412,'BASE ARTICLE SAMUEL 25012023 v1'!$A$1:$B$1287,2,FALSE)</f>
        <v>AF</v>
      </c>
      <c r="E412">
        <v>8</v>
      </c>
      <c r="F412" t="s">
        <v>1229</v>
      </c>
      <c r="G412" s="71">
        <f>VLOOKUP(M412,'BASE ARTICLE SAMUEL 25012023 v1'!$A$1:$F$1287,6,FALSE)</f>
        <v>0.09</v>
      </c>
      <c r="H412" s="6">
        <f>VLOOKUP(M412,'BASE ARTICLE SAMUEL 25012023 v2'!$A$1:$H$1287,8,FALSE)</f>
        <v>0.09</v>
      </c>
      <c r="I412">
        <v>6.8000000000000005E-2</v>
      </c>
      <c r="J412">
        <f t="shared" si="30"/>
        <v>0.54400000000000004</v>
      </c>
      <c r="K412" s="6">
        <f>VLOOKUP(M412,'BASE ARTICLE SAMUEL 25012023 v2'!$A$1:$K$1287,11,FALSE)</f>
        <v>0.14000000399999998</v>
      </c>
      <c r="L412" s="6">
        <f t="shared" si="31"/>
        <v>1.1200000319999999</v>
      </c>
      <c r="M412">
        <v>8210603018</v>
      </c>
      <c r="N412" t="str">
        <f>VLOOKUP(M412,'BASE ARTICLE SAMUEL 25012023 v1'!$A$2:$B$1287,2,FALSE)</f>
        <v>AN</v>
      </c>
      <c r="O412">
        <f t="shared" si="20"/>
        <v>0.72</v>
      </c>
    </row>
    <row r="413" spans="1:15" outlineLevel="2" x14ac:dyDescent="0.25">
      <c r="A413" t="s">
        <v>1945</v>
      </c>
      <c r="B413" s="74" t="str">
        <f t="shared" si="25"/>
        <v>2H1500</v>
      </c>
      <c r="C413" t="str">
        <f>VLOOKUP(A413,'BASE ARTICLE SAMUEL 25012023 v1'!$A$1:$B$1287,2,FALSE)</f>
        <v>AF</v>
      </c>
      <c r="D413">
        <v>8535000618</v>
      </c>
      <c r="E413">
        <v>2</v>
      </c>
      <c r="F413" t="s">
        <v>1489</v>
      </c>
      <c r="G413" s="71">
        <f>VLOOKUP(M413,'BASE ARTICLE SAMUEL 25012023 v1'!$A$1:$F$1287,6,FALSE)</f>
        <v>0.03</v>
      </c>
      <c r="H413" s="6">
        <f>VLOOKUP(M413,'BASE ARTICLE SAMUEL 25012023 v2'!$A$1:$H$1287,8,FALSE)</f>
        <v>0.03</v>
      </c>
      <c r="I413">
        <v>0.05</v>
      </c>
      <c r="J413">
        <f t="shared" si="30"/>
        <v>0.1</v>
      </c>
      <c r="K413" s="6">
        <f>VLOOKUP(M413,'BASE ARTICLE SAMUEL 25012023 v2'!$A$1:$K$1287,11,FALSE)</f>
        <v>5.0000000999999995E-2</v>
      </c>
      <c r="L413" s="6">
        <f t="shared" si="31"/>
        <v>0.10000000199999999</v>
      </c>
      <c r="M413">
        <v>8535000618</v>
      </c>
      <c r="N413" t="str">
        <f>VLOOKUP(M413,'BASE ARTICLE SAMUEL 25012023 v1'!$A$2:$B$1287,2,FALSE)</f>
        <v>AN</v>
      </c>
      <c r="O413">
        <f t="shared" si="20"/>
        <v>0.06</v>
      </c>
    </row>
    <row r="414" spans="1:15" outlineLevel="2" x14ac:dyDescent="0.25">
      <c r="A414" t="s">
        <v>1945</v>
      </c>
      <c r="B414" s="74" t="str">
        <f t="shared" si="25"/>
        <v>2H1500</v>
      </c>
      <c r="C414" t="str">
        <f>VLOOKUP(A414,'BASE ARTICLE SAMUEL 25012023 v1'!$A$1:$B$1287,2,FALSE)</f>
        <v>AF</v>
      </c>
      <c r="D414">
        <v>9600000618</v>
      </c>
      <c r="E414">
        <v>2</v>
      </c>
      <c r="F414" t="s">
        <v>1160</v>
      </c>
      <c r="G414" s="71">
        <f>VLOOKUP(M414,'BASE ARTICLE SAMUEL 25012023 v1'!$A$1:$F$1287,6,FALSE)</f>
        <v>1.2</v>
      </c>
      <c r="H414" s="6">
        <f>VLOOKUP(M414,'BASE ARTICLE SAMUEL 25012023 v2'!$A$1:$H$1287,8,FALSE)</f>
        <v>1.2</v>
      </c>
      <c r="I414">
        <v>1.57</v>
      </c>
      <c r="J414">
        <f t="shared" si="30"/>
        <v>3.14</v>
      </c>
      <c r="K414" s="6">
        <f>VLOOKUP(M414,'BASE ARTICLE SAMUEL 25012023 v2'!$A$1:$K$1287,11,FALSE)</f>
        <v>2.4</v>
      </c>
      <c r="L414" s="6">
        <f t="shared" si="31"/>
        <v>4.8</v>
      </c>
      <c r="M414">
        <v>9600000618</v>
      </c>
      <c r="N414" t="str">
        <f>VLOOKUP(M414,'BASE ARTICLE SAMUEL 25012023 v1'!$A$2:$B$1287,2,FALSE)</f>
        <v>AN</v>
      </c>
      <c r="O414">
        <f t="shared" si="20"/>
        <v>2.4</v>
      </c>
    </row>
    <row r="415" spans="1:15" outlineLevel="2" x14ac:dyDescent="0.25">
      <c r="A415" t="s">
        <v>1945</v>
      </c>
      <c r="B415" s="74" t="str">
        <f t="shared" si="25"/>
        <v>2H1500</v>
      </c>
      <c r="C415" t="str">
        <f>VLOOKUP(A415,'BASE ARTICLE SAMUEL 25012023 v1'!$A$1:$B$1287,2,FALSE)</f>
        <v>AF</v>
      </c>
      <c r="D415" t="s">
        <v>713</v>
      </c>
      <c r="E415">
        <v>3</v>
      </c>
      <c r="F415" t="s">
        <v>714</v>
      </c>
      <c r="G415" s="71">
        <f>VLOOKUP(M415,'BASE ARTICLE SAMUEL 25012023 v1'!$A$1:$F$1287,6,FALSE)</f>
        <v>0.44</v>
      </c>
      <c r="H415" s="6">
        <f>VLOOKUP(M415,'BASE ARTICLE SAMUEL 25012023 v2'!$A$1:$H$1287,8,FALSE)</f>
        <v>0.52500000000000002</v>
      </c>
      <c r="I415">
        <v>0.47</v>
      </c>
      <c r="J415">
        <f t="shared" si="30"/>
        <v>1.41</v>
      </c>
      <c r="K415" s="6">
        <f>VLOOKUP(M415,'BASE ARTICLE SAMUEL 25012023 v2'!$A$1:$K$1287,11,FALSE)</f>
        <v>0.65625</v>
      </c>
      <c r="L415" s="6">
        <f t="shared" si="31"/>
        <v>1.96875</v>
      </c>
      <c r="M415" t="s">
        <v>713</v>
      </c>
      <c r="N415" t="str">
        <f>VLOOKUP(M415,'BASE ARTICLE SAMUEL 25012023 v1'!$A$2:$B$1287,2,FALSE)</f>
        <v>AS</v>
      </c>
      <c r="O415">
        <f t="shared" si="20"/>
        <v>1.5750000000000002</v>
      </c>
    </row>
    <row r="416" spans="1:15" outlineLevel="2" x14ac:dyDescent="0.25">
      <c r="A416" t="s">
        <v>1945</v>
      </c>
      <c r="B416" s="74" t="str">
        <f t="shared" si="25"/>
        <v>2H1500</v>
      </c>
      <c r="C416" t="str">
        <f>VLOOKUP(A416,'BASE ARTICLE SAMUEL 25012023 v1'!$A$1:$B$1287,2,FALSE)</f>
        <v>AF</v>
      </c>
      <c r="D416" t="s">
        <v>741</v>
      </c>
      <c r="E416">
        <v>1</v>
      </c>
      <c r="F416" t="s">
        <v>3944</v>
      </c>
      <c r="G416" s="71">
        <f>VLOOKUP(M416,'BASE ARTICLE SAMUEL 25012023 v1'!$A$1:$F$1287,6,FALSE)</f>
        <v>0.69</v>
      </c>
      <c r="H416" s="6">
        <f>VLOOKUP(M416,'BASE ARTICLE SAMUEL 25012023 v2'!$A$1:$H$1287,8,FALSE)</f>
        <v>0.83799999999999997</v>
      </c>
      <c r="I416">
        <v>0.86</v>
      </c>
      <c r="J416">
        <f t="shared" si="30"/>
        <v>0.86</v>
      </c>
      <c r="K416" s="6">
        <f>VLOOKUP(M416,'BASE ARTICLE SAMUEL 25012023 v2'!$A$1:$K$1287,11,FALSE)</f>
        <v>1.1051884228</v>
      </c>
      <c r="L416" s="6">
        <f t="shared" si="31"/>
        <v>1.1051884228</v>
      </c>
      <c r="M416" t="s">
        <v>741</v>
      </c>
      <c r="N416" t="str">
        <f>VLOOKUP(M416,'BASE ARTICLE SAMUEL 25012023 v1'!$A$2:$B$1287,2,FALSE)</f>
        <v>AN</v>
      </c>
      <c r="O416">
        <f t="shared" si="20"/>
        <v>0.83799999999999997</v>
      </c>
    </row>
    <row r="417" spans="1:15" outlineLevel="2" x14ac:dyDescent="0.25">
      <c r="A417" t="s">
        <v>1945</v>
      </c>
      <c r="B417" s="74" t="str">
        <f t="shared" si="25"/>
        <v>2H1500</v>
      </c>
      <c r="C417" t="str">
        <f>VLOOKUP(A417,'BASE ARTICLE SAMUEL 25012023 v1'!$A$1:$B$1287,2,FALSE)</f>
        <v>AF</v>
      </c>
      <c r="D417" t="s">
        <v>1012</v>
      </c>
      <c r="E417">
        <v>1</v>
      </c>
      <c r="F417" t="s">
        <v>1013</v>
      </c>
      <c r="G417" s="71">
        <f>VLOOKUP(M417,'BASE ARTICLE SAMUEL 25012023 v1'!$A$1:$F$1287,6,FALSE)</f>
        <v>2.2799999999999998</v>
      </c>
      <c r="H417" s="6">
        <f>VLOOKUP(M417,'BASE ARTICLE SAMUEL 25012023 v2'!$A$1:$H$1287,8,FALSE)</f>
        <v>2.5579999999999998</v>
      </c>
      <c r="I417">
        <v>2.91</v>
      </c>
      <c r="J417">
        <f t="shared" si="30"/>
        <v>2.91</v>
      </c>
      <c r="K417" s="6">
        <f>VLOOKUP(M417,'BASE ARTICLE SAMUEL 25012023 v2'!$A$1:$K$1287,11,FALSE)</f>
        <v>3.8369999999999997</v>
      </c>
      <c r="L417" s="6">
        <f t="shared" si="31"/>
        <v>3.8369999999999997</v>
      </c>
      <c r="M417" t="s">
        <v>1012</v>
      </c>
      <c r="N417" t="str">
        <f>VLOOKUP(M417,'BASE ARTICLE SAMUEL 25012023 v1'!$A$2:$B$1287,2,FALSE)</f>
        <v>AS</v>
      </c>
      <c r="O417">
        <f t="shared" si="20"/>
        <v>2.5579999999999998</v>
      </c>
    </row>
    <row r="418" spans="1:15" outlineLevel="2" x14ac:dyDescent="0.25">
      <c r="A418" t="s">
        <v>1945</v>
      </c>
      <c r="B418" s="74" t="str">
        <f t="shared" si="25"/>
        <v>2H1500</v>
      </c>
      <c r="C418" t="str">
        <f>VLOOKUP(A418,'BASE ARTICLE SAMUEL 25012023 v1'!$A$1:$B$1287,2,FALSE)</f>
        <v>AF</v>
      </c>
      <c r="D418" t="s">
        <v>1014</v>
      </c>
      <c r="E418">
        <v>1</v>
      </c>
      <c r="F418" t="s">
        <v>1015</v>
      </c>
      <c r="G418" s="71">
        <f>VLOOKUP(M418,'BASE ARTICLE SAMUEL 25012023 v1'!$A$1:$F$1287,6,FALSE)</f>
        <v>1.93</v>
      </c>
      <c r="H418" s="6">
        <f>VLOOKUP(M418,'BASE ARTICLE SAMUEL 25012023 v2'!$A$1:$H$1287,8,FALSE)</f>
        <v>2.2210000000000001</v>
      </c>
      <c r="I418">
        <v>2.56</v>
      </c>
      <c r="J418">
        <f t="shared" si="30"/>
        <v>2.56</v>
      </c>
      <c r="K418" s="6">
        <f>VLOOKUP(M418,'BASE ARTICLE SAMUEL 25012023 v2'!$A$1:$K$1287,11,FALSE)</f>
        <v>3.3315000000000001</v>
      </c>
      <c r="L418" s="6">
        <f t="shared" si="31"/>
        <v>3.3315000000000001</v>
      </c>
      <c r="M418" t="s">
        <v>1014</v>
      </c>
      <c r="N418" t="str">
        <f>VLOOKUP(M418,'BASE ARTICLE SAMUEL 25012023 v1'!$A$2:$B$1287,2,FALSE)</f>
        <v>AS</v>
      </c>
      <c r="O418">
        <f t="shared" si="20"/>
        <v>2.2210000000000001</v>
      </c>
    </row>
    <row r="419" spans="1:15" outlineLevel="2" x14ac:dyDescent="0.25">
      <c r="A419" t="s">
        <v>1945</v>
      </c>
      <c r="B419" s="74" t="str">
        <f t="shared" si="25"/>
        <v>2H1500</v>
      </c>
      <c r="C419" t="str">
        <f>VLOOKUP(A419,'BASE ARTICLE SAMUEL 25012023 v1'!$A$1:$B$1287,2,FALSE)</f>
        <v>AF</v>
      </c>
      <c r="D419" t="s">
        <v>1786</v>
      </c>
      <c r="E419">
        <v>1</v>
      </c>
      <c r="F419" t="s">
        <v>1787</v>
      </c>
      <c r="G419" s="71">
        <f>VLOOKUP(M419,'BASE ARTICLE SAMUEL 25012023 v1'!$A$1:$F$1287,6,FALSE)</f>
        <v>0</v>
      </c>
      <c r="H419" s="6">
        <f>VLOOKUP(M419,'BASE ARTICLE SAMUEL 25012023 v2'!$A$1:$H$1287,8,FALSE)</f>
        <v>203.62199999999999</v>
      </c>
      <c r="I419">
        <v>271</v>
      </c>
      <c r="J419">
        <f t="shared" si="30"/>
        <v>271</v>
      </c>
      <c r="K419" s="6">
        <f>VLOOKUP(M419,'BASE ARTICLE SAMUEL 25012023 v2'!$A$1:$K$1287,11,FALSE)</f>
        <v>411.34799999999996</v>
      </c>
      <c r="L419" s="6">
        <f t="shared" si="31"/>
        <v>411.34799999999996</v>
      </c>
      <c r="M419" t="s">
        <v>1786</v>
      </c>
      <c r="N419" t="str">
        <f>VLOOKUP(M419,'BASE ARTICLE SAMUEL 25012023 v1'!$A$2:$B$1287,2,FALSE)</f>
        <v>AF</v>
      </c>
      <c r="O419">
        <f t="shared" si="20"/>
        <v>203.62199999999999</v>
      </c>
    </row>
    <row r="420" spans="1:15" outlineLevel="2" x14ac:dyDescent="0.25">
      <c r="A420" t="s">
        <v>1945</v>
      </c>
      <c r="B420" s="74" t="str">
        <f t="shared" si="25"/>
        <v>2H1500</v>
      </c>
      <c r="C420" t="str">
        <f>VLOOKUP(A420,'BASE ARTICLE SAMUEL 25012023 v1'!$A$1:$B$1287,2,FALSE)</f>
        <v>AF</v>
      </c>
      <c r="D420" t="s">
        <v>434</v>
      </c>
      <c r="E420">
        <v>2</v>
      </c>
      <c r="F420" t="s">
        <v>435</v>
      </c>
      <c r="G420" s="71">
        <f>VLOOKUP(M420,'BASE ARTICLE SAMUEL 25012023 v1'!$A$1:$F$1287,6,FALSE)</f>
        <v>7</v>
      </c>
      <c r="H420" s="6">
        <f>VLOOKUP(M420,'BASE ARTICLE SAMUEL 25012023 v2'!$A$1:$H$1287,8,FALSE)</f>
        <v>7</v>
      </c>
      <c r="I420">
        <v>11.25</v>
      </c>
      <c r="J420">
        <f t="shared" si="30"/>
        <v>22.5</v>
      </c>
      <c r="K420" s="6">
        <f>VLOOKUP(M420,'BASE ARTICLE SAMUEL 25012023 v2'!$A$1:$K$1287,11,FALSE)</f>
        <v>9.7999999999999989</v>
      </c>
      <c r="L420" s="6">
        <f t="shared" si="31"/>
        <v>19.599999999999998</v>
      </c>
      <c r="M420" t="s">
        <v>434</v>
      </c>
      <c r="N420" t="str">
        <f>VLOOKUP(M420,'BASE ARTICLE SAMUEL 25012023 v1'!$A$2:$B$1287,2,FALSE)</f>
        <v>AS</v>
      </c>
      <c r="O420">
        <f t="shared" si="20"/>
        <v>14</v>
      </c>
    </row>
    <row r="421" spans="1:15" outlineLevel="2" x14ac:dyDescent="0.25">
      <c r="A421" t="s">
        <v>1945</v>
      </c>
      <c r="B421" s="74" t="str">
        <f t="shared" si="25"/>
        <v>2H1500</v>
      </c>
      <c r="C421" t="str">
        <f>VLOOKUP(A421,'BASE ARTICLE SAMUEL 25012023 v1'!$A$1:$B$1287,2,FALSE)</f>
        <v>AF</v>
      </c>
      <c r="D421" t="s">
        <v>534</v>
      </c>
      <c r="E421">
        <v>1</v>
      </c>
      <c r="F421" t="s">
        <v>535</v>
      </c>
      <c r="G421" s="71">
        <f>VLOOKUP(M421,'BASE ARTICLE SAMUEL 25012023 v1'!$A$1:$F$1287,6,FALSE)</f>
        <v>152.84</v>
      </c>
      <c r="H421" s="6">
        <f>VLOOKUP(M421,'BASE ARTICLE SAMUEL 25012023 v2'!$A$1:$H$1287,8,FALSE)</f>
        <v>180.1</v>
      </c>
      <c r="I421">
        <v>232.7</v>
      </c>
      <c r="J421">
        <f t="shared" si="30"/>
        <v>232.7</v>
      </c>
      <c r="K421" s="6">
        <f>VLOOKUP(M421,'BASE ARTICLE SAMUEL 25012023 v2'!$A$1:$K$1287,11,FALSE)</f>
        <v>270.14999999999998</v>
      </c>
      <c r="L421" s="6">
        <f t="shared" si="31"/>
        <v>270.14999999999998</v>
      </c>
      <c r="M421" t="s">
        <v>534</v>
      </c>
      <c r="N421" t="str">
        <f>VLOOKUP(M421,'BASE ARTICLE SAMUEL 25012023 v1'!$A$2:$B$1287,2,FALSE)</f>
        <v>AN</v>
      </c>
      <c r="O421">
        <f t="shared" si="20"/>
        <v>180.1</v>
      </c>
    </row>
    <row r="422" spans="1:15" outlineLevel="2" x14ac:dyDescent="0.25">
      <c r="A422" t="s">
        <v>1945</v>
      </c>
      <c r="B422" s="74" t="str">
        <f t="shared" si="25"/>
        <v>2H1500</v>
      </c>
      <c r="C422" t="str">
        <f>VLOOKUP(A422,'BASE ARTICLE SAMUEL 25012023 v1'!$A$1:$B$1287,2,FALSE)</f>
        <v>AF</v>
      </c>
      <c r="D422" t="s">
        <v>68</v>
      </c>
      <c r="E422">
        <v>3</v>
      </c>
      <c r="F422" t="s">
        <v>3926</v>
      </c>
      <c r="G422" s="71">
        <f>VLOOKUP(M422,'BASE ARTICLE SAMUEL 25012023 v1'!$A$1:$F$1287,6,FALSE)</f>
        <v>0.94</v>
      </c>
      <c r="H422" s="6">
        <f>VLOOKUP(M422,'BASE ARTICLE SAMUEL 25012023 v2'!$A$1:$H$1287,8,FALSE)</f>
        <v>0.94</v>
      </c>
      <c r="I422">
        <v>4.87</v>
      </c>
      <c r="J422">
        <f t="shared" si="30"/>
        <v>14.61</v>
      </c>
      <c r="K422" s="6">
        <f>VLOOKUP(M422,'BASE ARTICLE SAMUEL 25012023 v2'!$A$1:$K$1287,11,FALSE)</f>
        <v>1.41</v>
      </c>
      <c r="L422" s="6">
        <f t="shared" si="31"/>
        <v>4.2299999999999995</v>
      </c>
      <c r="M422" t="s">
        <v>68</v>
      </c>
      <c r="N422" t="str">
        <f>VLOOKUP(M422,'BASE ARTICLE SAMUEL 25012023 v1'!$A$2:$B$1287,2,FALSE)</f>
        <v>AS</v>
      </c>
      <c r="O422">
        <f t="shared" ref="O422:O488" si="32">E422*H422</f>
        <v>2.82</v>
      </c>
    </row>
    <row r="423" spans="1:15" outlineLevel="2" x14ac:dyDescent="0.25">
      <c r="A423" t="s">
        <v>1945</v>
      </c>
      <c r="B423" s="74" t="str">
        <f t="shared" si="25"/>
        <v>2H1500</v>
      </c>
      <c r="C423" t="str">
        <f>VLOOKUP(A423,'BASE ARTICLE SAMUEL 25012023 v1'!$A$1:$B$1287,2,FALSE)</f>
        <v>AF</v>
      </c>
      <c r="D423" t="s">
        <v>1603</v>
      </c>
      <c r="E423">
        <v>2</v>
      </c>
      <c r="F423" t="s">
        <v>1604</v>
      </c>
      <c r="G423" s="71">
        <f>VLOOKUP(M423,'BASE ARTICLE SAMUEL 25012023 v1'!$A$1:$F$1287,6,FALSE)</f>
        <v>50</v>
      </c>
      <c r="H423" s="6">
        <f>VLOOKUP(M423,'BASE ARTICLE SAMUEL 25012023 v2'!$A$1:$H$1287,8,FALSE)</f>
        <v>0</v>
      </c>
      <c r="I423">
        <v>75</v>
      </c>
      <c r="J423">
        <f t="shared" si="30"/>
        <v>150</v>
      </c>
      <c r="K423" s="6">
        <f>VLOOKUP(M423,'BASE ARTICLE SAMUEL 25012023 v2'!$A$1:$K$1287,11,FALSE)</f>
        <v>75</v>
      </c>
      <c r="L423" s="6">
        <f t="shared" si="31"/>
        <v>150</v>
      </c>
      <c r="M423" t="s">
        <v>1603</v>
      </c>
      <c r="N423" t="str">
        <f>VLOOKUP(M423,'BASE ARTICLE SAMUEL 25012023 v1'!$A$2:$B$1287,2,FALSE)</f>
        <v>AN</v>
      </c>
      <c r="O423">
        <f t="shared" si="32"/>
        <v>0</v>
      </c>
    </row>
    <row r="424" spans="1:15" outlineLevel="2" x14ac:dyDescent="0.25">
      <c r="A424" t="s">
        <v>1945</v>
      </c>
      <c r="B424" s="74" t="str">
        <f t="shared" si="25"/>
        <v>2H1500</v>
      </c>
      <c r="C424" t="str">
        <f>VLOOKUP(A424,'BASE ARTICLE SAMUEL 25012023 v1'!$A$1:$B$1287,2,FALSE)</f>
        <v>AF</v>
      </c>
      <c r="D424" t="s">
        <v>784</v>
      </c>
      <c r="E424">
        <v>1</v>
      </c>
      <c r="F424" t="s">
        <v>785</v>
      </c>
      <c r="G424" s="71">
        <f>VLOOKUP(M424,'BASE ARTICLE SAMUEL 25012023 v1'!$A$1:$F$1287,6,FALSE)</f>
        <v>76.47</v>
      </c>
      <c r="H424" s="6">
        <f>VLOOKUP(M424,'BASE ARTICLE SAMUEL 25012023 v2'!$A$1:$H$1287,8,FALSE)</f>
        <v>78.760000000000005</v>
      </c>
      <c r="I424">
        <v>95.85</v>
      </c>
      <c r="J424">
        <f t="shared" si="30"/>
        <v>95.85</v>
      </c>
      <c r="K424" s="6">
        <f>VLOOKUP(M424,'BASE ARTICLE SAMUEL 25012023 v2'!$A$1:$K$1287,11,FALSE)</f>
        <v>118.14000000000001</v>
      </c>
      <c r="L424" s="6">
        <f t="shared" si="31"/>
        <v>118.14000000000001</v>
      </c>
      <c r="M424" t="s">
        <v>784</v>
      </c>
      <c r="N424" t="str">
        <f>VLOOKUP(M424,'BASE ARTICLE SAMUEL 25012023 v1'!$A$2:$B$1287,2,FALSE)</f>
        <v>AS</v>
      </c>
      <c r="O424">
        <f t="shared" si="32"/>
        <v>78.760000000000005</v>
      </c>
    </row>
    <row r="425" spans="1:15" outlineLevel="2" x14ac:dyDescent="0.25">
      <c r="A425" t="s">
        <v>1945</v>
      </c>
      <c r="B425" s="74" t="str">
        <f t="shared" si="25"/>
        <v>2H1500</v>
      </c>
      <c r="C425" t="str">
        <f>VLOOKUP(A425,'BASE ARTICLE SAMUEL 25012023 v1'!$A$1:$B$1287,2,FALSE)</f>
        <v>AF</v>
      </c>
      <c r="D425" t="s">
        <v>432</v>
      </c>
      <c r="E425">
        <v>2</v>
      </c>
      <c r="F425" t="s">
        <v>433</v>
      </c>
      <c r="G425" s="71">
        <f>VLOOKUP(M425,'BASE ARTICLE SAMUEL 25012023 v1'!$A$1:$F$1287,6,FALSE)</f>
        <v>149</v>
      </c>
      <c r="H425" s="6">
        <f>VLOOKUP(M425,'BASE ARTICLE SAMUEL 25012023 v2'!$A$1:$H$1287,8,FALSE)</f>
        <v>149</v>
      </c>
      <c r="I425">
        <v>191.42</v>
      </c>
      <c r="J425">
        <f t="shared" si="30"/>
        <v>382.84</v>
      </c>
      <c r="K425" s="6">
        <f>VLOOKUP(M425,'BASE ARTICLE SAMUEL 25012023 v2'!$A$1:$K$1287,11,FALSE)</f>
        <v>223.5</v>
      </c>
      <c r="L425" s="6">
        <f t="shared" si="31"/>
        <v>447</v>
      </c>
      <c r="M425" t="s">
        <v>432</v>
      </c>
      <c r="N425" t="str">
        <f>VLOOKUP(M425,'BASE ARTICLE SAMUEL 25012023 v1'!$A$2:$B$1287,2,FALSE)</f>
        <v>AS</v>
      </c>
      <c r="O425">
        <f t="shared" si="32"/>
        <v>298</v>
      </c>
    </row>
    <row r="426" spans="1:15" outlineLevel="2" x14ac:dyDescent="0.25">
      <c r="A426" t="s">
        <v>1945</v>
      </c>
      <c r="B426" s="74" t="str">
        <f t="shared" si="25"/>
        <v>2H1500</v>
      </c>
      <c r="C426" t="str">
        <f>VLOOKUP(A426,'BASE ARTICLE SAMUEL 25012023 v1'!$A$1:$B$1287,2,FALSE)</f>
        <v>AF</v>
      </c>
      <c r="D426" t="s">
        <v>563</v>
      </c>
      <c r="E426">
        <v>2</v>
      </c>
      <c r="F426" t="s">
        <v>3943</v>
      </c>
      <c r="G426" s="71">
        <f>VLOOKUP(M426,'BASE ARTICLE SAMUEL 25012023 v1'!$A$1:$F$1287,6,FALSE)</f>
        <v>2.16</v>
      </c>
      <c r="H426" s="6">
        <f>VLOOKUP(M426,'BASE ARTICLE SAMUEL 25012023 v2'!$A$1:$H$1287,8,FALSE)</f>
        <v>2.1760000000000002</v>
      </c>
      <c r="I426">
        <v>5.59</v>
      </c>
      <c r="J426">
        <f t="shared" si="30"/>
        <v>11.18</v>
      </c>
      <c r="K426" s="6">
        <f>VLOOKUP(M426,'BASE ARTICLE SAMUEL 25012023 v2'!$A$1:$K$1287,11,FALSE)</f>
        <v>8.6822400000000002</v>
      </c>
      <c r="L426" s="6">
        <f t="shared" si="31"/>
        <v>17.36448</v>
      </c>
      <c r="M426" t="s">
        <v>563</v>
      </c>
      <c r="N426" t="str">
        <f>VLOOKUP(M426,'BASE ARTICLE SAMUEL 25012023 v1'!$A$2:$B$1287,2,FALSE)</f>
        <v>AN</v>
      </c>
      <c r="O426">
        <f t="shared" si="32"/>
        <v>4.3520000000000003</v>
      </c>
    </row>
    <row r="427" spans="1:15" outlineLevel="2" x14ac:dyDescent="0.25">
      <c r="A427" t="s">
        <v>1945</v>
      </c>
      <c r="B427" s="74" t="str">
        <f t="shared" si="25"/>
        <v>2H1500</v>
      </c>
      <c r="C427" t="str">
        <f>VLOOKUP(A427,'BASE ARTICLE SAMUEL 25012023 v1'!$A$1:$B$1287,2,FALSE)</f>
        <v>AF</v>
      </c>
      <c r="D427" t="s">
        <v>1560</v>
      </c>
      <c r="E427">
        <v>2</v>
      </c>
      <c r="F427" t="s">
        <v>1561</v>
      </c>
      <c r="G427" s="71">
        <f>VLOOKUP(M427,'BASE ARTICLE SAMUEL 25012023 v1'!$A$1:$F$1287,6,FALSE)</f>
        <v>0.13</v>
      </c>
      <c r="H427" s="6">
        <f>VLOOKUP(M427,'BASE ARTICLE SAMUEL 25012023 v2'!$A$1:$H$1287,8,FALSE)</f>
        <v>0.13</v>
      </c>
      <c r="I427">
        <v>1.9E-2</v>
      </c>
      <c r="J427">
        <f t="shared" si="30"/>
        <v>3.7999999999999999E-2</v>
      </c>
      <c r="K427" s="6">
        <f>VLOOKUP(M427,'BASE ARTICLE SAMUEL 25012023 v2'!$A$1:$K$1287,11,FALSE)</f>
        <v>0.19000000500000003</v>
      </c>
      <c r="L427" s="6">
        <f t="shared" si="31"/>
        <v>0.38000001000000005</v>
      </c>
      <c r="M427" t="s">
        <v>1560</v>
      </c>
      <c r="N427" t="str">
        <f>VLOOKUP(M427,'BASE ARTICLE SAMUEL 25012023 v1'!$A$2:$B$1287,2,FALSE)</f>
        <v>AN</v>
      </c>
      <c r="O427">
        <f t="shared" si="32"/>
        <v>0.26</v>
      </c>
    </row>
    <row r="428" spans="1:15" outlineLevel="2" x14ac:dyDescent="0.25">
      <c r="A428" t="s">
        <v>1945</v>
      </c>
      <c r="B428" s="74" t="str">
        <f t="shared" si="25"/>
        <v>2H1500</v>
      </c>
      <c r="C428" t="str">
        <f>VLOOKUP(A428,'BASE ARTICLE SAMUEL 25012023 v1'!$A$1:$B$1287,2,FALSE)</f>
        <v>AF</v>
      </c>
      <c r="D428" t="s">
        <v>734</v>
      </c>
      <c r="E428">
        <v>1</v>
      </c>
      <c r="F428" t="s">
        <v>735</v>
      </c>
      <c r="G428" s="71">
        <f>VLOOKUP(M428,'BASE ARTICLE SAMUEL 25012023 v1'!$A$1:$F$1287,6,FALSE)</f>
        <v>0.68</v>
      </c>
      <c r="H428" s="6">
        <f>VLOOKUP(M428,'BASE ARTICLE SAMUEL 25012023 v2'!$A$1:$H$1287,8,FALSE)</f>
        <v>1.665</v>
      </c>
      <c r="I428">
        <v>0.88</v>
      </c>
      <c r="J428">
        <f t="shared" si="30"/>
        <v>0.88</v>
      </c>
      <c r="K428" s="6">
        <f>VLOOKUP(M428,'BASE ARTICLE SAMUEL 25012023 v2'!$A$1:$K$1287,11,FALSE)</f>
        <v>2.2144500000000003</v>
      </c>
      <c r="L428" s="6">
        <f t="shared" si="31"/>
        <v>2.2144500000000003</v>
      </c>
      <c r="M428" t="s">
        <v>734</v>
      </c>
      <c r="N428" t="str">
        <f>VLOOKUP(M428,'BASE ARTICLE SAMUEL 25012023 v1'!$A$2:$B$1287,2,FALSE)</f>
        <v>AN</v>
      </c>
      <c r="O428">
        <f t="shared" si="32"/>
        <v>1.665</v>
      </c>
    </row>
    <row r="429" spans="1:15" outlineLevel="1" x14ac:dyDescent="0.25">
      <c r="A429" s="74" t="s">
        <v>4060</v>
      </c>
      <c r="B429" s="74" t="str">
        <f t="shared" si="25"/>
        <v>SBGDA02H1500</v>
      </c>
      <c r="H429" s="6" t="e">
        <f>VLOOKUP(M429,'BASE ARTICLE SAMUEL 25012023 v2'!$A$1:$H$1287,8,FALSE)</f>
        <v>#N/A</v>
      </c>
      <c r="K429" s="6" t="e">
        <f>VLOOKUP(M429,'BASE ARTICLE SAMUEL 25012023 v2'!$A$1:$K$1287,11,FALSE)</f>
        <v>#N/A</v>
      </c>
      <c r="L429" s="6">
        <f>SUBTOTAL(9,L408:L428)</f>
        <v>1479.2643684667999</v>
      </c>
      <c r="O429">
        <f>SUBTOTAL(9,O408:O428)</f>
        <v>809.4169999999998</v>
      </c>
    </row>
    <row r="430" spans="1:15" outlineLevel="2" x14ac:dyDescent="0.25">
      <c r="A430" t="s">
        <v>1784</v>
      </c>
      <c r="B430" s="74" t="str">
        <f t="shared" si="25"/>
        <v>2H1800</v>
      </c>
      <c r="C430" t="str">
        <f>VLOOKUP(A430,'BASE ARTICLE SAMUEL 25012023 v1'!$A$1:$B$1287,2,FALSE)</f>
        <v>Z</v>
      </c>
      <c r="D430">
        <v>101006</v>
      </c>
      <c r="E430">
        <v>2</v>
      </c>
      <c r="F430" t="s">
        <v>583</v>
      </c>
      <c r="G430" s="71">
        <f>VLOOKUP(M430,'BASE ARTICLE SAMUEL 25012023 v1'!$A$1:$F$1287,6,FALSE)</f>
        <v>0.29299999999999998</v>
      </c>
      <c r="H430" s="6">
        <f>VLOOKUP(M430,'BASE ARTICLE SAMUEL 25012023 v2'!$A$1:$H$1287,8,FALSE)</f>
        <v>0.29299999999999998</v>
      </c>
      <c r="I430">
        <v>0.68</v>
      </c>
      <c r="J430">
        <f t="shared" ref="J430:J450" si="33">E430*I430</f>
        <v>1.36</v>
      </c>
      <c r="K430" s="6">
        <f>VLOOKUP(M430,'BASE ARTICLE SAMUEL 25012023 v2'!$A$1:$K$1287,11,FALSE)</f>
        <v>0.73249999999999993</v>
      </c>
      <c r="L430" s="6">
        <f t="shared" ref="L430:L450" si="34">E430*K430</f>
        <v>1.4649999999999999</v>
      </c>
      <c r="M430">
        <v>101006</v>
      </c>
      <c r="N430" t="str">
        <f>VLOOKUP(M430,'BASE ARTICLE SAMUEL 25012023 v1'!$A$2:$B$1287,2,FALSE)</f>
        <v>AN</v>
      </c>
      <c r="O430">
        <f t="shared" si="32"/>
        <v>0.58599999999999997</v>
      </c>
    </row>
    <row r="431" spans="1:15" outlineLevel="2" x14ac:dyDescent="0.25">
      <c r="A431" t="s">
        <v>1784</v>
      </c>
      <c r="B431" s="74" t="str">
        <f t="shared" si="25"/>
        <v>2H1800</v>
      </c>
      <c r="C431" t="str">
        <f>VLOOKUP(A431,'BASE ARTICLE SAMUEL 25012023 v1'!$A$1:$B$1287,2,FALSE)</f>
        <v>Z</v>
      </c>
      <c r="D431">
        <v>101007</v>
      </c>
      <c r="E431">
        <v>2</v>
      </c>
      <c r="F431" t="s">
        <v>582</v>
      </c>
      <c r="G431" s="71">
        <f>VLOOKUP(M431,'BASE ARTICLE SAMUEL 25012023 v1'!$A$1:$F$1287,6,FALSE)</f>
        <v>1.5</v>
      </c>
      <c r="H431" s="6">
        <f>VLOOKUP(M431,'BASE ARTICLE SAMUEL 25012023 v2'!$A$1:$H$1287,8,FALSE)</f>
        <v>1.5</v>
      </c>
      <c r="I431">
        <v>2.2400000000000002</v>
      </c>
      <c r="J431">
        <f t="shared" si="33"/>
        <v>4.4800000000000004</v>
      </c>
      <c r="K431" s="6">
        <f>VLOOKUP(M431,'BASE ARTICLE SAMUEL 25012023 v2'!$A$1:$K$1287,11,FALSE)</f>
        <v>2.25</v>
      </c>
      <c r="L431" s="6">
        <f t="shared" si="34"/>
        <v>4.5</v>
      </c>
      <c r="M431">
        <v>101007</v>
      </c>
      <c r="N431" t="str">
        <f>VLOOKUP(M431,'BASE ARTICLE SAMUEL 25012023 v1'!$A$2:$B$1287,2,FALSE)</f>
        <v>AN</v>
      </c>
      <c r="O431">
        <f t="shared" si="32"/>
        <v>3</v>
      </c>
    </row>
    <row r="432" spans="1:15" outlineLevel="2" x14ac:dyDescent="0.25">
      <c r="A432" t="s">
        <v>1784</v>
      </c>
      <c r="B432" s="74" t="str">
        <f t="shared" si="25"/>
        <v>2H1800</v>
      </c>
      <c r="C432" t="str">
        <f>VLOOKUP(A432,'BASE ARTICLE SAMUEL 25012023 v1'!$A$1:$B$1287,2,FALSE)</f>
        <v>Z</v>
      </c>
      <c r="D432" t="s">
        <v>728</v>
      </c>
      <c r="E432">
        <v>2</v>
      </c>
      <c r="F432" t="s">
        <v>729</v>
      </c>
      <c r="G432" s="71">
        <f>VLOOKUP(M432,'BASE ARTICLE SAMUEL 25012023 v1'!$A$1:$F$1287,6,FALSE)</f>
        <v>2.42</v>
      </c>
      <c r="H432" s="6">
        <f>VLOOKUP(M432,'BASE ARTICLE SAMUEL 25012023 v2'!$A$1:$H$1287,8,FALSE)</f>
        <v>2.42</v>
      </c>
      <c r="I432">
        <v>2.85</v>
      </c>
      <c r="J432">
        <f t="shared" si="33"/>
        <v>5.7</v>
      </c>
      <c r="K432" s="6">
        <f>VLOOKUP(M432,'BASE ARTICLE SAMUEL 25012023 v2'!$A$1:$K$1287,11,FALSE)</f>
        <v>3.0249999999999999</v>
      </c>
      <c r="L432" s="6">
        <f t="shared" si="34"/>
        <v>6.05</v>
      </c>
      <c r="M432" t="s">
        <v>728</v>
      </c>
      <c r="N432" t="str">
        <f>VLOOKUP(M432,'BASE ARTICLE SAMUEL 25012023 v1'!$A$2:$B$1287,2,FALSE)</f>
        <v>AN</v>
      </c>
      <c r="O432">
        <f t="shared" si="32"/>
        <v>4.84</v>
      </c>
    </row>
    <row r="433" spans="1:15" outlineLevel="2" x14ac:dyDescent="0.25">
      <c r="A433" t="s">
        <v>1784</v>
      </c>
      <c r="B433" s="74" t="str">
        <f t="shared" si="25"/>
        <v>2H1800</v>
      </c>
      <c r="C433" t="str">
        <f>VLOOKUP(A433,'BASE ARTICLE SAMUEL 25012023 v1'!$A$1:$B$1287,2,FALSE)</f>
        <v>Z</v>
      </c>
      <c r="D433" t="s">
        <v>576</v>
      </c>
      <c r="E433">
        <v>0.8</v>
      </c>
      <c r="F433" t="s">
        <v>577</v>
      </c>
      <c r="G433" s="71">
        <f>VLOOKUP(M433,'BASE ARTICLE SAMUEL 25012023 v1'!$A$1:$F$1287,6,FALSE)</f>
        <v>3.2</v>
      </c>
      <c r="H433" s="6">
        <f>VLOOKUP(M433,'BASE ARTICLE SAMUEL 25012023 v2'!$A$1:$H$1287,8,FALSE)</f>
        <v>3.2</v>
      </c>
      <c r="I433">
        <v>4.3499999999999996</v>
      </c>
      <c r="J433">
        <f t="shared" si="33"/>
        <v>3.48</v>
      </c>
      <c r="K433" s="6">
        <f>VLOOKUP(M433,'BASE ARTICLE SAMUEL 25012023 v2'!$A$1:$K$1287,11,FALSE)</f>
        <v>4.8000000000000007</v>
      </c>
      <c r="L433" s="6">
        <f t="shared" si="34"/>
        <v>3.8400000000000007</v>
      </c>
      <c r="M433" t="s">
        <v>576</v>
      </c>
      <c r="N433" t="str">
        <f>VLOOKUP(M433,'BASE ARTICLE SAMUEL 25012023 v1'!$A$2:$B$1287,2,FALSE)</f>
        <v>AN</v>
      </c>
      <c r="O433">
        <f t="shared" si="32"/>
        <v>2.5600000000000005</v>
      </c>
    </row>
    <row r="434" spans="1:15" outlineLevel="2" x14ac:dyDescent="0.25">
      <c r="A434" t="s">
        <v>1784</v>
      </c>
      <c r="B434" s="74" t="str">
        <f t="shared" si="25"/>
        <v>2H1800</v>
      </c>
      <c r="C434" t="str">
        <f>VLOOKUP(A434,'BASE ARTICLE SAMUEL 25012023 v1'!$A$1:$B$1287,2,FALSE)</f>
        <v>Z</v>
      </c>
      <c r="D434" t="s">
        <v>576</v>
      </c>
      <c r="E434">
        <v>2.8</v>
      </c>
      <c r="F434" t="s">
        <v>577</v>
      </c>
      <c r="G434" s="71">
        <f>VLOOKUP(M434,'BASE ARTICLE SAMUEL 25012023 v1'!$A$1:$F$1287,6,FALSE)</f>
        <v>3.2</v>
      </c>
      <c r="H434" s="6">
        <f>VLOOKUP(M434,'BASE ARTICLE SAMUEL 25012023 v2'!$A$1:$H$1287,8,FALSE)</f>
        <v>3.2</v>
      </c>
      <c r="I434">
        <v>4.3499999999999996</v>
      </c>
      <c r="J434">
        <f t="shared" si="33"/>
        <v>12.179999999999998</v>
      </c>
      <c r="K434" s="6">
        <f>VLOOKUP(M434,'BASE ARTICLE SAMUEL 25012023 v2'!$A$1:$K$1287,11,FALSE)</f>
        <v>4.8000000000000007</v>
      </c>
      <c r="L434" s="6">
        <f t="shared" si="34"/>
        <v>13.440000000000001</v>
      </c>
      <c r="M434" t="s">
        <v>576</v>
      </c>
      <c r="N434" t="str">
        <f>VLOOKUP(M434,'BASE ARTICLE SAMUEL 25012023 v1'!$A$2:$B$1287,2,FALSE)</f>
        <v>AN</v>
      </c>
      <c r="O434">
        <f t="shared" si="32"/>
        <v>8.9599999999999991</v>
      </c>
    </row>
    <row r="435" spans="1:15" outlineLevel="2" x14ac:dyDescent="0.25">
      <c r="A435" t="s">
        <v>1784</v>
      </c>
      <c r="B435" s="74" t="str">
        <f t="shared" si="25"/>
        <v>2H1800</v>
      </c>
      <c r="C435" t="str">
        <f>VLOOKUP(A435,'BASE ARTICLE SAMUEL 25012023 v1'!$A$1:$B$1287,2,FALSE)</f>
        <v>Z</v>
      </c>
      <c r="D435">
        <v>8535000618</v>
      </c>
      <c r="E435">
        <v>2</v>
      </c>
      <c r="F435" t="s">
        <v>1489</v>
      </c>
      <c r="G435" s="71">
        <f>VLOOKUP(M435,'BASE ARTICLE SAMUEL 25012023 v1'!$A$1:$F$1287,6,FALSE)</f>
        <v>0.03</v>
      </c>
      <c r="H435" s="6">
        <f>VLOOKUP(M435,'BASE ARTICLE SAMUEL 25012023 v2'!$A$1:$H$1287,8,FALSE)</f>
        <v>0.03</v>
      </c>
      <c r="I435">
        <v>0.05</v>
      </c>
      <c r="J435">
        <f t="shared" si="33"/>
        <v>0.1</v>
      </c>
      <c r="K435" s="6">
        <f>VLOOKUP(M435,'BASE ARTICLE SAMUEL 25012023 v2'!$A$1:$K$1287,11,FALSE)</f>
        <v>5.0000000999999995E-2</v>
      </c>
      <c r="L435" s="6">
        <f t="shared" si="34"/>
        <v>0.10000000199999999</v>
      </c>
      <c r="M435">
        <v>8535000618</v>
      </c>
      <c r="N435" t="str">
        <f>VLOOKUP(M435,'BASE ARTICLE SAMUEL 25012023 v1'!$A$2:$B$1287,2,FALSE)</f>
        <v>AN</v>
      </c>
      <c r="O435">
        <f t="shared" si="32"/>
        <v>0.06</v>
      </c>
    </row>
    <row r="436" spans="1:15" outlineLevel="2" x14ac:dyDescent="0.25">
      <c r="A436" t="s">
        <v>1784</v>
      </c>
      <c r="B436" s="74" t="str">
        <f t="shared" si="25"/>
        <v>2H1800</v>
      </c>
      <c r="C436" t="str">
        <f>VLOOKUP(A436,'BASE ARTICLE SAMUEL 25012023 v1'!$A$1:$B$1287,2,FALSE)</f>
        <v>Z</v>
      </c>
      <c r="D436">
        <v>9600000618</v>
      </c>
      <c r="E436">
        <v>2</v>
      </c>
      <c r="F436" t="s">
        <v>1160</v>
      </c>
      <c r="G436" s="71">
        <f>VLOOKUP(M436,'BASE ARTICLE SAMUEL 25012023 v1'!$A$1:$F$1287,6,FALSE)</f>
        <v>1.2</v>
      </c>
      <c r="H436" s="6">
        <f>VLOOKUP(M436,'BASE ARTICLE SAMUEL 25012023 v2'!$A$1:$H$1287,8,FALSE)</f>
        <v>1.2</v>
      </c>
      <c r="I436">
        <v>1.57</v>
      </c>
      <c r="J436">
        <f t="shared" si="33"/>
        <v>3.14</v>
      </c>
      <c r="K436" s="6">
        <f>VLOOKUP(M436,'BASE ARTICLE SAMUEL 25012023 v2'!$A$1:$K$1287,11,FALSE)</f>
        <v>2.4</v>
      </c>
      <c r="L436" s="6">
        <f t="shared" si="34"/>
        <v>4.8</v>
      </c>
      <c r="M436">
        <v>9600000618</v>
      </c>
      <c r="N436" t="str">
        <f>VLOOKUP(M436,'BASE ARTICLE SAMUEL 25012023 v1'!$A$2:$B$1287,2,FALSE)</f>
        <v>AN</v>
      </c>
      <c r="O436">
        <f t="shared" si="32"/>
        <v>2.4</v>
      </c>
    </row>
    <row r="437" spans="1:15" outlineLevel="2" x14ac:dyDescent="0.25">
      <c r="A437" t="s">
        <v>1784</v>
      </c>
      <c r="B437" s="74" t="str">
        <f t="shared" si="25"/>
        <v>2H1800</v>
      </c>
      <c r="C437" t="str">
        <f>VLOOKUP(A437,'BASE ARTICLE SAMUEL 25012023 v1'!$A$1:$B$1287,2,FALSE)</f>
        <v>Z</v>
      </c>
      <c r="D437" t="s">
        <v>713</v>
      </c>
      <c r="E437">
        <v>3</v>
      </c>
      <c r="F437" t="s">
        <v>714</v>
      </c>
      <c r="G437" s="71">
        <f>VLOOKUP(M437,'BASE ARTICLE SAMUEL 25012023 v1'!$A$1:$F$1287,6,FALSE)</f>
        <v>0.44</v>
      </c>
      <c r="H437" s="6">
        <f>VLOOKUP(M437,'BASE ARTICLE SAMUEL 25012023 v2'!$A$1:$H$1287,8,FALSE)</f>
        <v>0.52500000000000002</v>
      </c>
      <c r="I437">
        <v>0.47</v>
      </c>
      <c r="J437">
        <f t="shared" si="33"/>
        <v>1.41</v>
      </c>
      <c r="K437" s="6">
        <f>VLOOKUP(M437,'BASE ARTICLE SAMUEL 25012023 v2'!$A$1:$K$1287,11,FALSE)</f>
        <v>0.65625</v>
      </c>
      <c r="L437" s="6">
        <f t="shared" si="34"/>
        <v>1.96875</v>
      </c>
      <c r="M437" t="s">
        <v>713</v>
      </c>
      <c r="N437" t="str">
        <f>VLOOKUP(M437,'BASE ARTICLE SAMUEL 25012023 v1'!$A$2:$B$1287,2,FALSE)</f>
        <v>AS</v>
      </c>
      <c r="O437">
        <f t="shared" si="32"/>
        <v>1.5750000000000002</v>
      </c>
    </row>
    <row r="438" spans="1:15" outlineLevel="2" x14ac:dyDescent="0.25">
      <c r="A438" t="s">
        <v>1784</v>
      </c>
      <c r="B438" s="74" t="str">
        <f t="shared" si="25"/>
        <v>2H1800</v>
      </c>
      <c r="C438" t="str">
        <f>VLOOKUP(A438,'BASE ARTICLE SAMUEL 25012023 v1'!$A$1:$B$1287,2,FALSE)</f>
        <v>Z</v>
      </c>
      <c r="D438" t="s">
        <v>741</v>
      </c>
      <c r="E438">
        <v>1</v>
      </c>
      <c r="F438" t="s">
        <v>3944</v>
      </c>
      <c r="G438" s="71">
        <f>VLOOKUP(M438,'BASE ARTICLE SAMUEL 25012023 v1'!$A$1:$F$1287,6,FALSE)</f>
        <v>0.69</v>
      </c>
      <c r="H438" s="6">
        <f>VLOOKUP(M438,'BASE ARTICLE SAMUEL 25012023 v2'!$A$1:$H$1287,8,FALSE)</f>
        <v>0.83799999999999997</v>
      </c>
      <c r="I438">
        <v>0.86</v>
      </c>
      <c r="J438">
        <f t="shared" si="33"/>
        <v>0.86</v>
      </c>
      <c r="K438" s="6">
        <f>VLOOKUP(M438,'BASE ARTICLE SAMUEL 25012023 v2'!$A$1:$K$1287,11,FALSE)</f>
        <v>1.1051884228</v>
      </c>
      <c r="L438" s="6">
        <f t="shared" si="34"/>
        <v>1.1051884228</v>
      </c>
      <c r="M438" t="s">
        <v>741</v>
      </c>
      <c r="N438" t="str">
        <f>VLOOKUP(M438,'BASE ARTICLE SAMUEL 25012023 v1'!$A$2:$B$1287,2,FALSE)</f>
        <v>AN</v>
      </c>
      <c r="O438">
        <f t="shared" si="32"/>
        <v>0.83799999999999997</v>
      </c>
    </row>
    <row r="439" spans="1:15" outlineLevel="2" x14ac:dyDescent="0.25">
      <c r="A439" t="s">
        <v>1784</v>
      </c>
      <c r="B439" s="74" t="str">
        <f t="shared" si="25"/>
        <v>2H1800</v>
      </c>
      <c r="C439" t="str">
        <f>VLOOKUP(A439,'BASE ARTICLE SAMUEL 25012023 v1'!$A$1:$B$1287,2,FALSE)</f>
        <v>Z</v>
      </c>
      <c r="D439" t="s">
        <v>1012</v>
      </c>
      <c r="E439">
        <v>1</v>
      </c>
      <c r="F439" t="s">
        <v>1013</v>
      </c>
      <c r="G439" s="71">
        <f>VLOOKUP(M439,'BASE ARTICLE SAMUEL 25012023 v1'!$A$1:$F$1287,6,FALSE)</f>
        <v>2.2799999999999998</v>
      </c>
      <c r="H439" s="6">
        <f>VLOOKUP(M439,'BASE ARTICLE SAMUEL 25012023 v2'!$A$1:$H$1287,8,FALSE)</f>
        <v>2.5579999999999998</v>
      </c>
      <c r="I439">
        <v>2.91</v>
      </c>
      <c r="J439">
        <f t="shared" si="33"/>
        <v>2.91</v>
      </c>
      <c r="K439" s="6">
        <f>VLOOKUP(M439,'BASE ARTICLE SAMUEL 25012023 v2'!$A$1:$K$1287,11,FALSE)</f>
        <v>3.8369999999999997</v>
      </c>
      <c r="L439" s="6">
        <f t="shared" si="34"/>
        <v>3.8369999999999997</v>
      </c>
      <c r="M439" t="s">
        <v>1012</v>
      </c>
      <c r="N439" t="str">
        <f>VLOOKUP(M439,'BASE ARTICLE SAMUEL 25012023 v1'!$A$2:$B$1287,2,FALSE)</f>
        <v>AS</v>
      </c>
      <c r="O439">
        <f t="shared" si="32"/>
        <v>2.5579999999999998</v>
      </c>
    </row>
    <row r="440" spans="1:15" outlineLevel="2" x14ac:dyDescent="0.25">
      <c r="A440" t="s">
        <v>1784</v>
      </c>
      <c r="B440" s="74" t="str">
        <f t="shared" si="25"/>
        <v>2H1800</v>
      </c>
      <c r="C440" t="str">
        <f>VLOOKUP(A440,'BASE ARTICLE SAMUEL 25012023 v1'!$A$1:$B$1287,2,FALSE)</f>
        <v>Z</v>
      </c>
      <c r="D440" t="s">
        <v>1014</v>
      </c>
      <c r="E440">
        <v>1</v>
      </c>
      <c r="F440" t="s">
        <v>1015</v>
      </c>
      <c r="G440" s="71">
        <f>VLOOKUP(M440,'BASE ARTICLE SAMUEL 25012023 v1'!$A$1:$F$1287,6,FALSE)</f>
        <v>1.93</v>
      </c>
      <c r="H440" s="6">
        <f>VLOOKUP(M440,'BASE ARTICLE SAMUEL 25012023 v2'!$A$1:$H$1287,8,FALSE)</f>
        <v>2.2210000000000001</v>
      </c>
      <c r="I440">
        <v>2.56</v>
      </c>
      <c r="J440">
        <f t="shared" si="33"/>
        <v>2.56</v>
      </c>
      <c r="K440" s="6">
        <f>VLOOKUP(M440,'BASE ARTICLE SAMUEL 25012023 v2'!$A$1:$K$1287,11,FALSE)</f>
        <v>3.3315000000000001</v>
      </c>
      <c r="L440" s="6">
        <f t="shared" si="34"/>
        <v>3.3315000000000001</v>
      </c>
      <c r="M440" t="s">
        <v>1014</v>
      </c>
      <c r="N440" t="str">
        <f>VLOOKUP(M440,'BASE ARTICLE SAMUEL 25012023 v1'!$A$2:$B$1287,2,FALSE)</f>
        <v>AS</v>
      </c>
      <c r="O440">
        <f t="shared" si="32"/>
        <v>2.2210000000000001</v>
      </c>
    </row>
    <row r="441" spans="1:15" outlineLevel="2" x14ac:dyDescent="0.25">
      <c r="A441" t="s">
        <v>1784</v>
      </c>
      <c r="B441" s="74" t="str">
        <f t="shared" si="25"/>
        <v>2H1800</v>
      </c>
      <c r="C441" t="str">
        <f>VLOOKUP(A441,'BASE ARTICLE SAMUEL 25012023 v1'!$A$1:$B$1287,2,FALSE)</f>
        <v>Z</v>
      </c>
      <c r="D441" t="s">
        <v>1786</v>
      </c>
      <c r="E441">
        <v>1</v>
      </c>
      <c r="F441" t="s">
        <v>1787</v>
      </c>
      <c r="G441" s="71">
        <f>VLOOKUP(M441,'BASE ARTICLE SAMUEL 25012023 v1'!$A$1:$F$1287,6,FALSE)</f>
        <v>0</v>
      </c>
      <c r="H441" s="6">
        <f>VLOOKUP(M441,'BASE ARTICLE SAMUEL 25012023 v2'!$A$1:$H$1287,8,FALSE)</f>
        <v>203.62199999999999</v>
      </c>
      <c r="I441">
        <v>271</v>
      </c>
      <c r="J441">
        <f t="shared" si="33"/>
        <v>271</v>
      </c>
      <c r="K441" s="6">
        <f>VLOOKUP(M441,'BASE ARTICLE SAMUEL 25012023 v2'!$A$1:$K$1287,11,FALSE)</f>
        <v>411.34799999999996</v>
      </c>
      <c r="L441" s="6">
        <f t="shared" si="34"/>
        <v>411.34799999999996</v>
      </c>
      <c r="M441" t="s">
        <v>1786</v>
      </c>
      <c r="N441" t="str">
        <f>VLOOKUP(M441,'BASE ARTICLE SAMUEL 25012023 v1'!$A$2:$B$1287,2,FALSE)</f>
        <v>AF</v>
      </c>
      <c r="O441">
        <f t="shared" si="32"/>
        <v>203.62199999999999</v>
      </c>
    </row>
    <row r="442" spans="1:15" outlineLevel="2" x14ac:dyDescent="0.25">
      <c r="A442" t="s">
        <v>1784</v>
      </c>
      <c r="B442" s="74" t="str">
        <f t="shared" si="25"/>
        <v>2H1800</v>
      </c>
      <c r="C442" t="str">
        <f>VLOOKUP(A442,'BASE ARTICLE SAMUEL 25012023 v1'!$A$1:$B$1287,2,FALSE)</f>
        <v>Z</v>
      </c>
      <c r="D442" t="s">
        <v>434</v>
      </c>
      <c r="E442">
        <v>2</v>
      </c>
      <c r="F442" t="s">
        <v>435</v>
      </c>
      <c r="G442" s="71">
        <f>VLOOKUP(M442,'BASE ARTICLE SAMUEL 25012023 v1'!$A$1:$F$1287,6,FALSE)</f>
        <v>7</v>
      </c>
      <c r="H442" s="6">
        <f>VLOOKUP(M442,'BASE ARTICLE SAMUEL 25012023 v2'!$A$1:$H$1287,8,FALSE)</f>
        <v>7</v>
      </c>
      <c r="I442">
        <v>11.25</v>
      </c>
      <c r="J442">
        <f t="shared" si="33"/>
        <v>22.5</v>
      </c>
      <c r="K442" s="6">
        <f>VLOOKUP(M442,'BASE ARTICLE SAMUEL 25012023 v2'!$A$1:$K$1287,11,FALSE)</f>
        <v>9.7999999999999989</v>
      </c>
      <c r="L442" s="6">
        <f t="shared" si="34"/>
        <v>19.599999999999998</v>
      </c>
      <c r="M442" t="s">
        <v>434</v>
      </c>
      <c r="N442" t="str">
        <f>VLOOKUP(M442,'BASE ARTICLE SAMUEL 25012023 v1'!$A$2:$B$1287,2,FALSE)</f>
        <v>AS</v>
      </c>
      <c r="O442">
        <f t="shared" si="32"/>
        <v>14</v>
      </c>
    </row>
    <row r="443" spans="1:15" outlineLevel="2" x14ac:dyDescent="0.25">
      <c r="A443" t="s">
        <v>1784</v>
      </c>
      <c r="B443" s="74" t="str">
        <f t="shared" si="25"/>
        <v>2H1800</v>
      </c>
      <c r="C443" t="str">
        <f>VLOOKUP(A443,'BASE ARTICLE SAMUEL 25012023 v1'!$A$1:$B$1287,2,FALSE)</f>
        <v>Z</v>
      </c>
      <c r="D443" t="s">
        <v>534</v>
      </c>
      <c r="E443">
        <v>1</v>
      </c>
      <c r="F443" t="s">
        <v>535</v>
      </c>
      <c r="G443" s="71">
        <f>VLOOKUP(M443,'BASE ARTICLE SAMUEL 25012023 v1'!$A$1:$F$1287,6,FALSE)</f>
        <v>152.84</v>
      </c>
      <c r="H443" s="6">
        <f>VLOOKUP(M443,'BASE ARTICLE SAMUEL 25012023 v2'!$A$1:$H$1287,8,FALSE)</f>
        <v>180.1</v>
      </c>
      <c r="I443">
        <v>232.7</v>
      </c>
      <c r="J443">
        <f t="shared" si="33"/>
        <v>232.7</v>
      </c>
      <c r="K443" s="6">
        <f>VLOOKUP(M443,'BASE ARTICLE SAMUEL 25012023 v2'!$A$1:$K$1287,11,FALSE)</f>
        <v>270.14999999999998</v>
      </c>
      <c r="L443" s="6">
        <f t="shared" si="34"/>
        <v>270.14999999999998</v>
      </c>
      <c r="M443" t="s">
        <v>534</v>
      </c>
      <c r="N443" t="str">
        <f>VLOOKUP(M443,'BASE ARTICLE SAMUEL 25012023 v1'!$A$2:$B$1287,2,FALSE)</f>
        <v>AN</v>
      </c>
      <c r="O443">
        <f t="shared" si="32"/>
        <v>180.1</v>
      </c>
    </row>
    <row r="444" spans="1:15" outlineLevel="2" x14ac:dyDescent="0.25">
      <c r="A444" t="s">
        <v>1784</v>
      </c>
      <c r="B444" s="74" t="str">
        <f t="shared" si="25"/>
        <v>2H1800</v>
      </c>
      <c r="C444" t="str">
        <f>VLOOKUP(A444,'BASE ARTICLE SAMUEL 25012023 v1'!$A$1:$B$1287,2,FALSE)</f>
        <v>Z</v>
      </c>
      <c r="D444" t="s">
        <v>68</v>
      </c>
      <c r="E444">
        <v>3</v>
      </c>
      <c r="F444" t="s">
        <v>3926</v>
      </c>
      <c r="G444" s="71">
        <f>VLOOKUP(M444,'BASE ARTICLE SAMUEL 25012023 v1'!$A$1:$F$1287,6,FALSE)</f>
        <v>0.94</v>
      </c>
      <c r="H444" s="6">
        <f>VLOOKUP(M444,'BASE ARTICLE SAMUEL 25012023 v2'!$A$1:$H$1287,8,FALSE)</f>
        <v>0.94</v>
      </c>
      <c r="I444">
        <v>4.87</v>
      </c>
      <c r="J444">
        <f t="shared" si="33"/>
        <v>14.61</v>
      </c>
      <c r="K444" s="6">
        <f>VLOOKUP(M444,'BASE ARTICLE SAMUEL 25012023 v2'!$A$1:$K$1287,11,FALSE)</f>
        <v>1.41</v>
      </c>
      <c r="L444" s="6">
        <f t="shared" si="34"/>
        <v>4.2299999999999995</v>
      </c>
      <c r="M444" t="s">
        <v>68</v>
      </c>
      <c r="N444" t="str">
        <f>VLOOKUP(M444,'BASE ARTICLE SAMUEL 25012023 v1'!$A$2:$B$1287,2,FALSE)</f>
        <v>AS</v>
      </c>
      <c r="O444">
        <f t="shared" si="32"/>
        <v>2.82</v>
      </c>
    </row>
    <row r="445" spans="1:15" outlineLevel="2" x14ac:dyDescent="0.25">
      <c r="A445" t="s">
        <v>1784</v>
      </c>
      <c r="B445" s="74" t="str">
        <f t="shared" si="25"/>
        <v>2H1800</v>
      </c>
      <c r="C445" t="str">
        <f>VLOOKUP(A445,'BASE ARTICLE SAMUEL 25012023 v1'!$A$1:$B$1287,2,FALSE)</f>
        <v>Z</v>
      </c>
      <c r="D445" t="s">
        <v>1603</v>
      </c>
      <c r="E445">
        <v>2.2000000000000002</v>
      </c>
      <c r="F445" t="s">
        <v>1604</v>
      </c>
      <c r="G445" s="71">
        <f>VLOOKUP(M445,'BASE ARTICLE SAMUEL 25012023 v1'!$A$1:$F$1287,6,FALSE)</f>
        <v>50</v>
      </c>
      <c r="H445" s="6">
        <f>VLOOKUP(M445,'BASE ARTICLE SAMUEL 25012023 v2'!$A$1:$H$1287,8,FALSE)</f>
        <v>0</v>
      </c>
      <c r="I445">
        <v>75</v>
      </c>
      <c r="J445">
        <f t="shared" si="33"/>
        <v>165</v>
      </c>
      <c r="K445" s="6">
        <f>VLOOKUP(M445,'BASE ARTICLE SAMUEL 25012023 v2'!$A$1:$K$1287,11,FALSE)</f>
        <v>75</v>
      </c>
      <c r="L445" s="6">
        <f t="shared" si="34"/>
        <v>165</v>
      </c>
      <c r="M445" t="s">
        <v>1603</v>
      </c>
      <c r="N445" t="str">
        <f>VLOOKUP(M445,'BASE ARTICLE SAMUEL 25012023 v1'!$A$2:$B$1287,2,FALSE)</f>
        <v>AN</v>
      </c>
      <c r="O445">
        <f t="shared" si="32"/>
        <v>0</v>
      </c>
    </row>
    <row r="446" spans="1:15" outlineLevel="2" x14ac:dyDescent="0.25">
      <c r="A446" t="s">
        <v>1784</v>
      </c>
      <c r="B446" s="74" t="str">
        <f t="shared" si="25"/>
        <v>2H1800</v>
      </c>
      <c r="C446" t="str">
        <f>VLOOKUP(A446,'BASE ARTICLE SAMUEL 25012023 v1'!$A$1:$B$1287,2,FALSE)</f>
        <v>Z</v>
      </c>
      <c r="D446" t="s">
        <v>784</v>
      </c>
      <c r="E446">
        <v>2</v>
      </c>
      <c r="F446" t="s">
        <v>785</v>
      </c>
      <c r="G446" s="71">
        <f>VLOOKUP(M446,'BASE ARTICLE SAMUEL 25012023 v1'!$A$1:$F$1287,6,FALSE)</f>
        <v>76.47</v>
      </c>
      <c r="H446" s="6">
        <f>VLOOKUP(M446,'BASE ARTICLE SAMUEL 25012023 v2'!$A$1:$H$1287,8,FALSE)</f>
        <v>78.760000000000005</v>
      </c>
      <c r="I446">
        <v>95.85</v>
      </c>
      <c r="J446">
        <f t="shared" si="33"/>
        <v>191.7</v>
      </c>
      <c r="K446" s="6">
        <f>VLOOKUP(M446,'BASE ARTICLE SAMUEL 25012023 v2'!$A$1:$K$1287,11,FALSE)</f>
        <v>118.14000000000001</v>
      </c>
      <c r="L446" s="6">
        <f t="shared" si="34"/>
        <v>236.28000000000003</v>
      </c>
      <c r="M446" t="s">
        <v>784</v>
      </c>
      <c r="N446" t="str">
        <f>VLOOKUP(M446,'BASE ARTICLE SAMUEL 25012023 v1'!$A$2:$B$1287,2,FALSE)</f>
        <v>AS</v>
      </c>
      <c r="O446">
        <f t="shared" si="32"/>
        <v>157.52000000000001</v>
      </c>
    </row>
    <row r="447" spans="1:15" outlineLevel="2" x14ac:dyDescent="0.25">
      <c r="A447" t="s">
        <v>1784</v>
      </c>
      <c r="B447" s="74" t="str">
        <f t="shared" si="25"/>
        <v>2H1800</v>
      </c>
      <c r="C447" t="str">
        <f>VLOOKUP(A447,'BASE ARTICLE SAMUEL 25012023 v1'!$A$1:$B$1287,2,FALSE)</f>
        <v>Z</v>
      </c>
      <c r="D447" t="s">
        <v>432</v>
      </c>
      <c r="E447">
        <v>2</v>
      </c>
      <c r="F447" t="s">
        <v>433</v>
      </c>
      <c r="G447" s="71">
        <f>VLOOKUP(M447,'BASE ARTICLE SAMUEL 25012023 v1'!$A$1:$F$1287,6,FALSE)</f>
        <v>149</v>
      </c>
      <c r="H447" s="6">
        <f>VLOOKUP(M447,'BASE ARTICLE SAMUEL 25012023 v2'!$A$1:$H$1287,8,FALSE)</f>
        <v>149</v>
      </c>
      <c r="I447">
        <v>191.42</v>
      </c>
      <c r="J447">
        <f t="shared" si="33"/>
        <v>382.84</v>
      </c>
      <c r="K447" s="6">
        <f>VLOOKUP(M447,'BASE ARTICLE SAMUEL 25012023 v2'!$A$1:$K$1287,11,FALSE)</f>
        <v>223.5</v>
      </c>
      <c r="L447" s="6">
        <f t="shared" si="34"/>
        <v>447</v>
      </c>
      <c r="M447" t="s">
        <v>432</v>
      </c>
      <c r="N447" t="str">
        <f>VLOOKUP(M447,'BASE ARTICLE SAMUEL 25012023 v1'!$A$2:$B$1287,2,FALSE)</f>
        <v>AS</v>
      </c>
      <c r="O447">
        <f t="shared" si="32"/>
        <v>298</v>
      </c>
    </row>
    <row r="448" spans="1:15" outlineLevel="2" x14ac:dyDescent="0.25">
      <c r="A448" t="s">
        <v>1784</v>
      </c>
      <c r="B448" s="74" t="str">
        <f t="shared" si="25"/>
        <v>2H1800</v>
      </c>
      <c r="C448" t="str">
        <f>VLOOKUP(A448,'BASE ARTICLE SAMUEL 25012023 v1'!$A$1:$B$1287,2,FALSE)</f>
        <v>Z</v>
      </c>
      <c r="D448" t="s">
        <v>563</v>
      </c>
      <c r="E448">
        <v>2</v>
      </c>
      <c r="F448" t="s">
        <v>3943</v>
      </c>
      <c r="G448" s="71">
        <f>VLOOKUP(M448,'BASE ARTICLE SAMUEL 25012023 v1'!$A$1:$F$1287,6,FALSE)</f>
        <v>2.16</v>
      </c>
      <c r="H448" s="6">
        <f>VLOOKUP(M448,'BASE ARTICLE SAMUEL 25012023 v2'!$A$1:$H$1287,8,FALSE)</f>
        <v>2.1760000000000002</v>
      </c>
      <c r="I448">
        <v>5.59</v>
      </c>
      <c r="J448">
        <f t="shared" si="33"/>
        <v>11.18</v>
      </c>
      <c r="K448" s="6">
        <f>VLOOKUP(M448,'BASE ARTICLE SAMUEL 25012023 v2'!$A$1:$K$1287,11,FALSE)</f>
        <v>8.6822400000000002</v>
      </c>
      <c r="L448" s="6">
        <f t="shared" si="34"/>
        <v>17.36448</v>
      </c>
      <c r="M448" t="s">
        <v>563</v>
      </c>
      <c r="N448" t="str">
        <f>VLOOKUP(M448,'BASE ARTICLE SAMUEL 25012023 v1'!$A$2:$B$1287,2,FALSE)</f>
        <v>AN</v>
      </c>
      <c r="O448">
        <f t="shared" si="32"/>
        <v>4.3520000000000003</v>
      </c>
    </row>
    <row r="449" spans="1:15" outlineLevel="2" x14ac:dyDescent="0.25">
      <c r="A449" t="s">
        <v>1784</v>
      </c>
      <c r="B449" s="74" t="str">
        <f t="shared" si="25"/>
        <v>2H1800</v>
      </c>
      <c r="C449" t="str">
        <f>VLOOKUP(A449,'BASE ARTICLE SAMUEL 25012023 v1'!$A$1:$B$1287,2,FALSE)</f>
        <v>Z</v>
      </c>
      <c r="D449" t="s">
        <v>1560</v>
      </c>
      <c r="E449">
        <v>2</v>
      </c>
      <c r="F449" t="s">
        <v>1561</v>
      </c>
      <c r="G449" s="71">
        <f>VLOOKUP(M449,'BASE ARTICLE SAMUEL 25012023 v1'!$A$1:$F$1287,6,FALSE)</f>
        <v>0.13</v>
      </c>
      <c r="H449" s="6">
        <f>VLOOKUP(M449,'BASE ARTICLE SAMUEL 25012023 v2'!$A$1:$H$1287,8,FALSE)</f>
        <v>0.13</v>
      </c>
      <c r="I449">
        <v>1.9E-2</v>
      </c>
      <c r="J449">
        <f t="shared" si="33"/>
        <v>3.7999999999999999E-2</v>
      </c>
      <c r="K449" s="6">
        <f>VLOOKUP(M449,'BASE ARTICLE SAMUEL 25012023 v2'!$A$1:$K$1287,11,FALSE)</f>
        <v>0.19000000500000003</v>
      </c>
      <c r="L449" s="6">
        <f t="shared" si="34"/>
        <v>0.38000001000000005</v>
      </c>
      <c r="M449" t="s">
        <v>1560</v>
      </c>
      <c r="N449" t="str">
        <f>VLOOKUP(M449,'BASE ARTICLE SAMUEL 25012023 v1'!$A$2:$B$1287,2,FALSE)</f>
        <v>AN</v>
      </c>
      <c r="O449">
        <f t="shared" si="32"/>
        <v>0.26</v>
      </c>
    </row>
    <row r="450" spans="1:15" outlineLevel="2" x14ac:dyDescent="0.25">
      <c r="A450" t="s">
        <v>1784</v>
      </c>
      <c r="B450" s="74" t="str">
        <f t="shared" si="25"/>
        <v>2H1800</v>
      </c>
      <c r="C450" t="str">
        <f>VLOOKUP(A450,'BASE ARTICLE SAMUEL 25012023 v1'!$A$1:$B$1287,2,FALSE)</f>
        <v>Z</v>
      </c>
      <c r="D450" t="s">
        <v>734</v>
      </c>
      <c r="E450">
        <v>1</v>
      </c>
      <c r="F450" t="s">
        <v>735</v>
      </c>
      <c r="G450" s="71">
        <f>VLOOKUP(M450,'BASE ARTICLE SAMUEL 25012023 v1'!$A$1:$F$1287,6,FALSE)</f>
        <v>0.68</v>
      </c>
      <c r="H450" s="6">
        <f>VLOOKUP(M450,'BASE ARTICLE SAMUEL 25012023 v2'!$A$1:$H$1287,8,FALSE)</f>
        <v>1.665</v>
      </c>
      <c r="I450">
        <v>0.88</v>
      </c>
      <c r="J450">
        <f t="shared" si="33"/>
        <v>0.88</v>
      </c>
      <c r="K450" s="6">
        <f>VLOOKUP(M450,'BASE ARTICLE SAMUEL 25012023 v2'!$A$1:$K$1287,11,FALSE)</f>
        <v>2.2144500000000003</v>
      </c>
      <c r="L450" s="6">
        <f t="shared" si="34"/>
        <v>2.2144500000000003</v>
      </c>
      <c r="M450" t="s">
        <v>734</v>
      </c>
      <c r="N450" t="str">
        <f>VLOOKUP(M450,'BASE ARTICLE SAMUEL 25012023 v1'!$A$2:$B$1287,2,FALSE)</f>
        <v>AN</v>
      </c>
      <c r="O450">
        <f t="shared" si="32"/>
        <v>1.665</v>
      </c>
    </row>
    <row r="451" spans="1:15" outlineLevel="1" x14ac:dyDescent="0.25">
      <c r="A451" s="74" t="s">
        <v>4061</v>
      </c>
      <c r="B451" s="74" t="str">
        <f t="shared" si="25"/>
        <v>SBGDA02H1800</v>
      </c>
      <c r="H451" s="6" t="e">
        <f>VLOOKUP(M451,'BASE ARTICLE SAMUEL 25012023 v2'!$A$1:$H$1287,8,FALSE)</f>
        <v>#N/A</v>
      </c>
      <c r="K451" s="6" t="e">
        <f>VLOOKUP(M451,'BASE ARTICLE SAMUEL 25012023 v2'!$A$1:$K$1287,11,FALSE)</f>
        <v>#N/A</v>
      </c>
      <c r="L451" s="6">
        <f>SUBTOTAL(9,L430:L450)</f>
        <v>1618.0043684348</v>
      </c>
      <c r="O451">
        <f>SUBTOTAL(9,O430:O450)</f>
        <v>891.9369999999999</v>
      </c>
    </row>
    <row r="452" spans="1:15" outlineLevel="2" x14ac:dyDescent="0.25">
      <c r="A452" t="s">
        <v>1959</v>
      </c>
      <c r="B452" s="74" t="str">
        <f t="shared" ref="B452:B515" si="35">MID(A452,7,100)</f>
        <v>0BG-EBARA</v>
      </c>
      <c r="C452" t="str">
        <f>VLOOKUP(A452,'BASE ARTICLE SAMUEL 25012023 v1'!$A$1:$B$1287,2,FALSE)</f>
        <v>AF</v>
      </c>
      <c r="E452">
        <v>1</v>
      </c>
      <c r="F452" t="s">
        <v>1668</v>
      </c>
      <c r="G452" s="71">
        <f>VLOOKUP(M452,'BASE ARTICLE SAMUEL 25012023 v1'!$A$1:$F$1287,6,FALSE)</f>
        <v>0.6</v>
      </c>
      <c r="H452" s="6">
        <f>VLOOKUP(M452,'BASE ARTICLE SAMUEL 25012023 v2'!$A$1:$H$1287,8,FALSE)</f>
        <v>0.6</v>
      </c>
      <c r="I452">
        <v>0.90200000000000002</v>
      </c>
      <c r="J452">
        <f t="shared" ref="J452:J480" si="36">E452*I452</f>
        <v>0.90200000000000002</v>
      </c>
      <c r="K452" s="6">
        <f>VLOOKUP(M452,'BASE ARTICLE SAMUEL 25012023 v2'!$A$1:$K$1287,11,FALSE)</f>
        <v>0.89999999999999991</v>
      </c>
      <c r="L452" s="6">
        <f t="shared" ref="L452:L480" si="37">E452*K452</f>
        <v>0.89999999999999991</v>
      </c>
      <c r="M452" t="s">
        <v>1667</v>
      </c>
      <c r="N452" t="str">
        <f>VLOOKUP(M452,'BASE ARTICLE SAMUEL 25012023 v1'!$A$2:$B$1287,2,FALSE)</f>
        <v>AN</v>
      </c>
      <c r="O452">
        <f t="shared" si="32"/>
        <v>0.6</v>
      </c>
    </row>
    <row r="453" spans="1:15" outlineLevel="2" x14ac:dyDescent="0.25">
      <c r="A453" t="s">
        <v>1959</v>
      </c>
      <c r="B453" s="74" t="str">
        <f t="shared" si="35"/>
        <v>0BG-EBARA</v>
      </c>
      <c r="C453" t="str">
        <f>VLOOKUP(A453,'BASE ARTICLE SAMUEL 25012023 v1'!$A$1:$B$1287,2,FALSE)</f>
        <v>AF</v>
      </c>
      <c r="E453">
        <v>1</v>
      </c>
      <c r="F453" t="s">
        <v>1670</v>
      </c>
      <c r="G453" s="71">
        <f>VLOOKUP(M453,'BASE ARTICLE SAMUEL 25012023 v1'!$A$1:$F$1287,6,FALSE)</f>
        <v>7.0000000000000007E-2</v>
      </c>
      <c r="H453" s="6">
        <f>VLOOKUP(M453,'BASE ARTICLE SAMUEL 25012023 v2'!$A$1:$H$1287,8,FALSE)</f>
        <v>7.0000000000000007E-2</v>
      </c>
      <c r="I453">
        <v>0.08</v>
      </c>
      <c r="J453">
        <f t="shared" si="36"/>
        <v>0.08</v>
      </c>
      <c r="K453" s="6">
        <f>VLOOKUP(M453,'BASE ARTICLE SAMUEL 25012023 v2'!$A$1:$K$1287,11,FALSE)</f>
        <v>0.11200000000000002</v>
      </c>
      <c r="L453" s="6">
        <f t="shared" si="37"/>
        <v>0.11200000000000002</v>
      </c>
      <c r="M453" t="s">
        <v>1669</v>
      </c>
      <c r="N453" t="str">
        <f>VLOOKUP(M453,'BASE ARTICLE SAMUEL 25012023 v1'!$A$2:$B$1287,2,FALSE)</f>
        <v>AN</v>
      </c>
      <c r="O453">
        <f t="shared" si="32"/>
        <v>7.0000000000000007E-2</v>
      </c>
    </row>
    <row r="454" spans="1:15" outlineLevel="2" x14ac:dyDescent="0.25">
      <c r="A454" t="s">
        <v>1959</v>
      </c>
      <c r="B454" s="74" t="str">
        <f t="shared" si="35"/>
        <v>0BG-EBARA</v>
      </c>
      <c r="C454" t="str">
        <f>VLOOKUP(A454,'BASE ARTICLE SAMUEL 25012023 v1'!$A$1:$B$1287,2,FALSE)</f>
        <v>AF</v>
      </c>
      <c r="E454">
        <v>1</v>
      </c>
      <c r="F454" t="s">
        <v>733</v>
      </c>
      <c r="G454" s="71">
        <f>VLOOKUP(M454,'BASE ARTICLE SAMUEL 25012023 v1'!$A$1:$F$1287,6,FALSE)</f>
        <v>27.76</v>
      </c>
      <c r="H454" s="6">
        <f>VLOOKUP(M454,'BASE ARTICLE SAMUEL 25012023 v2'!$A$1:$H$1287,8,FALSE)</f>
        <v>27.76</v>
      </c>
      <c r="I454">
        <v>39.22</v>
      </c>
      <c r="J454">
        <f t="shared" si="36"/>
        <v>39.22</v>
      </c>
      <c r="K454" s="6">
        <f>VLOOKUP(M454,'BASE ARTICLE SAMUEL 25012023 v2'!$A$1:$K$1287,11,FALSE)</f>
        <v>44.416000000000004</v>
      </c>
      <c r="L454" s="6">
        <f t="shared" si="37"/>
        <v>44.416000000000004</v>
      </c>
      <c r="M454">
        <v>1510064</v>
      </c>
      <c r="N454" t="str">
        <f>VLOOKUP(M454,'BASE ARTICLE SAMUEL 25012023 v1'!$A$2:$B$1287,2,FALSE)</f>
        <v>AN</v>
      </c>
      <c r="O454">
        <f t="shared" si="32"/>
        <v>27.76</v>
      </c>
    </row>
    <row r="455" spans="1:15" outlineLevel="2" x14ac:dyDescent="0.25">
      <c r="A455" t="s">
        <v>1959</v>
      </c>
      <c r="B455" s="74" t="str">
        <f t="shared" si="35"/>
        <v>0BG-EBARA</v>
      </c>
      <c r="C455" t="str">
        <f>VLOOKUP(A455,'BASE ARTICLE SAMUEL 25012023 v1'!$A$1:$B$1287,2,FALSE)</f>
        <v>AF</v>
      </c>
      <c r="E455">
        <v>1.6</v>
      </c>
      <c r="F455" t="s">
        <v>574</v>
      </c>
      <c r="G455" s="71">
        <f>VLOOKUP(M455,'BASE ARTICLE SAMUEL 25012023 v1'!$A$1:$F$1287,6,FALSE)</f>
        <v>5.99</v>
      </c>
      <c r="H455" s="6">
        <f>VLOOKUP(M455,'BASE ARTICLE SAMUEL 25012023 v2'!$A$1:$H$1287,8,FALSE)</f>
        <v>6.7</v>
      </c>
      <c r="I455">
        <v>7.41</v>
      </c>
      <c r="J455">
        <f t="shared" si="36"/>
        <v>11.856000000000002</v>
      </c>
      <c r="K455" s="6">
        <f>VLOOKUP(M455,'BASE ARTICLE SAMUEL 25012023 v2'!$A$1:$K$1287,11,FALSE)</f>
        <v>8.9110000000000014</v>
      </c>
      <c r="L455" s="6">
        <f t="shared" si="37"/>
        <v>14.257600000000004</v>
      </c>
      <c r="M455" t="s">
        <v>573</v>
      </c>
      <c r="N455" t="str">
        <f>VLOOKUP(M455,'BASE ARTICLE SAMUEL 25012023 v1'!$A$2:$B$1287,2,FALSE)</f>
        <v>AN</v>
      </c>
      <c r="O455">
        <f t="shared" si="32"/>
        <v>10.72</v>
      </c>
    </row>
    <row r="456" spans="1:15" outlineLevel="2" x14ac:dyDescent="0.25">
      <c r="A456" t="s">
        <v>1959</v>
      </c>
      <c r="B456" s="74" t="str">
        <f t="shared" si="35"/>
        <v>0BG-EBARA</v>
      </c>
      <c r="C456" t="str">
        <f>VLOOKUP(A456,'BASE ARTICLE SAMUEL 25012023 v1'!$A$1:$B$1287,2,FALSE)</f>
        <v>AF</v>
      </c>
      <c r="E456">
        <v>1</v>
      </c>
      <c r="F456" t="s">
        <v>1160</v>
      </c>
      <c r="G456" s="71">
        <f>VLOOKUP(M456,'BASE ARTICLE SAMUEL 25012023 v1'!$A$1:$F$1287,6,FALSE)</f>
        <v>1.2</v>
      </c>
      <c r="H456" s="6">
        <f>VLOOKUP(M456,'BASE ARTICLE SAMUEL 25012023 v2'!$A$1:$H$1287,8,FALSE)</f>
        <v>1.2</v>
      </c>
      <c r="I456">
        <v>1.57</v>
      </c>
      <c r="J456">
        <f t="shared" si="36"/>
        <v>1.57</v>
      </c>
      <c r="K456" s="6">
        <f>VLOOKUP(M456,'BASE ARTICLE SAMUEL 25012023 v2'!$A$1:$K$1287,11,FALSE)</f>
        <v>2.4</v>
      </c>
      <c r="L456" s="6">
        <f t="shared" si="37"/>
        <v>2.4</v>
      </c>
      <c r="M456">
        <v>9600000618</v>
      </c>
      <c r="N456" t="str">
        <f>VLOOKUP(M456,'BASE ARTICLE SAMUEL 25012023 v1'!$A$2:$B$1287,2,FALSE)</f>
        <v>AN</v>
      </c>
      <c r="O456">
        <f t="shared" si="32"/>
        <v>1.2</v>
      </c>
    </row>
    <row r="457" spans="1:15" outlineLevel="2" x14ac:dyDescent="0.25">
      <c r="A457" t="s">
        <v>1959</v>
      </c>
      <c r="B457" s="74" t="str">
        <f t="shared" si="35"/>
        <v>0BG-EBARA</v>
      </c>
      <c r="C457" t="str">
        <f>VLOOKUP(A457,'BASE ARTICLE SAMUEL 25012023 v1'!$A$1:$B$1287,2,FALSE)</f>
        <v>AF</v>
      </c>
      <c r="E457">
        <v>1</v>
      </c>
      <c r="F457" t="s">
        <v>559</v>
      </c>
      <c r="G457" s="71">
        <f>VLOOKUP(M457,'BASE ARTICLE SAMUEL 25012023 v1'!$A$1:$F$1287,6,FALSE)</f>
        <v>0.85</v>
      </c>
      <c r="H457" s="6">
        <f>VLOOKUP(M457,'BASE ARTICLE SAMUEL 25012023 v2'!$A$1:$H$1287,8,FALSE)</f>
        <v>0.91100000000000003</v>
      </c>
      <c r="I457">
        <v>0.96</v>
      </c>
      <c r="J457">
        <f t="shared" si="36"/>
        <v>0.96</v>
      </c>
      <c r="K457" s="6">
        <f>VLOOKUP(M457,'BASE ARTICLE SAMUEL 25012023 v2'!$A$1:$K$1287,11,FALSE)</f>
        <v>1.2116300000000002</v>
      </c>
      <c r="L457" s="6">
        <f t="shared" si="37"/>
        <v>1.2116300000000002</v>
      </c>
      <c r="M457" t="s">
        <v>558</v>
      </c>
      <c r="N457" t="str">
        <f>VLOOKUP(M457,'BASE ARTICLE SAMUEL 25012023 v1'!$A$2:$B$1287,2,FALSE)</f>
        <v>AS</v>
      </c>
      <c r="O457">
        <f t="shared" si="32"/>
        <v>0.91100000000000003</v>
      </c>
    </row>
    <row r="458" spans="1:15" outlineLevel="2" x14ac:dyDescent="0.25">
      <c r="A458" t="s">
        <v>1959</v>
      </c>
      <c r="B458" s="74" t="str">
        <f t="shared" si="35"/>
        <v>0BG-EBARA</v>
      </c>
      <c r="C458" t="str">
        <f>VLOOKUP(A458,'BASE ARTICLE SAMUEL 25012023 v1'!$A$1:$B$1287,2,FALSE)</f>
        <v>AF</v>
      </c>
      <c r="E458">
        <v>1</v>
      </c>
      <c r="F458" t="s">
        <v>48</v>
      </c>
      <c r="G458" s="71">
        <f>VLOOKUP(M458,'BASE ARTICLE SAMUEL 25012023 v1'!$A$1:$F$1287,6,FALSE)</f>
        <v>2.5099999999999998</v>
      </c>
      <c r="H458" s="6">
        <f>VLOOKUP(M458,'BASE ARTICLE SAMUEL 25012023 v2'!$A$1:$H$1287,8,FALSE)</f>
        <v>2.605</v>
      </c>
      <c r="I458">
        <v>3.76</v>
      </c>
      <c r="J458">
        <f t="shared" si="36"/>
        <v>3.76</v>
      </c>
      <c r="K458" s="6">
        <f>VLOOKUP(M458,'BASE ARTICLE SAMUEL 25012023 v2'!$A$1:$K$1287,11,FALSE)</f>
        <v>5.21</v>
      </c>
      <c r="L458" s="6">
        <f t="shared" si="37"/>
        <v>5.21</v>
      </c>
      <c r="M458" t="s">
        <v>47</v>
      </c>
      <c r="N458" t="str">
        <f>VLOOKUP(M458,'BASE ARTICLE SAMUEL 25012023 v1'!$A$2:$B$1287,2,FALSE)</f>
        <v>AN</v>
      </c>
      <c r="O458">
        <f t="shared" si="32"/>
        <v>2.605</v>
      </c>
    </row>
    <row r="459" spans="1:15" outlineLevel="2" x14ac:dyDescent="0.25">
      <c r="A459" t="s">
        <v>1959</v>
      </c>
      <c r="B459" s="74" t="str">
        <f t="shared" si="35"/>
        <v>0BG-EBARA</v>
      </c>
      <c r="C459" t="str">
        <f>VLOOKUP(A459,'BASE ARTICLE SAMUEL 25012023 v1'!$A$1:$B$1287,2,FALSE)</f>
        <v>AF</v>
      </c>
      <c r="E459">
        <v>1</v>
      </c>
      <c r="F459" t="s">
        <v>1108</v>
      </c>
      <c r="G459" s="71">
        <f>VLOOKUP(M459,'BASE ARTICLE SAMUEL 25012023 v1'!$A$1:$F$1287,6,FALSE)</f>
        <v>162.80000000000001</v>
      </c>
      <c r="H459" s="6">
        <f>VLOOKUP(M459,'BASE ARTICLE SAMUEL 25012023 v2'!$A$1:$H$1287,8,FALSE)</f>
        <v>162.80000000000001</v>
      </c>
      <c r="I459">
        <v>226.44</v>
      </c>
      <c r="J459">
        <f t="shared" si="36"/>
        <v>226.44</v>
      </c>
      <c r="K459" s="6">
        <f>VLOOKUP(M459,'BASE ARTICLE SAMUEL 25012023 v2'!$A$1:$K$1287,11,FALSE)</f>
        <v>244.20000000000002</v>
      </c>
      <c r="L459" s="6">
        <f t="shared" si="37"/>
        <v>244.20000000000002</v>
      </c>
      <c r="M459" t="s">
        <v>1107</v>
      </c>
      <c r="N459" t="str">
        <f>VLOOKUP(M459,'BASE ARTICLE SAMUEL 25012023 v1'!$A$2:$B$1287,2,FALSE)</f>
        <v>AN</v>
      </c>
      <c r="O459">
        <f t="shared" si="32"/>
        <v>162.80000000000001</v>
      </c>
    </row>
    <row r="460" spans="1:15" outlineLevel="2" x14ac:dyDescent="0.25">
      <c r="A460" t="s">
        <v>1959</v>
      </c>
      <c r="B460" s="74" t="str">
        <f t="shared" si="35"/>
        <v>0BG-EBARA</v>
      </c>
      <c r="C460" t="str">
        <f>VLOOKUP(A460,'BASE ARTICLE SAMUEL 25012023 v1'!$A$1:$B$1287,2,FALSE)</f>
        <v>AF</v>
      </c>
      <c r="E460">
        <v>1</v>
      </c>
      <c r="F460" t="s">
        <v>570</v>
      </c>
      <c r="G460" s="71">
        <f>VLOOKUP(M460,'BASE ARTICLE SAMUEL 25012023 v1'!$A$1:$F$1287,6,FALSE)</f>
        <v>0.67</v>
      </c>
      <c r="H460" s="6">
        <f>VLOOKUP(M460,'BASE ARTICLE SAMUEL 25012023 v2'!$A$1:$H$1287,8,FALSE)</f>
        <v>0.73</v>
      </c>
      <c r="I460">
        <v>0.77</v>
      </c>
      <c r="J460">
        <f t="shared" si="36"/>
        <v>0.77</v>
      </c>
      <c r="K460" s="6">
        <f>VLOOKUP(M460,'BASE ARTICLE SAMUEL 25012023 v2'!$A$1:$K$1287,11,FALSE)</f>
        <v>0.97089999999999999</v>
      </c>
      <c r="L460" s="6">
        <f t="shared" si="37"/>
        <v>0.97089999999999999</v>
      </c>
      <c r="M460" t="s">
        <v>569</v>
      </c>
      <c r="N460" t="str">
        <f>VLOOKUP(M460,'BASE ARTICLE SAMUEL 25012023 v1'!$A$2:$B$1287,2,FALSE)</f>
        <v>AN</v>
      </c>
      <c r="O460">
        <f t="shared" si="32"/>
        <v>0.73</v>
      </c>
    </row>
    <row r="461" spans="1:15" outlineLevel="2" x14ac:dyDescent="0.25">
      <c r="A461" t="s">
        <v>1959</v>
      </c>
      <c r="B461" s="74" t="str">
        <f t="shared" si="35"/>
        <v>0BG-EBARA</v>
      </c>
      <c r="C461" t="str">
        <f>VLOOKUP(A461,'BASE ARTICLE SAMUEL 25012023 v1'!$A$1:$B$1287,2,FALSE)</f>
        <v>AF</v>
      </c>
      <c r="E461">
        <v>1</v>
      </c>
      <c r="F461" t="s">
        <v>3926</v>
      </c>
      <c r="G461" s="71">
        <f>VLOOKUP(M461,'BASE ARTICLE SAMUEL 25012023 v1'!$A$1:$F$1287,6,FALSE)</f>
        <v>0.94</v>
      </c>
      <c r="H461" s="6">
        <f>VLOOKUP(M461,'BASE ARTICLE SAMUEL 25012023 v2'!$A$1:$H$1287,8,FALSE)</f>
        <v>0.94</v>
      </c>
      <c r="I461">
        <v>4.87</v>
      </c>
      <c r="J461">
        <f t="shared" si="36"/>
        <v>4.87</v>
      </c>
      <c r="K461" s="6">
        <f>VLOOKUP(M461,'BASE ARTICLE SAMUEL 25012023 v2'!$A$1:$K$1287,11,FALSE)</f>
        <v>1.41</v>
      </c>
      <c r="L461" s="6">
        <f t="shared" si="37"/>
        <v>1.41</v>
      </c>
      <c r="M461" t="s">
        <v>68</v>
      </c>
      <c r="N461" t="str">
        <f>VLOOKUP(M461,'BASE ARTICLE SAMUEL 25012023 v1'!$A$2:$B$1287,2,FALSE)</f>
        <v>AS</v>
      </c>
      <c r="O461">
        <f t="shared" si="32"/>
        <v>0.94</v>
      </c>
    </row>
    <row r="462" spans="1:15" outlineLevel="2" x14ac:dyDescent="0.25">
      <c r="A462" t="s">
        <v>1959</v>
      </c>
      <c r="B462" s="74" t="str">
        <f t="shared" si="35"/>
        <v>0BG-EBARA</v>
      </c>
      <c r="C462" t="str">
        <f>VLOOKUP(A462,'BASE ARTICLE SAMUEL 25012023 v1'!$A$1:$B$1287,2,FALSE)</f>
        <v>AF</v>
      </c>
      <c r="E462">
        <v>1</v>
      </c>
      <c r="F462" t="s">
        <v>3925</v>
      </c>
      <c r="G462" s="71">
        <f>VLOOKUP(M462,'BASE ARTICLE SAMUEL 25012023 v1'!$A$1:$F$1287,6,FALSE)</f>
        <v>0.92</v>
      </c>
      <c r="H462" s="6">
        <f>VLOOKUP(M462,'BASE ARTICLE SAMUEL 25012023 v2'!$A$1:$H$1287,8,FALSE)</f>
        <v>0.92</v>
      </c>
      <c r="I462">
        <v>4.9400000000000004</v>
      </c>
      <c r="J462">
        <f t="shared" si="36"/>
        <v>4.9400000000000004</v>
      </c>
      <c r="K462" s="6">
        <f>VLOOKUP(M462,'BASE ARTICLE SAMUEL 25012023 v2'!$A$1:$K$1287,11,FALSE)</f>
        <v>1.3800000000000001</v>
      </c>
      <c r="L462" s="6">
        <f t="shared" si="37"/>
        <v>1.3800000000000001</v>
      </c>
      <c r="M462" t="s">
        <v>90</v>
      </c>
      <c r="N462" t="str">
        <f>VLOOKUP(M462,'BASE ARTICLE SAMUEL 25012023 v1'!$A$2:$B$1287,2,FALSE)</f>
        <v>AS</v>
      </c>
      <c r="O462">
        <f t="shared" si="32"/>
        <v>0.92</v>
      </c>
    </row>
    <row r="463" spans="1:15" outlineLevel="2" x14ac:dyDescent="0.25">
      <c r="A463" t="s">
        <v>1959</v>
      </c>
      <c r="B463" s="74" t="str">
        <f t="shared" si="35"/>
        <v>0BG-EBARA</v>
      </c>
      <c r="C463" t="str">
        <f>VLOOKUP(A463,'BASE ARTICLE SAMUEL 25012023 v1'!$A$1:$B$1287,2,FALSE)</f>
        <v>AF</v>
      </c>
      <c r="E463">
        <v>1</v>
      </c>
      <c r="F463" t="s">
        <v>758</v>
      </c>
      <c r="G463" s="71">
        <f>VLOOKUP(M463,'BASE ARTICLE SAMUEL 25012023 v1'!$A$1:$F$1287,6,FALSE)</f>
        <v>1.22</v>
      </c>
      <c r="H463" s="6">
        <f>VLOOKUP(M463,'BASE ARTICLE SAMUEL 25012023 v2'!$A$1:$H$1287,8,FALSE)</f>
        <v>1.22</v>
      </c>
      <c r="I463">
        <v>1.1000000000000001</v>
      </c>
      <c r="J463">
        <f t="shared" si="36"/>
        <v>1.1000000000000001</v>
      </c>
      <c r="K463" s="6">
        <f>VLOOKUP(M463,'BASE ARTICLE SAMUEL 25012023 v2'!$A$1:$K$1287,11,FALSE)</f>
        <v>1.6226</v>
      </c>
      <c r="L463" s="6">
        <f t="shared" si="37"/>
        <v>1.6226</v>
      </c>
      <c r="M463" t="s">
        <v>757</v>
      </c>
      <c r="N463" t="str">
        <f>VLOOKUP(M463,'BASE ARTICLE SAMUEL 25012023 v1'!$A$2:$B$1287,2,FALSE)</f>
        <v>AS</v>
      </c>
      <c r="O463">
        <f t="shared" si="32"/>
        <v>1.22</v>
      </c>
    </row>
    <row r="464" spans="1:15" outlineLevel="2" x14ac:dyDescent="0.25">
      <c r="A464" t="s">
        <v>1959</v>
      </c>
      <c r="B464" s="74" t="str">
        <f t="shared" si="35"/>
        <v>0BG-EBARA</v>
      </c>
      <c r="C464" t="str">
        <f>VLOOKUP(A464,'BASE ARTICLE SAMUEL 25012023 v1'!$A$1:$B$1287,2,FALSE)</f>
        <v>AF</v>
      </c>
      <c r="E464">
        <v>0.83</v>
      </c>
      <c r="F464" t="s">
        <v>1604</v>
      </c>
      <c r="G464" s="71">
        <f>VLOOKUP(M464,'BASE ARTICLE SAMUEL 25012023 v1'!$A$1:$F$1287,6,FALSE)</f>
        <v>50</v>
      </c>
      <c r="H464" s="6">
        <f>VLOOKUP(M464,'BASE ARTICLE SAMUEL 25012023 v2'!$A$1:$H$1287,8,FALSE)</f>
        <v>0</v>
      </c>
      <c r="I464">
        <v>75</v>
      </c>
      <c r="J464">
        <f t="shared" si="36"/>
        <v>62.25</v>
      </c>
      <c r="K464" s="6">
        <f>VLOOKUP(M464,'BASE ARTICLE SAMUEL 25012023 v2'!$A$1:$K$1287,11,FALSE)</f>
        <v>75</v>
      </c>
      <c r="L464" s="6">
        <f t="shared" si="37"/>
        <v>62.25</v>
      </c>
      <c r="M464" t="s">
        <v>1603</v>
      </c>
      <c r="N464" t="str">
        <f>VLOOKUP(M464,'BASE ARTICLE SAMUEL 25012023 v1'!$A$2:$B$1287,2,FALSE)</f>
        <v>AN</v>
      </c>
      <c r="O464">
        <f t="shared" si="32"/>
        <v>0</v>
      </c>
    </row>
    <row r="465" spans="1:15" outlineLevel="2" x14ac:dyDescent="0.25">
      <c r="A465" t="s">
        <v>1959</v>
      </c>
      <c r="B465" s="74" t="str">
        <f t="shared" si="35"/>
        <v>0BG-EBARA</v>
      </c>
      <c r="C465" t="str">
        <f>VLOOKUP(A465,'BASE ARTICLE SAMUEL 25012023 v1'!$A$1:$B$1287,2,FALSE)</f>
        <v>AF</v>
      </c>
      <c r="E465">
        <v>1</v>
      </c>
      <c r="F465" t="s">
        <v>546</v>
      </c>
      <c r="G465" s="71">
        <f>VLOOKUP(M465,'BASE ARTICLE SAMUEL 25012023 v1'!$A$1:$F$1287,6,FALSE)</f>
        <v>71</v>
      </c>
      <c r="H465" s="6">
        <f>VLOOKUP(M465,'BASE ARTICLE SAMUEL 25012023 v2'!$A$1:$H$1287,8,FALSE)</f>
        <v>71</v>
      </c>
      <c r="I465">
        <v>83.19</v>
      </c>
      <c r="J465">
        <f t="shared" si="36"/>
        <v>83.19</v>
      </c>
      <c r="K465" s="6">
        <f>VLOOKUP(M465,'BASE ARTICLE SAMUEL 25012023 v2'!$A$1:$K$1287,11,FALSE)</f>
        <v>94.43</v>
      </c>
      <c r="L465" s="6">
        <f t="shared" si="37"/>
        <v>94.43</v>
      </c>
      <c r="M465" t="s">
        <v>545</v>
      </c>
      <c r="N465" t="str">
        <f>VLOOKUP(M465,'BASE ARTICLE SAMUEL 25012023 v1'!$A$2:$B$1287,2,FALSE)</f>
        <v>AN</v>
      </c>
      <c r="O465">
        <f t="shared" si="32"/>
        <v>71</v>
      </c>
    </row>
    <row r="466" spans="1:15" outlineLevel="2" x14ac:dyDescent="0.25">
      <c r="A466" t="s">
        <v>1959</v>
      </c>
      <c r="B466" s="74" t="str">
        <f t="shared" si="35"/>
        <v>0BG-EBARA</v>
      </c>
      <c r="C466" t="str">
        <f>VLOOKUP(A466,'BASE ARTICLE SAMUEL 25012023 v1'!$A$1:$B$1287,2,FALSE)</f>
        <v>AF</v>
      </c>
      <c r="E466">
        <v>1</v>
      </c>
      <c r="F466" t="s">
        <v>581</v>
      </c>
      <c r="G466" s="71">
        <f>VLOOKUP(M466,'BASE ARTICLE SAMUEL 25012023 v1'!$A$1:$F$1287,6,FALSE)</f>
        <v>18.670000000000002</v>
      </c>
      <c r="H466" s="6">
        <f>VLOOKUP(M466,'BASE ARTICLE SAMUEL 25012023 v2'!$A$1:$H$1287,8,FALSE)</f>
        <v>18.670000000000002</v>
      </c>
      <c r="I466">
        <v>21.71</v>
      </c>
      <c r="J466">
        <f t="shared" si="36"/>
        <v>21.71</v>
      </c>
      <c r="K466" s="6">
        <f>VLOOKUP(M466,'BASE ARTICLE SAMUEL 25012023 v2'!$A$1:$K$1287,11,FALSE)</f>
        <v>26.511400000000002</v>
      </c>
      <c r="L466" s="6">
        <f t="shared" si="37"/>
        <v>26.511400000000002</v>
      </c>
      <c r="M466" t="s">
        <v>580</v>
      </c>
      <c r="N466" t="str">
        <f>VLOOKUP(M466,'BASE ARTICLE SAMUEL 25012023 v1'!$A$2:$B$1287,2,FALSE)</f>
        <v>AN</v>
      </c>
      <c r="O466">
        <f t="shared" si="32"/>
        <v>18.670000000000002</v>
      </c>
    </row>
    <row r="467" spans="1:15" outlineLevel="2" x14ac:dyDescent="0.25">
      <c r="A467" t="s">
        <v>1959</v>
      </c>
      <c r="B467" s="74" t="str">
        <f t="shared" si="35"/>
        <v>0BG-EBARA</v>
      </c>
      <c r="C467" t="str">
        <f>VLOOKUP(A467,'BASE ARTICLE SAMUEL 25012023 v1'!$A$1:$B$1287,2,FALSE)</f>
        <v>AF</v>
      </c>
      <c r="E467">
        <v>1</v>
      </c>
      <c r="F467" t="s">
        <v>1093</v>
      </c>
      <c r="G467" s="71">
        <f>VLOOKUP(M467,'BASE ARTICLE SAMUEL 25012023 v1'!$A$1:$F$1287,6,FALSE)</f>
        <v>12.36</v>
      </c>
      <c r="H467" s="6">
        <f>VLOOKUP(M467,'BASE ARTICLE SAMUEL 25012023 v2'!$A$1:$H$1287,8,FALSE)</f>
        <v>12.36</v>
      </c>
      <c r="I467">
        <v>19.91</v>
      </c>
      <c r="J467">
        <f t="shared" si="36"/>
        <v>19.91</v>
      </c>
      <c r="K467" s="6">
        <f>VLOOKUP(M467,'BASE ARTICLE SAMUEL 25012023 v2'!$A$1:$K$1287,11,FALSE)</f>
        <v>21.63</v>
      </c>
      <c r="L467" s="6">
        <f t="shared" si="37"/>
        <v>21.63</v>
      </c>
      <c r="M467" t="s">
        <v>1092</v>
      </c>
      <c r="N467" t="str">
        <f>VLOOKUP(M467,'BASE ARTICLE SAMUEL 25012023 v1'!$A$2:$B$1287,2,FALSE)</f>
        <v>AN</v>
      </c>
      <c r="O467">
        <f t="shared" si="32"/>
        <v>12.36</v>
      </c>
    </row>
    <row r="468" spans="1:15" outlineLevel="2" x14ac:dyDescent="0.25">
      <c r="A468" t="s">
        <v>1959</v>
      </c>
      <c r="B468" s="74" t="str">
        <f t="shared" si="35"/>
        <v>0BG-EBARA</v>
      </c>
      <c r="C468" t="str">
        <f>VLOOKUP(A468,'BASE ARTICLE SAMUEL 25012023 v1'!$A$1:$B$1287,2,FALSE)</f>
        <v>AF</v>
      </c>
      <c r="E468">
        <v>1</v>
      </c>
      <c r="F468" t="s">
        <v>561</v>
      </c>
      <c r="G468" s="71">
        <f>VLOOKUP(M468,'BASE ARTICLE SAMUEL 25012023 v1'!$A$1:$F$1287,6,FALSE)</f>
        <v>5.73</v>
      </c>
      <c r="H468" s="6">
        <f>VLOOKUP(M468,'BASE ARTICLE SAMUEL 25012023 v2'!$A$1:$H$1287,8,FALSE)</f>
        <v>5.73</v>
      </c>
      <c r="I468">
        <v>12.91</v>
      </c>
      <c r="J468">
        <f t="shared" si="36"/>
        <v>12.91</v>
      </c>
      <c r="K468" s="6">
        <f>VLOOKUP(M468,'BASE ARTICLE SAMUEL 25012023 v2'!$A$1:$K$1287,11,FALSE)</f>
        <v>22.862700000000004</v>
      </c>
      <c r="L468" s="6">
        <f t="shared" si="37"/>
        <v>22.862700000000004</v>
      </c>
      <c r="M468" t="s">
        <v>560</v>
      </c>
      <c r="N468" t="str">
        <f>VLOOKUP(M468,'BASE ARTICLE SAMUEL 25012023 v1'!$A$2:$B$1287,2,FALSE)</f>
        <v>AS</v>
      </c>
      <c r="O468">
        <f t="shared" si="32"/>
        <v>5.73</v>
      </c>
    </row>
    <row r="469" spans="1:15" outlineLevel="2" x14ac:dyDescent="0.25">
      <c r="A469" t="s">
        <v>1959</v>
      </c>
      <c r="B469" s="74" t="str">
        <f t="shared" si="35"/>
        <v>0BG-EBARA</v>
      </c>
      <c r="C469" t="str">
        <f>VLOOKUP(A469,'BASE ARTICLE SAMUEL 25012023 v1'!$A$1:$B$1287,2,FALSE)</f>
        <v>AF</v>
      </c>
      <c r="E469">
        <v>1</v>
      </c>
      <c r="F469" t="s">
        <v>555</v>
      </c>
      <c r="G469" s="71">
        <f>VLOOKUP(M469,'BASE ARTICLE SAMUEL 25012023 v1'!$A$1:$F$1287,6,FALSE)</f>
        <v>7.12</v>
      </c>
      <c r="H469" s="6">
        <f>VLOOKUP(M469,'BASE ARTICLE SAMUEL 25012023 v2'!$A$1:$H$1287,8,FALSE)</f>
        <v>7.12</v>
      </c>
      <c r="I469">
        <v>9.56</v>
      </c>
      <c r="J469">
        <f t="shared" si="36"/>
        <v>9.56</v>
      </c>
      <c r="K469" s="6">
        <f>VLOOKUP(M469,'BASE ARTICLE SAMUEL 25012023 v2'!$A$1:$K$1287,11,FALSE)</f>
        <v>9.4695999999999998</v>
      </c>
      <c r="L469" s="6">
        <f t="shared" si="37"/>
        <v>9.4695999999999998</v>
      </c>
      <c r="M469" t="s">
        <v>554</v>
      </c>
      <c r="N469" t="str">
        <f>VLOOKUP(M469,'BASE ARTICLE SAMUEL 25012023 v1'!$A$2:$B$1287,2,FALSE)</f>
        <v>AN</v>
      </c>
      <c r="O469">
        <f t="shared" si="32"/>
        <v>7.12</v>
      </c>
    </row>
    <row r="470" spans="1:15" outlineLevel="2" x14ac:dyDescent="0.25">
      <c r="A470" t="s">
        <v>1959</v>
      </c>
      <c r="B470" s="74" t="str">
        <f t="shared" si="35"/>
        <v>0BG-EBARA</v>
      </c>
      <c r="C470" t="str">
        <f>VLOOKUP(A470,'BASE ARTICLE SAMUEL 25012023 v1'!$A$1:$B$1287,2,FALSE)</f>
        <v>AF</v>
      </c>
      <c r="E470">
        <v>1</v>
      </c>
      <c r="F470" t="s">
        <v>566</v>
      </c>
      <c r="G470" s="71">
        <f>VLOOKUP(M470,'BASE ARTICLE SAMUEL 25012023 v1'!$A$1:$F$1287,6,FALSE)</f>
        <v>8.74</v>
      </c>
      <c r="H470" s="6">
        <f>VLOOKUP(M470,'BASE ARTICLE SAMUEL 25012023 v2'!$A$1:$H$1287,8,FALSE)</f>
        <v>9</v>
      </c>
      <c r="I470">
        <v>9.64</v>
      </c>
      <c r="J470">
        <f t="shared" si="36"/>
        <v>9.64</v>
      </c>
      <c r="K470" s="6">
        <f>VLOOKUP(M470,'BASE ARTICLE SAMUEL 25012023 v2'!$A$1:$K$1287,11,FALSE)</f>
        <v>11.97</v>
      </c>
      <c r="L470" s="6">
        <f t="shared" si="37"/>
        <v>11.97</v>
      </c>
      <c r="M470" t="s">
        <v>565</v>
      </c>
      <c r="N470" t="str">
        <f>VLOOKUP(M470,'BASE ARTICLE SAMUEL 25012023 v1'!$A$2:$B$1287,2,FALSE)</f>
        <v>AN</v>
      </c>
      <c r="O470">
        <f t="shared" si="32"/>
        <v>9</v>
      </c>
    </row>
    <row r="471" spans="1:15" outlineLevel="2" x14ac:dyDescent="0.25">
      <c r="A471" t="s">
        <v>1959</v>
      </c>
      <c r="B471" s="74" t="str">
        <f t="shared" si="35"/>
        <v>0BG-EBARA</v>
      </c>
      <c r="C471" t="str">
        <f>VLOOKUP(A471,'BASE ARTICLE SAMUEL 25012023 v1'!$A$1:$B$1287,2,FALSE)</f>
        <v>AF</v>
      </c>
      <c r="E471">
        <v>6</v>
      </c>
      <c r="F471" t="s">
        <v>1484</v>
      </c>
      <c r="G471" s="71">
        <f>VLOOKUP(M471,'BASE ARTICLE SAMUEL 25012023 v1'!$A$1:$F$1287,6,FALSE)</f>
        <v>7.0000000000000007E-2</v>
      </c>
      <c r="H471" s="6">
        <f>VLOOKUP(M471,'BASE ARTICLE SAMUEL 25012023 v2'!$A$1:$H$1287,8,FALSE)</f>
        <v>7.0000000000000007E-2</v>
      </c>
      <c r="I471">
        <v>7.0000000000000007E-2</v>
      </c>
      <c r="J471">
        <f t="shared" si="36"/>
        <v>0.42000000000000004</v>
      </c>
      <c r="K471" s="6">
        <f>VLOOKUP(M471,'BASE ARTICLE SAMUEL 25012023 v2'!$A$1:$K$1287,11,FALSE)</f>
        <v>0.10999999997</v>
      </c>
      <c r="L471" s="6">
        <f t="shared" si="37"/>
        <v>0.65999999982000002</v>
      </c>
      <c r="M471">
        <v>8412802518</v>
      </c>
      <c r="N471" t="str">
        <f>VLOOKUP(M471,'BASE ARTICLE SAMUEL 25012023 v1'!$A$2:$B$1287,2,FALSE)</f>
        <v>AN</v>
      </c>
      <c r="O471">
        <f t="shared" si="32"/>
        <v>0.42000000000000004</v>
      </c>
    </row>
    <row r="472" spans="1:15" outlineLevel="2" x14ac:dyDescent="0.25">
      <c r="A472" t="s">
        <v>1959</v>
      </c>
      <c r="B472" s="74" t="str">
        <f t="shared" si="35"/>
        <v>0BG-EBARA</v>
      </c>
      <c r="C472" t="str">
        <f>VLOOKUP(A472,'BASE ARTICLE SAMUEL 25012023 v1'!$A$1:$B$1287,2,FALSE)</f>
        <v>AF</v>
      </c>
      <c r="E472">
        <v>2</v>
      </c>
      <c r="F472" t="s">
        <v>1658</v>
      </c>
      <c r="G472" s="71">
        <f>VLOOKUP(M472,'BASE ARTICLE SAMUEL 25012023 v1'!$A$1:$F$1287,6,FALSE)</f>
        <v>0.09</v>
      </c>
      <c r="H472" s="6">
        <f>VLOOKUP(M472,'BASE ARTICLE SAMUEL 25012023 v2'!$A$1:$H$1287,8,FALSE)</f>
        <v>0.09</v>
      </c>
      <c r="I472">
        <v>0.27400000000000002</v>
      </c>
      <c r="J472">
        <f t="shared" si="36"/>
        <v>0.54800000000000004</v>
      </c>
      <c r="K472" s="6">
        <f>VLOOKUP(M472,'BASE ARTICLE SAMUEL 25012023 v2'!$A$1:$K$1287,11,FALSE)</f>
        <v>0.12999999600000001</v>
      </c>
      <c r="L472" s="6">
        <f t="shared" si="37"/>
        <v>0.25999999200000001</v>
      </c>
      <c r="M472" t="s">
        <v>1657</v>
      </c>
      <c r="N472" t="str">
        <f>VLOOKUP(M472,'BASE ARTICLE SAMUEL 25012023 v1'!$A$2:$B$1287,2,FALSE)</f>
        <v>AN</v>
      </c>
      <c r="O472">
        <f t="shared" si="32"/>
        <v>0.18</v>
      </c>
    </row>
    <row r="473" spans="1:15" outlineLevel="2" x14ac:dyDescent="0.25">
      <c r="A473" t="s">
        <v>1959</v>
      </c>
      <c r="B473" s="74" t="str">
        <f t="shared" si="35"/>
        <v>0BG-EBARA</v>
      </c>
      <c r="C473" t="str">
        <f>VLOOKUP(A473,'BASE ARTICLE SAMUEL 25012023 v1'!$A$1:$B$1287,2,FALSE)</f>
        <v>AF</v>
      </c>
      <c r="E473">
        <v>8</v>
      </c>
      <c r="F473" t="s">
        <v>1487</v>
      </c>
      <c r="G473" s="71">
        <f>VLOOKUP(M473,'BASE ARTICLE SAMUEL 25012023 v1'!$A$1:$F$1287,6,FALSE)</f>
        <v>0.03</v>
      </c>
      <c r="H473" s="6">
        <f>VLOOKUP(M473,'BASE ARTICLE SAMUEL 25012023 v2'!$A$1:$H$1287,8,FALSE)</f>
        <v>0.03</v>
      </c>
      <c r="I473">
        <v>0.05</v>
      </c>
      <c r="J473">
        <f t="shared" si="36"/>
        <v>0.4</v>
      </c>
      <c r="K473" s="6">
        <f>VLOOKUP(M473,'BASE ARTICLE SAMUEL 25012023 v2'!$A$1:$K$1287,11,FALSE)</f>
        <v>5.0000000999999995E-2</v>
      </c>
      <c r="L473" s="6">
        <f t="shared" si="37"/>
        <v>0.40000000799999996</v>
      </c>
      <c r="M473">
        <v>8534000818</v>
      </c>
      <c r="N473" t="str">
        <f>VLOOKUP(M473,'BASE ARTICLE SAMUEL 25012023 v1'!$A$2:$B$1287,2,FALSE)</f>
        <v>AN</v>
      </c>
      <c r="O473">
        <f t="shared" si="32"/>
        <v>0.24</v>
      </c>
    </row>
    <row r="474" spans="1:15" outlineLevel="2" x14ac:dyDescent="0.25">
      <c r="A474" t="s">
        <v>1959</v>
      </c>
      <c r="B474" s="74" t="str">
        <f t="shared" si="35"/>
        <v>0BG-EBARA</v>
      </c>
      <c r="C474" t="str">
        <f>VLOOKUP(A474,'BASE ARTICLE SAMUEL 25012023 v1'!$A$1:$B$1287,2,FALSE)</f>
        <v>AF</v>
      </c>
      <c r="E474">
        <v>1</v>
      </c>
      <c r="F474" t="s">
        <v>1716</v>
      </c>
      <c r="G474" s="71">
        <f>VLOOKUP(M474,'BASE ARTICLE SAMUEL 25012023 v1'!$A$1:$F$1287,6,FALSE)</f>
        <v>4.2309999999999999</v>
      </c>
      <c r="H474" s="6">
        <f>VLOOKUP(M474,'BASE ARTICLE SAMUEL 25012023 v2'!$A$1:$H$1287,8,FALSE)</f>
        <v>4.2309999999999999</v>
      </c>
      <c r="I474">
        <v>6.1349999999999998</v>
      </c>
      <c r="J474">
        <f t="shared" si="36"/>
        <v>6.1349999999999998</v>
      </c>
      <c r="K474" s="6">
        <f>VLOOKUP(M474,'BASE ARTICLE SAMUEL 25012023 v2'!$A$1:$K$1287,11,FALSE)</f>
        <v>6.1349499999999999</v>
      </c>
      <c r="L474" s="6">
        <f t="shared" si="37"/>
        <v>6.1349499999999999</v>
      </c>
      <c r="M474" t="s">
        <v>1715</v>
      </c>
      <c r="N474" t="str">
        <f>VLOOKUP(M474,'BASE ARTICLE SAMUEL 25012023 v1'!$A$2:$B$1287,2,FALSE)</f>
        <v>AN</v>
      </c>
      <c r="O474">
        <f t="shared" si="32"/>
        <v>4.2309999999999999</v>
      </c>
    </row>
    <row r="475" spans="1:15" outlineLevel="2" x14ac:dyDescent="0.25">
      <c r="A475" t="s">
        <v>1959</v>
      </c>
      <c r="B475" s="74" t="str">
        <f t="shared" si="35"/>
        <v>0BG-EBARA</v>
      </c>
      <c r="C475" t="str">
        <f>VLOOKUP(A475,'BASE ARTICLE SAMUEL 25012023 v1'!$A$1:$B$1287,2,FALSE)</f>
        <v>AF</v>
      </c>
      <c r="E475">
        <v>2</v>
      </c>
      <c r="F475" t="s">
        <v>1654</v>
      </c>
      <c r="G475" s="71">
        <f>VLOOKUP(M475,'BASE ARTICLE SAMUEL 25012023 v1'!$A$1:$F$1287,6,FALSE)</f>
        <v>0.05</v>
      </c>
      <c r="H475" s="6">
        <f>VLOOKUP(M475,'BASE ARTICLE SAMUEL 25012023 v2'!$A$1:$H$1287,8,FALSE)</f>
        <v>0.05</v>
      </c>
      <c r="I475">
        <v>0.1</v>
      </c>
      <c r="J475">
        <f t="shared" si="36"/>
        <v>0.2</v>
      </c>
      <c r="K475" s="6">
        <f>VLOOKUP(M475,'BASE ARTICLE SAMUEL 25012023 v2'!$A$1:$K$1287,11,FALSE)</f>
        <v>0.1</v>
      </c>
      <c r="L475" s="6">
        <f t="shared" si="37"/>
        <v>0.2</v>
      </c>
      <c r="M475" t="s">
        <v>1653</v>
      </c>
      <c r="N475" t="str">
        <f>VLOOKUP(M475,'BASE ARTICLE SAMUEL 25012023 v1'!$A$2:$B$1287,2,FALSE)</f>
        <v>AN</v>
      </c>
      <c r="O475">
        <f t="shared" si="32"/>
        <v>0.1</v>
      </c>
    </row>
    <row r="476" spans="1:15" outlineLevel="2" x14ac:dyDescent="0.25">
      <c r="A476" t="s">
        <v>1959</v>
      </c>
      <c r="B476" s="74" t="str">
        <f t="shared" si="35"/>
        <v>0BG-EBARA</v>
      </c>
      <c r="C476" t="str">
        <f>VLOOKUP(A476,'BASE ARTICLE SAMUEL 25012023 v1'!$A$1:$B$1287,2,FALSE)</f>
        <v>AF</v>
      </c>
      <c r="E476">
        <v>1</v>
      </c>
      <c r="F476" t="s">
        <v>582</v>
      </c>
      <c r="G476" s="71">
        <f>VLOOKUP(M476,'BASE ARTICLE SAMUEL 25012023 v1'!$A$1:$F$1287,6,FALSE)</f>
        <v>1.5</v>
      </c>
      <c r="H476" s="6">
        <f>VLOOKUP(M476,'BASE ARTICLE SAMUEL 25012023 v2'!$A$1:$H$1287,8,FALSE)</f>
        <v>1.5</v>
      </c>
      <c r="I476">
        <v>2.2400000000000002</v>
      </c>
      <c r="J476">
        <f t="shared" si="36"/>
        <v>2.2400000000000002</v>
      </c>
      <c r="K476" s="6">
        <f>VLOOKUP(M476,'BASE ARTICLE SAMUEL 25012023 v2'!$A$1:$K$1287,11,FALSE)</f>
        <v>2.25</v>
      </c>
      <c r="L476" s="6">
        <f t="shared" si="37"/>
        <v>2.25</v>
      </c>
      <c r="M476">
        <v>101007</v>
      </c>
      <c r="N476" t="str">
        <f>VLOOKUP(M476,'BASE ARTICLE SAMUEL 25012023 v1'!$A$2:$B$1287,2,FALSE)</f>
        <v>AN</v>
      </c>
      <c r="O476">
        <f t="shared" si="32"/>
        <v>1.5</v>
      </c>
    </row>
    <row r="477" spans="1:15" outlineLevel="2" x14ac:dyDescent="0.25">
      <c r="A477" t="s">
        <v>1959</v>
      </c>
      <c r="B477" s="74" t="str">
        <f t="shared" si="35"/>
        <v>0BG-EBARA</v>
      </c>
      <c r="C477" t="str">
        <f>VLOOKUP(A477,'BASE ARTICLE SAMUEL 25012023 v1'!$A$1:$B$1287,2,FALSE)</f>
        <v>AF</v>
      </c>
      <c r="E477">
        <v>1</v>
      </c>
      <c r="F477" t="s">
        <v>577</v>
      </c>
      <c r="G477" s="71">
        <f>VLOOKUP(M477,'BASE ARTICLE SAMUEL 25012023 v1'!$A$1:$F$1287,6,FALSE)</f>
        <v>3.2</v>
      </c>
      <c r="H477" s="6">
        <f>VLOOKUP(M477,'BASE ARTICLE SAMUEL 25012023 v2'!$A$1:$H$1287,8,FALSE)</f>
        <v>3.2</v>
      </c>
      <c r="I477">
        <v>4.3499999999999996</v>
      </c>
      <c r="J477">
        <f t="shared" si="36"/>
        <v>4.3499999999999996</v>
      </c>
      <c r="K477" s="6">
        <f>VLOOKUP(M477,'BASE ARTICLE SAMUEL 25012023 v2'!$A$1:$K$1287,11,FALSE)</f>
        <v>4.8000000000000007</v>
      </c>
      <c r="L477" s="6">
        <f t="shared" si="37"/>
        <v>4.8000000000000007</v>
      </c>
      <c r="M477" t="s">
        <v>576</v>
      </c>
      <c r="N477" t="str">
        <f>VLOOKUP(M477,'BASE ARTICLE SAMUEL 25012023 v1'!$A$2:$B$1287,2,FALSE)</f>
        <v>AN</v>
      </c>
      <c r="O477">
        <f t="shared" si="32"/>
        <v>3.2</v>
      </c>
    </row>
    <row r="478" spans="1:15" outlineLevel="2" x14ac:dyDescent="0.25">
      <c r="A478" t="s">
        <v>1959</v>
      </c>
      <c r="B478" s="74" t="str">
        <f t="shared" si="35"/>
        <v>0BG-EBARA</v>
      </c>
      <c r="C478" t="str">
        <f>VLOOKUP(A478,'BASE ARTICLE SAMUEL 25012023 v1'!$A$1:$B$1287,2,FALSE)</f>
        <v>AF</v>
      </c>
      <c r="E478">
        <v>8</v>
      </c>
      <c r="F478" t="s">
        <v>1486</v>
      </c>
      <c r="G478" s="71">
        <f>VLOOKUP(M478,'BASE ARTICLE SAMUEL 25012023 v1'!$A$1:$F$1287,6,FALSE)</f>
        <v>4.2000000000000003E-2</v>
      </c>
      <c r="H478" s="6">
        <f>VLOOKUP(M478,'BASE ARTICLE SAMUEL 25012023 v2'!$A$1:$H$1287,8,FALSE)</f>
        <v>4.2000000000000003E-2</v>
      </c>
      <c r="I478">
        <v>0.04</v>
      </c>
      <c r="J478">
        <f t="shared" si="36"/>
        <v>0.32</v>
      </c>
      <c r="K478" s="6">
        <f>VLOOKUP(M478,'BASE ARTICLE SAMUEL 25012023 v2'!$A$1:$K$1287,11,FALSE)</f>
        <v>6.3E-2</v>
      </c>
      <c r="L478" s="6">
        <f t="shared" si="37"/>
        <v>0.504</v>
      </c>
      <c r="M478">
        <v>8434000818</v>
      </c>
      <c r="N478" t="str">
        <f>VLOOKUP(M478,'BASE ARTICLE SAMUEL 25012023 v1'!$A$2:$B$1287,2,FALSE)</f>
        <v>AN</v>
      </c>
      <c r="O478">
        <f t="shared" si="32"/>
        <v>0.33600000000000002</v>
      </c>
    </row>
    <row r="479" spans="1:15" outlineLevel="2" x14ac:dyDescent="0.25">
      <c r="A479" t="s">
        <v>1959</v>
      </c>
      <c r="B479" s="74" t="str">
        <f t="shared" si="35"/>
        <v>0BG-EBARA</v>
      </c>
      <c r="C479" t="str">
        <f>VLOOKUP(A479,'BASE ARTICLE SAMUEL 25012023 v1'!$A$1:$B$1287,2,FALSE)</f>
        <v>AF</v>
      </c>
      <c r="E479">
        <v>1</v>
      </c>
      <c r="F479" t="s">
        <v>1489</v>
      </c>
      <c r="G479" s="71">
        <f>VLOOKUP(M479,'BASE ARTICLE SAMUEL 25012023 v1'!$A$1:$F$1287,6,FALSE)</f>
        <v>0.03</v>
      </c>
      <c r="H479" s="6">
        <f>VLOOKUP(M479,'BASE ARTICLE SAMUEL 25012023 v2'!$A$1:$H$1287,8,FALSE)</f>
        <v>0.03</v>
      </c>
      <c r="I479">
        <v>0.05</v>
      </c>
      <c r="J479">
        <f t="shared" si="36"/>
        <v>0.05</v>
      </c>
      <c r="K479" s="6">
        <f>VLOOKUP(M479,'BASE ARTICLE SAMUEL 25012023 v2'!$A$1:$K$1287,11,FALSE)</f>
        <v>5.0000000999999995E-2</v>
      </c>
      <c r="L479" s="6">
        <f t="shared" si="37"/>
        <v>5.0000000999999995E-2</v>
      </c>
      <c r="M479">
        <v>8535000618</v>
      </c>
      <c r="N479" t="str">
        <f>VLOOKUP(M479,'BASE ARTICLE SAMUEL 25012023 v1'!$A$2:$B$1287,2,FALSE)</f>
        <v>AN</v>
      </c>
      <c r="O479">
        <f t="shared" si="32"/>
        <v>0.03</v>
      </c>
    </row>
    <row r="480" spans="1:15" outlineLevel="2" x14ac:dyDescent="0.25">
      <c r="A480" t="s">
        <v>1959</v>
      </c>
      <c r="B480" s="74" t="str">
        <f t="shared" si="35"/>
        <v>0BG-EBARA</v>
      </c>
      <c r="C480" t="str">
        <f>VLOOKUP(A480,'BASE ARTICLE SAMUEL 25012023 v1'!$A$1:$B$1287,2,FALSE)</f>
        <v>AF</v>
      </c>
      <c r="E480">
        <v>2</v>
      </c>
      <c r="F480" t="s">
        <v>1656</v>
      </c>
      <c r="G480" s="71">
        <f>VLOOKUP(M480,'BASE ARTICLE SAMUEL 25012023 v1'!$A$1:$F$1287,6,FALSE)</f>
        <v>0.35</v>
      </c>
      <c r="H480" s="6">
        <f>VLOOKUP(M480,'BASE ARTICLE SAMUEL 25012023 v2'!$A$1:$H$1287,8,FALSE)</f>
        <v>0.35</v>
      </c>
      <c r="I480">
        <v>0.128</v>
      </c>
      <c r="J480">
        <f t="shared" si="36"/>
        <v>0.25600000000000001</v>
      </c>
      <c r="K480" s="6">
        <f>VLOOKUP(M480,'BASE ARTICLE SAMUEL 25012023 v2'!$A$1:$K$1287,11,FALSE)</f>
        <v>0.52999999499999995</v>
      </c>
      <c r="L480" s="6">
        <f t="shared" si="37"/>
        <v>1.0599999899999999</v>
      </c>
      <c r="M480" t="s">
        <v>3945</v>
      </c>
      <c r="N480" t="str">
        <f>VLOOKUP(M480,'BASE ARTICLE SAMUEL 25012023 v1'!$A$2:$B$1287,2,FALSE)</f>
        <v>AN</v>
      </c>
      <c r="O480">
        <f t="shared" si="32"/>
        <v>0.7</v>
      </c>
    </row>
    <row r="481" spans="1:15" outlineLevel="1" x14ac:dyDescent="0.25">
      <c r="A481" s="74" t="s">
        <v>4062</v>
      </c>
      <c r="B481" s="74" t="str">
        <f t="shared" si="35"/>
        <v>SPR1200BG-EBARA</v>
      </c>
      <c r="H481" s="6" t="e">
        <f>VLOOKUP(M481,'BASE ARTICLE SAMUEL 25012023 v2'!$A$1:$H$1287,8,FALSE)</f>
        <v>#N/A</v>
      </c>
      <c r="K481" s="6" t="e">
        <f>VLOOKUP(M481,'BASE ARTICLE SAMUEL 25012023 v2'!$A$1:$K$1287,11,FALSE)</f>
        <v>#N/A</v>
      </c>
      <c r="L481" s="6">
        <f>SUBTOTAL(9,L452:L480)</f>
        <v>583.53337999082009</v>
      </c>
      <c r="O481">
        <f>SUBTOTAL(9,O452:O480)</f>
        <v>345.29300000000006</v>
      </c>
    </row>
    <row r="482" spans="1:15" outlineLevel="2" x14ac:dyDescent="0.25">
      <c r="A482" t="s">
        <v>1961</v>
      </c>
      <c r="B482" s="74" t="str">
        <f t="shared" si="35"/>
        <v>0BG-EBARA</v>
      </c>
      <c r="C482" t="str">
        <f>VLOOKUP(A482,'BASE ARTICLE SAMUEL 25012023 v1'!$A$1:$B$1287,2,FALSE)</f>
        <v>AF</v>
      </c>
      <c r="E482">
        <v>1</v>
      </c>
      <c r="F482" t="s">
        <v>1668</v>
      </c>
      <c r="G482" s="71">
        <f>VLOOKUP(M482,'BASE ARTICLE SAMUEL 25012023 v1'!$A$1:$F$1287,6,FALSE)</f>
        <v>0.6</v>
      </c>
      <c r="H482" s="6">
        <f>VLOOKUP(M482,'BASE ARTICLE SAMUEL 25012023 v2'!$A$1:$H$1287,8,FALSE)</f>
        <v>0.6</v>
      </c>
      <c r="I482">
        <v>0.90200000000000002</v>
      </c>
      <c r="J482">
        <f t="shared" ref="J482:J510" si="38">E482*I482</f>
        <v>0.90200000000000002</v>
      </c>
      <c r="K482" s="6">
        <f>VLOOKUP(M482,'BASE ARTICLE SAMUEL 25012023 v2'!$A$1:$K$1287,11,FALSE)</f>
        <v>0.89999999999999991</v>
      </c>
      <c r="L482" s="6">
        <f t="shared" ref="L482:L510" si="39">E482*K482</f>
        <v>0.89999999999999991</v>
      </c>
      <c r="M482" t="s">
        <v>1667</v>
      </c>
      <c r="N482" t="str">
        <f>VLOOKUP(M482,'BASE ARTICLE SAMUEL 25012023 v1'!$A$2:$B$1287,2,FALSE)</f>
        <v>AN</v>
      </c>
      <c r="O482">
        <f t="shared" si="32"/>
        <v>0.6</v>
      </c>
    </row>
    <row r="483" spans="1:15" outlineLevel="2" x14ac:dyDescent="0.25">
      <c r="A483" t="s">
        <v>1961</v>
      </c>
      <c r="B483" s="74" t="str">
        <f t="shared" si="35"/>
        <v>0BG-EBARA</v>
      </c>
      <c r="C483" t="str">
        <f>VLOOKUP(A483,'BASE ARTICLE SAMUEL 25012023 v1'!$A$1:$B$1287,2,FALSE)</f>
        <v>AF</v>
      </c>
      <c r="E483">
        <v>1</v>
      </c>
      <c r="F483" t="s">
        <v>1670</v>
      </c>
      <c r="G483" s="71">
        <f>VLOOKUP(M483,'BASE ARTICLE SAMUEL 25012023 v1'!$A$1:$F$1287,6,FALSE)</f>
        <v>7.0000000000000007E-2</v>
      </c>
      <c r="H483" s="6">
        <f>VLOOKUP(M483,'BASE ARTICLE SAMUEL 25012023 v2'!$A$1:$H$1287,8,FALSE)</f>
        <v>7.0000000000000007E-2</v>
      </c>
      <c r="I483">
        <v>0.08</v>
      </c>
      <c r="J483">
        <f t="shared" si="38"/>
        <v>0.08</v>
      </c>
      <c r="K483" s="6">
        <f>VLOOKUP(M483,'BASE ARTICLE SAMUEL 25012023 v2'!$A$1:$K$1287,11,FALSE)</f>
        <v>0.11200000000000002</v>
      </c>
      <c r="L483" s="6">
        <f t="shared" si="39"/>
        <v>0.11200000000000002</v>
      </c>
      <c r="M483" t="s">
        <v>1669</v>
      </c>
      <c r="N483" t="str">
        <f>VLOOKUP(M483,'BASE ARTICLE SAMUEL 25012023 v1'!$A$2:$B$1287,2,FALSE)</f>
        <v>AN</v>
      </c>
      <c r="O483">
        <f t="shared" si="32"/>
        <v>7.0000000000000007E-2</v>
      </c>
    </row>
    <row r="484" spans="1:15" outlineLevel="2" x14ac:dyDescent="0.25">
      <c r="A484" t="s">
        <v>1961</v>
      </c>
      <c r="B484" s="74" t="str">
        <f t="shared" si="35"/>
        <v>0BG-EBARA</v>
      </c>
      <c r="C484" t="str">
        <f>VLOOKUP(A484,'BASE ARTICLE SAMUEL 25012023 v1'!$A$1:$B$1287,2,FALSE)</f>
        <v>AF</v>
      </c>
      <c r="E484">
        <v>6</v>
      </c>
      <c r="F484" t="s">
        <v>1484</v>
      </c>
      <c r="G484" s="71">
        <f>VLOOKUP(M484,'BASE ARTICLE SAMUEL 25012023 v1'!$A$1:$F$1287,6,FALSE)</f>
        <v>7.0000000000000007E-2</v>
      </c>
      <c r="H484" s="6">
        <f>VLOOKUP(M484,'BASE ARTICLE SAMUEL 25012023 v2'!$A$1:$H$1287,8,FALSE)</f>
        <v>7.0000000000000007E-2</v>
      </c>
      <c r="I484">
        <v>7.0000000000000007E-2</v>
      </c>
      <c r="J484">
        <f t="shared" si="38"/>
        <v>0.42000000000000004</v>
      </c>
      <c r="K484" s="6">
        <f>VLOOKUP(M484,'BASE ARTICLE SAMUEL 25012023 v2'!$A$1:$K$1287,11,FALSE)</f>
        <v>0.10999999997</v>
      </c>
      <c r="L484" s="6">
        <f t="shared" si="39"/>
        <v>0.65999999982000002</v>
      </c>
      <c r="M484">
        <v>8412802518</v>
      </c>
      <c r="N484" t="str">
        <f>VLOOKUP(M484,'BASE ARTICLE SAMUEL 25012023 v1'!$A$2:$B$1287,2,FALSE)</f>
        <v>AN</v>
      </c>
      <c r="O484">
        <f t="shared" si="32"/>
        <v>0.42000000000000004</v>
      </c>
    </row>
    <row r="485" spans="1:15" outlineLevel="2" x14ac:dyDescent="0.25">
      <c r="A485" t="s">
        <v>1961</v>
      </c>
      <c r="B485" s="74" t="str">
        <f t="shared" si="35"/>
        <v>0BG-EBARA</v>
      </c>
      <c r="C485" t="str">
        <f>VLOOKUP(A485,'BASE ARTICLE SAMUEL 25012023 v1'!$A$1:$B$1287,2,FALSE)</f>
        <v>AF</v>
      </c>
      <c r="E485">
        <v>2</v>
      </c>
      <c r="F485" t="s">
        <v>1658</v>
      </c>
      <c r="G485" s="71">
        <f>VLOOKUP(M485,'BASE ARTICLE SAMUEL 25012023 v1'!$A$1:$F$1287,6,FALSE)</f>
        <v>0.09</v>
      </c>
      <c r="H485" s="6">
        <f>VLOOKUP(M485,'BASE ARTICLE SAMUEL 25012023 v2'!$A$1:$H$1287,8,FALSE)</f>
        <v>0.09</v>
      </c>
      <c r="I485">
        <v>0.27400000000000002</v>
      </c>
      <c r="J485">
        <f t="shared" si="38"/>
        <v>0.54800000000000004</v>
      </c>
      <c r="K485" s="6">
        <f>VLOOKUP(M485,'BASE ARTICLE SAMUEL 25012023 v2'!$A$1:$K$1287,11,FALSE)</f>
        <v>0.12999999600000001</v>
      </c>
      <c r="L485" s="6">
        <f t="shared" si="39"/>
        <v>0.25999999200000001</v>
      </c>
      <c r="M485" t="s">
        <v>1657</v>
      </c>
      <c r="N485" t="str">
        <f>VLOOKUP(M485,'BASE ARTICLE SAMUEL 25012023 v1'!$A$2:$B$1287,2,FALSE)</f>
        <v>AN</v>
      </c>
      <c r="O485">
        <f t="shared" si="32"/>
        <v>0.18</v>
      </c>
    </row>
    <row r="486" spans="1:15" outlineLevel="2" x14ac:dyDescent="0.25">
      <c r="A486" t="s">
        <v>1961</v>
      </c>
      <c r="B486" s="74" t="str">
        <f t="shared" si="35"/>
        <v>0BG-EBARA</v>
      </c>
      <c r="C486" t="str">
        <f>VLOOKUP(A486,'BASE ARTICLE SAMUEL 25012023 v1'!$A$1:$B$1287,2,FALSE)</f>
        <v>AF</v>
      </c>
      <c r="E486">
        <v>8</v>
      </c>
      <c r="F486" t="s">
        <v>1487</v>
      </c>
      <c r="G486" s="71">
        <f>VLOOKUP(M486,'BASE ARTICLE SAMUEL 25012023 v1'!$A$1:$F$1287,6,FALSE)</f>
        <v>0.03</v>
      </c>
      <c r="H486" s="6">
        <f>VLOOKUP(M486,'BASE ARTICLE SAMUEL 25012023 v2'!$A$1:$H$1287,8,FALSE)</f>
        <v>0.03</v>
      </c>
      <c r="I486">
        <v>0.05</v>
      </c>
      <c r="J486">
        <f t="shared" si="38"/>
        <v>0.4</v>
      </c>
      <c r="K486" s="6">
        <f>VLOOKUP(M486,'BASE ARTICLE SAMUEL 25012023 v2'!$A$1:$K$1287,11,FALSE)</f>
        <v>5.0000000999999995E-2</v>
      </c>
      <c r="L486" s="6">
        <f t="shared" si="39"/>
        <v>0.40000000799999996</v>
      </c>
      <c r="M486">
        <v>8534000818</v>
      </c>
      <c r="N486" t="str">
        <f>VLOOKUP(M486,'BASE ARTICLE SAMUEL 25012023 v1'!$A$2:$B$1287,2,FALSE)</f>
        <v>AN</v>
      </c>
      <c r="O486">
        <f t="shared" si="32"/>
        <v>0.24</v>
      </c>
    </row>
    <row r="487" spans="1:15" outlineLevel="2" x14ac:dyDescent="0.25">
      <c r="A487" t="s">
        <v>1961</v>
      </c>
      <c r="B487" s="74" t="str">
        <f t="shared" si="35"/>
        <v>0BG-EBARA</v>
      </c>
      <c r="C487" t="str">
        <f>VLOOKUP(A487,'BASE ARTICLE SAMUEL 25012023 v1'!$A$1:$B$1287,2,FALSE)</f>
        <v>AF</v>
      </c>
      <c r="E487">
        <v>1</v>
      </c>
      <c r="F487" t="s">
        <v>1716</v>
      </c>
      <c r="G487" s="71">
        <f>VLOOKUP(M487,'BASE ARTICLE SAMUEL 25012023 v1'!$A$1:$F$1287,6,FALSE)</f>
        <v>4.2309999999999999</v>
      </c>
      <c r="H487" s="6">
        <f>VLOOKUP(M487,'BASE ARTICLE SAMUEL 25012023 v2'!$A$1:$H$1287,8,FALSE)</f>
        <v>4.2309999999999999</v>
      </c>
      <c r="I487">
        <v>6.1349999999999998</v>
      </c>
      <c r="J487">
        <f t="shared" si="38"/>
        <v>6.1349999999999998</v>
      </c>
      <c r="K487" s="6">
        <f>VLOOKUP(M487,'BASE ARTICLE SAMUEL 25012023 v2'!$A$1:$K$1287,11,FALSE)</f>
        <v>6.1349499999999999</v>
      </c>
      <c r="L487" s="6">
        <f t="shared" si="39"/>
        <v>6.1349499999999999</v>
      </c>
      <c r="M487" t="s">
        <v>1715</v>
      </c>
      <c r="N487" t="str">
        <f>VLOOKUP(M487,'BASE ARTICLE SAMUEL 25012023 v1'!$A$2:$B$1287,2,FALSE)</f>
        <v>AN</v>
      </c>
      <c r="O487">
        <f t="shared" si="32"/>
        <v>4.2309999999999999</v>
      </c>
    </row>
    <row r="488" spans="1:15" outlineLevel="2" x14ac:dyDescent="0.25">
      <c r="A488" t="s">
        <v>1961</v>
      </c>
      <c r="B488" s="74" t="str">
        <f t="shared" si="35"/>
        <v>0BG-EBARA</v>
      </c>
      <c r="C488" t="str">
        <f>VLOOKUP(A488,'BASE ARTICLE SAMUEL 25012023 v1'!$A$1:$B$1287,2,FALSE)</f>
        <v>AF</v>
      </c>
      <c r="E488">
        <v>2</v>
      </c>
      <c r="F488" t="s">
        <v>1654</v>
      </c>
      <c r="G488" s="71">
        <f>VLOOKUP(M488,'BASE ARTICLE SAMUEL 25012023 v1'!$A$1:$F$1287,6,FALSE)</f>
        <v>0.05</v>
      </c>
      <c r="H488" s="6">
        <f>VLOOKUP(M488,'BASE ARTICLE SAMUEL 25012023 v2'!$A$1:$H$1287,8,FALSE)</f>
        <v>0.05</v>
      </c>
      <c r="I488">
        <v>0.1</v>
      </c>
      <c r="J488">
        <f t="shared" si="38"/>
        <v>0.2</v>
      </c>
      <c r="K488" s="6">
        <f>VLOOKUP(M488,'BASE ARTICLE SAMUEL 25012023 v2'!$A$1:$K$1287,11,FALSE)</f>
        <v>0.1</v>
      </c>
      <c r="L488" s="6">
        <f t="shared" si="39"/>
        <v>0.2</v>
      </c>
      <c r="M488" t="s">
        <v>1653</v>
      </c>
      <c r="N488" t="str">
        <f>VLOOKUP(M488,'BASE ARTICLE SAMUEL 25012023 v1'!$A$2:$B$1287,2,FALSE)</f>
        <v>AN</v>
      </c>
      <c r="O488">
        <f t="shared" si="32"/>
        <v>0.1</v>
      </c>
    </row>
    <row r="489" spans="1:15" outlineLevel="2" x14ac:dyDescent="0.25">
      <c r="A489" t="s">
        <v>1961</v>
      </c>
      <c r="B489" s="74" t="str">
        <f t="shared" si="35"/>
        <v>0BG-EBARA</v>
      </c>
      <c r="C489" t="str">
        <f>VLOOKUP(A489,'BASE ARTICLE SAMUEL 25012023 v1'!$A$1:$B$1287,2,FALSE)</f>
        <v>AF</v>
      </c>
      <c r="E489">
        <v>1</v>
      </c>
      <c r="F489" t="s">
        <v>733</v>
      </c>
      <c r="G489" s="71">
        <f>VLOOKUP(M489,'BASE ARTICLE SAMUEL 25012023 v1'!$A$1:$F$1287,6,FALSE)</f>
        <v>27.76</v>
      </c>
      <c r="H489" s="6">
        <f>VLOOKUP(M489,'BASE ARTICLE SAMUEL 25012023 v2'!$A$1:$H$1287,8,FALSE)</f>
        <v>27.76</v>
      </c>
      <c r="I489">
        <v>39.22</v>
      </c>
      <c r="J489">
        <f t="shared" si="38"/>
        <v>39.22</v>
      </c>
      <c r="K489" s="6">
        <f>VLOOKUP(M489,'BASE ARTICLE SAMUEL 25012023 v2'!$A$1:$K$1287,11,FALSE)</f>
        <v>44.416000000000004</v>
      </c>
      <c r="L489" s="6">
        <f t="shared" si="39"/>
        <v>44.416000000000004</v>
      </c>
      <c r="M489">
        <v>1510064</v>
      </c>
      <c r="N489" t="str">
        <f>VLOOKUP(M489,'BASE ARTICLE SAMUEL 25012023 v1'!$A$2:$B$1287,2,FALSE)</f>
        <v>AN</v>
      </c>
      <c r="O489">
        <f t="shared" ref="O489:O554" si="40">E489*H489</f>
        <v>27.76</v>
      </c>
    </row>
    <row r="490" spans="1:15" outlineLevel="2" x14ac:dyDescent="0.25">
      <c r="A490" t="s">
        <v>1961</v>
      </c>
      <c r="B490" s="74" t="str">
        <f t="shared" si="35"/>
        <v>0BG-EBARA</v>
      </c>
      <c r="C490" t="str">
        <f>VLOOKUP(A490,'BASE ARTICLE SAMUEL 25012023 v1'!$A$1:$B$1287,2,FALSE)</f>
        <v>AF</v>
      </c>
      <c r="E490">
        <v>2.2000000000000002</v>
      </c>
      <c r="F490" t="s">
        <v>574</v>
      </c>
      <c r="G490" s="71">
        <f>VLOOKUP(M490,'BASE ARTICLE SAMUEL 25012023 v1'!$A$1:$F$1287,6,FALSE)</f>
        <v>5.99</v>
      </c>
      <c r="H490" s="6">
        <f>VLOOKUP(M490,'BASE ARTICLE SAMUEL 25012023 v2'!$A$1:$H$1287,8,FALSE)</f>
        <v>6.7</v>
      </c>
      <c r="I490">
        <v>7.41</v>
      </c>
      <c r="J490">
        <f t="shared" si="38"/>
        <v>16.302000000000003</v>
      </c>
      <c r="K490" s="6">
        <f>VLOOKUP(M490,'BASE ARTICLE SAMUEL 25012023 v2'!$A$1:$K$1287,11,FALSE)</f>
        <v>8.9110000000000014</v>
      </c>
      <c r="L490" s="6">
        <f t="shared" si="39"/>
        <v>19.604200000000006</v>
      </c>
      <c r="M490" t="s">
        <v>573</v>
      </c>
      <c r="N490" t="str">
        <f>VLOOKUP(M490,'BASE ARTICLE SAMUEL 25012023 v1'!$A$2:$B$1287,2,FALSE)</f>
        <v>AN</v>
      </c>
      <c r="O490">
        <f t="shared" si="40"/>
        <v>14.740000000000002</v>
      </c>
    </row>
    <row r="491" spans="1:15" outlineLevel="2" x14ac:dyDescent="0.25">
      <c r="A491" t="s">
        <v>1961</v>
      </c>
      <c r="B491" s="74" t="str">
        <f t="shared" si="35"/>
        <v>0BG-EBARA</v>
      </c>
      <c r="C491" t="str">
        <f>VLOOKUP(A491,'BASE ARTICLE SAMUEL 25012023 v1'!$A$1:$B$1287,2,FALSE)</f>
        <v>AF</v>
      </c>
      <c r="E491">
        <v>1</v>
      </c>
      <c r="F491" t="s">
        <v>559</v>
      </c>
      <c r="G491" s="71">
        <f>VLOOKUP(M491,'BASE ARTICLE SAMUEL 25012023 v1'!$A$1:$F$1287,6,FALSE)</f>
        <v>0.85</v>
      </c>
      <c r="H491" s="6">
        <f>VLOOKUP(M491,'BASE ARTICLE SAMUEL 25012023 v2'!$A$1:$H$1287,8,FALSE)</f>
        <v>0.91100000000000003</v>
      </c>
      <c r="I491">
        <v>0.96</v>
      </c>
      <c r="J491">
        <f t="shared" si="38"/>
        <v>0.96</v>
      </c>
      <c r="K491" s="6">
        <f>VLOOKUP(M491,'BASE ARTICLE SAMUEL 25012023 v2'!$A$1:$K$1287,11,FALSE)</f>
        <v>1.2116300000000002</v>
      </c>
      <c r="L491" s="6">
        <f t="shared" si="39"/>
        <v>1.2116300000000002</v>
      </c>
      <c r="M491" t="s">
        <v>558</v>
      </c>
      <c r="N491" t="str">
        <f>VLOOKUP(M491,'BASE ARTICLE SAMUEL 25012023 v1'!$A$2:$B$1287,2,FALSE)</f>
        <v>AS</v>
      </c>
      <c r="O491">
        <f t="shared" si="40"/>
        <v>0.91100000000000003</v>
      </c>
    </row>
    <row r="492" spans="1:15" outlineLevel="2" x14ac:dyDescent="0.25">
      <c r="A492" t="s">
        <v>1961</v>
      </c>
      <c r="B492" s="74" t="str">
        <f t="shared" si="35"/>
        <v>0BG-EBARA</v>
      </c>
      <c r="C492" t="str">
        <f>VLOOKUP(A492,'BASE ARTICLE SAMUEL 25012023 v1'!$A$1:$B$1287,2,FALSE)</f>
        <v>AF</v>
      </c>
      <c r="E492">
        <v>1</v>
      </c>
      <c r="F492" t="s">
        <v>48</v>
      </c>
      <c r="G492" s="71">
        <f>VLOOKUP(M492,'BASE ARTICLE SAMUEL 25012023 v1'!$A$1:$F$1287,6,FALSE)</f>
        <v>2.5099999999999998</v>
      </c>
      <c r="H492" s="6">
        <f>VLOOKUP(M492,'BASE ARTICLE SAMUEL 25012023 v2'!$A$1:$H$1287,8,FALSE)</f>
        <v>2.605</v>
      </c>
      <c r="I492">
        <v>3.76</v>
      </c>
      <c r="J492">
        <f t="shared" si="38"/>
        <v>3.76</v>
      </c>
      <c r="K492" s="6">
        <f>VLOOKUP(M492,'BASE ARTICLE SAMUEL 25012023 v2'!$A$1:$K$1287,11,FALSE)</f>
        <v>5.21</v>
      </c>
      <c r="L492" s="6">
        <f t="shared" si="39"/>
        <v>5.21</v>
      </c>
      <c r="M492" t="s">
        <v>47</v>
      </c>
      <c r="N492" t="str">
        <f>VLOOKUP(M492,'BASE ARTICLE SAMUEL 25012023 v1'!$A$2:$B$1287,2,FALSE)</f>
        <v>AN</v>
      </c>
      <c r="O492">
        <f t="shared" si="40"/>
        <v>2.605</v>
      </c>
    </row>
    <row r="493" spans="1:15" outlineLevel="2" x14ac:dyDescent="0.25">
      <c r="A493" t="s">
        <v>1961</v>
      </c>
      <c r="B493" s="74" t="str">
        <f t="shared" si="35"/>
        <v>0BG-EBARA</v>
      </c>
      <c r="C493" t="str">
        <f>VLOOKUP(A493,'BASE ARTICLE SAMUEL 25012023 v1'!$A$1:$B$1287,2,FALSE)</f>
        <v>AF</v>
      </c>
      <c r="E493">
        <v>1</v>
      </c>
      <c r="F493" t="s">
        <v>1110</v>
      </c>
      <c r="G493" s="71">
        <f>VLOOKUP(M493,'BASE ARTICLE SAMUEL 25012023 v1'!$A$1:$F$1287,6,FALSE)</f>
        <v>199.65</v>
      </c>
      <c r="H493" s="6">
        <f>VLOOKUP(M493,'BASE ARTICLE SAMUEL 25012023 v2'!$A$1:$H$1287,8,FALSE)</f>
        <v>199.65</v>
      </c>
      <c r="I493">
        <v>277.7</v>
      </c>
      <c r="J493">
        <f t="shared" si="38"/>
        <v>277.7</v>
      </c>
      <c r="K493" s="6">
        <f>VLOOKUP(M493,'BASE ARTICLE SAMUEL 25012023 v2'!$A$1:$K$1287,11,FALSE)</f>
        <v>299.47500000000002</v>
      </c>
      <c r="L493" s="6">
        <f t="shared" si="39"/>
        <v>299.47500000000002</v>
      </c>
      <c r="M493" t="s">
        <v>1109</v>
      </c>
      <c r="N493" t="str">
        <f>VLOOKUP(M493,'BASE ARTICLE SAMUEL 25012023 v1'!$A$2:$B$1287,2,FALSE)</f>
        <v>AN</v>
      </c>
      <c r="O493">
        <f t="shared" si="40"/>
        <v>199.65</v>
      </c>
    </row>
    <row r="494" spans="1:15" outlineLevel="2" x14ac:dyDescent="0.25">
      <c r="A494" t="s">
        <v>1961</v>
      </c>
      <c r="B494" s="74" t="str">
        <f t="shared" si="35"/>
        <v>0BG-EBARA</v>
      </c>
      <c r="C494" t="str">
        <f>VLOOKUP(A494,'BASE ARTICLE SAMUEL 25012023 v1'!$A$1:$B$1287,2,FALSE)</f>
        <v>AF</v>
      </c>
      <c r="E494">
        <v>1</v>
      </c>
      <c r="F494" t="s">
        <v>570</v>
      </c>
      <c r="G494" s="71">
        <f>VLOOKUP(M494,'BASE ARTICLE SAMUEL 25012023 v1'!$A$1:$F$1287,6,FALSE)</f>
        <v>0.67</v>
      </c>
      <c r="H494" s="6">
        <f>VLOOKUP(M494,'BASE ARTICLE SAMUEL 25012023 v2'!$A$1:$H$1287,8,FALSE)</f>
        <v>0.73</v>
      </c>
      <c r="I494">
        <v>0.77</v>
      </c>
      <c r="J494">
        <f t="shared" si="38"/>
        <v>0.77</v>
      </c>
      <c r="K494" s="6">
        <f>VLOOKUP(M494,'BASE ARTICLE SAMUEL 25012023 v2'!$A$1:$K$1287,11,FALSE)</f>
        <v>0.97089999999999999</v>
      </c>
      <c r="L494" s="6">
        <f t="shared" si="39"/>
        <v>0.97089999999999999</v>
      </c>
      <c r="M494" t="s">
        <v>569</v>
      </c>
      <c r="N494" t="str">
        <f>VLOOKUP(M494,'BASE ARTICLE SAMUEL 25012023 v1'!$A$2:$B$1287,2,FALSE)</f>
        <v>AN</v>
      </c>
      <c r="O494">
        <f t="shared" si="40"/>
        <v>0.73</v>
      </c>
    </row>
    <row r="495" spans="1:15" outlineLevel="2" x14ac:dyDescent="0.25">
      <c r="A495" t="s">
        <v>1961</v>
      </c>
      <c r="B495" s="74" t="str">
        <f t="shared" si="35"/>
        <v>0BG-EBARA</v>
      </c>
      <c r="C495" t="str">
        <f>VLOOKUP(A495,'BASE ARTICLE SAMUEL 25012023 v1'!$A$1:$B$1287,2,FALSE)</f>
        <v>AF</v>
      </c>
      <c r="E495">
        <v>1</v>
      </c>
      <c r="F495" t="s">
        <v>3926</v>
      </c>
      <c r="G495" s="71">
        <f>VLOOKUP(M495,'BASE ARTICLE SAMUEL 25012023 v1'!$A$1:$F$1287,6,FALSE)</f>
        <v>0.94</v>
      </c>
      <c r="H495" s="6">
        <f>VLOOKUP(M495,'BASE ARTICLE SAMUEL 25012023 v2'!$A$1:$H$1287,8,FALSE)</f>
        <v>0.94</v>
      </c>
      <c r="I495">
        <v>4.87</v>
      </c>
      <c r="J495">
        <f t="shared" si="38"/>
        <v>4.87</v>
      </c>
      <c r="K495" s="6">
        <f>VLOOKUP(M495,'BASE ARTICLE SAMUEL 25012023 v2'!$A$1:$K$1287,11,FALSE)</f>
        <v>1.41</v>
      </c>
      <c r="L495" s="6">
        <f t="shared" si="39"/>
        <v>1.41</v>
      </c>
      <c r="M495" t="s">
        <v>68</v>
      </c>
      <c r="N495" t="str">
        <f>VLOOKUP(M495,'BASE ARTICLE SAMUEL 25012023 v1'!$A$2:$B$1287,2,FALSE)</f>
        <v>AS</v>
      </c>
      <c r="O495">
        <f t="shared" si="40"/>
        <v>0.94</v>
      </c>
    </row>
    <row r="496" spans="1:15" outlineLevel="2" x14ac:dyDescent="0.25">
      <c r="A496" t="s">
        <v>1961</v>
      </c>
      <c r="B496" s="74" t="str">
        <f t="shared" si="35"/>
        <v>0BG-EBARA</v>
      </c>
      <c r="C496" t="str">
        <f>VLOOKUP(A496,'BASE ARTICLE SAMUEL 25012023 v1'!$A$1:$B$1287,2,FALSE)</f>
        <v>AF</v>
      </c>
      <c r="E496">
        <v>1</v>
      </c>
      <c r="F496" t="s">
        <v>3925</v>
      </c>
      <c r="G496" s="71">
        <f>VLOOKUP(M496,'BASE ARTICLE SAMUEL 25012023 v1'!$A$1:$F$1287,6,FALSE)</f>
        <v>0.92</v>
      </c>
      <c r="H496" s="6">
        <f>VLOOKUP(M496,'BASE ARTICLE SAMUEL 25012023 v2'!$A$1:$H$1287,8,FALSE)</f>
        <v>0.92</v>
      </c>
      <c r="I496">
        <v>4.9400000000000004</v>
      </c>
      <c r="J496">
        <f t="shared" si="38"/>
        <v>4.9400000000000004</v>
      </c>
      <c r="K496" s="6">
        <f>VLOOKUP(M496,'BASE ARTICLE SAMUEL 25012023 v2'!$A$1:$K$1287,11,FALSE)</f>
        <v>1.3800000000000001</v>
      </c>
      <c r="L496" s="6">
        <f t="shared" si="39"/>
        <v>1.3800000000000001</v>
      </c>
      <c r="M496" t="s">
        <v>90</v>
      </c>
      <c r="N496" t="str">
        <f>VLOOKUP(M496,'BASE ARTICLE SAMUEL 25012023 v1'!$A$2:$B$1287,2,FALSE)</f>
        <v>AS</v>
      </c>
      <c r="O496">
        <f t="shared" si="40"/>
        <v>0.92</v>
      </c>
    </row>
    <row r="497" spans="1:15" outlineLevel="2" x14ac:dyDescent="0.25">
      <c r="A497" t="s">
        <v>1961</v>
      </c>
      <c r="B497" s="74" t="str">
        <f t="shared" si="35"/>
        <v>0BG-EBARA</v>
      </c>
      <c r="C497" t="str">
        <f>VLOOKUP(A497,'BASE ARTICLE SAMUEL 25012023 v1'!$A$1:$B$1287,2,FALSE)</f>
        <v>AF</v>
      </c>
      <c r="E497">
        <v>1</v>
      </c>
      <c r="F497" t="s">
        <v>758</v>
      </c>
      <c r="G497" s="71">
        <f>VLOOKUP(M497,'BASE ARTICLE SAMUEL 25012023 v1'!$A$1:$F$1287,6,FALSE)</f>
        <v>1.22</v>
      </c>
      <c r="H497" s="6">
        <f>VLOOKUP(M497,'BASE ARTICLE SAMUEL 25012023 v2'!$A$1:$H$1287,8,FALSE)</f>
        <v>1.22</v>
      </c>
      <c r="I497">
        <v>1.1000000000000001</v>
      </c>
      <c r="J497">
        <f t="shared" si="38"/>
        <v>1.1000000000000001</v>
      </c>
      <c r="K497" s="6">
        <f>VLOOKUP(M497,'BASE ARTICLE SAMUEL 25012023 v2'!$A$1:$K$1287,11,FALSE)</f>
        <v>1.6226</v>
      </c>
      <c r="L497" s="6">
        <f t="shared" si="39"/>
        <v>1.6226</v>
      </c>
      <c r="M497" t="s">
        <v>757</v>
      </c>
      <c r="N497" t="str">
        <f>VLOOKUP(M497,'BASE ARTICLE SAMUEL 25012023 v1'!$A$2:$B$1287,2,FALSE)</f>
        <v>AS</v>
      </c>
      <c r="O497">
        <f t="shared" si="40"/>
        <v>1.22</v>
      </c>
    </row>
    <row r="498" spans="1:15" outlineLevel="2" x14ac:dyDescent="0.25">
      <c r="A498" t="s">
        <v>1961</v>
      </c>
      <c r="B498" s="74" t="str">
        <f t="shared" si="35"/>
        <v>0BG-EBARA</v>
      </c>
      <c r="C498" t="str">
        <f>VLOOKUP(A498,'BASE ARTICLE SAMUEL 25012023 v1'!$A$1:$B$1287,2,FALSE)</f>
        <v>AF</v>
      </c>
      <c r="E498">
        <v>0.72</v>
      </c>
      <c r="F498" t="s">
        <v>1604</v>
      </c>
      <c r="G498" s="71">
        <f>VLOOKUP(M498,'BASE ARTICLE SAMUEL 25012023 v1'!$A$1:$F$1287,6,FALSE)</f>
        <v>50</v>
      </c>
      <c r="H498" s="6">
        <f>VLOOKUP(M498,'BASE ARTICLE SAMUEL 25012023 v2'!$A$1:$H$1287,8,FALSE)</f>
        <v>0</v>
      </c>
      <c r="I498">
        <v>75</v>
      </c>
      <c r="J498">
        <f t="shared" si="38"/>
        <v>54</v>
      </c>
      <c r="K498" s="6">
        <f>VLOOKUP(M498,'BASE ARTICLE SAMUEL 25012023 v2'!$A$1:$K$1287,11,FALSE)</f>
        <v>75</v>
      </c>
      <c r="L498" s="6">
        <f t="shared" si="39"/>
        <v>54</v>
      </c>
      <c r="M498" t="s">
        <v>1603</v>
      </c>
      <c r="N498" t="str">
        <f>VLOOKUP(M498,'BASE ARTICLE SAMUEL 25012023 v1'!$A$2:$B$1287,2,FALSE)</f>
        <v>AN</v>
      </c>
      <c r="O498">
        <f t="shared" si="40"/>
        <v>0</v>
      </c>
    </row>
    <row r="499" spans="1:15" outlineLevel="2" x14ac:dyDescent="0.25">
      <c r="A499" t="s">
        <v>1961</v>
      </c>
      <c r="B499" s="74" t="str">
        <f t="shared" si="35"/>
        <v>0BG-EBARA</v>
      </c>
      <c r="C499" t="str">
        <f>VLOOKUP(A499,'BASE ARTICLE SAMUEL 25012023 v1'!$A$1:$B$1287,2,FALSE)</f>
        <v>AF</v>
      </c>
      <c r="E499">
        <v>1</v>
      </c>
      <c r="F499" t="s">
        <v>546</v>
      </c>
      <c r="G499" s="71">
        <f>VLOOKUP(M499,'BASE ARTICLE SAMUEL 25012023 v1'!$A$1:$F$1287,6,FALSE)</f>
        <v>71</v>
      </c>
      <c r="H499" s="6">
        <f>VLOOKUP(M499,'BASE ARTICLE SAMUEL 25012023 v2'!$A$1:$H$1287,8,FALSE)</f>
        <v>71</v>
      </c>
      <c r="I499">
        <v>83.19</v>
      </c>
      <c r="J499">
        <f t="shared" si="38"/>
        <v>83.19</v>
      </c>
      <c r="K499" s="6">
        <f>VLOOKUP(M499,'BASE ARTICLE SAMUEL 25012023 v2'!$A$1:$K$1287,11,FALSE)</f>
        <v>94.43</v>
      </c>
      <c r="L499" s="6">
        <f t="shared" si="39"/>
        <v>94.43</v>
      </c>
      <c r="M499" t="s">
        <v>545</v>
      </c>
      <c r="N499" t="str">
        <f>VLOOKUP(M499,'BASE ARTICLE SAMUEL 25012023 v1'!$A$2:$B$1287,2,FALSE)</f>
        <v>AN</v>
      </c>
      <c r="O499">
        <f t="shared" si="40"/>
        <v>71</v>
      </c>
    </row>
    <row r="500" spans="1:15" outlineLevel="2" x14ac:dyDescent="0.25">
      <c r="A500" t="s">
        <v>1961</v>
      </c>
      <c r="B500" s="74" t="str">
        <f t="shared" si="35"/>
        <v>0BG-EBARA</v>
      </c>
      <c r="C500" t="str">
        <f>VLOOKUP(A500,'BASE ARTICLE SAMUEL 25012023 v1'!$A$1:$B$1287,2,FALSE)</f>
        <v>AF</v>
      </c>
      <c r="E500">
        <v>1</v>
      </c>
      <c r="F500" t="s">
        <v>581</v>
      </c>
      <c r="G500" s="71">
        <f>VLOOKUP(M500,'BASE ARTICLE SAMUEL 25012023 v1'!$A$1:$F$1287,6,FALSE)</f>
        <v>18.670000000000002</v>
      </c>
      <c r="H500" s="6">
        <f>VLOOKUP(M500,'BASE ARTICLE SAMUEL 25012023 v2'!$A$1:$H$1287,8,FALSE)</f>
        <v>18.670000000000002</v>
      </c>
      <c r="I500">
        <v>21.71</v>
      </c>
      <c r="J500">
        <f t="shared" si="38"/>
        <v>21.71</v>
      </c>
      <c r="K500" s="6">
        <f>VLOOKUP(M500,'BASE ARTICLE SAMUEL 25012023 v2'!$A$1:$K$1287,11,FALSE)</f>
        <v>26.511400000000002</v>
      </c>
      <c r="L500" s="6">
        <f t="shared" si="39"/>
        <v>26.511400000000002</v>
      </c>
      <c r="M500" t="s">
        <v>580</v>
      </c>
      <c r="N500" t="str">
        <f>VLOOKUP(M500,'BASE ARTICLE SAMUEL 25012023 v1'!$A$2:$B$1287,2,FALSE)</f>
        <v>AN</v>
      </c>
      <c r="O500">
        <f t="shared" si="40"/>
        <v>18.670000000000002</v>
      </c>
    </row>
    <row r="501" spans="1:15" outlineLevel="2" x14ac:dyDescent="0.25">
      <c r="A501" t="s">
        <v>1961</v>
      </c>
      <c r="B501" s="74" t="str">
        <f t="shared" si="35"/>
        <v>0BG-EBARA</v>
      </c>
      <c r="C501" t="str">
        <f>VLOOKUP(A501,'BASE ARTICLE SAMUEL 25012023 v1'!$A$1:$B$1287,2,FALSE)</f>
        <v>AF</v>
      </c>
      <c r="E501">
        <v>1</v>
      </c>
      <c r="F501" t="s">
        <v>1093</v>
      </c>
      <c r="G501" s="71">
        <f>VLOOKUP(M501,'BASE ARTICLE SAMUEL 25012023 v1'!$A$1:$F$1287,6,FALSE)</f>
        <v>12.36</v>
      </c>
      <c r="H501" s="6">
        <f>VLOOKUP(M501,'BASE ARTICLE SAMUEL 25012023 v2'!$A$1:$H$1287,8,FALSE)</f>
        <v>12.36</v>
      </c>
      <c r="I501">
        <v>19.91</v>
      </c>
      <c r="J501">
        <f t="shared" si="38"/>
        <v>19.91</v>
      </c>
      <c r="K501" s="6">
        <f>VLOOKUP(M501,'BASE ARTICLE SAMUEL 25012023 v2'!$A$1:$K$1287,11,FALSE)</f>
        <v>21.63</v>
      </c>
      <c r="L501" s="6">
        <f t="shared" si="39"/>
        <v>21.63</v>
      </c>
      <c r="M501" t="s">
        <v>1092</v>
      </c>
      <c r="N501" t="str">
        <f>VLOOKUP(M501,'BASE ARTICLE SAMUEL 25012023 v1'!$A$2:$B$1287,2,FALSE)</f>
        <v>AN</v>
      </c>
      <c r="O501">
        <f t="shared" si="40"/>
        <v>12.36</v>
      </c>
    </row>
    <row r="502" spans="1:15" outlineLevel="2" x14ac:dyDescent="0.25">
      <c r="A502" t="s">
        <v>1961</v>
      </c>
      <c r="B502" s="74" t="str">
        <f t="shared" si="35"/>
        <v>0BG-EBARA</v>
      </c>
      <c r="C502" t="str">
        <f>VLOOKUP(A502,'BASE ARTICLE SAMUEL 25012023 v1'!$A$1:$B$1287,2,FALSE)</f>
        <v>AF</v>
      </c>
      <c r="E502">
        <v>1</v>
      </c>
      <c r="F502" t="s">
        <v>561</v>
      </c>
      <c r="G502" s="71">
        <f>VLOOKUP(M502,'BASE ARTICLE SAMUEL 25012023 v1'!$A$1:$F$1287,6,FALSE)</f>
        <v>5.73</v>
      </c>
      <c r="H502" s="6">
        <f>VLOOKUP(M502,'BASE ARTICLE SAMUEL 25012023 v2'!$A$1:$H$1287,8,FALSE)</f>
        <v>5.73</v>
      </c>
      <c r="I502">
        <v>12.91</v>
      </c>
      <c r="J502">
        <f t="shared" si="38"/>
        <v>12.91</v>
      </c>
      <c r="K502" s="6">
        <f>VLOOKUP(M502,'BASE ARTICLE SAMUEL 25012023 v2'!$A$1:$K$1287,11,FALSE)</f>
        <v>22.862700000000004</v>
      </c>
      <c r="L502" s="6">
        <f t="shared" si="39"/>
        <v>22.862700000000004</v>
      </c>
      <c r="M502" t="s">
        <v>560</v>
      </c>
      <c r="N502" t="str">
        <f>VLOOKUP(M502,'BASE ARTICLE SAMUEL 25012023 v1'!$A$2:$B$1287,2,FALSE)</f>
        <v>AS</v>
      </c>
      <c r="O502">
        <f t="shared" si="40"/>
        <v>5.73</v>
      </c>
    </row>
    <row r="503" spans="1:15" outlineLevel="2" x14ac:dyDescent="0.25">
      <c r="A503" t="s">
        <v>1961</v>
      </c>
      <c r="B503" s="74" t="str">
        <f t="shared" si="35"/>
        <v>0BG-EBARA</v>
      </c>
      <c r="C503" t="str">
        <f>VLOOKUP(A503,'BASE ARTICLE SAMUEL 25012023 v1'!$A$1:$B$1287,2,FALSE)</f>
        <v>AF</v>
      </c>
      <c r="E503">
        <v>1</v>
      </c>
      <c r="F503" t="s">
        <v>555</v>
      </c>
      <c r="G503" s="71">
        <f>VLOOKUP(M503,'BASE ARTICLE SAMUEL 25012023 v1'!$A$1:$F$1287,6,FALSE)</f>
        <v>7.12</v>
      </c>
      <c r="H503" s="6">
        <f>VLOOKUP(M503,'BASE ARTICLE SAMUEL 25012023 v2'!$A$1:$H$1287,8,FALSE)</f>
        <v>7.12</v>
      </c>
      <c r="I503">
        <v>9.56</v>
      </c>
      <c r="J503">
        <f t="shared" si="38"/>
        <v>9.56</v>
      </c>
      <c r="K503" s="6">
        <f>VLOOKUP(M503,'BASE ARTICLE SAMUEL 25012023 v2'!$A$1:$K$1287,11,FALSE)</f>
        <v>9.4695999999999998</v>
      </c>
      <c r="L503" s="6">
        <f t="shared" si="39"/>
        <v>9.4695999999999998</v>
      </c>
      <c r="M503" t="s">
        <v>554</v>
      </c>
      <c r="N503" t="str">
        <f>VLOOKUP(M503,'BASE ARTICLE SAMUEL 25012023 v1'!$A$2:$B$1287,2,FALSE)</f>
        <v>AN</v>
      </c>
      <c r="O503">
        <f t="shared" si="40"/>
        <v>7.12</v>
      </c>
    </row>
    <row r="504" spans="1:15" outlineLevel="2" x14ac:dyDescent="0.25">
      <c r="A504" t="s">
        <v>1961</v>
      </c>
      <c r="B504" s="74" t="str">
        <f t="shared" si="35"/>
        <v>0BG-EBARA</v>
      </c>
      <c r="C504" t="str">
        <f>VLOOKUP(A504,'BASE ARTICLE SAMUEL 25012023 v1'!$A$1:$B$1287,2,FALSE)</f>
        <v>AF</v>
      </c>
      <c r="E504">
        <v>1</v>
      </c>
      <c r="F504" t="s">
        <v>566</v>
      </c>
      <c r="G504" s="71">
        <f>VLOOKUP(M504,'BASE ARTICLE SAMUEL 25012023 v1'!$A$1:$F$1287,6,FALSE)</f>
        <v>8.74</v>
      </c>
      <c r="H504" s="6">
        <f>VLOOKUP(M504,'BASE ARTICLE SAMUEL 25012023 v2'!$A$1:$H$1287,8,FALSE)</f>
        <v>9</v>
      </c>
      <c r="I504">
        <v>9.64</v>
      </c>
      <c r="J504">
        <f t="shared" si="38"/>
        <v>9.64</v>
      </c>
      <c r="K504" s="6">
        <f>VLOOKUP(M504,'BASE ARTICLE SAMUEL 25012023 v2'!$A$1:$K$1287,11,FALSE)</f>
        <v>11.97</v>
      </c>
      <c r="L504" s="6">
        <f t="shared" si="39"/>
        <v>11.97</v>
      </c>
      <c r="M504" t="s">
        <v>565</v>
      </c>
      <c r="N504" t="str">
        <f>VLOOKUP(M504,'BASE ARTICLE SAMUEL 25012023 v1'!$A$2:$B$1287,2,FALSE)</f>
        <v>AN</v>
      </c>
      <c r="O504">
        <f t="shared" si="40"/>
        <v>9</v>
      </c>
    </row>
    <row r="505" spans="1:15" outlineLevel="2" x14ac:dyDescent="0.25">
      <c r="A505" t="s">
        <v>1961</v>
      </c>
      <c r="B505" s="74" t="str">
        <f t="shared" si="35"/>
        <v>0BG-EBARA</v>
      </c>
      <c r="C505" t="str">
        <f>VLOOKUP(A505,'BASE ARTICLE SAMUEL 25012023 v1'!$A$1:$B$1287,2,FALSE)</f>
        <v>AF</v>
      </c>
      <c r="E505">
        <v>8</v>
      </c>
      <c r="F505" t="s">
        <v>1486</v>
      </c>
      <c r="G505" s="71">
        <f>VLOOKUP(M505,'BASE ARTICLE SAMUEL 25012023 v1'!$A$1:$F$1287,6,FALSE)</f>
        <v>4.2000000000000003E-2</v>
      </c>
      <c r="H505" s="6">
        <f>VLOOKUP(M505,'BASE ARTICLE SAMUEL 25012023 v2'!$A$1:$H$1287,8,FALSE)</f>
        <v>4.2000000000000003E-2</v>
      </c>
      <c r="I505">
        <v>0.04</v>
      </c>
      <c r="J505">
        <f t="shared" si="38"/>
        <v>0.32</v>
      </c>
      <c r="K505" s="6">
        <f>VLOOKUP(M505,'BASE ARTICLE SAMUEL 25012023 v2'!$A$1:$K$1287,11,FALSE)</f>
        <v>6.3E-2</v>
      </c>
      <c r="L505" s="6">
        <f t="shared" si="39"/>
        <v>0.504</v>
      </c>
      <c r="M505">
        <v>8434000818</v>
      </c>
      <c r="N505" t="str">
        <f>VLOOKUP(M505,'BASE ARTICLE SAMUEL 25012023 v1'!$A$2:$B$1287,2,FALSE)</f>
        <v>AN</v>
      </c>
      <c r="O505">
        <f t="shared" si="40"/>
        <v>0.33600000000000002</v>
      </c>
    </row>
    <row r="506" spans="1:15" outlineLevel="2" x14ac:dyDescent="0.25">
      <c r="A506" t="s">
        <v>1961</v>
      </c>
      <c r="B506" s="74" t="str">
        <f t="shared" si="35"/>
        <v>0BG-EBARA</v>
      </c>
      <c r="C506" t="str">
        <f>VLOOKUP(A506,'BASE ARTICLE SAMUEL 25012023 v1'!$A$1:$B$1287,2,FALSE)</f>
        <v>AF</v>
      </c>
      <c r="E506">
        <v>1</v>
      </c>
      <c r="F506" t="s">
        <v>1489</v>
      </c>
      <c r="G506" s="71">
        <f>VLOOKUP(M506,'BASE ARTICLE SAMUEL 25012023 v1'!$A$1:$F$1287,6,FALSE)</f>
        <v>0.03</v>
      </c>
      <c r="H506" s="6">
        <f>VLOOKUP(M506,'BASE ARTICLE SAMUEL 25012023 v2'!$A$1:$H$1287,8,FALSE)</f>
        <v>0.03</v>
      </c>
      <c r="I506">
        <v>0.05</v>
      </c>
      <c r="J506">
        <f t="shared" si="38"/>
        <v>0.05</v>
      </c>
      <c r="K506" s="6">
        <f>VLOOKUP(M506,'BASE ARTICLE SAMUEL 25012023 v2'!$A$1:$K$1287,11,FALSE)</f>
        <v>5.0000000999999995E-2</v>
      </c>
      <c r="L506" s="6">
        <f t="shared" si="39"/>
        <v>5.0000000999999995E-2</v>
      </c>
      <c r="M506">
        <v>8535000618</v>
      </c>
      <c r="N506" t="str">
        <f>VLOOKUP(M506,'BASE ARTICLE SAMUEL 25012023 v1'!$A$2:$B$1287,2,FALSE)</f>
        <v>AN</v>
      </c>
      <c r="O506">
        <f t="shared" si="40"/>
        <v>0.03</v>
      </c>
    </row>
    <row r="507" spans="1:15" outlineLevel="2" x14ac:dyDescent="0.25">
      <c r="A507" t="s">
        <v>1961</v>
      </c>
      <c r="B507" s="74" t="str">
        <f t="shared" si="35"/>
        <v>0BG-EBARA</v>
      </c>
      <c r="C507" t="str">
        <f>VLOOKUP(A507,'BASE ARTICLE SAMUEL 25012023 v1'!$A$1:$B$1287,2,FALSE)</f>
        <v>AF</v>
      </c>
      <c r="E507">
        <v>1</v>
      </c>
      <c r="F507" t="s">
        <v>1160</v>
      </c>
      <c r="G507" s="71">
        <f>VLOOKUP(M507,'BASE ARTICLE SAMUEL 25012023 v1'!$A$1:$F$1287,6,FALSE)</f>
        <v>1.2</v>
      </c>
      <c r="H507" s="6">
        <f>VLOOKUP(M507,'BASE ARTICLE SAMUEL 25012023 v2'!$A$1:$H$1287,8,FALSE)</f>
        <v>1.2</v>
      </c>
      <c r="I507">
        <v>1.57</v>
      </c>
      <c r="J507">
        <f t="shared" si="38"/>
        <v>1.57</v>
      </c>
      <c r="K507" s="6">
        <f>VLOOKUP(M507,'BASE ARTICLE SAMUEL 25012023 v2'!$A$1:$K$1287,11,FALSE)</f>
        <v>2.4</v>
      </c>
      <c r="L507" s="6">
        <f t="shared" si="39"/>
        <v>2.4</v>
      </c>
      <c r="M507">
        <v>9600000618</v>
      </c>
      <c r="N507" t="str">
        <f>VLOOKUP(M507,'BASE ARTICLE SAMUEL 25012023 v1'!$A$2:$B$1287,2,FALSE)</f>
        <v>AN</v>
      </c>
      <c r="O507">
        <f t="shared" si="40"/>
        <v>1.2</v>
      </c>
    </row>
    <row r="508" spans="1:15" outlineLevel="2" x14ac:dyDescent="0.25">
      <c r="A508" t="s">
        <v>1961</v>
      </c>
      <c r="B508" s="74" t="str">
        <f t="shared" si="35"/>
        <v>0BG-EBARA</v>
      </c>
      <c r="C508" t="str">
        <f>VLOOKUP(A508,'BASE ARTICLE SAMUEL 25012023 v1'!$A$1:$B$1287,2,FALSE)</f>
        <v>AF</v>
      </c>
      <c r="E508">
        <v>1</v>
      </c>
      <c r="F508" t="s">
        <v>582</v>
      </c>
      <c r="G508" s="71">
        <f>VLOOKUP(M508,'BASE ARTICLE SAMUEL 25012023 v1'!$A$1:$F$1287,6,FALSE)</f>
        <v>1.5</v>
      </c>
      <c r="H508" s="6">
        <f>VLOOKUP(M508,'BASE ARTICLE SAMUEL 25012023 v2'!$A$1:$H$1287,8,FALSE)</f>
        <v>1.5</v>
      </c>
      <c r="I508">
        <v>2.2400000000000002</v>
      </c>
      <c r="J508">
        <f t="shared" si="38"/>
        <v>2.2400000000000002</v>
      </c>
      <c r="K508" s="6">
        <f>VLOOKUP(M508,'BASE ARTICLE SAMUEL 25012023 v2'!$A$1:$K$1287,11,FALSE)</f>
        <v>2.25</v>
      </c>
      <c r="L508" s="6">
        <f t="shared" si="39"/>
        <v>2.25</v>
      </c>
      <c r="M508">
        <v>101007</v>
      </c>
      <c r="N508" t="str">
        <f>VLOOKUP(M508,'BASE ARTICLE SAMUEL 25012023 v1'!$A$2:$B$1287,2,FALSE)</f>
        <v>AN</v>
      </c>
      <c r="O508">
        <f t="shared" si="40"/>
        <v>1.5</v>
      </c>
    </row>
    <row r="509" spans="1:15" outlineLevel="2" x14ac:dyDescent="0.25">
      <c r="A509" t="s">
        <v>1961</v>
      </c>
      <c r="B509" s="74" t="str">
        <f t="shared" si="35"/>
        <v>0BG-EBARA</v>
      </c>
      <c r="C509" t="str">
        <f>VLOOKUP(A509,'BASE ARTICLE SAMUEL 25012023 v1'!$A$1:$B$1287,2,FALSE)</f>
        <v>AF</v>
      </c>
      <c r="E509">
        <v>1</v>
      </c>
      <c r="F509" t="s">
        <v>577</v>
      </c>
      <c r="G509" s="71">
        <f>VLOOKUP(M509,'BASE ARTICLE SAMUEL 25012023 v1'!$A$1:$F$1287,6,FALSE)</f>
        <v>3.2</v>
      </c>
      <c r="H509" s="6">
        <f>VLOOKUP(M509,'BASE ARTICLE SAMUEL 25012023 v2'!$A$1:$H$1287,8,FALSE)</f>
        <v>3.2</v>
      </c>
      <c r="I509">
        <v>4.3499999999999996</v>
      </c>
      <c r="J509">
        <f t="shared" si="38"/>
        <v>4.3499999999999996</v>
      </c>
      <c r="K509" s="6">
        <f>VLOOKUP(M509,'BASE ARTICLE SAMUEL 25012023 v2'!$A$1:$K$1287,11,FALSE)</f>
        <v>4.8000000000000007</v>
      </c>
      <c r="L509" s="6">
        <f t="shared" si="39"/>
        <v>4.8000000000000007</v>
      </c>
      <c r="M509" t="s">
        <v>576</v>
      </c>
      <c r="N509" t="str">
        <f>VLOOKUP(M509,'BASE ARTICLE SAMUEL 25012023 v1'!$A$2:$B$1287,2,FALSE)</f>
        <v>AN</v>
      </c>
      <c r="O509">
        <f t="shared" si="40"/>
        <v>3.2</v>
      </c>
    </row>
    <row r="510" spans="1:15" outlineLevel="2" x14ac:dyDescent="0.25">
      <c r="A510" t="s">
        <v>1961</v>
      </c>
      <c r="B510" s="74" t="str">
        <f t="shared" si="35"/>
        <v>0BG-EBARA</v>
      </c>
      <c r="C510" t="str">
        <f>VLOOKUP(A510,'BASE ARTICLE SAMUEL 25012023 v1'!$A$1:$B$1287,2,FALSE)</f>
        <v>AF</v>
      </c>
      <c r="E510">
        <v>2</v>
      </c>
      <c r="F510" t="s">
        <v>1656</v>
      </c>
      <c r="G510" s="71">
        <f>VLOOKUP(M510,'BASE ARTICLE SAMUEL 25012023 v1'!$A$1:$F$1287,6,FALSE)</f>
        <v>0.35</v>
      </c>
      <c r="H510" s="6">
        <f>VLOOKUP(M510,'BASE ARTICLE SAMUEL 25012023 v2'!$A$1:$H$1287,8,FALSE)</f>
        <v>0.35</v>
      </c>
      <c r="I510">
        <v>0.128</v>
      </c>
      <c r="J510">
        <f t="shared" si="38"/>
        <v>0.25600000000000001</v>
      </c>
      <c r="K510" s="6">
        <f>VLOOKUP(M510,'BASE ARTICLE SAMUEL 25012023 v2'!$A$1:$K$1287,11,FALSE)</f>
        <v>0.52999999499999995</v>
      </c>
      <c r="L510" s="6">
        <f t="shared" si="39"/>
        <v>1.0599999899999999</v>
      </c>
      <c r="M510" t="s">
        <v>3945</v>
      </c>
      <c r="N510" t="str">
        <f>VLOOKUP(M510,'BASE ARTICLE SAMUEL 25012023 v1'!$A$2:$B$1287,2,FALSE)</f>
        <v>AN</v>
      </c>
      <c r="O510">
        <f t="shared" si="40"/>
        <v>0.7</v>
      </c>
    </row>
    <row r="511" spans="1:15" outlineLevel="1" x14ac:dyDescent="0.25">
      <c r="A511" s="74" t="s">
        <v>4063</v>
      </c>
      <c r="B511" s="74" t="str">
        <f t="shared" si="35"/>
        <v>SPR1500BG-EBARA</v>
      </c>
      <c r="H511" s="6" t="e">
        <f>VLOOKUP(M511,'BASE ARTICLE SAMUEL 25012023 v2'!$A$1:$H$1287,8,FALSE)</f>
        <v>#N/A</v>
      </c>
      <c r="K511" s="6" t="e">
        <f>VLOOKUP(M511,'BASE ARTICLE SAMUEL 25012023 v2'!$A$1:$K$1287,11,FALSE)</f>
        <v>#N/A</v>
      </c>
      <c r="L511" s="6">
        <f>SUBTOTAL(9,L482:L510)</f>
        <v>635.90497999082004</v>
      </c>
      <c r="O511">
        <f>SUBTOTAL(9,O482:O510)</f>
        <v>386.16300000000001</v>
      </c>
    </row>
    <row r="512" spans="1:15" outlineLevel="2" x14ac:dyDescent="0.25">
      <c r="A512" t="s">
        <v>1955</v>
      </c>
      <c r="B512" s="74" t="str">
        <f t="shared" si="35"/>
        <v>0-EBARA</v>
      </c>
      <c r="C512" t="str">
        <f>VLOOKUP(A512,'BASE ARTICLE SAMUEL 25012023 v1'!$A$1:$B$1287,2,FALSE)</f>
        <v>AF</v>
      </c>
      <c r="E512">
        <v>1</v>
      </c>
      <c r="F512" t="s">
        <v>1668</v>
      </c>
      <c r="G512" s="71">
        <f>VLOOKUP(M512,'BASE ARTICLE SAMUEL 25012023 v1'!$A$1:$F$1287,6,FALSE)</f>
        <v>0.6</v>
      </c>
      <c r="H512" s="6">
        <f>VLOOKUP(M512,'BASE ARTICLE SAMUEL 25012023 v2'!$A$1:$H$1287,8,FALSE)</f>
        <v>0.6</v>
      </c>
      <c r="I512">
        <v>0.90200000000000002</v>
      </c>
      <c r="J512">
        <f t="shared" ref="J512:J530" si="41">E512*I512</f>
        <v>0.90200000000000002</v>
      </c>
      <c r="K512" s="6">
        <f>VLOOKUP(M512,'BASE ARTICLE SAMUEL 25012023 v2'!$A$1:$K$1287,11,FALSE)</f>
        <v>0.89999999999999991</v>
      </c>
      <c r="L512" s="6">
        <f t="shared" ref="L512:L530" si="42">E512*K512</f>
        <v>0.89999999999999991</v>
      </c>
      <c r="M512" t="s">
        <v>1667</v>
      </c>
      <c r="N512" t="str">
        <f>VLOOKUP(M512,'BASE ARTICLE SAMUEL 25012023 v1'!$A$2:$B$1287,2,FALSE)</f>
        <v>AN</v>
      </c>
      <c r="O512">
        <f t="shared" si="40"/>
        <v>0.6</v>
      </c>
    </row>
    <row r="513" spans="1:15" outlineLevel="2" x14ac:dyDescent="0.25">
      <c r="A513" t="s">
        <v>1955</v>
      </c>
      <c r="B513" s="74" t="str">
        <f t="shared" si="35"/>
        <v>0-EBARA</v>
      </c>
      <c r="C513" t="str">
        <f>VLOOKUP(A513,'BASE ARTICLE SAMUEL 25012023 v1'!$A$1:$B$1287,2,FALSE)</f>
        <v>AF</v>
      </c>
      <c r="E513">
        <v>1</v>
      </c>
      <c r="F513" t="s">
        <v>1670</v>
      </c>
      <c r="G513" s="71">
        <f>VLOOKUP(M513,'BASE ARTICLE SAMUEL 25012023 v1'!$A$1:$F$1287,6,FALSE)</f>
        <v>7.0000000000000007E-2</v>
      </c>
      <c r="H513" s="6">
        <f>VLOOKUP(M513,'BASE ARTICLE SAMUEL 25012023 v2'!$A$1:$H$1287,8,FALSE)</f>
        <v>7.0000000000000007E-2</v>
      </c>
      <c r="I513">
        <v>0.08</v>
      </c>
      <c r="J513">
        <f t="shared" si="41"/>
        <v>0.08</v>
      </c>
      <c r="K513" s="6">
        <f>VLOOKUP(M513,'BASE ARTICLE SAMUEL 25012023 v2'!$A$1:$K$1287,11,FALSE)</f>
        <v>0.11200000000000002</v>
      </c>
      <c r="L513" s="6">
        <f t="shared" si="42"/>
        <v>0.11200000000000002</v>
      </c>
      <c r="M513" t="s">
        <v>1669</v>
      </c>
      <c r="N513" t="str">
        <f>VLOOKUP(M513,'BASE ARTICLE SAMUEL 25012023 v1'!$A$2:$B$1287,2,FALSE)</f>
        <v>AN</v>
      </c>
      <c r="O513">
        <f t="shared" si="40"/>
        <v>7.0000000000000007E-2</v>
      </c>
    </row>
    <row r="514" spans="1:15" outlineLevel="2" x14ac:dyDescent="0.25">
      <c r="A514" t="s">
        <v>1955</v>
      </c>
      <c r="B514" s="74" t="str">
        <f t="shared" si="35"/>
        <v>0-EBARA</v>
      </c>
      <c r="C514" t="str">
        <f>VLOOKUP(A514,'BASE ARTICLE SAMUEL 25012023 v1'!$A$1:$B$1287,2,FALSE)</f>
        <v>AF</v>
      </c>
      <c r="E514">
        <v>1</v>
      </c>
      <c r="F514" t="s">
        <v>733</v>
      </c>
      <c r="G514" s="71">
        <f>VLOOKUP(M514,'BASE ARTICLE SAMUEL 25012023 v1'!$A$1:$F$1287,6,FALSE)</f>
        <v>27.76</v>
      </c>
      <c r="H514" s="6">
        <f>VLOOKUP(M514,'BASE ARTICLE SAMUEL 25012023 v2'!$A$1:$H$1287,8,FALSE)</f>
        <v>27.76</v>
      </c>
      <c r="I514">
        <v>39.22</v>
      </c>
      <c r="J514">
        <f t="shared" si="41"/>
        <v>39.22</v>
      </c>
      <c r="K514" s="6">
        <f>VLOOKUP(M514,'BASE ARTICLE SAMUEL 25012023 v2'!$A$1:$K$1287,11,FALSE)</f>
        <v>44.416000000000004</v>
      </c>
      <c r="L514" s="6">
        <f t="shared" si="42"/>
        <v>44.416000000000004</v>
      </c>
      <c r="M514">
        <v>1510064</v>
      </c>
      <c r="N514" t="str">
        <f>VLOOKUP(M514,'BASE ARTICLE SAMUEL 25012023 v1'!$A$2:$B$1287,2,FALSE)</f>
        <v>AN</v>
      </c>
      <c r="O514">
        <f t="shared" si="40"/>
        <v>27.76</v>
      </c>
    </row>
    <row r="515" spans="1:15" outlineLevel="2" x14ac:dyDescent="0.25">
      <c r="A515" t="s">
        <v>1955</v>
      </c>
      <c r="B515" s="74" t="str">
        <f t="shared" si="35"/>
        <v>0-EBARA</v>
      </c>
      <c r="C515" t="str">
        <f>VLOOKUP(A515,'BASE ARTICLE SAMUEL 25012023 v1'!$A$1:$B$1287,2,FALSE)</f>
        <v>AF</v>
      </c>
      <c r="E515">
        <v>1</v>
      </c>
      <c r="F515" t="s">
        <v>1160</v>
      </c>
      <c r="G515" s="71">
        <f>VLOOKUP(M515,'BASE ARTICLE SAMUEL 25012023 v1'!$A$1:$F$1287,6,FALSE)</f>
        <v>1.2</v>
      </c>
      <c r="H515" s="6">
        <f>VLOOKUP(M515,'BASE ARTICLE SAMUEL 25012023 v2'!$A$1:$H$1287,8,FALSE)</f>
        <v>1.2</v>
      </c>
      <c r="I515">
        <v>1.57</v>
      </c>
      <c r="J515">
        <f t="shared" si="41"/>
        <v>1.57</v>
      </c>
      <c r="K515" s="6">
        <f>VLOOKUP(M515,'BASE ARTICLE SAMUEL 25012023 v2'!$A$1:$K$1287,11,FALSE)</f>
        <v>2.4</v>
      </c>
      <c r="L515" s="6">
        <f t="shared" si="42"/>
        <v>2.4</v>
      </c>
      <c r="M515">
        <v>9600000618</v>
      </c>
      <c r="N515" t="str">
        <f>VLOOKUP(M515,'BASE ARTICLE SAMUEL 25012023 v1'!$A$2:$B$1287,2,FALSE)</f>
        <v>AN</v>
      </c>
      <c r="O515">
        <f t="shared" si="40"/>
        <v>1.2</v>
      </c>
    </row>
    <row r="516" spans="1:15" outlineLevel="2" x14ac:dyDescent="0.25">
      <c r="A516" t="s">
        <v>1955</v>
      </c>
      <c r="B516" s="74" t="str">
        <f t="shared" ref="B516:B579" si="43">MID(A516,7,100)</f>
        <v>0-EBARA</v>
      </c>
      <c r="C516" t="str">
        <f>VLOOKUP(A516,'BASE ARTICLE SAMUEL 25012023 v1'!$A$1:$B$1287,2,FALSE)</f>
        <v>AF</v>
      </c>
      <c r="E516">
        <v>1</v>
      </c>
      <c r="F516" t="s">
        <v>559</v>
      </c>
      <c r="G516" s="71">
        <f>VLOOKUP(M516,'BASE ARTICLE SAMUEL 25012023 v1'!$A$1:$F$1287,6,FALSE)</f>
        <v>0.85</v>
      </c>
      <c r="H516" s="6">
        <f>VLOOKUP(M516,'BASE ARTICLE SAMUEL 25012023 v2'!$A$1:$H$1287,8,FALSE)</f>
        <v>0.91100000000000003</v>
      </c>
      <c r="I516">
        <v>0.96</v>
      </c>
      <c r="J516">
        <f t="shared" si="41"/>
        <v>0.96</v>
      </c>
      <c r="K516" s="6">
        <f>VLOOKUP(M516,'BASE ARTICLE SAMUEL 25012023 v2'!$A$1:$K$1287,11,FALSE)</f>
        <v>1.2116300000000002</v>
      </c>
      <c r="L516" s="6">
        <f t="shared" si="42"/>
        <v>1.2116300000000002</v>
      </c>
      <c r="M516" t="s">
        <v>558</v>
      </c>
      <c r="N516" t="str">
        <f>VLOOKUP(M516,'BASE ARTICLE SAMUEL 25012023 v1'!$A$2:$B$1287,2,FALSE)</f>
        <v>AS</v>
      </c>
      <c r="O516">
        <f t="shared" si="40"/>
        <v>0.91100000000000003</v>
      </c>
    </row>
    <row r="517" spans="1:15" outlineLevel="2" x14ac:dyDescent="0.25">
      <c r="A517" t="s">
        <v>1955</v>
      </c>
      <c r="B517" s="74" t="str">
        <f t="shared" si="43"/>
        <v>0-EBARA</v>
      </c>
      <c r="C517" t="str">
        <f>VLOOKUP(A517,'BASE ARTICLE SAMUEL 25012023 v1'!$A$1:$B$1287,2,FALSE)</f>
        <v>AF</v>
      </c>
      <c r="E517">
        <v>1</v>
      </c>
      <c r="F517" t="s">
        <v>48</v>
      </c>
      <c r="G517" s="71">
        <f>VLOOKUP(M517,'BASE ARTICLE SAMUEL 25012023 v1'!$A$1:$F$1287,6,FALSE)</f>
        <v>2.5099999999999998</v>
      </c>
      <c r="H517" s="6">
        <f>VLOOKUP(M517,'BASE ARTICLE SAMUEL 25012023 v2'!$A$1:$H$1287,8,FALSE)</f>
        <v>2.605</v>
      </c>
      <c r="I517">
        <v>3.76</v>
      </c>
      <c r="J517">
        <f t="shared" si="41"/>
        <v>3.76</v>
      </c>
      <c r="K517" s="6">
        <f>VLOOKUP(M517,'BASE ARTICLE SAMUEL 25012023 v2'!$A$1:$K$1287,11,FALSE)</f>
        <v>5.21</v>
      </c>
      <c r="L517" s="6">
        <f t="shared" si="42"/>
        <v>5.21</v>
      </c>
      <c r="M517" t="s">
        <v>47</v>
      </c>
      <c r="N517" t="str">
        <f>VLOOKUP(M517,'BASE ARTICLE SAMUEL 25012023 v1'!$A$2:$B$1287,2,FALSE)</f>
        <v>AN</v>
      </c>
      <c r="O517">
        <f t="shared" si="40"/>
        <v>2.605</v>
      </c>
    </row>
    <row r="518" spans="1:15" outlineLevel="2" x14ac:dyDescent="0.25">
      <c r="A518" t="s">
        <v>1955</v>
      </c>
      <c r="B518" s="74" t="str">
        <f t="shared" si="43"/>
        <v>0-EBARA</v>
      </c>
      <c r="C518" t="str">
        <f>VLOOKUP(A518,'BASE ARTICLE SAMUEL 25012023 v1'!$A$1:$B$1287,2,FALSE)</f>
        <v>AF</v>
      </c>
      <c r="E518">
        <v>1</v>
      </c>
      <c r="F518" t="s">
        <v>1110</v>
      </c>
      <c r="G518" s="71">
        <f>VLOOKUP(M518,'BASE ARTICLE SAMUEL 25012023 v1'!$A$1:$F$1287,6,FALSE)</f>
        <v>199.65</v>
      </c>
      <c r="H518" s="6">
        <f>VLOOKUP(M518,'BASE ARTICLE SAMUEL 25012023 v2'!$A$1:$H$1287,8,FALSE)</f>
        <v>199.65</v>
      </c>
      <c r="I518">
        <v>277.7</v>
      </c>
      <c r="J518">
        <f t="shared" si="41"/>
        <v>277.7</v>
      </c>
      <c r="K518" s="6">
        <f>VLOOKUP(M518,'BASE ARTICLE SAMUEL 25012023 v2'!$A$1:$K$1287,11,FALSE)</f>
        <v>299.47500000000002</v>
      </c>
      <c r="L518" s="6">
        <f t="shared" si="42"/>
        <v>299.47500000000002</v>
      </c>
      <c r="M518" t="s">
        <v>1109</v>
      </c>
      <c r="N518" t="str">
        <f>VLOOKUP(M518,'BASE ARTICLE SAMUEL 25012023 v1'!$A$2:$B$1287,2,FALSE)</f>
        <v>AN</v>
      </c>
      <c r="O518">
        <f t="shared" si="40"/>
        <v>199.65</v>
      </c>
    </row>
    <row r="519" spans="1:15" outlineLevel="2" x14ac:dyDescent="0.25">
      <c r="A519" t="s">
        <v>1955</v>
      </c>
      <c r="B519" s="74" t="str">
        <f t="shared" si="43"/>
        <v>0-EBARA</v>
      </c>
      <c r="C519" t="str">
        <f>VLOOKUP(A519,'BASE ARTICLE SAMUEL 25012023 v1'!$A$1:$B$1287,2,FALSE)</f>
        <v>AF</v>
      </c>
      <c r="E519">
        <v>1</v>
      </c>
      <c r="F519" t="s">
        <v>570</v>
      </c>
      <c r="G519" s="71">
        <f>VLOOKUP(M519,'BASE ARTICLE SAMUEL 25012023 v1'!$A$1:$F$1287,6,FALSE)</f>
        <v>0.67</v>
      </c>
      <c r="H519" s="6">
        <f>VLOOKUP(M519,'BASE ARTICLE SAMUEL 25012023 v2'!$A$1:$H$1287,8,FALSE)</f>
        <v>0.73</v>
      </c>
      <c r="I519">
        <v>0.77</v>
      </c>
      <c r="J519">
        <f t="shared" si="41"/>
        <v>0.77</v>
      </c>
      <c r="K519" s="6">
        <f>VLOOKUP(M519,'BASE ARTICLE SAMUEL 25012023 v2'!$A$1:$K$1287,11,FALSE)</f>
        <v>0.97089999999999999</v>
      </c>
      <c r="L519" s="6">
        <f t="shared" si="42"/>
        <v>0.97089999999999999</v>
      </c>
      <c r="M519" t="s">
        <v>569</v>
      </c>
      <c r="N519" t="str">
        <f>VLOOKUP(M519,'BASE ARTICLE SAMUEL 25012023 v1'!$A$2:$B$1287,2,FALSE)</f>
        <v>AN</v>
      </c>
      <c r="O519">
        <f t="shared" si="40"/>
        <v>0.73</v>
      </c>
    </row>
    <row r="520" spans="1:15" outlineLevel="2" x14ac:dyDescent="0.25">
      <c r="A520" t="s">
        <v>1955</v>
      </c>
      <c r="B520" s="74" t="str">
        <f t="shared" si="43"/>
        <v>0-EBARA</v>
      </c>
      <c r="C520" t="str">
        <f>VLOOKUP(A520,'BASE ARTICLE SAMUEL 25012023 v1'!$A$1:$B$1287,2,FALSE)</f>
        <v>AF</v>
      </c>
      <c r="E520">
        <v>1</v>
      </c>
      <c r="F520" t="s">
        <v>3926</v>
      </c>
      <c r="G520" s="71">
        <f>VLOOKUP(M520,'BASE ARTICLE SAMUEL 25012023 v1'!$A$1:$F$1287,6,FALSE)</f>
        <v>0.94</v>
      </c>
      <c r="H520" s="6">
        <f>VLOOKUP(M520,'BASE ARTICLE SAMUEL 25012023 v2'!$A$1:$H$1287,8,FALSE)</f>
        <v>0.94</v>
      </c>
      <c r="I520">
        <v>4.87</v>
      </c>
      <c r="J520">
        <f t="shared" si="41"/>
        <v>4.87</v>
      </c>
      <c r="K520" s="6">
        <f>VLOOKUP(M520,'BASE ARTICLE SAMUEL 25012023 v2'!$A$1:$K$1287,11,FALSE)</f>
        <v>1.41</v>
      </c>
      <c r="L520" s="6">
        <f t="shared" si="42"/>
        <v>1.41</v>
      </c>
      <c r="M520" t="s">
        <v>68</v>
      </c>
      <c r="N520" t="str">
        <f>VLOOKUP(M520,'BASE ARTICLE SAMUEL 25012023 v1'!$A$2:$B$1287,2,FALSE)</f>
        <v>AS</v>
      </c>
      <c r="O520">
        <f t="shared" si="40"/>
        <v>0.94</v>
      </c>
    </row>
    <row r="521" spans="1:15" outlineLevel="2" x14ac:dyDescent="0.25">
      <c r="A521" t="s">
        <v>1955</v>
      </c>
      <c r="B521" s="74" t="str">
        <f t="shared" si="43"/>
        <v>0-EBARA</v>
      </c>
      <c r="C521" t="str">
        <f>VLOOKUP(A521,'BASE ARTICLE SAMUEL 25012023 v1'!$A$1:$B$1287,2,FALSE)</f>
        <v>AF</v>
      </c>
      <c r="E521">
        <v>1</v>
      </c>
      <c r="F521" t="s">
        <v>3925</v>
      </c>
      <c r="G521" s="71">
        <f>VLOOKUP(M521,'BASE ARTICLE SAMUEL 25012023 v1'!$A$1:$F$1287,6,FALSE)</f>
        <v>0.92</v>
      </c>
      <c r="H521" s="6">
        <f>VLOOKUP(M521,'BASE ARTICLE SAMUEL 25012023 v2'!$A$1:$H$1287,8,FALSE)</f>
        <v>0.92</v>
      </c>
      <c r="I521">
        <v>4.9400000000000004</v>
      </c>
      <c r="J521">
        <f t="shared" si="41"/>
        <v>4.9400000000000004</v>
      </c>
      <c r="K521" s="6">
        <f>VLOOKUP(M521,'BASE ARTICLE SAMUEL 25012023 v2'!$A$1:$K$1287,11,FALSE)</f>
        <v>1.3800000000000001</v>
      </c>
      <c r="L521" s="6">
        <f t="shared" si="42"/>
        <v>1.3800000000000001</v>
      </c>
      <c r="M521" t="s">
        <v>90</v>
      </c>
      <c r="N521" t="str">
        <f>VLOOKUP(M521,'BASE ARTICLE SAMUEL 25012023 v1'!$A$2:$B$1287,2,FALSE)</f>
        <v>AS</v>
      </c>
      <c r="O521">
        <f t="shared" si="40"/>
        <v>0.92</v>
      </c>
    </row>
    <row r="522" spans="1:15" outlineLevel="2" x14ac:dyDescent="0.25">
      <c r="A522" t="s">
        <v>1955</v>
      </c>
      <c r="B522" s="74" t="str">
        <f t="shared" si="43"/>
        <v>0-EBARA</v>
      </c>
      <c r="C522" t="str">
        <f>VLOOKUP(A522,'BASE ARTICLE SAMUEL 25012023 v1'!$A$1:$B$1287,2,FALSE)</f>
        <v>AF</v>
      </c>
      <c r="E522">
        <v>1</v>
      </c>
      <c r="F522" t="s">
        <v>758</v>
      </c>
      <c r="G522" s="71">
        <f>VLOOKUP(M522,'BASE ARTICLE SAMUEL 25012023 v1'!$A$1:$F$1287,6,FALSE)</f>
        <v>1.22</v>
      </c>
      <c r="H522" s="6">
        <f>VLOOKUP(M522,'BASE ARTICLE SAMUEL 25012023 v2'!$A$1:$H$1287,8,FALSE)</f>
        <v>1.22</v>
      </c>
      <c r="I522">
        <v>1.1000000000000001</v>
      </c>
      <c r="J522">
        <f t="shared" si="41"/>
        <v>1.1000000000000001</v>
      </c>
      <c r="K522" s="6">
        <f>VLOOKUP(M522,'BASE ARTICLE SAMUEL 25012023 v2'!$A$1:$K$1287,11,FALSE)</f>
        <v>1.6226</v>
      </c>
      <c r="L522" s="6">
        <f t="shared" si="42"/>
        <v>1.6226</v>
      </c>
      <c r="M522" t="s">
        <v>757</v>
      </c>
      <c r="N522" t="str">
        <f>VLOOKUP(M522,'BASE ARTICLE SAMUEL 25012023 v1'!$A$2:$B$1287,2,FALSE)</f>
        <v>AS</v>
      </c>
      <c r="O522">
        <f t="shared" si="40"/>
        <v>1.22</v>
      </c>
    </row>
    <row r="523" spans="1:15" outlineLevel="2" x14ac:dyDescent="0.25">
      <c r="A523" t="s">
        <v>1955</v>
      </c>
      <c r="B523" s="74" t="str">
        <f t="shared" si="43"/>
        <v>0-EBARA</v>
      </c>
      <c r="C523" t="str">
        <f>VLOOKUP(A523,'BASE ARTICLE SAMUEL 25012023 v1'!$A$1:$B$1287,2,FALSE)</f>
        <v>AF</v>
      </c>
      <c r="E523">
        <v>1.1599999999999999</v>
      </c>
      <c r="F523" t="s">
        <v>1604</v>
      </c>
      <c r="G523" s="71">
        <f>VLOOKUP(M523,'BASE ARTICLE SAMUEL 25012023 v1'!$A$1:$F$1287,6,FALSE)</f>
        <v>50</v>
      </c>
      <c r="H523" s="6">
        <f>VLOOKUP(M523,'BASE ARTICLE SAMUEL 25012023 v2'!$A$1:$H$1287,8,FALSE)</f>
        <v>0</v>
      </c>
      <c r="I523">
        <v>75</v>
      </c>
      <c r="J523">
        <f t="shared" si="41"/>
        <v>87</v>
      </c>
      <c r="K523" s="6">
        <f>VLOOKUP(M523,'BASE ARTICLE SAMUEL 25012023 v2'!$A$1:$K$1287,11,FALSE)</f>
        <v>75</v>
      </c>
      <c r="L523" s="6">
        <f t="shared" si="42"/>
        <v>87</v>
      </c>
      <c r="M523" t="s">
        <v>1603</v>
      </c>
      <c r="N523" t="str">
        <f>VLOOKUP(M523,'BASE ARTICLE SAMUEL 25012023 v1'!$A$2:$B$1287,2,FALSE)</f>
        <v>AN</v>
      </c>
      <c r="O523">
        <f t="shared" si="40"/>
        <v>0</v>
      </c>
    </row>
    <row r="524" spans="1:15" outlineLevel="2" x14ac:dyDescent="0.25">
      <c r="A524" t="s">
        <v>1955</v>
      </c>
      <c r="B524" s="74" t="str">
        <f t="shared" si="43"/>
        <v>0-EBARA</v>
      </c>
      <c r="C524" t="str">
        <f>VLOOKUP(A524,'BASE ARTICLE SAMUEL 25012023 v1'!$A$1:$B$1287,2,FALSE)</f>
        <v>AF</v>
      </c>
      <c r="E524">
        <v>1.1399999999999999</v>
      </c>
      <c r="F524" t="s">
        <v>561</v>
      </c>
      <c r="G524" s="71">
        <f>VLOOKUP(M524,'BASE ARTICLE SAMUEL 25012023 v1'!$A$1:$F$1287,6,FALSE)</f>
        <v>5.73</v>
      </c>
      <c r="H524" s="6">
        <f>VLOOKUP(M524,'BASE ARTICLE SAMUEL 25012023 v2'!$A$1:$H$1287,8,FALSE)</f>
        <v>5.73</v>
      </c>
      <c r="I524">
        <v>12.91</v>
      </c>
      <c r="J524">
        <f t="shared" si="41"/>
        <v>14.7174</v>
      </c>
      <c r="K524" s="6">
        <f>VLOOKUP(M524,'BASE ARTICLE SAMUEL 25012023 v2'!$A$1:$K$1287,11,FALSE)</f>
        <v>22.862700000000004</v>
      </c>
      <c r="L524" s="6">
        <f t="shared" si="42"/>
        <v>26.063478000000003</v>
      </c>
      <c r="M524" t="s">
        <v>560</v>
      </c>
      <c r="N524" t="str">
        <f>VLOOKUP(M524,'BASE ARTICLE SAMUEL 25012023 v1'!$A$2:$B$1287,2,FALSE)</f>
        <v>AS</v>
      </c>
      <c r="O524">
        <f t="shared" si="40"/>
        <v>6.5321999999999996</v>
      </c>
    </row>
    <row r="525" spans="1:15" outlineLevel="2" x14ac:dyDescent="0.25">
      <c r="A525" t="s">
        <v>1955</v>
      </c>
      <c r="B525" s="74" t="str">
        <f t="shared" si="43"/>
        <v>0-EBARA</v>
      </c>
      <c r="C525" t="str">
        <f>VLOOKUP(A525,'BASE ARTICLE SAMUEL 25012023 v1'!$A$1:$B$1287,2,FALSE)</f>
        <v>AF</v>
      </c>
      <c r="E525">
        <v>1</v>
      </c>
      <c r="F525" t="s">
        <v>555</v>
      </c>
      <c r="G525" s="71">
        <f>VLOOKUP(M525,'BASE ARTICLE SAMUEL 25012023 v1'!$A$1:$F$1287,6,FALSE)</f>
        <v>7.12</v>
      </c>
      <c r="H525" s="6">
        <f>VLOOKUP(M525,'BASE ARTICLE SAMUEL 25012023 v2'!$A$1:$H$1287,8,FALSE)</f>
        <v>7.12</v>
      </c>
      <c r="I525">
        <v>9.56</v>
      </c>
      <c r="J525">
        <f t="shared" si="41"/>
        <v>9.56</v>
      </c>
      <c r="K525" s="6">
        <f>VLOOKUP(M525,'BASE ARTICLE SAMUEL 25012023 v2'!$A$1:$K$1287,11,FALSE)</f>
        <v>9.4695999999999998</v>
      </c>
      <c r="L525" s="6">
        <f t="shared" si="42"/>
        <v>9.4695999999999998</v>
      </c>
      <c r="M525" t="s">
        <v>554</v>
      </c>
      <c r="N525" t="str">
        <f>VLOOKUP(M525,'BASE ARTICLE SAMUEL 25012023 v1'!$A$2:$B$1287,2,FALSE)</f>
        <v>AN</v>
      </c>
      <c r="O525">
        <f t="shared" si="40"/>
        <v>7.12</v>
      </c>
    </row>
    <row r="526" spans="1:15" outlineLevel="2" x14ac:dyDescent="0.25">
      <c r="A526" t="s">
        <v>1955</v>
      </c>
      <c r="B526" s="74" t="str">
        <f t="shared" si="43"/>
        <v>0-EBARA</v>
      </c>
      <c r="C526" t="str">
        <f>VLOOKUP(A526,'BASE ARTICLE SAMUEL 25012023 v1'!$A$1:$B$1287,2,FALSE)</f>
        <v>AF</v>
      </c>
      <c r="E526">
        <v>1</v>
      </c>
      <c r="F526" t="s">
        <v>566</v>
      </c>
      <c r="G526" s="71">
        <f>VLOOKUP(M526,'BASE ARTICLE SAMUEL 25012023 v1'!$A$1:$F$1287,6,FALSE)</f>
        <v>8.74</v>
      </c>
      <c r="H526" s="6">
        <f>VLOOKUP(M526,'BASE ARTICLE SAMUEL 25012023 v2'!$A$1:$H$1287,8,FALSE)</f>
        <v>9</v>
      </c>
      <c r="I526">
        <v>9.64</v>
      </c>
      <c r="J526">
        <f t="shared" si="41"/>
        <v>9.64</v>
      </c>
      <c r="K526" s="6">
        <f>VLOOKUP(M526,'BASE ARTICLE SAMUEL 25012023 v2'!$A$1:$K$1287,11,FALSE)</f>
        <v>11.97</v>
      </c>
      <c r="L526" s="6">
        <f t="shared" si="42"/>
        <v>11.97</v>
      </c>
      <c r="M526" t="s">
        <v>565</v>
      </c>
      <c r="N526" t="str">
        <f>VLOOKUP(M526,'BASE ARTICLE SAMUEL 25012023 v1'!$A$2:$B$1287,2,FALSE)</f>
        <v>AN</v>
      </c>
      <c r="O526">
        <f t="shared" si="40"/>
        <v>9</v>
      </c>
    </row>
    <row r="527" spans="1:15" outlineLevel="2" x14ac:dyDescent="0.25">
      <c r="A527" t="s">
        <v>1955</v>
      </c>
      <c r="B527" s="74" t="str">
        <f t="shared" si="43"/>
        <v>0-EBARA</v>
      </c>
      <c r="C527" t="str">
        <f>VLOOKUP(A527,'BASE ARTICLE SAMUEL 25012023 v1'!$A$1:$B$1287,2,FALSE)</f>
        <v>AF</v>
      </c>
      <c r="E527">
        <v>1</v>
      </c>
      <c r="F527" t="s">
        <v>1561</v>
      </c>
      <c r="G527" s="71">
        <f>VLOOKUP(M527,'BASE ARTICLE SAMUEL 25012023 v1'!$A$1:$F$1287,6,FALSE)</f>
        <v>0.13</v>
      </c>
      <c r="H527" s="6">
        <f>VLOOKUP(M527,'BASE ARTICLE SAMUEL 25012023 v2'!$A$1:$H$1287,8,FALSE)</f>
        <v>0.13</v>
      </c>
      <c r="I527">
        <v>1.9E-2</v>
      </c>
      <c r="J527">
        <f t="shared" si="41"/>
        <v>1.9E-2</v>
      </c>
      <c r="K527" s="6">
        <f>VLOOKUP(M527,'BASE ARTICLE SAMUEL 25012023 v2'!$A$1:$K$1287,11,FALSE)</f>
        <v>0.19000000500000003</v>
      </c>
      <c r="L527" s="6">
        <f t="shared" si="42"/>
        <v>0.19000000500000003</v>
      </c>
      <c r="M527" t="s">
        <v>1560</v>
      </c>
      <c r="N527" t="str">
        <f>VLOOKUP(M527,'BASE ARTICLE SAMUEL 25012023 v1'!$A$2:$B$1287,2,FALSE)</f>
        <v>AN</v>
      </c>
      <c r="O527">
        <f t="shared" si="40"/>
        <v>0.13</v>
      </c>
    </row>
    <row r="528" spans="1:15" outlineLevel="2" x14ac:dyDescent="0.25">
      <c r="A528" t="s">
        <v>1955</v>
      </c>
      <c r="B528" s="74" t="str">
        <f t="shared" si="43"/>
        <v>0-EBARA</v>
      </c>
      <c r="C528" t="str">
        <f>VLOOKUP(A528,'BASE ARTICLE SAMUEL 25012023 v1'!$A$1:$B$1287,2,FALSE)</f>
        <v>AF</v>
      </c>
      <c r="E528">
        <v>1</v>
      </c>
      <c r="F528" t="s">
        <v>1489</v>
      </c>
      <c r="G528" s="71">
        <f>VLOOKUP(M528,'BASE ARTICLE SAMUEL 25012023 v1'!$A$1:$F$1287,6,FALSE)</f>
        <v>0.03</v>
      </c>
      <c r="H528" s="6">
        <f>VLOOKUP(M528,'BASE ARTICLE SAMUEL 25012023 v2'!$A$1:$H$1287,8,FALSE)</f>
        <v>0.03</v>
      </c>
      <c r="I528">
        <v>0.05</v>
      </c>
      <c r="J528">
        <f t="shared" si="41"/>
        <v>0.05</v>
      </c>
      <c r="K528" s="6">
        <f>VLOOKUP(M528,'BASE ARTICLE SAMUEL 25012023 v2'!$A$1:$K$1287,11,FALSE)</f>
        <v>5.0000000999999995E-2</v>
      </c>
      <c r="L528" s="6">
        <f t="shared" si="42"/>
        <v>5.0000000999999995E-2</v>
      </c>
      <c r="M528">
        <v>8535000618</v>
      </c>
      <c r="N528" t="str">
        <f>VLOOKUP(M528,'BASE ARTICLE SAMUEL 25012023 v1'!$A$2:$B$1287,2,FALSE)</f>
        <v>AN</v>
      </c>
      <c r="O528">
        <f t="shared" si="40"/>
        <v>0.03</v>
      </c>
    </row>
    <row r="529" spans="1:15" outlineLevel="2" x14ac:dyDescent="0.25">
      <c r="A529" t="s">
        <v>1955</v>
      </c>
      <c r="B529" s="74" t="str">
        <f t="shared" si="43"/>
        <v>0-EBARA</v>
      </c>
      <c r="C529" t="str">
        <f>VLOOKUP(A529,'BASE ARTICLE SAMUEL 25012023 v1'!$A$1:$B$1287,2,FALSE)</f>
        <v>AF</v>
      </c>
      <c r="E529">
        <v>1</v>
      </c>
      <c r="F529" t="s">
        <v>582</v>
      </c>
      <c r="G529" s="71">
        <f>VLOOKUP(M529,'BASE ARTICLE SAMUEL 25012023 v1'!$A$1:$F$1287,6,FALSE)</f>
        <v>1.5</v>
      </c>
      <c r="H529" s="6">
        <f>VLOOKUP(M529,'BASE ARTICLE SAMUEL 25012023 v2'!$A$1:$H$1287,8,FALSE)</f>
        <v>1.5</v>
      </c>
      <c r="I529">
        <v>2.2400000000000002</v>
      </c>
      <c r="J529">
        <f t="shared" si="41"/>
        <v>2.2400000000000002</v>
      </c>
      <c r="K529" s="6">
        <f>VLOOKUP(M529,'BASE ARTICLE SAMUEL 25012023 v2'!$A$1:$K$1287,11,FALSE)</f>
        <v>2.25</v>
      </c>
      <c r="L529" s="6">
        <f t="shared" si="42"/>
        <v>2.25</v>
      </c>
      <c r="M529">
        <v>101007</v>
      </c>
      <c r="N529" t="str">
        <f>VLOOKUP(M529,'BASE ARTICLE SAMUEL 25012023 v1'!$A$2:$B$1287,2,FALSE)</f>
        <v>AN</v>
      </c>
      <c r="O529">
        <f t="shared" si="40"/>
        <v>1.5</v>
      </c>
    </row>
    <row r="530" spans="1:15" outlineLevel="2" x14ac:dyDescent="0.25">
      <c r="A530" t="s">
        <v>1955</v>
      </c>
      <c r="B530" s="74" t="str">
        <f t="shared" si="43"/>
        <v>0-EBARA</v>
      </c>
      <c r="C530" t="str">
        <f>VLOOKUP(A530,'BASE ARTICLE SAMUEL 25012023 v1'!$A$1:$B$1287,2,FALSE)</f>
        <v>AF</v>
      </c>
      <c r="E530">
        <v>1.2</v>
      </c>
      <c r="F530" t="s">
        <v>577</v>
      </c>
      <c r="G530" s="71">
        <f>VLOOKUP(M530,'BASE ARTICLE SAMUEL 25012023 v1'!$A$1:$F$1287,6,FALSE)</f>
        <v>3.2</v>
      </c>
      <c r="H530" s="6">
        <f>VLOOKUP(M530,'BASE ARTICLE SAMUEL 25012023 v2'!$A$1:$H$1287,8,FALSE)</f>
        <v>3.2</v>
      </c>
      <c r="I530">
        <v>4.3499999999999996</v>
      </c>
      <c r="J530">
        <f t="shared" si="41"/>
        <v>5.22</v>
      </c>
      <c r="K530" s="6">
        <f>VLOOKUP(M530,'BASE ARTICLE SAMUEL 25012023 v2'!$A$1:$K$1287,11,FALSE)</f>
        <v>4.8000000000000007</v>
      </c>
      <c r="L530" s="6">
        <f t="shared" si="42"/>
        <v>5.7600000000000007</v>
      </c>
      <c r="M530" t="s">
        <v>576</v>
      </c>
      <c r="N530" t="str">
        <f>VLOOKUP(M530,'BASE ARTICLE SAMUEL 25012023 v1'!$A$2:$B$1287,2,FALSE)</f>
        <v>AN</v>
      </c>
      <c r="O530">
        <f t="shared" si="40"/>
        <v>3.84</v>
      </c>
    </row>
    <row r="531" spans="1:15" outlineLevel="1" x14ac:dyDescent="0.25">
      <c r="A531" s="74" t="s">
        <v>4064</v>
      </c>
      <c r="B531" s="74" t="str">
        <f t="shared" si="43"/>
        <v>SPR1500-EBARA</v>
      </c>
      <c r="H531" s="6" t="e">
        <f>VLOOKUP(M531,'BASE ARTICLE SAMUEL 25012023 v2'!$A$1:$H$1287,8,FALSE)</f>
        <v>#N/A</v>
      </c>
      <c r="K531" s="6" t="e">
        <f>VLOOKUP(M531,'BASE ARTICLE SAMUEL 25012023 v2'!$A$1:$K$1287,11,FALSE)</f>
        <v>#N/A</v>
      </c>
      <c r="L531" s="6">
        <f>SUBTOTAL(9,L512:L530)</f>
        <v>501.86120800600003</v>
      </c>
      <c r="O531">
        <f>SUBTOTAL(9,O512:O530)</f>
        <v>264.75819999999993</v>
      </c>
    </row>
    <row r="532" spans="1:15" outlineLevel="2" x14ac:dyDescent="0.25">
      <c r="A532" t="s">
        <v>1963</v>
      </c>
      <c r="B532" s="74" t="str">
        <f t="shared" si="43"/>
        <v>0BG-EBARA</v>
      </c>
      <c r="C532" t="str">
        <f>VLOOKUP(A532,'BASE ARTICLE SAMUEL 25012023 v1'!$A$1:$B$1287,2,FALSE)</f>
        <v>AF</v>
      </c>
      <c r="E532">
        <v>1</v>
      </c>
      <c r="F532" t="s">
        <v>1668</v>
      </c>
      <c r="G532" s="71">
        <f>VLOOKUP(M532,'BASE ARTICLE SAMUEL 25012023 v1'!$A$1:$F$1287,6,FALSE)</f>
        <v>0.6</v>
      </c>
      <c r="H532" s="6">
        <f>VLOOKUP(M532,'BASE ARTICLE SAMUEL 25012023 v2'!$A$1:$H$1287,8,FALSE)</f>
        <v>0.6</v>
      </c>
      <c r="I532">
        <v>0.90200000000000002</v>
      </c>
      <c r="J532">
        <f t="shared" ref="J532:J559" si="44">E532*I532</f>
        <v>0.90200000000000002</v>
      </c>
      <c r="K532" s="6">
        <f>VLOOKUP(M532,'BASE ARTICLE SAMUEL 25012023 v2'!$A$1:$K$1287,11,FALSE)</f>
        <v>0.89999999999999991</v>
      </c>
      <c r="L532" s="6">
        <f t="shared" ref="L532:L559" si="45">E532*K532</f>
        <v>0.89999999999999991</v>
      </c>
      <c r="M532" t="s">
        <v>1667</v>
      </c>
      <c r="N532" t="str">
        <f>VLOOKUP(M532,'BASE ARTICLE SAMUEL 25012023 v1'!$A$2:$B$1287,2,FALSE)</f>
        <v>AN</v>
      </c>
      <c r="O532">
        <f t="shared" si="40"/>
        <v>0.6</v>
      </c>
    </row>
    <row r="533" spans="1:15" outlineLevel="2" x14ac:dyDescent="0.25">
      <c r="A533" t="s">
        <v>1963</v>
      </c>
      <c r="B533" s="74" t="str">
        <f t="shared" si="43"/>
        <v>0BG-EBARA</v>
      </c>
      <c r="C533" t="str">
        <f>VLOOKUP(A533,'BASE ARTICLE SAMUEL 25012023 v1'!$A$1:$B$1287,2,FALSE)</f>
        <v>AF</v>
      </c>
      <c r="E533">
        <v>1</v>
      </c>
      <c r="F533" t="s">
        <v>1670</v>
      </c>
      <c r="G533" s="71">
        <f>VLOOKUP(M533,'BASE ARTICLE SAMUEL 25012023 v1'!$A$1:$F$1287,6,FALSE)</f>
        <v>7.0000000000000007E-2</v>
      </c>
      <c r="H533" s="6">
        <f>VLOOKUP(M533,'BASE ARTICLE SAMUEL 25012023 v2'!$A$1:$H$1287,8,FALSE)</f>
        <v>7.0000000000000007E-2</v>
      </c>
      <c r="I533">
        <v>0.08</v>
      </c>
      <c r="J533">
        <f t="shared" si="44"/>
        <v>0.08</v>
      </c>
      <c r="K533" s="6">
        <f>VLOOKUP(M533,'BASE ARTICLE SAMUEL 25012023 v2'!$A$1:$K$1287,11,FALSE)</f>
        <v>0.11200000000000002</v>
      </c>
      <c r="L533" s="6">
        <f t="shared" si="45"/>
        <v>0.11200000000000002</v>
      </c>
      <c r="M533" t="s">
        <v>1669</v>
      </c>
      <c r="N533" t="str">
        <f>VLOOKUP(M533,'BASE ARTICLE SAMUEL 25012023 v1'!$A$2:$B$1287,2,FALSE)</f>
        <v>AN</v>
      </c>
      <c r="O533">
        <f t="shared" si="40"/>
        <v>7.0000000000000007E-2</v>
      </c>
    </row>
    <row r="534" spans="1:15" outlineLevel="2" x14ac:dyDescent="0.25">
      <c r="A534" t="s">
        <v>1963</v>
      </c>
      <c r="B534" s="74" t="str">
        <f t="shared" si="43"/>
        <v>0BG-EBARA</v>
      </c>
      <c r="C534" t="str">
        <f>VLOOKUP(A534,'BASE ARTICLE SAMUEL 25012023 v1'!$A$1:$B$1287,2,FALSE)</f>
        <v>AF</v>
      </c>
      <c r="E534">
        <v>6</v>
      </c>
      <c r="F534" t="s">
        <v>1487</v>
      </c>
      <c r="G534" s="71">
        <f>VLOOKUP(M534,'BASE ARTICLE SAMUEL 25012023 v1'!$A$1:$F$1287,6,FALSE)</f>
        <v>0.03</v>
      </c>
      <c r="H534" s="6">
        <f>VLOOKUP(M534,'BASE ARTICLE SAMUEL 25012023 v2'!$A$1:$H$1287,8,FALSE)</f>
        <v>0.03</v>
      </c>
      <c r="I534">
        <v>0.05</v>
      </c>
      <c r="J534">
        <f t="shared" si="44"/>
        <v>0.30000000000000004</v>
      </c>
      <c r="K534" s="6">
        <f>VLOOKUP(M534,'BASE ARTICLE SAMUEL 25012023 v2'!$A$1:$K$1287,11,FALSE)</f>
        <v>5.0000000999999995E-2</v>
      </c>
      <c r="L534" s="6">
        <f t="shared" si="45"/>
        <v>0.30000000599999999</v>
      </c>
      <c r="M534">
        <v>8534000818</v>
      </c>
      <c r="N534" t="str">
        <f>VLOOKUP(M534,'BASE ARTICLE SAMUEL 25012023 v1'!$A$2:$B$1287,2,FALSE)</f>
        <v>AN</v>
      </c>
      <c r="O534">
        <f t="shared" si="40"/>
        <v>0.18</v>
      </c>
    </row>
    <row r="535" spans="1:15" outlineLevel="2" x14ac:dyDescent="0.25">
      <c r="A535" t="s">
        <v>1963</v>
      </c>
      <c r="B535" s="74" t="str">
        <f t="shared" si="43"/>
        <v>0BG-EBARA</v>
      </c>
      <c r="C535" t="str">
        <f>VLOOKUP(A535,'BASE ARTICLE SAMUEL 25012023 v1'!$A$1:$B$1287,2,FALSE)</f>
        <v>AF</v>
      </c>
      <c r="E535">
        <v>5</v>
      </c>
      <c r="F535" t="s">
        <v>1483</v>
      </c>
      <c r="G535" s="71">
        <f>VLOOKUP(M535,'BASE ARTICLE SAMUEL 25012023 v1'!$A$1:$F$1287,6,FALSE)</f>
        <v>0.04</v>
      </c>
      <c r="H535" s="6">
        <f>VLOOKUP(M535,'BASE ARTICLE SAMUEL 25012023 v2'!$A$1:$H$1287,8,FALSE)</f>
        <v>0.04</v>
      </c>
      <c r="I535">
        <v>0.05</v>
      </c>
      <c r="J535">
        <f t="shared" si="44"/>
        <v>0.25</v>
      </c>
      <c r="K535" s="6">
        <f>VLOOKUP(M535,'BASE ARTICLE SAMUEL 25012023 v2'!$A$1:$K$1287,11,FALSE)</f>
        <v>0.05</v>
      </c>
      <c r="L535" s="6">
        <f t="shared" si="45"/>
        <v>0.25</v>
      </c>
      <c r="M535">
        <v>8412602518</v>
      </c>
      <c r="N535" t="str">
        <f>VLOOKUP(M535,'BASE ARTICLE SAMUEL 25012023 v1'!$A$2:$B$1287,2,FALSE)</f>
        <v>AN</v>
      </c>
      <c r="O535">
        <f t="shared" si="40"/>
        <v>0.2</v>
      </c>
    </row>
    <row r="536" spans="1:15" outlineLevel="2" x14ac:dyDescent="0.25">
      <c r="A536" t="s">
        <v>1963</v>
      </c>
      <c r="B536" s="74" t="str">
        <f t="shared" si="43"/>
        <v>0BG-EBARA</v>
      </c>
      <c r="C536" t="str">
        <f>VLOOKUP(A536,'BASE ARTICLE SAMUEL 25012023 v1'!$A$1:$B$1287,2,FALSE)</f>
        <v>AF</v>
      </c>
      <c r="E536">
        <v>6</v>
      </c>
      <c r="F536" t="s">
        <v>1484</v>
      </c>
      <c r="G536" s="71">
        <f>VLOOKUP(M536,'BASE ARTICLE SAMUEL 25012023 v1'!$A$1:$F$1287,6,FALSE)</f>
        <v>7.0000000000000007E-2</v>
      </c>
      <c r="H536" s="6">
        <f>VLOOKUP(M536,'BASE ARTICLE SAMUEL 25012023 v2'!$A$1:$H$1287,8,FALSE)</f>
        <v>7.0000000000000007E-2</v>
      </c>
      <c r="I536">
        <v>7.0000000000000007E-2</v>
      </c>
      <c r="J536">
        <f t="shared" si="44"/>
        <v>0.42000000000000004</v>
      </c>
      <c r="K536" s="6">
        <f>VLOOKUP(M536,'BASE ARTICLE SAMUEL 25012023 v2'!$A$1:$K$1287,11,FALSE)</f>
        <v>0.10999999997</v>
      </c>
      <c r="L536" s="6">
        <f t="shared" si="45"/>
        <v>0.65999999982000002</v>
      </c>
      <c r="M536">
        <v>8412802518</v>
      </c>
      <c r="N536" t="str">
        <f>VLOOKUP(M536,'BASE ARTICLE SAMUEL 25012023 v1'!$A$2:$B$1287,2,FALSE)</f>
        <v>AN</v>
      </c>
      <c r="O536">
        <f t="shared" si="40"/>
        <v>0.42000000000000004</v>
      </c>
    </row>
    <row r="537" spans="1:15" outlineLevel="2" x14ac:dyDescent="0.25">
      <c r="A537" t="s">
        <v>1963</v>
      </c>
      <c r="B537" s="74" t="str">
        <f t="shared" si="43"/>
        <v>0BG-EBARA</v>
      </c>
      <c r="C537" t="str">
        <f>VLOOKUP(A537,'BASE ARTICLE SAMUEL 25012023 v1'!$A$1:$B$1287,2,FALSE)</f>
        <v>AF</v>
      </c>
      <c r="E537">
        <v>1</v>
      </c>
      <c r="F537" t="s">
        <v>733</v>
      </c>
      <c r="G537" s="71">
        <f>VLOOKUP(M537,'BASE ARTICLE SAMUEL 25012023 v1'!$A$1:$F$1287,6,FALSE)</f>
        <v>27.76</v>
      </c>
      <c r="H537" s="6">
        <f>VLOOKUP(M537,'BASE ARTICLE SAMUEL 25012023 v2'!$A$1:$H$1287,8,FALSE)</f>
        <v>27.76</v>
      </c>
      <c r="I537">
        <v>39.22</v>
      </c>
      <c r="J537">
        <f t="shared" si="44"/>
        <v>39.22</v>
      </c>
      <c r="K537" s="6">
        <f>VLOOKUP(M537,'BASE ARTICLE SAMUEL 25012023 v2'!$A$1:$K$1287,11,FALSE)</f>
        <v>44.416000000000004</v>
      </c>
      <c r="L537" s="6">
        <f t="shared" si="45"/>
        <v>44.416000000000004</v>
      </c>
      <c r="M537">
        <v>1510064</v>
      </c>
      <c r="N537" t="str">
        <f>VLOOKUP(M537,'BASE ARTICLE SAMUEL 25012023 v1'!$A$2:$B$1287,2,FALSE)</f>
        <v>AN</v>
      </c>
      <c r="O537">
        <f t="shared" si="40"/>
        <v>27.76</v>
      </c>
    </row>
    <row r="538" spans="1:15" outlineLevel="2" x14ac:dyDescent="0.25">
      <c r="A538" t="s">
        <v>1963</v>
      </c>
      <c r="B538" s="74" t="str">
        <f t="shared" si="43"/>
        <v>0BG-EBARA</v>
      </c>
      <c r="C538" t="str">
        <f>VLOOKUP(A538,'BASE ARTICLE SAMUEL 25012023 v1'!$A$1:$B$1287,2,FALSE)</f>
        <v>AF</v>
      </c>
      <c r="E538">
        <v>3</v>
      </c>
      <c r="F538" t="s">
        <v>574</v>
      </c>
      <c r="G538" s="71">
        <f>VLOOKUP(M538,'BASE ARTICLE SAMUEL 25012023 v1'!$A$1:$F$1287,6,FALSE)</f>
        <v>5.99</v>
      </c>
      <c r="H538" s="6">
        <f>VLOOKUP(M538,'BASE ARTICLE SAMUEL 25012023 v2'!$A$1:$H$1287,8,FALSE)</f>
        <v>6.7</v>
      </c>
      <c r="I538">
        <v>7.41</v>
      </c>
      <c r="J538">
        <f t="shared" si="44"/>
        <v>22.23</v>
      </c>
      <c r="K538" s="6">
        <f>VLOOKUP(M538,'BASE ARTICLE SAMUEL 25012023 v2'!$A$1:$K$1287,11,FALSE)</f>
        <v>8.9110000000000014</v>
      </c>
      <c r="L538" s="6">
        <f t="shared" si="45"/>
        <v>26.733000000000004</v>
      </c>
      <c r="M538" t="s">
        <v>573</v>
      </c>
      <c r="N538" t="str">
        <f>VLOOKUP(M538,'BASE ARTICLE SAMUEL 25012023 v1'!$A$2:$B$1287,2,FALSE)</f>
        <v>AN</v>
      </c>
      <c r="O538">
        <f t="shared" si="40"/>
        <v>20.100000000000001</v>
      </c>
    </row>
    <row r="539" spans="1:15" outlineLevel="2" x14ac:dyDescent="0.25">
      <c r="A539" t="s">
        <v>1963</v>
      </c>
      <c r="B539" s="74" t="str">
        <f t="shared" si="43"/>
        <v>0BG-EBARA</v>
      </c>
      <c r="C539" t="str">
        <f>VLOOKUP(A539,'BASE ARTICLE SAMUEL 25012023 v1'!$A$1:$B$1287,2,FALSE)</f>
        <v>AF</v>
      </c>
      <c r="E539">
        <v>1</v>
      </c>
      <c r="F539" t="s">
        <v>559</v>
      </c>
      <c r="G539" s="71">
        <f>VLOOKUP(M539,'BASE ARTICLE SAMUEL 25012023 v1'!$A$1:$F$1287,6,FALSE)</f>
        <v>0.85</v>
      </c>
      <c r="H539" s="6">
        <f>VLOOKUP(M539,'BASE ARTICLE SAMUEL 25012023 v2'!$A$1:$H$1287,8,FALSE)</f>
        <v>0.91100000000000003</v>
      </c>
      <c r="I539">
        <v>0.96</v>
      </c>
      <c r="J539">
        <f t="shared" si="44"/>
        <v>0.96</v>
      </c>
      <c r="K539" s="6">
        <f>VLOOKUP(M539,'BASE ARTICLE SAMUEL 25012023 v2'!$A$1:$K$1287,11,FALSE)</f>
        <v>1.2116300000000002</v>
      </c>
      <c r="L539" s="6">
        <f t="shared" si="45"/>
        <v>1.2116300000000002</v>
      </c>
      <c r="M539" t="s">
        <v>558</v>
      </c>
      <c r="N539" t="str">
        <f>VLOOKUP(M539,'BASE ARTICLE SAMUEL 25012023 v1'!$A$2:$B$1287,2,FALSE)</f>
        <v>AS</v>
      </c>
      <c r="O539">
        <f t="shared" si="40"/>
        <v>0.91100000000000003</v>
      </c>
    </row>
    <row r="540" spans="1:15" outlineLevel="2" x14ac:dyDescent="0.25">
      <c r="A540" t="s">
        <v>1963</v>
      </c>
      <c r="B540" s="74" t="str">
        <f t="shared" si="43"/>
        <v>0BG-EBARA</v>
      </c>
      <c r="C540" t="str">
        <f>VLOOKUP(A540,'BASE ARTICLE SAMUEL 25012023 v1'!$A$1:$B$1287,2,FALSE)</f>
        <v>AF</v>
      </c>
      <c r="E540">
        <v>1</v>
      </c>
      <c r="F540" t="s">
        <v>48</v>
      </c>
      <c r="G540" s="71">
        <f>VLOOKUP(M540,'BASE ARTICLE SAMUEL 25012023 v1'!$A$1:$F$1287,6,FALSE)</f>
        <v>2.5099999999999998</v>
      </c>
      <c r="H540" s="6">
        <f>VLOOKUP(M540,'BASE ARTICLE SAMUEL 25012023 v2'!$A$1:$H$1287,8,FALSE)</f>
        <v>2.605</v>
      </c>
      <c r="I540">
        <v>3.76</v>
      </c>
      <c r="J540">
        <f t="shared" si="44"/>
        <v>3.76</v>
      </c>
      <c r="K540" s="6">
        <f>VLOOKUP(M540,'BASE ARTICLE SAMUEL 25012023 v2'!$A$1:$K$1287,11,FALSE)</f>
        <v>5.21</v>
      </c>
      <c r="L540" s="6">
        <f t="shared" si="45"/>
        <v>5.21</v>
      </c>
      <c r="M540" t="s">
        <v>47</v>
      </c>
      <c r="N540" t="str">
        <f>VLOOKUP(M540,'BASE ARTICLE SAMUEL 25012023 v1'!$A$2:$B$1287,2,FALSE)</f>
        <v>AN</v>
      </c>
      <c r="O540">
        <f t="shared" si="40"/>
        <v>2.605</v>
      </c>
    </row>
    <row r="541" spans="1:15" outlineLevel="2" x14ac:dyDescent="0.25">
      <c r="A541" t="s">
        <v>1963</v>
      </c>
      <c r="B541" s="74" t="str">
        <f t="shared" si="43"/>
        <v>0BG-EBARA</v>
      </c>
      <c r="C541" t="str">
        <f>VLOOKUP(A541,'BASE ARTICLE SAMUEL 25012023 v1'!$A$1:$B$1287,2,FALSE)</f>
        <v>AF</v>
      </c>
      <c r="E541">
        <v>1</v>
      </c>
      <c r="F541" t="s">
        <v>1110</v>
      </c>
      <c r="G541" s="71">
        <f>VLOOKUP(M541,'BASE ARTICLE SAMUEL 25012023 v1'!$A$1:$F$1287,6,FALSE)</f>
        <v>199.65</v>
      </c>
      <c r="H541" s="6">
        <f>VLOOKUP(M541,'BASE ARTICLE SAMUEL 25012023 v2'!$A$1:$H$1287,8,FALSE)</f>
        <v>199.65</v>
      </c>
      <c r="I541">
        <v>277.7</v>
      </c>
      <c r="J541">
        <f t="shared" si="44"/>
        <v>277.7</v>
      </c>
      <c r="K541" s="6">
        <f>VLOOKUP(M541,'BASE ARTICLE SAMUEL 25012023 v2'!$A$1:$K$1287,11,FALSE)</f>
        <v>299.47500000000002</v>
      </c>
      <c r="L541" s="6">
        <f t="shared" si="45"/>
        <v>299.47500000000002</v>
      </c>
      <c r="M541" t="s">
        <v>1109</v>
      </c>
      <c r="N541" t="str">
        <f>VLOOKUP(M541,'BASE ARTICLE SAMUEL 25012023 v1'!$A$2:$B$1287,2,FALSE)</f>
        <v>AN</v>
      </c>
      <c r="O541">
        <f t="shared" si="40"/>
        <v>199.65</v>
      </c>
    </row>
    <row r="542" spans="1:15" outlineLevel="2" x14ac:dyDescent="0.25">
      <c r="A542" t="s">
        <v>1963</v>
      </c>
      <c r="B542" s="74" t="str">
        <f t="shared" si="43"/>
        <v>0BG-EBARA</v>
      </c>
      <c r="C542" t="str">
        <f>VLOOKUP(A542,'BASE ARTICLE SAMUEL 25012023 v1'!$A$1:$B$1287,2,FALSE)</f>
        <v>AF</v>
      </c>
      <c r="E542">
        <v>1</v>
      </c>
      <c r="F542" t="s">
        <v>570</v>
      </c>
      <c r="G542" s="71">
        <f>VLOOKUP(M542,'BASE ARTICLE SAMUEL 25012023 v1'!$A$1:$F$1287,6,FALSE)</f>
        <v>0.67</v>
      </c>
      <c r="H542" s="6">
        <f>VLOOKUP(M542,'BASE ARTICLE SAMUEL 25012023 v2'!$A$1:$H$1287,8,FALSE)</f>
        <v>0.73</v>
      </c>
      <c r="I542">
        <v>0.77</v>
      </c>
      <c r="J542">
        <f t="shared" si="44"/>
        <v>0.77</v>
      </c>
      <c r="K542" s="6">
        <f>VLOOKUP(M542,'BASE ARTICLE SAMUEL 25012023 v2'!$A$1:$K$1287,11,FALSE)</f>
        <v>0.97089999999999999</v>
      </c>
      <c r="L542" s="6">
        <f t="shared" si="45"/>
        <v>0.97089999999999999</v>
      </c>
      <c r="M542" t="s">
        <v>569</v>
      </c>
      <c r="N542" t="str">
        <f>VLOOKUP(M542,'BASE ARTICLE SAMUEL 25012023 v1'!$A$2:$B$1287,2,FALSE)</f>
        <v>AN</v>
      </c>
      <c r="O542">
        <f t="shared" si="40"/>
        <v>0.73</v>
      </c>
    </row>
    <row r="543" spans="1:15" outlineLevel="2" x14ac:dyDescent="0.25">
      <c r="A543" t="s">
        <v>1963</v>
      </c>
      <c r="B543" s="74" t="str">
        <f t="shared" si="43"/>
        <v>0BG-EBARA</v>
      </c>
      <c r="C543" t="str">
        <f>VLOOKUP(A543,'BASE ARTICLE SAMUEL 25012023 v1'!$A$1:$B$1287,2,FALSE)</f>
        <v>AF</v>
      </c>
      <c r="E543">
        <v>1</v>
      </c>
      <c r="F543" t="s">
        <v>3926</v>
      </c>
      <c r="G543" s="71">
        <f>VLOOKUP(M543,'BASE ARTICLE SAMUEL 25012023 v1'!$A$1:$F$1287,6,FALSE)</f>
        <v>0.94</v>
      </c>
      <c r="H543" s="6">
        <f>VLOOKUP(M543,'BASE ARTICLE SAMUEL 25012023 v2'!$A$1:$H$1287,8,FALSE)</f>
        <v>0.94</v>
      </c>
      <c r="I543">
        <v>4.87</v>
      </c>
      <c r="J543">
        <f t="shared" si="44"/>
        <v>4.87</v>
      </c>
      <c r="K543" s="6">
        <f>VLOOKUP(M543,'BASE ARTICLE SAMUEL 25012023 v2'!$A$1:$K$1287,11,FALSE)</f>
        <v>1.41</v>
      </c>
      <c r="L543" s="6">
        <f t="shared" si="45"/>
        <v>1.41</v>
      </c>
      <c r="M543" t="s">
        <v>68</v>
      </c>
      <c r="N543" t="str">
        <f>VLOOKUP(M543,'BASE ARTICLE SAMUEL 25012023 v1'!$A$2:$B$1287,2,FALSE)</f>
        <v>AS</v>
      </c>
      <c r="O543">
        <f t="shared" si="40"/>
        <v>0.94</v>
      </c>
    </row>
    <row r="544" spans="1:15" outlineLevel="2" x14ac:dyDescent="0.25">
      <c r="A544" t="s">
        <v>1963</v>
      </c>
      <c r="B544" s="74" t="str">
        <f t="shared" si="43"/>
        <v>0BG-EBARA</v>
      </c>
      <c r="C544" t="str">
        <f>VLOOKUP(A544,'BASE ARTICLE SAMUEL 25012023 v1'!$A$1:$B$1287,2,FALSE)</f>
        <v>AF</v>
      </c>
      <c r="E544">
        <v>1</v>
      </c>
      <c r="F544" t="s">
        <v>3925</v>
      </c>
      <c r="G544" s="71">
        <f>VLOOKUP(M544,'BASE ARTICLE SAMUEL 25012023 v1'!$A$1:$F$1287,6,FALSE)</f>
        <v>0.92</v>
      </c>
      <c r="H544" s="6">
        <f>VLOOKUP(M544,'BASE ARTICLE SAMUEL 25012023 v2'!$A$1:$H$1287,8,FALSE)</f>
        <v>0.92</v>
      </c>
      <c r="I544">
        <v>4.9400000000000004</v>
      </c>
      <c r="J544">
        <f t="shared" si="44"/>
        <v>4.9400000000000004</v>
      </c>
      <c r="K544" s="6">
        <f>VLOOKUP(M544,'BASE ARTICLE SAMUEL 25012023 v2'!$A$1:$K$1287,11,FALSE)</f>
        <v>1.3800000000000001</v>
      </c>
      <c r="L544" s="6">
        <f t="shared" si="45"/>
        <v>1.3800000000000001</v>
      </c>
      <c r="M544" t="s">
        <v>90</v>
      </c>
      <c r="N544" t="str">
        <f>VLOOKUP(M544,'BASE ARTICLE SAMUEL 25012023 v1'!$A$2:$B$1287,2,FALSE)</f>
        <v>AS</v>
      </c>
      <c r="O544">
        <f t="shared" si="40"/>
        <v>0.92</v>
      </c>
    </row>
    <row r="545" spans="1:15" outlineLevel="2" x14ac:dyDescent="0.25">
      <c r="A545" t="s">
        <v>1963</v>
      </c>
      <c r="B545" s="74" t="str">
        <f t="shared" si="43"/>
        <v>0BG-EBARA</v>
      </c>
      <c r="C545" t="str">
        <f>VLOOKUP(A545,'BASE ARTICLE SAMUEL 25012023 v1'!$A$1:$B$1287,2,FALSE)</f>
        <v>AF</v>
      </c>
      <c r="E545">
        <v>1</v>
      </c>
      <c r="F545" t="s">
        <v>758</v>
      </c>
      <c r="G545" s="71">
        <f>VLOOKUP(M545,'BASE ARTICLE SAMUEL 25012023 v1'!$A$1:$F$1287,6,FALSE)</f>
        <v>1.22</v>
      </c>
      <c r="H545" s="6">
        <f>VLOOKUP(M545,'BASE ARTICLE SAMUEL 25012023 v2'!$A$1:$H$1287,8,FALSE)</f>
        <v>1.22</v>
      </c>
      <c r="I545">
        <v>1.1000000000000001</v>
      </c>
      <c r="J545">
        <f t="shared" si="44"/>
        <v>1.1000000000000001</v>
      </c>
      <c r="K545" s="6">
        <f>VLOOKUP(M545,'BASE ARTICLE SAMUEL 25012023 v2'!$A$1:$K$1287,11,FALSE)</f>
        <v>1.6226</v>
      </c>
      <c r="L545" s="6">
        <f t="shared" si="45"/>
        <v>1.6226</v>
      </c>
      <c r="M545" t="s">
        <v>757</v>
      </c>
      <c r="N545" t="str">
        <f>VLOOKUP(M545,'BASE ARTICLE SAMUEL 25012023 v1'!$A$2:$B$1287,2,FALSE)</f>
        <v>AS</v>
      </c>
      <c r="O545">
        <f t="shared" si="40"/>
        <v>1.22</v>
      </c>
    </row>
    <row r="546" spans="1:15" outlineLevel="2" x14ac:dyDescent="0.25">
      <c r="A546" t="s">
        <v>1963</v>
      </c>
      <c r="B546" s="74" t="str">
        <f t="shared" si="43"/>
        <v>0BG-EBARA</v>
      </c>
      <c r="C546" t="str">
        <f>VLOOKUP(A546,'BASE ARTICLE SAMUEL 25012023 v1'!$A$1:$B$1287,2,FALSE)</f>
        <v>AF</v>
      </c>
      <c r="E546">
        <v>1.35</v>
      </c>
      <c r="F546" t="s">
        <v>1604</v>
      </c>
      <c r="G546" s="71">
        <f>VLOOKUP(M546,'BASE ARTICLE SAMUEL 25012023 v1'!$A$1:$F$1287,6,FALSE)</f>
        <v>50</v>
      </c>
      <c r="H546" s="6">
        <f>VLOOKUP(M546,'BASE ARTICLE SAMUEL 25012023 v2'!$A$1:$H$1287,8,FALSE)</f>
        <v>0</v>
      </c>
      <c r="I546">
        <v>75</v>
      </c>
      <c r="J546">
        <f t="shared" si="44"/>
        <v>101.25</v>
      </c>
      <c r="K546" s="6">
        <f>VLOOKUP(M546,'BASE ARTICLE SAMUEL 25012023 v2'!$A$1:$K$1287,11,FALSE)</f>
        <v>75</v>
      </c>
      <c r="L546" s="6">
        <f t="shared" si="45"/>
        <v>101.25</v>
      </c>
      <c r="M546" t="s">
        <v>1603</v>
      </c>
      <c r="N546" t="str">
        <f>VLOOKUP(M546,'BASE ARTICLE SAMUEL 25012023 v1'!$A$2:$B$1287,2,FALSE)</f>
        <v>AN</v>
      </c>
      <c r="O546">
        <f t="shared" si="40"/>
        <v>0</v>
      </c>
    </row>
    <row r="547" spans="1:15" outlineLevel="2" x14ac:dyDescent="0.25">
      <c r="A547" t="s">
        <v>1963</v>
      </c>
      <c r="B547" s="74" t="str">
        <f t="shared" si="43"/>
        <v>0BG-EBARA</v>
      </c>
      <c r="C547" t="str">
        <f>VLOOKUP(A547,'BASE ARTICLE SAMUEL 25012023 v1'!$A$1:$B$1287,2,FALSE)</f>
        <v>AF</v>
      </c>
      <c r="E547">
        <v>1</v>
      </c>
      <c r="F547" t="s">
        <v>546</v>
      </c>
      <c r="G547" s="71">
        <f>VLOOKUP(M547,'BASE ARTICLE SAMUEL 25012023 v1'!$A$1:$F$1287,6,FALSE)</f>
        <v>71</v>
      </c>
      <c r="H547" s="6">
        <f>VLOOKUP(M547,'BASE ARTICLE SAMUEL 25012023 v2'!$A$1:$H$1287,8,FALSE)</f>
        <v>71</v>
      </c>
      <c r="I547">
        <v>83.19</v>
      </c>
      <c r="J547">
        <f t="shared" si="44"/>
        <v>83.19</v>
      </c>
      <c r="K547" s="6">
        <f>VLOOKUP(M547,'BASE ARTICLE SAMUEL 25012023 v2'!$A$1:$K$1287,11,FALSE)</f>
        <v>94.43</v>
      </c>
      <c r="L547" s="6">
        <f t="shared" si="45"/>
        <v>94.43</v>
      </c>
      <c r="M547" t="s">
        <v>545</v>
      </c>
      <c r="N547" t="str">
        <f>VLOOKUP(M547,'BASE ARTICLE SAMUEL 25012023 v1'!$A$2:$B$1287,2,FALSE)</f>
        <v>AN</v>
      </c>
      <c r="O547">
        <f t="shared" si="40"/>
        <v>71</v>
      </c>
    </row>
    <row r="548" spans="1:15" outlineLevel="2" x14ac:dyDescent="0.25">
      <c r="A548" t="s">
        <v>1963</v>
      </c>
      <c r="B548" s="74" t="str">
        <f t="shared" si="43"/>
        <v>0BG-EBARA</v>
      </c>
      <c r="C548" t="str">
        <f>VLOOKUP(A548,'BASE ARTICLE SAMUEL 25012023 v1'!$A$1:$B$1287,2,FALSE)</f>
        <v>AF</v>
      </c>
      <c r="E548">
        <v>1</v>
      </c>
      <c r="F548" t="s">
        <v>581</v>
      </c>
      <c r="G548" s="71">
        <f>VLOOKUP(M548,'BASE ARTICLE SAMUEL 25012023 v1'!$A$1:$F$1287,6,FALSE)</f>
        <v>18.670000000000002</v>
      </c>
      <c r="H548" s="6">
        <f>VLOOKUP(M548,'BASE ARTICLE SAMUEL 25012023 v2'!$A$1:$H$1287,8,FALSE)</f>
        <v>18.670000000000002</v>
      </c>
      <c r="I548">
        <v>21.71</v>
      </c>
      <c r="J548">
        <f t="shared" si="44"/>
        <v>21.71</v>
      </c>
      <c r="K548" s="6">
        <f>VLOOKUP(M548,'BASE ARTICLE SAMUEL 25012023 v2'!$A$1:$K$1287,11,FALSE)</f>
        <v>26.511400000000002</v>
      </c>
      <c r="L548" s="6">
        <f t="shared" si="45"/>
        <v>26.511400000000002</v>
      </c>
      <c r="M548" t="s">
        <v>580</v>
      </c>
      <c r="N548" t="str">
        <f>VLOOKUP(M548,'BASE ARTICLE SAMUEL 25012023 v1'!$A$2:$B$1287,2,FALSE)</f>
        <v>AN</v>
      </c>
      <c r="O548">
        <f t="shared" si="40"/>
        <v>18.670000000000002</v>
      </c>
    </row>
    <row r="549" spans="1:15" outlineLevel="2" x14ac:dyDescent="0.25">
      <c r="A549" t="s">
        <v>1963</v>
      </c>
      <c r="B549" s="74" t="str">
        <f t="shared" si="43"/>
        <v>0BG-EBARA</v>
      </c>
      <c r="C549" t="str">
        <f>VLOOKUP(A549,'BASE ARTICLE SAMUEL 25012023 v1'!$A$1:$B$1287,2,FALSE)</f>
        <v>AF</v>
      </c>
      <c r="E549">
        <v>1</v>
      </c>
      <c r="F549" t="s">
        <v>579</v>
      </c>
      <c r="G549" s="71">
        <f>VLOOKUP(M549,'BASE ARTICLE SAMUEL 25012023 v1'!$A$1:$F$1287,6,FALSE)</f>
        <v>13.05</v>
      </c>
      <c r="H549" s="6">
        <f>VLOOKUP(M549,'BASE ARTICLE SAMUEL 25012023 v2'!$A$1:$H$1287,8,FALSE)</f>
        <v>13.05</v>
      </c>
      <c r="I549">
        <v>18.489999999999998</v>
      </c>
      <c r="J549">
        <f t="shared" si="44"/>
        <v>18.489999999999998</v>
      </c>
      <c r="K549" s="6">
        <f>VLOOKUP(M549,'BASE ARTICLE SAMUEL 25012023 v2'!$A$1:$K$1287,11,FALSE)</f>
        <v>19.575000000000003</v>
      </c>
      <c r="L549" s="6">
        <f t="shared" si="45"/>
        <v>19.575000000000003</v>
      </c>
      <c r="M549" t="s">
        <v>578</v>
      </c>
      <c r="N549" t="str">
        <f>VLOOKUP(M549,'BASE ARTICLE SAMUEL 25012023 v1'!$A$2:$B$1287,2,FALSE)</f>
        <v>AN</v>
      </c>
      <c r="O549">
        <f t="shared" si="40"/>
        <v>13.05</v>
      </c>
    </row>
    <row r="550" spans="1:15" outlineLevel="2" x14ac:dyDescent="0.25">
      <c r="A550" t="s">
        <v>1963</v>
      </c>
      <c r="B550" s="74" t="str">
        <f t="shared" si="43"/>
        <v>0BG-EBARA</v>
      </c>
      <c r="C550" t="str">
        <f>VLOOKUP(A550,'BASE ARTICLE SAMUEL 25012023 v1'!$A$1:$B$1287,2,FALSE)</f>
        <v>AF</v>
      </c>
      <c r="E550">
        <v>1</v>
      </c>
      <c r="F550" t="s">
        <v>561</v>
      </c>
      <c r="G550" s="71">
        <f>VLOOKUP(M550,'BASE ARTICLE SAMUEL 25012023 v1'!$A$1:$F$1287,6,FALSE)</f>
        <v>5.73</v>
      </c>
      <c r="H550" s="6">
        <f>VLOOKUP(M550,'BASE ARTICLE SAMUEL 25012023 v2'!$A$1:$H$1287,8,FALSE)</f>
        <v>5.73</v>
      </c>
      <c r="I550">
        <v>12.91</v>
      </c>
      <c r="J550">
        <f t="shared" si="44"/>
        <v>12.91</v>
      </c>
      <c r="K550" s="6">
        <f>VLOOKUP(M550,'BASE ARTICLE SAMUEL 25012023 v2'!$A$1:$K$1287,11,FALSE)</f>
        <v>22.862700000000004</v>
      </c>
      <c r="L550" s="6">
        <f t="shared" si="45"/>
        <v>22.862700000000004</v>
      </c>
      <c r="M550" t="s">
        <v>560</v>
      </c>
      <c r="N550" t="str">
        <f>VLOOKUP(M550,'BASE ARTICLE SAMUEL 25012023 v1'!$A$2:$B$1287,2,FALSE)</f>
        <v>AS</v>
      </c>
      <c r="O550">
        <f t="shared" si="40"/>
        <v>5.73</v>
      </c>
    </row>
    <row r="551" spans="1:15" outlineLevel="2" x14ac:dyDescent="0.25">
      <c r="A551" t="s">
        <v>1963</v>
      </c>
      <c r="B551" s="74" t="str">
        <f t="shared" si="43"/>
        <v>0BG-EBARA</v>
      </c>
      <c r="C551" t="str">
        <f>VLOOKUP(A551,'BASE ARTICLE SAMUEL 25012023 v1'!$A$1:$B$1287,2,FALSE)</f>
        <v>AF</v>
      </c>
      <c r="E551">
        <v>1</v>
      </c>
      <c r="F551" t="s">
        <v>1112</v>
      </c>
      <c r="G551" s="71">
        <f>VLOOKUP(M551,'BASE ARTICLE SAMUEL 25012023 v1'!$A$1:$F$1287,6,FALSE)</f>
        <v>64.900000000000006</v>
      </c>
      <c r="H551" s="6">
        <f>VLOOKUP(M551,'BASE ARTICLE SAMUEL 25012023 v2'!$A$1:$H$1287,8,FALSE)</f>
        <v>64.900000000000006</v>
      </c>
      <c r="I551">
        <v>90.27</v>
      </c>
      <c r="J551">
        <f t="shared" si="44"/>
        <v>90.27</v>
      </c>
      <c r="K551" s="6">
        <f>VLOOKUP(M551,'BASE ARTICLE SAMUEL 25012023 v2'!$A$1:$K$1287,11,FALSE)</f>
        <v>100.59500000000001</v>
      </c>
      <c r="L551" s="6">
        <f t="shared" si="45"/>
        <v>100.59500000000001</v>
      </c>
      <c r="M551" t="s">
        <v>1111</v>
      </c>
      <c r="N551" t="str">
        <f>VLOOKUP(M551,'BASE ARTICLE SAMUEL 25012023 v1'!$A$2:$B$1287,2,FALSE)</f>
        <v>AS</v>
      </c>
      <c r="O551">
        <f t="shared" si="40"/>
        <v>64.900000000000006</v>
      </c>
    </row>
    <row r="552" spans="1:15" outlineLevel="2" x14ac:dyDescent="0.25">
      <c r="A552" t="s">
        <v>1963</v>
      </c>
      <c r="B552" s="74" t="str">
        <f t="shared" si="43"/>
        <v>0BG-EBARA</v>
      </c>
      <c r="C552" t="str">
        <f>VLOOKUP(A552,'BASE ARTICLE SAMUEL 25012023 v1'!$A$1:$B$1287,2,FALSE)</f>
        <v>AF</v>
      </c>
      <c r="E552">
        <v>1</v>
      </c>
      <c r="F552" t="s">
        <v>555</v>
      </c>
      <c r="G552" s="71">
        <f>VLOOKUP(M552,'BASE ARTICLE SAMUEL 25012023 v1'!$A$1:$F$1287,6,FALSE)</f>
        <v>7.12</v>
      </c>
      <c r="H552" s="6">
        <f>VLOOKUP(M552,'BASE ARTICLE SAMUEL 25012023 v2'!$A$1:$H$1287,8,FALSE)</f>
        <v>7.12</v>
      </c>
      <c r="I552">
        <v>9.56</v>
      </c>
      <c r="J552">
        <f t="shared" si="44"/>
        <v>9.56</v>
      </c>
      <c r="K552" s="6">
        <f>VLOOKUP(M552,'BASE ARTICLE SAMUEL 25012023 v2'!$A$1:$K$1287,11,FALSE)</f>
        <v>9.4695999999999998</v>
      </c>
      <c r="L552" s="6">
        <f t="shared" si="45"/>
        <v>9.4695999999999998</v>
      </c>
      <c r="M552" t="s">
        <v>554</v>
      </c>
      <c r="N552" t="str">
        <f>VLOOKUP(M552,'BASE ARTICLE SAMUEL 25012023 v1'!$A$2:$B$1287,2,FALSE)</f>
        <v>AN</v>
      </c>
      <c r="O552">
        <f t="shared" si="40"/>
        <v>7.12</v>
      </c>
    </row>
    <row r="553" spans="1:15" outlineLevel="2" x14ac:dyDescent="0.25">
      <c r="A553" t="s">
        <v>1963</v>
      </c>
      <c r="B553" s="74" t="str">
        <f t="shared" si="43"/>
        <v>0BG-EBARA</v>
      </c>
      <c r="C553" t="str">
        <f>VLOOKUP(A553,'BASE ARTICLE SAMUEL 25012023 v1'!$A$1:$B$1287,2,FALSE)</f>
        <v>AF</v>
      </c>
      <c r="E553">
        <v>1</v>
      </c>
      <c r="F553" t="s">
        <v>566</v>
      </c>
      <c r="G553" s="71">
        <f>VLOOKUP(M553,'BASE ARTICLE SAMUEL 25012023 v1'!$A$1:$F$1287,6,FALSE)</f>
        <v>8.74</v>
      </c>
      <c r="H553" s="6">
        <f>VLOOKUP(M553,'BASE ARTICLE SAMUEL 25012023 v2'!$A$1:$H$1287,8,FALSE)</f>
        <v>9</v>
      </c>
      <c r="I553">
        <v>9.64</v>
      </c>
      <c r="J553">
        <f t="shared" si="44"/>
        <v>9.64</v>
      </c>
      <c r="K553" s="6">
        <f>VLOOKUP(M553,'BASE ARTICLE SAMUEL 25012023 v2'!$A$1:$K$1287,11,FALSE)</f>
        <v>11.97</v>
      </c>
      <c r="L553" s="6">
        <f t="shared" si="45"/>
        <v>11.97</v>
      </c>
      <c r="M553" t="s">
        <v>565</v>
      </c>
      <c r="N553" t="str">
        <f>VLOOKUP(M553,'BASE ARTICLE SAMUEL 25012023 v1'!$A$2:$B$1287,2,FALSE)</f>
        <v>AN</v>
      </c>
      <c r="O553">
        <f t="shared" si="40"/>
        <v>9</v>
      </c>
    </row>
    <row r="554" spans="1:15" outlineLevel="2" x14ac:dyDescent="0.25">
      <c r="A554" t="s">
        <v>1963</v>
      </c>
      <c r="B554" s="74" t="str">
        <f t="shared" si="43"/>
        <v>0BG-EBARA</v>
      </c>
      <c r="C554" t="str">
        <f>VLOOKUP(A554,'BASE ARTICLE SAMUEL 25012023 v1'!$A$1:$B$1287,2,FALSE)</f>
        <v>AF</v>
      </c>
      <c r="E554">
        <v>4</v>
      </c>
      <c r="F554" t="s">
        <v>1561</v>
      </c>
      <c r="G554" s="71">
        <f>VLOOKUP(M554,'BASE ARTICLE SAMUEL 25012023 v1'!$A$1:$F$1287,6,FALSE)</f>
        <v>0.13</v>
      </c>
      <c r="H554" s="6">
        <f>VLOOKUP(M554,'BASE ARTICLE SAMUEL 25012023 v2'!$A$1:$H$1287,8,FALSE)</f>
        <v>0.13</v>
      </c>
      <c r="I554">
        <v>1.9E-2</v>
      </c>
      <c r="J554">
        <f t="shared" si="44"/>
        <v>7.5999999999999998E-2</v>
      </c>
      <c r="K554" s="6">
        <f>VLOOKUP(M554,'BASE ARTICLE SAMUEL 25012023 v2'!$A$1:$K$1287,11,FALSE)</f>
        <v>0.19000000500000003</v>
      </c>
      <c r="L554" s="6">
        <f t="shared" si="45"/>
        <v>0.76000002000000011</v>
      </c>
      <c r="M554" t="s">
        <v>1560</v>
      </c>
      <c r="N554" t="str">
        <f>VLOOKUP(M554,'BASE ARTICLE SAMUEL 25012023 v1'!$A$2:$B$1287,2,FALSE)</f>
        <v>AN</v>
      </c>
      <c r="O554">
        <f t="shared" si="40"/>
        <v>0.52</v>
      </c>
    </row>
    <row r="555" spans="1:15" outlineLevel="2" x14ac:dyDescent="0.25">
      <c r="A555" t="s">
        <v>1963</v>
      </c>
      <c r="B555" s="74" t="str">
        <f t="shared" si="43"/>
        <v>0BG-EBARA</v>
      </c>
      <c r="C555" t="str">
        <f>VLOOKUP(A555,'BASE ARTICLE SAMUEL 25012023 v1'!$A$1:$B$1287,2,FALSE)</f>
        <v>AF</v>
      </c>
      <c r="E555">
        <v>4</v>
      </c>
      <c r="F555" t="s">
        <v>1489</v>
      </c>
      <c r="G555" s="71">
        <f>VLOOKUP(M555,'BASE ARTICLE SAMUEL 25012023 v1'!$A$1:$F$1287,6,FALSE)</f>
        <v>0.03</v>
      </c>
      <c r="H555" s="6">
        <f>VLOOKUP(M555,'BASE ARTICLE SAMUEL 25012023 v2'!$A$1:$H$1287,8,FALSE)</f>
        <v>0.03</v>
      </c>
      <c r="I555">
        <v>0.05</v>
      </c>
      <c r="J555">
        <f t="shared" si="44"/>
        <v>0.2</v>
      </c>
      <c r="K555" s="6">
        <f>VLOOKUP(M555,'BASE ARTICLE SAMUEL 25012023 v2'!$A$1:$K$1287,11,FALSE)</f>
        <v>5.0000000999999995E-2</v>
      </c>
      <c r="L555" s="6">
        <f t="shared" si="45"/>
        <v>0.20000000399999998</v>
      </c>
      <c r="M555">
        <v>8535000618</v>
      </c>
      <c r="N555" t="str">
        <f>VLOOKUP(M555,'BASE ARTICLE SAMUEL 25012023 v1'!$A$2:$B$1287,2,FALSE)</f>
        <v>AN</v>
      </c>
      <c r="O555">
        <f t="shared" ref="O555:O624" si="46">E555*H555</f>
        <v>0.12</v>
      </c>
    </row>
    <row r="556" spans="1:15" outlineLevel="2" x14ac:dyDescent="0.25">
      <c r="A556" t="s">
        <v>1963</v>
      </c>
      <c r="B556" s="74" t="str">
        <f t="shared" si="43"/>
        <v>0BG-EBARA</v>
      </c>
      <c r="C556" t="str">
        <f>VLOOKUP(A556,'BASE ARTICLE SAMUEL 25012023 v1'!$A$1:$B$1287,2,FALSE)</f>
        <v>AF</v>
      </c>
      <c r="E556">
        <v>4</v>
      </c>
      <c r="F556" t="s">
        <v>1485</v>
      </c>
      <c r="G556" s="71">
        <f>VLOOKUP(M556,'BASE ARTICLE SAMUEL 25012023 v1'!$A$1:$F$1287,6,FALSE)</f>
        <v>0.02</v>
      </c>
      <c r="H556" s="6">
        <f>VLOOKUP(M556,'BASE ARTICLE SAMUEL 25012023 v2'!$A$1:$H$1287,8,FALSE)</f>
        <v>0.02</v>
      </c>
      <c r="I556">
        <v>0.02</v>
      </c>
      <c r="J556">
        <f t="shared" si="44"/>
        <v>0.08</v>
      </c>
      <c r="K556" s="6">
        <f>VLOOKUP(M556,'BASE ARTICLE SAMUEL 25012023 v2'!$A$1:$K$1287,11,FALSE)</f>
        <v>0.03</v>
      </c>
      <c r="L556" s="6">
        <f t="shared" si="45"/>
        <v>0.12</v>
      </c>
      <c r="M556">
        <v>8434000618</v>
      </c>
      <c r="N556" t="str">
        <f>VLOOKUP(M556,'BASE ARTICLE SAMUEL 25012023 v1'!$A$2:$B$1287,2,FALSE)</f>
        <v>AN</v>
      </c>
      <c r="O556">
        <f t="shared" si="46"/>
        <v>0.08</v>
      </c>
    </row>
    <row r="557" spans="1:15" outlineLevel="2" x14ac:dyDescent="0.25">
      <c r="A557" t="s">
        <v>1963</v>
      </c>
      <c r="B557" s="74" t="str">
        <f t="shared" si="43"/>
        <v>0BG-EBARA</v>
      </c>
      <c r="C557" t="str">
        <f>VLOOKUP(A557,'BASE ARTICLE SAMUEL 25012023 v1'!$A$1:$B$1287,2,FALSE)</f>
        <v>AF</v>
      </c>
      <c r="E557">
        <v>1</v>
      </c>
      <c r="F557" t="s">
        <v>1160</v>
      </c>
      <c r="G557" s="71">
        <f>VLOOKUP(M557,'BASE ARTICLE SAMUEL 25012023 v1'!$A$1:$F$1287,6,FALSE)</f>
        <v>1.2</v>
      </c>
      <c r="H557" s="6">
        <f>VLOOKUP(M557,'BASE ARTICLE SAMUEL 25012023 v2'!$A$1:$H$1287,8,FALSE)</f>
        <v>1.2</v>
      </c>
      <c r="I557">
        <v>1.57</v>
      </c>
      <c r="J557">
        <f t="shared" si="44"/>
        <v>1.57</v>
      </c>
      <c r="K557" s="6">
        <f>VLOOKUP(M557,'BASE ARTICLE SAMUEL 25012023 v2'!$A$1:$K$1287,11,FALSE)</f>
        <v>2.4</v>
      </c>
      <c r="L557" s="6">
        <f t="shared" si="45"/>
        <v>2.4</v>
      </c>
      <c r="M557">
        <v>9600000618</v>
      </c>
      <c r="N557" t="str">
        <f>VLOOKUP(M557,'BASE ARTICLE SAMUEL 25012023 v1'!$A$2:$B$1287,2,FALSE)</f>
        <v>AN</v>
      </c>
      <c r="O557">
        <f t="shared" si="46"/>
        <v>1.2</v>
      </c>
    </row>
    <row r="558" spans="1:15" outlineLevel="2" x14ac:dyDescent="0.25">
      <c r="A558" t="s">
        <v>1963</v>
      </c>
      <c r="B558" s="74" t="str">
        <f t="shared" si="43"/>
        <v>0BG-EBARA</v>
      </c>
      <c r="C558" t="str">
        <f>VLOOKUP(A558,'BASE ARTICLE SAMUEL 25012023 v1'!$A$1:$B$1287,2,FALSE)</f>
        <v>AF</v>
      </c>
      <c r="E558">
        <v>1</v>
      </c>
      <c r="F558" t="s">
        <v>582</v>
      </c>
      <c r="G558" s="71">
        <f>VLOOKUP(M558,'BASE ARTICLE SAMUEL 25012023 v1'!$A$1:$F$1287,6,FALSE)</f>
        <v>1.5</v>
      </c>
      <c r="H558" s="6">
        <f>VLOOKUP(M558,'BASE ARTICLE SAMUEL 25012023 v2'!$A$1:$H$1287,8,FALSE)</f>
        <v>1.5</v>
      </c>
      <c r="I558">
        <v>2.2400000000000002</v>
      </c>
      <c r="J558">
        <f t="shared" si="44"/>
        <v>2.2400000000000002</v>
      </c>
      <c r="K558" s="6">
        <f>VLOOKUP(M558,'BASE ARTICLE SAMUEL 25012023 v2'!$A$1:$K$1287,11,FALSE)</f>
        <v>2.25</v>
      </c>
      <c r="L558" s="6">
        <f t="shared" si="45"/>
        <v>2.25</v>
      </c>
      <c r="M558">
        <v>101007</v>
      </c>
      <c r="N558" t="str">
        <f>VLOOKUP(M558,'BASE ARTICLE SAMUEL 25012023 v1'!$A$2:$B$1287,2,FALSE)</f>
        <v>AN</v>
      </c>
      <c r="O558">
        <f t="shared" si="46"/>
        <v>1.5</v>
      </c>
    </row>
    <row r="559" spans="1:15" outlineLevel="2" x14ac:dyDescent="0.25">
      <c r="A559" t="s">
        <v>1963</v>
      </c>
      <c r="B559" s="74" t="str">
        <f t="shared" si="43"/>
        <v>0BG-EBARA</v>
      </c>
      <c r="C559" t="str">
        <f>VLOOKUP(A559,'BASE ARTICLE SAMUEL 25012023 v1'!$A$1:$B$1287,2,FALSE)</f>
        <v>AF</v>
      </c>
      <c r="E559">
        <v>1.5</v>
      </c>
      <c r="F559" t="s">
        <v>577</v>
      </c>
      <c r="G559" s="71">
        <f>VLOOKUP(M559,'BASE ARTICLE SAMUEL 25012023 v1'!$A$1:$F$1287,6,FALSE)</f>
        <v>3.2</v>
      </c>
      <c r="H559" s="6">
        <f>VLOOKUP(M559,'BASE ARTICLE SAMUEL 25012023 v2'!$A$1:$H$1287,8,FALSE)</f>
        <v>3.2</v>
      </c>
      <c r="I559">
        <v>4.3499999999999996</v>
      </c>
      <c r="J559">
        <f t="shared" si="44"/>
        <v>6.5249999999999995</v>
      </c>
      <c r="K559" s="6">
        <f>VLOOKUP(M559,'BASE ARTICLE SAMUEL 25012023 v2'!$A$1:$K$1287,11,FALSE)</f>
        <v>4.8000000000000007</v>
      </c>
      <c r="L559" s="6">
        <f t="shared" si="45"/>
        <v>7.2000000000000011</v>
      </c>
      <c r="M559" t="s">
        <v>576</v>
      </c>
      <c r="N559" t="str">
        <f>VLOOKUP(M559,'BASE ARTICLE SAMUEL 25012023 v1'!$A$2:$B$1287,2,FALSE)</f>
        <v>AN</v>
      </c>
      <c r="O559">
        <f t="shared" si="46"/>
        <v>4.8000000000000007</v>
      </c>
    </row>
    <row r="560" spans="1:15" outlineLevel="1" x14ac:dyDescent="0.25">
      <c r="A560" s="74" t="s">
        <v>4065</v>
      </c>
      <c r="B560" s="74" t="str">
        <f t="shared" si="43"/>
        <v>SPR1900BG-EBARA</v>
      </c>
      <c r="H560" s="6" t="e">
        <f>VLOOKUP(M560,'BASE ARTICLE SAMUEL 25012023 v2'!$A$1:$H$1287,8,FALSE)</f>
        <v>#N/A</v>
      </c>
      <c r="K560" s="6" t="e">
        <f>VLOOKUP(M560,'BASE ARTICLE SAMUEL 25012023 v2'!$A$1:$K$1287,11,FALSE)</f>
        <v>#N/A</v>
      </c>
      <c r="L560" s="6">
        <f>SUBTOTAL(9,L532:L559)</f>
        <v>784.24483002982015</v>
      </c>
      <c r="O560">
        <f>SUBTOTAL(9,O532:O559)</f>
        <v>453.99600000000004</v>
      </c>
    </row>
    <row r="561" spans="1:15" outlineLevel="2" x14ac:dyDescent="0.25">
      <c r="A561" t="s">
        <v>1957</v>
      </c>
      <c r="B561" s="74" t="str">
        <f t="shared" si="43"/>
        <v>BG-EBARA</v>
      </c>
      <c r="C561" t="str">
        <f>VLOOKUP(A561,'BASE ARTICLE SAMUEL 25012023 v1'!$A$1:$B$1287,2,FALSE)</f>
        <v>AF</v>
      </c>
      <c r="E561">
        <v>1</v>
      </c>
      <c r="F561" t="s">
        <v>1668</v>
      </c>
      <c r="G561" s="71">
        <f>VLOOKUP(M561,'BASE ARTICLE SAMUEL 25012023 v1'!$A$1:$F$1287,6,FALSE)</f>
        <v>0.6</v>
      </c>
      <c r="H561" s="6">
        <f>VLOOKUP(M561,'BASE ARTICLE SAMUEL 25012023 v2'!$A$1:$H$1287,8,FALSE)</f>
        <v>0.6</v>
      </c>
      <c r="I561">
        <v>0.90200000000000002</v>
      </c>
      <c r="J561">
        <f t="shared" ref="J561:J588" si="47">E561*I561</f>
        <v>0.90200000000000002</v>
      </c>
      <c r="K561" s="6">
        <f>VLOOKUP(M561,'BASE ARTICLE SAMUEL 25012023 v2'!$A$1:$K$1287,11,FALSE)</f>
        <v>0.89999999999999991</v>
      </c>
      <c r="L561" s="6">
        <f t="shared" ref="L561:L588" si="48">E561*K561</f>
        <v>0.89999999999999991</v>
      </c>
      <c r="M561" t="s">
        <v>1667</v>
      </c>
      <c r="N561" t="str">
        <f>VLOOKUP(M561,'BASE ARTICLE SAMUEL 25012023 v1'!$A$2:$B$1287,2,FALSE)</f>
        <v>AN</v>
      </c>
      <c r="O561">
        <f t="shared" si="46"/>
        <v>0.6</v>
      </c>
    </row>
    <row r="562" spans="1:15" outlineLevel="2" x14ac:dyDescent="0.25">
      <c r="A562" t="s">
        <v>1957</v>
      </c>
      <c r="B562" s="74" t="str">
        <f t="shared" si="43"/>
        <v>BG-EBARA</v>
      </c>
      <c r="C562" t="str">
        <f>VLOOKUP(A562,'BASE ARTICLE SAMUEL 25012023 v1'!$A$1:$B$1287,2,FALSE)</f>
        <v>AF</v>
      </c>
      <c r="E562">
        <v>1</v>
      </c>
      <c r="F562" t="s">
        <v>1670</v>
      </c>
      <c r="G562" s="71">
        <f>VLOOKUP(M562,'BASE ARTICLE SAMUEL 25012023 v1'!$A$1:$F$1287,6,FALSE)</f>
        <v>7.0000000000000007E-2</v>
      </c>
      <c r="H562" s="6">
        <f>VLOOKUP(M562,'BASE ARTICLE SAMUEL 25012023 v2'!$A$1:$H$1287,8,FALSE)</f>
        <v>7.0000000000000007E-2</v>
      </c>
      <c r="I562">
        <v>0.08</v>
      </c>
      <c r="J562">
        <f t="shared" si="47"/>
        <v>0.08</v>
      </c>
      <c r="K562" s="6">
        <f>VLOOKUP(M562,'BASE ARTICLE SAMUEL 25012023 v2'!$A$1:$K$1287,11,FALSE)</f>
        <v>0.11200000000000002</v>
      </c>
      <c r="L562" s="6">
        <f t="shared" si="48"/>
        <v>0.11200000000000002</v>
      </c>
      <c r="M562" t="s">
        <v>1669</v>
      </c>
      <c r="N562" t="str">
        <f>VLOOKUP(M562,'BASE ARTICLE SAMUEL 25012023 v1'!$A$2:$B$1287,2,FALSE)</f>
        <v>AN</v>
      </c>
      <c r="O562">
        <f t="shared" si="46"/>
        <v>7.0000000000000007E-2</v>
      </c>
    </row>
    <row r="563" spans="1:15" outlineLevel="2" x14ac:dyDescent="0.25">
      <c r="A563" t="s">
        <v>1957</v>
      </c>
      <c r="B563" s="74" t="str">
        <f t="shared" si="43"/>
        <v>BG-EBARA</v>
      </c>
      <c r="C563" t="str">
        <f>VLOOKUP(A563,'BASE ARTICLE SAMUEL 25012023 v1'!$A$1:$B$1287,2,FALSE)</f>
        <v>AF</v>
      </c>
      <c r="E563">
        <v>6</v>
      </c>
      <c r="F563" t="s">
        <v>1484</v>
      </c>
      <c r="G563" s="71">
        <f>VLOOKUP(M563,'BASE ARTICLE SAMUEL 25012023 v1'!$A$1:$F$1287,6,FALSE)</f>
        <v>7.0000000000000007E-2</v>
      </c>
      <c r="H563" s="6">
        <f>VLOOKUP(M563,'BASE ARTICLE SAMUEL 25012023 v2'!$A$1:$H$1287,8,FALSE)</f>
        <v>7.0000000000000007E-2</v>
      </c>
      <c r="I563">
        <v>7.0000000000000007E-2</v>
      </c>
      <c r="J563">
        <f t="shared" si="47"/>
        <v>0.42000000000000004</v>
      </c>
      <c r="K563" s="6">
        <f>VLOOKUP(M563,'BASE ARTICLE SAMUEL 25012023 v2'!$A$1:$K$1287,11,FALSE)</f>
        <v>0.10999999997</v>
      </c>
      <c r="L563" s="6">
        <f t="shared" si="48"/>
        <v>0.65999999982000002</v>
      </c>
      <c r="M563">
        <v>8412802518</v>
      </c>
      <c r="N563" t="str">
        <f>VLOOKUP(M563,'BASE ARTICLE SAMUEL 25012023 v1'!$A$2:$B$1287,2,FALSE)</f>
        <v>AN</v>
      </c>
      <c r="O563">
        <f t="shared" si="46"/>
        <v>0.42000000000000004</v>
      </c>
    </row>
    <row r="564" spans="1:15" outlineLevel="2" x14ac:dyDescent="0.25">
      <c r="A564" t="s">
        <v>1957</v>
      </c>
      <c r="B564" s="74" t="str">
        <f t="shared" si="43"/>
        <v>BG-EBARA</v>
      </c>
      <c r="C564" t="str">
        <f>VLOOKUP(A564,'BASE ARTICLE SAMUEL 25012023 v1'!$A$1:$B$1287,2,FALSE)</f>
        <v>AF</v>
      </c>
      <c r="E564">
        <v>2</v>
      </c>
      <c r="F564" t="s">
        <v>1658</v>
      </c>
      <c r="G564" s="71">
        <f>VLOOKUP(M564,'BASE ARTICLE SAMUEL 25012023 v1'!$A$1:$F$1287,6,FALSE)</f>
        <v>0.09</v>
      </c>
      <c r="H564" s="6">
        <f>VLOOKUP(M564,'BASE ARTICLE SAMUEL 25012023 v2'!$A$1:$H$1287,8,FALSE)</f>
        <v>0.09</v>
      </c>
      <c r="I564">
        <v>0.27400000000000002</v>
      </c>
      <c r="J564">
        <f t="shared" si="47"/>
        <v>0.54800000000000004</v>
      </c>
      <c r="K564" s="6">
        <f>VLOOKUP(M564,'BASE ARTICLE SAMUEL 25012023 v2'!$A$1:$K$1287,11,FALSE)</f>
        <v>0.12999999600000001</v>
      </c>
      <c r="L564" s="6">
        <f t="shared" si="48"/>
        <v>0.25999999200000001</v>
      </c>
      <c r="M564" t="s">
        <v>1657</v>
      </c>
      <c r="N564" t="str">
        <f>VLOOKUP(M564,'BASE ARTICLE SAMUEL 25012023 v1'!$A$2:$B$1287,2,FALSE)</f>
        <v>AN</v>
      </c>
      <c r="O564">
        <f t="shared" si="46"/>
        <v>0.18</v>
      </c>
    </row>
    <row r="565" spans="1:15" outlineLevel="2" x14ac:dyDescent="0.25">
      <c r="A565" t="s">
        <v>1957</v>
      </c>
      <c r="B565" s="74" t="str">
        <f t="shared" si="43"/>
        <v>BG-EBARA</v>
      </c>
      <c r="C565" t="str">
        <f>VLOOKUP(A565,'BASE ARTICLE SAMUEL 25012023 v1'!$A$1:$B$1287,2,FALSE)</f>
        <v>AF</v>
      </c>
      <c r="E565">
        <v>8</v>
      </c>
      <c r="F565" t="s">
        <v>1487</v>
      </c>
      <c r="G565" s="71">
        <f>VLOOKUP(M565,'BASE ARTICLE SAMUEL 25012023 v1'!$A$1:$F$1287,6,FALSE)</f>
        <v>0.03</v>
      </c>
      <c r="H565" s="6">
        <f>VLOOKUP(M565,'BASE ARTICLE SAMUEL 25012023 v2'!$A$1:$H$1287,8,FALSE)</f>
        <v>0.03</v>
      </c>
      <c r="I565">
        <v>0.05</v>
      </c>
      <c r="J565">
        <f t="shared" si="47"/>
        <v>0.4</v>
      </c>
      <c r="K565" s="6">
        <f>VLOOKUP(M565,'BASE ARTICLE SAMUEL 25012023 v2'!$A$1:$K$1287,11,FALSE)</f>
        <v>5.0000000999999995E-2</v>
      </c>
      <c r="L565" s="6">
        <f t="shared" si="48"/>
        <v>0.40000000799999996</v>
      </c>
      <c r="M565">
        <v>8534000818</v>
      </c>
      <c r="N565" t="str">
        <f>VLOOKUP(M565,'BASE ARTICLE SAMUEL 25012023 v1'!$A$2:$B$1287,2,FALSE)</f>
        <v>AN</v>
      </c>
      <c r="O565">
        <f t="shared" si="46"/>
        <v>0.24</v>
      </c>
    </row>
    <row r="566" spans="1:15" outlineLevel="2" x14ac:dyDescent="0.25">
      <c r="A566" t="s">
        <v>1957</v>
      </c>
      <c r="B566" s="74" t="str">
        <f t="shared" si="43"/>
        <v>BG-EBARA</v>
      </c>
      <c r="C566" t="str">
        <f>VLOOKUP(A566,'BASE ARTICLE SAMUEL 25012023 v1'!$A$1:$B$1287,2,FALSE)</f>
        <v>AF</v>
      </c>
      <c r="E566">
        <v>1</v>
      </c>
      <c r="F566" t="s">
        <v>1716</v>
      </c>
      <c r="G566" s="71">
        <f>VLOOKUP(M566,'BASE ARTICLE SAMUEL 25012023 v1'!$A$1:$F$1287,6,FALSE)</f>
        <v>4.2309999999999999</v>
      </c>
      <c r="H566" s="6">
        <f>VLOOKUP(M566,'BASE ARTICLE SAMUEL 25012023 v2'!$A$1:$H$1287,8,FALSE)</f>
        <v>4.2309999999999999</v>
      </c>
      <c r="I566">
        <v>6.1349999999999998</v>
      </c>
      <c r="J566">
        <f t="shared" si="47"/>
        <v>6.1349999999999998</v>
      </c>
      <c r="K566" s="6">
        <f>VLOOKUP(M566,'BASE ARTICLE SAMUEL 25012023 v2'!$A$1:$K$1287,11,FALSE)</f>
        <v>6.1349499999999999</v>
      </c>
      <c r="L566" s="6">
        <f t="shared" si="48"/>
        <v>6.1349499999999999</v>
      </c>
      <c r="M566" t="s">
        <v>1715</v>
      </c>
      <c r="N566" t="str">
        <f>VLOOKUP(M566,'BASE ARTICLE SAMUEL 25012023 v1'!$A$2:$B$1287,2,FALSE)</f>
        <v>AN</v>
      </c>
      <c r="O566">
        <f t="shared" si="46"/>
        <v>4.2309999999999999</v>
      </c>
    </row>
    <row r="567" spans="1:15" outlineLevel="2" x14ac:dyDescent="0.25">
      <c r="A567" t="s">
        <v>1957</v>
      </c>
      <c r="B567" s="74" t="str">
        <f t="shared" si="43"/>
        <v>BG-EBARA</v>
      </c>
      <c r="C567" t="str">
        <f>VLOOKUP(A567,'BASE ARTICLE SAMUEL 25012023 v1'!$A$1:$B$1287,2,FALSE)</f>
        <v>AF</v>
      </c>
      <c r="E567">
        <v>2</v>
      </c>
      <c r="F567" t="s">
        <v>1654</v>
      </c>
      <c r="G567" s="71">
        <f>VLOOKUP(M567,'BASE ARTICLE SAMUEL 25012023 v1'!$A$1:$F$1287,6,FALSE)</f>
        <v>0.05</v>
      </c>
      <c r="H567" s="6">
        <f>VLOOKUP(M567,'BASE ARTICLE SAMUEL 25012023 v2'!$A$1:$H$1287,8,FALSE)</f>
        <v>0.05</v>
      </c>
      <c r="I567">
        <v>0.1</v>
      </c>
      <c r="J567">
        <f t="shared" si="47"/>
        <v>0.2</v>
      </c>
      <c r="K567" s="6">
        <f>VLOOKUP(M567,'BASE ARTICLE SAMUEL 25012023 v2'!$A$1:$K$1287,11,FALSE)</f>
        <v>0.1</v>
      </c>
      <c r="L567" s="6">
        <f t="shared" si="48"/>
        <v>0.2</v>
      </c>
      <c r="M567" t="s">
        <v>1653</v>
      </c>
      <c r="N567" t="str">
        <f>VLOOKUP(M567,'BASE ARTICLE SAMUEL 25012023 v1'!$A$2:$B$1287,2,FALSE)</f>
        <v>AN</v>
      </c>
      <c r="O567">
        <f t="shared" si="46"/>
        <v>0.1</v>
      </c>
    </row>
    <row r="568" spans="1:15" outlineLevel="2" x14ac:dyDescent="0.25">
      <c r="A568" t="s">
        <v>1957</v>
      </c>
      <c r="B568" s="74" t="str">
        <f t="shared" si="43"/>
        <v>BG-EBARA</v>
      </c>
      <c r="C568" t="str">
        <f>VLOOKUP(A568,'BASE ARTICLE SAMUEL 25012023 v1'!$A$1:$B$1287,2,FALSE)</f>
        <v>AF</v>
      </c>
      <c r="E568">
        <v>1</v>
      </c>
      <c r="F568" t="s">
        <v>733</v>
      </c>
      <c r="G568" s="71">
        <f>VLOOKUP(M568,'BASE ARTICLE SAMUEL 25012023 v1'!$A$1:$F$1287,6,FALSE)</f>
        <v>27.76</v>
      </c>
      <c r="H568" s="6">
        <f>VLOOKUP(M568,'BASE ARTICLE SAMUEL 25012023 v2'!$A$1:$H$1287,8,FALSE)</f>
        <v>27.76</v>
      </c>
      <c r="I568">
        <v>39.22</v>
      </c>
      <c r="J568">
        <f t="shared" si="47"/>
        <v>39.22</v>
      </c>
      <c r="K568" s="6">
        <f>VLOOKUP(M568,'BASE ARTICLE SAMUEL 25012023 v2'!$A$1:$K$1287,11,FALSE)</f>
        <v>44.416000000000004</v>
      </c>
      <c r="L568" s="6">
        <f t="shared" si="48"/>
        <v>44.416000000000004</v>
      </c>
      <c r="M568">
        <v>1510064</v>
      </c>
      <c r="N568" t="str">
        <f>VLOOKUP(M568,'BASE ARTICLE SAMUEL 25012023 v1'!$A$2:$B$1287,2,FALSE)</f>
        <v>AN</v>
      </c>
      <c r="O568">
        <f t="shared" si="46"/>
        <v>27.76</v>
      </c>
    </row>
    <row r="569" spans="1:15" outlineLevel="2" x14ac:dyDescent="0.25">
      <c r="A569" t="s">
        <v>1957</v>
      </c>
      <c r="B569" s="74" t="str">
        <f t="shared" si="43"/>
        <v>BG-EBARA</v>
      </c>
      <c r="C569" t="str">
        <f>VLOOKUP(A569,'BASE ARTICLE SAMUEL 25012023 v1'!$A$1:$B$1287,2,FALSE)</f>
        <v>AF</v>
      </c>
      <c r="E569">
        <v>1</v>
      </c>
      <c r="F569" t="s">
        <v>574</v>
      </c>
      <c r="G569" s="71">
        <f>VLOOKUP(M569,'BASE ARTICLE SAMUEL 25012023 v1'!$A$1:$F$1287,6,FALSE)</f>
        <v>5.99</v>
      </c>
      <c r="H569" s="6">
        <f>VLOOKUP(M569,'BASE ARTICLE SAMUEL 25012023 v2'!$A$1:$H$1287,8,FALSE)</f>
        <v>6.7</v>
      </c>
      <c r="I569">
        <v>7.41</v>
      </c>
      <c r="J569">
        <f t="shared" si="47"/>
        <v>7.41</v>
      </c>
      <c r="K569" s="6">
        <f>VLOOKUP(M569,'BASE ARTICLE SAMUEL 25012023 v2'!$A$1:$K$1287,11,FALSE)</f>
        <v>8.9110000000000014</v>
      </c>
      <c r="L569" s="6">
        <f t="shared" si="48"/>
        <v>8.9110000000000014</v>
      </c>
      <c r="M569" t="s">
        <v>573</v>
      </c>
      <c r="N569" t="str">
        <f>VLOOKUP(M569,'BASE ARTICLE SAMUEL 25012023 v1'!$A$2:$B$1287,2,FALSE)</f>
        <v>AN</v>
      </c>
      <c r="O569">
        <f t="shared" si="46"/>
        <v>6.7</v>
      </c>
    </row>
    <row r="570" spans="1:15" outlineLevel="2" x14ac:dyDescent="0.25">
      <c r="A570" t="s">
        <v>1957</v>
      </c>
      <c r="B570" s="74" t="str">
        <f t="shared" si="43"/>
        <v>BG-EBARA</v>
      </c>
      <c r="C570" t="str">
        <f>VLOOKUP(A570,'BASE ARTICLE SAMUEL 25012023 v1'!$A$1:$B$1287,2,FALSE)</f>
        <v>AF</v>
      </c>
      <c r="E570">
        <v>1</v>
      </c>
      <c r="F570" t="s">
        <v>1160</v>
      </c>
      <c r="G570" s="71">
        <f>VLOOKUP(M570,'BASE ARTICLE SAMUEL 25012023 v1'!$A$1:$F$1287,6,FALSE)</f>
        <v>1.2</v>
      </c>
      <c r="H570" s="6">
        <f>VLOOKUP(M570,'BASE ARTICLE SAMUEL 25012023 v2'!$A$1:$H$1287,8,FALSE)</f>
        <v>1.2</v>
      </c>
      <c r="I570">
        <v>1.57</v>
      </c>
      <c r="J570">
        <f t="shared" si="47"/>
        <v>1.57</v>
      </c>
      <c r="K570" s="6">
        <f>VLOOKUP(M570,'BASE ARTICLE SAMUEL 25012023 v2'!$A$1:$K$1287,11,FALSE)</f>
        <v>2.4</v>
      </c>
      <c r="L570" s="6">
        <f t="shared" si="48"/>
        <v>2.4</v>
      </c>
      <c r="M570">
        <v>9600000618</v>
      </c>
      <c r="N570" t="str">
        <f>VLOOKUP(M570,'BASE ARTICLE SAMUEL 25012023 v1'!$A$2:$B$1287,2,FALSE)</f>
        <v>AN</v>
      </c>
      <c r="O570">
        <f t="shared" si="46"/>
        <v>1.2</v>
      </c>
    </row>
    <row r="571" spans="1:15" outlineLevel="2" x14ac:dyDescent="0.25">
      <c r="A571" t="s">
        <v>1957</v>
      </c>
      <c r="B571" s="74" t="str">
        <f t="shared" si="43"/>
        <v>BG-EBARA</v>
      </c>
      <c r="C571" t="str">
        <f>VLOOKUP(A571,'BASE ARTICLE SAMUEL 25012023 v1'!$A$1:$B$1287,2,FALSE)</f>
        <v>AF</v>
      </c>
      <c r="E571">
        <v>1</v>
      </c>
      <c r="F571" t="s">
        <v>559</v>
      </c>
      <c r="G571" s="71">
        <f>VLOOKUP(M571,'BASE ARTICLE SAMUEL 25012023 v1'!$A$1:$F$1287,6,FALSE)</f>
        <v>0.85</v>
      </c>
      <c r="H571" s="6">
        <f>VLOOKUP(M571,'BASE ARTICLE SAMUEL 25012023 v2'!$A$1:$H$1287,8,FALSE)</f>
        <v>0.91100000000000003</v>
      </c>
      <c r="I571">
        <v>0.96</v>
      </c>
      <c r="J571">
        <f t="shared" si="47"/>
        <v>0.96</v>
      </c>
      <c r="K571" s="6">
        <f>VLOOKUP(M571,'BASE ARTICLE SAMUEL 25012023 v2'!$A$1:$K$1287,11,FALSE)</f>
        <v>1.2116300000000002</v>
      </c>
      <c r="L571" s="6">
        <f t="shared" si="48"/>
        <v>1.2116300000000002</v>
      </c>
      <c r="M571" t="s">
        <v>558</v>
      </c>
      <c r="N571" t="str">
        <f>VLOOKUP(M571,'BASE ARTICLE SAMUEL 25012023 v1'!$A$2:$B$1287,2,FALSE)</f>
        <v>AS</v>
      </c>
      <c r="O571">
        <f t="shared" si="46"/>
        <v>0.91100000000000003</v>
      </c>
    </row>
    <row r="572" spans="1:15" outlineLevel="2" x14ac:dyDescent="0.25">
      <c r="A572" t="s">
        <v>1957</v>
      </c>
      <c r="B572" s="74" t="str">
        <f t="shared" si="43"/>
        <v>BG-EBARA</v>
      </c>
      <c r="C572" t="str">
        <f>VLOOKUP(A572,'BASE ARTICLE SAMUEL 25012023 v1'!$A$1:$B$1287,2,FALSE)</f>
        <v>AF</v>
      </c>
      <c r="E572">
        <v>1</v>
      </c>
      <c r="F572" t="s">
        <v>48</v>
      </c>
      <c r="G572" s="71">
        <f>VLOOKUP(M572,'BASE ARTICLE SAMUEL 25012023 v1'!$A$1:$F$1287,6,FALSE)</f>
        <v>2.5099999999999998</v>
      </c>
      <c r="H572" s="6">
        <f>VLOOKUP(M572,'BASE ARTICLE SAMUEL 25012023 v2'!$A$1:$H$1287,8,FALSE)</f>
        <v>2.605</v>
      </c>
      <c r="I572">
        <v>3.76</v>
      </c>
      <c r="J572">
        <f t="shared" si="47"/>
        <v>3.76</v>
      </c>
      <c r="K572" s="6">
        <f>VLOOKUP(M572,'BASE ARTICLE SAMUEL 25012023 v2'!$A$1:$K$1287,11,FALSE)</f>
        <v>5.21</v>
      </c>
      <c r="L572" s="6">
        <f t="shared" si="48"/>
        <v>5.21</v>
      </c>
      <c r="M572" t="s">
        <v>47</v>
      </c>
      <c r="N572" t="str">
        <f>VLOOKUP(M572,'BASE ARTICLE SAMUEL 25012023 v1'!$A$2:$B$1287,2,FALSE)</f>
        <v>AN</v>
      </c>
      <c r="O572">
        <f t="shared" si="46"/>
        <v>2.605</v>
      </c>
    </row>
    <row r="573" spans="1:15" outlineLevel="2" x14ac:dyDescent="0.25">
      <c r="A573" t="s">
        <v>1957</v>
      </c>
      <c r="B573" s="74" t="str">
        <f t="shared" si="43"/>
        <v>BG-EBARA</v>
      </c>
      <c r="C573" t="str">
        <f>VLOOKUP(A573,'BASE ARTICLE SAMUEL 25012023 v1'!$A$1:$B$1287,2,FALSE)</f>
        <v>AF</v>
      </c>
      <c r="E573">
        <v>1</v>
      </c>
      <c r="F573" t="s">
        <v>1106</v>
      </c>
      <c r="G573" s="71">
        <f>VLOOKUP(M573,'BASE ARTICLE SAMUEL 25012023 v1'!$A$1:$F$1287,6,FALSE)</f>
        <v>153.44999999999999</v>
      </c>
      <c r="H573" s="6">
        <f>VLOOKUP(M573,'BASE ARTICLE SAMUEL 25012023 v2'!$A$1:$H$1287,8,FALSE)</f>
        <v>153.44999999999999</v>
      </c>
      <c r="I573">
        <v>213.44</v>
      </c>
      <c r="J573">
        <f t="shared" si="47"/>
        <v>213.44</v>
      </c>
      <c r="K573" s="6">
        <f>VLOOKUP(M573,'BASE ARTICLE SAMUEL 25012023 v2'!$A$1:$K$1287,11,FALSE)</f>
        <v>230.17499999999998</v>
      </c>
      <c r="L573" s="6">
        <f t="shared" si="48"/>
        <v>230.17499999999998</v>
      </c>
      <c r="M573" t="s">
        <v>1105</v>
      </c>
      <c r="N573" t="str">
        <f>VLOOKUP(M573,'BASE ARTICLE SAMUEL 25012023 v1'!$A$2:$B$1287,2,FALSE)</f>
        <v>AN</v>
      </c>
      <c r="O573">
        <f t="shared" si="46"/>
        <v>153.44999999999999</v>
      </c>
    </row>
    <row r="574" spans="1:15" outlineLevel="2" x14ac:dyDescent="0.25">
      <c r="A574" t="s">
        <v>1957</v>
      </c>
      <c r="B574" s="74" t="str">
        <f t="shared" si="43"/>
        <v>BG-EBARA</v>
      </c>
      <c r="C574" t="str">
        <f>VLOOKUP(A574,'BASE ARTICLE SAMUEL 25012023 v1'!$A$1:$B$1287,2,FALSE)</f>
        <v>AF</v>
      </c>
      <c r="E574">
        <v>1</v>
      </c>
      <c r="F574" t="s">
        <v>570</v>
      </c>
      <c r="G574" s="71">
        <f>VLOOKUP(M574,'BASE ARTICLE SAMUEL 25012023 v1'!$A$1:$F$1287,6,FALSE)</f>
        <v>0.67</v>
      </c>
      <c r="H574" s="6">
        <f>VLOOKUP(M574,'BASE ARTICLE SAMUEL 25012023 v2'!$A$1:$H$1287,8,FALSE)</f>
        <v>0.73</v>
      </c>
      <c r="I574">
        <v>0.77</v>
      </c>
      <c r="J574">
        <f t="shared" si="47"/>
        <v>0.77</v>
      </c>
      <c r="K574" s="6">
        <f>VLOOKUP(M574,'BASE ARTICLE SAMUEL 25012023 v2'!$A$1:$K$1287,11,FALSE)</f>
        <v>0.97089999999999999</v>
      </c>
      <c r="L574" s="6">
        <f t="shared" si="48"/>
        <v>0.97089999999999999</v>
      </c>
      <c r="M574" t="s">
        <v>569</v>
      </c>
      <c r="N574" t="str">
        <f>VLOOKUP(M574,'BASE ARTICLE SAMUEL 25012023 v1'!$A$2:$B$1287,2,FALSE)</f>
        <v>AN</v>
      </c>
      <c r="O574">
        <f t="shared" si="46"/>
        <v>0.73</v>
      </c>
    </row>
    <row r="575" spans="1:15" outlineLevel="2" x14ac:dyDescent="0.25">
      <c r="A575" t="s">
        <v>1957</v>
      </c>
      <c r="B575" s="74" t="str">
        <f t="shared" si="43"/>
        <v>BG-EBARA</v>
      </c>
      <c r="C575" t="str">
        <f>VLOOKUP(A575,'BASE ARTICLE SAMUEL 25012023 v1'!$A$1:$B$1287,2,FALSE)</f>
        <v>AF</v>
      </c>
      <c r="E575">
        <v>1</v>
      </c>
      <c r="F575" t="s">
        <v>3926</v>
      </c>
      <c r="G575" s="71">
        <f>VLOOKUP(M575,'BASE ARTICLE SAMUEL 25012023 v1'!$A$1:$F$1287,6,FALSE)</f>
        <v>0.94</v>
      </c>
      <c r="H575" s="6">
        <f>VLOOKUP(M575,'BASE ARTICLE SAMUEL 25012023 v2'!$A$1:$H$1287,8,FALSE)</f>
        <v>0.94</v>
      </c>
      <c r="I575">
        <v>4.87</v>
      </c>
      <c r="J575">
        <f t="shared" si="47"/>
        <v>4.87</v>
      </c>
      <c r="K575" s="6">
        <f>VLOOKUP(M575,'BASE ARTICLE SAMUEL 25012023 v2'!$A$1:$K$1287,11,FALSE)</f>
        <v>1.41</v>
      </c>
      <c r="L575" s="6">
        <f t="shared" si="48"/>
        <v>1.41</v>
      </c>
      <c r="M575" t="s">
        <v>68</v>
      </c>
      <c r="N575" t="str">
        <f>VLOOKUP(M575,'BASE ARTICLE SAMUEL 25012023 v1'!$A$2:$B$1287,2,FALSE)</f>
        <v>AS</v>
      </c>
      <c r="O575">
        <f t="shared" si="46"/>
        <v>0.94</v>
      </c>
    </row>
    <row r="576" spans="1:15" outlineLevel="2" x14ac:dyDescent="0.25">
      <c r="A576" t="s">
        <v>1957</v>
      </c>
      <c r="B576" s="74" t="str">
        <f t="shared" si="43"/>
        <v>BG-EBARA</v>
      </c>
      <c r="C576" t="str">
        <f>VLOOKUP(A576,'BASE ARTICLE SAMUEL 25012023 v1'!$A$1:$B$1287,2,FALSE)</f>
        <v>AF</v>
      </c>
      <c r="E576">
        <v>1</v>
      </c>
      <c r="F576" t="s">
        <v>3925</v>
      </c>
      <c r="G576" s="71">
        <f>VLOOKUP(M576,'BASE ARTICLE SAMUEL 25012023 v1'!$A$1:$F$1287,6,FALSE)</f>
        <v>0.92</v>
      </c>
      <c r="H576" s="6">
        <f>VLOOKUP(M576,'BASE ARTICLE SAMUEL 25012023 v2'!$A$1:$H$1287,8,FALSE)</f>
        <v>0.92</v>
      </c>
      <c r="I576">
        <v>4.9400000000000004</v>
      </c>
      <c r="J576">
        <f t="shared" si="47"/>
        <v>4.9400000000000004</v>
      </c>
      <c r="K576" s="6">
        <f>VLOOKUP(M576,'BASE ARTICLE SAMUEL 25012023 v2'!$A$1:$K$1287,11,FALSE)</f>
        <v>1.3800000000000001</v>
      </c>
      <c r="L576" s="6">
        <f t="shared" si="48"/>
        <v>1.3800000000000001</v>
      </c>
      <c r="M576" t="s">
        <v>90</v>
      </c>
      <c r="N576" t="str">
        <f>VLOOKUP(M576,'BASE ARTICLE SAMUEL 25012023 v1'!$A$2:$B$1287,2,FALSE)</f>
        <v>AS</v>
      </c>
      <c r="O576">
        <f t="shared" si="46"/>
        <v>0.92</v>
      </c>
    </row>
    <row r="577" spans="1:15" outlineLevel="2" x14ac:dyDescent="0.25">
      <c r="A577" t="s">
        <v>1957</v>
      </c>
      <c r="B577" s="74" t="str">
        <f t="shared" si="43"/>
        <v>BG-EBARA</v>
      </c>
      <c r="C577" t="str">
        <f>VLOOKUP(A577,'BASE ARTICLE SAMUEL 25012023 v1'!$A$1:$B$1287,2,FALSE)</f>
        <v>AF</v>
      </c>
      <c r="E577">
        <v>1</v>
      </c>
      <c r="F577" t="s">
        <v>758</v>
      </c>
      <c r="G577" s="71">
        <f>VLOOKUP(M577,'BASE ARTICLE SAMUEL 25012023 v1'!$A$1:$F$1287,6,FALSE)</f>
        <v>1.22</v>
      </c>
      <c r="H577" s="6">
        <f>VLOOKUP(M577,'BASE ARTICLE SAMUEL 25012023 v2'!$A$1:$H$1287,8,FALSE)</f>
        <v>1.22</v>
      </c>
      <c r="I577">
        <v>1.1000000000000001</v>
      </c>
      <c r="J577">
        <f t="shared" si="47"/>
        <v>1.1000000000000001</v>
      </c>
      <c r="K577" s="6">
        <f>VLOOKUP(M577,'BASE ARTICLE SAMUEL 25012023 v2'!$A$1:$K$1287,11,FALSE)</f>
        <v>1.6226</v>
      </c>
      <c r="L577" s="6">
        <f t="shared" si="48"/>
        <v>1.6226</v>
      </c>
      <c r="M577" t="s">
        <v>757</v>
      </c>
      <c r="N577" t="str">
        <f>VLOOKUP(M577,'BASE ARTICLE SAMUEL 25012023 v1'!$A$2:$B$1287,2,FALSE)</f>
        <v>AS</v>
      </c>
      <c r="O577">
        <f t="shared" si="46"/>
        <v>1.22</v>
      </c>
    </row>
    <row r="578" spans="1:15" outlineLevel="2" x14ac:dyDescent="0.25">
      <c r="A578" t="s">
        <v>1957</v>
      </c>
      <c r="B578" s="74" t="str">
        <f t="shared" si="43"/>
        <v>BG-EBARA</v>
      </c>
      <c r="C578" t="str">
        <f>VLOOKUP(A578,'BASE ARTICLE SAMUEL 25012023 v1'!$A$1:$B$1287,2,FALSE)</f>
        <v>AF</v>
      </c>
      <c r="E578">
        <v>0.86</v>
      </c>
      <c r="F578" t="s">
        <v>1604</v>
      </c>
      <c r="G578" s="71">
        <f>VLOOKUP(M578,'BASE ARTICLE SAMUEL 25012023 v1'!$A$1:$F$1287,6,FALSE)</f>
        <v>50</v>
      </c>
      <c r="H578" s="6">
        <f>VLOOKUP(M578,'BASE ARTICLE SAMUEL 25012023 v2'!$A$1:$H$1287,8,FALSE)</f>
        <v>0</v>
      </c>
      <c r="I578">
        <v>75</v>
      </c>
      <c r="J578">
        <f t="shared" si="47"/>
        <v>64.5</v>
      </c>
      <c r="K578" s="6">
        <f>VLOOKUP(M578,'BASE ARTICLE SAMUEL 25012023 v2'!$A$1:$K$1287,11,FALSE)</f>
        <v>75</v>
      </c>
      <c r="L578" s="6">
        <f t="shared" si="48"/>
        <v>64.5</v>
      </c>
      <c r="M578" t="s">
        <v>1603</v>
      </c>
      <c r="N578" t="str">
        <f>VLOOKUP(M578,'BASE ARTICLE SAMUEL 25012023 v1'!$A$2:$B$1287,2,FALSE)</f>
        <v>AN</v>
      </c>
      <c r="O578">
        <f t="shared" si="46"/>
        <v>0</v>
      </c>
    </row>
    <row r="579" spans="1:15" outlineLevel="2" x14ac:dyDescent="0.25">
      <c r="A579" t="s">
        <v>1957</v>
      </c>
      <c r="B579" s="74" t="str">
        <f t="shared" si="43"/>
        <v>BG-EBARA</v>
      </c>
      <c r="C579" t="str">
        <f>VLOOKUP(A579,'BASE ARTICLE SAMUEL 25012023 v1'!$A$1:$B$1287,2,FALSE)</f>
        <v>AF</v>
      </c>
      <c r="E579">
        <v>1</v>
      </c>
      <c r="F579" t="s">
        <v>546</v>
      </c>
      <c r="G579" s="71">
        <f>VLOOKUP(M579,'BASE ARTICLE SAMUEL 25012023 v1'!$A$1:$F$1287,6,FALSE)</f>
        <v>71</v>
      </c>
      <c r="H579" s="6">
        <f>VLOOKUP(M579,'BASE ARTICLE SAMUEL 25012023 v2'!$A$1:$H$1287,8,FALSE)</f>
        <v>71</v>
      </c>
      <c r="I579">
        <v>83.19</v>
      </c>
      <c r="J579">
        <f t="shared" si="47"/>
        <v>83.19</v>
      </c>
      <c r="K579" s="6">
        <f>VLOOKUP(M579,'BASE ARTICLE SAMUEL 25012023 v2'!$A$1:$K$1287,11,FALSE)</f>
        <v>94.43</v>
      </c>
      <c r="L579" s="6">
        <f t="shared" si="48"/>
        <v>94.43</v>
      </c>
      <c r="M579" t="s">
        <v>545</v>
      </c>
      <c r="N579" t="str">
        <f>VLOOKUP(M579,'BASE ARTICLE SAMUEL 25012023 v1'!$A$2:$B$1287,2,FALSE)</f>
        <v>AN</v>
      </c>
      <c r="O579">
        <f t="shared" si="46"/>
        <v>71</v>
      </c>
    </row>
    <row r="580" spans="1:15" outlineLevel="2" x14ac:dyDescent="0.25">
      <c r="A580" t="s">
        <v>1957</v>
      </c>
      <c r="B580" s="74" t="str">
        <f t="shared" ref="B580:B643" si="49">MID(A580,7,100)</f>
        <v>BG-EBARA</v>
      </c>
      <c r="C580" t="str">
        <f>VLOOKUP(A580,'BASE ARTICLE SAMUEL 25012023 v1'!$A$1:$B$1287,2,FALSE)</f>
        <v>AF</v>
      </c>
      <c r="E580">
        <v>1</v>
      </c>
      <c r="F580" t="s">
        <v>581</v>
      </c>
      <c r="G580" s="71">
        <f>VLOOKUP(M580,'BASE ARTICLE SAMUEL 25012023 v1'!$A$1:$F$1287,6,FALSE)</f>
        <v>18.670000000000002</v>
      </c>
      <c r="H580" s="6">
        <f>VLOOKUP(M580,'BASE ARTICLE SAMUEL 25012023 v2'!$A$1:$H$1287,8,FALSE)</f>
        <v>18.670000000000002</v>
      </c>
      <c r="I580">
        <v>21.71</v>
      </c>
      <c r="J580">
        <f t="shared" si="47"/>
        <v>21.71</v>
      </c>
      <c r="K580" s="6">
        <f>VLOOKUP(M580,'BASE ARTICLE SAMUEL 25012023 v2'!$A$1:$K$1287,11,FALSE)</f>
        <v>26.511400000000002</v>
      </c>
      <c r="L580" s="6">
        <f t="shared" si="48"/>
        <v>26.511400000000002</v>
      </c>
      <c r="M580" t="s">
        <v>580</v>
      </c>
      <c r="N580" t="str">
        <f>VLOOKUP(M580,'BASE ARTICLE SAMUEL 25012023 v1'!$A$2:$B$1287,2,FALSE)</f>
        <v>AN</v>
      </c>
      <c r="O580">
        <f t="shared" si="46"/>
        <v>18.670000000000002</v>
      </c>
    </row>
    <row r="581" spans="1:15" outlineLevel="2" x14ac:dyDescent="0.25">
      <c r="A581" t="s">
        <v>1957</v>
      </c>
      <c r="B581" s="74" t="str">
        <f t="shared" si="49"/>
        <v>BG-EBARA</v>
      </c>
      <c r="C581" t="str">
        <f>VLOOKUP(A581,'BASE ARTICLE SAMUEL 25012023 v1'!$A$1:$B$1287,2,FALSE)</f>
        <v>AF</v>
      </c>
      <c r="E581">
        <v>1</v>
      </c>
      <c r="F581" t="s">
        <v>1093</v>
      </c>
      <c r="G581" s="71">
        <f>VLOOKUP(M581,'BASE ARTICLE SAMUEL 25012023 v1'!$A$1:$F$1287,6,FALSE)</f>
        <v>12.36</v>
      </c>
      <c r="H581" s="6">
        <f>VLOOKUP(M581,'BASE ARTICLE SAMUEL 25012023 v2'!$A$1:$H$1287,8,FALSE)</f>
        <v>12.36</v>
      </c>
      <c r="I581">
        <v>19.91</v>
      </c>
      <c r="J581">
        <f t="shared" si="47"/>
        <v>19.91</v>
      </c>
      <c r="K581" s="6">
        <f>VLOOKUP(M581,'BASE ARTICLE SAMUEL 25012023 v2'!$A$1:$K$1287,11,FALSE)</f>
        <v>21.63</v>
      </c>
      <c r="L581" s="6">
        <f t="shared" si="48"/>
        <v>21.63</v>
      </c>
      <c r="M581" t="s">
        <v>1092</v>
      </c>
      <c r="N581" t="str">
        <f>VLOOKUP(M581,'BASE ARTICLE SAMUEL 25012023 v1'!$A$2:$B$1287,2,FALSE)</f>
        <v>AN</v>
      </c>
      <c r="O581">
        <f t="shared" si="46"/>
        <v>12.36</v>
      </c>
    </row>
    <row r="582" spans="1:15" outlineLevel="2" x14ac:dyDescent="0.25">
      <c r="A582" t="s">
        <v>1957</v>
      </c>
      <c r="B582" s="74" t="str">
        <f t="shared" si="49"/>
        <v>BG-EBARA</v>
      </c>
      <c r="C582" t="str">
        <f>VLOOKUP(A582,'BASE ARTICLE SAMUEL 25012023 v1'!$A$1:$B$1287,2,FALSE)</f>
        <v>AF</v>
      </c>
      <c r="E582">
        <v>1</v>
      </c>
      <c r="F582" t="s">
        <v>555</v>
      </c>
      <c r="G582" s="71">
        <f>VLOOKUP(M582,'BASE ARTICLE SAMUEL 25012023 v1'!$A$1:$F$1287,6,FALSE)</f>
        <v>7.12</v>
      </c>
      <c r="H582" s="6">
        <f>VLOOKUP(M582,'BASE ARTICLE SAMUEL 25012023 v2'!$A$1:$H$1287,8,FALSE)</f>
        <v>7.12</v>
      </c>
      <c r="I582">
        <v>9.56</v>
      </c>
      <c r="J582">
        <f t="shared" si="47"/>
        <v>9.56</v>
      </c>
      <c r="K582" s="6">
        <f>VLOOKUP(M582,'BASE ARTICLE SAMUEL 25012023 v2'!$A$1:$K$1287,11,FALSE)</f>
        <v>9.4695999999999998</v>
      </c>
      <c r="L582" s="6">
        <f t="shared" si="48"/>
        <v>9.4695999999999998</v>
      </c>
      <c r="M582" t="s">
        <v>554</v>
      </c>
      <c r="N582" t="str">
        <f>VLOOKUP(M582,'BASE ARTICLE SAMUEL 25012023 v1'!$A$2:$B$1287,2,FALSE)</f>
        <v>AN</v>
      </c>
      <c r="O582">
        <f t="shared" si="46"/>
        <v>7.12</v>
      </c>
    </row>
    <row r="583" spans="1:15" outlineLevel="2" x14ac:dyDescent="0.25">
      <c r="A583" t="s">
        <v>1957</v>
      </c>
      <c r="B583" s="74" t="str">
        <f t="shared" si="49"/>
        <v>BG-EBARA</v>
      </c>
      <c r="C583" t="str">
        <f>VLOOKUP(A583,'BASE ARTICLE SAMUEL 25012023 v1'!$A$1:$B$1287,2,FALSE)</f>
        <v>AF</v>
      </c>
      <c r="E583">
        <v>1</v>
      </c>
      <c r="F583" t="s">
        <v>566</v>
      </c>
      <c r="G583" s="71">
        <f>VLOOKUP(M583,'BASE ARTICLE SAMUEL 25012023 v1'!$A$1:$F$1287,6,FALSE)</f>
        <v>8.74</v>
      </c>
      <c r="H583" s="6">
        <f>VLOOKUP(M583,'BASE ARTICLE SAMUEL 25012023 v2'!$A$1:$H$1287,8,FALSE)</f>
        <v>9</v>
      </c>
      <c r="I583">
        <v>9.64</v>
      </c>
      <c r="J583">
        <f t="shared" si="47"/>
        <v>9.64</v>
      </c>
      <c r="K583" s="6">
        <f>VLOOKUP(M583,'BASE ARTICLE SAMUEL 25012023 v2'!$A$1:$K$1287,11,FALSE)</f>
        <v>11.97</v>
      </c>
      <c r="L583" s="6">
        <f t="shared" si="48"/>
        <v>11.97</v>
      </c>
      <c r="M583" t="s">
        <v>565</v>
      </c>
      <c r="N583" t="str">
        <f>VLOOKUP(M583,'BASE ARTICLE SAMUEL 25012023 v1'!$A$2:$B$1287,2,FALSE)</f>
        <v>AN</v>
      </c>
      <c r="O583">
        <f t="shared" si="46"/>
        <v>9</v>
      </c>
    </row>
    <row r="584" spans="1:15" outlineLevel="2" x14ac:dyDescent="0.25">
      <c r="A584" t="s">
        <v>1957</v>
      </c>
      <c r="B584" s="74" t="str">
        <f t="shared" si="49"/>
        <v>BG-EBARA</v>
      </c>
      <c r="C584" t="str">
        <f>VLOOKUP(A584,'BASE ARTICLE SAMUEL 25012023 v1'!$A$1:$B$1287,2,FALSE)</f>
        <v>AF</v>
      </c>
      <c r="E584">
        <v>8</v>
      </c>
      <c r="F584" t="s">
        <v>1486</v>
      </c>
      <c r="G584" s="71">
        <f>VLOOKUP(M584,'BASE ARTICLE SAMUEL 25012023 v1'!$A$1:$F$1287,6,FALSE)</f>
        <v>4.2000000000000003E-2</v>
      </c>
      <c r="H584" s="6">
        <f>VLOOKUP(M584,'BASE ARTICLE SAMUEL 25012023 v2'!$A$1:$H$1287,8,FALSE)</f>
        <v>4.2000000000000003E-2</v>
      </c>
      <c r="I584">
        <v>0.04</v>
      </c>
      <c r="J584">
        <f t="shared" si="47"/>
        <v>0.32</v>
      </c>
      <c r="K584" s="6">
        <f>VLOOKUP(M584,'BASE ARTICLE SAMUEL 25012023 v2'!$A$1:$K$1287,11,FALSE)</f>
        <v>6.3E-2</v>
      </c>
      <c r="L584" s="6">
        <f t="shared" si="48"/>
        <v>0.504</v>
      </c>
      <c r="M584">
        <v>8434000818</v>
      </c>
      <c r="N584" t="str">
        <f>VLOOKUP(M584,'BASE ARTICLE SAMUEL 25012023 v1'!$A$2:$B$1287,2,FALSE)</f>
        <v>AN</v>
      </c>
      <c r="O584">
        <f t="shared" si="46"/>
        <v>0.33600000000000002</v>
      </c>
    </row>
    <row r="585" spans="1:15" outlineLevel="2" x14ac:dyDescent="0.25">
      <c r="A585" t="s">
        <v>1957</v>
      </c>
      <c r="B585" s="74" t="str">
        <f t="shared" si="49"/>
        <v>BG-EBARA</v>
      </c>
      <c r="C585" t="str">
        <f>VLOOKUP(A585,'BASE ARTICLE SAMUEL 25012023 v1'!$A$1:$B$1287,2,FALSE)</f>
        <v>AF</v>
      </c>
      <c r="E585">
        <v>1</v>
      </c>
      <c r="F585" t="s">
        <v>1489</v>
      </c>
      <c r="G585" s="71">
        <f>VLOOKUP(M585,'BASE ARTICLE SAMUEL 25012023 v1'!$A$1:$F$1287,6,FALSE)</f>
        <v>0.03</v>
      </c>
      <c r="H585" s="6">
        <f>VLOOKUP(M585,'BASE ARTICLE SAMUEL 25012023 v2'!$A$1:$H$1287,8,FALSE)</f>
        <v>0.03</v>
      </c>
      <c r="I585">
        <v>0.05</v>
      </c>
      <c r="J585">
        <f t="shared" si="47"/>
        <v>0.05</v>
      </c>
      <c r="K585" s="6">
        <f>VLOOKUP(M585,'BASE ARTICLE SAMUEL 25012023 v2'!$A$1:$K$1287,11,FALSE)</f>
        <v>5.0000000999999995E-2</v>
      </c>
      <c r="L585" s="6">
        <f t="shared" si="48"/>
        <v>5.0000000999999995E-2</v>
      </c>
      <c r="M585">
        <v>8535000618</v>
      </c>
      <c r="N585" t="str">
        <f>VLOOKUP(M585,'BASE ARTICLE SAMUEL 25012023 v1'!$A$2:$B$1287,2,FALSE)</f>
        <v>AN</v>
      </c>
      <c r="O585">
        <f t="shared" si="46"/>
        <v>0.03</v>
      </c>
    </row>
    <row r="586" spans="1:15" outlineLevel="2" x14ac:dyDescent="0.25">
      <c r="A586" t="s">
        <v>1957</v>
      </c>
      <c r="B586" s="74" t="str">
        <f t="shared" si="49"/>
        <v>BG-EBARA</v>
      </c>
      <c r="C586" t="str">
        <f>VLOOKUP(A586,'BASE ARTICLE SAMUEL 25012023 v1'!$A$1:$B$1287,2,FALSE)</f>
        <v>AF</v>
      </c>
      <c r="E586">
        <v>2</v>
      </c>
      <c r="F586" t="s">
        <v>1656</v>
      </c>
      <c r="G586" s="71">
        <f>VLOOKUP(M586,'BASE ARTICLE SAMUEL 25012023 v1'!$A$1:$F$1287,6,FALSE)</f>
        <v>0.35</v>
      </c>
      <c r="H586" s="6">
        <f>VLOOKUP(M586,'BASE ARTICLE SAMUEL 25012023 v2'!$A$1:$H$1287,8,FALSE)</f>
        <v>0.35</v>
      </c>
      <c r="I586">
        <v>0.128</v>
      </c>
      <c r="J586">
        <f t="shared" si="47"/>
        <v>0.25600000000000001</v>
      </c>
      <c r="K586" s="6">
        <f>VLOOKUP(M586,'BASE ARTICLE SAMUEL 25012023 v2'!$A$1:$K$1287,11,FALSE)</f>
        <v>0.52999999499999995</v>
      </c>
      <c r="L586" s="6">
        <f t="shared" si="48"/>
        <v>1.0599999899999999</v>
      </c>
      <c r="M586" t="s">
        <v>3945</v>
      </c>
      <c r="N586" t="str">
        <f>VLOOKUP(M586,'BASE ARTICLE SAMUEL 25012023 v1'!$A$2:$B$1287,2,FALSE)</f>
        <v>AN</v>
      </c>
      <c r="O586">
        <f t="shared" si="46"/>
        <v>0.7</v>
      </c>
    </row>
    <row r="587" spans="1:15" outlineLevel="2" x14ac:dyDescent="0.25">
      <c r="A587" t="s">
        <v>1957</v>
      </c>
      <c r="B587" s="74" t="str">
        <f t="shared" si="49"/>
        <v>BG-EBARA</v>
      </c>
      <c r="C587" t="str">
        <f>VLOOKUP(A587,'BASE ARTICLE SAMUEL 25012023 v1'!$A$1:$B$1287,2,FALSE)</f>
        <v>AF</v>
      </c>
      <c r="E587">
        <v>1</v>
      </c>
      <c r="F587" t="s">
        <v>582</v>
      </c>
      <c r="G587" s="71">
        <f>VLOOKUP(M587,'BASE ARTICLE SAMUEL 25012023 v1'!$A$1:$F$1287,6,FALSE)</f>
        <v>1.5</v>
      </c>
      <c r="H587" s="6">
        <f>VLOOKUP(M587,'BASE ARTICLE SAMUEL 25012023 v2'!$A$1:$H$1287,8,FALSE)</f>
        <v>1.5</v>
      </c>
      <c r="I587">
        <v>2.2400000000000002</v>
      </c>
      <c r="J587">
        <f t="shared" si="47"/>
        <v>2.2400000000000002</v>
      </c>
      <c r="K587" s="6">
        <f>VLOOKUP(M587,'BASE ARTICLE SAMUEL 25012023 v2'!$A$1:$K$1287,11,FALSE)</f>
        <v>2.25</v>
      </c>
      <c r="L587" s="6">
        <f t="shared" si="48"/>
        <v>2.25</v>
      </c>
      <c r="M587">
        <v>101007</v>
      </c>
      <c r="N587" t="str">
        <f>VLOOKUP(M587,'BASE ARTICLE SAMUEL 25012023 v1'!$A$2:$B$1287,2,FALSE)</f>
        <v>AN</v>
      </c>
      <c r="O587">
        <f t="shared" si="46"/>
        <v>1.5</v>
      </c>
    </row>
    <row r="588" spans="1:15" outlineLevel="2" x14ac:dyDescent="0.25">
      <c r="A588" t="s">
        <v>1957</v>
      </c>
      <c r="B588" s="74" t="str">
        <f t="shared" si="49"/>
        <v>BG-EBARA</v>
      </c>
      <c r="C588" t="str">
        <f>VLOOKUP(A588,'BASE ARTICLE SAMUEL 25012023 v1'!$A$1:$B$1287,2,FALSE)</f>
        <v>AF</v>
      </c>
      <c r="E588">
        <v>1</v>
      </c>
      <c r="F588" t="s">
        <v>577</v>
      </c>
      <c r="G588" s="71">
        <f>VLOOKUP(M588,'BASE ARTICLE SAMUEL 25012023 v1'!$A$1:$F$1287,6,FALSE)</f>
        <v>3.2</v>
      </c>
      <c r="H588" s="6">
        <f>VLOOKUP(M588,'BASE ARTICLE SAMUEL 25012023 v2'!$A$1:$H$1287,8,FALSE)</f>
        <v>3.2</v>
      </c>
      <c r="I588">
        <v>4.3499999999999996</v>
      </c>
      <c r="J588">
        <f t="shared" si="47"/>
        <v>4.3499999999999996</v>
      </c>
      <c r="K588" s="6">
        <f>VLOOKUP(M588,'BASE ARTICLE SAMUEL 25012023 v2'!$A$1:$K$1287,11,FALSE)</f>
        <v>4.8000000000000007</v>
      </c>
      <c r="L588" s="6">
        <f t="shared" si="48"/>
        <v>4.8000000000000007</v>
      </c>
      <c r="M588" t="s">
        <v>576</v>
      </c>
      <c r="N588" t="str">
        <f>VLOOKUP(M588,'BASE ARTICLE SAMUEL 25012023 v1'!$A$2:$B$1287,2,FALSE)</f>
        <v>AN</v>
      </c>
      <c r="O588">
        <f t="shared" si="46"/>
        <v>3.2</v>
      </c>
    </row>
    <row r="589" spans="1:15" outlineLevel="1" x14ac:dyDescent="0.25">
      <c r="A589" s="74" t="s">
        <v>4066</v>
      </c>
      <c r="B589" s="74" t="str">
        <f t="shared" si="49"/>
        <v>SPR900BG-EBARA</v>
      </c>
      <c r="H589" s="6" t="e">
        <f>VLOOKUP(M589,'BASE ARTICLE SAMUEL 25012023 v2'!$A$1:$H$1287,8,FALSE)</f>
        <v>#N/A</v>
      </c>
      <c r="K589" s="6" t="e">
        <f>VLOOKUP(M589,'BASE ARTICLE SAMUEL 25012023 v2'!$A$1:$K$1287,11,FALSE)</f>
        <v>#N/A</v>
      </c>
      <c r="L589" s="6">
        <f>SUBTOTAL(9,L561:L588)</f>
        <v>543.54907999082002</v>
      </c>
      <c r="O589">
        <f>SUBTOTAL(9,O561:O588)</f>
        <v>326.19299999999993</v>
      </c>
    </row>
    <row r="590" spans="1:15" outlineLevel="2" x14ac:dyDescent="0.25">
      <c r="A590" t="s">
        <v>1953</v>
      </c>
      <c r="B590" s="74" t="str">
        <f t="shared" si="49"/>
        <v>-EBARA</v>
      </c>
      <c r="C590" t="str">
        <f>VLOOKUP(A590,'BASE ARTICLE SAMUEL 25012023 v1'!$A$1:$B$1287,2,FALSE)</f>
        <v>AF</v>
      </c>
      <c r="E590">
        <v>1</v>
      </c>
      <c r="F590" t="s">
        <v>1160</v>
      </c>
      <c r="G590" s="71">
        <f>VLOOKUP(M590,'BASE ARTICLE SAMUEL 25012023 v1'!$A$1:$F$1287,6,FALSE)</f>
        <v>1.2</v>
      </c>
      <c r="H590" s="6">
        <f>VLOOKUP(M590,'BASE ARTICLE SAMUEL 25012023 v2'!$A$1:$H$1287,8,FALSE)</f>
        <v>1.2</v>
      </c>
      <c r="I590">
        <v>1.57</v>
      </c>
      <c r="J590">
        <f t="shared" ref="J590:J608" si="50">E590*I590</f>
        <v>1.57</v>
      </c>
      <c r="K590" s="6">
        <f>VLOOKUP(M590,'BASE ARTICLE SAMUEL 25012023 v2'!$A$1:$K$1287,11,FALSE)</f>
        <v>2.4</v>
      </c>
      <c r="L590" s="6">
        <f t="shared" ref="L590:L608" si="51">E590*K590</f>
        <v>2.4</v>
      </c>
      <c r="M590">
        <v>9600000618</v>
      </c>
      <c r="N590" t="str">
        <f>VLOOKUP(M590,'BASE ARTICLE SAMUEL 25012023 v1'!$A$2:$B$1287,2,FALSE)</f>
        <v>AN</v>
      </c>
      <c r="O590">
        <f t="shared" si="46"/>
        <v>1.2</v>
      </c>
    </row>
    <row r="591" spans="1:15" outlineLevel="2" x14ac:dyDescent="0.25">
      <c r="A591" t="s">
        <v>1953</v>
      </c>
      <c r="B591" s="74" t="str">
        <f t="shared" si="49"/>
        <v>-EBARA</v>
      </c>
      <c r="C591" t="str">
        <f>VLOOKUP(A591,'BASE ARTICLE SAMUEL 25012023 v1'!$A$1:$B$1287,2,FALSE)</f>
        <v>AF</v>
      </c>
      <c r="E591">
        <v>1</v>
      </c>
      <c r="F591" t="s">
        <v>758</v>
      </c>
      <c r="G591" s="71">
        <f>VLOOKUP(M591,'BASE ARTICLE SAMUEL 25012023 v1'!$A$1:$F$1287,6,FALSE)</f>
        <v>1.22</v>
      </c>
      <c r="H591" s="6">
        <f>VLOOKUP(M591,'BASE ARTICLE SAMUEL 25012023 v2'!$A$1:$H$1287,8,FALSE)</f>
        <v>1.22</v>
      </c>
      <c r="I591">
        <v>1.1000000000000001</v>
      </c>
      <c r="J591">
        <f t="shared" si="50"/>
        <v>1.1000000000000001</v>
      </c>
      <c r="K591" s="6">
        <f>VLOOKUP(M591,'BASE ARTICLE SAMUEL 25012023 v2'!$A$1:$K$1287,11,FALSE)</f>
        <v>1.6226</v>
      </c>
      <c r="L591" s="6">
        <f t="shared" si="51"/>
        <v>1.6226</v>
      </c>
      <c r="M591" t="s">
        <v>757</v>
      </c>
      <c r="N591" t="str">
        <f>VLOOKUP(M591,'BASE ARTICLE SAMUEL 25012023 v1'!$A$2:$B$1287,2,FALSE)</f>
        <v>AS</v>
      </c>
      <c r="O591">
        <f t="shared" si="46"/>
        <v>1.22</v>
      </c>
    </row>
    <row r="592" spans="1:15" outlineLevel="2" x14ac:dyDescent="0.25">
      <c r="A592" t="s">
        <v>1953</v>
      </c>
      <c r="B592" s="74" t="str">
        <f t="shared" si="49"/>
        <v>-EBARA</v>
      </c>
      <c r="C592" t="str">
        <f>VLOOKUP(A592,'BASE ARTICLE SAMUEL 25012023 v1'!$A$1:$B$1287,2,FALSE)</f>
        <v>AF</v>
      </c>
      <c r="E592">
        <v>1</v>
      </c>
      <c r="F592" t="s">
        <v>1106</v>
      </c>
      <c r="G592" s="71">
        <f>VLOOKUP(M592,'BASE ARTICLE SAMUEL 25012023 v1'!$A$1:$F$1287,6,FALSE)</f>
        <v>153.44999999999999</v>
      </c>
      <c r="H592" s="6">
        <f>VLOOKUP(M592,'BASE ARTICLE SAMUEL 25012023 v2'!$A$1:$H$1287,8,FALSE)</f>
        <v>153.44999999999999</v>
      </c>
      <c r="I592">
        <v>213.44</v>
      </c>
      <c r="J592">
        <f t="shared" si="50"/>
        <v>213.44</v>
      </c>
      <c r="K592" s="6">
        <f>VLOOKUP(M592,'BASE ARTICLE SAMUEL 25012023 v2'!$A$1:$K$1287,11,FALSE)</f>
        <v>230.17499999999998</v>
      </c>
      <c r="L592" s="6">
        <f t="shared" si="51"/>
        <v>230.17499999999998</v>
      </c>
      <c r="M592" t="s">
        <v>1105</v>
      </c>
      <c r="N592" t="str">
        <f>VLOOKUP(M592,'BASE ARTICLE SAMUEL 25012023 v1'!$A$2:$B$1287,2,FALSE)</f>
        <v>AN</v>
      </c>
      <c r="O592">
        <f t="shared" si="46"/>
        <v>153.44999999999999</v>
      </c>
    </row>
    <row r="593" spans="1:15" outlineLevel="2" x14ac:dyDescent="0.25">
      <c r="A593" t="s">
        <v>1953</v>
      </c>
      <c r="B593" s="74" t="str">
        <f t="shared" si="49"/>
        <v>-EBARA</v>
      </c>
      <c r="C593" t="str">
        <f>VLOOKUP(A593,'BASE ARTICLE SAMUEL 25012023 v1'!$A$1:$B$1287,2,FALSE)</f>
        <v>AF</v>
      </c>
      <c r="E593">
        <v>1</v>
      </c>
      <c r="F593" t="s">
        <v>1668</v>
      </c>
      <c r="G593" s="71">
        <f>VLOOKUP(M593,'BASE ARTICLE SAMUEL 25012023 v1'!$A$1:$F$1287,6,FALSE)</f>
        <v>0.6</v>
      </c>
      <c r="H593" s="6">
        <f>VLOOKUP(M593,'BASE ARTICLE SAMUEL 25012023 v2'!$A$1:$H$1287,8,FALSE)</f>
        <v>0.6</v>
      </c>
      <c r="I593">
        <v>0.90200000000000002</v>
      </c>
      <c r="J593">
        <f t="shared" si="50"/>
        <v>0.90200000000000002</v>
      </c>
      <c r="K593" s="6">
        <f>VLOOKUP(M593,'BASE ARTICLE SAMUEL 25012023 v2'!$A$1:$K$1287,11,FALSE)</f>
        <v>0.89999999999999991</v>
      </c>
      <c r="L593" s="6">
        <f t="shared" si="51"/>
        <v>0.89999999999999991</v>
      </c>
      <c r="M593" t="s">
        <v>1667</v>
      </c>
      <c r="N593" t="str">
        <f>VLOOKUP(M593,'BASE ARTICLE SAMUEL 25012023 v1'!$A$2:$B$1287,2,FALSE)</f>
        <v>AN</v>
      </c>
      <c r="O593">
        <f t="shared" si="46"/>
        <v>0.6</v>
      </c>
    </row>
    <row r="594" spans="1:15" outlineLevel="2" x14ac:dyDescent="0.25">
      <c r="A594" t="s">
        <v>1953</v>
      </c>
      <c r="B594" s="74" t="str">
        <f t="shared" si="49"/>
        <v>-EBARA</v>
      </c>
      <c r="C594" t="str">
        <f>VLOOKUP(A594,'BASE ARTICLE SAMUEL 25012023 v1'!$A$1:$B$1287,2,FALSE)</f>
        <v>AF</v>
      </c>
      <c r="E594">
        <v>1</v>
      </c>
      <c r="F594" t="s">
        <v>1670</v>
      </c>
      <c r="G594" s="71">
        <f>VLOOKUP(M594,'BASE ARTICLE SAMUEL 25012023 v1'!$A$1:$F$1287,6,FALSE)</f>
        <v>7.0000000000000007E-2</v>
      </c>
      <c r="H594" s="6">
        <f>VLOOKUP(M594,'BASE ARTICLE SAMUEL 25012023 v2'!$A$1:$H$1287,8,FALSE)</f>
        <v>7.0000000000000007E-2</v>
      </c>
      <c r="I594">
        <v>0.08</v>
      </c>
      <c r="J594">
        <f t="shared" si="50"/>
        <v>0.08</v>
      </c>
      <c r="K594" s="6">
        <f>VLOOKUP(M594,'BASE ARTICLE SAMUEL 25012023 v2'!$A$1:$K$1287,11,FALSE)</f>
        <v>0.11200000000000002</v>
      </c>
      <c r="L594" s="6">
        <f t="shared" si="51"/>
        <v>0.11200000000000002</v>
      </c>
      <c r="M594" t="s">
        <v>1669</v>
      </c>
      <c r="N594" t="str">
        <f>VLOOKUP(M594,'BASE ARTICLE SAMUEL 25012023 v1'!$A$2:$B$1287,2,FALSE)</f>
        <v>AN</v>
      </c>
      <c r="O594">
        <f t="shared" si="46"/>
        <v>7.0000000000000007E-2</v>
      </c>
    </row>
    <row r="595" spans="1:15" outlineLevel="2" x14ac:dyDescent="0.25">
      <c r="A595" t="s">
        <v>1953</v>
      </c>
      <c r="B595" s="74" t="str">
        <f t="shared" si="49"/>
        <v>-EBARA</v>
      </c>
      <c r="C595" t="str">
        <f>VLOOKUP(A595,'BASE ARTICLE SAMUEL 25012023 v1'!$A$1:$B$1287,2,FALSE)</f>
        <v>AF</v>
      </c>
      <c r="E595">
        <v>1</v>
      </c>
      <c r="F595" t="s">
        <v>561</v>
      </c>
      <c r="G595" s="71">
        <f>VLOOKUP(M595,'BASE ARTICLE SAMUEL 25012023 v1'!$A$1:$F$1287,6,FALSE)</f>
        <v>5.73</v>
      </c>
      <c r="H595" s="6">
        <f>VLOOKUP(M595,'BASE ARTICLE SAMUEL 25012023 v2'!$A$1:$H$1287,8,FALSE)</f>
        <v>5.73</v>
      </c>
      <c r="I595">
        <v>12.91</v>
      </c>
      <c r="J595">
        <f t="shared" si="50"/>
        <v>12.91</v>
      </c>
      <c r="K595" s="6">
        <f>VLOOKUP(M595,'BASE ARTICLE SAMUEL 25012023 v2'!$A$1:$K$1287,11,FALSE)</f>
        <v>22.862700000000004</v>
      </c>
      <c r="L595" s="6">
        <f t="shared" si="51"/>
        <v>22.862700000000004</v>
      </c>
      <c r="M595" t="s">
        <v>560</v>
      </c>
      <c r="N595" t="str">
        <f>VLOOKUP(M595,'BASE ARTICLE SAMUEL 25012023 v1'!$A$2:$B$1287,2,FALSE)</f>
        <v>AS</v>
      </c>
      <c r="O595">
        <f t="shared" si="46"/>
        <v>5.73</v>
      </c>
    </row>
    <row r="596" spans="1:15" outlineLevel="2" x14ac:dyDescent="0.25">
      <c r="A596" t="s">
        <v>1953</v>
      </c>
      <c r="B596" s="74" t="str">
        <f t="shared" si="49"/>
        <v>-EBARA</v>
      </c>
      <c r="C596" t="str">
        <f>VLOOKUP(A596,'BASE ARTICLE SAMUEL 25012023 v1'!$A$1:$B$1287,2,FALSE)</f>
        <v>AF</v>
      </c>
      <c r="E596">
        <v>1</v>
      </c>
      <c r="F596" t="s">
        <v>48</v>
      </c>
      <c r="G596" s="71">
        <f>VLOOKUP(M596,'BASE ARTICLE SAMUEL 25012023 v1'!$A$1:$F$1287,6,FALSE)</f>
        <v>2.5099999999999998</v>
      </c>
      <c r="H596" s="6">
        <f>VLOOKUP(M596,'BASE ARTICLE SAMUEL 25012023 v2'!$A$1:$H$1287,8,FALSE)</f>
        <v>2.605</v>
      </c>
      <c r="I596">
        <v>3.76</v>
      </c>
      <c r="J596">
        <f t="shared" si="50"/>
        <v>3.76</v>
      </c>
      <c r="K596" s="6">
        <f>VLOOKUP(M596,'BASE ARTICLE SAMUEL 25012023 v2'!$A$1:$K$1287,11,FALSE)</f>
        <v>5.21</v>
      </c>
      <c r="L596" s="6">
        <f t="shared" si="51"/>
        <v>5.21</v>
      </c>
      <c r="M596" t="s">
        <v>47</v>
      </c>
      <c r="N596" t="str">
        <f>VLOOKUP(M596,'BASE ARTICLE SAMUEL 25012023 v1'!$A$2:$B$1287,2,FALSE)</f>
        <v>AN</v>
      </c>
      <c r="O596">
        <f t="shared" si="46"/>
        <v>2.605</v>
      </c>
    </row>
    <row r="597" spans="1:15" outlineLevel="2" x14ac:dyDescent="0.25">
      <c r="A597" t="s">
        <v>1953</v>
      </c>
      <c r="B597" s="74" t="str">
        <f t="shared" si="49"/>
        <v>-EBARA</v>
      </c>
      <c r="C597" t="str">
        <f>VLOOKUP(A597,'BASE ARTICLE SAMUEL 25012023 v1'!$A$1:$B$1287,2,FALSE)</f>
        <v>AF</v>
      </c>
      <c r="E597">
        <v>1</v>
      </c>
      <c r="F597" t="s">
        <v>559</v>
      </c>
      <c r="G597" s="71">
        <f>VLOOKUP(M597,'BASE ARTICLE SAMUEL 25012023 v1'!$A$1:$F$1287,6,FALSE)</f>
        <v>0.85</v>
      </c>
      <c r="H597" s="6">
        <f>VLOOKUP(M597,'BASE ARTICLE SAMUEL 25012023 v2'!$A$1:$H$1287,8,FALSE)</f>
        <v>0.91100000000000003</v>
      </c>
      <c r="I597">
        <v>0.96</v>
      </c>
      <c r="J597">
        <f t="shared" si="50"/>
        <v>0.96</v>
      </c>
      <c r="K597" s="6">
        <f>VLOOKUP(M597,'BASE ARTICLE SAMUEL 25012023 v2'!$A$1:$K$1287,11,FALSE)</f>
        <v>1.2116300000000002</v>
      </c>
      <c r="L597" s="6">
        <f t="shared" si="51"/>
        <v>1.2116300000000002</v>
      </c>
      <c r="M597" t="s">
        <v>558</v>
      </c>
      <c r="N597" t="str">
        <f>VLOOKUP(M597,'BASE ARTICLE SAMUEL 25012023 v1'!$A$2:$B$1287,2,FALSE)</f>
        <v>AS</v>
      </c>
      <c r="O597">
        <f t="shared" si="46"/>
        <v>0.91100000000000003</v>
      </c>
    </row>
    <row r="598" spans="1:15" outlineLevel="2" x14ac:dyDescent="0.25">
      <c r="A598" t="s">
        <v>1953</v>
      </c>
      <c r="B598" s="74" t="str">
        <f t="shared" si="49"/>
        <v>-EBARA</v>
      </c>
      <c r="C598" t="str">
        <f>VLOOKUP(A598,'BASE ARTICLE SAMUEL 25012023 v1'!$A$1:$B$1287,2,FALSE)</f>
        <v>AF</v>
      </c>
      <c r="E598">
        <v>1</v>
      </c>
      <c r="F598" t="s">
        <v>733</v>
      </c>
      <c r="G598" s="71">
        <f>VLOOKUP(M598,'BASE ARTICLE SAMUEL 25012023 v1'!$A$1:$F$1287,6,FALSE)</f>
        <v>27.76</v>
      </c>
      <c r="H598" s="6">
        <f>VLOOKUP(M598,'BASE ARTICLE SAMUEL 25012023 v2'!$A$1:$H$1287,8,FALSE)</f>
        <v>27.76</v>
      </c>
      <c r="I598">
        <v>39.22</v>
      </c>
      <c r="J598">
        <f t="shared" si="50"/>
        <v>39.22</v>
      </c>
      <c r="K598" s="6">
        <f>VLOOKUP(M598,'BASE ARTICLE SAMUEL 25012023 v2'!$A$1:$K$1287,11,FALSE)</f>
        <v>44.416000000000004</v>
      </c>
      <c r="L598" s="6">
        <f t="shared" si="51"/>
        <v>44.416000000000004</v>
      </c>
      <c r="M598">
        <v>1510064</v>
      </c>
      <c r="N598" t="str">
        <f>VLOOKUP(M598,'BASE ARTICLE SAMUEL 25012023 v1'!$A$2:$B$1287,2,FALSE)</f>
        <v>AN</v>
      </c>
      <c r="O598">
        <f t="shared" si="46"/>
        <v>27.76</v>
      </c>
    </row>
    <row r="599" spans="1:15" outlineLevel="2" x14ac:dyDescent="0.25">
      <c r="A599" t="s">
        <v>1953</v>
      </c>
      <c r="B599" s="74" t="str">
        <f t="shared" si="49"/>
        <v>-EBARA</v>
      </c>
      <c r="C599" t="str">
        <f>VLOOKUP(A599,'BASE ARTICLE SAMUEL 25012023 v1'!$A$1:$B$1287,2,FALSE)</f>
        <v>AF</v>
      </c>
      <c r="E599">
        <v>1</v>
      </c>
      <c r="F599" t="s">
        <v>555</v>
      </c>
      <c r="G599" s="71">
        <f>VLOOKUP(M599,'BASE ARTICLE SAMUEL 25012023 v1'!$A$1:$F$1287,6,FALSE)</f>
        <v>7.12</v>
      </c>
      <c r="H599" s="6">
        <f>VLOOKUP(M599,'BASE ARTICLE SAMUEL 25012023 v2'!$A$1:$H$1287,8,FALSE)</f>
        <v>7.12</v>
      </c>
      <c r="I599">
        <v>9.56</v>
      </c>
      <c r="J599">
        <f t="shared" si="50"/>
        <v>9.56</v>
      </c>
      <c r="K599" s="6">
        <f>VLOOKUP(M599,'BASE ARTICLE SAMUEL 25012023 v2'!$A$1:$K$1287,11,FALSE)</f>
        <v>9.4695999999999998</v>
      </c>
      <c r="L599" s="6">
        <f t="shared" si="51"/>
        <v>9.4695999999999998</v>
      </c>
      <c r="M599" t="s">
        <v>554</v>
      </c>
      <c r="N599" t="str">
        <f>VLOOKUP(M599,'BASE ARTICLE SAMUEL 25012023 v1'!$A$2:$B$1287,2,FALSE)</f>
        <v>AN</v>
      </c>
      <c r="O599">
        <f t="shared" si="46"/>
        <v>7.12</v>
      </c>
    </row>
    <row r="600" spans="1:15" outlineLevel="2" x14ac:dyDescent="0.25">
      <c r="A600" t="s">
        <v>1953</v>
      </c>
      <c r="B600" s="74" t="str">
        <f t="shared" si="49"/>
        <v>-EBARA</v>
      </c>
      <c r="C600" t="str">
        <f>VLOOKUP(A600,'BASE ARTICLE SAMUEL 25012023 v1'!$A$1:$B$1287,2,FALSE)</f>
        <v>AF</v>
      </c>
      <c r="E600">
        <v>1</v>
      </c>
      <c r="F600" t="s">
        <v>566</v>
      </c>
      <c r="G600" s="71">
        <f>VLOOKUP(M600,'BASE ARTICLE SAMUEL 25012023 v1'!$A$1:$F$1287,6,FALSE)</f>
        <v>8.74</v>
      </c>
      <c r="H600" s="6">
        <f>VLOOKUP(M600,'BASE ARTICLE SAMUEL 25012023 v2'!$A$1:$H$1287,8,FALSE)</f>
        <v>9</v>
      </c>
      <c r="I600">
        <v>9.64</v>
      </c>
      <c r="J600">
        <f t="shared" si="50"/>
        <v>9.64</v>
      </c>
      <c r="K600" s="6">
        <f>VLOOKUP(M600,'BASE ARTICLE SAMUEL 25012023 v2'!$A$1:$K$1287,11,FALSE)</f>
        <v>11.97</v>
      </c>
      <c r="L600" s="6">
        <f t="shared" si="51"/>
        <v>11.97</v>
      </c>
      <c r="M600" t="s">
        <v>565</v>
      </c>
      <c r="N600" t="str">
        <f>VLOOKUP(M600,'BASE ARTICLE SAMUEL 25012023 v1'!$A$2:$B$1287,2,FALSE)</f>
        <v>AN</v>
      </c>
      <c r="O600">
        <f t="shared" si="46"/>
        <v>9</v>
      </c>
    </row>
    <row r="601" spans="1:15" outlineLevel="2" x14ac:dyDescent="0.25">
      <c r="A601" t="s">
        <v>1953</v>
      </c>
      <c r="B601" s="74" t="str">
        <f t="shared" si="49"/>
        <v>-EBARA</v>
      </c>
      <c r="C601" t="str">
        <f>VLOOKUP(A601,'BASE ARTICLE SAMUEL 25012023 v1'!$A$1:$B$1287,2,FALSE)</f>
        <v>AF</v>
      </c>
      <c r="E601">
        <v>1</v>
      </c>
      <c r="F601" t="s">
        <v>570</v>
      </c>
      <c r="G601" s="71">
        <f>VLOOKUP(M601,'BASE ARTICLE SAMUEL 25012023 v1'!$A$1:$F$1287,6,FALSE)</f>
        <v>0.67</v>
      </c>
      <c r="H601" s="6">
        <f>VLOOKUP(M601,'BASE ARTICLE SAMUEL 25012023 v2'!$A$1:$H$1287,8,FALSE)</f>
        <v>0.73</v>
      </c>
      <c r="I601">
        <v>0.77</v>
      </c>
      <c r="J601">
        <f t="shared" si="50"/>
        <v>0.77</v>
      </c>
      <c r="K601" s="6">
        <f>VLOOKUP(M601,'BASE ARTICLE SAMUEL 25012023 v2'!$A$1:$K$1287,11,FALSE)</f>
        <v>0.97089999999999999</v>
      </c>
      <c r="L601" s="6">
        <f t="shared" si="51"/>
        <v>0.97089999999999999</v>
      </c>
      <c r="M601" t="s">
        <v>569</v>
      </c>
      <c r="N601" t="str">
        <f>VLOOKUP(M601,'BASE ARTICLE SAMUEL 25012023 v1'!$A$2:$B$1287,2,FALSE)</f>
        <v>AN</v>
      </c>
      <c r="O601">
        <f t="shared" si="46"/>
        <v>0.73</v>
      </c>
    </row>
    <row r="602" spans="1:15" outlineLevel="2" x14ac:dyDescent="0.25">
      <c r="A602" t="s">
        <v>1953</v>
      </c>
      <c r="B602" s="74" t="str">
        <f t="shared" si="49"/>
        <v>-EBARA</v>
      </c>
      <c r="C602" t="str">
        <f>VLOOKUP(A602,'BASE ARTICLE SAMUEL 25012023 v1'!$A$1:$B$1287,2,FALSE)</f>
        <v>AF</v>
      </c>
      <c r="E602">
        <v>1</v>
      </c>
      <c r="F602" t="s">
        <v>3926</v>
      </c>
      <c r="G602" s="71">
        <f>VLOOKUP(M602,'BASE ARTICLE SAMUEL 25012023 v1'!$A$1:$F$1287,6,FALSE)</f>
        <v>0.94</v>
      </c>
      <c r="H602" s="6">
        <f>VLOOKUP(M602,'BASE ARTICLE SAMUEL 25012023 v2'!$A$1:$H$1287,8,FALSE)</f>
        <v>0.94</v>
      </c>
      <c r="I602">
        <v>4.87</v>
      </c>
      <c r="J602">
        <f t="shared" si="50"/>
        <v>4.87</v>
      </c>
      <c r="K602" s="6">
        <f>VLOOKUP(M602,'BASE ARTICLE SAMUEL 25012023 v2'!$A$1:$K$1287,11,FALSE)</f>
        <v>1.41</v>
      </c>
      <c r="L602" s="6">
        <f t="shared" si="51"/>
        <v>1.41</v>
      </c>
      <c r="M602" t="s">
        <v>68</v>
      </c>
      <c r="N602" t="str">
        <f>VLOOKUP(M602,'BASE ARTICLE SAMUEL 25012023 v1'!$A$2:$B$1287,2,FALSE)</f>
        <v>AS</v>
      </c>
      <c r="O602">
        <f t="shared" si="46"/>
        <v>0.94</v>
      </c>
    </row>
    <row r="603" spans="1:15" outlineLevel="2" x14ac:dyDescent="0.25">
      <c r="A603" t="s">
        <v>1953</v>
      </c>
      <c r="B603" s="74" t="str">
        <f t="shared" si="49"/>
        <v>-EBARA</v>
      </c>
      <c r="C603" t="str">
        <f>VLOOKUP(A603,'BASE ARTICLE SAMUEL 25012023 v1'!$A$1:$B$1287,2,FALSE)</f>
        <v>AF</v>
      </c>
      <c r="E603">
        <v>1</v>
      </c>
      <c r="F603" t="s">
        <v>3925</v>
      </c>
      <c r="G603" s="71">
        <f>VLOOKUP(M603,'BASE ARTICLE SAMUEL 25012023 v1'!$A$1:$F$1287,6,FALSE)</f>
        <v>0.92</v>
      </c>
      <c r="H603" s="6">
        <f>VLOOKUP(M603,'BASE ARTICLE SAMUEL 25012023 v2'!$A$1:$H$1287,8,FALSE)</f>
        <v>0.92</v>
      </c>
      <c r="I603">
        <v>4.9400000000000004</v>
      </c>
      <c r="J603">
        <f t="shared" si="50"/>
        <v>4.9400000000000004</v>
      </c>
      <c r="K603" s="6">
        <f>VLOOKUP(M603,'BASE ARTICLE SAMUEL 25012023 v2'!$A$1:$K$1287,11,FALSE)</f>
        <v>1.3800000000000001</v>
      </c>
      <c r="L603" s="6">
        <f t="shared" si="51"/>
        <v>1.3800000000000001</v>
      </c>
      <c r="M603" t="s">
        <v>90</v>
      </c>
      <c r="N603" t="str">
        <f>VLOOKUP(M603,'BASE ARTICLE SAMUEL 25012023 v1'!$A$2:$B$1287,2,FALSE)</f>
        <v>AS</v>
      </c>
      <c r="O603">
        <f t="shared" si="46"/>
        <v>0.92</v>
      </c>
    </row>
    <row r="604" spans="1:15" outlineLevel="2" x14ac:dyDescent="0.25">
      <c r="A604" t="s">
        <v>1953</v>
      </c>
      <c r="B604" s="74" t="str">
        <f t="shared" si="49"/>
        <v>-EBARA</v>
      </c>
      <c r="C604" t="str">
        <f>VLOOKUP(A604,'BASE ARTICLE SAMUEL 25012023 v1'!$A$1:$B$1287,2,FALSE)</f>
        <v>AF</v>
      </c>
      <c r="E604">
        <v>1.35</v>
      </c>
      <c r="F604" t="s">
        <v>1604</v>
      </c>
      <c r="G604" s="71">
        <f>VLOOKUP(M604,'BASE ARTICLE SAMUEL 25012023 v1'!$A$1:$F$1287,6,FALSE)</f>
        <v>50</v>
      </c>
      <c r="H604" s="6">
        <f>VLOOKUP(M604,'BASE ARTICLE SAMUEL 25012023 v2'!$A$1:$H$1287,8,FALSE)</f>
        <v>0</v>
      </c>
      <c r="I604">
        <v>75</v>
      </c>
      <c r="J604">
        <f t="shared" si="50"/>
        <v>101.25</v>
      </c>
      <c r="K604" s="6">
        <f>VLOOKUP(M604,'BASE ARTICLE SAMUEL 25012023 v2'!$A$1:$K$1287,11,FALSE)</f>
        <v>75</v>
      </c>
      <c r="L604" s="6">
        <f t="shared" si="51"/>
        <v>101.25</v>
      </c>
      <c r="M604" t="s">
        <v>1603</v>
      </c>
      <c r="N604" t="str">
        <f>VLOOKUP(M604,'BASE ARTICLE SAMUEL 25012023 v1'!$A$2:$B$1287,2,FALSE)</f>
        <v>AN</v>
      </c>
      <c r="O604">
        <f t="shared" si="46"/>
        <v>0</v>
      </c>
    </row>
    <row r="605" spans="1:15" outlineLevel="2" x14ac:dyDescent="0.25">
      <c r="A605" t="s">
        <v>1953</v>
      </c>
      <c r="B605" s="74" t="str">
        <f t="shared" si="49"/>
        <v>-EBARA</v>
      </c>
      <c r="C605" t="str">
        <f>VLOOKUP(A605,'BASE ARTICLE SAMUEL 25012023 v1'!$A$1:$B$1287,2,FALSE)</f>
        <v>AF</v>
      </c>
      <c r="E605">
        <v>0.6</v>
      </c>
      <c r="F605" t="s">
        <v>577</v>
      </c>
      <c r="G605" s="71">
        <f>VLOOKUP(M605,'BASE ARTICLE SAMUEL 25012023 v1'!$A$1:$F$1287,6,FALSE)</f>
        <v>3.2</v>
      </c>
      <c r="H605" s="6">
        <f>VLOOKUP(M605,'BASE ARTICLE SAMUEL 25012023 v2'!$A$1:$H$1287,8,FALSE)</f>
        <v>3.2</v>
      </c>
      <c r="I605">
        <v>4.3499999999999996</v>
      </c>
      <c r="J605">
        <f t="shared" si="50"/>
        <v>2.61</v>
      </c>
      <c r="K605" s="6">
        <f>VLOOKUP(M605,'BASE ARTICLE SAMUEL 25012023 v2'!$A$1:$K$1287,11,FALSE)</f>
        <v>4.8000000000000007</v>
      </c>
      <c r="L605" s="6">
        <f t="shared" si="51"/>
        <v>2.8800000000000003</v>
      </c>
      <c r="M605" t="s">
        <v>576</v>
      </c>
      <c r="N605" t="str">
        <f>VLOOKUP(M605,'BASE ARTICLE SAMUEL 25012023 v1'!$A$2:$B$1287,2,FALSE)</f>
        <v>AN</v>
      </c>
      <c r="O605">
        <f t="shared" si="46"/>
        <v>1.92</v>
      </c>
    </row>
    <row r="606" spans="1:15" outlineLevel="2" x14ac:dyDescent="0.25">
      <c r="A606" t="s">
        <v>1953</v>
      </c>
      <c r="B606" s="74" t="str">
        <f t="shared" si="49"/>
        <v>-EBARA</v>
      </c>
      <c r="C606" t="str">
        <f>VLOOKUP(A606,'BASE ARTICLE SAMUEL 25012023 v1'!$A$1:$B$1287,2,FALSE)</f>
        <v>AF</v>
      </c>
      <c r="E606">
        <v>1</v>
      </c>
      <c r="F606" t="s">
        <v>582</v>
      </c>
      <c r="G606" s="71">
        <f>VLOOKUP(M606,'BASE ARTICLE SAMUEL 25012023 v1'!$A$1:$F$1287,6,FALSE)</f>
        <v>1.5</v>
      </c>
      <c r="H606" s="6">
        <f>VLOOKUP(M606,'BASE ARTICLE SAMUEL 25012023 v2'!$A$1:$H$1287,8,FALSE)</f>
        <v>1.5</v>
      </c>
      <c r="I606">
        <v>2.2400000000000002</v>
      </c>
      <c r="J606">
        <f t="shared" si="50"/>
        <v>2.2400000000000002</v>
      </c>
      <c r="K606" s="6">
        <f>VLOOKUP(M606,'BASE ARTICLE SAMUEL 25012023 v2'!$A$1:$K$1287,11,FALSE)</f>
        <v>2.25</v>
      </c>
      <c r="L606" s="6">
        <f t="shared" si="51"/>
        <v>2.25</v>
      </c>
      <c r="M606">
        <v>101007</v>
      </c>
      <c r="N606" t="str">
        <f>VLOOKUP(M606,'BASE ARTICLE SAMUEL 25012023 v1'!$A$2:$B$1287,2,FALSE)</f>
        <v>AN</v>
      </c>
      <c r="O606">
        <f t="shared" si="46"/>
        <v>1.5</v>
      </c>
    </row>
    <row r="607" spans="1:15" outlineLevel="2" x14ac:dyDescent="0.25">
      <c r="A607" t="s">
        <v>1953</v>
      </c>
      <c r="B607" s="74" t="str">
        <f t="shared" si="49"/>
        <v>-EBARA</v>
      </c>
      <c r="C607" t="str">
        <f>VLOOKUP(A607,'BASE ARTICLE SAMUEL 25012023 v1'!$A$1:$B$1287,2,FALSE)</f>
        <v>AF</v>
      </c>
      <c r="E607">
        <v>1</v>
      </c>
      <c r="F607" t="s">
        <v>1561</v>
      </c>
      <c r="G607" s="71">
        <f>VLOOKUP(M607,'BASE ARTICLE SAMUEL 25012023 v1'!$A$1:$F$1287,6,FALSE)</f>
        <v>0.13</v>
      </c>
      <c r="H607" s="6">
        <f>VLOOKUP(M607,'BASE ARTICLE SAMUEL 25012023 v2'!$A$1:$H$1287,8,FALSE)</f>
        <v>0.13</v>
      </c>
      <c r="I607">
        <v>1.9E-2</v>
      </c>
      <c r="J607">
        <f t="shared" si="50"/>
        <v>1.9E-2</v>
      </c>
      <c r="K607" s="6">
        <f>VLOOKUP(M607,'BASE ARTICLE SAMUEL 25012023 v2'!$A$1:$K$1287,11,FALSE)</f>
        <v>0.19000000500000003</v>
      </c>
      <c r="L607" s="6">
        <f t="shared" si="51"/>
        <v>0.19000000500000003</v>
      </c>
      <c r="M607" t="s">
        <v>1560</v>
      </c>
      <c r="N607" t="str">
        <f>VLOOKUP(M607,'BASE ARTICLE SAMUEL 25012023 v1'!$A$2:$B$1287,2,FALSE)</f>
        <v>AN</v>
      </c>
      <c r="O607">
        <f t="shared" si="46"/>
        <v>0.13</v>
      </c>
    </row>
    <row r="608" spans="1:15" outlineLevel="2" x14ac:dyDescent="0.25">
      <c r="A608" t="s">
        <v>1953</v>
      </c>
      <c r="B608" s="74" t="str">
        <f t="shared" si="49"/>
        <v>-EBARA</v>
      </c>
      <c r="C608" t="str">
        <f>VLOOKUP(A608,'BASE ARTICLE SAMUEL 25012023 v1'!$A$1:$B$1287,2,FALSE)</f>
        <v>AF</v>
      </c>
      <c r="E608">
        <v>1</v>
      </c>
      <c r="F608" t="s">
        <v>1489</v>
      </c>
      <c r="G608" s="71">
        <f>VLOOKUP(M608,'BASE ARTICLE SAMUEL 25012023 v1'!$A$1:$F$1287,6,FALSE)</f>
        <v>0.03</v>
      </c>
      <c r="H608" s="6">
        <f>VLOOKUP(M608,'BASE ARTICLE SAMUEL 25012023 v2'!$A$1:$H$1287,8,FALSE)</f>
        <v>0.03</v>
      </c>
      <c r="I608">
        <v>0.05</v>
      </c>
      <c r="J608">
        <f t="shared" si="50"/>
        <v>0.05</v>
      </c>
      <c r="K608" s="6">
        <f>VLOOKUP(M608,'BASE ARTICLE SAMUEL 25012023 v2'!$A$1:$K$1287,11,FALSE)</f>
        <v>5.0000000999999995E-2</v>
      </c>
      <c r="L608" s="6">
        <f t="shared" si="51"/>
        <v>5.0000000999999995E-2</v>
      </c>
      <c r="M608">
        <v>8535000618</v>
      </c>
      <c r="N608" t="str">
        <f>VLOOKUP(M608,'BASE ARTICLE SAMUEL 25012023 v1'!$A$2:$B$1287,2,FALSE)</f>
        <v>AN</v>
      </c>
      <c r="O608">
        <f t="shared" si="46"/>
        <v>0.03</v>
      </c>
    </row>
    <row r="609" spans="1:15" outlineLevel="1" x14ac:dyDescent="0.25">
      <c r="A609" s="74" t="s">
        <v>4067</v>
      </c>
      <c r="B609" s="74" t="str">
        <f t="shared" si="49"/>
        <v>SPR900-EBARA</v>
      </c>
      <c r="H609" s="6" t="e">
        <f>VLOOKUP(M609,'BASE ARTICLE SAMUEL 25012023 v2'!$A$1:$H$1287,8,FALSE)</f>
        <v>#N/A</v>
      </c>
      <c r="K609" s="6" t="e">
        <f>VLOOKUP(M609,'BASE ARTICLE SAMUEL 25012023 v2'!$A$1:$K$1287,11,FALSE)</f>
        <v>#N/A</v>
      </c>
      <c r="L609" s="6">
        <f>SUBTOTAL(9,L590:L608)</f>
        <v>440.73043000600001</v>
      </c>
      <c r="O609">
        <f>SUBTOTAL(9,O590:O608)</f>
        <v>215.8359999999999</v>
      </c>
    </row>
    <row r="610" spans="1:15" outlineLevel="2" x14ac:dyDescent="0.25">
      <c r="A610" t="s">
        <v>1977</v>
      </c>
      <c r="B610" s="74" t="str">
        <f t="shared" si="49"/>
        <v>6L19</v>
      </c>
      <c r="C610" t="str">
        <f>VLOOKUP(A610,'BASE ARTICLE SAMUEL 25012023 v1'!$A$1:$B$1287,2,FALSE)</f>
        <v>AN</v>
      </c>
      <c r="E610">
        <v>0.2</v>
      </c>
      <c r="F610" t="s">
        <v>793</v>
      </c>
      <c r="G610" s="71">
        <f>VLOOKUP(M610,'BASE ARTICLE SAMUEL 25012023 v1'!$A$1:$F$1287,6,FALSE)</f>
        <v>2.91</v>
      </c>
      <c r="H610" s="6">
        <f>VLOOKUP(M610,'BASE ARTICLE SAMUEL 25012023 v2'!$A$1:$H$1287,8,FALSE)</f>
        <v>3.117</v>
      </c>
      <c r="I610">
        <v>0</v>
      </c>
      <c r="J610">
        <f>E610*I610</f>
        <v>0</v>
      </c>
      <c r="K610" s="6">
        <f>VLOOKUP(M610,'BASE ARTICLE SAMUEL 25012023 v2'!$A$1:$K$1287,11,FALSE)</f>
        <v>13.091399999999998</v>
      </c>
      <c r="L610" s="6">
        <f>E610*K610</f>
        <v>2.6182799999999999</v>
      </c>
      <c r="M610" t="s">
        <v>792</v>
      </c>
      <c r="N610" t="str">
        <f>VLOOKUP(M610,'BASE ARTICLE SAMUEL 25012023 v1'!$A$2:$B$1287,2,FALSE)</f>
        <v>AS</v>
      </c>
      <c r="O610">
        <f t="shared" si="46"/>
        <v>0.62340000000000007</v>
      </c>
    </row>
    <row r="611" spans="1:15" outlineLevel="2" x14ac:dyDescent="0.25">
      <c r="A611" t="s">
        <v>1977</v>
      </c>
      <c r="B611" s="74" t="str">
        <f t="shared" si="49"/>
        <v>6L19</v>
      </c>
      <c r="C611" t="str">
        <f>VLOOKUP(A611,'BASE ARTICLE SAMUEL 25012023 v1'!$A$1:$B$1287,2,FALSE)</f>
        <v>AN</v>
      </c>
      <c r="E611">
        <v>0.01</v>
      </c>
      <c r="F611" t="s">
        <v>1604</v>
      </c>
      <c r="G611" s="71">
        <f>VLOOKUP(M611,'BASE ARTICLE SAMUEL 25012023 v1'!$A$1:$F$1287,6,FALSE)</f>
        <v>50</v>
      </c>
      <c r="H611" s="6">
        <f>VLOOKUP(M611,'BASE ARTICLE SAMUEL 25012023 v2'!$A$1:$H$1287,8,FALSE)</f>
        <v>0</v>
      </c>
      <c r="I611">
        <v>0</v>
      </c>
      <c r="J611">
        <f>E611*I611</f>
        <v>0</v>
      </c>
      <c r="K611" s="6">
        <f>VLOOKUP(M611,'BASE ARTICLE SAMUEL 25012023 v2'!$A$1:$K$1287,11,FALSE)</f>
        <v>75</v>
      </c>
      <c r="L611" s="6">
        <f>E611*K611</f>
        <v>0.75</v>
      </c>
      <c r="M611" t="s">
        <v>1603</v>
      </c>
      <c r="N611" t="str">
        <f>VLOOKUP(M611,'BASE ARTICLE SAMUEL 25012023 v1'!$A$2:$B$1287,2,FALSE)</f>
        <v>AN</v>
      </c>
      <c r="O611">
        <f t="shared" si="46"/>
        <v>0</v>
      </c>
    </row>
    <row r="612" spans="1:15" outlineLevel="1" x14ac:dyDescent="0.25">
      <c r="A612" s="74" t="s">
        <v>4068</v>
      </c>
      <c r="B612" s="74" t="str">
        <f t="shared" si="49"/>
        <v>PVC5016L19</v>
      </c>
      <c r="H612" s="6" t="e">
        <f>VLOOKUP(M612,'BASE ARTICLE SAMUEL 25012023 v2'!$A$1:$H$1287,8,FALSE)</f>
        <v>#N/A</v>
      </c>
      <c r="K612" s="6" t="e">
        <f>VLOOKUP(M612,'BASE ARTICLE SAMUEL 25012023 v2'!$A$1:$K$1287,11,FALSE)</f>
        <v>#N/A</v>
      </c>
      <c r="L612" s="6">
        <f>SUBTOTAL(9,L610:L611)</f>
        <v>3.3682799999999999</v>
      </c>
      <c r="O612">
        <f>SUBTOTAL(9,O610:O611)</f>
        <v>0.62340000000000007</v>
      </c>
    </row>
    <row r="613" spans="1:15" outlineLevel="2" x14ac:dyDescent="0.25">
      <c r="A613" t="s">
        <v>1983</v>
      </c>
      <c r="B613" s="74" t="str">
        <f t="shared" si="49"/>
        <v>1001002500</v>
      </c>
      <c r="C613" t="str">
        <f>VLOOKUP(A613,'BASE ARTICLE SAMUEL 25012023 v1'!$A$1:$B$1287,2,FALSE)</f>
        <v>AS</v>
      </c>
      <c r="E613">
        <v>50</v>
      </c>
      <c r="F613" t="s">
        <v>1177</v>
      </c>
      <c r="G613" s="71">
        <f>VLOOKUP(M613,'BASE ARTICLE SAMUEL 25012023 v1'!$A$1:$F$1287,6,FALSE)</f>
        <v>20.239999999999998</v>
      </c>
      <c r="H613" s="6">
        <f>VLOOKUP(M613,'BASE ARTICLE SAMUEL 25012023 v2'!$A$1:$H$1287,8,FALSE)</f>
        <v>21.88</v>
      </c>
      <c r="I613">
        <v>0</v>
      </c>
      <c r="J613">
        <f>E613*I613</f>
        <v>0</v>
      </c>
      <c r="K613" s="6">
        <f>VLOOKUP(M613,'BASE ARTICLE SAMUEL 25012023 v2'!$A$1:$K$1287,11,FALSE)</f>
        <v>32.82</v>
      </c>
      <c r="L613" s="6">
        <f>E613*K613</f>
        <v>1641</v>
      </c>
      <c r="M613" t="s">
        <v>1176</v>
      </c>
      <c r="N613" t="str">
        <f>VLOOKUP(M613,'BASE ARTICLE SAMUEL 25012023 v1'!$A$2:$B$1287,2,FALSE)</f>
        <v>AS</v>
      </c>
      <c r="O613">
        <f t="shared" si="46"/>
        <v>1094</v>
      </c>
    </row>
    <row r="614" spans="1:15" outlineLevel="1" x14ac:dyDescent="0.25">
      <c r="A614" s="74" t="s">
        <v>4069</v>
      </c>
      <c r="B614" s="74" t="str">
        <f t="shared" si="49"/>
        <v>PAL50C1001002500</v>
      </c>
      <c r="H614" s="6" t="e">
        <f>VLOOKUP(M614,'BASE ARTICLE SAMUEL 25012023 v2'!$A$1:$H$1287,8,FALSE)</f>
        <v>#N/A</v>
      </c>
      <c r="K614" s="6" t="e">
        <f>VLOOKUP(M614,'BASE ARTICLE SAMUEL 25012023 v2'!$A$1:$K$1287,11,FALSE)</f>
        <v>#N/A</v>
      </c>
      <c r="L614" s="6">
        <f>SUBTOTAL(9,L613:L613)</f>
        <v>1641</v>
      </c>
      <c r="O614">
        <f>SUBTOTAL(9,O613:O613)</f>
        <v>1094</v>
      </c>
    </row>
    <row r="615" spans="1:15" outlineLevel="2" x14ac:dyDescent="0.25">
      <c r="A615" t="s">
        <v>1999</v>
      </c>
      <c r="B615" s="74" t="str">
        <f t="shared" si="49"/>
        <v>SOUPLE50M</v>
      </c>
      <c r="C615" t="str">
        <f>VLOOKUP(A615,'BASE ARTICLE SAMUEL 25012023 v1'!$A$1:$B$1287,2,FALSE)</f>
        <v>AS</v>
      </c>
      <c r="E615">
        <v>4</v>
      </c>
      <c r="F615" t="s">
        <v>1968</v>
      </c>
      <c r="G615" s="71">
        <f>VLOOKUP(M615,'BASE ARTICLE SAMUEL 25012023 v1'!$A$1:$F$1287,6,FALSE)</f>
        <v>3.7919999999999998</v>
      </c>
      <c r="H615" s="6">
        <f>VLOOKUP(M615,'BASE ARTICLE SAMUEL 25012023 v2'!$A$1:$H$1287,8,FALSE)</f>
        <v>3.7919999999999998</v>
      </c>
      <c r="I615">
        <v>0</v>
      </c>
      <c r="J615">
        <f>E615*I615</f>
        <v>0</v>
      </c>
      <c r="K615" s="6">
        <f>VLOOKUP(M615,'BASE ARTICLE SAMUEL 25012023 v2'!$A$1:$K$1287,11,FALSE)</f>
        <v>284.39999999999998</v>
      </c>
      <c r="L615" s="6">
        <f>E615*K615</f>
        <v>1137.5999999999999</v>
      </c>
      <c r="M615" t="s">
        <v>1967</v>
      </c>
      <c r="N615" t="str">
        <f>VLOOKUP(M615,'BASE ARTICLE SAMUEL 25012023 v1'!$A$2:$B$1287,2,FALSE)</f>
        <v>AS</v>
      </c>
      <c r="O615">
        <f t="shared" si="46"/>
        <v>15.167999999999999</v>
      </c>
    </row>
    <row r="616" spans="1:15" outlineLevel="1" x14ac:dyDescent="0.25">
      <c r="A616" s="74" t="s">
        <v>4070</v>
      </c>
      <c r="B616" s="74" t="str">
        <f t="shared" si="49"/>
        <v>PALPVCSOUPLE50M</v>
      </c>
      <c r="H616" s="6" t="e">
        <f>VLOOKUP(M616,'BASE ARTICLE SAMUEL 25012023 v2'!$A$1:$H$1287,8,FALSE)</f>
        <v>#N/A</v>
      </c>
      <c r="K616" s="6" t="e">
        <f>VLOOKUP(M616,'BASE ARTICLE SAMUEL 25012023 v2'!$A$1:$K$1287,11,FALSE)</f>
        <v>#N/A</v>
      </c>
      <c r="L616" s="6">
        <f>SUBTOTAL(9,L615:L615)</f>
        <v>1137.5999999999999</v>
      </c>
      <c r="O616">
        <f>SUBTOTAL(9,O615:O615)</f>
        <v>15.167999999999999</v>
      </c>
    </row>
    <row r="617" spans="1:15" outlineLevel="2" x14ac:dyDescent="0.25">
      <c r="A617" t="s">
        <v>1947</v>
      </c>
      <c r="B617" s="74" t="str">
        <f t="shared" si="49"/>
        <v>2H1200</v>
      </c>
      <c r="C617" t="str">
        <f>VLOOKUP(A617,'BASE ARTICLE SAMUEL 25012023 v1'!$A$1:$B$1287,2,FALSE)</f>
        <v>AF</v>
      </c>
      <c r="D617">
        <v>101006</v>
      </c>
      <c r="E617">
        <v>2</v>
      </c>
      <c r="F617" t="s">
        <v>583</v>
      </c>
      <c r="G617" s="71">
        <f>VLOOKUP(M617,'BASE ARTICLE SAMUEL 25012023 v1'!$A$1:$F$1287,6,FALSE)</f>
        <v>0.29299999999999998</v>
      </c>
      <c r="H617" s="6">
        <f>VLOOKUP(M617,'BASE ARTICLE SAMUEL 25012023 v2'!$A$1:$H$1287,8,FALSE)</f>
        <v>0.29299999999999998</v>
      </c>
      <c r="I617">
        <v>0.68</v>
      </c>
      <c r="J617">
        <f t="shared" ref="J617:J636" si="52">E617*I617</f>
        <v>1.36</v>
      </c>
      <c r="K617" s="6">
        <f>VLOOKUP(M617,'BASE ARTICLE SAMUEL 25012023 v2'!$A$1:$K$1287,11,FALSE)</f>
        <v>0.73249999999999993</v>
      </c>
      <c r="L617" s="6">
        <f t="shared" ref="L617:L636" si="53">E617*K617</f>
        <v>1.4649999999999999</v>
      </c>
      <c r="M617">
        <v>101006</v>
      </c>
      <c r="N617" t="str">
        <f>VLOOKUP(M617,'BASE ARTICLE SAMUEL 25012023 v1'!$A$2:$B$1287,2,FALSE)</f>
        <v>AN</v>
      </c>
      <c r="O617">
        <f t="shared" si="46"/>
        <v>0.58599999999999997</v>
      </c>
    </row>
    <row r="618" spans="1:15" outlineLevel="2" x14ac:dyDescent="0.25">
      <c r="A618" t="s">
        <v>1947</v>
      </c>
      <c r="B618" s="74" t="str">
        <f t="shared" si="49"/>
        <v>2H1200</v>
      </c>
      <c r="C618" t="str">
        <f>VLOOKUP(A618,'BASE ARTICLE SAMUEL 25012023 v1'!$A$1:$B$1287,2,FALSE)</f>
        <v>AF</v>
      </c>
      <c r="D618">
        <v>101007</v>
      </c>
      <c r="E618">
        <v>2</v>
      </c>
      <c r="F618" t="s">
        <v>582</v>
      </c>
      <c r="G618" s="71">
        <f>VLOOKUP(M618,'BASE ARTICLE SAMUEL 25012023 v1'!$A$1:$F$1287,6,FALSE)</f>
        <v>1.5</v>
      </c>
      <c r="H618" s="6">
        <f>VLOOKUP(M618,'BASE ARTICLE SAMUEL 25012023 v2'!$A$1:$H$1287,8,FALSE)</f>
        <v>1.5</v>
      </c>
      <c r="I618">
        <v>2.2400000000000002</v>
      </c>
      <c r="J618">
        <f t="shared" si="52"/>
        <v>4.4800000000000004</v>
      </c>
      <c r="K618" s="6">
        <f>VLOOKUP(M618,'BASE ARTICLE SAMUEL 25012023 v2'!$A$1:$K$1287,11,FALSE)</f>
        <v>2.25</v>
      </c>
      <c r="L618" s="6">
        <f t="shared" si="53"/>
        <v>4.5</v>
      </c>
      <c r="M618">
        <v>101007</v>
      </c>
      <c r="N618" t="str">
        <f>VLOOKUP(M618,'BASE ARTICLE SAMUEL 25012023 v1'!$A$2:$B$1287,2,FALSE)</f>
        <v>AN</v>
      </c>
      <c r="O618">
        <f t="shared" si="46"/>
        <v>3</v>
      </c>
    </row>
    <row r="619" spans="1:15" outlineLevel="2" x14ac:dyDescent="0.25">
      <c r="A619" t="s">
        <v>1947</v>
      </c>
      <c r="B619" s="74" t="str">
        <f t="shared" si="49"/>
        <v>2H1200</v>
      </c>
      <c r="C619" t="str">
        <f>VLOOKUP(A619,'BASE ARTICLE SAMUEL 25012023 v1'!$A$1:$B$1287,2,FALSE)</f>
        <v>AF</v>
      </c>
      <c r="D619" t="s">
        <v>728</v>
      </c>
      <c r="E619">
        <v>2</v>
      </c>
      <c r="F619" t="s">
        <v>729</v>
      </c>
      <c r="G619" s="71">
        <f>VLOOKUP(M619,'BASE ARTICLE SAMUEL 25012023 v1'!$A$1:$F$1287,6,FALSE)</f>
        <v>2.42</v>
      </c>
      <c r="H619" s="6">
        <f>VLOOKUP(M619,'BASE ARTICLE SAMUEL 25012023 v2'!$A$1:$H$1287,8,FALSE)</f>
        <v>2.42</v>
      </c>
      <c r="I619">
        <v>2.85</v>
      </c>
      <c r="J619">
        <f t="shared" si="52"/>
        <v>5.7</v>
      </c>
      <c r="K619" s="6">
        <f>VLOOKUP(M619,'BASE ARTICLE SAMUEL 25012023 v2'!$A$1:$K$1287,11,FALSE)</f>
        <v>3.0249999999999999</v>
      </c>
      <c r="L619" s="6">
        <f t="shared" si="53"/>
        <v>6.05</v>
      </c>
      <c r="M619" t="s">
        <v>728</v>
      </c>
      <c r="N619" t="str">
        <f>VLOOKUP(M619,'BASE ARTICLE SAMUEL 25012023 v1'!$A$2:$B$1287,2,FALSE)</f>
        <v>AN</v>
      </c>
      <c r="O619">
        <f t="shared" si="46"/>
        <v>4.84</v>
      </c>
    </row>
    <row r="620" spans="1:15" outlineLevel="2" x14ac:dyDescent="0.25">
      <c r="A620" t="s">
        <v>1947</v>
      </c>
      <c r="B620" s="74" t="str">
        <f t="shared" si="49"/>
        <v>2H1200</v>
      </c>
      <c r="C620" t="str">
        <f>VLOOKUP(A620,'BASE ARTICLE SAMUEL 25012023 v1'!$A$1:$B$1287,2,FALSE)</f>
        <v>AF</v>
      </c>
      <c r="D620" t="s">
        <v>576</v>
      </c>
      <c r="E620">
        <v>1.6</v>
      </c>
      <c r="F620" t="s">
        <v>577</v>
      </c>
      <c r="G620" s="71">
        <f>VLOOKUP(M620,'BASE ARTICLE SAMUEL 25012023 v1'!$A$1:$F$1287,6,FALSE)</f>
        <v>3.2</v>
      </c>
      <c r="H620" s="6">
        <f>VLOOKUP(M620,'BASE ARTICLE SAMUEL 25012023 v2'!$A$1:$H$1287,8,FALSE)</f>
        <v>3.2</v>
      </c>
      <c r="I620">
        <v>4.3499999999999996</v>
      </c>
      <c r="J620">
        <f t="shared" si="52"/>
        <v>6.96</v>
      </c>
      <c r="K620" s="6">
        <f>VLOOKUP(M620,'BASE ARTICLE SAMUEL 25012023 v2'!$A$1:$K$1287,11,FALSE)</f>
        <v>4.8000000000000007</v>
      </c>
      <c r="L620" s="6">
        <f t="shared" si="53"/>
        <v>7.6800000000000015</v>
      </c>
      <c r="M620" t="s">
        <v>576</v>
      </c>
      <c r="N620" t="str">
        <f>VLOOKUP(M620,'BASE ARTICLE SAMUEL 25012023 v1'!$A$2:$B$1287,2,FALSE)</f>
        <v>AN</v>
      </c>
      <c r="O620">
        <f t="shared" si="46"/>
        <v>5.120000000000001</v>
      </c>
    </row>
    <row r="621" spans="1:15" outlineLevel="2" x14ac:dyDescent="0.25">
      <c r="A621" t="s">
        <v>1947</v>
      </c>
      <c r="B621" s="74" t="str">
        <f t="shared" si="49"/>
        <v>2H1200</v>
      </c>
      <c r="C621" t="str">
        <f>VLOOKUP(A621,'BASE ARTICLE SAMUEL 25012023 v1'!$A$1:$B$1287,2,FALSE)</f>
        <v>AF</v>
      </c>
      <c r="E621">
        <v>8</v>
      </c>
      <c r="F621" t="s">
        <v>1229</v>
      </c>
      <c r="G621" s="71">
        <f>VLOOKUP(M621,'BASE ARTICLE SAMUEL 25012023 v1'!$A$1:$F$1287,6,FALSE)</f>
        <v>0.09</v>
      </c>
      <c r="H621" s="6">
        <f>VLOOKUP(M621,'BASE ARTICLE SAMUEL 25012023 v2'!$A$1:$H$1287,8,FALSE)</f>
        <v>0.09</v>
      </c>
      <c r="I621">
        <v>6.8000000000000005E-2</v>
      </c>
      <c r="J621">
        <f t="shared" si="52"/>
        <v>0.54400000000000004</v>
      </c>
      <c r="K621" s="6">
        <f>VLOOKUP(M621,'BASE ARTICLE SAMUEL 25012023 v2'!$A$1:$K$1287,11,FALSE)</f>
        <v>0.14000000399999998</v>
      </c>
      <c r="L621" s="6">
        <f t="shared" si="53"/>
        <v>1.1200000319999999</v>
      </c>
      <c r="M621">
        <v>8210603018</v>
      </c>
      <c r="N621" t="str">
        <f>VLOOKUP(M621,'BASE ARTICLE SAMUEL 25012023 v1'!$A$2:$B$1287,2,FALSE)</f>
        <v>AN</v>
      </c>
      <c r="O621">
        <f t="shared" si="46"/>
        <v>0.72</v>
      </c>
    </row>
    <row r="622" spans="1:15" outlineLevel="2" x14ac:dyDescent="0.25">
      <c r="A622" t="s">
        <v>1947</v>
      </c>
      <c r="B622" s="74" t="str">
        <f t="shared" si="49"/>
        <v>2H1200</v>
      </c>
      <c r="C622" t="str">
        <f>VLOOKUP(A622,'BASE ARTICLE SAMUEL 25012023 v1'!$A$1:$B$1287,2,FALSE)</f>
        <v>AF</v>
      </c>
      <c r="D622">
        <v>8535000618</v>
      </c>
      <c r="E622">
        <v>2</v>
      </c>
      <c r="F622" t="s">
        <v>1489</v>
      </c>
      <c r="G622" s="71">
        <f>VLOOKUP(M622,'BASE ARTICLE SAMUEL 25012023 v1'!$A$1:$F$1287,6,FALSE)</f>
        <v>0.03</v>
      </c>
      <c r="H622" s="6">
        <f>VLOOKUP(M622,'BASE ARTICLE SAMUEL 25012023 v2'!$A$1:$H$1287,8,FALSE)</f>
        <v>0.03</v>
      </c>
      <c r="I622">
        <v>0.05</v>
      </c>
      <c r="J622">
        <f t="shared" si="52"/>
        <v>0.1</v>
      </c>
      <c r="K622" s="6">
        <f>VLOOKUP(M622,'BASE ARTICLE SAMUEL 25012023 v2'!$A$1:$K$1287,11,FALSE)</f>
        <v>5.0000000999999995E-2</v>
      </c>
      <c r="L622" s="6">
        <f t="shared" si="53"/>
        <v>0.10000000199999999</v>
      </c>
      <c r="M622">
        <v>8535000618</v>
      </c>
      <c r="N622" t="str">
        <f>VLOOKUP(M622,'BASE ARTICLE SAMUEL 25012023 v1'!$A$2:$B$1287,2,FALSE)</f>
        <v>AN</v>
      </c>
      <c r="O622">
        <f t="shared" si="46"/>
        <v>0.06</v>
      </c>
    </row>
    <row r="623" spans="1:15" outlineLevel="2" x14ac:dyDescent="0.25">
      <c r="A623" t="s">
        <v>1947</v>
      </c>
      <c r="B623" s="74" t="str">
        <f t="shared" si="49"/>
        <v>2H1200</v>
      </c>
      <c r="C623" t="str">
        <f>VLOOKUP(A623,'BASE ARTICLE SAMUEL 25012023 v1'!$A$1:$B$1287,2,FALSE)</f>
        <v>AF</v>
      </c>
      <c r="D623">
        <v>9600000618</v>
      </c>
      <c r="E623">
        <v>2</v>
      </c>
      <c r="F623" t="s">
        <v>1160</v>
      </c>
      <c r="G623" s="71">
        <f>VLOOKUP(M623,'BASE ARTICLE SAMUEL 25012023 v1'!$A$1:$F$1287,6,FALSE)</f>
        <v>1.2</v>
      </c>
      <c r="H623" s="6">
        <f>VLOOKUP(M623,'BASE ARTICLE SAMUEL 25012023 v2'!$A$1:$H$1287,8,FALSE)</f>
        <v>1.2</v>
      </c>
      <c r="I623">
        <v>1.57</v>
      </c>
      <c r="J623">
        <f t="shared" si="52"/>
        <v>3.14</v>
      </c>
      <c r="K623" s="6">
        <f>VLOOKUP(M623,'BASE ARTICLE SAMUEL 25012023 v2'!$A$1:$K$1287,11,FALSE)</f>
        <v>2.4</v>
      </c>
      <c r="L623" s="6">
        <f t="shared" si="53"/>
        <v>4.8</v>
      </c>
      <c r="M623">
        <v>9600000618</v>
      </c>
      <c r="N623" t="str">
        <f>VLOOKUP(M623,'BASE ARTICLE SAMUEL 25012023 v1'!$A$2:$B$1287,2,FALSE)</f>
        <v>AN</v>
      </c>
      <c r="O623">
        <f t="shared" si="46"/>
        <v>2.4</v>
      </c>
    </row>
    <row r="624" spans="1:15" outlineLevel="2" x14ac:dyDescent="0.25">
      <c r="A624" t="s">
        <v>1947</v>
      </c>
      <c r="B624" s="74" t="str">
        <f t="shared" si="49"/>
        <v>2H1200</v>
      </c>
      <c r="C624" t="str">
        <f>VLOOKUP(A624,'BASE ARTICLE SAMUEL 25012023 v1'!$A$1:$B$1287,2,FALSE)</f>
        <v>AF</v>
      </c>
      <c r="D624" t="s">
        <v>713</v>
      </c>
      <c r="E624">
        <v>3</v>
      </c>
      <c r="F624" t="s">
        <v>714</v>
      </c>
      <c r="G624" s="71">
        <f>VLOOKUP(M624,'BASE ARTICLE SAMUEL 25012023 v1'!$A$1:$F$1287,6,FALSE)</f>
        <v>0.44</v>
      </c>
      <c r="H624" s="6">
        <f>VLOOKUP(M624,'BASE ARTICLE SAMUEL 25012023 v2'!$A$1:$H$1287,8,FALSE)</f>
        <v>0.52500000000000002</v>
      </c>
      <c r="I624">
        <v>0.47</v>
      </c>
      <c r="J624">
        <f t="shared" si="52"/>
        <v>1.41</v>
      </c>
      <c r="K624" s="6">
        <f>VLOOKUP(M624,'BASE ARTICLE SAMUEL 25012023 v2'!$A$1:$K$1287,11,FALSE)</f>
        <v>0.65625</v>
      </c>
      <c r="L624" s="6">
        <f t="shared" si="53"/>
        <v>1.96875</v>
      </c>
      <c r="M624" t="s">
        <v>713</v>
      </c>
      <c r="N624" t="str">
        <f>VLOOKUP(M624,'BASE ARTICLE SAMUEL 25012023 v1'!$A$2:$B$1287,2,FALSE)</f>
        <v>AS</v>
      </c>
      <c r="O624">
        <f t="shared" si="46"/>
        <v>1.5750000000000002</v>
      </c>
    </row>
    <row r="625" spans="1:15" outlineLevel="2" x14ac:dyDescent="0.25">
      <c r="A625" t="s">
        <v>1947</v>
      </c>
      <c r="B625" s="74" t="str">
        <f t="shared" si="49"/>
        <v>2H1200</v>
      </c>
      <c r="C625" t="str">
        <f>VLOOKUP(A625,'BASE ARTICLE SAMUEL 25012023 v1'!$A$1:$B$1287,2,FALSE)</f>
        <v>AF</v>
      </c>
      <c r="D625" t="s">
        <v>741</v>
      </c>
      <c r="E625">
        <v>1</v>
      </c>
      <c r="F625" t="s">
        <v>3944</v>
      </c>
      <c r="G625" s="71">
        <f>VLOOKUP(M625,'BASE ARTICLE SAMUEL 25012023 v1'!$A$1:$F$1287,6,FALSE)</f>
        <v>0.69</v>
      </c>
      <c r="H625" s="6">
        <f>VLOOKUP(M625,'BASE ARTICLE SAMUEL 25012023 v2'!$A$1:$H$1287,8,FALSE)</f>
        <v>0.83799999999999997</v>
      </c>
      <c r="I625">
        <v>0.86</v>
      </c>
      <c r="J625">
        <f t="shared" si="52"/>
        <v>0.86</v>
      </c>
      <c r="K625" s="6">
        <f>VLOOKUP(M625,'BASE ARTICLE SAMUEL 25012023 v2'!$A$1:$K$1287,11,FALSE)</f>
        <v>1.1051884228</v>
      </c>
      <c r="L625" s="6">
        <f t="shared" si="53"/>
        <v>1.1051884228</v>
      </c>
      <c r="M625" t="s">
        <v>741</v>
      </c>
      <c r="N625" t="str">
        <f>VLOOKUP(M625,'BASE ARTICLE SAMUEL 25012023 v1'!$A$2:$B$1287,2,FALSE)</f>
        <v>AN</v>
      </c>
      <c r="O625">
        <f t="shared" ref="O625:O700" si="54">E625*H625</f>
        <v>0.83799999999999997</v>
      </c>
    </row>
    <row r="626" spans="1:15" outlineLevel="2" x14ac:dyDescent="0.25">
      <c r="A626" t="s">
        <v>1947</v>
      </c>
      <c r="B626" s="74" t="str">
        <f t="shared" si="49"/>
        <v>2H1200</v>
      </c>
      <c r="C626" t="str">
        <f>VLOOKUP(A626,'BASE ARTICLE SAMUEL 25012023 v1'!$A$1:$B$1287,2,FALSE)</f>
        <v>AF</v>
      </c>
      <c r="D626" t="s">
        <v>1012</v>
      </c>
      <c r="E626">
        <v>1</v>
      </c>
      <c r="F626" t="s">
        <v>1013</v>
      </c>
      <c r="G626" s="71">
        <f>VLOOKUP(M626,'BASE ARTICLE SAMUEL 25012023 v1'!$A$1:$F$1287,6,FALSE)</f>
        <v>2.2799999999999998</v>
      </c>
      <c r="H626" s="6">
        <f>VLOOKUP(M626,'BASE ARTICLE SAMUEL 25012023 v2'!$A$1:$H$1287,8,FALSE)</f>
        <v>2.5579999999999998</v>
      </c>
      <c r="I626">
        <v>2.91</v>
      </c>
      <c r="J626">
        <f t="shared" si="52"/>
        <v>2.91</v>
      </c>
      <c r="K626" s="6">
        <f>VLOOKUP(M626,'BASE ARTICLE SAMUEL 25012023 v2'!$A$1:$K$1287,11,FALSE)</f>
        <v>3.8369999999999997</v>
      </c>
      <c r="L626" s="6">
        <f t="shared" si="53"/>
        <v>3.8369999999999997</v>
      </c>
      <c r="M626" t="s">
        <v>1012</v>
      </c>
      <c r="N626" t="str">
        <f>VLOOKUP(M626,'BASE ARTICLE SAMUEL 25012023 v1'!$A$2:$B$1287,2,FALSE)</f>
        <v>AS</v>
      </c>
      <c r="O626">
        <f t="shared" si="54"/>
        <v>2.5579999999999998</v>
      </c>
    </row>
    <row r="627" spans="1:15" outlineLevel="2" x14ac:dyDescent="0.25">
      <c r="A627" t="s">
        <v>1947</v>
      </c>
      <c r="B627" s="74" t="str">
        <f t="shared" si="49"/>
        <v>2H1200</v>
      </c>
      <c r="C627" t="str">
        <f>VLOOKUP(A627,'BASE ARTICLE SAMUEL 25012023 v1'!$A$1:$B$1287,2,FALSE)</f>
        <v>AF</v>
      </c>
      <c r="D627" t="s">
        <v>1014</v>
      </c>
      <c r="E627">
        <v>1</v>
      </c>
      <c r="F627" t="s">
        <v>1015</v>
      </c>
      <c r="G627" s="71">
        <f>VLOOKUP(M627,'BASE ARTICLE SAMUEL 25012023 v1'!$A$1:$F$1287,6,FALSE)</f>
        <v>1.93</v>
      </c>
      <c r="H627" s="6">
        <f>VLOOKUP(M627,'BASE ARTICLE SAMUEL 25012023 v2'!$A$1:$H$1287,8,FALSE)</f>
        <v>2.2210000000000001</v>
      </c>
      <c r="I627">
        <v>2.56</v>
      </c>
      <c r="J627">
        <f t="shared" si="52"/>
        <v>2.56</v>
      </c>
      <c r="K627" s="6">
        <f>VLOOKUP(M627,'BASE ARTICLE SAMUEL 25012023 v2'!$A$1:$K$1287,11,FALSE)</f>
        <v>3.3315000000000001</v>
      </c>
      <c r="L627" s="6">
        <f t="shared" si="53"/>
        <v>3.3315000000000001</v>
      </c>
      <c r="M627" t="s">
        <v>1014</v>
      </c>
      <c r="N627" t="str">
        <f>VLOOKUP(M627,'BASE ARTICLE SAMUEL 25012023 v1'!$A$2:$B$1287,2,FALSE)</f>
        <v>AS</v>
      </c>
      <c r="O627">
        <f t="shared" si="54"/>
        <v>2.2210000000000001</v>
      </c>
    </row>
    <row r="628" spans="1:15" outlineLevel="2" x14ac:dyDescent="0.25">
      <c r="A628" t="s">
        <v>1947</v>
      </c>
      <c r="B628" s="74" t="str">
        <f t="shared" si="49"/>
        <v>2H1200</v>
      </c>
      <c r="C628" t="str">
        <f>VLOOKUP(A628,'BASE ARTICLE SAMUEL 25012023 v1'!$A$1:$B$1287,2,FALSE)</f>
        <v>AF</v>
      </c>
      <c r="D628" t="s">
        <v>1786</v>
      </c>
      <c r="E628">
        <v>1</v>
      </c>
      <c r="F628" t="s">
        <v>1787</v>
      </c>
      <c r="G628" s="71">
        <f>VLOOKUP(M628,'BASE ARTICLE SAMUEL 25012023 v1'!$A$1:$F$1287,6,FALSE)</f>
        <v>0</v>
      </c>
      <c r="H628" s="6">
        <f>VLOOKUP(M628,'BASE ARTICLE SAMUEL 25012023 v2'!$A$1:$H$1287,8,FALSE)</f>
        <v>203.62199999999999</v>
      </c>
      <c r="I628">
        <v>271</v>
      </c>
      <c r="J628">
        <f t="shared" si="52"/>
        <v>271</v>
      </c>
      <c r="K628" s="6">
        <f>VLOOKUP(M628,'BASE ARTICLE SAMUEL 25012023 v2'!$A$1:$K$1287,11,FALSE)</f>
        <v>411.34799999999996</v>
      </c>
      <c r="L628" s="6">
        <f t="shared" si="53"/>
        <v>411.34799999999996</v>
      </c>
      <c r="M628" t="s">
        <v>1786</v>
      </c>
      <c r="N628" t="str">
        <f>VLOOKUP(M628,'BASE ARTICLE SAMUEL 25012023 v1'!$A$2:$B$1287,2,FALSE)</f>
        <v>AF</v>
      </c>
      <c r="O628">
        <f t="shared" si="54"/>
        <v>203.62199999999999</v>
      </c>
    </row>
    <row r="629" spans="1:15" outlineLevel="2" x14ac:dyDescent="0.25">
      <c r="A629" t="s">
        <v>1947</v>
      </c>
      <c r="B629" s="74" t="str">
        <f t="shared" si="49"/>
        <v>2H1200</v>
      </c>
      <c r="C629" t="str">
        <f>VLOOKUP(A629,'BASE ARTICLE SAMUEL 25012023 v1'!$A$1:$B$1287,2,FALSE)</f>
        <v>AF</v>
      </c>
      <c r="D629" t="s">
        <v>434</v>
      </c>
      <c r="E629">
        <v>2</v>
      </c>
      <c r="F629" t="s">
        <v>435</v>
      </c>
      <c r="G629" s="71">
        <f>VLOOKUP(M629,'BASE ARTICLE SAMUEL 25012023 v1'!$A$1:$F$1287,6,FALSE)</f>
        <v>7</v>
      </c>
      <c r="H629" s="6">
        <f>VLOOKUP(M629,'BASE ARTICLE SAMUEL 25012023 v2'!$A$1:$H$1287,8,FALSE)</f>
        <v>7</v>
      </c>
      <c r="I629">
        <v>11.25</v>
      </c>
      <c r="J629">
        <f t="shared" si="52"/>
        <v>22.5</v>
      </c>
      <c r="K629" s="6">
        <f>VLOOKUP(M629,'BASE ARTICLE SAMUEL 25012023 v2'!$A$1:$K$1287,11,FALSE)</f>
        <v>9.7999999999999989</v>
      </c>
      <c r="L629" s="6">
        <f t="shared" si="53"/>
        <v>19.599999999999998</v>
      </c>
      <c r="M629" t="s">
        <v>434</v>
      </c>
      <c r="N629" t="str">
        <f>VLOOKUP(M629,'BASE ARTICLE SAMUEL 25012023 v1'!$A$2:$B$1287,2,FALSE)</f>
        <v>AS</v>
      </c>
      <c r="O629">
        <f t="shared" si="54"/>
        <v>14</v>
      </c>
    </row>
    <row r="630" spans="1:15" outlineLevel="2" x14ac:dyDescent="0.25">
      <c r="A630" t="s">
        <v>1947</v>
      </c>
      <c r="B630" s="74" t="str">
        <f t="shared" si="49"/>
        <v>2H1200</v>
      </c>
      <c r="C630" t="str">
        <f>VLOOKUP(A630,'BASE ARTICLE SAMUEL 25012023 v1'!$A$1:$B$1287,2,FALSE)</f>
        <v>AF</v>
      </c>
      <c r="E630">
        <v>1</v>
      </c>
      <c r="F630" t="s">
        <v>535</v>
      </c>
      <c r="G630" s="71">
        <f>VLOOKUP(M630,'BASE ARTICLE SAMUEL 25012023 v1'!$A$1:$F$1287,6,FALSE)</f>
        <v>152.84</v>
      </c>
      <c r="H630" s="6">
        <f>VLOOKUP(M630,'BASE ARTICLE SAMUEL 25012023 v2'!$A$1:$H$1287,8,FALSE)</f>
        <v>180.1</v>
      </c>
      <c r="I630">
        <v>0</v>
      </c>
      <c r="J630">
        <f t="shared" si="52"/>
        <v>0</v>
      </c>
      <c r="K630" s="6">
        <f>VLOOKUP(M630,'BASE ARTICLE SAMUEL 25012023 v2'!$A$1:$K$1287,11,FALSE)</f>
        <v>270.14999999999998</v>
      </c>
      <c r="L630" s="6">
        <f t="shared" si="53"/>
        <v>270.14999999999998</v>
      </c>
      <c r="M630" t="s">
        <v>534</v>
      </c>
      <c r="N630" t="str">
        <f>VLOOKUP(M630,'BASE ARTICLE SAMUEL 25012023 v1'!$A$2:$B$1287,2,FALSE)</f>
        <v>AN</v>
      </c>
      <c r="O630">
        <f t="shared" si="54"/>
        <v>180.1</v>
      </c>
    </row>
    <row r="631" spans="1:15" outlineLevel="2" x14ac:dyDescent="0.25">
      <c r="A631" t="s">
        <v>1947</v>
      </c>
      <c r="B631" s="74" t="str">
        <f t="shared" si="49"/>
        <v>2H1200</v>
      </c>
      <c r="C631" t="str">
        <f>VLOOKUP(A631,'BASE ARTICLE SAMUEL 25012023 v1'!$A$1:$B$1287,2,FALSE)</f>
        <v>AF</v>
      </c>
      <c r="D631" t="s">
        <v>68</v>
      </c>
      <c r="E631">
        <v>3</v>
      </c>
      <c r="F631" t="s">
        <v>3926</v>
      </c>
      <c r="G631" s="71">
        <f>VLOOKUP(M631,'BASE ARTICLE SAMUEL 25012023 v1'!$A$1:$F$1287,6,FALSE)</f>
        <v>0.94</v>
      </c>
      <c r="H631" s="6">
        <f>VLOOKUP(M631,'BASE ARTICLE SAMUEL 25012023 v2'!$A$1:$H$1287,8,FALSE)</f>
        <v>0.94</v>
      </c>
      <c r="I631">
        <v>4.87</v>
      </c>
      <c r="J631">
        <f t="shared" si="52"/>
        <v>14.61</v>
      </c>
      <c r="K631" s="6">
        <f>VLOOKUP(M631,'BASE ARTICLE SAMUEL 25012023 v2'!$A$1:$K$1287,11,FALSE)</f>
        <v>1.41</v>
      </c>
      <c r="L631" s="6">
        <f t="shared" si="53"/>
        <v>4.2299999999999995</v>
      </c>
      <c r="M631" t="s">
        <v>68</v>
      </c>
      <c r="N631" t="str">
        <f>VLOOKUP(M631,'BASE ARTICLE SAMUEL 25012023 v1'!$A$2:$B$1287,2,FALSE)</f>
        <v>AS</v>
      </c>
      <c r="O631">
        <f t="shared" si="54"/>
        <v>2.82</v>
      </c>
    </row>
    <row r="632" spans="1:15" outlineLevel="2" x14ac:dyDescent="0.25">
      <c r="A632" t="s">
        <v>1947</v>
      </c>
      <c r="B632" s="74" t="str">
        <f t="shared" si="49"/>
        <v>2H1200</v>
      </c>
      <c r="C632" t="str">
        <f>VLOOKUP(A632,'BASE ARTICLE SAMUEL 25012023 v1'!$A$1:$B$1287,2,FALSE)</f>
        <v>AF</v>
      </c>
      <c r="D632" t="s">
        <v>1603</v>
      </c>
      <c r="E632">
        <v>1.75</v>
      </c>
      <c r="F632" t="s">
        <v>1604</v>
      </c>
      <c r="G632" s="71">
        <f>VLOOKUP(M632,'BASE ARTICLE SAMUEL 25012023 v1'!$A$1:$F$1287,6,FALSE)</f>
        <v>50</v>
      </c>
      <c r="H632" s="6">
        <f>VLOOKUP(M632,'BASE ARTICLE SAMUEL 25012023 v2'!$A$1:$H$1287,8,FALSE)</f>
        <v>0</v>
      </c>
      <c r="I632">
        <v>75</v>
      </c>
      <c r="J632">
        <f t="shared" si="52"/>
        <v>131.25</v>
      </c>
      <c r="K632" s="6">
        <f>VLOOKUP(M632,'BASE ARTICLE SAMUEL 25012023 v2'!$A$1:$K$1287,11,FALSE)</f>
        <v>75</v>
      </c>
      <c r="L632" s="6">
        <f t="shared" si="53"/>
        <v>131.25</v>
      </c>
      <c r="M632" t="s">
        <v>1603</v>
      </c>
      <c r="N632" t="str">
        <f>VLOOKUP(M632,'BASE ARTICLE SAMUEL 25012023 v1'!$A$2:$B$1287,2,FALSE)</f>
        <v>AN</v>
      </c>
      <c r="O632">
        <f t="shared" si="54"/>
        <v>0</v>
      </c>
    </row>
    <row r="633" spans="1:15" outlineLevel="2" x14ac:dyDescent="0.25">
      <c r="A633" t="s">
        <v>1947</v>
      </c>
      <c r="B633" s="74" t="str">
        <f t="shared" si="49"/>
        <v>2H1200</v>
      </c>
      <c r="C633" t="str">
        <f>VLOOKUP(A633,'BASE ARTICLE SAMUEL 25012023 v1'!$A$1:$B$1287,2,FALSE)</f>
        <v>AF</v>
      </c>
      <c r="D633" t="s">
        <v>432</v>
      </c>
      <c r="E633">
        <v>2</v>
      </c>
      <c r="F633" t="s">
        <v>433</v>
      </c>
      <c r="G633" s="71">
        <f>VLOOKUP(M633,'BASE ARTICLE SAMUEL 25012023 v1'!$A$1:$F$1287,6,FALSE)</f>
        <v>149</v>
      </c>
      <c r="H633" s="6">
        <f>VLOOKUP(M633,'BASE ARTICLE SAMUEL 25012023 v2'!$A$1:$H$1287,8,FALSE)</f>
        <v>149</v>
      </c>
      <c r="I633">
        <v>191.42</v>
      </c>
      <c r="J633">
        <f t="shared" si="52"/>
        <v>382.84</v>
      </c>
      <c r="K633" s="6">
        <f>VLOOKUP(M633,'BASE ARTICLE SAMUEL 25012023 v2'!$A$1:$K$1287,11,FALSE)</f>
        <v>223.5</v>
      </c>
      <c r="L633" s="6">
        <f t="shared" si="53"/>
        <v>447</v>
      </c>
      <c r="M633" t="s">
        <v>432</v>
      </c>
      <c r="N633" t="str">
        <f>VLOOKUP(M633,'BASE ARTICLE SAMUEL 25012023 v1'!$A$2:$B$1287,2,FALSE)</f>
        <v>AS</v>
      </c>
      <c r="O633">
        <f t="shared" si="54"/>
        <v>298</v>
      </c>
    </row>
    <row r="634" spans="1:15" outlineLevel="2" x14ac:dyDescent="0.25">
      <c r="A634" t="s">
        <v>1947</v>
      </c>
      <c r="B634" s="74" t="str">
        <f t="shared" si="49"/>
        <v>2H1200</v>
      </c>
      <c r="C634" t="str">
        <f>VLOOKUP(A634,'BASE ARTICLE SAMUEL 25012023 v1'!$A$1:$B$1287,2,FALSE)</f>
        <v>AF</v>
      </c>
      <c r="D634" t="s">
        <v>563</v>
      </c>
      <c r="E634">
        <v>2</v>
      </c>
      <c r="F634" t="s">
        <v>3943</v>
      </c>
      <c r="G634" s="71">
        <f>VLOOKUP(M634,'BASE ARTICLE SAMUEL 25012023 v1'!$A$1:$F$1287,6,FALSE)</f>
        <v>2.16</v>
      </c>
      <c r="H634" s="6">
        <f>VLOOKUP(M634,'BASE ARTICLE SAMUEL 25012023 v2'!$A$1:$H$1287,8,FALSE)</f>
        <v>2.1760000000000002</v>
      </c>
      <c r="I634">
        <v>5.59</v>
      </c>
      <c r="J634">
        <f t="shared" si="52"/>
        <v>11.18</v>
      </c>
      <c r="K634" s="6">
        <f>VLOOKUP(M634,'BASE ARTICLE SAMUEL 25012023 v2'!$A$1:$K$1287,11,FALSE)</f>
        <v>8.6822400000000002</v>
      </c>
      <c r="L634" s="6">
        <f t="shared" si="53"/>
        <v>17.36448</v>
      </c>
      <c r="M634" t="s">
        <v>563</v>
      </c>
      <c r="N634" t="str">
        <f>VLOOKUP(M634,'BASE ARTICLE SAMUEL 25012023 v1'!$A$2:$B$1287,2,FALSE)</f>
        <v>AN</v>
      </c>
      <c r="O634">
        <f t="shared" si="54"/>
        <v>4.3520000000000003</v>
      </c>
    </row>
    <row r="635" spans="1:15" outlineLevel="2" x14ac:dyDescent="0.25">
      <c r="A635" t="s">
        <v>1947</v>
      </c>
      <c r="B635" s="74" t="str">
        <f t="shared" si="49"/>
        <v>2H1200</v>
      </c>
      <c r="C635" t="str">
        <f>VLOOKUP(A635,'BASE ARTICLE SAMUEL 25012023 v1'!$A$1:$B$1287,2,FALSE)</f>
        <v>AF</v>
      </c>
      <c r="D635" t="s">
        <v>1560</v>
      </c>
      <c r="E635">
        <v>2</v>
      </c>
      <c r="F635" t="s">
        <v>1561</v>
      </c>
      <c r="G635" s="71">
        <f>VLOOKUP(M635,'BASE ARTICLE SAMUEL 25012023 v1'!$A$1:$F$1287,6,FALSE)</f>
        <v>0.13</v>
      </c>
      <c r="H635" s="6">
        <f>VLOOKUP(M635,'BASE ARTICLE SAMUEL 25012023 v2'!$A$1:$H$1287,8,FALSE)</f>
        <v>0.13</v>
      </c>
      <c r="I635">
        <v>1.9E-2</v>
      </c>
      <c r="J635">
        <f t="shared" si="52"/>
        <v>3.7999999999999999E-2</v>
      </c>
      <c r="K635" s="6">
        <f>VLOOKUP(M635,'BASE ARTICLE SAMUEL 25012023 v2'!$A$1:$K$1287,11,FALSE)</f>
        <v>0.19000000500000003</v>
      </c>
      <c r="L635" s="6">
        <f t="shared" si="53"/>
        <v>0.38000001000000005</v>
      </c>
      <c r="M635" t="s">
        <v>1560</v>
      </c>
      <c r="N635" t="str">
        <f>VLOOKUP(M635,'BASE ARTICLE SAMUEL 25012023 v1'!$A$2:$B$1287,2,FALSE)</f>
        <v>AN</v>
      </c>
      <c r="O635">
        <f t="shared" si="54"/>
        <v>0.26</v>
      </c>
    </row>
    <row r="636" spans="1:15" outlineLevel="2" x14ac:dyDescent="0.25">
      <c r="A636" t="s">
        <v>1947</v>
      </c>
      <c r="B636" s="74" t="str">
        <f t="shared" si="49"/>
        <v>2H1200</v>
      </c>
      <c r="C636" t="str">
        <f>VLOOKUP(A636,'BASE ARTICLE SAMUEL 25012023 v1'!$A$1:$B$1287,2,FALSE)</f>
        <v>AF</v>
      </c>
      <c r="D636" t="s">
        <v>734</v>
      </c>
      <c r="E636">
        <v>1</v>
      </c>
      <c r="F636" t="s">
        <v>735</v>
      </c>
      <c r="G636" s="71">
        <f>VLOOKUP(M636,'BASE ARTICLE SAMUEL 25012023 v1'!$A$1:$F$1287,6,FALSE)</f>
        <v>0.68</v>
      </c>
      <c r="H636" s="6">
        <f>VLOOKUP(M636,'BASE ARTICLE SAMUEL 25012023 v2'!$A$1:$H$1287,8,FALSE)</f>
        <v>1.665</v>
      </c>
      <c r="I636">
        <v>0.88</v>
      </c>
      <c r="J636">
        <f t="shared" si="52"/>
        <v>0.88</v>
      </c>
      <c r="K636" s="6">
        <f>VLOOKUP(M636,'BASE ARTICLE SAMUEL 25012023 v2'!$A$1:$K$1287,11,FALSE)</f>
        <v>2.2144500000000003</v>
      </c>
      <c r="L636" s="6">
        <f t="shared" si="53"/>
        <v>2.2144500000000003</v>
      </c>
      <c r="M636" t="s">
        <v>734</v>
      </c>
      <c r="N636" t="str">
        <f>VLOOKUP(M636,'BASE ARTICLE SAMUEL 25012023 v1'!$A$2:$B$1287,2,FALSE)</f>
        <v>AN</v>
      </c>
      <c r="O636">
        <f t="shared" si="54"/>
        <v>1.665</v>
      </c>
    </row>
    <row r="637" spans="1:15" outlineLevel="1" x14ac:dyDescent="0.25">
      <c r="A637" s="74" t="s">
        <v>4071</v>
      </c>
      <c r="B637" s="74" t="str">
        <f t="shared" si="49"/>
        <v>SBGDA02H1200</v>
      </c>
      <c r="H637" s="6" t="e">
        <f>VLOOKUP(M637,'BASE ARTICLE SAMUEL 25012023 v2'!$A$1:$H$1287,8,FALSE)</f>
        <v>#N/A</v>
      </c>
      <c r="K637" s="6" t="e">
        <f>VLOOKUP(M637,'BASE ARTICLE SAMUEL 25012023 v2'!$A$1:$K$1287,11,FALSE)</f>
        <v>#N/A</v>
      </c>
      <c r="L637" s="6">
        <f>SUBTOTAL(9,L617:L636)</f>
        <v>1339.4943684667999</v>
      </c>
      <c r="O637">
        <f>SUBTOTAL(9,O617:O636)</f>
        <v>728.73699999999997</v>
      </c>
    </row>
    <row r="638" spans="1:15" outlineLevel="2" x14ac:dyDescent="0.25">
      <c r="A638" t="s">
        <v>174</v>
      </c>
      <c r="B638" s="74" t="str">
        <f t="shared" si="49"/>
        <v>VAN110</v>
      </c>
      <c r="C638" t="str">
        <f>VLOOKUP(A638,'BASE ARTICLE SAMUEL 25012023 v1'!$A$1:$B$1287,2,FALSE)</f>
        <v>AA</v>
      </c>
      <c r="D638" t="s">
        <v>92</v>
      </c>
      <c r="E638">
        <v>2</v>
      </c>
      <c r="F638" t="s">
        <v>93</v>
      </c>
      <c r="G638" s="71">
        <f>VLOOKUP(M638,'BASE ARTICLE SAMUEL 25012023 v1'!$A$1:$F$1287,6,FALSE)</f>
        <v>32.15</v>
      </c>
      <c r="H638" s="6">
        <f>VLOOKUP(M638,'BASE ARTICLE SAMUEL 25012023 v2'!$A$1:$H$1287,8,FALSE)</f>
        <v>33.44</v>
      </c>
      <c r="I638">
        <v>90</v>
      </c>
      <c r="J638">
        <f>E638*I638</f>
        <v>180</v>
      </c>
      <c r="K638" s="6">
        <f>VLOOKUP(M638,'BASE ARTICLE SAMUEL 25012023 v2'!$A$1:$K$1287,11,FALSE)</f>
        <v>50.16</v>
      </c>
      <c r="L638" s="6">
        <f>E638*K638</f>
        <v>100.32</v>
      </c>
      <c r="M638" t="s">
        <v>92</v>
      </c>
      <c r="N638" t="str">
        <f>VLOOKUP(M638,'BASE ARTICLE SAMUEL 25012023 v1'!$A$2:$B$1287,2,FALSE)</f>
        <v>AS</v>
      </c>
      <c r="O638">
        <f t="shared" si="54"/>
        <v>66.88</v>
      </c>
    </row>
    <row r="639" spans="1:15" outlineLevel="2" x14ac:dyDescent="0.25">
      <c r="A639" t="s">
        <v>174</v>
      </c>
      <c r="B639" s="74" t="str">
        <f t="shared" si="49"/>
        <v>VAN110</v>
      </c>
      <c r="C639" t="str">
        <f>VLOOKUP(A639,'BASE ARTICLE SAMUEL 25012023 v1'!$A$1:$B$1287,2,FALSE)</f>
        <v>AA</v>
      </c>
      <c r="D639" t="s">
        <v>88</v>
      </c>
      <c r="E639">
        <v>4</v>
      </c>
      <c r="F639" t="s">
        <v>89</v>
      </c>
      <c r="G639" s="71">
        <f>VLOOKUP(M639,'BASE ARTICLE SAMUEL 25012023 v1'!$A$1:$F$1287,6,FALSE)</f>
        <v>3.17</v>
      </c>
      <c r="H639" s="6">
        <f>VLOOKUP(M639,'BASE ARTICLE SAMUEL 25012023 v2'!$A$1:$H$1287,8,FALSE)</f>
        <v>2.98</v>
      </c>
      <c r="I639">
        <v>4.63</v>
      </c>
      <c r="J639">
        <f>E639*I639</f>
        <v>18.52</v>
      </c>
      <c r="K639" s="6">
        <f>VLOOKUP(M639,'BASE ARTICLE SAMUEL 25012023 v2'!$A$1:$K$1287,11,FALSE)</f>
        <v>5.96</v>
      </c>
      <c r="L639" s="6">
        <f>E639*K639</f>
        <v>23.84</v>
      </c>
      <c r="M639" t="s">
        <v>88</v>
      </c>
      <c r="N639" t="str">
        <f>VLOOKUP(M639,'BASE ARTICLE SAMUEL 25012023 v1'!$A$2:$B$1287,2,FALSE)</f>
        <v>AS</v>
      </c>
      <c r="O639">
        <f t="shared" si="54"/>
        <v>11.92</v>
      </c>
    </row>
    <row r="640" spans="1:15" outlineLevel="1" x14ac:dyDescent="0.25">
      <c r="A640" s="74" t="s">
        <v>4072</v>
      </c>
      <c r="B640" s="74" t="str">
        <f t="shared" si="49"/>
        <v>KITFVGVAN110</v>
      </c>
      <c r="H640" s="6" t="e">
        <f>VLOOKUP(M640,'BASE ARTICLE SAMUEL 25012023 v2'!$A$1:$H$1287,8,FALSE)</f>
        <v>#N/A</v>
      </c>
      <c r="K640" s="6" t="e">
        <f>VLOOKUP(M640,'BASE ARTICLE SAMUEL 25012023 v2'!$A$1:$K$1287,11,FALSE)</f>
        <v>#N/A</v>
      </c>
      <c r="L640" s="6">
        <f>SUBTOTAL(9,L638:L639)</f>
        <v>124.16</v>
      </c>
      <c r="O640">
        <f>SUBTOTAL(9,O638:O639)</f>
        <v>78.8</v>
      </c>
    </row>
    <row r="641" spans="1:15" outlineLevel="2" x14ac:dyDescent="0.25">
      <c r="A641" t="s">
        <v>2005</v>
      </c>
      <c r="B641" s="74" t="str">
        <f t="shared" si="49"/>
        <v>110REH</v>
      </c>
      <c r="C641" t="str">
        <f>VLOOKUP(A641,'BASE ARTICLE SAMUEL 25012023 v1'!$A$1:$B$1287,2,FALSE)</f>
        <v>AA</v>
      </c>
      <c r="D641" t="s">
        <v>92</v>
      </c>
      <c r="E641">
        <v>2</v>
      </c>
      <c r="F641" t="s">
        <v>93</v>
      </c>
      <c r="G641" s="71">
        <f>VLOOKUP(M641,'BASE ARTICLE SAMUEL 25012023 v1'!$A$1:$F$1287,6,FALSE)</f>
        <v>32.15</v>
      </c>
      <c r="H641" s="6">
        <f>VLOOKUP(M641,'BASE ARTICLE SAMUEL 25012023 v2'!$A$1:$H$1287,8,FALSE)</f>
        <v>33.44</v>
      </c>
      <c r="I641">
        <v>90</v>
      </c>
      <c r="J641">
        <f t="shared" ref="J641:J646" si="55">E641*I641</f>
        <v>180</v>
      </c>
      <c r="K641" s="6">
        <f>VLOOKUP(M641,'BASE ARTICLE SAMUEL 25012023 v2'!$A$1:$K$1287,11,FALSE)</f>
        <v>50.16</v>
      </c>
      <c r="L641" s="6">
        <f t="shared" ref="L641:L646" si="56">E641*K641</f>
        <v>100.32</v>
      </c>
      <c r="M641" t="s">
        <v>92</v>
      </c>
      <c r="N641" t="str">
        <f>VLOOKUP(M641,'BASE ARTICLE SAMUEL 25012023 v1'!$A$2:$B$1287,2,FALSE)</f>
        <v>AS</v>
      </c>
      <c r="O641">
        <f t="shared" si="54"/>
        <v>66.88</v>
      </c>
    </row>
    <row r="642" spans="1:15" outlineLevel="2" x14ac:dyDescent="0.25">
      <c r="A642" t="s">
        <v>2005</v>
      </c>
      <c r="B642" s="74" t="str">
        <f t="shared" si="49"/>
        <v>110REH</v>
      </c>
      <c r="C642" t="str">
        <f>VLOOKUP(A642,'BASE ARTICLE SAMUEL 25012023 v1'!$A$1:$B$1287,2,FALSE)</f>
        <v>AA</v>
      </c>
      <c r="D642" t="s">
        <v>88</v>
      </c>
      <c r="E642">
        <v>4</v>
      </c>
      <c r="F642" t="s">
        <v>89</v>
      </c>
      <c r="G642" s="71">
        <f>VLOOKUP(M642,'BASE ARTICLE SAMUEL 25012023 v1'!$A$1:$F$1287,6,FALSE)</f>
        <v>3.17</v>
      </c>
      <c r="H642" s="6">
        <f>VLOOKUP(M642,'BASE ARTICLE SAMUEL 25012023 v2'!$A$1:$H$1287,8,FALSE)</f>
        <v>2.98</v>
      </c>
      <c r="I642">
        <v>90</v>
      </c>
      <c r="J642">
        <f t="shared" si="55"/>
        <v>360</v>
      </c>
      <c r="K642" s="6">
        <f>VLOOKUP(M642,'BASE ARTICLE SAMUEL 25012023 v2'!$A$1:$K$1287,11,FALSE)</f>
        <v>5.96</v>
      </c>
      <c r="L642" s="6">
        <f t="shared" si="56"/>
        <v>23.84</v>
      </c>
      <c r="M642" t="s">
        <v>88</v>
      </c>
      <c r="N642" t="str">
        <f>VLOOKUP(M642,'BASE ARTICLE SAMUEL 25012023 v1'!$A$2:$B$1287,2,FALSE)</f>
        <v>AS</v>
      </c>
      <c r="O642">
        <f t="shared" si="54"/>
        <v>11.92</v>
      </c>
    </row>
    <row r="643" spans="1:15" outlineLevel="2" x14ac:dyDescent="0.25">
      <c r="A643" t="s">
        <v>2005</v>
      </c>
      <c r="B643" s="74" t="str">
        <f t="shared" si="49"/>
        <v>110REH</v>
      </c>
      <c r="C643" t="str">
        <f>VLOOKUP(A643,'BASE ARTICLE SAMUEL 25012023 v1'!$A$1:$B$1287,2,FALSE)</f>
        <v>AA</v>
      </c>
      <c r="E643">
        <v>1</v>
      </c>
      <c r="F643" t="s">
        <v>79</v>
      </c>
      <c r="G643" s="71">
        <f>VLOOKUP(M643,'BASE ARTICLE SAMUEL 25012023 v1'!$A$1:$F$1287,6,FALSE)</f>
        <v>17.600000000000001</v>
      </c>
      <c r="H643" s="6">
        <f>VLOOKUP(M643,'BASE ARTICLE SAMUEL 25012023 v2'!$A$1:$H$1287,8,FALSE)</f>
        <v>17.600000000000001</v>
      </c>
      <c r="I643">
        <v>32.479999999999997</v>
      </c>
      <c r="J643">
        <f t="shared" si="55"/>
        <v>32.479999999999997</v>
      </c>
      <c r="K643" s="6">
        <f>VLOOKUP(M643,'BASE ARTICLE SAMUEL 25012023 v2'!$A$1:$K$1287,11,FALSE)</f>
        <v>35.200000000000003</v>
      </c>
      <c r="L643" s="6">
        <f t="shared" si="56"/>
        <v>35.200000000000003</v>
      </c>
      <c r="M643" t="s">
        <v>78</v>
      </c>
      <c r="N643" t="str">
        <f>VLOOKUP(M643,'BASE ARTICLE SAMUEL 25012023 v1'!$A$2:$B$1287,2,FALSE)</f>
        <v>AS</v>
      </c>
      <c r="O643">
        <f t="shared" si="54"/>
        <v>17.600000000000001</v>
      </c>
    </row>
    <row r="644" spans="1:15" outlineLevel="2" x14ac:dyDescent="0.25">
      <c r="A644" t="s">
        <v>2005</v>
      </c>
      <c r="B644" s="74" t="str">
        <f t="shared" ref="B644:B707" si="57">MID(A644,7,100)</f>
        <v>110REH</v>
      </c>
      <c r="C644" t="str">
        <f>VLOOKUP(A644,'BASE ARTICLE SAMUEL 25012023 v1'!$A$1:$B$1287,2,FALSE)</f>
        <v>AA</v>
      </c>
      <c r="E644">
        <v>1</v>
      </c>
      <c r="F644" t="s">
        <v>34</v>
      </c>
      <c r="G644" s="71">
        <f>VLOOKUP(M644,'BASE ARTICLE SAMUEL 25012023 v1'!$A$1:$F$1287,6,FALSE)</f>
        <v>11.55</v>
      </c>
      <c r="H644" s="6">
        <f>VLOOKUP(M644,'BASE ARTICLE SAMUEL 25012023 v2'!$A$1:$H$1287,8,FALSE)</f>
        <v>11.55</v>
      </c>
      <c r="I644">
        <v>21.32</v>
      </c>
      <c r="J644">
        <f t="shared" si="55"/>
        <v>21.32</v>
      </c>
      <c r="K644" s="6">
        <f>VLOOKUP(M644,'BASE ARTICLE SAMUEL 25012023 v2'!$A$1:$K$1287,11,FALSE)</f>
        <v>23.1</v>
      </c>
      <c r="L644" s="6">
        <f t="shared" si="56"/>
        <v>23.1</v>
      </c>
      <c r="M644" t="s">
        <v>33</v>
      </c>
      <c r="N644" t="str">
        <f>VLOOKUP(M644,'BASE ARTICLE SAMUEL 25012023 v1'!$A$2:$B$1287,2,FALSE)</f>
        <v>AS</v>
      </c>
      <c r="O644">
        <f t="shared" si="54"/>
        <v>11.55</v>
      </c>
    </row>
    <row r="645" spans="1:15" outlineLevel="2" x14ac:dyDescent="0.25">
      <c r="A645" t="s">
        <v>2005</v>
      </c>
      <c r="B645" s="74" t="str">
        <f t="shared" si="57"/>
        <v>110REH</v>
      </c>
      <c r="C645" t="str">
        <f>VLOOKUP(A645,'BASE ARTICLE SAMUEL 25012023 v1'!$A$1:$B$1287,2,FALSE)</f>
        <v>AA</v>
      </c>
      <c r="E645">
        <v>1</v>
      </c>
      <c r="F645" t="s">
        <v>1013</v>
      </c>
      <c r="G645" s="71">
        <f>VLOOKUP(M645,'BASE ARTICLE SAMUEL 25012023 v1'!$A$1:$F$1287,6,FALSE)</f>
        <v>2.2799999999999998</v>
      </c>
      <c r="H645" s="6">
        <f>VLOOKUP(M645,'BASE ARTICLE SAMUEL 25012023 v2'!$A$1:$H$1287,8,FALSE)</f>
        <v>2.5579999999999998</v>
      </c>
      <c r="I645">
        <v>3.13</v>
      </c>
      <c r="J645">
        <f t="shared" si="55"/>
        <v>3.13</v>
      </c>
      <c r="K645" s="6">
        <f>VLOOKUP(M645,'BASE ARTICLE SAMUEL 25012023 v2'!$A$1:$K$1287,11,FALSE)</f>
        <v>3.8369999999999997</v>
      </c>
      <c r="L645" s="6">
        <f t="shared" si="56"/>
        <v>3.8369999999999997</v>
      </c>
      <c r="M645" t="s">
        <v>1012</v>
      </c>
      <c r="N645" t="str">
        <f>VLOOKUP(M645,'BASE ARTICLE SAMUEL 25012023 v1'!$A$2:$B$1287,2,FALSE)</f>
        <v>AS</v>
      </c>
      <c r="O645">
        <f t="shared" si="54"/>
        <v>2.5579999999999998</v>
      </c>
    </row>
    <row r="646" spans="1:15" outlineLevel="2" x14ac:dyDescent="0.25">
      <c r="A646" t="s">
        <v>2005</v>
      </c>
      <c r="B646" s="74" t="str">
        <f t="shared" si="57"/>
        <v>110REH</v>
      </c>
      <c r="C646" t="str">
        <f>VLOOKUP(A646,'BASE ARTICLE SAMUEL 25012023 v1'!$A$1:$B$1287,2,FALSE)</f>
        <v>AA</v>
      </c>
      <c r="E646">
        <v>1</v>
      </c>
      <c r="F646" t="s">
        <v>1017</v>
      </c>
      <c r="G646" s="71">
        <f>VLOOKUP(M646,'BASE ARTICLE SAMUEL 25012023 v1'!$A$1:$F$1287,6,FALSE)</f>
        <v>1.1399999999999999</v>
      </c>
      <c r="H646" s="6">
        <f>VLOOKUP(M646,'BASE ARTICLE SAMUEL 25012023 v2'!$A$1:$H$1287,8,FALSE)</f>
        <v>1.278</v>
      </c>
      <c r="I646">
        <v>2.2799999999999998</v>
      </c>
      <c r="J646">
        <f t="shared" si="55"/>
        <v>2.2799999999999998</v>
      </c>
      <c r="K646" s="6">
        <f>VLOOKUP(M646,'BASE ARTICLE SAMUEL 25012023 v2'!$A$1:$K$1287,11,FALSE)</f>
        <v>1.917</v>
      </c>
      <c r="L646" s="6">
        <f t="shared" si="56"/>
        <v>1.917</v>
      </c>
      <c r="M646" t="s">
        <v>1016</v>
      </c>
      <c r="N646" t="str">
        <f>VLOOKUP(M646,'BASE ARTICLE SAMUEL 25012023 v1'!$A$2:$B$1287,2,FALSE)</f>
        <v>AS</v>
      </c>
      <c r="O646">
        <f t="shared" si="54"/>
        <v>1.278</v>
      </c>
    </row>
    <row r="647" spans="1:15" outlineLevel="1" x14ac:dyDescent="0.25">
      <c r="A647" s="74" t="s">
        <v>4073</v>
      </c>
      <c r="B647" s="74" t="str">
        <f t="shared" si="57"/>
        <v>KITVAN110REH</v>
      </c>
      <c r="H647" s="6" t="e">
        <f>VLOOKUP(M647,'BASE ARTICLE SAMUEL 25012023 v2'!$A$1:$H$1287,8,FALSE)</f>
        <v>#N/A</v>
      </c>
      <c r="K647" s="6" t="e">
        <f>VLOOKUP(M647,'BASE ARTICLE SAMUEL 25012023 v2'!$A$1:$K$1287,11,FALSE)</f>
        <v>#N/A</v>
      </c>
      <c r="L647" s="6">
        <f>SUBTOTAL(9,L641:L646)</f>
        <v>188.214</v>
      </c>
      <c r="O647">
        <f>SUBTOTAL(9,O641:O646)</f>
        <v>111.78600000000002</v>
      </c>
    </row>
    <row r="648" spans="1:15" outlineLevel="2" x14ac:dyDescent="0.25">
      <c r="A648" t="s">
        <v>2007</v>
      </c>
      <c r="B648" s="74" t="str">
        <f t="shared" si="57"/>
        <v>110REG</v>
      </c>
      <c r="C648" t="str">
        <f>VLOOKUP(A648,'BASE ARTICLE SAMUEL 25012023 v1'!$A$1:$B$1287,2,FALSE)</f>
        <v>AA</v>
      </c>
      <c r="E648">
        <v>1</v>
      </c>
      <c r="F648" t="s">
        <v>383</v>
      </c>
      <c r="G648" s="71">
        <f>VLOOKUP(M648,'BASE ARTICLE SAMUEL 25012023 v1'!$A$1:$F$1287,6,FALSE)</f>
        <v>60.39</v>
      </c>
      <c r="H648" s="6">
        <f>VLOOKUP(M648,'BASE ARTICLE SAMUEL 25012023 v2'!$A$1:$H$1287,8,FALSE)</f>
        <v>60.39</v>
      </c>
      <c r="I648">
        <v>90</v>
      </c>
      <c r="J648">
        <f t="shared" ref="J648:J654" si="58">E648*I648</f>
        <v>90</v>
      </c>
      <c r="K648" s="6">
        <f>VLOOKUP(M648,'BASE ARTICLE SAMUEL 25012023 v2'!$A$1:$K$1287,11,FALSE)</f>
        <v>120.78</v>
      </c>
      <c r="L648" s="6">
        <f t="shared" ref="L648:L654" si="59">E648*K648</f>
        <v>120.78</v>
      </c>
      <c r="M648" t="s">
        <v>382</v>
      </c>
      <c r="N648" t="str">
        <f>VLOOKUP(M648,'BASE ARTICLE SAMUEL 25012023 v1'!$A$2:$B$1287,2,FALSE)</f>
        <v>AS</v>
      </c>
      <c r="O648">
        <f t="shared" si="54"/>
        <v>60.39</v>
      </c>
    </row>
    <row r="649" spans="1:15" outlineLevel="2" x14ac:dyDescent="0.25">
      <c r="A649" t="s">
        <v>2007</v>
      </c>
      <c r="B649" s="74" t="str">
        <f t="shared" si="57"/>
        <v>110REG</v>
      </c>
      <c r="C649" t="str">
        <f>VLOOKUP(A649,'BASE ARTICLE SAMUEL 25012023 v1'!$A$1:$B$1287,2,FALSE)</f>
        <v>AA</v>
      </c>
      <c r="D649" t="s">
        <v>92</v>
      </c>
      <c r="E649">
        <v>2</v>
      </c>
      <c r="F649" t="s">
        <v>93</v>
      </c>
      <c r="G649" s="71">
        <f>VLOOKUP(M649,'BASE ARTICLE SAMUEL 25012023 v1'!$A$1:$F$1287,6,FALSE)</f>
        <v>32.15</v>
      </c>
      <c r="H649" s="6">
        <f>VLOOKUP(M649,'BASE ARTICLE SAMUEL 25012023 v2'!$A$1:$H$1287,8,FALSE)</f>
        <v>33.44</v>
      </c>
      <c r="I649">
        <v>90</v>
      </c>
      <c r="J649">
        <f t="shared" si="58"/>
        <v>180</v>
      </c>
      <c r="K649" s="6">
        <f>VLOOKUP(M649,'BASE ARTICLE SAMUEL 25012023 v2'!$A$1:$K$1287,11,FALSE)</f>
        <v>50.16</v>
      </c>
      <c r="L649" s="6">
        <f t="shared" si="59"/>
        <v>100.32</v>
      </c>
      <c r="M649" t="s">
        <v>92</v>
      </c>
      <c r="N649" t="str">
        <f>VLOOKUP(M649,'BASE ARTICLE SAMUEL 25012023 v1'!$A$2:$B$1287,2,FALSE)</f>
        <v>AS</v>
      </c>
      <c r="O649">
        <f t="shared" si="54"/>
        <v>66.88</v>
      </c>
    </row>
    <row r="650" spans="1:15" outlineLevel="2" x14ac:dyDescent="0.25">
      <c r="A650" t="s">
        <v>2007</v>
      </c>
      <c r="B650" s="74" t="str">
        <f t="shared" si="57"/>
        <v>110REG</v>
      </c>
      <c r="C650" t="str">
        <f>VLOOKUP(A650,'BASE ARTICLE SAMUEL 25012023 v1'!$A$1:$B$1287,2,FALSE)</f>
        <v>AA</v>
      </c>
      <c r="D650" t="s">
        <v>88</v>
      </c>
      <c r="E650">
        <v>4</v>
      </c>
      <c r="F650" t="s">
        <v>89</v>
      </c>
      <c r="G650" s="71">
        <f>VLOOKUP(M650,'BASE ARTICLE SAMUEL 25012023 v1'!$A$1:$F$1287,6,FALSE)</f>
        <v>3.17</v>
      </c>
      <c r="H650" s="6">
        <f>VLOOKUP(M650,'BASE ARTICLE SAMUEL 25012023 v2'!$A$1:$H$1287,8,FALSE)</f>
        <v>2.98</v>
      </c>
      <c r="I650">
        <v>90</v>
      </c>
      <c r="J650">
        <f t="shared" si="58"/>
        <v>360</v>
      </c>
      <c r="K650" s="6">
        <f>VLOOKUP(M650,'BASE ARTICLE SAMUEL 25012023 v2'!$A$1:$K$1287,11,FALSE)</f>
        <v>5.96</v>
      </c>
      <c r="L650" s="6">
        <f t="shared" si="59"/>
        <v>23.84</v>
      </c>
      <c r="M650" t="s">
        <v>88</v>
      </c>
      <c r="N650" t="str">
        <f>VLOOKUP(M650,'BASE ARTICLE SAMUEL 25012023 v1'!$A$2:$B$1287,2,FALSE)</f>
        <v>AS</v>
      </c>
      <c r="O650">
        <f t="shared" si="54"/>
        <v>11.92</v>
      </c>
    </row>
    <row r="651" spans="1:15" outlineLevel="2" x14ac:dyDescent="0.25">
      <c r="A651" t="s">
        <v>2007</v>
      </c>
      <c r="B651" s="74" t="str">
        <f t="shared" si="57"/>
        <v>110REG</v>
      </c>
      <c r="C651" t="str">
        <f>VLOOKUP(A651,'BASE ARTICLE SAMUEL 25012023 v1'!$A$1:$B$1287,2,FALSE)</f>
        <v>AA</v>
      </c>
      <c r="E651">
        <v>1</v>
      </c>
      <c r="F651" t="s">
        <v>34</v>
      </c>
      <c r="G651" s="71">
        <f>VLOOKUP(M651,'BASE ARTICLE SAMUEL 25012023 v1'!$A$1:$F$1287,6,FALSE)</f>
        <v>11.55</v>
      </c>
      <c r="H651" s="6">
        <f>VLOOKUP(M651,'BASE ARTICLE SAMUEL 25012023 v2'!$A$1:$H$1287,8,FALSE)</f>
        <v>11.55</v>
      </c>
      <c r="I651">
        <v>21.32</v>
      </c>
      <c r="J651">
        <f t="shared" si="58"/>
        <v>21.32</v>
      </c>
      <c r="K651" s="6">
        <f>VLOOKUP(M651,'BASE ARTICLE SAMUEL 25012023 v2'!$A$1:$K$1287,11,FALSE)</f>
        <v>23.1</v>
      </c>
      <c r="L651" s="6">
        <f t="shared" si="59"/>
        <v>23.1</v>
      </c>
      <c r="M651" t="s">
        <v>33</v>
      </c>
      <c r="N651" t="str">
        <f>VLOOKUP(M651,'BASE ARTICLE SAMUEL 25012023 v1'!$A$2:$B$1287,2,FALSE)</f>
        <v>AS</v>
      </c>
      <c r="O651">
        <f t="shared" si="54"/>
        <v>11.55</v>
      </c>
    </row>
    <row r="652" spans="1:15" outlineLevel="2" x14ac:dyDescent="0.25">
      <c r="A652" t="s">
        <v>2007</v>
      </c>
      <c r="B652" s="74" t="str">
        <f t="shared" si="57"/>
        <v>110REG</v>
      </c>
      <c r="C652" t="str">
        <f>VLOOKUP(A652,'BASE ARTICLE SAMUEL 25012023 v1'!$A$1:$B$1287,2,FALSE)</f>
        <v>AA</v>
      </c>
      <c r="E652">
        <v>1</v>
      </c>
      <c r="F652" t="s">
        <v>1013</v>
      </c>
      <c r="G652" s="71">
        <f>VLOOKUP(M652,'BASE ARTICLE SAMUEL 25012023 v1'!$A$1:$F$1287,6,FALSE)</f>
        <v>2.2799999999999998</v>
      </c>
      <c r="H652" s="6">
        <f>VLOOKUP(M652,'BASE ARTICLE SAMUEL 25012023 v2'!$A$1:$H$1287,8,FALSE)</f>
        <v>2.5579999999999998</v>
      </c>
      <c r="I652">
        <v>3.13</v>
      </c>
      <c r="J652">
        <f t="shared" si="58"/>
        <v>3.13</v>
      </c>
      <c r="K652" s="6">
        <f>VLOOKUP(M652,'BASE ARTICLE SAMUEL 25012023 v2'!$A$1:$K$1287,11,FALSE)</f>
        <v>3.8369999999999997</v>
      </c>
      <c r="L652" s="6">
        <f t="shared" si="59"/>
        <v>3.8369999999999997</v>
      </c>
      <c r="M652" t="s">
        <v>1012</v>
      </c>
      <c r="N652" t="str">
        <f>VLOOKUP(M652,'BASE ARTICLE SAMUEL 25012023 v1'!$A$2:$B$1287,2,FALSE)</f>
        <v>AS</v>
      </c>
      <c r="O652">
        <f t="shared" si="54"/>
        <v>2.5579999999999998</v>
      </c>
    </row>
    <row r="653" spans="1:15" outlineLevel="2" x14ac:dyDescent="0.25">
      <c r="A653" t="s">
        <v>2007</v>
      </c>
      <c r="B653" s="74" t="str">
        <f t="shared" si="57"/>
        <v>110REG</v>
      </c>
      <c r="C653" t="str">
        <f>VLOOKUP(A653,'BASE ARTICLE SAMUEL 25012023 v1'!$A$1:$B$1287,2,FALSE)</f>
        <v>AA</v>
      </c>
      <c r="E653">
        <v>1</v>
      </c>
      <c r="F653" t="s">
        <v>1017</v>
      </c>
      <c r="G653" s="71">
        <f>VLOOKUP(M653,'BASE ARTICLE SAMUEL 25012023 v1'!$A$1:$F$1287,6,FALSE)</f>
        <v>1.1399999999999999</v>
      </c>
      <c r="H653" s="6">
        <f>VLOOKUP(M653,'BASE ARTICLE SAMUEL 25012023 v2'!$A$1:$H$1287,8,FALSE)</f>
        <v>1.278</v>
      </c>
      <c r="I653">
        <v>2.2799999999999998</v>
      </c>
      <c r="J653">
        <f t="shared" si="58"/>
        <v>2.2799999999999998</v>
      </c>
      <c r="K653" s="6">
        <f>VLOOKUP(M653,'BASE ARTICLE SAMUEL 25012023 v2'!$A$1:$K$1287,11,FALSE)</f>
        <v>1.917</v>
      </c>
      <c r="L653" s="6">
        <f t="shared" si="59"/>
        <v>1.917</v>
      </c>
      <c r="M653" t="s">
        <v>1016</v>
      </c>
      <c r="N653" t="str">
        <f>VLOOKUP(M653,'BASE ARTICLE SAMUEL 25012023 v1'!$A$2:$B$1287,2,FALSE)</f>
        <v>AS</v>
      </c>
      <c r="O653">
        <f t="shared" si="54"/>
        <v>1.278</v>
      </c>
    </row>
    <row r="654" spans="1:15" outlineLevel="2" x14ac:dyDescent="0.25">
      <c r="A654" t="s">
        <v>2007</v>
      </c>
      <c r="B654" s="74" t="str">
        <f t="shared" si="57"/>
        <v>110REG</v>
      </c>
      <c r="C654" t="str">
        <f>VLOOKUP(A654,'BASE ARTICLE SAMUEL 25012023 v1'!$A$1:$B$1287,2,FALSE)</f>
        <v>AA</v>
      </c>
      <c r="E654">
        <v>4</v>
      </c>
      <c r="F654" t="s">
        <v>69</v>
      </c>
      <c r="G654" s="71">
        <f>VLOOKUP(M654,'BASE ARTICLE SAMUEL 25012023 v1'!$A$1:$F$1287,6,FALSE)</f>
        <v>0.94</v>
      </c>
      <c r="H654" s="6">
        <f>VLOOKUP(M654,'BASE ARTICLE SAMUEL 25012023 v2'!$A$1:$H$1287,8,FALSE)</f>
        <v>0.94</v>
      </c>
      <c r="I654">
        <v>2.12</v>
      </c>
      <c r="J654">
        <f t="shared" si="58"/>
        <v>8.48</v>
      </c>
      <c r="K654" s="6">
        <f>VLOOKUP(M654,'BASE ARTICLE SAMUEL 25012023 v2'!$A$1:$K$1287,11,FALSE)</f>
        <v>1.41</v>
      </c>
      <c r="L654" s="6">
        <f t="shared" si="59"/>
        <v>5.64</v>
      </c>
      <c r="M654" t="s">
        <v>68</v>
      </c>
      <c r="N654" t="str">
        <f>VLOOKUP(M654,'BASE ARTICLE SAMUEL 25012023 v1'!$A$2:$B$1287,2,FALSE)</f>
        <v>AS</v>
      </c>
      <c r="O654">
        <f t="shared" si="54"/>
        <v>3.76</v>
      </c>
    </row>
    <row r="655" spans="1:15" outlineLevel="1" x14ac:dyDescent="0.25">
      <c r="A655" s="74" t="s">
        <v>4074</v>
      </c>
      <c r="B655" s="74" t="str">
        <f t="shared" si="57"/>
        <v>KITVAN110REG</v>
      </c>
      <c r="H655" s="6" t="e">
        <f>VLOOKUP(M655,'BASE ARTICLE SAMUEL 25012023 v2'!$A$1:$H$1287,8,FALSE)</f>
        <v>#N/A</v>
      </c>
      <c r="K655" s="6" t="e">
        <f>VLOOKUP(M655,'BASE ARTICLE SAMUEL 25012023 v2'!$A$1:$K$1287,11,FALSE)</f>
        <v>#N/A</v>
      </c>
      <c r="L655" s="6">
        <f>SUBTOTAL(9,L648:L654)</f>
        <v>279.43399999999997</v>
      </c>
      <c r="O655">
        <f>SUBTOTAL(9,O648:O654)</f>
        <v>158.33599999999998</v>
      </c>
    </row>
    <row r="656" spans="1:15" outlineLevel="2" x14ac:dyDescent="0.25">
      <c r="A656" t="s">
        <v>2009</v>
      </c>
      <c r="B656" s="74" t="str">
        <f t="shared" si="57"/>
        <v>C70701800</v>
      </c>
      <c r="C656" t="str">
        <f>VLOOKUP(A656,'BASE ARTICLE SAMUEL 25012023 v1'!$A$1:$B$1287,2,FALSE)</f>
        <v>AS</v>
      </c>
      <c r="E656">
        <v>140</v>
      </c>
      <c r="F656" t="s">
        <v>1169</v>
      </c>
      <c r="G656" s="71">
        <f>VLOOKUP(M656,'BASE ARTICLE SAMUEL 25012023 v1'!$A$1:$F$1287,6,FALSE)</f>
        <v>7.4</v>
      </c>
      <c r="H656" s="6">
        <f>VLOOKUP(M656,'BASE ARTICLE SAMUEL 25012023 v2'!$A$1:$H$1287,8,FALSE)</f>
        <v>7.77</v>
      </c>
      <c r="I656">
        <v>0</v>
      </c>
      <c r="J656">
        <f>E656*I656</f>
        <v>0</v>
      </c>
      <c r="K656" s="6">
        <v>10.101000000000001</v>
      </c>
      <c r="L656" s="6">
        <f>E656*K656</f>
        <v>1414.14</v>
      </c>
      <c r="M656" t="s">
        <v>1168</v>
      </c>
      <c r="N656" t="str">
        <f>VLOOKUP(M656,'BASE ARTICLE SAMUEL 25012023 v1'!$A$2:$B$1287,2,FALSE)</f>
        <v>AS</v>
      </c>
      <c r="O656">
        <f t="shared" si="54"/>
        <v>1087.8</v>
      </c>
    </row>
    <row r="657" spans="1:15" outlineLevel="1" x14ac:dyDescent="0.25">
      <c r="A657" s="74" t="s">
        <v>4075</v>
      </c>
      <c r="B657" s="74" t="str">
        <f t="shared" si="57"/>
        <v>PAL140C70701800</v>
      </c>
      <c r="H657" s="6" t="e">
        <f>VLOOKUP(M657,'BASE ARTICLE SAMUEL 25012023 v2'!$A$1:$H$1287,8,FALSE)</f>
        <v>#N/A</v>
      </c>
      <c r="K657" s="6" t="e">
        <f>VLOOKUP(M657,'BASE ARTICLE SAMUEL 25012023 v2'!$A$1:$K$1287,11,FALSE)</f>
        <v>#N/A</v>
      </c>
      <c r="L657" s="6">
        <f>SUBTOTAL(9,L656:L656)</f>
        <v>1414.14</v>
      </c>
      <c r="O657">
        <f>SUBTOTAL(9,O656:O656)</f>
        <v>1087.8</v>
      </c>
    </row>
    <row r="658" spans="1:15" outlineLevel="2" x14ac:dyDescent="0.25">
      <c r="A658" t="s">
        <v>1492</v>
      </c>
      <c r="B658" s="74" t="str">
        <f t="shared" si="57"/>
        <v>SATION</v>
      </c>
      <c r="C658" t="str">
        <f>VLOOKUP(A658,'BASE ARTICLE SAMUEL 25012023 v1'!$A$1:$B$1287,2,FALSE)</f>
        <v>AF</v>
      </c>
      <c r="E658">
        <v>1</v>
      </c>
      <c r="F658" t="s">
        <v>583</v>
      </c>
      <c r="G658" s="71">
        <f>VLOOKUP(M658,'BASE ARTICLE SAMUEL 25012023 v1'!$A$1:$F$1287,6,FALSE)</f>
        <v>0.29299999999999998</v>
      </c>
      <c r="H658" s="6">
        <f>VLOOKUP(M658,'BASE ARTICLE SAMUEL 25012023 v2'!$A$1:$H$1287,8,FALSE)</f>
        <v>0.29299999999999998</v>
      </c>
      <c r="I658">
        <v>0</v>
      </c>
      <c r="J658">
        <f t="shared" ref="J658:J663" si="60">E658*I658</f>
        <v>0</v>
      </c>
      <c r="K658" s="6">
        <f>VLOOKUP(M658,'BASE ARTICLE SAMUEL 25012023 v2'!$A$1:$K$1287,11,FALSE)</f>
        <v>0.73249999999999993</v>
      </c>
      <c r="L658" s="6">
        <f t="shared" ref="L658:L663" si="61">E658*K658</f>
        <v>0.73249999999999993</v>
      </c>
      <c r="M658">
        <v>101006</v>
      </c>
      <c r="N658" t="str">
        <f>VLOOKUP(M658,'BASE ARTICLE SAMUEL 25012023 v1'!$A$2:$B$1287,2,FALSE)</f>
        <v>AN</v>
      </c>
      <c r="O658">
        <f t="shared" si="54"/>
        <v>0.29299999999999998</v>
      </c>
    </row>
    <row r="659" spans="1:15" outlineLevel="2" x14ac:dyDescent="0.25">
      <c r="A659" t="s">
        <v>1492</v>
      </c>
      <c r="B659" s="74" t="str">
        <f t="shared" si="57"/>
        <v>SATION</v>
      </c>
      <c r="C659" t="str">
        <f>VLOOKUP(A659,'BASE ARTICLE SAMUEL 25012023 v1'!$A$1:$B$1287,2,FALSE)</f>
        <v>AF</v>
      </c>
      <c r="D659" t="s">
        <v>1756</v>
      </c>
      <c r="E659">
        <v>1</v>
      </c>
      <c r="F659" t="s">
        <v>1757</v>
      </c>
      <c r="G659" s="71">
        <f>VLOOKUP(M659,'BASE ARTICLE SAMUEL 25012023 v1'!$A$1:$F$1287,6,FALSE)</f>
        <v>440.03</v>
      </c>
      <c r="H659" s="6">
        <f>VLOOKUP(M659,'BASE ARTICLE SAMUEL 25012023 v2'!$A$1:$H$1287,8,FALSE)</f>
        <v>440.03</v>
      </c>
      <c r="I659">
        <v>542</v>
      </c>
      <c r="J659">
        <f t="shared" si="60"/>
        <v>542</v>
      </c>
      <c r="K659" s="6">
        <f>VLOOKUP(M659,'BASE ARTICLE SAMUEL 25012023 v2'!$A$1:$K$1287,11,FALSE)</f>
        <v>616.04199999999992</v>
      </c>
      <c r="L659" s="6">
        <f t="shared" si="61"/>
        <v>616.04199999999992</v>
      </c>
      <c r="M659" t="s">
        <v>1756</v>
      </c>
      <c r="N659" t="str">
        <f>VLOOKUP(M659,'BASE ARTICLE SAMUEL 25012023 v1'!$A$2:$B$1287,2,FALSE)</f>
        <v>AN</v>
      </c>
      <c r="O659">
        <f t="shared" si="54"/>
        <v>440.03</v>
      </c>
    </row>
    <row r="660" spans="1:15" outlineLevel="2" x14ac:dyDescent="0.25">
      <c r="A660" t="s">
        <v>1492</v>
      </c>
      <c r="B660" s="74" t="str">
        <f t="shared" si="57"/>
        <v>SATION</v>
      </c>
      <c r="C660" t="str">
        <f>VLOOKUP(A660,'BASE ARTICLE SAMUEL 25012023 v1'!$A$1:$B$1287,2,FALSE)</f>
        <v>AF</v>
      </c>
      <c r="D660" t="s">
        <v>1758</v>
      </c>
      <c r="E660">
        <v>1</v>
      </c>
      <c r="F660" t="s">
        <v>1759</v>
      </c>
      <c r="G660" s="71">
        <f>VLOOKUP(M660,'BASE ARTICLE SAMUEL 25012023 v1'!$A$1:$F$1287,6,FALSE)</f>
        <v>60.75</v>
      </c>
      <c r="H660" s="6">
        <f>VLOOKUP(M660,'BASE ARTICLE SAMUEL 25012023 v2'!$A$1:$H$1287,8,FALSE)</f>
        <v>60.75</v>
      </c>
      <c r="I660">
        <v>75</v>
      </c>
      <c r="J660">
        <f t="shared" si="60"/>
        <v>75</v>
      </c>
      <c r="K660" s="6">
        <f>VLOOKUP(M660,'BASE ARTICLE SAMUEL 25012023 v2'!$A$1:$K$1287,11,FALSE)</f>
        <v>91.125</v>
      </c>
      <c r="L660" s="6">
        <f t="shared" si="61"/>
        <v>91.125</v>
      </c>
      <c r="M660" t="s">
        <v>1758</v>
      </c>
      <c r="N660" t="str">
        <f>VLOOKUP(M660,'BASE ARTICLE SAMUEL 25012023 v1'!$A$2:$B$1287,2,FALSE)</f>
        <v>AN</v>
      </c>
      <c r="O660">
        <f t="shared" si="54"/>
        <v>60.75</v>
      </c>
    </row>
    <row r="661" spans="1:15" outlineLevel="2" x14ac:dyDescent="0.25">
      <c r="A661" t="s">
        <v>1492</v>
      </c>
      <c r="B661" s="74" t="str">
        <f t="shared" si="57"/>
        <v>SATION</v>
      </c>
      <c r="C661" t="str">
        <f>VLOOKUP(A661,'BASE ARTICLE SAMUEL 25012023 v1'!$A$1:$B$1287,2,FALSE)</f>
        <v>AF</v>
      </c>
      <c r="D661" t="s">
        <v>1086</v>
      </c>
      <c r="E661">
        <v>1</v>
      </c>
      <c r="F661" t="s">
        <v>1087</v>
      </c>
      <c r="G661" s="71">
        <f>VLOOKUP(M661,'BASE ARTICLE SAMUEL 25012023 v1'!$A$1:$F$1287,6,FALSE)</f>
        <v>5.56</v>
      </c>
      <c r="H661" s="6">
        <f>VLOOKUP(M661,'BASE ARTICLE SAMUEL 25012023 v2'!$A$1:$H$1287,8,FALSE)</f>
        <v>5.56</v>
      </c>
      <c r="I661">
        <v>7.78</v>
      </c>
      <c r="J661">
        <f t="shared" si="60"/>
        <v>7.78</v>
      </c>
      <c r="K661" s="6">
        <f>VLOOKUP(M661,'BASE ARTICLE SAMUEL 25012023 v2'!$A$1:$K$1287,11,FALSE)</f>
        <v>8.34</v>
      </c>
      <c r="L661" s="6">
        <f t="shared" si="61"/>
        <v>8.34</v>
      </c>
      <c r="M661" t="s">
        <v>1086</v>
      </c>
      <c r="N661" t="str">
        <f>VLOOKUP(M661,'BASE ARTICLE SAMUEL 25012023 v1'!$A$2:$B$1287,2,FALSE)</f>
        <v>AN</v>
      </c>
      <c r="O661">
        <f t="shared" si="54"/>
        <v>5.56</v>
      </c>
    </row>
    <row r="662" spans="1:15" outlineLevel="2" x14ac:dyDescent="0.25">
      <c r="A662" t="s">
        <v>1492</v>
      </c>
      <c r="B662" s="74" t="str">
        <f t="shared" si="57"/>
        <v>SATION</v>
      </c>
      <c r="C662" t="str">
        <f>VLOOKUP(A662,'BASE ARTICLE SAMUEL 25012023 v1'!$A$1:$B$1287,2,FALSE)</f>
        <v>AF</v>
      </c>
      <c r="E662">
        <v>1</v>
      </c>
      <c r="F662" t="s">
        <v>1668</v>
      </c>
      <c r="G662" s="71">
        <f>VLOOKUP(M662,'BASE ARTICLE SAMUEL 25012023 v1'!$A$1:$F$1287,6,FALSE)</f>
        <v>0.6</v>
      </c>
      <c r="H662" s="6">
        <f>VLOOKUP(M662,'BASE ARTICLE SAMUEL 25012023 v2'!$A$1:$H$1287,8,FALSE)</f>
        <v>0.6</v>
      </c>
      <c r="I662">
        <v>7.78</v>
      </c>
      <c r="J662">
        <f t="shared" si="60"/>
        <v>7.78</v>
      </c>
      <c r="K662" s="6">
        <f>VLOOKUP(M662,'BASE ARTICLE SAMUEL 25012023 v2'!$A$1:$K$1287,11,FALSE)</f>
        <v>0.89999999999999991</v>
      </c>
      <c r="L662" s="6">
        <f t="shared" si="61"/>
        <v>0.89999999999999991</v>
      </c>
      <c r="M662" t="s">
        <v>1667</v>
      </c>
      <c r="N662" t="str">
        <f>VLOOKUP(M662,'BASE ARTICLE SAMUEL 25012023 v1'!$A$2:$B$1287,2,FALSE)</f>
        <v>AN</v>
      </c>
      <c r="O662">
        <f t="shared" si="54"/>
        <v>0.6</v>
      </c>
    </row>
    <row r="663" spans="1:15" outlineLevel="2" x14ac:dyDescent="0.25">
      <c r="A663" t="s">
        <v>1492</v>
      </c>
      <c r="B663" s="74" t="str">
        <f t="shared" si="57"/>
        <v>SATION</v>
      </c>
      <c r="C663" t="str">
        <f>VLOOKUP(A663,'BASE ARTICLE SAMUEL 25012023 v1'!$A$1:$B$1287,2,FALSE)</f>
        <v>AF</v>
      </c>
      <c r="E663">
        <v>1</v>
      </c>
      <c r="F663" t="s">
        <v>1670</v>
      </c>
      <c r="G663" s="71">
        <f>VLOOKUP(M663,'BASE ARTICLE SAMUEL 25012023 v1'!$A$1:$F$1287,6,FALSE)</f>
        <v>7.0000000000000007E-2</v>
      </c>
      <c r="H663" s="6">
        <f>VLOOKUP(M663,'BASE ARTICLE SAMUEL 25012023 v2'!$A$1:$H$1287,8,FALSE)</f>
        <v>7.0000000000000007E-2</v>
      </c>
      <c r="I663">
        <v>7.78</v>
      </c>
      <c r="J663">
        <f t="shared" si="60"/>
        <v>7.78</v>
      </c>
      <c r="K663" s="6">
        <f>VLOOKUP(M663,'BASE ARTICLE SAMUEL 25012023 v2'!$A$1:$K$1287,11,FALSE)</f>
        <v>0.11200000000000002</v>
      </c>
      <c r="L663" s="6">
        <f t="shared" si="61"/>
        <v>0.11200000000000002</v>
      </c>
      <c r="M663" t="s">
        <v>1669</v>
      </c>
      <c r="N663" t="str">
        <f>VLOOKUP(M663,'BASE ARTICLE SAMUEL 25012023 v1'!$A$2:$B$1287,2,FALSE)</f>
        <v>AN</v>
      </c>
      <c r="O663">
        <f t="shared" si="54"/>
        <v>7.0000000000000007E-2</v>
      </c>
    </row>
    <row r="664" spans="1:15" outlineLevel="1" x14ac:dyDescent="0.25">
      <c r="A664" s="74" t="s">
        <v>4076</v>
      </c>
      <c r="B664" s="74" t="str">
        <f t="shared" si="57"/>
        <v>MOTORISATION</v>
      </c>
      <c r="H664" s="6" t="e">
        <f>VLOOKUP(M664,'BASE ARTICLE SAMUEL 25012023 v2'!$A$1:$H$1287,8,FALSE)</f>
        <v>#N/A</v>
      </c>
      <c r="K664" s="6" t="e">
        <f>VLOOKUP(M664,'BASE ARTICLE SAMUEL 25012023 v2'!$A$1:$K$1287,11,FALSE)</f>
        <v>#N/A</v>
      </c>
      <c r="L664" s="6">
        <f>SUBTOTAL(9,L658:L663)</f>
        <v>717.25149999999985</v>
      </c>
      <c r="O664">
        <f>SUBTOTAL(9,O658:O663)</f>
        <v>507.303</v>
      </c>
    </row>
    <row r="665" spans="1:15" outlineLevel="2" x14ac:dyDescent="0.25">
      <c r="A665" t="s">
        <v>1979</v>
      </c>
      <c r="B665" s="74" t="str">
        <f t="shared" si="57"/>
        <v>SATION50</v>
      </c>
      <c r="C665" t="str">
        <f>VLOOKUP(A665,'BASE ARTICLE SAMUEL 25012023 v1'!$A$1:$B$1287,2,FALSE)</f>
        <v>AA</v>
      </c>
      <c r="E665">
        <v>1</v>
      </c>
      <c r="F665" t="s">
        <v>583</v>
      </c>
      <c r="G665" s="71">
        <f>VLOOKUP(M665,'BASE ARTICLE SAMUEL 25012023 v1'!$A$1:$F$1287,6,FALSE)</f>
        <v>0.29299999999999998</v>
      </c>
      <c r="H665" s="6">
        <f>VLOOKUP(M665,'BASE ARTICLE SAMUEL 25012023 v2'!$A$1:$H$1287,8,FALSE)</f>
        <v>0.29299999999999998</v>
      </c>
      <c r="I665">
        <v>0</v>
      </c>
      <c r="J665">
        <f t="shared" ref="J665:J670" si="62">E665*I665</f>
        <v>0</v>
      </c>
      <c r="K665" s="6">
        <f>VLOOKUP(M665,'BASE ARTICLE SAMUEL 25012023 v2'!$A$1:$K$1287,11,FALSE)</f>
        <v>0.73249999999999993</v>
      </c>
      <c r="L665" s="6">
        <f t="shared" ref="L665:L670" si="63">E665*K665</f>
        <v>0.73249999999999993</v>
      </c>
      <c r="M665">
        <v>101006</v>
      </c>
      <c r="N665" t="str">
        <f>VLOOKUP(M665,'BASE ARTICLE SAMUEL 25012023 v1'!$A$2:$B$1287,2,FALSE)</f>
        <v>AN</v>
      </c>
      <c r="O665">
        <f t="shared" si="54"/>
        <v>0.29299999999999998</v>
      </c>
    </row>
    <row r="666" spans="1:15" outlineLevel="2" x14ac:dyDescent="0.25">
      <c r="A666" t="s">
        <v>1979</v>
      </c>
      <c r="B666" s="74" t="str">
        <f t="shared" si="57"/>
        <v>SATION50</v>
      </c>
      <c r="C666" t="str">
        <f>VLOOKUP(A666,'BASE ARTICLE SAMUEL 25012023 v1'!$A$1:$B$1287,2,FALSE)</f>
        <v>AA</v>
      </c>
      <c r="D666" t="s">
        <v>1756</v>
      </c>
      <c r="E666">
        <v>1</v>
      </c>
      <c r="F666" t="s">
        <v>1757</v>
      </c>
      <c r="G666" s="71">
        <f>VLOOKUP(M666,'BASE ARTICLE SAMUEL 25012023 v1'!$A$1:$F$1287,6,FALSE)</f>
        <v>440.03</v>
      </c>
      <c r="H666" s="6">
        <f>VLOOKUP(M666,'BASE ARTICLE SAMUEL 25012023 v2'!$A$1:$H$1287,8,FALSE)</f>
        <v>440.03</v>
      </c>
      <c r="I666">
        <v>542</v>
      </c>
      <c r="J666">
        <f t="shared" si="62"/>
        <v>542</v>
      </c>
      <c r="K666" s="6">
        <f>VLOOKUP(M666,'BASE ARTICLE SAMUEL 25012023 v2'!$A$1:$K$1287,11,FALSE)</f>
        <v>616.04199999999992</v>
      </c>
      <c r="L666" s="6">
        <f t="shared" si="63"/>
        <v>616.04199999999992</v>
      </c>
      <c r="M666" t="s">
        <v>1756</v>
      </c>
      <c r="N666" t="str">
        <f>VLOOKUP(M666,'BASE ARTICLE SAMUEL 25012023 v1'!$A$2:$B$1287,2,FALSE)</f>
        <v>AN</v>
      </c>
      <c r="O666">
        <f t="shared" si="54"/>
        <v>440.03</v>
      </c>
    </row>
    <row r="667" spans="1:15" outlineLevel="2" x14ac:dyDescent="0.25">
      <c r="A667" t="s">
        <v>1979</v>
      </c>
      <c r="B667" s="74" t="str">
        <f t="shared" si="57"/>
        <v>SATION50</v>
      </c>
      <c r="C667" t="str">
        <f>VLOOKUP(A667,'BASE ARTICLE SAMUEL 25012023 v1'!$A$1:$B$1287,2,FALSE)</f>
        <v>AA</v>
      </c>
      <c r="E667">
        <v>1</v>
      </c>
      <c r="F667" t="s">
        <v>1761</v>
      </c>
      <c r="G667" s="71">
        <f>VLOOKUP(M667,'BASE ARTICLE SAMUEL 25012023 v1'!$A$1:$F$1287,6,FALSE)</f>
        <v>57.16</v>
      </c>
      <c r="H667" s="6">
        <f>VLOOKUP(M667,'BASE ARTICLE SAMUEL 25012023 v2'!$A$1:$H$1287,8,FALSE)</f>
        <v>57.16</v>
      </c>
      <c r="I667">
        <v>0</v>
      </c>
      <c r="J667">
        <f t="shared" si="62"/>
        <v>0</v>
      </c>
      <c r="K667" s="6">
        <f>VLOOKUP(M667,'BASE ARTICLE SAMUEL 25012023 v2'!$A$1:$K$1287,11,FALSE)</f>
        <v>85.74</v>
      </c>
      <c r="L667" s="6">
        <f t="shared" si="63"/>
        <v>85.74</v>
      </c>
      <c r="M667" t="s">
        <v>1760</v>
      </c>
      <c r="N667" t="str">
        <f>VLOOKUP(M667,'BASE ARTICLE SAMUEL 25012023 v1'!$A$2:$B$1287,2,FALSE)</f>
        <v>AN</v>
      </c>
      <c r="O667">
        <f t="shared" si="54"/>
        <v>57.16</v>
      </c>
    </row>
    <row r="668" spans="1:15" outlineLevel="2" x14ac:dyDescent="0.25">
      <c r="A668" t="s">
        <v>1979</v>
      </c>
      <c r="B668" s="74" t="str">
        <f t="shared" si="57"/>
        <v>SATION50</v>
      </c>
      <c r="C668" t="str">
        <f>VLOOKUP(A668,'BASE ARTICLE SAMUEL 25012023 v1'!$A$1:$B$1287,2,FALSE)</f>
        <v>AA</v>
      </c>
      <c r="D668" t="s">
        <v>1086</v>
      </c>
      <c r="E668">
        <v>1</v>
      </c>
      <c r="F668" t="s">
        <v>1087</v>
      </c>
      <c r="G668" s="71">
        <f>VLOOKUP(M668,'BASE ARTICLE SAMUEL 25012023 v1'!$A$1:$F$1287,6,FALSE)</f>
        <v>5.56</v>
      </c>
      <c r="H668" s="6">
        <f>VLOOKUP(M668,'BASE ARTICLE SAMUEL 25012023 v2'!$A$1:$H$1287,8,FALSE)</f>
        <v>5.56</v>
      </c>
      <c r="I668">
        <v>7.78</v>
      </c>
      <c r="J668">
        <f t="shared" si="62"/>
        <v>7.78</v>
      </c>
      <c r="K668" s="6">
        <f>VLOOKUP(M668,'BASE ARTICLE SAMUEL 25012023 v2'!$A$1:$K$1287,11,FALSE)</f>
        <v>8.34</v>
      </c>
      <c r="L668" s="6">
        <f t="shared" si="63"/>
        <v>8.34</v>
      </c>
      <c r="M668" t="s">
        <v>1086</v>
      </c>
      <c r="N668" t="str">
        <f>VLOOKUP(M668,'BASE ARTICLE SAMUEL 25012023 v1'!$A$2:$B$1287,2,FALSE)</f>
        <v>AN</v>
      </c>
      <c r="O668">
        <f t="shared" si="54"/>
        <v>5.56</v>
      </c>
    </row>
    <row r="669" spans="1:15" outlineLevel="2" x14ac:dyDescent="0.25">
      <c r="A669" t="s">
        <v>1979</v>
      </c>
      <c r="B669" s="74" t="str">
        <f t="shared" si="57"/>
        <v>SATION50</v>
      </c>
      <c r="C669" t="str">
        <f>VLOOKUP(A669,'BASE ARTICLE SAMUEL 25012023 v1'!$A$1:$B$1287,2,FALSE)</f>
        <v>AA</v>
      </c>
      <c r="E669">
        <v>1</v>
      </c>
      <c r="F669" t="s">
        <v>1668</v>
      </c>
      <c r="G669" s="71">
        <f>VLOOKUP(M669,'BASE ARTICLE SAMUEL 25012023 v1'!$A$1:$F$1287,6,FALSE)</f>
        <v>0.6</v>
      </c>
      <c r="H669" s="6">
        <f>VLOOKUP(M669,'BASE ARTICLE SAMUEL 25012023 v2'!$A$1:$H$1287,8,FALSE)</f>
        <v>0.6</v>
      </c>
      <c r="I669">
        <v>0.9</v>
      </c>
      <c r="J669">
        <f t="shared" si="62"/>
        <v>0.9</v>
      </c>
      <c r="K669" s="6">
        <f>VLOOKUP(M669,'BASE ARTICLE SAMUEL 25012023 v2'!$A$1:$K$1287,11,FALSE)</f>
        <v>0.89999999999999991</v>
      </c>
      <c r="L669" s="6">
        <f t="shared" si="63"/>
        <v>0.89999999999999991</v>
      </c>
      <c r="M669" t="s">
        <v>1667</v>
      </c>
      <c r="N669" t="str">
        <f>VLOOKUP(M669,'BASE ARTICLE SAMUEL 25012023 v1'!$A$2:$B$1287,2,FALSE)</f>
        <v>AN</v>
      </c>
      <c r="O669">
        <f t="shared" si="54"/>
        <v>0.6</v>
      </c>
    </row>
    <row r="670" spans="1:15" outlineLevel="2" x14ac:dyDescent="0.25">
      <c r="A670" t="s">
        <v>1979</v>
      </c>
      <c r="B670" s="74" t="str">
        <f t="shared" si="57"/>
        <v>SATION50</v>
      </c>
      <c r="C670" t="str">
        <f>VLOOKUP(A670,'BASE ARTICLE SAMUEL 25012023 v1'!$A$1:$B$1287,2,FALSE)</f>
        <v>AA</v>
      </c>
      <c r="E670">
        <v>1</v>
      </c>
      <c r="F670" t="s">
        <v>1670</v>
      </c>
      <c r="G670" s="71">
        <f>VLOOKUP(M670,'BASE ARTICLE SAMUEL 25012023 v1'!$A$1:$F$1287,6,FALSE)</f>
        <v>7.0000000000000007E-2</v>
      </c>
      <c r="H670" s="6">
        <f>VLOOKUP(M670,'BASE ARTICLE SAMUEL 25012023 v2'!$A$1:$H$1287,8,FALSE)</f>
        <v>7.0000000000000007E-2</v>
      </c>
      <c r="I670">
        <v>0.11</v>
      </c>
      <c r="J670">
        <f t="shared" si="62"/>
        <v>0.11</v>
      </c>
      <c r="K670" s="6">
        <f>VLOOKUP(M670,'BASE ARTICLE SAMUEL 25012023 v2'!$A$1:$K$1287,11,FALSE)</f>
        <v>0.11200000000000002</v>
      </c>
      <c r="L670" s="6">
        <f t="shared" si="63"/>
        <v>0.11200000000000002</v>
      </c>
      <c r="M670" t="s">
        <v>1669</v>
      </c>
      <c r="N670" t="str">
        <f>VLOOKUP(M670,'BASE ARTICLE SAMUEL 25012023 v1'!$A$2:$B$1287,2,FALSE)</f>
        <v>AN</v>
      </c>
      <c r="O670">
        <f t="shared" si="54"/>
        <v>7.0000000000000007E-2</v>
      </c>
    </row>
    <row r="671" spans="1:15" outlineLevel="1" x14ac:dyDescent="0.25">
      <c r="A671" s="74" t="s">
        <v>4077</v>
      </c>
      <c r="B671" s="74" t="str">
        <f t="shared" si="57"/>
        <v>MOTORISATION50</v>
      </c>
      <c r="H671" s="6" t="e">
        <f>VLOOKUP(M671,'BASE ARTICLE SAMUEL 25012023 v2'!$A$1:$H$1287,8,FALSE)</f>
        <v>#N/A</v>
      </c>
      <c r="K671" s="6" t="e">
        <f>VLOOKUP(M671,'BASE ARTICLE SAMUEL 25012023 v2'!$A$1:$K$1287,11,FALSE)</f>
        <v>#N/A</v>
      </c>
      <c r="L671" s="6">
        <f>SUBTOTAL(9,L665:L670)</f>
        <v>711.86649999999986</v>
      </c>
      <c r="O671">
        <f>SUBTOTAL(9,O665:O670)</f>
        <v>503.71299999999997</v>
      </c>
    </row>
    <row r="672" spans="1:15" outlineLevel="2" x14ac:dyDescent="0.25">
      <c r="A672" t="s">
        <v>2011</v>
      </c>
      <c r="B672" s="74" t="str">
        <f t="shared" si="57"/>
        <v>ECOP2</v>
      </c>
      <c r="C672" t="str">
        <f>VLOOKUP(A672,'BASE ARTICLE SAMUEL 25012023 v1'!$A$1:$B$1287,2,FALSE)</f>
        <v>Z</v>
      </c>
      <c r="E672">
        <v>100</v>
      </c>
      <c r="F672" t="s">
        <v>201</v>
      </c>
      <c r="G672" s="71">
        <f>VLOOKUP(M672,'BASE ARTICLE SAMUEL 25012023 v1'!$A$1:$F$1287,6,FALSE)</f>
        <v>18.350000000000001</v>
      </c>
      <c r="H672" s="6">
        <f>VLOOKUP(M672,'BASE ARTICLE SAMUEL 25012023 v2'!$A$1:$H$1287,8,FALSE)</f>
        <v>18.350000000000001</v>
      </c>
      <c r="I672">
        <v>0</v>
      </c>
      <c r="J672">
        <f>E672*I672</f>
        <v>0</v>
      </c>
      <c r="K672" s="6">
        <f>VLOOKUP(M672,'BASE ARTICLE SAMUEL 25012023 v2'!$A$1:$K$1287,11,FALSE)</f>
        <v>23.855000000000004</v>
      </c>
      <c r="L672" s="6">
        <f>E672*K672</f>
        <v>2385.5000000000005</v>
      </c>
      <c r="M672" t="s">
        <v>200</v>
      </c>
      <c r="N672" t="str">
        <f>VLOOKUP(M672,'BASE ARTICLE SAMUEL 25012023 v1'!$A$2:$B$1287,2,FALSE)</f>
        <v>AS</v>
      </c>
      <c r="O672">
        <f t="shared" si="54"/>
        <v>1835.0000000000002</v>
      </c>
    </row>
    <row r="673" spans="1:15" outlineLevel="1" x14ac:dyDescent="0.25">
      <c r="A673" s="74" t="s">
        <v>4078</v>
      </c>
      <c r="B673" s="74" t="str">
        <f t="shared" si="57"/>
        <v>PAL100ECOP2</v>
      </c>
      <c r="H673" s="6" t="e">
        <f>VLOOKUP(M673,'BASE ARTICLE SAMUEL 25012023 v2'!$A$1:$H$1287,8,FALSE)</f>
        <v>#N/A</v>
      </c>
      <c r="K673" s="6" t="e">
        <f>VLOOKUP(M673,'BASE ARTICLE SAMUEL 25012023 v2'!$A$1:$K$1287,11,FALSE)</f>
        <v>#N/A</v>
      </c>
      <c r="L673" s="6">
        <f>SUBTOTAL(9,L672:L672)</f>
        <v>2385.5000000000005</v>
      </c>
      <c r="O673">
        <f>SUBTOTAL(9,O672:O672)</f>
        <v>1835.0000000000002</v>
      </c>
    </row>
    <row r="674" spans="1:15" outlineLevel="2" x14ac:dyDescent="0.25">
      <c r="A674" t="s">
        <v>2013</v>
      </c>
      <c r="B674" s="74" t="str">
        <f t="shared" si="57"/>
        <v>ECOP2.5</v>
      </c>
      <c r="C674" t="str">
        <f>VLOOKUP(A674,'BASE ARTICLE SAMUEL 25012023 v1'!$A$1:$B$1287,2,FALSE)</f>
        <v>Z</v>
      </c>
      <c r="E674">
        <v>100</v>
      </c>
      <c r="F674" t="s">
        <v>1114</v>
      </c>
      <c r="G674" s="71">
        <f>VLOOKUP(M674,'BASE ARTICLE SAMUEL 25012023 v1'!$A$1:$F$1287,6,FALSE)</f>
        <v>22.94</v>
      </c>
      <c r="H674" s="6">
        <f>VLOOKUP(M674,'BASE ARTICLE SAMUEL 25012023 v2'!$A$1:$H$1287,8,FALSE)</f>
        <v>22.94</v>
      </c>
      <c r="I674">
        <v>0</v>
      </c>
      <c r="J674">
        <f>E674*I674</f>
        <v>0</v>
      </c>
      <c r="K674" s="6">
        <f>VLOOKUP(M674,'BASE ARTICLE SAMUEL 25012023 v2'!$A$1:$K$1287,11,FALSE)</f>
        <v>29.822000000000003</v>
      </c>
      <c r="L674" s="6">
        <f>E674*K674</f>
        <v>2982.2000000000003</v>
      </c>
      <c r="M674" t="s">
        <v>1113</v>
      </c>
      <c r="N674" t="str">
        <f>VLOOKUP(M674,'BASE ARTICLE SAMUEL 25012023 v1'!$A$2:$B$1287,2,FALSE)</f>
        <v>AS</v>
      </c>
      <c r="O674">
        <f t="shared" si="54"/>
        <v>2294</v>
      </c>
    </row>
    <row r="675" spans="1:15" outlineLevel="1" x14ac:dyDescent="0.25">
      <c r="A675" s="74" t="s">
        <v>4079</v>
      </c>
      <c r="B675" s="74" t="str">
        <f t="shared" si="57"/>
        <v>PAL100ECOP2.5</v>
      </c>
      <c r="H675" s="6" t="e">
        <f>VLOOKUP(M675,'BASE ARTICLE SAMUEL 25012023 v2'!$A$1:$H$1287,8,FALSE)</f>
        <v>#N/A</v>
      </c>
      <c r="K675" s="6" t="e">
        <f>VLOOKUP(M675,'BASE ARTICLE SAMUEL 25012023 v2'!$A$1:$K$1287,11,FALSE)</f>
        <v>#N/A</v>
      </c>
      <c r="L675" s="6">
        <f>SUBTOTAL(9,L674:L674)</f>
        <v>2982.2000000000003</v>
      </c>
      <c r="O675">
        <f>SUBTOTAL(9,O674:O674)</f>
        <v>2294</v>
      </c>
    </row>
    <row r="676" spans="1:15" outlineLevel="2" x14ac:dyDescent="0.25">
      <c r="A676" t="s">
        <v>691</v>
      </c>
      <c r="B676" s="74" t="str">
        <f t="shared" si="57"/>
        <v>H6X4</v>
      </c>
      <c r="C676" t="str">
        <f>VLOOKUP(A676,'BASE ARTICLE SAMUEL 25012023 v1'!$A$1:$B$1287,2,FALSE)</f>
        <v>AA</v>
      </c>
      <c r="E676">
        <v>6</v>
      </c>
      <c r="F676" t="s">
        <v>686</v>
      </c>
      <c r="G676" s="71">
        <f>VLOOKUP(M676,'BASE ARTICLE SAMUEL 25012023 v1'!$A$1:$F$1287,6,FALSE)</f>
        <v>46</v>
      </c>
      <c r="H676" s="6">
        <f>VLOOKUP(M676,'BASE ARTICLE SAMUEL 25012023 v2'!$A$1:$H$1287,8,FALSE)</f>
        <v>52</v>
      </c>
      <c r="I676">
        <v>4.62</v>
      </c>
      <c r="J676">
        <f>E676*I676</f>
        <v>27.72</v>
      </c>
      <c r="K676" s="6">
        <f>VLOOKUP(M676,'BASE ARTICLE SAMUEL 25012023 v2'!$A$1:$K$1287,11,FALSE)</f>
        <v>78</v>
      </c>
      <c r="L676" s="6">
        <f>E676*K676</f>
        <v>468</v>
      </c>
      <c r="M676" t="s">
        <v>685</v>
      </c>
      <c r="N676" t="str">
        <f>VLOOKUP(M676,'BASE ARTICLE SAMUEL 25012023 v1'!$A$2:$B$1287,2,FALSE)</f>
        <v>AN</v>
      </c>
      <c r="O676">
        <f t="shared" si="54"/>
        <v>312</v>
      </c>
    </row>
    <row r="677" spans="1:15" outlineLevel="2" x14ac:dyDescent="0.25">
      <c r="A677" t="s">
        <v>691</v>
      </c>
      <c r="B677" s="74" t="str">
        <f t="shared" si="57"/>
        <v>H6X4</v>
      </c>
      <c r="C677" t="str">
        <f>VLOOKUP(A677,'BASE ARTICLE SAMUEL 25012023 v1'!$A$1:$B$1287,2,FALSE)</f>
        <v>AA</v>
      </c>
      <c r="D677" t="s">
        <v>1913</v>
      </c>
      <c r="E677">
        <v>6</v>
      </c>
      <c r="F677" t="s">
        <v>3941</v>
      </c>
      <c r="G677" s="71">
        <f>VLOOKUP(M677,'BASE ARTICLE SAMUEL 25012023 v1'!$A$1:$F$1287,6,FALSE)</f>
        <v>4.46</v>
      </c>
      <c r="H677" s="6">
        <f>VLOOKUP(M677,'BASE ARTICLE SAMUEL 25012023 v2'!$A$1:$H$1287,8,FALSE)</f>
        <v>3.0550000000000002</v>
      </c>
      <c r="I677">
        <v>4.6189999999999998</v>
      </c>
      <c r="J677">
        <f>E677*I677</f>
        <v>27.713999999999999</v>
      </c>
      <c r="K677" s="6">
        <f>VLOOKUP(M677,'BASE ARTICLE SAMUEL 25012023 v2'!$A$1:$K$1287,11,FALSE)</f>
        <v>6.8325000000000005</v>
      </c>
      <c r="L677" s="6">
        <f>E677*K677</f>
        <v>40.995000000000005</v>
      </c>
      <c r="M677" t="s">
        <v>1913</v>
      </c>
      <c r="N677" t="str">
        <f>VLOOKUP(M677,'BASE ARTICLE SAMUEL 25012023 v1'!$A$2:$B$1287,2,FALSE)</f>
        <v>AF</v>
      </c>
      <c r="O677">
        <f t="shared" si="54"/>
        <v>18.330000000000002</v>
      </c>
    </row>
    <row r="678" spans="1:15" outlineLevel="2" x14ac:dyDescent="0.25">
      <c r="A678" t="s">
        <v>691</v>
      </c>
      <c r="B678" s="74" t="str">
        <f t="shared" si="57"/>
        <v>H6X4</v>
      </c>
      <c r="C678" t="str">
        <f>VLOOKUP(A678,'BASE ARTICLE SAMUEL 25012023 v1'!$A$1:$B$1287,2,FALSE)</f>
        <v>AA</v>
      </c>
      <c r="D678" t="s">
        <v>498</v>
      </c>
      <c r="E678">
        <v>24</v>
      </c>
      <c r="F678" t="s">
        <v>499</v>
      </c>
      <c r="G678" s="71">
        <f>VLOOKUP(M678,'BASE ARTICLE SAMUEL 25012023 v1'!$A$1:$F$1287,6,FALSE)</f>
        <v>31.3</v>
      </c>
      <c r="H678" s="6">
        <f>VLOOKUP(M678,'BASE ARTICLE SAMUEL 25012023 v2'!$A$1:$H$1287,8,FALSE)</f>
        <v>30.4</v>
      </c>
      <c r="I678">
        <v>40.47</v>
      </c>
      <c r="J678">
        <f>E678*I678</f>
        <v>971.28</v>
      </c>
      <c r="K678" s="6">
        <f>VLOOKUP(M678,'BASE ARTICLE SAMUEL 25012023 v2'!$A$1:$K$1287,11,FALSE)</f>
        <v>45.599999999999994</v>
      </c>
      <c r="L678" s="6">
        <f>E678*K678</f>
        <v>1094.3999999999999</v>
      </c>
      <c r="M678" t="s">
        <v>498</v>
      </c>
      <c r="N678" t="str">
        <f>VLOOKUP(M678,'BASE ARTICLE SAMUEL 25012023 v1'!$A$2:$B$1287,2,FALSE)</f>
        <v>AN</v>
      </c>
      <c r="O678">
        <f t="shared" si="54"/>
        <v>729.59999999999991</v>
      </c>
    </row>
    <row r="679" spans="1:15" outlineLevel="1" x14ac:dyDescent="0.25">
      <c r="A679" s="74" t="s">
        <v>4080</v>
      </c>
      <c r="B679" s="74" t="str">
        <f t="shared" si="57"/>
        <v>PSR12EH6X4</v>
      </c>
      <c r="H679" s="6" t="e">
        <f>VLOOKUP(M679,'BASE ARTICLE SAMUEL 25012023 v2'!$A$1:$H$1287,8,FALSE)</f>
        <v>#N/A</v>
      </c>
      <c r="K679" s="6" t="e">
        <f>VLOOKUP(M679,'BASE ARTICLE SAMUEL 25012023 v2'!$A$1:$K$1287,11,FALSE)</f>
        <v>#N/A</v>
      </c>
      <c r="L679" s="6">
        <f>SUBTOTAL(9,L676:L678)</f>
        <v>1603.395</v>
      </c>
      <c r="O679">
        <f>SUBTOTAL(9,O676:O678)</f>
        <v>1059.9299999999998</v>
      </c>
    </row>
    <row r="680" spans="1:15" outlineLevel="2" x14ac:dyDescent="0.25">
      <c r="A680" t="s">
        <v>1981</v>
      </c>
      <c r="B680" s="74" t="str">
        <f t="shared" si="57"/>
        <v>AL85</v>
      </c>
      <c r="C680" t="str">
        <f>VLOOKUP(A680,'BASE ARTICLE SAMUEL 25012023 v1'!$A$1:$B$1287,2,FALSE)</f>
        <v>AA</v>
      </c>
      <c r="E680">
        <v>85</v>
      </c>
      <c r="F680" t="s">
        <v>1464</v>
      </c>
      <c r="G680" s="71">
        <f>VLOOKUP(M680,'BASE ARTICLE SAMUEL 25012023 v1'!$A$1:$F$1287,6,FALSE)</f>
        <v>4.32</v>
      </c>
      <c r="H680" s="6">
        <f>VLOOKUP(M680,'BASE ARTICLE SAMUEL 25012023 v2'!$A$1:$H$1287,8,FALSE)</f>
        <v>4.32</v>
      </c>
      <c r="I680">
        <v>19.059999999999999</v>
      </c>
      <c r="J680">
        <f>E680*I680</f>
        <v>1620.1</v>
      </c>
      <c r="K680" s="6">
        <f>VLOOKUP(M680,'BASE ARTICLE SAMUEL 25012023 v2'!$A$1:$K$1287,11,FALSE)</f>
        <v>19.284480000000002</v>
      </c>
      <c r="L680" s="6">
        <f>E680*K680</f>
        <v>1639.1808000000001</v>
      </c>
      <c r="M680" t="s">
        <v>1463</v>
      </c>
      <c r="N680" t="str">
        <f>VLOOKUP(M680,'BASE ARTICLE SAMUEL 25012023 v1'!$A$2:$B$1287,2,FALSE)</f>
        <v>AS</v>
      </c>
      <c r="O680">
        <f t="shared" si="54"/>
        <v>367.20000000000005</v>
      </c>
    </row>
    <row r="681" spans="1:15" outlineLevel="1" x14ac:dyDescent="0.25">
      <c r="A681" s="74" t="s">
        <v>4081</v>
      </c>
      <c r="B681" s="74" t="str">
        <f t="shared" si="57"/>
        <v>FOND8PAL85</v>
      </c>
      <c r="H681" s="6" t="e">
        <f>VLOOKUP(M681,'BASE ARTICLE SAMUEL 25012023 v2'!$A$1:$H$1287,8,FALSE)</f>
        <v>#N/A</v>
      </c>
      <c r="K681" s="6" t="e">
        <f>VLOOKUP(M681,'BASE ARTICLE SAMUEL 25012023 v2'!$A$1:$K$1287,11,FALSE)</f>
        <v>#N/A</v>
      </c>
      <c r="L681" s="6">
        <f>SUBTOTAL(9,L680:L680)</f>
        <v>1639.1808000000001</v>
      </c>
      <c r="O681">
        <f>SUBTOTAL(9,O680:O680)</f>
        <v>367.20000000000005</v>
      </c>
    </row>
    <row r="682" spans="1:15" outlineLevel="2" x14ac:dyDescent="0.25">
      <c r="A682" t="s">
        <v>1949</v>
      </c>
      <c r="B682" s="74" t="str">
        <f t="shared" si="57"/>
        <v>OUBLESPRBG</v>
      </c>
      <c r="C682" t="str">
        <f>VLOOKUP(A682,'BASE ARTICLE SAMUEL 25012023 v1'!$A$1:$B$1287,2,FALSE)</f>
        <v>AF</v>
      </c>
      <c r="E682">
        <v>2</v>
      </c>
      <c r="F682" t="s">
        <v>733</v>
      </c>
      <c r="G682" s="71">
        <f>VLOOKUP(M682,'BASE ARTICLE SAMUEL 25012023 v1'!$A$1:$F$1287,6,FALSE)</f>
        <v>27.76</v>
      </c>
      <c r="H682" s="6">
        <f>VLOOKUP(M682,'BASE ARTICLE SAMUEL 25012023 v2'!$A$1:$H$1287,8,FALSE)</f>
        <v>27.76</v>
      </c>
      <c r="I682">
        <v>39.22</v>
      </c>
      <c r="J682">
        <f>E682*I682</f>
        <v>78.44</v>
      </c>
      <c r="K682" s="6">
        <f>VLOOKUP(M682,'BASE ARTICLE SAMUEL 25012023 v2'!$A$1:$K$1287,11,FALSE)</f>
        <v>44.416000000000004</v>
      </c>
      <c r="L682" s="6">
        <f>E682*K682</f>
        <v>88.832000000000008</v>
      </c>
      <c r="M682">
        <v>1510064</v>
      </c>
      <c r="N682" t="str">
        <f>VLOOKUP(M682,'BASE ARTICLE SAMUEL 25012023 v1'!$A$2:$B$1287,2,FALSE)</f>
        <v>AN</v>
      </c>
      <c r="O682">
        <f t="shared" si="54"/>
        <v>55.52</v>
      </c>
    </row>
    <row r="683" spans="1:15" outlineLevel="2" x14ac:dyDescent="0.25">
      <c r="A683" t="s">
        <v>1949</v>
      </c>
      <c r="B683" s="74" t="str">
        <f t="shared" si="57"/>
        <v>OUBLESPRBG</v>
      </c>
      <c r="C683" t="str">
        <f>VLOOKUP(A683,'BASE ARTICLE SAMUEL 25012023 v1'!$A$1:$B$1287,2,FALSE)</f>
        <v>AF</v>
      </c>
      <c r="E683">
        <v>2</v>
      </c>
      <c r="F683" t="s">
        <v>48</v>
      </c>
      <c r="G683" s="71">
        <f>VLOOKUP(M683,'BASE ARTICLE SAMUEL 25012023 v1'!$A$1:$F$1287,6,FALSE)</f>
        <v>2.5099999999999998</v>
      </c>
      <c r="H683" s="6">
        <f>VLOOKUP(M683,'BASE ARTICLE SAMUEL 25012023 v2'!$A$1:$H$1287,8,FALSE)</f>
        <v>2.605</v>
      </c>
      <c r="I683">
        <v>3.76</v>
      </c>
      <c r="J683">
        <f>E683*I683</f>
        <v>7.52</v>
      </c>
      <c r="K683" s="6">
        <f>VLOOKUP(M683,'BASE ARTICLE SAMUEL 25012023 v2'!$A$1:$K$1287,11,FALSE)</f>
        <v>5.21</v>
      </c>
      <c r="L683" s="6">
        <f>E683*K683</f>
        <v>10.42</v>
      </c>
      <c r="M683" t="s">
        <v>47</v>
      </c>
      <c r="N683" t="str">
        <f>VLOOKUP(M683,'BASE ARTICLE SAMUEL 25012023 v1'!$A$2:$B$1287,2,FALSE)</f>
        <v>AN</v>
      </c>
      <c r="O683">
        <f t="shared" si="54"/>
        <v>5.21</v>
      </c>
    </row>
    <row r="684" spans="1:15" outlineLevel="2" x14ac:dyDescent="0.25">
      <c r="A684" t="s">
        <v>1949</v>
      </c>
      <c r="B684" s="74" t="str">
        <f t="shared" si="57"/>
        <v>OUBLESPRBG</v>
      </c>
      <c r="C684" t="str">
        <f>VLOOKUP(A684,'BASE ARTICLE SAMUEL 25012023 v1'!$A$1:$B$1287,2,FALSE)</f>
        <v>AF</v>
      </c>
      <c r="E684">
        <v>0.2</v>
      </c>
      <c r="F684" t="s">
        <v>1604</v>
      </c>
      <c r="G684" s="71">
        <f>VLOOKUP(M684,'BASE ARTICLE SAMUEL 25012023 v1'!$A$1:$F$1287,6,FALSE)</f>
        <v>50</v>
      </c>
      <c r="H684" s="6">
        <f>VLOOKUP(M684,'BASE ARTICLE SAMUEL 25012023 v2'!$A$1:$H$1287,8,FALSE)</f>
        <v>0</v>
      </c>
      <c r="I684">
        <v>9.56</v>
      </c>
      <c r="J684">
        <f>E684*I684</f>
        <v>1.9120000000000001</v>
      </c>
      <c r="K684" s="6">
        <f>VLOOKUP(M684,'BASE ARTICLE SAMUEL 25012023 v2'!$A$1:$K$1287,11,FALSE)</f>
        <v>75</v>
      </c>
      <c r="L684" s="6">
        <f>E684*K684</f>
        <v>15</v>
      </c>
      <c r="M684" t="s">
        <v>1603</v>
      </c>
      <c r="N684" t="str">
        <f>VLOOKUP(M684,'BASE ARTICLE SAMUEL 25012023 v1'!$A$2:$B$1287,2,FALSE)</f>
        <v>AN</v>
      </c>
      <c r="O684">
        <f t="shared" si="54"/>
        <v>0</v>
      </c>
    </row>
    <row r="685" spans="1:15" outlineLevel="2" x14ac:dyDescent="0.25">
      <c r="A685" t="s">
        <v>1949</v>
      </c>
      <c r="B685" s="74" t="str">
        <f t="shared" si="57"/>
        <v>OUBLESPRBG</v>
      </c>
      <c r="C685" t="str">
        <f>VLOOKUP(A685,'BASE ARTICLE SAMUEL 25012023 v1'!$A$1:$B$1287,2,FALSE)</f>
        <v>AF</v>
      </c>
      <c r="E685">
        <v>2</v>
      </c>
      <c r="F685" t="s">
        <v>555</v>
      </c>
      <c r="G685" s="71">
        <f>VLOOKUP(M685,'BASE ARTICLE SAMUEL 25012023 v1'!$A$1:$F$1287,6,FALSE)</f>
        <v>7.12</v>
      </c>
      <c r="H685" s="6">
        <f>VLOOKUP(M685,'BASE ARTICLE SAMUEL 25012023 v2'!$A$1:$H$1287,8,FALSE)</f>
        <v>7.12</v>
      </c>
      <c r="I685">
        <v>9.56</v>
      </c>
      <c r="J685">
        <f>E685*I685</f>
        <v>19.12</v>
      </c>
      <c r="K685" s="6">
        <f>VLOOKUP(M685,'BASE ARTICLE SAMUEL 25012023 v2'!$A$1:$K$1287,11,FALSE)</f>
        <v>9.4695999999999998</v>
      </c>
      <c r="L685" s="6">
        <f>E685*K685</f>
        <v>18.9392</v>
      </c>
      <c r="M685" t="s">
        <v>554</v>
      </c>
      <c r="N685" t="str">
        <f>VLOOKUP(M685,'BASE ARTICLE SAMUEL 25012023 v1'!$A$2:$B$1287,2,FALSE)</f>
        <v>AN</v>
      </c>
      <c r="O685">
        <f t="shared" si="54"/>
        <v>14.24</v>
      </c>
    </row>
    <row r="686" spans="1:15" outlineLevel="2" x14ac:dyDescent="0.25">
      <c r="A686" t="s">
        <v>1949</v>
      </c>
      <c r="B686" s="74" t="str">
        <f t="shared" si="57"/>
        <v>OUBLESPRBG</v>
      </c>
      <c r="C686" t="str">
        <f>VLOOKUP(A686,'BASE ARTICLE SAMUEL 25012023 v1'!$A$1:$B$1287,2,FALSE)</f>
        <v>AF</v>
      </c>
      <c r="E686">
        <v>2</v>
      </c>
      <c r="F686" t="s">
        <v>566</v>
      </c>
      <c r="G686" s="71">
        <f>VLOOKUP(M686,'BASE ARTICLE SAMUEL 25012023 v1'!$A$1:$F$1287,6,FALSE)</f>
        <v>8.74</v>
      </c>
      <c r="H686" s="6">
        <f>VLOOKUP(M686,'BASE ARTICLE SAMUEL 25012023 v2'!$A$1:$H$1287,8,FALSE)</f>
        <v>9</v>
      </c>
      <c r="I686">
        <v>9.56</v>
      </c>
      <c r="J686">
        <f>E686*I686</f>
        <v>19.12</v>
      </c>
      <c r="K686" s="6">
        <f>VLOOKUP(M686,'BASE ARTICLE SAMUEL 25012023 v2'!$A$1:$K$1287,11,FALSE)</f>
        <v>11.97</v>
      </c>
      <c r="L686" s="6">
        <f>E686*K686</f>
        <v>23.94</v>
      </c>
      <c r="M686" t="s">
        <v>565</v>
      </c>
      <c r="N686" t="str">
        <f>VLOOKUP(M686,'BASE ARTICLE SAMUEL 25012023 v1'!$A$2:$B$1287,2,FALSE)</f>
        <v>AN</v>
      </c>
      <c r="O686">
        <f t="shared" si="54"/>
        <v>18</v>
      </c>
    </row>
    <row r="687" spans="1:15" outlineLevel="1" x14ac:dyDescent="0.25">
      <c r="A687" s="74" t="s">
        <v>4082</v>
      </c>
      <c r="B687" s="74" t="str">
        <f t="shared" si="57"/>
        <v>HCANADOUBLESPRBG</v>
      </c>
      <c r="H687" s="6" t="e">
        <f>VLOOKUP(M687,'BASE ARTICLE SAMUEL 25012023 v2'!$A$1:$H$1287,8,FALSE)</f>
        <v>#N/A</v>
      </c>
      <c r="K687" s="6" t="e">
        <f>VLOOKUP(M687,'BASE ARTICLE SAMUEL 25012023 v2'!$A$1:$K$1287,11,FALSE)</f>
        <v>#N/A</v>
      </c>
      <c r="L687" s="6">
        <f>SUBTOTAL(9,L682:L686)</f>
        <v>157.13120000000001</v>
      </c>
      <c r="O687">
        <f>SUBTOTAL(9,O682:O686)</f>
        <v>92.97</v>
      </c>
    </row>
    <row r="688" spans="1:15" outlineLevel="2" x14ac:dyDescent="0.25">
      <c r="A688" t="s">
        <v>2068</v>
      </c>
      <c r="B688" s="74" t="str">
        <f t="shared" si="57"/>
        <v>00-63-RIGHT</v>
      </c>
      <c r="C688" t="str">
        <f>VLOOKUP(A688,'BASE ARTICLE SAMUEL 25012023 v1'!$A$1:$B$1287,2,FALSE)</f>
        <v>Z</v>
      </c>
      <c r="E688">
        <v>1</v>
      </c>
      <c r="F688" t="s">
        <v>433</v>
      </c>
      <c r="G688" s="71">
        <f>VLOOKUP(M688,'BASE ARTICLE SAMUEL 25012023 v1'!$A$1:$F$1287,6,FALSE)</f>
        <v>149</v>
      </c>
      <c r="H688" s="6">
        <f>VLOOKUP(M688,'BASE ARTICLE SAMUEL 25012023 v2'!$A$1:$H$1287,8,FALSE)</f>
        <v>149</v>
      </c>
      <c r="I688">
        <v>0</v>
      </c>
      <c r="J688">
        <f t="shared" ref="J688:J707" si="64">E688*I688</f>
        <v>0</v>
      </c>
      <c r="K688" s="6">
        <f>VLOOKUP(M688,'BASE ARTICLE SAMUEL 25012023 v2'!$A$1:$K$1287,11,FALSE)</f>
        <v>223.5</v>
      </c>
      <c r="L688" s="6">
        <f t="shared" ref="L688:L707" si="65">E688*K688</f>
        <v>223.5</v>
      </c>
      <c r="M688" t="s">
        <v>432</v>
      </c>
      <c r="N688" t="str">
        <f>VLOOKUP(M688,'BASE ARTICLE SAMUEL 25012023 v1'!$A$2:$B$1287,2,FALSE)</f>
        <v>AS</v>
      </c>
      <c r="O688">
        <f t="shared" si="54"/>
        <v>149</v>
      </c>
    </row>
    <row r="689" spans="1:15" outlineLevel="2" x14ac:dyDescent="0.25">
      <c r="A689" t="s">
        <v>2068</v>
      </c>
      <c r="B689" s="74" t="str">
        <f t="shared" si="57"/>
        <v>00-63-RIGHT</v>
      </c>
      <c r="C689" t="str">
        <f>VLOOKUP(A689,'BASE ARTICLE SAMUEL 25012023 v1'!$A$1:$B$1287,2,FALSE)</f>
        <v>Z</v>
      </c>
      <c r="E689">
        <v>1</v>
      </c>
      <c r="F689" t="s">
        <v>588</v>
      </c>
      <c r="G689" s="71">
        <f>VLOOKUP(M689,'BASE ARTICLE SAMUEL 25012023 v1'!$A$1:$F$1287,6,FALSE)</f>
        <v>1.01</v>
      </c>
      <c r="H689" s="6">
        <f>VLOOKUP(M689,'BASE ARTICLE SAMUEL 25012023 v2'!$A$1:$H$1287,8,FALSE)</f>
        <v>1.083</v>
      </c>
      <c r="I689">
        <v>0</v>
      </c>
      <c r="J689">
        <f t="shared" si="64"/>
        <v>0</v>
      </c>
      <c r="K689" s="6">
        <f>VLOOKUP(M689,'BASE ARTICLE SAMUEL 25012023 v2'!$A$1:$K$1287,11,FALSE)</f>
        <v>1.4403900000000001</v>
      </c>
      <c r="L689" s="6">
        <f t="shared" si="65"/>
        <v>1.4403900000000001</v>
      </c>
      <c r="M689" t="s">
        <v>587</v>
      </c>
      <c r="N689" t="str">
        <f>VLOOKUP(M689,'BASE ARTICLE SAMUEL 25012023 v1'!$A$2:$B$1287,2,FALSE)</f>
        <v>AS</v>
      </c>
      <c r="O689">
        <f t="shared" si="54"/>
        <v>1.083</v>
      </c>
    </row>
    <row r="690" spans="1:15" outlineLevel="2" x14ac:dyDescent="0.25">
      <c r="A690" t="s">
        <v>2068</v>
      </c>
      <c r="B690" s="74" t="str">
        <f t="shared" si="57"/>
        <v>00-63-RIGHT</v>
      </c>
      <c r="C690" t="str">
        <f>VLOOKUP(A690,'BASE ARTICLE SAMUEL 25012023 v1'!$A$1:$B$1287,2,FALSE)</f>
        <v>Z</v>
      </c>
      <c r="E690">
        <v>1</v>
      </c>
      <c r="F690" t="s">
        <v>1110</v>
      </c>
      <c r="G690" s="71">
        <f>VLOOKUP(M690,'BASE ARTICLE SAMUEL 25012023 v1'!$A$1:$F$1287,6,FALSE)</f>
        <v>199.65</v>
      </c>
      <c r="H690" s="6">
        <f>VLOOKUP(M690,'BASE ARTICLE SAMUEL 25012023 v2'!$A$1:$H$1287,8,FALSE)</f>
        <v>199.65</v>
      </c>
      <c r="I690">
        <v>0</v>
      </c>
      <c r="J690">
        <f t="shared" si="64"/>
        <v>0</v>
      </c>
      <c r="K690" s="6">
        <f>VLOOKUP(M690,'BASE ARTICLE SAMUEL 25012023 v2'!$A$1:$K$1287,11,FALSE)</f>
        <v>299.47500000000002</v>
      </c>
      <c r="L690" s="6">
        <f t="shared" si="65"/>
        <v>299.47500000000002</v>
      </c>
      <c r="M690" t="s">
        <v>1109</v>
      </c>
      <c r="N690" t="str">
        <f>VLOOKUP(M690,'BASE ARTICLE SAMUEL 25012023 v1'!$A$2:$B$1287,2,FALSE)</f>
        <v>AN</v>
      </c>
      <c r="O690">
        <f t="shared" si="54"/>
        <v>199.65</v>
      </c>
    </row>
    <row r="691" spans="1:15" outlineLevel="2" x14ac:dyDescent="0.25">
      <c r="A691" t="s">
        <v>2068</v>
      </c>
      <c r="B691" s="74" t="str">
        <f t="shared" si="57"/>
        <v>00-63-RIGHT</v>
      </c>
      <c r="C691" t="str">
        <f>VLOOKUP(A691,'BASE ARTICLE SAMUEL 25012023 v1'!$A$1:$B$1287,2,FALSE)</f>
        <v>Z</v>
      </c>
      <c r="E691">
        <v>1</v>
      </c>
      <c r="F691" t="s">
        <v>91</v>
      </c>
      <c r="G691" s="71">
        <f>VLOOKUP(M691,'BASE ARTICLE SAMUEL 25012023 v1'!$A$1:$F$1287,6,FALSE)</f>
        <v>0.92</v>
      </c>
      <c r="H691" s="6">
        <f>VLOOKUP(M691,'BASE ARTICLE SAMUEL 25012023 v2'!$A$1:$H$1287,8,FALSE)</f>
        <v>0.92</v>
      </c>
      <c r="I691">
        <v>0</v>
      </c>
      <c r="J691">
        <f t="shared" si="64"/>
        <v>0</v>
      </c>
      <c r="K691" s="6">
        <f>VLOOKUP(M691,'BASE ARTICLE SAMUEL 25012023 v2'!$A$1:$K$1287,11,FALSE)</f>
        <v>1.3800000000000001</v>
      </c>
      <c r="L691" s="6">
        <f t="shared" si="65"/>
        <v>1.3800000000000001</v>
      </c>
      <c r="M691" t="s">
        <v>90</v>
      </c>
      <c r="N691" t="str">
        <f>VLOOKUP(M691,'BASE ARTICLE SAMUEL 25012023 v1'!$A$2:$B$1287,2,FALSE)</f>
        <v>AS</v>
      </c>
      <c r="O691">
        <f t="shared" si="54"/>
        <v>0.92</v>
      </c>
    </row>
    <row r="692" spans="1:15" outlineLevel="2" x14ac:dyDescent="0.25">
      <c r="A692" t="s">
        <v>2068</v>
      </c>
      <c r="B692" s="74" t="str">
        <f t="shared" si="57"/>
        <v>00-63-RIGHT</v>
      </c>
      <c r="C692" t="str">
        <f>VLOOKUP(A692,'BASE ARTICLE SAMUEL 25012023 v1'!$A$1:$B$1287,2,FALSE)</f>
        <v>Z</v>
      </c>
      <c r="E692">
        <v>2</v>
      </c>
      <c r="F692" t="s">
        <v>583</v>
      </c>
      <c r="G692" s="71">
        <f>VLOOKUP(M692,'BASE ARTICLE SAMUEL 25012023 v1'!$A$1:$F$1287,6,FALSE)</f>
        <v>0.29299999999999998</v>
      </c>
      <c r="H692" s="6">
        <f>VLOOKUP(M692,'BASE ARTICLE SAMUEL 25012023 v2'!$A$1:$H$1287,8,FALSE)</f>
        <v>0.29299999999999998</v>
      </c>
      <c r="I692">
        <v>0.68</v>
      </c>
      <c r="J692">
        <f t="shared" si="64"/>
        <v>1.36</v>
      </c>
      <c r="K692" s="6">
        <f>VLOOKUP(M692,'BASE ARTICLE SAMUEL 25012023 v2'!$A$1:$K$1287,11,FALSE)</f>
        <v>0.73249999999999993</v>
      </c>
      <c r="L692" s="6">
        <f t="shared" si="65"/>
        <v>1.4649999999999999</v>
      </c>
      <c r="M692">
        <v>101006</v>
      </c>
      <c r="N692" t="str">
        <f>VLOOKUP(M692,'BASE ARTICLE SAMUEL 25012023 v1'!$A$2:$B$1287,2,FALSE)</f>
        <v>AN</v>
      </c>
      <c r="O692">
        <f t="shared" si="54"/>
        <v>0.58599999999999997</v>
      </c>
    </row>
    <row r="693" spans="1:15" outlineLevel="2" x14ac:dyDescent="0.25">
      <c r="A693" t="s">
        <v>2068</v>
      </c>
      <c r="B693" s="74" t="str">
        <f t="shared" si="57"/>
        <v>00-63-RIGHT</v>
      </c>
      <c r="C693" t="str">
        <f>VLOOKUP(A693,'BASE ARTICLE SAMUEL 25012023 v1'!$A$1:$B$1287,2,FALSE)</f>
        <v>Z</v>
      </c>
      <c r="E693">
        <v>1</v>
      </c>
      <c r="F693" t="s">
        <v>582</v>
      </c>
      <c r="G693" s="71">
        <f>VLOOKUP(M693,'BASE ARTICLE SAMUEL 25012023 v1'!$A$1:$F$1287,6,FALSE)</f>
        <v>1.5</v>
      </c>
      <c r="H693" s="6">
        <f>VLOOKUP(M693,'BASE ARTICLE SAMUEL 25012023 v2'!$A$1:$H$1287,8,FALSE)</f>
        <v>1.5</v>
      </c>
      <c r="I693">
        <v>2.2400000000000002</v>
      </c>
      <c r="J693">
        <f t="shared" si="64"/>
        <v>2.2400000000000002</v>
      </c>
      <c r="K693" s="6">
        <f>VLOOKUP(M693,'BASE ARTICLE SAMUEL 25012023 v2'!$A$1:$K$1287,11,FALSE)</f>
        <v>2.25</v>
      </c>
      <c r="L693" s="6">
        <f t="shared" si="65"/>
        <v>2.25</v>
      </c>
      <c r="M693">
        <v>101007</v>
      </c>
      <c r="N693" t="str">
        <f>VLOOKUP(M693,'BASE ARTICLE SAMUEL 25012023 v1'!$A$2:$B$1287,2,FALSE)</f>
        <v>AN</v>
      </c>
      <c r="O693">
        <f t="shared" si="54"/>
        <v>1.5</v>
      </c>
    </row>
    <row r="694" spans="1:15" outlineLevel="2" x14ac:dyDescent="0.25">
      <c r="A694" t="s">
        <v>2068</v>
      </c>
      <c r="B694" s="74" t="str">
        <f t="shared" si="57"/>
        <v>00-63-RIGHT</v>
      </c>
      <c r="C694" t="str">
        <f>VLOOKUP(A694,'BASE ARTICLE SAMUEL 25012023 v1'!$A$1:$B$1287,2,FALSE)</f>
        <v>Z</v>
      </c>
      <c r="E694">
        <v>1</v>
      </c>
      <c r="F694" t="s">
        <v>733</v>
      </c>
      <c r="G694" s="71">
        <f>VLOOKUP(M694,'BASE ARTICLE SAMUEL 25012023 v1'!$A$1:$F$1287,6,FALSE)</f>
        <v>27.76</v>
      </c>
      <c r="H694" s="6">
        <f>VLOOKUP(M694,'BASE ARTICLE SAMUEL 25012023 v2'!$A$1:$H$1287,8,FALSE)</f>
        <v>27.76</v>
      </c>
      <c r="I694">
        <v>39.22</v>
      </c>
      <c r="J694">
        <f t="shared" si="64"/>
        <v>39.22</v>
      </c>
      <c r="K694" s="6">
        <f>VLOOKUP(M694,'BASE ARTICLE SAMUEL 25012023 v2'!$A$1:$K$1287,11,FALSE)</f>
        <v>44.416000000000004</v>
      </c>
      <c r="L694" s="6">
        <f t="shared" si="65"/>
        <v>44.416000000000004</v>
      </c>
      <c r="M694">
        <v>1510064</v>
      </c>
      <c r="N694" t="str">
        <f>VLOOKUP(M694,'BASE ARTICLE SAMUEL 25012023 v1'!$A$2:$B$1287,2,FALSE)</f>
        <v>AN</v>
      </c>
      <c r="O694">
        <f t="shared" si="54"/>
        <v>27.76</v>
      </c>
    </row>
    <row r="695" spans="1:15" outlineLevel="2" x14ac:dyDescent="0.25">
      <c r="A695" t="s">
        <v>2068</v>
      </c>
      <c r="B695" s="74" t="str">
        <f t="shared" si="57"/>
        <v>00-63-RIGHT</v>
      </c>
      <c r="C695" t="str">
        <f>VLOOKUP(A695,'BASE ARTICLE SAMUEL 25012023 v1'!$A$1:$B$1287,2,FALSE)</f>
        <v>Z</v>
      </c>
      <c r="E695">
        <v>1</v>
      </c>
      <c r="F695" t="s">
        <v>577</v>
      </c>
      <c r="G695" s="71">
        <f>VLOOKUP(M695,'BASE ARTICLE SAMUEL 25012023 v1'!$A$1:$F$1287,6,FALSE)</f>
        <v>3.2</v>
      </c>
      <c r="H695" s="6">
        <f>VLOOKUP(M695,'BASE ARTICLE SAMUEL 25012023 v2'!$A$1:$H$1287,8,FALSE)</f>
        <v>3.2</v>
      </c>
      <c r="I695">
        <v>4.3499999999999996</v>
      </c>
      <c r="J695">
        <f t="shared" si="64"/>
        <v>4.3499999999999996</v>
      </c>
      <c r="K695" s="6">
        <f>VLOOKUP(M695,'BASE ARTICLE SAMUEL 25012023 v2'!$A$1:$K$1287,11,FALSE)</f>
        <v>4.8000000000000007</v>
      </c>
      <c r="L695" s="6">
        <f t="shared" si="65"/>
        <v>4.8000000000000007</v>
      </c>
      <c r="M695" t="s">
        <v>576</v>
      </c>
      <c r="N695" t="str">
        <f>VLOOKUP(M695,'BASE ARTICLE SAMUEL 25012023 v1'!$A$2:$B$1287,2,FALSE)</f>
        <v>AN</v>
      </c>
      <c r="O695">
        <f t="shared" si="54"/>
        <v>3.2</v>
      </c>
    </row>
    <row r="696" spans="1:15" outlineLevel="2" x14ac:dyDescent="0.25">
      <c r="A696" t="s">
        <v>2068</v>
      </c>
      <c r="B696" s="74" t="str">
        <f t="shared" si="57"/>
        <v>00-63-RIGHT</v>
      </c>
      <c r="C696" t="str">
        <f>VLOOKUP(A696,'BASE ARTICLE SAMUEL 25012023 v1'!$A$1:$B$1287,2,FALSE)</f>
        <v>Z</v>
      </c>
      <c r="E696">
        <v>1</v>
      </c>
      <c r="F696" t="s">
        <v>1103</v>
      </c>
      <c r="G696" s="71">
        <f>VLOOKUP(M696,'BASE ARTICLE SAMUEL 25012023 v1'!$A$1:$F$1287,6,FALSE)</f>
        <v>33.79</v>
      </c>
      <c r="H696" s="6">
        <f>VLOOKUP(M696,'BASE ARTICLE SAMUEL 25012023 v2'!$A$1:$H$1287,8,FALSE)</f>
        <v>33.79</v>
      </c>
      <c r="I696">
        <v>38.61</v>
      </c>
      <c r="J696">
        <f t="shared" si="64"/>
        <v>38.61</v>
      </c>
      <c r="K696" s="6">
        <f>VLOOKUP(M696,'BASE ARTICLE SAMUEL 25012023 v2'!$A$1:$K$1287,11,FALSE)</f>
        <v>50.685000000000002</v>
      </c>
      <c r="L696" s="6">
        <f t="shared" si="65"/>
        <v>50.685000000000002</v>
      </c>
      <c r="M696" t="s">
        <v>1102</v>
      </c>
      <c r="N696" t="str">
        <f>VLOOKUP(M696,'BASE ARTICLE SAMUEL 25012023 v1'!$A$2:$B$1287,2,FALSE)</f>
        <v>AS</v>
      </c>
      <c r="O696">
        <f t="shared" si="54"/>
        <v>33.79</v>
      </c>
    </row>
    <row r="697" spans="1:15" outlineLevel="2" x14ac:dyDescent="0.25">
      <c r="A697" t="s">
        <v>2068</v>
      </c>
      <c r="B697" s="74" t="str">
        <f t="shared" si="57"/>
        <v>00-63-RIGHT</v>
      </c>
      <c r="C697" t="str">
        <f>VLOOKUP(A697,'BASE ARTICLE SAMUEL 25012023 v1'!$A$1:$B$1287,2,FALSE)</f>
        <v>Z</v>
      </c>
      <c r="E697">
        <v>1</v>
      </c>
      <c r="F697" t="s">
        <v>714</v>
      </c>
      <c r="G697" s="71">
        <f>VLOOKUP(M697,'BASE ARTICLE SAMUEL 25012023 v1'!$A$1:$F$1287,6,FALSE)</f>
        <v>0.44</v>
      </c>
      <c r="H697" s="6">
        <f>VLOOKUP(M697,'BASE ARTICLE SAMUEL 25012023 v2'!$A$1:$H$1287,8,FALSE)</f>
        <v>0.52500000000000002</v>
      </c>
      <c r="I697">
        <v>0.47</v>
      </c>
      <c r="J697">
        <f t="shared" si="64"/>
        <v>0.47</v>
      </c>
      <c r="K697" s="6">
        <f>VLOOKUP(M697,'BASE ARTICLE SAMUEL 25012023 v2'!$A$1:$K$1287,11,FALSE)</f>
        <v>0.65625</v>
      </c>
      <c r="L697" s="6">
        <f t="shared" si="65"/>
        <v>0.65625</v>
      </c>
      <c r="M697" t="s">
        <v>713</v>
      </c>
      <c r="N697" t="str">
        <f>VLOOKUP(M697,'BASE ARTICLE SAMUEL 25012023 v1'!$A$2:$B$1287,2,FALSE)</f>
        <v>AS</v>
      </c>
      <c r="O697">
        <f t="shared" si="54"/>
        <v>0.52500000000000002</v>
      </c>
    </row>
    <row r="698" spans="1:15" outlineLevel="2" x14ac:dyDescent="0.25">
      <c r="A698" t="s">
        <v>2068</v>
      </c>
      <c r="B698" s="74" t="str">
        <f t="shared" si="57"/>
        <v>00-63-RIGHT</v>
      </c>
      <c r="C698" t="str">
        <f>VLOOKUP(A698,'BASE ARTICLE SAMUEL 25012023 v1'!$A$1:$B$1287,2,FALSE)</f>
        <v>Z</v>
      </c>
      <c r="E698">
        <v>2</v>
      </c>
      <c r="F698" t="s">
        <v>559</v>
      </c>
      <c r="G698" s="71">
        <f>VLOOKUP(M698,'BASE ARTICLE SAMUEL 25012023 v1'!$A$1:$F$1287,6,FALSE)</f>
        <v>0.85</v>
      </c>
      <c r="H698" s="6">
        <f>VLOOKUP(M698,'BASE ARTICLE SAMUEL 25012023 v2'!$A$1:$H$1287,8,FALSE)</f>
        <v>0.91100000000000003</v>
      </c>
      <c r="I698">
        <v>0.96</v>
      </c>
      <c r="J698">
        <f t="shared" si="64"/>
        <v>1.92</v>
      </c>
      <c r="K698" s="6">
        <f>VLOOKUP(M698,'BASE ARTICLE SAMUEL 25012023 v2'!$A$1:$K$1287,11,FALSE)</f>
        <v>1.2116300000000002</v>
      </c>
      <c r="L698" s="6">
        <f t="shared" si="65"/>
        <v>2.4232600000000004</v>
      </c>
      <c r="M698" t="s">
        <v>558</v>
      </c>
      <c r="N698" t="str">
        <f>VLOOKUP(M698,'BASE ARTICLE SAMUEL 25012023 v1'!$A$2:$B$1287,2,FALSE)</f>
        <v>AS</v>
      </c>
      <c r="O698">
        <f t="shared" si="54"/>
        <v>1.8220000000000001</v>
      </c>
    </row>
    <row r="699" spans="1:15" outlineLevel="2" x14ac:dyDescent="0.25">
      <c r="A699" t="s">
        <v>2068</v>
      </c>
      <c r="B699" s="74" t="str">
        <f t="shared" si="57"/>
        <v>00-63-RIGHT</v>
      </c>
      <c r="C699" t="str">
        <f>VLOOKUP(A699,'BASE ARTICLE SAMUEL 25012023 v1'!$A$1:$B$1287,2,FALSE)</f>
        <v>Z</v>
      </c>
      <c r="E699">
        <v>1</v>
      </c>
      <c r="F699" t="s">
        <v>570</v>
      </c>
      <c r="G699" s="71">
        <f>VLOOKUP(M699,'BASE ARTICLE SAMUEL 25012023 v1'!$A$1:$F$1287,6,FALSE)</f>
        <v>0.67</v>
      </c>
      <c r="H699" s="6">
        <f>VLOOKUP(M699,'BASE ARTICLE SAMUEL 25012023 v2'!$A$1:$H$1287,8,FALSE)</f>
        <v>0.73</v>
      </c>
      <c r="I699">
        <v>0.77</v>
      </c>
      <c r="J699">
        <f t="shared" si="64"/>
        <v>0.77</v>
      </c>
      <c r="K699" s="6">
        <f>VLOOKUP(M699,'BASE ARTICLE SAMUEL 25012023 v2'!$A$1:$K$1287,11,FALSE)</f>
        <v>0.97089999999999999</v>
      </c>
      <c r="L699" s="6">
        <f t="shared" si="65"/>
        <v>0.97089999999999999</v>
      </c>
      <c r="M699" t="s">
        <v>569</v>
      </c>
      <c r="N699" t="str">
        <f>VLOOKUP(M699,'BASE ARTICLE SAMUEL 25012023 v1'!$A$2:$B$1287,2,FALSE)</f>
        <v>AN</v>
      </c>
      <c r="O699">
        <f t="shared" si="54"/>
        <v>0.73</v>
      </c>
    </row>
    <row r="700" spans="1:15" outlineLevel="2" x14ac:dyDescent="0.25">
      <c r="A700" t="s">
        <v>2068</v>
      </c>
      <c r="B700" s="74" t="str">
        <f t="shared" si="57"/>
        <v>00-63-RIGHT</v>
      </c>
      <c r="C700" t="str">
        <f>VLOOKUP(A700,'BASE ARTICLE SAMUEL 25012023 v1'!$A$1:$B$1287,2,FALSE)</f>
        <v>Z</v>
      </c>
      <c r="E700">
        <v>1</v>
      </c>
      <c r="F700" t="s">
        <v>779</v>
      </c>
      <c r="G700" s="71">
        <f>VLOOKUP(M700,'BASE ARTICLE SAMUEL 25012023 v1'!$A$1:$F$1287,6,FALSE)</f>
        <v>0.42</v>
      </c>
      <c r="H700" s="6">
        <f>VLOOKUP(M700,'BASE ARTICLE SAMUEL 25012023 v2'!$A$1:$H$1287,8,FALSE)</f>
        <v>0.45200000000000001</v>
      </c>
      <c r="I700">
        <v>0.44</v>
      </c>
      <c r="J700">
        <f t="shared" si="64"/>
        <v>0.44</v>
      </c>
      <c r="K700" s="6">
        <f>VLOOKUP(M700,'BASE ARTICLE SAMUEL 25012023 v2'!$A$1:$K$1287,11,FALSE)</f>
        <v>0.60116000000000003</v>
      </c>
      <c r="L700" s="6">
        <f t="shared" si="65"/>
        <v>0.60116000000000003</v>
      </c>
      <c r="M700" t="s">
        <v>778</v>
      </c>
      <c r="N700" t="str">
        <f>VLOOKUP(M700,'BASE ARTICLE SAMUEL 25012023 v1'!$A$2:$B$1287,2,FALSE)</f>
        <v>AS</v>
      </c>
      <c r="O700">
        <f t="shared" si="54"/>
        <v>0.45200000000000001</v>
      </c>
    </row>
    <row r="701" spans="1:15" outlineLevel="2" x14ac:dyDescent="0.25">
      <c r="A701" t="s">
        <v>2068</v>
      </c>
      <c r="B701" s="74" t="str">
        <f t="shared" si="57"/>
        <v>00-63-RIGHT</v>
      </c>
      <c r="C701" t="str">
        <f>VLOOKUP(A701,'BASE ARTICLE SAMUEL 25012023 v1'!$A$1:$B$1287,2,FALSE)</f>
        <v>Z</v>
      </c>
      <c r="E701">
        <v>1</v>
      </c>
      <c r="F701" t="s">
        <v>1119</v>
      </c>
      <c r="G701" s="71">
        <f>VLOOKUP(M701,'BASE ARTICLE SAMUEL 25012023 v1'!$A$1:$F$1287,6,FALSE)</f>
        <v>0</v>
      </c>
      <c r="H701" s="6">
        <f>VLOOKUP(M701,'BASE ARTICLE SAMUEL 25012023 v2'!$A$1:$H$1287,8,FALSE)</f>
        <v>83.629999999999981</v>
      </c>
      <c r="I701">
        <v>139.16999999999999</v>
      </c>
      <c r="J701">
        <f t="shared" si="64"/>
        <v>139.16999999999999</v>
      </c>
      <c r="K701" s="6">
        <f>VLOOKUP(M701,'BASE ARTICLE SAMUEL 25012023 v2'!$A$1:$K$1287,11,FALSE)</f>
        <v>142.03600000000003</v>
      </c>
      <c r="L701" s="6">
        <f t="shared" si="65"/>
        <v>142.03600000000003</v>
      </c>
      <c r="M701" t="s">
        <v>1118</v>
      </c>
      <c r="N701" t="str">
        <f>VLOOKUP(M701,'BASE ARTICLE SAMUEL 25012023 v1'!$A$2:$B$1287,2,FALSE)</f>
        <v>AF</v>
      </c>
      <c r="O701">
        <f t="shared" ref="O701:O769" si="66">E701*H701</f>
        <v>83.629999999999981</v>
      </c>
    </row>
    <row r="702" spans="1:15" outlineLevel="2" x14ac:dyDescent="0.25">
      <c r="A702" t="s">
        <v>2068</v>
      </c>
      <c r="B702" s="74" t="str">
        <f t="shared" si="57"/>
        <v>00-63-RIGHT</v>
      </c>
      <c r="C702" t="str">
        <f>VLOOKUP(A702,'BASE ARTICLE SAMUEL 25012023 v1'!$A$1:$B$1287,2,FALSE)</f>
        <v>Z</v>
      </c>
      <c r="E702">
        <v>1</v>
      </c>
      <c r="F702" t="s">
        <v>3926</v>
      </c>
      <c r="G702" s="71">
        <f>VLOOKUP(M702,'BASE ARTICLE SAMUEL 25012023 v1'!$A$1:$F$1287,6,FALSE)</f>
        <v>0.94</v>
      </c>
      <c r="H702" s="6">
        <f>VLOOKUP(M702,'BASE ARTICLE SAMUEL 25012023 v2'!$A$1:$H$1287,8,FALSE)</f>
        <v>0.94</v>
      </c>
      <c r="I702">
        <v>4.87</v>
      </c>
      <c r="J702">
        <f t="shared" si="64"/>
        <v>4.87</v>
      </c>
      <c r="K702" s="6">
        <f>VLOOKUP(M702,'BASE ARTICLE SAMUEL 25012023 v2'!$A$1:$K$1287,11,FALSE)</f>
        <v>1.41</v>
      </c>
      <c r="L702" s="6">
        <f t="shared" si="65"/>
        <v>1.41</v>
      </c>
      <c r="M702" t="s">
        <v>68</v>
      </c>
      <c r="N702" t="str">
        <f>VLOOKUP(M702,'BASE ARTICLE SAMUEL 25012023 v1'!$A$2:$B$1287,2,FALSE)</f>
        <v>AS</v>
      </c>
      <c r="O702">
        <f t="shared" si="66"/>
        <v>0.94</v>
      </c>
    </row>
    <row r="703" spans="1:15" outlineLevel="2" x14ac:dyDescent="0.25">
      <c r="A703" t="s">
        <v>2068</v>
      </c>
      <c r="B703" s="74" t="str">
        <f t="shared" si="57"/>
        <v>00-63-RIGHT</v>
      </c>
      <c r="C703" t="str">
        <f>VLOOKUP(A703,'BASE ARTICLE SAMUEL 25012023 v1'!$A$1:$B$1287,2,FALSE)</f>
        <v>Z</v>
      </c>
      <c r="E703">
        <v>1</v>
      </c>
      <c r="F703" t="s">
        <v>1095</v>
      </c>
      <c r="G703" s="71">
        <f>VLOOKUP(M703,'BASE ARTICLE SAMUEL 25012023 v1'!$A$1:$F$1287,6,FALSE)</f>
        <v>2.88</v>
      </c>
      <c r="H703" s="6">
        <f>VLOOKUP(M703,'BASE ARTICLE SAMUEL 25012023 v2'!$A$1:$H$1287,8,FALSE)</f>
        <v>2.88</v>
      </c>
      <c r="I703">
        <v>4.1900000000000004</v>
      </c>
      <c r="J703">
        <f t="shared" si="64"/>
        <v>4.1900000000000004</v>
      </c>
      <c r="K703" s="6">
        <f>VLOOKUP(M703,'BASE ARTICLE SAMUEL 25012023 v2'!$A$1:$K$1287,11,FALSE)</f>
        <v>4.4639999999999995</v>
      </c>
      <c r="L703" s="6">
        <f t="shared" si="65"/>
        <v>4.4639999999999995</v>
      </c>
      <c r="M703" t="s">
        <v>1094</v>
      </c>
      <c r="N703" t="str">
        <f>VLOOKUP(M703,'BASE ARTICLE SAMUEL 25012023 v1'!$A$2:$B$1287,2,FALSE)</f>
        <v>AN</v>
      </c>
      <c r="O703">
        <f t="shared" si="66"/>
        <v>2.88</v>
      </c>
    </row>
    <row r="704" spans="1:15" outlineLevel="2" x14ac:dyDescent="0.25">
      <c r="A704" t="s">
        <v>2068</v>
      </c>
      <c r="B704" s="74" t="str">
        <f t="shared" si="57"/>
        <v>00-63-RIGHT</v>
      </c>
      <c r="C704" t="str">
        <f>VLOOKUP(A704,'BASE ARTICLE SAMUEL 25012023 v1'!$A$1:$B$1287,2,FALSE)</f>
        <v>Z</v>
      </c>
      <c r="E704">
        <v>1</v>
      </c>
      <c r="F704" t="s">
        <v>561</v>
      </c>
      <c r="G704" s="71">
        <f>VLOOKUP(M704,'BASE ARTICLE SAMUEL 25012023 v1'!$A$1:$F$1287,6,FALSE)</f>
        <v>5.73</v>
      </c>
      <c r="H704" s="6">
        <f>VLOOKUP(M704,'BASE ARTICLE SAMUEL 25012023 v2'!$A$1:$H$1287,8,FALSE)</f>
        <v>5.73</v>
      </c>
      <c r="I704">
        <v>12.91</v>
      </c>
      <c r="J704">
        <f t="shared" si="64"/>
        <v>12.91</v>
      </c>
      <c r="K704" s="6">
        <f>VLOOKUP(M704,'BASE ARTICLE SAMUEL 25012023 v2'!$A$1:$K$1287,11,FALSE)</f>
        <v>22.862700000000004</v>
      </c>
      <c r="L704" s="6">
        <f t="shared" si="65"/>
        <v>22.862700000000004</v>
      </c>
      <c r="M704" t="s">
        <v>560</v>
      </c>
      <c r="N704" t="str">
        <f>VLOOKUP(M704,'BASE ARTICLE SAMUEL 25012023 v1'!$A$2:$B$1287,2,FALSE)</f>
        <v>AS</v>
      </c>
      <c r="O704">
        <f t="shared" si="66"/>
        <v>5.73</v>
      </c>
    </row>
    <row r="705" spans="1:15" outlineLevel="2" x14ac:dyDescent="0.25">
      <c r="A705" t="s">
        <v>2068</v>
      </c>
      <c r="B705" s="74" t="str">
        <f t="shared" si="57"/>
        <v>00-63-RIGHT</v>
      </c>
      <c r="C705" t="str">
        <f>VLOOKUP(A705,'BASE ARTICLE SAMUEL 25012023 v1'!$A$1:$B$1287,2,FALSE)</f>
        <v>Z</v>
      </c>
      <c r="E705">
        <v>1</v>
      </c>
      <c r="F705" t="s">
        <v>555</v>
      </c>
      <c r="G705" s="71">
        <f>VLOOKUP(M705,'BASE ARTICLE SAMUEL 25012023 v1'!$A$1:$F$1287,6,FALSE)</f>
        <v>7.12</v>
      </c>
      <c r="H705" s="6">
        <f>VLOOKUP(M705,'BASE ARTICLE SAMUEL 25012023 v2'!$A$1:$H$1287,8,FALSE)</f>
        <v>7.12</v>
      </c>
      <c r="I705">
        <v>9.56</v>
      </c>
      <c r="J705">
        <f t="shared" si="64"/>
        <v>9.56</v>
      </c>
      <c r="K705" s="6">
        <f>VLOOKUP(M705,'BASE ARTICLE SAMUEL 25012023 v2'!$A$1:$K$1287,11,FALSE)</f>
        <v>9.4695999999999998</v>
      </c>
      <c r="L705" s="6">
        <f t="shared" si="65"/>
        <v>9.4695999999999998</v>
      </c>
      <c r="M705" t="s">
        <v>554</v>
      </c>
      <c r="N705" t="str">
        <f>VLOOKUP(M705,'BASE ARTICLE SAMUEL 25012023 v1'!$A$2:$B$1287,2,FALSE)</f>
        <v>AN</v>
      </c>
      <c r="O705">
        <f t="shared" si="66"/>
        <v>7.12</v>
      </c>
    </row>
    <row r="706" spans="1:15" outlineLevel="2" x14ac:dyDescent="0.25">
      <c r="A706" t="s">
        <v>2068</v>
      </c>
      <c r="B706" s="74" t="str">
        <f t="shared" si="57"/>
        <v>00-63-RIGHT</v>
      </c>
      <c r="C706" t="str">
        <f>VLOOKUP(A706,'BASE ARTICLE SAMUEL 25012023 v1'!$A$1:$B$1287,2,FALSE)</f>
        <v>Z</v>
      </c>
      <c r="E706">
        <v>1</v>
      </c>
      <c r="F706" t="s">
        <v>566</v>
      </c>
      <c r="G706" s="71">
        <f>VLOOKUP(M706,'BASE ARTICLE SAMUEL 25012023 v1'!$A$1:$F$1287,6,FALSE)</f>
        <v>8.74</v>
      </c>
      <c r="H706" s="6">
        <f>VLOOKUP(M706,'BASE ARTICLE SAMUEL 25012023 v2'!$A$1:$H$1287,8,FALSE)</f>
        <v>9</v>
      </c>
      <c r="I706">
        <v>9.64</v>
      </c>
      <c r="J706">
        <f t="shared" si="64"/>
        <v>9.64</v>
      </c>
      <c r="K706" s="6">
        <f>VLOOKUP(M706,'BASE ARTICLE SAMUEL 25012023 v2'!$A$1:$K$1287,11,FALSE)</f>
        <v>11.97</v>
      </c>
      <c r="L706" s="6">
        <f t="shared" si="65"/>
        <v>11.97</v>
      </c>
      <c r="M706" t="s">
        <v>565</v>
      </c>
      <c r="N706" t="str">
        <f>VLOOKUP(M706,'BASE ARTICLE SAMUEL 25012023 v1'!$A$2:$B$1287,2,FALSE)</f>
        <v>AN</v>
      </c>
      <c r="O706">
        <f t="shared" si="66"/>
        <v>9</v>
      </c>
    </row>
    <row r="707" spans="1:15" outlineLevel="2" x14ac:dyDescent="0.25">
      <c r="A707" t="s">
        <v>2068</v>
      </c>
      <c r="B707" s="74" t="str">
        <f t="shared" si="57"/>
        <v>00-63-RIGHT</v>
      </c>
      <c r="C707" t="str">
        <f>VLOOKUP(A707,'BASE ARTICLE SAMUEL 25012023 v1'!$A$1:$B$1287,2,FALSE)</f>
        <v>Z</v>
      </c>
      <c r="E707">
        <v>1</v>
      </c>
      <c r="F707" t="s">
        <v>1604</v>
      </c>
      <c r="G707" s="71">
        <f>VLOOKUP(M707,'BASE ARTICLE SAMUEL 25012023 v1'!$A$1:$F$1287,6,FALSE)</f>
        <v>50</v>
      </c>
      <c r="H707" s="6">
        <f>VLOOKUP(M707,'BASE ARTICLE SAMUEL 25012023 v2'!$A$1:$H$1287,8,FALSE)</f>
        <v>0</v>
      </c>
      <c r="I707">
        <v>9.64</v>
      </c>
      <c r="J707">
        <f t="shared" si="64"/>
        <v>9.64</v>
      </c>
      <c r="K707" s="6">
        <f>VLOOKUP(M707,'BASE ARTICLE SAMUEL 25012023 v2'!$A$1:$K$1287,11,FALSE)</f>
        <v>75</v>
      </c>
      <c r="L707" s="6">
        <f t="shared" si="65"/>
        <v>75</v>
      </c>
      <c r="M707" t="s">
        <v>1603</v>
      </c>
      <c r="N707" t="str">
        <f>VLOOKUP(M707,'BASE ARTICLE SAMUEL 25012023 v1'!$A$2:$B$1287,2,FALSE)</f>
        <v>AN</v>
      </c>
      <c r="O707">
        <f t="shared" si="66"/>
        <v>0</v>
      </c>
    </row>
    <row r="708" spans="1:15" outlineLevel="1" x14ac:dyDescent="0.25">
      <c r="A708" s="74" t="s">
        <v>4083</v>
      </c>
      <c r="B708" s="74" t="str">
        <f t="shared" ref="B708:B771" si="67">MID(A708,7,100)</f>
        <v>SPR-1200-63-RIGHT</v>
      </c>
      <c r="H708" s="6" t="e">
        <f>VLOOKUP(M708,'BASE ARTICLE SAMUEL 25012023 v2'!$A$1:$H$1287,8,FALSE)</f>
        <v>#N/A</v>
      </c>
      <c r="K708" s="6" t="e">
        <f>VLOOKUP(M708,'BASE ARTICLE SAMUEL 25012023 v2'!$A$1:$K$1287,11,FALSE)</f>
        <v>#N/A</v>
      </c>
      <c r="L708" s="6">
        <f>SUBTOTAL(9,L688:L707)</f>
        <v>901.27526000000023</v>
      </c>
      <c r="O708">
        <f>SUBTOTAL(9,O688:O707)</f>
        <v>530.31799999999998</v>
      </c>
    </row>
    <row r="709" spans="1:15" outlineLevel="2" x14ac:dyDescent="0.25">
      <c r="A709" t="s">
        <v>2070</v>
      </c>
      <c r="B709" s="74" t="str">
        <f t="shared" si="67"/>
        <v>00-63-RIGHT</v>
      </c>
      <c r="C709" t="str">
        <f>VLOOKUP(A709,'BASE ARTICLE SAMUEL 25012023 v1'!$A$1:$B$1287,2,FALSE)</f>
        <v>Z</v>
      </c>
      <c r="E709">
        <v>1</v>
      </c>
      <c r="F709" t="s">
        <v>433</v>
      </c>
      <c r="G709" s="71">
        <f>VLOOKUP(M709,'BASE ARTICLE SAMUEL 25012023 v1'!$A$1:$F$1287,6,FALSE)</f>
        <v>149</v>
      </c>
      <c r="H709" s="6">
        <f>VLOOKUP(M709,'BASE ARTICLE SAMUEL 25012023 v2'!$A$1:$H$1287,8,FALSE)</f>
        <v>149</v>
      </c>
      <c r="I709">
        <v>0</v>
      </c>
      <c r="J709">
        <f t="shared" ref="J709:J728" si="68">E709*I709</f>
        <v>0</v>
      </c>
      <c r="K709" s="6">
        <f>VLOOKUP(M709,'BASE ARTICLE SAMUEL 25012023 v2'!$A$1:$K$1287,11,FALSE)</f>
        <v>223.5</v>
      </c>
      <c r="L709" s="6">
        <f t="shared" ref="L709:L728" si="69">E709*K709</f>
        <v>223.5</v>
      </c>
      <c r="M709" t="s">
        <v>432</v>
      </c>
      <c r="N709" t="str">
        <f>VLOOKUP(M709,'BASE ARTICLE SAMUEL 25012023 v1'!$A$2:$B$1287,2,FALSE)</f>
        <v>AS</v>
      </c>
      <c r="O709">
        <f t="shared" si="66"/>
        <v>149</v>
      </c>
    </row>
    <row r="710" spans="1:15" outlineLevel="2" x14ac:dyDescent="0.25">
      <c r="A710" t="s">
        <v>2070</v>
      </c>
      <c r="B710" s="74" t="str">
        <f t="shared" si="67"/>
        <v>00-63-RIGHT</v>
      </c>
      <c r="C710" t="str">
        <f>VLOOKUP(A710,'BASE ARTICLE SAMUEL 25012023 v1'!$A$1:$B$1287,2,FALSE)</f>
        <v>Z</v>
      </c>
      <c r="E710">
        <v>1</v>
      </c>
      <c r="F710" t="s">
        <v>588</v>
      </c>
      <c r="G710" s="71">
        <f>VLOOKUP(M710,'BASE ARTICLE SAMUEL 25012023 v1'!$A$1:$F$1287,6,FALSE)</f>
        <v>1.01</v>
      </c>
      <c r="H710" s="6">
        <f>VLOOKUP(M710,'BASE ARTICLE SAMUEL 25012023 v2'!$A$1:$H$1287,8,FALSE)</f>
        <v>1.083</v>
      </c>
      <c r="I710">
        <v>0</v>
      </c>
      <c r="J710">
        <f t="shared" si="68"/>
        <v>0</v>
      </c>
      <c r="K710" s="6">
        <f>VLOOKUP(M710,'BASE ARTICLE SAMUEL 25012023 v2'!$A$1:$K$1287,11,FALSE)</f>
        <v>1.4403900000000001</v>
      </c>
      <c r="L710" s="6">
        <f t="shared" si="69"/>
        <v>1.4403900000000001</v>
      </c>
      <c r="M710" t="s">
        <v>587</v>
      </c>
      <c r="N710" t="str">
        <f>VLOOKUP(M710,'BASE ARTICLE SAMUEL 25012023 v1'!$A$2:$B$1287,2,FALSE)</f>
        <v>AS</v>
      </c>
      <c r="O710">
        <f t="shared" si="66"/>
        <v>1.083</v>
      </c>
    </row>
    <row r="711" spans="1:15" outlineLevel="2" x14ac:dyDescent="0.25">
      <c r="A711" t="s">
        <v>2070</v>
      </c>
      <c r="B711" s="74" t="str">
        <f t="shared" si="67"/>
        <v>00-63-RIGHT</v>
      </c>
      <c r="C711" t="str">
        <f>VLOOKUP(A711,'BASE ARTICLE SAMUEL 25012023 v1'!$A$1:$B$1287,2,FALSE)</f>
        <v>Z</v>
      </c>
      <c r="E711">
        <v>1</v>
      </c>
      <c r="F711" t="s">
        <v>1110</v>
      </c>
      <c r="G711" s="71">
        <f>VLOOKUP(M711,'BASE ARTICLE SAMUEL 25012023 v1'!$A$1:$F$1287,6,FALSE)</f>
        <v>199.65</v>
      </c>
      <c r="H711" s="6">
        <f>VLOOKUP(M711,'BASE ARTICLE SAMUEL 25012023 v2'!$A$1:$H$1287,8,FALSE)</f>
        <v>199.65</v>
      </c>
      <c r="I711">
        <v>0</v>
      </c>
      <c r="J711">
        <f t="shared" si="68"/>
        <v>0</v>
      </c>
      <c r="K711" s="6">
        <f>VLOOKUP(M711,'BASE ARTICLE SAMUEL 25012023 v2'!$A$1:$K$1287,11,FALSE)</f>
        <v>299.47500000000002</v>
      </c>
      <c r="L711" s="6">
        <f t="shared" si="69"/>
        <v>299.47500000000002</v>
      </c>
      <c r="M711" t="s">
        <v>1109</v>
      </c>
      <c r="N711" t="str">
        <f>VLOOKUP(M711,'BASE ARTICLE SAMUEL 25012023 v1'!$A$2:$B$1287,2,FALSE)</f>
        <v>AN</v>
      </c>
      <c r="O711">
        <f t="shared" si="66"/>
        <v>199.65</v>
      </c>
    </row>
    <row r="712" spans="1:15" outlineLevel="2" x14ac:dyDescent="0.25">
      <c r="A712" t="s">
        <v>2070</v>
      </c>
      <c r="B712" s="74" t="str">
        <f t="shared" si="67"/>
        <v>00-63-RIGHT</v>
      </c>
      <c r="C712" t="str">
        <f>VLOOKUP(A712,'BASE ARTICLE SAMUEL 25012023 v1'!$A$1:$B$1287,2,FALSE)</f>
        <v>Z</v>
      </c>
      <c r="E712">
        <v>1</v>
      </c>
      <c r="F712" t="s">
        <v>91</v>
      </c>
      <c r="G712" s="71">
        <f>VLOOKUP(M712,'BASE ARTICLE SAMUEL 25012023 v1'!$A$1:$F$1287,6,FALSE)</f>
        <v>0.92</v>
      </c>
      <c r="H712" s="6">
        <f>VLOOKUP(M712,'BASE ARTICLE SAMUEL 25012023 v2'!$A$1:$H$1287,8,FALSE)</f>
        <v>0.92</v>
      </c>
      <c r="I712">
        <v>0</v>
      </c>
      <c r="J712">
        <f t="shared" si="68"/>
        <v>0</v>
      </c>
      <c r="K712" s="6">
        <f>VLOOKUP(M712,'BASE ARTICLE SAMUEL 25012023 v2'!$A$1:$K$1287,11,FALSE)</f>
        <v>1.3800000000000001</v>
      </c>
      <c r="L712" s="6">
        <f t="shared" si="69"/>
        <v>1.3800000000000001</v>
      </c>
      <c r="M712" t="s">
        <v>90</v>
      </c>
      <c r="N712" t="str">
        <f>VLOOKUP(M712,'BASE ARTICLE SAMUEL 25012023 v1'!$A$2:$B$1287,2,FALSE)</f>
        <v>AS</v>
      </c>
      <c r="O712">
        <f t="shared" si="66"/>
        <v>0.92</v>
      </c>
    </row>
    <row r="713" spans="1:15" outlineLevel="2" x14ac:dyDescent="0.25">
      <c r="A713" t="s">
        <v>2070</v>
      </c>
      <c r="B713" s="74" t="str">
        <f t="shared" si="67"/>
        <v>00-63-RIGHT</v>
      </c>
      <c r="C713" t="str">
        <f>VLOOKUP(A713,'BASE ARTICLE SAMUEL 25012023 v1'!$A$1:$B$1287,2,FALSE)</f>
        <v>Z</v>
      </c>
      <c r="E713">
        <v>2</v>
      </c>
      <c r="F713" t="s">
        <v>583</v>
      </c>
      <c r="G713" s="71">
        <f>VLOOKUP(M713,'BASE ARTICLE SAMUEL 25012023 v1'!$A$1:$F$1287,6,FALSE)</f>
        <v>0.29299999999999998</v>
      </c>
      <c r="H713" s="6">
        <f>VLOOKUP(M713,'BASE ARTICLE SAMUEL 25012023 v2'!$A$1:$H$1287,8,FALSE)</f>
        <v>0.29299999999999998</v>
      </c>
      <c r="I713">
        <v>0.68</v>
      </c>
      <c r="J713">
        <f t="shared" si="68"/>
        <v>1.36</v>
      </c>
      <c r="K713" s="6">
        <f>VLOOKUP(M713,'BASE ARTICLE SAMUEL 25012023 v2'!$A$1:$K$1287,11,FALSE)</f>
        <v>0.73249999999999993</v>
      </c>
      <c r="L713" s="6">
        <f t="shared" si="69"/>
        <v>1.4649999999999999</v>
      </c>
      <c r="M713">
        <v>101006</v>
      </c>
      <c r="N713" t="str">
        <f>VLOOKUP(M713,'BASE ARTICLE SAMUEL 25012023 v1'!$A$2:$B$1287,2,FALSE)</f>
        <v>AN</v>
      </c>
      <c r="O713">
        <f t="shared" si="66"/>
        <v>0.58599999999999997</v>
      </c>
    </row>
    <row r="714" spans="1:15" outlineLevel="2" x14ac:dyDescent="0.25">
      <c r="A714" t="s">
        <v>2070</v>
      </c>
      <c r="B714" s="74" t="str">
        <f t="shared" si="67"/>
        <v>00-63-RIGHT</v>
      </c>
      <c r="C714" t="str">
        <f>VLOOKUP(A714,'BASE ARTICLE SAMUEL 25012023 v1'!$A$1:$B$1287,2,FALSE)</f>
        <v>Z</v>
      </c>
      <c r="E714">
        <v>1</v>
      </c>
      <c r="F714" t="s">
        <v>582</v>
      </c>
      <c r="G714" s="71">
        <f>VLOOKUP(M714,'BASE ARTICLE SAMUEL 25012023 v1'!$A$1:$F$1287,6,FALSE)</f>
        <v>1.5</v>
      </c>
      <c r="H714" s="6">
        <f>VLOOKUP(M714,'BASE ARTICLE SAMUEL 25012023 v2'!$A$1:$H$1287,8,FALSE)</f>
        <v>1.5</v>
      </c>
      <c r="I714">
        <v>2.2400000000000002</v>
      </c>
      <c r="J714">
        <f t="shared" si="68"/>
        <v>2.2400000000000002</v>
      </c>
      <c r="K714" s="6">
        <f>VLOOKUP(M714,'BASE ARTICLE SAMUEL 25012023 v2'!$A$1:$K$1287,11,FALSE)</f>
        <v>2.25</v>
      </c>
      <c r="L714" s="6">
        <f t="shared" si="69"/>
        <v>2.25</v>
      </c>
      <c r="M714">
        <v>101007</v>
      </c>
      <c r="N714" t="str">
        <f>VLOOKUP(M714,'BASE ARTICLE SAMUEL 25012023 v1'!$A$2:$B$1287,2,FALSE)</f>
        <v>AN</v>
      </c>
      <c r="O714">
        <f t="shared" si="66"/>
        <v>1.5</v>
      </c>
    </row>
    <row r="715" spans="1:15" outlineLevel="2" x14ac:dyDescent="0.25">
      <c r="A715" t="s">
        <v>2070</v>
      </c>
      <c r="B715" s="74" t="str">
        <f t="shared" si="67"/>
        <v>00-63-RIGHT</v>
      </c>
      <c r="C715" t="str">
        <f>VLOOKUP(A715,'BASE ARTICLE SAMUEL 25012023 v1'!$A$1:$B$1287,2,FALSE)</f>
        <v>Z</v>
      </c>
      <c r="E715">
        <v>1</v>
      </c>
      <c r="F715" t="s">
        <v>733</v>
      </c>
      <c r="G715" s="71">
        <f>VLOOKUP(M715,'BASE ARTICLE SAMUEL 25012023 v1'!$A$1:$F$1287,6,FALSE)</f>
        <v>27.76</v>
      </c>
      <c r="H715" s="6">
        <f>VLOOKUP(M715,'BASE ARTICLE SAMUEL 25012023 v2'!$A$1:$H$1287,8,FALSE)</f>
        <v>27.76</v>
      </c>
      <c r="I715">
        <v>39.22</v>
      </c>
      <c r="J715">
        <f t="shared" si="68"/>
        <v>39.22</v>
      </c>
      <c r="K715" s="6">
        <f>VLOOKUP(M715,'BASE ARTICLE SAMUEL 25012023 v2'!$A$1:$K$1287,11,FALSE)</f>
        <v>44.416000000000004</v>
      </c>
      <c r="L715" s="6">
        <f t="shared" si="69"/>
        <v>44.416000000000004</v>
      </c>
      <c r="M715">
        <v>1510064</v>
      </c>
      <c r="N715" t="str">
        <f>VLOOKUP(M715,'BASE ARTICLE SAMUEL 25012023 v1'!$A$2:$B$1287,2,FALSE)</f>
        <v>AN</v>
      </c>
      <c r="O715">
        <f t="shared" si="66"/>
        <v>27.76</v>
      </c>
    </row>
    <row r="716" spans="1:15" outlineLevel="2" x14ac:dyDescent="0.25">
      <c r="A716" t="s">
        <v>2070</v>
      </c>
      <c r="B716" s="74" t="str">
        <f t="shared" si="67"/>
        <v>00-63-RIGHT</v>
      </c>
      <c r="C716" t="str">
        <f>VLOOKUP(A716,'BASE ARTICLE SAMUEL 25012023 v1'!$A$1:$B$1287,2,FALSE)</f>
        <v>Z</v>
      </c>
      <c r="E716">
        <v>1</v>
      </c>
      <c r="F716" t="s">
        <v>577</v>
      </c>
      <c r="G716" s="71">
        <f>VLOOKUP(M716,'BASE ARTICLE SAMUEL 25012023 v1'!$A$1:$F$1287,6,FALSE)</f>
        <v>3.2</v>
      </c>
      <c r="H716" s="6">
        <f>VLOOKUP(M716,'BASE ARTICLE SAMUEL 25012023 v2'!$A$1:$H$1287,8,FALSE)</f>
        <v>3.2</v>
      </c>
      <c r="I716">
        <v>4.3499999999999996</v>
      </c>
      <c r="J716">
        <f t="shared" si="68"/>
        <v>4.3499999999999996</v>
      </c>
      <c r="K716" s="6">
        <f>VLOOKUP(M716,'BASE ARTICLE SAMUEL 25012023 v2'!$A$1:$K$1287,11,FALSE)</f>
        <v>4.8000000000000007</v>
      </c>
      <c r="L716" s="6">
        <f t="shared" si="69"/>
        <v>4.8000000000000007</v>
      </c>
      <c r="M716" t="s">
        <v>576</v>
      </c>
      <c r="N716" t="str">
        <f>VLOOKUP(M716,'BASE ARTICLE SAMUEL 25012023 v1'!$A$2:$B$1287,2,FALSE)</f>
        <v>AN</v>
      </c>
      <c r="O716">
        <f t="shared" si="66"/>
        <v>3.2</v>
      </c>
    </row>
    <row r="717" spans="1:15" outlineLevel="2" x14ac:dyDescent="0.25">
      <c r="A717" t="s">
        <v>2070</v>
      </c>
      <c r="B717" s="74" t="str">
        <f t="shared" si="67"/>
        <v>00-63-RIGHT</v>
      </c>
      <c r="C717" t="str">
        <f>VLOOKUP(A717,'BASE ARTICLE SAMUEL 25012023 v1'!$A$1:$B$1287,2,FALSE)</f>
        <v>Z</v>
      </c>
      <c r="E717">
        <v>1</v>
      </c>
      <c r="F717" t="s">
        <v>1103</v>
      </c>
      <c r="G717" s="71">
        <f>VLOOKUP(M717,'BASE ARTICLE SAMUEL 25012023 v1'!$A$1:$F$1287,6,FALSE)</f>
        <v>33.79</v>
      </c>
      <c r="H717" s="6">
        <f>VLOOKUP(M717,'BASE ARTICLE SAMUEL 25012023 v2'!$A$1:$H$1287,8,FALSE)</f>
        <v>33.79</v>
      </c>
      <c r="I717">
        <v>38.61</v>
      </c>
      <c r="J717">
        <f t="shared" si="68"/>
        <v>38.61</v>
      </c>
      <c r="K717" s="6">
        <f>VLOOKUP(M717,'BASE ARTICLE SAMUEL 25012023 v2'!$A$1:$K$1287,11,FALSE)</f>
        <v>50.685000000000002</v>
      </c>
      <c r="L717" s="6">
        <f t="shared" si="69"/>
        <v>50.685000000000002</v>
      </c>
      <c r="M717" t="s">
        <v>1102</v>
      </c>
      <c r="N717" t="str">
        <f>VLOOKUP(M717,'BASE ARTICLE SAMUEL 25012023 v1'!$A$2:$B$1287,2,FALSE)</f>
        <v>AS</v>
      </c>
      <c r="O717">
        <f t="shared" si="66"/>
        <v>33.79</v>
      </c>
    </row>
    <row r="718" spans="1:15" outlineLevel="2" x14ac:dyDescent="0.25">
      <c r="A718" t="s">
        <v>2070</v>
      </c>
      <c r="B718" s="74" t="str">
        <f t="shared" si="67"/>
        <v>00-63-RIGHT</v>
      </c>
      <c r="C718" t="str">
        <f>VLOOKUP(A718,'BASE ARTICLE SAMUEL 25012023 v1'!$A$1:$B$1287,2,FALSE)</f>
        <v>Z</v>
      </c>
      <c r="E718">
        <v>1</v>
      </c>
      <c r="F718" t="s">
        <v>714</v>
      </c>
      <c r="G718" s="71">
        <f>VLOOKUP(M718,'BASE ARTICLE SAMUEL 25012023 v1'!$A$1:$F$1287,6,FALSE)</f>
        <v>0.44</v>
      </c>
      <c r="H718" s="6">
        <f>VLOOKUP(M718,'BASE ARTICLE SAMUEL 25012023 v2'!$A$1:$H$1287,8,FALSE)</f>
        <v>0.52500000000000002</v>
      </c>
      <c r="I718">
        <v>0.47</v>
      </c>
      <c r="J718">
        <f t="shared" si="68"/>
        <v>0.47</v>
      </c>
      <c r="K718" s="6">
        <f>VLOOKUP(M718,'BASE ARTICLE SAMUEL 25012023 v2'!$A$1:$K$1287,11,FALSE)</f>
        <v>0.65625</v>
      </c>
      <c r="L718" s="6">
        <f t="shared" si="69"/>
        <v>0.65625</v>
      </c>
      <c r="M718" t="s">
        <v>713</v>
      </c>
      <c r="N718" t="str">
        <f>VLOOKUP(M718,'BASE ARTICLE SAMUEL 25012023 v1'!$A$2:$B$1287,2,FALSE)</f>
        <v>AS</v>
      </c>
      <c r="O718">
        <f t="shared" si="66"/>
        <v>0.52500000000000002</v>
      </c>
    </row>
    <row r="719" spans="1:15" outlineLevel="2" x14ac:dyDescent="0.25">
      <c r="A719" t="s">
        <v>2070</v>
      </c>
      <c r="B719" s="74" t="str">
        <f t="shared" si="67"/>
        <v>00-63-RIGHT</v>
      </c>
      <c r="C719" t="str">
        <f>VLOOKUP(A719,'BASE ARTICLE SAMUEL 25012023 v1'!$A$1:$B$1287,2,FALSE)</f>
        <v>Z</v>
      </c>
      <c r="E719">
        <v>2</v>
      </c>
      <c r="F719" t="s">
        <v>559</v>
      </c>
      <c r="G719" s="71">
        <f>VLOOKUP(M719,'BASE ARTICLE SAMUEL 25012023 v1'!$A$1:$F$1287,6,FALSE)</f>
        <v>0.85</v>
      </c>
      <c r="H719" s="6">
        <f>VLOOKUP(M719,'BASE ARTICLE SAMUEL 25012023 v2'!$A$1:$H$1287,8,FALSE)</f>
        <v>0.91100000000000003</v>
      </c>
      <c r="I719">
        <v>0.96</v>
      </c>
      <c r="J719">
        <f t="shared" si="68"/>
        <v>1.92</v>
      </c>
      <c r="K719" s="6">
        <f>VLOOKUP(M719,'BASE ARTICLE SAMUEL 25012023 v2'!$A$1:$K$1287,11,FALSE)</f>
        <v>1.2116300000000002</v>
      </c>
      <c r="L719" s="6">
        <f t="shared" si="69"/>
        <v>2.4232600000000004</v>
      </c>
      <c r="M719" t="s">
        <v>558</v>
      </c>
      <c r="N719" t="str">
        <f>VLOOKUP(M719,'BASE ARTICLE SAMUEL 25012023 v1'!$A$2:$B$1287,2,FALSE)</f>
        <v>AS</v>
      </c>
      <c r="O719">
        <f t="shared" si="66"/>
        <v>1.8220000000000001</v>
      </c>
    </row>
    <row r="720" spans="1:15" outlineLevel="2" x14ac:dyDescent="0.25">
      <c r="A720" t="s">
        <v>2070</v>
      </c>
      <c r="B720" s="74" t="str">
        <f t="shared" si="67"/>
        <v>00-63-RIGHT</v>
      </c>
      <c r="C720" t="str">
        <f>VLOOKUP(A720,'BASE ARTICLE SAMUEL 25012023 v1'!$A$1:$B$1287,2,FALSE)</f>
        <v>Z</v>
      </c>
      <c r="E720">
        <v>1</v>
      </c>
      <c r="F720" t="s">
        <v>570</v>
      </c>
      <c r="G720" s="71">
        <f>VLOOKUP(M720,'BASE ARTICLE SAMUEL 25012023 v1'!$A$1:$F$1287,6,FALSE)</f>
        <v>0.67</v>
      </c>
      <c r="H720" s="6">
        <f>VLOOKUP(M720,'BASE ARTICLE SAMUEL 25012023 v2'!$A$1:$H$1287,8,FALSE)</f>
        <v>0.73</v>
      </c>
      <c r="I720">
        <v>0.77</v>
      </c>
      <c r="J720">
        <f t="shared" si="68"/>
        <v>0.77</v>
      </c>
      <c r="K720" s="6">
        <f>VLOOKUP(M720,'BASE ARTICLE SAMUEL 25012023 v2'!$A$1:$K$1287,11,FALSE)</f>
        <v>0.97089999999999999</v>
      </c>
      <c r="L720" s="6">
        <f t="shared" si="69"/>
        <v>0.97089999999999999</v>
      </c>
      <c r="M720" t="s">
        <v>569</v>
      </c>
      <c r="N720" t="str">
        <f>VLOOKUP(M720,'BASE ARTICLE SAMUEL 25012023 v1'!$A$2:$B$1287,2,FALSE)</f>
        <v>AN</v>
      </c>
      <c r="O720">
        <f t="shared" si="66"/>
        <v>0.73</v>
      </c>
    </row>
    <row r="721" spans="1:15" outlineLevel="2" x14ac:dyDescent="0.25">
      <c r="A721" t="s">
        <v>2070</v>
      </c>
      <c r="B721" s="74" t="str">
        <f t="shared" si="67"/>
        <v>00-63-RIGHT</v>
      </c>
      <c r="C721" t="str">
        <f>VLOOKUP(A721,'BASE ARTICLE SAMUEL 25012023 v1'!$A$1:$B$1287,2,FALSE)</f>
        <v>Z</v>
      </c>
      <c r="E721">
        <v>1</v>
      </c>
      <c r="F721" t="s">
        <v>779</v>
      </c>
      <c r="G721" s="71">
        <f>VLOOKUP(M721,'BASE ARTICLE SAMUEL 25012023 v1'!$A$1:$F$1287,6,FALSE)</f>
        <v>0.42</v>
      </c>
      <c r="H721" s="6">
        <f>VLOOKUP(M721,'BASE ARTICLE SAMUEL 25012023 v2'!$A$1:$H$1287,8,FALSE)</f>
        <v>0.45200000000000001</v>
      </c>
      <c r="I721">
        <v>0.44</v>
      </c>
      <c r="J721">
        <f t="shared" si="68"/>
        <v>0.44</v>
      </c>
      <c r="K721" s="6">
        <f>VLOOKUP(M721,'BASE ARTICLE SAMUEL 25012023 v2'!$A$1:$K$1287,11,FALSE)</f>
        <v>0.60116000000000003</v>
      </c>
      <c r="L721" s="6">
        <f t="shared" si="69"/>
        <v>0.60116000000000003</v>
      </c>
      <c r="M721" t="s">
        <v>778</v>
      </c>
      <c r="N721" t="str">
        <f>VLOOKUP(M721,'BASE ARTICLE SAMUEL 25012023 v1'!$A$2:$B$1287,2,FALSE)</f>
        <v>AS</v>
      </c>
      <c r="O721">
        <f t="shared" si="66"/>
        <v>0.45200000000000001</v>
      </c>
    </row>
    <row r="722" spans="1:15" outlineLevel="2" x14ac:dyDescent="0.25">
      <c r="A722" t="s">
        <v>2070</v>
      </c>
      <c r="B722" s="74" t="str">
        <f t="shared" si="67"/>
        <v>00-63-RIGHT</v>
      </c>
      <c r="C722" t="str">
        <f>VLOOKUP(A722,'BASE ARTICLE SAMUEL 25012023 v1'!$A$1:$B$1287,2,FALSE)</f>
        <v>Z</v>
      </c>
      <c r="E722">
        <v>1</v>
      </c>
      <c r="F722" t="s">
        <v>1119</v>
      </c>
      <c r="G722" s="71">
        <f>VLOOKUP(M722,'BASE ARTICLE SAMUEL 25012023 v1'!$A$1:$F$1287,6,FALSE)</f>
        <v>0</v>
      </c>
      <c r="H722" s="6">
        <f>VLOOKUP(M722,'BASE ARTICLE SAMUEL 25012023 v2'!$A$1:$H$1287,8,FALSE)</f>
        <v>83.629999999999981</v>
      </c>
      <c r="I722">
        <v>139.16999999999999</v>
      </c>
      <c r="J722">
        <f t="shared" si="68"/>
        <v>139.16999999999999</v>
      </c>
      <c r="K722" s="6">
        <f>VLOOKUP(M722,'BASE ARTICLE SAMUEL 25012023 v2'!$A$1:$K$1287,11,FALSE)</f>
        <v>142.03600000000003</v>
      </c>
      <c r="L722" s="6">
        <f t="shared" si="69"/>
        <v>142.03600000000003</v>
      </c>
      <c r="M722" t="s">
        <v>1118</v>
      </c>
      <c r="N722" t="str">
        <f>VLOOKUP(M722,'BASE ARTICLE SAMUEL 25012023 v1'!$A$2:$B$1287,2,FALSE)</f>
        <v>AF</v>
      </c>
      <c r="O722">
        <f t="shared" si="66"/>
        <v>83.629999999999981</v>
      </c>
    </row>
    <row r="723" spans="1:15" outlineLevel="2" x14ac:dyDescent="0.25">
      <c r="A723" t="s">
        <v>2070</v>
      </c>
      <c r="B723" s="74" t="str">
        <f t="shared" si="67"/>
        <v>00-63-RIGHT</v>
      </c>
      <c r="C723" t="str">
        <f>VLOOKUP(A723,'BASE ARTICLE SAMUEL 25012023 v1'!$A$1:$B$1287,2,FALSE)</f>
        <v>Z</v>
      </c>
      <c r="E723">
        <v>1</v>
      </c>
      <c r="F723" t="s">
        <v>3926</v>
      </c>
      <c r="G723" s="71">
        <f>VLOOKUP(M723,'BASE ARTICLE SAMUEL 25012023 v1'!$A$1:$F$1287,6,FALSE)</f>
        <v>0.94</v>
      </c>
      <c r="H723" s="6">
        <f>VLOOKUP(M723,'BASE ARTICLE SAMUEL 25012023 v2'!$A$1:$H$1287,8,FALSE)</f>
        <v>0.94</v>
      </c>
      <c r="I723">
        <v>4.87</v>
      </c>
      <c r="J723">
        <f t="shared" si="68"/>
        <v>4.87</v>
      </c>
      <c r="K723" s="6">
        <f>VLOOKUP(M723,'BASE ARTICLE SAMUEL 25012023 v2'!$A$1:$K$1287,11,FALSE)</f>
        <v>1.41</v>
      </c>
      <c r="L723" s="6">
        <f t="shared" si="69"/>
        <v>1.41</v>
      </c>
      <c r="M723" t="s">
        <v>68</v>
      </c>
      <c r="N723" t="str">
        <f>VLOOKUP(M723,'BASE ARTICLE SAMUEL 25012023 v1'!$A$2:$B$1287,2,FALSE)</f>
        <v>AS</v>
      </c>
      <c r="O723">
        <f t="shared" si="66"/>
        <v>0.94</v>
      </c>
    </row>
    <row r="724" spans="1:15" outlineLevel="2" x14ac:dyDescent="0.25">
      <c r="A724" t="s">
        <v>2070</v>
      </c>
      <c r="B724" s="74" t="str">
        <f t="shared" si="67"/>
        <v>00-63-RIGHT</v>
      </c>
      <c r="C724" t="str">
        <f>VLOOKUP(A724,'BASE ARTICLE SAMUEL 25012023 v1'!$A$1:$B$1287,2,FALSE)</f>
        <v>Z</v>
      </c>
      <c r="E724">
        <v>1</v>
      </c>
      <c r="F724" t="s">
        <v>1095</v>
      </c>
      <c r="G724" s="71">
        <f>VLOOKUP(M724,'BASE ARTICLE SAMUEL 25012023 v1'!$A$1:$F$1287,6,FALSE)</f>
        <v>2.88</v>
      </c>
      <c r="H724" s="6">
        <f>VLOOKUP(M724,'BASE ARTICLE SAMUEL 25012023 v2'!$A$1:$H$1287,8,FALSE)</f>
        <v>2.88</v>
      </c>
      <c r="I724">
        <v>4.1900000000000004</v>
      </c>
      <c r="J724">
        <f t="shared" si="68"/>
        <v>4.1900000000000004</v>
      </c>
      <c r="K724" s="6">
        <f>VLOOKUP(M724,'BASE ARTICLE SAMUEL 25012023 v2'!$A$1:$K$1287,11,FALSE)</f>
        <v>4.4639999999999995</v>
      </c>
      <c r="L724" s="6">
        <f t="shared" si="69"/>
        <v>4.4639999999999995</v>
      </c>
      <c r="M724" t="s">
        <v>1094</v>
      </c>
      <c r="N724" t="str">
        <f>VLOOKUP(M724,'BASE ARTICLE SAMUEL 25012023 v1'!$A$2:$B$1287,2,FALSE)</f>
        <v>AN</v>
      </c>
      <c r="O724">
        <f t="shared" si="66"/>
        <v>2.88</v>
      </c>
    </row>
    <row r="725" spans="1:15" outlineLevel="2" x14ac:dyDescent="0.25">
      <c r="A725" t="s">
        <v>2070</v>
      </c>
      <c r="B725" s="74" t="str">
        <f t="shared" si="67"/>
        <v>00-63-RIGHT</v>
      </c>
      <c r="C725" t="str">
        <f>VLOOKUP(A725,'BASE ARTICLE SAMUEL 25012023 v1'!$A$1:$B$1287,2,FALSE)</f>
        <v>Z</v>
      </c>
      <c r="E725">
        <v>1</v>
      </c>
      <c r="F725" t="s">
        <v>561</v>
      </c>
      <c r="G725" s="71">
        <f>VLOOKUP(M725,'BASE ARTICLE SAMUEL 25012023 v1'!$A$1:$F$1287,6,FALSE)</f>
        <v>5.73</v>
      </c>
      <c r="H725" s="6">
        <f>VLOOKUP(M725,'BASE ARTICLE SAMUEL 25012023 v2'!$A$1:$H$1287,8,FALSE)</f>
        <v>5.73</v>
      </c>
      <c r="I725">
        <v>12.91</v>
      </c>
      <c r="J725">
        <f t="shared" si="68"/>
        <v>12.91</v>
      </c>
      <c r="K725" s="6">
        <f>VLOOKUP(M725,'BASE ARTICLE SAMUEL 25012023 v2'!$A$1:$K$1287,11,FALSE)</f>
        <v>22.862700000000004</v>
      </c>
      <c r="L725" s="6">
        <f t="shared" si="69"/>
        <v>22.862700000000004</v>
      </c>
      <c r="M725" t="s">
        <v>560</v>
      </c>
      <c r="N725" t="str">
        <f>VLOOKUP(M725,'BASE ARTICLE SAMUEL 25012023 v1'!$A$2:$B$1287,2,FALSE)</f>
        <v>AS</v>
      </c>
      <c r="O725">
        <f t="shared" si="66"/>
        <v>5.73</v>
      </c>
    </row>
    <row r="726" spans="1:15" outlineLevel="2" x14ac:dyDescent="0.25">
      <c r="A726" t="s">
        <v>2070</v>
      </c>
      <c r="B726" s="74" t="str">
        <f t="shared" si="67"/>
        <v>00-63-RIGHT</v>
      </c>
      <c r="C726" t="str">
        <f>VLOOKUP(A726,'BASE ARTICLE SAMUEL 25012023 v1'!$A$1:$B$1287,2,FALSE)</f>
        <v>Z</v>
      </c>
      <c r="E726">
        <v>1</v>
      </c>
      <c r="F726" t="s">
        <v>555</v>
      </c>
      <c r="G726" s="71">
        <f>VLOOKUP(M726,'BASE ARTICLE SAMUEL 25012023 v1'!$A$1:$F$1287,6,FALSE)</f>
        <v>7.12</v>
      </c>
      <c r="H726" s="6">
        <f>VLOOKUP(M726,'BASE ARTICLE SAMUEL 25012023 v2'!$A$1:$H$1287,8,FALSE)</f>
        <v>7.12</v>
      </c>
      <c r="I726">
        <v>9.56</v>
      </c>
      <c r="J726">
        <f t="shared" si="68"/>
        <v>9.56</v>
      </c>
      <c r="K726" s="6">
        <f>VLOOKUP(M726,'BASE ARTICLE SAMUEL 25012023 v2'!$A$1:$K$1287,11,FALSE)</f>
        <v>9.4695999999999998</v>
      </c>
      <c r="L726" s="6">
        <f t="shared" si="69"/>
        <v>9.4695999999999998</v>
      </c>
      <c r="M726" t="s">
        <v>554</v>
      </c>
      <c r="N726" t="str">
        <f>VLOOKUP(M726,'BASE ARTICLE SAMUEL 25012023 v1'!$A$2:$B$1287,2,FALSE)</f>
        <v>AN</v>
      </c>
      <c r="O726">
        <f t="shared" si="66"/>
        <v>7.12</v>
      </c>
    </row>
    <row r="727" spans="1:15" outlineLevel="2" x14ac:dyDescent="0.25">
      <c r="A727" t="s">
        <v>2070</v>
      </c>
      <c r="B727" s="74" t="str">
        <f t="shared" si="67"/>
        <v>00-63-RIGHT</v>
      </c>
      <c r="C727" t="str">
        <f>VLOOKUP(A727,'BASE ARTICLE SAMUEL 25012023 v1'!$A$1:$B$1287,2,FALSE)</f>
        <v>Z</v>
      </c>
      <c r="E727">
        <v>1</v>
      </c>
      <c r="F727" t="s">
        <v>566</v>
      </c>
      <c r="G727" s="71">
        <f>VLOOKUP(M727,'BASE ARTICLE SAMUEL 25012023 v1'!$A$1:$F$1287,6,FALSE)</f>
        <v>8.74</v>
      </c>
      <c r="H727" s="6">
        <f>VLOOKUP(M727,'BASE ARTICLE SAMUEL 25012023 v2'!$A$1:$H$1287,8,FALSE)</f>
        <v>9</v>
      </c>
      <c r="I727">
        <v>9.64</v>
      </c>
      <c r="J727">
        <f t="shared" si="68"/>
        <v>9.64</v>
      </c>
      <c r="K727" s="6">
        <f>VLOOKUP(M727,'BASE ARTICLE SAMUEL 25012023 v2'!$A$1:$K$1287,11,FALSE)</f>
        <v>11.97</v>
      </c>
      <c r="L727" s="6">
        <f t="shared" si="69"/>
        <v>11.97</v>
      </c>
      <c r="M727" t="s">
        <v>565</v>
      </c>
      <c r="N727" t="str">
        <f>VLOOKUP(M727,'BASE ARTICLE SAMUEL 25012023 v1'!$A$2:$B$1287,2,FALSE)</f>
        <v>AN</v>
      </c>
      <c r="O727">
        <f t="shared" si="66"/>
        <v>9</v>
      </c>
    </row>
    <row r="728" spans="1:15" outlineLevel="2" x14ac:dyDescent="0.25">
      <c r="A728" t="s">
        <v>2070</v>
      </c>
      <c r="B728" s="74" t="str">
        <f t="shared" si="67"/>
        <v>00-63-RIGHT</v>
      </c>
      <c r="C728" t="str">
        <f>VLOOKUP(A728,'BASE ARTICLE SAMUEL 25012023 v1'!$A$1:$B$1287,2,FALSE)</f>
        <v>Z</v>
      </c>
      <c r="E728">
        <v>1</v>
      </c>
      <c r="F728" t="s">
        <v>1604</v>
      </c>
      <c r="G728" s="71">
        <f>VLOOKUP(M728,'BASE ARTICLE SAMUEL 25012023 v1'!$A$1:$F$1287,6,FALSE)</f>
        <v>50</v>
      </c>
      <c r="H728" s="6">
        <f>VLOOKUP(M728,'BASE ARTICLE SAMUEL 25012023 v2'!$A$1:$H$1287,8,FALSE)</f>
        <v>0</v>
      </c>
      <c r="I728">
        <v>9.64</v>
      </c>
      <c r="J728">
        <f t="shared" si="68"/>
        <v>9.64</v>
      </c>
      <c r="K728" s="6">
        <f>VLOOKUP(M728,'BASE ARTICLE SAMUEL 25012023 v2'!$A$1:$K$1287,11,FALSE)</f>
        <v>75</v>
      </c>
      <c r="L728" s="6">
        <f t="shared" si="69"/>
        <v>75</v>
      </c>
      <c r="M728" t="s">
        <v>1603</v>
      </c>
      <c r="N728" t="str">
        <f>VLOOKUP(M728,'BASE ARTICLE SAMUEL 25012023 v1'!$A$2:$B$1287,2,FALSE)</f>
        <v>AN</v>
      </c>
      <c r="O728">
        <f t="shared" si="66"/>
        <v>0</v>
      </c>
    </row>
    <row r="729" spans="1:15" outlineLevel="1" x14ac:dyDescent="0.25">
      <c r="A729" s="74" t="s">
        <v>4084</v>
      </c>
      <c r="B729" s="74" t="str">
        <f t="shared" si="67"/>
        <v>SPR-1500-63-RIGHT</v>
      </c>
      <c r="H729" s="6" t="e">
        <f>VLOOKUP(M729,'BASE ARTICLE SAMUEL 25012023 v2'!$A$1:$H$1287,8,FALSE)</f>
        <v>#N/A</v>
      </c>
      <c r="K729" s="6" t="e">
        <f>VLOOKUP(M729,'BASE ARTICLE SAMUEL 25012023 v2'!$A$1:$K$1287,11,FALSE)</f>
        <v>#N/A</v>
      </c>
      <c r="L729" s="6">
        <f>SUBTOTAL(9,L709:L728)</f>
        <v>901.27526000000023</v>
      </c>
      <c r="O729">
        <f>SUBTOTAL(9,O709:O728)</f>
        <v>530.31799999999998</v>
      </c>
    </row>
    <row r="730" spans="1:15" outlineLevel="2" x14ac:dyDescent="0.25">
      <c r="A730" t="s">
        <v>2127</v>
      </c>
      <c r="B730" s="74" t="str">
        <f t="shared" si="67"/>
        <v>1200</v>
      </c>
      <c r="C730" t="str">
        <f>VLOOKUP(A730,'BASE ARTICLE SAMUEL 25012023 v1'!$A$1:$B$1287,2,FALSE)</f>
        <v>AF</v>
      </c>
      <c r="D730">
        <v>101007</v>
      </c>
      <c r="E730">
        <v>1</v>
      </c>
      <c r="F730" t="s">
        <v>582</v>
      </c>
      <c r="G730" s="71">
        <f>VLOOKUP(M730,'BASE ARTICLE SAMUEL 25012023 v1'!$A$1:$F$1287,6,FALSE)</f>
        <v>1.5</v>
      </c>
      <c r="H730" s="6">
        <f>VLOOKUP(M730,'BASE ARTICLE SAMUEL 25012023 v2'!$A$1:$H$1287,8,FALSE)</f>
        <v>1.5</v>
      </c>
      <c r="I730">
        <v>2.2400000000000002</v>
      </c>
      <c r="J730">
        <f t="shared" ref="J730:J747" si="70">E730*I730</f>
        <v>2.2400000000000002</v>
      </c>
      <c r="K730" s="6">
        <f>VLOOKUP(M730,'BASE ARTICLE SAMUEL 25012023 v2'!$A$1:$K$1287,11,FALSE)</f>
        <v>2.25</v>
      </c>
      <c r="L730" s="6">
        <f t="shared" ref="L730:L747" si="71">E730*K730</f>
        <v>2.25</v>
      </c>
      <c r="M730">
        <v>101007</v>
      </c>
      <c r="N730" t="str">
        <f>VLOOKUP(M730,'BASE ARTICLE SAMUEL 25012023 v1'!$A$2:$B$1287,2,FALSE)</f>
        <v>AN</v>
      </c>
      <c r="O730">
        <f t="shared" si="66"/>
        <v>1.5</v>
      </c>
    </row>
    <row r="731" spans="1:15" outlineLevel="2" x14ac:dyDescent="0.25">
      <c r="A731" t="s">
        <v>2127</v>
      </c>
      <c r="B731" s="74" t="str">
        <f t="shared" si="67"/>
        <v>1200</v>
      </c>
      <c r="C731" t="str">
        <f>VLOOKUP(A731,'BASE ARTICLE SAMUEL 25012023 v1'!$A$1:$B$1287,2,FALSE)</f>
        <v>AF</v>
      </c>
      <c r="D731" t="s">
        <v>728</v>
      </c>
      <c r="E731">
        <v>1</v>
      </c>
      <c r="F731" t="s">
        <v>729</v>
      </c>
      <c r="G731" s="71">
        <f>VLOOKUP(M731,'BASE ARTICLE SAMUEL 25012023 v1'!$A$1:$F$1287,6,FALSE)</f>
        <v>2.42</v>
      </c>
      <c r="H731" s="6">
        <f>VLOOKUP(M731,'BASE ARTICLE SAMUEL 25012023 v2'!$A$1:$H$1287,8,FALSE)</f>
        <v>2.42</v>
      </c>
      <c r="I731">
        <v>2.85</v>
      </c>
      <c r="J731">
        <f t="shared" si="70"/>
        <v>2.85</v>
      </c>
      <c r="K731" s="6">
        <f>VLOOKUP(M731,'BASE ARTICLE SAMUEL 25012023 v2'!$A$1:$K$1287,11,FALSE)</f>
        <v>3.0249999999999999</v>
      </c>
      <c r="L731" s="6">
        <f t="shared" si="71"/>
        <v>3.0249999999999999</v>
      </c>
      <c r="M731" t="s">
        <v>728</v>
      </c>
      <c r="N731" t="str">
        <f>VLOOKUP(M731,'BASE ARTICLE SAMUEL 25012023 v1'!$A$2:$B$1287,2,FALSE)</f>
        <v>AN</v>
      </c>
      <c r="O731">
        <f t="shared" si="66"/>
        <v>2.42</v>
      </c>
    </row>
    <row r="732" spans="1:15" outlineLevel="2" x14ac:dyDescent="0.25">
      <c r="A732" t="s">
        <v>2127</v>
      </c>
      <c r="B732" s="74" t="str">
        <f t="shared" si="67"/>
        <v>1200</v>
      </c>
      <c r="C732" t="str">
        <f>VLOOKUP(A732,'BASE ARTICLE SAMUEL 25012023 v1'!$A$1:$B$1287,2,FALSE)</f>
        <v>AF</v>
      </c>
      <c r="D732" t="s">
        <v>576</v>
      </c>
      <c r="E732">
        <v>0.6</v>
      </c>
      <c r="F732" t="s">
        <v>577</v>
      </c>
      <c r="G732" s="71">
        <f>VLOOKUP(M732,'BASE ARTICLE SAMUEL 25012023 v1'!$A$1:$F$1287,6,FALSE)</f>
        <v>3.2</v>
      </c>
      <c r="H732" s="6">
        <f>VLOOKUP(M732,'BASE ARTICLE SAMUEL 25012023 v2'!$A$1:$H$1287,8,FALSE)</f>
        <v>3.2</v>
      </c>
      <c r="I732">
        <v>4.3499999999999996</v>
      </c>
      <c r="J732">
        <f t="shared" si="70"/>
        <v>2.61</v>
      </c>
      <c r="K732" s="6">
        <f>VLOOKUP(M732,'BASE ARTICLE SAMUEL 25012023 v2'!$A$1:$K$1287,11,FALSE)</f>
        <v>4.8000000000000007</v>
      </c>
      <c r="L732" s="6">
        <f t="shared" si="71"/>
        <v>2.8800000000000003</v>
      </c>
      <c r="M732" t="s">
        <v>576</v>
      </c>
      <c r="N732" t="str">
        <f>VLOOKUP(M732,'BASE ARTICLE SAMUEL 25012023 v1'!$A$2:$B$1287,2,FALSE)</f>
        <v>AN</v>
      </c>
      <c r="O732">
        <f t="shared" si="66"/>
        <v>1.92</v>
      </c>
    </row>
    <row r="733" spans="1:15" outlineLevel="2" x14ac:dyDescent="0.25">
      <c r="A733" t="s">
        <v>2127</v>
      </c>
      <c r="B733" s="74" t="str">
        <f t="shared" si="67"/>
        <v>1200</v>
      </c>
      <c r="C733" t="str">
        <f>VLOOKUP(A733,'BASE ARTICLE SAMUEL 25012023 v1'!$A$1:$B$1287,2,FALSE)</f>
        <v>AF</v>
      </c>
      <c r="D733">
        <v>9600000618</v>
      </c>
      <c r="E733">
        <v>1</v>
      </c>
      <c r="F733" t="s">
        <v>1160</v>
      </c>
      <c r="G733" s="71">
        <f>VLOOKUP(M733,'BASE ARTICLE SAMUEL 25012023 v1'!$A$1:$F$1287,6,FALSE)</f>
        <v>1.2</v>
      </c>
      <c r="H733" s="6">
        <f>VLOOKUP(M733,'BASE ARTICLE SAMUEL 25012023 v2'!$A$1:$H$1287,8,FALSE)</f>
        <v>1.2</v>
      </c>
      <c r="I733">
        <v>1.57</v>
      </c>
      <c r="J733">
        <f t="shared" si="70"/>
        <v>1.57</v>
      </c>
      <c r="K733" s="6">
        <f>VLOOKUP(M733,'BASE ARTICLE SAMUEL 25012023 v2'!$A$1:$K$1287,11,FALSE)</f>
        <v>2.4</v>
      </c>
      <c r="L733" s="6">
        <f t="shared" si="71"/>
        <v>2.4</v>
      </c>
      <c r="M733">
        <v>9600000618</v>
      </c>
      <c r="N733" t="str">
        <f>VLOOKUP(M733,'BASE ARTICLE SAMUEL 25012023 v1'!$A$2:$B$1287,2,FALSE)</f>
        <v>AN</v>
      </c>
      <c r="O733">
        <f t="shared" si="66"/>
        <v>1.2</v>
      </c>
    </row>
    <row r="734" spans="1:15" outlineLevel="2" x14ac:dyDescent="0.25">
      <c r="A734" t="s">
        <v>2127</v>
      </c>
      <c r="B734" s="74" t="str">
        <f t="shared" si="67"/>
        <v>1200</v>
      </c>
      <c r="C734" t="str">
        <f>VLOOKUP(A734,'BASE ARTICLE SAMUEL 25012023 v1'!$A$1:$B$1287,2,FALSE)</f>
        <v>AF</v>
      </c>
      <c r="D734" t="s">
        <v>713</v>
      </c>
      <c r="E734">
        <v>2</v>
      </c>
      <c r="F734" t="s">
        <v>714</v>
      </c>
      <c r="G734" s="71">
        <f>VLOOKUP(M734,'BASE ARTICLE SAMUEL 25012023 v1'!$A$1:$F$1287,6,FALSE)</f>
        <v>0.44</v>
      </c>
      <c r="H734" s="6">
        <f>VLOOKUP(M734,'BASE ARTICLE SAMUEL 25012023 v2'!$A$1:$H$1287,8,FALSE)</f>
        <v>0.52500000000000002</v>
      </c>
      <c r="I734">
        <v>0.47</v>
      </c>
      <c r="J734">
        <f t="shared" si="70"/>
        <v>0.94</v>
      </c>
      <c r="K734" s="6">
        <f>VLOOKUP(M734,'BASE ARTICLE SAMUEL 25012023 v2'!$A$1:$K$1287,11,FALSE)</f>
        <v>0.65625</v>
      </c>
      <c r="L734" s="6">
        <f t="shared" si="71"/>
        <v>1.3125</v>
      </c>
      <c r="M734" t="s">
        <v>713</v>
      </c>
      <c r="N734" t="str">
        <f>VLOOKUP(M734,'BASE ARTICLE SAMUEL 25012023 v1'!$A$2:$B$1287,2,FALSE)</f>
        <v>AS</v>
      </c>
      <c r="O734">
        <f t="shared" si="66"/>
        <v>1.05</v>
      </c>
    </row>
    <row r="735" spans="1:15" outlineLevel="2" x14ac:dyDescent="0.25">
      <c r="A735" t="s">
        <v>2127</v>
      </c>
      <c r="B735" s="74" t="str">
        <f t="shared" si="67"/>
        <v>1200</v>
      </c>
      <c r="C735" t="str">
        <f>VLOOKUP(A735,'BASE ARTICLE SAMUEL 25012023 v1'!$A$1:$B$1287,2,FALSE)</f>
        <v>AF</v>
      </c>
      <c r="E735">
        <v>1</v>
      </c>
      <c r="F735" t="s">
        <v>1108</v>
      </c>
      <c r="G735" s="71">
        <f>VLOOKUP(M735,'BASE ARTICLE SAMUEL 25012023 v1'!$A$1:$F$1287,6,FALSE)</f>
        <v>162.80000000000001</v>
      </c>
      <c r="H735" s="6">
        <f>VLOOKUP(M735,'BASE ARTICLE SAMUEL 25012023 v2'!$A$1:$H$1287,8,FALSE)</f>
        <v>162.80000000000001</v>
      </c>
      <c r="I735">
        <v>0</v>
      </c>
      <c r="J735">
        <f t="shared" si="70"/>
        <v>0</v>
      </c>
      <c r="K735" s="6">
        <f>VLOOKUP(M735,'BASE ARTICLE SAMUEL 25012023 v2'!$A$1:$K$1287,11,FALSE)</f>
        <v>244.20000000000002</v>
      </c>
      <c r="L735" s="6">
        <f t="shared" si="71"/>
        <v>244.20000000000002</v>
      </c>
      <c r="M735" t="s">
        <v>1107</v>
      </c>
      <c r="N735" t="str">
        <f>VLOOKUP(M735,'BASE ARTICLE SAMUEL 25012023 v1'!$A$2:$B$1287,2,FALSE)</f>
        <v>AN</v>
      </c>
      <c r="O735">
        <f t="shared" si="66"/>
        <v>162.80000000000001</v>
      </c>
    </row>
    <row r="736" spans="1:15" outlineLevel="2" x14ac:dyDescent="0.25">
      <c r="A736" t="s">
        <v>2127</v>
      </c>
      <c r="B736" s="74" t="str">
        <f t="shared" si="67"/>
        <v>1200</v>
      </c>
      <c r="C736" t="str">
        <f>VLOOKUP(A736,'BASE ARTICLE SAMUEL 25012023 v1'!$A$1:$B$1287,2,FALSE)</f>
        <v>AF</v>
      </c>
      <c r="D736" t="s">
        <v>1669</v>
      </c>
      <c r="E736">
        <v>1</v>
      </c>
      <c r="F736" t="s">
        <v>1670</v>
      </c>
      <c r="G736" s="71">
        <f>VLOOKUP(M736,'BASE ARTICLE SAMUEL 25012023 v1'!$A$1:$F$1287,6,FALSE)</f>
        <v>7.0000000000000007E-2</v>
      </c>
      <c r="H736" s="6">
        <f>VLOOKUP(M736,'BASE ARTICLE SAMUEL 25012023 v2'!$A$1:$H$1287,8,FALSE)</f>
        <v>7.0000000000000007E-2</v>
      </c>
      <c r="I736">
        <v>0.08</v>
      </c>
      <c r="J736">
        <f t="shared" si="70"/>
        <v>0.08</v>
      </c>
      <c r="K736" s="6">
        <f>VLOOKUP(M736,'BASE ARTICLE SAMUEL 25012023 v2'!$A$1:$K$1287,11,FALSE)</f>
        <v>0.11200000000000002</v>
      </c>
      <c r="L736" s="6">
        <f t="shared" si="71"/>
        <v>0.11200000000000002</v>
      </c>
      <c r="M736" t="s">
        <v>1669</v>
      </c>
      <c r="N736" t="str">
        <f>VLOOKUP(M736,'BASE ARTICLE SAMUEL 25012023 v1'!$A$2:$B$1287,2,FALSE)</f>
        <v>AN</v>
      </c>
      <c r="O736">
        <f t="shared" si="66"/>
        <v>7.0000000000000007E-2</v>
      </c>
    </row>
    <row r="737" spans="1:15" outlineLevel="2" x14ac:dyDescent="0.25">
      <c r="A737" t="s">
        <v>2127</v>
      </c>
      <c r="B737" s="74" t="str">
        <f t="shared" si="67"/>
        <v>1200</v>
      </c>
      <c r="C737" t="str">
        <f>VLOOKUP(A737,'BASE ARTICLE SAMUEL 25012023 v1'!$A$1:$B$1287,2,FALSE)</f>
        <v>AF</v>
      </c>
      <c r="D737" t="s">
        <v>741</v>
      </c>
      <c r="E737">
        <v>1</v>
      </c>
      <c r="F737" t="s">
        <v>3944</v>
      </c>
      <c r="G737" s="71">
        <f>VLOOKUP(M737,'BASE ARTICLE SAMUEL 25012023 v1'!$A$1:$F$1287,6,FALSE)</f>
        <v>0.69</v>
      </c>
      <c r="H737" s="6">
        <f>VLOOKUP(M737,'BASE ARTICLE SAMUEL 25012023 v2'!$A$1:$H$1287,8,FALSE)</f>
        <v>0.83799999999999997</v>
      </c>
      <c r="I737">
        <v>0.86</v>
      </c>
      <c r="J737">
        <f t="shared" si="70"/>
        <v>0.86</v>
      </c>
      <c r="K737" s="6">
        <f>VLOOKUP(M737,'BASE ARTICLE SAMUEL 25012023 v2'!$A$1:$K$1287,11,FALSE)</f>
        <v>1.1051884228</v>
      </c>
      <c r="L737" s="6">
        <f t="shared" si="71"/>
        <v>1.1051884228</v>
      </c>
      <c r="M737" t="s">
        <v>741</v>
      </c>
      <c r="N737" t="str">
        <f>VLOOKUP(M737,'BASE ARTICLE SAMUEL 25012023 v1'!$A$2:$B$1287,2,FALSE)</f>
        <v>AN</v>
      </c>
      <c r="O737">
        <f t="shared" si="66"/>
        <v>0.83799999999999997</v>
      </c>
    </row>
    <row r="738" spans="1:15" outlineLevel="2" x14ac:dyDescent="0.25">
      <c r="A738" t="s">
        <v>2127</v>
      </c>
      <c r="B738" s="74" t="str">
        <f t="shared" si="67"/>
        <v>1200</v>
      </c>
      <c r="C738" t="str">
        <f>VLOOKUP(A738,'BASE ARTICLE SAMUEL 25012023 v1'!$A$1:$B$1287,2,FALSE)</f>
        <v>AF</v>
      </c>
      <c r="D738" t="s">
        <v>1012</v>
      </c>
      <c r="E738">
        <v>1</v>
      </c>
      <c r="F738" t="s">
        <v>1013</v>
      </c>
      <c r="G738" s="71">
        <f>VLOOKUP(M738,'BASE ARTICLE SAMUEL 25012023 v1'!$A$1:$F$1287,6,FALSE)</f>
        <v>2.2799999999999998</v>
      </c>
      <c r="H738" s="6">
        <f>VLOOKUP(M738,'BASE ARTICLE SAMUEL 25012023 v2'!$A$1:$H$1287,8,FALSE)</f>
        <v>2.5579999999999998</v>
      </c>
      <c r="I738">
        <v>2.91</v>
      </c>
      <c r="J738">
        <f t="shared" si="70"/>
        <v>2.91</v>
      </c>
      <c r="K738" s="6">
        <f>VLOOKUP(M738,'BASE ARTICLE SAMUEL 25012023 v2'!$A$1:$K$1287,11,FALSE)</f>
        <v>3.8369999999999997</v>
      </c>
      <c r="L738" s="6">
        <f t="shared" si="71"/>
        <v>3.8369999999999997</v>
      </c>
      <c r="M738" t="s">
        <v>1012</v>
      </c>
      <c r="N738" t="str">
        <f>VLOOKUP(M738,'BASE ARTICLE SAMUEL 25012023 v1'!$A$2:$B$1287,2,FALSE)</f>
        <v>AS</v>
      </c>
      <c r="O738">
        <f t="shared" si="66"/>
        <v>2.5579999999999998</v>
      </c>
    </row>
    <row r="739" spans="1:15" outlineLevel="2" x14ac:dyDescent="0.25">
      <c r="A739" t="s">
        <v>2127</v>
      </c>
      <c r="B739" s="74" t="str">
        <f t="shared" si="67"/>
        <v>1200</v>
      </c>
      <c r="C739" t="str">
        <f>VLOOKUP(A739,'BASE ARTICLE SAMUEL 25012023 v1'!$A$1:$B$1287,2,FALSE)</f>
        <v>AF</v>
      </c>
      <c r="D739" t="s">
        <v>1014</v>
      </c>
      <c r="E739">
        <v>1</v>
      </c>
      <c r="F739" t="s">
        <v>1015</v>
      </c>
      <c r="G739" s="71">
        <f>VLOOKUP(M739,'BASE ARTICLE SAMUEL 25012023 v1'!$A$1:$F$1287,6,FALSE)</f>
        <v>1.93</v>
      </c>
      <c r="H739" s="6">
        <f>VLOOKUP(M739,'BASE ARTICLE SAMUEL 25012023 v2'!$A$1:$H$1287,8,FALSE)</f>
        <v>2.2210000000000001</v>
      </c>
      <c r="I739">
        <v>2.56</v>
      </c>
      <c r="J739">
        <f t="shared" si="70"/>
        <v>2.56</v>
      </c>
      <c r="K739" s="6">
        <f>VLOOKUP(M739,'BASE ARTICLE SAMUEL 25012023 v2'!$A$1:$K$1287,11,FALSE)</f>
        <v>3.3315000000000001</v>
      </c>
      <c r="L739" s="6">
        <f t="shared" si="71"/>
        <v>3.3315000000000001</v>
      </c>
      <c r="M739" t="s">
        <v>1014</v>
      </c>
      <c r="N739" t="str">
        <f>VLOOKUP(M739,'BASE ARTICLE SAMUEL 25012023 v1'!$A$2:$B$1287,2,FALSE)</f>
        <v>AS</v>
      </c>
      <c r="O739">
        <f t="shared" si="66"/>
        <v>2.2210000000000001</v>
      </c>
    </row>
    <row r="740" spans="1:15" outlineLevel="2" x14ac:dyDescent="0.25">
      <c r="A740" t="s">
        <v>2127</v>
      </c>
      <c r="B740" s="74" t="str">
        <f t="shared" si="67"/>
        <v>1200</v>
      </c>
      <c r="C740" t="str">
        <f>VLOOKUP(A740,'BASE ARTICLE SAMUEL 25012023 v1'!$A$1:$B$1287,2,FALSE)</f>
        <v>AF</v>
      </c>
      <c r="D740" t="s">
        <v>1667</v>
      </c>
      <c r="E740">
        <v>1</v>
      </c>
      <c r="F740" t="s">
        <v>1668</v>
      </c>
      <c r="G740" s="71">
        <f>VLOOKUP(M740,'BASE ARTICLE SAMUEL 25012023 v1'!$A$1:$F$1287,6,FALSE)</f>
        <v>0.6</v>
      </c>
      <c r="H740" s="6">
        <f>VLOOKUP(M740,'BASE ARTICLE SAMUEL 25012023 v2'!$A$1:$H$1287,8,FALSE)</f>
        <v>0.6</v>
      </c>
      <c r="I740">
        <v>0.90200000000000002</v>
      </c>
      <c r="J740">
        <f t="shared" si="70"/>
        <v>0.90200000000000002</v>
      </c>
      <c r="K740" s="6">
        <f>VLOOKUP(M740,'BASE ARTICLE SAMUEL 25012023 v2'!$A$1:$K$1287,11,FALSE)</f>
        <v>0.89999999999999991</v>
      </c>
      <c r="L740" s="6">
        <f t="shared" si="71"/>
        <v>0.89999999999999991</v>
      </c>
      <c r="M740" t="s">
        <v>1667</v>
      </c>
      <c r="N740" t="str">
        <f>VLOOKUP(M740,'BASE ARTICLE SAMUEL 25012023 v1'!$A$2:$B$1287,2,FALSE)</f>
        <v>AN</v>
      </c>
      <c r="O740">
        <f t="shared" si="66"/>
        <v>0.6</v>
      </c>
    </row>
    <row r="741" spans="1:15" outlineLevel="2" x14ac:dyDescent="0.25">
      <c r="A741" t="s">
        <v>2127</v>
      </c>
      <c r="B741" s="74" t="str">
        <f t="shared" si="67"/>
        <v>1200</v>
      </c>
      <c r="C741" t="str">
        <f>VLOOKUP(A741,'BASE ARTICLE SAMUEL 25012023 v1'!$A$1:$B$1287,2,FALSE)</f>
        <v>AF</v>
      </c>
      <c r="D741" t="s">
        <v>434</v>
      </c>
      <c r="E741">
        <v>1</v>
      </c>
      <c r="F741" t="s">
        <v>435</v>
      </c>
      <c r="G741" s="71">
        <f>VLOOKUP(M741,'BASE ARTICLE SAMUEL 25012023 v1'!$A$1:$F$1287,6,FALSE)</f>
        <v>7</v>
      </c>
      <c r="H741" s="6">
        <f>VLOOKUP(M741,'BASE ARTICLE SAMUEL 25012023 v2'!$A$1:$H$1287,8,FALSE)</f>
        <v>7</v>
      </c>
      <c r="I741">
        <v>11.25</v>
      </c>
      <c r="J741">
        <f t="shared" si="70"/>
        <v>11.25</v>
      </c>
      <c r="K741" s="6">
        <f>VLOOKUP(M741,'BASE ARTICLE SAMUEL 25012023 v2'!$A$1:$K$1287,11,FALSE)</f>
        <v>9.7999999999999989</v>
      </c>
      <c r="L741" s="6">
        <f t="shared" si="71"/>
        <v>9.7999999999999989</v>
      </c>
      <c r="M741" t="s">
        <v>434</v>
      </c>
      <c r="N741" t="str">
        <f>VLOOKUP(M741,'BASE ARTICLE SAMUEL 25012023 v1'!$A$2:$B$1287,2,FALSE)</f>
        <v>AS</v>
      </c>
      <c r="O741">
        <f t="shared" si="66"/>
        <v>7</v>
      </c>
    </row>
    <row r="742" spans="1:15" outlineLevel="2" x14ac:dyDescent="0.25">
      <c r="A742" t="s">
        <v>2127</v>
      </c>
      <c r="B742" s="74" t="str">
        <f t="shared" si="67"/>
        <v>1200</v>
      </c>
      <c r="C742" t="str">
        <f>VLOOKUP(A742,'BASE ARTICLE SAMUEL 25012023 v1'!$A$1:$B$1287,2,FALSE)</f>
        <v>AF</v>
      </c>
      <c r="D742" t="s">
        <v>68</v>
      </c>
      <c r="E742">
        <v>2</v>
      </c>
      <c r="F742" t="s">
        <v>3926</v>
      </c>
      <c r="G742" s="71">
        <f>VLOOKUP(M742,'BASE ARTICLE SAMUEL 25012023 v1'!$A$1:$F$1287,6,FALSE)</f>
        <v>0.94</v>
      </c>
      <c r="H742" s="6">
        <f>VLOOKUP(M742,'BASE ARTICLE SAMUEL 25012023 v2'!$A$1:$H$1287,8,FALSE)</f>
        <v>0.94</v>
      </c>
      <c r="I742">
        <v>4.87</v>
      </c>
      <c r="J742">
        <f t="shared" si="70"/>
        <v>9.74</v>
      </c>
      <c r="K742" s="6">
        <f>VLOOKUP(M742,'BASE ARTICLE SAMUEL 25012023 v2'!$A$1:$K$1287,11,FALSE)</f>
        <v>1.41</v>
      </c>
      <c r="L742" s="6">
        <f t="shared" si="71"/>
        <v>2.82</v>
      </c>
      <c r="M742" t="s">
        <v>68</v>
      </c>
      <c r="N742" t="str">
        <f>VLOOKUP(M742,'BASE ARTICLE SAMUEL 25012023 v1'!$A$2:$B$1287,2,FALSE)</f>
        <v>AS</v>
      </c>
      <c r="O742">
        <f t="shared" si="66"/>
        <v>1.88</v>
      </c>
    </row>
    <row r="743" spans="1:15" outlineLevel="2" x14ac:dyDescent="0.25">
      <c r="A743" t="s">
        <v>2127</v>
      </c>
      <c r="B743" s="74" t="str">
        <f t="shared" si="67"/>
        <v>1200</v>
      </c>
      <c r="C743" t="str">
        <f>VLOOKUP(A743,'BASE ARTICLE SAMUEL 25012023 v1'!$A$1:$B$1287,2,FALSE)</f>
        <v>AF</v>
      </c>
      <c r="D743" t="s">
        <v>1603</v>
      </c>
      <c r="E743">
        <v>1.2</v>
      </c>
      <c r="F743" t="s">
        <v>1604</v>
      </c>
      <c r="G743" s="71">
        <f>VLOOKUP(M743,'BASE ARTICLE SAMUEL 25012023 v1'!$A$1:$F$1287,6,FALSE)</f>
        <v>50</v>
      </c>
      <c r="H743" s="6">
        <f>VLOOKUP(M743,'BASE ARTICLE SAMUEL 25012023 v2'!$A$1:$H$1287,8,FALSE)</f>
        <v>0</v>
      </c>
      <c r="I743">
        <v>75</v>
      </c>
      <c r="J743">
        <f t="shared" si="70"/>
        <v>90</v>
      </c>
      <c r="K743" s="6">
        <f>VLOOKUP(M743,'BASE ARTICLE SAMUEL 25012023 v2'!$A$1:$K$1287,11,FALSE)</f>
        <v>75</v>
      </c>
      <c r="L743" s="6">
        <f t="shared" si="71"/>
        <v>90</v>
      </c>
      <c r="M743" t="s">
        <v>1603</v>
      </c>
      <c r="N743" t="str">
        <f>VLOOKUP(M743,'BASE ARTICLE SAMUEL 25012023 v1'!$A$2:$B$1287,2,FALSE)</f>
        <v>AN</v>
      </c>
      <c r="O743">
        <f t="shared" si="66"/>
        <v>0</v>
      </c>
    </row>
    <row r="744" spans="1:15" outlineLevel="2" x14ac:dyDescent="0.25">
      <c r="A744" t="s">
        <v>2127</v>
      </c>
      <c r="B744" s="74" t="str">
        <f t="shared" si="67"/>
        <v>1200</v>
      </c>
      <c r="C744" t="str">
        <f>VLOOKUP(A744,'BASE ARTICLE SAMUEL 25012023 v1'!$A$1:$B$1287,2,FALSE)</f>
        <v>AF</v>
      </c>
      <c r="D744" t="s">
        <v>432</v>
      </c>
      <c r="E744">
        <v>1</v>
      </c>
      <c r="F744" t="s">
        <v>433</v>
      </c>
      <c r="G744" s="71">
        <f>VLOOKUP(M744,'BASE ARTICLE SAMUEL 25012023 v1'!$A$1:$F$1287,6,FALSE)</f>
        <v>149</v>
      </c>
      <c r="H744" s="6">
        <f>VLOOKUP(M744,'BASE ARTICLE SAMUEL 25012023 v2'!$A$1:$H$1287,8,FALSE)</f>
        <v>149</v>
      </c>
      <c r="I744">
        <v>191.42</v>
      </c>
      <c r="J744">
        <f t="shared" si="70"/>
        <v>191.42</v>
      </c>
      <c r="K744" s="6">
        <f>VLOOKUP(M744,'BASE ARTICLE SAMUEL 25012023 v2'!$A$1:$K$1287,11,FALSE)</f>
        <v>223.5</v>
      </c>
      <c r="L744" s="6">
        <f t="shared" si="71"/>
        <v>223.5</v>
      </c>
      <c r="M744" t="s">
        <v>432</v>
      </c>
      <c r="N744" t="str">
        <f>VLOOKUP(M744,'BASE ARTICLE SAMUEL 25012023 v1'!$A$2:$B$1287,2,FALSE)</f>
        <v>AS</v>
      </c>
      <c r="O744">
        <f t="shared" si="66"/>
        <v>149</v>
      </c>
    </row>
    <row r="745" spans="1:15" outlineLevel="2" x14ac:dyDescent="0.25">
      <c r="A745" t="s">
        <v>2127</v>
      </c>
      <c r="B745" s="74" t="str">
        <f t="shared" si="67"/>
        <v>1200</v>
      </c>
      <c r="C745" t="str">
        <f>VLOOKUP(A745,'BASE ARTICLE SAMUEL 25012023 v1'!$A$1:$B$1287,2,FALSE)</f>
        <v>AF</v>
      </c>
      <c r="D745" t="s">
        <v>563</v>
      </c>
      <c r="E745">
        <v>1</v>
      </c>
      <c r="F745" t="s">
        <v>3943</v>
      </c>
      <c r="G745" s="71">
        <f>VLOOKUP(M745,'BASE ARTICLE SAMUEL 25012023 v1'!$A$1:$F$1287,6,FALSE)</f>
        <v>2.16</v>
      </c>
      <c r="H745" s="6">
        <f>VLOOKUP(M745,'BASE ARTICLE SAMUEL 25012023 v2'!$A$1:$H$1287,8,FALSE)</f>
        <v>2.1760000000000002</v>
      </c>
      <c r="I745">
        <v>5.59</v>
      </c>
      <c r="J745">
        <f t="shared" si="70"/>
        <v>5.59</v>
      </c>
      <c r="K745" s="6">
        <f>VLOOKUP(M745,'BASE ARTICLE SAMUEL 25012023 v2'!$A$1:$K$1287,11,FALSE)</f>
        <v>8.6822400000000002</v>
      </c>
      <c r="L745" s="6">
        <f t="shared" si="71"/>
        <v>8.6822400000000002</v>
      </c>
      <c r="M745" t="s">
        <v>563</v>
      </c>
      <c r="N745" t="str">
        <f>VLOOKUP(M745,'BASE ARTICLE SAMUEL 25012023 v1'!$A$2:$B$1287,2,FALSE)</f>
        <v>AN</v>
      </c>
      <c r="O745">
        <f t="shared" si="66"/>
        <v>2.1760000000000002</v>
      </c>
    </row>
    <row r="746" spans="1:15" outlineLevel="2" x14ac:dyDescent="0.25">
      <c r="A746" t="s">
        <v>2127</v>
      </c>
      <c r="B746" s="74" t="str">
        <f t="shared" si="67"/>
        <v>1200</v>
      </c>
      <c r="C746" t="str">
        <f>VLOOKUP(A746,'BASE ARTICLE SAMUEL 25012023 v1'!$A$1:$B$1287,2,FALSE)</f>
        <v>AF</v>
      </c>
      <c r="D746" t="s">
        <v>1560</v>
      </c>
      <c r="E746">
        <v>1</v>
      </c>
      <c r="F746" t="s">
        <v>1561</v>
      </c>
      <c r="G746" s="71">
        <f>VLOOKUP(M746,'BASE ARTICLE SAMUEL 25012023 v1'!$A$1:$F$1287,6,FALSE)</f>
        <v>0.13</v>
      </c>
      <c r="H746" s="6">
        <f>VLOOKUP(M746,'BASE ARTICLE SAMUEL 25012023 v2'!$A$1:$H$1287,8,FALSE)</f>
        <v>0.13</v>
      </c>
      <c r="I746">
        <v>1.9E-2</v>
      </c>
      <c r="J746">
        <f t="shared" si="70"/>
        <v>1.9E-2</v>
      </c>
      <c r="K746" s="6">
        <f>VLOOKUP(M746,'BASE ARTICLE SAMUEL 25012023 v2'!$A$1:$K$1287,11,FALSE)</f>
        <v>0.19000000500000003</v>
      </c>
      <c r="L746" s="6">
        <f t="shared" si="71"/>
        <v>0.19000000500000003</v>
      </c>
      <c r="M746" t="s">
        <v>1560</v>
      </c>
      <c r="N746" t="str">
        <f>VLOOKUP(M746,'BASE ARTICLE SAMUEL 25012023 v1'!$A$2:$B$1287,2,FALSE)</f>
        <v>AN</v>
      </c>
      <c r="O746">
        <f t="shared" si="66"/>
        <v>0.13</v>
      </c>
    </row>
    <row r="747" spans="1:15" outlineLevel="2" x14ac:dyDescent="0.25">
      <c r="A747" t="s">
        <v>2127</v>
      </c>
      <c r="B747" s="74" t="str">
        <f t="shared" si="67"/>
        <v>1200</v>
      </c>
      <c r="C747" t="str">
        <f>VLOOKUP(A747,'BASE ARTICLE SAMUEL 25012023 v1'!$A$1:$B$1287,2,FALSE)</f>
        <v>AF</v>
      </c>
      <c r="D747" t="s">
        <v>734</v>
      </c>
      <c r="E747">
        <v>1</v>
      </c>
      <c r="F747" t="s">
        <v>735</v>
      </c>
      <c r="G747" s="71">
        <f>VLOOKUP(M747,'BASE ARTICLE SAMUEL 25012023 v1'!$A$1:$F$1287,6,FALSE)</f>
        <v>0.68</v>
      </c>
      <c r="H747" s="6">
        <f>VLOOKUP(M747,'BASE ARTICLE SAMUEL 25012023 v2'!$A$1:$H$1287,8,FALSE)</f>
        <v>1.665</v>
      </c>
      <c r="I747">
        <v>0.88</v>
      </c>
      <c r="J747">
        <f t="shared" si="70"/>
        <v>0.88</v>
      </c>
      <c r="K747" s="6">
        <f>VLOOKUP(M747,'BASE ARTICLE SAMUEL 25012023 v2'!$A$1:$K$1287,11,FALSE)</f>
        <v>2.2144500000000003</v>
      </c>
      <c r="L747" s="6">
        <f t="shared" si="71"/>
        <v>2.2144500000000003</v>
      </c>
      <c r="M747" t="s">
        <v>734</v>
      </c>
      <c r="N747" t="str">
        <f>VLOOKUP(M747,'BASE ARTICLE SAMUEL 25012023 v1'!$A$2:$B$1287,2,FALSE)</f>
        <v>AN</v>
      </c>
      <c r="O747">
        <f t="shared" si="66"/>
        <v>1.665</v>
      </c>
    </row>
    <row r="748" spans="1:15" outlineLevel="1" x14ac:dyDescent="0.25">
      <c r="A748" s="74" t="s">
        <v>4085</v>
      </c>
      <c r="B748" s="74" t="str">
        <f t="shared" si="67"/>
        <v>SBG01-1200</v>
      </c>
      <c r="H748" s="6" t="e">
        <f>VLOOKUP(M748,'BASE ARTICLE SAMUEL 25012023 v2'!$A$1:$H$1287,8,FALSE)</f>
        <v>#N/A</v>
      </c>
      <c r="K748" s="6" t="e">
        <f>VLOOKUP(M748,'BASE ARTICLE SAMUEL 25012023 v2'!$A$1:$K$1287,11,FALSE)</f>
        <v>#N/A</v>
      </c>
      <c r="L748" s="6">
        <f>SUBTOTAL(9,L730:L747)</f>
        <v>602.55987842779996</v>
      </c>
      <c r="O748">
        <f>SUBTOTAL(9,O730:O747)</f>
        <v>339.02800000000002</v>
      </c>
    </row>
    <row r="749" spans="1:15" outlineLevel="2" x14ac:dyDescent="0.25">
      <c r="A749" t="s">
        <v>2130</v>
      </c>
      <c r="B749" s="74" t="str">
        <f t="shared" si="67"/>
        <v>CMESURE2</v>
      </c>
      <c r="C749" t="str">
        <f>VLOOKUP(A749,'BASE ARTICLE SAMUEL 25012023 v1'!$A$1:$B$1287,2,FALSE)</f>
        <v>Z</v>
      </c>
      <c r="E749">
        <v>100</v>
      </c>
      <c r="F749" t="s">
        <v>1228</v>
      </c>
      <c r="G749" s="71">
        <f>VLOOKUP(M749,'BASE ARTICLE SAMUEL 25012023 v1'!$A$1:$F$1287,6,FALSE)</f>
        <v>0.41</v>
      </c>
      <c r="H749" s="6">
        <f>VLOOKUP(M749,'BASE ARTICLE SAMUEL 25012023 v2'!$A$1:$H$1287,8,FALSE)</f>
        <v>0.41</v>
      </c>
      <c r="I749">
        <v>0</v>
      </c>
      <c r="J749">
        <f t="shared" ref="J749:J759" si="72">E749*I749</f>
        <v>0</v>
      </c>
      <c r="K749" s="6">
        <f>VLOOKUP(M749,'BASE ARTICLE SAMUEL 25012023 v2'!$A$1:$K$1287,11,FALSE)</f>
        <v>0.54530000000000001</v>
      </c>
      <c r="L749" s="6">
        <f t="shared" ref="L749:L759" si="73">E749*K749</f>
        <v>54.53</v>
      </c>
      <c r="M749">
        <v>8110608018</v>
      </c>
      <c r="N749" t="str">
        <f>VLOOKUP(M749,'BASE ARTICLE SAMUEL 25012023 v1'!$A$2:$B$1287,2,FALSE)</f>
        <v>AN</v>
      </c>
      <c r="O749">
        <f t="shared" si="66"/>
        <v>41</v>
      </c>
    </row>
    <row r="750" spans="1:15" outlineLevel="2" x14ac:dyDescent="0.25">
      <c r="A750" t="s">
        <v>2130</v>
      </c>
      <c r="B750" s="74" t="str">
        <f t="shared" si="67"/>
        <v>CMESURE2</v>
      </c>
      <c r="C750" t="str">
        <f>VLOOKUP(A750,'BASE ARTICLE SAMUEL 25012023 v1'!$A$1:$B$1287,2,FALSE)</f>
        <v>Z</v>
      </c>
      <c r="E750">
        <v>100</v>
      </c>
      <c r="F750" t="s">
        <v>1230</v>
      </c>
      <c r="G750" s="71">
        <f>VLOOKUP(M750,'BASE ARTICLE SAMUEL 25012023 v1'!$A$1:$F$1287,6,FALSE)</f>
        <v>0.24</v>
      </c>
      <c r="H750" s="6">
        <f>VLOOKUP(M750,'BASE ARTICLE SAMUEL 25012023 v2'!$A$1:$H$1287,8,FALSE)</f>
        <v>0.24</v>
      </c>
      <c r="I750">
        <v>0</v>
      </c>
      <c r="J750">
        <f t="shared" si="72"/>
        <v>0</v>
      </c>
      <c r="K750" s="6">
        <f>VLOOKUP(M750,'BASE ARTICLE SAMUEL 25012023 v2'!$A$1:$K$1287,11,FALSE)</f>
        <v>0.34999999199999998</v>
      </c>
      <c r="L750" s="6">
        <f t="shared" si="73"/>
        <v>34.999999199999998</v>
      </c>
      <c r="M750">
        <v>8210707018</v>
      </c>
      <c r="N750" t="str">
        <f>VLOOKUP(M750,'BASE ARTICLE SAMUEL 25012023 v1'!$A$2:$B$1287,2,FALSE)</f>
        <v>AN</v>
      </c>
      <c r="O750">
        <f t="shared" si="66"/>
        <v>24</v>
      </c>
    </row>
    <row r="751" spans="1:15" outlineLevel="2" x14ac:dyDescent="0.25">
      <c r="A751" t="s">
        <v>2130</v>
      </c>
      <c r="B751" s="74" t="str">
        <f t="shared" si="67"/>
        <v>CMESURE2</v>
      </c>
      <c r="C751" t="str">
        <f>VLOOKUP(A751,'BASE ARTICLE SAMUEL 25012023 v1'!$A$1:$B$1287,2,FALSE)</f>
        <v>Z</v>
      </c>
      <c r="E751">
        <v>9</v>
      </c>
      <c r="F751" t="s">
        <v>1173</v>
      </c>
      <c r="G751" s="71">
        <f>VLOOKUP(M751,'BASE ARTICLE SAMUEL 25012023 v1'!$A$1:$F$1287,6,FALSE)</f>
        <v>9.6999999999999993</v>
      </c>
      <c r="H751" s="6">
        <f>VLOOKUP(M751,'BASE ARTICLE SAMUEL 25012023 v2'!$A$1:$H$1287,8,FALSE)</f>
        <v>9.6999999999999993</v>
      </c>
      <c r="I751">
        <v>0</v>
      </c>
      <c r="J751">
        <f t="shared" si="72"/>
        <v>0</v>
      </c>
      <c r="K751" s="6">
        <f>VLOOKUP(M751,'BASE ARTICLE SAMUEL 25012023 v2'!$A$1:$K$1287,11,FALSE)</f>
        <v>14.549999999999999</v>
      </c>
      <c r="L751" s="6">
        <f t="shared" si="73"/>
        <v>130.94999999999999</v>
      </c>
      <c r="M751" t="s">
        <v>1172</v>
      </c>
      <c r="N751" t="str">
        <f>VLOOKUP(M751,'BASE ARTICLE SAMUEL 25012023 v1'!$A$2:$B$1287,2,FALSE)</f>
        <v>AS</v>
      </c>
      <c r="O751">
        <f t="shared" si="66"/>
        <v>87.3</v>
      </c>
    </row>
    <row r="752" spans="1:15" outlineLevel="2" x14ac:dyDescent="0.25">
      <c r="A752" t="s">
        <v>2130</v>
      </c>
      <c r="B752" s="74" t="str">
        <f t="shared" si="67"/>
        <v>CMESURE2</v>
      </c>
      <c r="C752" t="str">
        <f>VLOOKUP(A752,'BASE ARTICLE SAMUEL 25012023 v1'!$A$1:$B$1287,2,FALSE)</f>
        <v>Z</v>
      </c>
      <c r="E752">
        <v>2</v>
      </c>
      <c r="F752" t="s">
        <v>1536</v>
      </c>
      <c r="G752" s="71">
        <f>VLOOKUP(M752,'BASE ARTICLE SAMUEL 25012023 v1'!$A$1:$F$1287,6,FALSE)</f>
        <v>12.41</v>
      </c>
      <c r="H752" s="6">
        <f>VLOOKUP(M752,'BASE ARTICLE SAMUEL 25012023 v2'!$A$1:$H$1287,8,FALSE)</f>
        <v>13.03</v>
      </c>
      <c r="I752">
        <v>0</v>
      </c>
      <c r="J752">
        <f t="shared" si="72"/>
        <v>0</v>
      </c>
      <c r="K752" s="6">
        <f>VLOOKUP(M752,'BASE ARTICLE SAMUEL 25012023 v2'!$A$1:$K$1287,11,FALSE)</f>
        <v>19.544999999999998</v>
      </c>
      <c r="L752" s="6">
        <f t="shared" si="73"/>
        <v>39.089999999999996</v>
      </c>
      <c r="M752" t="s">
        <v>1535</v>
      </c>
      <c r="N752" t="str">
        <f>VLOOKUP(M752,'BASE ARTICLE SAMUEL 25012023 v1'!$A$2:$B$1287,2,FALSE)</f>
        <v>AS</v>
      </c>
      <c r="O752">
        <f t="shared" si="66"/>
        <v>26.06</v>
      </c>
    </row>
    <row r="753" spans="1:15" outlineLevel="2" x14ac:dyDescent="0.25">
      <c r="A753" t="s">
        <v>2130</v>
      </c>
      <c r="B753" s="74" t="str">
        <f t="shared" si="67"/>
        <v>CMESURE2</v>
      </c>
      <c r="C753" t="str">
        <f>VLOOKUP(A753,'BASE ARTICLE SAMUEL 25012023 v1'!$A$1:$B$1287,2,FALSE)</f>
        <v>Z</v>
      </c>
      <c r="E753">
        <v>20</v>
      </c>
      <c r="F753" t="s">
        <v>1169</v>
      </c>
      <c r="G753" s="71">
        <f>VLOOKUP(M753,'BASE ARTICLE SAMUEL 25012023 v1'!$A$1:$F$1287,6,FALSE)</f>
        <v>7.4</v>
      </c>
      <c r="H753" s="6">
        <f>VLOOKUP(M753,'BASE ARTICLE SAMUEL 25012023 v2'!$A$1:$H$1287,8,FALSE)</f>
        <v>7.77</v>
      </c>
      <c r="I753">
        <v>0</v>
      </c>
      <c r="J753">
        <f t="shared" si="72"/>
        <v>0</v>
      </c>
      <c r="K753" s="6">
        <f>VLOOKUP(M753,'BASE ARTICLE SAMUEL 25012023 v2'!$A$1:$K$1287,11,FALSE)</f>
        <v>11.654999999999999</v>
      </c>
      <c r="L753" s="6">
        <f t="shared" si="73"/>
        <v>233.1</v>
      </c>
      <c r="M753" t="s">
        <v>1168</v>
      </c>
      <c r="N753" t="str">
        <f>VLOOKUP(M753,'BASE ARTICLE SAMUEL 25012023 v1'!$A$2:$B$1287,2,FALSE)</f>
        <v>AS</v>
      </c>
      <c r="O753">
        <f t="shared" si="66"/>
        <v>155.39999999999998</v>
      </c>
    </row>
    <row r="754" spans="1:15" outlineLevel="2" x14ac:dyDescent="0.25">
      <c r="A754" t="s">
        <v>2130</v>
      </c>
      <c r="B754" s="74" t="str">
        <f t="shared" si="67"/>
        <v>CMESURE2</v>
      </c>
      <c r="C754" t="str">
        <f>VLOOKUP(A754,'BASE ARTICLE SAMUEL 25012023 v1'!$A$1:$B$1287,2,FALSE)</f>
        <v>Z</v>
      </c>
      <c r="E754">
        <v>2</v>
      </c>
      <c r="F754" t="s">
        <v>201</v>
      </c>
      <c r="G754" s="71">
        <f>VLOOKUP(M754,'BASE ARTICLE SAMUEL 25012023 v1'!$A$1:$F$1287,6,FALSE)</f>
        <v>18.350000000000001</v>
      </c>
      <c r="H754" s="6">
        <f>VLOOKUP(M754,'BASE ARTICLE SAMUEL 25012023 v2'!$A$1:$H$1287,8,FALSE)</f>
        <v>18.350000000000001</v>
      </c>
      <c r="I754">
        <v>0</v>
      </c>
      <c r="J754">
        <f t="shared" si="72"/>
        <v>0</v>
      </c>
      <c r="K754" s="6">
        <f>VLOOKUP(M754,'BASE ARTICLE SAMUEL 25012023 v2'!$A$1:$K$1287,11,FALSE)</f>
        <v>23.855000000000004</v>
      </c>
      <c r="L754" s="6">
        <f t="shared" si="73"/>
        <v>47.710000000000008</v>
      </c>
      <c r="M754" t="s">
        <v>200</v>
      </c>
      <c r="N754" t="str">
        <f>VLOOKUP(M754,'BASE ARTICLE SAMUEL 25012023 v1'!$A$2:$B$1287,2,FALSE)</f>
        <v>AS</v>
      </c>
      <c r="O754">
        <f t="shared" si="66"/>
        <v>36.700000000000003</v>
      </c>
    </row>
    <row r="755" spans="1:15" outlineLevel="2" x14ac:dyDescent="0.25">
      <c r="A755" t="s">
        <v>2130</v>
      </c>
      <c r="B755" s="74" t="str">
        <f t="shared" si="67"/>
        <v>CMESURE2</v>
      </c>
      <c r="C755" t="str">
        <f>VLOOKUP(A755,'BASE ARTICLE SAMUEL 25012023 v1'!$A$1:$B$1287,2,FALSE)</f>
        <v>Z</v>
      </c>
      <c r="E755">
        <v>4</v>
      </c>
      <c r="F755" t="s">
        <v>1604</v>
      </c>
      <c r="G755" s="71">
        <f>VLOOKUP(M755,'BASE ARTICLE SAMUEL 25012023 v1'!$A$1:$F$1287,6,FALSE)</f>
        <v>50</v>
      </c>
      <c r="H755" s="6">
        <f>VLOOKUP(M755,'BASE ARTICLE SAMUEL 25012023 v2'!$A$1:$H$1287,8,FALSE)</f>
        <v>0</v>
      </c>
      <c r="I755">
        <v>0</v>
      </c>
      <c r="J755">
        <f t="shared" si="72"/>
        <v>0</v>
      </c>
      <c r="K755" s="6">
        <f>VLOOKUP(M755,'BASE ARTICLE SAMUEL 25012023 v2'!$A$1:$K$1287,11,FALSE)</f>
        <v>75</v>
      </c>
      <c r="L755" s="6">
        <f t="shared" si="73"/>
        <v>300</v>
      </c>
      <c r="M755" t="s">
        <v>1603</v>
      </c>
      <c r="N755" t="str">
        <f>VLOOKUP(M755,'BASE ARTICLE SAMUEL 25012023 v1'!$A$2:$B$1287,2,FALSE)</f>
        <v>AN</v>
      </c>
      <c r="O755">
        <f t="shared" si="66"/>
        <v>0</v>
      </c>
    </row>
    <row r="756" spans="1:15" outlineLevel="2" x14ac:dyDescent="0.25">
      <c r="A756" t="s">
        <v>2130</v>
      </c>
      <c r="B756" s="74" t="str">
        <f t="shared" si="67"/>
        <v>CMESURE2</v>
      </c>
      <c r="C756" t="str">
        <f>VLOOKUP(A756,'BASE ARTICLE SAMUEL 25012023 v1'!$A$1:$B$1287,2,FALSE)</f>
        <v>Z</v>
      </c>
      <c r="E756">
        <v>2</v>
      </c>
      <c r="F756" t="s">
        <v>3946</v>
      </c>
      <c r="G756" s="71">
        <f>VLOOKUP(M756,'BASE ARTICLE SAMUEL 25012023 v1'!$A$1:$F$1287,6,FALSE)</f>
        <v>27.27</v>
      </c>
      <c r="H756" s="6">
        <f>VLOOKUP(M756,'BASE ARTICLE SAMUEL 25012023 v2'!$A$1:$H$1287,8,FALSE)</f>
        <v>27.27</v>
      </c>
      <c r="I756">
        <v>0</v>
      </c>
      <c r="J756">
        <f t="shared" si="72"/>
        <v>0</v>
      </c>
      <c r="K756" s="6">
        <f>VLOOKUP(M756,'BASE ARTICLE SAMUEL 25012023 v2'!$A$1:$K$1287,11,FALSE)</f>
        <v>40.905000000000001</v>
      </c>
      <c r="L756" s="6">
        <f t="shared" si="73"/>
        <v>81.81</v>
      </c>
      <c r="M756" t="s">
        <v>1402</v>
      </c>
      <c r="N756" t="str">
        <f>VLOOKUP(M756,'BASE ARTICLE SAMUEL 25012023 v1'!$A$2:$B$1287,2,FALSE)</f>
        <v>Z</v>
      </c>
      <c r="O756">
        <f t="shared" si="66"/>
        <v>54.54</v>
      </c>
    </row>
    <row r="757" spans="1:15" outlineLevel="2" x14ac:dyDescent="0.25">
      <c r="A757" t="s">
        <v>2130</v>
      </c>
      <c r="B757" s="74" t="str">
        <f t="shared" si="67"/>
        <v>CMESURE2</v>
      </c>
      <c r="C757" t="str">
        <f>VLOOKUP(A757,'BASE ARTICLE SAMUEL 25012023 v1'!$A$1:$B$1287,2,FALSE)</f>
        <v>Z</v>
      </c>
      <c r="E757">
        <v>2</v>
      </c>
      <c r="F757" t="s">
        <v>1405</v>
      </c>
      <c r="G757" s="71">
        <f>VLOOKUP(M757,'BASE ARTICLE SAMUEL 25012023 v1'!$A$1:$F$1287,6,FALSE)</f>
        <v>36.450000000000003</v>
      </c>
      <c r="H757" s="6">
        <f>VLOOKUP(M757,'BASE ARTICLE SAMUEL 25012023 v2'!$A$1:$H$1287,8,FALSE)</f>
        <v>36.450000000000003</v>
      </c>
      <c r="I757">
        <v>0</v>
      </c>
      <c r="J757">
        <f t="shared" si="72"/>
        <v>0</v>
      </c>
      <c r="K757" s="6">
        <f>VLOOKUP(M757,'BASE ARTICLE SAMUEL 25012023 v2'!$A$1:$K$1287,11,FALSE)</f>
        <v>54.675000000000004</v>
      </c>
      <c r="L757" s="6">
        <f t="shared" si="73"/>
        <v>109.35000000000001</v>
      </c>
      <c r="M757" t="s">
        <v>1406</v>
      </c>
      <c r="N757" t="str">
        <f>VLOOKUP(M757,'BASE ARTICLE SAMUEL 25012023 v1'!$A$2:$B$1287,2,FALSE)</f>
        <v>Z</v>
      </c>
      <c r="O757">
        <f t="shared" si="66"/>
        <v>72.900000000000006</v>
      </c>
    </row>
    <row r="758" spans="1:15" outlineLevel="2" x14ac:dyDescent="0.25">
      <c r="A758" t="s">
        <v>2130</v>
      </c>
      <c r="B758" s="74" t="str">
        <f t="shared" si="67"/>
        <v>CMESURE2</v>
      </c>
      <c r="C758" t="str">
        <f>VLOOKUP(A758,'BASE ARTICLE SAMUEL 25012023 v1'!$A$1:$B$1287,2,FALSE)</f>
        <v>Z</v>
      </c>
      <c r="E758">
        <v>4</v>
      </c>
      <c r="F758" t="s">
        <v>1408</v>
      </c>
      <c r="G758" s="71">
        <f>VLOOKUP(M758,'BASE ARTICLE SAMUEL 25012023 v1'!$A$1:$F$1287,6,FALSE)</f>
        <v>37.979999999999997</v>
      </c>
      <c r="H758" s="6">
        <f>VLOOKUP(M758,'BASE ARTICLE SAMUEL 25012023 v2'!$A$1:$H$1287,8,FALSE)</f>
        <v>37.979999999999997</v>
      </c>
      <c r="I758">
        <v>0</v>
      </c>
      <c r="J758">
        <f t="shared" si="72"/>
        <v>0</v>
      </c>
      <c r="K758" s="6">
        <f>VLOOKUP(M758,'BASE ARTICLE SAMUEL 25012023 v2'!$A$1:$K$1287,11,FALSE)</f>
        <v>56.97</v>
      </c>
      <c r="L758" s="6">
        <f t="shared" si="73"/>
        <v>227.88</v>
      </c>
      <c r="M758" t="s">
        <v>1407</v>
      </c>
      <c r="N758" t="str">
        <f>VLOOKUP(M758,'BASE ARTICLE SAMUEL 25012023 v1'!$A$2:$B$1287,2,FALSE)</f>
        <v>AN</v>
      </c>
      <c r="O758">
        <f t="shared" si="66"/>
        <v>151.91999999999999</v>
      </c>
    </row>
    <row r="759" spans="1:15" outlineLevel="2" x14ac:dyDescent="0.25">
      <c r="A759" t="s">
        <v>2130</v>
      </c>
      <c r="B759" s="74" t="str">
        <f t="shared" si="67"/>
        <v>CMESURE2</v>
      </c>
      <c r="C759" t="str">
        <f>VLOOKUP(A759,'BASE ARTICLE SAMUEL 25012023 v1'!$A$1:$B$1287,2,FALSE)</f>
        <v>Z</v>
      </c>
      <c r="E759">
        <v>4</v>
      </c>
      <c r="F759" t="s">
        <v>1412</v>
      </c>
      <c r="G759" s="71">
        <f>VLOOKUP(M759,'BASE ARTICLE SAMUEL 25012023 v1'!$A$1:$F$1287,6,FALSE)</f>
        <v>45.45</v>
      </c>
      <c r="H759" s="6">
        <f>VLOOKUP(M759,'BASE ARTICLE SAMUEL 25012023 v2'!$A$1:$H$1287,8,FALSE)</f>
        <v>45.45</v>
      </c>
      <c r="I759">
        <v>0</v>
      </c>
      <c r="J759">
        <f t="shared" si="72"/>
        <v>0</v>
      </c>
      <c r="K759" s="6">
        <f>VLOOKUP(M759,'BASE ARTICLE SAMUEL 25012023 v2'!$A$1:$K$1287,11,FALSE)</f>
        <v>68.175000000000011</v>
      </c>
      <c r="L759" s="6">
        <f t="shared" si="73"/>
        <v>272.70000000000005</v>
      </c>
      <c r="M759" t="s">
        <v>1413</v>
      </c>
      <c r="N759" t="str">
        <f>VLOOKUP(M759,'BASE ARTICLE SAMUEL 25012023 v1'!$A$2:$B$1287,2,FALSE)</f>
        <v>Z</v>
      </c>
      <c r="O759">
        <f t="shared" si="66"/>
        <v>181.8</v>
      </c>
    </row>
    <row r="760" spans="1:15" outlineLevel="1" x14ac:dyDescent="0.25">
      <c r="A760" s="74" t="s">
        <v>4086</v>
      </c>
      <c r="B760" s="74" t="str">
        <f t="shared" si="67"/>
        <v>COFRPVCMESURE2</v>
      </c>
      <c r="H760" s="6" t="e">
        <f>VLOOKUP(M760,'BASE ARTICLE SAMUEL 25012023 v2'!$A$1:$H$1287,8,FALSE)</f>
        <v>#N/A</v>
      </c>
      <c r="K760" s="6" t="e">
        <f>VLOOKUP(M760,'BASE ARTICLE SAMUEL 25012023 v2'!$A$1:$K$1287,11,FALSE)</f>
        <v>#N/A</v>
      </c>
      <c r="L760" s="6">
        <f>SUBTOTAL(9,L749:L759)</f>
        <v>1532.1199991999999</v>
      </c>
      <c r="O760">
        <f>SUBTOTAL(9,O749:O759)</f>
        <v>831.61999999999989</v>
      </c>
    </row>
    <row r="761" spans="1:15" outlineLevel="2" x14ac:dyDescent="0.25">
      <c r="A761" t="s">
        <v>2142</v>
      </c>
      <c r="B761" s="74" t="str">
        <f t="shared" si="67"/>
        <v>00L12</v>
      </c>
      <c r="C761" t="str">
        <f>VLOOKUP(A761,'BASE ARTICLE SAMUEL 25012023 v1'!$A$1:$B$1287,2,FALSE)</f>
        <v>AF</v>
      </c>
      <c r="D761" t="s">
        <v>728</v>
      </c>
      <c r="E761">
        <v>0.05</v>
      </c>
      <c r="F761" t="s">
        <v>729</v>
      </c>
      <c r="G761" s="71">
        <f>VLOOKUP(M761,'BASE ARTICLE SAMUEL 25012023 v1'!$A$1:$F$1287,6,FALSE)</f>
        <v>2.42</v>
      </c>
      <c r="H761" s="6">
        <f>VLOOKUP(M761,'BASE ARTICLE SAMUEL 25012023 v2'!$A$1:$H$1287,8,FALSE)</f>
        <v>2.42</v>
      </c>
      <c r="I761">
        <v>2.85</v>
      </c>
      <c r="J761">
        <f>E761*I761</f>
        <v>0.14250000000000002</v>
      </c>
      <c r="K761" s="6">
        <f>VLOOKUP(M761,'BASE ARTICLE SAMUEL 25012023 v2'!$A$1:$K$1287,11,FALSE)</f>
        <v>3.0249999999999999</v>
      </c>
      <c r="L761" s="6">
        <f>E761*K761</f>
        <v>0.15125</v>
      </c>
      <c r="M761" t="s">
        <v>728</v>
      </c>
      <c r="N761" t="str">
        <f>VLOOKUP(M761,'BASE ARTICLE SAMUEL 25012023 v1'!$A$2:$B$1287,2,FALSE)</f>
        <v>AN</v>
      </c>
      <c r="O761">
        <f t="shared" si="66"/>
        <v>0.121</v>
      </c>
    </row>
    <row r="762" spans="1:15" outlineLevel="2" x14ac:dyDescent="0.25">
      <c r="A762" t="s">
        <v>2142</v>
      </c>
      <c r="B762" s="74" t="str">
        <f t="shared" si="67"/>
        <v>00L12</v>
      </c>
      <c r="C762" t="str">
        <f>VLOOKUP(A762,'BASE ARTICLE SAMUEL 25012023 v1'!$A$1:$B$1287,2,FALSE)</f>
        <v>AF</v>
      </c>
      <c r="D762" t="s">
        <v>1603</v>
      </c>
      <c r="E762">
        <v>0.01</v>
      </c>
      <c r="F762" t="s">
        <v>1604</v>
      </c>
      <c r="G762" s="71">
        <f>VLOOKUP(M762,'BASE ARTICLE SAMUEL 25012023 v1'!$A$1:$F$1287,6,FALSE)</f>
        <v>50</v>
      </c>
      <c r="H762" s="6">
        <f>VLOOKUP(M762,'BASE ARTICLE SAMUEL 25012023 v2'!$A$1:$H$1287,8,FALSE)</f>
        <v>0</v>
      </c>
      <c r="I762">
        <v>75</v>
      </c>
      <c r="J762">
        <f>E762*I762</f>
        <v>0.75</v>
      </c>
      <c r="K762" s="6">
        <f>VLOOKUP(M762,'BASE ARTICLE SAMUEL 25012023 v2'!$A$1:$K$1287,11,FALSE)</f>
        <v>75</v>
      </c>
      <c r="L762" s="6">
        <f>E762*K762</f>
        <v>0.75</v>
      </c>
      <c r="M762" t="s">
        <v>1603</v>
      </c>
      <c r="N762" t="str">
        <f>VLOOKUP(M762,'BASE ARTICLE SAMUEL 25012023 v1'!$A$2:$B$1287,2,FALSE)</f>
        <v>AN</v>
      </c>
      <c r="O762">
        <f t="shared" si="66"/>
        <v>0</v>
      </c>
    </row>
    <row r="763" spans="1:15" outlineLevel="1" x14ac:dyDescent="0.25">
      <c r="A763" s="74" t="s">
        <v>4087</v>
      </c>
      <c r="B763" s="74" t="str">
        <f t="shared" si="67"/>
        <v>TPVCD100L12</v>
      </c>
      <c r="H763" s="6" t="e">
        <f>VLOOKUP(M763,'BASE ARTICLE SAMUEL 25012023 v2'!$A$1:$H$1287,8,FALSE)</f>
        <v>#N/A</v>
      </c>
      <c r="K763" s="6" t="e">
        <f>VLOOKUP(M763,'BASE ARTICLE SAMUEL 25012023 v2'!$A$1:$K$1287,11,FALSE)</f>
        <v>#N/A</v>
      </c>
      <c r="L763" s="6">
        <f>SUBTOTAL(9,L761:L762)</f>
        <v>0.90125</v>
      </c>
      <c r="O763">
        <f>SUBTOTAL(9,O761:O762)</f>
        <v>0.121</v>
      </c>
    </row>
    <row r="764" spans="1:15" outlineLevel="2" x14ac:dyDescent="0.25">
      <c r="A764" t="s">
        <v>2160</v>
      </c>
      <c r="B764" s="74" t="str">
        <f t="shared" si="67"/>
        <v>2H900</v>
      </c>
      <c r="C764" t="str">
        <f>VLOOKUP(A764,'BASE ARTICLE SAMUEL 25012023 v1'!$A$1:$B$1287,2,FALSE)</f>
        <v>AF</v>
      </c>
      <c r="D764">
        <v>101006</v>
      </c>
      <c r="E764">
        <v>2</v>
      </c>
      <c r="F764" t="s">
        <v>583</v>
      </c>
      <c r="G764" s="71">
        <f>VLOOKUP(M764,'BASE ARTICLE SAMUEL 25012023 v1'!$A$1:$F$1287,6,FALSE)</f>
        <v>0.29299999999999998</v>
      </c>
      <c r="H764" s="6">
        <f>VLOOKUP(M764,'BASE ARTICLE SAMUEL 25012023 v2'!$A$1:$H$1287,8,FALSE)</f>
        <v>0.29299999999999998</v>
      </c>
      <c r="I764">
        <v>0.68</v>
      </c>
      <c r="J764">
        <f t="shared" ref="J764:J784" si="74">E764*I764</f>
        <v>1.36</v>
      </c>
      <c r="K764" s="6">
        <f>VLOOKUP(M764,'BASE ARTICLE SAMUEL 25012023 v2'!$A$1:$K$1287,11,FALSE)</f>
        <v>0.73249999999999993</v>
      </c>
      <c r="L764" s="6">
        <f t="shared" ref="L764:L784" si="75">E764*K764</f>
        <v>1.4649999999999999</v>
      </c>
      <c r="M764">
        <v>101006</v>
      </c>
      <c r="N764" t="str">
        <f>VLOOKUP(M764,'BASE ARTICLE SAMUEL 25012023 v1'!$A$2:$B$1287,2,FALSE)</f>
        <v>AN</v>
      </c>
      <c r="O764">
        <f t="shared" si="66"/>
        <v>0.58599999999999997</v>
      </c>
    </row>
    <row r="765" spans="1:15" outlineLevel="2" x14ac:dyDescent="0.25">
      <c r="A765" t="s">
        <v>2160</v>
      </c>
      <c r="B765" s="74" t="str">
        <f t="shared" si="67"/>
        <v>2H900</v>
      </c>
      <c r="C765" t="str">
        <f>VLOOKUP(A765,'BASE ARTICLE SAMUEL 25012023 v1'!$A$1:$B$1287,2,FALSE)</f>
        <v>AF</v>
      </c>
      <c r="D765">
        <v>101007</v>
      </c>
      <c r="E765">
        <v>2</v>
      </c>
      <c r="F765" t="s">
        <v>582</v>
      </c>
      <c r="G765" s="71">
        <f>VLOOKUP(M765,'BASE ARTICLE SAMUEL 25012023 v1'!$A$1:$F$1287,6,FALSE)</f>
        <v>1.5</v>
      </c>
      <c r="H765" s="6">
        <f>VLOOKUP(M765,'BASE ARTICLE SAMUEL 25012023 v2'!$A$1:$H$1287,8,FALSE)</f>
        <v>1.5</v>
      </c>
      <c r="I765">
        <v>2.2400000000000002</v>
      </c>
      <c r="J765">
        <f t="shared" si="74"/>
        <v>4.4800000000000004</v>
      </c>
      <c r="K765" s="6">
        <f>VLOOKUP(M765,'BASE ARTICLE SAMUEL 25012023 v2'!$A$1:$K$1287,11,FALSE)</f>
        <v>2.25</v>
      </c>
      <c r="L765" s="6">
        <f t="shared" si="75"/>
        <v>4.5</v>
      </c>
      <c r="M765">
        <v>101007</v>
      </c>
      <c r="N765" t="str">
        <f>VLOOKUP(M765,'BASE ARTICLE SAMUEL 25012023 v1'!$A$2:$B$1287,2,FALSE)</f>
        <v>AN</v>
      </c>
      <c r="O765">
        <f t="shared" si="66"/>
        <v>3</v>
      </c>
    </row>
    <row r="766" spans="1:15" outlineLevel="2" x14ac:dyDescent="0.25">
      <c r="A766" t="s">
        <v>2160</v>
      </c>
      <c r="B766" s="74" t="str">
        <f t="shared" si="67"/>
        <v>2H900</v>
      </c>
      <c r="C766" t="str">
        <f>VLOOKUP(A766,'BASE ARTICLE SAMUEL 25012023 v1'!$A$1:$B$1287,2,FALSE)</f>
        <v>AF</v>
      </c>
      <c r="D766" t="s">
        <v>728</v>
      </c>
      <c r="E766">
        <v>2</v>
      </c>
      <c r="F766" t="s">
        <v>729</v>
      </c>
      <c r="G766" s="71">
        <f>VLOOKUP(M766,'BASE ARTICLE SAMUEL 25012023 v1'!$A$1:$F$1287,6,FALSE)</f>
        <v>2.42</v>
      </c>
      <c r="H766" s="6">
        <f>VLOOKUP(M766,'BASE ARTICLE SAMUEL 25012023 v2'!$A$1:$H$1287,8,FALSE)</f>
        <v>2.42</v>
      </c>
      <c r="I766">
        <v>2.85</v>
      </c>
      <c r="J766">
        <f t="shared" si="74"/>
        <v>5.7</v>
      </c>
      <c r="K766" s="6">
        <f>VLOOKUP(M766,'BASE ARTICLE SAMUEL 25012023 v2'!$A$1:$K$1287,11,FALSE)</f>
        <v>3.0249999999999999</v>
      </c>
      <c r="L766" s="6">
        <f t="shared" si="75"/>
        <v>6.05</v>
      </c>
      <c r="M766" t="s">
        <v>728</v>
      </c>
      <c r="N766" t="str">
        <f>VLOOKUP(M766,'BASE ARTICLE SAMUEL 25012023 v1'!$A$2:$B$1287,2,FALSE)</f>
        <v>AN</v>
      </c>
      <c r="O766">
        <f t="shared" si="66"/>
        <v>4.84</v>
      </c>
    </row>
    <row r="767" spans="1:15" outlineLevel="2" x14ac:dyDescent="0.25">
      <c r="A767" t="s">
        <v>2160</v>
      </c>
      <c r="B767" s="74" t="str">
        <f t="shared" si="67"/>
        <v>2H900</v>
      </c>
      <c r="C767" t="str">
        <f>VLOOKUP(A767,'BASE ARTICLE SAMUEL 25012023 v1'!$A$1:$B$1287,2,FALSE)</f>
        <v>AF</v>
      </c>
      <c r="D767" t="s">
        <v>576</v>
      </c>
      <c r="E767">
        <v>1.6</v>
      </c>
      <c r="F767" t="s">
        <v>577</v>
      </c>
      <c r="G767" s="71">
        <f>VLOOKUP(M767,'BASE ARTICLE SAMUEL 25012023 v1'!$A$1:$F$1287,6,FALSE)</f>
        <v>3.2</v>
      </c>
      <c r="H767" s="6">
        <f>VLOOKUP(M767,'BASE ARTICLE SAMUEL 25012023 v2'!$A$1:$H$1287,8,FALSE)</f>
        <v>3.2</v>
      </c>
      <c r="I767">
        <v>4.3499999999999996</v>
      </c>
      <c r="J767">
        <f t="shared" si="74"/>
        <v>6.96</v>
      </c>
      <c r="K767" s="6">
        <f>VLOOKUP(M767,'BASE ARTICLE SAMUEL 25012023 v2'!$A$1:$K$1287,11,FALSE)</f>
        <v>4.8000000000000007</v>
      </c>
      <c r="L767" s="6">
        <f t="shared" si="75"/>
        <v>7.6800000000000015</v>
      </c>
      <c r="M767" t="s">
        <v>576</v>
      </c>
      <c r="N767" t="str">
        <f>VLOOKUP(M767,'BASE ARTICLE SAMUEL 25012023 v1'!$A$2:$B$1287,2,FALSE)</f>
        <v>AN</v>
      </c>
      <c r="O767">
        <f t="shared" si="66"/>
        <v>5.120000000000001</v>
      </c>
    </row>
    <row r="768" spans="1:15" outlineLevel="2" x14ac:dyDescent="0.25">
      <c r="A768" t="s">
        <v>2160</v>
      </c>
      <c r="B768" s="74" t="str">
        <f t="shared" si="67"/>
        <v>2H900</v>
      </c>
      <c r="C768" t="str">
        <f>VLOOKUP(A768,'BASE ARTICLE SAMUEL 25012023 v1'!$A$1:$B$1287,2,FALSE)</f>
        <v>AF</v>
      </c>
      <c r="E768">
        <v>8</v>
      </c>
      <c r="F768" t="s">
        <v>1229</v>
      </c>
      <c r="G768" s="71">
        <f>VLOOKUP(M768,'BASE ARTICLE SAMUEL 25012023 v1'!$A$1:$F$1287,6,FALSE)</f>
        <v>0.09</v>
      </c>
      <c r="H768" s="6">
        <f>VLOOKUP(M768,'BASE ARTICLE SAMUEL 25012023 v2'!$A$1:$H$1287,8,FALSE)</f>
        <v>0.09</v>
      </c>
      <c r="I768">
        <v>6.8000000000000005E-2</v>
      </c>
      <c r="J768">
        <f t="shared" si="74"/>
        <v>0.54400000000000004</v>
      </c>
      <c r="K768" s="6">
        <f>VLOOKUP(M768,'BASE ARTICLE SAMUEL 25012023 v2'!$A$1:$K$1287,11,FALSE)</f>
        <v>0.14000000399999998</v>
      </c>
      <c r="L768" s="6">
        <f t="shared" si="75"/>
        <v>1.1200000319999999</v>
      </c>
      <c r="M768">
        <v>8210603018</v>
      </c>
      <c r="N768" t="str">
        <f>VLOOKUP(M768,'BASE ARTICLE SAMUEL 25012023 v1'!$A$2:$B$1287,2,FALSE)</f>
        <v>AN</v>
      </c>
      <c r="O768">
        <f t="shared" si="66"/>
        <v>0.72</v>
      </c>
    </row>
    <row r="769" spans="1:15" outlineLevel="2" x14ac:dyDescent="0.25">
      <c r="A769" t="s">
        <v>2160</v>
      </c>
      <c r="B769" s="74" t="str">
        <f t="shared" si="67"/>
        <v>2H900</v>
      </c>
      <c r="C769" t="str">
        <f>VLOOKUP(A769,'BASE ARTICLE SAMUEL 25012023 v1'!$A$1:$B$1287,2,FALSE)</f>
        <v>AF</v>
      </c>
      <c r="D769">
        <v>8535000618</v>
      </c>
      <c r="E769">
        <v>2</v>
      </c>
      <c r="F769" t="s">
        <v>1489</v>
      </c>
      <c r="G769" s="71">
        <f>VLOOKUP(M769,'BASE ARTICLE SAMUEL 25012023 v1'!$A$1:$F$1287,6,FALSE)</f>
        <v>0.03</v>
      </c>
      <c r="H769" s="6">
        <f>VLOOKUP(M769,'BASE ARTICLE SAMUEL 25012023 v2'!$A$1:$H$1287,8,FALSE)</f>
        <v>0.03</v>
      </c>
      <c r="I769">
        <v>0.05</v>
      </c>
      <c r="J769">
        <f t="shared" si="74"/>
        <v>0.1</v>
      </c>
      <c r="K769" s="6">
        <f>VLOOKUP(M769,'BASE ARTICLE SAMUEL 25012023 v2'!$A$1:$K$1287,11,FALSE)</f>
        <v>5.0000000999999995E-2</v>
      </c>
      <c r="L769" s="6">
        <f t="shared" si="75"/>
        <v>0.10000000199999999</v>
      </c>
      <c r="M769">
        <v>8535000618</v>
      </c>
      <c r="N769" t="str">
        <f>VLOOKUP(M769,'BASE ARTICLE SAMUEL 25012023 v1'!$A$2:$B$1287,2,FALSE)</f>
        <v>AN</v>
      </c>
      <c r="O769">
        <f t="shared" si="66"/>
        <v>0.06</v>
      </c>
    </row>
    <row r="770" spans="1:15" outlineLevel="2" x14ac:dyDescent="0.25">
      <c r="A770" t="s">
        <v>2160</v>
      </c>
      <c r="B770" s="74" t="str">
        <f t="shared" si="67"/>
        <v>2H900</v>
      </c>
      <c r="C770" t="str">
        <f>VLOOKUP(A770,'BASE ARTICLE SAMUEL 25012023 v1'!$A$1:$B$1287,2,FALSE)</f>
        <v>AF</v>
      </c>
      <c r="D770">
        <v>9600000618</v>
      </c>
      <c r="E770">
        <v>2</v>
      </c>
      <c r="F770" t="s">
        <v>1160</v>
      </c>
      <c r="G770" s="71">
        <f>VLOOKUP(M770,'BASE ARTICLE SAMUEL 25012023 v1'!$A$1:$F$1287,6,FALSE)</f>
        <v>1.2</v>
      </c>
      <c r="H770" s="6">
        <f>VLOOKUP(M770,'BASE ARTICLE SAMUEL 25012023 v2'!$A$1:$H$1287,8,FALSE)</f>
        <v>1.2</v>
      </c>
      <c r="I770">
        <v>1.57</v>
      </c>
      <c r="J770">
        <f t="shared" si="74"/>
        <v>3.14</v>
      </c>
      <c r="K770" s="6">
        <f>VLOOKUP(M770,'BASE ARTICLE SAMUEL 25012023 v2'!$A$1:$K$1287,11,FALSE)</f>
        <v>2.4</v>
      </c>
      <c r="L770" s="6">
        <f t="shared" si="75"/>
        <v>4.8</v>
      </c>
      <c r="M770">
        <v>9600000618</v>
      </c>
      <c r="N770" t="str">
        <f>VLOOKUP(M770,'BASE ARTICLE SAMUEL 25012023 v1'!$A$2:$B$1287,2,FALSE)</f>
        <v>AN</v>
      </c>
      <c r="O770">
        <f t="shared" ref="O770:O839" si="76">E770*H770</f>
        <v>2.4</v>
      </c>
    </row>
    <row r="771" spans="1:15" outlineLevel="2" x14ac:dyDescent="0.25">
      <c r="A771" t="s">
        <v>2160</v>
      </c>
      <c r="B771" s="74" t="str">
        <f t="shared" si="67"/>
        <v>2H900</v>
      </c>
      <c r="C771" t="str">
        <f>VLOOKUP(A771,'BASE ARTICLE SAMUEL 25012023 v1'!$A$1:$B$1287,2,FALSE)</f>
        <v>AF</v>
      </c>
      <c r="E771">
        <v>2</v>
      </c>
      <c r="F771" t="s">
        <v>2163</v>
      </c>
      <c r="G771" s="71">
        <f>VLOOKUP(M771,'BASE ARTICLE SAMUEL 25012023 v1'!$A$1:$F$1287,6,FALSE)</f>
        <v>9.44</v>
      </c>
      <c r="H771" s="6">
        <f>VLOOKUP(M771,'BASE ARTICLE SAMUEL 25012023 v2'!$A$1:$H$1287,8,FALSE)</f>
        <v>9.44</v>
      </c>
      <c r="I771">
        <v>0</v>
      </c>
      <c r="J771">
        <f t="shared" si="74"/>
        <v>0</v>
      </c>
      <c r="K771" s="6">
        <f>VLOOKUP(M771,'BASE ARTICLE SAMUEL 25012023 v2'!$A$1:$K$1287,11,FALSE)</f>
        <v>14.16</v>
      </c>
      <c r="L771" s="6">
        <f t="shared" si="75"/>
        <v>28.32</v>
      </c>
      <c r="M771" t="s">
        <v>2162</v>
      </c>
      <c r="N771" t="str">
        <f>VLOOKUP(M771,'BASE ARTICLE SAMUEL 25012023 v1'!$A$2:$B$1287,2,FALSE)</f>
        <v>AS</v>
      </c>
      <c r="O771">
        <f t="shared" si="76"/>
        <v>18.88</v>
      </c>
    </row>
    <row r="772" spans="1:15" outlineLevel="2" x14ac:dyDescent="0.25">
      <c r="A772" t="s">
        <v>2160</v>
      </c>
      <c r="B772" s="74" t="str">
        <f t="shared" ref="B772:B835" si="77">MID(A772,7,100)</f>
        <v>2H900</v>
      </c>
      <c r="C772" t="str">
        <f>VLOOKUP(A772,'BASE ARTICLE SAMUEL 25012023 v1'!$A$1:$B$1287,2,FALSE)</f>
        <v>AF</v>
      </c>
      <c r="D772" t="s">
        <v>713</v>
      </c>
      <c r="E772">
        <v>3</v>
      </c>
      <c r="F772" t="s">
        <v>714</v>
      </c>
      <c r="G772" s="71">
        <f>VLOOKUP(M772,'BASE ARTICLE SAMUEL 25012023 v1'!$A$1:$F$1287,6,FALSE)</f>
        <v>0.44</v>
      </c>
      <c r="H772" s="6">
        <f>VLOOKUP(M772,'BASE ARTICLE SAMUEL 25012023 v2'!$A$1:$H$1287,8,FALSE)</f>
        <v>0.52500000000000002</v>
      </c>
      <c r="I772">
        <v>0.47</v>
      </c>
      <c r="J772">
        <f t="shared" si="74"/>
        <v>1.41</v>
      </c>
      <c r="K772" s="6">
        <f>VLOOKUP(M772,'BASE ARTICLE SAMUEL 25012023 v2'!$A$1:$K$1287,11,FALSE)</f>
        <v>0.65625</v>
      </c>
      <c r="L772" s="6">
        <f t="shared" si="75"/>
        <v>1.96875</v>
      </c>
      <c r="M772" t="s">
        <v>713</v>
      </c>
      <c r="N772" t="str">
        <f>VLOOKUP(M772,'BASE ARTICLE SAMUEL 25012023 v1'!$A$2:$B$1287,2,FALSE)</f>
        <v>AS</v>
      </c>
      <c r="O772">
        <f t="shared" si="76"/>
        <v>1.5750000000000002</v>
      </c>
    </row>
    <row r="773" spans="1:15" outlineLevel="2" x14ac:dyDescent="0.25">
      <c r="A773" t="s">
        <v>2160</v>
      </c>
      <c r="B773" s="74" t="str">
        <f t="shared" si="77"/>
        <v>2H900</v>
      </c>
      <c r="C773" t="str">
        <f>VLOOKUP(A773,'BASE ARTICLE SAMUEL 25012023 v1'!$A$1:$B$1287,2,FALSE)</f>
        <v>AF</v>
      </c>
      <c r="E773">
        <v>1</v>
      </c>
      <c r="F773" t="s">
        <v>1106</v>
      </c>
      <c r="G773" s="71">
        <f>VLOOKUP(M773,'BASE ARTICLE SAMUEL 25012023 v1'!$A$1:$F$1287,6,FALSE)</f>
        <v>153.44999999999999</v>
      </c>
      <c r="H773" s="6">
        <f>VLOOKUP(M773,'BASE ARTICLE SAMUEL 25012023 v2'!$A$1:$H$1287,8,FALSE)</f>
        <v>153.44999999999999</v>
      </c>
      <c r="I773">
        <v>0</v>
      </c>
      <c r="J773">
        <f t="shared" si="74"/>
        <v>0</v>
      </c>
      <c r="K773" s="6">
        <f>VLOOKUP(M773,'BASE ARTICLE SAMUEL 25012023 v2'!$A$1:$K$1287,11,FALSE)</f>
        <v>230.17499999999998</v>
      </c>
      <c r="L773" s="6">
        <f t="shared" si="75"/>
        <v>230.17499999999998</v>
      </c>
      <c r="M773" t="s">
        <v>1105</v>
      </c>
      <c r="N773" t="str">
        <f>VLOOKUP(M773,'BASE ARTICLE SAMUEL 25012023 v1'!$A$2:$B$1287,2,FALSE)</f>
        <v>AN</v>
      </c>
      <c r="O773">
        <f t="shared" si="76"/>
        <v>153.44999999999999</v>
      </c>
    </row>
    <row r="774" spans="1:15" outlineLevel="2" x14ac:dyDescent="0.25">
      <c r="A774" t="s">
        <v>2160</v>
      </c>
      <c r="B774" s="74" t="str">
        <f t="shared" si="77"/>
        <v>2H900</v>
      </c>
      <c r="C774" t="str">
        <f>VLOOKUP(A774,'BASE ARTICLE SAMUEL 25012023 v1'!$A$1:$B$1287,2,FALSE)</f>
        <v>AF</v>
      </c>
      <c r="D774" t="s">
        <v>741</v>
      </c>
      <c r="E774">
        <v>1</v>
      </c>
      <c r="F774" t="s">
        <v>3944</v>
      </c>
      <c r="G774" s="71">
        <f>VLOOKUP(M774,'BASE ARTICLE SAMUEL 25012023 v1'!$A$1:$F$1287,6,FALSE)</f>
        <v>0.69</v>
      </c>
      <c r="H774" s="6">
        <f>VLOOKUP(M774,'BASE ARTICLE SAMUEL 25012023 v2'!$A$1:$H$1287,8,FALSE)</f>
        <v>0.83799999999999997</v>
      </c>
      <c r="I774">
        <v>0.86</v>
      </c>
      <c r="J774">
        <f t="shared" si="74"/>
        <v>0.86</v>
      </c>
      <c r="K774" s="6">
        <f>VLOOKUP(M774,'BASE ARTICLE SAMUEL 25012023 v2'!$A$1:$K$1287,11,FALSE)</f>
        <v>1.1051884228</v>
      </c>
      <c r="L774" s="6">
        <f t="shared" si="75"/>
        <v>1.1051884228</v>
      </c>
      <c r="M774" t="s">
        <v>741</v>
      </c>
      <c r="N774" t="str">
        <f>VLOOKUP(M774,'BASE ARTICLE SAMUEL 25012023 v1'!$A$2:$B$1287,2,FALSE)</f>
        <v>AN</v>
      </c>
      <c r="O774">
        <f t="shared" si="76"/>
        <v>0.83799999999999997</v>
      </c>
    </row>
    <row r="775" spans="1:15" outlineLevel="2" x14ac:dyDescent="0.25">
      <c r="A775" t="s">
        <v>2160</v>
      </c>
      <c r="B775" s="74" t="str">
        <f t="shared" si="77"/>
        <v>2H900</v>
      </c>
      <c r="C775" t="str">
        <f>VLOOKUP(A775,'BASE ARTICLE SAMUEL 25012023 v1'!$A$1:$B$1287,2,FALSE)</f>
        <v>AF</v>
      </c>
      <c r="D775" t="s">
        <v>1012</v>
      </c>
      <c r="E775">
        <v>1</v>
      </c>
      <c r="F775" t="s">
        <v>1013</v>
      </c>
      <c r="G775" s="71">
        <f>VLOOKUP(M775,'BASE ARTICLE SAMUEL 25012023 v1'!$A$1:$F$1287,6,FALSE)</f>
        <v>2.2799999999999998</v>
      </c>
      <c r="H775" s="6">
        <f>VLOOKUP(M775,'BASE ARTICLE SAMUEL 25012023 v2'!$A$1:$H$1287,8,FALSE)</f>
        <v>2.5579999999999998</v>
      </c>
      <c r="I775">
        <v>2.91</v>
      </c>
      <c r="J775">
        <f t="shared" si="74"/>
        <v>2.91</v>
      </c>
      <c r="K775" s="6">
        <f>VLOOKUP(M775,'BASE ARTICLE SAMUEL 25012023 v2'!$A$1:$K$1287,11,FALSE)</f>
        <v>3.8369999999999997</v>
      </c>
      <c r="L775" s="6">
        <f t="shared" si="75"/>
        <v>3.8369999999999997</v>
      </c>
      <c r="M775" t="s">
        <v>1012</v>
      </c>
      <c r="N775" t="str">
        <f>VLOOKUP(M775,'BASE ARTICLE SAMUEL 25012023 v1'!$A$2:$B$1287,2,FALSE)</f>
        <v>AS</v>
      </c>
      <c r="O775">
        <f t="shared" si="76"/>
        <v>2.5579999999999998</v>
      </c>
    </row>
    <row r="776" spans="1:15" outlineLevel="2" x14ac:dyDescent="0.25">
      <c r="A776" t="s">
        <v>2160</v>
      </c>
      <c r="B776" s="74" t="str">
        <f t="shared" si="77"/>
        <v>2H900</v>
      </c>
      <c r="C776" t="str">
        <f>VLOOKUP(A776,'BASE ARTICLE SAMUEL 25012023 v1'!$A$1:$B$1287,2,FALSE)</f>
        <v>AF</v>
      </c>
      <c r="D776" t="s">
        <v>1014</v>
      </c>
      <c r="E776">
        <v>1</v>
      </c>
      <c r="F776" t="s">
        <v>1015</v>
      </c>
      <c r="G776" s="71">
        <f>VLOOKUP(M776,'BASE ARTICLE SAMUEL 25012023 v1'!$A$1:$F$1287,6,FALSE)</f>
        <v>1.93</v>
      </c>
      <c r="H776" s="6">
        <f>VLOOKUP(M776,'BASE ARTICLE SAMUEL 25012023 v2'!$A$1:$H$1287,8,FALSE)</f>
        <v>2.2210000000000001</v>
      </c>
      <c r="I776">
        <v>2.56</v>
      </c>
      <c r="J776">
        <f t="shared" si="74"/>
        <v>2.56</v>
      </c>
      <c r="K776" s="6">
        <f>VLOOKUP(M776,'BASE ARTICLE SAMUEL 25012023 v2'!$A$1:$K$1287,11,FALSE)</f>
        <v>3.3315000000000001</v>
      </c>
      <c r="L776" s="6">
        <f t="shared" si="75"/>
        <v>3.3315000000000001</v>
      </c>
      <c r="M776" t="s">
        <v>1014</v>
      </c>
      <c r="N776" t="str">
        <f>VLOOKUP(M776,'BASE ARTICLE SAMUEL 25012023 v1'!$A$2:$B$1287,2,FALSE)</f>
        <v>AS</v>
      </c>
      <c r="O776">
        <f t="shared" si="76"/>
        <v>2.2210000000000001</v>
      </c>
    </row>
    <row r="777" spans="1:15" outlineLevel="2" x14ac:dyDescent="0.25">
      <c r="A777" t="s">
        <v>2160</v>
      </c>
      <c r="B777" s="74" t="str">
        <f t="shared" si="77"/>
        <v>2H900</v>
      </c>
      <c r="C777" t="str">
        <f>VLOOKUP(A777,'BASE ARTICLE SAMUEL 25012023 v1'!$A$1:$B$1287,2,FALSE)</f>
        <v>AF</v>
      </c>
      <c r="D777" t="s">
        <v>1786</v>
      </c>
      <c r="E777">
        <v>1</v>
      </c>
      <c r="F777" t="s">
        <v>1787</v>
      </c>
      <c r="G777" s="71">
        <f>VLOOKUP(M777,'BASE ARTICLE SAMUEL 25012023 v1'!$A$1:$F$1287,6,FALSE)</f>
        <v>0</v>
      </c>
      <c r="H777" s="6">
        <f>VLOOKUP(M777,'BASE ARTICLE SAMUEL 25012023 v2'!$A$1:$H$1287,8,FALSE)</f>
        <v>203.62199999999999</v>
      </c>
      <c r="I777">
        <v>271</v>
      </c>
      <c r="J777">
        <f t="shared" si="74"/>
        <v>271</v>
      </c>
      <c r="K777" s="6">
        <f>VLOOKUP(M777,'BASE ARTICLE SAMUEL 25012023 v2'!$A$1:$K$1287,11,FALSE)</f>
        <v>411.34799999999996</v>
      </c>
      <c r="L777" s="6">
        <f t="shared" si="75"/>
        <v>411.34799999999996</v>
      </c>
      <c r="M777" t="s">
        <v>1786</v>
      </c>
      <c r="N777" t="str">
        <f>VLOOKUP(M777,'BASE ARTICLE SAMUEL 25012023 v1'!$A$2:$B$1287,2,FALSE)</f>
        <v>AF</v>
      </c>
      <c r="O777">
        <f t="shared" si="76"/>
        <v>203.62199999999999</v>
      </c>
    </row>
    <row r="778" spans="1:15" outlineLevel="2" x14ac:dyDescent="0.25">
      <c r="A778" t="s">
        <v>2160</v>
      </c>
      <c r="B778" s="74" t="str">
        <f t="shared" si="77"/>
        <v>2H900</v>
      </c>
      <c r="C778" t="str">
        <f>VLOOKUP(A778,'BASE ARTICLE SAMUEL 25012023 v1'!$A$1:$B$1287,2,FALSE)</f>
        <v>AF</v>
      </c>
      <c r="D778" t="s">
        <v>434</v>
      </c>
      <c r="E778">
        <v>2</v>
      </c>
      <c r="F778" t="s">
        <v>435</v>
      </c>
      <c r="G778" s="71">
        <f>VLOOKUP(M778,'BASE ARTICLE SAMUEL 25012023 v1'!$A$1:$F$1287,6,FALSE)</f>
        <v>7</v>
      </c>
      <c r="H778" s="6">
        <f>VLOOKUP(M778,'BASE ARTICLE SAMUEL 25012023 v2'!$A$1:$H$1287,8,FALSE)</f>
        <v>7</v>
      </c>
      <c r="I778">
        <v>11.25</v>
      </c>
      <c r="J778">
        <f t="shared" si="74"/>
        <v>22.5</v>
      </c>
      <c r="K778" s="6">
        <f>VLOOKUP(M778,'BASE ARTICLE SAMUEL 25012023 v2'!$A$1:$K$1287,11,FALSE)</f>
        <v>9.7999999999999989</v>
      </c>
      <c r="L778" s="6">
        <f t="shared" si="75"/>
        <v>19.599999999999998</v>
      </c>
      <c r="M778" t="s">
        <v>434</v>
      </c>
      <c r="N778" t="str">
        <f>VLOOKUP(M778,'BASE ARTICLE SAMUEL 25012023 v1'!$A$2:$B$1287,2,FALSE)</f>
        <v>AS</v>
      </c>
      <c r="O778">
        <f t="shared" si="76"/>
        <v>14</v>
      </c>
    </row>
    <row r="779" spans="1:15" outlineLevel="2" x14ac:dyDescent="0.25">
      <c r="A779" t="s">
        <v>2160</v>
      </c>
      <c r="B779" s="74" t="str">
        <f t="shared" si="77"/>
        <v>2H900</v>
      </c>
      <c r="C779" t="str">
        <f>VLOOKUP(A779,'BASE ARTICLE SAMUEL 25012023 v1'!$A$1:$B$1287,2,FALSE)</f>
        <v>AF</v>
      </c>
      <c r="D779" t="s">
        <v>68</v>
      </c>
      <c r="E779">
        <v>3</v>
      </c>
      <c r="F779" t="s">
        <v>3926</v>
      </c>
      <c r="G779" s="71">
        <f>VLOOKUP(M779,'BASE ARTICLE SAMUEL 25012023 v1'!$A$1:$F$1287,6,FALSE)</f>
        <v>0.94</v>
      </c>
      <c r="H779" s="6">
        <f>VLOOKUP(M779,'BASE ARTICLE SAMUEL 25012023 v2'!$A$1:$H$1287,8,FALSE)</f>
        <v>0.94</v>
      </c>
      <c r="I779">
        <v>4.87</v>
      </c>
      <c r="J779">
        <f t="shared" si="74"/>
        <v>14.61</v>
      </c>
      <c r="K779" s="6">
        <f>VLOOKUP(M779,'BASE ARTICLE SAMUEL 25012023 v2'!$A$1:$K$1287,11,FALSE)</f>
        <v>1.41</v>
      </c>
      <c r="L779" s="6">
        <f t="shared" si="75"/>
        <v>4.2299999999999995</v>
      </c>
      <c r="M779" t="s">
        <v>68</v>
      </c>
      <c r="N779" t="str">
        <f>VLOOKUP(M779,'BASE ARTICLE SAMUEL 25012023 v1'!$A$2:$B$1287,2,FALSE)</f>
        <v>AS</v>
      </c>
      <c r="O779">
        <f t="shared" si="76"/>
        <v>2.82</v>
      </c>
    </row>
    <row r="780" spans="1:15" outlineLevel="2" x14ac:dyDescent="0.25">
      <c r="A780" t="s">
        <v>2160</v>
      </c>
      <c r="B780" s="74" t="str">
        <f t="shared" si="77"/>
        <v>2H900</v>
      </c>
      <c r="C780" t="str">
        <f>VLOOKUP(A780,'BASE ARTICLE SAMUEL 25012023 v1'!$A$1:$B$1287,2,FALSE)</f>
        <v>AF</v>
      </c>
      <c r="D780" t="s">
        <v>1603</v>
      </c>
      <c r="E780">
        <v>1.75</v>
      </c>
      <c r="F780" t="s">
        <v>1604</v>
      </c>
      <c r="G780" s="71">
        <f>VLOOKUP(M780,'BASE ARTICLE SAMUEL 25012023 v1'!$A$1:$F$1287,6,FALSE)</f>
        <v>50</v>
      </c>
      <c r="H780" s="6">
        <f>VLOOKUP(M780,'BASE ARTICLE SAMUEL 25012023 v2'!$A$1:$H$1287,8,FALSE)</f>
        <v>0</v>
      </c>
      <c r="I780">
        <v>75</v>
      </c>
      <c r="J780">
        <f t="shared" si="74"/>
        <v>131.25</v>
      </c>
      <c r="K780" s="6">
        <f>VLOOKUP(M780,'BASE ARTICLE SAMUEL 25012023 v2'!$A$1:$K$1287,11,FALSE)</f>
        <v>75</v>
      </c>
      <c r="L780" s="6">
        <f t="shared" si="75"/>
        <v>131.25</v>
      </c>
      <c r="M780" t="s">
        <v>1603</v>
      </c>
      <c r="N780" t="str">
        <f>VLOOKUP(M780,'BASE ARTICLE SAMUEL 25012023 v1'!$A$2:$B$1287,2,FALSE)</f>
        <v>AN</v>
      </c>
      <c r="O780">
        <f t="shared" si="76"/>
        <v>0</v>
      </c>
    </row>
    <row r="781" spans="1:15" outlineLevel="2" x14ac:dyDescent="0.25">
      <c r="A781" t="s">
        <v>2160</v>
      </c>
      <c r="B781" s="74" t="str">
        <f t="shared" si="77"/>
        <v>2H900</v>
      </c>
      <c r="C781" t="str">
        <f>VLOOKUP(A781,'BASE ARTICLE SAMUEL 25012023 v1'!$A$1:$B$1287,2,FALSE)</f>
        <v>AF</v>
      </c>
      <c r="E781">
        <v>2</v>
      </c>
      <c r="F781" t="s">
        <v>2124</v>
      </c>
      <c r="G781" s="71">
        <f>VLOOKUP(M781,'BASE ARTICLE SAMUEL 25012023 v1'!$A$1:$F$1287,6,FALSE)</f>
        <v>172</v>
      </c>
      <c r="H781" s="6">
        <f>VLOOKUP(M781,'BASE ARTICLE SAMUEL 25012023 v2'!$A$1:$H$1287,8,FALSE)</f>
        <v>172</v>
      </c>
      <c r="I781">
        <v>0</v>
      </c>
      <c r="J781">
        <f t="shared" si="74"/>
        <v>0</v>
      </c>
      <c r="K781" s="6">
        <f>VLOOKUP(M781,'BASE ARTICLE SAMUEL 25012023 v2'!$A$1:$K$1287,11,FALSE)</f>
        <v>258</v>
      </c>
      <c r="L781" s="6">
        <f t="shared" si="75"/>
        <v>516</v>
      </c>
      <c r="M781" t="s">
        <v>2123</v>
      </c>
      <c r="N781" t="str">
        <f>VLOOKUP(M781,'BASE ARTICLE SAMUEL 25012023 v1'!$A$2:$B$1287,2,FALSE)</f>
        <v>AS</v>
      </c>
      <c r="O781">
        <f t="shared" si="76"/>
        <v>344</v>
      </c>
    </row>
    <row r="782" spans="1:15" outlineLevel="2" x14ac:dyDescent="0.25">
      <c r="A782" t="s">
        <v>2160</v>
      </c>
      <c r="B782" s="74" t="str">
        <f t="shared" si="77"/>
        <v>2H900</v>
      </c>
      <c r="C782" t="str">
        <f>VLOOKUP(A782,'BASE ARTICLE SAMUEL 25012023 v1'!$A$1:$B$1287,2,FALSE)</f>
        <v>AF</v>
      </c>
      <c r="D782" t="s">
        <v>563</v>
      </c>
      <c r="E782">
        <v>2</v>
      </c>
      <c r="F782" t="s">
        <v>3943</v>
      </c>
      <c r="G782" s="71">
        <f>VLOOKUP(M782,'BASE ARTICLE SAMUEL 25012023 v1'!$A$1:$F$1287,6,FALSE)</f>
        <v>2.16</v>
      </c>
      <c r="H782" s="6">
        <f>VLOOKUP(M782,'BASE ARTICLE SAMUEL 25012023 v2'!$A$1:$H$1287,8,FALSE)</f>
        <v>2.1760000000000002</v>
      </c>
      <c r="I782">
        <v>5.59</v>
      </c>
      <c r="J782">
        <f t="shared" si="74"/>
        <v>11.18</v>
      </c>
      <c r="K782" s="6">
        <f>VLOOKUP(M782,'BASE ARTICLE SAMUEL 25012023 v2'!$A$1:$K$1287,11,FALSE)</f>
        <v>8.6822400000000002</v>
      </c>
      <c r="L782" s="6">
        <f t="shared" si="75"/>
        <v>17.36448</v>
      </c>
      <c r="M782" t="s">
        <v>563</v>
      </c>
      <c r="N782" t="str">
        <f>VLOOKUP(M782,'BASE ARTICLE SAMUEL 25012023 v1'!$A$2:$B$1287,2,FALSE)</f>
        <v>AN</v>
      </c>
      <c r="O782">
        <f t="shared" si="76"/>
        <v>4.3520000000000003</v>
      </c>
    </row>
    <row r="783" spans="1:15" outlineLevel="2" x14ac:dyDescent="0.25">
      <c r="A783" t="s">
        <v>2160</v>
      </c>
      <c r="B783" s="74" t="str">
        <f t="shared" si="77"/>
        <v>2H900</v>
      </c>
      <c r="C783" t="str">
        <f>VLOOKUP(A783,'BASE ARTICLE SAMUEL 25012023 v1'!$A$1:$B$1287,2,FALSE)</f>
        <v>AF</v>
      </c>
      <c r="D783" t="s">
        <v>1560</v>
      </c>
      <c r="E783">
        <v>2</v>
      </c>
      <c r="F783" t="s">
        <v>1561</v>
      </c>
      <c r="G783" s="71">
        <f>VLOOKUP(M783,'BASE ARTICLE SAMUEL 25012023 v1'!$A$1:$F$1287,6,FALSE)</f>
        <v>0.13</v>
      </c>
      <c r="H783" s="6">
        <f>VLOOKUP(M783,'BASE ARTICLE SAMUEL 25012023 v2'!$A$1:$H$1287,8,FALSE)</f>
        <v>0.13</v>
      </c>
      <c r="I783">
        <v>1.9E-2</v>
      </c>
      <c r="J783">
        <f t="shared" si="74"/>
        <v>3.7999999999999999E-2</v>
      </c>
      <c r="K783" s="6">
        <f>VLOOKUP(M783,'BASE ARTICLE SAMUEL 25012023 v2'!$A$1:$K$1287,11,FALSE)</f>
        <v>0.19000000500000003</v>
      </c>
      <c r="L783" s="6">
        <f t="shared" si="75"/>
        <v>0.38000001000000005</v>
      </c>
      <c r="M783" t="s">
        <v>1560</v>
      </c>
      <c r="N783" t="str">
        <f>VLOOKUP(M783,'BASE ARTICLE SAMUEL 25012023 v1'!$A$2:$B$1287,2,FALSE)</f>
        <v>AN</v>
      </c>
      <c r="O783">
        <f t="shared" si="76"/>
        <v>0.26</v>
      </c>
    </row>
    <row r="784" spans="1:15" outlineLevel="2" x14ac:dyDescent="0.25">
      <c r="A784" t="s">
        <v>2160</v>
      </c>
      <c r="B784" s="74" t="str">
        <f t="shared" si="77"/>
        <v>2H900</v>
      </c>
      <c r="C784" t="str">
        <f>VLOOKUP(A784,'BASE ARTICLE SAMUEL 25012023 v1'!$A$1:$B$1287,2,FALSE)</f>
        <v>AF</v>
      </c>
      <c r="D784" t="s">
        <v>734</v>
      </c>
      <c r="E784">
        <v>1</v>
      </c>
      <c r="F784" t="s">
        <v>735</v>
      </c>
      <c r="G784" s="71">
        <f>VLOOKUP(M784,'BASE ARTICLE SAMUEL 25012023 v1'!$A$1:$F$1287,6,FALSE)</f>
        <v>0.68</v>
      </c>
      <c r="H784" s="6">
        <f>VLOOKUP(M784,'BASE ARTICLE SAMUEL 25012023 v2'!$A$1:$H$1287,8,FALSE)</f>
        <v>1.665</v>
      </c>
      <c r="I784">
        <v>0.88</v>
      </c>
      <c r="J784">
        <f t="shared" si="74"/>
        <v>0.88</v>
      </c>
      <c r="K784" s="6">
        <f>VLOOKUP(M784,'BASE ARTICLE SAMUEL 25012023 v2'!$A$1:$K$1287,11,FALSE)</f>
        <v>2.2144500000000003</v>
      </c>
      <c r="L784" s="6">
        <f t="shared" si="75"/>
        <v>2.2144500000000003</v>
      </c>
      <c r="M784" t="s">
        <v>734</v>
      </c>
      <c r="N784" t="str">
        <f>VLOOKUP(M784,'BASE ARTICLE SAMUEL 25012023 v1'!$A$2:$B$1287,2,FALSE)</f>
        <v>AN</v>
      </c>
      <c r="O784">
        <f t="shared" si="76"/>
        <v>1.665</v>
      </c>
    </row>
    <row r="785" spans="1:15" outlineLevel="1" x14ac:dyDescent="0.25">
      <c r="A785" s="74" t="s">
        <v>4088</v>
      </c>
      <c r="B785" s="74" t="str">
        <f t="shared" si="77"/>
        <v>SBGDA02H900</v>
      </c>
      <c r="H785" s="6" t="e">
        <f>VLOOKUP(M785,'BASE ARTICLE SAMUEL 25012023 v2'!$A$1:$H$1287,8,FALSE)</f>
        <v>#N/A</v>
      </c>
      <c r="K785" s="6" t="e">
        <f>VLOOKUP(M785,'BASE ARTICLE SAMUEL 25012023 v2'!$A$1:$K$1287,11,FALSE)</f>
        <v>#N/A</v>
      </c>
      <c r="L785" s="6">
        <f>SUBTOTAL(9,L764:L784)</f>
        <v>1396.8393684667999</v>
      </c>
      <c r="O785">
        <f>SUBTOTAL(9,O764:O784)</f>
        <v>766.96699999999998</v>
      </c>
    </row>
    <row r="786" spans="1:15" outlineLevel="2" x14ac:dyDescent="0.25">
      <c r="A786" t="s">
        <v>1897</v>
      </c>
      <c r="B786" s="74" t="str">
        <f t="shared" si="77"/>
        <v>CLAP2</v>
      </c>
      <c r="C786" t="str">
        <f>VLOOKUP(A786,'BASE ARTICLE SAMUEL 25012023 v1'!$A$1:$B$1287,2,FALSE)</f>
        <v>AF</v>
      </c>
      <c r="E786">
        <v>0.25</v>
      </c>
      <c r="F786" t="s">
        <v>729</v>
      </c>
      <c r="G786" s="71">
        <f>VLOOKUP(M786,'BASE ARTICLE SAMUEL 25012023 v1'!$A$1:$F$1287,6,FALSE)</f>
        <v>2.42</v>
      </c>
      <c r="H786" s="6">
        <f>VLOOKUP(M786,'BASE ARTICLE SAMUEL 25012023 v2'!$A$1:$H$1287,8,FALSE)</f>
        <v>2.42</v>
      </c>
      <c r="I786">
        <v>2.85</v>
      </c>
      <c r="J786">
        <f t="shared" ref="J786:J795" si="78">E786*I786</f>
        <v>0.71250000000000002</v>
      </c>
      <c r="K786" s="6">
        <f>VLOOKUP(M786,'BASE ARTICLE SAMUEL 25012023 v2'!$A$1:$K$1287,11,FALSE)</f>
        <v>3.0249999999999999</v>
      </c>
      <c r="L786" s="6">
        <f t="shared" ref="L786:L795" si="79">E786*K786</f>
        <v>0.75624999999999998</v>
      </c>
      <c r="M786" t="s">
        <v>728</v>
      </c>
      <c r="N786" t="str">
        <f>VLOOKUP(M786,'BASE ARTICLE SAMUEL 25012023 v1'!$A$2:$B$1287,2,FALSE)</f>
        <v>AN</v>
      </c>
      <c r="O786">
        <f t="shared" si="76"/>
        <v>0.60499999999999998</v>
      </c>
    </row>
    <row r="787" spans="1:15" outlineLevel="2" x14ac:dyDescent="0.25">
      <c r="A787" t="s">
        <v>1897</v>
      </c>
      <c r="B787" s="74" t="str">
        <f t="shared" si="77"/>
        <v>CLAP2</v>
      </c>
      <c r="C787" t="str">
        <f>VLOOKUP(A787,'BASE ARTICLE SAMUEL 25012023 v1'!$A$1:$B$1287,2,FALSE)</f>
        <v>AF</v>
      </c>
      <c r="E787">
        <v>1</v>
      </c>
      <c r="F787" t="s">
        <v>1900</v>
      </c>
      <c r="G787" s="71">
        <f>VLOOKUP(M787,'BASE ARTICLE SAMUEL 25012023 v1'!$A$1:$F$1287,6,FALSE)</f>
        <v>100.1</v>
      </c>
      <c r="H787" s="6">
        <f>VLOOKUP(M787,'BASE ARTICLE SAMUEL 25012023 v2'!$A$1:$H$1287,8,FALSE)</f>
        <v>100.1</v>
      </c>
      <c r="I787">
        <v>136.5</v>
      </c>
      <c r="J787">
        <f t="shared" si="78"/>
        <v>136.5</v>
      </c>
      <c r="K787" s="6">
        <f>VLOOKUP(M787,'BASE ARTICLE SAMUEL 25012023 v2'!$A$1:$K$1287,11,FALSE)</f>
        <v>176.90000327999999</v>
      </c>
      <c r="L787" s="6">
        <f t="shared" si="79"/>
        <v>176.90000327999999</v>
      </c>
      <c r="M787" t="s">
        <v>1899</v>
      </c>
      <c r="N787" t="str">
        <f>VLOOKUP(M787,'BASE ARTICLE SAMUEL 25012023 v1'!$A$2:$B$1287,2,FALSE)</f>
        <v>AN</v>
      </c>
      <c r="O787">
        <f t="shared" si="76"/>
        <v>100.1</v>
      </c>
    </row>
    <row r="788" spans="1:15" outlineLevel="2" x14ac:dyDescent="0.25">
      <c r="A788" t="s">
        <v>1897</v>
      </c>
      <c r="B788" s="74" t="str">
        <f t="shared" si="77"/>
        <v>CLAP2</v>
      </c>
      <c r="C788" t="str">
        <f>VLOOKUP(A788,'BASE ARTICLE SAMUEL 25012023 v1'!$A$1:$B$1287,2,FALSE)</f>
        <v>AF</v>
      </c>
      <c r="E788">
        <v>1</v>
      </c>
      <c r="F788" t="s">
        <v>1039</v>
      </c>
      <c r="G788" s="71">
        <f>VLOOKUP(M788,'BASE ARTICLE SAMUEL 25012023 v1'!$A$1:$F$1287,6,FALSE)</f>
        <v>18.43</v>
      </c>
      <c r="H788" s="6">
        <f>VLOOKUP(M788,'BASE ARTICLE SAMUEL 25012023 v2'!$A$1:$H$1287,8,FALSE)</f>
        <v>17.14</v>
      </c>
      <c r="I788">
        <v>0</v>
      </c>
      <c r="J788">
        <f t="shared" si="78"/>
        <v>0</v>
      </c>
      <c r="K788" s="6">
        <f>VLOOKUP(M788,'BASE ARTICLE SAMUEL 25012023 v2'!$A$1:$K$1287,11,FALSE)</f>
        <v>25.71</v>
      </c>
      <c r="L788" s="6">
        <f t="shared" si="79"/>
        <v>25.71</v>
      </c>
      <c r="M788" t="s">
        <v>1038</v>
      </c>
      <c r="N788" t="str">
        <f>VLOOKUP(M788,'BASE ARTICLE SAMUEL 25012023 v1'!$A$2:$B$1287,2,FALSE)</f>
        <v>AS</v>
      </c>
      <c r="O788">
        <f t="shared" si="76"/>
        <v>17.14</v>
      </c>
    </row>
    <row r="789" spans="1:15" outlineLevel="2" x14ac:dyDescent="0.25">
      <c r="A789" t="s">
        <v>1897</v>
      </c>
      <c r="B789" s="74" t="str">
        <f t="shared" si="77"/>
        <v>CLAP2</v>
      </c>
      <c r="C789" t="str">
        <f>VLOOKUP(A789,'BASE ARTICLE SAMUEL 25012023 v1'!$A$1:$B$1287,2,FALSE)</f>
        <v>AF</v>
      </c>
      <c r="E789">
        <v>1</v>
      </c>
      <c r="F789" t="s">
        <v>1137</v>
      </c>
      <c r="G789" s="71">
        <f>VLOOKUP(M789,'BASE ARTICLE SAMUEL 25012023 v1'!$A$1:$F$1287,6,FALSE)</f>
        <v>384</v>
      </c>
      <c r="H789" s="6">
        <f>VLOOKUP(M789,'BASE ARTICLE SAMUEL 25012023 v2'!$A$1:$H$1287,8,FALSE)</f>
        <v>384</v>
      </c>
      <c r="I789">
        <v>630</v>
      </c>
      <c r="J789">
        <f t="shared" si="78"/>
        <v>630</v>
      </c>
      <c r="K789" s="6">
        <f>VLOOKUP(M789,'BASE ARTICLE SAMUEL 25012023 v2'!$A$1:$K$1287,11,FALSE)</f>
        <v>672</v>
      </c>
      <c r="L789" s="6">
        <f t="shared" si="79"/>
        <v>672</v>
      </c>
      <c r="M789" t="s">
        <v>1136</v>
      </c>
      <c r="N789" t="str">
        <f>VLOOKUP(M789,'BASE ARTICLE SAMUEL 25012023 v1'!$A$2:$B$1287,2,FALSE)</f>
        <v>AN</v>
      </c>
      <c r="O789">
        <f t="shared" si="76"/>
        <v>384</v>
      </c>
    </row>
    <row r="790" spans="1:15" outlineLevel="2" x14ac:dyDescent="0.25">
      <c r="A790" t="s">
        <v>1897</v>
      </c>
      <c r="B790" s="74" t="str">
        <f t="shared" si="77"/>
        <v>CLAP2</v>
      </c>
      <c r="C790" t="str">
        <f>VLOOKUP(A790,'BASE ARTICLE SAMUEL 25012023 v1'!$A$1:$B$1287,2,FALSE)</f>
        <v>AF</v>
      </c>
      <c r="E790">
        <v>1</v>
      </c>
      <c r="F790" t="s">
        <v>1021</v>
      </c>
      <c r="G790" s="71">
        <f>VLOOKUP(M790,'BASE ARTICLE SAMUEL 25012023 v1'!$A$1:$F$1287,6,FALSE)</f>
        <v>1.41</v>
      </c>
      <c r="H790" s="6">
        <f>VLOOKUP(M790,'BASE ARTICLE SAMUEL 25012023 v2'!$A$1:$H$1287,8,FALSE)</f>
        <v>1.5820000000000001</v>
      </c>
      <c r="I790">
        <v>0</v>
      </c>
      <c r="J790">
        <f t="shared" si="78"/>
        <v>0</v>
      </c>
      <c r="K790" s="6">
        <f>VLOOKUP(M790,'BASE ARTICLE SAMUEL 25012023 v2'!$A$1:$K$1287,11,FALSE)</f>
        <v>2.3730000000000002</v>
      </c>
      <c r="L790" s="6">
        <f t="shared" si="79"/>
        <v>2.3730000000000002</v>
      </c>
      <c r="M790" t="s">
        <v>1020</v>
      </c>
      <c r="N790" t="str">
        <f>VLOOKUP(M790,'BASE ARTICLE SAMUEL 25012023 v1'!$A$2:$B$1287,2,FALSE)</f>
        <v>AS</v>
      </c>
      <c r="O790">
        <f t="shared" si="76"/>
        <v>1.5820000000000001</v>
      </c>
    </row>
    <row r="791" spans="1:15" outlineLevel="2" x14ac:dyDescent="0.25">
      <c r="A791" t="s">
        <v>1897</v>
      </c>
      <c r="B791" s="74" t="str">
        <f t="shared" si="77"/>
        <v>CLAP2</v>
      </c>
      <c r="C791" t="str">
        <f>VLOOKUP(A791,'BASE ARTICLE SAMUEL 25012023 v1'!$A$1:$B$1287,2,FALSE)</f>
        <v>AF</v>
      </c>
      <c r="E791">
        <v>1</v>
      </c>
      <c r="F791" t="s">
        <v>1664</v>
      </c>
      <c r="G791" s="71">
        <f>VLOOKUP(M791,'BASE ARTICLE SAMUEL 25012023 v1'!$A$1:$F$1287,6,FALSE)</f>
        <v>50</v>
      </c>
      <c r="H791" s="6">
        <f>VLOOKUP(M791,'BASE ARTICLE SAMUEL 25012023 v2'!$A$1:$H$1287,8,FALSE)</f>
        <v>50</v>
      </c>
      <c r="I791">
        <v>75</v>
      </c>
      <c r="J791">
        <f t="shared" si="78"/>
        <v>75</v>
      </c>
      <c r="K791" s="6">
        <f>VLOOKUP(M791,'BASE ARTICLE SAMUEL 25012023 v2'!$A$1:$K$1287,11,FALSE)</f>
        <v>75</v>
      </c>
      <c r="L791" s="6">
        <f t="shared" si="79"/>
        <v>75</v>
      </c>
      <c r="M791" t="s">
        <v>1663</v>
      </c>
      <c r="N791" t="str">
        <f>VLOOKUP(M791,'BASE ARTICLE SAMUEL 25012023 v1'!$A$2:$B$1287,2,FALSE)</f>
        <v>AS</v>
      </c>
      <c r="O791">
        <f t="shared" si="76"/>
        <v>50</v>
      </c>
    </row>
    <row r="792" spans="1:15" outlineLevel="2" x14ac:dyDescent="0.25">
      <c r="A792" t="s">
        <v>1897</v>
      </c>
      <c r="B792" s="74" t="str">
        <f t="shared" si="77"/>
        <v>CLAP2</v>
      </c>
      <c r="C792" t="str">
        <f>VLOOKUP(A792,'BASE ARTICLE SAMUEL 25012023 v1'!$A$1:$B$1287,2,FALSE)</f>
        <v>AF</v>
      </c>
      <c r="E792">
        <v>4</v>
      </c>
      <c r="F792" t="s">
        <v>951</v>
      </c>
      <c r="G792" s="71">
        <f>VLOOKUP(M792,'BASE ARTICLE SAMUEL 25012023 v1'!$A$1:$F$1287,6,FALSE)</f>
        <v>3.88</v>
      </c>
      <c r="H792" s="6">
        <f>VLOOKUP(M792,'BASE ARTICLE SAMUEL 25012023 v2'!$A$1:$H$1287,8,FALSE)</f>
        <v>3.69</v>
      </c>
      <c r="I792">
        <v>7</v>
      </c>
      <c r="J792">
        <f t="shared" si="78"/>
        <v>28</v>
      </c>
      <c r="K792" s="6">
        <f>VLOOKUP(M792,'BASE ARTICLE SAMUEL 25012023 v2'!$A$1:$K$1287,11,FALSE)</f>
        <v>9.2249999999999996</v>
      </c>
      <c r="L792" s="6">
        <f t="shared" si="79"/>
        <v>36.9</v>
      </c>
      <c r="M792" t="s">
        <v>950</v>
      </c>
      <c r="N792" t="str">
        <f>VLOOKUP(M792,'BASE ARTICLE SAMUEL 25012023 v1'!$A$2:$B$1287,2,FALSE)</f>
        <v>AS</v>
      </c>
      <c r="O792">
        <f t="shared" si="76"/>
        <v>14.76</v>
      </c>
    </row>
    <row r="793" spans="1:15" outlineLevel="2" x14ac:dyDescent="0.25">
      <c r="A793" t="s">
        <v>1897</v>
      </c>
      <c r="B793" s="74" t="str">
        <f t="shared" si="77"/>
        <v>CLAP2</v>
      </c>
      <c r="C793" t="str">
        <f>VLOOKUP(A793,'BASE ARTICLE SAMUEL 25012023 v1'!$A$1:$B$1287,2,FALSE)</f>
        <v>AF</v>
      </c>
      <c r="E793">
        <v>1</v>
      </c>
      <c r="F793" t="s">
        <v>535</v>
      </c>
      <c r="G793" s="71">
        <f>VLOOKUP(M793,'BASE ARTICLE SAMUEL 25012023 v1'!$A$1:$F$1287,6,FALSE)</f>
        <v>152.84</v>
      </c>
      <c r="H793" s="6">
        <f>VLOOKUP(M793,'BASE ARTICLE SAMUEL 25012023 v2'!$A$1:$H$1287,8,FALSE)</f>
        <v>180.1</v>
      </c>
      <c r="I793">
        <v>0</v>
      </c>
      <c r="J793">
        <f t="shared" si="78"/>
        <v>0</v>
      </c>
      <c r="K793" s="6">
        <f>VLOOKUP(M793,'BASE ARTICLE SAMUEL 25012023 v2'!$A$1:$K$1287,11,FALSE)</f>
        <v>270.14999999999998</v>
      </c>
      <c r="L793" s="6">
        <f t="shared" si="79"/>
        <v>270.14999999999998</v>
      </c>
      <c r="M793" t="s">
        <v>534</v>
      </c>
      <c r="N793" t="str">
        <f>VLOOKUP(M793,'BASE ARTICLE SAMUEL 25012023 v1'!$A$2:$B$1287,2,FALSE)</f>
        <v>AN</v>
      </c>
      <c r="O793">
        <f t="shared" si="76"/>
        <v>180.1</v>
      </c>
    </row>
    <row r="794" spans="1:15" outlineLevel="2" x14ac:dyDescent="0.25">
      <c r="A794" t="s">
        <v>1897</v>
      </c>
      <c r="B794" s="74" t="str">
        <f t="shared" si="77"/>
        <v>CLAP2</v>
      </c>
      <c r="C794" t="str">
        <f>VLOOKUP(A794,'BASE ARTICLE SAMUEL 25012023 v1'!$A$1:$B$1287,2,FALSE)</f>
        <v>AF</v>
      </c>
      <c r="E794">
        <v>5</v>
      </c>
      <c r="F794" t="s">
        <v>3926</v>
      </c>
      <c r="G794" s="71">
        <f>VLOOKUP(M794,'BASE ARTICLE SAMUEL 25012023 v1'!$A$1:$F$1287,6,FALSE)</f>
        <v>0.94</v>
      </c>
      <c r="H794" s="6">
        <f>VLOOKUP(M794,'BASE ARTICLE SAMUEL 25012023 v2'!$A$1:$H$1287,8,FALSE)</f>
        <v>0.94</v>
      </c>
      <c r="I794">
        <v>4.87</v>
      </c>
      <c r="J794">
        <f t="shared" si="78"/>
        <v>24.35</v>
      </c>
      <c r="K794" s="6">
        <f>VLOOKUP(M794,'BASE ARTICLE SAMUEL 25012023 v2'!$A$1:$K$1287,11,FALSE)</f>
        <v>1.41</v>
      </c>
      <c r="L794" s="6">
        <f t="shared" si="79"/>
        <v>7.05</v>
      </c>
      <c r="M794" t="s">
        <v>68</v>
      </c>
      <c r="N794" t="str">
        <f>VLOOKUP(M794,'BASE ARTICLE SAMUEL 25012023 v1'!$A$2:$B$1287,2,FALSE)</f>
        <v>AS</v>
      </c>
      <c r="O794">
        <f t="shared" si="76"/>
        <v>4.6999999999999993</v>
      </c>
    </row>
    <row r="795" spans="1:15" outlineLevel="2" x14ac:dyDescent="0.25">
      <c r="A795" t="s">
        <v>1897</v>
      </c>
      <c r="B795" s="74" t="str">
        <f t="shared" si="77"/>
        <v>CLAP2</v>
      </c>
      <c r="C795" t="str">
        <f>VLOOKUP(A795,'BASE ARTICLE SAMUEL 25012023 v1'!$A$1:$B$1287,2,FALSE)</f>
        <v>AF</v>
      </c>
      <c r="E795">
        <v>1</v>
      </c>
      <c r="F795" t="s">
        <v>1604</v>
      </c>
      <c r="G795" s="71">
        <f>VLOOKUP(M795,'BASE ARTICLE SAMUEL 25012023 v1'!$A$1:$F$1287,6,FALSE)</f>
        <v>50</v>
      </c>
      <c r="H795" s="6">
        <f>VLOOKUP(M795,'BASE ARTICLE SAMUEL 25012023 v2'!$A$1:$H$1287,8,FALSE)</f>
        <v>0</v>
      </c>
      <c r="I795">
        <v>75</v>
      </c>
      <c r="J795">
        <f t="shared" si="78"/>
        <v>75</v>
      </c>
      <c r="K795" s="6">
        <f>VLOOKUP(M795,'BASE ARTICLE SAMUEL 25012023 v2'!$A$1:$K$1287,11,FALSE)</f>
        <v>75</v>
      </c>
      <c r="L795" s="6">
        <f t="shared" si="79"/>
        <v>75</v>
      </c>
      <c r="M795" t="s">
        <v>1603</v>
      </c>
      <c r="N795" t="str">
        <f>VLOOKUP(M795,'BASE ARTICLE SAMUEL 25012023 v1'!$A$2:$B$1287,2,FALSE)</f>
        <v>AN</v>
      </c>
      <c r="O795">
        <f t="shared" si="76"/>
        <v>0</v>
      </c>
    </row>
    <row r="796" spans="1:15" outlineLevel="1" x14ac:dyDescent="0.25">
      <c r="A796" s="74" t="s">
        <v>4089</v>
      </c>
      <c r="B796" s="74" t="str">
        <f t="shared" si="77"/>
        <v>CHASSECLAP2</v>
      </c>
      <c r="H796" s="6" t="e">
        <f>VLOOKUP(M796,'BASE ARTICLE SAMUEL 25012023 v2'!$A$1:$H$1287,8,FALSE)</f>
        <v>#N/A</v>
      </c>
      <c r="K796" s="6" t="e">
        <f>VLOOKUP(M796,'BASE ARTICLE SAMUEL 25012023 v2'!$A$1:$K$1287,11,FALSE)</f>
        <v>#N/A</v>
      </c>
      <c r="L796" s="6">
        <f>SUBTOTAL(9,L786:L795)</f>
        <v>1341.8392532800001</v>
      </c>
      <c r="O796">
        <f>SUBTOTAL(9,O786:O795)</f>
        <v>752.98700000000008</v>
      </c>
    </row>
    <row r="797" spans="1:15" outlineLevel="2" x14ac:dyDescent="0.25">
      <c r="A797" t="s">
        <v>2170</v>
      </c>
      <c r="B797" s="74" t="str">
        <f t="shared" si="77"/>
        <v/>
      </c>
      <c r="C797" t="str">
        <f>VLOOKUP(A797,'BASE ARTICLE SAMUEL 25012023 v1'!$A$1:$B$1287,2,FALSE)</f>
        <v>AF</v>
      </c>
      <c r="E797">
        <v>1</v>
      </c>
      <c r="F797" t="s">
        <v>582</v>
      </c>
      <c r="G797" s="71">
        <f>VLOOKUP(M797,'BASE ARTICLE SAMUEL 25012023 v1'!$A$1:$F$1287,6,FALSE)</f>
        <v>1.5</v>
      </c>
      <c r="H797" s="6">
        <f>VLOOKUP(M797,'BASE ARTICLE SAMUEL 25012023 v2'!$A$1:$H$1287,8,FALSE)</f>
        <v>1.5</v>
      </c>
      <c r="I797">
        <v>0.05</v>
      </c>
      <c r="J797">
        <f t="shared" ref="J797:J811" si="80">E797*I797</f>
        <v>0.05</v>
      </c>
      <c r="K797" s="6">
        <f>VLOOKUP(M797,'BASE ARTICLE SAMUEL 25012023 v2'!$A$1:$K$1287,11,FALSE)</f>
        <v>2.25</v>
      </c>
      <c r="L797" s="6">
        <f t="shared" ref="L797:L811" si="81">E797*K797</f>
        <v>2.25</v>
      </c>
      <c r="M797">
        <v>101007</v>
      </c>
      <c r="N797" t="str">
        <f>VLOOKUP(M797,'BASE ARTICLE SAMUEL 25012023 v1'!$A$2:$B$1287,2,FALSE)</f>
        <v>AN</v>
      </c>
      <c r="O797">
        <f t="shared" si="76"/>
        <v>1.5</v>
      </c>
    </row>
    <row r="798" spans="1:15" outlineLevel="2" x14ac:dyDescent="0.25">
      <c r="A798" t="s">
        <v>2170</v>
      </c>
      <c r="B798" s="74" t="str">
        <f t="shared" si="77"/>
        <v/>
      </c>
      <c r="C798" t="str">
        <f>VLOOKUP(A798,'BASE ARTICLE SAMUEL 25012023 v1'!$A$1:$B$1287,2,FALSE)</f>
        <v>AF</v>
      </c>
      <c r="E798">
        <v>1</v>
      </c>
      <c r="F798" t="s">
        <v>733</v>
      </c>
      <c r="G798" s="71">
        <f>VLOOKUP(M798,'BASE ARTICLE SAMUEL 25012023 v1'!$A$1:$F$1287,6,FALSE)</f>
        <v>27.76</v>
      </c>
      <c r="H798" s="6">
        <f>VLOOKUP(M798,'BASE ARTICLE SAMUEL 25012023 v2'!$A$1:$H$1287,8,FALSE)</f>
        <v>27.76</v>
      </c>
      <c r="I798">
        <v>39.22</v>
      </c>
      <c r="J798">
        <f t="shared" si="80"/>
        <v>39.22</v>
      </c>
      <c r="K798" s="6">
        <f>VLOOKUP(M798,'BASE ARTICLE SAMUEL 25012023 v2'!$A$1:$K$1287,11,FALSE)</f>
        <v>44.416000000000004</v>
      </c>
      <c r="L798" s="6">
        <f t="shared" si="81"/>
        <v>44.416000000000004</v>
      </c>
      <c r="M798">
        <v>1510064</v>
      </c>
      <c r="N798" t="str">
        <f>VLOOKUP(M798,'BASE ARTICLE SAMUEL 25012023 v1'!$A$2:$B$1287,2,FALSE)</f>
        <v>AN</v>
      </c>
      <c r="O798">
        <f t="shared" si="76"/>
        <v>27.76</v>
      </c>
    </row>
    <row r="799" spans="1:15" outlineLevel="2" x14ac:dyDescent="0.25">
      <c r="A799" t="s">
        <v>2170</v>
      </c>
      <c r="B799" s="74" t="str">
        <f t="shared" si="77"/>
        <v/>
      </c>
      <c r="C799" t="str">
        <f>VLOOKUP(A799,'BASE ARTICLE SAMUEL 25012023 v1'!$A$1:$B$1287,2,FALSE)</f>
        <v>AF</v>
      </c>
      <c r="E799">
        <v>1</v>
      </c>
      <c r="F799" t="s">
        <v>1489</v>
      </c>
      <c r="G799" s="71">
        <f>VLOOKUP(M799,'BASE ARTICLE SAMUEL 25012023 v1'!$A$1:$F$1287,6,FALSE)</f>
        <v>0.03</v>
      </c>
      <c r="H799" s="6">
        <f>VLOOKUP(M799,'BASE ARTICLE SAMUEL 25012023 v2'!$A$1:$H$1287,8,FALSE)</f>
        <v>0.03</v>
      </c>
      <c r="I799">
        <v>0.05</v>
      </c>
      <c r="J799">
        <f t="shared" si="80"/>
        <v>0.05</v>
      </c>
      <c r="K799" s="6">
        <f>VLOOKUP(M799,'BASE ARTICLE SAMUEL 25012023 v2'!$A$1:$K$1287,11,FALSE)</f>
        <v>5.0000000999999995E-2</v>
      </c>
      <c r="L799" s="6">
        <f t="shared" si="81"/>
        <v>5.0000000999999995E-2</v>
      </c>
      <c r="M799">
        <v>8535000618</v>
      </c>
      <c r="N799" t="str">
        <f>VLOOKUP(M799,'BASE ARTICLE SAMUEL 25012023 v1'!$A$2:$B$1287,2,FALSE)</f>
        <v>AN</v>
      </c>
      <c r="O799">
        <f t="shared" si="76"/>
        <v>0.03</v>
      </c>
    </row>
    <row r="800" spans="1:15" outlineLevel="2" x14ac:dyDescent="0.25">
      <c r="A800" t="s">
        <v>2170</v>
      </c>
      <c r="B800" s="74" t="str">
        <f t="shared" si="77"/>
        <v/>
      </c>
      <c r="C800" t="str">
        <f>VLOOKUP(A800,'BASE ARTICLE SAMUEL 25012023 v1'!$A$1:$B$1287,2,FALSE)</f>
        <v>AF</v>
      </c>
      <c r="E800">
        <v>1</v>
      </c>
      <c r="F800" t="s">
        <v>1160</v>
      </c>
      <c r="G800" s="71">
        <f>VLOOKUP(M800,'BASE ARTICLE SAMUEL 25012023 v1'!$A$1:$F$1287,6,FALSE)</f>
        <v>1.2</v>
      </c>
      <c r="H800" s="6">
        <f>VLOOKUP(M800,'BASE ARTICLE SAMUEL 25012023 v2'!$A$1:$H$1287,8,FALSE)</f>
        <v>1.2</v>
      </c>
      <c r="I800">
        <v>1.57</v>
      </c>
      <c r="J800">
        <f t="shared" si="80"/>
        <v>1.57</v>
      </c>
      <c r="K800" s="6">
        <f>VLOOKUP(M800,'BASE ARTICLE SAMUEL 25012023 v2'!$A$1:$K$1287,11,FALSE)</f>
        <v>2.4</v>
      </c>
      <c r="L800" s="6">
        <f t="shared" si="81"/>
        <v>2.4</v>
      </c>
      <c r="M800">
        <v>9600000618</v>
      </c>
      <c r="N800" t="str">
        <f>VLOOKUP(M800,'BASE ARTICLE SAMUEL 25012023 v1'!$A$2:$B$1287,2,FALSE)</f>
        <v>AN</v>
      </c>
      <c r="O800">
        <f t="shared" si="76"/>
        <v>1.2</v>
      </c>
    </row>
    <row r="801" spans="1:15" outlineLevel="2" x14ac:dyDescent="0.25">
      <c r="A801" t="s">
        <v>2170</v>
      </c>
      <c r="B801" s="74" t="str">
        <f t="shared" si="77"/>
        <v/>
      </c>
      <c r="C801" t="str">
        <f>VLOOKUP(A801,'BASE ARTICLE SAMUEL 25012023 v1'!$A$1:$B$1287,2,FALSE)</f>
        <v>AF</v>
      </c>
      <c r="E801">
        <v>1</v>
      </c>
      <c r="F801" t="s">
        <v>559</v>
      </c>
      <c r="G801" s="71">
        <f>VLOOKUP(M801,'BASE ARTICLE SAMUEL 25012023 v1'!$A$1:$F$1287,6,FALSE)</f>
        <v>0.85</v>
      </c>
      <c r="H801" s="6">
        <f>VLOOKUP(M801,'BASE ARTICLE SAMUEL 25012023 v2'!$A$1:$H$1287,8,FALSE)</f>
        <v>0.91100000000000003</v>
      </c>
      <c r="I801">
        <v>0.96</v>
      </c>
      <c r="J801">
        <f t="shared" si="80"/>
        <v>0.96</v>
      </c>
      <c r="K801" s="6">
        <f>VLOOKUP(M801,'BASE ARTICLE SAMUEL 25012023 v2'!$A$1:$K$1287,11,FALSE)</f>
        <v>1.2116300000000002</v>
      </c>
      <c r="L801" s="6">
        <f t="shared" si="81"/>
        <v>1.2116300000000002</v>
      </c>
      <c r="M801" t="s">
        <v>558</v>
      </c>
      <c r="N801" t="str">
        <f>VLOOKUP(M801,'BASE ARTICLE SAMUEL 25012023 v1'!$A$2:$B$1287,2,FALSE)</f>
        <v>AS</v>
      </c>
      <c r="O801">
        <f t="shared" si="76"/>
        <v>0.91100000000000003</v>
      </c>
    </row>
    <row r="802" spans="1:15" outlineLevel="2" x14ac:dyDescent="0.25">
      <c r="A802" t="s">
        <v>2170</v>
      </c>
      <c r="B802" s="74" t="str">
        <f t="shared" si="77"/>
        <v/>
      </c>
      <c r="C802" t="str">
        <f>VLOOKUP(A802,'BASE ARTICLE SAMUEL 25012023 v1'!$A$1:$B$1287,2,FALSE)</f>
        <v>AF</v>
      </c>
      <c r="E802">
        <v>1</v>
      </c>
      <c r="F802" t="s">
        <v>48</v>
      </c>
      <c r="G802" s="71">
        <f>VLOOKUP(M802,'BASE ARTICLE SAMUEL 25012023 v1'!$A$1:$F$1287,6,FALSE)</f>
        <v>2.5099999999999998</v>
      </c>
      <c r="H802" s="6">
        <f>VLOOKUP(M802,'BASE ARTICLE SAMUEL 25012023 v2'!$A$1:$H$1287,8,FALSE)</f>
        <v>2.605</v>
      </c>
      <c r="I802">
        <v>3.76</v>
      </c>
      <c r="J802">
        <f t="shared" si="80"/>
        <v>3.76</v>
      </c>
      <c r="K802" s="6">
        <f>VLOOKUP(M802,'BASE ARTICLE SAMUEL 25012023 v2'!$A$1:$K$1287,11,FALSE)</f>
        <v>5.21</v>
      </c>
      <c r="L802" s="6">
        <f t="shared" si="81"/>
        <v>5.21</v>
      </c>
      <c r="M802" t="s">
        <v>47</v>
      </c>
      <c r="N802" t="str">
        <f>VLOOKUP(M802,'BASE ARTICLE SAMUEL 25012023 v1'!$A$2:$B$1287,2,FALSE)</f>
        <v>AN</v>
      </c>
      <c r="O802">
        <f t="shared" si="76"/>
        <v>2.605</v>
      </c>
    </row>
    <row r="803" spans="1:15" outlineLevel="2" x14ac:dyDescent="0.25">
      <c r="A803" t="s">
        <v>2170</v>
      </c>
      <c r="B803" s="74" t="str">
        <f t="shared" si="77"/>
        <v/>
      </c>
      <c r="C803" t="str">
        <f>VLOOKUP(A803,'BASE ARTICLE SAMUEL 25012023 v1'!$A$1:$B$1287,2,FALSE)</f>
        <v>AF</v>
      </c>
      <c r="E803">
        <v>1</v>
      </c>
      <c r="F803" t="s">
        <v>1106</v>
      </c>
      <c r="G803" s="71">
        <f>VLOOKUP(M803,'BASE ARTICLE SAMUEL 25012023 v1'!$A$1:$F$1287,6,FALSE)</f>
        <v>153.44999999999999</v>
      </c>
      <c r="H803" s="6">
        <f>VLOOKUP(M803,'BASE ARTICLE SAMUEL 25012023 v2'!$A$1:$H$1287,8,FALSE)</f>
        <v>153.44999999999999</v>
      </c>
      <c r="I803">
        <v>213.44</v>
      </c>
      <c r="J803">
        <f t="shared" si="80"/>
        <v>213.44</v>
      </c>
      <c r="K803" s="6">
        <f>VLOOKUP(M803,'BASE ARTICLE SAMUEL 25012023 v2'!$A$1:$K$1287,11,FALSE)</f>
        <v>230.17499999999998</v>
      </c>
      <c r="L803" s="6">
        <f t="shared" si="81"/>
        <v>230.17499999999998</v>
      </c>
      <c r="M803" t="s">
        <v>1105</v>
      </c>
      <c r="N803" t="str">
        <f>VLOOKUP(M803,'BASE ARTICLE SAMUEL 25012023 v1'!$A$2:$B$1287,2,FALSE)</f>
        <v>AN</v>
      </c>
      <c r="O803">
        <f t="shared" si="76"/>
        <v>153.44999999999999</v>
      </c>
    </row>
    <row r="804" spans="1:15" outlineLevel="2" x14ac:dyDescent="0.25">
      <c r="A804" t="s">
        <v>2170</v>
      </c>
      <c r="B804" s="74" t="str">
        <f t="shared" si="77"/>
        <v/>
      </c>
      <c r="C804" t="str">
        <f>VLOOKUP(A804,'BASE ARTICLE SAMUEL 25012023 v1'!$A$1:$B$1287,2,FALSE)</f>
        <v>AF</v>
      </c>
      <c r="E804">
        <v>1</v>
      </c>
      <c r="F804" t="s">
        <v>1670</v>
      </c>
      <c r="G804" s="71">
        <f>VLOOKUP(M804,'BASE ARTICLE SAMUEL 25012023 v1'!$A$1:$F$1287,6,FALSE)</f>
        <v>7.0000000000000007E-2</v>
      </c>
      <c r="H804" s="6">
        <f>VLOOKUP(M804,'BASE ARTICLE SAMUEL 25012023 v2'!$A$1:$H$1287,8,FALSE)</f>
        <v>7.0000000000000007E-2</v>
      </c>
      <c r="I804">
        <v>0.08</v>
      </c>
      <c r="J804">
        <f t="shared" si="80"/>
        <v>0.08</v>
      </c>
      <c r="K804" s="6">
        <f>VLOOKUP(M804,'BASE ARTICLE SAMUEL 25012023 v2'!$A$1:$K$1287,11,FALSE)</f>
        <v>0.11200000000000002</v>
      </c>
      <c r="L804" s="6">
        <f t="shared" si="81"/>
        <v>0.11200000000000002</v>
      </c>
      <c r="M804" t="s">
        <v>1669</v>
      </c>
      <c r="N804" t="str">
        <f>VLOOKUP(M804,'BASE ARTICLE SAMUEL 25012023 v1'!$A$2:$B$1287,2,FALSE)</f>
        <v>AN</v>
      </c>
      <c r="O804">
        <f t="shared" si="76"/>
        <v>7.0000000000000007E-2</v>
      </c>
    </row>
    <row r="805" spans="1:15" outlineLevel="2" x14ac:dyDescent="0.25">
      <c r="A805" t="s">
        <v>2170</v>
      </c>
      <c r="B805" s="74" t="str">
        <f t="shared" si="77"/>
        <v/>
      </c>
      <c r="C805" t="str">
        <f>VLOOKUP(A805,'BASE ARTICLE SAMUEL 25012023 v1'!$A$1:$B$1287,2,FALSE)</f>
        <v>AF</v>
      </c>
      <c r="E805">
        <v>1</v>
      </c>
      <c r="F805" t="s">
        <v>570</v>
      </c>
      <c r="G805" s="71">
        <f>VLOOKUP(M805,'BASE ARTICLE SAMUEL 25012023 v1'!$A$1:$F$1287,6,FALSE)</f>
        <v>0.67</v>
      </c>
      <c r="H805" s="6">
        <f>VLOOKUP(M805,'BASE ARTICLE SAMUEL 25012023 v2'!$A$1:$H$1287,8,FALSE)</f>
        <v>0.73</v>
      </c>
      <c r="I805">
        <v>0.77</v>
      </c>
      <c r="J805">
        <f t="shared" si="80"/>
        <v>0.77</v>
      </c>
      <c r="K805" s="6">
        <f>VLOOKUP(M805,'BASE ARTICLE SAMUEL 25012023 v2'!$A$1:$K$1287,11,FALSE)</f>
        <v>0.97089999999999999</v>
      </c>
      <c r="L805" s="6">
        <f t="shared" si="81"/>
        <v>0.97089999999999999</v>
      </c>
      <c r="M805" t="s">
        <v>569</v>
      </c>
      <c r="N805" t="str">
        <f>VLOOKUP(M805,'BASE ARTICLE SAMUEL 25012023 v1'!$A$2:$B$1287,2,FALSE)</f>
        <v>AN</v>
      </c>
      <c r="O805">
        <f t="shared" si="76"/>
        <v>0.73</v>
      </c>
    </row>
    <row r="806" spans="1:15" outlineLevel="2" x14ac:dyDescent="0.25">
      <c r="A806" t="s">
        <v>2170</v>
      </c>
      <c r="B806" s="74" t="str">
        <f t="shared" si="77"/>
        <v/>
      </c>
      <c r="C806" t="str">
        <f>VLOOKUP(A806,'BASE ARTICLE SAMUEL 25012023 v1'!$A$1:$B$1287,2,FALSE)</f>
        <v>AF</v>
      </c>
      <c r="E806">
        <v>1</v>
      </c>
      <c r="F806" t="s">
        <v>1668</v>
      </c>
      <c r="G806" s="71">
        <f>VLOOKUP(M806,'BASE ARTICLE SAMUEL 25012023 v1'!$A$1:$F$1287,6,FALSE)</f>
        <v>0.6</v>
      </c>
      <c r="H806" s="6">
        <f>VLOOKUP(M806,'BASE ARTICLE SAMUEL 25012023 v2'!$A$1:$H$1287,8,FALSE)</f>
        <v>0.6</v>
      </c>
      <c r="I806">
        <v>0.90200000000000002</v>
      </c>
      <c r="J806">
        <f t="shared" si="80"/>
        <v>0.90200000000000002</v>
      </c>
      <c r="K806" s="6">
        <f>VLOOKUP(M806,'BASE ARTICLE SAMUEL 25012023 v2'!$A$1:$K$1287,11,FALSE)</f>
        <v>0.89999999999999991</v>
      </c>
      <c r="L806" s="6">
        <f t="shared" si="81"/>
        <v>0.89999999999999991</v>
      </c>
      <c r="M806" t="s">
        <v>1667</v>
      </c>
      <c r="N806" t="str">
        <f>VLOOKUP(M806,'BASE ARTICLE SAMUEL 25012023 v1'!$A$2:$B$1287,2,FALSE)</f>
        <v>AN</v>
      </c>
      <c r="O806">
        <f t="shared" si="76"/>
        <v>0.6</v>
      </c>
    </row>
    <row r="807" spans="1:15" outlineLevel="2" x14ac:dyDescent="0.25">
      <c r="A807" t="s">
        <v>2170</v>
      </c>
      <c r="B807" s="74" t="str">
        <f t="shared" si="77"/>
        <v/>
      </c>
      <c r="C807" t="str">
        <f>VLOOKUP(A807,'BASE ARTICLE SAMUEL 25012023 v1'!$A$1:$B$1287,2,FALSE)</f>
        <v>AF</v>
      </c>
      <c r="E807">
        <v>1</v>
      </c>
      <c r="F807" t="s">
        <v>1604</v>
      </c>
      <c r="G807" s="71">
        <f>VLOOKUP(M807,'BASE ARTICLE SAMUEL 25012023 v1'!$A$1:$F$1287,6,FALSE)</f>
        <v>50</v>
      </c>
      <c r="H807" s="6">
        <f>VLOOKUP(M807,'BASE ARTICLE SAMUEL 25012023 v2'!$A$1:$H$1287,8,FALSE)</f>
        <v>0</v>
      </c>
      <c r="I807">
        <v>75</v>
      </c>
      <c r="J807">
        <f t="shared" si="80"/>
        <v>75</v>
      </c>
      <c r="K807" s="6">
        <f>VLOOKUP(M807,'BASE ARTICLE SAMUEL 25012023 v2'!$A$1:$K$1287,11,FALSE)</f>
        <v>75</v>
      </c>
      <c r="L807" s="6">
        <f t="shared" si="81"/>
        <v>75</v>
      </c>
      <c r="M807" t="s">
        <v>1603</v>
      </c>
      <c r="N807" t="str">
        <f>VLOOKUP(M807,'BASE ARTICLE SAMUEL 25012023 v1'!$A$2:$B$1287,2,FALSE)</f>
        <v>AN</v>
      </c>
      <c r="O807">
        <f t="shared" si="76"/>
        <v>0</v>
      </c>
    </row>
    <row r="808" spans="1:15" outlineLevel="2" x14ac:dyDescent="0.25">
      <c r="A808" t="s">
        <v>2170</v>
      </c>
      <c r="B808" s="74" t="str">
        <f t="shared" si="77"/>
        <v/>
      </c>
      <c r="C808" t="str">
        <f>VLOOKUP(A808,'BASE ARTICLE SAMUEL 25012023 v1'!$A$1:$B$1287,2,FALSE)</f>
        <v>AF</v>
      </c>
      <c r="E808">
        <v>1</v>
      </c>
      <c r="F808" t="s">
        <v>561</v>
      </c>
      <c r="G808" s="71">
        <f>VLOOKUP(M808,'BASE ARTICLE SAMUEL 25012023 v1'!$A$1:$F$1287,6,FALSE)</f>
        <v>5.73</v>
      </c>
      <c r="H808" s="6">
        <f>VLOOKUP(M808,'BASE ARTICLE SAMUEL 25012023 v2'!$A$1:$H$1287,8,FALSE)</f>
        <v>5.73</v>
      </c>
      <c r="I808">
        <v>12.91</v>
      </c>
      <c r="J808">
        <f t="shared" si="80"/>
        <v>12.91</v>
      </c>
      <c r="K808" s="6">
        <f>VLOOKUP(M808,'BASE ARTICLE SAMUEL 25012023 v2'!$A$1:$K$1287,11,FALSE)</f>
        <v>22.862700000000004</v>
      </c>
      <c r="L808" s="6">
        <f t="shared" si="81"/>
        <v>22.862700000000004</v>
      </c>
      <c r="M808" t="s">
        <v>560</v>
      </c>
      <c r="N808" t="str">
        <f>VLOOKUP(M808,'BASE ARTICLE SAMUEL 25012023 v1'!$A$2:$B$1287,2,FALSE)</f>
        <v>AS</v>
      </c>
      <c r="O808">
        <f t="shared" si="76"/>
        <v>5.73</v>
      </c>
    </row>
    <row r="809" spans="1:15" outlineLevel="2" x14ac:dyDescent="0.25">
      <c r="A809" t="s">
        <v>2170</v>
      </c>
      <c r="B809" s="74" t="str">
        <f t="shared" si="77"/>
        <v/>
      </c>
      <c r="C809" t="str">
        <f>VLOOKUP(A809,'BASE ARTICLE SAMUEL 25012023 v1'!$A$1:$B$1287,2,FALSE)</f>
        <v>AF</v>
      </c>
      <c r="E809">
        <v>1</v>
      </c>
      <c r="F809" t="s">
        <v>1561</v>
      </c>
      <c r="G809" s="71">
        <f>VLOOKUP(M809,'BASE ARTICLE SAMUEL 25012023 v1'!$A$1:$F$1287,6,FALSE)</f>
        <v>0.13</v>
      </c>
      <c r="H809" s="6">
        <f>VLOOKUP(M809,'BASE ARTICLE SAMUEL 25012023 v2'!$A$1:$H$1287,8,FALSE)</f>
        <v>0.13</v>
      </c>
      <c r="I809">
        <v>1.9E-2</v>
      </c>
      <c r="J809">
        <f t="shared" si="80"/>
        <v>1.9E-2</v>
      </c>
      <c r="K809" s="6">
        <f>VLOOKUP(M809,'BASE ARTICLE SAMUEL 25012023 v2'!$A$1:$K$1287,11,FALSE)</f>
        <v>0.19000000500000003</v>
      </c>
      <c r="L809" s="6">
        <f t="shared" si="81"/>
        <v>0.19000000500000003</v>
      </c>
      <c r="M809" t="s">
        <v>1560</v>
      </c>
      <c r="N809" t="str">
        <f>VLOOKUP(M809,'BASE ARTICLE SAMUEL 25012023 v1'!$A$2:$B$1287,2,FALSE)</f>
        <v>AN</v>
      </c>
      <c r="O809">
        <f t="shared" si="76"/>
        <v>0.13</v>
      </c>
    </row>
    <row r="810" spans="1:15" outlineLevel="2" x14ac:dyDescent="0.25">
      <c r="A810" t="s">
        <v>2170</v>
      </c>
      <c r="B810" s="74" t="str">
        <f t="shared" si="77"/>
        <v/>
      </c>
      <c r="C810" t="str">
        <f>VLOOKUP(A810,'BASE ARTICLE SAMUEL 25012023 v1'!$A$1:$B$1287,2,FALSE)</f>
        <v>AF</v>
      </c>
      <c r="E810">
        <v>1</v>
      </c>
      <c r="F810" t="s">
        <v>555</v>
      </c>
      <c r="G810" s="71">
        <f>VLOOKUP(M810,'BASE ARTICLE SAMUEL 25012023 v1'!$A$1:$F$1287,6,FALSE)</f>
        <v>7.12</v>
      </c>
      <c r="H810" s="6">
        <f>VLOOKUP(M810,'BASE ARTICLE SAMUEL 25012023 v2'!$A$1:$H$1287,8,FALSE)</f>
        <v>7.12</v>
      </c>
      <c r="I810">
        <v>9.56</v>
      </c>
      <c r="J810">
        <f t="shared" si="80"/>
        <v>9.56</v>
      </c>
      <c r="K810" s="6">
        <f>VLOOKUP(M810,'BASE ARTICLE SAMUEL 25012023 v2'!$A$1:$K$1287,11,FALSE)</f>
        <v>9.4695999999999998</v>
      </c>
      <c r="L810" s="6">
        <f t="shared" si="81"/>
        <v>9.4695999999999998</v>
      </c>
      <c r="M810" t="s">
        <v>554</v>
      </c>
      <c r="N810" t="str">
        <f>VLOOKUP(M810,'BASE ARTICLE SAMUEL 25012023 v1'!$A$2:$B$1287,2,FALSE)</f>
        <v>AN</v>
      </c>
      <c r="O810">
        <f t="shared" si="76"/>
        <v>7.12</v>
      </c>
    </row>
    <row r="811" spans="1:15" outlineLevel="2" x14ac:dyDescent="0.25">
      <c r="A811" t="s">
        <v>2170</v>
      </c>
      <c r="B811" s="74" t="str">
        <f t="shared" si="77"/>
        <v/>
      </c>
      <c r="C811" t="str">
        <f>VLOOKUP(A811,'BASE ARTICLE SAMUEL 25012023 v1'!$A$1:$B$1287,2,FALSE)</f>
        <v>AF</v>
      </c>
      <c r="E811">
        <v>1</v>
      </c>
      <c r="F811" t="s">
        <v>566</v>
      </c>
      <c r="G811" s="71">
        <f>VLOOKUP(M811,'BASE ARTICLE SAMUEL 25012023 v1'!$A$1:$F$1287,6,FALSE)</f>
        <v>8.74</v>
      </c>
      <c r="H811" s="6">
        <f>VLOOKUP(M811,'BASE ARTICLE SAMUEL 25012023 v2'!$A$1:$H$1287,8,FALSE)</f>
        <v>9</v>
      </c>
      <c r="I811">
        <v>9.64</v>
      </c>
      <c r="J811">
        <f t="shared" si="80"/>
        <v>9.64</v>
      </c>
      <c r="K811" s="6">
        <f>VLOOKUP(M811,'BASE ARTICLE SAMUEL 25012023 v2'!$A$1:$K$1287,11,FALSE)</f>
        <v>11.97</v>
      </c>
      <c r="L811" s="6">
        <f t="shared" si="81"/>
        <v>11.97</v>
      </c>
      <c r="M811" t="s">
        <v>565</v>
      </c>
      <c r="N811" t="str">
        <f>VLOOKUP(M811,'BASE ARTICLE SAMUEL 25012023 v1'!$A$2:$B$1287,2,FALSE)</f>
        <v>AN</v>
      </c>
      <c r="O811">
        <f t="shared" si="76"/>
        <v>9</v>
      </c>
    </row>
    <row r="812" spans="1:15" outlineLevel="1" x14ac:dyDescent="0.25">
      <c r="A812" s="74" t="s">
        <v>4090</v>
      </c>
      <c r="B812" s="74" t="str">
        <f t="shared" si="77"/>
        <v>SPRSR</v>
      </c>
      <c r="H812" s="6" t="e">
        <f>VLOOKUP(M812,'BASE ARTICLE SAMUEL 25012023 v2'!$A$1:$H$1287,8,FALSE)</f>
        <v>#N/A</v>
      </c>
      <c r="K812" s="6" t="e">
        <f>VLOOKUP(M812,'BASE ARTICLE SAMUEL 25012023 v2'!$A$1:$K$1287,11,FALSE)</f>
        <v>#N/A</v>
      </c>
      <c r="L812" s="6">
        <f>SUBTOTAL(9,L797:L811)</f>
        <v>407.18783000600001</v>
      </c>
      <c r="O812">
        <f>SUBTOTAL(9,O797:O811)</f>
        <v>210.83599999999996</v>
      </c>
    </row>
    <row r="813" spans="1:15" outlineLevel="2" x14ac:dyDescent="0.25">
      <c r="A813" t="s">
        <v>2049</v>
      </c>
      <c r="B813" s="74" t="str">
        <f t="shared" si="77"/>
        <v>HLOK</v>
      </c>
      <c r="C813" t="str">
        <f>VLOOKUP(A813,'BASE ARTICLE SAMUEL 25012023 v1'!$A$1:$B$1287,2,FALSE)</f>
        <v>AF</v>
      </c>
      <c r="E813">
        <v>1</v>
      </c>
      <c r="F813" t="s">
        <v>2048</v>
      </c>
      <c r="G813" s="71">
        <f>VLOOKUP(M813,'BASE ARTICLE SAMUEL 25012023 v1'!$A$1:$F$1287,6,FALSE)</f>
        <v>2.64</v>
      </c>
      <c r="H813" s="6">
        <f>VLOOKUP(M813,'BASE ARTICLE SAMUEL 25012023 v2'!$A$1:$H$1287,8,FALSE)</f>
        <v>2.64</v>
      </c>
      <c r="I813">
        <v>0</v>
      </c>
      <c r="J813">
        <f>E813*I813</f>
        <v>0</v>
      </c>
      <c r="K813" s="6">
        <f>VLOOKUP(M813,'BASE ARTICLE SAMUEL 25012023 v2'!$A$1:$K$1287,11,FALSE)</f>
        <v>3.5112000000000005</v>
      </c>
      <c r="L813" s="6">
        <f>E813*K813</f>
        <v>3.5112000000000005</v>
      </c>
      <c r="M813" t="s">
        <v>2047</v>
      </c>
      <c r="N813" t="str">
        <f>VLOOKUP(M813,'BASE ARTICLE SAMUEL 25012023 v1'!$A$2:$B$1287,2,FALSE)</f>
        <v>AN</v>
      </c>
      <c r="O813">
        <f t="shared" si="76"/>
        <v>2.64</v>
      </c>
    </row>
    <row r="814" spans="1:15" outlineLevel="2" x14ac:dyDescent="0.25">
      <c r="A814" t="s">
        <v>2049</v>
      </c>
      <c r="B814" s="74" t="str">
        <f t="shared" si="77"/>
        <v>HLOK</v>
      </c>
      <c r="C814" t="str">
        <f>VLOOKUP(A814,'BASE ARTICLE SAMUEL 25012023 v1'!$A$1:$B$1287,2,FALSE)</f>
        <v>AF</v>
      </c>
      <c r="E814">
        <v>3</v>
      </c>
      <c r="F814" t="s">
        <v>2052</v>
      </c>
      <c r="G814" s="71">
        <f>VLOOKUP(M814,'BASE ARTICLE SAMUEL 25012023 v1'!$A$1:$F$1287,6,FALSE)</f>
        <v>0.5</v>
      </c>
      <c r="H814" s="6">
        <f>VLOOKUP(M814,'BASE ARTICLE SAMUEL 25012023 v2'!$A$1:$H$1287,8,FALSE)</f>
        <v>0.5</v>
      </c>
      <c r="I814">
        <v>0</v>
      </c>
      <c r="J814">
        <f>E814*I814</f>
        <v>0</v>
      </c>
      <c r="K814" s="6">
        <f>VLOOKUP(M814,'BASE ARTICLE SAMUEL 25012023 v2'!$A$1:$K$1287,11,FALSE)</f>
        <v>0.67</v>
      </c>
      <c r="L814" s="6">
        <f>E814*K814</f>
        <v>2.0100000000000002</v>
      </c>
      <c r="M814" t="s">
        <v>2051</v>
      </c>
      <c r="N814" t="str">
        <f>VLOOKUP(M814,'BASE ARTICLE SAMUEL 25012023 v1'!$A$2:$B$1287,2,FALSE)</f>
        <v>AS</v>
      </c>
      <c r="O814">
        <f t="shared" si="76"/>
        <v>1.5</v>
      </c>
    </row>
    <row r="815" spans="1:15" outlineLevel="1" x14ac:dyDescent="0.25">
      <c r="A815" s="74" t="s">
        <v>4091</v>
      </c>
      <c r="B815" s="74" t="str">
        <f t="shared" si="77"/>
        <v>MSCOTCHLOK</v>
      </c>
      <c r="H815" s="6" t="e">
        <f>VLOOKUP(M815,'BASE ARTICLE SAMUEL 25012023 v2'!$A$1:$H$1287,8,FALSE)</f>
        <v>#N/A</v>
      </c>
      <c r="K815" s="6" t="e">
        <f>VLOOKUP(M815,'BASE ARTICLE SAMUEL 25012023 v2'!$A$1:$K$1287,11,FALSE)</f>
        <v>#N/A</v>
      </c>
      <c r="L815" s="6">
        <f>SUBTOTAL(9,L813:L814)</f>
        <v>5.5212000000000003</v>
      </c>
      <c r="O815">
        <f>SUBTOTAL(9,O813:O814)</f>
        <v>4.1400000000000006</v>
      </c>
    </row>
    <row r="816" spans="1:15" outlineLevel="2" x14ac:dyDescent="0.25">
      <c r="A816" t="s">
        <v>1913</v>
      </c>
      <c r="B816" s="74" t="str">
        <f t="shared" si="77"/>
        <v>675</v>
      </c>
      <c r="C816" t="str">
        <f>VLOOKUP(A816,'BASE ARTICLE SAMUEL 25012023 v1'!$A$1:$B$1287,2,FALSE)</f>
        <v>AF</v>
      </c>
      <c r="E816">
        <v>0.5</v>
      </c>
      <c r="F816" t="s">
        <v>1533</v>
      </c>
      <c r="G816" s="71">
        <f>VLOOKUP(M816,'BASE ARTICLE SAMUEL 25012023 v1'!$A$1:$F$1287,6,FALSE)</f>
        <v>5.82</v>
      </c>
      <c r="H816" s="6">
        <f>VLOOKUP(M816,'BASE ARTICLE SAMUEL 25012023 v2'!$A$1:$H$1287,8,FALSE)</f>
        <v>6.11</v>
      </c>
      <c r="I816">
        <v>0</v>
      </c>
      <c r="J816">
        <f>E816*I816</f>
        <v>0</v>
      </c>
      <c r="K816" s="6">
        <f>VLOOKUP(M816,'BASE ARTICLE SAMUEL 25012023 v2'!$A$1:$K$1287,11,FALSE)</f>
        <v>9.1650000000000009</v>
      </c>
      <c r="L816" s="6">
        <f>E816*K816</f>
        <v>4.5825000000000005</v>
      </c>
      <c r="M816" t="s">
        <v>1532</v>
      </c>
      <c r="N816" t="str">
        <f>VLOOKUP(M816,'BASE ARTICLE SAMUEL 25012023 v1'!$A$2:$B$1287,2,FALSE)</f>
        <v>AS</v>
      </c>
      <c r="O816">
        <f t="shared" si="76"/>
        <v>3.0550000000000002</v>
      </c>
    </row>
    <row r="817" spans="1:15" outlineLevel="2" x14ac:dyDescent="0.25">
      <c r="A817" t="s">
        <v>1913</v>
      </c>
      <c r="B817" s="74" t="str">
        <f t="shared" si="77"/>
        <v>675</v>
      </c>
      <c r="C817" t="str">
        <f>VLOOKUP(A817,'BASE ARTICLE SAMUEL 25012023 v1'!$A$1:$B$1287,2,FALSE)</f>
        <v>AF</v>
      </c>
      <c r="D817" t="s">
        <v>1603</v>
      </c>
      <c r="E817">
        <v>0.03</v>
      </c>
      <c r="F817" t="s">
        <v>1604</v>
      </c>
      <c r="G817" s="71">
        <f>VLOOKUP(M817,'BASE ARTICLE SAMUEL 25012023 v1'!$A$1:$F$1287,6,FALSE)</f>
        <v>50</v>
      </c>
      <c r="H817" s="6">
        <f>VLOOKUP(M817,'BASE ARTICLE SAMUEL 25012023 v2'!$A$1:$H$1287,8,FALSE)</f>
        <v>0</v>
      </c>
      <c r="I817">
        <v>75</v>
      </c>
      <c r="J817">
        <f>E817*I817</f>
        <v>2.25</v>
      </c>
      <c r="K817" s="6">
        <f>VLOOKUP(M817,'BASE ARTICLE SAMUEL 25012023 v2'!$A$1:$K$1287,11,FALSE)</f>
        <v>75</v>
      </c>
      <c r="L817" s="6">
        <f>E817*K817</f>
        <v>2.25</v>
      </c>
      <c r="M817" t="s">
        <v>1603</v>
      </c>
      <c r="N817" t="str">
        <f>VLOOKUP(M817,'BASE ARTICLE SAMUEL 25012023 v1'!$A$2:$B$1287,2,FALSE)</f>
        <v>AN</v>
      </c>
      <c r="O817">
        <f t="shared" si="76"/>
        <v>0</v>
      </c>
    </row>
    <row r="818" spans="1:15" outlineLevel="1" x14ac:dyDescent="0.25">
      <c r="A818" s="74" t="s">
        <v>4092</v>
      </c>
      <c r="B818" s="74" t="str">
        <f t="shared" si="77"/>
        <v>C7070L675</v>
      </c>
      <c r="H818" s="6" t="e">
        <f>VLOOKUP(M818,'BASE ARTICLE SAMUEL 25012023 v2'!$A$1:$H$1287,8,FALSE)</f>
        <v>#N/A</v>
      </c>
      <c r="K818" s="6" t="e">
        <f>VLOOKUP(M818,'BASE ARTICLE SAMUEL 25012023 v2'!$A$1:$K$1287,11,FALSE)</f>
        <v>#N/A</v>
      </c>
      <c r="L818" s="6">
        <f>SUBTOTAL(9,L816:L817)</f>
        <v>6.8325000000000005</v>
      </c>
      <c r="O818">
        <f>SUBTOTAL(9,O816:O817)</f>
        <v>3.0550000000000002</v>
      </c>
    </row>
    <row r="819" spans="1:15" outlineLevel="2" x14ac:dyDescent="0.25">
      <c r="A819" t="s">
        <v>2235</v>
      </c>
      <c r="B819" s="74" t="str">
        <f t="shared" si="77"/>
        <v>MP</v>
      </c>
      <c r="C819" t="str">
        <f>VLOOKUP(A819,'BASE ARTICLE SAMUEL 25012023 v1'!$A$1:$B$1287,2,FALSE)</f>
        <v>AF</v>
      </c>
      <c r="E819">
        <v>5.0000000000000001E-3</v>
      </c>
      <c r="F819" t="s">
        <v>2233</v>
      </c>
      <c r="G819" s="71">
        <f>VLOOKUP(M819,'BASE ARTICLE SAMUEL 25012023 v1'!$A$1:$F$1287,6,FALSE)</f>
        <v>396</v>
      </c>
      <c r="H819" s="6">
        <f>VLOOKUP(M819,'BASE ARTICLE SAMUEL 25012023 v2'!$A$1:$H$1287,8,FALSE)</f>
        <v>396</v>
      </c>
      <c r="I819">
        <v>0</v>
      </c>
      <c r="J819">
        <f>E819*I819</f>
        <v>0</v>
      </c>
      <c r="K819" s="6">
        <f>VLOOKUP(M819,'BASE ARTICLE SAMUEL 25012023 v2'!$A$1:$K$1287,11,FALSE)</f>
        <v>594</v>
      </c>
      <c r="L819" s="6">
        <f>E819*K819</f>
        <v>2.97</v>
      </c>
      <c r="M819" t="s">
        <v>2232</v>
      </c>
      <c r="N819" t="str">
        <f>VLOOKUP(M819,'BASE ARTICLE SAMUEL 25012023 v1'!$A$2:$B$1287,2,FALSE)</f>
        <v>AN</v>
      </c>
      <c r="O819">
        <f t="shared" si="76"/>
        <v>1.98</v>
      </c>
    </row>
    <row r="820" spans="1:15" outlineLevel="2" x14ac:dyDescent="0.25">
      <c r="A820" t="s">
        <v>2235</v>
      </c>
      <c r="B820" s="74" t="str">
        <f t="shared" si="77"/>
        <v>MP</v>
      </c>
      <c r="C820" t="str">
        <f>VLOOKUP(A820,'BASE ARTICLE SAMUEL 25012023 v1'!$A$1:$B$1287,2,FALSE)</f>
        <v>AF</v>
      </c>
      <c r="E820">
        <v>0.1</v>
      </c>
      <c r="F820" t="s">
        <v>1604</v>
      </c>
      <c r="G820" s="71">
        <f>VLOOKUP(M820,'BASE ARTICLE SAMUEL 25012023 v1'!$A$1:$F$1287,6,FALSE)</f>
        <v>50</v>
      </c>
      <c r="H820" s="6">
        <f>VLOOKUP(M820,'BASE ARTICLE SAMUEL 25012023 v2'!$A$1:$H$1287,8,FALSE)</f>
        <v>0</v>
      </c>
      <c r="I820">
        <v>0</v>
      </c>
      <c r="J820">
        <f>E820*I820</f>
        <v>0</v>
      </c>
      <c r="K820" s="6">
        <f>VLOOKUP(M820,'BASE ARTICLE SAMUEL 25012023 v2'!$A$1:$K$1287,11,FALSE)</f>
        <v>75</v>
      </c>
      <c r="L820" s="6">
        <f>E820*K820</f>
        <v>7.5</v>
      </c>
      <c r="M820" t="s">
        <v>1603</v>
      </c>
      <c r="N820" t="str">
        <f>VLOOKUP(M820,'BASE ARTICLE SAMUEL 25012023 v1'!$A$2:$B$1287,2,FALSE)</f>
        <v>AN</v>
      </c>
      <c r="O820">
        <f t="shared" si="76"/>
        <v>0</v>
      </c>
    </row>
    <row r="821" spans="1:15" outlineLevel="2" x14ac:dyDescent="0.25">
      <c r="A821" t="s">
        <v>2235</v>
      </c>
      <c r="B821" s="74" t="str">
        <f t="shared" si="77"/>
        <v>MP</v>
      </c>
      <c r="C821" t="str">
        <f>VLOOKUP(A821,'BASE ARTICLE SAMUEL 25012023 v1'!$A$1:$B$1287,2,FALSE)</f>
        <v>AF</v>
      </c>
      <c r="E821">
        <v>0.01</v>
      </c>
      <c r="F821" t="s">
        <v>2227</v>
      </c>
      <c r="G821" s="71">
        <f>VLOOKUP(M821,'BASE ARTICLE SAMUEL 25012023 v1'!$A$1:$F$1287,6,FALSE)</f>
        <v>313.39999999999998</v>
      </c>
      <c r="H821" s="6">
        <f>VLOOKUP(M821,'BASE ARTICLE SAMUEL 25012023 v2'!$A$1:$H$1287,8,FALSE)</f>
        <v>313.39999999999998</v>
      </c>
      <c r="I821">
        <v>0</v>
      </c>
      <c r="J821">
        <f>E821*I821</f>
        <v>0</v>
      </c>
      <c r="K821" s="6">
        <f>VLOOKUP(M821,'BASE ARTICLE SAMUEL 25012023 v2'!$A$1:$K$1287,11,FALSE)</f>
        <v>470.09999999999997</v>
      </c>
      <c r="L821" s="6">
        <f>E821*K821</f>
        <v>4.7009999999999996</v>
      </c>
      <c r="M821" t="s">
        <v>2226</v>
      </c>
      <c r="N821" t="str">
        <f>VLOOKUP(M821,'BASE ARTICLE SAMUEL 25012023 v1'!$A$2:$B$1287,2,FALSE)</f>
        <v>AN</v>
      </c>
      <c r="O821">
        <f t="shared" si="76"/>
        <v>3.1339999999999999</v>
      </c>
    </row>
    <row r="822" spans="1:15" outlineLevel="2" x14ac:dyDescent="0.25">
      <c r="A822" t="s">
        <v>2235</v>
      </c>
      <c r="B822" s="74" t="str">
        <f t="shared" si="77"/>
        <v>MP</v>
      </c>
      <c r="C822" t="str">
        <f>VLOOKUP(A822,'BASE ARTICLE SAMUEL 25012023 v1'!$A$1:$B$1287,2,FALSE)</f>
        <v>AF</v>
      </c>
      <c r="E822">
        <v>0.01</v>
      </c>
      <c r="F822" t="s">
        <v>2230</v>
      </c>
      <c r="G822" s="71">
        <f>VLOOKUP(M822,'BASE ARTICLE SAMUEL 25012023 v1'!$A$1:$F$1287,6,FALSE)</f>
        <v>579.04</v>
      </c>
      <c r="H822" s="6">
        <f>VLOOKUP(M822,'BASE ARTICLE SAMUEL 25012023 v2'!$A$1:$H$1287,8,FALSE)</f>
        <v>579.04</v>
      </c>
      <c r="I822">
        <v>0</v>
      </c>
      <c r="J822">
        <f>E822*I822</f>
        <v>0</v>
      </c>
      <c r="K822" s="6">
        <f>VLOOKUP(M822,'BASE ARTICLE SAMUEL 25012023 v2'!$A$1:$K$1287,11,FALSE)</f>
        <v>868.56</v>
      </c>
      <c r="L822" s="6">
        <f>E822*K822</f>
        <v>8.6855999999999991</v>
      </c>
      <c r="M822" t="s">
        <v>2229</v>
      </c>
      <c r="N822" t="str">
        <f>VLOOKUP(M822,'BASE ARTICLE SAMUEL 25012023 v1'!$A$2:$B$1287,2,FALSE)</f>
        <v>AN</v>
      </c>
      <c r="O822">
        <f t="shared" si="76"/>
        <v>5.7904</v>
      </c>
    </row>
    <row r="823" spans="1:15" outlineLevel="1" x14ac:dyDescent="0.25">
      <c r="A823" s="74" t="s">
        <v>4093</v>
      </c>
      <c r="B823" s="74" t="str">
        <f t="shared" si="77"/>
        <v>TINYCOMP</v>
      </c>
      <c r="H823" s="6" t="e">
        <f>VLOOKUP(M823,'BASE ARTICLE SAMUEL 25012023 v2'!$A$1:$H$1287,8,FALSE)</f>
        <v>#N/A</v>
      </c>
      <c r="K823" s="6" t="e">
        <f>VLOOKUP(M823,'BASE ARTICLE SAMUEL 25012023 v2'!$A$1:$K$1287,11,FALSE)</f>
        <v>#N/A</v>
      </c>
      <c r="L823" s="6">
        <f>SUBTOTAL(9,L819:L822)</f>
        <v>23.8566</v>
      </c>
      <c r="O823">
        <f>SUBTOTAL(9,O819:O822)</f>
        <v>10.904399999999999</v>
      </c>
    </row>
    <row r="824" spans="1:15" outlineLevel="2" x14ac:dyDescent="0.25">
      <c r="A824" t="s">
        <v>1623</v>
      </c>
      <c r="B824" s="74" t="str">
        <f t="shared" si="77"/>
        <v>00-63-NEW</v>
      </c>
      <c r="C824" t="str">
        <f>VLOOKUP(A824,'BASE ARTICLE SAMUEL 25012023 v1'!$A$1:$B$1287,2,FALSE)</f>
        <v>Z</v>
      </c>
      <c r="E824">
        <v>2</v>
      </c>
      <c r="F824" t="s">
        <v>583</v>
      </c>
      <c r="G824" s="71">
        <f>VLOOKUP(M824,'BASE ARTICLE SAMUEL 25012023 v1'!$A$1:$F$1287,6,FALSE)</f>
        <v>0.29299999999999998</v>
      </c>
      <c r="H824" s="6">
        <f>VLOOKUP(M824,'BASE ARTICLE SAMUEL 25012023 v2'!$A$1:$H$1287,8,FALSE)</f>
        <v>0.29299999999999998</v>
      </c>
      <c r="I824">
        <v>0.68</v>
      </c>
      <c r="J824">
        <f t="shared" ref="J824:J843" si="82">E824*I824</f>
        <v>1.36</v>
      </c>
      <c r="K824" s="6">
        <f>VLOOKUP(M824,'BASE ARTICLE SAMUEL 25012023 v2'!$A$1:$K$1287,11,FALSE)</f>
        <v>0.73249999999999993</v>
      </c>
      <c r="L824" s="6">
        <f t="shared" ref="L824:L843" si="83">E824*K824</f>
        <v>1.4649999999999999</v>
      </c>
      <c r="M824">
        <v>101006</v>
      </c>
      <c r="N824" t="str">
        <f>VLOOKUP(M824,'BASE ARTICLE SAMUEL 25012023 v1'!$A$2:$B$1287,2,FALSE)</f>
        <v>AN</v>
      </c>
      <c r="O824">
        <f t="shared" si="76"/>
        <v>0.58599999999999997</v>
      </c>
    </row>
    <row r="825" spans="1:15" outlineLevel="2" x14ac:dyDescent="0.25">
      <c r="A825" t="s">
        <v>1623</v>
      </c>
      <c r="B825" s="74" t="str">
        <f t="shared" si="77"/>
        <v>00-63-NEW</v>
      </c>
      <c r="C825" t="str">
        <f>VLOOKUP(A825,'BASE ARTICLE SAMUEL 25012023 v1'!$A$1:$B$1287,2,FALSE)</f>
        <v>Z</v>
      </c>
      <c r="E825">
        <v>1</v>
      </c>
      <c r="F825" t="s">
        <v>582</v>
      </c>
      <c r="G825" s="71">
        <f>VLOOKUP(M825,'BASE ARTICLE SAMUEL 25012023 v1'!$A$1:$F$1287,6,FALSE)</f>
        <v>1.5</v>
      </c>
      <c r="H825" s="6">
        <f>VLOOKUP(M825,'BASE ARTICLE SAMUEL 25012023 v2'!$A$1:$H$1287,8,FALSE)</f>
        <v>1.5</v>
      </c>
      <c r="I825">
        <v>2.2400000000000002</v>
      </c>
      <c r="J825">
        <f t="shared" si="82"/>
        <v>2.2400000000000002</v>
      </c>
      <c r="K825" s="6">
        <f>VLOOKUP(M825,'BASE ARTICLE SAMUEL 25012023 v2'!$A$1:$K$1287,11,FALSE)</f>
        <v>2.25</v>
      </c>
      <c r="L825" s="6">
        <f t="shared" si="83"/>
        <v>2.25</v>
      </c>
      <c r="M825">
        <v>101007</v>
      </c>
      <c r="N825" t="str">
        <f>VLOOKUP(M825,'BASE ARTICLE SAMUEL 25012023 v1'!$A$2:$B$1287,2,FALSE)</f>
        <v>AN</v>
      </c>
      <c r="O825">
        <f t="shared" si="76"/>
        <v>1.5</v>
      </c>
    </row>
    <row r="826" spans="1:15" outlineLevel="2" x14ac:dyDescent="0.25">
      <c r="A826" t="s">
        <v>1623</v>
      </c>
      <c r="B826" s="74" t="str">
        <f t="shared" si="77"/>
        <v>00-63-NEW</v>
      </c>
      <c r="C826" t="str">
        <f>VLOOKUP(A826,'BASE ARTICLE SAMUEL 25012023 v1'!$A$1:$B$1287,2,FALSE)</f>
        <v>Z</v>
      </c>
      <c r="E826">
        <v>1</v>
      </c>
      <c r="F826" t="s">
        <v>733</v>
      </c>
      <c r="G826" s="71">
        <f>VLOOKUP(M826,'BASE ARTICLE SAMUEL 25012023 v1'!$A$1:$F$1287,6,FALSE)</f>
        <v>27.76</v>
      </c>
      <c r="H826" s="6">
        <f>VLOOKUP(M826,'BASE ARTICLE SAMUEL 25012023 v2'!$A$1:$H$1287,8,FALSE)</f>
        <v>27.76</v>
      </c>
      <c r="I826">
        <v>39.22</v>
      </c>
      <c r="J826">
        <f t="shared" si="82"/>
        <v>39.22</v>
      </c>
      <c r="K826" s="6">
        <f>VLOOKUP(M826,'BASE ARTICLE SAMUEL 25012023 v2'!$A$1:$K$1287,11,FALSE)</f>
        <v>44.416000000000004</v>
      </c>
      <c r="L826" s="6">
        <f t="shared" si="83"/>
        <v>44.416000000000004</v>
      </c>
      <c r="M826">
        <v>1510064</v>
      </c>
      <c r="N826" t="str">
        <f>VLOOKUP(M826,'BASE ARTICLE SAMUEL 25012023 v1'!$A$2:$B$1287,2,FALSE)</f>
        <v>AN</v>
      </c>
      <c r="O826">
        <f t="shared" si="76"/>
        <v>27.76</v>
      </c>
    </row>
    <row r="827" spans="1:15" outlineLevel="2" x14ac:dyDescent="0.25">
      <c r="A827" t="s">
        <v>1623</v>
      </c>
      <c r="B827" s="74" t="str">
        <f t="shared" si="77"/>
        <v>00-63-NEW</v>
      </c>
      <c r="C827" t="str">
        <f>VLOOKUP(A827,'BASE ARTICLE SAMUEL 25012023 v1'!$A$1:$B$1287,2,FALSE)</f>
        <v>Z</v>
      </c>
      <c r="E827">
        <v>1</v>
      </c>
      <c r="F827" t="s">
        <v>577</v>
      </c>
      <c r="G827" s="71">
        <f>VLOOKUP(M827,'BASE ARTICLE SAMUEL 25012023 v1'!$A$1:$F$1287,6,FALSE)</f>
        <v>3.2</v>
      </c>
      <c r="H827" s="6">
        <f>VLOOKUP(M827,'BASE ARTICLE SAMUEL 25012023 v2'!$A$1:$H$1287,8,FALSE)</f>
        <v>3.2</v>
      </c>
      <c r="I827">
        <v>4.3499999999999996</v>
      </c>
      <c r="J827">
        <f t="shared" si="82"/>
        <v>4.3499999999999996</v>
      </c>
      <c r="K827" s="6">
        <f>VLOOKUP(M827,'BASE ARTICLE SAMUEL 25012023 v2'!$A$1:$K$1287,11,FALSE)</f>
        <v>4.8000000000000007</v>
      </c>
      <c r="L827" s="6">
        <f t="shared" si="83"/>
        <v>4.8000000000000007</v>
      </c>
      <c r="M827" t="s">
        <v>576</v>
      </c>
      <c r="N827" t="str">
        <f>VLOOKUP(M827,'BASE ARTICLE SAMUEL 25012023 v1'!$A$2:$B$1287,2,FALSE)</f>
        <v>AN</v>
      </c>
      <c r="O827">
        <f t="shared" si="76"/>
        <v>3.2</v>
      </c>
    </row>
    <row r="828" spans="1:15" outlineLevel="2" x14ac:dyDescent="0.25">
      <c r="A828" t="s">
        <v>1623</v>
      </c>
      <c r="B828" s="74" t="str">
        <f t="shared" si="77"/>
        <v>00-63-NEW</v>
      </c>
      <c r="C828" t="str">
        <f>VLOOKUP(A828,'BASE ARTICLE SAMUEL 25012023 v1'!$A$1:$B$1287,2,FALSE)</f>
        <v>Z</v>
      </c>
      <c r="E828">
        <v>1</v>
      </c>
      <c r="F828" t="s">
        <v>3929</v>
      </c>
      <c r="G828" s="71">
        <f>VLOOKUP(M828,'BASE ARTICLE SAMUEL 25012023 v1'!$A$1:$F$1287,6,FALSE)</f>
        <v>285</v>
      </c>
      <c r="H828" s="6">
        <f>VLOOKUP(M828,'BASE ARTICLE SAMUEL 25012023 v2'!$A$1:$H$1287,8,FALSE)</f>
        <v>285</v>
      </c>
      <c r="I828">
        <v>330.98</v>
      </c>
      <c r="J828">
        <f t="shared" si="82"/>
        <v>330.98</v>
      </c>
      <c r="K828" s="6">
        <f>VLOOKUP(M828,'BASE ARTICLE SAMUEL 25012023 v2'!$A$1:$K$1287,11,FALSE)</f>
        <v>427.5</v>
      </c>
      <c r="L828" s="6">
        <f t="shared" si="83"/>
        <v>427.5</v>
      </c>
      <c r="M828" t="s">
        <v>1138</v>
      </c>
      <c r="N828" t="str">
        <f>VLOOKUP(M828,'BASE ARTICLE SAMUEL 25012023 v1'!$A$2:$B$1287,2,FALSE)</f>
        <v>AN</v>
      </c>
      <c r="O828">
        <f t="shared" si="76"/>
        <v>285</v>
      </c>
    </row>
    <row r="829" spans="1:15" outlineLevel="2" x14ac:dyDescent="0.25">
      <c r="A829" t="s">
        <v>1623</v>
      </c>
      <c r="B829" s="74" t="str">
        <f t="shared" si="77"/>
        <v>00-63-NEW</v>
      </c>
      <c r="C829" t="str">
        <f>VLOOKUP(A829,'BASE ARTICLE SAMUEL 25012023 v1'!$A$1:$B$1287,2,FALSE)</f>
        <v>Z</v>
      </c>
      <c r="E829">
        <v>1</v>
      </c>
      <c r="F829" t="s">
        <v>1103</v>
      </c>
      <c r="G829" s="71">
        <f>VLOOKUP(M829,'BASE ARTICLE SAMUEL 25012023 v1'!$A$1:$F$1287,6,FALSE)</f>
        <v>33.79</v>
      </c>
      <c r="H829" s="6">
        <f>VLOOKUP(M829,'BASE ARTICLE SAMUEL 25012023 v2'!$A$1:$H$1287,8,FALSE)</f>
        <v>33.79</v>
      </c>
      <c r="I829">
        <v>38.61</v>
      </c>
      <c r="J829">
        <f t="shared" si="82"/>
        <v>38.61</v>
      </c>
      <c r="K829" s="6">
        <f>VLOOKUP(M829,'BASE ARTICLE SAMUEL 25012023 v2'!$A$1:$K$1287,11,FALSE)</f>
        <v>50.685000000000002</v>
      </c>
      <c r="L829" s="6">
        <f t="shared" si="83"/>
        <v>50.685000000000002</v>
      </c>
      <c r="M829" t="s">
        <v>1102</v>
      </c>
      <c r="N829" t="str">
        <f>VLOOKUP(M829,'BASE ARTICLE SAMUEL 25012023 v1'!$A$2:$B$1287,2,FALSE)</f>
        <v>AS</v>
      </c>
      <c r="O829">
        <f t="shared" si="76"/>
        <v>33.79</v>
      </c>
    </row>
    <row r="830" spans="1:15" outlineLevel="2" x14ac:dyDescent="0.25">
      <c r="A830" t="s">
        <v>1623</v>
      </c>
      <c r="B830" s="74" t="str">
        <f t="shared" si="77"/>
        <v>00-63-NEW</v>
      </c>
      <c r="C830" t="str">
        <f>VLOOKUP(A830,'BASE ARTICLE SAMUEL 25012023 v1'!$A$1:$B$1287,2,FALSE)</f>
        <v>Z</v>
      </c>
      <c r="E830">
        <v>2</v>
      </c>
      <c r="F830" t="s">
        <v>588</v>
      </c>
      <c r="G830" s="71">
        <f>VLOOKUP(M830,'BASE ARTICLE SAMUEL 25012023 v1'!$A$1:$F$1287,6,FALSE)</f>
        <v>1.01</v>
      </c>
      <c r="H830" s="6">
        <f>VLOOKUP(M830,'BASE ARTICLE SAMUEL 25012023 v2'!$A$1:$H$1287,8,FALSE)</f>
        <v>1.083</v>
      </c>
      <c r="I830">
        <v>1.07</v>
      </c>
      <c r="J830">
        <f t="shared" si="82"/>
        <v>2.14</v>
      </c>
      <c r="K830" s="6">
        <f>VLOOKUP(M830,'BASE ARTICLE SAMUEL 25012023 v2'!$A$1:$K$1287,11,FALSE)</f>
        <v>1.4403900000000001</v>
      </c>
      <c r="L830" s="6">
        <f t="shared" si="83"/>
        <v>2.8807800000000001</v>
      </c>
      <c r="M830" t="s">
        <v>587</v>
      </c>
      <c r="N830" t="str">
        <f>VLOOKUP(M830,'BASE ARTICLE SAMUEL 25012023 v1'!$A$2:$B$1287,2,FALSE)</f>
        <v>AS</v>
      </c>
      <c r="O830">
        <f t="shared" si="76"/>
        <v>2.1659999999999999</v>
      </c>
    </row>
    <row r="831" spans="1:15" outlineLevel="2" x14ac:dyDescent="0.25">
      <c r="A831" t="s">
        <v>1623</v>
      </c>
      <c r="B831" s="74" t="str">
        <f t="shared" si="77"/>
        <v>00-63-NEW</v>
      </c>
      <c r="C831" t="str">
        <f>VLOOKUP(A831,'BASE ARTICLE SAMUEL 25012023 v1'!$A$1:$B$1287,2,FALSE)</f>
        <v>Z</v>
      </c>
      <c r="E831">
        <v>1</v>
      </c>
      <c r="F831" t="s">
        <v>714</v>
      </c>
      <c r="G831" s="71">
        <f>VLOOKUP(M831,'BASE ARTICLE SAMUEL 25012023 v1'!$A$1:$F$1287,6,FALSE)</f>
        <v>0.44</v>
      </c>
      <c r="H831" s="6">
        <f>VLOOKUP(M831,'BASE ARTICLE SAMUEL 25012023 v2'!$A$1:$H$1287,8,FALSE)</f>
        <v>0.52500000000000002</v>
      </c>
      <c r="I831">
        <v>0.47</v>
      </c>
      <c r="J831">
        <f t="shared" si="82"/>
        <v>0.47</v>
      </c>
      <c r="K831" s="6">
        <f>VLOOKUP(M831,'BASE ARTICLE SAMUEL 25012023 v2'!$A$1:$K$1287,11,FALSE)</f>
        <v>0.65625</v>
      </c>
      <c r="L831" s="6">
        <f t="shared" si="83"/>
        <v>0.65625</v>
      </c>
      <c r="M831" t="s">
        <v>713</v>
      </c>
      <c r="N831" t="str">
        <f>VLOOKUP(M831,'BASE ARTICLE SAMUEL 25012023 v1'!$A$2:$B$1287,2,FALSE)</f>
        <v>AS</v>
      </c>
      <c r="O831">
        <f t="shared" si="76"/>
        <v>0.52500000000000002</v>
      </c>
    </row>
    <row r="832" spans="1:15" outlineLevel="2" x14ac:dyDescent="0.25">
      <c r="A832" t="s">
        <v>1623</v>
      </c>
      <c r="B832" s="74" t="str">
        <f t="shared" si="77"/>
        <v>00-63-NEW</v>
      </c>
      <c r="C832" t="str">
        <f>VLOOKUP(A832,'BASE ARTICLE SAMUEL 25012023 v1'!$A$1:$B$1287,2,FALSE)</f>
        <v>Z</v>
      </c>
      <c r="E832">
        <v>2</v>
      </c>
      <c r="F832" t="s">
        <v>559</v>
      </c>
      <c r="G832" s="71">
        <f>VLOOKUP(M832,'BASE ARTICLE SAMUEL 25012023 v1'!$A$1:$F$1287,6,FALSE)</f>
        <v>0.85</v>
      </c>
      <c r="H832" s="6">
        <f>VLOOKUP(M832,'BASE ARTICLE SAMUEL 25012023 v2'!$A$1:$H$1287,8,FALSE)</f>
        <v>0.91100000000000003</v>
      </c>
      <c r="I832">
        <v>0.96</v>
      </c>
      <c r="J832">
        <f t="shared" si="82"/>
        <v>1.92</v>
      </c>
      <c r="K832" s="6">
        <f>VLOOKUP(M832,'BASE ARTICLE SAMUEL 25012023 v2'!$A$1:$K$1287,11,FALSE)</f>
        <v>1.2116300000000002</v>
      </c>
      <c r="L832" s="6">
        <f t="shared" si="83"/>
        <v>2.4232600000000004</v>
      </c>
      <c r="M832" t="s">
        <v>558</v>
      </c>
      <c r="N832" t="str">
        <f>VLOOKUP(M832,'BASE ARTICLE SAMUEL 25012023 v1'!$A$2:$B$1287,2,FALSE)</f>
        <v>AS</v>
      </c>
      <c r="O832">
        <f t="shared" si="76"/>
        <v>1.8220000000000001</v>
      </c>
    </row>
    <row r="833" spans="1:15" outlineLevel="2" x14ac:dyDescent="0.25">
      <c r="A833" t="s">
        <v>1623</v>
      </c>
      <c r="B833" s="74" t="str">
        <f t="shared" si="77"/>
        <v>00-63-NEW</v>
      </c>
      <c r="C833" t="str">
        <f>VLOOKUP(A833,'BASE ARTICLE SAMUEL 25012023 v1'!$A$1:$B$1287,2,FALSE)</f>
        <v>Z</v>
      </c>
      <c r="E833">
        <v>1</v>
      </c>
      <c r="F833" t="s">
        <v>953</v>
      </c>
      <c r="G833" s="71">
        <f>VLOOKUP(M833,'BASE ARTICLE SAMUEL 25012023 v1'!$A$1:$F$1287,6,FALSE)</f>
        <v>7.19</v>
      </c>
      <c r="H833" s="6">
        <f>VLOOKUP(M833,'BASE ARTICLE SAMUEL 25012023 v2'!$A$1:$H$1287,8,FALSE)</f>
        <v>7.8529999999999998</v>
      </c>
      <c r="I833">
        <v>11.02</v>
      </c>
      <c r="J833">
        <f t="shared" si="82"/>
        <v>11.02</v>
      </c>
      <c r="K833" s="6">
        <f>VLOOKUP(M833,'BASE ARTICLE SAMUEL 25012023 v2'!$A$1:$K$1287,11,FALSE)</f>
        <v>15.706</v>
      </c>
      <c r="L833" s="6">
        <f t="shared" si="83"/>
        <v>15.706</v>
      </c>
      <c r="M833" t="s">
        <v>952</v>
      </c>
      <c r="N833" t="str">
        <f>VLOOKUP(M833,'BASE ARTICLE SAMUEL 25012023 v1'!$A$2:$B$1287,2,FALSE)</f>
        <v>AS</v>
      </c>
      <c r="O833">
        <f t="shared" si="76"/>
        <v>7.8529999999999998</v>
      </c>
    </row>
    <row r="834" spans="1:15" outlineLevel="2" x14ac:dyDescent="0.25">
      <c r="A834" t="s">
        <v>1623</v>
      </c>
      <c r="B834" s="74" t="str">
        <f t="shared" si="77"/>
        <v>00-63-NEW</v>
      </c>
      <c r="C834" t="str">
        <f>VLOOKUP(A834,'BASE ARTICLE SAMUEL 25012023 v1'!$A$1:$B$1287,2,FALSE)</f>
        <v>Z</v>
      </c>
      <c r="E834">
        <v>1</v>
      </c>
      <c r="F834" t="s">
        <v>570</v>
      </c>
      <c r="G834" s="71">
        <f>VLOOKUP(M834,'BASE ARTICLE SAMUEL 25012023 v1'!$A$1:$F$1287,6,FALSE)</f>
        <v>0.67</v>
      </c>
      <c r="H834" s="6">
        <f>VLOOKUP(M834,'BASE ARTICLE SAMUEL 25012023 v2'!$A$1:$H$1287,8,FALSE)</f>
        <v>0.73</v>
      </c>
      <c r="I834">
        <v>0.77</v>
      </c>
      <c r="J834">
        <f t="shared" si="82"/>
        <v>0.77</v>
      </c>
      <c r="K834" s="6">
        <f>VLOOKUP(M834,'BASE ARTICLE SAMUEL 25012023 v2'!$A$1:$K$1287,11,FALSE)</f>
        <v>0.97089999999999999</v>
      </c>
      <c r="L834" s="6">
        <f t="shared" si="83"/>
        <v>0.97089999999999999</v>
      </c>
      <c r="M834" t="s">
        <v>569</v>
      </c>
      <c r="N834" t="str">
        <f>VLOOKUP(M834,'BASE ARTICLE SAMUEL 25012023 v1'!$A$2:$B$1287,2,FALSE)</f>
        <v>AN</v>
      </c>
      <c r="O834">
        <f t="shared" si="76"/>
        <v>0.73</v>
      </c>
    </row>
    <row r="835" spans="1:15" outlineLevel="2" x14ac:dyDescent="0.25">
      <c r="A835" t="s">
        <v>1623</v>
      </c>
      <c r="B835" s="74" t="str">
        <f t="shared" si="77"/>
        <v>00-63-NEW</v>
      </c>
      <c r="C835" t="str">
        <f>VLOOKUP(A835,'BASE ARTICLE SAMUEL 25012023 v1'!$A$1:$B$1287,2,FALSE)</f>
        <v>Z</v>
      </c>
      <c r="E835">
        <v>1</v>
      </c>
      <c r="F835" t="s">
        <v>779</v>
      </c>
      <c r="G835" s="71">
        <f>VLOOKUP(M835,'BASE ARTICLE SAMUEL 25012023 v1'!$A$1:$F$1287,6,FALSE)</f>
        <v>0.42</v>
      </c>
      <c r="H835" s="6">
        <f>VLOOKUP(M835,'BASE ARTICLE SAMUEL 25012023 v2'!$A$1:$H$1287,8,FALSE)</f>
        <v>0.45200000000000001</v>
      </c>
      <c r="I835">
        <v>0.44</v>
      </c>
      <c r="J835">
        <f t="shared" si="82"/>
        <v>0.44</v>
      </c>
      <c r="K835" s="6">
        <f>VLOOKUP(M835,'BASE ARTICLE SAMUEL 25012023 v2'!$A$1:$K$1287,11,FALSE)</f>
        <v>0.60116000000000003</v>
      </c>
      <c r="L835" s="6">
        <f t="shared" si="83"/>
        <v>0.60116000000000003</v>
      </c>
      <c r="M835" t="s">
        <v>778</v>
      </c>
      <c r="N835" t="str">
        <f>VLOOKUP(M835,'BASE ARTICLE SAMUEL 25012023 v1'!$A$2:$B$1287,2,FALSE)</f>
        <v>AS</v>
      </c>
      <c r="O835">
        <f t="shared" si="76"/>
        <v>0.45200000000000001</v>
      </c>
    </row>
    <row r="836" spans="1:15" outlineLevel="2" x14ac:dyDescent="0.25">
      <c r="A836" t="s">
        <v>1623</v>
      </c>
      <c r="B836" s="74" t="str">
        <f t="shared" ref="B836:B899" si="84">MID(A836,7,100)</f>
        <v>00-63-NEW</v>
      </c>
      <c r="C836" t="str">
        <f>VLOOKUP(A836,'BASE ARTICLE SAMUEL 25012023 v1'!$A$1:$B$1287,2,FALSE)</f>
        <v>Z</v>
      </c>
      <c r="E836">
        <v>1</v>
      </c>
      <c r="F836" t="s">
        <v>1119</v>
      </c>
      <c r="G836" s="71">
        <f>VLOOKUP(M836,'BASE ARTICLE SAMUEL 25012023 v1'!$A$1:$F$1287,6,FALSE)</f>
        <v>0</v>
      </c>
      <c r="H836" s="6">
        <f>VLOOKUP(M836,'BASE ARTICLE SAMUEL 25012023 v2'!$A$1:$H$1287,8,FALSE)</f>
        <v>83.629999999999981</v>
      </c>
      <c r="I836">
        <v>139.16999999999999</v>
      </c>
      <c r="J836">
        <f t="shared" si="82"/>
        <v>139.16999999999999</v>
      </c>
      <c r="K836" s="6">
        <f>VLOOKUP(M836,'BASE ARTICLE SAMUEL 25012023 v2'!$A$1:$K$1287,11,FALSE)</f>
        <v>142.03600000000003</v>
      </c>
      <c r="L836" s="6">
        <f t="shared" si="83"/>
        <v>142.03600000000003</v>
      </c>
      <c r="M836" t="s">
        <v>1118</v>
      </c>
      <c r="N836" t="str">
        <f>VLOOKUP(M836,'BASE ARTICLE SAMUEL 25012023 v1'!$A$2:$B$1287,2,FALSE)</f>
        <v>AF</v>
      </c>
      <c r="O836">
        <f t="shared" si="76"/>
        <v>83.629999999999981</v>
      </c>
    </row>
    <row r="837" spans="1:15" outlineLevel="2" x14ac:dyDescent="0.25">
      <c r="A837" t="s">
        <v>1623</v>
      </c>
      <c r="B837" s="74" t="str">
        <f t="shared" si="84"/>
        <v>00-63-NEW</v>
      </c>
      <c r="C837" t="str">
        <f>VLOOKUP(A837,'BASE ARTICLE SAMUEL 25012023 v1'!$A$1:$B$1287,2,FALSE)</f>
        <v>Z</v>
      </c>
      <c r="E837">
        <v>1</v>
      </c>
      <c r="F837" t="s">
        <v>442</v>
      </c>
      <c r="G837" s="71">
        <f>VLOOKUP(M837,'BASE ARTICLE SAMUEL 25012023 v1'!$A$1:$F$1287,6,FALSE)</f>
        <v>138.58000000000001</v>
      </c>
      <c r="H837" s="6">
        <f>VLOOKUP(M837,'BASE ARTICLE SAMUEL 25012023 v2'!$A$1:$H$1287,8,FALSE)</f>
        <v>159.54</v>
      </c>
      <c r="I837">
        <v>206.99</v>
      </c>
      <c r="J837">
        <f t="shared" si="82"/>
        <v>206.99</v>
      </c>
      <c r="K837" s="6">
        <f>VLOOKUP(M837,'BASE ARTICLE SAMUEL 25012023 v2'!$A$1:$K$1287,11,FALSE)</f>
        <v>239.31</v>
      </c>
      <c r="L837" s="6">
        <f t="shared" si="83"/>
        <v>239.31</v>
      </c>
      <c r="M837" t="s">
        <v>441</v>
      </c>
      <c r="N837" t="str">
        <f>VLOOKUP(M837,'BASE ARTICLE SAMUEL 25012023 v1'!$A$2:$B$1287,2,FALSE)</f>
        <v>AN</v>
      </c>
      <c r="O837">
        <f t="shared" si="76"/>
        <v>159.54</v>
      </c>
    </row>
    <row r="838" spans="1:15" outlineLevel="2" x14ac:dyDescent="0.25">
      <c r="A838" t="s">
        <v>1623</v>
      </c>
      <c r="B838" s="74" t="str">
        <f t="shared" si="84"/>
        <v>00-63-NEW</v>
      </c>
      <c r="C838" t="str">
        <f>VLOOKUP(A838,'BASE ARTICLE SAMUEL 25012023 v1'!$A$1:$B$1287,2,FALSE)</f>
        <v>Z</v>
      </c>
      <c r="E838">
        <v>1</v>
      </c>
      <c r="F838" t="s">
        <v>3926</v>
      </c>
      <c r="G838" s="71">
        <f>VLOOKUP(M838,'BASE ARTICLE SAMUEL 25012023 v1'!$A$1:$F$1287,6,FALSE)</f>
        <v>0.94</v>
      </c>
      <c r="H838" s="6">
        <f>VLOOKUP(M838,'BASE ARTICLE SAMUEL 25012023 v2'!$A$1:$H$1287,8,FALSE)</f>
        <v>0.94</v>
      </c>
      <c r="I838">
        <v>4.87</v>
      </c>
      <c r="J838">
        <f t="shared" si="82"/>
        <v>4.87</v>
      </c>
      <c r="K838" s="6">
        <f>VLOOKUP(M838,'BASE ARTICLE SAMUEL 25012023 v2'!$A$1:$K$1287,11,FALSE)</f>
        <v>1.41</v>
      </c>
      <c r="L838" s="6">
        <f t="shared" si="83"/>
        <v>1.41</v>
      </c>
      <c r="M838" t="s">
        <v>68</v>
      </c>
      <c r="N838" t="str">
        <f>VLOOKUP(M838,'BASE ARTICLE SAMUEL 25012023 v1'!$A$2:$B$1287,2,FALSE)</f>
        <v>AS</v>
      </c>
      <c r="O838">
        <f t="shared" si="76"/>
        <v>0.94</v>
      </c>
    </row>
    <row r="839" spans="1:15" outlineLevel="2" x14ac:dyDescent="0.25">
      <c r="A839" t="s">
        <v>1623</v>
      </c>
      <c r="B839" s="74" t="str">
        <f t="shared" si="84"/>
        <v>00-63-NEW</v>
      </c>
      <c r="C839" t="str">
        <f>VLOOKUP(A839,'BASE ARTICLE SAMUEL 25012023 v1'!$A$1:$B$1287,2,FALSE)</f>
        <v>Z</v>
      </c>
      <c r="E839">
        <v>1</v>
      </c>
      <c r="F839" t="s">
        <v>3927</v>
      </c>
      <c r="G839" s="71">
        <f>VLOOKUP(M839,'BASE ARTICLE SAMUEL 25012023 v1'!$A$1:$F$1287,6,FALSE)</f>
        <v>0.92</v>
      </c>
      <c r="H839" s="6">
        <f>VLOOKUP(M839,'BASE ARTICLE SAMUEL 25012023 v2'!$A$1:$H$1287,8,FALSE)</f>
        <v>0.92</v>
      </c>
      <c r="I839">
        <v>4.9400000000000004</v>
      </c>
      <c r="J839">
        <f t="shared" si="82"/>
        <v>4.9400000000000004</v>
      </c>
      <c r="K839" s="6">
        <f>VLOOKUP(M839,'BASE ARTICLE SAMUEL 25012023 v2'!$A$1:$K$1287,11,FALSE)</f>
        <v>1.3800000000000001</v>
      </c>
      <c r="L839" s="6">
        <f t="shared" si="83"/>
        <v>1.3800000000000001</v>
      </c>
      <c r="M839" t="s">
        <v>44</v>
      </c>
      <c r="N839" t="str">
        <f>VLOOKUP(M839,'BASE ARTICLE SAMUEL 25012023 v1'!$A$2:$B$1287,2,FALSE)</f>
        <v>AS</v>
      </c>
      <c r="O839">
        <f t="shared" si="76"/>
        <v>0.92</v>
      </c>
    </row>
    <row r="840" spans="1:15" outlineLevel="2" x14ac:dyDescent="0.25">
      <c r="A840" t="s">
        <v>1623</v>
      </c>
      <c r="B840" s="74" t="str">
        <f t="shared" si="84"/>
        <v>00-63-NEW</v>
      </c>
      <c r="C840" t="str">
        <f>VLOOKUP(A840,'BASE ARTICLE SAMUEL 25012023 v1'!$A$1:$B$1287,2,FALSE)</f>
        <v>Z</v>
      </c>
      <c r="E840">
        <v>1</v>
      </c>
      <c r="F840" t="s">
        <v>1095</v>
      </c>
      <c r="G840" s="71">
        <f>VLOOKUP(M840,'BASE ARTICLE SAMUEL 25012023 v1'!$A$1:$F$1287,6,FALSE)</f>
        <v>2.88</v>
      </c>
      <c r="H840" s="6">
        <f>VLOOKUP(M840,'BASE ARTICLE SAMUEL 25012023 v2'!$A$1:$H$1287,8,FALSE)</f>
        <v>2.88</v>
      </c>
      <c r="I840">
        <v>4.1900000000000004</v>
      </c>
      <c r="J840">
        <f t="shared" si="82"/>
        <v>4.1900000000000004</v>
      </c>
      <c r="K840" s="6">
        <f>VLOOKUP(M840,'BASE ARTICLE SAMUEL 25012023 v2'!$A$1:$K$1287,11,FALSE)</f>
        <v>4.4639999999999995</v>
      </c>
      <c r="L840" s="6">
        <f t="shared" si="83"/>
        <v>4.4639999999999995</v>
      </c>
      <c r="M840" t="s">
        <v>1094</v>
      </c>
      <c r="N840" t="str">
        <f>VLOOKUP(M840,'BASE ARTICLE SAMUEL 25012023 v1'!$A$2:$B$1287,2,FALSE)</f>
        <v>AN</v>
      </c>
      <c r="O840">
        <f t="shared" ref="O840:O911" si="85">E840*H840</f>
        <v>2.88</v>
      </c>
    </row>
    <row r="841" spans="1:15" outlineLevel="2" x14ac:dyDescent="0.25">
      <c r="A841" t="s">
        <v>1623</v>
      </c>
      <c r="B841" s="74" t="str">
        <f t="shared" si="84"/>
        <v>00-63-NEW</v>
      </c>
      <c r="C841" t="str">
        <f>VLOOKUP(A841,'BASE ARTICLE SAMUEL 25012023 v1'!$A$1:$B$1287,2,FALSE)</f>
        <v>Z</v>
      </c>
      <c r="E841">
        <v>1</v>
      </c>
      <c r="F841" t="s">
        <v>561</v>
      </c>
      <c r="G841" s="71">
        <f>VLOOKUP(M841,'BASE ARTICLE SAMUEL 25012023 v1'!$A$1:$F$1287,6,FALSE)</f>
        <v>5.73</v>
      </c>
      <c r="H841" s="6">
        <f>VLOOKUP(M841,'BASE ARTICLE SAMUEL 25012023 v2'!$A$1:$H$1287,8,FALSE)</f>
        <v>5.73</v>
      </c>
      <c r="I841">
        <v>12.91</v>
      </c>
      <c r="J841">
        <f t="shared" si="82"/>
        <v>12.91</v>
      </c>
      <c r="K841" s="6">
        <f>VLOOKUP(M841,'BASE ARTICLE SAMUEL 25012023 v2'!$A$1:$K$1287,11,FALSE)</f>
        <v>22.862700000000004</v>
      </c>
      <c r="L841" s="6">
        <f t="shared" si="83"/>
        <v>22.862700000000004</v>
      </c>
      <c r="M841" t="s">
        <v>560</v>
      </c>
      <c r="N841" t="str">
        <f>VLOOKUP(M841,'BASE ARTICLE SAMUEL 25012023 v1'!$A$2:$B$1287,2,FALSE)</f>
        <v>AS</v>
      </c>
      <c r="O841">
        <f t="shared" si="85"/>
        <v>5.73</v>
      </c>
    </row>
    <row r="842" spans="1:15" outlineLevel="2" x14ac:dyDescent="0.25">
      <c r="A842" t="s">
        <v>1623</v>
      </c>
      <c r="B842" s="74" t="str">
        <f t="shared" si="84"/>
        <v>00-63-NEW</v>
      </c>
      <c r="C842" t="str">
        <f>VLOOKUP(A842,'BASE ARTICLE SAMUEL 25012023 v1'!$A$1:$B$1287,2,FALSE)</f>
        <v>Z</v>
      </c>
      <c r="E842">
        <v>1</v>
      </c>
      <c r="F842" t="s">
        <v>555</v>
      </c>
      <c r="G842" s="71">
        <f>VLOOKUP(M842,'BASE ARTICLE SAMUEL 25012023 v1'!$A$1:$F$1287,6,FALSE)</f>
        <v>7.12</v>
      </c>
      <c r="H842" s="6">
        <f>VLOOKUP(M842,'BASE ARTICLE SAMUEL 25012023 v2'!$A$1:$H$1287,8,FALSE)</f>
        <v>7.12</v>
      </c>
      <c r="I842">
        <v>9.56</v>
      </c>
      <c r="J842">
        <f t="shared" si="82"/>
        <v>9.56</v>
      </c>
      <c r="K842" s="6">
        <f>VLOOKUP(M842,'BASE ARTICLE SAMUEL 25012023 v2'!$A$1:$K$1287,11,FALSE)</f>
        <v>9.4695999999999998</v>
      </c>
      <c r="L842" s="6">
        <f t="shared" si="83"/>
        <v>9.4695999999999998</v>
      </c>
      <c r="M842" t="s">
        <v>554</v>
      </c>
      <c r="N842" t="str">
        <f>VLOOKUP(M842,'BASE ARTICLE SAMUEL 25012023 v1'!$A$2:$B$1287,2,FALSE)</f>
        <v>AN</v>
      </c>
      <c r="O842">
        <f t="shared" si="85"/>
        <v>7.12</v>
      </c>
    </row>
    <row r="843" spans="1:15" outlineLevel="2" x14ac:dyDescent="0.25">
      <c r="A843" t="s">
        <v>1623</v>
      </c>
      <c r="B843" s="74" t="str">
        <f t="shared" si="84"/>
        <v>00-63-NEW</v>
      </c>
      <c r="C843" t="str">
        <f>VLOOKUP(A843,'BASE ARTICLE SAMUEL 25012023 v1'!$A$1:$B$1287,2,FALSE)</f>
        <v>Z</v>
      </c>
      <c r="E843">
        <v>1</v>
      </c>
      <c r="F843" t="s">
        <v>566</v>
      </c>
      <c r="G843" s="71">
        <f>VLOOKUP(M843,'BASE ARTICLE SAMUEL 25012023 v1'!$A$1:$F$1287,6,FALSE)</f>
        <v>8.74</v>
      </c>
      <c r="H843" s="6">
        <f>VLOOKUP(M843,'BASE ARTICLE SAMUEL 25012023 v2'!$A$1:$H$1287,8,FALSE)</f>
        <v>9</v>
      </c>
      <c r="I843">
        <v>9.64</v>
      </c>
      <c r="J843">
        <f t="shared" si="82"/>
        <v>9.64</v>
      </c>
      <c r="K843" s="6">
        <f>VLOOKUP(M843,'BASE ARTICLE SAMUEL 25012023 v2'!$A$1:$K$1287,11,FALSE)</f>
        <v>11.97</v>
      </c>
      <c r="L843" s="6">
        <f t="shared" si="83"/>
        <v>11.97</v>
      </c>
      <c r="M843" t="s">
        <v>565</v>
      </c>
      <c r="N843" t="str">
        <f>VLOOKUP(M843,'BASE ARTICLE SAMUEL 25012023 v1'!$A$2:$B$1287,2,FALSE)</f>
        <v>AN</v>
      </c>
      <c r="O843">
        <f t="shared" si="85"/>
        <v>9</v>
      </c>
    </row>
    <row r="844" spans="1:15" outlineLevel="1" x14ac:dyDescent="0.25">
      <c r="A844" s="74" t="s">
        <v>4094</v>
      </c>
      <c r="B844" s="74" t="str">
        <f t="shared" si="84"/>
        <v>SPR-1200-63-NEW</v>
      </c>
      <c r="H844" s="6" t="e">
        <f>VLOOKUP(M844,'BASE ARTICLE SAMUEL 25012023 v2'!$A$1:$H$1287,8,FALSE)</f>
        <v>#N/A</v>
      </c>
      <c r="K844" s="6" t="e">
        <f>VLOOKUP(M844,'BASE ARTICLE SAMUEL 25012023 v2'!$A$1:$K$1287,11,FALSE)</f>
        <v>#N/A</v>
      </c>
      <c r="L844" s="6">
        <f>SUBTOTAL(9,L824:L843)</f>
        <v>987.25665000000015</v>
      </c>
      <c r="O844">
        <f>SUBTOTAL(9,O824:O843)</f>
        <v>635.14400000000001</v>
      </c>
    </row>
    <row r="845" spans="1:15" outlineLevel="2" x14ac:dyDescent="0.25">
      <c r="A845" t="s">
        <v>2207</v>
      </c>
      <c r="B845" s="74" t="str">
        <f t="shared" si="84"/>
        <v>POMPE</v>
      </c>
      <c r="C845" t="str">
        <f>VLOOKUP(A845,'BASE ARTICLE SAMUEL 25012023 v1'!$A$1:$B$1287,2,FALSE)</f>
        <v>AF</v>
      </c>
      <c r="E845">
        <v>1</v>
      </c>
      <c r="F845" t="s">
        <v>2206</v>
      </c>
      <c r="G845" s="71">
        <f>VLOOKUP(M845,'BASE ARTICLE SAMUEL 25012023 v1'!$A$1:$F$1287,6,FALSE)</f>
        <v>7</v>
      </c>
      <c r="H845" s="6">
        <f>VLOOKUP(M845,'BASE ARTICLE SAMUEL 25012023 v2'!$A$1:$H$1287,8,FALSE)</f>
        <v>7</v>
      </c>
      <c r="I845">
        <v>0</v>
      </c>
      <c r="J845">
        <f>E845*I845</f>
        <v>0</v>
      </c>
      <c r="K845" s="6">
        <f>VLOOKUP(M845,'BASE ARTICLE SAMUEL 25012023 v2'!$A$1:$K$1287,11,FALSE)</f>
        <v>9.31</v>
      </c>
      <c r="L845" s="6">
        <f>E845*K845</f>
        <v>9.31</v>
      </c>
      <c r="M845">
        <v>352665014</v>
      </c>
      <c r="N845" t="str">
        <f>VLOOKUP(M845,'BASE ARTICLE SAMUEL 25012023 v1'!$A$2:$B$1287,2,FALSE)</f>
        <v>AN</v>
      </c>
      <c r="O845">
        <f t="shared" si="85"/>
        <v>7</v>
      </c>
    </row>
    <row r="846" spans="1:15" outlineLevel="2" x14ac:dyDescent="0.25">
      <c r="A846" t="s">
        <v>2207</v>
      </c>
      <c r="B846" s="74" t="str">
        <f t="shared" si="84"/>
        <v>POMPE</v>
      </c>
      <c r="C846" t="str">
        <f>VLOOKUP(A846,'BASE ARTICLE SAMUEL 25012023 v1'!$A$1:$B$1287,2,FALSE)</f>
        <v>AF</v>
      </c>
      <c r="E846">
        <v>1</v>
      </c>
      <c r="F846" t="s">
        <v>2172</v>
      </c>
      <c r="G846" s="71">
        <f>VLOOKUP(M846,'BASE ARTICLE SAMUEL 25012023 v1'!$A$1:$F$1287,6,FALSE)</f>
        <v>10.5</v>
      </c>
      <c r="H846" s="6">
        <f>VLOOKUP(M846,'BASE ARTICLE SAMUEL 25012023 v2'!$A$1:$H$1287,8,FALSE)</f>
        <v>10.5</v>
      </c>
      <c r="I846">
        <v>0</v>
      </c>
      <c r="J846">
        <f>E846*I846</f>
        <v>0</v>
      </c>
      <c r="K846" s="6">
        <f>VLOOKUP(M846,'BASE ARTICLE SAMUEL 25012023 v2'!$A$1:$K$1287,11,FALSE)</f>
        <v>13.965</v>
      </c>
      <c r="L846" s="6">
        <f>E846*K846</f>
        <v>13.965</v>
      </c>
      <c r="M846">
        <v>4260081165</v>
      </c>
      <c r="N846" t="str">
        <f>VLOOKUP(M846,'BASE ARTICLE SAMUEL 25012023 v1'!$A$2:$B$1287,2,FALSE)</f>
        <v>AN</v>
      </c>
      <c r="O846">
        <f t="shared" si="85"/>
        <v>10.5</v>
      </c>
    </row>
    <row r="847" spans="1:15" outlineLevel="2" x14ac:dyDescent="0.25">
      <c r="A847" t="s">
        <v>2207</v>
      </c>
      <c r="B847" s="74" t="str">
        <f t="shared" si="84"/>
        <v>POMPE</v>
      </c>
      <c r="C847" t="str">
        <f>VLOOKUP(A847,'BASE ARTICLE SAMUEL 25012023 v1'!$A$1:$B$1287,2,FALSE)</f>
        <v>AF</v>
      </c>
      <c r="E847">
        <v>3</v>
      </c>
      <c r="F847" t="s">
        <v>2052</v>
      </c>
      <c r="G847" s="71">
        <f>VLOOKUP(M847,'BASE ARTICLE SAMUEL 25012023 v1'!$A$1:$F$1287,6,FALSE)</f>
        <v>0.5</v>
      </c>
      <c r="H847" s="6">
        <f>VLOOKUP(M847,'BASE ARTICLE SAMUEL 25012023 v2'!$A$1:$H$1287,8,FALSE)</f>
        <v>0.5</v>
      </c>
      <c r="I847">
        <v>0</v>
      </c>
      <c r="J847">
        <f>E847*I847</f>
        <v>0</v>
      </c>
      <c r="K847" s="6">
        <f>VLOOKUP(M847,'BASE ARTICLE SAMUEL 25012023 v2'!$A$1:$K$1287,11,FALSE)</f>
        <v>0.67</v>
      </c>
      <c r="L847" s="6">
        <f>E847*K847</f>
        <v>2.0100000000000002</v>
      </c>
      <c r="M847" t="s">
        <v>2051</v>
      </c>
      <c r="N847" t="str">
        <f>VLOOKUP(M847,'BASE ARTICLE SAMUEL 25012023 v1'!$A$2:$B$1287,2,FALSE)</f>
        <v>AS</v>
      </c>
      <c r="O847">
        <f t="shared" si="85"/>
        <v>1.5</v>
      </c>
    </row>
    <row r="848" spans="1:15" outlineLevel="2" x14ac:dyDescent="0.25">
      <c r="A848" t="s">
        <v>2207</v>
      </c>
      <c r="B848" s="74" t="str">
        <f t="shared" si="84"/>
        <v>POMPE</v>
      </c>
      <c r="C848" t="str">
        <f>VLOOKUP(A848,'BASE ARTICLE SAMUEL 25012023 v1'!$A$1:$B$1287,2,FALSE)</f>
        <v>AF</v>
      </c>
      <c r="E848">
        <v>0.02</v>
      </c>
      <c r="F848" t="s">
        <v>1604</v>
      </c>
      <c r="G848" s="71">
        <f>VLOOKUP(M848,'BASE ARTICLE SAMUEL 25012023 v1'!$A$1:$F$1287,6,FALSE)</f>
        <v>50</v>
      </c>
      <c r="H848" s="6">
        <f>VLOOKUP(M848,'BASE ARTICLE SAMUEL 25012023 v2'!$A$1:$H$1287,8,FALSE)</f>
        <v>0</v>
      </c>
      <c r="I848">
        <v>0</v>
      </c>
      <c r="J848">
        <f>E848*I848</f>
        <v>0</v>
      </c>
      <c r="K848" s="6">
        <f>VLOOKUP(M848,'BASE ARTICLE SAMUEL 25012023 v2'!$A$1:$K$1287,11,FALSE)</f>
        <v>75</v>
      </c>
      <c r="L848" s="6">
        <f>E848*K848</f>
        <v>1.5</v>
      </c>
      <c r="M848" t="s">
        <v>1603</v>
      </c>
      <c r="N848" t="str">
        <f>VLOOKUP(M848,'BASE ARTICLE SAMUEL 25012023 v1'!$A$2:$B$1287,2,FALSE)</f>
        <v>AN</v>
      </c>
      <c r="O848">
        <f t="shared" si="85"/>
        <v>0</v>
      </c>
    </row>
    <row r="849" spans="1:15" outlineLevel="1" x14ac:dyDescent="0.25">
      <c r="A849" s="74" t="s">
        <v>4095</v>
      </c>
      <c r="B849" s="74" t="str">
        <f t="shared" si="84"/>
        <v>KITSAVPOMPE</v>
      </c>
      <c r="H849" s="6" t="e">
        <f>VLOOKUP(M849,'BASE ARTICLE SAMUEL 25012023 v2'!$A$1:$H$1287,8,FALSE)</f>
        <v>#N/A</v>
      </c>
      <c r="K849" s="6" t="e">
        <f>VLOOKUP(M849,'BASE ARTICLE SAMUEL 25012023 v2'!$A$1:$K$1287,11,FALSE)</f>
        <v>#N/A</v>
      </c>
      <c r="L849" s="6">
        <f>SUBTOTAL(9,L845:L848)</f>
        <v>26.785</v>
      </c>
      <c r="O849">
        <f>SUBTOTAL(9,O845:O848)</f>
        <v>19</v>
      </c>
    </row>
    <row r="850" spans="1:15" outlineLevel="2" x14ac:dyDescent="0.25">
      <c r="A850" t="s">
        <v>2342</v>
      </c>
      <c r="B850" s="74" t="str">
        <f t="shared" si="84"/>
        <v>PC2.5</v>
      </c>
      <c r="C850" t="str">
        <f>VLOOKUP(A850,'BASE ARTICLE SAMUEL 25012023 v1'!$A$1:$B$1287,2,FALSE)</f>
        <v>AA</v>
      </c>
      <c r="E850">
        <v>60</v>
      </c>
      <c r="F850" t="s">
        <v>1114</v>
      </c>
      <c r="G850" s="71">
        <f>VLOOKUP(M850,'BASE ARTICLE SAMUEL 25012023 v1'!$A$1:$F$1287,6,FALSE)</f>
        <v>22.94</v>
      </c>
      <c r="H850" s="6">
        <f>VLOOKUP(M850,'BASE ARTICLE SAMUEL 25012023 v2'!$A$1:$H$1287,8,FALSE)</f>
        <v>22.94</v>
      </c>
      <c r="I850">
        <v>29.6</v>
      </c>
      <c r="J850">
        <f>E850*I850</f>
        <v>1776</v>
      </c>
      <c r="K850" s="6">
        <f>VLOOKUP(M850,'BASE ARTICLE SAMUEL 25012023 v2'!$A$1:$K$1287,11,FALSE)</f>
        <v>29.822000000000003</v>
      </c>
      <c r="L850" s="6">
        <f>E850*K850</f>
        <v>1789.3200000000002</v>
      </c>
      <c r="M850" t="s">
        <v>1113</v>
      </c>
      <c r="N850" t="str">
        <f>VLOOKUP(M850,'BASE ARTICLE SAMUEL 25012023 v1'!$A$2:$B$1287,2,FALSE)</f>
        <v>AS</v>
      </c>
      <c r="O850">
        <f t="shared" si="85"/>
        <v>1376.4</v>
      </c>
    </row>
    <row r="851" spans="1:15" outlineLevel="1" x14ac:dyDescent="0.25">
      <c r="A851" s="74" t="s">
        <v>4096</v>
      </c>
      <c r="B851" s="74" t="str">
        <f t="shared" si="84"/>
        <v>PAL100PC2.5</v>
      </c>
      <c r="H851" s="6" t="e">
        <f>VLOOKUP(M851,'BASE ARTICLE SAMUEL 25012023 v2'!$A$1:$H$1287,8,FALSE)</f>
        <v>#N/A</v>
      </c>
      <c r="K851" s="6" t="e">
        <f>VLOOKUP(M851,'BASE ARTICLE SAMUEL 25012023 v2'!$A$1:$K$1287,11,FALSE)</f>
        <v>#N/A</v>
      </c>
      <c r="L851" s="6">
        <f>SUBTOTAL(9,L850:L850)</f>
        <v>1789.3200000000002</v>
      </c>
      <c r="O851">
        <f>SUBTOTAL(9,O850:O850)</f>
        <v>1376.4</v>
      </c>
    </row>
    <row r="852" spans="1:15" outlineLevel="2" x14ac:dyDescent="0.25">
      <c r="A852" t="s">
        <v>2344</v>
      </c>
      <c r="B852" s="74" t="str">
        <f t="shared" si="84"/>
        <v>PC3</v>
      </c>
      <c r="C852" t="str">
        <f>VLOOKUP(A852,'BASE ARTICLE SAMUEL 25012023 v1'!$A$1:$B$1287,2,FALSE)</f>
        <v>AA</v>
      </c>
      <c r="E852">
        <v>60</v>
      </c>
      <c r="F852" t="s">
        <v>2347</v>
      </c>
      <c r="G852" s="71">
        <f>VLOOKUP(M852,'BASE ARTICLE SAMUEL 25012023 v1'!$A$1:$F$1287,6,FALSE)</f>
        <v>29.6</v>
      </c>
      <c r="H852" s="6">
        <f>VLOOKUP(M852,'BASE ARTICLE SAMUEL 25012023 v2'!$A$1:$H$1287,8,FALSE)</f>
        <v>29.6</v>
      </c>
      <c r="I852">
        <v>0</v>
      </c>
      <c r="J852">
        <f>E852*I852</f>
        <v>0</v>
      </c>
      <c r="K852" s="6">
        <f>VLOOKUP(M852,'BASE ARTICLE SAMUEL 25012023 v2'!$A$1:$K$1287,11,FALSE)</f>
        <v>41.44</v>
      </c>
      <c r="L852" s="6">
        <f>E852*K852</f>
        <v>2486.3999999999996</v>
      </c>
      <c r="M852" t="s">
        <v>2346</v>
      </c>
      <c r="N852" t="str">
        <f>VLOOKUP(M852,'BASE ARTICLE SAMUEL 25012023 v1'!$A$2:$B$1287,2,FALSE)</f>
        <v>AS</v>
      </c>
      <c r="O852">
        <f t="shared" si="85"/>
        <v>1776</v>
      </c>
    </row>
    <row r="853" spans="1:15" outlineLevel="1" x14ac:dyDescent="0.25">
      <c r="A853" s="74" t="s">
        <v>4097</v>
      </c>
      <c r="B853" s="74" t="str">
        <f t="shared" si="84"/>
        <v>PAL100PC3</v>
      </c>
      <c r="H853" s="6" t="e">
        <f>VLOOKUP(M853,'BASE ARTICLE SAMUEL 25012023 v2'!$A$1:$H$1287,8,FALSE)</f>
        <v>#N/A</v>
      </c>
      <c r="K853" s="6" t="e">
        <f>VLOOKUP(M853,'BASE ARTICLE SAMUEL 25012023 v2'!$A$1:$K$1287,11,FALSE)</f>
        <v>#N/A</v>
      </c>
      <c r="L853" s="6">
        <f>SUBTOTAL(9,L852:L852)</f>
        <v>2486.3999999999996</v>
      </c>
      <c r="O853">
        <f>SUBTOTAL(9,O852:O852)</f>
        <v>1776</v>
      </c>
    </row>
    <row r="854" spans="1:15" outlineLevel="2" x14ac:dyDescent="0.25">
      <c r="A854" t="s">
        <v>1911</v>
      </c>
      <c r="B854" s="74" t="str">
        <f t="shared" si="84"/>
        <v>B36</v>
      </c>
      <c r="C854" t="str">
        <f>VLOOKUP(A854,'BASE ARTICLE SAMUEL 25012023 v1'!$A$1:$B$1287,2,FALSE)</f>
        <v>AF</v>
      </c>
      <c r="D854" t="s">
        <v>1168</v>
      </c>
      <c r="E854">
        <v>0.2</v>
      </c>
      <c r="F854" t="s">
        <v>1169</v>
      </c>
      <c r="G854" s="71">
        <f>VLOOKUP(M854,'BASE ARTICLE SAMUEL 25012023 v1'!$A$1:$F$1287,6,FALSE)</f>
        <v>7.4</v>
      </c>
      <c r="H854" s="6">
        <f>VLOOKUP(M854,'BASE ARTICLE SAMUEL 25012023 v2'!$A$1:$H$1287,8,FALSE)</f>
        <v>7.77</v>
      </c>
      <c r="I854">
        <v>11.27</v>
      </c>
      <c r="J854">
        <f>E854*I854</f>
        <v>2.254</v>
      </c>
      <c r="K854" s="6">
        <f>VLOOKUP(M854,'BASE ARTICLE SAMUEL 25012023 v2'!$A$1:$K$1287,11,FALSE)</f>
        <v>11.654999999999999</v>
      </c>
      <c r="L854" s="6">
        <f>E854*K854</f>
        <v>2.331</v>
      </c>
      <c r="M854" t="s">
        <v>1168</v>
      </c>
      <c r="N854" t="str">
        <f>VLOOKUP(M854,'BASE ARTICLE SAMUEL 25012023 v1'!$A$2:$B$1287,2,FALSE)</f>
        <v>AS</v>
      </c>
      <c r="O854">
        <f t="shared" si="85"/>
        <v>1.554</v>
      </c>
    </row>
    <row r="855" spans="1:15" outlineLevel="2" x14ac:dyDescent="0.25">
      <c r="A855" t="s">
        <v>1911</v>
      </c>
      <c r="B855" s="74" t="str">
        <f t="shared" si="84"/>
        <v>B36</v>
      </c>
      <c r="C855" t="str">
        <f>VLOOKUP(A855,'BASE ARTICLE SAMUEL 25012023 v1'!$A$1:$B$1287,2,FALSE)</f>
        <v>AF</v>
      </c>
      <c r="D855" t="s">
        <v>1603</v>
      </c>
      <c r="E855">
        <v>0.03</v>
      </c>
      <c r="F855" t="s">
        <v>1604</v>
      </c>
      <c r="G855" s="71">
        <f>VLOOKUP(M855,'BASE ARTICLE SAMUEL 25012023 v1'!$A$1:$F$1287,6,FALSE)</f>
        <v>50</v>
      </c>
      <c r="H855" s="6">
        <f>VLOOKUP(M855,'BASE ARTICLE SAMUEL 25012023 v2'!$A$1:$H$1287,8,FALSE)</f>
        <v>0</v>
      </c>
      <c r="I855">
        <v>75</v>
      </c>
      <c r="J855">
        <f>E855*I855</f>
        <v>2.25</v>
      </c>
      <c r="K855" s="6">
        <f>VLOOKUP(M855,'BASE ARTICLE SAMUEL 25012023 v2'!$A$1:$K$1287,11,FALSE)</f>
        <v>75</v>
      </c>
      <c r="L855" s="6">
        <f>E855*K855</f>
        <v>2.25</v>
      </c>
      <c r="M855" t="s">
        <v>1603</v>
      </c>
      <c r="N855" t="str">
        <f>VLOOKUP(M855,'BASE ARTICLE SAMUEL 25012023 v1'!$A$2:$B$1287,2,FALSE)</f>
        <v>AN</v>
      </c>
      <c r="O855">
        <f t="shared" si="85"/>
        <v>0</v>
      </c>
    </row>
    <row r="856" spans="1:15" outlineLevel="1" x14ac:dyDescent="0.25">
      <c r="A856" s="74" t="s">
        <v>4098</v>
      </c>
      <c r="B856" s="74" t="str">
        <f t="shared" si="84"/>
        <v>C7070LB36</v>
      </c>
      <c r="H856" s="6" t="e">
        <f>VLOOKUP(M856,'BASE ARTICLE SAMUEL 25012023 v2'!$A$1:$H$1287,8,FALSE)</f>
        <v>#N/A</v>
      </c>
      <c r="K856" s="6" t="e">
        <f>VLOOKUP(M856,'BASE ARTICLE SAMUEL 25012023 v2'!$A$1:$K$1287,11,FALSE)</f>
        <v>#N/A</v>
      </c>
      <c r="L856" s="6">
        <f>SUBTOTAL(9,L854:L855)</f>
        <v>4.5809999999999995</v>
      </c>
      <c r="O856">
        <f>SUBTOTAL(9,O854:O855)</f>
        <v>1.554</v>
      </c>
    </row>
    <row r="857" spans="1:15" outlineLevel="2" x14ac:dyDescent="0.25">
      <c r="A857" t="s">
        <v>2366</v>
      </c>
      <c r="B857" s="74" t="str">
        <f t="shared" si="84"/>
        <v>5x2</v>
      </c>
      <c r="C857" t="str">
        <f>VLOOKUP(A857,'BASE ARTICLE SAMUEL 25012023 v1'!$A$1:$B$1287,2,FALSE)</f>
        <v>AA</v>
      </c>
      <c r="E857">
        <v>1</v>
      </c>
      <c r="F857" t="s">
        <v>2363</v>
      </c>
      <c r="G857" s="71">
        <f>VLOOKUP(M857,'BASE ARTICLE SAMUEL 25012023 v1'!$A$1:$F$1287,6,FALSE)</f>
        <v>553.05999999999995</v>
      </c>
      <c r="H857" s="6">
        <f>VLOOKUP(M857,'BASE ARTICLE SAMUEL 25012023 v2'!$A$1:$H$1287,8,FALSE)</f>
        <v>534.87</v>
      </c>
      <c r="I857">
        <v>774.28399999999999</v>
      </c>
      <c r="J857">
        <f>E857*I857</f>
        <v>774.28399999999999</v>
      </c>
      <c r="K857" s="6">
        <f>VLOOKUP(M857,'BASE ARTICLE SAMUEL 25012023 v2'!$A$1:$K$1287,11,FALSE)</f>
        <v>722.07450000000006</v>
      </c>
      <c r="L857" s="6">
        <f>E857*K857</f>
        <v>722.07450000000006</v>
      </c>
      <c r="M857" t="s">
        <v>2362</v>
      </c>
      <c r="N857" t="str">
        <f>VLOOKUP(M857,'BASE ARTICLE SAMUEL 25012023 v1'!$A$2:$B$1287,2,FALSE)</f>
        <v>AN</v>
      </c>
      <c r="O857">
        <f t="shared" si="85"/>
        <v>534.87</v>
      </c>
    </row>
    <row r="858" spans="1:15" outlineLevel="2" x14ac:dyDescent="0.25">
      <c r="A858" t="s">
        <v>2366</v>
      </c>
      <c r="B858" s="74" t="str">
        <f t="shared" si="84"/>
        <v>5x2</v>
      </c>
      <c r="C858" t="str">
        <f>VLOOKUP(A858,'BASE ARTICLE SAMUEL 25012023 v1'!$A$1:$B$1287,2,FALSE)</f>
        <v>AA</v>
      </c>
      <c r="D858" t="s">
        <v>84</v>
      </c>
      <c r="E858">
        <v>1</v>
      </c>
      <c r="F858" t="s">
        <v>85</v>
      </c>
      <c r="G858" s="71">
        <f>VLOOKUP(M858,'BASE ARTICLE SAMUEL 25012023 v1'!$A$1:$F$1287,6,FALSE)</f>
        <v>13.85</v>
      </c>
      <c r="H858" s="6">
        <f>VLOOKUP(M858,'BASE ARTICLE SAMUEL 25012023 v2'!$A$1:$H$1287,8,FALSE)</f>
        <v>12.04</v>
      </c>
      <c r="I858">
        <v>20.78</v>
      </c>
      <c r="J858">
        <f>E858*I858</f>
        <v>20.78</v>
      </c>
      <c r="K858" s="6">
        <f>VLOOKUP(M858,'BASE ARTICLE SAMUEL 25012023 v2'!$A$1:$K$1287,11,FALSE)</f>
        <v>18.059999999999999</v>
      </c>
      <c r="L858" s="6">
        <f>E858*K858</f>
        <v>18.059999999999999</v>
      </c>
      <c r="M858" t="s">
        <v>84</v>
      </c>
      <c r="N858" t="str">
        <f>VLOOKUP(M858,'BASE ARTICLE SAMUEL 25012023 v1'!$A$2:$B$1287,2,FALSE)</f>
        <v>AS</v>
      </c>
      <c r="O858">
        <f t="shared" si="85"/>
        <v>12.04</v>
      </c>
    </row>
    <row r="859" spans="1:15" outlineLevel="2" x14ac:dyDescent="0.25">
      <c r="A859" t="s">
        <v>2366</v>
      </c>
      <c r="B859" s="74" t="str">
        <f t="shared" si="84"/>
        <v>5x2</v>
      </c>
      <c r="C859" t="str">
        <f>VLOOKUP(A859,'BASE ARTICLE SAMUEL 25012023 v1'!$A$1:$B$1287,2,FALSE)</f>
        <v>AA</v>
      </c>
      <c r="D859" t="s">
        <v>88</v>
      </c>
      <c r="E859">
        <v>2</v>
      </c>
      <c r="F859" t="s">
        <v>89</v>
      </c>
      <c r="G859" s="71">
        <f>VLOOKUP(M859,'BASE ARTICLE SAMUEL 25012023 v1'!$A$1:$F$1287,6,FALSE)</f>
        <v>3.17</v>
      </c>
      <c r="H859" s="6">
        <f>VLOOKUP(M859,'BASE ARTICLE SAMUEL 25012023 v2'!$A$1:$H$1287,8,FALSE)</f>
        <v>2.98</v>
      </c>
      <c r="I859">
        <v>6.34</v>
      </c>
      <c r="J859">
        <f>E859*I859</f>
        <v>12.68</v>
      </c>
      <c r="K859" s="6">
        <f>VLOOKUP(M859,'BASE ARTICLE SAMUEL 25012023 v2'!$A$1:$K$1287,11,FALSE)</f>
        <v>5.96</v>
      </c>
      <c r="L859" s="6">
        <f>E859*K859</f>
        <v>11.92</v>
      </c>
      <c r="M859" t="s">
        <v>88</v>
      </c>
      <c r="N859" t="str">
        <f>VLOOKUP(M859,'BASE ARTICLE SAMUEL 25012023 v1'!$A$2:$B$1287,2,FALSE)</f>
        <v>AS</v>
      </c>
      <c r="O859">
        <f t="shared" si="85"/>
        <v>5.96</v>
      </c>
    </row>
    <row r="860" spans="1:15" outlineLevel="1" x14ac:dyDescent="0.25">
      <c r="A860" s="74" t="s">
        <v>4099</v>
      </c>
      <c r="B860" s="74" t="str">
        <f t="shared" si="84"/>
        <v>PFV5EH5x2</v>
      </c>
      <c r="H860" s="6" t="e">
        <f>VLOOKUP(M860,'BASE ARTICLE SAMUEL 25012023 v2'!$A$1:$H$1287,8,FALSE)</f>
        <v>#N/A</v>
      </c>
      <c r="K860" s="6" t="e">
        <f>VLOOKUP(M860,'BASE ARTICLE SAMUEL 25012023 v2'!$A$1:$K$1287,11,FALSE)</f>
        <v>#N/A</v>
      </c>
      <c r="L860" s="6">
        <f>SUBTOTAL(9,L857:L859)</f>
        <v>752.05449999999996</v>
      </c>
      <c r="O860">
        <f>SUBTOTAL(9,O857:O859)</f>
        <v>552.87</v>
      </c>
    </row>
    <row r="861" spans="1:15" outlineLevel="2" x14ac:dyDescent="0.25">
      <c r="A861" t="s">
        <v>386</v>
      </c>
      <c r="B861" s="74" t="str">
        <f t="shared" si="84"/>
        <v>01</v>
      </c>
      <c r="C861" t="str">
        <f>VLOOKUP(A861,'BASE ARTICLE SAMUEL 25012023 v1'!$A$1:$B$1287,2,FALSE)</f>
        <v>AA</v>
      </c>
      <c r="D861" t="s">
        <v>130</v>
      </c>
      <c r="E861">
        <v>1</v>
      </c>
      <c r="F861" t="s">
        <v>131</v>
      </c>
      <c r="G861" s="71">
        <f>VLOOKUP(M861,'BASE ARTICLE SAMUEL 25012023 v1'!$A$1:$F$1287,6,FALSE)</f>
        <v>64.790000000000006</v>
      </c>
      <c r="H861" s="6">
        <f>VLOOKUP(M861,'BASE ARTICLE SAMUEL 25012023 v2'!$A$1:$H$1287,8,FALSE)</f>
        <v>64.790000000000006</v>
      </c>
      <c r="I861">
        <v>107.62</v>
      </c>
      <c r="J861">
        <f t="shared" ref="J861:J871" si="86">E861*I861</f>
        <v>107.62</v>
      </c>
      <c r="K861" s="6">
        <f>VLOOKUP(M861,'BASE ARTICLE SAMUEL 25012023 v2'!$A$1:$K$1287,11,FALSE)</f>
        <v>129.58000000000001</v>
      </c>
      <c r="L861" s="6">
        <f t="shared" ref="L861:L871" si="87">E861*K861</f>
        <v>129.58000000000001</v>
      </c>
      <c r="M861" t="s">
        <v>130</v>
      </c>
      <c r="N861" t="str">
        <f>VLOOKUP(M861,'BASE ARTICLE SAMUEL 25012023 v1'!$A$2:$B$1287,2,FALSE)</f>
        <v>AS</v>
      </c>
      <c r="O861">
        <f t="shared" si="85"/>
        <v>64.790000000000006</v>
      </c>
    </row>
    <row r="862" spans="1:15" outlineLevel="2" x14ac:dyDescent="0.25">
      <c r="A862" t="s">
        <v>386</v>
      </c>
      <c r="B862" s="74" t="str">
        <f t="shared" si="84"/>
        <v>01</v>
      </c>
      <c r="C862" t="str">
        <f>VLOOKUP(A862,'BASE ARTICLE SAMUEL 25012023 v1'!$A$1:$B$1287,2,FALSE)</f>
        <v>AA</v>
      </c>
      <c r="D862" t="s">
        <v>950</v>
      </c>
      <c r="E862">
        <v>1</v>
      </c>
      <c r="F862" t="s">
        <v>951</v>
      </c>
      <c r="G862" s="71">
        <f>VLOOKUP(M862,'BASE ARTICLE SAMUEL 25012023 v1'!$A$1:$F$1287,6,FALSE)</f>
        <v>3.88</v>
      </c>
      <c r="H862" s="6">
        <f>VLOOKUP(M862,'BASE ARTICLE SAMUEL 25012023 v2'!$A$1:$H$1287,8,FALSE)</f>
        <v>3.69</v>
      </c>
      <c r="I862">
        <v>7</v>
      </c>
      <c r="J862">
        <f t="shared" si="86"/>
        <v>7</v>
      </c>
      <c r="K862" s="6">
        <f>VLOOKUP(M862,'BASE ARTICLE SAMUEL 25012023 v2'!$A$1:$K$1287,11,FALSE)</f>
        <v>9.2249999999999996</v>
      </c>
      <c r="L862" s="6">
        <f t="shared" si="87"/>
        <v>9.2249999999999996</v>
      </c>
      <c r="M862" t="s">
        <v>950</v>
      </c>
      <c r="N862" t="str">
        <f>VLOOKUP(M862,'BASE ARTICLE SAMUEL 25012023 v1'!$A$2:$B$1287,2,FALSE)</f>
        <v>AS</v>
      </c>
      <c r="O862">
        <f t="shared" si="85"/>
        <v>3.69</v>
      </c>
    </row>
    <row r="863" spans="1:15" outlineLevel="2" x14ac:dyDescent="0.25">
      <c r="A863" t="s">
        <v>386</v>
      </c>
      <c r="B863" s="74" t="str">
        <f t="shared" si="84"/>
        <v>01</v>
      </c>
      <c r="C863" t="str">
        <f>VLOOKUP(A863,'BASE ARTICLE SAMUEL 25012023 v1'!$A$1:$B$1287,2,FALSE)</f>
        <v>AA</v>
      </c>
      <c r="D863" t="s">
        <v>73</v>
      </c>
      <c r="E863">
        <v>1</v>
      </c>
      <c r="F863" t="s">
        <v>74</v>
      </c>
      <c r="G863" s="71">
        <f>VLOOKUP(M863,'BASE ARTICLE SAMUEL 25012023 v1'!$A$1:$F$1287,6,FALSE)</f>
        <v>4.9000000000000004</v>
      </c>
      <c r="H863" s="6">
        <f>VLOOKUP(M863,'BASE ARTICLE SAMUEL 25012023 v2'!$A$1:$H$1287,8,FALSE)</f>
        <v>5.09</v>
      </c>
      <c r="I863">
        <v>5.28</v>
      </c>
      <c r="J863">
        <f t="shared" si="86"/>
        <v>5.28</v>
      </c>
      <c r="K863" s="6">
        <f>VLOOKUP(M863,'BASE ARTICLE SAMUEL 25012023 v2'!$A$1:$K$1287,11,FALSE)</f>
        <v>6.7697000000000003</v>
      </c>
      <c r="L863" s="6">
        <f t="shared" si="87"/>
        <v>6.7697000000000003</v>
      </c>
      <c r="M863" t="s">
        <v>73</v>
      </c>
      <c r="N863" t="str">
        <f>VLOOKUP(M863,'BASE ARTICLE SAMUEL 25012023 v1'!$A$2:$B$1287,2,FALSE)</f>
        <v>AS</v>
      </c>
      <c r="O863">
        <f t="shared" si="85"/>
        <v>5.09</v>
      </c>
    </row>
    <row r="864" spans="1:15" outlineLevel="2" x14ac:dyDescent="0.25">
      <c r="A864" t="s">
        <v>386</v>
      </c>
      <c r="B864" s="74" t="str">
        <f t="shared" si="84"/>
        <v>01</v>
      </c>
      <c r="C864" t="str">
        <f>VLOOKUP(A864,'BASE ARTICLE SAMUEL 25012023 v1'!$A$1:$B$1287,2,FALSE)</f>
        <v>AA</v>
      </c>
      <c r="D864" t="s">
        <v>44</v>
      </c>
      <c r="E864">
        <v>1</v>
      </c>
      <c r="F864" t="s">
        <v>3927</v>
      </c>
      <c r="G864" s="71">
        <f>VLOOKUP(M864,'BASE ARTICLE SAMUEL 25012023 v1'!$A$1:$F$1287,6,FALSE)</f>
        <v>0.92</v>
      </c>
      <c r="H864" s="6">
        <f>VLOOKUP(M864,'BASE ARTICLE SAMUEL 25012023 v2'!$A$1:$H$1287,8,FALSE)</f>
        <v>0.92</v>
      </c>
      <c r="I864">
        <v>4.9400000000000004</v>
      </c>
      <c r="J864">
        <f t="shared" si="86"/>
        <v>4.9400000000000004</v>
      </c>
      <c r="K864" s="6">
        <f>VLOOKUP(M864,'BASE ARTICLE SAMUEL 25012023 v2'!$A$1:$K$1287,11,FALSE)</f>
        <v>1.3800000000000001</v>
      </c>
      <c r="L864" s="6">
        <f t="shared" si="87"/>
        <v>1.3800000000000001</v>
      </c>
      <c r="M864" t="s">
        <v>44</v>
      </c>
      <c r="N864" t="str">
        <f>VLOOKUP(M864,'BASE ARTICLE SAMUEL 25012023 v1'!$A$2:$B$1287,2,FALSE)</f>
        <v>AS</v>
      </c>
      <c r="O864">
        <f t="shared" si="85"/>
        <v>0.92</v>
      </c>
    </row>
    <row r="865" spans="1:15" outlineLevel="2" x14ac:dyDescent="0.25">
      <c r="A865" t="s">
        <v>386</v>
      </c>
      <c r="B865" s="74" t="str">
        <f t="shared" si="84"/>
        <v>01</v>
      </c>
      <c r="C865" t="str">
        <f>VLOOKUP(A865,'BASE ARTICLE SAMUEL 25012023 v1'!$A$1:$B$1287,2,FALSE)</f>
        <v>AA</v>
      </c>
      <c r="D865" t="s">
        <v>1905</v>
      </c>
      <c r="E865">
        <v>1</v>
      </c>
      <c r="F865" t="s">
        <v>1906</v>
      </c>
      <c r="G865" s="71">
        <f>VLOOKUP(M865,'BASE ARTICLE SAMUEL 25012023 v1'!$A$1:$F$1287,6,FALSE)</f>
        <v>1.08</v>
      </c>
      <c r="H865" s="6">
        <f>VLOOKUP(M865,'BASE ARTICLE SAMUEL 25012023 v2'!$A$1:$H$1287,8,FALSE)</f>
        <v>0</v>
      </c>
      <c r="I865">
        <v>1</v>
      </c>
      <c r="J865">
        <f t="shared" si="86"/>
        <v>1</v>
      </c>
      <c r="K865" s="6">
        <f>VLOOKUP(M865,'BASE ARTICLE SAMUEL 25012023 v2'!$A$1:$K$1287,11,FALSE)</f>
        <v>0</v>
      </c>
      <c r="L865" s="6">
        <f t="shared" si="87"/>
        <v>0</v>
      </c>
      <c r="M865" t="s">
        <v>1905</v>
      </c>
      <c r="N865" t="str">
        <f>VLOOKUP(M865,'BASE ARTICLE SAMUEL 25012023 v1'!$A$2:$B$1287,2,FALSE)</f>
        <v>AF</v>
      </c>
      <c r="O865">
        <f t="shared" si="85"/>
        <v>0</v>
      </c>
    </row>
    <row r="866" spans="1:15" outlineLevel="2" x14ac:dyDescent="0.25">
      <c r="A866" t="s">
        <v>386</v>
      </c>
      <c r="B866" s="74" t="str">
        <f t="shared" si="84"/>
        <v>01</v>
      </c>
      <c r="C866" t="str">
        <f>VLOOKUP(A866,'BASE ARTICLE SAMUEL 25012023 v1'!$A$1:$B$1287,2,FALSE)</f>
        <v>AA</v>
      </c>
      <c r="D866" t="s">
        <v>1907</v>
      </c>
      <c r="E866">
        <v>1</v>
      </c>
      <c r="F866" t="s">
        <v>1908</v>
      </c>
      <c r="G866" s="71">
        <f>VLOOKUP(M866,'BASE ARTICLE SAMUEL 25012023 v1'!$A$1:$F$1287,6,FALSE)</f>
        <v>0.96</v>
      </c>
      <c r="H866" s="6">
        <f>VLOOKUP(M866,'BASE ARTICLE SAMUEL 25012023 v2'!$A$1:$H$1287,8,FALSE)</f>
        <v>0</v>
      </c>
      <c r="I866">
        <v>1</v>
      </c>
      <c r="J866">
        <f t="shared" si="86"/>
        <v>1</v>
      </c>
      <c r="K866" s="6">
        <f>VLOOKUP(M866,'BASE ARTICLE SAMUEL 25012023 v2'!$A$1:$K$1287,11,FALSE)</f>
        <v>0</v>
      </c>
      <c r="L866" s="6">
        <f t="shared" si="87"/>
        <v>0</v>
      </c>
      <c r="M866" t="s">
        <v>1907</v>
      </c>
      <c r="N866" t="str">
        <f>VLOOKUP(M866,'BASE ARTICLE SAMUEL 25012023 v1'!$A$2:$B$1287,2,FALSE)</f>
        <v>AF</v>
      </c>
      <c r="O866">
        <f t="shared" si="85"/>
        <v>0</v>
      </c>
    </row>
    <row r="867" spans="1:15" outlineLevel="2" x14ac:dyDescent="0.25">
      <c r="A867" t="s">
        <v>386</v>
      </c>
      <c r="B867" s="74" t="str">
        <f t="shared" si="84"/>
        <v>01</v>
      </c>
      <c r="C867" t="str">
        <f>VLOOKUP(A867,'BASE ARTICLE SAMUEL 25012023 v1'!$A$1:$B$1287,2,FALSE)</f>
        <v>AA</v>
      </c>
      <c r="D867" t="s">
        <v>1909</v>
      </c>
      <c r="E867">
        <v>1</v>
      </c>
      <c r="F867" t="s">
        <v>1910</v>
      </c>
      <c r="G867" s="71">
        <f>VLOOKUP(M867,'BASE ARTICLE SAMUEL 25012023 v1'!$A$1:$F$1287,6,FALSE)</f>
        <v>0.57999999999999996</v>
      </c>
      <c r="H867" s="6">
        <f>VLOOKUP(M867,'BASE ARTICLE SAMUEL 25012023 v2'!$A$1:$H$1287,8,FALSE)</f>
        <v>0</v>
      </c>
      <c r="I867">
        <v>0</v>
      </c>
      <c r="J867">
        <f t="shared" si="86"/>
        <v>0</v>
      </c>
      <c r="K867" s="6">
        <f>VLOOKUP(M867,'BASE ARTICLE SAMUEL 25012023 v2'!$A$1:$K$1287,11,FALSE)</f>
        <v>0</v>
      </c>
      <c r="L867" s="6">
        <f t="shared" si="87"/>
        <v>0</v>
      </c>
      <c r="M867" t="s">
        <v>1909</v>
      </c>
      <c r="N867" t="str">
        <f>VLOOKUP(M867,'BASE ARTICLE SAMUEL 25012023 v1'!$A$2:$B$1287,2,FALSE)</f>
        <v>AF</v>
      </c>
      <c r="O867">
        <f t="shared" si="85"/>
        <v>0</v>
      </c>
    </row>
    <row r="868" spans="1:15" outlineLevel="2" x14ac:dyDescent="0.25">
      <c r="A868" t="s">
        <v>386</v>
      </c>
      <c r="B868" s="74" t="str">
        <f t="shared" si="84"/>
        <v>01</v>
      </c>
      <c r="C868" t="str">
        <f>VLOOKUP(A868,'BASE ARTICLE SAMUEL 25012023 v1'!$A$1:$B$1287,2,FALSE)</f>
        <v>AA</v>
      </c>
      <c r="D868" t="s">
        <v>99</v>
      </c>
      <c r="E868">
        <v>1</v>
      </c>
      <c r="F868" t="s">
        <v>100</v>
      </c>
      <c r="G868" s="71">
        <f>VLOOKUP(M868,'BASE ARTICLE SAMUEL 25012023 v1'!$A$1:$F$1287,6,FALSE)</f>
        <v>21</v>
      </c>
      <c r="H868" s="6">
        <f>VLOOKUP(M868,'BASE ARTICLE SAMUEL 25012023 v2'!$A$1:$H$1287,8,FALSE)</f>
        <v>21</v>
      </c>
      <c r="I868">
        <v>24</v>
      </c>
      <c r="J868">
        <f t="shared" si="86"/>
        <v>24</v>
      </c>
      <c r="K868" s="6">
        <f>VLOOKUP(M868,'BASE ARTICLE SAMUEL 25012023 v2'!$A$1:$K$1287,11,FALSE)</f>
        <v>31.5</v>
      </c>
      <c r="L868" s="6">
        <f t="shared" si="87"/>
        <v>31.5</v>
      </c>
      <c r="M868" t="s">
        <v>99</v>
      </c>
      <c r="N868" t="str">
        <f>VLOOKUP(M868,'BASE ARTICLE SAMUEL 25012023 v1'!$A$2:$B$1287,2,FALSE)</f>
        <v>AS</v>
      </c>
      <c r="O868">
        <f t="shared" si="85"/>
        <v>21</v>
      </c>
    </row>
    <row r="869" spans="1:15" outlineLevel="2" x14ac:dyDescent="0.25">
      <c r="A869" t="s">
        <v>386</v>
      </c>
      <c r="B869" s="74" t="str">
        <f t="shared" si="84"/>
        <v>01</v>
      </c>
      <c r="C869" t="str">
        <f>VLOOKUP(A869,'BASE ARTICLE SAMUEL 25012023 v1'!$A$1:$B$1287,2,FALSE)</f>
        <v>AA</v>
      </c>
      <c r="D869" t="s">
        <v>80</v>
      </c>
      <c r="E869">
        <v>1</v>
      </c>
      <c r="F869" t="s">
        <v>81</v>
      </c>
      <c r="G869" s="71">
        <f>VLOOKUP(M869,'BASE ARTICLE SAMUEL 25012023 v1'!$A$1:$F$1287,6,FALSE)</f>
        <v>2.95</v>
      </c>
      <c r="H869" s="6">
        <f>VLOOKUP(M869,'BASE ARTICLE SAMUEL 25012023 v2'!$A$1:$H$1287,8,FALSE)</f>
        <v>3.06</v>
      </c>
      <c r="I869">
        <v>6.34</v>
      </c>
      <c r="J869">
        <f t="shared" si="86"/>
        <v>6.34</v>
      </c>
      <c r="K869" s="6">
        <f>VLOOKUP(M869,'BASE ARTICLE SAMUEL 25012023 v2'!$A$1:$K$1287,11,FALSE)</f>
        <v>9.18</v>
      </c>
      <c r="L869" s="6">
        <f t="shared" si="87"/>
        <v>9.18</v>
      </c>
      <c r="M869" t="s">
        <v>80</v>
      </c>
      <c r="N869" t="str">
        <f>VLOOKUP(M869,'BASE ARTICLE SAMUEL 25012023 v1'!$A$2:$B$1287,2,FALSE)</f>
        <v>AS</v>
      </c>
      <c r="O869">
        <f t="shared" si="85"/>
        <v>3.06</v>
      </c>
    </row>
    <row r="870" spans="1:15" outlineLevel="2" x14ac:dyDescent="0.25">
      <c r="A870" t="s">
        <v>386</v>
      </c>
      <c r="B870" s="74" t="str">
        <f t="shared" si="84"/>
        <v>01</v>
      </c>
      <c r="C870" t="str">
        <f>VLOOKUP(A870,'BASE ARTICLE SAMUEL 25012023 v1'!$A$1:$B$1287,2,FALSE)</f>
        <v>AA</v>
      </c>
      <c r="E870">
        <v>1</v>
      </c>
      <c r="F870" t="s">
        <v>106</v>
      </c>
      <c r="G870" s="71">
        <f>VLOOKUP(M870,'BASE ARTICLE SAMUEL 25012023 v1'!$A$1:$F$1287,6,FALSE)</f>
        <v>0</v>
      </c>
      <c r="H870" s="6">
        <f>VLOOKUP(M870,'BASE ARTICLE SAMUEL 25012023 v2'!$A$1:$H$1287,8,FALSE)</f>
        <v>0.67800000000000005</v>
      </c>
      <c r="I870">
        <v>1.19</v>
      </c>
      <c r="J870">
        <f t="shared" si="86"/>
        <v>1.19</v>
      </c>
      <c r="K870" s="6">
        <f>VLOOKUP(M870,'BASE ARTICLE SAMUEL 25012023 v2'!$A$1:$K$1287,11,FALSE)</f>
        <v>1.1865000000000001</v>
      </c>
      <c r="L870" s="6">
        <f t="shared" si="87"/>
        <v>1.1865000000000001</v>
      </c>
      <c r="M870" t="s">
        <v>105</v>
      </c>
      <c r="N870" t="str">
        <f>VLOOKUP(M870,'BASE ARTICLE SAMUEL 25012023 v1'!$A$2:$B$1287,2,FALSE)</f>
        <v>AN</v>
      </c>
      <c r="O870">
        <f t="shared" si="85"/>
        <v>0.67800000000000005</v>
      </c>
    </row>
    <row r="871" spans="1:15" outlineLevel="2" x14ac:dyDescent="0.25">
      <c r="A871" t="s">
        <v>386</v>
      </c>
      <c r="B871" s="74" t="str">
        <f t="shared" si="84"/>
        <v>01</v>
      </c>
      <c r="C871" t="str">
        <f>VLOOKUP(A871,'BASE ARTICLE SAMUEL 25012023 v1'!$A$1:$B$1287,2,FALSE)</f>
        <v>AA</v>
      </c>
      <c r="E871">
        <v>1</v>
      </c>
      <c r="F871" t="s">
        <v>67</v>
      </c>
      <c r="G871" s="71">
        <f>VLOOKUP(M871,'BASE ARTICLE SAMUEL 25012023 v1'!$A$1:$F$1287,6,FALSE)</f>
        <v>0</v>
      </c>
      <c r="H871" s="6">
        <f>VLOOKUP(M871,'BASE ARTICLE SAMUEL 25012023 v2'!$A$1:$H$1287,8,FALSE)</f>
        <v>1.5249999999999999</v>
      </c>
      <c r="I871">
        <v>1.74</v>
      </c>
      <c r="J871">
        <f t="shared" si="86"/>
        <v>1.74</v>
      </c>
      <c r="K871" s="6">
        <f>VLOOKUP(M871,'BASE ARTICLE SAMUEL 25012023 v2'!$A$1:$K$1287,11,FALSE)</f>
        <v>2.0282499999999999</v>
      </c>
      <c r="L871" s="6">
        <f t="shared" si="87"/>
        <v>2.0282499999999999</v>
      </c>
      <c r="M871" t="s">
        <v>66</v>
      </c>
      <c r="N871" t="str">
        <f>VLOOKUP(M871,'BASE ARTICLE SAMUEL 25012023 v1'!$A$2:$B$1287,2,FALSE)</f>
        <v>AN</v>
      </c>
      <c r="O871">
        <f t="shared" si="85"/>
        <v>1.5249999999999999</v>
      </c>
    </row>
    <row r="872" spans="1:15" outlineLevel="1" x14ac:dyDescent="0.25">
      <c r="A872" s="74" t="s">
        <v>4100</v>
      </c>
      <c r="B872" s="74" t="str">
        <f t="shared" si="84"/>
        <v>KITCOL01</v>
      </c>
      <c r="H872" s="6" t="e">
        <f>VLOOKUP(M872,'BASE ARTICLE SAMUEL 25012023 v2'!$A$1:$H$1287,8,FALSE)</f>
        <v>#N/A</v>
      </c>
      <c r="K872" s="6" t="e">
        <f>VLOOKUP(M872,'BASE ARTICLE SAMUEL 25012023 v2'!$A$1:$K$1287,11,FALSE)</f>
        <v>#N/A</v>
      </c>
      <c r="L872" s="6">
        <f>SUBTOTAL(9,L861:L871)</f>
        <v>190.84944999999999</v>
      </c>
      <c r="O872">
        <f>SUBTOTAL(9,O861:O871)</f>
        <v>100.75300000000001</v>
      </c>
    </row>
    <row r="873" spans="1:15" outlineLevel="2" x14ac:dyDescent="0.25">
      <c r="A873" t="s">
        <v>2377</v>
      </c>
      <c r="B873" s="74" t="str">
        <f t="shared" si="84"/>
        <v>0V75BG-IG</v>
      </c>
      <c r="C873" t="str">
        <f>VLOOKUP(A873,'BASE ARTICLE SAMUEL 25012023 v1'!$A$1:$B$1287,2,FALSE)</f>
        <v>AF</v>
      </c>
      <c r="D873">
        <v>101007</v>
      </c>
      <c r="E873">
        <v>1</v>
      </c>
      <c r="F873" t="s">
        <v>582</v>
      </c>
      <c r="G873" s="71">
        <f>VLOOKUP(M873,'BASE ARTICLE SAMUEL 25012023 v1'!$A$1:$F$1287,6,FALSE)</f>
        <v>1.5</v>
      </c>
      <c r="H873" s="6">
        <f>VLOOKUP(M873,'BASE ARTICLE SAMUEL 25012023 v2'!$A$1:$H$1287,8,FALSE)</f>
        <v>1.5</v>
      </c>
      <c r="I873">
        <v>2.2400000000000002</v>
      </c>
      <c r="J873">
        <f t="shared" ref="J873:J905" si="88">E873*I873</f>
        <v>2.2400000000000002</v>
      </c>
      <c r="K873" s="6">
        <f>VLOOKUP(M873,'BASE ARTICLE SAMUEL 25012023 v2'!$A$1:$K$1287,11,FALSE)</f>
        <v>2.25</v>
      </c>
      <c r="L873" s="6">
        <f t="shared" ref="L873:L905" si="89">E873*K873</f>
        <v>2.25</v>
      </c>
      <c r="M873">
        <v>101007</v>
      </c>
      <c r="N873" t="str">
        <f>VLOOKUP(M873,'BASE ARTICLE SAMUEL 25012023 v1'!$A$2:$B$1287,2,FALSE)</f>
        <v>AN</v>
      </c>
      <c r="O873">
        <f t="shared" si="85"/>
        <v>1.5</v>
      </c>
    </row>
    <row r="874" spans="1:15" outlineLevel="2" x14ac:dyDescent="0.25">
      <c r="A874" t="s">
        <v>2377</v>
      </c>
      <c r="B874" s="74" t="str">
        <f t="shared" si="84"/>
        <v>0V75BG-IG</v>
      </c>
      <c r="C874" t="str">
        <f>VLOOKUP(A874,'BASE ARTICLE SAMUEL 25012023 v1'!$A$1:$B$1287,2,FALSE)</f>
        <v>AF</v>
      </c>
      <c r="D874">
        <v>1510064</v>
      </c>
      <c r="E874">
        <v>1</v>
      </c>
      <c r="F874" t="s">
        <v>733</v>
      </c>
      <c r="G874" s="71">
        <f>VLOOKUP(M874,'BASE ARTICLE SAMUEL 25012023 v1'!$A$1:$F$1287,6,FALSE)</f>
        <v>27.76</v>
      </c>
      <c r="H874" s="6">
        <f>VLOOKUP(M874,'BASE ARTICLE SAMUEL 25012023 v2'!$A$1:$H$1287,8,FALSE)</f>
        <v>27.76</v>
      </c>
      <c r="I874">
        <v>39.22</v>
      </c>
      <c r="J874">
        <f t="shared" si="88"/>
        <v>39.22</v>
      </c>
      <c r="K874" s="6">
        <f>VLOOKUP(M874,'BASE ARTICLE SAMUEL 25012023 v2'!$A$1:$K$1287,11,FALSE)</f>
        <v>44.416000000000004</v>
      </c>
      <c r="L874" s="6">
        <f t="shared" si="89"/>
        <v>44.416000000000004</v>
      </c>
      <c r="M874">
        <v>1510064</v>
      </c>
      <c r="N874" t="str">
        <f>VLOOKUP(M874,'BASE ARTICLE SAMUEL 25012023 v1'!$A$2:$B$1287,2,FALSE)</f>
        <v>AN</v>
      </c>
      <c r="O874">
        <f t="shared" si="85"/>
        <v>27.76</v>
      </c>
    </row>
    <row r="875" spans="1:15" outlineLevel="2" x14ac:dyDescent="0.25">
      <c r="A875" t="s">
        <v>2377</v>
      </c>
      <c r="B875" s="74" t="str">
        <f t="shared" si="84"/>
        <v>0V75BG-IG</v>
      </c>
      <c r="C875" t="str">
        <f>VLOOKUP(A875,'BASE ARTICLE SAMUEL 25012023 v1'!$A$1:$B$1287,2,FALSE)</f>
        <v>AF</v>
      </c>
      <c r="D875" t="s">
        <v>573</v>
      </c>
      <c r="E875">
        <v>1.6</v>
      </c>
      <c r="F875" t="s">
        <v>574</v>
      </c>
      <c r="G875" s="71">
        <f>VLOOKUP(M875,'BASE ARTICLE SAMUEL 25012023 v1'!$A$1:$F$1287,6,FALSE)</f>
        <v>5.99</v>
      </c>
      <c r="H875" s="6">
        <f>VLOOKUP(M875,'BASE ARTICLE SAMUEL 25012023 v2'!$A$1:$H$1287,8,FALSE)</f>
        <v>6.7</v>
      </c>
      <c r="I875">
        <v>7.41</v>
      </c>
      <c r="J875">
        <f t="shared" si="88"/>
        <v>11.856000000000002</v>
      </c>
      <c r="K875" s="6">
        <f>VLOOKUP(M875,'BASE ARTICLE SAMUEL 25012023 v2'!$A$1:$K$1287,11,FALSE)</f>
        <v>8.9110000000000014</v>
      </c>
      <c r="L875" s="6">
        <f t="shared" si="89"/>
        <v>14.257600000000004</v>
      </c>
      <c r="M875" t="s">
        <v>573</v>
      </c>
      <c r="N875" t="str">
        <f>VLOOKUP(M875,'BASE ARTICLE SAMUEL 25012023 v1'!$A$2:$B$1287,2,FALSE)</f>
        <v>AN</v>
      </c>
      <c r="O875">
        <f t="shared" si="85"/>
        <v>10.72</v>
      </c>
    </row>
    <row r="876" spans="1:15" outlineLevel="2" x14ac:dyDescent="0.25">
      <c r="A876" t="s">
        <v>2377</v>
      </c>
      <c r="B876" s="74" t="str">
        <f t="shared" si="84"/>
        <v>0V75BG-IG</v>
      </c>
      <c r="C876" t="str">
        <f>VLOOKUP(A876,'BASE ARTICLE SAMUEL 25012023 v1'!$A$1:$B$1287,2,FALSE)</f>
        <v>AF</v>
      </c>
      <c r="D876" t="s">
        <v>576</v>
      </c>
      <c r="E876">
        <v>1</v>
      </c>
      <c r="F876" t="s">
        <v>577</v>
      </c>
      <c r="G876" s="71">
        <f>VLOOKUP(M876,'BASE ARTICLE SAMUEL 25012023 v1'!$A$1:$F$1287,6,FALSE)</f>
        <v>3.2</v>
      </c>
      <c r="H876" s="6">
        <f>VLOOKUP(M876,'BASE ARTICLE SAMUEL 25012023 v2'!$A$1:$H$1287,8,FALSE)</f>
        <v>3.2</v>
      </c>
      <c r="I876">
        <v>4.3499999999999996</v>
      </c>
      <c r="J876">
        <f t="shared" si="88"/>
        <v>4.3499999999999996</v>
      </c>
      <c r="K876" s="6">
        <f>VLOOKUP(M876,'BASE ARTICLE SAMUEL 25012023 v2'!$A$1:$K$1287,11,FALSE)</f>
        <v>4.8000000000000007</v>
      </c>
      <c r="L876" s="6">
        <f t="shared" si="89"/>
        <v>4.8000000000000007</v>
      </c>
      <c r="M876" t="s">
        <v>576</v>
      </c>
      <c r="N876" t="str">
        <f>VLOOKUP(M876,'BASE ARTICLE SAMUEL 25012023 v1'!$A$2:$B$1287,2,FALSE)</f>
        <v>AN</v>
      </c>
      <c r="O876">
        <f t="shared" si="85"/>
        <v>3.2</v>
      </c>
    </row>
    <row r="877" spans="1:15" outlineLevel="2" x14ac:dyDescent="0.25">
      <c r="A877" t="s">
        <v>2377</v>
      </c>
      <c r="B877" s="74" t="str">
        <f t="shared" si="84"/>
        <v>0V75BG-IG</v>
      </c>
      <c r="C877" t="str">
        <f>VLOOKUP(A877,'BASE ARTICLE SAMUEL 25012023 v1'!$A$1:$B$1287,2,FALSE)</f>
        <v>AF</v>
      </c>
      <c r="D877" t="s">
        <v>1138</v>
      </c>
      <c r="E877">
        <v>1</v>
      </c>
      <c r="F877" t="s">
        <v>3929</v>
      </c>
      <c r="G877" s="71">
        <f>VLOOKUP(M877,'BASE ARTICLE SAMUEL 25012023 v1'!$A$1:$F$1287,6,FALSE)</f>
        <v>285</v>
      </c>
      <c r="H877" s="6">
        <f>VLOOKUP(M877,'BASE ARTICLE SAMUEL 25012023 v2'!$A$1:$H$1287,8,FALSE)</f>
        <v>285</v>
      </c>
      <c r="I877">
        <v>330.98</v>
      </c>
      <c r="J877">
        <f t="shared" si="88"/>
        <v>330.98</v>
      </c>
      <c r="K877" s="6">
        <f>VLOOKUP(M877,'BASE ARTICLE SAMUEL 25012023 v2'!$A$1:$K$1287,11,FALSE)</f>
        <v>427.5</v>
      </c>
      <c r="L877" s="6">
        <f t="shared" si="89"/>
        <v>427.5</v>
      </c>
      <c r="M877" t="s">
        <v>1138</v>
      </c>
      <c r="N877" t="str">
        <f>VLOOKUP(M877,'BASE ARTICLE SAMUEL 25012023 v1'!$A$2:$B$1287,2,FALSE)</f>
        <v>AN</v>
      </c>
      <c r="O877">
        <f t="shared" si="85"/>
        <v>285</v>
      </c>
    </row>
    <row r="878" spans="1:15" outlineLevel="2" x14ac:dyDescent="0.25">
      <c r="A878" t="s">
        <v>2377</v>
      </c>
      <c r="B878" s="74" t="str">
        <f t="shared" si="84"/>
        <v>0V75BG-IG</v>
      </c>
      <c r="C878" t="str">
        <f>VLOOKUP(A878,'BASE ARTICLE SAMUEL 25012023 v1'!$A$1:$B$1287,2,FALSE)</f>
        <v>AF</v>
      </c>
      <c r="D878">
        <v>7214321415</v>
      </c>
      <c r="E878">
        <v>1</v>
      </c>
      <c r="F878" t="s">
        <v>1597</v>
      </c>
      <c r="G878" s="71">
        <f>VLOOKUP(M878,'BASE ARTICLE SAMUEL 25012023 v1'!$A$1:$F$1287,6,FALSE)</f>
        <v>0.03</v>
      </c>
      <c r="H878" s="6">
        <f>VLOOKUP(M878,'BASE ARTICLE SAMUEL 25012023 v2'!$A$1:$H$1287,8,FALSE)</f>
        <v>0.03</v>
      </c>
      <c r="I878">
        <v>0.1</v>
      </c>
      <c r="J878">
        <f t="shared" si="88"/>
        <v>0.1</v>
      </c>
      <c r="K878" s="6">
        <f>VLOOKUP(M878,'BASE ARTICLE SAMUEL 25012023 v2'!$A$1:$K$1287,11,FALSE)</f>
        <v>5.0000000010000001</v>
      </c>
      <c r="L878" s="6">
        <f t="shared" si="89"/>
        <v>5.0000000010000001</v>
      </c>
      <c r="M878">
        <v>7214321415</v>
      </c>
      <c r="N878" t="str">
        <f>VLOOKUP(M878,'BASE ARTICLE SAMUEL 25012023 v1'!$A$2:$B$1287,2,FALSE)</f>
        <v>AN</v>
      </c>
      <c r="O878">
        <f t="shared" si="85"/>
        <v>0.03</v>
      </c>
    </row>
    <row r="879" spans="1:15" outlineLevel="2" x14ac:dyDescent="0.25">
      <c r="A879" t="s">
        <v>2377</v>
      </c>
      <c r="B879" s="74" t="str">
        <f t="shared" si="84"/>
        <v>0V75BG-IG</v>
      </c>
      <c r="C879" t="str">
        <f>VLOOKUP(A879,'BASE ARTICLE SAMUEL 25012023 v1'!$A$1:$B$1287,2,FALSE)</f>
        <v>AF</v>
      </c>
      <c r="D879">
        <v>8412802518</v>
      </c>
      <c r="E879">
        <v>6</v>
      </c>
      <c r="F879" t="s">
        <v>1484</v>
      </c>
      <c r="G879" s="71">
        <f>VLOOKUP(M879,'BASE ARTICLE SAMUEL 25012023 v1'!$A$1:$F$1287,6,FALSE)</f>
        <v>7.0000000000000007E-2</v>
      </c>
      <c r="H879" s="6">
        <f>VLOOKUP(M879,'BASE ARTICLE SAMUEL 25012023 v2'!$A$1:$H$1287,8,FALSE)</f>
        <v>7.0000000000000007E-2</v>
      </c>
      <c r="I879">
        <v>7.0000000000000007E-2</v>
      </c>
      <c r="J879">
        <f t="shared" si="88"/>
        <v>0.42000000000000004</v>
      </c>
      <c r="K879" s="6">
        <f>VLOOKUP(M879,'BASE ARTICLE SAMUEL 25012023 v2'!$A$1:$K$1287,11,FALSE)</f>
        <v>0.10999999997</v>
      </c>
      <c r="L879" s="6">
        <f t="shared" si="89"/>
        <v>0.65999999982000002</v>
      </c>
      <c r="M879">
        <v>8412802518</v>
      </c>
      <c r="N879" t="str">
        <f>VLOOKUP(M879,'BASE ARTICLE SAMUEL 25012023 v1'!$A$2:$B$1287,2,FALSE)</f>
        <v>AN</v>
      </c>
      <c r="O879">
        <f t="shared" si="85"/>
        <v>0.42000000000000004</v>
      </c>
    </row>
    <row r="880" spans="1:15" outlineLevel="2" x14ac:dyDescent="0.25">
      <c r="A880" t="s">
        <v>2377</v>
      </c>
      <c r="B880" s="74" t="str">
        <f t="shared" si="84"/>
        <v>0V75BG-IG</v>
      </c>
      <c r="C880" t="str">
        <f>VLOOKUP(A880,'BASE ARTICLE SAMUEL 25012023 v1'!$A$1:$B$1287,2,FALSE)</f>
        <v>AF</v>
      </c>
      <c r="D880">
        <v>8434000618</v>
      </c>
      <c r="E880">
        <v>1</v>
      </c>
      <c r="F880" t="s">
        <v>1485</v>
      </c>
      <c r="G880" s="71">
        <f>VLOOKUP(M880,'BASE ARTICLE SAMUEL 25012023 v1'!$A$1:$F$1287,6,FALSE)</f>
        <v>0.02</v>
      </c>
      <c r="H880" s="6">
        <f>VLOOKUP(M880,'BASE ARTICLE SAMUEL 25012023 v2'!$A$1:$H$1287,8,FALSE)</f>
        <v>0.02</v>
      </c>
      <c r="I880">
        <v>0.02</v>
      </c>
      <c r="J880">
        <f t="shared" si="88"/>
        <v>0.02</v>
      </c>
      <c r="K880" s="6">
        <f>VLOOKUP(M880,'BASE ARTICLE SAMUEL 25012023 v2'!$A$1:$K$1287,11,FALSE)</f>
        <v>0.03</v>
      </c>
      <c r="L880" s="6">
        <f t="shared" si="89"/>
        <v>0.03</v>
      </c>
      <c r="M880">
        <v>8434000618</v>
      </c>
      <c r="N880" t="str">
        <f>VLOOKUP(M880,'BASE ARTICLE SAMUEL 25012023 v1'!$A$2:$B$1287,2,FALSE)</f>
        <v>AN</v>
      </c>
      <c r="O880">
        <f t="shared" si="85"/>
        <v>0.02</v>
      </c>
    </row>
    <row r="881" spans="1:15" outlineLevel="2" x14ac:dyDescent="0.25">
      <c r="A881" t="s">
        <v>2377</v>
      </c>
      <c r="B881" s="74" t="str">
        <f t="shared" si="84"/>
        <v>0V75BG-IG</v>
      </c>
      <c r="C881" t="str">
        <f>VLOOKUP(A881,'BASE ARTICLE SAMUEL 25012023 v1'!$A$1:$B$1287,2,FALSE)</f>
        <v>AF</v>
      </c>
      <c r="D881">
        <v>8434000818</v>
      </c>
      <c r="E881">
        <v>8</v>
      </c>
      <c r="F881" t="s">
        <v>1486</v>
      </c>
      <c r="G881" s="71">
        <f>VLOOKUP(M881,'BASE ARTICLE SAMUEL 25012023 v1'!$A$1:$F$1287,6,FALSE)</f>
        <v>4.2000000000000003E-2</v>
      </c>
      <c r="H881" s="6">
        <f>VLOOKUP(M881,'BASE ARTICLE SAMUEL 25012023 v2'!$A$1:$H$1287,8,FALSE)</f>
        <v>4.2000000000000003E-2</v>
      </c>
      <c r="I881">
        <v>0.04</v>
      </c>
      <c r="J881">
        <f t="shared" si="88"/>
        <v>0.32</v>
      </c>
      <c r="K881" s="6">
        <f>VLOOKUP(M881,'BASE ARTICLE SAMUEL 25012023 v2'!$A$1:$K$1287,11,FALSE)</f>
        <v>6.3E-2</v>
      </c>
      <c r="L881" s="6">
        <f t="shared" si="89"/>
        <v>0.504</v>
      </c>
      <c r="M881">
        <v>8434000818</v>
      </c>
      <c r="N881" t="str">
        <f>VLOOKUP(M881,'BASE ARTICLE SAMUEL 25012023 v1'!$A$2:$B$1287,2,FALSE)</f>
        <v>AN</v>
      </c>
      <c r="O881">
        <f t="shared" si="85"/>
        <v>0.33600000000000002</v>
      </c>
    </row>
    <row r="882" spans="1:15" outlineLevel="2" x14ac:dyDescent="0.25">
      <c r="A882" t="s">
        <v>2377</v>
      </c>
      <c r="B882" s="74" t="str">
        <f t="shared" si="84"/>
        <v>0V75BG-IG</v>
      </c>
      <c r="C882" t="str">
        <f>VLOOKUP(A882,'BASE ARTICLE SAMUEL 25012023 v1'!$A$1:$B$1287,2,FALSE)</f>
        <v>AF</v>
      </c>
      <c r="D882">
        <v>8534000818</v>
      </c>
      <c r="E882">
        <v>8</v>
      </c>
      <c r="F882" t="s">
        <v>1487</v>
      </c>
      <c r="G882" s="71">
        <f>VLOOKUP(M882,'BASE ARTICLE SAMUEL 25012023 v1'!$A$1:$F$1287,6,FALSE)</f>
        <v>0.03</v>
      </c>
      <c r="H882" s="6">
        <f>VLOOKUP(M882,'BASE ARTICLE SAMUEL 25012023 v2'!$A$1:$H$1287,8,FALSE)</f>
        <v>0.03</v>
      </c>
      <c r="I882">
        <v>0.05</v>
      </c>
      <c r="J882">
        <f t="shared" si="88"/>
        <v>0.4</v>
      </c>
      <c r="K882" s="6">
        <f>VLOOKUP(M882,'BASE ARTICLE SAMUEL 25012023 v2'!$A$1:$K$1287,11,FALSE)</f>
        <v>5.0000000999999995E-2</v>
      </c>
      <c r="L882" s="6">
        <f t="shared" si="89"/>
        <v>0.40000000799999996</v>
      </c>
      <c r="M882">
        <v>8534000818</v>
      </c>
      <c r="N882" t="str">
        <f>VLOOKUP(M882,'BASE ARTICLE SAMUEL 25012023 v1'!$A$2:$B$1287,2,FALSE)</f>
        <v>AN</v>
      </c>
      <c r="O882">
        <f t="shared" si="85"/>
        <v>0.24</v>
      </c>
    </row>
    <row r="883" spans="1:15" outlineLevel="2" x14ac:dyDescent="0.25">
      <c r="A883" t="s">
        <v>2377</v>
      </c>
      <c r="B883" s="74" t="str">
        <f t="shared" si="84"/>
        <v>0V75BG-IG</v>
      </c>
      <c r="C883" t="str">
        <f>VLOOKUP(A883,'BASE ARTICLE SAMUEL 25012023 v1'!$A$1:$B$1287,2,FALSE)</f>
        <v>AF</v>
      </c>
      <c r="D883">
        <v>8535000618</v>
      </c>
      <c r="E883">
        <v>1</v>
      </c>
      <c r="F883" t="s">
        <v>1489</v>
      </c>
      <c r="G883" s="71">
        <f>VLOOKUP(M883,'BASE ARTICLE SAMUEL 25012023 v1'!$A$1:$F$1287,6,FALSE)</f>
        <v>0.03</v>
      </c>
      <c r="H883" s="6">
        <f>VLOOKUP(M883,'BASE ARTICLE SAMUEL 25012023 v2'!$A$1:$H$1287,8,FALSE)</f>
        <v>0.03</v>
      </c>
      <c r="I883">
        <v>0.05</v>
      </c>
      <c r="J883">
        <f t="shared" si="88"/>
        <v>0.05</v>
      </c>
      <c r="K883" s="6">
        <f>VLOOKUP(M883,'BASE ARTICLE SAMUEL 25012023 v2'!$A$1:$K$1287,11,FALSE)</f>
        <v>5.0000000999999995E-2</v>
      </c>
      <c r="L883" s="6">
        <f t="shared" si="89"/>
        <v>5.0000000999999995E-2</v>
      </c>
      <c r="M883">
        <v>8535000618</v>
      </c>
      <c r="N883" t="str">
        <f>VLOOKUP(M883,'BASE ARTICLE SAMUEL 25012023 v1'!$A$2:$B$1287,2,FALSE)</f>
        <v>AN</v>
      </c>
      <c r="O883">
        <f t="shared" si="85"/>
        <v>0.03</v>
      </c>
    </row>
    <row r="884" spans="1:15" outlineLevel="2" x14ac:dyDescent="0.25">
      <c r="A884" t="s">
        <v>2377</v>
      </c>
      <c r="B884" s="74" t="str">
        <f t="shared" si="84"/>
        <v>0V75BG-IG</v>
      </c>
      <c r="C884" t="str">
        <f>VLOOKUP(A884,'BASE ARTICLE SAMUEL 25012023 v1'!$A$1:$B$1287,2,FALSE)</f>
        <v>AF</v>
      </c>
      <c r="D884">
        <v>9600000618</v>
      </c>
      <c r="E884">
        <v>1</v>
      </c>
      <c r="F884" t="s">
        <v>1160</v>
      </c>
      <c r="G884" s="71">
        <f>VLOOKUP(M884,'BASE ARTICLE SAMUEL 25012023 v1'!$A$1:$F$1287,6,FALSE)</f>
        <v>1.2</v>
      </c>
      <c r="H884" s="6">
        <f>VLOOKUP(M884,'BASE ARTICLE SAMUEL 25012023 v2'!$A$1:$H$1287,8,FALSE)</f>
        <v>1.2</v>
      </c>
      <c r="I884">
        <v>1.57</v>
      </c>
      <c r="J884">
        <f t="shared" si="88"/>
        <v>1.57</v>
      </c>
      <c r="K884" s="6">
        <f>VLOOKUP(M884,'BASE ARTICLE SAMUEL 25012023 v2'!$A$1:$K$1287,11,FALSE)</f>
        <v>2.4</v>
      </c>
      <c r="L884" s="6">
        <f t="shared" si="89"/>
        <v>2.4</v>
      </c>
      <c r="M884">
        <v>9600000618</v>
      </c>
      <c r="N884" t="str">
        <f>VLOOKUP(M884,'BASE ARTICLE SAMUEL 25012023 v1'!$A$2:$B$1287,2,FALSE)</f>
        <v>AN</v>
      </c>
      <c r="O884">
        <f t="shared" si="85"/>
        <v>1.2</v>
      </c>
    </row>
    <row r="885" spans="1:15" outlineLevel="2" x14ac:dyDescent="0.25">
      <c r="A885" t="s">
        <v>2377</v>
      </c>
      <c r="B885" s="74" t="str">
        <f t="shared" si="84"/>
        <v>0V75BG-IG</v>
      </c>
      <c r="C885" t="str">
        <f>VLOOKUP(A885,'BASE ARTICLE SAMUEL 25012023 v1'!$A$1:$B$1287,2,FALSE)</f>
        <v>AF</v>
      </c>
      <c r="D885" t="s">
        <v>3945</v>
      </c>
      <c r="E885">
        <v>2</v>
      </c>
      <c r="F885" t="s">
        <v>1656</v>
      </c>
      <c r="G885" s="71">
        <f>VLOOKUP(M885,'BASE ARTICLE SAMUEL 25012023 v1'!$A$1:$F$1287,6,FALSE)</f>
        <v>0.35</v>
      </c>
      <c r="H885" s="6">
        <f>VLOOKUP(M885,'BASE ARTICLE SAMUEL 25012023 v2'!$A$1:$H$1287,8,FALSE)</f>
        <v>0.35</v>
      </c>
      <c r="I885">
        <v>0.128</v>
      </c>
      <c r="J885">
        <f t="shared" si="88"/>
        <v>0.25600000000000001</v>
      </c>
      <c r="K885" s="6">
        <f>VLOOKUP(M885,'BASE ARTICLE SAMUEL 25012023 v2'!$A$1:$K$1287,11,FALSE)</f>
        <v>0.52999999499999995</v>
      </c>
      <c r="L885" s="6">
        <f t="shared" si="89"/>
        <v>1.0599999899999999</v>
      </c>
      <c r="M885" t="s">
        <v>3945</v>
      </c>
      <c r="N885" t="str">
        <f>VLOOKUP(M885,'BASE ARTICLE SAMUEL 25012023 v1'!$A$2:$B$1287,2,FALSE)</f>
        <v>AN</v>
      </c>
      <c r="O885">
        <f t="shared" si="85"/>
        <v>0.7</v>
      </c>
    </row>
    <row r="886" spans="1:15" outlineLevel="2" x14ac:dyDescent="0.25">
      <c r="A886" t="s">
        <v>2377</v>
      </c>
      <c r="B886" s="74" t="str">
        <f t="shared" si="84"/>
        <v>0V75BG-IG</v>
      </c>
      <c r="C886" t="str">
        <f>VLOOKUP(A886,'BASE ARTICLE SAMUEL 25012023 v1'!$A$1:$B$1287,2,FALSE)</f>
        <v>AF</v>
      </c>
      <c r="D886" t="s">
        <v>558</v>
      </c>
      <c r="E886">
        <v>2</v>
      </c>
      <c r="F886" t="s">
        <v>559</v>
      </c>
      <c r="G886" s="71">
        <f>VLOOKUP(M886,'BASE ARTICLE SAMUEL 25012023 v1'!$A$1:$F$1287,6,FALSE)</f>
        <v>0.85</v>
      </c>
      <c r="H886" s="6">
        <f>VLOOKUP(M886,'BASE ARTICLE SAMUEL 25012023 v2'!$A$1:$H$1287,8,FALSE)</f>
        <v>0.91100000000000003</v>
      </c>
      <c r="I886">
        <v>0.96</v>
      </c>
      <c r="J886">
        <f t="shared" si="88"/>
        <v>1.92</v>
      </c>
      <c r="K886" s="6">
        <f>VLOOKUP(M886,'BASE ARTICLE SAMUEL 25012023 v2'!$A$1:$K$1287,11,FALSE)</f>
        <v>1.2116300000000002</v>
      </c>
      <c r="L886" s="6">
        <f t="shared" si="89"/>
        <v>2.4232600000000004</v>
      </c>
      <c r="M886" t="s">
        <v>558</v>
      </c>
      <c r="N886" t="str">
        <f>VLOOKUP(M886,'BASE ARTICLE SAMUEL 25012023 v1'!$A$2:$B$1287,2,FALSE)</f>
        <v>AS</v>
      </c>
      <c r="O886">
        <f t="shared" si="85"/>
        <v>1.8220000000000001</v>
      </c>
    </row>
    <row r="887" spans="1:15" outlineLevel="2" x14ac:dyDescent="0.25">
      <c r="A887" t="s">
        <v>2377</v>
      </c>
      <c r="B887" s="74" t="str">
        <f t="shared" si="84"/>
        <v>0V75BG-IG</v>
      </c>
      <c r="C887" t="str">
        <f>VLOOKUP(A887,'BASE ARTICLE SAMUEL 25012023 v1'!$A$1:$B$1287,2,FALSE)</f>
        <v>AF</v>
      </c>
      <c r="D887" t="s">
        <v>47</v>
      </c>
      <c r="E887">
        <v>1</v>
      </c>
      <c r="F887" t="s">
        <v>48</v>
      </c>
      <c r="G887" s="71">
        <f>VLOOKUP(M887,'BASE ARTICLE SAMUEL 25012023 v1'!$A$1:$F$1287,6,FALSE)</f>
        <v>2.5099999999999998</v>
      </c>
      <c r="H887" s="6">
        <f>VLOOKUP(M887,'BASE ARTICLE SAMUEL 25012023 v2'!$A$1:$H$1287,8,FALSE)</f>
        <v>2.605</v>
      </c>
      <c r="I887">
        <v>3.76</v>
      </c>
      <c r="J887">
        <f t="shared" si="88"/>
        <v>3.76</v>
      </c>
      <c r="K887" s="6">
        <f>VLOOKUP(M887,'BASE ARTICLE SAMUEL 25012023 v2'!$A$1:$K$1287,11,FALSE)</f>
        <v>5.21</v>
      </c>
      <c r="L887" s="6">
        <f t="shared" si="89"/>
        <v>5.21</v>
      </c>
      <c r="M887" t="s">
        <v>47</v>
      </c>
      <c r="N887" t="str">
        <f>VLOOKUP(M887,'BASE ARTICLE SAMUEL 25012023 v1'!$A$2:$B$1287,2,FALSE)</f>
        <v>AN</v>
      </c>
      <c r="O887">
        <f t="shared" si="85"/>
        <v>2.605</v>
      </c>
    </row>
    <row r="888" spans="1:15" outlineLevel="2" x14ac:dyDescent="0.25">
      <c r="A888" t="s">
        <v>2377</v>
      </c>
      <c r="B888" s="74" t="str">
        <f t="shared" si="84"/>
        <v>0V75BG-IG</v>
      </c>
      <c r="C888" t="str">
        <f>VLOOKUP(A888,'BASE ARTICLE SAMUEL 25012023 v1'!$A$1:$B$1287,2,FALSE)</f>
        <v>AF</v>
      </c>
      <c r="D888" t="s">
        <v>1522</v>
      </c>
      <c r="E888">
        <v>1</v>
      </c>
      <c r="F888" t="s">
        <v>1523</v>
      </c>
      <c r="G888" s="71">
        <f>VLOOKUP(M888,'BASE ARTICLE SAMUEL 25012023 v1'!$A$1:$F$1287,6,FALSE)</f>
        <v>13.79</v>
      </c>
      <c r="H888" s="6">
        <f>VLOOKUP(M888,'BASE ARTICLE SAMUEL 25012023 v2'!$A$1:$H$1287,8,FALSE)</f>
        <v>12.83</v>
      </c>
      <c r="I888">
        <v>17.510000000000002</v>
      </c>
      <c r="J888">
        <f t="shared" si="88"/>
        <v>17.510000000000002</v>
      </c>
      <c r="K888" s="6">
        <f>VLOOKUP(M888,'BASE ARTICLE SAMUEL 25012023 v2'!$A$1:$K$1287,11,FALSE)</f>
        <v>19.245000000000001</v>
      </c>
      <c r="L888" s="6">
        <f t="shared" si="89"/>
        <v>19.245000000000001</v>
      </c>
      <c r="M888" t="s">
        <v>1522</v>
      </c>
      <c r="N888" t="str">
        <f>VLOOKUP(M888,'BASE ARTICLE SAMUEL 25012023 v1'!$A$2:$B$1287,2,FALSE)</f>
        <v>AS</v>
      </c>
      <c r="O888">
        <f t="shared" si="85"/>
        <v>12.83</v>
      </c>
    </row>
    <row r="889" spans="1:15" outlineLevel="2" x14ac:dyDescent="0.25">
      <c r="A889" t="s">
        <v>2377</v>
      </c>
      <c r="B889" s="74" t="str">
        <f t="shared" si="84"/>
        <v>0V75BG-IG</v>
      </c>
      <c r="C889" t="str">
        <f>VLOOKUP(A889,'BASE ARTICLE SAMUEL 25012023 v1'!$A$1:$B$1287,2,FALSE)</f>
        <v>AF</v>
      </c>
      <c r="D889" t="s">
        <v>1107</v>
      </c>
      <c r="E889">
        <v>1</v>
      </c>
      <c r="F889" t="s">
        <v>1108</v>
      </c>
      <c r="G889" s="71">
        <f>VLOOKUP(M889,'BASE ARTICLE SAMUEL 25012023 v1'!$A$1:$F$1287,6,FALSE)</f>
        <v>162.80000000000001</v>
      </c>
      <c r="H889" s="6">
        <f>VLOOKUP(M889,'BASE ARTICLE SAMUEL 25012023 v2'!$A$1:$H$1287,8,FALSE)</f>
        <v>162.80000000000001</v>
      </c>
      <c r="I889">
        <v>226.44</v>
      </c>
      <c r="J889">
        <f t="shared" si="88"/>
        <v>226.44</v>
      </c>
      <c r="K889" s="6">
        <f>VLOOKUP(M889,'BASE ARTICLE SAMUEL 25012023 v2'!$A$1:$K$1287,11,FALSE)</f>
        <v>244.20000000000002</v>
      </c>
      <c r="L889" s="6">
        <f t="shared" si="89"/>
        <v>244.20000000000002</v>
      </c>
      <c r="M889" t="s">
        <v>1107</v>
      </c>
      <c r="N889" t="str">
        <f>VLOOKUP(M889,'BASE ARTICLE SAMUEL 25012023 v1'!$A$2:$B$1287,2,FALSE)</f>
        <v>AN</v>
      </c>
      <c r="O889">
        <f t="shared" si="85"/>
        <v>162.80000000000001</v>
      </c>
    </row>
    <row r="890" spans="1:15" outlineLevel="2" x14ac:dyDescent="0.25">
      <c r="A890" t="s">
        <v>2377</v>
      </c>
      <c r="B890" s="74" t="str">
        <f t="shared" si="84"/>
        <v>0V75BG-IG</v>
      </c>
      <c r="C890" t="str">
        <f>VLOOKUP(A890,'BASE ARTICLE SAMUEL 25012023 v1'!$A$1:$B$1287,2,FALSE)</f>
        <v>AF</v>
      </c>
      <c r="D890" t="s">
        <v>1657</v>
      </c>
      <c r="E890">
        <v>2</v>
      </c>
      <c r="F890" t="s">
        <v>1658</v>
      </c>
      <c r="G890" s="71">
        <f>VLOOKUP(M890,'BASE ARTICLE SAMUEL 25012023 v1'!$A$1:$F$1287,6,FALSE)</f>
        <v>0.09</v>
      </c>
      <c r="H890" s="6">
        <f>VLOOKUP(M890,'BASE ARTICLE SAMUEL 25012023 v2'!$A$1:$H$1287,8,FALSE)</f>
        <v>0.09</v>
      </c>
      <c r="I890">
        <v>0.27400000000000002</v>
      </c>
      <c r="J890">
        <f t="shared" si="88"/>
        <v>0.54800000000000004</v>
      </c>
      <c r="K890" s="6">
        <f>VLOOKUP(M890,'BASE ARTICLE SAMUEL 25012023 v2'!$A$1:$K$1287,11,FALSE)</f>
        <v>0.12999999600000001</v>
      </c>
      <c r="L890" s="6">
        <f t="shared" si="89"/>
        <v>0.25999999200000001</v>
      </c>
      <c r="M890" t="s">
        <v>1657</v>
      </c>
      <c r="N890" t="str">
        <f>VLOOKUP(M890,'BASE ARTICLE SAMUEL 25012023 v1'!$A$2:$B$1287,2,FALSE)</f>
        <v>AN</v>
      </c>
      <c r="O890">
        <f t="shared" si="85"/>
        <v>0.18</v>
      </c>
    </row>
    <row r="891" spans="1:15" outlineLevel="2" x14ac:dyDescent="0.25">
      <c r="A891" t="s">
        <v>2377</v>
      </c>
      <c r="B891" s="74" t="str">
        <f t="shared" si="84"/>
        <v>0V75BG-IG</v>
      </c>
      <c r="C891" t="str">
        <f>VLOOKUP(A891,'BASE ARTICLE SAMUEL 25012023 v1'!$A$1:$B$1287,2,FALSE)</f>
        <v>AF</v>
      </c>
      <c r="D891" t="s">
        <v>569</v>
      </c>
      <c r="E891">
        <v>1</v>
      </c>
      <c r="F891" t="s">
        <v>570</v>
      </c>
      <c r="G891" s="71">
        <f>VLOOKUP(M891,'BASE ARTICLE SAMUEL 25012023 v1'!$A$1:$F$1287,6,FALSE)</f>
        <v>0.67</v>
      </c>
      <c r="H891" s="6">
        <f>VLOOKUP(M891,'BASE ARTICLE SAMUEL 25012023 v2'!$A$1:$H$1287,8,FALSE)</f>
        <v>0.73</v>
      </c>
      <c r="I891">
        <v>0.77</v>
      </c>
      <c r="J891">
        <f t="shared" si="88"/>
        <v>0.77</v>
      </c>
      <c r="K891" s="6">
        <f>VLOOKUP(M891,'BASE ARTICLE SAMUEL 25012023 v2'!$A$1:$K$1287,11,FALSE)</f>
        <v>0.97089999999999999</v>
      </c>
      <c r="L891" s="6">
        <f t="shared" si="89"/>
        <v>0.97089999999999999</v>
      </c>
      <c r="M891" t="s">
        <v>569</v>
      </c>
      <c r="N891" t="str">
        <f>VLOOKUP(M891,'BASE ARTICLE SAMUEL 25012023 v1'!$A$2:$B$1287,2,FALSE)</f>
        <v>AN</v>
      </c>
      <c r="O891">
        <f t="shared" si="85"/>
        <v>0.73</v>
      </c>
    </row>
    <row r="892" spans="1:15" outlineLevel="2" x14ac:dyDescent="0.25">
      <c r="A892" t="s">
        <v>2377</v>
      </c>
      <c r="B892" s="74" t="str">
        <f t="shared" si="84"/>
        <v>0V75BG-IG</v>
      </c>
      <c r="C892" t="str">
        <f>VLOOKUP(A892,'BASE ARTICLE SAMUEL 25012023 v1'!$A$1:$B$1287,2,FALSE)</f>
        <v>AF</v>
      </c>
      <c r="D892" t="s">
        <v>942</v>
      </c>
      <c r="E892">
        <v>1</v>
      </c>
      <c r="F892" t="s">
        <v>943</v>
      </c>
      <c r="G892" s="71">
        <f>VLOOKUP(M892,'BASE ARTICLE SAMUEL 25012023 v1'!$A$1:$F$1287,6,FALSE)</f>
        <v>1.64</v>
      </c>
      <c r="H892" s="6">
        <f>VLOOKUP(M892,'BASE ARTICLE SAMUEL 25012023 v2'!$A$1:$H$1287,8,FALSE)</f>
        <v>1.83</v>
      </c>
      <c r="I892">
        <v>2.31</v>
      </c>
      <c r="J892">
        <f t="shared" si="88"/>
        <v>2.31</v>
      </c>
      <c r="K892" s="6">
        <f>VLOOKUP(M892,'BASE ARTICLE SAMUEL 25012023 v2'!$A$1:$K$1287,11,FALSE)</f>
        <v>2.7450000000000001</v>
      </c>
      <c r="L892" s="6">
        <f t="shared" si="89"/>
        <v>2.7450000000000001</v>
      </c>
      <c r="M892" t="s">
        <v>942</v>
      </c>
      <c r="N892" t="str">
        <f>VLOOKUP(M892,'BASE ARTICLE SAMUEL 25012023 v1'!$A$2:$B$1287,2,FALSE)</f>
        <v>AS</v>
      </c>
      <c r="O892">
        <f t="shared" si="85"/>
        <v>1.83</v>
      </c>
    </row>
    <row r="893" spans="1:15" outlineLevel="2" x14ac:dyDescent="0.25">
      <c r="A893" t="s">
        <v>2377</v>
      </c>
      <c r="B893" s="74" t="str">
        <f t="shared" si="84"/>
        <v>0V75BG-IG</v>
      </c>
      <c r="C893" t="str">
        <f>VLOOKUP(A893,'BASE ARTICLE SAMUEL 25012023 v1'!$A$1:$B$1287,2,FALSE)</f>
        <v>AF</v>
      </c>
      <c r="D893" t="s">
        <v>68</v>
      </c>
      <c r="E893">
        <v>1</v>
      </c>
      <c r="F893" t="s">
        <v>3926</v>
      </c>
      <c r="G893" s="71">
        <f>VLOOKUP(M893,'BASE ARTICLE SAMUEL 25012023 v1'!$A$1:$F$1287,6,FALSE)</f>
        <v>0.94</v>
      </c>
      <c r="H893" s="6">
        <f>VLOOKUP(M893,'BASE ARTICLE SAMUEL 25012023 v2'!$A$1:$H$1287,8,FALSE)</f>
        <v>0.94</v>
      </c>
      <c r="I893">
        <v>4.87</v>
      </c>
      <c r="J893">
        <f t="shared" si="88"/>
        <v>4.87</v>
      </c>
      <c r="K893" s="6">
        <f>VLOOKUP(M893,'BASE ARTICLE SAMUEL 25012023 v2'!$A$1:$K$1287,11,FALSE)</f>
        <v>1.41</v>
      </c>
      <c r="L893" s="6">
        <f t="shared" si="89"/>
        <v>1.41</v>
      </c>
      <c r="M893" t="s">
        <v>68</v>
      </c>
      <c r="N893" t="str">
        <f>VLOOKUP(M893,'BASE ARTICLE SAMUEL 25012023 v1'!$A$2:$B$1287,2,FALSE)</f>
        <v>AS</v>
      </c>
      <c r="O893">
        <f t="shared" si="85"/>
        <v>0.94</v>
      </c>
    </row>
    <row r="894" spans="1:15" outlineLevel="2" x14ac:dyDescent="0.25">
      <c r="A894" t="s">
        <v>2377</v>
      </c>
      <c r="B894" s="74" t="str">
        <f t="shared" si="84"/>
        <v>0V75BG-IG</v>
      </c>
      <c r="C894" t="str">
        <f>VLOOKUP(A894,'BASE ARTICLE SAMUEL 25012023 v1'!$A$1:$B$1287,2,FALSE)</f>
        <v>AF</v>
      </c>
      <c r="D894" t="s">
        <v>90</v>
      </c>
      <c r="E894">
        <v>2</v>
      </c>
      <c r="F894" t="s">
        <v>3925</v>
      </c>
      <c r="G894" s="71">
        <f>VLOOKUP(M894,'BASE ARTICLE SAMUEL 25012023 v1'!$A$1:$F$1287,6,FALSE)</f>
        <v>0.92</v>
      </c>
      <c r="H894" s="6">
        <f>VLOOKUP(M894,'BASE ARTICLE SAMUEL 25012023 v2'!$A$1:$H$1287,8,FALSE)</f>
        <v>0.92</v>
      </c>
      <c r="I894">
        <v>4.9400000000000004</v>
      </c>
      <c r="J894">
        <f t="shared" si="88"/>
        <v>9.8800000000000008</v>
      </c>
      <c r="K894" s="6">
        <f>VLOOKUP(M894,'BASE ARTICLE SAMUEL 25012023 v2'!$A$1:$K$1287,11,FALSE)</f>
        <v>1.3800000000000001</v>
      </c>
      <c r="L894" s="6">
        <f t="shared" si="89"/>
        <v>2.7600000000000002</v>
      </c>
      <c r="M894" t="s">
        <v>90</v>
      </c>
      <c r="N894" t="str">
        <f>VLOOKUP(M894,'BASE ARTICLE SAMUEL 25012023 v1'!$A$2:$B$1287,2,FALSE)</f>
        <v>AS</v>
      </c>
      <c r="O894">
        <f t="shared" si="85"/>
        <v>1.84</v>
      </c>
    </row>
    <row r="895" spans="1:15" outlineLevel="2" x14ac:dyDescent="0.25">
      <c r="A895" t="s">
        <v>2377</v>
      </c>
      <c r="B895" s="74" t="str">
        <f t="shared" si="84"/>
        <v>0V75BG-IG</v>
      </c>
      <c r="C895" t="str">
        <f>VLOOKUP(A895,'BASE ARTICLE SAMUEL 25012023 v1'!$A$1:$B$1287,2,FALSE)</f>
        <v>AF</v>
      </c>
      <c r="D895" t="s">
        <v>757</v>
      </c>
      <c r="E895">
        <v>1</v>
      </c>
      <c r="F895" t="s">
        <v>758</v>
      </c>
      <c r="G895" s="71">
        <f>VLOOKUP(M895,'BASE ARTICLE SAMUEL 25012023 v1'!$A$1:$F$1287,6,FALSE)</f>
        <v>1.22</v>
      </c>
      <c r="H895" s="6">
        <f>VLOOKUP(M895,'BASE ARTICLE SAMUEL 25012023 v2'!$A$1:$H$1287,8,FALSE)</f>
        <v>1.22</v>
      </c>
      <c r="I895">
        <v>1.1000000000000001</v>
      </c>
      <c r="J895">
        <f t="shared" si="88"/>
        <v>1.1000000000000001</v>
      </c>
      <c r="K895" s="6">
        <f>VLOOKUP(M895,'BASE ARTICLE SAMUEL 25012023 v2'!$A$1:$K$1287,11,FALSE)</f>
        <v>1.6226</v>
      </c>
      <c r="L895" s="6">
        <f t="shared" si="89"/>
        <v>1.6226</v>
      </c>
      <c r="M895" t="s">
        <v>757</v>
      </c>
      <c r="N895" t="str">
        <f>VLOOKUP(M895,'BASE ARTICLE SAMUEL 25012023 v1'!$A$2:$B$1287,2,FALSE)</f>
        <v>AS</v>
      </c>
      <c r="O895">
        <f t="shared" si="85"/>
        <v>1.22</v>
      </c>
    </row>
    <row r="896" spans="1:15" outlineLevel="2" x14ac:dyDescent="0.25">
      <c r="A896" t="s">
        <v>2377</v>
      </c>
      <c r="B896" s="74" t="str">
        <f t="shared" si="84"/>
        <v>0V75BG-IG</v>
      </c>
      <c r="C896" t="str">
        <f>VLOOKUP(A896,'BASE ARTICLE SAMUEL 25012023 v1'!$A$1:$B$1287,2,FALSE)</f>
        <v>AF</v>
      </c>
      <c r="D896" t="s">
        <v>1603</v>
      </c>
      <c r="E896">
        <v>0.83</v>
      </c>
      <c r="F896" t="s">
        <v>1604</v>
      </c>
      <c r="G896" s="71">
        <f>VLOOKUP(M896,'BASE ARTICLE SAMUEL 25012023 v1'!$A$1:$F$1287,6,FALSE)</f>
        <v>50</v>
      </c>
      <c r="H896" s="6">
        <f>VLOOKUP(M896,'BASE ARTICLE SAMUEL 25012023 v2'!$A$1:$H$1287,8,FALSE)</f>
        <v>0</v>
      </c>
      <c r="I896">
        <v>75</v>
      </c>
      <c r="J896">
        <f t="shared" si="88"/>
        <v>62.25</v>
      </c>
      <c r="K896" s="6">
        <f>VLOOKUP(M896,'BASE ARTICLE SAMUEL 25012023 v2'!$A$1:$K$1287,11,FALSE)</f>
        <v>75</v>
      </c>
      <c r="L896" s="6">
        <f t="shared" si="89"/>
        <v>62.25</v>
      </c>
      <c r="M896" t="s">
        <v>1603</v>
      </c>
      <c r="N896" t="str">
        <f>VLOOKUP(M896,'BASE ARTICLE SAMUEL 25012023 v1'!$A$2:$B$1287,2,FALSE)</f>
        <v>AN</v>
      </c>
      <c r="O896">
        <f t="shared" si="85"/>
        <v>0</v>
      </c>
    </row>
    <row r="897" spans="1:15" outlineLevel="2" x14ac:dyDescent="0.25">
      <c r="A897" t="s">
        <v>2377</v>
      </c>
      <c r="B897" s="74" t="str">
        <f t="shared" si="84"/>
        <v>0V75BG-IG</v>
      </c>
      <c r="C897" t="str">
        <f>VLOOKUP(A897,'BASE ARTICLE SAMUEL 25012023 v1'!$A$1:$B$1287,2,FALSE)</f>
        <v>AF</v>
      </c>
      <c r="D897" t="s">
        <v>545</v>
      </c>
      <c r="E897">
        <v>1</v>
      </c>
      <c r="F897" t="s">
        <v>546</v>
      </c>
      <c r="G897" s="71">
        <f>VLOOKUP(M897,'BASE ARTICLE SAMUEL 25012023 v1'!$A$1:$F$1287,6,FALSE)</f>
        <v>71</v>
      </c>
      <c r="H897" s="6">
        <f>VLOOKUP(M897,'BASE ARTICLE SAMUEL 25012023 v2'!$A$1:$H$1287,8,FALSE)</f>
        <v>71</v>
      </c>
      <c r="I897">
        <v>83.19</v>
      </c>
      <c r="J897">
        <f t="shared" si="88"/>
        <v>83.19</v>
      </c>
      <c r="K897" s="6">
        <f>VLOOKUP(M897,'BASE ARTICLE SAMUEL 25012023 v2'!$A$1:$K$1287,11,FALSE)</f>
        <v>94.43</v>
      </c>
      <c r="L897" s="6">
        <f t="shared" si="89"/>
        <v>94.43</v>
      </c>
      <c r="M897" t="s">
        <v>545</v>
      </c>
      <c r="N897" t="str">
        <f>VLOOKUP(M897,'BASE ARTICLE SAMUEL 25012023 v1'!$A$2:$B$1287,2,FALSE)</f>
        <v>AN</v>
      </c>
      <c r="O897">
        <f t="shared" si="85"/>
        <v>71</v>
      </c>
    </row>
    <row r="898" spans="1:15" outlineLevel="2" x14ac:dyDescent="0.25">
      <c r="A898" t="s">
        <v>2377</v>
      </c>
      <c r="B898" s="74" t="str">
        <f t="shared" si="84"/>
        <v>0V75BG-IG</v>
      </c>
      <c r="C898" t="str">
        <f>VLOOKUP(A898,'BASE ARTICLE SAMUEL 25012023 v1'!$A$1:$B$1287,2,FALSE)</f>
        <v>AF</v>
      </c>
      <c r="D898" t="s">
        <v>1715</v>
      </c>
      <c r="E898">
        <v>1</v>
      </c>
      <c r="F898" t="s">
        <v>1716</v>
      </c>
      <c r="G898" s="71">
        <f>VLOOKUP(M898,'BASE ARTICLE SAMUEL 25012023 v1'!$A$1:$F$1287,6,FALSE)</f>
        <v>4.2309999999999999</v>
      </c>
      <c r="H898" s="6">
        <f>VLOOKUP(M898,'BASE ARTICLE SAMUEL 25012023 v2'!$A$1:$H$1287,8,FALSE)</f>
        <v>4.2309999999999999</v>
      </c>
      <c r="I898">
        <v>6.1349999999999998</v>
      </c>
      <c r="J898">
        <f t="shared" si="88"/>
        <v>6.1349999999999998</v>
      </c>
      <c r="K898" s="6">
        <f>VLOOKUP(M898,'BASE ARTICLE SAMUEL 25012023 v2'!$A$1:$K$1287,11,FALSE)</f>
        <v>6.1349499999999999</v>
      </c>
      <c r="L898" s="6">
        <f t="shared" si="89"/>
        <v>6.1349499999999999</v>
      </c>
      <c r="M898" t="s">
        <v>1715</v>
      </c>
      <c r="N898" t="str">
        <f>VLOOKUP(M898,'BASE ARTICLE SAMUEL 25012023 v1'!$A$2:$B$1287,2,FALSE)</f>
        <v>AN</v>
      </c>
      <c r="O898">
        <f t="shared" si="85"/>
        <v>4.2309999999999999</v>
      </c>
    </row>
    <row r="899" spans="1:15" outlineLevel="2" x14ac:dyDescent="0.25">
      <c r="A899" t="s">
        <v>2377</v>
      </c>
      <c r="B899" s="74" t="str">
        <f t="shared" si="84"/>
        <v>0V75BG-IG</v>
      </c>
      <c r="C899" t="str">
        <f>VLOOKUP(A899,'BASE ARTICLE SAMUEL 25012023 v1'!$A$1:$B$1287,2,FALSE)</f>
        <v>AF</v>
      </c>
      <c r="D899" t="s">
        <v>580</v>
      </c>
      <c r="E899">
        <v>1</v>
      </c>
      <c r="F899" t="s">
        <v>581</v>
      </c>
      <c r="G899" s="71">
        <f>VLOOKUP(M899,'BASE ARTICLE SAMUEL 25012023 v1'!$A$1:$F$1287,6,FALSE)</f>
        <v>18.670000000000002</v>
      </c>
      <c r="H899" s="6">
        <f>VLOOKUP(M899,'BASE ARTICLE SAMUEL 25012023 v2'!$A$1:$H$1287,8,FALSE)</f>
        <v>18.670000000000002</v>
      </c>
      <c r="I899">
        <v>21.71</v>
      </c>
      <c r="J899">
        <f t="shared" si="88"/>
        <v>21.71</v>
      </c>
      <c r="K899" s="6">
        <f>VLOOKUP(M899,'BASE ARTICLE SAMUEL 25012023 v2'!$A$1:$K$1287,11,FALSE)</f>
        <v>26.511400000000002</v>
      </c>
      <c r="L899" s="6">
        <f t="shared" si="89"/>
        <v>26.511400000000002</v>
      </c>
      <c r="M899" t="s">
        <v>580</v>
      </c>
      <c r="N899" t="str">
        <f>VLOOKUP(M899,'BASE ARTICLE SAMUEL 25012023 v1'!$A$2:$B$1287,2,FALSE)</f>
        <v>AN</v>
      </c>
      <c r="O899">
        <f t="shared" si="85"/>
        <v>18.670000000000002</v>
      </c>
    </row>
    <row r="900" spans="1:15" outlineLevel="2" x14ac:dyDescent="0.25">
      <c r="A900" t="s">
        <v>2377</v>
      </c>
      <c r="B900" s="74" t="str">
        <f t="shared" ref="B900:B963" si="90">MID(A900,7,100)</f>
        <v>0V75BG-IG</v>
      </c>
      <c r="C900" t="str">
        <f>VLOOKUP(A900,'BASE ARTICLE SAMUEL 25012023 v1'!$A$1:$B$1287,2,FALSE)</f>
        <v>AF</v>
      </c>
      <c r="D900" t="s">
        <v>1092</v>
      </c>
      <c r="E900">
        <v>1</v>
      </c>
      <c r="F900" t="s">
        <v>1093</v>
      </c>
      <c r="G900" s="71">
        <f>VLOOKUP(M900,'BASE ARTICLE SAMUEL 25012023 v1'!$A$1:$F$1287,6,FALSE)</f>
        <v>12.36</v>
      </c>
      <c r="H900" s="6">
        <f>VLOOKUP(M900,'BASE ARTICLE SAMUEL 25012023 v2'!$A$1:$H$1287,8,FALSE)</f>
        <v>12.36</v>
      </c>
      <c r="I900">
        <v>19.91</v>
      </c>
      <c r="J900">
        <f t="shared" si="88"/>
        <v>19.91</v>
      </c>
      <c r="K900" s="6">
        <f>VLOOKUP(M900,'BASE ARTICLE SAMUEL 25012023 v2'!$A$1:$K$1287,11,FALSE)</f>
        <v>21.63</v>
      </c>
      <c r="L900" s="6">
        <f t="shared" si="89"/>
        <v>21.63</v>
      </c>
      <c r="M900" t="s">
        <v>1092</v>
      </c>
      <c r="N900" t="str">
        <f>VLOOKUP(M900,'BASE ARTICLE SAMUEL 25012023 v1'!$A$2:$B$1287,2,FALSE)</f>
        <v>AN</v>
      </c>
      <c r="O900">
        <f t="shared" si="85"/>
        <v>12.36</v>
      </c>
    </row>
    <row r="901" spans="1:15" outlineLevel="2" x14ac:dyDescent="0.25">
      <c r="A901" t="s">
        <v>2377</v>
      </c>
      <c r="B901" s="74" t="str">
        <f t="shared" si="90"/>
        <v>0V75BG-IG</v>
      </c>
      <c r="C901" t="str">
        <f>VLOOKUP(A901,'BASE ARTICLE SAMUEL 25012023 v1'!$A$1:$B$1287,2,FALSE)</f>
        <v>AF</v>
      </c>
      <c r="D901" t="s">
        <v>560</v>
      </c>
      <c r="E901">
        <v>1</v>
      </c>
      <c r="F901" t="s">
        <v>561</v>
      </c>
      <c r="G901" s="71">
        <f>VLOOKUP(M901,'BASE ARTICLE SAMUEL 25012023 v1'!$A$1:$F$1287,6,FALSE)</f>
        <v>5.73</v>
      </c>
      <c r="H901" s="6">
        <f>VLOOKUP(M901,'BASE ARTICLE SAMUEL 25012023 v2'!$A$1:$H$1287,8,FALSE)</f>
        <v>5.73</v>
      </c>
      <c r="I901">
        <v>12.91</v>
      </c>
      <c r="J901">
        <f t="shared" si="88"/>
        <v>12.91</v>
      </c>
      <c r="K901" s="6">
        <f>VLOOKUP(M901,'BASE ARTICLE SAMUEL 25012023 v2'!$A$1:$K$1287,11,FALSE)</f>
        <v>22.862700000000004</v>
      </c>
      <c r="L901" s="6">
        <f t="shared" si="89"/>
        <v>22.862700000000004</v>
      </c>
      <c r="M901" t="s">
        <v>560</v>
      </c>
      <c r="N901" t="str">
        <f>VLOOKUP(M901,'BASE ARTICLE SAMUEL 25012023 v1'!$A$2:$B$1287,2,FALSE)</f>
        <v>AS</v>
      </c>
      <c r="O901">
        <f t="shared" si="85"/>
        <v>5.73</v>
      </c>
    </row>
    <row r="902" spans="1:15" outlineLevel="2" x14ac:dyDescent="0.25">
      <c r="A902" t="s">
        <v>2377</v>
      </c>
      <c r="B902" s="74" t="str">
        <f t="shared" si="90"/>
        <v>0V75BG-IG</v>
      </c>
      <c r="C902" t="str">
        <f>VLOOKUP(A902,'BASE ARTICLE SAMUEL 25012023 v1'!$A$1:$B$1287,2,FALSE)</f>
        <v>AF</v>
      </c>
      <c r="D902" t="s">
        <v>1560</v>
      </c>
      <c r="E902">
        <v>1</v>
      </c>
      <c r="F902" t="s">
        <v>1561</v>
      </c>
      <c r="G902" s="71">
        <f>VLOOKUP(M902,'BASE ARTICLE SAMUEL 25012023 v1'!$A$1:$F$1287,6,FALSE)</f>
        <v>0.13</v>
      </c>
      <c r="H902" s="6">
        <f>VLOOKUP(M902,'BASE ARTICLE SAMUEL 25012023 v2'!$A$1:$H$1287,8,FALSE)</f>
        <v>0.13</v>
      </c>
      <c r="I902">
        <v>1.9E-2</v>
      </c>
      <c r="J902">
        <f t="shared" si="88"/>
        <v>1.9E-2</v>
      </c>
      <c r="K902" s="6">
        <f>VLOOKUP(M902,'BASE ARTICLE SAMUEL 25012023 v2'!$A$1:$K$1287,11,FALSE)</f>
        <v>0.19000000500000003</v>
      </c>
      <c r="L902" s="6">
        <f t="shared" si="89"/>
        <v>0.19000000500000003</v>
      </c>
      <c r="M902" t="s">
        <v>1560</v>
      </c>
      <c r="N902" t="str">
        <f>VLOOKUP(M902,'BASE ARTICLE SAMUEL 25012023 v1'!$A$2:$B$1287,2,FALSE)</f>
        <v>AN</v>
      </c>
      <c r="O902">
        <f t="shared" si="85"/>
        <v>0.13</v>
      </c>
    </row>
    <row r="903" spans="1:15" outlineLevel="2" x14ac:dyDescent="0.25">
      <c r="A903" t="s">
        <v>2377</v>
      </c>
      <c r="B903" s="74" t="str">
        <f t="shared" si="90"/>
        <v>0V75BG-IG</v>
      </c>
      <c r="C903" t="str">
        <f>VLOOKUP(A903,'BASE ARTICLE SAMUEL 25012023 v1'!$A$1:$B$1287,2,FALSE)</f>
        <v>AF</v>
      </c>
      <c r="D903" t="s">
        <v>1653</v>
      </c>
      <c r="E903">
        <v>2</v>
      </c>
      <c r="F903" t="s">
        <v>1654</v>
      </c>
      <c r="G903" s="71">
        <f>VLOOKUP(M903,'BASE ARTICLE SAMUEL 25012023 v1'!$A$1:$F$1287,6,FALSE)</f>
        <v>0.05</v>
      </c>
      <c r="H903" s="6">
        <f>VLOOKUP(M903,'BASE ARTICLE SAMUEL 25012023 v2'!$A$1:$H$1287,8,FALSE)</f>
        <v>0.05</v>
      </c>
      <c r="I903">
        <v>0.1</v>
      </c>
      <c r="J903">
        <f t="shared" si="88"/>
        <v>0.2</v>
      </c>
      <c r="K903" s="6">
        <f>VLOOKUP(M903,'BASE ARTICLE SAMUEL 25012023 v2'!$A$1:$K$1287,11,FALSE)</f>
        <v>0.1</v>
      </c>
      <c r="L903" s="6">
        <f t="shared" si="89"/>
        <v>0.2</v>
      </c>
      <c r="M903" t="s">
        <v>1653</v>
      </c>
      <c r="N903" t="str">
        <f>VLOOKUP(M903,'BASE ARTICLE SAMUEL 25012023 v1'!$A$2:$B$1287,2,FALSE)</f>
        <v>AN</v>
      </c>
      <c r="O903">
        <f t="shared" si="85"/>
        <v>0.1</v>
      </c>
    </row>
    <row r="904" spans="1:15" outlineLevel="2" x14ac:dyDescent="0.25">
      <c r="A904" t="s">
        <v>2377</v>
      </c>
      <c r="B904" s="74" t="str">
        <f t="shared" si="90"/>
        <v>0V75BG-IG</v>
      </c>
      <c r="C904" t="str">
        <f>VLOOKUP(A904,'BASE ARTICLE SAMUEL 25012023 v1'!$A$1:$B$1287,2,FALSE)</f>
        <v>AF</v>
      </c>
      <c r="D904" t="s">
        <v>554</v>
      </c>
      <c r="E904">
        <v>1</v>
      </c>
      <c r="F904" t="s">
        <v>555</v>
      </c>
      <c r="G904" s="71">
        <f>VLOOKUP(M904,'BASE ARTICLE SAMUEL 25012023 v1'!$A$1:$F$1287,6,FALSE)</f>
        <v>7.12</v>
      </c>
      <c r="H904" s="6">
        <f>VLOOKUP(M904,'BASE ARTICLE SAMUEL 25012023 v2'!$A$1:$H$1287,8,FALSE)</f>
        <v>7.12</v>
      </c>
      <c r="I904">
        <v>9.56</v>
      </c>
      <c r="J904">
        <f t="shared" si="88"/>
        <v>9.56</v>
      </c>
      <c r="K904" s="6">
        <f>VLOOKUP(M904,'BASE ARTICLE SAMUEL 25012023 v2'!$A$1:$K$1287,11,FALSE)</f>
        <v>9.4695999999999998</v>
      </c>
      <c r="L904" s="6">
        <f t="shared" si="89"/>
        <v>9.4695999999999998</v>
      </c>
      <c r="M904" t="s">
        <v>554</v>
      </c>
      <c r="N904" t="str">
        <f>VLOOKUP(M904,'BASE ARTICLE SAMUEL 25012023 v1'!$A$2:$B$1287,2,FALSE)</f>
        <v>AN</v>
      </c>
      <c r="O904">
        <f t="shared" si="85"/>
        <v>7.12</v>
      </c>
    </row>
    <row r="905" spans="1:15" outlineLevel="2" x14ac:dyDescent="0.25">
      <c r="A905" t="s">
        <v>2377</v>
      </c>
      <c r="B905" s="74" t="str">
        <f t="shared" si="90"/>
        <v>0V75BG-IG</v>
      </c>
      <c r="C905" t="str">
        <f>VLOOKUP(A905,'BASE ARTICLE SAMUEL 25012023 v1'!$A$1:$B$1287,2,FALSE)</f>
        <v>AF</v>
      </c>
      <c r="D905" t="s">
        <v>565</v>
      </c>
      <c r="E905">
        <v>1</v>
      </c>
      <c r="F905" t="s">
        <v>566</v>
      </c>
      <c r="G905" s="71">
        <f>VLOOKUP(M905,'BASE ARTICLE SAMUEL 25012023 v1'!$A$1:$F$1287,6,FALSE)</f>
        <v>8.74</v>
      </c>
      <c r="H905" s="6">
        <f>VLOOKUP(M905,'BASE ARTICLE SAMUEL 25012023 v2'!$A$1:$H$1287,8,FALSE)</f>
        <v>9</v>
      </c>
      <c r="I905">
        <v>9.64</v>
      </c>
      <c r="J905">
        <f t="shared" si="88"/>
        <v>9.64</v>
      </c>
      <c r="K905" s="6">
        <f>VLOOKUP(M905,'BASE ARTICLE SAMUEL 25012023 v2'!$A$1:$K$1287,11,FALSE)</f>
        <v>11.97</v>
      </c>
      <c r="L905" s="6">
        <f t="shared" si="89"/>
        <v>11.97</v>
      </c>
      <c r="M905" t="s">
        <v>565</v>
      </c>
      <c r="N905" t="str">
        <f>VLOOKUP(M905,'BASE ARTICLE SAMUEL 25012023 v1'!$A$2:$B$1287,2,FALSE)</f>
        <v>AN</v>
      </c>
      <c r="O905">
        <f t="shared" si="85"/>
        <v>9</v>
      </c>
    </row>
    <row r="906" spans="1:15" outlineLevel="1" x14ac:dyDescent="0.25">
      <c r="A906" s="74" t="s">
        <v>4101</v>
      </c>
      <c r="B906" s="74" t="str">
        <f t="shared" si="90"/>
        <v>SPR1200V75BG-IG</v>
      </c>
      <c r="H906" s="6" t="e">
        <f>VLOOKUP(M906,'BASE ARTICLE SAMUEL 25012023 v2'!$A$1:$H$1287,8,FALSE)</f>
        <v>#N/A</v>
      </c>
      <c r="K906" s="6" t="e">
        <f>VLOOKUP(M906,'BASE ARTICLE SAMUEL 25012023 v2'!$A$1:$K$1287,11,FALSE)</f>
        <v>#N/A</v>
      </c>
      <c r="L906" s="6">
        <f>SUBTOTAL(9,L873:L905)</f>
        <v>1039.82300999682</v>
      </c>
      <c r="O906">
        <f>SUBTOTAL(9,O873:O905)</f>
        <v>646.2940000000001</v>
      </c>
    </row>
    <row r="907" spans="1:15" outlineLevel="2" x14ac:dyDescent="0.25">
      <c r="A907" t="s">
        <v>2381</v>
      </c>
      <c r="B907" s="74" t="str">
        <f t="shared" si="90"/>
        <v>0V75BG-SP</v>
      </c>
      <c r="C907" t="str">
        <f>VLOOKUP(A907,'BASE ARTICLE SAMUEL 25012023 v1'!$A$1:$B$1287,2,FALSE)</f>
        <v>AF</v>
      </c>
      <c r="D907">
        <v>101006</v>
      </c>
      <c r="E907">
        <v>1</v>
      </c>
      <c r="F907" t="s">
        <v>583</v>
      </c>
      <c r="G907" s="71">
        <f>VLOOKUP(M907,'BASE ARTICLE SAMUEL 25012023 v1'!$A$1:$F$1287,6,FALSE)</f>
        <v>0.29299999999999998</v>
      </c>
      <c r="H907" s="6">
        <f>VLOOKUP(M907,'BASE ARTICLE SAMUEL 25012023 v2'!$A$1:$H$1287,8,FALSE)</f>
        <v>0.29299999999999998</v>
      </c>
      <c r="I907">
        <v>0.68</v>
      </c>
      <c r="J907">
        <f t="shared" ref="J907:J945" si="91">E907*I907</f>
        <v>0.68</v>
      </c>
      <c r="K907" s="6">
        <f>VLOOKUP(M907,'BASE ARTICLE SAMUEL 25012023 v2'!$A$1:$K$1287,11,FALSE)</f>
        <v>0.73249999999999993</v>
      </c>
      <c r="L907" s="6">
        <f t="shared" ref="L907:L945" si="92">E907*K907</f>
        <v>0.73249999999999993</v>
      </c>
      <c r="M907">
        <v>101006</v>
      </c>
      <c r="N907" t="str">
        <f>VLOOKUP(M907,'BASE ARTICLE SAMUEL 25012023 v1'!$A$2:$B$1287,2,FALSE)</f>
        <v>AN</v>
      </c>
      <c r="O907">
        <f t="shared" si="85"/>
        <v>0.29299999999999998</v>
      </c>
    </row>
    <row r="908" spans="1:15" outlineLevel="2" x14ac:dyDescent="0.25">
      <c r="A908" t="s">
        <v>2381</v>
      </c>
      <c r="B908" s="74" t="str">
        <f t="shared" si="90"/>
        <v>0V75BG-SP</v>
      </c>
      <c r="C908" t="str">
        <f>VLOOKUP(A908,'BASE ARTICLE SAMUEL 25012023 v1'!$A$1:$B$1287,2,FALSE)</f>
        <v>AF</v>
      </c>
      <c r="D908">
        <v>101007</v>
      </c>
      <c r="E908">
        <v>1</v>
      </c>
      <c r="F908" t="s">
        <v>582</v>
      </c>
      <c r="G908" s="71">
        <f>VLOOKUP(M908,'BASE ARTICLE SAMUEL 25012023 v1'!$A$1:$F$1287,6,FALSE)</f>
        <v>1.5</v>
      </c>
      <c r="H908" s="6">
        <f>VLOOKUP(M908,'BASE ARTICLE SAMUEL 25012023 v2'!$A$1:$H$1287,8,FALSE)</f>
        <v>1.5</v>
      </c>
      <c r="I908">
        <v>2.2400000000000002</v>
      </c>
      <c r="J908">
        <f t="shared" si="91"/>
        <v>2.2400000000000002</v>
      </c>
      <c r="K908" s="6">
        <f>VLOOKUP(M908,'BASE ARTICLE SAMUEL 25012023 v2'!$A$1:$K$1287,11,FALSE)</f>
        <v>2.25</v>
      </c>
      <c r="L908" s="6">
        <f t="shared" si="92"/>
        <v>2.25</v>
      </c>
      <c r="M908">
        <v>101007</v>
      </c>
      <c r="N908" t="str">
        <f>VLOOKUP(M908,'BASE ARTICLE SAMUEL 25012023 v1'!$A$2:$B$1287,2,FALSE)</f>
        <v>AN</v>
      </c>
      <c r="O908">
        <f t="shared" si="85"/>
        <v>1.5</v>
      </c>
    </row>
    <row r="909" spans="1:15" outlineLevel="2" x14ac:dyDescent="0.25">
      <c r="A909" t="s">
        <v>2381</v>
      </c>
      <c r="B909" s="74" t="str">
        <f t="shared" si="90"/>
        <v>0V75BG-SP</v>
      </c>
      <c r="C909" t="str">
        <f>VLOOKUP(A909,'BASE ARTICLE SAMUEL 25012023 v1'!$A$1:$B$1287,2,FALSE)</f>
        <v>AF</v>
      </c>
      <c r="D909">
        <v>1510064</v>
      </c>
      <c r="E909">
        <v>1</v>
      </c>
      <c r="F909" t="s">
        <v>733</v>
      </c>
      <c r="G909" s="71">
        <f>VLOOKUP(M909,'BASE ARTICLE SAMUEL 25012023 v1'!$A$1:$F$1287,6,FALSE)</f>
        <v>27.76</v>
      </c>
      <c r="H909" s="6">
        <f>VLOOKUP(M909,'BASE ARTICLE SAMUEL 25012023 v2'!$A$1:$H$1287,8,FALSE)</f>
        <v>27.76</v>
      </c>
      <c r="I909">
        <v>39.22</v>
      </c>
      <c r="J909">
        <f t="shared" si="91"/>
        <v>39.22</v>
      </c>
      <c r="K909" s="6">
        <f>VLOOKUP(M909,'BASE ARTICLE SAMUEL 25012023 v2'!$A$1:$K$1287,11,FALSE)</f>
        <v>44.416000000000004</v>
      </c>
      <c r="L909" s="6">
        <f t="shared" si="92"/>
        <v>44.416000000000004</v>
      </c>
      <c r="M909">
        <v>1510064</v>
      </c>
      <c r="N909" t="str">
        <f>VLOOKUP(M909,'BASE ARTICLE SAMUEL 25012023 v1'!$A$2:$B$1287,2,FALSE)</f>
        <v>AN</v>
      </c>
      <c r="O909">
        <f t="shared" si="85"/>
        <v>27.76</v>
      </c>
    </row>
    <row r="910" spans="1:15" outlineLevel="2" x14ac:dyDescent="0.25">
      <c r="A910" t="s">
        <v>2381</v>
      </c>
      <c r="B910" s="74" t="str">
        <f t="shared" si="90"/>
        <v>0V75BG-SP</v>
      </c>
      <c r="C910" t="str">
        <f>VLOOKUP(A910,'BASE ARTICLE SAMUEL 25012023 v1'!$A$1:$B$1287,2,FALSE)</f>
        <v>AF</v>
      </c>
      <c r="D910" t="s">
        <v>573</v>
      </c>
      <c r="E910">
        <v>1.6</v>
      </c>
      <c r="F910" t="s">
        <v>574</v>
      </c>
      <c r="G910" s="71">
        <f>VLOOKUP(M910,'BASE ARTICLE SAMUEL 25012023 v1'!$A$1:$F$1287,6,FALSE)</f>
        <v>5.99</v>
      </c>
      <c r="H910" s="6">
        <f>VLOOKUP(M910,'BASE ARTICLE SAMUEL 25012023 v2'!$A$1:$H$1287,8,FALSE)</f>
        <v>6.7</v>
      </c>
      <c r="I910">
        <v>7.41</v>
      </c>
      <c r="J910">
        <f t="shared" si="91"/>
        <v>11.856000000000002</v>
      </c>
      <c r="K910" s="6">
        <f>VLOOKUP(M910,'BASE ARTICLE SAMUEL 25012023 v2'!$A$1:$K$1287,11,FALSE)</f>
        <v>8.9110000000000014</v>
      </c>
      <c r="L910" s="6">
        <f t="shared" si="92"/>
        <v>14.257600000000004</v>
      </c>
      <c r="M910" t="s">
        <v>573</v>
      </c>
      <c r="N910" t="str">
        <f>VLOOKUP(M910,'BASE ARTICLE SAMUEL 25012023 v1'!$A$2:$B$1287,2,FALSE)</f>
        <v>AN</v>
      </c>
      <c r="O910">
        <f t="shared" si="85"/>
        <v>10.72</v>
      </c>
    </row>
    <row r="911" spans="1:15" outlineLevel="2" x14ac:dyDescent="0.25">
      <c r="A911" t="s">
        <v>2381</v>
      </c>
      <c r="B911" s="74" t="str">
        <f t="shared" si="90"/>
        <v>0V75BG-SP</v>
      </c>
      <c r="C911" t="str">
        <f>VLOOKUP(A911,'BASE ARTICLE SAMUEL 25012023 v1'!$A$1:$B$1287,2,FALSE)</f>
        <v>AF</v>
      </c>
      <c r="D911" t="s">
        <v>576</v>
      </c>
      <c r="E911">
        <v>1</v>
      </c>
      <c r="F911" t="s">
        <v>577</v>
      </c>
      <c r="G911" s="71">
        <f>VLOOKUP(M911,'BASE ARTICLE SAMUEL 25012023 v1'!$A$1:$F$1287,6,FALSE)</f>
        <v>3.2</v>
      </c>
      <c r="H911" s="6">
        <f>VLOOKUP(M911,'BASE ARTICLE SAMUEL 25012023 v2'!$A$1:$H$1287,8,FALSE)</f>
        <v>3.2</v>
      </c>
      <c r="I911">
        <v>4.3499999999999996</v>
      </c>
      <c r="J911">
        <f t="shared" si="91"/>
        <v>4.3499999999999996</v>
      </c>
      <c r="K911" s="6">
        <f>VLOOKUP(M911,'BASE ARTICLE SAMUEL 25012023 v2'!$A$1:$K$1287,11,FALSE)</f>
        <v>4.8000000000000007</v>
      </c>
      <c r="L911" s="6">
        <f t="shared" si="92"/>
        <v>4.8000000000000007</v>
      </c>
      <c r="M911" t="s">
        <v>576</v>
      </c>
      <c r="N911" t="str">
        <f>VLOOKUP(M911,'BASE ARTICLE SAMUEL 25012023 v1'!$A$2:$B$1287,2,FALSE)</f>
        <v>AN</v>
      </c>
      <c r="O911">
        <f t="shared" si="85"/>
        <v>3.2</v>
      </c>
    </row>
    <row r="912" spans="1:15" outlineLevel="2" x14ac:dyDescent="0.25">
      <c r="A912" t="s">
        <v>2381</v>
      </c>
      <c r="B912" s="74" t="str">
        <f t="shared" si="90"/>
        <v>0V75BG-SP</v>
      </c>
      <c r="C912" t="str">
        <f>VLOOKUP(A912,'BASE ARTICLE SAMUEL 25012023 v1'!$A$1:$B$1287,2,FALSE)</f>
        <v>AF</v>
      </c>
      <c r="D912">
        <v>7214321415</v>
      </c>
      <c r="E912">
        <v>1</v>
      </c>
      <c r="F912" t="s">
        <v>1597</v>
      </c>
      <c r="G912" s="71">
        <f>VLOOKUP(M912,'BASE ARTICLE SAMUEL 25012023 v1'!$A$1:$F$1287,6,FALSE)</f>
        <v>0.03</v>
      </c>
      <c r="H912" s="6">
        <f>VLOOKUP(M912,'BASE ARTICLE SAMUEL 25012023 v2'!$A$1:$H$1287,8,FALSE)</f>
        <v>0.03</v>
      </c>
      <c r="I912">
        <v>0.1</v>
      </c>
      <c r="J912">
        <f t="shared" si="91"/>
        <v>0.1</v>
      </c>
      <c r="K912" s="6">
        <f>VLOOKUP(M912,'BASE ARTICLE SAMUEL 25012023 v2'!$A$1:$K$1287,11,FALSE)</f>
        <v>5.0000000010000001</v>
      </c>
      <c r="L912" s="6">
        <f t="shared" si="92"/>
        <v>5.0000000010000001</v>
      </c>
      <c r="M912">
        <v>7214321415</v>
      </c>
      <c r="N912" t="str">
        <f>VLOOKUP(M912,'BASE ARTICLE SAMUEL 25012023 v1'!$A$2:$B$1287,2,FALSE)</f>
        <v>AN</v>
      </c>
      <c r="O912">
        <f t="shared" ref="O912:O982" si="93">E912*H912</f>
        <v>0.03</v>
      </c>
    </row>
    <row r="913" spans="1:15" outlineLevel="2" x14ac:dyDescent="0.25">
      <c r="A913" t="s">
        <v>2381</v>
      </c>
      <c r="B913" s="74" t="str">
        <f t="shared" si="90"/>
        <v>0V75BG-SP</v>
      </c>
      <c r="C913" t="str">
        <f>VLOOKUP(A913,'BASE ARTICLE SAMUEL 25012023 v1'!$A$1:$B$1287,2,FALSE)</f>
        <v>AF</v>
      </c>
      <c r="D913">
        <v>8412802518</v>
      </c>
      <c r="E913">
        <v>6</v>
      </c>
      <c r="F913" t="s">
        <v>1484</v>
      </c>
      <c r="G913" s="71">
        <f>VLOOKUP(M913,'BASE ARTICLE SAMUEL 25012023 v1'!$A$1:$F$1287,6,FALSE)</f>
        <v>7.0000000000000007E-2</v>
      </c>
      <c r="H913" s="6">
        <f>VLOOKUP(M913,'BASE ARTICLE SAMUEL 25012023 v2'!$A$1:$H$1287,8,FALSE)</f>
        <v>7.0000000000000007E-2</v>
      </c>
      <c r="I913">
        <v>7.0000000000000007E-2</v>
      </c>
      <c r="J913">
        <f t="shared" si="91"/>
        <v>0.42000000000000004</v>
      </c>
      <c r="K913" s="6">
        <f>VLOOKUP(M913,'BASE ARTICLE SAMUEL 25012023 v2'!$A$1:$K$1287,11,FALSE)</f>
        <v>0.10999999997</v>
      </c>
      <c r="L913" s="6">
        <f t="shared" si="92"/>
        <v>0.65999999982000002</v>
      </c>
      <c r="M913">
        <v>8412802518</v>
      </c>
      <c r="N913" t="str">
        <f>VLOOKUP(M913,'BASE ARTICLE SAMUEL 25012023 v1'!$A$2:$B$1287,2,FALSE)</f>
        <v>AN</v>
      </c>
      <c r="O913">
        <f t="shared" si="93"/>
        <v>0.42000000000000004</v>
      </c>
    </row>
    <row r="914" spans="1:15" outlineLevel="2" x14ac:dyDescent="0.25">
      <c r="A914" t="s">
        <v>2381</v>
      </c>
      <c r="B914" s="74" t="str">
        <f t="shared" si="90"/>
        <v>0V75BG-SP</v>
      </c>
      <c r="C914" t="str">
        <f>VLOOKUP(A914,'BASE ARTICLE SAMUEL 25012023 v1'!$A$1:$B$1287,2,FALSE)</f>
        <v>AF</v>
      </c>
      <c r="D914">
        <v>8434000618</v>
      </c>
      <c r="E914">
        <v>1</v>
      </c>
      <c r="F914" t="s">
        <v>1485</v>
      </c>
      <c r="G914" s="71">
        <f>VLOOKUP(M914,'BASE ARTICLE SAMUEL 25012023 v1'!$A$1:$F$1287,6,FALSE)</f>
        <v>0.02</v>
      </c>
      <c r="H914" s="6">
        <f>VLOOKUP(M914,'BASE ARTICLE SAMUEL 25012023 v2'!$A$1:$H$1287,8,FALSE)</f>
        <v>0.02</v>
      </c>
      <c r="I914">
        <v>0.02</v>
      </c>
      <c r="J914">
        <f t="shared" si="91"/>
        <v>0.02</v>
      </c>
      <c r="K914" s="6">
        <f>VLOOKUP(M914,'BASE ARTICLE SAMUEL 25012023 v2'!$A$1:$K$1287,11,FALSE)</f>
        <v>0.03</v>
      </c>
      <c r="L914" s="6">
        <f t="shared" si="92"/>
        <v>0.03</v>
      </c>
      <c r="M914">
        <v>8434000618</v>
      </c>
      <c r="N914" t="str">
        <f>VLOOKUP(M914,'BASE ARTICLE SAMUEL 25012023 v1'!$A$2:$B$1287,2,FALSE)</f>
        <v>AN</v>
      </c>
      <c r="O914">
        <f t="shared" si="93"/>
        <v>0.02</v>
      </c>
    </row>
    <row r="915" spans="1:15" outlineLevel="2" x14ac:dyDescent="0.25">
      <c r="A915" t="s">
        <v>2381</v>
      </c>
      <c r="B915" s="74" t="str">
        <f t="shared" si="90"/>
        <v>0V75BG-SP</v>
      </c>
      <c r="C915" t="str">
        <f>VLOOKUP(A915,'BASE ARTICLE SAMUEL 25012023 v1'!$A$1:$B$1287,2,FALSE)</f>
        <v>AF</v>
      </c>
      <c r="D915">
        <v>8434000818</v>
      </c>
      <c r="E915">
        <v>8</v>
      </c>
      <c r="F915" t="s">
        <v>1486</v>
      </c>
      <c r="G915" s="71">
        <f>VLOOKUP(M915,'BASE ARTICLE SAMUEL 25012023 v1'!$A$1:$F$1287,6,FALSE)</f>
        <v>4.2000000000000003E-2</v>
      </c>
      <c r="H915" s="6">
        <f>VLOOKUP(M915,'BASE ARTICLE SAMUEL 25012023 v2'!$A$1:$H$1287,8,FALSE)</f>
        <v>4.2000000000000003E-2</v>
      </c>
      <c r="I915">
        <v>0.04</v>
      </c>
      <c r="J915">
        <f t="shared" si="91"/>
        <v>0.32</v>
      </c>
      <c r="K915" s="6">
        <f>VLOOKUP(M915,'BASE ARTICLE SAMUEL 25012023 v2'!$A$1:$K$1287,11,FALSE)</f>
        <v>6.3E-2</v>
      </c>
      <c r="L915" s="6">
        <f t="shared" si="92"/>
        <v>0.504</v>
      </c>
      <c r="M915">
        <v>8434000818</v>
      </c>
      <c r="N915" t="str">
        <f>VLOOKUP(M915,'BASE ARTICLE SAMUEL 25012023 v1'!$A$2:$B$1287,2,FALSE)</f>
        <v>AN</v>
      </c>
      <c r="O915">
        <f t="shared" si="93"/>
        <v>0.33600000000000002</v>
      </c>
    </row>
    <row r="916" spans="1:15" outlineLevel="2" x14ac:dyDescent="0.25">
      <c r="A916" t="s">
        <v>2381</v>
      </c>
      <c r="B916" s="74" t="str">
        <f t="shared" si="90"/>
        <v>0V75BG-SP</v>
      </c>
      <c r="C916" t="str">
        <f>VLOOKUP(A916,'BASE ARTICLE SAMUEL 25012023 v1'!$A$1:$B$1287,2,FALSE)</f>
        <v>AF</v>
      </c>
      <c r="D916">
        <v>8534000818</v>
      </c>
      <c r="E916">
        <v>8</v>
      </c>
      <c r="F916" t="s">
        <v>1487</v>
      </c>
      <c r="G916" s="71">
        <f>VLOOKUP(M916,'BASE ARTICLE SAMUEL 25012023 v1'!$A$1:$F$1287,6,FALSE)</f>
        <v>0.03</v>
      </c>
      <c r="H916" s="6">
        <f>VLOOKUP(M916,'BASE ARTICLE SAMUEL 25012023 v2'!$A$1:$H$1287,8,FALSE)</f>
        <v>0.03</v>
      </c>
      <c r="I916">
        <v>0.05</v>
      </c>
      <c r="J916">
        <f t="shared" si="91"/>
        <v>0.4</v>
      </c>
      <c r="K916" s="6">
        <f>VLOOKUP(M916,'BASE ARTICLE SAMUEL 25012023 v2'!$A$1:$K$1287,11,FALSE)</f>
        <v>5.0000000999999995E-2</v>
      </c>
      <c r="L916" s="6">
        <f t="shared" si="92"/>
        <v>0.40000000799999996</v>
      </c>
      <c r="M916">
        <v>8534000818</v>
      </c>
      <c r="N916" t="str">
        <f>VLOOKUP(M916,'BASE ARTICLE SAMUEL 25012023 v1'!$A$2:$B$1287,2,FALSE)</f>
        <v>AN</v>
      </c>
      <c r="O916">
        <f t="shared" si="93"/>
        <v>0.24</v>
      </c>
    </row>
    <row r="917" spans="1:15" outlineLevel="2" x14ac:dyDescent="0.25">
      <c r="A917" t="s">
        <v>2381</v>
      </c>
      <c r="B917" s="74" t="str">
        <f t="shared" si="90"/>
        <v>0V75BG-SP</v>
      </c>
      <c r="C917" t="str">
        <f>VLOOKUP(A917,'BASE ARTICLE SAMUEL 25012023 v1'!$A$1:$B$1287,2,FALSE)</f>
        <v>AF</v>
      </c>
      <c r="D917">
        <v>8535000618</v>
      </c>
      <c r="E917">
        <v>1</v>
      </c>
      <c r="F917" t="s">
        <v>1489</v>
      </c>
      <c r="G917" s="71">
        <f>VLOOKUP(M917,'BASE ARTICLE SAMUEL 25012023 v1'!$A$1:$F$1287,6,FALSE)</f>
        <v>0.03</v>
      </c>
      <c r="H917" s="6">
        <f>VLOOKUP(M917,'BASE ARTICLE SAMUEL 25012023 v2'!$A$1:$H$1287,8,FALSE)</f>
        <v>0.03</v>
      </c>
      <c r="I917">
        <v>0.05</v>
      </c>
      <c r="J917">
        <f t="shared" si="91"/>
        <v>0.05</v>
      </c>
      <c r="K917" s="6">
        <f>VLOOKUP(M917,'BASE ARTICLE SAMUEL 25012023 v2'!$A$1:$K$1287,11,FALSE)</f>
        <v>5.0000000999999995E-2</v>
      </c>
      <c r="L917" s="6">
        <f t="shared" si="92"/>
        <v>5.0000000999999995E-2</v>
      </c>
      <c r="M917">
        <v>8535000618</v>
      </c>
      <c r="N917" t="str">
        <f>VLOOKUP(M917,'BASE ARTICLE SAMUEL 25012023 v1'!$A$2:$B$1287,2,FALSE)</f>
        <v>AN</v>
      </c>
      <c r="O917">
        <f t="shared" si="93"/>
        <v>0.03</v>
      </c>
    </row>
    <row r="918" spans="1:15" outlineLevel="2" x14ac:dyDescent="0.25">
      <c r="A918" t="s">
        <v>2381</v>
      </c>
      <c r="B918" s="74" t="str">
        <f t="shared" si="90"/>
        <v>0V75BG-SP</v>
      </c>
      <c r="C918" t="str">
        <f>VLOOKUP(A918,'BASE ARTICLE SAMUEL 25012023 v1'!$A$1:$B$1287,2,FALSE)</f>
        <v>AF</v>
      </c>
      <c r="D918">
        <v>9600000618</v>
      </c>
      <c r="E918">
        <v>1</v>
      </c>
      <c r="F918" t="s">
        <v>1160</v>
      </c>
      <c r="G918" s="71">
        <f>VLOOKUP(M918,'BASE ARTICLE SAMUEL 25012023 v1'!$A$1:$F$1287,6,FALSE)</f>
        <v>1.2</v>
      </c>
      <c r="H918" s="6">
        <f>VLOOKUP(M918,'BASE ARTICLE SAMUEL 25012023 v2'!$A$1:$H$1287,8,FALSE)</f>
        <v>1.2</v>
      </c>
      <c r="I918">
        <v>1.57</v>
      </c>
      <c r="J918">
        <f t="shared" si="91"/>
        <v>1.57</v>
      </c>
      <c r="K918" s="6">
        <f>VLOOKUP(M918,'BASE ARTICLE SAMUEL 25012023 v2'!$A$1:$K$1287,11,FALSE)</f>
        <v>2.4</v>
      </c>
      <c r="L918" s="6">
        <f t="shared" si="92"/>
        <v>2.4</v>
      </c>
      <c r="M918">
        <v>9600000618</v>
      </c>
      <c r="N918" t="str">
        <f>VLOOKUP(M918,'BASE ARTICLE SAMUEL 25012023 v1'!$A$2:$B$1287,2,FALSE)</f>
        <v>AN</v>
      </c>
      <c r="O918">
        <f t="shared" si="93"/>
        <v>1.2</v>
      </c>
    </row>
    <row r="919" spans="1:15" outlineLevel="2" x14ac:dyDescent="0.25">
      <c r="A919" t="s">
        <v>2381</v>
      </c>
      <c r="B919" s="74" t="str">
        <f t="shared" si="90"/>
        <v>0V75BG-SP</v>
      </c>
      <c r="C919" t="str">
        <f>VLOOKUP(A919,'BASE ARTICLE SAMUEL 25012023 v1'!$A$1:$B$1287,2,FALSE)</f>
        <v>AF</v>
      </c>
      <c r="D919" t="s">
        <v>1102</v>
      </c>
      <c r="E919">
        <v>1</v>
      </c>
      <c r="F919" t="s">
        <v>1103</v>
      </c>
      <c r="G919" s="71">
        <f>VLOOKUP(M919,'BASE ARTICLE SAMUEL 25012023 v1'!$A$1:$F$1287,6,FALSE)</f>
        <v>33.79</v>
      </c>
      <c r="H919" s="6">
        <f>VLOOKUP(M919,'BASE ARTICLE SAMUEL 25012023 v2'!$A$1:$H$1287,8,FALSE)</f>
        <v>33.79</v>
      </c>
      <c r="I919">
        <v>38.61</v>
      </c>
      <c r="J919">
        <f t="shared" si="91"/>
        <v>38.61</v>
      </c>
      <c r="K919" s="6">
        <f>VLOOKUP(M919,'BASE ARTICLE SAMUEL 25012023 v2'!$A$1:$K$1287,11,FALSE)</f>
        <v>50.685000000000002</v>
      </c>
      <c r="L919" s="6">
        <f t="shared" si="92"/>
        <v>50.685000000000002</v>
      </c>
      <c r="M919" t="s">
        <v>1102</v>
      </c>
      <c r="N919" t="str">
        <f>VLOOKUP(M919,'BASE ARTICLE SAMUEL 25012023 v1'!$A$2:$B$1287,2,FALSE)</f>
        <v>AS</v>
      </c>
      <c r="O919">
        <f t="shared" si="93"/>
        <v>33.79</v>
      </c>
    </row>
    <row r="920" spans="1:15" outlineLevel="2" x14ac:dyDescent="0.25">
      <c r="A920" t="s">
        <v>2381</v>
      </c>
      <c r="B920" s="74" t="str">
        <f t="shared" si="90"/>
        <v>0V75BG-SP</v>
      </c>
      <c r="C920" t="str">
        <f>VLOOKUP(A920,'BASE ARTICLE SAMUEL 25012023 v1'!$A$1:$B$1287,2,FALSE)</f>
        <v>AF</v>
      </c>
      <c r="D920" t="s">
        <v>3945</v>
      </c>
      <c r="E920">
        <v>2</v>
      </c>
      <c r="F920" t="s">
        <v>1656</v>
      </c>
      <c r="G920" s="71">
        <f>VLOOKUP(M920,'BASE ARTICLE SAMUEL 25012023 v1'!$A$1:$F$1287,6,FALSE)</f>
        <v>0.35</v>
      </c>
      <c r="H920" s="6">
        <f>VLOOKUP(M920,'BASE ARTICLE SAMUEL 25012023 v2'!$A$1:$H$1287,8,FALSE)</f>
        <v>0.35</v>
      </c>
      <c r="I920">
        <v>0.128</v>
      </c>
      <c r="J920">
        <f t="shared" si="91"/>
        <v>0.25600000000000001</v>
      </c>
      <c r="K920" s="6">
        <f>VLOOKUP(M920,'BASE ARTICLE SAMUEL 25012023 v2'!$A$1:$K$1287,11,FALSE)</f>
        <v>0.52999999499999995</v>
      </c>
      <c r="L920" s="6">
        <f t="shared" si="92"/>
        <v>1.0599999899999999</v>
      </c>
      <c r="M920" t="s">
        <v>3945</v>
      </c>
      <c r="N920" t="str">
        <f>VLOOKUP(M920,'BASE ARTICLE SAMUEL 25012023 v1'!$A$2:$B$1287,2,FALSE)</f>
        <v>AN</v>
      </c>
      <c r="O920">
        <f t="shared" si="93"/>
        <v>0.7</v>
      </c>
    </row>
    <row r="921" spans="1:15" outlineLevel="2" x14ac:dyDescent="0.25">
      <c r="A921" t="s">
        <v>2381</v>
      </c>
      <c r="B921" s="74" t="str">
        <f t="shared" si="90"/>
        <v>0V75BG-SP</v>
      </c>
      <c r="C921" t="str">
        <f>VLOOKUP(A921,'BASE ARTICLE SAMUEL 25012023 v1'!$A$1:$B$1287,2,FALSE)</f>
        <v>AF</v>
      </c>
      <c r="D921" t="s">
        <v>558</v>
      </c>
      <c r="E921">
        <v>2</v>
      </c>
      <c r="F921" t="s">
        <v>559</v>
      </c>
      <c r="G921" s="71">
        <f>VLOOKUP(M921,'BASE ARTICLE SAMUEL 25012023 v1'!$A$1:$F$1287,6,FALSE)</f>
        <v>0.85</v>
      </c>
      <c r="H921" s="6">
        <f>VLOOKUP(M921,'BASE ARTICLE SAMUEL 25012023 v2'!$A$1:$H$1287,8,FALSE)</f>
        <v>0.91100000000000003</v>
      </c>
      <c r="I921">
        <v>0.96</v>
      </c>
      <c r="J921">
        <f t="shared" si="91"/>
        <v>1.92</v>
      </c>
      <c r="K921" s="6">
        <f>VLOOKUP(M921,'BASE ARTICLE SAMUEL 25012023 v2'!$A$1:$K$1287,11,FALSE)</f>
        <v>1.2116300000000002</v>
      </c>
      <c r="L921" s="6">
        <f t="shared" si="92"/>
        <v>2.4232600000000004</v>
      </c>
      <c r="M921" t="s">
        <v>558</v>
      </c>
      <c r="N921" t="str">
        <f>VLOOKUP(M921,'BASE ARTICLE SAMUEL 25012023 v1'!$A$2:$B$1287,2,FALSE)</f>
        <v>AS</v>
      </c>
      <c r="O921">
        <f t="shared" si="93"/>
        <v>1.8220000000000001</v>
      </c>
    </row>
    <row r="922" spans="1:15" outlineLevel="2" x14ac:dyDescent="0.25">
      <c r="A922" t="s">
        <v>2381</v>
      </c>
      <c r="B922" s="74" t="str">
        <f t="shared" si="90"/>
        <v>0V75BG-SP</v>
      </c>
      <c r="C922" t="str">
        <f>VLOOKUP(A922,'BASE ARTICLE SAMUEL 25012023 v1'!$A$1:$B$1287,2,FALSE)</f>
        <v>AF</v>
      </c>
      <c r="D922" t="s">
        <v>47</v>
      </c>
      <c r="E922">
        <v>1</v>
      </c>
      <c r="F922" t="s">
        <v>48</v>
      </c>
      <c r="G922" s="71">
        <f>VLOOKUP(M922,'BASE ARTICLE SAMUEL 25012023 v1'!$A$1:$F$1287,6,FALSE)</f>
        <v>2.5099999999999998</v>
      </c>
      <c r="H922" s="6">
        <f>VLOOKUP(M922,'BASE ARTICLE SAMUEL 25012023 v2'!$A$1:$H$1287,8,FALSE)</f>
        <v>2.605</v>
      </c>
      <c r="I922">
        <v>3.76</v>
      </c>
      <c r="J922">
        <f t="shared" si="91"/>
        <v>3.76</v>
      </c>
      <c r="K922" s="6">
        <f>VLOOKUP(M922,'BASE ARTICLE SAMUEL 25012023 v2'!$A$1:$K$1287,11,FALSE)</f>
        <v>5.21</v>
      </c>
      <c r="L922" s="6">
        <f t="shared" si="92"/>
        <v>5.21</v>
      </c>
      <c r="M922" t="s">
        <v>47</v>
      </c>
      <c r="N922" t="str">
        <f>VLOOKUP(M922,'BASE ARTICLE SAMUEL 25012023 v1'!$A$2:$B$1287,2,FALSE)</f>
        <v>AN</v>
      </c>
      <c r="O922">
        <f t="shared" si="93"/>
        <v>2.605</v>
      </c>
    </row>
    <row r="923" spans="1:15" outlineLevel="2" x14ac:dyDescent="0.25">
      <c r="A923" t="s">
        <v>2381</v>
      </c>
      <c r="B923" s="74" t="str">
        <f t="shared" si="90"/>
        <v>0V75BG-SP</v>
      </c>
      <c r="C923" t="str">
        <f>VLOOKUP(A923,'BASE ARTICLE SAMUEL 25012023 v1'!$A$1:$B$1287,2,FALSE)</f>
        <v>AF</v>
      </c>
      <c r="D923" t="s">
        <v>1522</v>
      </c>
      <c r="E923">
        <v>1</v>
      </c>
      <c r="F923" t="s">
        <v>1523</v>
      </c>
      <c r="G923" s="71">
        <f>VLOOKUP(M923,'BASE ARTICLE SAMUEL 25012023 v1'!$A$1:$F$1287,6,FALSE)</f>
        <v>13.79</v>
      </c>
      <c r="H923" s="6">
        <f>VLOOKUP(M923,'BASE ARTICLE SAMUEL 25012023 v2'!$A$1:$H$1287,8,FALSE)</f>
        <v>12.83</v>
      </c>
      <c r="I923">
        <v>17.510000000000002</v>
      </c>
      <c r="J923">
        <f t="shared" si="91"/>
        <v>17.510000000000002</v>
      </c>
      <c r="K923" s="6">
        <f>VLOOKUP(M923,'BASE ARTICLE SAMUEL 25012023 v2'!$A$1:$K$1287,11,FALSE)</f>
        <v>19.245000000000001</v>
      </c>
      <c r="L923" s="6">
        <f t="shared" si="92"/>
        <v>19.245000000000001</v>
      </c>
      <c r="M923" t="s">
        <v>1522</v>
      </c>
      <c r="N923" t="str">
        <f>VLOOKUP(M923,'BASE ARTICLE SAMUEL 25012023 v1'!$A$2:$B$1287,2,FALSE)</f>
        <v>AS</v>
      </c>
      <c r="O923">
        <f t="shared" si="93"/>
        <v>12.83</v>
      </c>
    </row>
    <row r="924" spans="1:15" outlineLevel="2" x14ac:dyDescent="0.25">
      <c r="A924" t="s">
        <v>2381</v>
      </c>
      <c r="B924" s="74" t="str">
        <f t="shared" si="90"/>
        <v>0V75BG-SP</v>
      </c>
      <c r="C924" t="str">
        <f>VLOOKUP(A924,'BASE ARTICLE SAMUEL 25012023 v1'!$A$1:$B$1287,2,FALSE)</f>
        <v>AF</v>
      </c>
      <c r="D924" t="s">
        <v>1107</v>
      </c>
      <c r="E924">
        <v>1</v>
      </c>
      <c r="F924" t="s">
        <v>1108</v>
      </c>
      <c r="G924" s="71">
        <f>VLOOKUP(M924,'BASE ARTICLE SAMUEL 25012023 v1'!$A$1:$F$1287,6,FALSE)</f>
        <v>162.80000000000001</v>
      </c>
      <c r="H924" s="6">
        <f>VLOOKUP(M924,'BASE ARTICLE SAMUEL 25012023 v2'!$A$1:$H$1287,8,FALSE)</f>
        <v>162.80000000000001</v>
      </c>
      <c r="I924">
        <v>226.44</v>
      </c>
      <c r="J924">
        <f t="shared" si="91"/>
        <v>226.44</v>
      </c>
      <c r="K924" s="6">
        <f>VLOOKUP(M924,'BASE ARTICLE SAMUEL 25012023 v2'!$A$1:$K$1287,11,FALSE)</f>
        <v>244.20000000000002</v>
      </c>
      <c r="L924" s="6">
        <f t="shared" si="92"/>
        <v>244.20000000000002</v>
      </c>
      <c r="M924" t="s">
        <v>1107</v>
      </c>
      <c r="N924" t="str">
        <f>VLOOKUP(M924,'BASE ARTICLE SAMUEL 25012023 v1'!$A$2:$B$1287,2,FALSE)</f>
        <v>AN</v>
      </c>
      <c r="O924">
        <f t="shared" si="93"/>
        <v>162.80000000000001</v>
      </c>
    </row>
    <row r="925" spans="1:15" outlineLevel="2" x14ac:dyDescent="0.25">
      <c r="A925" t="s">
        <v>2381</v>
      </c>
      <c r="B925" s="74" t="str">
        <f t="shared" si="90"/>
        <v>0V75BG-SP</v>
      </c>
      <c r="C925" t="str">
        <f>VLOOKUP(A925,'BASE ARTICLE SAMUEL 25012023 v1'!$A$1:$B$1287,2,FALSE)</f>
        <v>AF</v>
      </c>
      <c r="D925" t="s">
        <v>1657</v>
      </c>
      <c r="E925">
        <v>2</v>
      </c>
      <c r="F925" t="s">
        <v>1658</v>
      </c>
      <c r="G925" s="71">
        <f>VLOOKUP(M925,'BASE ARTICLE SAMUEL 25012023 v1'!$A$1:$F$1287,6,FALSE)</f>
        <v>0.09</v>
      </c>
      <c r="H925" s="6">
        <f>VLOOKUP(M925,'BASE ARTICLE SAMUEL 25012023 v2'!$A$1:$H$1287,8,FALSE)</f>
        <v>0.09</v>
      </c>
      <c r="I925">
        <v>0.27400000000000002</v>
      </c>
      <c r="J925">
        <f t="shared" si="91"/>
        <v>0.54800000000000004</v>
      </c>
      <c r="K925" s="6">
        <f>VLOOKUP(M925,'BASE ARTICLE SAMUEL 25012023 v2'!$A$1:$K$1287,11,FALSE)</f>
        <v>0.12999999600000001</v>
      </c>
      <c r="L925" s="6">
        <f t="shared" si="92"/>
        <v>0.25999999200000001</v>
      </c>
      <c r="M925" t="s">
        <v>1657</v>
      </c>
      <c r="N925" t="str">
        <f>VLOOKUP(M925,'BASE ARTICLE SAMUEL 25012023 v1'!$A$2:$B$1287,2,FALSE)</f>
        <v>AN</v>
      </c>
      <c r="O925">
        <f t="shared" si="93"/>
        <v>0.18</v>
      </c>
    </row>
    <row r="926" spans="1:15" outlineLevel="2" x14ac:dyDescent="0.25">
      <c r="A926" t="s">
        <v>2381</v>
      </c>
      <c r="B926" s="74" t="str">
        <f t="shared" si="90"/>
        <v>0V75BG-SP</v>
      </c>
      <c r="C926" t="str">
        <f>VLOOKUP(A926,'BASE ARTICLE SAMUEL 25012023 v1'!$A$1:$B$1287,2,FALSE)</f>
        <v>AF</v>
      </c>
      <c r="D926" t="s">
        <v>1669</v>
      </c>
      <c r="E926">
        <v>2</v>
      </c>
      <c r="F926" t="s">
        <v>1670</v>
      </c>
      <c r="G926" s="71">
        <f>VLOOKUP(M926,'BASE ARTICLE SAMUEL 25012023 v1'!$A$1:$F$1287,6,FALSE)</f>
        <v>7.0000000000000007E-2</v>
      </c>
      <c r="H926" s="6">
        <f>VLOOKUP(M926,'BASE ARTICLE SAMUEL 25012023 v2'!$A$1:$H$1287,8,FALSE)</f>
        <v>7.0000000000000007E-2</v>
      </c>
      <c r="I926">
        <v>0.08</v>
      </c>
      <c r="J926">
        <f t="shared" si="91"/>
        <v>0.16</v>
      </c>
      <c r="K926" s="6">
        <f>VLOOKUP(M926,'BASE ARTICLE SAMUEL 25012023 v2'!$A$1:$K$1287,11,FALSE)</f>
        <v>0.11200000000000002</v>
      </c>
      <c r="L926" s="6">
        <f t="shared" si="92"/>
        <v>0.22400000000000003</v>
      </c>
      <c r="M926" t="s">
        <v>1669</v>
      </c>
      <c r="N926" t="str">
        <f>VLOOKUP(M926,'BASE ARTICLE SAMUEL 25012023 v1'!$A$2:$B$1287,2,FALSE)</f>
        <v>AN</v>
      </c>
      <c r="O926">
        <f t="shared" si="93"/>
        <v>0.14000000000000001</v>
      </c>
    </row>
    <row r="927" spans="1:15" outlineLevel="2" x14ac:dyDescent="0.25">
      <c r="A927" t="s">
        <v>2381</v>
      </c>
      <c r="B927" s="74" t="str">
        <f t="shared" si="90"/>
        <v>0V75BG-SP</v>
      </c>
      <c r="C927" t="str">
        <f>VLOOKUP(A927,'BASE ARTICLE SAMUEL 25012023 v1'!$A$1:$B$1287,2,FALSE)</f>
        <v>AF</v>
      </c>
      <c r="D927" t="s">
        <v>569</v>
      </c>
      <c r="E927">
        <v>1</v>
      </c>
      <c r="F927" t="s">
        <v>570</v>
      </c>
      <c r="G927" s="71">
        <f>VLOOKUP(M927,'BASE ARTICLE SAMUEL 25012023 v1'!$A$1:$F$1287,6,FALSE)</f>
        <v>0.67</v>
      </c>
      <c r="H927" s="6">
        <f>VLOOKUP(M927,'BASE ARTICLE SAMUEL 25012023 v2'!$A$1:$H$1287,8,FALSE)</f>
        <v>0.73</v>
      </c>
      <c r="I927">
        <v>0.77</v>
      </c>
      <c r="J927">
        <f t="shared" si="91"/>
        <v>0.77</v>
      </c>
      <c r="K927" s="6">
        <f>VLOOKUP(M927,'BASE ARTICLE SAMUEL 25012023 v2'!$A$1:$K$1287,11,FALSE)</f>
        <v>0.97089999999999999</v>
      </c>
      <c r="L927" s="6">
        <f t="shared" si="92"/>
        <v>0.97089999999999999</v>
      </c>
      <c r="M927" t="s">
        <v>569</v>
      </c>
      <c r="N927" t="str">
        <f>VLOOKUP(M927,'BASE ARTICLE SAMUEL 25012023 v1'!$A$2:$B$1287,2,FALSE)</f>
        <v>AN</v>
      </c>
      <c r="O927">
        <f t="shared" si="93"/>
        <v>0.73</v>
      </c>
    </row>
    <row r="928" spans="1:15" outlineLevel="2" x14ac:dyDescent="0.25">
      <c r="A928" t="s">
        <v>2381</v>
      </c>
      <c r="B928" s="74" t="str">
        <f t="shared" si="90"/>
        <v>0V75BG-SP</v>
      </c>
      <c r="C928" t="str">
        <f>VLOOKUP(A928,'BASE ARTICLE SAMUEL 25012023 v1'!$A$1:$B$1287,2,FALSE)</f>
        <v>AF</v>
      </c>
      <c r="D928" t="s">
        <v>942</v>
      </c>
      <c r="E928">
        <v>1</v>
      </c>
      <c r="F928" t="s">
        <v>943</v>
      </c>
      <c r="G928" s="71">
        <f>VLOOKUP(M928,'BASE ARTICLE SAMUEL 25012023 v1'!$A$1:$F$1287,6,FALSE)</f>
        <v>1.64</v>
      </c>
      <c r="H928" s="6">
        <f>VLOOKUP(M928,'BASE ARTICLE SAMUEL 25012023 v2'!$A$1:$H$1287,8,FALSE)</f>
        <v>1.83</v>
      </c>
      <c r="I928">
        <v>2.31</v>
      </c>
      <c r="J928">
        <f t="shared" si="91"/>
        <v>2.31</v>
      </c>
      <c r="K928" s="6">
        <f>VLOOKUP(M928,'BASE ARTICLE SAMUEL 25012023 v2'!$A$1:$K$1287,11,FALSE)</f>
        <v>2.7450000000000001</v>
      </c>
      <c r="L928" s="6">
        <f t="shared" si="92"/>
        <v>2.7450000000000001</v>
      </c>
      <c r="M928" t="s">
        <v>942</v>
      </c>
      <c r="N928" t="str">
        <f>VLOOKUP(M928,'BASE ARTICLE SAMUEL 25012023 v1'!$A$2:$B$1287,2,FALSE)</f>
        <v>AS</v>
      </c>
      <c r="O928">
        <f t="shared" si="93"/>
        <v>1.83</v>
      </c>
    </row>
    <row r="929" spans="1:15" outlineLevel="2" x14ac:dyDescent="0.25">
      <c r="A929" t="s">
        <v>2381</v>
      </c>
      <c r="B929" s="74" t="str">
        <f t="shared" si="90"/>
        <v>0V75BG-SP</v>
      </c>
      <c r="C929" t="str">
        <f>VLOOKUP(A929,'BASE ARTICLE SAMUEL 25012023 v1'!$A$1:$B$1287,2,FALSE)</f>
        <v>AF</v>
      </c>
      <c r="D929" t="s">
        <v>1667</v>
      </c>
      <c r="E929">
        <v>2</v>
      </c>
      <c r="F929" t="s">
        <v>1668</v>
      </c>
      <c r="G929" s="71">
        <f>VLOOKUP(M929,'BASE ARTICLE SAMUEL 25012023 v1'!$A$1:$F$1287,6,FALSE)</f>
        <v>0.6</v>
      </c>
      <c r="H929" s="6">
        <f>VLOOKUP(M929,'BASE ARTICLE SAMUEL 25012023 v2'!$A$1:$H$1287,8,FALSE)</f>
        <v>0.6</v>
      </c>
      <c r="I929">
        <v>0.90200000000000002</v>
      </c>
      <c r="J929">
        <f t="shared" si="91"/>
        <v>1.804</v>
      </c>
      <c r="K929" s="6">
        <f>VLOOKUP(M929,'BASE ARTICLE SAMUEL 25012023 v2'!$A$1:$K$1287,11,FALSE)</f>
        <v>0.89999999999999991</v>
      </c>
      <c r="L929" s="6">
        <f t="shared" si="92"/>
        <v>1.7999999999999998</v>
      </c>
      <c r="M929" t="s">
        <v>1667</v>
      </c>
      <c r="N929" t="str">
        <f>VLOOKUP(M929,'BASE ARTICLE SAMUEL 25012023 v1'!$A$2:$B$1287,2,FALSE)</f>
        <v>AN</v>
      </c>
      <c r="O929">
        <f t="shared" si="93"/>
        <v>1.2</v>
      </c>
    </row>
    <row r="930" spans="1:15" outlineLevel="2" x14ac:dyDescent="0.25">
      <c r="A930" t="s">
        <v>2381</v>
      </c>
      <c r="B930" s="74" t="str">
        <f t="shared" si="90"/>
        <v>0V75BG-SP</v>
      </c>
      <c r="C930" t="str">
        <f>VLOOKUP(A930,'BASE ARTICLE SAMUEL 25012023 v1'!$A$1:$B$1287,2,FALSE)</f>
        <v>AF</v>
      </c>
      <c r="D930" t="s">
        <v>1809</v>
      </c>
      <c r="E930">
        <v>1</v>
      </c>
      <c r="F930" t="s">
        <v>1810</v>
      </c>
      <c r="G930" s="71">
        <f>VLOOKUP(M930,'BASE ARTICLE SAMUEL 25012023 v1'!$A$1:$F$1287,6,FALSE)</f>
        <v>0.2</v>
      </c>
      <c r="H930" s="6">
        <f>VLOOKUP(M930,'BASE ARTICLE SAMUEL 25012023 v2'!$A$1:$H$1287,8,FALSE)</f>
        <v>0.2</v>
      </c>
      <c r="I930">
        <v>0.4</v>
      </c>
      <c r="J930">
        <f t="shared" si="91"/>
        <v>0.4</v>
      </c>
      <c r="K930" s="6">
        <f>VLOOKUP(M930,'BASE ARTICLE SAMUEL 25012023 v2'!$A$1:$K$1287,11,FALSE)</f>
        <v>0.4</v>
      </c>
      <c r="L930" s="6">
        <f t="shared" si="92"/>
        <v>0.4</v>
      </c>
      <c r="M930" t="s">
        <v>1809</v>
      </c>
      <c r="N930" t="str">
        <f>VLOOKUP(M930,'BASE ARTICLE SAMUEL 25012023 v1'!$A$2:$B$1287,2,FALSE)</f>
        <v>AN</v>
      </c>
      <c r="O930">
        <f t="shared" si="93"/>
        <v>0.2</v>
      </c>
    </row>
    <row r="931" spans="1:15" outlineLevel="2" x14ac:dyDescent="0.25">
      <c r="A931" t="s">
        <v>2381</v>
      </c>
      <c r="B931" s="74" t="str">
        <f t="shared" si="90"/>
        <v>0V75BG-SP</v>
      </c>
      <c r="C931" t="str">
        <f>VLOOKUP(A931,'BASE ARTICLE SAMUEL 25012023 v1'!$A$1:$B$1287,2,FALSE)</f>
        <v>AF</v>
      </c>
      <c r="D931" t="s">
        <v>1118</v>
      </c>
      <c r="E931">
        <v>1</v>
      </c>
      <c r="F931" t="s">
        <v>1119</v>
      </c>
      <c r="G931" s="71">
        <f>VLOOKUP(M931,'BASE ARTICLE SAMUEL 25012023 v1'!$A$1:$F$1287,6,FALSE)</f>
        <v>0</v>
      </c>
      <c r="H931" s="6">
        <f>VLOOKUP(M931,'BASE ARTICLE SAMUEL 25012023 v2'!$A$1:$H$1287,8,FALSE)</f>
        <v>83.629999999999981</v>
      </c>
      <c r="I931">
        <v>139.16999999999999</v>
      </c>
      <c r="J931">
        <f t="shared" si="91"/>
        <v>139.16999999999999</v>
      </c>
      <c r="K931" s="6">
        <f>VLOOKUP(M931,'BASE ARTICLE SAMUEL 25012023 v2'!$A$1:$K$1287,11,FALSE)</f>
        <v>142.03600000000003</v>
      </c>
      <c r="L931" s="6">
        <f t="shared" si="92"/>
        <v>142.03600000000003</v>
      </c>
      <c r="M931" t="s">
        <v>1118</v>
      </c>
      <c r="N931" t="str">
        <f>VLOOKUP(M931,'BASE ARTICLE SAMUEL 25012023 v1'!$A$2:$B$1287,2,FALSE)</f>
        <v>AF</v>
      </c>
      <c r="O931">
        <f t="shared" si="93"/>
        <v>83.629999999999981</v>
      </c>
    </row>
    <row r="932" spans="1:15" outlineLevel="2" x14ac:dyDescent="0.25">
      <c r="A932" t="s">
        <v>2381</v>
      </c>
      <c r="B932" s="74" t="str">
        <f t="shared" si="90"/>
        <v>0V75BG-SP</v>
      </c>
      <c r="C932" t="str">
        <f>VLOOKUP(A932,'BASE ARTICLE SAMUEL 25012023 v1'!$A$1:$B$1287,2,FALSE)</f>
        <v>AF</v>
      </c>
      <c r="D932" t="s">
        <v>68</v>
      </c>
      <c r="E932">
        <v>1</v>
      </c>
      <c r="F932" t="s">
        <v>3926</v>
      </c>
      <c r="G932" s="71">
        <f>VLOOKUP(M932,'BASE ARTICLE SAMUEL 25012023 v1'!$A$1:$F$1287,6,FALSE)</f>
        <v>0.94</v>
      </c>
      <c r="H932" s="6">
        <f>VLOOKUP(M932,'BASE ARTICLE SAMUEL 25012023 v2'!$A$1:$H$1287,8,FALSE)</f>
        <v>0.94</v>
      </c>
      <c r="I932">
        <v>4.87</v>
      </c>
      <c r="J932">
        <f t="shared" si="91"/>
        <v>4.87</v>
      </c>
      <c r="K932" s="6">
        <f>VLOOKUP(M932,'BASE ARTICLE SAMUEL 25012023 v2'!$A$1:$K$1287,11,FALSE)</f>
        <v>1.41</v>
      </c>
      <c r="L932" s="6">
        <f t="shared" si="92"/>
        <v>1.41</v>
      </c>
      <c r="M932" t="s">
        <v>68</v>
      </c>
      <c r="N932" t="str">
        <f>VLOOKUP(M932,'BASE ARTICLE SAMUEL 25012023 v1'!$A$2:$B$1287,2,FALSE)</f>
        <v>AS</v>
      </c>
      <c r="O932">
        <f t="shared" si="93"/>
        <v>0.94</v>
      </c>
    </row>
    <row r="933" spans="1:15" outlineLevel="2" x14ac:dyDescent="0.25">
      <c r="A933" t="s">
        <v>2381</v>
      </c>
      <c r="B933" s="74" t="str">
        <f t="shared" si="90"/>
        <v>0V75BG-SP</v>
      </c>
      <c r="C933" t="str">
        <f>VLOOKUP(A933,'BASE ARTICLE SAMUEL 25012023 v1'!$A$1:$B$1287,2,FALSE)</f>
        <v>AF</v>
      </c>
      <c r="D933" t="s">
        <v>90</v>
      </c>
      <c r="E933">
        <v>1</v>
      </c>
      <c r="F933" t="s">
        <v>3925</v>
      </c>
      <c r="G933" s="71">
        <f>VLOOKUP(M933,'BASE ARTICLE SAMUEL 25012023 v1'!$A$1:$F$1287,6,FALSE)</f>
        <v>0.92</v>
      </c>
      <c r="H933" s="6">
        <f>VLOOKUP(M933,'BASE ARTICLE SAMUEL 25012023 v2'!$A$1:$H$1287,8,FALSE)</f>
        <v>0.92</v>
      </c>
      <c r="I933">
        <v>4.9400000000000004</v>
      </c>
      <c r="J933">
        <f t="shared" si="91"/>
        <v>4.9400000000000004</v>
      </c>
      <c r="K933" s="6">
        <f>VLOOKUP(M933,'BASE ARTICLE SAMUEL 25012023 v2'!$A$1:$K$1287,11,FALSE)</f>
        <v>1.3800000000000001</v>
      </c>
      <c r="L933" s="6">
        <f t="shared" si="92"/>
        <v>1.3800000000000001</v>
      </c>
      <c r="M933" t="s">
        <v>90</v>
      </c>
      <c r="N933" t="str">
        <f>VLOOKUP(M933,'BASE ARTICLE SAMUEL 25012023 v1'!$A$2:$B$1287,2,FALSE)</f>
        <v>AS</v>
      </c>
      <c r="O933">
        <f t="shared" si="93"/>
        <v>0.92</v>
      </c>
    </row>
    <row r="934" spans="1:15" outlineLevel="2" x14ac:dyDescent="0.25">
      <c r="A934" t="s">
        <v>2381</v>
      </c>
      <c r="B934" s="74" t="str">
        <f t="shared" si="90"/>
        <v>0V75BG-SP</v>
      </c>
      <c r="C934" t="str">
        <f>VLOOKUP(A934,'BASE ARTICLE SAMUEL 25012023 v1'!$A$1:$B$1287,2,FALSE)</f>
        <v>AF</v>
      </c>
      <c r="D934" t="s">
        <v>757</v>
      </c>
      <c r="E934">
        <v>1</v>
      </c>
      <c r="F934" t="s">
        <v>758</v>
      </c>
      <c r="G934" s="71">
        <f>VLOOKUP(M934,'BASE ARTICLE SAMUEL 25012023 v1'!$A$1:$F$1287,6,FALSE)</f>
        <v>1.22</v>
      </c>
      <c r="H934" s="6">
        <f>VLOOKUP(M934,'BASE ARTICLE SAMUEL 25012023 v2'!$A$1:$H$1287,8,FALSE)</f>
        <v>1.22</v>
      </c>
      <c r="I934">
        <v>1.1000000000000001</v>
      </c>
      <c r="J934">
        <f t="shared" si="91"/>
        <v>1.1000000000000001</v>
      </c>
      <c r="K934" s="6">
        <f>VLOOKUP(M934,'BASE ARTICLE SAMUEL 25012023 v2'!$A$1:$K$1287,11,FALSE)</f>
        <v>1.6226</v>
      </c>
      <c r="L934" s="6">
        <f t="shared" si="92"/>
        <v>1.6226</v>
      </c>
      <c r="M934" t="s">
        <v>757</v>
      </c>
      <c r="N934" t="str">
        <f>VLOOKUP(M934,'BASE ARTICLE SAMUEL 25012023 v1'!$A$2:$B$1287,2,FALSE)</f>
        <v>AS</v>
      </c>
      <c r="O934">
        <f t="shared" si="93"/>
        <v>1.22</v>
      </c>
    </row>
    <row r="935" spans="1:15" outlineLevel="2" x14ac:dyDescent="0.25">
      <c r="A935" t="s">
        <v>2381</v>
      </c>
      <c r="B935" s="74" t="str">
        <f t="shared" si="90"/>
        <v>0V75BG-SP</v>
      </c>
      <c r="C935" t="str">
        <f>VLOOKUP(A935,'BASE ARTICLE SAMUEL 25012023 v1'!$A$1:$B$1287,2,FALSE)</f>
        <v>AF</v>
      </c>
      <c r="D935" t="s">
        <v>1603</v>
      </c>
      <c r="E935">
        <v>0.83</v>
      </c>
      <c r="F935" t="s">
        <v>1604</v>
      </c>
      <c r="G935" s="71">
        <f>VLOOKUP(M935,'BASE ARTICLE SAMUEL 25012023 v1'!$A$1:$F$1287,6,FALSE)</f>
        <v>50</v>
      </c>
      <c r="H935" s="6">
        <f>VLOOKUP(M935,'BASE ARTICLE SAMUEL 25012023 v2'!$A$1:$H$1287,8,FALSE)</f>
        <v>0</v>
      </c>
      <c r="I935">
        <v>75</v>
      </c>
      <c r="J935">
        <f t="shared" si="91"/>
        <v>62.25</v>
      </c>
      <c r="K935" s="6">
        <f>VLOOKUP(M935,'BASE ARTICLE SAMUEL 25012023 v2'!$A$1:$K$1287,11,FALSE)</f>
        <v>75</v>
      </c>
      <c r="L935" s="6">
        <f t="shared" si="92"/>
        <v>62.25</v>
      </c>
      <c r="M935" t="s">
        <v>1603</v>
      </c>
      <c r="N935" t="str">
        <f>VLOOKUP(M935,'BASE ARTICLE SAMUEL 25012023 v1'!$A$2:$B$1287,2,FALSE)</f>
        <v>AN</v>
      </c>
      <c r="O935">
        <f t="shared" si="93"/>
        <v>0</v>
      </c>
    </row>
    <row r="936" spans="1:15" outlineLevel="2" x14ac:dyDescent="0.25">
      <c r="A936" t="s">
        <v>2381</v>
      </c>
      <c r="B936" s="74" t="str">
        <f t="shared" si="90"/>
        <v>0V75BG-SP</v>
      </c>
      <c r="C936" t="str">
        <f>VLOOKUP(A936,'BASE ARTICLE SAMUEL 25012023 v1'!$A$1:$B$1287,2,FALSE)</f>
        <v>AF</v>
      </c>
      <c r="D936" t="s">
        <v>545</v>
      </c>
      <c r="E936">
        <v>1</v>
      </c>
      <c r="F936" t="s">
        <v>546</v>
      </c>
      <c r="G936" s="71">
        <f>VLOOKUP(M936,'BASE ARTICLE SAMUEL 25012023 v1'!$A$1:$F$1287,6,FALSE)</f>
        <v>71</v>
      </c>
      <c r="H936" s="6">
        <f>VLOOKUP(M936,'BASE ARTICLE SAMUEL 25012023 v2'!$A$1:$H$1287,8,FALSE)</f>
        <v>71</v>
      </c>
      <c r="I936">
        <v>83.19</v>
      </c>
      <c r="J936">
        <f t="shared" si="91"/>
        <v>83.19</v>
      </c>
      <c r="K936" s="6">
        <f>VLOOKUP(M936,'BASE ARTICLE SAMUEL 25012023 v2'!$A$1:$K$1287,11,FALSE)</f>
        <v>94.43</v>
      </c>
      <c r="L936" s="6">
        <f t="shared" si="92"/>
        <v>94.43</v>
      </c>
      <c r="M936" t="s">
        <v>545</v>
      </c>
      <c r="N936" t="str">
        <f>VLOOKUP(M936,'BASE ARTICLE SAMUEL 25012023 v1'!$A$2:$B$1287,2,FALSE)</f>
        <v>AN</v>
      </c>
      <c r="O936">
        <f t="shared" si="93"/>
        <v>71</v>
      </c>
    </row>
    <row r="937" spans="1:15" outlineLevel="2" x14ac:dyDescent="0.25">
      <c r="A937" t="s">
        <v>2381</v>
      </c>
      <c r="B937" s="74" t="str">
        <f t="shared" si="90"/>
        <v>0V75BG-SP</v>
      </c>
      <c r="C937" t="str">
        <f>VLOOKUP(A937,'BASE ARTICLE SAMUEL 25012023 v1'!$A$1:$B$1287,2,FALSE)</f>
        <v>AF</v>
      </c>
      <c r="D937" t="s">
        <v>1715</v>
      </c>
      <c r="E937">
        <v>1</v>
      </c>
      <c r="F937" t="s">
        <v>1716</v>
      </c>
      <c r="G937" s="71">
        <f>VLOOKUP(M937,'BASE ARTICLE SAMUEL 25012023 v1'!$A$1:$F$1287,6,FALSE)</f>
        <v>4.2309999999999999</v>
      </c>
      <c r="H937" s="6">
        <f>VLOOKUP(M937,'BASE ARTICLE SAMUEL 25012023 v2'!$A$1:$H$1287,8,FALSE)</f>
        <v>4.2309999999999999</v>
      </c>
      <c r="I937">
        <v>6.1349999999999998</v>
      </c>
      <c r="J937">
        <f t="shared" si="91"/>
        <v>6.1349999999999998</v>
      </c>
      <c r="K937" s="6">
        <f>VLOOKUP(M937,'BASE ARTICLE SAMUEL 25012023 v2'!$A$1:$K$1287,11,FALSE)</f>
        <v>6.1349499999999999</v>
      </c>
      <c r="L937" s="6">
        <f t="shared" si="92"/>
        <v>6.1349499999999999</v>
      </c>
      <c r="M937" t="s">
        <v>1715</v>
      </c>
      <c r="N937" t="str">
        <f>VLOOKUP(M937,'BASE ARTICLE SAMUEL 25012023 v1'!$A$2:$B$1287,2,FALSE)</f>
        <v>AN</v>
      </c>
      <c r="O937">
        <f t="shared" si="93"/>
        <v>4.2309999999999999</v>
      </c>
    </row>
    <row r="938" spans="1:15" outlineLevel="2" x14ac:dyDescent="0.25">
      <c r="A938" t="s">
        <v>2381</v>
      </c>
      <c r="B938" s="74" t="str">
        <f t="shared" si="90"/>
        <v>0V75BG-SP</v>
      </c>
      <c r="C938" t="str">
        <f>VLOOKUP(A938,'BASE ARTICLE SAMUEL 25012023 v1'!$A$1:$B$1287,2,FALSE)</f>
        <v>AF</v>
      </c>
      <c r="D938" t="s">
        <v>580</v>
      </c>
      <c r="E938">
        <v>1</v>
      </c>
      <c r="F938" t="s">
        <v>581</v>
      </c>
      <c r="G938" s="71">
        <f>VLOOKUP(M938,'BASE ARTICLE SAMUEL 25012023 v1'!$A$1:$F$1287,6,FALSE)</f>
        <v>18.670000000000002</v>
      </c>
      <c r="H938" s="6">
        <f>VLOOKUP(M938,'BASE ARTICLE SAMUEL 25012023 v2'!$A$1:$H$1287,8,FALSE)</f>
        <v>18.670000000000002</v>
      </c>
      <c r="I938">
        <v>21.71</v>
      </c>
      <c r="J938">
        <f t="shared" si="91"/>
        <v>21.71</v>
      </c>
      <c r="K938" s="6">
        <f>VLOOKUP(M938,'BASE ARTICLE SAMUEL 25012023 v2'!$A$1:$K$1287,11,FALSE)</f>
        <v>26.511400000000002</v>
      </c>
      <c r="L938" s="6">
        <f t="shared" si="92"/>
        <v>26.511400000000002</v>
      </c>
      <c r="M938" t="s">
        <v>580</v>
      </c>
      <c r="N938" t="str">
        <f>VLOOKUP(M938,'BASE ARTICLE SAMUEL 25012023 v1'!$A$2:$B$1287,2,FALSE)</f>
        <v>AN</v>
      </c>
      <c r="O938">
        <f t="shared" si="93"/>
        <v>18.670000000000002</v>
      </c>
    </row>
    <row r="939" spans="1:15" outlineLevel="2" x14ac:dyDescent="0.25">
      <c r="A939" t="s">
        <v>2381</v>
      </c>
      <c r="B939" s="74" t="str">
        <f t="shared" si="90"/>
        <v>0V75BG-SP</v>
      </c>
      <c r="C939" t="str">
        <f>VLOOKUP(A939,'BASE ARTICLE SAMUEL 25012023 v1'!$A$1:$B$1287,2,FALSE)</f>
        <v>AF</v>
      </c>
      <c r="D939" t="s">
        <v>1092</v>
      </c>
      <c r="E939">
        <v>1</v>
      </c>
      <c r="F939" t="s">
        <v>1093</v>
      </c>
      <c r="G939" s="71">
        <f>VLOOKUP(M939,'BASE ARTICLE SAMUEL 25012023 v1'!$A$1:$F$1287,6,FALSE)</f>
        <v>12.36</v>
      </c>
      <c r="H939" s="6">
        <f>VLOOKUP(M939,'BASE ARTICLE SAMUEL 25012023 v2'!$A$1:$H$1287,8,FALSE)</f>
        <v>12.36</v>
      </c>
      <c r="I939">
        <v>19.91</v>
      </c>
      <c r="J939">
        <f t="shared" si="91"/>
        <v>19.91</v>
      </c>
      <c r="K939" s="6">
        <f>VLOOKUP(M939,'BASE ARTICLE SAMUEL 25012023 v2'!$A$1:$K$1287,11,FALSE)</f>
        <v>21.63</v>
      </c>
      <c r="L939" s="6">
        <f t="shared" si="92"/>
        <v>21.63</v>
      </c>
      <c r="M939" t="s">
        <v>1092</v>
      </c>
      <c r="N939" t="str">
        <f>VLOOKUP(M939,'BASE ARTICLE SAMUEL 25012023 v1'!$A$2:$B$1287,2,FALSE)</f>
        <v>AN</v>
      </c>
      <c r="O939">
        <f t="shared" si="93"/>
        <v>12.36</v>
      </c>
    </row>
    <row r="940" spans="1:15" outlineLevel="2" x14ac:dyDescent="0.25">
      <c r="A940" t="s">
        <v>2381</v>
      </c>
      <c r="B940" s="74" t="str">
        <f t="shared" si="90"/>
        <v>0V75BG-SP</v>
      </c>
      <c r="C940" t="str">
        <f>VLOOKUP(A940,'BASE ARTICLE SAMUEL 25012023 v1'!$A$1:$B$1287,2,FALSE)</f>
        <v>AF</v>
      </c>
      <c r="D940" t="s">
        <v>1094</v>
      </c>
      <c r="E940">
        <v>1</v>
      </c>
      <c r="F940" t="s">
        <v>1095</v>
      </c>
      <c r="G940" s="71">
        <f>VLOOKUP(M940,'BASE ARTICLE SAMUEL 25012023 v1'!$A$1:$F$1287,6,FALSE)</f>
        <v>2.88</v>
      </c>
      <c r="H940" s="6">
        <f>VLOOKUP(M940,'BASE ARTICLE SAMUEL 25012023 v2'!$A$1:$H$1287,8,FALSE)</f>
        <v>2.88</v>
      </c>
      <c r="I940">
        <v>4.1900000000000004</v>
      </c>
      <c r="J940">
        <f t="shared" si="91"/>
        <v>4.1900000000000004</v>
      </c>
      <c r="K940" s="6">
        <f>VLOOKUP(M940,'BASE ARTICLE SAMUEL 25012023 v2'!$A$1:$K$1287,11,FALSE)</f>
        <v>4.4639999999999995</v>
      </c>
      <c r="L940" s="6">
        <f t="shared" si="92"/>
        <v>4.4639999999999995</v>
      </c>
      <c r="M940" t="s">
        <v>1094</v>
      </c>
      <c r="N940" t="str">
        <f>VLOOKUP(M940,'BASE ARTICLE SAMUEL 25012023 v1'!$A$2:$B$1287,2,FALSE)</f>
        <v>AN</v>
      </c>
      <c r="O940">
        <f t="shared" si="93"/>
        <v>2.88</v>
      </c>
    </row>
    <row r="941" spans="1:15" outlineLevel="2" x14ac:dyDescent="0.25">
      <c r="A941" t="s">
        <v>2381</v>
      </c>
      <c r="B941" s="74" t="str">
        <f t="shared" si="90"/>
        <v>0V75BG-SP</v>
      </c>
      <c r="C941" t="str">
        <f>VLOOKUP(A941,'BASE ARTICLE SAMUEL 25012023 v1'!$A$1:$B$1287,2,FALSE)</f>
        <v>AF</v>
      </c>
      <c r="D941" t="s">
        <v>560</v>
      </c>
      <c r="E941">
        <v>1</v>
      </c>
      <c r="F941" t="s">
        <v>561</v>
      </c>
      <c r="G941" s="71">
        <f>VLOOKUP(M941,'BASE ARTICLE SAMUEL 25012023 v1'!$A$1:$F$1287,6,FALSE)</f>
        <v>5.73</v>
      </c>
      <c r="H941" s="6">
        <f>VLOOKUP(M941,'BASE ARTICLE SAMUEL 25012023 v2'!$A$1:$H$1287,8,FALSE)</f>
        <v>5.73</v>
      </c>
      <c r="I941">
        <v>12.91</v>
      </c>
      <c r="J941">
        <f t="shared" si="91"/>
        <v>12.91</v>
      </c>
      <c r="K941" s="6">
        <f>VLOOKUP(M941,'BASE ARTICLE SAMUEL 25012023 v2'!$A$1:$K$1287,11,FALSE)</f>
        <v>22.862700000000004</v>
      </c>
      <c r="L941" s="6">
        <f t="shared" si="92"/>
        <v>22.862700000000004</v>
      </c>
      <c r="M941" t="s">
        <v>560</v>
      </c>
      <c r="N941" t="str">
        <f>VLOOKUP(M941,'BASE ARTICLE SAMUEL 25012023 v1'!$A$2:$B$1287,2,FALSE)</f>
        <v>AS</v>
      </c>
      <c r="O941">
        <f t="shared" si="93"/>
        <v>5.73</v>
      </c>
    </row>
    <row r="942" spans="1:15" outlineLevel="2" x14ac:dyDescent="0.25">
      <c r="A942" t="s">
        <v>2381</v>
      </c>
      <c r="B942" s="74" t="str">
        <f t="shared" si="90"/>
        <v>0V75BG-SP</v>
      </c>
      <c r="C942" t="str">
        <f>VLOOKUP(A942,'BASE ARTICLE SAMUEL 25012023 v1'!$A$1:$B$1287,2,FALSE)</f>
        <v>AF</v>
      </c>
      <c r="D942" t="s">
        <v>1560</v>
      </c>
      <c r="E942">
        <v>1</v>
      </c>
      <c r="F942" t="s">
        <v>1561</v>
      </c>
      <c r="G942" s="71">
        <f>VLOOKUP(M942,'BASE ARTICLE SAMUEL 25012023 v1'!$A$1:$F$1287,6,FALSE)</f>
        <v>0.13</v>
      </c>
      <c r="H942" s="6">
        <f>VLOOKUP(M942,'BASE ARTICLE SAMUEL 25012023 v2'!$A$1:$H$1287,8,FALSE)</f>
        <v>0.13</v>
      </c>
      <c r="I942">
        <v>1.9E-2</v>
      </c>
      <c r="J942">
        <f t="shared" si="91"/>
        <v>1.9E-2</v>
      </c>
      <c r="K942" s="6">
        <f>VLOOKUP(M942,'BASE ARTICLE SAMUEL 25012023 v2'!$A$1:$K$1287,11,FALSE)</f>
        <v>0.19000000500000003</v>
      </c>
      <c r="L942" s="6">
        <f t="shared" si="92"/>
        <v>0.19000000500000003</v>
      </c>
      <c r="M942" t="s">
        <v>1560</v>
      </c>
      <c r="N942" t="str">
        <f>VLOOKUP(M942,'BASE ARTICLE SAMUEL 25012023 v1'!$A$2:$B$1287,2,FALSE)</f>
        <v>AN</v>
      </c>
      <c r="O942">
        <f t="shared" si="93"/>
        <v>0.13</v>
      </c>
    </row>
    <row r="943" spans="1:15" outlineLevel="2" x14ac:dyDescent="0.25">
      <c r="A943" t="s">
        <v>2381</v>
      </c>
      <c r="B943" s="74" t="str">
        <f t="shared" si="90"/>
        <v>0V75BG-SP</v>
      </c>
      <c r="C943" t="str">
        <f>VLOOKUP(A943,'BASE ARTICLE SAMUEL 25012023 v1'!$A$1:$B$1287,2,FALSE)</f>
        <v>AF</v>
      </c>
      <c r="D943" t="s">
        <v>1653</v>
      </c>
      <c r="E943">
        <v>2</v>
      </c>
      <c r="F943" t="s">
        <v>1654</v>
      </c>
      <c r="G943" s="71">
        <f>VLOOKUP(M943,'BASE ARTICLE SAMUEL 25012023 v1'!$A$1:$F$1287,6,FALSE)</f>
        <v>0.05</v>
      </c>
      <c r="H943" s="6">
        <f>VLOOKUP(M943,'BASE ARTICLE SAMUEL 25012023 v2'!$A$1:$H$1287,8,FALSE)</f>
        <v>0.05</v>
      </c>
      <c r="I943">
        <v>0.1</v>
      </c>
      <c r="J943">
        <f t="shared" si="91"/>
        <v>0.2</v>
      </c>
      <c r="K943" s="6">
        <f>VLOOKUP(M943,'BASE ARTICLE SAMUEL 25012023 v2'!$A$1:$K$1287,11,FALSE)</f>
        <v>0.1</v>
      </c>
      <c r="L943" s="6">
        <f t="shared" si="92"/>
        <v>0.2</v>
      </c>
      <c r="M943" t="s">
        <v>1653</v>
      </c>
      <c r="N943" t="str">
        <f>VLOOKUP(M943,'BASE ARTICLE SAMUEL 25012023 v1'!$A$2:$B$1287,2,FALSE)</f>
        <v>AN</v>
      </c>
      <c r="O943">
        <f t="shared" si="93"/>
        <v>0.1</v>
      </c>
    </row>
    <row r="944" spans="1:15" outlineLevel="2" x14ac:dyDescent="0.25">
      <c r="A944" t="s">
        <v>2381</v>
      </c>
      <c r="B944" s="74" t="str">
        <f t="shared" si="90"/>
        <v>0V75BG-SP</v>
      </c>
      <c r="C944" t="str">
        <f>VLOOKUP(A944,'BASE ARTICLE SAMUEL 25012023 v1'!$A$1:$B$1287,2,FALSE)</f>
        <v>AF</v>
      </c>
      <c r="D944" t="s">
        <v>554</v>
      </c>
      <c r="E944">
        <v>1</v>
      </c>
      <c r="F944" t="s">
        <v>555</v>
      </c>
      <c r="G944" s="71">
        <f>VLOOKUP(M944,'BASE ARTICLE SAMUEL 25012023 v1'!$A$1:$F$1287,6,FALSE)</f>
        <v>7.12</v>
      </c>
      <c r="H944" s="6">
        <f>VLOOKUP(M944,'BASE ARTICLE SAMUEL 25012023 v2'!$A$1:$H$1287,8,FALSE)</f>
        <v>7.12</v>
      </c>
      <c r="I944">
        <v>9.56</v>
      </c>
      <c r="J944">
        <f t="shared" si="91"/>
        <v>9.56</v>
      </c>
      <c r="K944" s="6">
        <f>VLOOKUP(M944,'BASE ARTICLE SAMUEL 25012023 v2'!$A$1:$K$1287,11,FALSE)</f>
        <v>9.4695999999999998</v>
      </c>
      <c r="L944" s="6">
        <f t="shared" si="92"/>
        <v>9.4695999999999998</v>
      </c>
      <c r="M944" t="s">
        <v>554</v>
      </c>
      <c r="N944" t="str">
        <f>VLOOKUP(M944,'BASE ARTICLE SAMUEL 25012023 v1'!$A$2:$B$1287,2,FALSE)</f>
        <v>AN</v>
      </c>
      <c r="O944">
        <f t="shared" si="93"/>
        <v>7.12</v>
      </c>
    </row>
    <row r="945" spans="1:15" outlineLevel="2" x14ac:dyDescent="0.25">
      <c r="A945" t="s">
        <v>2381</v>
      </c>
      <c r="B945" s="74" t="str">
        <f t="shared" si="90"/>
        <v>0V75BG-SP</v>
      </c>
      <c r="C945" t="str">
        <f>VLOOKUP(A945,'BASE ARTICLE SAMUEL 25012023 v1'!$A$1:$B$1287,2,FALSE)</f>
        <v>AF</v>
      </c>
      <c r="D945" t="s">
        <v>565</v>
      </c>
      <c r="E945">
        <v>1</v>
      </c>
      <c r="F945" t="s">
        <v>566</v>
      </c>
      <c r="G945" s="71">
        <f>VLOOKUP(M945,'BASE ARTICLE SAMUEL 25012023 v1'!$A$1:$F$1287,6,FALSE)</f>
        <v>8.74</v>
      </c>
      <c r="H945" s="6">
        <f>VLOOKUP(M945,'BASE ARTICLE SAMUEL 25012023 v2'!$A$1:$H$1287,8,FALSE)</f>
        <v>9</v>
      </c>
      <c r="I945">
        <v>9.64</v>
      </c>
      <c r="J945">
        <f t="shared" si="91"/>
        <v>9.64</v>
      </c>
      <c r="K945" s="6">
        <f>VLOOKUP(M945,'BASE ARTICLE SAMUEL 25012023 v2'!$A$1:$K$1287,11,FALSE)</f>
        <v>11.97</v>
      </c>
      <c r="L945" s="6">
        <f t="shared" si="92"/>
        <v>11.97</v>
      </c>
      <c r="M945" t="s">
        <v>565</v>
      </c>
      <c r="N945" t="str">
        <f>VLOOKUP(M945,'BASE ARTICLE SAMUEL 25012023 v1'!$A$2:$B$1287,2,FALSE)</f>
        <v>AN</v>
      </c>
      <c r="O945">
        <f t="shared" si="93"/>
        <v>9</v>
      </c>
    </row>
    <row r="946" spans="1:15" outlineLevel="1" x14ac:dyDescent="0.25">
      <c r="A946" s="74" t="s">
        <v>4102</v>
      </c>
      <c r="B946" s="74" t="str">
        <f t="shared" si="90"/>
        <v>SPR1200V75BG-SP</v>
      </c>
      <c r="H946" s="6" t="e">
        <f>VLOOKUP(M946,'BASE ARTICLE SAMUEL 25012023 v2'!$A$1:$H$1287,8,FALSE)</f>
        <v>#N/A</v>
      </c>
      <c r="K946" s="6" t="e">
        <f>VLOOKUP(M946,'BASE ARTICLE SAMUEL 25012023 v2'!$A$1:$K$1287,11,FALSE)</f>
        <v>#N/A</v>
      </c>
      <c r="L946" s="6">
        <f>SUBTOTAL(9,L907:L945)</f>
        <v>811.28450999682013</v>
      </c>
      <c r="O946">
        <f>SUBTOTAL(9,O907:O945)</f>
        <v>482.50700000000012</v>
      </c>
    </row>
    <row r="947" spans="1:15" outlineLevel="2" x14ac:dyDescent="0.25">
      <c r="A947" t="s">
        <v>1330</v>
      </c>
      <c r="B947" s="74" t="str">
        <f t="shared" si="90"/>
        <v>H</v>
      </c>
      <c r="C947" t="str">
        <f>VLOOKUP(A947,'BASE ARTICLE SAMUEL 25012023 v1'!$A$1:$B$1287,2,FALSE)</f>
        <v>AS</v>
      </c>
      <c r="D947" t="s">
        <v>2432</v>
      </c>
      <c r="E947">
        <v>1</v>
      </c>
      <c r="F947" t="s">
        <v>2433</v>
      </c>
      <c r="G947" s="71">
        <f>VLOOKUP(M947,'BASE ARTICLE SAMUEL 25012023 v1'!$A$1:$F$1287,6,FALSE)</f>
        <v>2.2400000000000002</v>
      </c>
      <c r="H947" s="6">
        <f>VLOOKUP(M947,'BASE ARTICLE SAMUEL 25012023 v2'!$A$1:$H$1287,8,FALSE)</f>
        <v>1.3029999999999999</v>
      </c>
      <c r="I947">
        <v>0</v>
      </c>
      <c r="J947">
        <f t="shared" ref="J947:J952" si="94">E947*I947</f>
        <v>0</v>
      </c>
      <c r="K947" s="6">
        <f>VLOOKUP(M947,'BASE ARTICLE SAMUEL 25012023 v2'!$A$1:$K$1287,11,FALSE)</f>
        <v>1.9544999999999999</v>
      </c>
      <c r="L947" s="6">
        <f t="shared" ref="L947:L952" si="95">E947*K947</f>
        <v>1.9544999999999999</v>
      </c>
      <c r="M947" t="s">
        <v>2432</v>
      </c>
      <c r="N947" t="str">
        <f>VLOOKUP(M947,'BASE ARTICLE SAMUEL 25012023 v1'!$A$2:$B$1287,2,FALSE)</f>
        <v>AF</v>
      </c>
      <c r="O947">
        <f t="shared" si="93"/>
        <v>1.3029999999999999</v>
      </c>
    </row>
    <row r="948" spans="1:15" outlineLevel="2" x14ac:dyDescent="0.25">
      <c r="A948" t="s">
        <v>1330</v>
      </c>
      <c r="B948" s="74" t="str">
        <f t="shared" si="90"/>
        <v>H</v>
      </c>
      <c r="C948" t="str">
        <f>VLOOKUP(A948,'BASE ARTICLE SAMUEL 25012023 v1'!$A$1:$B$1287,2,FALSE)</f>
        <v>AS</v>
      </c>
      <c r="D948" t="s">
        <v>1913</v>
      </c>
      <c r="E948">
        <v>3</v>
      </c>
      <c r="F948" t="s">
        <v>3941</v>
      </c>
      <c r="G948" s="71">
        <f>VLOOKUP(M948,'BASE ARTICLE SAMUEL 25012023 v1'!$A$1:$F$1287,6,FALSE)</f>
        <v>4.46</v>
      </c>
      <c r="H948" s="6">
        <f>VLOOKUP(M948,'BASE ARTICLE SAMUEL 25012023 v2'!$A$1:$H$1287,8,FALSE)</f>
        <v>3.0550000000000002</v>
      </c>
      <c r="I948">
        <v>0</v>
      </c>
      <c r="J948">
        <f t="shared" si="94"/>
        <v>0</v>
      </c>
      <c r="K948" s="6">
        <f>VLOOKUP(M948,'BASE ARTICLE SAMUEL 25012023 v2'!$A$1:$K$1287,11,FALSE)</f>
        <v>6.8325000000000005</v>
      </c>
      <c r="L948" s="6">
        <f t="shared" si="95"/>
        <v>20.497500000000002</v>
      </c>
      <c r="M948" t="s">
        <v>1913</v>
      </c>
      <c r="N948" t="str">
        <f>VLOOKUP(M948,'BASE ARTICLE SAMUEL 25012023 v1'!$A$2:$B$1287,2,FALSE)</f>
        <v>AF</v>
      </c>
      <c r="O948">
        <f t="shared" si="93"/>
        <v>9.1650000000000009</v>
      </c>
    </row>
    <row r="949" spans="1:15" outlineLevel="2" x14ac:dyDescent="0.25">
      <c r="A949" t="s">
        <v>1330</v>
      </c>
      <c r="B949" s="74" t="str">
        <f t="shared" si="90"/>
        <v>H</v>
      </c>
      <c r="C949" t="str">
        <f>VLOOKUP(A949,'BASE ARTICLE SAMUEL 25012023 v1'!$A$1:$B$1287,2,FALSE)</f>
        <v>AS</v>
      </c>
      <c r="D949" t="s">
        <v>200</v>
      </c>
      <c r="E949">
        <v>1</v>
      </c>
      <c r="F949" t="s">
        <v>201</v>
      </c>
      <c r="G949" s="71">
        <f>VLOOKUP(M949,'BASE ARTICLE SAMUEL 25012023 v1'!$A$1:$F$1287,6,FALSE)</f>
        <v>18.350000000000001</v>
      </c>
      <c r="H949" s="6">
        <f>VLOOKUP(M949,'BASE ARTICLE SAMUEL 25012023 v2'!$A$1:$H$1287,8,FALSE)</f>
        <v>18.350000000000001</v>
      </c>
      <c r="I949">
        <v>0</v>
      </c>
      <c r="J949">
        <f t="shared" si="94"/>
        <v>0</v>
      </c>
      <c r="K949" s="6">
        <f>VLOOKUP(M949,'BASE ARTICLE SAMUEL 25012023 v2'!$A$1:$K$1287,11,FALSE)</f>
        <v>23.855000000000004</v>
      </c>
      <c r="L949" s="6">
        <f t="shared" si="95"/>
        <v>23.855000000000004</v>
      </c>
      <c r="M949" t="s">
        <v>200</v>
      </c>
      <c r="N949" t="str">
        <f>VLOOKUP(M949,'BASE ARTICLE SAMUEL 25012023 v1'!$A$2:$B$1287,2,FALSE)</f>
        <v>AS</v>
      </c>
      <c r="O949">
        <f t="shared" si="93"/>
        <v>18.350000000000001</v>
      </c>
    </row>
    <row r="950" spans="1:15" outlineLevel="2" x14ac:dyDescent="0.25">
      <c r="A950" t="s">
        <v>1330</v>
      </c>
      <c r="B950" s="74" t="str">
        <f t="shared" si="90"/>
        <v>H</v>
      </c>
      <c r="C950" t="str">
        <f>VLOOKUP(A950,'BASE ARTICLE SAMUEL 25012023 v1'!$A$1:$B$1287,2,FALSE)</f>
        <v>AS</v>
      </c>
      <c r="D950" t="s">
        <v>1113</v>
      </c>
      <c r="E950">
        <v>1</v>
      </c>
      <c r="F950" t="s">
        <v>1114</v>
      </c>
      <c r="G950" s="71">
        <f>VLOOKUP(M950,'BASE ARTICLE SAMUEL 25012023 v1'!$A$1:$F$1287,6,FALSE)</f>
        <v>22.94</v>
      </c>
      <c r="H950" s="6">
        <f>VLOOKUP(M950,'BASE ARTICLE SAMUEL 25012023 v2'!$A$1:$H$1287,8,FALSE)</f>
        <v>22.94</v>
      </c>
      <c r="I950">
        <v>0</v>
      </c>
      <c r="J950">
        <f t="shared" si="94"/>
        <v>0</v>
      </c>
      <c r="K950" s="6">
        <f>VLOOKUP(M950,'BASE ARTICLE SAMUEL 25012023 v2'!$A$1:$K$1287,11,FALSE)</f>
        <v>29.822000000000003</v>
      </c>
      <c r="L950" s="6">
        <f t="shared" si="95"/>
        <v>29.822000000000003</v>
      </c>
      <c r="M950" t="s">
        <v>1113</v>
      </c>
      <c r="N950" t="str">
        <f>VLOOKUP(M950,'BASE ARTICLE SAMUEL 25012023 v1'!$A$2:$B$1287,2,FALSE)</f>
        <v>AS</v>
      </c>
      <c r="O950">
        <f t="shared" si="93"/>
        <v>22.94</v>
      </c>
    </row>
    <row r="951" spans="1:15" outlineLevel="2" x14ac:dyDescent="0.25">
      <c r="A951" t="s">
        <v>1330</v>
      </c>
      <c r="B951" s="74" t="str">
        <f t="shared" si="90"/>
        <v>H</v>
      </c>
      <c r="C951" t="str">
        <f>VLOOKUP(A951,'BASE ARTICLE SAMUEL 25012023 v1'!$A$1:$B$1287,2,FALSE)</f>
        <v>AS</v>
      </c>
      <c r="D951" t="s">
        <v>2430</v>
      </c>
      <c r="E951">
        <v>2</v>
      </c>
      <c r="F951" t="s">
        <v>2431</v>
      </c>
      <c r="G951" s="71">
        <f>VLOOKUP(M951,'BASE ARTICLE SAMUEL 25012023 v1'!$A$1:$F$1287,6,FALSE)</f>
        <v>3.59</v>
      </c>
      <c r="H951" s="6">
        <f>VLOOKUP(M951,'BASE ARTICLE SAMUEL 25012023 v2'!$A$1:$H$1287,8,FALSE)</f>
        <v>2.7194999999999996</v>
      </c>
      <c r="I951">
        <v>0</v>
      </c>
      <c r="J951">
        <f t="shared" si="94"/>
        <v>0</v>
      </c>
      <c r="K951" s="6">
        <f>VLOOKUP(M951,'BASE ARTICLE SAMUEL 25012023 v2'!$A$1:$K$1287,11,FALSE)</f>
        <v>5.5792499999999992</v>
      </c>
      <c r="L951" s="6">
        <f t="shared" si="95"/>
        <v>11.158499999999998</v>
      </c>
      <c r="M951" t="s">
        <v>2430</v>
      </c>
      <c r="N951" t="str">
        <f>VLOOKUP(M951,'BASE ARTICLE SAMUEL 25012023 v1'!$A$2:$B$1287,2,FALSE)</f>
        <v>AF</v>
      </c>
      <c r="O951">
        <f t="shared" si="93"/>
        <v>5.4389999999999992</v>
      </c>
    </row>
    <row r="952" spans="1:15" outlineLevel="2" x14ac:dyDescent="0.25">
      <c r="A952" t="s">
        <v>1330</v>
      </c>
      <c r="B952" s="74" t="str">
        <f t="shared" si="90"/>
        <v>H</v>
      </c>
      <c r="C952" t="str">
        <f>VLOOKUP(A952,'BASE ARTICLE SAMUEL 25012023 v1'!$A$1:$B$1287,2,FALSE)</f>
        <v>AS</v>
      </c>
      <c r="D952" t="s">
        <v>2399</v>
      </c>
      <c r="E952">
        <v>1</v>
      </c>
      <c r="F952" t="s">
        <v>2400</v>
      </c>
      <c r="G952" s="71">
        <f>VLOOKUP(M952,'BASE ARTICLE SAMUEL 25012023 v1'!$A$1:$F$1287,6,FALSE)</f>
        <v>6.4</v>
      </c>
      <c r="H952" s="6">
        <f>VLOOKUP(M952,'BASE ARTICLE SAMUEL 25012023 v2'!$A$1:$H$1287,8,FALSE)</f>
        <v>6.4</v>
      </c>
      <c r="I952">
        <v>0</v>
      </c>
      <c r="J952">
        <f t="shared" si="94"/>
        <v>0</v>
      </c>
      <c r="K952" s="6">
        <f>VLOOKUP(M952,'BASE ARTICLE SAMUEL 25012023 v2'!$A$1:$K$1287,11,FALSE)</f>
        <v>8.7436000000000007</v>
      </c>
      <c r="L952" s="6">
        <f t="shared" si="95"/>
        <v>8.7436000000000007</v>
      </c>
      <c r="M952" t="s">
        <v>2399</v>
      </c>
      <c r="N952" t="str">
        <f>VLOOKUP(M952,'BASE ARTICLE SAMUEL 25012023 v1'!$A$2:$B$1287,2,FALSE)</f>
        <v>AF</v>
      </c>
      <c r="O952">
        <f t="shared" si="93"/>
        <v>6.4</v>
      </c>
    </row>
    <row r="953" spans="1:15" outlineLevel="1" x14ac:dyDescent="0.25">
      <c r="A953" s="74" t="s">
        <v>4103</v>
      </c>
      <c r="B953" s="74" t="str">
        <f t="shared" si="90"/>
        <v>PCLC9EH</v>
      </c>
      <c r="H953" s="6" t="e">
        <f>VLOOKUP(M953,'BASE ARTICLE SAMUEL 25012023 v2'!$A$1:$H$1287,8,FALSE)</f>
        <v>#N/A</v>
      </c>
      <c r="K953" s="6" t="e">
        <f>VLOOKUP(M953,'BASE ARTICLE SAMUEL 25012023 v2'!$A$1:$K$1287,11,FALSE)</f>
        <v>#N/A</v>
      </c>
      <c r="L953" s="6">
        <f>SUBTOTAL(9,L947:L952)</f>
        <v>96.031100000000009</v>
      </c>
      <c r="O953">
        <f>SUBTOTAL(9,O947:O952)</f>
        <v>63.597000000000001</v>
      </c>
    </row>
    <row r="954" spans="1:15" outlineLevel="2" x14ac:dyDescent="0.25">
      <c r="A954" t="s">
        <v>1328</v>
      </c>
      <c r="B954" s="74" t="str">
        <f t="shared" si="90"/>
        <v>HB</v>
      </c>
      <c r="C954" t="str">
        <f>VLOOKUP(A954,'BASE ARTICLE SAMUEL 25012023 v1'!$A$1:$B$1287,2,FALSE)</f>
        <v>AS</v>
      </c>
      <c r="D954" t="s">
        <v>200</v>
      </c>
      <c r="E954">
        <v>1</v>
      </c>
      <c r="F954" t="s">
        <v>201</v>
      </c>
      <c r="G954" s="71">
        <f>VLOOKUP(M954,'BASE ARTICLE SAMUEL 25012023 v1'!$A$1:$F$1287,6,FALSE)</f>
        <v>18.350000000000001</v>
      </c>
      <c r="H954" s="6">
        <f>VLOOKUP(M954,'BASE ARTICLE SAMUEL 25012023 v2'!$A$1:$H$1287,8,FALSE)</f>
        <v>18.350000000000001</v>
      </c>
      <c r="I954">
        <v>0</v>
      </c>
      <c r="J954">
        <f>E954*I954</f>
        <v>0</v>
      </c>
      <c r="K954" s="6">
        <f>VLOOKUP(M954,'BASE ARTICLE SAMUEL 25012023 v2'!$A$1:$K$1287,11,FALSE)</f>
        <v>23.855000000000004</v>
      </c>
      <c r="L954" s="6">
        <f>E954*K954</f>
        <v>23.855000000000004</v>
      </c>
      <c r="M954" t="s">
        <v>200</v>
      </c>
      <c r="N954" t="str">
        <f>VLOOKUP(M954,'BASE ARTICLE SAMUEL 25012023 v1'!$A$2:$B$1287,2,FALSE)</f>
        <v>AS</v>
      </c>
      <c r="O954">
        <f t="shared" si="93"/>
        <v>18.350000000000001</v>
      </c>
    </row>
    <row r="955" spans="1:15" outlineLevel="2" x14ac:dyDescent="0.25">
      <c r="A955" t="s">
        <v>1328</v>
      </c>
      <c r="B955" s="74" t="str">
        <f t="shared" si="90"/>
        <v>HB</v>
      </c>
      <c r="C955" t="str">
        <f>VLOOKUP(A955,'BASE ARTICLE SAMUEL 25012023 v1'!$A$1:$B$1287,2,FALSE)</f>
        <v>AS</v>
      </c>
      <c r="D955" t="s">
        <v>2430</v>
      </c>
      <c r="E955">
        <v>2</v>
      </c>
      <c r="F955" t="s">
        <v>2431</v>
      </c>
      <c r="G955" s="71">
        <f>VLOOKUP(M955,'BASE ARTICLE SAMUEL 25012023 v1'!$A$1:$F$1287,6,FALSE)</f>
        <v>3.59</v>
      </c>
      <c r="H955" s="6">
        <f>VLOOKUP(M955,'BASE ARTICLE SAMUEL 25012023 v2'!$A$1:$H$1287,8,FALSE)</f>
        <v>2.7194999999999996</v>
      </c>
      <c r="I955">
        <v>0</v>
      </c>
      <c r="J955">
        <f>E955*I955</f>
        <v>0</v>
      </c>
      <c r="K955" s="6">
        <f>VLOOKUP(M955,'BASE ARTICLE SAMUEL 25012023 v2'!$A$1:$K$1287,11,FALSE)</f>
        <v>5.5792499999999992</v>
      </c>
      <c r="L955" s="6">
        <f>E955*K955</f>
        <v>11.158499999999998</v>
      </c>
      <c r="M955" t="s">
        <v>2430</v>
      </c>
      <c r="N955" t="str">
        <f>VLOOKUP(M955,'BASE ARTICLE SAMUEL 25012023 v1'!$A$2:$B$1287,2,FALSE)</f>
        <v>AF</v>
      </c>
      <c r="O955">
        <f t="shared" si="93"/>
        <v>5.4389999999999992</v>
      </c>
    </row>
    <row r="956" spans="1:15" outlineLevel="2" x14ac:dyDescent="0.25">
      <c r="A956" t="s">
        <v>1328</v>
      </c>
      <c r="B956" s="74" t="str">
        <f t="shared" si="90"/>
        <v>HB</v>
      </c>
      <c r="C956" t="str">
        <f>VLOOKUP(A956,'BASE ARTICLE SAMUEL 25012023 v1'!$A$1:$B$1287,2,FALSE)</f>
        <v>AS</v>
      </c>
      <c r="D956" t="s">
        <v>2397</v>
      </c>
      <c r="E956">
        <v>1</v>
      </c>
      <c r="F956" t="s">
        <v>2398</v>
      </c>
      <c r="G956" s="71">
        <f>VLOOKUP(M956,'BASE ARTICLE SAMUEL 25012023 v1'!$A$1:$F$1287,6,FALSE)</f>
        <v>4.76</v>
      </c>
      <c r="H956" s="6">
        <f>VLOOKUP(M956,'BASE ARTICLE SAMUEL 25012023 v2'!$A$1:$H$1287,8,FALSE)</f>
        <v>4.76</v>
      </c>
      <c r="I956">
        <v>0</v>
      </c>
      <c r="J956">
        <f>E956*I956</f>
        <v>0</v>
      </c>
      <c r="K956" s="6">
        <f>VLOOKUP(M956,'BASE ARTICLE SAMUEL 25012023 v2'!$A$1:$K$1287,11,FALSE)</f>
        <v>6.5624000000000002</v>
      </c>
      <c r="L956" s="6">
        <f>E956*K956</f>
        <v>6.5624000000000002</v>
      </c>
      <c r="M956" t="s">
        <v>2397</v>
      </c>
      <c r="N956" t="str">
        <f>VLOOKUP(M956,'BASE ARTICLE SAMUEL 25012023 v1'!$A$2:$B$1287,2,FALSE)</f>
        <v>AF</v>
      </c>
      <c r="O956">
        <f t="shared" si="93"/>
        <v>4.76</v>
      </c>
    </row>
    <row r="957" spans="1:15" outlineLevel="1" x14ac:dyDescent="0.25">
      <c r="A957" s="74" t="s">
        <v>4104</v>
      </c>
      <c r="B957" s="74" t="str">
        <f t="shared" si="90"/>
        <v>PCLC8EHB</v>
      </c>
      <c r="H957" s="6" t="e">
        <f>VLOOKUP(M957,'BASE ARTICLE SAMUEL 25012023 v2'!$A$1:$H$1287,8,FALSE)</f>
        <v>#N/A</v>
      </c>
      <c r="K957" s="6" t="e">
        <f>VLOOKUP(M957,'BASE ARTICLE SAMUEL 25012023 v2'!$A$1:$K$1287,11,FALSE)</f>
        <v>#N/A</v>
      </c>
      <c r="L957" s="6">
        <f>SUBTOTAL(9,L954:L956)</f>
        <v>41.575900000000004</v>
      </c>
      <c r="O957">
        <f>SUBTOTAL(9,O954:O956)</f>
        <v>28.548999999999999</v>
      </c>
    </row>
    <row r="958" spans="1:15" outlineLevel="2" x14ac:dyDescent="0.25">
      <c r="A958" t="s">
        <v>1326</v>
      </c>
      <c r="B958" s="74" t="str">
        <f t="shared" si="90"/>
        <v>HA</v>
      </c>
      <c r="C958" t="str">
        <f>VLOOKUP(A958,'BASE ARTICLE SAMUEL 25012023 v1'!$A$1:$B$1287,2,FALSE)</f>
        <v>AS</v>
      </c>
      <c r="D958" t="s">
        <v>2432</v>
      </c>
      <c r="E958">
        <v>1</v>
      </c>
      <c r="F958" t="s">
        <v>2433</v>
      </c>
      <c r="G958" s="71">
        <f>VLOOKUP(M958,'BASE ARTICLE SAMUEL 25012023 v1'!$A$1:$F$1287,6,FALSE)</f>
        <v>2.2400000000000002</v>
      </c>
      <c r="H958" s="6">
        <f>VLOOKUP(M958,'BASE ARTICLE SAMUEL 25012023 v2'!$A$1:$H$1287,8,FALSE)</f>
        <v>1.3029999999999999</v>
      </c>
      <c r="I958">
        <v>0</v>
      </c>
      <c r="J958">
        <f>E958*I958</f>
        <v>0</v>
      </c>
      <c r="K958" s="6">
        <f>VLOOKUP(M958,'BASE ARTICLE SAMUEL 25012023 v2'!$A$1:$K$1287,11,FALSE)</f>
        <v>1.9544999999999999</v>
      </c>
      <c r="L958" s="6">
        <f>E958*K958</f>
        <v>1.9544999999999999</v>
      </c>
      <c r="M958" t="s">
        <v>2432</v>
      </c>
      <c r="N958" t="str">
        <f>VLOOKUP(M958,'BASE ARTICLE SAMUEL 25012023 v1'!$A$2:$B$1287,2,FALSE)</f>
        <v>AF</v>
      </c>
      <c r="O958">
        <f t="shared" si="93"/>
        <v>1.3029999999999999</v>
      </c>
    </row>
    <row r="959" spans="1:15" outlineLevel="2" x14ac:dyDescent="0.25">
      <c r="A959" t="s">
        <v>1326</v>
      </c>
      <c r="B959" s="74" t="str">
        <f t="shared" si="90"/>
        <v>HA</v>
      </c>
      <c r="C959" t="str">
        <f>VLOOKUP(A959,'BASE ARTICLE SAMUEL 25012023 v1'!$A$1:$B$1287,2,FALSE)</f>
        <v>AS</v>
      </c>
      <c r="D959" t="s">
        <v>1913</v>
      </c>
      <c r="E959">
        <v>3</v>
      </c>
      <c r="F959" t="s">
        <v>3941</v>
      </c>
      <c r="G959" s="71">
        <f>VLOOKUP(M959,'BASE ARTICLE SAMUEL 25012023 v1'!$A$1:$F$1287,6,FALSE)</f>
        <v>4.46</v>
      </c>
      <c r="H959" s="6">
        <f>VLOOKUP(M959,'BASE ARTICLE SAMUEL 25012023 v2'!$A$1:$H$1287,8,FALSE)</f>
        <v>3.0550000000000002</v>
      </c>
      <c r="I959">
        <v>0</v>
      </c>
      <c r="J959">
        <f>E959*I959</f>
        <v>0</v>
      </c>
      <c r="K959" s="6">
        <f>VLOOKUP(M959,'BASE ARTICLE SAMUEL 25012023 v2'!$A$1:$K$1287,11,FALSE)</f>
        <v>6.8325000000000005</v>
      </c>
      <c r="L959" s="6">
        <f>E959*K959</f>
        <v>20.497500000000002</v>
      </c>
      <c r="M959" t="s">
        <v>1913</v>
      </c>
      <c r="N959" t="str">
        <f>VLOOKUP(M959,'BASE ARTICLE SAMUEL 25012023 v1'!$A$2:$B$1287,2,FALSE)</f>
        <v>AF</v>
      </c>
      <c r="O959">
        <f t="shared" si="93"/>
        <v>9.1650000000000009</v>
      </c>
    </row>
    <row r="960" spans="1:15" outlineLevel="2" x14ac:dyDescent="0.25">
      <c r="A960" t="s">
        <v>1326</v>
      </c>
      <c r="B960" s="74" t="str">
        <f t="shared" si="90"/>
        <v>HA</v>
      </c>
      <c r="C960" t="str">
        <f>VLOOKUP(A960,'BASE ARTICLE SAMUEL 25012023 v1'!$A$1:$B$1287,2,FALSE)</f>
        <v>AS</v>
      </c>
      <c r="D960" t="s">
        <v>200</v>
      </c>
      <c r="E960">
        <v>2</v>
      </c>
      <c r="F960" t="s">
        <v>201</v>
      </c>
      <c r="G960" s="71">
        <f>VLOOKUP(M960,'BASE ARTICLE SAMUEL 25012023 v1'!$A$1:$F$1287,6,FALSE)</f>
        <v>18.350000000000001</v>
      </c>
      <c r="H960" s="6">
        <f>VLOOKUP(M960,'BASE ARTICLE SAMUEL 25012023 v2'!$A$1:$H$1287,8,FALSE)</f>
        <v>18.350000000000001</v>
      </c>
      <c r="I960">
        <v>0</v>
      </c>
      <c r="J960">
        <f>E960*I960</f>
        <v>0</v>
      </c>
      <c r="K960" s="6">
        <f>VLOOKUP(M960,'BASE ARTICLE SAMUEL 25012023 v2'!$A$1:$K$1287,11,FALSE)</f>
        <v>23.855000000000004</v>
      </c>
      <c r="L960" s="6">
        <f>E960*K960</f>
        <v>47.710000000000008</v>
      </c>
      <c r="M960" t="s">
        <v>200</v>
      </c>
      <c r="N960" t="str">
        <f>VLOOKUP(M960,'BASE ARTICLE SAMUEL 25012023 v1'!$A$2:$B$1287,2,FALSE)</f>
        <v>AS</v>
      </c>
      <c r="O960">
        <f t="shared" si="93"/>
        <v>36.700000000000003</v>
      </c>
    </row>
    <row r="961" spans="1:15" outlineLevel="2" x14ac:dyDescent="0.25">
      <c r="A961" t="s">
        <v>1326</v>
      </c>
      <c r="B961" s="74" t="str">
        <f t="shared" si="90"/>
        <v>HA</v>
      </c>
      <c r="C961" t="str">
        <f>VLOOKUP(A961,'BASE ARTICLE SAMUEL 25012023 v1'!$A$1:$B$1287,2,FALSE)</f>
        <v>AS</v>
      </c>
      <c r="D961" t="s">
        <v>2430</v>
      </c>
      <c r="E961">
        <v>2</v>
      </c>
      <c r="F961" t="s">
        <v>2431</v>
      </c>
      <c r="G961" s="71">
        <f>VLOOKUP(M961,'BASE ARTICLE SAMUEL 25012023 v1'!$A$1:$F$1287,6,FALSE)</f>
        <v>3.59</v>
      </c>
      <c r="H961" s="6">
        <f>VLOOKUP(M961,'BASE ARTICLE SAMUEL 25012023 v2'!$A$1:$H$1287,8,FALSE)</f>
        <v>2.7194999999999996</v>
      </c>
      <c r="I961">
        <v>0</v>
      </c>
      <c r="J961">
        <f>E961*I961</f>
        <v>0</v>
      </c>
      <c r="K961" s="6">
        <f>VLOOKUP(M961,'BASE ARTICLE SAMUEL 25012023 v2'!$A$1:$K$1287,11,FALSE)</f>
        <v>5.5792499999999992</v>
      </c>
      <c r="L961" s="6">
        <f>E961*K961</f>
        <v>11.158499999999998</v>
      </c>
      <c r="M961" t="s">
        <v>2430</v>
      </c>
      <c r="N961" t="str">
        <f>VLOOKUP(M961,'BASE ARTICLE SAMUEL 25012023 v1'!$A$2:$B$1287,2,FALSE)</f>
        <v>AF</v>
      </c>
      <c r="O961">
        <f t="shared" si="93"/>
        <v>5.4389999999999992</v>
      </c>
    </row>
    <row r="962" spans="1:15" outlineLevel="2" x14ac:dyDescent="0.25">
      <c r="A962" t="s">
        <v>1326</v>
      </c>
      <c r="B962" s="74" t="str">
        <f t="shared" si="90"/>
        <v>HA</v>
      </c>
      <c r="C962" t="str">
        <f>VLOOKUP(A962,'BASE ARTICLE SAMUEL 25012023 v1'!$A$1:$B$1287,2,FALSE)</f>
        <v>AS</v>
      </c>
      <c r="D962" t="s">
        <v>2395</v>
      </c>
      <c r="E962">
        <v>1</v>
      </c>
      <c r="F962" t="s">
        <v>2396</v>
      </c>
      <c r="G962" s="71">
        <f>VLOOKUP(M962,'BASE ARTICLE SAMUEL 25012023 v1'!$A$1:$F$1287,6,FALSE)</f>
        <v>6.4</v>
      </c>
      <c r="H962" s="6">
        <f>VLOOKUP(M962,'BASE ARTICLE SAMUEL 25012023 v2'!$A$1:$H$1287,8,FALSE)</f>
        <v>6.4</v>
      </c>
      <c r="I962">
        <v>0</v>
      </c>
      <c r="J962">
        <f>E962*I962</f>
        <v>0</v>
      </c>
      <c r="K962" s="6">
        <f>VLOOKUP(M962,'BASE ARTICLE SAMUEL 25012023 v2'!$A$1:$K$1287,11,FALSE)</f>
        <v>8.7436000000000007</v>
      </c>
      <c r="L962" s="6">
        <f>E962*K962</f>
        <v>8.7436000000000007</v>
      </c>
      <c r="M962" t="s">
        <v>2395</v>
      </c>
      <c r="N962" t="str">
        <f>VLOOKUP(M962,'BASE ARTICLE SAMUEL 25012023 v1'!$A$2:$B$1287,2,FALSE)</f>
        <v>AF</v>
      </c>
      <c r="O962">
        <f t="shared" si="93"/>
        <v>6.4</v>
      </c>
    </row>
    <row r="963" spans="1:15" outlineLevel="1" x14ac:dyDescent="0.25">
      <c r="A963" s="74" t="s">
        <v>4105</v>
      </c>
      <c r="B963" s="74" t="str">
        <f t="shared" si="90"/>
        <v>PCLC8EHA</v>
      </c>
      <c r="H963" s="6" t="e">
        <f>VLOOKUP(M963,'BASE ARTICLE SAMUEL 25012023 v2'!$A$1:$H$1287,8,FALSE)</f>
        <v>#N/A</v>
      </c>
      <c r="K963" s="6" t="e">
        <f>VLOOKUP(M963,'BASE ARTICLE SAMUEL 25012023 v2'!$A$1:$K$1287,11,FALSE)</f>
        <v>#N/A</v>
      </c>
      <c r="L963" s="6">
        <f>SUBTOTAL(9,L958:L962)</f>
        <v>90.06410000000001</v>
      </c>
      <c r="O963">
        <f>SUBTOTAL(9,O958:O962)</f>
        <v>59.007000000000005</v>
      </c>
    </row>
    <row r="964" spans="1:15" outlineLevel="2" x14ac:dyDescent="0.25">
      <c r="A964" t="s">
        <v>1497</v>
      </c>
      <c r="B964" s="74" t="str">
        <f t="shared" ref="B964:B1027" si="96">MID(A964,7,100)</f>
        <v>H</v>
      </c>
      <c r="C964" t="str">
        <f>VLOOKUP(A964,'BASE ARTICLE SAMUEL 25012023 v1'!$A$1:$B$1287,2,FALSE)</f>
        <v>AS</v>
      </c>
      <c r="D964" t="s">
        <v>2432</v>
      </c>
      <c r="E964">
        <v>1</v>
      </c>
      <c r="F964" t="s">
        <v>2433</v>
      </c>
      <c r="G964" s="71">
        <f>VLOOKUP(M964,'BASE ARTICLE SAMUEL 25012023 v1'!$A$1:$F$1287,6,FALSE)</f>
        <v>2.2400000000000002</v>
      </c>
      <c r="H964" s="6">
        <f>VLOOKUP(M964,'BASE ARTICLE SAMUEL 25012023 v2'!$A$1:$H$1287,8,FALSE)</f>
        <v>1.3029999999999999</v>
      </c>
      <c r="I964">
        <v>0</v>
      </c>
      <c r="J964">
        <f>E964*I964</f>
        <v>0</v>
      </c>
      <c r="K964" s="6">
        <f>VLOOKUP(M964,'BASE ARTICLE SAMUEL 25012023 v2'!$A$1:$K$1287,11,FALSE)</f>
        <v>1.9544999999999999</v>
      </c>
      <c r="L964" s="6">
        <f>E964*K964</f>
        <v>1.9544999999999999</v>
      </c>
      <c r="M964" t="s">
        <v>2432</v>
      </c>
      <c r="N964" t="str">
        <f>VLOOKUP(M964,'BASE ARTICLE SAMUEL 25012023 v1'!$A$2:$B$1287,2,FALSE)</f>
        <v>AF</v>
      </c>
      <c r="O964">
        <f t="shared" si="93"/>
        <v>1.3029999999999999</v>
      </c>
    </row>
    <row r="965" spans="1:15" outlineLevel="2" x14ac:dyDescent="0.25">
      <c r="A965" t="s">
        <v>1497</v>
      </c>
      <c r="B965" s="74" t="str">
        <f t="shared" si="96"/>
        <v>H</v>
      </c>
      <c r="C965" t="str">
        <f>VLOOKUP(A965,'BASE ARTICLE SAMUEL 25012023 v1'!$A$1:$B$1287,2,FALSE)</f>
        <v>AS</v>
      </c>
      <c r="D965" t="s">
        <v>1913</v>
      </c>
      <c r="E965">
        <v>3</v>
      </c>
      <c r="F965" t="s">
        <v>3941</v>
      </c>
      <c r="G965" s="71">
        <f>VLOOKUP(M965,'BASE ARTICLE SAMUEL 25012023 v1'!$A$1:$F$1287,6,FALSE)</f>
        <v>4.46</v>
      </c>
      <c r="H965" s="6">
        <f>VLOOKUP(M965,'BASE ARTICLE SAMUEL 25012023 v2'!$A$1:$H$1287,8,FALSE)</f>
        <v>3.0550000000000002</v>
      </c>
      <c r="I965">
        <v>0</v>
      </c>
      <c r="J965">
        <f>E965*I965</f>
        <v>0</v>
      </c>
      <c r="K965" s="6">
        <f>VLOOKUP(M965,'BASE ARTICLE SAMUEL 25012023 v2'!$A$1:$K$1287,11,FALSE)</f>
        <v>6.8325000000000005</v>
      </c>
      <c r="L965" s="6">
        <f>E965*K965</f>
        <v>20.497500000000002</v>
      </c>
      <c r="M965" t="s">
        <v>1913</v>
      </c>
      <c r="N965" t="str">
        <f>VLOOKUP(M965,'BASE ARTICLE SAMUEL 25012023 v1'!$A$2:$B$1287,2,FALSE)</f>
        <v>AF</v>
      </c>
      <c r="O965">
        <f t="shared" si="93"/>
        <v>9.1650000000000009</v>
      </c>
    </row>
    <row r="966" spans="1:15" outlineLevel="2" x14ac:dyDescent="0.25">
      <c r="A966" t="s">
        <v>1497</v>
      </c>
      <c r="B966" s="74" t="str">
        <f t="shared" si="96"/>
        <v>H</v>
      </c>
      <c r="C966" t="str">
        <f>VLOOKUP(A966,'BASE ARTICLE SAMUEL 25012023 v1'!$A$1:$B$1287,2,FALSE)</f>
        <v>AS</v>
      </c>
      <c r="D966" t="s">
        <v>200</v>
      </c>
      <c r="E966">
        <v>2</v>
      </c>
      <c r="F966" t="s">
        <v>201</v>
      </c>
      <c r="G966" s="71">
        <f>VLOOKUP(M966,'BASE ARTICLE SAMUEL 25012023 v1'!$A$1:$F$1287,6,FALSE)</f>
        <v>18.350000000000001</v>
      </c>
      <c r="H966" s="6">
        <f>VLOOKUP(M966,'BASE ARTICLE SAMUEL 25012023 v2'!$A$1:$H$1287,8,FALSE)</f>
        <v>18.350000000000001</v>
      </c>
      <c r="I966">
        <v>0</v>
      </c>
      <c r="J966">
        <f>E966*I966</f>
        <v>0</v>
      </c>
      <c r="K966" s="6">
        <f>VLOOKUP(M966,'BASE ARTICLE SAMUEL 25012023 v2'!$A$1:$K$1287,11,FALSE)</f>
        <v>23.855000000000004</v>
      </c>
      <c r="L966" s="6">
        <f>E966*K966</f>
        <v>47.710000000000008</v>
      </c>
      <c r="M966" t="s">
        <v>200</v>
      </c>
      <c r="N966" t="str">
        <f>VLOOKUP(M966,'BASE ARTICLE SAMUEL 25012023 v1'!$A$2:$B$1287,2,FALSE)</f>
        <v>AS</v>
      </c>
      <c r="O966">
        <f t="shared" si="93"/>
        <v>36.700000000000003</v>
      </c>
    </row>
    <row r="967" spans="1:15" outlineLevel="2" x14ac:dyDescent="0.25">
      <c r="A967" t="s">
        <v>1497</v>
      </c>
      <c r="B967" s="74" t="str">
        <f t="shared" si="96"/>
        <v>H</v>
      </c>
      <c r="C967" t="str">
        <f>VLOOKUP(A967,'BASE ARTICLE SAMUEL 25012023 v1'!$A$1:$B$1287,2,FALSE)</f>
        <v>AS</v>
      </c>
      <c r="D967" t="s">
        <v>2430</v>
      </c>
      <c r="E967">
        <v>2</v>
      </c>
      <c r="F967" t="s">
        <v>2431</v>
      </c>
      <c r="G967" s="71">
        <f>VLOOKUP(M967,'BASE ARTICLE SAMUEL 25012023 v1'!$A$1:$F$1287,6,FALSE)</f>
        <v>3.59</v>
      </c>
      <c r="H967" s="6">
        <f>VLOOKUP(M967,'BASE ARTICLE SAMUEL 25012023 v2'!$A$1:$H$1287,8,FALSE)</f>
        <v>2.7194999999999996</v>
      </c>
      <c r="I967">
        <v>0</v>
      </c>
      <c r="J967">
        <f>E967*I967</f>
        <v>0</v>
      </c>
      <c r="K967" s="6">
        <f>VLOOKUP(M967,'BASE ARTICLE SAMUEL 25012023 v2'!$A$1:$K$1287,11,FALSE)</f>
        <v>5.5792499999999992</v>
      </c>
      <c r="L967" s="6">
        <f>E967*K967</f>
        <v>11.158499999999998</v>
      </c>
      <c r="M967" t="s">
        <v>2430</v>
      </c>
      <c r="N967" t="str">
        <f>VLOOKUP(M967,'BASE ARTICLE SAMUEL 25012023 v1'!$A$2:$B$1287,2,FALSE)</f>
        <v>AF</v>
      </c>
      <c r="O967">
        <f t="shared" si="93"/>
        <v>5.4389999999999992</v>
      </c>
    </row>
    <row r="968" spans="1:15" outlineLevel="2" x14ac:dyDescent="0.25">
      <c r="A968" t="s">
        <v>1497</v>
      </c>
      <c r="B968" s="74" t="str">
        <f t="shared" si="96"/>
        <v>H</v>
      </c>
      <c r="C968" t="str">
        <f>VLOOKUP(A968,'BASE ARTICLE SAMUEL 25012023 v1'!$A$1:$B$1287,2,FALSE)</f>
        <v>AS</v>
      </c>
      <c r="D968" t="s">
        <v>2425</v>
      </c>
      <c r="E968">
        <v>1</v>
      </c>
      <c r="F968" t="s">
        <v>2396</v>
      </c>
      <c r="G968" s="71">
        <f>VLOOKUP(M968,'BASE ARTICLE SAMUEL 25012023 v1'!$A$1:$F$1287,6,FALSE)</f>
        <v>8.9</v>
      </c>
      <c r="H968" s="6">
        <f>VLOOKUP(M968,'BASE ARTICLE SAMUEL 25012023 v2'!$A$1:$H$1287,8,FALSE)</f>
        <v>6.4</v>
      </c>
      <c r="I968">
        <v>0</v>
      </c>
      <c r="J968">
        <f>E968*I968</f>
        <v>0</v>
      </c>
      <c r="K968" s="6">
        <f>VLOOKUP(M968,'BASE ARTICLE SAMUEL 25012023 v2'!$A$1:$K$1287,11,FALSE)</f>
        <v>12.493600000000001</v>
      </c>
      <c r="L968" s="6">
        <f>E968*K968</f>
        <v>12.493600000000001</v>
      </c>
      <c r="M968" t="s">
        <v>2425</v>
      </c>
      <c r="N968" t="str">
        <f>VLOOKUP(M968,'BASE ARTICLE SAMUEL 25012023 v1'!$A$2:$B$1287,2,FALSE)</f>
        <v>AF</v>
      </c>
      <c r="O968">
        <f t="shared" si="93"/>
        <v>6.4</v>
      </c>
    </row>
    <row r="969" spans="1:15" outlineLevel="1" x14ac:dyDescent="0.25">
      <c r="A969" s="74" t="s">
        <v>4106</v>
      </c>
      <c r="B969" s="74" t="str">
        <f t="shared" si="96"/>
        <v>PCLC8EH</v>
      </c>
      <c r="H969" s="6" t="e">
        <f>VLOOKUP(M969,'BASE ARTICLE SAMUEL 25012023 v2'!$A$1:$H$1287,8,FALSE)</f>
        <v>#N/A</v>
      </c>
      <c r="K969" s="6" t="e">
        <f>VLOOKUP(M969,'BASE ARTICLE SAMUEL 25012023 v2'!$A$1:$K$1287,11,FALSE)</f>
        <v>#N/A</v>
      </c>
      <c r="L969" s="6">
        <f>SUBTOTAL(9,L964:L968)</f>
        <v>93.81410000000001</v>
      </c>
      <c r="O969">
        <f>SUBTOTAL(9,O964:O968)</f>
        <v>59.007000000000005</v>
      </c>
    </row>
    <row r="970" spans="1:15" outlineLevel="2" x14ac:dyDescent="0.25">
      <c r="A970" t="s">
        <v>1324</v>
      </c>
      <c r="B970" s="74" t="str">
        <f t="shared" si="96"/>
        <v>H</v>
      </c>
      <c r="C970" t="str">
        <f>VLOOKUP(A970,'BASE ARTICLE SAMUEL 25012023 v1'!$A$1:$B$1287,2,FALSE)</f>
        <v>AS</v>
      </c>
      <c r="D970" t="s">
        <v>2432</v>
      </c>
      <c r="E970">
        <v>1</v>
      </c>
      <c r="F970" t="s">
        <v>2433</v>
      </c>
      <c r="G970" s="71">
        <f>VLOOKUP(M970,'BASE ARTICLE SAMUEL 25012023 v1'!$A$1:$F$1287,6,FALSE)</f>
        <v>2.2400000000000002</v>
      </c>
      <c r="H970" s="6">
        <f>VLOOKUP(M970,'BASE ARTICLE SAMUEL 25012023 v2'!$A$1:$H$1287,8,FALSE)</f>
        <v>1.3029999999999999</v>
      </c>
      <c r="I970">
        <v>0</v>
      </c>
      <c r="J970">
        <f t="shared" ref="J970:J975" si="97">E970*I970</f>
        <v>0</v>
      </c>
      <c r="K970" s="6">
        <f>VLOOKUP(M970,'BASE ARTICLE SAMUEL 25012023 v2'!$A$1:$K$1287,11,FALSE)</f>
        <v>1.9544999999999999</v>
      </c>
      <c r="L970" s="6">
        <f t="shared" ref="L970:L975" si="98">E970*K970</f>
        <v>1.9544999999999999</v>
      </c>
      <c r="M970" t="s">
        <v>2432</v>
      </c>
      <c r="N970" t="str">
        <f>VLOOKUP(M970,'BASE ARTICLE SAMUEL 25012023 v1'!$A$2:$B$1287,2,FALSE)</f>
        <v>AF</v>
      </c>
      <c r="O970">
        <f t="shared" si="93"/>
        <v>1.3029999999999999</v>
      </c>
    </row>
    <row r="971" spans="1:15" outlineLevel="2" x14ac:dyDescent="0.25">
      <c r="A971" t="s">
        <v>1324</v>
      </c>
      <c r="B971" s="74" t="str">
        <f t="shared" si="96"/>
        <v>H</v>
      </c>
      <c r="C971" t="str">
        <f>VLOOKUP(A971,'BASE ARTICLE SAMUEL 25012023 v1'!$A$1:$B$1287,2,FALSE)</f>
        <v>AS</v>
      </c>
      <c r="D971" t="s">
        <v>1913</v>
      </c>
      <c r="E971">
        <v>2</v>
      </c>
      <c r="F971" t="s">
        <v>3941</v>
      </c>
      <c r="G971" s="71">
        <f>VLOOKUP(M971,'BASE ARTICLE SAMUEL 25012023 v1'!$A$1:$F$1287,6,FALSE)</f>
        <v>4.46</v>
      </c>
      <c r="H971" s="6">
        <f>VLOOKUP(M971,'BASE ARTICLE SAMUEL 25012023 v2'!$A$1:$H$1287,8,FALSE)</f>
        <v>3.0550000000000002</v>
      </c>
      <c r="I971">
        <v>0</v>
      </c>
      <c r="J971">
        <f t="shared" si="97"/>
        <v>0</v>
      </c>
      <c r="K971" s="6">
        <f>VLOOKUP(M971,'BASE ARTICLE SAMUEL 25012023 v2'!$A$1:$K$1287,11,FALSE)</f>
        <v>6.8325000000000005</v>
      </c>
      <c r="L971" s="6">
        <f t="shared" si="98"/>
        <v>13.665000000000001</v>
      </c>
      <c r="M971" t="s">
        <v>1913</v>
      </c>
      <c r="N971" t="str">
        <f>VLOOKUP(M971,'BASE ARTICLE SAMUEL 25012023 v1'!$A$2:$B$1287,2,FALSE)</f>
        <v>AF</v>
      </c>
      <c r="O971">
        <f t="shared" si="93"/>
        <v>6.11</v>
      </c>
    </row>
    <row r="972" spans="1:15" outlineLevel="2" x14ac:dyDescent="0.25">
      <c r="A972" t="s">
        <v>1324</v>
      </c>
      <c r="B972" s="74" t="str">
        <f t="shared" si="96"/>
        <v>H</v>
      </c>
      <c r="C972" t="str">
        <f>VLOOKUP(A972,'BASE ARTICLE SAMUEL 25012023 v1'!$A$1:$B$1287,2,FALSE)</f>
        <v>AS</v>
      </c>
      <c r="D972" t="s">
        <v>200</v>
      </c>
      <c r="E972">
        <v>1</v>
      </c>
      <c r="F972" t="s">
        <v>201</v>
      </c>
      <c r="G972" s="71">
        <f>VLOOKUP(M972,'BASE ARTICLE SAMUEL 25012023 v1'!$A$1:$F$1287,6,FALSE)</f>
        <v>18.350000000000001</v>
      </c>
      <c r="H972" s="6">
        <f>VLOOKUP(M972,'BASE ARTICLE SAMUEL 25012023 v2'!$A$1:$H$1287,8,FALSE)</f>
        <v>18.350000000000001</v>
      </c>
      <c r="I972">
        <v>0</v>
      </c>
      <c r="J972">
        <f t="shared" si="97"/>
        <v>0</v>
      </c>
      <c r="K972" s="6">
        <f>VLOOKUP(M972,'BASE ARTICLE SAMUEL 25012023 v2'!$A$1:$K$1287,11,FALSE)</f>
        <v>23.855000000000004</v>
      </c>
      <c r="L972" s="6">
        <f t="shared" si="98"/>
        <v>23.855000000000004</v>
      </c>
      <c r="M972" t="s">
        <v>200</v>
      </c>
      <c r="N972" t="str">
        <f>VLOOKUP(M972,'BASE ARTICLE SAMUEL 25012023 v1'!$A$2:$B$1287,2,FALSE)</f>
        <v>AS</v>
      </c>
      <c r="O972">
        <f t="shared" si="93"/>
        <v>18.350000000000001</v>
      </c>
    </row>
    <row r="973" spans="1:15" outlineLevel="2" x14ac:dyDescent="0.25">
      <c r="A973" t="s">
        <v>1324</v>
      </c>
      <c r="B973" s="74" t="str">
        <f t="shared" si="96"/>
        <v>H</v>
      </c>
      <c r="C973" t="str">
        <f>VLOOKUP(A973,'BASE ARTICLE SAMUEL 25012023 v1'!$A$1:$B$1287,2,FALSE)</f>
        <v>AS</v>
      </c>
      <c r="D973" t="s">
        <v>1356</v>
      </c>
      <c r="E973">
        <v>1.5</v>
      </c>
      <c r="F973" t="s">
        <v>1357</v>
      </c>
      <c r="G973" s="71">
        <f>VLOOKUP(M973,'BASE ARTICLE SAMUEL 25012023 v1'!$A$1:$F$1287,6,FALSE)</f>
        <v>7.91</v>
      </c>
      <c r="H973" s="6">
        <f>VLOOKUP(M973,'BASE ARTICLE SAMUEL 25012023 v2'!$A$1:$H$1287,8,FALSE)</f>
        <v>7.91</v>
      </c>
      <c r="I973">
        <v>0</v>
      </c>
      <c r="J973">
        <f t="shared" si="97"/>
        <v>0</v>
      </c>
      <c r="K973" s="6">
        <f>VLOOKUP(M973,'BASE ARTICLE SAMUEL 25012023 v2'!$A$1:$K$1287,11,FALSE)</f>
        <v>11.074</v>
      </c>
      <c r="L973" s="6">
        <f t="shared" si="98"/>
        <v>16.611000000000001</v>
      </c>
      <c r="M973" t="s">
        <v>1356</v>
      </c>
      <c r="N973" t="str">
        <f>VLOOKUP(M973,'BASE ARTICLE SAMUEL 25012023 v1'!$A$2:$B$1287,2,FALSE)</f>
        <v>AN</v>
      </c>
      <c r="O973">
        <f t="shared" si="93"/>
        <v>11.865</v>
      </c>
    </row>
    <row r="974" spans="1:15" outlineLevel="2" x14ac:dyDescent="0.25">
      <c r="A974" t="s">
        <v>1324</v>
      </c>
      <c r="B974" s="74" t="str">
        <f t="shared" si="96"/>
        <v>H</v>
      </c>
      <c r="C974" t="str">
        <f>VLOOKUP(A974,'BASE ARTICLE SAMUEL 25012023 v1'!$A$1:$B$1287,2,FALSE)</f>
        <v>AS</v>
      </c>
      <c r="D974" t="s">
        <v>2430</v>
      </c>
      <c r="E974">
        <v>2</v>
      </c>
      <c r="F974" t="s">
        <v>2431</v>
      </c>
      <c r="G974" s="71">
        <f>VLOOKUP(M974,'BASE ARTICLE SAMUEL 25012023 v1'!$A$1:$F$1287,6,FALSE)</f>
        <v>3.59</v>
      </c>
      <c r="H974" s="6">
        <f>VLOOKUP(M974,'BASE ARTICLE SAMUEL 25012023 v2'!$A$1:$H$1287,8,FALSE)</f>
        <v>2.7194999999999996</v>
      </c>
      <c r="I974">
        <v>0</v>
      </c>
      <c r="J974">
        <f t="shared" si="97"/>
        <v>0</v>
      </c>
      <c r="K974" s="6">
        <f>VLOOKUP(M974,'BASE ARTICLE SAMUEL 25012023 v2'!$A$1:$K$1287,11,FALSE)</f>
        <v>5.5792499999999992</v>
      </c>
      <c r="L974" s="6">
        <f t="shared" si="98"/>
        <v>11.158499999999998</v>
      </c>
      <c r="M974" t="s">
        <v>2430</v>
      </c>
      <c r="N974" t="str">
        <f>VLOOKUP(M974,'BASE ARTICLE SAMUEL 25012023 v1'!$A$2:$B$1287,2,FALSE)</f>
        <v>AF</v>
      </c>
      <c r="O974">
        <f t="shared" si="93"/>
        <v>5.4389999999999992</v>
      </c>
    </row>
    <row r="975" spans="1:15" outlineLevel="2" x14ac:dyDescent="0.25">
      <c r="A975" t="s">
        <v>1324</v>
      </c>
      <c r="B975" s="74" t="str">
        <f t="shared" si="96"/>
        <v>H</v>
      </c>
      <c r="C975" t="str">
        <f>VLOOKUP(A975,'BASE ARTICLE SAMUEL 25012023 v1'!$A$1:$B$1287,2,FALSE)</f>
        <v>AS</v>
      </c>
      <c r="D975" t="s">
        <v>2393</v>
      </c>
      <c r="E975">
        <v>1</v>
      </c>
      <c r="F975" t="s">
        <v>2394</v>
      </c>
      <c r="G975" s="71">
        <f>VLOOKUP(M975,'BASE ARTICLE SAMUEL 25012023 v1'!$A$1:$F$1287,6,FALSE)</f>
        <v>6.4</v>
      </c>
      <c r="H975" s="6">
        <f>VLOOKUP(M975,'BASE ARTICLE SAMUEL 25012023 v2'!$A$1:$H$1287,8,FALSE)</f>
        <v>6.4</v>
      </c>
      <c r="I975">
        <v>0</v>
      </c>
      <c r="J975">
        <f t="shared" si="97"/>
        <v>0</v>
      </c>
      <c r="K975" s="6">
        <f>VLOOKUP(M975,'BASE ARTICLE SAMUEL 25012023 v2'!$A$1:$K$1287,11,FALSE)</f>
        <v>8.7436000000000007</v>
      </c>
      <c r="L975" s="6">
        <f t="shared" si="98"/>
        <v>8.7436000000000007</v>
      </c>
      <c r="M975" t="s">
        <v>2393</v>
      </c>
      <c r="N975" t="str">
        <f>VLOOKUP(M975,'BASE ARTICLE SAMUEL 25012023 v1'!$A$2:$B$1287,2,FALSE)</f>
        <v>AF</v>
      </c>
      <c r="O975">
        <f t="shared" si="93"/>
        <v>6.4</v>
      </c>
    </row>
    <row r="976" spans="1:15" outlineLevel="1" x14ac:dyDescent="0.25">
      <c r="A976" s="74" t="s">
        <v>4107</v>
      </c>
      <c r="B976" s="74" t="str">
        <f t="shared" si="96"/>
        <v>PCLC7EH</v>
      </c>
      <c r="H976" s="6" t="e">
        <f>VLOOKUP(M976,'BASE ARTICLE SAMUEL 25012023 v2'!$A$1:$H$1287,8,FALSE)</f>
        <v>#N/A</v>
      </c>
      <c r="K976" s="6" t="e">
        <f>VLOOKUP(M976,'BASE ARTICLE SAMUEL 25012023 v2'!$A$1:$K$1287,11,FALSE)</f>
        <v>#N/A</v>
      </c>
      <c r="L976" s="6">
        <f>SUBTOTAL(9,L970:L975)</f>
        <v>75.987600000000015</v>
      </c>
      <c r="O976">
        <f>SUBTOTAL(9,O970:O975)</f>
        <v>49.466999999999999</v>
      </c>
    </row>
    <row r="977" spans="1:15" outlineLevel="2" x14ac:dyDescent="0.25">
      <c r="A977" t="s">
        <v>1322</v>
      </c>
      <c r="B977" s="74" t="str">
        <f t="shared" si="96"/>
        <v>HB</v>
      </c>
      <c r="C977" t="str">
        <f>VLOOKUP(A977,'BASE ARTICLE SAMUEL 25012023 v1'!$A$1:$B$1287,2,FALSE)</f>
        <v>AS</v>
      </c>
      <c r="D977" t="s">
        <v>200</v>
      </c>
      <c r="E977">
        <v>1</v>
      </c>
      <c r="F977" t="s">
        <v>201</v>
      </c>
      <c r="G977" s="71">
        <f>VLOOKUP(M977,'BASE ARTICLE SAMUEL 25012023 v1'!$A$1:$F$1287,6,FALSE)</f>
        <v>18.350000000000001</v>
      </c>
      <c r="H977" s="6">
        <f>VLOOKUP(M977,'BASE ARTICLE SAMUEL 25012023 v2'!$A$1:$H$1287,8,FALSE)</f>
        <v>18.350000000000001</v>
      </c>
      <c r="I977">
        <v>0</v>
      </c>
      <c r="J977">
        <f>E977*I977</f>
        <v>0</v>
      </c>
      <c r="K977" s="6">
        <f>VLOOKUP(M977,'BASE ARTICLE SAMUEL 25012023 v2'!$A$1:$K$1287,11,FALSE)</f>
        <v>23.855000000000004</v>
      </c>
      <c r="L977" s="6">
        <f>E977*K977</f>
        <v>23.855000000000004</v>
      </c>
      <c r="M977" t="s">
        <v>200</v>
      </c>
      <c r="N977" t="str">
        <f>VLOOKUP(M977,'BASE ARTICLE SAMUEL 25012023 v1'!$A$2:$B$1287,2,FALSE)</f>
        <v>AS</v>
      </c>
      <c r="O977">
        <f t="shared" si="93"/>
        <v>18.350000000000001</v>
      </c>
    </row>
    <row r="978" spans="1:15" outlineLevel="2" x14ac:dyDescent="0.25">
      <c r="A978" t="s">
        <v>1322</v>
      </c>
      <c r="B978" s="74" t="str">
        <f t="shared" si="96"/>
        <v>HB</v>
      </c>
      <c r="C978" t="str">
        <f>VLOOKUP(A978,'BASE ARTICLE SAMUEL 25012023 v1'!$A$1:$B$1287,2,FALSE)</f>
        <v>AS</v>
      </c>
      <c r="D978" t="s">
        <v>2430</v>
      </c>
      <c r="E978">
        <v>2</v>
      </c>
      <c r="F978" t="s">
        <v>2431</v>
      </c>
      <c r="G978" s="71">
        <f>VLOOKUP(M978,'BASE ARTICLE SAMUEL 25012023 v1'!$A$1:$F$1287,6,FALSE)</f>
        <v>3.59</v>
      </c>
      <c r="H978" s="6">
        <f>VLOOKUP(M978,'BASE ARTICLE SAMUEL 25012023 v2'!$A$1:$H$1287,8,FALSE)</f>
        <v>2.7194999999999996</v>
      </c>
      <c r="I978">
        <v>0</v>
      </c>
      <c r="J978">
        <f>E978*I978</f>
        <v>0</v>
      </c>
      <c r="K978" s="6">
        <f>VLOOKUP(M978,'BASE ARTICLE SAMUEL 25012023 v2'!$A$1:$K$1287,11,FALSE)</f>
        <v>5.5792499999999992</v>
      </c>
      <c r="L978" s="6">
        <f>E978*K978</f>
        <v>11.158499999999998</v>
      </c>
      <c r="M978" t="s">
        <v>2430</v>
      </c>
      <c r="N978" t="str">
        <f>VLOOKUP(M978,'BASE ARTICLE SAMUEL 25012023 v1'!$A$2:$B$1287,2,FALSE)</f>
        <v>AF</v>
      </c>
      <c r="O978">
        <f t="shared" si="93"/>
        <v>5.4389999999999992</v>
      </c>
    </row>
    <row r="979" spans="1:15" outlineLevel="2" x14ac:dyDescent="0.25">
      <c r="A979" t="s">
        <v>1322</v>
      </c>
      <c r="B979" s="74" t="str">
        <f t="shared" si="96"/>
        <v>HB</v>
      </c>
      <c r="C979" t="str">
        <f>VLOOKUP(A979,'BASE ARTICLE SAMUEL 25012023 v1'!$A$1:$B$1287,2,FALSE)</f>
        <v>AS</v>
      </c>
      <c r="D979" t="s">
        <v>2391</v>
      </c>
      <c r="E979">
        <v>1</v>
      </c>
      <c r="F979" t="s">
        <v>2392</v>
      </c>
      <c r="G979" s="71">
        <f>VLOOKUP(M979,'BASE ARTICLE SAMUEL 25012023 v1'!$A$1:$F$1287,6,FALSE)</f>
        <v>5.76</v>
      </c>
      <c r="H979" s="6">
        <f>VLOOKUP(M979,'BASE ARTICLE SAMUEL 25012023 v2'!$A$1:$H$1287,8,FALSE)</f>
        <v>4.76</v>
      </c>
      <c r="I979">
        <v>0</v>
      </c>
      <c r="J979">
        <f>E979*I979</f>
        <v>0</v>
      </c>
      <c r="K979" s="6">
        <f>VLOOKUP(M979,'BASE ARTICLE SAMUEL 25012023 v2'!$A$1:$K$1287,11,FALSE)</f>
        <v>8.0624000000000002</v>
      </c>
      <c r="L979" s="6">
        <f>E979*K979</f>
        <v>8.0624000000000002</v>
      </c>
      <c r="M979" t="s">
        <v>2391</v>
      </c>
      <c r="N979" t="str">
        <f>VLOOKUP(M979,'BASE ARTICLE SAMUEL 25012023 v1'!$A$2:$B$1287,2,FALSE)</f>
        <v>AF</v>
      </c>
      <c r="O979">
        <f t="shared" si="93"/>
        <v>4.76</v>
      </c>
    </row>
    <row r="980" spans="1:15" outlineLevel="1" x14ac:dyDescent="0.25">
      <c r="A980" s="74" t="s">
        <v>4108</v>
      </c>
      <c r="B980" s="74" t="str">
        <f t="shared" si="96"/>
        <v>PCLC6EHB</v>
      </c>
      <c r="H980" s="6" t="e">
        <f>VLOOKUP(M980,'BASE ARTICLE SAMUEL 25012023 v2'!$A$1:$H$1287,8,FALSE)</f>
        <v>#N/A</v>
      </c>
      <c r="K980" s="6" t="e">
        <f>VLOOKUP(M980,'BASE ARTICLE SAMUEL 25012023 v2'!$A$1:$K$1287,11,FALSE)</f>
        <v>#N/A</v>
      </c>
      <c r="L980" s="6">
        <f>SUBTOTAL(9,L977:L979)</f>
        <v>43.075900000000004</v>
      </c>
      <c r="O980">
        <f>SUBTOTAL(9,O977:O979)</f>
        <v>28.548999999999999</v>
      </c>
    </row>
    <row r="981" spans="1:15" outlineLevel="2" x14ac:dyDescent="0.25">
      <c r="A981" t="s">
        <v>1316</v>
      </c>
      <c r="B981" s="74" t="str">
        <f t="shared" si="96"/>
        <v>H</v>
      </c>
      <c r="C981" t="str">
        <f>VLOOKUP(A981,'BASE ARTICLE SAMUEL 25012023 v1'!$A$1:$B$1287,2,FALSE)</f>
        <v>AS</v>
      </c>
      <c r="D981" t="s">
        <v>1913</v>
      </c>
      <c r="E981">
        <v>1</v>
      </c>
      <c r="F981" t="s">
        <v>3941</v>
      </c>
      <c r="G981" s="71">
        <f>VLOOKUP(M981,'BASE ARTICLE SAMUEL 25012023 v1'!$A$1:$F$1287,6,FALSE)</f>
        <v>4.46</v>
      </c>
      <c r="H981" s="6">
        <f>VLOOKUP(M981,'BASE ARTICLE SAMUEL 25012023 v2'!$A$1:$H$1287,8,FALSE)</f>
        <v>3.0550000000000002</v>
      </c>
      <c r="I981">
        <v>0</v>
      </c>
      <c r="J981">
        <f>E981*I981</f>
        <v>0</v>
      </c>
      <c r="K981" s="6">
        <f>VLOOKUP(M981,'BASE ARTICLE SAMUEL 25012023 v2'!$A$1:$K$1287,11,FALSE)</f>
        <v>6.8325000000000005</v>
      </c>
      <c r="L981" s="6">
        <f>E981*K981</f>
        <v>6.8325000000000005</v>
      </c>
      <c r="M981" t="s">
        <v>1913</v>
      </c>
      <c r="N981" t="str">
        <f>VLOOKUP(M981,'BASE ARTICLE SAMUEL 25012023 v1'!$A$2:$B$1287,2,FALSE)</f>
        <v>AF</v>
      </c>
      <c r="O981">
        <f t="shared" si="93"/>
        <v>3.0550000000000002</v>
      </c>
    </row>
    <row r="982" spans="1:15" outlineLevel="2" x14ac:dyDescent="0.25">
      <c r="A982" t="s">
        <v>1316</v>
      </c>
      <c r="B982" s="74" t="str">
        <f t="shared" si="96"/>
        <v>H</v>
      </c>
      <c r="C982" t="str">
        <f>VLOOKUP(A982,'BASE ARTICLE SAMUEL 25012023 v1'!$A$1:$B$1287,2,FALSE)</f>
        <v>AS</v>
      </c>
      <c r="D982" t="s">
        <v>200</v>
      </c>
      <c r="E982">
        <v>1</v>
      </c>
      <c r="F982" t="s">
        <v>201</v>
      </c>
      <c r="G982" s="71">
        <f>VLOOKUP(M982,'BASE ARTICLE SAMUEL 25012023 v1'!$A$1:$F$1287,6,FALSE)</f>
        <v>18.350000000000001</v>
      </c>
      <c r="H982" s="6">
        <f>VLOOKUP(M982,'BASE ARTICLE SAMUEL 25012023 v2'!$A$1:$H$1287,8,FALSE)</f>
        <v>18.350000000000001</v>
      </c>
      <c r="I982">
        <v>0</v>
      </c>
      <c r="J982">
        <f>E982*I982</f>
        <v>0</v>
      </c>
      <c r="K982" s="6">
        <f>VLOOKUP(M982,'BASE ARTICLE SAMUEL 25012023 v2'!$A$1:$K$1287,11,FALSE)</f>
        <v>23.855000000000004</v>
      </c>
      <c r="L982" s="6">
        <f>E982*K982</f>
        <v>23.855000000000004</v>
      </c>
      <c r="M982" t="s">
        <v>200</v>
      </c>
      <c r="N982" t="str">
        <f>VLOOKUP(M982,'BASE ARTICLE SAMUEL 25012023 v1'!$A$2:$B$1287,2,FALSE)</f>
        <v>AS</v>
      </c>
      <c r="O982">
        <f t="shared" si="93"/>
        <v>18.350000000000001</v>
      </c>
    </row>
    <row r="983" spans="1:15" outlineLevel="2" x14ac:dyDescent="0.25">
      <c r="A983" t="s">
        <v>1316</v>
      </c>
      <c r="B983" s="74" t="str">
        <f t="shared" si="96"/>
        <v>H</v>
      </c>
      <c r="C983" t="str">
        <f>VLOOKUP(A983,'BASE ARTICLE SAMUEL 25012023 v1'!$A$1:$B$1287,2,FALSE)</f>
        <v>AS</v>
      </c>
      <c r="D983" t="s">
        <v>2430</v>
      </c>
      <c r="E983">
        <v>2</v>
      </c>
      <c r="F983" t="s">
        <v>2431</v>
      </c>
      <c r="G983" s="71">
        <f>VLOOKUP(M983,'BASE ARTICLE SAMUEL 25012023 v1'!$A$1:$F$1287,6,FALSE)</f>
        <v>3.59</v>
      </c>
      <c r="H983" s="6">
        <f>VLOOKUP(M983,'BASE ARTICLE SAMUEL 25012023 v2'!$A$1:$H$1287,8,FALSE)</f>
        <v>2.7194999999999996</v>
      </c>
      <c r="I983">
        <v>0</v>
      </c>
      <c r="J983">
        <f>E983*I983</f>
        <v>0</v>
      </c>
      <c r="K983" s="6">
        <f>VLOOKUP(M983,'BASE ARTICLE SAMUEL 25012023 v2'!$A$1:$K$1287,11,FALSE)</f>
        <v>5.5792499999999992</v>
      </c>
      <c r="L983" s="6">
        <f>E983*K983</f>
        <v>11.158499999999998</v>
      </c>
      <c r="M983" t="s">
        <v>2430</v>
      </c>
      <c r="N983" t="str">
        <f>VLOOKUP(M983,'BASE ARTICLE SAMUEL 25012023 v1'!$A$2:$B$1287,2,FALSE)</f>
        <v>AF</v>
      </c>
      <c r="O983">
        <f t="shared" ref="O983:O1064" si="99">E983*H983</f>
        <v>5.4389999999999992</v>
      </c>
    </row>
    <row r="984" spans="1:15" outlineLevel="2" x14ac:dyDescent="0.25">
      <c r="A984" t="s">
        <v>1316</v>
      </c>
      <c r="B984" s="74" t="str">
        <f t="shared" si="96"/>
        <v>H</v>
      </c>
      <c r="C984" t="str">
        <f>VLOOKUP(A984,'BASE ARTICLE SAMUEL 25012023 v1'!$A$1:$B$1287,2,FALSE)</f>
        <v>AS</v>
      </c>
      <c r="D984" t="s">
        <v>2385</v>
      </c>
      <c r="E984">
        <v>1</v>
      </c>
      <c r="F984" t="s">
        <v>2386</v>
      </c>
      <c r="G984" s="71">
        <f>VLOOKUP(M984,'BASE ARTICLE SAMUEL 25012023 v1'!$A$1:$F$1287,6,FALSE)</f>
        <v>4.9400000000000004</v>
      </c>
      <c r="H984" s="6">
        <f>VLOOKUP(M984,'BASE ARTICLE SAMUEL 25012023 v2'!$A$1:$H$1287,8,FALSE)</f>
        <v>3.94</v>
      </c>
      <c r="I984">
        <v>0</v>
      </c>
      <c r="J984">
        <f>E984*I984</f>
        <v>0</v>
      </c>
      <c r="K984" s="6">
        <f>VLOOKUP(M984,'BASE ARTICLE SAMUEL 25012023 v2'!$A$1:$K$1287,11,FALSE)</f>
        <v>6.9718</v>
      </c>
      <c r="L984" s="6">
        <f>E984*K984</f>
        <v>6.9718</v>
      </c>
      <c r="M984" t="s">
        <v>2385</v>
      </c>
      <c r="N984" t="str">
        <f>VLOOKUP(M984,'BASE ARTICLE SAMUEL 25012023 v1'!$A$2:$B$1287,2,FALSE)</f>
        <v>AF</v>
      </c>
      <c r="O984">
        <f t="shared" si="99"/>
        <v>3.94</v>
      </c>
    </row>
    <row r="985" spans="1:15" outlineLevel="1" x14ac:dyDescent="0.25">
      <c r="A985" s="74" t="s">
        <v>4109</v>
      </c>
      <c r="B985" s="74" t="str">
        <f t="shared" si="96"/>
        <v>PCLC4EH</v>
      </c>
      <c r="H985" s="6" t="e">
        <f>VLOOKUP(M985,'BASE ARTICLE SAMUEL 25012023 v2'!$A$1:$H$1287,8,FALSE)</f>
        <v>#N/A</v>
      </c>
      <c r="K985" s="6" t="e">
        <f>VLOOKUP(M985,'BASE ARTICLE SAMUEL 25012023 v2'!$A$1:$K$1287,11,FALSE)</f>
        <v>#N/A</v>
      </c>
      <c r="L985" s="6">
        <f>SUBTOTAL(9,L981:L984)</f>
        <v>48.817800000000005</v>
      </c>
      <c r="O985">
        <f>SUBTOTAL(9,O981:O984)</f>
        <v>30.784000000000002</v>
      </c>
    </row>
    <row r="986" spans="1:15" outlineLevel="2" x14ac:dyDescent="0.25">
      <c r="A986" t="s">
        <v>1314</v>
      </c>
      <c r="B986" s="74" t="str">
        <f t="shared" si="96"/>
        <v>H</v>
      </c>
      <c r="C986" t="str">
        <f>VLOOKUP(A986,'BASE ARTICLE SAMUEL 25012023 v1'!$A$1:$B$1287,2,FALSE)</f>
        <v>AS</v>
      </c>
      <c r="D986" t="s">
        <v>1913</v>
      </c>
      <c r="E986">
        <v>1</v>
      </c>
      <c r="F986" t="s">
        <v>3941</v>
      </c>
      <c r="G986" s="71">
        <f>VLOOKUP(M986,'BASE ARTICLE SAMUEL 25012023 v1'!$A$1:$F$1287,6,FALSE)</f>
        <v>4.46</v>
      </c>
      <c r="H986" s="6">
        <f>VLOOKUP(M986,'BASE ARTICLE SAMUEL 25012023 v2'!$A$1:$H$1287,8,FALSE)</f>
        <v>3.0550000000000002</v>
      </c>
      <c r="I986">
        <v>0</v>
      </c>
      <c r="J986">
        <f>E986*I986</f>
        <v>0</v>
      </c>
      <c r="K986" s="6">
        <f>VLOOKUP(M986,'BASE ARTICLE SAMUEL 25012023 v2'!$A$1:$K$1287,11,FALSE)</f>
        <v>6.8325000000000005</v>
      </c>
      <c r="L986" s="6">
        <f>E986*K986</f>
        <v>6.8325000000000005</v>
      </c>
      <c r="M986" t="s">
        <v>1913</v>
      </c>
      <c r="N986" t="str">
        <f>VLOOKUP(M986,'BASE ARTICLE SAMUEL 25012023 v1'!$A$2:$B$1287,2,FALSE)</f>
        <v>AF</v>
      </c>
      <c r="O986">
        <f t="shared" si="99"/>
        <v>3.0550000000000002</v>
      </c>
    </row>
    <row r="987" spans="1:15" outlineLevel="2" x14ac:dyDescent="0.25">
      <c r="A987" t="s">
        <v>1314</v>
      </c>
      <c r="B987" s="74" t="str">
        <f t="shared" si="96"/>
        <v>H</v>
      </c>
      <c r="C987" t="str">
        <f>VLOOKUP(A987,'BASE ARTICLE SAMUEL 25012023 v1'!$A$1:$B$1287,2,FALSE)</f>
        <v>AS</v>
      </c>
      <c r="D987" t="s">
        <v>200</v>
      </c>
      <c r="E987">
        <v>1</v>
      </c>
      <c r="F987" t="s">
        <v>201</v>
      </c>
      <c r="G987" s="71">
        <f>VLOOKUP(M987,'BASE ARTICLE SAMUEL 25012023 v1'!$A$1:$F$1287,6,FALSE)</f>
        <v>18.350000000000001</v>
      </c>
      <c r="H987" s="6">
        <f>VLOOKUP(M987,'BASE ARTICLE SAMUEL 25012023 v2'!$A$1:$H$1287,8,FALSE)</f>
        <v>18.350000000000001</v>
      </c>
      <c r="I987">
        <v>0</v>
      </c>
      <c r="J987">
        <f>E987*I987</f>
        <v>0</v>
      </c>
      <c r="K987" s="6">
        <f>VLOOKUP(M987,'BASE ARTICLE SAMUEL 25012023 v2'!$A$1:$K$1287,11,FALSE)</f>
        <v>23.855000000000004</v>
      </c>
      <c r="L987" s="6">
        <f>E987*K987</f>
        <v>23.855000000000004</v>
      </c>
      <c r="M987" t="s">
        <v>200</v>
      </c>
      <c r="N987" t="str">
        <f>VLOOKUP(M987,'BASE ARTICLE SAMUEL 25012023 v1'!$A$2:$B$1287,2,FALSE)</f>
        <v>AS</v>
      </c>
      <c r="O987">
        <f t="shared" si="99"/>
        <v>18.350000000000001</v>
      </c>
    </row>
    <row r="988" spans="1:15" outlineLevel="2" x14ac:dyDescent="0.25">
      <c r="A988" t="s">
        <v>1314</v>
      </c>
      <c r="B988" s="74" t="str">
        <f t="shared" si="96"/>
        <v>H</v>
      </c>
      <c r="C988" t="str">
        <f>VLOOKUP(A988,'BASE ARTICLE SAMUEL 25012023 v1'!$A$1:$B$1287,2,FALSE)</f>
        <v>AS</v>
      </c>
      <c r="D988" t="s">
        <v>2430</v>
      </c>
      <c r="E988">
        <v>2</v>
      </c>
      <c r="F988" t="s">
        <v>2431</v>
      </c>
      <c r="G988" s="71">
        <f>VLOOKUP(M988,'BASE ARTICLE SAMUEL 25012023 v1'!$A$1:$F$1287,6,FALSE)</f>
        <v>3.59</v>
      </c>
      <c r="H988" s="6">
        <f>VLOOKUP(M988,'BASE ARTICLE SAMUEL 25012023 v2'!$A$1:$H$1287,8,FALSE)</f>
        <v>2.7194999999999996</v>
      </c>
      <c r="I988">
        <v>0</v>
      </c>
      <c r="J988">
        <f>E988*I988</f>
        <v>0</v>
      </c>
      <c r="K988" s="6">
        <f>VLOOKUP(M988,'BASE ARTICLE SAMUEL 25012023 v2'!$A$1:$K$1287,11,FALSE)</f>
        <v>5.5792499999999992</v>
      </c>
      <c r="L988" s="6">
        <f>E988*K988</f>
        <v>11.158499999999998</v>
      </c>
      <c r="M988" t="s">
        <v>2430</v>
      </c>
      <c r="N988" t="str">
        <f>VLOOKUP(M988,'BASE ARTICLE SAMUEL 25012023 v1'!$A$2:$B$1287,2,FALSE)</f>
        <v>AF</v>
      </c>
      <c r="O988">
        <f t="shared" si="99"/>
        <v>5.4389999999999992</v>
      </c>
    </row>
    <row r="989" spans="1:15" outlineLevel="2" x14ac:dyDescent="0.25">
      <c r="A989" t="s">
        <v>1314</v>
      </c>
      <c r="B989" s="74" t="str">
        <f t="shared" si="96"/>
        <v>H</v>
      </c>
      <c r="C989" t="str">
        <f>VLOOKUP(A989,'BASE ARTICLE SAMUEL 25012023 v1'!$A$1:$B$1287,2,FALSE)</f>
        <v>AS</v>
      </c>
      <c r="D989" t="s">
        <v>2383</v>
      </c>
      <c r="E989">
        <v>1</v>
      </c>
      <c r="F989" t="s">
        <v>2384</v>
      </c>
      <c r="G989" s="71">
        <f>VLOOKUP(M989,'BASE ARTICLE SAMUEL 25012023 v1'!$A$1:$F$1287,6,FALSE)</f>
        <v>4.9400000000000004</v>
      </c>
      <c r="H989" s="6">
        <f>VLOOKUP(M989,'BASE ARTICLE SAMUEL 25012023 v2'!$A$1:$H$1287,8,FALSE)</f>
        <v>3.94</v>
      </c>
      <c r="I989">
        <v>0</v>
      </c>
      <c r="J989">
        <f>E989*I989</f>
        <v>0</v>
      </c>
      <c r="K989" s="6">
        <f>VLOOKUP(M989,'BASE ARTICLE SAMUEL 25012023 v2'!$A$1:$K$1287,11,FALSE)</f>
        <v>6.9718</v>
      </c>
      <c r="L989" s="6">
        <f>E989*K989</f>
        <v>6.9718</v>
      </c>
      <c r="M989" t="s">
        <v>2383</v>
      </c>
      <c r="N989" t="str">
        <f>VLOOKUP(M989,'BASE ARTICLE SAMUEL 25012023 v1'!$A$2:$B$1287,2,FALSE)</f>
        <v>AF</v>
      </c>
      <c r="O989">
        <f t="shared" si="99"/>
        <v>3.94</v>
      </c>
    </row>
    <row r="990" spans="1:15" outlineLevel="1" x14ac:dyDescent="0.25">
      <c r="A990" s="74" t="s">
        <v>4110</v>
      </c>
      <c r="B990" s="74" t="str">
        <f t="shared" si="96"/>
        <v>PCLC3EH</v>
      </c>
      <c r="H990" s="6" t="e">
        <f>VLOOKUP(M990,'BASE ARTICLE SAMUEL 25012023 v2'!$A$1:$H$1287,8,FALSE)</f>
        <v>#N/A</v>
      </c>
      <c r="K990" s="6" t="e">
        <f>VLOOKUP(M990,'BASE ARTICLE SAMUEL 25012023 v2'!$A$1:$K$1287,11,FALSE)</f>
        <v>#N/A</v>
      </c>
      <c r="L990" s="6">
        <f>SUBTOTAL(9,L986:L989)</f>
        <v>48.817800000000005</v>
      </c>
      <c r="O990">
        <f>SUBTOTAL(9,O986:O989)</f>
        <v>30.784000000000002</v>
      </c>
    </row>
    <row r="991" spans="1:15" outlineLevel="2" x14ac:dyDescent="0.25">
      <c r="A991" t="s">
        <v>2360</v>
      </c>
      <c r="B991" s="74" t="str">
        <f t="shared" si="96"/>
        <v>H</v>
      </c>
      <c r="C991" t="str">
        <f>VLOOKUP(A991,'BASE ARTICLE SAMUEL 25012023 v1'!$A$1:$B$1287,2,FALSE)</f>
        <v>AS</v>
      </c>
      <c r="D991" t="s">
        <v>200</v>
      </c>
      <c r="E991">
        <v>1</v>
      </c>
      <c r="F991" t="s">
        <v>201</v>
      </c>
      <c r="G991" s="71">
        <f>VLOOKUP(M991,'BASE ARTICLE SAMUEL 25012023 v1'!$A$1:$F$1287,6,FALSE)</f>
        <v>18.350000000000001</v>
      </c>
      <c r="H991" s="6">
        <f>VLOOKUP(M991,'BASE ARTICLE SAMUEL 25012023 v2'!$A$1:$H$1287,8,FALSE)</f>
        <v>18.350000000000001</v>
      </c>
      <c r="I991">
        <v>0</v>
      </c>
      <c r="J991">
        <f>E991*I991</f>
        <v>0</v>
      </c>
      <c r="K991" s="6">
        <f>VLOOKUP(M991,'BASE ARTICLE SAMUEL 25012023 v2'!$A$1:$K$1287,11,FALSE)</f>
        <v>23.855000000000004</v>
      </c>
      <c r="L991" s="6">
        <f>E991*K991</f>
        <v>23.855000000000004</v>
      </c>
      <c r="M991" t="s">
        <v>200</v>
      </c>
      <c r="N991" t="str">
        <f>VLOOKUP(M991,'BASE ARTICLE SAMUEL 25012023 v1'!$A$2:$B$1287,2,FALSE)</f>
        <v>AS</v>
      </c>
      <c r="O991">
        <f t="shared" si="99"/>
        <v>18.350000000000001</v>
      </c>
    </row>
    <row r="992" spans="1:15" outlineLevel="2" x14ac:dyDescent="0.25">
      <c r="A992" t="s">
        <v>2360</v>
      </c>
      <c r="B992" s="74" t="str">
        <f t="shared" si="96"/>
        <v>H</v>
      </c>
      <c r="C992" t="str">
        <f>VLOOKUP(A992,'BASE ARTICLE SAMUEL 25012023 v1'!$A$1:$B$1287,2,FALSE)</f>
        <v>AS</v>
      </c>
      <c r="D992" t="s">
        <v>2430</v>
      </c>
      <c r="E992">
        <v>2</v>
      </c>
      <c r="F992" t="s">
        <v>2431</v>
      </c>
      <c r="G992" s="71">
        <f>VLOOKUP(M992,'BASE ARTICLE SAMUEL 25012023 v1'!$A$1:$F$1287,6,FALSE)</f>
        <v>3.59</v>
      </c>
      <c r="H992" s="6">
        <f>VLOOKUP(M992,'BASE ARTICLE SAMUEL 25012023 v2'!$A$1:$H$1287,8,FALSE)</f>
        <v>2.7194999999999996</v>
      </c>
      <c r="I992">
        <v>0</v>
      </c>
      <c r="J992">
        <f>E992*I992</f>
        <v>0</v>
      </c>
      <c r="K992" s="6">
        <f>VLOOKUP(M992,'BASE ARTICLE SAMUEL 25012023 v2'!$A$1:$K$1287,11,FALSE)</f>
        <v>5.5792499999999992</v>
      </c>
      <c r="L992" s="6">
        <f>E992*K992</f>
        <v>11.158499999999998</v>
      </c>
      <c r="M992" t="s">
        <v>2430</v>
      </c>
      <c r="N992" t="str">
        <f>VLOOKUP(M992,'BASE ARTICLE SAMUEL 25012023 v1'!$A$2:$B$1287,2,FALSE)</f>
        <v>AF</v>
      </c>
      <c r="O992">
        <f t="shared" si="99"/>
        <v>5.4389999999999992</v>
      </c>
    </row>
    <row r="993" spans="1:15" outlineLevel="2" x14ac:dyDescent="0.25">
      <c r="A993" t="s">
        <v>2360</v>
      </c>
      <c r="B993" s="74" t="str">
        <f t="shared" si="96"/>
        <v>H</v>
      </c>
      <c r="C993" t="str">
        <f>VLOOKUP(A993,'BASE ARTICLE SAMUEL 25012023 v1'!$A$1:$B$1287,2,FALSE)</f>
        <v>AS</v>
      </c>
      <c r="D993" t="s">
        <v>2428</v>
      </c>
      <c r="E993">
        <v>1</v>
      </c>
      <c r="F993" t="s">
        <v>2429</v>
      </c>
      <c r="G993" s="71">
        <f>VLOOKUP(M993,'BASE ARTICLE SAMUEL 25012023 v1'!$A$1:$F$1287,6,FALSE)</f>
        <v>4.9400000000000004</v>
      </c>
      <c r="H993" s="6">
        <f>VLOOKUP(M993,'BASE ARTICLE SAMUEL 25012023 v2'!$A$1:$H$1287,8,FALSE)</f>
        <v>3.94</v>
      </c>
      <c r="I993">
        <v>0</v>
      </c>
      <c r="J993">
        <f>E993*I993</f>
        <v>0</v>
      </c>
      <c r="K993" s="6">
        <f>VLOOKUP(M993,'BASE ARTICLE SAMUEL 25012023 v2'!$A$1:$K$1287,11,FALSE)</f>
        <v>6.9718</v>
      </c>
      <c r="L993" s="6">
        <f>E993*K993</f>
        <v>6.9718</v>
      </c>
      <c r="M993" t="s">
        <v>2428</v>
      </c>
      <c r="N993" t="str">
        <f>VLOOKUP(M993,'BASE ARTICLE SAMUEL 25012023 v1'!$A$2:$B$1287,2,FALSE)</f>
        <v>AF</v>
      </c>
      <c r="O993">
        <f t="shared" si="99"/>
        <v>3.94</v>
      </c>
    </row>
    <row r="994" spans="1:15" outlineLevel="1" x14ac:dyDescent="0.25">
      <c r="A994" s="74" t="s">
        <v>4111</v>
      </c>
      <c r="B994" s="74" t="str">
        <f t="shared" si="96"/>
        <v>PCLC2EH</v>
      </c>
      <c r="H994" s="6" t="e">
        <f>VLOOKUP(M994,'BASE ARTICLE SAMUEL 25012023 v2'!$A$1:$H$1287,8,FALSE)</f>
        <v>#N/A</v>
      </c>
      <c r="K994" s="6" t="e">
        <f>VLOOKUP(M994,'BASE ARTICLE SAMUEL 25012023 v2'!$A$1:$K$1287,11,FALSE)</f>
        <v>#N/A</v>
      </c>
      <c r="L994" s="6">
        <f>SUBTOTAL(9,L991:L993)</f>
        <v>41.985300000000002</v>
      </c>
      <c r="O994">
        <f>SUBTOTAL(9,O991:O993)</f>
        <v>27.729000000000003</v>
      </c>
    </row>
    <row r="995" spans="1:15" outlineLevel="2" x14ac:dyDescent="0.25">
      <c r="A995" t="s">
        <v>1346</v>
      </c>
      <c r="B995" s="74" t="str">
        <f t="shared" si="96"/>
        <v>EHA</v>
      </c>
      <c r="C995" t="str">
        <f>VLOOKUP(A995,'BASE ARTICLE SAMUEL 25012023 v1'!$A$1:$B$1287,2,FALSE)</f>
        <v>AS</v>
      </c>
      <c r="D995" t="s">
        <v>2432</v>
      </c>
      <c r="E995">
        <v>1</v>
      </c>
      <c r="F995" t="s">
        <v>2433</v>
      </c>
      <c r="G995" s="71">
        <f>VLOOKUP(M995,'BASE ARTICLE SAMUEL 25012023 v1'!$A$1:$F$1287,6,FALSE)</f>
        <v>2.2400000000000002</v>
      </c>
      <c r="H995" s="6">
        <f>VLOOKUP(M995,'BASE ARTICLE SAMUEL 25012023 v2'!$A$1:$H$1287,8,FALSE)</f>
        <v>1.3029999999999999</v>
      </c>
      <c r="I995">
        <v>0</v>
      </c>
      <c r="J995">
        <f t="shared" ref="J995:J1000" si="100">E995*I995</f>
        <v>0</v>
      </c>
      <c r="K995" s="6">
        <f>VLOOKUP(M995,'BASE ARTICLE SAMUEL 25012023 v2'!$A$1:$K$1287,11,FALSE)</f>
        <v>1.9544999999999999</v>
      </c>
      <c r="L995" s="6">
        <f t="shared" ref="L995:L1000" si="101">E995*K995</f>
        <v>1.9544999999999999</v>
      </c>
      <c r="M995" t="s">
        <v>2432</v>
      </c>
      <c r="N995" t="str">
        <f>VLOOKUP(M995,'BASE ARTICLE SAMUEL 25012023 v1'!$A$2:$B$1287,2,FALSE)</f>
        <v>AF</v>
      </c>
      <c r="O995">
        <f t="shared" si="99"/>
        <v>1.3029999999999999</v>
      </c>
    </row>
    <row r="996" spans="1:15" outlineLevel="2" x14ac:dyDescent="0.25">
      <c r="A996" t="s">
        <v>1346</v>
      </c>
      <c r="B996" s="74" t="str">
        <f t="shared" si="96"/>
        <v>EHA</v>
      </c>
      <c r="C996" t="str">
        <f>VLOOKUP(A996,'BASE ARTICLE SAMUEL 25012023 v1'!$A$1:$B$1287,2,FALSE)</f>
        <v>AS</v>
      </c>
      <c r="D996" t="s">
        <v>1913</v>
      </c>
      <c r="E996">
        <v>3</v>
      </c>
      <c r="F996" t="s">
        <v>3941</v>
      </c>
      <c r="G996" s="71">
        <f>VLOOKUP(M996,'BASE ARTICLE SAMUEL 25012023 v1'!$A$1:$F$1287,6,FALSE)</f>
        <v>4.46</v>
      </c>
      <c r="H996" s="6">
        <f>VLOOKUP(M996,'BASE ARTICLE SAMUEL 25012023 v2'!$A$1:$H$1287,8,FALSE)</f>
        <v>3.0550000000000002</v>
      </c>
      <c r="I996">
        <v>0</v>
      </c>
      <c r="J996">
        <f t="shared" si="100"/>
        <v>0</v>
      </c>
      <c r="K996" s="6">
        <f>VLOOKUP(M996,'BASE ARTICLE SAMUEL 25012023 v2'!$A$1:$K$1287,11,FALSE)</f>
        <v>6.8325000000000005</v>
      </c>
      <c r="L996" s="6">
        <f t="shared" si="101"/>
        <v>20.497500000000002</v>
      </c>
      <c r="M996" t="s">
        <v>1913</v>
      </c>
      <c r="N996" t="str">
        <f>VLOOKUP(M996,'BASE ARTICLE SAMUEL 25012023 v1'!$A$2:$B$1287,2,FALSE)</f>
        <v>AF</v>
      </c>
      <c r="O996">
        <f t="shared" si="99"/>
        <v>9.1650000000000009</v>
      </c>
    </row>
    <row r="997" spans="1:15" outlineLevel="2" x14ac:dyDescent="0.25">
      <c r="A997" t="s">
        <v>1346</v>
      </c>
      <c r="B997" s="74" t="str">
        <f t="shared" si="96"/>
        <v>EHA</v>
      </c>
      <c r="C997" t="str">
        <f>VLOOKUP(A997,'BASE ARTICLE SAMUEL 25012023 v1'!$A$1:$B$1287,2,FALSE)</f>
        <v>AS</v>
      </c>
      <c r="D997" t="s">
        <v>200</v>
      </c>
      <c r="E997">
        <v>1</v>
      </c>
      <c r="F997" t="s">
        <v>201</v>
      </c>
      <c r="G997" s="71">
        <f>VLOOKUP(M997,'BASE ARTICLE SAMUEL 25012023 v1'!$A$1:$F$1287,6,FALSE)</f>
        <v>18.350000000000001</v>
      </c>
      <c r="H997" s="6">
        <f>VLOOKUP(M997,'BASE ARTICLE SAMUEL 25012023 v2'!$A$1:$H$1287,8,FALSE)</f>
        <v>18.350000000000001</v>
      </c>
      <c r="I997">
        <v>0</v>
      </c>
      <c r="J997">
        <f t="shared" si="100"/>
        <v>0</v>
      </c>
      <c r="K997" s="6">
        <f>VLOOKUP(M997,'BASE ARTICLE SAMUEL 25012023 v2'!$A$1:$K$1287,11,FALSE)</f>
        <v>23.855000000000004</v>
      </c>
      <c r="L997" s="6">
        <f t="shared" si="101"/>
        <v>23.855000000000004</v>
      </c>
      <c r="M997" t="s">
        <v>200</v>
      </c>
      <c r="N997" t="str">
        <f>VLOOKUP(M997,'BASE ARTICLE SAMUEL 25012023 v1'!$A$2:$B$1287,2,FALSE)</f>
        <v>AS</v>
      </c>
      <c r="O997">
        <f t="shared" si="99"/>
        <v>18.350000000000001</v>
      </c>
    </row>
    <row r="998" spans="1:15" outlineLevel="2" x14ac:dyDescent="0.25">
      <c r="A998" t="s">
        <v>1346</v>
      </c>
      <c r="B998" s="74" t="str">
        <f t="shared" si="96"/>
        <v>EHA</v>
      </c>
      <c r="C998" t="str">
        <f>VLOOKUP(A998,'BASE ARTICLE SAMUEL 25012023 v1'!$A$1:$B$1287,2,FALSE)</f>
        <v>AS</v>
      </c>
      <c r="D998" t="s">
        <v>1113</v>
      </c>
      <c r="E998">
        <v>1</v>
      </c>
      <c r="F998" t="s">
        <v>1114</v>
      </c>
      <c r="G998" s="71">
        <f>VLOOKUP(M998,'BASE ARTICLE SAMUEL 25012023 v1'!$A$1:$F$1287,6,FALSE)</f>
        <v>22.94</v>
      </c>
      <c r="H998" s="6">
        <f>VLOOKUP(M998,'BASE ARTICLE SAMUEL 25012023 v2'!$A$1:$H$1287,8,FALSE)</f>
        <v>22.94</v>
      </c>
      <c r="I998">
        <v>0</v>
      </c>
      <c r="J998">
        <f t="shared" si="100"/>
        <v>0</v>
      </c>
      <c r="K998" s="6">
        <f>VLOOKUP(M998,'BASE ARTICLE SAMUEL 25012023 v2'!$A$1:$K$1287,11,FALSE)</f>
        <v>29.822000000000003</v>
      </c>
      <c r="L998" s="6">
        <f t="shared" si="101"/>
        <v>29.822000000000003</v>
      </c>
      <c r="M998" t="s">
        <v>1113</v>
      </c>
      <c r="N998" t="str">
        <f>VLOOKUP(M998,'BASE ARTICLE SAMUEL 25012023 v1'!$A$2:$B$1287,2,FALSE)</f>
        <v>AS</v>
      </c>
      <c r="O998">
        <f t="shared" si="99"/>
        <v>22.94</v>
      </c>
    </row>
    <row r="999" spans="1:15" outlineLevel="2" x14ac:dyDescent="0.25">
      <c r="A999" t="s">
        <v>1346</v>
      </c>
      <c r="B999" s="74" t="str">
        <f t="shared" si="96"/>
        <v>EHA</v>
      </c>
      <c r="C999" t="str">
        <f>VLOOKUP(A999,'BASE ARTICLE SAMUEL 25012023 v1'!$A$1:$B$1287,2,FALSE)</f>
        <v>AS</v>
      </c>
      <c r="D999" t="s">
        <v>2430</v>
      </c>
      <c r="E999">
        <v>2</v>
      </c>
      <c r="F999" t="s">
        <v>2431</v>
      </c>
      <c r="G999" s="71">
        <f>VLOOKUP(M999,'BASE ARTICLE SAMUEL 25012023 v1'!$A$1:$F$1287,6,FALSE)</f>
        <v>3.59</v>
      </c>
      <c r="H999" s="6">
        <f>VLOOKUP(M999,'BASE ARTICLE SAMUEL 25012023 v2'!$A$1:$H$1287,8,FALSE)</f>
        <v>2.7194999999999996</v>
      </c>
      <c r="I999">
        <v>0</v>
      </c>
      <c r="J999">
        <f t="shared" si="100"/>
        <v>0</v>
      </c>
      <c r="K999" s="6">
        <f>VLOOKUP(M999,'BASE ARTICLE SAMUEL 25012023 v2'!$A$1:$K$1287,11,FALSE)</f>
        <v>5.5792499999999992</v>
      </c>
      <c r="L999" s="6">
        <f t="shared" si="101"/>
        <v>11.158499999999998</v>
      </c>
      <c r="M999" t="s">
        <v>2430</v>
      </c>
      <c r="N999" t="str">
        <f>VLOOKUP(M999,'BASE ARTICLE SAMUEL 25012023 v1'!$A$2:$B$1287,2,FALSE)</f>
        <v>AF</v>
      </c>
      <c r="O999">
        <f t="shared" si="99"/>
        <v>5.4389999999999992</v>
      </c>
    </row>
    <row r="1000" spans="1:15" outlineLevel="2" x14ac:dyDescent="0.25">
      <c r="A1000" t="s">
        <v>1346</v>
      </c>
      <c r="B1000" s="74" t="str">
        <f t="shared" si="96"/>
        <v>EHA</v>
      </c>
      <c r="C1000" t="str">
        <f>VLOOKUP(A1000,'BASE ARTICLE SAMUEL 25012023 v1'!$A$1:$B$1287,2,FALSE)</f>
        <v>AS</v>
      </c>
      <c r="D1000" t="s">
        <v>2415</v>
      </c>
      <c r="E1000">
        <v>1</v>
      </c>
      <c r="F1000" t="s">
        <v>2416</v>
      </c>
      <c r="G1000" s="71">
        <f>VLOOKUP(M1000,'BASE ARTICLE SAMUEL 25012023 v1'!$A$1:$F$1287,6,FALSE)</f>
        <v>9.4</v>
      </c>
      <c r="H1000" s="6">
        <f>VLOOKUP(M1000,'BASE ARTICLE SAMUEL 25012023 v2'!$A$1:$H$1287,8,FALSE)</f>
        <v>6.4</v>
      </c>
      <c r="I1000">
        <v>0</v>
      </c>
      <c r="J1000">
        <f t="shared" si="100"/>
        <v>0</v>
      </c>
      <c r="K1000" s="6">
        <f>VLOOKUP(M1000,'BASE ARTICLE SAMUEL 25012023 v2'!$A$1:$K$1287,11,FALSE)</f>
        <v>13.243600000000001</v>
      </c>
      <c r="L1000" s="6">
        <f t="shared" si="101"/>
        <v>13.243600000000001</v>
      </c>
      <c r="M1000" t="s">
        <v>2415</v>
      </c>
      <c r="N1000" t="str">
        <f>VLOOKUP(M1000,'BASE ARTICLE SAMUEL 25012023 v1'!$A$2:$B$1287,2,FALSE)</f>
        <v>AF</v>
      </c>
      <c r="O1000">
        <f t="shared" si="99"/>
        <v>6.4</v>
      </c>
    </row>
    <row r="1001" spans="1:15" outlineLevel="1" x14ac:dyDescent="0.25">
      <c r="A1001" s="74" t="s">
        <v>4112</v>
      </c>
      <c r="B1001" s="74" t="str">
        <f t="shared" si="96"/>
        <v>PCLC18EHA</v>
      </c>
      <c r="H1001" s="6" t="e">
        <f>VLOOKUP(M1001,'BASE ARTICLE SAMUEL 25012023 v2'!$A$1:$H$1287,8,FALSE)</f>
        <v>#N/A</v>
      </c>
      <c r="K1001" s="6" t="e">
        <f>VLOOKUP(M1001,'BASE ARTICLE SAMUEL 25012023 v2'!$A$1:$K$1287,11,FALSE)</f>
        <v>#N/A</v>
      </c>
      <c r="L1001" s="6">
        <f>SUBTOTAL(9,L995:L1000)</f>
        <v>100.53110000000001</v>
      </c>
      <c r="O1001">
        <f>SUBTOTAL(9,O995:O1000)</f>
        <v>63.597000000000001</v>
      </c>
    </row>
    <row r="1002" spans="1:15" outlineLevel="2" x14ac:dyDescent="0.25">
      <c r="A1002" t="s">
        <v>1344</v>
      </c>
      <c r="B1002" s="74" t="str">
        <f t="shared" si="96"/>
        <v>EH</v>
      </c>
      <c r="C1002" t="str">
        <f>VLOOKUP(A1002,'BASE ARTICLE SAMUEL 25012023 v1'!$A$1:$B$1287,2,FALSE)</f>
        <v>AS</v>
      </c>
      <c r="D1002" t="s">
        <v>2432</v>
      </c>
      <c r="E1002">
        <v>1</v>
      </c>
      <c r="F1002" t="s">
        <v>2433</v>
      </c>
      <c r="G1002" s="71">
        <f>VLOOKUP(M1002,'BASE ARTICLE SAMUEL 25012023 v1'!$A$1:$F$1287,6,FALSE)</f>
        <v>2.2400000000000002</v>
      </c>
      <c r="H1002" s="6">
        <f>VLOOKUP(M1002,'BASE ARTICLE SAMUEL 25012023 v2'!$A$1:$H$1287,8,FALSE)</f>
        <v>1.3029999999999999</v>
      </c>
      <c r="I1002">
        <v>0</v>
      </c>
      <c r="J1002">
        <f>E1002*I1002</f>
        <v>0</v>
      </c>
      <c r="K1002" s="6">
        <f>VLOOKUP(M1002,'BASE ARTICLE SAMUEL 25012023 v2'!$A$1:$K$1287,11,FALSE)</f>
        <v>1.9544999999999999</v>
      </c>
      <c r="L1002" s="6">
        <f>E1002*K1002</f>
        <v>1.9544999999999999</v>
      </c>
      <c r="M1002" t="s">
        <v>2432</v>
      </c>
      <c r="N1002" t="str">
        <f>VLOOKUP(M1002,'BASE ARTICLE SAMUEL 25012023 v1'!$A$2:$B$1287,2,FALSE)</f>
        <v>AF</v>
      </c>
      <c r="O1002">
        <f t="shared" si="99"/>
        <v>1.3029999999999999</v>
      </c>
    </row>
    <row r="1003" spans="1:15" outlineLevel="2" x14ac:dyDescent="0.25">
      <c r="A1003" t="s">
        <v>1344</v>
      </c>
      <c r="B1003" s="74" t="str">
        <f t="shared" si="96"/>
        <v>EH</v>
      </c>
      <c r="C1003" t="str">
        <f>VLOOKUP(A1003,'BASE ARTICLE SAMUEL 25012023 v1'!$A$1:$B$1287,2,FALSE)</f>
        <v>AS</v>
      </c>
      <c r="D1003" t="s">
        <v>1913</v>
      </c>
      <c r="E1003">
        <v>3</v>
      </c>
      <c r="F1003" t="s">
        <v>3941</v>
      </c>
      <c r="G1003" s="71">
        <f>VLOOKUP(M1003,'BASE ARTICLE SAMUEL 25012023 v1'!$A$1:$F$1287,6,FALSE)</f>
        <v>4.46</v>
      </c>
      <c r="H1003" s="6">
        <f>VLOOKUP(M1003,'BASE ARTICLE SAMUEL 25012023 v2'!$A$1:$H$1287,8,FALSE)</f>
        <v>3.0550000000000002</v>
      </c>
      <c r="I1003">
        <v>0</v>
      </c>
      <c r="J1003">
        <f>E1003*I1003</f>
        <v>0</v>
      </c>
      <c r="K1003" s="6">
        <f>VLOOKUP(M1003,'BASE ARTICLE SAMUEL 25012023 v2'!$A$1:$K$1287,11,FALSE)</f>
        <v>6.8325000000000005</v>
      </c>
      <c r="L1003" s="6">
        <f>E1003*K1003</f>
        <v>20.497500000000002</v>
      </c>
      <c r="M1003" t="s">
        <v>1913</v>
      </c>
      <c r="N1003" t="str">
        <f>VLOOKUP(M1003,'BASE ARTICLE SAMUEL 25012023 v1'!$A$2:$B$1287,2,FALSE)</f>
        <v>AF</v>
      </c>
      <c r="O1003">
        <f t="shared" si="99"/>
        <v>9.1650000000000009</v>
      </c>
    </row>
    <row r="1004" spans="1:15" outlineLevel="2" x14ac:dyDescent="0.25">
      <c r="A1004" t="s">
        <v>1344</v>
      </c>
      <c r="B1004" s="74" t="str">
        <f t="shared" si="96"/>
        <v>EH</v>
      </c>
      <c r="C1004" t="str">
        <f>VLOOKUP(A1004,'BASE ARTICLE SAMUEL 25012023 v1'!$A$1:$B$1287,2,FALSE)</f>
        <v>AS</v>
      </c>
      <c r="D1004" t="s">
        <v>200</v>
      </c>
      <c r="E1004">
        <v>2</v>
      </c>
      <c r="F1004" t="s">
        <v>201</v>
      </c>
      <c r="G1004" s="71">
        <f>VLOOKUP(M1004,'BASE ARTICLE SAMUEL 25012023 v1'!$A$1:$F$1287,6,FALSE)</f>
        <v>18.350000000000001</v>
      </c>
      <c r="H1004" s="6">
        <f>VLOOKUP(M1004,'BASE ARTICLE SAMUEL 25012023 v2'!$A$1:$H$1287,8,FALSE)</f>
        <v>18.350000000000001</v>
      </c>
      <c r="I1004">
        <v>0</v>
      </c>
      <c r="J1004">
        <f>E1004*I1004</f>
        <v>0</v>
      </c>
      <c r="K1004" s="6">
        <f>VLOOKUP(M1004,'BASE ARTICLE SAMUEL 25012023 v2'!$A$1:$K$1287,11,FALSE)</f>
        <v>23.855000000000004</v>
      </c>
      <c r="L1004" s="6">
        <f>E1004*K1004</f>
        <v>47.710000000000008</v>
      </c>
      <c r="M1004" t="s">
        <v>200</v>
      </c>
      <c r="N1004" t="str">
        <f>VLOOKUP(M1004,'BASE ARTICLE SAMUEL 25012023 v1'!$A$2:$B$1287,2,FALSE)</f>
        <v>AS</v>
      </c>
      <c r="O1004">
        <f t="shared" si="99"/>
        <v>36.700000000000003</v>
      </c>
    </row>
    <row r="1005" spans="1:15" outlineLevel="2" x14ac:dyDescent="0.25">
      <c r="A1005" t="s">
        <v>1344</v>
      </c>
      <c r="B1005" s="74" t="str">
        <f t="shared" si="96"/>
        <v>EH</v>
      </c>
      <c r="C1005" t="str">
        <f>VLOOKUP(A1005,'BASE ARTICLE SAMUEL 25012023 v1'!$A$1:$B$1287,2,FALSE)</f>
        <v>AS</v>
      </c>
      <c r="D1005" t="s">
        <v>2430</v>
      </c>
      <c r="E1005">
        <v>2</v>
      </c>
      <c r="F1005" t="s">
        <v>2431</v>
      </c>
      <c r="G1005" s="71">
        <f>VLOOKUP(M1005,'BASE ARTICLE SAMUEL 25012023 v1'!$A$1:$F$1287,6,FALSE)</f>
        <v>3.59</v>
      </c>
      <c r="H1005" s="6">
        <f>VLOOKUP(M1005,'BASE ARTICLE SAMUEL 25012023 v2'!$A$1:$H$1287,8,FALSE)</f>
        <v>2.7194999999999996</v>
      </c>
      <c r="I1005">
        <v>0</v>
      </c>
      <c r="J1005">
        <f>E1005*I1005</f>
        <v>0</v>
      </c>
      <c r="K1005" s="6">
        <f>VLOOKUP(M1005,'BASE ARTICLE SAMUEL 25012023 v2'!$A$1:$K$1287,11,FALSE)</f>
        <v>5.5792499999999992</v>
      </c>
      <c r="L1005" s="6">
        <f>E1005*K1005</f>
        <v>11.158499999999998</v>
      </c>
      <c r="M1005" t="s">
        <v>2430</v>
      </c>
      <c r="N1005" t="str">
        <f>VLOOKUP(M1005,'BASE ARTICLE SAMUEL 25012023 v1'!$A$2:$B$1287,2,FALSE)</f>
        <v>AF</v>
      </c>
      <c r="O1005">
        <f t="shared" si="99"/>
        <v>5.4389999999999992</v>
      </c>
    </row>
    <row r="1006" spans="1:15" outlineLevel="2" x14ac:dyDescent="0.25">
      <c r="A1006" t="s">
        <v>1344</v>
      </c>
      <c r="B1006" s="74" t="str">
        <f t="shared" si="96"/>
        <v>EH</v>
      </c>
      <c r="C1006" t="str">
        <f>VLOOKUP(A1006,'BASE ARTICLE SAMUEL 25012023 v1'!$A$1:$B$1287,2,FALSE)</f>
        <v>AS</v>
      </c>
      <c r="D1006" t="s">
        <v>2413</v>
      </c>
      <c r="E1006">
        <v>1</v>
      </c>
      <c r="F1006" t="s">
        <v>2414</v>
      </c>
      <c r="G1006" s="71">
        <f>VLOOKUP(M1006,'BASE ARTICLE SAMUEL 25012023 v1'!$A$1:$F$1287,6,FALSE)</f>
        <v>9.4</v>
      </c>
      <c r="H1006" s="6">
        <f>VLOOKUP(M1006,'BASE ARTICLE SAMUEL 25012023 v2'!$A$1:$H$1287,8,FALSE)</f>
        <v>6.4</v>
      </c>
      <c r="I1006">
        <v>0</v>
      </c>
      <c r="J1006">
        <f>E1006*I1006</f>
        <v>0</v>
      </c>
      <c r="K1006" s="6">
        <f>VLOOKUP(M1006,'BASE ARTICLE SAMUEL 25012023 v2'!$A$1:$K$1287,11,FALSE)</f>
        <v>13.243600000000001</v>
      </c>
      <c r="L1006" s="6">
        <f>E1006*K1006</f>
        <v>13.243600000000001</v>
      </c>
      <c r="M1006" t="s">
        <v>2413</v>
      </c>
      <c r="N1006" t="str">
        <f>VLOOKUP(M1006,'BASE ARTICLE SAMUEL 25012023 v1'!$A$2:$B$1287,2,FALSE)</f>
        <v>AF</v>
      </c>
      <c r="O1006">
        <f t="shared" si="99"/>
        <v>6.4</v>
      </c>
    </row>
    <row r="1007" spans="1:15" outlineLevel="1" x14ac:dyDescent="0.25">
      <c r="A1007" s="74" t="s">
        <v>4113</v>
      </c>
      <c r="B1007" s="74" t="str">
        <f t="shared" si="96"/>
        <v>PCLC16EH</v>
      </c>
      <c r="H1007" s="6" t="e">
        <f>VLOOKUP(M1007,'BASE ARTICLE SAMUEL 25012023 v2'!$A$1:$H$1287,8,FALSE)</f>
        <v>#N/A</v>
      </c>
      <c r="K1007" s="6" t="e">
        <f>VLOOKUP(M1007,'BASE ARTICLE SAMUEL 25012023 v2'!$A$1:$K$1287,11,FALSE)</f>
        <v>#N/A</v>
      </c>
      <c r="L1007" s="6">
        <f>SUBTOTAL(9,L1002:L1006)</f>
        <v>94.56410000000001</v>
      </c>
      <c r="O1007">
        <f>SUBTOTAL(9,O1002:O1006)</f>
        <v>59.007000000000005</v>
      </c>
    </row>
    <row r="1008" spans="1:15" outlineLevel="2" x14ac:dyDescent="0.25">
      <c r="A1008" t="s">
        <v>1340</v>
      </c>
      <c r="B1008" s="74" t="str">
        <f t="shared" si="96"/>
        <v>EHA</v>
      </c>
      <c r="C1008" t="str">
        <f>VLOOKUP(A1008,'BASE ARTICLE SAMUEL 25012023 v1'!$A$1:$B$1287,2,FALSE)</f>
        <v>AS</v>
      </c>
      <c r="D1008" t="s">
        <v>2432</v>
      </c>
      <c r="E1008">
        <v>1</v>
      </c>
      <c r="F1008" t="s">
        <v>2433</v>
      </c>
      <c r="G1008" s="71">
        <f>VLOOKUP(M1008,'BASE ARTICLE SAMUEL 25012023 v1'!$A$1:$F$1287,6,FALSE)</f>
        <v>2.2400000000000002</v>
      </c>
      <c r="H1008" s="6">
        <f>VLOOKUP(M1008,'BASE ARTICLE SAMUEL 25012023 v2'!$A$1:$H$1287,8,FALSE)</f>
        <v>1.3029999999999999</v>
      </c>
      <c r="I1008">
        <v>0</v>
      </c>
      <c r="J1008">
        <f t="shared" ref="J1008:J1013" si="102">E1008*I1008</f>
        <v>0</v>
      </c>
      <c r="K1008" s="6">
        <f>VLOOKUP(M1008,'BASE ARTICLE SAMUEL 25012023 v2'!$A$1:$K$1287,11,FALSE)</f>
        <v>1.9544999999999999</v>
      </c>
      <c r="L1008" s="6">
        <f t="shared" ref="L1008:L1013" si="103">E1008*K1008</f>
        <v>1.9544999999999999</v>
      </c>
      <c r="M1008" t="s">
        <v>2432</v>
      </c>
      <c r="N1008" t="str">
        <f>VLOOKUP(M1008,'BASE ARTICLE SAMUEL 25012023 v1'!$A$2:$B$1287,2,FALSE)</f>
        <v>AF</v>
      </c>
      <c r="O1008">
        <f t="shared" si="99"/>
        <v>1.3029999999999999</v>
      </c>
    </row>
    <row r="1009" spans="1:15" outlineLevel="2" x14ac:dyDescent="0.25">
      <c r="A1009" t="s">
        <v>1340</v>
      </c>
      <c r="B1009" s="74" t="str">
        <f t="shared" si="96"/>
        <v>EHA</v>
      </c>
      <c r="C1009" t="str">
        <f>VLOOKUP(A1009,'BASE ARTICLE SAMUEL 25012023 v1'!$A$1:$B$1287,2,FALSE)</f>
        <v>AS</v>
      </c>
      <c r="D1009" t="s">
        <v>1913</v>
      </c>
      <c r="E1009">
        <v>2</v>
      </c>
      <c r="F1009" t="s">
        <v>3941</v>
      </c>
      <c r="G1009" s="71">
        <f>VLOOKUP(M1009,'BASE ARTICLE SAMUEL 25012023 v1'!$A$1:$F$1287,6,FALSE)</f>
        <v>4.46</v>
      </c>
      <c r="H1009" s="6">
        <f>VLOOKUP(M1009,'BASE ARTICLE SAMUEL 25012023 v2'!$A$1:$H$1287,8,FALSE)</f>
        <v>3.0550000000000002</v>
      </c>
      <c r="I1009">
        <v>0</v>
      </c>
      <c r="J1009">
        <f t="shared" si="102"/>
        <v>0</v>
      </c>
      <c r="K1009" s="6">
        <f>VLOOKUP(M1009,'BASE ARTICLE SAMUEL 25012023 v2'!$A$1:$K$1287,11,FALSE)</f>
        <v>6.8325000000000005</v>
      </c>
      <c r="L1009" s="6">
        <f t="shared" si="103"/>
        <v>13.665000000000001</v>
      </c>
      <c r="M1009" t="s">
        <v>1913</v>
      </c>
      <c r="N1009" t="str">
        <f>VLOOKUP(M1009,'BASE ARTICLE SAMUEL 25012023 v1'!$A$2:$B$1287,2,FALSE)</f>
        <v>AF</v>
      </c>
      <c r="O1009">
        <f t="shared" si="99"/>
        <v>6.11</v>
      </c>
    </row>
    <row r="1010" spans="1:15" outlineLevel="2" x14ac:dyDescent="0.25">
      <c r="A1010" t="s">
        <v>1340</v>
      </c>
      <c r="B1010" s="74" t="str">
        <f t="shared" si="96"/>
        <v>EHA</v>
      </c>
      <c r="C1010" t="str">
        <f>VLOOKUP(A1010,'BASE ARTICLE SAMUEL 25012023 v1'!$A$1:$B$1287,2,FALSE)</f>
        <v>AS</v>
      </c>
      <c r="D1010" t="s">
        <v>200</v>
      </c>
      <c r="E1010">
        <v>1</v>
      </c>
      <c r="F1010" t="s">
        <v>201</v>
      </c>
      <c r="G1010" s="71">
        <f>VLOOKUP(M1010,'BASE ARTICLE SAMUEL 25012023 v1'!$A$1:$F$1287,6,FALSE)</f>
        <v>18.350000000000001</v>
      </c>
      <c r="H1010" s="6">
        <f>VLOOKUP(M1010,'BASE ARTICLE SAMUEL 25012023 v2'!$A$1:$H$1287,8,FALSE)</f>
        <v>18.350000000000001</v>
      </c>
      <c r="I1010">
        <v>0</v>
      </c>
      <c r="J1010">
        <f t="shared" si="102"/>
        <v>0</v>
      </c>
      <c r="K1010" s="6">
        <f>VLOOKUP(M1010,'BASE ARTICLE SAMUEL 25012023 v2'!$A$1:$K$1287,11,FALSE)</f>
        <v>23.855000000000004</v>
      </c>
      <c r="L1010" s="6">
        <f t="shared" si="103"/>
        <v>23.855000000000004</v>
      </c>
      <c r="M1010" t="s">
        <v>200</v>
      </c>
      <c r="N1010" t="str">
        <f>VLOOKUP(M1010,'BASE ARTICLE SAMUEL 25012023 v1'!$A$2:$B$1287,2,FALSE)</f>
        <v>AS</v>
      </c>
      <c r="O1010">
        <f t="shared" si="99"/>
        <v>18.350000000000001</v>
      </c>
    </row>
    <row r="1011" spans="1:15" outlineLevel="2" x14ac:dyDescent="0.25">
      <c r="A1011" t="s">
        <v>1340</v>
      </c>
      <c r="B1011" s="74" t="str">
        <f t="shared" si="96"/>
        <v>EHA</v>
      </c>
      <c r="C1011" t="str">
        <f>VLOOKUP(A1011,'BASE ARTICLE SAMUEL 25012023 v1'!$A$1:$B$1287,2,FALSE)</f>
        <v>AS</v>
      </c>
      <c r="D1011" t="s">
        <v>1356</v>
      </c>
      <c r="E1011">
        <v>1.5</v>
      </c>
      <c r="F1011" t="s">
        <v>1357</v>
      </c>
      <c r="G1011" s="71">
        <f>VLOOKUP(M1011,'BASE ARTICLE SAMUEL 25012023 v1'!$A$1:$F$1287,6,FALSE)</f>
        <v>7.91</v>
      </c>
      <c r="H1011" s="6">
        <f>VLOOKUP(M1011,'BASE ARTICLE SAMUEL 25012023 v2'!$A$1:$H$1287,8,FALSE)</f>
        <v>7.91</v>
      </c>
      <c r="I1011">
        <v>0</v>
      </c>
      <c r="J1011">
        <f t="shared" si="102"/>
        <v>0</v>
      </c>
      <c r="K1011" s="6">
        <f>VLOOKUP(M1011,'BASE ARTICLE SAMUEL 25012023 v2'!$A$1:$K$1287,11,FALSE)</f>
        <v>11.074</v>
      </c>
      <c r="L1011" s="6">
        <f t="shared" si="103"/>
        <v>16.611000000000001</v>
      </c>
      <c r="M1011" t="s">
        <v>1356</v>
      </c>
      <c r="N1011" t="str">
        <f>VLOOKUP(M1011,'BASE ARTICLE SAMUEL 25012023 v1'!$A$2:$B$1287,2,FALSE)</f>
        <v>AN</v>
      </c>
      <c r="O1011">
        <f t="shared" si="99"/>
        <v>11.865</v>
      </c>
    </row>
    <row r="1012" spans="1:15" outlineLevel="2" x14ac:dyDescent="0.25">
      <c r="A1012" t="s">
        <v>1340</v>
      </c>
      <c r="B1012" s="74" t="str">
        <f t="shared" si="96"/>
        <v>EHA</v>
      </c>
      <c r="C1012" t="str">
        <f>VLOOKUP(A1012,'BASE ARTICLE SAMUEL 25012023 v1'!$A$1:$B$1287,2,FALSE)</f>
        <v>AS</v>
      </c>
      <c r="D1012" t="s">
        <v>2430</v>
      </c>
      <c r="E1012">
        <v>2</v>
      </c>
      <c r="F1012" t="s">
        <v>2431</v>
      </c>
      <c r="G1012" s="71">
        <f>VLOOKUP(M1012,'BASE ARTICLE SAMUEL 25012023 v1'!$A$1:$F$1287,6,FALSE)</f>
        <v>3.59</v>
      </c>
      <c r="H1012" s="6">
        <f>VLOOKUP(M1012,'BASE ARTICLE SAMUEL 25012023 v2'!$A$1:$H$1287,8,FALSE)</f>
        <v>2.7194999999999996</v>
      </c>
      <c r="I1012">
        <v>0</v>
      </c>
      <c r="J1012">
        <f t="shared" si="102"/>
        <v>0</v>
      </c>
      <c r="K1012" s="6">
        <f>VLOOKUP(M1012,'BASE ARTICLE SAMUEL 25012023 v2'!$A$1:$K$1287,11,FALSE)</f>
        <v>5.5792499999999992</v>
      </c>
      <c r="L1012" s="6">
        <f t="shared" si="103"/>
        <v>11.158499999999998</v>
      </c>
      <c r="M1012" t="s">
        <v>2430</v>
      </c>
      <c r="N1012" t="str">
        <f>VLOOKUP(M1012,'BASE ARTICLE SAMUEL 25012023 v1'!$A$2:$B$1287,2,FALSE)</f>
        <v>AF</v>
      </c>
      <c r="O1012">
        <f t="shared" si="99"/>
        <v>5.4389999999999992</v>
      </c>
    </row>
    <row r="1013" spans="1:15" outlineLevel="2" x14ac:dyDescent="0.25">
      <c r="A1013" t="s">
        <v>1340</v>
      </c>
      <c r="B1013" s="74" t="str">
        <f t="shared" si="96"/>
        <v>EHA</v>
      </c>
      <c r="C1013" t="str">
        <f>VLOOKUP(A1013,'BASE ARTICLE SAMUEL 25012023 v1'!$A$1:$B$1287,2,FALSE)</f>
        <v>AS</v>
      </c>
      <c r="D1013" t="s">
        <v>2409</v>
      </c>
      <c r="E1013">
        <v>1</v>
      </c>
      <c r="F1013" t="s">
        <v>2410</v>
      </c>
      <c r="G1013" s="71">
        <f>VLOOKUP(M1013,'BASE ARTICLE SAMUEL 25012023 v1'!$A$1:$F$1287,6,FALSE)</f>
        <v>8.4</v>
      </c>
      <c r="H1013" s="6">
        <f>VLOOKUP(M1013,'BASE ARTICLE SAMUEL 25012023 v2'!$A$1:$H$1287,8,FALSE)</f>
        <v>6.4</v>
      </c>
      <c r="I1013">
        <v>0</v>
      </c>
      <c r="J1013">
        <f t="shared" si="102"/>
        <v>0</v>
      </c>
      <c r="K1013" s="6">
        <f>VLOOKUP(M1013,'BASE ARTICLE SAMUEL 25012023 v2'!$A$1:$K$1287,11,FALSE)</f>
        <v>11.743600000000001</v>
      </c>
      <c r="L1013" s="6">
        <f t="shared" si="103"/>
        <v>11.743600000000001</v>
      </c>
      <c r="M1013" t="s">
        <v>2409</v>
      </c>
      <c r="N1013" t="str">
        <f>VLOOKUP(M1013,'BASE ARTICLE SAMUEL 25012023 v1'!$A$2:$B$1287,2,FALSE)</f>
        <v>AF</v>
      </c>
      <c r="O1013">
        <f t="shared" si="99"/>
        <v>6.4</v>
      </c>
    </row>
    <row r="1014" spans="1:15" outlineLevel="1" x14ac:dyDescent="0.25">
      <c r="A1014" s="74" t="s">
        <v>4114</v>
      </c>
      <c r="B1014" s="74" t="str">
        <f t="shared" si="96"/>
        <v>PCLC14EHA</v>
      </c>
      <c r="H1014" s="6" t="e">
        <f>VLOOKUP(M1014,'BASE ARTICLE SAMUEL 25012023 v2'!$A$1:$H$1287,8,FALSE)</f>
        <v>#N/A</v>
      </c>
      <c r="K1014" s="6" t="e">
        <f>VLOOKUP(M1014,'BASE ARTICLE SAMUEL 25012023 v2'!$A$1:$K$1287,11,FALSE)</f>
        <v>#N/A</v>
      </c>
      <c r="L1014" s="6">
        <f>SUBTOTAL(9,L1008:L1013)</f>
        <v>78.987600000000015</v>
      </c>
      <c r="O1014">
        <f>SUBTOTAL(9,O1008:O1013)</f>
        <v>49.466999999999999</v>
      </c>
    </row>
    <row r="1015" spans="1:15" outlineLevel="2" x14ac:dyDescent="0.25">
      <c r="A1015" t="s">
        <v>1338</v>
      </c>
      <c r="B1015" s="74" t="str">
        <f t="shared" si="96"/>
        <v>EHB</v>
      </c>
      <c r="C1015" t="str">
        <f>VLOOKUP(A1015,'BASE ARTICLE SAMUEL 25012023 v1'!$A$1:$B$1287,2,FALSE)</f>
        <v>AS</v>
      </c>
      <c r="D1015" t="s">
        <v>2432</v>
      </c>
      <c r="E1015">
        <v>1</v>
      </c>
      <c r="F1015" t="s">
        <v>2433</v>
      </c>
      <c r="G1015" s="71">
        <f>VLOOKUP(M1015,'BASE ARTICLE SAMUEL 25012023 v1'!$A$1:$F$1287,6,FALSE)</f>
        <v>2.2400000000000002</v>
      </c>
      <c r="H1015" s="6">
        <f>VLOOKUP(M1015,'BASE ARTICLE SAMUEL 25012023 v2'!$A$1:$H$1287,8,FALSE)</f>
        <v>1.3029999999999999</v>
      </c>
      <c r="I1015">
        <v>0</v>
      </c>
      <c r="J1015">
        <f>E1015*I1015</f>
        <v>0</v>
      </c>
      <c r="K1015" s="6">
        <f>VLOOKUP(M1015,'BASE ARTICLE SAMUEL 25012023 v2'!$A$1:$K$1287,11,FALSE)</f>
        <v>1.9544999999999999</v>
      </c>
      <c r="L1015" s="6">
        <f>E1015*K1015</f>
        <v>1.9544999999999999</v>
      </c>
      <c r="M1015" t="s">
        <v>2432</v>
      </c>
      <c r="N1015" t="str">
        <f>VLOOKUP(M1015,'BASE ARTICLE SAMUEL 25012023 v1'!$A$2:$B$1287,2,FALSE)</f>
        <v>AF</v>
      </c>
      <c r="O1015">
        <f t="shared" si="99"/>
        <v>1.3029999999999999</v>
      </c>
    </row>
    <row r="1016" spans="1:15" outlineLevel="2" x14ac:dyDescent="0.25">
      <c r="A1016" t="s">
        <v>1338</v>
      </c>
      <c r="B1016" s="74" t="str">
        <f t="shared" si="96"/>
        <v>EHB</v>
      </c>
      <c r="C1016" t="str">
        <f>VLOOKUP(A1016,'BASE ARTICLE SAMUEL 25012023 v1'!$A$1:$B$1287,2,FALSE)</f>
        <v>AS</v>
      </c>
      <c r="D1016" t="s">
        <v>1913</v>
      </c>
      <c r="E1016">
        <v>2</v>
      </c>
      <c r="F1016" t="s">
        <v>3941</v>
      </c>
      <c r="G1016" s="71">
        <f>VLOOKUP(M1016,'BASE ARTICLE SAMUEL 25012023 v1'!$A$1:$F$1287,6,FALSE)</f>
        <v>4.46</v>
      </c>
      <c r="H1016" s="6">
        <f>VLOOKUP(M1016,'BASE ARTICLE SAMUEL 25012023 v2'!$A$1:$H$1287,8,FALSE)</f>
        <v>3.0550000000000002</v>
      </c>
      <c r="I1016">
        <v>0</v>
      </c>
      <c r="J1016">
        <f>E1016*I1016</f>
        <v>0</v>
      </c>
      <c r="K1016" s="6">
        <f>VLOOKUP(M1016,'BASE ARTICLE SAMUEL 25012023 v2'!$A$1:$K$1287,11,FALSE)</f>
        <v>6.8325000000000005</v>
      </c>
      <c r="L1016" s="6">
        <f>E1016*K1016</f>
        <v>13.665000000000001</v>
      </c>
      <c r="M1016" t="s">
        <v>1913</v>
      </c>
      <c r="N1016" t="str">
        <f>VLOOKUP(M1016,'BASE ARTICLE SAMUEL 25012023 v1'!$A$2:$B$1287,2,FALSE)</f>
        <v>AF</v>
      </c>
      <c r="O1016">
        <f t="shared" si="99"/>
        <v>6.11</v>
      </c>
    </row>
    <row r="1017" spans="1:15" outlineLevel="2" x14ac:dyDescent="0.25">
      <c r="A1017" t="s">
        <v>1338</v>
      </c>
      <c r="B1017" s="74" t="str">
        <f t="shared" si="96"/>
        <v>EHB</v>
      </c>
      <c r="C1017" t="str">
        <f>VLOOKUP(A1017,'BASE ARTICLE SAMUEL 25012023 v1'!$A$1:$B$1287,2,FALSE)</f>
        <v>AS</v>
      </c>
      <c r="D1017" t="s">
        <v>1356</v>
      </c>
      <c r="E1017">
        <v>3</v>
      </c>
      <c r="F1017" t="s">
        <v>1357</v>
      </c>
      <c r="G1017" s="71">
        <f>VLOOKUP(M1017,'BASE ARTICLE SAMUEL 25012023 v1'!$A$1:$F$1287,6,FALSE)</f>
        <v>7.91</v>
      </c>
      <c r="H1017" s="6">
        <f>VLOOKUP(M1017,'BASE ARTICLE SAMUEL 25012023 v2'!$A$1:$H$1287,8,FALSE)</f>
        <v>7.91</v>
      </c>
      <c r="I1017">
        <v>0</v>
      </c>
      <c r="J1017">
        <f>E1017*I1017</f>
        <v>0</v>
      </c>
      <c r="K1017" s="6">
        <f>VLOOKUP(M1017,'BASE ARTICLE SAMUEL 25012023 v2'!$A$1:$K$1287,11,FALSE)</f>
        <v>11.074</v>
      </c>
      <c r="L1017" s="6">
        <f>E1017*K1017</f>
        <v>33.222000000000001</v>
      </c>
      <c r="M1017" t="s">
        <v>1356</v>
      </c>
      <c r="N1017" t="str">
        <f>VLOOKUP(M1017,'BASE ARTICLE SAMUEL 25012023 v1'!$A$2:$B$1287,2,FALSE)</f>
        <v>AN</v>
      </c>
      <c r="O1017">
        <f t="shared" si="99"/>
        <v>23.73</v>
      </c>
    </row>
    <row r="1018" spans="1:15" outlineLevel="2" x14ac:dyDescent="0.25">
      <c r="A1018" t="s">
        <v>1338</v>
      </c>
      <c r="B1018" s="74" t="str">
        <f t="shared" si="96"/>
        <v>EHB</v>
      </c>
      <c r="C1018" t="str">
        <f>VLOOKUP(A1018,'BASE ARTICLE SAMUEL 25012023 v1'!$A$1:$B$1287,2,FALSE)</f>
        <v>AS</v>
      </c>
      <c r="D1018" t="s">
        <v>2430</v>
      </c>
      <c r="E1018">
        <v>2</v>
      </c>
      <c r="F1018" t="s">
        <v>2431</v>
      </c>
      <c r="G1018" s="71">
        <f>VLOOKUP(M1018,'BASE ARTICLE SAMUEL 25012023 v1'!$A$1:$F$1287,6,FALSE)</f>
        <v>3.59</v>
      </c>
      <c r="H1018" s="6">
        <f>VLOOKUP(M1018,'BASE ARTICLE SAMUEL 25012023 v2'!$A$1:$H$1287,8,FALSE)</f>
        <v>2.7194999999999996</v>
      </c>
      <c r="I1018">
        <v>0</v>
      </c>
      <c r="J1018">
        <f>E1018*I1018</f>
        <v>0</v>
      </c>
      <c r="K1018" s="6">
        <f>VLOOKUP(M1018,'BASE ARTICLE SAMUEL 25012023 v2'!$A$1:$K$1287,11,FALSE)</f>
        <v>5.5792499999999992</v>
      </c>
      <c r="L1018" s="6">
        <f>E1018*K1018</f>
        <v>11.158499999999998</v>
      </c>
      <c r="M1018" t="s">
        <v>2430</v>
      </c>
      <c r="N1018" t="str">
        <f>VLOOKUP(M1018,'BASE ARTICLE SAMUEL 25012023 v1'!$A$2:$B$1287,2,FALSE)</f>
        <v>AF</v>
      </c>
      <c r="O1018">
        <f t="shared" si="99"/>
        <v>5.4389999999999992</v>
      </c>
    </row>
    <row r="1019" spans="1:15" outlineLevel="2" x14ac:dyDescent="0.25">
      <c r="A1019" t="s">
        <v>1338</v>
      </c>
      <c r="B1019" s="74" t="str">
        <f t="shared" si="96"/>
        <v>EHB</v>
      </c>
      <c r="C1019" t="str">
        <f>VLOOKUP(A1019,'BASE ARTICLE SAMUEL 25012023 v1'!$A$1:$B$1287,2,FALSE)</f>
        <v>AS</v>
      </c>
      <c r="D1019" t="s">
        <v>2407</v>
      </c>
      <c r="E1019">
        <v>1</v>
      </c>
      <c r="F1019" t="s">
        <v>2408</v>
      </c>
      <c r="G1019" s="71">
        <f>VLOOKUP(M1019,'BASE ARTICLE SAMUEL 25012023 v1'!$A$1:$F$1287,6,FALSE)</f>
        <v>5.58</v>
      </c>
      <c r="H1019" s="6">
        <f>VLOOKUP(M1019,'BASE ARTICLE SAMUEL 25012023 v2'!$A$1:$H$1287,8,FALSE)</f>
        <v>5.58</v>
      </c>
      <c r="I1019">
        <v>0</v>
      </c>
      <c r="J1019">
        <f>E1019*I1019</f>
        <v>0</v>
      </c>
      <c r="K1019" s="6">
        <f>VLOOKUP(M1019,'BASE ARTICLE SAMUEL 25012023 v2'!$A$1:$K$1287,11,FALSE)</f>
        <v>7.6530000000000005</v>
      </c>
      <c r="L1019" s="6">
        <f>E1019*K1019</f>
        <v>7.6530000000000005</v>
      </c>
      <c r="M1019" t="s">
        <v>2407</v>
      </c>
      <c r="N1019" t="str">
        <f>VLOOKUP(M1019,'BASE ARTICLE SAMUEL 25012023 v1'!$A$2:$B$1287,2,FALSE)</f>
        <v>AF</v>
      </c>
      <c r="O1019">
        <f t="shared" si="99"/>
        <v>5.58</v>
      </c>
    </row>
    <row r="1020" spans="1:15" outlineLevel="1" x14ac:dyDescent="0.25">
      <c r="A1020" s="74" t="s">
        <v>4115</v>
      </c>
      <c r="B1020" s="74" t="str">
        <f t="shared" si="96"/>
        <v>PCLC12EHB</v>
      </c>
      <c r="H1020" s="6" t="e">
        <f>VLOOKUP(M1020,'BASE ARTICLE SAMUEL 25012023 v2'!$A$1:$H$1287,8,FALSE)</f>
        <v>#N/A</v>
      </c>
      <c r="K1020" s="6" t="e">
        <f>VLOOKUP(M1020,'BASE ARTICLE SAMUEL 25012023 v2'!$A$1:$K$1287,11,FALSE)</f>
        <v>#N/A</v>
      </c>
      <c r="L1020" s="6">
        <f>SUBTOTAL(9,L1015:L1019)</f>
        <v>67.653000000000006</v>
      </c>
      <c r="O1020">
        <f>SUBTOTAL(9,O1015:O1019)</f>
        <v>42.161999999999999</v>
      </c>
    </row>
    <row r="1021" spans="1:15" outlineLevel="2" x14ac:dyDescent="0.25">
      <c r="A1021" t="s">
        <v>1336</v>
      </c>
      <c r="B1021" s="74" t="str">
        <f t="shared" si="96"/>
        <v>EHA</v>
      </c>
      <c r="C1021" t="str">
        <f>VLOOKUP(A1021,'BASE ARTICLE SAMUEL 25012023 v1'!$A$1:$B$1287,2,FALSE)</f>
        <v>AS</v>
      </c>
      <c r="D1021" t="s">
        <v>2432</v>
      </c>
      <c r="E1021">
        <v>1</v>
      </c>
      <c r="F1021" t="s">
        <v>2433</v>
      </c>
      <c r="G1021" s="71">
        <f>VLOOKUP(M1021,'BASE ARTICLE SAMUEL 25012023 v1'!$A$1:$F$1287,6,FALSE)</f>
        <v>2.2400000000000002</v>
      </c>
      <c r="H1021" s="6">
        <f>VLOOKUP(M1021,'BASE ARTICLE SAMUEL 25012023 v2'!$A$1:$H$1287,8,FALSE)</f>
        <v>1.3029999999999999</v>
      </c>
      <c r="I1021">
        <v>0</v>
      </c>
      <c r="J1021">
        <f>E1021*I1021</f>
        <v>0</v>
      </c>
      <c r="K1021" s="6">
        <f>VLOOKUP(M1021,'BASE ARTICLE SAMUEL 25012023 v2'!$A$1:$K$1287,11,FALSE)</f>
        <v>1.9544999999999999</v>
      </c>
      <c r="L1021" s="6">
        <f>E1021*K1021</f>
        <v>1.9544999999999999</v>
      </c>
      <c r="M1021" t="s">
        <v>2432</v>
      </c>
      <c r="N1021" t="str">
        <f>VLOOKUP(M1021,'BASE ARTICLE SAMUEL 25012023 v1'!$A$2:$B$1287,2,FALSE)</f>
        <v>AF</v>
      </c>
      <c r="O1021">
        <f t="shared" si="99"/>
        <v>1.3029999999999999</v>
      </c>
    </row>
    <row r="1022" spans="1:15" outlineLevel="2" x14ac:dyDescent="0.25">
      <c r="A1022" t="s">
        <v>1336</v>
      </c>
      <c r="B1022" s="74" t="str">
        <f t="shared" si="96"/>
        <v>EHA</v>
      </c>
      <c r="C1022" t="str">
        <f>VLOOKUP(A1022,'BASE ARTICLE SAMUEL 25012023 v1'!$A$1:$B$1287,2,FALSE)</f>
        <v>AS</v>
      </c>
      <c r="D1022" t="s">
        <v>1913</v>
      </c>
      <c r="E1022">
        <v>3</v>
      </c>
      <c r="F1022" t="s">
        <v>3941</v>
      </c>
      <c r="G1022" s="71">
        <f>VLOOKUP(M1022,'BASE ARTICLE SAMUEL 25012023 v1'!$A$1:$F$1287,6,FALSE)</f>
        <v>4.46</v>
      </c>
      <c r="H1022" s="6">
        <f>VLOOKUP(M1022,'BASE ARTICLE SAMUEL 25012023 v2'!$A$1:$H$1287,8,FALSE)</f>
        <v>3.0550000000000002</v>
      </c>
      <c r="I1022">
        <v>0</v>
      </c>
      <c r="J1022">
        <f>E1022*I1022</f>
        <v>0</v>
      </c>
      <c r="K1022" s="6">
        <f>VLOOKUP(M1022,'BASE ARTICLE SAMUEL 25012023 v2'!$A$1:$K$1287,11,FALSE)</f>
        <v>6.8325000000000005</v>
      </c>
      <c r="L1022" s="6">
        <f>E1022*K1022</f>
        <v>20.497500000000002</v>
      </c>
      <c r="M1022" t="s">
        <v>1913</v>
      </c>
      <c r="N1022" t="str">
        <f>VLOOKUP(M1022,'BASE ARTICLE SAMUEL 25012023 v1'!$A$2:$B$1287,2,FALSE)</f>
        <v>AF</v>
      </c>
      <c r="O1022">
        <f t="shared" si="99"/>
        <v>9.1650000000000009</v>
      </c>
    </row>
    <row r="1023" spans="1:15" outlineLevel="2" x14ac:dyDescent="0.25">
      <c r="A1023" t="s">
        <v>1336</v>
      </c>
      <c r="B1023" s="74" t="str">
        <f t="shared" si="96"/>
        <v>EHA</v>
      </c>
      <c r="C1023" t="str">
        <f>VLOOKUP(A1023,'BASE ARTICLE SAMUEL 25012023 v1'!$A$1:$B$1287,2,FALSE)</f>
        <v>AS</v>
      </c>
      <c r="D1023" t="s">
        <v>200</v>
      </c>
      <c r="E1023">
        <v>2</v>
      </c>
      <c r="F1023" t="s">
        <v>201</v>
      </c>
      <c r="G1023" s="71">
        <f>VLOOKUP(M1023,'BASE ARTICLE SAMUEL 25012023 v1'!$A$1:$F$1287,6,FALSE)</f>
        <v>18.350000000000001</v>
      </c>
      <c r="H1023" s="6">
        <f>VLOOKUP(M1023,'BASE ARTICLE SAMUEL 25012023 v2'!$A$1:$H$1287,8,FALSE)</f>
        <v>18.350000000000001</v>
      </c>
      <c r="I1023">
        <v>0</v>
      </c>
      <c r="J1023">
        <f>E1023*I1023</f>
        <v>0</v>
      </c>
      <c r="K1023" s="6">
        <f>VLOOKUP(M1023,'BASE ARTICLE SAMUEL 25012023 v2'!$A$1:$K$1287,11,FALSE)</f>
        <v>23.855000000000004</v>
      </c>
      <c r="L1023" s="6">
        <f>E1023*K1023</f>
        <v>47.710000000000008</v>
      </c>
      <c r="M1023" t="s">
        <v>200</v>
      </c>
      <c r="N1023" t="str">
        <f>VLOOKUP(M1023,'BASE ARTICLE SAMUEL 25012023 v1'!$A$2:$B$1287,2,FALSE)</f>
        <v>AS</v>
      </c>
      <c r="O1023">
        <f t="shared" si="99"/>
        <v>36.700000000000003</v>
      </c>
    </row>
    <row r="1024" spans="1:15" outlineLevel="2" x14ac:dyDescent="0.25">
      <c r="A1024" t="s">
        <v>1336</v>
      </c>
      <c r="B1024" s="74" t="str">
        <f t="shared" si="96"/>
        <v>EHA</v>
      </c>
      <c r="C1024" t="str">
        <f>VLOOKUP(A1024,'BASE ARTICLE SAMUEL 25012023 v1'!$A$1:$B$1287,2,FALSE)</f>
        <v>AS</v>
      </c>
      <c r="D1024" t="s">
        <v>2430</v>
      </c>
      <c r="E1024">
        <v>2</v>
      </c>
      <c r="F1024" t="s">
        <v>2431</v>
      </c>
      <c r="G1024" s="71">
        <f>VLOOKUP(M1024,'BASE ARTICLE SAMUEL 25012023 v1'!$A$1:$F$1287,6,FALSE)</f>
        <v>3.59</v>
      </c>
      <c r="H1024" s="6">
        <f>VLOOKUP(M1024,'BASE ARTICLE SAMUEL 25012023 v2'!$A$1:$H$1287,8,FALSE)</f>
        <v>2.7194999999999996</v>
      </c>
      <c r="I1024">
        <v>0</v>
      </c>
      <c r="J1024">
        <f>E1024*I1024</f>
        <v>0</v>
      </c>
      <c r="K1024" s="6">
        <f>VLOOKUP(M1024,'BASE ARTICLE SAMUEL 25012023 v2'!$A$1:$K$1287,11,FALSE)</f>
        <v>5.5792499999999992</v>
      </c>
      <c r="L1024" s="6">
        <f>E1024*K1024</f>
        <v>11.158499999999998</v>
      </c>
      <c r="M1024" t="s">
        <v>2430</v>
      </c>
      <c r="N1024" t="str">
        <f>VLOOKUP(M1024,'BASE ARTICLE SAMUEL 25012023 v1'!$A$2:$B$1287,2,FALSE)</f>
        <v>AF</v>
      </c>
      <c r="O1024">
        <f t="shared" si="99"/>
        <v>5.4389999999999992</v>
      </c>
    </row>
    <row r="1025" spans="1:15" outlineLevel="2" x14ac:dyDescent="0.25">
      <c r="A1025" t="s">
        <v>1336</v>
      </c>
      <c r="B1025" s="74" t="str">
        <f t="shared" si="96"/>
        <v>EHA</v>
      </c>
      <c r="C1025" t="str">
        <f>VLOOKUP(A1025,'BASE ARTICLE SAMUEL 25012023 v1'!$A$1:$B$1287,2,FALSE)</f>
        <v>AS</v>
      </c>
      <c r="D1025" t="s">
        <v>2405</v>
      </c>
      <c r="E1025">
        <v>1</v>
      </c>
      <c r="F1025" t="s">
        <v>2406</v>
      </c>
      <c r="G1025" s="71">
        <f>VLOOKUP(M1025,'BASE ARTICLE SAMUEL 25012023 v1'!$A$1:$F$1287,6,FALSE)</f>
        <v>9.9</v>
      </c>
      <c r="H1025" s="6">
        <f>VLOOKUP(M1025,'BASE ARTICLE SAMUEL 25012023 v2'!$A$1:$H$1287,8,FALSE)</f>
        <v>6.4</v>
      </c>
      <c r="I1025">
        <v>0</v>
      </c>
      <c r="J1025">
        <f>E1025*I1025</f>
        <v>0</v>
      </c>
      <c r="K1025" s="6">
        <f>VLOOKUP(M1025,'BASE ARTICLE SAMUEL 25012023 v2'!$A$1:$K$1287,11,FALSE)</f>
        <v>13.993600000000001</v>
      </c>
      <c r="L1025" s="6">
        <f>E1025*K1025</f>
        <v>13.993600000000001</v>
      </c>
      <c r="M1025" t="s">
        <v>2405</v>
      </c>
      <c r="N1025" t="str">
        <f>VLOOKUP(M1025,'BASE ARTICLE SAMUEL 25012023 v1'!$A$2:$B$1287,2,FALSE)</f>
        <v>AF</v>
      </c>
      <c r="O1025">
        <f t="shared" si="99"/>
        <v>6.4</v>
      </c>
    </row>
    <row r="1026" spans="1:15" outlineLevel="1" x14ac:dyDescent="0.25">
      <c r="A1026" s="74" t="s">
        <v>4116</v>
      </c>
      <c r="B1026" s="74" t="str">
        <f t="shared" si="96"/>
        <v>PCLC12EHA</v>
      </c>
      <c r="H1026" s="6" t="e">
        <f>VLOOKUP(M1026,'BASE ARTICLE SAMUEL 25012023 v2'!$A$1:$H$1287,8,FALSE)</f>
        <v>#N/A</v>
      </c>
      <c r="K1026" s="6" t="e">
        <f>VLOOKUP(M1026,'BASE ARTICLE SAMUEL 25012023 v2'!$A$1:$K$1287,11,FALSE)</f>
        <v>#N/A</v>
      </c>
      <c r="L1026" s="6">
        <f>SUBTOTAL(9,L1021:L1025)</f>
        <v>95.31410000000001</v>
      </c>
      <c r="O1026">
        <f>SUBTOTAL(9,O1021:O1025)</f>
        <v>59.007000000000005</v>
      </c>
    </row>
    <row r="1027" spans="1:15" outlineLevel="2" x14ac:dyDescent="0.25">
      <c r="A1027" t="s">
        <v>1334</v>
      </c>
      <c r="B1027" s="74" t="str">
        <f t="shared" si="96"/>
        <v>EHB</v>
      </c>
      <c r="C1027" t="str">
        <f>VLOOKUP(A1027,'BASE ARTICLE SAMUEL 25012023 v1'!$A$1:$B$1287,2,FALSE)</f>
        <v>AS</v>
      </c>
      <c r="D1027" t="s">
        <v>200</v>
      </c>
      <c r="E1027">
        <v>1</v>
      </c>
      <c r="F1027" t="s">
        <v>201</v>
      </c>
      <c r="G1027" s="71">
        <f>VLOOKUP(M1027,'BASE ARTICLE SAMUEL 25012023 v1'!$A$1:$F$1287,6,FALSE)</f>
        <v>18.350000000000001</v>
      </c>
      <c r="H1027" s="6">
        <f>VLOOKUP(M1027,'BASE ARTICLE SAMUEL 25012023 v2'!$A$1:$H$1287,8,FALSE)</f>
        <v>18.350000000000001</v>
      </c>
      <c r="I1027">
        <v>0</v>
      </c>
      <c r="J1027">
        <f>E1027*I1027</f>
        <v>0</v>
      </c>
      <c r="K1027" s="6">
        <f>VLOOKUP(M1027,'BASE ARTICLE SAMUEL 25012023 v2'!$A$1:$K$1287,11,FALSE)</f>
        <v>23.855000000000004</v>
      </c>
      <c r="L1027" s="6">
        <f>E1027*K1027</f>
        <v>23.855000000000004</v>
      </c>
      <c r="M1027" t="s">
        <v>200</v>
      </c>
      <c r="N1027" t="str">
        <f>VLOOKUP(M1027,'BASE ARTICLE SAMUEL 25012023 v1'!$A$2:$B$1287,2,FALSE)</f>
        <v>AS</v>
      </c>
      <c r="O1027">
        <f t="shared" si="99"/>
        <v>18.350000000000001</v>
      </c>
    </row>
    <row r="1028" spans="1:15" outlineLevel="2" x14ac:dyDescent="0.25">
      <c r="A1028" t="s">
        <v>1334</v>
      </c>
      <c r="B1028" s="74" t="str">
        <f t="shared" ref="B1028:B1091" si="104">MID(A1028,7,100)</f>
        <v>EHB</v>
      </c>
      <c r="C1028" t="str">
        <f>VLOOKUP(A1028,'BASE ARTICLE SAMUEL 25012023 v1'!$A$1:$B$1287,2,FALSE)</f>
        <v>AS</v>
      </c>
      <c r="D1028" t="s">
        <v>2430</v>
      </c>
      <c r="E1028">
        <v>2</v>
      </c>
      <c r="F1028" t="s">
        <v>2431</v>
      </c>
      <c r="G1028" s="71">
        <f>VLOOKUP(M1028,'BASE ARTICLE SAMUEL 25012023 v1'!$A$1:$F$1287,6,FALSE)</f>
        <v>3.59</v>
      </c>
      <c r="H1028" s="6">
        <f>VLOOKUP(M1028,'BASE ARTICLE SAMUEL 25012023 v2'!$A$1:$H$1287,8,FALSE)</f>
        <v>2.7194999999999996</v>
      </c>
      <c r="I1028">
        <v>0</v>
      </c>
      <c r="J1028">
        <f>E1028*I1028</f>
        <v>0</v>
      </c>
      <c r="K1028" s="6">
        <f>VLOOKUP(M1028,'BASE ARTICLE SAMUEL 25012023 v2'!$A$1:$K$1287,11,FALSE)</f>
        <v>5.5792499999999992</v>
      </c>
      <c r="L1028" s="6">
        <f>E1028*K1028</f>
        <v>11.158499999999998</v>
      </c>
      <c r="M1028" t="s">
        <v>2430</v>
      </c>
      <c r="N1028" t="str">
        <f>VLOOKUP(M1028,'BASE ARTICLE SAMUEL 25012023 v1'!$A$2:$B$1287,2,FALSE)</f>
        <v>AF</v>
      </c>
      <c r="O1028">
        <f t="shared" si="99"/>
        <v>5.4389999999999992</v>
      </c>
    </row>
    <row r="1029" spans="1:15" outlineLevel="2" x14ac:dyDescent="0.25">
      <c r="A1029" t="s">
        <v>1334</v>
      </c>
      <c r="B1029" s="74" t="str">
        <f t="shared" si="104"/>
        <v>EHB</v>
      </c>
      <c r="C1029" t="str">
        <f>VLOOKUP(A1029,'BASE ARTICLE SAMUEL 25012023 v1'!$A$1:$B$1287,2,FALSE)</f>
        <v>AS</v>
      </c>
      <c r="D1029" t="s">
        <v>2403</v>
      </c>
      <c r="E1029">
        <v>1</v>
      </c>
      <c r="F1029" t="s">
        <v>2404</v>
      </c>
      <c r="G1029" s="71">
        <f>VLOOKUP(M1029,'BASE ARTICLE SAMUEL 25012023 v1'!$A$1:$F$1287,6,FALSE)</f>
        <v>5.76</v>
      </c>
      <c r="H1029" s="6">
        <f>VLOOKUP(M1029,'BASE ARTICLE SAMUEL 25012023 v2'!$A$1:$H$1287,8,FALSE)</f>
        <v>4.76</v>
      </c>
      <c r="I1029">
        <v>0</v>
      </c>
      <c r="J1029">
        <f>E1029*I1029</f>
        <v>0</v>
      </c>
      <c r="K1029" s="6">
        <f>VLOOKUP(M1029,'BASE ARTICLE SAMUEL 25012023 v2'!$A$1:$K$1287,11,FALSE)</f>
        <v>8.0624000000000002</v>
      </c>
      <c r="L1029" s="6">
        <f>E1029*K1029</f>
        <v>8.0624000000000002</v>
      </c>
      <c r="M1029" t="s">
        <v>2403</v>
      </c>
      <c r="N1029" t="str">
        <f>VLOOKUP(M1029,'BASE ARTICLE SAMUEL 25012023 v1'!$A$2:$B$1287,2,FALSE)</f>
        <v>AF</v>
      </c>
      <c r="O1029">
        <f t="shared" si="99"/>
        <v>4.76</v>
      </c>
    </row>
    <row r="1030" spans="1:15" outlineLevel="1" x14ac:dyDescent="0.25">
      <c r="A1030" s="74" t="s">
        <v>4117</v>
      </c>
      <c r="B1030" s="74" t="str">
        <f t="shared" si="104"/>
        <v>PCLC10EHB</v>
      </c>
      <c r="H1030" s="6" t="e">
        <f>VLOOKUP(M1030,'BASE ARTICLE SAMUEL 25012023 v2'!$A$1:$H$1287,8,FALSE)</f>
        <v>#N/A</v>
      </c>
      <c r="K1030" s="6" t="e">
        <f>VLOOKUP(M1030,'BASE ARTICLE SAMUEL 25012023 v2'!$A$1:$K$1287,11,FALSE)</f>
        <v>#N/A</v>
      </c>
      <c r="L1030" s="6">
        <f>SUBTOTAL(9,L1027:L1029)</f>
        <v>43.075900000000004</v>
      </c>
      <c r="O1030">
        <f>SUBTOTAL(9,O1027:O1029)</f>
        <v>28.548999999999999</v>
      </c>
    </row>
    <row r="1031" spans="1:15" outlineLevel="2" x14ac:dyDescent="0.25">
      <c r="A1031" t="s">
        <v>1332</v>
      </c>
      <c r="B1031" s="74" t="str">
        <f t="shared" si="104"/>
        <v>EHA</v>
      </c>
      <c r="C1031" t="str">
        <f>VLOOKUP(A1031,'BASE ARTICLE SAMUEL 25012023 v1'!$A$1:$B$1287,2,FALSE)</f>
        <v>AS</v>
      </c>
      <c r="D1031" t="s">
        <v>2432</v>
      </c>
      <c r="E1031">
        <v>1</v>
      </c>
      <c r="F1031" t="s">
        <v>2433</v>
      </c>
      <c r="G1031" s="71">
        <f>VLOOKUP(M1031,'BASE ARTICLE SAMUEL 25012023 v1'!$A$1:$F$1287,6,FALSE)</f>
        <v>2.2400000000000002</v>
      </c>
      <c r="H1031" s="6">
        <f>VLOOKUP(M1031,'BASE ARTICLE SAMUEL 25012023 v2'!$A$1:$H$1287,8,FALSE)</f>
        <v>1.3029999999999999</v>
      </c>
      <c r="I1031">
        <v>0</v>
      </c>
      <c r="J1031">
        <f>E1031*I1031</f>
        <v>0</v>
      </c>
      <c r="K1031" s="6">
        <f>VLOOKUP(M1031,'BASE ARTICLE SAMUEL 25012023 v2'!$A$1:$K$1287,11,FALSE)</f>
        <v>1.9544999999999999</v>
      </c>
      <c r="L1031" s="6">
        <f>E1031*K1031</f>
        <v>1.9544999999999999</v>
      </c>
      <c r="M1031" t="s">
        <v>2432</v>
      </c>
      <c r="N1031" t="str">
        <f>VLOOKUP(M1031,'BASE ARTICLE SAMUEL 25012023 v1'!$A$2:$B$1287,2,FALSE)</f>
        <v>AF</v>
      </c>
      <c r="O1031">
        <f t="shared" si="99"/>
        <v>1.3029999999999999</v>
      </c>
    </row>
    <row r="1032" spans="1:15" outlineLevel="2" x14ac:dyDescent="0.25">
      <c r="A1032" t="s">
        <v>1332</v>
      </c>
      <c r="B1032" s="74" t="str">
        <f t="shared" si="104"/>
        <v>EHA</v>
      </c>
      <c r="C1032" t="str">
        <f>VLOOKUP(A1032,'BASE ARTICLE SAMUEL 25012023 v1'!$A$1:$B$1287,2,FALSE)</f>
        <v>AS</v>
      </c>
      <c r="D1032" t="s">
        <v>1913</v>
      </c>
      <c r="E1032">
        <v>4</v>
      </c>
      <c r="F1032" t="s">
        <v>3941</v>
      </c>
      <c r="G1032" s="71">
        <f>VLOOKUP(M1032,'BASE ARTICLE SAMUEL 25012023 v1'!$A$1:$F$1287,6,FALSE)</f>
        <v>4.46</v>
      </c>
      <c r="H1032" s="6">
        <f>VLOOKUP(M1032,'BASE ARTICLE SAMUEL 25012023 v2'!$A$1:$H$1287,8,FALSE)</f>
        <v>3.0550000000000002</v>
      </c>
      <c r="I1032">
        <v>0</v>
      </c>
      <c r="J1032">
        <f>E1032*I1032</f>
        <v>0</v>
      </c>
      <c r="K1032" s="6">
        <f>VLOOKUP(M1032,'BASE ARTICLE SAMUEL 25012023 v2'!$A$1:$K$1287,11,FALSE)</f>
        <v>6.8325000000000005</v>
      </c>
      <c r="L1032" s="6">
        <f>E1032*K1032</f>
        <v>27.330000000000002</v>
      </c>
      <c r="M1032" t="s">
        <v>1913</v>
      </c>
      <c r="N1032" t="str">
        <f>VLOOKUP(M1032,'BASE ARTICLE SAMUEL 25012023 v1'!$A$2:$B$1287,2,FALSE)</f>
        <v>AF</v>
      </c>
      <c r="O1032">
        <f t="shared" si="99"/>
        <v>12.22</v>
      </c>
    </row>
    <row r="1033" spans="1:15" outlineLevel="2" x14ac:dyDescent="0.25">
      <c r="A1033" t="s">
        <v>1332</v>
      </c>
      <c r="B1033" s="74" t="str">
        <f t="shared" si="104"/>
        <v>EHA</v>
      </c>
      <c r="C1033" t="str">
        <f>VLOOKUP(A1033,'BASE ARTICLE SAMUEL 25012023 v1'!$A$1:$B$1287,2,FALSE)</f>
        <v>AS</v>
      </c>
      <c r="D1033" t="s">
        <v>1113</v>
      </c>
      <c r="E1033">
        <v>2</v>
      </c>
      <c r="F1033" t="s">
        <v>1114</v>
      </c>
      <c r="G1033" s="71">
        <f>VLOOKUP(M1033,'BASE ARTICLE SAMUEL 25012023 v1'!$A$1:$F$1287,6,FALSE)</f>
        <v>22.94</v>
      </c>
      <c r="H1033" s="6">
        <f>VLOOKUP(M1033,'BASE ARTICLE SAMUEL 25012023 v2'!$A$1:$H$1287,8,FALSE)</f>
        <v>22.94</v>
      </c>
      <c r="I1033">
        <v>0</v>
      </c>
      <c r="J1033">
        <f>E1033*I1033</f>
        <v>0</v>
      </c>
      <c r="K1033" s="6">
        <f>VLOOKUP(M1033,'BASE ARTICLE SAMUEL 25012023 v2'!$A$1:$K$1287,11,FALSE)</f>
        <v>29.822000000000003</v>
      </c>
      <c r="L1033" s="6">
        <f>E1033*K1033</f>
        <v>59.644000000000005</v>
      </c>
      <c r="M1033" t="s">
        <v>1113</v>
      </c>
      <c r="N1033" t="str">
        <f>VLOOKUP(M1033,'BASE ARTICLE SAMUEL 25012023 v1'!$A$2:$B$1287,2,FALSE)</f>
        <v>AS</v>
      </c>
      <c r="O1033">
        <f t="shared" si="99"/>
        <v>45.88</v>
      </c>
    </row>
    <row r="1034" spans="1:15" outlineLevel="2" x14ac:dyDescent="0.25">
      <c r="A1034" t="s">
        <v>1332</v>
      </c>
      <c r="B1034" s="74" t="str">
        <f t="shared" si="104"/>
        <v>EHA</v>
      </c>
      <c r="C1034" t="str">
        <f>VLOOKUP(A1034,'BASE ARTICLE SAMUEL 25012023 v1'!$A$1:$B$1287,2,FALSE)</f>
        <v>AS</v>
      </c>
      <c r="D1034" t="s">
        <v>2430</v>
      </c>
      <c r="E1034">
        <v>2</v>
      </c>
      <c r="F1034" t="s">
        <v>2431</v>
      </c>
      <c r="G1034" s="71">
        <f>VLOOKUP(M1034,'BASE ARTICLE SAMUEL 25012023 v1'!$A$1:$F$1287,6,FALSE)</f>
        <v>3.59</v>
      </c>
      <c r="H1034" s="6">
        <f>VLOOKUP(M1034,'BASE ARTICLE SAMUEL 25012023 v2'!$A$1:$H$1287,8,FALSE)</f>
        <v>2.7194999999999996</v>
      </c>
      <c r="I1034">
        <v>0</v>
      </c>
      <c r="J1034">
        <f>E1034*I1034</f>
        <v>0</v>
      </c>
      <c r="K1034" s="6">
        <f>VLOOKUP(M1034,'BASE ARTICLE SAMUEL 25012023 v2'!$A$1:$K$1287,11,FALSE)</f>
        <v>5.5792499999999992</v>
      </c>
      <c r="L1034" s="6">
        <f>E1034*K1034</f>
        <v>11.158499999999998</v>
      </c>
      <c r="M1034" t="s">
        <v>2430</v>
      </c>
      <c r="N1034" t="str">
        <f>VLOOKUP(M1034,'BASE ARTICLE SAMUEL 25012023 v1'!$A$2:$B$1287,2,FALSE)</f>
        <v>AF</v>
      </c>
      <c r="O1034">
        <f t="shared" si="99"/>
        <v>5.4389999999999992</v>
      </c>
    </row>
    <row r="1035" spans="1:15" outlineLevel="2" x14ac:dyDescent="0.25">
      <c r="A1035" t="s">
        <v>1332</v>
      </c>
      <c r="B1035" s="74" t="str">
        <f t="shared" si="104"/>
        <v>EHA</v>
      </c>
      <c r="C1035" t="str">
        <f>VLOOKUP(A1035,'BASE ARTICLE SAMUEL 25012023 v1'!$A$1:$B$1287,2,FALSE)</f>
        <v>AS</v>
      </c>
      <c r="D1035" t="s">
        <v>2401</v>
      </c>
      <c r="E1035">
        <v>1</v>
      </c>
      <c r="F1035" t="s">
        <v>2402</v>
      </c>
      <c r="G1035" s="71">
        <f>VLOOKUP(M1035,'BASE ARTICLE SAMUEL 25012023 v1'!$A$1:$F$1287,6,FALSE)</f>
        <v>7.22</v>
      </c>
      <c r="H1035" s="6">
        <f>VLOOKUP(M1035,'BASE ARTICLE SAMUEL 25012023 v2'!$A$1:$H$1287,8,FALSE)</f>
        <v>7.2199999999999989</v>
      </c>
      <c r="I1035">
        <v>0</v>
      </c>
      <c r="J1035">
        <f>E1035*I1035</f>
        <v>0</v>
      </c>
      <c r="K1035" s="6">
        <f>VLOOKUP(M1035,'BASE ARTICLE SAMUEL 25012023 v2'!$A$1:$K$1287,11,FALSE)</f>
        <v>9.8341999999999992</v>
      </c>
      <c r="L1035" s="6">
        <f>E1035*K1035</f>
        <v>9.8341999999999992</v>
      </c>
      <c r="M1035" t="s">
        <v>2401</v>
      </c>
      <c r="N1035" t="str">
        <f>VLOOKUP(M1035,'BASE ARTICLE SAMUEL 25012023 v1'!$A$2:$B$1287,2,FALSE)</f>
        <v>AF</v>
      </c>
      <c r="O1035">
        <f t="shared" si="99"/>
        <v>7.2199999999999989</v>
      </c>
    </row>
    <row r="1036" spans="1:15" outlineLevel="1" x14ac:dyDescent="0.25">
      <c r="A1036" s="74" t="s">
        <v>4118</v>
      </c>
      <c r="B1036" s="74" t="str">
        <f t="shared" si="104"/>
        <v>PCLC10EHA</v>
      </c>
      <c r="H1036" s="6" t="e">
        <f>VLOOKUP(M1036,'BASE ARTICLE SAMUEL 25012023 v2'!$A$1:$H$1287,8,FALSE)</f>
        <v>#N/A</v>
      </c>
      <c r="K1036" s="6" t="e">
        <f>VLOOKUP(M1036,'BASE ARTICLE SAMUEL 25012023 v2'!$A$1:$K$1287,11,FALSE)</f>
        <v>#N/A</v>
      </c>
      <c r="L1036" s="6">
        <f>SUBTOTAL(9,L1031:L1035)</f>
        <v>109.92120000000001</v>
      </c>
      <c r="O1036">
        <f>SUBTOTAL(9,O1031:O1035)</f>
        <v>72.061999999999998</v>
      </c>
    </row>
    <row r="1037" spans="1:15" outlineLevel="2" x14ac:dyDescent="0.25">
      <c r="A1037" t="s">
        <v>2423</v>
      </c>
      <c r="B1037" s="74" t="str">
        <f t="shared" si="104"/>
        <v>CLOISONB3EH</v>
      </c>
      <c r="C1037" t="str">
        <f>VLOOKUP(A1037,'BASE ARTICLE SAMUEL 25012023 v1'!$A$1:$B$1287,2,FALSE)</f>
        <v>AF</v>
      </c>
      <c r="D1037">
        <v>8110608018</v>
      </c>
      <c r="E1037">
        <v>5</v>
      </c>
      <c r="F1037" t="s">
        <v>1228</v>
      </c>
      <c r="G1037" s="71">
        <f>VLOOKUP(M1037,'BASE ARTICLE SAMUEL 25012023 v1'!$A$1:$F$1287,6,FALSE)</f>
        <v>0.41</v>
      </c>
      <c r="H1037" s="6">
        <f>VLOOKUP(M1037,'BASE ARTICLE SAMUEL 25012023 v2'!$A$1:$H$1287,8,FALSE)</f>
        <v>0.41</v>
      </c>
      <c r="I1037">
        <v>0</v>
      </c>
      <c r="J1037">
        <f>E1037*I1037</f>
        <v>0</v>
      </c>
      <c r="K1037" s="6">
        <f>VLOOKUP(M1037,'BASE ARTICLE SAMUEL 25012023 v2'!$A$1:$K$1287,11,FALSE)</f>
        <v>0.54530000000000001</v>
      </c>
      <c r="L1037" s="6">
        <f>E1037*K1037</f>
        <v>2.7265000000000001</v>
      </c>
      <c r="M1037">
        <v>8110608018</v>
      </c>
      <c r="N1037" t="str">
        <f>VLOOKUP(M1037,'BASE ARTICLE SAMUEL 25012023 v1'!$A$2:$B$1287,2,FALSE)</f>
        <v>AN</v>
      </c>
      <c r="O1037">
        <f t="shared" si="99"/>
        <v>2.0499999999999998</v>
      </c>
    </row>
    <row r="1038" spans="1:15" outlineLevel="2" x14ac:dyDescent="0.25">
      <c r="A1038" t="s">
        <v>2423</v>
      </c>
      <c r="B1038" s="74" t="str">
        <f t="shared" si="104"/>
        <v>CLOISONB3EH</v>
      </c>
      <c r="C1038" t="str">
        <f>VLOOKUP(A1038,'BASE ARTICLE SAMUEL 25012023 v1'!$A$1:$B$1287,2,FALSE)</f>
        <v>AF</v>
      </c>
      <c r="D1038" t="s">
        <v>1603</v>
      </c>
      <c r="E1038">
        <v>0.03</v>
      </c>
      <c r="F1038" t="s">
        <v>1604</v>
      </c>
      <c r="G1038" s="71">
        <f>VLOOKUP(M1038,'BASE ARTICLE SAMUEL 25012023 v1'!$A$1:$F$1287,6,FALSE)</f>
        <v>50</v>
      </c>
      <c r="H1038" s="6">
        <f>VLOOKUP(M1038,'BASE ARTICLE SAMUEL 25012023 v2'!$A$1:$H$1287,8,FALSE)</f>
        <v>0</v>
      </c>
      <c r="I1038">
        <v>0</v>
      </c>
      <c r="J1038">
        <f>E1038*I1038</f>
        <v>0</v>
      </c>
      <c r="K1038" s="6">
        <f>VLOOKUP(M1038,'BASE ARTICLE SAMUEL 25012023 v2'!$A$1:$K$1287,11,FALSE)</f>
        <v>75</v>
      </c>
      <c r="L1038" s="6">
        <f>E1038*K1038</f>
        <v>2.25</v>
      </c>
      <c r="M1038" t="s">
        <v>1603</v>
      </c>
      <c r="N1038" t="str">
        <f>VLOOKUP(M1038,'BASE ARTICLE SAMUEL 25012023 v1'!$A$2:$B$1287,2,FALSE)</f>
        <v>AN</v>
      </c>
      <c r="O1038">
        <f t="shared" si="99"/>
        <v>0</v>
      </c>
    </row>
    <row r="1039" spans="1:15" outlineLevel="1" x14ac:dyDescent="0.25">
      <c r="A1039" s="74" t="s">
        <v>4119</v>
      </c>
      <c r="B1039" s="74" t="str">
        <f t="shared" si="104"/>
        <v>KITVISCLOISONB3EH</v>
      </c>
      <c r="H1039" s="6" t="e">
        <f>VLOOKUP(M1039,'BASE ARTICLE SAMUEL 25012023 v2'!$A$1:$H$1287,8,FALSE)</f>
        <v>#N/A</v>
      </c>
      <c r="K1039" s="6" t="e">
        <f>VLOOKUP(M1039,'BASE ARTICLE SAMUEL 25012023 v2'!$A$1:$K$1287,11,FALSE)</f>
        <v>#N/A</v>
      </c>
      <c r="L1039" s="6">
        <f>SUBTOTAL(9,L1037:L1038)</f>
        <v>4.9764999999999997</v>
      </c>
      <c r="O1039">
        <f>SUBTOTAL(9,O1037:O1038)</f>
        <v>2.0499999999999998</v>
      </c>
    </row>
    <row r="1040" spans="1:15" outlineLevel="2" x14ac:dyDescent="0.25">
      <c r="A1040" t="s">
        <v>2399</v>
      </c>
      <c r="B1040" s="74" t="str">
        <f t="shared" si="104"/>
        <v>CLOISON9EH</v>
      </c>
      <c r="C1040" t="str">
        <f>VLOOKUP(A1040,'BASE ARTICLE SAMUEL 25012023 v1'!$A$1:$B$1287,2,FALSE)</f>
        <v>AF</v>
      </c>
      <c r="D1040">
        <v>8110608018</v>
      </c>
      <c r="E1040">
        <v>12</v>
      </c>
      <c r="F1040" t="s">
        <v>1228</v>
      </c>
      <c r="G1040" s="71">
        <f>VLOOKUP(M1040,'BASE ARTICLE SAMUEL 25012023 v1'!$A$1:$F$1287,6,FALSE)</f>
        <v>0.41</v>
      </c>
      <c r="H1040" s="6">
        <f>VLOOKUP(M1040,'BASE ARTICLE SAMUEL 25012023 v2'!$A$1:$H$1287,8,FALSE)</f>
        <v>0.41</v>
      </c>
      <c r="I1040">
        <v>0</v>
      </c>
      <c r="J1040">
        <f>E1040*I1040</f>
        <v>0</v>
      </c>
      <c r="K1040" s="6">
        <f>VLOOKUP(M1040,'BASE ARTICLE SAMUEL 25012023 v2'!$A$1:$K$1287,11,FALSE)</f>
        <v>0.54530000000000001</v>
      </c>
      <c r="L1040" s="6">
        <f>E1040*K1040</f>
        <v>6.5435999999999996</v>
      </c>
      <c r="M1040">
        <v>8110608018</v>
      </c>
      <c r="N1040" t="str">
        <f>VLOOKUP(M1040,'BASE ARTICLE SAMUEL 25012023 v1'!$A$2:$B$1287,2,FALSE)</f>
        <v>AN</v>
      </c>
      <c r="O1040">
        <f t="shared" si="99"/>
        <v>4.92</v>
      </c>
    </row>
    <row r="1041" spans="1:15" outlineLevel="2" x14ac:dyDescent="0.25">
      <c r="A1041" t="s">
        <v>2399</v>
      </c>
      <c r="B1041" s="74" t="str">
        <f t="shared" si="104"/>
        <v>CLOISON9EH</v>
      </c>
      <c r="C1041" t="str">
        <f>VLOOKUP(A1041,'BASE ARTICLE SAMUEL 25012023 v1'!$A$1:$B$1287,2,FALSE)</f>
        <v>AF</v>
      </c>
      <c r="D1041" t="s">
        <v>1587</v>
      </c>
      <c r="E1041">
        <v>4</v>
      </c>
      <c r="F1041" t="s">
        <v>1588</v>
      </c>
      <c r="G1041" s="71">
        <f>VLOOKUP(M1041,'BASE ARTICLE SAMUEL 25012023 v1'!$A$1:$F$1287,6,FALSE)</f>
        <v>0.37</v>
      </c>
      <c r="H1041" s="6">
        <f>VLOOKUP(M1041,'BASE ARTICLE SAMUEL 25012023 v2'!$A$1:$H$1287,8,FALSE)</f>
        <v>0.37</v>
      </c>
      <c r="I1041">
        <v>0</v>
      </c>
      <c r="J1041">
        <f>E1041*I1041</f>
        <v>0</v>
      </c>
      <c r="K1041" s="6">
        <f>VLOOKUP(M1041,'BASE ARTICLE SAMUEL 25012023 v2'!$A$1:$K$1287,11,FALSE)</f>
        <v>0.55000000000000004</v>
      </c>
      <c r="L1041" s="6">
        <f>E1041*K1041</f>
        <v>2.2000000000000002</v>
      </c>
      <c r="M1041" t="s">
        <v>1587</v>
      </c>
      <c r="N1041" t="str">
        <f>VLOOKUP(M1041,'BASE ARTICLE SAMUEL 25012023 v1'!$A$2:$B$1287,2,FALSE)</f>
        <v>AS</v>
      </c>
      <c r="O1041">
        <f t="shared" si="99"/>
        <v>1.48</v>
      </c>
    </row>
    <row r="1042" spans="1:15" outlineLevel="1" x14ac:dyDescent="0.25">
      <c r="A1042" s="74" t="s">
        <v>4120</v>
      </c>
      <c r="B1042" s="74" t="str">
        <f t="shared" si="104"/>
        <v>KITVISCLOISON9EH</v>
      </c>
      <c r="H1042" s="6" t="e">
        <f>VLOOKUP(M1042,'BASE ARTICLE SAMUEL 25012023 v2'!$A$1:$H$1287,8,FALSE)</f>
        <v>#N/A</v>
      </c>
      <c r="K1042" s="6" t="e">
        <f>VLOOKUP(M1042,'BASE ARTICLE SAMUEL 25012023 v2'!$A$1:$K$1287,11,FALSE)</f>
        <v>#N/A</v>
      </c>
      <c r="L1042" s="6">
        <f>SUBTOTAL(9,L1040:L1041)</f>
        <v>8.7436000000000007</v>
      </c>
      <c r="O1042">
        <f>SUBTOTAL(9,O1040:O1041)</f>
        <v>6.4</v>
      </c>
    </row>
    <row r="1043" spans="1:15" outlineLevel="2" x14ac:dyDescent="0.25">
      <c r="A1043" t="s">
        <v>2397</v>
      </c>
      <c r="B1043" s="74" t="str">
        <f t="shared" si="104"/>
        <v>CLOISON8EHB</v>
      </c>
      <c r="C1043" t="str">
        <f>VLOOKUP(A1043,'BASE ARTICLE SAMUEL 25012023 v1'!$A$1:$B$1287,2,FALSE)</f>
        <v>AF</v>
      </c>
      <c r="D1043" t="s">
        <v>1587</v>
      </c>
      <c r="E1043">
        <v>4</v>
      </c>
      <c r="F1043" t="s">
        <v>1588</v>
      </c>
      <c r="G1043" s="71">
        <f>VLOOKUP(M1043,'BASE ARTICLE SAMUEL 25012023 v1'!$A$1:$F$1287,6,FALSE)</f>
        <v>0.37</v>
      </c>
      <c r="H1043" s="6">
        <f>VLOOKUP(M1043,'BASE ARTICLE SAMUEL 25012023 v2'!$A$1:$H$1287,8,FALSE)</f>
        <v>0.37</v>
      </c>
      <c r="I1043">
        <v>0</v>
      </c>
      <c r="J1043">
        <f>E1043*I1043</f>
        <v>0</v>
      </c>
      <c r="K1043" s="6">
        <f>VLOOKUP(M1043,'BASE ARTICLE SAMUEL 25012023 v2'!$A$1:$K$1287,11,FALSE)</f>
        <v>0.55000000000000004</v>
      </c>
      <c r="L1043" s="6">
        <f>E1043*K1043</f>
        <v>2.2000000000000002</v>
      </c>
      <c r="M1043" t="s">
        <v>1587</v>
      </c>
      <c r="N1043" t="str">
        <f>VLOOKUP(M1043,'BASE ARTICLE SAMUEL 25012023 v1'!$A$2:$B$1287,2,FALSE)</f>
        <v>AS</v>
      </c>
      <c r="O1043">
        <f t="shared" si="99"/>
        <v>1.48</v>
      </c>
    </row>
    <row r="1044" spans="1:15" outlineLevel="2" x14ac:dyDescent="0.25">
      <c r="A1044" t="s">
        <v>2397</v>
      </c>
      <c r="B1044" s="74" t="str">
        <f t="shared" si="104"/>
        <v>CLOISON8EHB</v>
      </c>
      <c r="C1044" t="str">
        <f>VLOOKUP(A1044,'BASE ARTICLE SAMUEL 25012023 v1'!$A$1:$B$1287,2,FALSE)</f>
        <v>AF</v>
      </c>
      <c r="D1044">
        <v>8110608018</v>
      </c>
      <c r="E1044">
        <v>8</v>
      </c>
      <c r="F1044" t="s">
        <v>1228</v>
      </c>
      <c r="G1044" s="71">
        <f>VLOOKUP(M1044,'BASE ARTICLE SAMUEL 25012023 v1'!$A$1:$F$1287,6,FALSE)</f>
        <v>0.41</v>
      </c>
      <c r="H1044" s="6">
        <f>VLOOKUP(M1044,'BASE ARTICLE SAMUEL 25012023 v2'!$A$1:$H$1287,8,FALSE)</f>
        <v>0.41</v>
      </c>
      <c r="I1044">
        <v>0</v>
      </c>
      <c r="J1044">
        <f>E1044*I1044</f>
        <v>0</v>
      </c>
      <c r="K1044" s="6">
        <f>VLOOKUP(M1044,'BASE ARTICLE SAMUEL 25012023 v2'!$A$1:$K$1287,11,FALSE)</f>
        <v>0.54530000000000001</v>
      </c>
      <c r="L1044" s="6">
        <f>E1044*K1044</f>
        <v>4.3624000000000001</v>
      </c>
      <c r="M1044">
        <v>8110608018</v>
      </c>
      <c r="N1044" t="str">
        <f>VLOOKUP(M1044,'BASE ARTICLE SAMUEL 25012023 v1'!$A$2:$B$1287,2,FALSE)</f>
        <v>AN</v>
      </c>
      <c r="O1044">
        <f t="shared" si="99"/>
        <v>3.28</v>
      </c>
    </row>
    <row r="1045" spans="1:15" outlineLevel="1" x14ac:dyDescent="0.25">
      <c r="A1045" s="74" t="s">
        <v>4121</v>
      </c>
      <c r="B1045" s="74" t="str">
        <f t="shared" si="104"/>
        <v>KITVISCLOISON8EHB</v>
      </c>
      <c r="H1045" s="6" t="e">
        <f>VLOOKUP(M1045,'BASE ARTICLE SAMUEL 25012023 v2'!$A$1:$H$1287,8,FALSE)</f>
        <v>#N/A</v>
      </c>
      <c r="K1045" s="6" t="e">
        <f>VLOOKUP(M1045,'BASE ARTICLE SAMUEL 25012023 v2'!$A$1:$K$1287,11,FALSE)</f>
        <v>#N/A</v>
      </c>
      <c r="L1045" s="6">
        <f>SUBTOTAL(9,L1043:L1044)</f>
        <v>6.5624000000000002</v>
      </c>
      <c r="O1045">
        <f>SUBTOTAL(9,O1043:O1044)</f>
        <v>4.76</v>
      </c>
    </row>
    <row r="1046" spans="1:15" outlineLevel="2" x14ac:dyDescent="0.25">
      <c r="A1046" t="s">
        <v>2395</v>
      </c>
      <c r="B1046" s="74" t="str">
        <f t="shared" si="104"/>
        <v>CLOISON8EHA</v>
      </c>
      <c r="C1046" t="str">
        <f>VLOOKUP(A1046,'BASE ARTICLE SAMUEL 25012023 v1'!$A$1:$B$1287,2,FALSE)</f>
        <v>AF</v>
      </c>
      <c r="D1046" t="s">
        <v>1587</v>
      </c>
      <c r="E1046">
        <v>4</v>
      </c>
      <c r="F1046" t="s">
        <v>1588</v>
      </c>
      <c r="G1046" s="71">
        <f>VLOOKUP(M1046,'BASE ARTICLE SAMUEL 25012023 v1'!$A$1:$F$1287,6,FALSE)</f>
        <v>0.37</v>
      </c>
      <c r="H1046" s="6">
        <f>VLOOKUP(M1046,'BASE ARTICLE SAMUEL 25012023 v2'!$A$1:$H$1287,8,FALSE)</f>
        <v>0.37</v>
      </c>
      <c r="I1046">
        <v>0</v>
      </c>
      <c r="J1046">
        <f>E1046*I1046</f>
        <v>0</v>
      </c>
      <c r="K1046" s="6">
        <f>VLOOKUP(M1046,'BASE ARTICLE SAMUEL 25012023 v2'!$A$1:$K$1287,11,FALSE)</f>
        <v>0.55000000000000004</v>
      </c>
      <c r="L1046" s="6">
        <f>E1046*K1046</f>
        <v>2.2000000000000002</v>
      </c>
      <c r="M1046" t="s">
        <v>1587</v>
      </c>
      <c r="N1046" t="str">
        <f>VLOOKUP(M1046,'BASE ARTICLE SAMUEL 25012023 v1'!$A$2:$B$1287,2,FALSE)</f>
        <v>AS</v>
      </c>
      <c r="O1046">
        <f t="shared" si="99"/>
        <v>1.48</v>
      </c>
    </row>
    <row r="1047" spans="1:15" outlineLevel="2" x14ac:dyDescent="0.25">
      <c r="A1047" t="s">
        <v>2395</v>
      </c>
      <c r="B1047" s="74" t="str">
        <f t="shared" si="104"/>
        <v>CLOISON8EHA</v>
      </c>
      <c r="C1047" t="str">
        <f>VLOOKUP(A1047,'BASE ARTICLE SAMUEL 25012023 v1'!$A$1:$B$1287,2,FALSE)</f>
        <v>AF</v>
      </c>
      <c r="D1047">
        <v>8110608018</v>
      </c>
      <c r="E1047">
        <v>12</v>
      </c>
      <c r="F1047" t="s">
        <v>1228</v>
      </c>
      <c r="G1047" s="71">
        <f>VLOOKUP(M1047,'BASE ARTICLE SAMUEL 25012023 v1'!$A$1:$F$1287,6,FALSE)</f>
        <v>0.41</v>
      </c>
      <c r="H1047" s="6">
        <f>VLOOKUP(M1047,'BASE ARTICLE SAMUEL 25012023 v2'!$A$1:$H$1287,8,FALSE)</f>
        <v>0.41</v>
      </c>
      <c r="I1047">
        <v>0</v>
      </c>
      <c r="J1047">
        <f>E1047*I1047</f>
        <v>0</v>
      </c>
      <c r="K1047" s="6">
        <f>VLOOKUP(M1047,'BASE ARTICLE SAMUEL 25012023 v2'!$A$1:$K$1287,11,FALSE)</f>
        <v>0.54530000000000001</v>
      </c>
      <c r="L1047" s="6">
        <f>E1047*K1047</f>
        <v>6.5435999999999996</v>
      </c>
      <c r="M1047">
        <v>8110608018</v>
      </c>
      <c r="N1047" t="str">
        <f>VLOOKUP(M1047,'BASE ARTICLE SAMUEL 25012023 v1'!$A$2:$B$1287,2,FALSE)</f>
        <v>AN</v>
      </c>
      <c r="O1047">
        <f t="shared" si="99"/>
        <v>4.92</v>
      </c>
    </row>
    <row r="1048" spans="1:15" outlineLevel="1" x14ac:dyDescent="0.25">
      <c r="A1048" s="74" t="s">
        <v>4122</v>
      </c>
      <c r="B1048" s="74" t="str">
        <f t="shared" si="104"/>
        <v>KITVISCLOISON8EHA</v>
      </c>
      <c r="H1048" s="6" t="e">
        <f>VLOOKUP(M1048,'BASE ARTICLE SAMUEL 25012023 v2'!$A$1:$H$1287,8,FALSE)</f>
        <v>#N/A</v>
      </c>
      <c r="K1048" s="6" t="e">
        <f>VLOOKUP(M1048,'BASE ARTICLE SAMUEL 25012023 v2'!$A$1:$K$1287,11,FALSE)</f>
        <v>#N/A</v>
      </c>
      <c r="L1048" s="6">
        <f>SUBTOTAL(9,L1046:L1047)</f>
        <v>8.7436000000000007</v>
      </c>
      <c r="O1048">
        <f>SUBTOTAL(9,O1046:O1047)</f>
        <v>6.4</v>
      </c>
    </row>
    <row r="1049" spans="1:15" outlineLevel="2" x14ac:dyDescent="0.25">
      <c r="A1049" t="s">
        <v>2425</v>
      </c>
      <c r="B1049" s="74" t="str">
        <f t="shared" si="104"/>
        <v>CLOISON8EH</v>
      </c>
      <c r="C1049" t="str">
        <f>VLOOKUP(A1049,'BASE ARTICLE SAMUEL 25012023 v1'!$A$1:$B$1287,2,FALSE)</f>
        <v>AF</v>
      </c>
      <c r="D1049" t="s">
        <v>1587</v>
      </c>
      <c r="E1049">
        <v>4</v>
      </c>
      <c r="F1049" t="s">
        <v>1588</v>
      </c>
      <c r="G1049" s="71">
        <f>VLOOKUP(M1049,'BASE ARTICLE SAMUEL 25012023 v1'!$A$1:$F$1287,6,FALSE)</f>
        <v>0.37</v>
      </c>
      <c r="H1049" s="6">
        <f>VLOOKUP(M1049,'BASE ARTICLE SAMUEL 25012023 v2'!$A$1:$H$1287,8,FALSE)</f>
        <v>0.37</v>
      </c>
      <c r="I1049">
        <v>0</v>
      </c>
      <c r="J1049">
        <f>E1049*I1049</f>
        <v>0</v>
      </c>
      <c r="K1049" s="6">
        <f>VLOOKUP(M1049,'BASE ARTICLE SAMUEL 25012023 v2'!$A$1:$K$1287,11,FALSE)</f>
        <v>0.55000000000000004</v>
      </c>
      <c r="L1049" s="6">
        <f>E1049*K1049</f>
        <v>2.2000000000000002</v>
      </c>
      <c r="M1049" t="s">
        <v>1587</v>
      </c>
      <c r="N1049" t="str">
        <f>VLOOKUP(M1049,'BASE ARTICLE SAMUEL 25012023 v1'!$A$2:$B$1287,2,FALSE)</f>
        <v>AS</v>
      </c>
      <c r="O1049">
        <f t="shared" si="99"/>
        <v>1.48</v>
      </c>
    </row>
    <row r="1050" spans="1:15" outlineLevel="2" x14ac:dyDescent="0.25">
      <c r="A1050" t="s">
        <v>2425</v>
      </c>
      <c r="B1050" s="74" t="str">
        <f t="shared" si="104"/>
        <v>CLOISON8EH</v>
      </c>
      <c r="C1050" t="str">
        <f>VLOOKUP(A1050,'BASE ARTICLE SAMUEL 25012023 v1'!$A$1:$B$1287,2,FALSE)</f>
        <v>AF</v>
      </c>
      <c r="D1050">
        <v>8110608018</v>
      </c>
      <c r="E1050">
        <v>12</v>
      </c>
      <c r="F1050" t="s">
        <v>1228</v>
      </c>
      <c r="G1050" s="71">
        <f>VLOOKUP(M1050,'BASE ARTICLE SAMUEL 25012023 v1'!$A$1:$F$1287,6,FALSE)</f>
        <v>0.41</v>
      </c>
      <c r="H1050" s="6">
        <f>VLOOKUP(M1050,'BASE ARTICLE SAMUEL 25012023 v2'!$A$1:$H$1287,8,FALSE)</f>
        <v>0.41</v>
      </c>
      <c r="I1050">
        <v>0</v>
      </c>
      <c r="J1050">
        <f>E1050*I1050</f>
        <v>0</v>
      </c>
      <c r="K1050" s="6">
        <f>VLOOKUP(M1050,'BASE ARTICLE SAMUEL 25012023 v2'!$A$1:$K$1287,11,FALSE)</f>
        <v>0.54530000000000001</v>
      </c>
      <c r="L1050" s="6">
        <f>E1050*K1050</f>
        <v>6.5435999999999996</v>
      </c>
      <c r="M1050">
        <v>8110608018</v>
      </c>
      <c r="N1050" t="str">
        <f>VLOOKUP(M1050,'BASE ARTICLE SAMUEL 25012023 v1'!$A$2:$B$1287,2,FALSE)</f>
        <v>AN</v>
      </c>
      <c r="O1050">
        <f t="shared" si="99"/>
        <v>4.92</v>
      </c>
    </row>
    <row r="1051" spans="1:15" outlineLevel="2" x14ac:dyDescent="0.25">
      <c r="A1051" t="s">
        <v>2425</v>
      </c>
      <c r="B1051" s="74" t="str">
        <f t="shared" si="104"/>
        <v>CLOISON8EH</v>
      </c>
      <c r="C1051" t="str">
        <f>VLOOKUP(A1051,'BASE ARTICLE SAMUEL 25012023 v1'!$A$1:$B$1287,2,FALSE)</f>
        <v>AF</v>
      </c>
      <c r="D1051" t="s">
        <v>1603</v>
      </c>
      <c r="E1051">
        <v>0.05</v>
      </c>
      <c r="F1051" t="s">
        <v>1604</v>
      </c>
      <c r="G1051" s="71">
        <f>VLOOKUP(M1051,'BASE ARTICLE SAMUEL 25012023 v1'!$A$1:$F$1287,6,FALSE)</f>
        <v>50</v>
      </c>
      <c r="H1051" s="6">
        <f>VLOOKUP(M1051,'BASE ARTICLE SAMUEL 25012023 v2'!$A$1:$H$1287,8,FALSE)</f>
        <v>0</v>
      </c>
      <c r="I1051">
        <v>0</v>
      </c>
      <c r="J1051">
        <f>E1051*I1051</f>
        <v>0</v>
      </c>
      <c r="K1051" s="6">
        <f>VLOOKUP(M1051,'BASE ARTICLE SAMUEL 25012023 v2'!$A$1:$K$1287,11,FALSE)</f>
        <v>75</v>
      </c>
      <c r="L1051" s="6">
        <f>E1051*K1051</f>
        <v>3.75</v>
      </c>
      <c r="M1051" t="s">
        <v>1603</v>
      </c>
      <c r="N1051" t="str">
        <f>VLOOKUP(M1051,'BASE ARTICLE SAMUEL 25012023 v1'!$A$2:$B$1287,2,FALSE)</f>
        <v>AN</v>
      </c>
      <c r="O1051">
        <f t="shared" si="99"/>
        <v>0</v>
      </c>
    </row>
    <row r="1052" spans="1:15" outlineLevel="1" x14ac:dyDescent="0.25">
      <c r="A1052" s="74" t="s">
        <v>4123</v>
      </c>
      <c r="B1052" s="74" t="str">
        <f t="shared" si="104"/>
        <v>KITVISCLOISON8EH</v>
      </c>
      <c r="H1052" s="6" t="e">
        <f>VLOOKUP(M1052,'BASE ARTICLE SAMUEL 25012023 v2'!$A$1:$H$1287,8,FALSE)</f>
        <v>#N/A</v>
      </c>
      <c r="K1052" s="6" t="e">
        <f>VLOOKUP(M1052,'BASE ARTICLE SAMUEL 25012023 v2'!$A$1:$K$1287,11,FALSE)</f>
        <v>#N/A</v>
      </c>
      <c r="L1052" s="6">
        <f>SUBTOTAL(9,L1049:L1051)</f>
        <v>12.493600000000001</v>
      </c>
      <c r="O1052">
        <f>SUBTOTAL(9,O1049:O1051)</f>
        <v>6.4</v>
      </c>
    </row>
    <row r="1053" spans="1:15" outlineLevel="2" x14ac:dyDescent="0.25">
      <c r="A1053" t="s">
        <v>2393</v>
      </c>
      <c r="B1053" s="74" t="str">
        <f t="shared" si="104"/>
        <v>CLOISON7EH</v>
      </c>
      <c r="C1053" t="str">
        <f>VLOOKUP(A1053,'BASE ARTICLE SAMUEL 25012023 v1'!$A$1:$B$1287,2,FALSE)</f>
        <v>AF</v>
      </c>
      <c r="D1053">
        <v>8110608018</v>
      </c>
      <c r="E1053">
        <v>12</v>
      </c>
      <c r="F1053" t="s">
        <v>1228</v>
      </c>
      <c r="G1053" s="71">
        <f>VLOOKUP(M1053,'BASE ARTICLE SAMUEL 25012023 v1'!$A$1:$F$1287,6,FALSE)</f>
        <v>0.41</v>
      </c>
      <c r="H1053" s="6">
        <f>VLOOKUP(M1053,'BASE ARTICLE SAMUEL 25012023 v2'!$A$1:$H$1287,8,FALSE)</f>
        <v>0.41</v>
      </c>
      <c r="I1053">
        <v>0</v>
      </c>
      <c r="J1053">
        <f>E1053*I1053</f>
        <v>0</v>
      </c>
      <c r="K1053" s="6">
        <f>VLOOKUP(M1053,'BASE ARTICLE SAMUEL 25012023 v2'!$A$1:$K$1287,11,FALSE)</f>
        <v>0.54530000000000001</v>
      </c>
      <c r="L1053" s="6">
        <f>E1053*K1053</f>
        <v>6.5435999999999996</v>
      </c>
      <c r="M1053">
        <v>8110608018</v>
      </c>
      <c r="N1053" t="str">
        <f>VLOOKUP(M1053,'BASE ARTICLE SAMUEL 25012023 v1'!$A$2:$B$1287,2,FALSE)</f>
        <v>AN</v>
      </c>
      <c r="O1053">
        <f t="shared" si="99"/>
        <v>4.92</v>
      </c>
    </row>
    <row r="1054" spans="1:15" outlineLevel="2" x14ac:dyDescent="0.25">
      <c r="A1054" t="s">
        <v>2393</v>
      </c>
      <c r="B1054" s="74" t="str">
        <f t="shared" si="104"/>
        <v>CLOISON7EH</v>
      </c>
      <c r="C1054" t="str">
        <f>VLOOKUP(A1054,'BASE ARTICLE SAMUEL 25012023 v1'!$A$1:$B$1287,2,FALSE)</f>
        <v>AF</v>
      </c>
      <c r="D1054" t="s">
        <v>1587</v>
      </c>
      <c r="E1054">
        <v>4</v>
      </c>
      <c r="F1054" t="s">
        <v>1588</v>
      </c>
      <c r="G1054" s="71">
        <f>VLOOKUP(M1054,'BASE ARTICLE SAMUEL 25012023 v1'!$A$1:$F$1287,6,FALSE)</f>
        <v>0.37</v>
      </c>
      <c r="H1054" s="6">
        <f>VLOOKUP(M1054,'BASE ARTICLE SAMUEL 25012023 v2'!$A$1:$H$1287,8,FALSE)</f>
        <v>0.37</v>
      </c>
      <c r="I1054">
        <v>0</v>
      </c>
      <c r="J1054">
        <f>E1054*I1054</f>
        <v>0</v>
      </c>
      <c r="K1054" s="6">
        <f>VLOOKUP(M1054,'BASE ARTICLE SAMUEL 25012023 v2'!$A$1:$K$1287,11,FALSE)</f>
        <v>0.55000000000000004</v>
      </c>
      <c r="L1054" s="6">
        <f>E1054*K1054</f>
        <v>2.2000000000000002</v>
      </c>
      <c r="M1054" t="s">
        <v>1587</v>
      </c>
      <c r="N1054" t="str">
        <f>VLOOKUP(M1054,'BASE ARTICLE SAMUEL 25012023 v1'!$A$2:$B$1287,2,FALSE)</f>
        <v>AS</v>
      </c>
      <c r="O1054">
        <f t="shared" si="99"/>
        <v>1.48</v>
      </c>
    </row>
    <row r="1055" spans="1:15" outlineLevel="1" x14ac:dyDescent="0.25">
      <c r="A1055" s="74" t="s">
        <v>4124</v>
      </c>
      <c r="B1055" s="74" t="str">
        <f t="shared" si="104"/>
        <v>KITVISCLOISON7EH</v>
      </c>
      <c r="H1055" s="6" t="e">
        <f>VLOOKUP(M1055,'BASE ARTICLE SAMUEL 25012023 v2'!$A$1:$H$1287,8,FALSE)</f>
        <v>#N/A</v>
      </c>
      <c r="K1055" s="6" t="e">
        <f>VLOOKUP(M1055,'BASE ARTICLE SAMUEL 25012023 v2'!$A$1:$K$1287,11,FALSE)</f>
        <v>#N/A</v>
      </c>
      <c r="L1055" s="6">
        <f>SUBTOTAL(9,L1053:L1054)</f>
        <v>8.7436000000000007</v>
      </c>
      <c r="O1055">
        <f>SUBTOTAL(9,O1053:O1054)</f>
        <v>6.4</v>
      </c>
    </row>
    <row r="1056" spans="1:15" outlineLevel="2" x14ac:dyDescent="0.25">
      <c r="A1056" t="s">
        <v>2391</v>
      </c>
      <c r="B1056" s="74" t="str">
        <f t="shared" si="104"/>
        <v>CLOISON6EHB</v>
      </c>
      <c r="C1056" t="str">
        <f>VLOOKUP(A1056,'BASE ARTICLE SAMUEL 25012023 v1'!$A$1:$B$1287,2,FALSE)</f>
        <v>AF</v>
      </c>
      <c r="D1056">
        <v>8110608018</v>
      </c>
      <c r="E1056">
        <v>8</v>
      </c>
      <c r="F1056" t="s">
        <v>1228</v>
      </c>
      <c r="G1056" s="71">
        <f>VLOOKUP(M1056,'BASE ARTICLE SAMUEL 25012023 v1'!$A$1:$F$1287,6,FALSE)</f>
        <v>0.41</v>
      </c>
      <c r="H1056" s="6">
        <f>VLOOKUP(M1056,'BASE ARTICLE SAMUEL 25012023 v2'!$A$1:$H$1287,8,FALSE)</f>
        <v>0.41</v>
      </c>
      <c r="I1056">
        <v>0</v>
      </c>
      <c r="J1056">
        <f>E1056*I1056</f>
        <v>0</v>
      </c>
      <c r="K1056" s="6">
        <f>VLOOKUP(M1056,'BASE ARTICLE SAMUEL 25012023 v2'!$A$1:$K$1287,11,FALSE)</f>
        <v>0.54530000000000001</v>
      </c>
      <c r="L1056" s="6">
        <f>E1056*K1056</f>
        <v>4.3624000000000001</v>
      </c>
      <c r="M1056">
        <v>8110608018</v>
      </c>
      <c r="N1056" t="str">
        <f>VLOOKUP(M1056,'BASE ARTICLE SAMUEL 25012023 v1'!$A$2:$B$1287,2,FALSE)</f>
        <v>AN</v>
      </c>
      <c r="O1056">
        <f t="shared" si="99"/>
        <v>3.28</v>
      </c>
    </row>
    <row r="1057" spans="1:15" outlineLevel="2" x14ac:dyDescent="0.25">
      <c r="A1057" t="s">
        <v>2391</v>
      </c>
      <c r="B1057" s="74" t="str">
        <f t="shared" si="104"/>
        <v>CLOISON6EHB</v>
      </c>
      <c r="C1057" t="str">
        <f>VLOOKUP(A1057,'BASE ARTICLE SAMUEL 25012023 v1'!$A$1:$B$1287,2,FALSE)</f>
        <v>AF</v>
      </c>
      <c r="D1057" t="s">
        <v>1587</v>
      </c>
      <c r="E1057">
        <v>4</v>
      </c>
      <c r="F1057" t="s">
        <v>1588</v>
      </c>
      <c r="G1057" s="71">
        <f>VLOOKUP(M1057,'BASE ARTICLE SAMUEL 25012023 v1'!$A$1:$F$1287,6,FALSE)</f>
        <v>0.37</v>
      </c>
      <c r="H1057" s="6">
        <f>VLOOKUP(M1057,'BASE ARTICLE SAMUEL 25012023 v2'!$A$1:$H$1287,8,FALSE)</f>
        <v>0.37</v>
      </c>
      <c r="I1057">
        <v>0</v>
      </c>
      <c r="J1057">
        <f>E1057*I1057</f>
        <v>0</v>
      </c>
      <c r="K1057" s="6">
        <f>VLOOKUP(M1057,'BASE ARTICLE SAMUEL 25012023 v2'!$A$1:$K$1287,11,FALSE)</f>
        <v>0.55000000000000004</v>
      </c>
      <c r="L1057" s="6">
        <f>E1057*K1057</f>
        <v>2.2000000000000002</v>
      </c>
      <c r="M1057" t="s">
        <v>1587</v>
      </c>
      <c r="N1057" t="str">
        <f>VLOOKUP(M1057,'BASE ARTICLE SAMUEL 25012023 v1'!$A$2:$B$1287,2,FALSE)</f>
        <v>AS</v>
      </c>
      <c r="O1057">
        <f t="shared" si="99"/>
        <v>1.48</v>
      </c>
    </row>
    <row r="1058" spans="1:15" outlineLevel="2" x14ac:dyDescent="0.25">
      <c r="A1058" t="s">
        <v>2391</v>
      </c>
      <c r="B1058" s="74" t="str">
        <f t="shared" si="104"/>
        <v>CLOISON6EHB</v>
      </c>
      <c r="C1058" t="str">
        <f>VLOOKUP(A1058,'BASE ARTICLE SAMUEL 25012023 v1'!$A$1:$B$1287,2,FALSE)</f>
        <v>AF</v>
      </c>
      <c r="D1058" t="s">
        <v>1603</v>
      </c>
      <c r="E1058">
        <v>0.02</v>
      </c>
      <c r="F1058" t="s">
        <v>1604</v>
      </c>
      <c r="G1058" s="71">
        <f>VLOOKUP(M1058,'BASE ARTICLE SAMUEL 25012023 v1'!$A$1:$F$1287,6,FALSE)</f>
        <v>50</v>
      </c>
      <c r="H1058" s="6">
        <f>VLOOKUP(M1058,'BASE ARTICLE SAMUEL 25012023 v2'!$A$1:$H$1287,8,FALSE)</f>
        <v>0</v>
      </c>
      <c r="I1058">
        <v>0</v>
      </c>
      <c r="J1058">
        <f>E1058*I1058</f>
        <v>0</v>
      </c>
      <c r="K1058" s="6">
        <f>VLOOKUP(M1058,'BASE ARTICLE SAMUEL 25012023 v2'!$A$1:$K$1287,11,FALSE)</f>
        <v>75</v>
      </c>
      <c r="L1058" s="6">
        <f>E1058*K1058</f>
        <v>1.5</v>
      </c>
      <c r="M1058" t="s">
        <v>1603</v>
      </c>
      <c r="N1058" t="str">
        <f>VLOOKUP(M1058,'BASE ARTICLE SAMUEL 25012023 v1'!$A$2:$B$1287,2,FALSE)</f>
        <v>AN</v>
      </c>
      <c r="O1058">
        <f t="shared" si="99"/>
        <v>0</v>
      </c>
    </row>
    <row r="1059" spans="1:15" outlineLevel="1" x14ac:dyDescent="0.25">
      <c r="A1059" s="74" t="s">
        <v>4125</v>
      </c>
      <c r="B1059" s="74" t="str">
        <f t="shared" si="104"/>
        <v>KITVISCLOISON6EHB</v>
      </c>
      <c r="H1059" s="6" t="e">
        <f>VLOOKUP(M1059,'BASE ARTICLE SAMUEL 25012023 v2'!$A$1:$H$1287,8,FALSE)</f>
        <v>#N/A</v>
      </c>
      <c r="K1059" s="6" t="e">
        <f>VLOOKUP(M1059,'BASE ARTICLE SAMUEL 25012023 v2'!$A$1:$K$1287,11,FALSE)</f>
        <v>#N/A</v>
      </c>
      <c r="L1059" s="6">
        <f>SUBTOTAL(9,L1056:L1058)</f>
        <v>8.0624000000000002</v>
      </c>
      <c r="O1059">
        <f>SUBTOTAL(9,O1056:O1058)</f>
        <v>4.76</v>
      </c>
    </row>
    <row r="1060" spans="1:15" outlineLevel="2" x14ac:dyDescent="0.25">
      <c r="A1060" t="s">
        <v>2389</v>
      </c>
      <c r="B1060" s="74" t="str">
        <f t="shared" si="104"/>
        <v>CLOISON6EHA</v>
      </c>
      <c r="C1060" t="str">
        <f>VLOOKUP(A1060,'BASE ARTICLE SAMUEL 25012023 v1'!$A$1:$B$1287,2,FALSE)</f>
        <v>AF</v>
      </c>
      <c r="D1060">
        <v>8110608018</v>
      </c>
      <c r="E1060">
        <v>10</v>
      </c>
      <c r="F1060" t="s">
        <v>1228</v>
      </c>
      <c r="G1060" s="71">
        <f>VLOOKUP(M1060,'BASE ARTICLE SAMUEL 25012023 v1'!$A$1:$F$1287,6,FALSE)</f>
        <v>0.41</v>
      </c>
      <c r="H1060" s="6">
        <f>VLOOKUP(M1060,'BASE ARTICLE SAMUEL 25012023 v2'!$A$1:$H$1287,8,FALSE)</f>
        <v>0.41</v>
      </c>
      <c r="I1060">
        <v>0</v>
      </c>
      <c r="J1060">
        <f>E1060*I1060</f>
        <v>0</v>
      </c>
      <c r="K1060" s="6">
        <f>VLOOKUP(M1060,'BASE ARTICLE SAMUEL 25012023 v2'!$A$1:$K$1287,11,FALSE)</f>
        <v>0.54530000000000001</v>
      </c>
      <c r="L1060" s="6">
        <f>E1060*K1060</f>
        <v>5.4530000000000003</v>
      </c>
      <c r="M1060">
        <v>8110608018</v>
      </c>
      <c r="N1060" t="str">
        <f>VLOOKUP(M1060,'BASE ARTICLE SAMUEL 25012023 v1'!$A$2:$B$1287,2,FALSE)</f>
        <v>AN</v>
      </c>
      <c r="O1060">
        <f t="shared" si="99"/>
        <v>4.0999999999999996</v>
      </c>
    </row>
    <row r="1061" spans="1:15" outlineLevel="2" x14ac:dyDescent="0.25">
      <c r="A1061" t="s">
        <v>2389</v>
      </c>
      <c r="B1061" s="74" t="str">
        <f t="shared" si="104"/>
        <v>CLOISON6EHA</v>
      </c>
      <c r="C1061" t="str">
        <f>VLOOKUP(A1061,'BASE ARTICLE SAMUEL 25012023 v1'!$A$1:$B$1287,2,FALSE)</f>
        <v>AF</v>
      </c>
      <c r="D1061" t="s">
        <v>1587</v>
      </c>
      <c r="E1061">
        <v>4</v>
      </c>
      <c r="F1061" t="s">
        <v>1588</v>
      </c>
      <c r="G1061" s="71">
        <f>VLOOKUP(M1061,'BASE ARTICLE SAMUEL 25012023 v1'!$A$1:$F$1287,6,FALSE)</f>
        <v>0.37</v>
      </c>
      <c r="H1061" s="6">
        <f>VLOOKUP(M1061,'BASE ARTICLE SAMUEL 25012023 v2'!$A$1:$H$1287,8,FALSE)</f>
        <v>0.37</v>
      </c>
      <c r="I1061">
        <v>0</v>
      </c>
      <c r="J1061">
        <f>E1061*I1061</f>
        <v>0</v>
      </c>
      <c r="K1061" s="6">
        <f>VLOOKUP(M1061,'BASE ARTICLE SAMUEL 25012023 v2'!$A$1:$K$1287,11,FALSE)</f>
        <v>0.55000000000000004</v>
      </c>
      <c r="L1061" s="6">
        <f>E1061*K1061</f>
        <v>2.2000000000000002</v>
      </c>
      <c r="M1061" t="s">
        <v>1587</v>
      </c>
      <c r="N1061" t="str">
        <f>VLOOKUP(M1061,'BASE ARTICLE SAMUEL 25012023 v1'!$A$2:$B$1287,2,FALSE)</f>
        <v>AS</v>
      </c>
      <c r="O1061">
        <f t="shared" si="99"/>
        <v>1.48</v>
      </c>
    </row>
    <row r="1062" spans="1:15" outlineLevel="1" x14ac:dyDescent="0.25">
      <c r="A1062" s="74" t="s">
        <v>4126</v>
      </c>
      <c r="B1062" s="74" t="str">
        <f t="shared" si="104"/>
        <v>KITVISCLOISON6EHA</v>
      </c>
      <c r="H1062" s="6" t="e">
        <f>VLOOKUP(M1062,'BASE ARTICLE SAMUEL 25012023 v2'!$A$1:$H$1287,8,FALSE)</f>
        <v>#N/A</v>
      </c>
      <c r="K1062" s="6" t="e">
        <f>VLOOKUP(M1062,'BASE ARTICLE SAMUEL 25012023 v2'!$A$1:$K$1287,11,FALSE)</f>
        <v>#N/A</v>
      </c>
      <c r="L1062" s="6">
        <f>SUBTOTAL(9,L1060:L1061)</f>
        <v>7.6530000000000005</v>
      </c>
      <c r="O1062">
        <f>SUBTOTAL(9,O1060:O1061)</f>
        <v>5.58</v>
      </c>
    </row>
    <row r="1063" spans="1:15" outlineLevel="2" x14ac:dyDescent="0.25">
      <c r="A1063" t="s">
        <v>2385</v>
      </c>
      <c r="B1063" s="74" t="str">
        <f t="shared" si="104"/>
        <v>CLOISON4EH</v>
      </c>
      <c r="C1063" t="str">
        <f>VLOOKUP(A1063,'BASE ARTICLE SAMUEL 25012023 v1'!$A$1:$B$1287,2,FALSE)</f>
        <v>AF</v>
      </c>
      <c r="D1063">
        <v>8110608018</v>
      </c>
      <c r="E1063">
        <v>6</v>
      </c>
      <c r="F1063" t="s">
        <v>1228</v>
      </c>
      <c r="G1063" s="71">
        <f>VLOOKUP(M1063,'BASE ARTICLE SAMUEL 25012023 v1'!$A$1:$F$1287,6,FALSE)</f>
        <v>0.41</v>
      </c>
      <c r="H1063" s="6">
        <f>VLOOKUP(M1063,'BASE ARTICLE SAMUEL 25012023 v2'!$A$1:$H$1287,8,FALSE)</f>
        <v>0.41</v>
      </c>
      <c r="I1063">
        <v>0</v>
      </c>
      <c r="J1063">
        <f>E1063*I1063</f>
        <v>0</v>
      </c>
      <c r="K1063" s="6">
        <f>VLOOKUP(M1063,'BASE ARTICLE SAMUEL 25012023 v2'!$A$1:$K$1287,11,FALSE)</f>
        <v>0.54530000000000001</v>
      </c>
      <c r="L1063" s="6">
        <f>E1063*K1063</f>
        <v>3.2717999999999998</v>
      </c>
      <c r="M1063">
        <v>8110608018</v>
      </c>
      <c r="N1063" t="str">
        <f>VLOOKUP(M1063,'BASE ARTICLE SAMUEL 25012023 v1'!$A$2:$B$1287,2,FALSE)</f>
        <v>AN</v>
      </c>
      <c r="O1063">
        <f t="shared" si="99"/>
        <v>2.46</v>
      </c>
    </row>
    <row r="1064" spans="1:15" outlineLevel="2" x14ac:dyDescent="0.25">
      <c r="A1064" t="s">
        <v>2385</v>
      </c>
      <c r="B1064" s="74" t="str">
        <f t="shared" si="104"/>
        <v>CLOISON4EH</v>
      </c>
      <c r="C1064" t="str">
        <f>VLOOKUP(A1064,'BASE ARTICLE SAMUEL 25012023 v1'!$A$1:$B$1287,2,FALSE)</f>
        <v>AF</v>
      </c>
      <c r="D1064" t="s">
        <v>1587</v>
      </c>
      <c r="E1064">
        <v>4</v>
      </c>
      <c r="F1064" t="s">
        <v>1588</v>
      </c>
      <c r="G1064" s="71">
        <f>VLOOKUP(M1064,'BASE ARTICLE SAMUEL 25012023 v1'!$A$1:$F$1287,6,FALSE)</f>
        <v>0.37</v>
      </c>
      <c r="H1064" s="6">
        <f>VLOOKUP(M1064,'BASE ARTICLE SAMUEL 25012023 v2'!$A$1:$H$1287,8,FALSE)</f>
        <v>0.37</v>
      </c>
      <c r="I1064">
        <v>0</v>
      </c>
      <c r="J1064">
        <f>E1064*I1064</f>
        <v>0</v>
      </c>
      <c r="K1064" s="6">
        <f>VLOOKUP(M1064,'BASE ARTICLE SAMUEL 25012023 v2'!$A$1:$K$1287,11,FALSE)</f>
        <v>0.55000000000000004</v>
      </c>
      <c r="L1064" s="6">
        <f>E1064*K1064</f>
        <v>2.2000000000000002</v>
      </c>
      <c r="M1064" t="s">
        <v>1587</v>
      </c>
      <c r="N1064" t="str">
        <f>VLOOKUP(M1064,'BASE ARTICLE SAMUEL 25012023 v1'!$A$2:$B$1287,2,FALSE)</f>
        <v>AS</v>
      </c>
      <c r="O1064">
        <f t="shared" si="99"/>
        <v>1.48</v>
      </c>
    </row>
    <row r="1065" spans="1:15" outlineLevel="2" x14ac:dyDescent="0.25">
      <c r="A1065" t="s">
        <v>2385</v>
      </c>
      <c r="B1065" s="74" t="str">
        <f t="shared" si="104"/>
        <v>CLOISON4EH</v>
      </c>
      <c r="C1065" t="str">
        <f>VLOOKUP(A1065,'BASE ARTICLE SAMUEL 25012023 v1'!$A$1:$B$1287,2,FALSE)</f>
        <v>AF</v>
      </c>
      <c r="D1065" t="s">
        <v>1603</v>
      </c>
      <c r="E1065">
        <v>0.02</v>
      </c>
      <c r="F1065" t="s">
        <v>1604</v>
      </c>
      <c r="G1065" s="71">
        <f>VLOOKUP(M1065,'BASE ARTICLE SAMUEL 25012023 v1'!$A$1:$F$1287,6,FALSE)</f>
        <v>50</v>
      </c>
      <c r="H1065" s="6">
        <f>VLOOKUP(M1065,'BASE ARTICLE SAMUEL 25012023 v2'!$A$1:$H$1287,8,FALSE)</f>
        <v>0</v>
      </c>
      <c r="I1065">
        <v>0</v>
      </c>
      <c r="J1065">
        <f>E1065*I1065</f>
        <v>0</v>
      </c>
      <c r="K1065" s="6">
        <f>VLOOKUP(M1065,'BASE ARTICLE SAMUEL 25012023 v2'!$A$1:$K$1287,11,FALSE)</f>
        <v>75</v>
      </c>
      <c r="L1065" s="6">
        <f>E1065*K1065</f>
        <v>1.5</v>
      </c>
      <c r="M1065" t="s">
        <v>1603</v>
      </c>
      <c r="N1065" t="str">
        <f>VLOOKUP(M1065,'BASE ARTICLE SAMUEL 25012023 v1'!$A$2:$B$1287,2,FALSE)</f>
        <v>AN</v>
      </c>
      <c r="O1065">
        <f t="shared" ref="O1065:O1152" si="105">E1065*H1065</f>
        <v>0</v>
      </c>
    </row>
    <row r="1066" spans="1:15" outlineLevel="1" x14ac:dyDescent="0.25">
      <c r="A1066" s="74" t="s">
        <v>4127</v>
      </c>
      <c r="B1066" s="74" t="str">
        <f t="shared" si="104"/>
        <v>KITVISCLOISON4EH</v>
      </c>
      <c r="H1066" s="6" t="e">
        <f>VLOOKUP(M1066,'BASE ARTICLE SAMUEL 25012023 v2'!$A$1:$H$1287,8,FALSE)</f>
        <v>#N/A</v>
      </c>
      <c r="K1066" s="6" t="e">
        <f>VLOOKUP(M1066,'BASE ARTICLE SAMUEL 25012023 v2'!$A$1:$K$1287,11,FALSE)</f>
        <v>#N/A</v>
      </c>
      <c r="L1066" s="6">
        <f>SUBTOTAL(9,L1063:L1065)</f>
        <v>6.9718</v>
      </c>
      <c r="O1066">
        <f>SUBTOTAL(9,O1063:O1065)</f>
        <v>3.94</v>
      </c>
    </row>
    <row r="1067" spans="1:15" outlineLevel="2" x14ac:dyDescent="0.25">
      <c r="A1067" t="s">
        <v>2383</v>
      </c>
      <c r="B1067" s="74" t="str">
        <f t="shared" si="104"/>
        <v>CLOISON3EH</v>
      </c>
      <c r="C1067" t="str">
        <f>VLOOKUP(A1067,'BASE ARTICLE SAMUEL 25012023 v1'!$A$1:$B$1287,2,FALSE)</f>
        <v>AF</v>
      </c>
      <c r="D1067">
        <v>8110608018</v>
      </c>
      <c r="E1067">
        <v>6</v>
      </c>
      <c r="F1067" t="s">
        <v>1228</v>
      </c>
      <c r="G1067" s="71">
        <f>VLOOKUP(M1067,'BASE ARTICLE SAMUEL 25012023 v1'!$A$1:$F$1287,6,FALSE)</f>
        <v>0.41</v>
      </c>
      <c r="H1067" s="6">
        <f>VLOOKUP(M1067,'BASE ARTICLE SAMUEL 25012023 v2'!$A$1:$H$1287,8,FALSE)</f>
        <v>0.41</v>
      </c>
      <c r="I1067">
        <v>0</v>
      </c>
      <c r="J1067">
        <f>E1067*I1067</f>
        <v>0</v>
      </c>
      <c r="K1067" s="6">
        <f>VLOOKUP(M1067,'BASE ARTICLE SAMUEL 25012023 v2'!$A$1:$K$1287,11,FALSE)</f>
        <v>0.54530000000000001</v>
      </c>
      <c r="L1067" s="6">
        <f>E1067*K1067</f>
        <v>3.2717999999999998</v>
      </c>
      <c r="M1067">
        <v>8110608018</v>
      </c>
      <c r="N1067" t="str">
        <f>VLOOKUP(M1067,'BASE ARTICLE SAMUEL 25012023 v1'!$A$2:$B$1287,2,FALSE)</f>
        <v>AN</v>
      </c>
      <c r="O1067">
        <f t="shared" si="105"/>
        <v>2.46</v>
      </c>
    </row>
    <row r="1068" spans="1:15" outlineLevel="2" x14ac:dyDescent="0.25">
      <c r="A1068" t="s">
        <v>2383</v>
      </c>
      <c r="B1068" s="74" t="str">
        <f t="shared" si="104"/>
        <v>CLOISON3EH</v>
      </c>
      <c r="C1068" t="str">
        <f>VLOOKUP(A1068,'BASE ARTICLE SAMUEL 25012023 v1'!$A$1:$B$1287,2,FALSE)</f>
        <v>AF</v>
      </c>
      <c r="D1068" t="s">
        <v>1587</v>
      </c>
      <c r="E1068">
        <v>4</v>
      </c>
      <c r="F1068" t="s">
        <v>1588</v>
      </c>
      <c r="G1068" s="71">
        <f>VLOOKUP(M1068,'BASE ARTICLE SAMUEL 25012023 v1'!$A$1:$F$1287,6,FALSE)</f>
        <v>0.37</v>
      </c>
      <c r="H1068" s="6">
        <f>VLOOKUP(M1068,'BASE ARTICLE SAMUEL 25012023 v2'!$A$1:$H$1287,8,FALSE)</f>
        <v>0.37</v>
      </c>
      <c r="I1068">
        <v>0</v>
      </c>
      <c r="J1068">
        <f>E1068*I1068</f>
        <v>0</v>
      </c>
      <c r="K1068" s="6">
        <f>VLOOKUP(M1068,'BASE ARTICLE SAMUEL 25012023 v2'!$A$1:$K$1287,11,FALSE)</f>
        <v>0.55000000000000004</v>
      </c>
      <c r="L1068" s="6">
        <f>E1068*K1068</f>
        <v>2.2000000000000002</v>
      </c>
      <c r="M1068" t="s">
        <v>1587</v>
      </c>
      <c r="N1068" t="str">
        <f>VLOOKUP(M1068,'BASE ARTICLE SAMUEL 25012023 v1'!$A$2:$B$1287,2,FALSE)</f>
        <v>AS</v>
      </c>
      <c r="O1068">
        <f t="shared" si="105"/>
        <v>1.48</v>
      </c>
    </row>
    <row r="1069" spans="1:15" outlineLevel="2" x14ac:dyDescent="0.25">
      <c r="A1069" t="s">
        <v>2383</v>
      </c>
      <c r="B1069" s="74" t="str">
        <f t="shared" si="104"/>
        <v>CLOISON3EH</v>
      </c>
      <c r="C1069" t="str">
        <f>VLOOKUP(A1069,'BASE ARTICLE SAMUEL 25012023 v1'!$A$1:$B$1287,2,FALSE)</f>
        <v>AF</v>
      </c>
      <c r="D1069" t="s">
        <v>1603</v>
      </c>
      <c r="E1069">
        <v>0.02</v>
      </c>
      <c r="F1069" t="s">
        <v>1604</v>
      </c>
      <c r="G1069" s="71">
        <f>VLOOKUP(M1069,'BASE ARTICLE SAMUEL 25012023 v1'!$A$1:$F$1287,6,FALSE)</f>
        <v>50</v>
      </c>
      <c r="H1069" s="6">
        <f>VLOOKUP(M1069,'BASE ARTICLE SAMUEL 25012023 v2'!$A$1:$H$1287,8,FALSE)</f>
        <v>0</v>
      </c>
      <c r="I1069">
        <v>0</v>
      </c>
      <c r="J1069">
        <f>E1069*I1069</f>
        <v>0</v>
      </c>
      <c r="K1069" s="6">
        <f>VLOOKUP(M1069,'BASE ARTICLE SAMUEL 25012023 v2'!$A$1:$K$1287,11,FALSE)</f>
        <v>75</v>
      </c>
      <c r="L1069" s="6">
        <f>E1069*K1069</f>
        <v>1.5</v>
      </c>
      <c r="M1069" t="s">
        <v>1603</v>
      </c>
      <c r="N1069" t="str">
        <f>VLOOKUP(M1069,'BASE ARTICLE SAMUEL 25012023 v1'!$A$2:$B$1287,2,FALSE)</f>
        <v>AN</v>
      </c>
      <c r="O1069">
        <f t="shared" si="105"/>
        <v>0</v>
      </c>
    </row>
    <row r="1070" spans="1:15" outlineLevel="1" x14ac:dyDescent="0.25">
      <c r="A1070" s="74" t="s">
        <v>4128</v>
      </c>
      <c r="B1070" s="74" t="str">
        <f t="shared" si="104"/>
        <v>KITVISCLOISON3EH</v>
      </c>
      <c r="H1070" s="6" t="e">
        <f>VLOOKUP(M1070,'BASE ARTICLE SAMUEL 25012023 v2'!$A$1:$H$1287,8,FALSE)</f>
        <v>#N/A</v>
      </c>
      <c r="K1070" s="6" t="e">
        <f>VLOOKUP(M1070,'BASE ARTICLE SAMUEL 25012023 v2'!$A$1:$K$1287,11,FALSE)</f>
        <v>#N/A</v>
      </c>
      <c r="L1070" s="6">
        <f>SUBTOTAL(9,L1067:L1069)</f>
        <v>6.9718</v>
      </c>
      <c r="O1070">
        <f>SUBTOTAL(9,O1067:O1069)</f>
        <v>3.94</v>
      </c>
    </row>
    <row r="1071" spans="1:15" outlineLevel="2" x14ac:dyDescent="0.25">
      <c r="A1071" t="s">
        <v>2428</v>
      </c>
      <c r="B1071" s="74" t="str">
        <f t="shared" si="104"/>
        <v>CLOISON2EH</v>
      </c>
      <c r="C1071" t="str">
        <f>VLOOKUP(A1071,'BASE ARTICLE SAMUEL 25012023 v1'!$A$1:$B$1287,2,FALSE)</f>
        <v>AF</v>
      </c>
      <c r="D1071">
        <v>8110608018</v>
      </c>
      <c r="E1071">
        <v>6</v>
      </c>
      <c r="F1071" t="s">
        <v>1228</v>
      </c>
      <c r="G1071" s="71">
        <f>VLOOKUP(M1071,'BASE ARTICLE SAMUEL 25012023 v1'!$A$1:$F$1287,6,FALSE)</f>
        <v>0.41</v>
      </c>
      <c r="H1071" s="6">
        <f>VLOOKUP(M1071,'BASE ARTICLE SAMUEL 25012023 v2'!$A$1:$H$1287,8,FALSE)</f>
        <v>0.41</v>
      </c>
      <c r="I1071">
        <v>0</v>
      </c>
      <c r="J1071">
        <f>E1071*I1071</f>
        <v>0</v>
      </c>
      <c r="K1071" s="6">
        <f>VLOOKUP(M1071,'BASE ARTICLE SAMUEL 25012023 v2'!$A$1:$K$1287,11,FALSE)</f>
        <v>0.54530000000000001</v>
      </c>
      <c r="L1071" s="6">
        <f>E1071*K1071</f>
        <v>3.2717999999999998</v>
      </c>
      <c r="M1071">
        <v>8110608018</v>
      </c>
      <c r="N1071" t="str">
        <f>VLOOKUP(M1071,'BASE ARTICLE SAMUEL 25012023 v1'!$A$2:$B$1287,2,FALSE)</f>
        <v>AN</v>
      </c>
      <c r="O1071">
        <f t="shared" si="105"/>
        <v>2.46</v>
      </c>
    </row>
    <row r="1072" spans="1:15" outlineLevel="2" x14ac:dyDescent="0.25">
      <c r="A1072" t="s">
        <v>2428</v>
      </c>
      <c r="B1072" s="74" t="str">
        <f t="shared" si="104"/>
        <v>CLOISON2EH</v>
      </c>
      <c r="C1072" t="str">
        <f>VLOOKUP(A1072,'BASE ARTICLE SAMUEL 25012023 v1'!$A$1:$B$1287,2,FALSE)</f>
        <v>AF</v>
      </c>
      <c r="D1072" t="s">
        <v>1603</v>
      </c>
      <c r="E1072">
        <v>0.02</v>
      </c>
      <c r="F1072" t="s">
        <v>1604</v>
      </c>
      <c r="G1072" s="71">
        <f>VLOOKUP(M1072,'BASE ARTICLE SAMUEL 25012023 v1'!$A$1:$F$1287,6,FALSE)</f>
        <v>50</v>
      </c>
      <c r="H1072" s="6">
        <f>VLOOKUP(M1072,'BASE ARTICLE SAMUEL 25012023 v2'!$A$1:$H$1287,8,FALSE)</f>
        <v>0</v>
      </c>
      <c r="I1072">
        <v>0</v>
      </c>
      <c r="J1072">
        <f>E1072*I1072</f>
        <v>0</v>
      </c>
      <c r="K1072" s="6">
        <f>VLOOKUP(M1072,'BASE ARTICLE SAMUEL 25012023 v2'!$A$1:$K$1287,11,FALSE)</f>
        <v>75</v>
      </c>
      <c r="L1072" s="6">
        <f>E1072*K1072</f>
        <v>1.5</v>
      </c>
      <c r="M1072" t="s">
        <v>1603</v>
      </c>
      <c r="N1072" t="str">
        <f>VLOOKUP(M1072,'BASE ARTICLE SAMUEL 25012023 v1'!$A$2:$B$1287,2,FALSE)</f>
        <v>AN</v>
      </c>
      <c r="O1072">
        <f t="shared" si="105"/>
        <v>0</v>
      </c>
    </row>
    <row r="1073" spans="1:15" outlineLevel="2" x14ac:dyDescent="0.25">
      <c r="A1073" t="s">
        <v>2428</v>
      </c>
      <c r="B1073" s="74" t="str">
        <f t="shared" si="104"/>
        <v>CLOISON2EH</v>
      </c>
      <c r="C1073" t="str">
        <f>VLOOKUP(A1073,'BASE ARTICLE SAMUEL 25012023 v1'!$A$1:$B$1287,2,FALSE)</f>
        <v>AF</v>
      </c>
      <c r="D1073" t="s">
        <v>1587</v>
      </c>
      <c r="E1073">
        <v>4</v>
      </c>
      <c r="F1073" t="s">
        <v>1588</v>
      </c>
      <c r="G1073" s="71">
        <f>VLOOKUP(M1073,'BASE ARTICLE SAMUEL 25012023 v1'!$A$1:$F$1287,6,FALSE)</f>
        <v>0.37</v>
      </c>
      <c r="H1073" s="6">
        <f>VLOOKUP(M1073,'BASE ARTICLE SAMUEL 25012023 v2'!$A$1:$H$1287,8,FALSE)</f>
        <v>0.37</v>
      </c>
      <c r="I1073">
        <v>0</v>
      </c>
      <c r="J1073">
        <f>E1073*I1073</f>
        <v>0</v>
      </c>
      <c r="K1073" s="6">
        <f>VLOOKUP(M1073,'BASE ARTICLE SAMUEL 25012023 v2'!$A$1:$K$1287,11,FALSE)</f>
        <v>0.55000000000000004</v>
      </c>
      <c r="L1073" s="6">
        <f>E1073*K1073</f>
        <v>2.2000000000000002</v>
      </c>
      <c r="M1073" t="s">
        <v>1587</v>
      </c>
      <c r="N1073" t="str">
        <f>VLOOKUP(M1073,'BASE ARTICLE SAMUEL 25012023 v1'!$A$2:$B$1287,2,FALSE)</f>
        <v>AS</v>
      </c>
      <c r="O1073">
        <f t="shared" si="105"/>
        <v>1.48</v>
      </c>
    </row>
    <row r="1074" spans="1:15" outlineLevel="1" x14ac:dyDescent="0.25">
      <c r="A1074" s="74" t="s">
        <v>4129</v>
      </c>
      <c r="B1074" s="74" t="str">
        <f t="shared" si="104"/>
        <v>KITVISCLOISON2EH</v>
      </c>
      <c r="H1074" s="6" t="e">
        <f>VLOOKUP(M1074,'BASE ARTICLE SAMUEL 25012023 v2'!$A$1:$H$1287,8,FALSE)</f>
        <v>#N/A</v>
      </c>
      <c r="K1074" s="6" t="e">
        <f>VLOOKUP(M1074,'BASE ARTICLE SAMUEL 25012023 v2'!$A$1:$K$1287,11,FALSE)</f>
        <v>#N/A</v>
      </c>
      <c r="L1074" s="6">
        <f>SUBTOTAL(9,L1071:L1073)</f>
        <v>6.9718</v>
      </c>
      <c r="O1074">
        <f>SUBTOTAL(9,O1071:O1073)</f>
        <v>3.94</v>
      </c>
    </row>
    <row r="1075" spans="1:15" outlineLevel="2" x14ac:dyDescent="0.25">
      <c r="A1075" t="s">
        <v>2415</v>
      </c>
      <c r="B1075" s="74" t="str">
        <f t="shared" si="104"/>
        <v>CLOISON18EHA</v>
      </c>
      <c r="C1075" t="str">
        <f>VLOOKUP(A1075,'BASE ARTICLE SAMUEL 25012023 v1'!$A$1:$B$1287,2,FALSE)</f>
        <v>AF</v>
      </c>
      <c r="D1075">
        <v>8110608018</v>
      </c>
      <c r="E1075">
        <v>12</v>
      </c>
      <c r="F1075" t="s">
        <v>1228</v>
      </c>
      <c r="G1075" s="71">
        <f>VLOOKUP(M1075,'BASE ARTICLE SAMUEL 25012023 v1'!$A$1:$F$1287,6,FALSE)</f>
        <v>0.41</v>
      </c>
      <c r="H1075" s="6">
        <f>VLOOKUP(M1075,'BASE ARTICLE SAMUEL 25012023 v2'!$A$1:$H$1287,8,FALSE)</f>
        <v>0.41</v>
      </c>
      <c r="I1075">
        <v>0</v>
      </c>
      <c r="J1075">
        <f>E1075*I1075</f>
        <v>0</v>
      </c>
      <c r="K1075" s="6">
        <f>VLOOKUP(M1075,'BASE ARTICLE SAMUEL 25012023 v2'!$A$1:$K$1287,11,FALSE)</f>
        <v>0.54530000000000001</v>
      </c>
      <c r="L1075" s="6">
        <f>E1075*K1075</f>
        <v>6.5435999999999996</v>
      </c>
      <c r="M1075">
        <v>8110608018</v>
      </c>
      <c r="N1075" t="str">
        <f>VLOOKUP(M1075,'BASE ARTICLE SAMUEL 25012023 v1'!$A$2:$B$1287,2,FALSE)</f>
        <v>AN</v>
      </c>
      <c r="O1075">
        <f t="shared" si="105"/>
        <v>4.92</v>
      </c>
    </row>
    <row r="1076" spans="1:15" outlineLevel="2" x14ac:dyDescent="0.25">
      <c r="A1076" t="s">
        <v>2415</v>
      </c>
      <c r="B1076" s="74" t="str">
        <f t="shared" si="104"/>
        <v>CLOISON18EHA</v>
      </c>
      <c r="C1076" t="str">
        <f>VLOOKUP(A1076,'BASE ARTICLE SAMUEL 25012023 v1'!$A$1:$B$1287,2,FALSE)</f>
        <v>AF</v>
      </c>
      <c r="D1076" t="s">
        <v>1587</v>
      </c>
      <c r="E1076">
        <v>4</v>
      </c>
      <c r="F1076" t="s">
        <v>1588</v>
      </c>
      <c r="G1076" s="71">
        <f>VLOOKUP(M1076,'BASE ARTICLE SAMUEL 25012023 v1'!$A$1:$F$1287,6,FALSE)</f>
        <v>0.37</v>
      </c>
      <c r="H1076" s="6">
        <f>VLOOKUP(M1076,'BASE ARTICLE SAMUEL 25012023 v2'!$A$1:$H$1287,8,FALSE)</f>
        <v>0.37</v>
      </c>
      <c r="I1076">
        <v>0</v>
      </c>
      <c r="J1076">
        <f>E1076*I1076</f>
        <v>0</v>
      </c>
      <c r="K1076" s="6">
        <f>VLOOKUP(M1076,'BASE ARTICLE SAMUEL 25012023 v2'!$A$1:$K$1287,11,FALSE)</f>
        <v>0.55000000000000004</v>
      </c>
      <c r="L1076" s="6">
        <f>E1076*K1076</f>
        <v>2.2000000000000002</v>
      </c>
      <c r="M1076" t="s">
        <v>1587</v>
      </c>
      <c r="N1076" t="str">
        <f>VLOOKUP(M1076,'BASE ARTICLE SAMUEL 25012023 v1'!$A$2:$B$1287,2,FALSE)</f>
        <v>AS</v>
      </c>
      <c r="O1076">
        <f t="shared" si="105"/>
        <v>1.48</v>
      </c>
    </row>
    <row r="1077" spans="1:15" outlineLevel="2" x14ac:dyDescent="0.25">
      <c r="A1077" t="s">
        <v>2415</v>
      </c>
      <c r="B1077" s="74" t="str">
        <f t="shared" si="104"/>
        <v>CLOISON18EHA</v>
      </c>
      <c r="C1077" t="str">
        <f>VLOOKUP(A1077,'BASE ARTICLE SAMUEL 25012023 v1'!$A$1:$B$1287,2,FALSE)</f>
        <v>AF</v>
      </c>
      <c r="D1077" t="s">
        <v>1603</v>
      </c>
      <c r="E1077">
        <v>0.06</v>
      </c>
      <c r="F1077" t="s">
        <v>1604</v>
      </c>
      <c r="G1077" s="71">
        <f>VLOOKUP(M1077,'BASE ARTICLE SAMUEL 25012023 v1'!$A$1:$F$1287,6,FALSE)</f>
        <v>50</v>
      </c>
      <c r="H1077" s="6">
        <f>VLOOKUP(M1077,'BASE ARTICLE SAMUEL 25012023 v2'!$A$1:$H$1287,8,FALSE)</f>
        <v>0</v>
      </c>
      <c r="I1077">
        <v>0</v>
      </c>
      <c r="J1077">
        <f>E1077*I1077</f>
        <v>0</v>
      </c>
      <c r="K1077" s="6">
        <f>VLOOKUP(M1077,'BASE ARTICLE SAMUEL 25012023 v2'!$A$1:$K$1287,11,FALSE)</f>
        <v>75</v>
      </c>
      <c r="L1077" s="6">
        <f>E1077*K1077</f>
        <v>4.5</v>
      </c>
      <c r="M1077" t="s">
        <v>1603</v>
      </c>
      <c r="N1077" t="str">
        <f>VLOOKUP(M1077,'BASE ARTICLE SAMUEL 25012023 v1'!$A$2:$B$1287,2,FALSE)</f>
        <v>AN</v>
      </c>
      <c r="O1077">
        <f t="shared" si="105"/>
        <v>0</v>
      </c>
    </row>
    <row r="1078" spans="1:15" outlineLevel="1" x14ac:dyDescent="0.25">
      <c r="A1078" s="74" t="s">
        <v>4130</v>
      </c>
      <c r="B1078" s="74" t="str">
        <f t="shared" si="104"/>
        <v>KITVISCLOISON18EHA</v>
      </c>
      <c r="H1078" s="6" t="e">
        <f>VLOOKUP(M1078,'BASE ARTICLE SAMUEL 25012023 v2'!$A$1:$H$1287,8,FALSE)</f>
        <v>#N/A</v>
      </c>
      <c r="K1078" s="6" t="e">
        <f>VLOOKUP(M1078,'BASE ARTICLE SAMUEL 25012023 v2'!$A$1:$K$1287,11,FALSE)</f>
        <v>#N/A</v>
      </c>
      <c r="L1078" s="6">
        <f>SUBTOTAL(9,L1075:L1077)</f>
        <v>13.243600000000001</v>
      </c>
      <c r="O1078">
        <f>SUBTOTAL(9,O1075:O1077)</f>
        <v>6.4</v>
      </c>
    </row>
    <row r="1079" spans="1:15" outlineLevel="2" x14ac:dyDescent="0.25">
      <c r="A1079" t="s">
        <v>2413</v>
      </c>
      <c r="B1079" s="74" t="str">
        <f t="shared" si="104"/>
        <v>CLOISON16EH</v>
      </c>
      <c r="C1079" t="str">
        <f>VLOOKUP(A1079,'BASE ARTICLE SAMUEL 25012023 v1'!$A$1:$B$1287,2,FALSE)</f>
        <v>AF</v>
      </c>
      <c r="D1079">
        <v>8110608018</v>
      </c>
      <c r="E1079">
        <v>12</v>
      </c>
      <c r="F1079" t="s">
        <v>1228</v>
      </c>
      <c r="G1079" s="71">
        <f>VLOOKUP(M1079,'BASE ARTICLE SAMUEL 25012023 v1'!$A$1:$F$1287,6,FALSE)</f>
        <v>0.41</v>
      </c>
      <c r="H1079" s="6">
        <f>VLOOKUP(M1079,'BASE ARTICLE SAMUEL 25012023 v2'!$A$1:$H$1287,8,FALSE)</f>
        <v>0.41</v>
      </c>
      <c r="I1079">
        <v>0</v>
      </c>
      <c r="J1079">
        <f>E1079*I1079</f>
        <v>0</v>
      </c>
      <c r="K1079" s="6">
        <f>VLOOKUP(M1079,'BASE ARTICLE SAMUEL 25012023 v2'!$A$1:$K$1287,11,FALSE)</f>
        <v>0.54530000000000001</v>
      </c>
      <c r="L1079" s="6">
        <f>E1079*K1079</f>
        <v>6.5435999999999996</v>
      </c>
      <c r="M1079">
        <v>8110608018</v>
      </c>
      <c r="N1079" t="str">
        <f>VLOOKUP(M1079,'BASE ARTICLE SAMUEL 25012023 v1'!$A$2:$B$1287,2,FALSE)</f>
        <v>AN</v>
      </c>
      <c r="O1079">
        <f t="shared" si="105"/>
        <v>4.92</v>
      </c>
    </row>
    <row r="1080" spans="1:15" outlineLevel="2" x14ac:dyDescent="0.25">
      <c r="A1080" t="s">
        <v>2413</v>
      </c>
      <c r="B1080" s="74" t="str">
        <f t="shared" si="104"/>
        <v>CLOISON16EH</v>
      </c>
      <c r="C1080" t="str">
        <f>VLOOKUP(A1080,'BASE ARTICLE SAMUEL 25012023 v1'!$A$1:$B$1287,2,FALSE)</f>
        <v>AF</v>
      </c>
      <c r="D1080" t="s">
        <v>1587</v>
      </c>
      <c r="E1080">
        <v>4</v>
      </c>
      <c r="F1080" t="s">
        <v>1588</v>
      </c>
      <c r="G1080" s="71">
        <f>VLOOKUP(M1080,'BASE ARTICLE SAMUEL 25012023 v1'!$A$1:$F$1287,6,FALSE)</f>
        <v>0.37</v>
      </c>
      <c r="H1080" s="6">
        <f>VLOOKUP(M1080,'BASE ARTICLE SAMUEL 25012023 v2'!$A$1:$H$1287,8,FALSE)</f>
        <v>0.37</v>
      </c>
      <c r="I1080">
        <v>0</v>
      </c>
      <c r="J1080">
        <f>E1080*I1080</f>
        <v>0</v>
      </c>
      <c r="K1080" s="6">
        <f>VLOOKUP(M1080,'BASE ARTICLE SAMUEL 25012023 v2'!$A$1:$K$1287,11,FALSE)</f>
        <v>0.55000000000000004</v>
      </c>
      <c r="L1080" s="6">
        <f>E1080*K1080</f>
        <v>2.2000000000000002</v>
      </c>
      <c r="M1080" t="s">
        <v>1587</v>
      </c>
      <c r="N1080" t="str">
        <f>VLOOKUP(M1080,'BASE ARTICLE SAMUEL 25012023 v1'!$A$2:$B$1287,2,FALSE)</f>
        <v>AS</v>
      </c>
      <c r="O1080">
        <f t="shared" si="105"/>
        <v>1.48</v>
      </c>
    </row>
    <row r="1081" spans="1:15" outlineLevel="2" x14ac:dyDescent="0.25">
      <c r="A1081" t="s">
        <v>2413</v>
      </c>
      <c r="B1081" s="74" t="str">
        <f t="shared" si="104"/>
        <v>CLOISON16EH</v>
      </c>
      <c r="C1081" t="str">
        <f>VLOOKUP(A1081,'BASE ARTICLE SAMUEL 25012023 v1'!$A$1:$B$1287,2,FALSE)</f>
        <v>AF</v>
      </c>
      <c r="D1081" t="s">
        <v>1603</v>
      </c>
      <c r="E1081">
        <v>0.06</v>
      </c>
      <c r="F1081" t="s">
        <v>1604</v>
      </c>
      <c r="G1081" s="71">
        <f>VLOOKUP(M1081,'BASE ARTICLE SAMUEL 25012023 v1'!$A$1:$F$1287,6,FALSE)</f>
        <v>50</v>
      </c>
      <c r="H1081" s="6">
        <f>VLOOKUP(M1081,'BASE ARTICLE SAMUEL 25012023 v2'!$A$1:$H$1287,8,FALSE)</f>
        <v>0</v>
      </c>
      <c r="I1081">
        <v>0</v>
      </c>
      <c r="J1081">
        <f>E1081*I1081</f>
        <v>0</v>
      </c>
      <c r="K1081" s="6">
        <f>VLOOKUP(M1081,'BASE ARTICLE SAMUEL 25012023 v2'!$A$1:$K$1287,11,FALSE)</f>
        <v>75</v>
      </c>
      <c r="L1081" s="6">
        <f>E1081*K1081</f>
        <v>4.5</v>
      </c>
      <c r="M1081" t="s">
        <v>1603</v>
      </c>
      <c r="N1081" t="str">
        <f>VLOOKUP(M1081,'BASE ARTICLE SAMUEL 25012023 v1'!$A$2:$B$1287,2,FALSE)</f>
        <v>AN</v>
      </c>
      <c r="O1081">
        <f t="shared" si="105"/>
        <v>0</v>
      </c>
    </row>
    <row r="1082" spans="1:15" outlineLevel="1" x14ac:dyDescent="0.25">
      <c r="A1082" s="74" t="s">
        <v>4131</v>
      </c>
      <c r="B1082" s="74" t="str">
        <f t="shared" si="104"/>
        <v>KITVISCLOISON16EH</v>
      </c>
      <c r="H1082" s="6" t="e">
        <f>VLOOKUP(M1082,'BASE ARTICLE SAMUEL 25012023 v2'!$A$1:$H$1287,8,FALSE)</f>
        <v>#N/A</v>
      </c>
      <c r="K1082" s="6" t="e">
        <f>VLOOKUP(M1082,'BASE ARTICLE SAMUEL 25012023 v2'!$A$1:$K$1287,11,FALSE)</f>
        <v>#N/A</v>
      </c>
      <c r="L1082" s="6">
        <f>SUBTOTAL(9,L1079:L1081)</f>
        <v>13.243600000000001</v>
      </c>
      <c r="O1082">
        <f>SUBTOTAL(9,O1079:O1081)</f>
        <v>6.4</v>
      </c>
    </row>
    <row r="1083" spans="1:15" outlineLevel="2" x14ac:dyDescent="0.25">
      <c r="A1083" t="s">
        <v>2409</v>
      </c>
      <c r="B1083" s="74" t="str">
        <f t="shared" si="104"/>
        <v>CLOISON14EHA</v>
      </c>
      <c r="C1083" t="str">
        <f>VLOOKUP(A1083,'BASE ARTICLE SAMUEL 25012023 v1'!$A$1:$B$1287,2,FALSE)</f>
        <v>AF</v>
      </c>
      <c r="D1083">
        <v>8110608018</v>
      </c>
      <c r="E1083">
        <v>12</v>
      </c>
      <c r="F1083" t="s">
        <v>1228</v>
      </c>
      <c r="G1083" s="71">
        <f>VLOOKUP(M1083,'BASE ARTICLE SAMUEL 25012023 v1'!$A$1:$F$1287,6,FALSE)</f>
        <v>0.41</v>
      </c>
      <c r="H1083" s="6">
        <f>VLOOKUP(M1083,'BASE ARTICLE SAMUEL 25012023 v2'!$A$1:$H$1287,8,FALSE)</f>
        <v>0.41</v>
      </c>
      <c r="I1083">
        <v>0</v>
      </c>
      <c r="J1083">
        <f>E1083*I1083</f>
        <v>0</v>
      </c>
      <c r="K1083" s="6">
        <f>VLOOKUP(M1083,'BASE ARTICLE SAMUEL 25012023 v2'!$A$1:$K$1287,11,FALSE)</f>
        <v>0.54530000000000001</v>
      </c>
      <c r="L1083" s="6">
        <f>E1083*K1083</f>
        <v>6.5435999999999996</v>
      </c>
      <c r="M1083">
        <v>8110608018</v>
      </c>
      <c r="N1083" t="str">
        <f>VLOOKUP(M1083,'BASE ARTICLE SAMUEL 25012023 v1'!$A$2:$B$1287,2,FALSE)</f>
        <v>AN</v>
      </c>
      <c r="O1083">
        <f t="shared" si="105"/>
        <v>4.92</v>
      </c>
    </row>
    <row r="1084" spans="1:15" outlineLevel="2" x14ac:dyDescent="0.25">
      <c r="A1084" t="s">
        <v>2409</v>
      </c>
      <c r="B1084" s="74" t="str">
        <f t="shared" si="104"/>
        <v>CLOISON14EHA</v>
      </c>
      <c r="C1084" t="str">
        <f>VLOOKUP(A1084,'BASE ARTICLE SAMUEL 25012023 v1'!$A$1:$B$1287,2,FALSE)</f>
        <v>AF</v>
      </c>
      <c r="D1084" t="s">
        <v>1587</v>
      </c>
      <c r="E1084">
        <v>4</v>
      </c>
      <c r="F1084" t="s">
        <v>1588</v>
      </c>
      <c r="G1084" s="71">
        <f>VLOOKUP(M1084,'BASE ARTICLE SAMUEL 25012023 v1'!$A$1:$F$1287,6,FALSE)</f>
        <v>0.37</v>
      </c>
      <c r="H1084" s="6">
        <f>VLOOKUP(M1084,'BASE ARTICLE SAMUEL 25012023 v2'!$A$1:$H$1287,8,FALSE)</f>
        <v>0.37</v>
      </c>
      <c r="I1084">
        <v>0</v>
      </c>
      <c r="J1084">
        <f>E1084*I1084</f>
        <v>0</v>
      </c>
      <c r="K1084" s="6">
        <f>VLOOKUP(M1084,'BASE ARTICLE SAMUEL 25012023 v2'!$A$1:$K$1287,11,FALSE)</f>
        <v>0.55000000000000004</v>
      </c>
      <c r="L1084" s="6">
        <f>E1084*K1084</f>
        <v>2.2000000000000002</v>
      </c>
      <c r="M1084" t="s">
        <v>1587</v>
      </c>
      <c r="N1084" t="str">
        <f>VLOOKUP(M1084,'BASE ARTICLE SAMUEL 25012023 v1'!$A$2:$B$1287,2,FALSE)</f>
        <v>AS</v>
      </c>
      <c r="O1084">
        <f t="shared" si="105"/>
        <v>1.48</v>
      </c>
    </row>
    <row r="1085" spans="1:15" outlineLevel="2" x14ac:dyDescent="0.25">
      <c r="A1085" t="s">
        <v>2409</v>
      </c>
      <c r="B1085" s="74" t="str">
        <f t="shared" si="104"/>
        <v>CLOISON14EHA</v>
      </c>
      <c r="C1085" t="str">
        <f>VLOOKUP(A1085,'BASE ARTICLE SAMUEL 25012023 v1'!$A$1:$B$1287,2,FALSE)</f>
        <v>AF</v>
      </c>
      <c r="D1085" t="s">
        <v>1603</v>
      </c>
      <c r="E1085">
        <v>0.04</v>
      </c>
      <c r="F1085" t="s">
        <v>1604</v>
      </c>
      <c r="G1085" s="71">
        <f>VLOOKUP(M1085,'BASE ARTICLE SAMUEL 25012023 v1'!$A$1:$F$1287,6,FALSE)</f>
        <v>50</v>
      </c>
      <c r="H1085" s="6">
        <f>VLOOKUP(M1085,'BASE ARTICLE SAMUEL 25012023 v2'!$A$1:$H$1287,8,FALSE)</f>
        <v>0</v>
      </c>
      <c r="I1085">
        <v>0</v>
      </c>
      <c r="J1085">
        <f>E1085*I1085</f>
        <v>0</v>
      </c>
      <c r="K1085" s="6">
        <f>VLOOKUP(M1085,'BASE ARTICLE SAMUEL 25012023 v2'!$A$1:$K$1287,11,FALSE)</f>
        <v>75</v>
      </c>
      <c r="L1085" s="6">
        <f>E1085*K1085</f>
        <v>3</v>
      </c>
      <c r="M1085" t="s">
        <v>1603</v>
      </c>
      <c r="N1085" t="str">
        <f>VLOOKUP(M1085,'BASE ARTICLE SAMUEL 25012023 v1'!$A$2:$B$1287,2,FALSE)</f>
        <v>AN</v>
      </c>
      <c r="O1085">
        <f t="shared" si="105"/>
        <v>0</v>
      </c>
    </row>
    <row r="1086" spans="1:15" outlineLevel="1" x14ac:dyDescent="0.25">
      <c r="A1086" s="74" t="s">
        <v>4132</v>
      </c>
      <c r="B1086" s="74" t="str">
        <f t="shared" si="104"/>
        <v>KITVISCLOISON14EHA</v>
      </c>
      <c r="H1086" s="6" t="e">
        <f>VLOOKUP(M1086,'BASE ARTICLE SAMUEL 25012023 v2'!$A$1:$H$1287,8,FALSE)</f>
        <v>#N/A</v>
      </c>
      <c r="K1086" s="6" t="e">
        <f>VLOOKUP(M1086,'BASE ARTICLE SAMUEL 25012023 v2'!$A$1:$K$1287,11,FALSE)</f>
        <v>#N/A</v>
      </c>
      <c r="L1086" s="6">
        <f>SUBTOTAL(9,L1083:L1085)</f>
        <v>11.743600000000001</v>
      </c>
      <c r="O1086">
        <f>SUBTOTAL(9,O1083:O1085)</f>
        <v>6.4</v>
      </c>
    </row>
    <row r="1087" spans="1:15" outlineLevel="2" x14ac:dyDescent="0.25">
      <c r="A1087" t="s">
        <v>2407</v>
      </c>
      <c r="B1087" s="74" t="str">
        <f t="shared" si="104"/>
        <v>CLOISON12EHB</v>
      </c>
      <c r="C1087" t="str">
        <f>VLOOKUP(A1087,'BASE ARTICLE SAMUEL 25012023 v1'!$A$1:$B$1287,2,FALSE)</f>
        <v>AF</v>
      </c>
      <c r="D1087">
        <v>8110608018</v>
      </c>
      <c r="E1087">
        <v>10</v>
      </c>
      <c r="F1087" t="s">
        <v>1228</v>
      </c>
      <c r="G1087" s="71">
        <f>VLOOKUP(M1087,'BASE ARTICLE SAMUEL 25012023 v1'!$A$1:$F$1287,6,FALSE)</f>
        <v>0.41</v>
      </c>
      <c r="H1087" s="6">
        <f>VLOOKUP(M1087,'BASE ARTICLE SAMUEL 25012023 v2'!$A$1:$H$1287,8,FALSE)</f>
        <v>0.41</v>
      </c>
      <c r="I1087">
        <v>0</v>
      </c>
      <c r="J1087">
        <f>E1087*I1087</f>
        <v>0</v>
      </c>
      <c r="K1087" s="6">
        <f>VLOOKUP(M1087,'BASE ARTICLE SAMUEL 25012023 v2'!$A$1:$K$1287,11,FALSE)</f>
        <v>0.54530000000000001</v>
      </c>
      <c r="L1087" s="6">
        <f>E1087*K1087</f>
        <v>5.4530000000000003</v>
      </c>
      <c r="M1087">
        <v>8110608018</v>
      </c>
      <c r="N1087" t="str">
        <f>VLOOKUP(M1087,'BASE ARTICLE SAMUEL 25012023 v1'!$A$2:$B$1287,2,FALSE)</f>
        <v>AN</v>
      </c>
      <c r="O1087">
        <f t="shared" si="105"/>
        <v>4.0999999999999996</v>
      </c>
    </row>
    <row r="1088" spans="1:15" outlineLevel="2" x14ac:dyDescent="0.25">
      <c r="A1088" t="s">
        <v>2407</v>
      </c>
      <c r="B1088" s="74" t="str">
        <f t="shared" si="104"/>
        <v>CLOISON12EHB</v>
      </c>
      <c r="C1088" t="str">
        <f>VLOOKUP(A1088,'BASE ARTICLE SAMUEL 25012023 v1'!$A$1:$B$1287,2,FALSE)</f>
        <v>AF</v>
      </c>
      <c r="D1088" t="s">
        <v>1587</v>
      </c>
      <c r="E1088">
        <v>4</v>
      </c>
      <c r="F1088" t="s">
        <v>1588</v>
      </c>
      <c r="G1088" s="71">
        <f>VLOOKUP(M1088,'BASE ARTICLE SAMUEL 25012023 v1'!$A$1:$F$1287,6,FALSE)</f>
        <v>0.37</v>
      </c>
      <c r="H1088" s="6">
        <f>VLOOKUP(M1088,'BASE ARTICLE SAMUEL 25012023 v2'!$A$1:$H$1287,8,FALSE)</f>
        <v>0.37</v>
      </c>
      <c r="I1088">
        <v>0</v>
      </c>
      <c r="J1088">
        <f>E1088*I1088</f>
        <v>0</v>
      </c>
      <c r="K1088" s="6">
        <f>VLOOKUP(M1088,'BASE ARTICLE SAMUEL 25012023 v2'!$A$1:$K$1287,11,FALSE)</f>
        <v>0.55000000000000004</v>
      </c>
      <c r="L1088" s="6">
        <f>E1088*K1088</f>
        <v>2.2000000000000002</v>
      </c>
      <c r="M1088" t="s">
        <v>1587</v>
      </c>
      <c r="N1088" t="str">
        <f>VLOOKUP(M1088,'BASE ARTICLE SAMUEL 25012023 v1'!$A$2:$B$1287,2,FALSE)</f>
        <v>AS</v>
      </c>
      <c r="O1088">
        <f t="shared" si="105"/>
        <v>1.48</v>
      </c>
    </row>
    <row r="1089" spans="1:15" outlineLevel="1" x14ac:dyDescent="0.25">
      <c r="A1089" s="74" t="s">
        <v>4133</v>
      </c>
      <c r="B1089" s="74" t="str">
        <f t="shared" si="104"/>
        <v>KITVISCLOISON12EHB</v>
      </c>
      <c r="H1089" s="6" t="e">
        <f>VLOOKUP(M1089,'BASE ARTICLE SAMUEL 25012023 v2'!$A$1:$H$1287,8,FALSE)</f>
        <v>#N/A</v>
      </c>
      <c r="K1089" s="6" t="e">
        <f>VLOOKUP(M1089,'BASE ARTICLE SAMUEL 25012023 v2'!$A$1:$K$1287,11,FALSE)</f>
        <v>#N/A</v>
      </c>
      <c r="L1089" s="6">
        <f>SUBTOTAL(9,L1087:L1088)</f>
        <v>7.6530000000000005</v>
      </c>
      <c r="O1089">
        <f>SUBTOTAL(9,O1087:O1088)</f>
        <v>5.58</v>
      </c>
    </row>
    <row r="1090" spans="1:15" outlineLevel="2" x14ac:dyDescent="0.25">
      <c r="A1090" t="s">
        <v>2405</v>
      </c>
      <c r="B1090" s="74" t="str">
        <f t="shared" si="104"/>
        <v>CLOISON12EHA</v>
      </c>
      <c r="C1090" t="str">
        <f>VLOOKUP(A1090,'BASE ARTICLE SAMUEL 25012023 v1'!$A$1:$B$1287,2,FALSE)</f>
        <v>AF</v>
      </c>
      <c r="D1090">
        <v>8110608018</v>
      </c>
      <c r="E1090">
        <v>12</v>
      </c>
      <c r="F1090" t="s">
        <v>1228</v>
      </c>
      <c r="G1090" s="71">
        <f>VLOOKUP(M1090,'BASE ARTICLE SAMUEL 25012023 v1'!$A$1:$F$1287,6,FALSE)</f>
        <v>0.41</v>
      </c>
      <c r="H1090" s="6">
        <f>VLOOKUP(M1090,'BASE ARTICLE SAMUEL 25012023 v2'!$A$1:$H$1287,8,FALSE)</f>
        <v>0.41</v>
      </c>
      <c r="I1090">
        <v>0</v>
      </c>
      <c r="J1090">
        <f>E1090*I1090</f>
        <v>0</v>
      </c>
      <c r="K1090" s="6">
        <f>VLOOKUP(M1090,'BASE ARTICLE SAMUEL 25012023 v2'!$A$1:$K$1287,11,FALSE)</f>
        <v>0.54530000000000001</v>
      </c>
      <c r="L1090" s="6">
        <f>E1090*K1090</f>
        <v>6.5435999999999996</v>
      </c>
      <c r="M1090">
        <v>8110608018</v>
      </c>
      <c r="N1090" t="str">
        <f>VLOOKUP(M1090,'BASE ARTICLE SAMUEL 25012023 v1'!$A$2:$B$1287,2,FALSE)</f>
        <v>AN</v>
      </c>
      <c r="O1090">
        <f t="shared" si="105"/>
        <v>4.92</v>
      </c>
    </row>
    <row r="1091" spans="1:15" outlineLevel="2" x14ac:dyDescent="0.25">
      <c r="A1091" t="s">
        <v>2405</v>
      </c>
      <c r="B1091" s="74" t="str">
        <f t="shared" si="104"/>
        <v>CLOISON12EHA</v>
      </c>
      <c r="C1091" t="str">
        <f>VLOOKUP(A1091,'BASE ARTICLE SAMUEL 25012023 v1'!$A$1:$B$1287,2,FALSE)</f>
        <v>AF</v>
      </c>
      <c r="D1091" t="s">
        <v>1587</v>
      </c>
      <c r="E1091">
        <v>4</v>
      </c>
      <c r="F1091" t="s">
        <v>1588</v>
      </c>
      <c r="G1091" s="71">
        <f>VLOOKUP(M1091,'BASE ARTICLE SAMUEL 25012023 v1'!$A$1:$F$1287,6,FALSE)</f>
        <v>0.37</v>
      </c>
      <c r="H1091" s="6">
        <f>VLOOKUP(M1091,'BASE ARTICLE SAMUEL 25012023 v2'!$A$1:$H$1287,8,FALSE)</f>
        <v>0.37</v>
      </c>
      <c r="I1091">
        <v>0</v>
      </c>
      <c r="J1091">
        <f>E1091*I1091</f>
        <v>0</v>
      </c>
      <c r="K1091" s="6">
        <f>VLOOKUP(M1091,'BASE ARTICLE SAMUEL 25012023 v2'!$A$1:$K$1287,11,FALSE)</f>
        <v>0.55000000000000004</v>
      </c>
      <c r="L1091" s="6">
        <f>E1091*K1091</f>
        <v>2.2000000000000002</v>
      </c>
      <c r="M1091" t="s">
        <v>1587</v>
      </c>
      <c r="N1091" t="str">
        <f>VLOOKUP(M1091,'BASE ARTICLE SAMUEL 25012023 v1'!$A$2:$B$1287,2,FALSE)</f>
        <v>AS</v>
      </c>
      <c r="O1091">
        <f t="shared" si="105"/>
        <v>1.48</v>
      </c>
    </row>
    <row r="1092" spans="1:15" outlineLevel="2" x14ac:dyDescent="0.25">
      <c r="A1092" t="s">
        <v>2405</v>
      </c>
      <c r="B1092" s="74" t="str">
        <f t="shared" ref="B1092:B1155" si="106">MID(A1092,7,100)</f>
        <v>CLOISON12EHA</v>
      </c>
      <c r="C1092" t="str">
        <f>VLOOKUP(A1092,'BASE ARTICLE SAMUEL 25012023 v1'!$A$1:$B$1287,2,FALSE)</f>
        <v>AF</v>
      </c>
      <c r="D1092" t="s">
        <v>1603</v>
      </c>
      <c r="E1092">
        <v>7.0000000000000007E-2</v>
      </c>
      <c r="F1092" t="s">
        <v>1604</v>
      </c>
      <c r="G1092" s="71">
        <f>VLOOKUP(M1092,'BASE ARTICLE SAMUEL 25012023 v1'!$A$1:$F$1287,6,FALSE)</f>
        <v>50</v>
      </c>
      <c r="H1092" s="6">
        <f>VLOOKUP(M1092,'BASE ARTICLE SAMUEL 25012023 v2'!$A$1:$H$1287,8,FALSE)</f>
        <v>0</v>
      </c>
      <c r="I1092">
        <v>0</v>
      </c>
      <c r="J1092">
        <f>E1092*I1092</f>
        <v>0</v>
      </c>
      <c r="K1092" s="6">
        <f>VLOOKUP(M1092,'BASE ARTICLE SAMUEL 25012023 v2'!$A$1:$K$1287,11,FALSE)</f>
        <v>75</v>
      </c>
      <c r="L1092" s="6">
        <f>E1092*K1092</f>
        <v>5.2500000000000009</v>
      </c>
      <c r="M1092" t="s">
        <v>1603</v>
      </c>
      <c r="N1092" t="str">
        <f>VLOOKUP(M1092,'BASE ARTICLE SAMUEL 25012023 v1'!$A$2:$B$1287,2,FALSE)</f>
        <v>AN</v>
      </c>
      <c r="O1092">
        <f t="shared" si="105"/>
        <v>0</v>
      </c>
    </row>
    <row r="1093" spans="1:15" outlineLevel="1" x14ac:dyDescent="0.25">
      <c r="A1093" s="74" t="s">
        <v>4134</v>
      </c>
      <c r="B1093" s="74" t="str">
        <f t="shared" si="106"/>
        <v>KITVISCLOISON12EHA</v>
      </c>
      <c r="H1093" s="6" t="e">
        <f>VLOOKUP(M1093,'BASE ARTICLE SAMUEL 25012023 v2'!$A$1:$H$1287,8,FALSE)</f>
        <v>#N/A</v>
      </c>
      <c r="K1093" s="6" t="e">
        <f>VLOOKUP(M1093,'BASE ARTICLE SAMUEL 25012023 v2'!$A$1:$K$1287,11,FALSE)</f>
        <v>#N/A</v>
      </c>
      <c r="L1093" s="6">
        <f>SUBTOTAL(9,L1090:L1092)</f>
        <v>13.993600000000001</v>
      </c>
      <c r="O1093">
        <f>SUBTOTAL(9,O1090:O1092)</f>
        <v>6.4</v>
      </c>
    </row>
    <row r="1094" spans="1:15" outlineLevel="2" x14ac:dyDescent="0.25">
      <c r="A1094" t="s">
        <v>2403</v>
      </c>
      <c r="B1094" s="74" t="str">
        <f t="shared" si="106"/>
        <v>CLOISON10EHB</v>
      </c>
      <c r="C1094" t="str">
        <f>VLOOKUP(A1094,'BASE ARTICLE SAMUEL 25012023 v1'!$A$1:$B$1287,2,FALSE)</f>
        <v>AF</v>
      </c>
      <c r="D1094">
        <v>8110608018</v>
      </c>
      <c r="E1094">
        <v>8</v>
      </c>
      <c r="F1094" t="s">
        <v>1228</v>
      </c>
      <c r="G1094" s="71">
        <f>VLOOKUP(M1094,'BASE ARTICLE SAMUEL 25012023 v1'!$A$1:$F$1287,6,FALSE)</f>
        <v>0.41</v>
      </c>
      <c r="H1094" s="6">
        <f>VLOOKUP(M1094,'BASE ARTICLE SAMUEL 25012023 v2'!$A$1:$H$1287,8,FALSE)</f>
        <v>0.41</v>
      </c>
      <c r="I1094">
        <v>0</v>
      </c>
      <c r="J1094">
        <f>E1094*I1094</f>
        <v>0</v>
      </c>
      <c r="K1094" s="6">
        <f>VLOOKUP(M1094,'BASE ARTICLE SAMUEL 25012023 v2'!$A$1:$K$1287,11,FALSE)</f>
        <v>0.54530000000000001</v>
      </c>
      <c r="L1094" s="6">
        <f>E1094*K1094</f>
        <v>4.3624000000000001</v>
      </c>
      <c r="M1094">
        <v>8110608018</v>
      </c>
      <c r="N1094" t="str">
        <f>VLOOKUP(M1094,'BASE ARTICLE SAMUEL 25012023 v1'!$A$2:$B$1287,2,FALSE)</f>
        <v>AN</v>
      </c>
      <c r="O1094">
        <f t="shared" si="105"/>
        <v>3.28</v>
      </c>
    </row>
    <row r="1095" spans="1:15" outlineLevel="2" x14ac:dyDescent="0.25">
      <c r="A1095" t="s">
        <v>2403</v>
      </c>
      <c r="B1095" s="74" t="str">
        <f t="shared" si="106"/>
        <v>CLOISON10EHB</v>
      </c>
      <c r="C1095" t="str">
        <f>VLOOKUP(A1095,'BASE ARTICLE SAMUEL 25012023 v1'!$A$1:$B$1287,2,FALSE)</f>
        <v>AF</v>
      </c>
      <c r="D1095" t="s">
        <v>1587</v>
      </c>
      <c r="E1095">
        <v>4</v>
      </c>
      <c r="F1095" t="s">
        <v>1588</v>
      </c>
      <c r="G1095" s="71">
        <f>VLOOKUP(M1095,'BASE ARTICLE SAMUEL 25012023 v1'!$A$1:$F$1287,6,FALSE)</f>
        <v>0.37</v>
      </c>
      <c r="H1095" s="6">
        <f>VLOOKUP(M1095,'BASE ARTICLE SAMUEL 25012023 v2'!$A$1:$H$1287,8,FALSE)</f>
        <v>0.37</v>
      </c>
      <c r="I1095">
        <v>0</v>
      </c>
      <c r="J1095">
        <f>E1095*I1095</f>
        <v>0</v>
      </c>
      <c r="K1095" s="6">
        <f>VLOOKUP(M1095,'BASE ARTICLE SAMUEL 25012023 v2'!$A$1:$K$1287,11,FALSE)</f>
        <v>0.55000000000000004</v>
      </c>
      <c r="L1095" s="6">
        <f>E1095*K1095</f>
        <v>2.2000000000000002</v>
      </c>
      <c r="M1095" t="s">
        <v>1587</v>
      </c>
      <c r="N1095" t="str">
        <f>VLOOKUP(M1095,'BASE ARTICLE SAMUEL 25012023 v1'!$A$2:$B$1287,2,FALSE)</f>
        <v>AS</v>
      </c>
      <c r="O1095">
        <f t="shared" si="105"/>
        <v>1.48</v>
      </c>
    </row>
    <row r="1096" spans="1:15" outlineLevel="2" x14ac:dyDescent="0.25">
      <c r="A1096" t="s">
        <v>2403</v>
      </c>
      <c r="B1096" s="74" t="str">
        <f t="shared" si="106"/>
        <v>CLOISON10EHB</v>
      </c>
      <c r="C1096" t="str">
        <f>VLOOKUP(A1096,'BASE ARTICLE SAMUEL 25012023 v1'!$A$1:$B$1287,2,FALSE)</f>
        <v>AF</v>
      </c>
      <c r="D1096" t="s">
        <v>1603</v>
      </c>
      <c r="E1096">
        <v>0.02</v>
      </c>
      <c r="F1096" t="s">
        <v>1604</v>
      </c>
      <c r="G1096" s="71">
        <f>VLOOKUP(M1096,'BASE ARTICLE SAMUEL 25012023 v1'!$A$1:$F$1287,6,FALSE)</f>
        <v>50</v>
      </c>
      <c r="H1096" s="6">
        <f>VLOOKUP(M1096,'BASE ARTICLE SAMUEL 25012023 v2'!$A$1:$H$1287,8,FALSE)</f>
        <v>0</v>
      </c>
      <c r="I1096">
        <v>0</v>
      </c>
      <c r="J1096">
        <f>E1096*I1096</f>
        <v>0</v>
      </c>
      <c r="K1096" s="6">
        <f>VLOOKUP(M1096,'BASE ARTICLE SAMUEL 25012023 v2'!$A$1:$K$1287,11,FALSE)</f>
        <v>75</v>
      </c>
      <c r="L1096" s="6">
        <f>E1096*K1096</f>
        <v>1.5</v>
      </c>
      <c r="M1096" t="s">
        <v>1603</v>
      </c>
      <c r="N1096" t="str">
        <f>VLOOKUP(M1096,'BASE ARTICLE SAMUEL 25012023 v1'!$A$2:$B$1287,2,FALSE)</f>
        <v>AN</v>
      </c>
      <c r="O1096">
        <f t="shared" si="105"/>
        <v>0</v>
      </c>
    </row>
    <row r="1097" spans="1:15" outlineLevel="1" x14ac:dyDescent="0.25">
      <c r="A1097" s="74" t="s">
        <v>4135</v>
      </c>
      <c r="B1097" s="74" t="str">
        <f t="shared" si="106"/>
        <v>KITVISCLOISON10EHB</v>
      </c>
      <c r="H1097" s="6" t="e">
        <f>VLOOKUP(M1097,'BASE ARTICLE SAMUEL 25012023 v2'!$A$1:$H$1287,8,FALSE)</f>
        <v>#N/A</v>
      </c>
      <c r="K1097" s="6" t="e">
        <f>VLOOKUP(M1097,'BASE ARTICLE SAMUEL 25012023 v2'!$A$1:$K$1287,11,FALSE)</f>
        <v>#N/A</v>
      </c>
      <c r="L1097" s="6">
        <f>SUBTOTAL(9,L1094:L1096)</f>
        <v>8.0624000000000002</v>
      </c>
      <c r="O1097">
        <f>SUBTOTAL(9,O1094:O1096)</f>
        <v>4.76</v>
      </c>
    </row>
    <row r="1098" spans="1:15" outlineLevel="2" x14ac:dyDescent="0.25">
      <c r="A1098" t="s">
        <v>2401</v>
      </c>
      <c r="B1098" s="74" t="str">
        <f t="shared" si="106"/>
        <v>CLOISON10EHA</v>
      </c>
      <c r="C1098" t="str">
        <f>VLOOKUP(A1098,'BASE ARTICLE SAMUEL 25012023 v1'!$A$1:$B$1287,2,FALSE)</f>
        <v>AF</v>
      </c>
      <c r="D1098">
        <v>8110608018</v>
      </c>
      <c r="E1098">
        <v>14</v>
      </c>
      <c r="F1098" t="s">
        <v>1228</v>
      </c>
      <c r="G1098" s="71">
        <f>VLOOKUP(M1098,'BASE ARTICLE SAMUEL 25012023 v1'!$A$1:$F$1287,6,FALSE)</f>
        <v>0.41</v>
      </c>
      <c r="H1098" s="6">
        <f>VLOOKUP(M1098,'BASE ARTICLE SAMUEL 25012023 v2'!$A$1:$H$1287,8,FALSE)</f>
        <v>0.41</v>
      </c>
      <c r="I1098">
        <v>0</v>
      </c>
      <c r="J1098">
        <f>E1098*I1098</f>
        <v>0</v>
      </c>
      <c r="K1098" s="6">
        <f>VLOOKUP(M1098,'BASE ARTICLE SAMUEL 25012023 v2'!$A$1:$K$1287,11,FALSE)</f>
        <v>0.54530000000000001</v>
      </c>
      <c r="L1098" s="6">
        <f>E1098*K1098</f>
        <v>7.6341999999999999</v>
      </c>
      <c r="M1098">
        <v>8110608018</v>
      </c>
      <c r="N1098" t="str">
        <f>VLOOKUP(M1098,'BASE ARTICLE SAMUEL 25012023 v1'!$A$2:$B$1287,2,FALSE)</f>
        <v>AN</v>
      </c>
      <c r="O1098">
        <f t="shared" si="105"/>
        <v>5.7399999999999993</v>
      </c>
    </row>
    <row r="1099" spans="1:15" outlineLevel="2" x14ac:dyDescent="0.25">
      <c r="A1099" t="s">
        <v>2401</v>
      </c>
      <c r="B1099" s="74" t="str">
        <f t="shared" si="106"/>
        <v>CLOISON10EHA</v>
      </c>
      <c r="C1099" t="str">
        <f>VLOOKUP(A1099,'BASE ARTICLE SAMUEL 25012023 v1'!$A$1:$B$1287,2,FALSE)</f>
        <v>AF</v>
      </c>
      <c r="D1099" t="s">
        <v>1587</v>
      </c>
      <c r="E1099">
        <v>4</v>
      </c>
      <c r="F1099" t="s">
        <v>1588</v>
      </c>
      <c r="G1099" s="71">
        <f>VLOOKUP(M1099,'BASE ARTICLE SAMUEL 25012023 v1'!$A$1:$F$1287,6,FALSE)</f>
        <v>0.37</v>
      </c>
      <c r="H1099" s="6">
        <f>VLOOKUP(M1099,'BASE ARTICLE SAMUEL 25012023 v2'!$A$1:$H$1287,8,FALSE)</f>
        <v>0.37</v>
      </c>
      <c r="I1099">
        <v>0</v>
      </c>
      <c r="J1099">
        <f>E1099*I1099</f>
        <v>0</v>
      </c>
      <c r="K1099" s="6">
        <f>VLOOKUP(M1099,'BASE ARTICLE SAMUEL 25012023 v2'!$A$1:$K$1287,11,FALSE)</f>
        <v>0.55000000000000004</v>
      </c>
      <c r="L1099" s="6">
        <f>E1099*K1099</f>
        <v>2.2000000000000002</v>
      </c>
      <c r="M1099" t="s">
        <v>1587</v>
      </c>
      <c r="N1099" t="str">
        <f>VLOOKUP(M1099,'BASE ARTICLE SAMUEL 25012023 v1'!$A$2:$B$1287,2,FALSE)</f>
        <v>AS</v>
      </c>
      <c r="O1099">
        <f t="shared" si="105"/>
        <v>1.48</v>
      </c>
    </row>
    <row r="1100" spans="1:15" outlineLevel="1" x14ac:dyDescent="0.25">
      <c r="A1100" s="74" t="s">
        <v>4136</v>
      </c>
      <c r="B1100" s="74" t="str">
        <f t="shared" si="106"/>
        <v>KITVISCLOISON10EHA</v>
      </c>
      <c r="H1100" s="6" t="e">
        <f>VLOOKUP(M1100,'BASE ARTICLE SAMUEL 25012023 v2'!$A$1:$H$1287,8,FALSE)</f>
        <v>#N/A</v>
      </c>
      <c r="K1100" s="6" t="e">
        <f>VLOOKUP(M1100,'BASE ARTICLE SAMUEL 25012023 v2'!$A$1:$K$1287,11,FALSE)</f>
        <v>#N/A</v>
      </c>
      <c r="L1100" s="6">
        <f>SUBTOTAL(9,L1098:L1099)</f>
        <v>9.8341999999999992</v>
      </c>
      <c r="O1100">
        <f>SUBTOTAL(9,O1098:O1099)</f>
        <v>7.2199999999999989</v>
      </c>
    </row>
    <row r="1101" spans="1:15" outlineLevel="2" x14ac:dyDescent="0.25">
      <c r="A1101" t="s">
        <v>2426</v>
      </c>
      <c r="B1101" s="74" t="str">
        <f t="shared" si="106"/>
        <v>CLOISON10EH</v>
      </c>
      <c r="C1101" t="str">
        <f>VLOOKUP(A1101,'BASE ARTICLE SAMUEL 25012023 v1'!$A$1:$B$1287,2,FALSE)</f>
        <v>AF</v>
      </c>
      <c r="D1101">
        <v>8110608018</v>
      </c>
      <c r="E1101">
        <v>14</v>
      </c>
      <c r="F1101" t="s">
        <v>1228</v>
      </c>
      <c r="G1101" s="71">
        <f>VLOOKUP(M1101,'BASE ARTICLE SAMUEL 25012023 v1'!$A$1:$F$1287,6,FALSE)</f>
        <v>0.41</v>
      </c>
      <c r="H1101" s="6">
        <f>VLOOKUP(M1101,'BASE ARTICLE SAMUEL 25012023 v2'!$A$1:$H$1287,8,FALSE)</f>
        <v>0.41</v>
      </c>
      <c r="I1101">
        <v>0</v>
      </c>
      <c r="J1101">
        <f>E1101*I1101</f>
        <v>0</v>
      </c>
      <c r="K1101" s="6">
        <f>VLOOKUP(M1101,'BASE ARTICLE SAMUEL 25012023 v2'!$A$1:$K$1287,11,FALSE)</f>
        <v>0.54530000000000001</v>
      </c>
      <c r="L1101" s="6">
        <f>E1101*K1101</f>
        <v>7.6341999999999999</v>
      </c>
      <c r="M1101">
        <v>8110608018</v>
      </c>
      <c r="N1101" t="str">
        <f>VLOOKUP(M1101,'BASE ARTICLE SAMUEL 25012023 v1'!$A$2:$B$1287,2,FALSE)</f>
        <v>AN</v>
      </c>
      <c r="O1101">
        <f t="shared" si="105"/>
        <v>5.7399999999999993</v>
      </c>
    </row>
    <row r="1102" spans="1:15" outlineLevel="2" x14ac:dyDescent="0.25">
      <c r="A1102" t="s">
        <v>2426</v>
      </c>
      <c r="B1102" s="74" t="str">
        <f t="shared" si="106"/>
        <v>CLOISON10EH</v>
      </c>
      <c r="C1102" t="str">
        <f>VLOOKUP(A1102,'BASE ARTICLE SAMUEL 25012023 v1'!$A$1:$B$1287,2,FALSE)</f>
        <v>AF</v>
      </c>
      <c r="D1102" t="s">
        <v>1587</v>
      </c>
      <c r="E1102">
        <v>4</v>
      </c>
      <c r="F1102" t="s">
        <v>1588</v>
      </c>
      <c r="G1102" s="71">
        <f>VLOOKUP(M1102,'BASE ARTICLE SAMUEL 25012023 v1'!$A$1:$F$1287,6,FALSE)</f>
        <v>0.37</v>
      </c>
      <c r="H1102" s="6">
        <f>VLOOKUP(M1102,'BASE ARTICLE SAMUEL 25012023 v2'!$A$1:$H$1287,8,FALSE)</f>
        <v>0.37</v>
      </c>
      <c r="I1102">
        <v>0</v>
      </c>
      <c r="J1102">
        <f>E1102*I1102</f>
        <v>0</v>
      </c>
      <c r="K1102" s="6">
        <f>VLOOKUP(M1102,'BASE ARTICLE SAMUEL 25012023 v2'!$A$1:$K$1287,11,FALSE)</f>
        <v>0.55000000000000004</v>
      </c>
      <c r="L1102" s="6">
        <f>E1102*K1102</f>
        <v>2.2000000000000002</v>
      </c>
      <c r="M1102" t="s">
        <v>1587</v>
      </c>
      <c r="N1102" t="str">
        <f>VLOOKUP(M1102,'BASE ARTICLE SAMUEL 25012023 v1'!$A$2:$B$1287,2,FALSE)</f>
        <v>AS</v>
      </c>
      <c r="O1102">
        <f t="shared" si="105"/>
        <v>1.48</v>
      </c>
    </row>
    <row r="1103" spans="1:15" outlineLevel="2" x14ac:dyDescent="0.25">
      <c r="A1103" t="s">
        <v>2426</v>
      </c>
      <c r="B1103" s="74" t="str">
        <f t="shared" si="106"/>
        <v>CLOISON10EH</v>
      </c>
      <c r="C1103" t="str">
        <f>VLOOKUP(A1103,'BASE ARTICLE SAMUEL 25012023 v1'!$A$1:$B$1287,2,FALSE)</f>
        <v>AF</v>
      </c>
      <c r="D1103" t="s">
        <v>1603</v>
      </c>
      <c r="E1103">
        <v>7.0000000000000007E-2</v>
      </c>
      <c r="F1103" t="s">
        <v>1604</v>
      </c>
      <c r="G1103" s="71">
        <f>VLOOKUP(M1103,'BASE ARTICLE SAMUEL 25012023 v1'!$A$1:$F$1287,6,FALSE)</f>
        <v>50</v>
      </c>
      <c r="H1103" s="6">
        <f>VLOOKUP(M1103,'BASE ARTICLE SAMUEL 25012023 v2'!$A$1:$H$1287,8,FALSE)</f>
        <v>0</v>
      </c>
      <c r="I1103">
        <v>0</v>
      </c>
      <c r="J1103">
        <f>E1103*I1103</f>
        <v>0</v>
      </c>
      <c r="K1103" s="6">
        <f>VLOOKUP(M1103,'BASE ARTICLE SAMUEL 25012023 v2'!$A$1:$K$1287,11,FALSE)</f>
        <v>75</v>
      </c>
      <c r="L1103" s="6">
        <f>E1103*K1103</f>
        <v>5.2500000000000009</v>
      </c>
      <c r="M1103" t="s">
        <v>1603</v>
      </c>
      <c r="N1103" t="str">
        <f>VLOOKUP(M1103,'BASE ARTICLE SAMUEL 25012023 v1'!$A$2:$B$1287,2,FALSE)</f>
        <v>AN</v>
      </c>
      <c r="O1103">
        <f t="shared" si="105"/>
        <v>0</v>
      </c>
    </row>
    <row r="1104" spans="1:15" outlineLevel="1" x14ac:dyDescent="0.25">
      <c r="A1104" s="74" t="s">
        <v>4137</v>
      </c>
      <c r="B1104" s="74" t="str">
        <f t="shared" si="106"/>
        <v>KITVISCLOISON10EH</v>
      </c>
      <c r="H1104" s="6" t="e">
        <f>VLOOKUP(M1104,'BASE ARTICLE SAMUEL 25012023 v2'!$A$1:$H$1287,8,FALSE)</f>
        <v>#N/A</v>
      </c>
      <c r="K1104" s="6" t="e">
        <f>VLOOKUP(M1104,'BASE ARTICLE SAMUEL 25012023 v2'!$A$1:$K$1287,11,FALSE)</f>
        <v>#N/A</v>
      </c>
      <c r="L1104" s="6">
        <f>SUBTOTAL(9,L1101:L1103)</f>
        <v>15.084199999999999</v>
      </c>
      <c r="O1104">
        <f>SUBTOTAL(9,O1101:O1103)</f>
        <v>7.2199999999999989</v>
      </c>
    </row>
    <row r="1105" spans="1:15" outlineLevel="2" x14ac:dyDescent="0.25">
      <c r="A1105" t="s">
        <v>2438</v>
      </c>
      <c r="B1105" s="74" t="str">
        <f t="shared" si="106"/>
        <v>1770</v>
      </c>
      <c r="C1105" t="str">
        <f>VLOOKUP(A1105,'BASE ARTICLE SAMUEL 25012023 v1'!$A$1:$B$1287,2,FALSE)</f>
        <v>AF</v>
      </c>
      <c r="D1105" t="s">
        <v>1168</v>
      </c>
      <c r="E1105">
        <v>1</v>
      </c>
      <c r="F1105" t="s">
        <v>1169</v>
      </c>
      <c r="G1105" s="71">
        <f>VLOOKUP(M1105,'BASE ARTICLE SAMUEL 25012023 v1'!$A$1:$F$1287,6,FALSE)</f>
        <v>7.4</v>
      </c>
      <c r="H1105" s="6">
        <f>VLOOKUP(M1105,'BASE ARTICLE SAMUEL 25012023 v2'!$A$1:$H$1287,8,FALSE)</f>
        <v>7.77</v>
      </c>
      <c r="I1105">
        <v>0</v>
      </c>
      <c r="J1105">
        <f>E1105*I1105</f>
        <v>0</v>
      </c>
      <c r="K1105" s="6">
        <f>VLOOKUP(M1105,'BASE ARTICLE SAMUEL 25012023 v2'!$A$1:$K$1287,11,FALSE)</f>
        <v>11.654999999999999</v>
      </c>
      <c r="L1105" s="6">
        <f>E1105*K1105</f>
        <v>11.654999999999999</v>
      </c>
      <c r="M1105" t="s">
        <v>1168</v>
      </c>
      <c r="N1105" t="str">
        <f>VLOOKUP(M1105,'BASE ARTICLE SAMUEL 25012023 v1'!$A$2:$B$1287,2,FALSE)</f>
        <v>AS</v>
      </c>
      <c r="O1105">
        <f t="shared" si="105"/>
        <v>7.77</v>
      </c>
    </row>
    <row r="1106" spans="1:15" outlineLevel="2" x14ac:dyDescent="0.25">
      <c r="A1106" t="s">
        <v>2438</v>
      </c>
      <c r="B1106" s="74" t="str">
        <f t="shared" si="106"/>
        <v>1770</v>
      </c>
      <c r="C1106" t="str">
        <f>VLOOKUP(A1106,'BASE ARTICLE SAMUEL 25012023 v1'!$A$1:$B$1287,2,FALSE)</f>
        <v>AF</v>
      </c>
      <c r="D1106" t="s">
        <v>1603</v>
      </c>
      <c r="E1106">
        <v>0.02</v>
      </c>
      <c r="F1106" t="s">
        <v>1604</v>
      </c>
      <c r="G1106" s="71">
        <f>VLOOKUP(M1106,'BASE ARTICLE SAMUEL 25012023 v1'!$A$1:$F$1287,6,FALSE)</f>
        <v>50</v>
      </c>
      <c r="H1106" s="6">
        <f>VLOOKUP(M1106,'BASE ARTICLE SAMUEL 25012023 v2'!$A$1:$H$1287,8,FALSE)</f>
        <v>0</v>
      </c>
      <c r="I1106">
        <v>0</v>
      </c>
      <c r="J1106">
        <f>E1106*I1106</f>
        <v>0</v>
      </c>
      <c r="K1106" s="6">
        <f>VLOOKUP(M1106,'BASE ARTICLE SAMUEL 25012023 v2'!$A$1:$K$1287,11,FALSE)</f>
        <v>75</v>
      </c>
      <c r="L1106" s="6">
        <f>E1106*K1106</f>
        <v>1.5</v>
      </c>
      <c r="M1106" t="s">
        <v>1603</v>
      </c>
      <c r="N1106" t="str">
        <f>VLOOKUP(M1106,'BASE ARTICLE SAMUEL 25012023 v1'!$A$2:$B$1287,2,FALSE)</f>
        <v>AN</v>
      </c>
      <c r="O1106">
        <f t="shared" si="105"/>
        <v>0</v>
      </c>
    </row>
    <row r="1107" spans="1:15" outlineLevel="1" x14ac:dyDescent="0.25">
      <c r="A1107" s="74" t="s">
        <v>4138</v>
      </c>
      <c r="B1107" s="74" t="str">
        <f t="shared" si="106"/>
        <v>C7070L1770</v>
      </c>
      <c r="H1107" s="6" t="e">
        <f>VLOOKUP(M1107,'BASE ARTICLE SAMUEL 25012023 v2'!$A$1:$H$1287,8,FALSE)</f>
        <v>#N/A</v>
      </c>
      <c r="K1107" s="6" t="e">
        <f>VLOOKUP(M1107,'BASE ARTICLE SAMUEL 25012023 v2'!$A$1:$K$1287,11,FALSE)</f>
        <v>#N/A</v>
      </c>
      <c r="L1107" s="6">
        <f>SUBTOTAL(9,L1105:L1106)</f>
        <v>13.154999999999999</v>
      </c>
      <c r="O1107">
        <f>SUBTOTAL(9,O1105:O1106)</f>
        <v>7.77</v>
      </c>
    </row>
    <row r="1108" spans="1:15" outlineLevel="2" x14ac:dyDescent="0.25">
      <c r="A1108" t="s">
        <v>2454</v>
      </c>
      <c r="B1108" s="74" t="str">
        <f t="shared" si="106"/>
        <v>1710</v>
      </c>
      <c r="C1108" t="str">
        <f>VLOOKUP(A1108,'BASE ARTICLE SAMUEL 25012023 v1'!$A$1:$B$1287,2,FALSE)</f>
        <v>AF</v>
      </c>
      <c r="D1108" t="s">
        <v>1168</v>
      </c>
      <c r="E1108">
        <v>1</v>
      </c>
      <c r="F1108" t="s">
        <v>1169</v>
      </c>
      <c r="G1108" s="71">
        <f>VLOOKUP(M1108,'BASE ARTICLE SAMUEL 25012023 v1'!$A$1:$F$1287,6,FALSE)</f>
        <v>7.4</v>
      </c>
      <c r="H1108" s="6">
        <f>VLOOKUP(M1108,'BASE ARTICLE SAMUEL 25012023 v2'!$A$1:$H$1287,8,FALSE)</f>
        <v>7.77</v>
      </c>
      <c r="I1108">
        <v>0</v>
      </c>
      <c r="J1108">
        <f>E1108*I1108</f>
        <v>0</v>
      </c>
      <c r="K1108" s="6">
        <f>VLOOKUP(M1108,'BASE ARTICLE SAMUEL 25012023 v2'!$A$1:$K$1287,11,FALSE)</f>
        <v>11.654999999999999</v>
      </c>
      <c r="L1108" s="6">
        <f>E1108*K1108</f>
        <v>11.654999999999999</v>
      </c>
      <c r="M1108" t="s">
        <v>1168</v>
      </c>
      <c r="N1108" t="str">
        <f>VLOOKUP(M1108,'BASE ARTICLE SAMUEL 25012023 v1'!$A$2:$B$1287,2,FALSE)</f>
        <v>AS</v>
      </c>
      <c r="O1108">
        <f t="shared" si="105"/>
        <v>7.77</v>
      </c>
    </row>
    <row r="1109" spans="1:15" outlineLevel="2" x14ac:dyDescent="0.25">
      <c r="A1109" t="s">
        <v>2454</v>
      </c>
      <c r="B1109" s="74" t="str">
        <f t="shared" si="106"/>
        <v>1710</v>
      </c>
      <c r="C1109" t="str">
        <f>VLOOKUP(A1109,'BASE ARTICLE SAMUEL 25012023 v1'!$A$1:$B$1287,2,FALSE)</f>
        <v>AF</v>
      </c>
      <c r="D1109" t="s">
        <v>1603</v>
      </c>
      <c r="E1109">
        <v>0.02</v>
      </c>
      <c r="F1109" t="s">
        <v>1604</v>
      </c>
      <c r="G1109" s="71">
        <f>VLOOKUP(M1109,'BASE ARTICLE SAMUEL 25012023 v1'!$A$1:$F$1287,6,FALSE)</f>
        <v>50</v>
      </c>
      <c r="H1109" s="6">
        <f>VLOOKUP(M1109,'BASE ARTICLE SAMUEL 25012023 v2'!$A$1:$H$1287,8,FALSE)</f>
        <v>0</v>
      </c>
      <c r="I1109">
        <v>0</v>
      </c>
      <c r="J1109">
        <f>E1109*I1109</f>
        <v>0</v>
      </c>
      <c r="K1109" s="6">
        <f>VLOOKUP(M1109,'BASE ARTICLE SAMUEL 25012023 v2'!$A$1:$K$1287,11,FALSE)</f>
        <v>75</v>
      </c>
      <c r="L1109" s="6">
        <f>E1109*K1109</f>
        <v>1.5</v>
      </c>
      <c r="M1109" t="s">
        <v>1603</v>
      </c>
      <c r="N1109" t="str">
        <f>VLOOKUP(M1109,'BASE ARTICLE SAMUEL 25012023 v1'!$A$2:$B$1287,2,FALSE)</f>
        <v>AN</v>
      </c>
      <c r="O1109">
        <f t="shared" si="105"/>
        <v>0</v>
      </c>
    </row>
    <row r="1110" spans="1:15" outlineLevel="1" x14ac:dyDescent="0.25">
      <c r="A1110" s="74" t="s">
        <v>4139</v>
      </c>
      <c r="B1110" s="74" t="str">
        <f t="shared" si="106"/>
        <v>C7070L1710</v>
      </c>
      <c r="H1110" s="6" t="e">
        <f>VLOOKUP(M1110,'BASE ARTICLE SAMUEL 25012023 v2'!$A$1:$H$1287,8,FALSE)</f>
        <v>#N/A</v>
      </c>
      <c r="K1110" s="6" t="e">
        <f>VLOOKUP(M1110,'BASE ARTICLE SAMUEL 25012023 v2'!$A$1:$K$1287,11,FALSE)</f>
        <v>#N/A</v>
      </c>
      <c r="L1110" s="6">
        <f>SUBTOTAL(9,L1108:L1109)</f>
        <v>13.154999999999999</v>
      </c>
      <c r="O1110">
        <f>SUBTOTAL(9,O1108:O1109)</f>
        <v>7.77</v>
      </c>
    </row>
    <row r="1111" spans="1:15" outlineLevel="2" x14ac:dyDescent="0.25">
      <c r="A1111" t="s">
        <v>2446</v>
      </c>
      <c r="B1111" s="74" t="str">
        <f t="shared" si="106"/>
        <v>1515</v>
      </c>
      <c r="C1111" t="str">
        <f>VLOOKUP(A1111,'BASE ARTICLE SAMUEL 25012023 v1'!$A$1:$B$1287,2,FALSE)</f>
        <v>AF</v>
      </c>
      <c r="D1111" t="s">
        <v>1168</v>
      </c>
      <c r="E1111">
        <v>0.9</v>
      </c>
      <c r="F1111" t="s">
        <v>1169</v>
      </c>
      <c r="G1111" s="71">
        <f>VLOOKUP(M1111,'BASE ARTICLE SAMUEL 25012023 v1'!$A$1:$F$1287,6,FALSE)</f>
        <v>7.4</v>
      </c>
      <c r="H1111" s="6">
        <f>VLOOKUP(M1111,'BASE ARTICLE SAMUEL 25012023 v2'!$A$1:$H$1287,8,FALSE)</f>
        <v>7.77</v>
      </c>
      <c r="I1111">
        <v>0</v>
      </c>
      <c r="J1111">
        <f>E1111*I1111</f>
        <v>0</v>
      </c>
      <c r="K1111" s="6">
        <f>VLOOKUP(M1111,'BASE ARTICLE SAMUEL 25012023 v2'!$A$1:$K$1287,11,FALSE)</f>
        <v>11.654999999999999</v>
      </c>
      <c r="L1111" s="6">
        <f>E1111*K1111</f>
        <v>10.4895</v>
      </c>
      <c r="M1111" t="s">
        <v>1168</v>
      </c>
      <c r="N1111" t="str">
        <f>VLOOKUP(M1111,'BASE ARTICLE SAMUEL 25012023 v1'!$A$2:$B$1287,2,FALSE)</f>
        <v>AS</v>
      </c>
      <c r="O1111">
        <f t="shared" si="105"/>
        <v>6.9929999999999994</v>
      </c>
    </row>
    <row r="1112" spans="1:15" outlineLevel="2" x14ac:dyDescent="0.25">
      <c r="A1112" t="s">
        <v>2446</v>
      </c>
      <c r="B1112" s="74" t="str">
        <f t="shared" si="106"/>
        <v>1515</v>
      </c>
      <c r="C1112" t="str">
        <f>VLOOKUP(A1112,'BASE ARTICLE SAMUEL 25012023 v1'!$A$1:$B$1287,2,FALSE)</f>
        <v>AF</v>
      </c>
      <c r="D1112" t="s">
        <v>1603</v>
      </c>
      <c r="E1112">
        <v>0.02</v>
      </c>
      <c r="F1112" t="s">
        <v>1604</v>
      </c>
      <c r="G1112" s="71">
        <f>VLOOKUP(M1112,'BASE ARTICLE SAMUEL 25012023 v1'!$A$1:$F$1287,6,FALSE)</f>
        <v>50</v>
      </c>
      <c r="H1112" s="6">
        <f>VLOOKUP(M1112,'BASE ARTICLE SAMUEL 25012023 v2'!$A$1:$H$1287,8,FALSE)</f>
        <v>0</v>
      </c>
      <c r="I1112">
        <v>0</v>
      </c>
      <c r="J1112">
        <f>E1112*I1112</f>
        <v>0</v>
      </c>
      <c r="K1112" s="6">
        <f>VLOOKUP(M1112,'BASE ARTICLE SAMUEL 25012023 v2'!$A$1:$K$1287,11,FALSE)</f>
        <v>75</v>
      </c>
      <c r="L1112" s="6">
        <f>E1112*K1112</f>
        <v>1.5</v>
      </c>
      <c r="M1112" t="s">
        <v>1603</v>
      </c>
      <c r="N1112" t="str">
        <f>VLOOKUP(M1112,'BASE ARTICLE SAMUEL 25012023 v1'!$A$2:$B$1287,2,FALSE)</f>
        <v>AN</v>
      </c>
      <c r="O1112">
        <f t="shared" si="105"/>
        <v>0</v>
      </c>
    </row>
    <row r="1113" spans="1:15" outlineLevel="1" x14ac:dyDescent="0.25">
      <c r="A1113" s="74" t="s">
        <v>4140</v>
      </c>
      <c r="B1113" s="74" t="str">
        <f t="shared" si="106"/>
        <v>C7070L1515</v>
      </c>
      <c r="H1113" s="6" t="e">
        <f>VLOOKUP(M1113,'BASE ARTICLE SAMUEL 25012023 v2'!$A$1:$H$1287,8,FALSE)</f>
        <v>#N/A</v>
      </c>
      <c r="K1113" s="6" t="e">
        <f>VLOOKUP(M1113,'BASE ARTICLE SAMUEL 25012023 v2'!$A$1:$K$1287,11,FALSE)</f>
        <v>#N/A</v>
      </c>
      <c r="L1113" s="6">
        <f>SUBTOTAL(9,L1111:L1112)</f>
        <v>11.9895</v>
      </c>
      <c r="O1113">
        <f>SUBTOTAL(9,O1111:O1112)</f>
        <v>6.9929999999999994</v>
      </c>
    </row>
    <row r="1114" spans="1:15" outlineLevel="2" x14ac:dyDescent="0.25">
      <c r="A1114" t="s">
        <v>2450</v>
      </c>
      <c r="B1114" s="74" t="str">
        <f t="shared" si="106"/>
        <v>1460</v>
      </c>
      <c r="C1114" t="str">
        <f>VLOOKUP(A1114,'BASE ARTICLE SAMUEL 25012023 v1'!$A$1:$B$1287,2,FALSE)</f>
        <v>AF</v>
      </c>
      <c r="D1114" t="s">
        <v>1168</v>
      </c>
      <c r="E1114">
        <v>0.8</v>
      </c>
      <c r="F1114" t="s">
        <v>1169</v>
      </c>
      <c r="G1114" s="71">
        <f>VLOOKUP(M1114,'BASE ARTICLE SAMUEL 25012023 v1'!$A$1:$F$1287,6,FALSE)</f>
        <v>7.4</v>
      </c>
      <c r="H1114" s="6">
        <f>VLOOKUP(M1114,'BASE ARTICLE SAMUEL 25012023 v2'!$A$1:$H$1287,8,FALSE)</f>
        <v>7.77</v>
      </c>
      <c r="I1114">
        <v>0</v>
      </c>
      <c r="J1114">
        <f>E1114*I1114</f>
        <v>0</v>
      </c>
      <c r="K1114" s="6">
        <f>VLOOKUP(M1114,'BASE ARTICLE SAMUEL 25012023 v2'!$A$1:$K$1287,11,FALSE)</f>
        <v>11.654999999999999</v>
      </c>
      <c r="L1114" s="6">
        <f>E1114*K1114</f>
        <v>9.3239999999999998</v>
      </c>
      <c r="M1114" t="s">
        <v>1168</v>
      </c>
      <c r="N1114" t="str">
        <f>VLOOKUP(M1114,'BASE ARTICLE SAMUEL 25012023 v1'!$A$2:$B$1287,2,FALSE)</f>
        <v>AS</v>
      </c>
      <c r="O1114">
        <f t="shared" si="105"/>
        <v>6.2160000000000002</v>
      </c>
    </row>
    <row r="1115" spans="1:15" outlineLevel="2" x14ac:dyDescent="0.25">
      <c r="A1115" t="s">
        <v>2450</v>
      </c>
      <c r="B1115" s="74" t="str">
        <f t="shared" si="106"/>
        <v>1460</v>
      </c>
      <c r="C1115" t="str">
        <f>VLOOKUP(A1115,'BASE ARTICLE SAMUEL 25012023 v1'!$A$1:$B$1287,2,FALSE)</f>
        <v>AF</v>
      </c>
      <c r="D1115" t="s">
        <v>1603</v>
      </c>
      <c r="E1115">
        <v>0.02</v>
      </c>
      <c r="F1115" t="s">
        <v>1604</v>
      </c>
      <c r="G1115" s="71">
        <f>VLOOKUP(M1115,'BASE ARTICLE SAMUEL 25012023 v1'!$A$1:$F$1287,6,FALSE)</f>
        <v>50</v>
      </c>
      <c r="H1115" s="6">
        <f>VLOOKUP(M1115,'BASE ARTICLE SAMUEL 25012023 v2'!$A$1:$H$1287,8,FALSE)</f>
        <v>0</v>
      </c>
      <c r="I1115">
        <v>0</v>
      </c>
      <c r="J1115">
        <f>E1115*I1115</f>
        <v>0</v>
      </c>
      <c r="K1115" s="6">
        <f>VLOOKUP(M1115,'BASE ARTICLE SAMUEL 25012023 v2'!$A$1:$K$1287,11,FALSE)</f>
        <v>75</v>
      </c>
      <c r="L1115" s="6">
        <f>E1115*K1115</f>
        <v>1.5</v>
      </c>
      <c r="M1115" t="s">
        <v>1603</v>
      </c>
      <c r="N1115" t="str">
        <f>VLOOKUP(M1115,'BASE ARTICLE SAMUEL 25012023 v1'!$A$2:$B$1287,2,FALSE)</f>
        <v>AN</v>
      </c>
      <c r="O1115">
        <f t="shared" si="105"/>
        <v>0</v>
      </c>
    </row>
    <row r="1116" spans="1:15" outlineLevel="1" x14ac:dyDescent="0.25">
      <c r="A1116" s="74" t="s">
        <v>4141</v>
      </c>
      <c r="B1116" s="74" t="str">
        <f t="shared" si="106"/>
        <v>C7070L1460</v>
      </c>
      <c r="H1116" s="6" t="e">
        <f>VLOOKUP(M1116,'BASE ARTICLE SAMUEL 25012023 v2'!$A$1:$H$1287,8,FALSE)</f>
        <v>#N/A</v>
      </c>
      <c r="K1116" s="6" t="e">
        <f>VLOOKUP(M1116,'BASE ARTICLE SAMUEL 25012023 v2'!$A$1:$K$1287,11,FALSE)</f>
        <v>#N/A</v>
      </c>
      <c r="L1116" s="6">
        <f>SUBTOTAL(9,L1114:L1115)</f>
        <v>10.824</v>
      </c>
      <c r="O1116">
        <f>SUBTOTAL(9,O1114:O1115)</f>
        <v>6.2160000000000002</v>
      </c>
    </row>
    <row r="1117" spans="1:15" outlineLevel="2" x14ac:dyDescent="0.25">
      <c r="A1117" t="s">
        <v>2440</v>
      </c>
      <c r="B1117" s="74" t="str">
        <f t="shared" si="106"/>
        <v>1170</v>
      </c>
      <c r="C1117" t="str">
        <f>VLOOKUP(A1117,'BASE ARTICLE SAMUEL 25012023 v1'!$A$1:$B$1287,2,FALSE)</f>
        <v>AF</v>
      </c>
      <c r="D1117" t="s">
        <v>1168</v>
      </c>
      <c r="E1117">
        <v>0.75</v>
      </c>
      <c r="F1117" t="s">
        <v>1169</v>
      </c>
      <c r="G1117" s="71">
        <f>VLOOKUP(M1117,'BASE ARTICLE SAMUEL 25012023 v1'!$A$1:$F$1287,6,FALSE)</f>
        <v>7.4</v>
      </c>
      <c r="H1117" s="6">
        <f>VLOOKUP(M1117,'BASE ARTICLE SAMUEL 25012023 v2'!$A$1:$H$1287,8,FALSE)</f>
        <v>7.77</v>
      </c>
      <c r="I1117">
        <v>0</v>
      </c>
      <c r="J1117">
        <f>E1117*I1117</f>
        <v>0</v>
      </c>
      <c r="K1117" s="6">
        <f>VLOOKUP(M1117,'BASE ARTICLE SAMUEL 25012023 v2'!$A$1:$K$1287,11,FALSE)</f>
        <v>11.654999999999999</v>
      </c>
      <c r="L1117" s="6">
        <f>E1117*K1117</f>
        <v>8.7412499999999991</v>
      </c>
      <c r="M1117" t="s">
        <v>1168</v>
      </c>
      <c r="N1117" t="str">
        <f>VLOOKUP(M1117,'BASE ARTICLE SAMUEL 25012023 v1'!$A$2:$B$1287,2,FALSE)</f>
        <v>AS</v>
      </c>
      <c r="O1117">
        <f t="shared" si="105"/>
        <v>5.8274999999999997</v>
      </c>
    </row>
    <row r="1118" spans="1:15" outlineLevel="2" x14ac:dyDescent="0.25">
      <c r="A1118" t="s">
        <v>2440</v>
      </c>
      <c r="B1118" s="74" t="str">
        <f t="shared" si="106"/>
        <v>1170</v>
      </c>
      <c r="C1118" t="str">
        <f>VLOOKUP(A1118,'BASE ARTICLE SAMUEL 25012023 v1'!$A$1:$B$1287,2,FALSE)</f>
        <v>AF</v>
      </c>
      <c r="D1118" t="s">
        <v>1603</v>
      </c>
      <c r="E1118">
        <v>0.02</v>
      </c>
      <c r="F1118" t="s">
        <v>1604</v>
      </c>
      <c r="G1118" s="71">
        <f>VLOOKUP(M1118,'BASE ARTICLE SAMUEL 25012023 v1'!$A$1:$F$1287,6,FALSE)</f>
        <v>50</v>
      </c>
      <c r="H1118" s="6">
        <f>VLOOKUP(M1118,'BASE ARTICLE SAMUEL 25012023 v2'!$A$1:$H$1287,8,FALSE)</f>
        <v>0</v>
      </c>
      <c r="I1118">
        <v>0</v>
      </c>
      <c r="J1118">
        <f>E1118*I1118</f>
        <v>0</v>
      </c>
      <c r="K1118" s="6">
        <f>VLOOKUP(M1118,'BASE ARTICLE SAMUEL 25012023 v2'!$A$1:$K$1287,11,FALSE)</f>
        <v>75</v>
      </c>
      <c r="L1118" s="6">
        <f>E1118*K1118</f>
        <v>1.5</v>
      </c>
      <c r="M1118" t="s">
        <v>1603</v>
      </c>
      <c r="N1118" t="str">
        <f>VLOOKUP(M1118,'BASE ARTICLE SAMUEL 25012023 v1'!$A$2:$B$1287,2,FALSE)</f>
        <v>AN</v>
      </c>
      <c r="O1118">
        <f t="shared" si="105"/>
        <v>0</v>
      </c>
    </row>
    <row r="1119" spans="1:15" outlineLevel="1" x14ac:dyDescent="0.25">
      <c r="A1119" s="74" t="s">
        <v>4142</v>
      </c>
      <c r="B1119" s="74" t="str">
        <f t="shared" si="106"/>
        <v>C7070L1170</v>
      </c>
      <c r="H1119" s="6" t="e">
        <f>VLOOKUP(M1119,'BASE ARTICLE SAMUEL 25012023 v2'!$A$1:$H$1287,8,FALSE)</f>
        <v>#N/A</v>
      </c>
      <c r="K1119" s="6" t="e">
        <f>VLOOKUP(M1119,'BASE ARTICLE SAMUEL 25012023 v2'!$A$1:$K$1287,11,FALSE)</f>
        <v>#N/A</v>
      </c>
      <c r="L1119" s="6">
        <f>SUBTOTAL(9,L1117:L1118)</f>
        <v>10.241249999999999</v>
      </c>
      <c r="O1119">
        <f>SUBTOTAL(9,O1117:O1118)</f>
        <v>5.8274999999999997</v>
      </c>
    </row>
    <row r="1120" spans="1:15" outlineLevel="2" x14ac:dyDescent="0.25">
      <c r="A1120" t="s">
        <v>2448</v>
      </c>
      <c r="B1120" s="74" t="str">
        <f t="shared" si="106"/>
        <v>1005</v>
      </c>
      <c r="C1120" t="str">
        <f>VLOOKUP(A1120,'BASE ARTICLE SAMUEL 25012023 v1'!$A$1:$B$1287,2,FALSE)</f>
        <v>AF</v>
      </c>
      <c r="D1120" t="s">
        <v>1168</v>
      </c>
      <c r="E1120">
        <v>0.6</v>
      </c>
      <c r="F1120" t="s">
        <v>1169</v>
      </c>
      <c r="G1120" s="71">
        <f>VLOOKUP(M1120,'BASE ARTICLE SAMUEL 25012023 v1'!$A$1:$F$1287,6,FALSE)</f>
        <v>7.4</v>
      </c>
      <c r="H1120" s="6">
        <f>VLOOKUP(M1120,'BASE ARTICLE SAMUEL 25012023 v2'!$A$1:$H$1287,8,FALSE)</f>
        <v>7.77</v>
      </c>
      <c r="I1120">
        <v>0</v>
      </c>
      <c r="J1120">
        <f>E1120*I1120</f>
        <v>0</v>
      </c>
      <c r="K1120" s="6">
        <f>VLOOKUP(M1120,'BASE ARTICLE SAMUEL 25012023 v2'!$A$1:$K$1287,11,FALSE)</f>
        <v>11.654999999999999</v>
      </c>
      <c r="L1120" s="6">
        <f>E1120*K1120</f>
        <v>6.9929999999999994</v>
      </c>
      <c r="M1120" t="s">
        <v>1168</v>
      </c>
      <c r="N1120" t="str">
        <f>VLOOKUP(M1120,'BASE ARTICLE SAMUEL 25012023 v1'!$A$2:$B$1287,2,FALSE)</f>
        <v>AS</v>
      </c>
      <c r="O1120">
        <f t="shared" si="105"/>
        <v>4.6619999999999999</v>
      </c>
    </row>
    <row r="1121" spans="1:15" outlineLevel="2" x14ac:dyDescent="0.25">
      <c r="A1121" t="s">
        <v>2448</v>
      </c>
      <c r="B1121" s="74" t="str">
        <f t="shared" si="106"/>
        <v>1005</v>
      </c>
      <c r="C1121" t="str">
        <f>VLOOKUP(A1121,'BASE ARTICLE SAMUEL 25012023 v1'!$A$1:$B$1287,2,FALSE)</f>
        <v>AF</v>
      </c>
      <c r="D1121" t="s">
        <v>1603</v>
      </c>
      <c r="E1121">
        <v>0.02</v>
      </c>
      <c r="F1121" t="s">
        <v>1604</v>
      </c>
      <c r="G1121" s="71">
        <f>VLOOKUP(M1121,'BASE ARTICLE SAMUEL 25012023 v1'!$A$1:$F$1287,6,FALSE)</f>
        <v>50</v>
      </c>
      <c r="H1121" s="6">
        <f>VLOOKUP(M1121,'BASE ARTICLE SAMUEL 25012023 v2'!$A$1:$H$1287,8,FALSE)</f>
        <v>0</v>
      </c>
      <c r="I1121">
        <v>0</v>
      </c>
      <c r="J1121">
        <f>E1121*I1121</f>
        <v>0</v>
      </c>
      <c r="K1121" s="6">
        <f>VLOOKUP(M1121,'BASE ARTICLE SAMUEL 25012023 v2'!$A$1:$K$1287,11,FALSE)</f>
        <v>75</v>
      </c>
      <c r="L1121" s="6">
        <f>E1121*K1121</f>
        <v>1.5</v>
      </c>
      <c r="M1121" t="s">
        <v>1603</v>
      </c>
      <c r="N1121" t="str">
        <f>VLOOKUP(M1121,'BASE ARTICLE SAMUEL 25012023 v1'!$A$2:$B$1287,2,FALSE)</f>
        <v>AN</v>
      </c>
      <c r="O1121">
        <f t="shared" si="105"/>
        <v>0</v>
      </c>
    </row>
    <row r="1122" spans="1:15" outlineLevel="1" x14ac:dyDescent="0.25">
      <c r="A1122" s="74" t="s">
        <v>4143</v>
      </c>
      <c r="B1122" s="74" t="str">
        <f t="shared" si="106"/>
        <v>C7070L1005</v>
      </c>
      <c r="H1122" s="6" t="e">
        <f>VLOOKUP(M1122,'BASE ARTICLE SAMUEL 25012023 v2'!$A$1:$H$1287,8,FALSE)</f>
        <v>#N/A</v>
      </c>
      <c r="K1122" s="6" t="e">
        <f>VLOOKUP(M1122,'BASE ARTICLE SAMUEL 25012023 v2'!$A$1:$K$1287,11,FALSE)</f>
        <v>#N/A</v>
      </c>
      <c r="L1122" s="6">
        <f>SUBTOTAL(9,L1120:L1121)</f>
        <v>8.4929999999999986</v>
      </c>
      <c r="O1122">
        <f>SUBTOTAL(9,O1120:O1121)</f>
        <v>4.6619999999999999</v>
      </c>
    </row>
    <row r="1123" spans="1:15" outlineLevel="2" x14ac:dyDescent="0.25">
      <c r="A1123" t="s">
        <v>2452</v>
      </c>
      <c r="B1123" s="74" t="str">
        <f t="shared" si="106"/>
        <v>1000</v>
      </c>
      <c r="C1123" t="str">
        <f>VLOOKUP(A1123,'BASE ARTICLE SAMUEL 25012023 v1'!$A$1:$B$1287,2,FALSE)</f>
        <v>AF</v>
      </c>
      <c r="D1123" t="s">
        <v>1168</v>
      </c>
      <c r="E1123">
        <v>0.6</v>
      </c>
      <c r="F1123" t="s">
        <v>1169</v>
      </c>
      <c r="G1123" s="71">
        <f>VLOOKUP(M1123,'BASE ARTICLE SAMUEL 25012023 v1'!$A$1:$F$1287,6,FALSE)</f>
        <v>7.4</v>
      </c>
      <c r="H1123" s="6">
        <f>VLOOKUP(M1123,'BASE ARTICLE SAMUEL 25012023 v2'!$A$1:$H$1287,8,FALSE)</f>
        <v>7.77</v>
      </c>
      <c r="I1123">
        <v>0</v>
      </c>
      <c r="J1123">
        <f>E1123*I1123</f>
        <v>0</v>
      </c>
      <c r="K1123" s="6">
        <f>VLOOKUP(M1123,'BASE ARTICLE SAMUEL 25012023 v2'!$A$1:$K$1287,11,FALSE)</f>
        <v>11.654999999999999</v>
      </c>
      <c r="L1123" s="6">
        <f>E1123*K1123</f>
        <v>6.9929999999999994</v>
      </c>
      <c r="M1123" t="s">
        <v>1168</v>
      </c>
      <c r="N1123" t="str">
        <f>VLOOKUP(M1123,'BASE ARTICLE SAMUEL 25012023 v1'!$A$2:$B$1287,2,FALSE)</f>
        <v>AS</v>
      </c>
      <c r="O1123">
        <f t="shared" si="105"/>
        <v>4.6619999999999999</v>
      </c>
    </row>
    <row r="1124" spans="1:15" outlineLevel="2" x14ac:dyDescent="0.25">
      <c r="A1124" t="s">
        <v>2452</v>
      </c>
      <c r="B1124" s="74" t="str">
        <f t="shared" si="106"/>
        <v>1000</v>
      </c>
      <c r="C1124" t="str">
        <f>VLOOKUP(A1124,'BASE ARTICLE SAMUEL 25012023 v1'!$A$1:$B$1287,2,FALSE)</f>
        <v>AF</v>
      </c>
      <c r="D1124" t="s">
        <v>1603</v>
      </c>
      <c r="E1124">
        <v>0.02</v>
      </c>
      <c r="F1124" t="s">
        <v>1604</v>
      </c>
      <c r="G1124" s="71">
        <f>VLOOKUP(M1124,'BASE ARTICLE SAMUEL 25012023 v1'!$A$1:$F$1287,6,FALSE)</f>
        <v>50</v>
      </c>
      <c r="H1124" s="6">
        <f>VLOOKUP(M1124,'BASE ARTICLE SAMUEL 25012023 v2'!$A$1:$H$1287,8,FALSE)</f>
        <v>0</v>
      </c>
      <c r="I1124">
        <v>0</v>
      </c>
      <c r="J1124">
        <f>E1124*I1124</f>
        <v>0</v>
      </c>
      <c r="K1124" s="6">
        <f>VLOOKUP(M1124,'BASE ARTICLE SAMUEL 25012023 v2'!$A$1:$K$1287,11,FALSE)</f>
        <v>75</v>
      </c>
      <c r="L1124" s="6">
        <f>E1124*K1124</f>
        <v>1.5</v>
      </c>
      <c r="M1124" t="s">
        <v>1603</v>
      </c>
      <c r="N1124" t="str">
        <f>VLOOKUP(M1124,'BASE ARTICLE SAMUEL 25012023 v1'!$A$2:$B$1287,2,FALSE)</f>
        <v>AN</v>
      </c>
      <c r="O1124">
        <f t="shared" si="105"/>
        <v>0</v>
      </c>
    </row>
    <row r="1125" spans="1:15" outlineLevel="1" x14ac:dyDescent="0.25">
      <c r="A1125" s="74" t="s">
        <v>4144</v>
      </c>
      <c r="B1125" s="74" t="str">
        <f t="shared" si="106"/>
        <v>C7070L1000</v>
      </c>
      <c r="H1125" s="6" t="e">
        <f>VLOOKUP(M1125,'BASE ARTICLE SAMUEL 25012023 v2'!$A$1:$H$1287,8,FALSE)</f>
        <v>#N/A</v>
      </c>
      <c r="K1125" s="6" t="e">
        <f>VLOOKUP(M1125,'BASE ARTICLE SAMUEL 25012023 v2'!$A$1:$K$1287,11,FALSE)</f>
        <v>#N/A</v>
      </c>
      <c r="L1125" s="6">
        <f>SUBTOTAL(9,L1123:L1124)</f>
        <v>8.4929999999999986</v>
      </c>
      <c r="O1125">
        <f>SUBTOTAL(9,O1123:O1124)</f>
        <v>4.6619999999999999</v>
      </c>
    </row>
    <row r="1126" spans="1:15" outlineLevel="2" x14ac:dyDescent="0.25">
      <c r="A1126" t="s">
        <v>2434</v>
      </c>
      <c r="B1126" s="74" t="str">
        <f t="shared" si="106"/>
        <v>L930</v>
      </c>
      <c r="C1126" t="str">
        <f>VLOOKUP(A1126,'BASE ARTICLE SAMUEL 25012023 v1'!$A$1:$B$1287,2,FALSE)</f>
        <v>AF</v>
      </c>
      <c r="D1126" t="s">
        <v>1535</v>
      </c>
      <c r="E1126">
        <v>0.4</v>
      </c>
      <c r="F1126" t="s">
        <v>1536</v>
      </c>
      <c r="G1126" s="71">
        <f>VLOOKUP(M1126,'BASE ARTICLE SAMUEL 25012023 v1'!$A$1:$F$1287,6,FALSE)</f>
        <v>12.41</v>
      </c>
      <c r="H1126" s="6">
        <f>VLOOKUP(M1126,'BASE ARTICLE SAMUEL 25012023 v2'!$A$1:$H$1287,8,FALSE)</f>
        <v>13.03</v>
      </c>
      <c r="I1126">
        <v>0</v>
      </c>
      <c r="J1126">
        <f>E1126*I1126</f>
        <v>0</v>
      </c>
      <c r="K1126" s="6">
        <f>VLOOKUP(M1126,'BASE ARTICLE SAMUEL 25012023 v2'!$A$1:$K$1287,11,FALSE)</f>
        <v>19.544999999999998</v>
      </c>
      <c r="L1126" s="6">
        <f>E1126*K1126</f>
        <v>7.8179999999999996</v>
      </c>
      <c r="M1126" t="s">
        <v>1535</v>
      </c>
      <c r="N1126" t="str">
        <f>VLOOKUP(M1126,'BASE ARTICLE SAMUEL 25012023 v1'!$A$2:$B$1287,2,FALSE)</f>
        <v>AS</v>
      </c>
      <c r="O1126">
        <f t="shared" si="105"/>
        <v>5.2119999999999997</v>
      </c>
    </row>
    <row r="1127" spans="1:15" outlineLevel="2" x14ac:dyDescent="0.25">
      <c r="A1127" t="s">
        <v>2434</v>
      </c>
      <c r="B1127" s="74" t="str">
        <f t="shared" si="106"/>
        <v>L930</v>
      </c>
      <c r="C1127" t="str">
        <f>VLOOKUP(A1127,'BASE ARTICLE SAMUEL 25012023 v1'!$A$1:$B$1287,2,FALSE)</f>
        <v>AF</v>
      </c>
      <c r="D1127" t="s">
        <v>1603</v>
      </c>
      <c r="E1127">
        <v>0.02</v>
      </c>
      <c r="F1127" t="s">
        <v>1604</v>
      </c>
      <c r="G1127" s="71">
        <f>VLOOKUP(M1127,'BASE ARTICLE SAMUEL 25012023 v1'!$A$1:$F$1287,6,FALSE)</f>
        <v>50</v>
      </c>
      <c r="H1127" s="6">
        <f>VLOOKUP(M1127,'BASE ARTICLE SAMUEL 25012023 v2'!$A$1:$H$1287,8,FALSE)</f>
        <v>0</v>
      </c>
      <c r="I1127">
        <v>0</v>
      </c>
      <c r="J1127">
        <f>E1127*I1127</f>
        <v>0</v>
      </c>
      <c r="K1127" s="6">
        <f>VLOOKUP(M1127,'BASE ARTICLE SAMUEL 25012023 v2'!$A$1:$K$1287,11,FALSE)</f>
        <v>75</v>
      </c>
      <c r="L1127" s="6">
        <f>E1127*K1127</f>
        <v>1.5</v>
      </c>
      <c r="M1127" t="s">
        <v>1603</v>
      </c>
      <c r="N1127" t="str">
        <f>VLOOKUP(M1127,'BASE ARTICLE SAMUEL 25012023 v1'!$A$2:$B$1287,2,FALSE)</f>
        <v>AN</v>
      </c>
      <c r="O1127">
        <f t="shared" si="105"/>
        <v>0</v>
      </c>
    </row>
    <row r="1128" spans="1:15" outlineLevel="1" x14ac:dyDescent="0.25">
      <c r="A1128" s="74" t="s">
        <v>4145</v>
      </c>
      <c r="B1128" s="74" t="str">
        <f t="shared" si="106"/>
        <v>C50115L930</v>
      </c>
      <c r="H1128" s="6" t="e">
        <f>VLOOKUP(M1128,'BASE ARTICLE SAMUEL 25012023 v2'!$A$1:$H$1287,8,FALSE)</f>
        <v>#N/A</v>
      </c>
      <c r="K1128" s="6" t="e">
        <f>VLOOKUP(M1128,'BASE ARTICLE SAMUEL 25012023 v2'!$A$1:$K$1287,11,FALSE)</f>
        <v>#N/A</v>
      </c>
      <c r="L1128" s="6">
        <f>SUBTOTAL(9,L1126:L1127)</f>
        <v>9.3179999999999996</v>
      </c>
      <c r="O1128">
        <f>SUBTOTAL(9,O1126:O1127)</f>
        <v>5.2119999999999997</v>
      </c>
    </row>
    <row r="1129" spans="1:15" outlineLevel="2" x14ac:dyDescent="0.25">
      <c r="A1129" t="s">
        <v>2204</v>
      </c>
      <c r="B1129" s="74" t="str">
        <f t="shared" si="106"/>
        <v>1010</v>
      </c>
      <c r="C1129" t="str">
        <f>VLOOKUP(A1129,'BASE ARTICLE SAMUEL 25012023 v1'!$A$1:$B$1287,2,FALSE)</f>
        <v>AF</v>
      </c>
      <c r="D1129" t="s">
        <v>1168</v>
      </c>
      <c r="E1129">
        <v>0.7</v>
      </c>
      <c r="F1129" t="s">
        <v>1169</v>
      </c>
      <c r="G1129" s="71">
        <f>VLOOKUP(M1129,'BASE ARTICLE SAMUEL 25012023 v1'!$A$1:$F$1287,6,FALSE)</f>
        <v>7.4</v>
      </c>
      <c r="H1129" s="6">
        <f>VLOOKUP(M1129,'BASE ARTICLE SAMUEL 25012023 v2'!$A$1:$H$1287,8,FALSE)</f>
        <v>7.77</v>
      </c>
      <c r="I1129">
        <v>0</v>
      </c>
      <c r="J1129">
        <f>E1129*I1129</f>
        <v>0</v>
      </c>
      <c r="K1129" s="6">
        <f>VLOOKUP(M1129,'BASE ARTICLE SAMUEL 25012023 v2'!$A$1:$K$1287,11,FALSE)</f>
        <v>11.654999999999999</v>
      </c>
      <c r="L1129" s="6">
        <f>E1129*K1129</f>
        <v>8.1584999999999983</v>
      </c>
      <c r="M1129" t="s">
        <v>1168</v>
      </c>
      <c r="N1129" t="str">
        <f>VLOOKUP(M1129,'BASE ARTICLE SAMUEL 25012023 v1'!$A$2:$B$1287,2,FALSE)</f>
        <v>AS</v>
      </c>
      <c r="O1129">
        <f t="shared" si="105"/>
        <v>5.4389999999999992</v>
      </c>
    </row>
    <row r="1130" spans="1:15" outlineLevel="2" x14ac:dyDescent="0.25">
      <c r="A1130" t="s">
        <v>2204</v>
      </c>
      <c r="B1130" s="74" t="str">
        <f t="shared" si="106"/>
        <v>1010</v>
      </c>
      <c r="C1130" t="str">
        <f>VLOOKUP(A1130,'BASE ARTICLE SAMUEL 25012023 v1'!$A$1:$B$1287,2,FALSE)</f>
        <v>AF</v>
      </c>
      <c r="D1130" t="s">
        <v>1603</v>
      </c>
      <c r="E1130">
        <v>0.02</v>
      </c>
      <c r="F1130" t="s">
        <v>1604</v>
      </c>
      <c r="G1130" s="71">
        <f>VLOOKUP(M1130,'BASE ARTICLE SAMUEL 25012023 v1'!$A$1:$F$1287,6,FALSE)</f>
        <v>50</v>
      </c>
      <c r="H1130" s="6">
        <f>VLOOKUP(M1130,'BASE ARTICLE SAMUEL 25012023 v2'!$A$1:$H$1287,8,FALSE)</f>
        <v>0</v>
      </c>
      <c r="I1130">
        <v>0</v>
      </c>
      <c r="J1130">
        <f>E1130*I1130</f>
        <v>0</v>
      </c>
      <c r="K1130" s="6">
        <f>VLOOKUP(M1130,'BASE ARTICLE SAMUEL 25012023 v2'!$A$1:$K$1287,11,FALSE)</f>
        <v>75</v>
      </c>
      <c r="L1130" s="6">
        <f>E1130*K1130</f>
        <v>1.5</v>
      </c>
      <c r="M1130" t="s">
        <v>1603</v>
      </c>
      <c r="N1130" t="str">
        <f>VLOOKUP(M1130,'BASE ARTICLE SAMUEL 25012023 v1'!$A$2:$B$1287,2,FALSE)</f>
        <v>AN</v>
      </c>
      <c r="O1130">
        <f t="shared" si="105"/>
        <v>0</v>
      </c>
    </row>
    <row r="1131" spans="1:15" outlineLevel="1" x14ac:dyDescent="0.25">
      <c r="A1131" s="74" t="s">
        <v>4146</v>
      </c>
      <c r="B1131" s="74" t="str">
        <f t="shared" si="106"/>
        <v>C7070L1010</v>
      </c>
      <c r="H1131" s="6" t="e">
        <f>VLOOKUP(M1131,'BASE ARTICLE SAMUEL 25012023 v2'!$A$1:$H$1287,8,FALSE)</f>
        <v>#N/A</v>
      </c>
      <c r="K1131" s="6" t="e">
        <f>VLOOKUP(M1131,'BASE ARTICLE SAMUEL 25012023 v2'!$A$1:$K$1287,11,FALSE)</f>
        <v>#N/A</v>
      </c>
      <c r="L1131" s="6">
        <f>SUBTOTAL(9,L1129:L1130)</f>
        <v>9.6584999999999983</v>
      </c>
      <c r="O1131">
        <f>SUBTOTAL(9,O1129:O1130)</f>
        <v>5.4389999999999992</v>
      </c>
    </row>
    <row r="1132" spans="1:15" outlineLevel="2" x14ac:dyDescent="0.25">
      <c r="A1132" t="s">
        <v>2458</v>
      </c>
      <c r="B1132" s="74" t="str">
        <f t="shared" si="106"/>
        <v>1345</v>
      </c>
      <c r="C1132" t="str">
        <f>VLOOKUP(A1132,'BASE ARTICLE SAMUEL 25012023 v1'!$A$1:$B$1287,2,FALSE)</f>
        <v>AF</v>
      </c>
      <c r="D1132" t="s">
        <v>1168</v>
      </c>
      <c r="E1132">
        <v>0.8</v>
      </c>
      <c r="F1132" t="s">
        <v>1169</v>
      </c>
      <c r="G1132" s="71">
        <f>VLOOKUP(M1132,'BASE ARTICLE SAMUEL 25012023 v1'!$A$1:$F$1287,6,FALSE)</f>
        <v>7.4</v>
      </c>
      <c r="H1132" s="6">
        <f>VLOOKUP(M1132,'BASE ARTICLE SAMUEL 25012023 v2'!$A$1:$H$1287,8,FALSE)</f>
        <v>7.77</v>
      </c>
      <c r="I1132">
        <v>0</v>
      </c>
      <c r="J1132">
        <f>E1132*I1132</f>
        <v>0</v>
      </c>
      <c r="K1132" s="6">
        <f>VLOOKUP(M1132,'BASE ARTICLE SAMUEL 25012023 v2'!$A$1:$K$1287,11,FALSE)</f>
        <v>11.654999999999999</v>
      </c>
      <c r="L1132" s="6">
        <f>E1132*K1132</f>
        <v>9.3239999999999998</v>
      </c>
      <c r="M1132" t="s">
        <v>1168</v>
      </c>
      <c r="N1132" t="str">
        <f>VLOOKUP(M1132,'BASE ARTICLE SAMUEL 25012023 v1'!$A$2:$B$1287,2,FALSE)</f>
        <v>AS</v>
      </c>
      <c r="O1132">
        <f t="shared" si="105"/>
        <v>6.2160000000000002</v>
      </c>
    </row>
    <row r="1133" spans="1:15" outlineLevel="2" x14ac:dyDescent="0.25">
      <c r="A1133" t="s">
        <v>2458</v>
      </c>
      <c r="B1133" s="74" t="str">
        <f t="shared" si="106"/>
        <v>1345</v>
      </c>
      <c r="C1133" t="str">
        <f>VLOOKUP(A1133,'BASE ARTICLE SAMUEL 25012023 v1'!$A$1:$B$1287,2,FALSE)</f>
        <v>AF</v>
      </c>
      <c r="D1133" t="s">
        <v>1603</v>
      </c>
      <c r="E1133">
        <v>0.02</v>
      </c>
      <c r="F1133" t="s">
        <v>1604</v>
      </c>
      <c r="G1133" s="71">
        <f>VLOOKUP(M1133,'BASE ARTICLE SAMUEL 25012023 v1'!$A$1:$F$1287,6,FALSE)</f>
        <v>50</v>
      </c>
      <c r="H1133" s="6">
        <f>VLOOKUP(M1133,'BASE ARTICLE SAMUEL 25012023 v2'!$A$1:$H$1287,8,FALSE)</f>
        <v>0</v>
      </c>
      <c r="I1133">
        <v>0</v>
      </c>
      <c r="J1133">
        <f>E1133*I1133</f>
        <v>0</v>
      </c>
      <c r="K1133" s="6">
        <f>VLOOKUP(M1133,'BASE ARTICLE SAMUEL 25012023 v2'!$A$1:$K$1287,11,FALSE)</f>
        <v>75</v>
      </c>
      <c r="L1133" s="6">
        <f>E1133*K1133</f>
        <v>1.5</v>
      </c>
      <c r="M1133" t="s">
        <v>1603</v>
      </c>
      <c r="N1133" t="str">
        <f>VLOOKUP(M1133,'BASE ARTICLE SAMUEL 25012023 v1'!$A$2:$B$1287,2,FALSE)</f>
        <v>AN</v>
      </c>
      <c r="O1133">
        <f t="shared" si="105"/>
        <v>0</v>
      </c>
    </row>
    <row r="1134" spans="1:15" outlineLevel="1" x14ac:dyDescent="0.25">
      <c r="A1134" s="74" t="s">
        <v>4147</v>
      </c>
      <c r="B1134" s="74" t="str">
        <f t="shared" si="106"/>
        <v>C7070L1345</v>
      </c>
      <c r="H1134" s="6" t="e">
        <f>VLOOKUP(M1134,'BASE ARTICLE SAMUEL 25012023 v2'!$A$1:$H$1287,8,FALSE)</f>
        <v>#N/A</v>
      </c>
      <c r="K1134" s="6" t="e">
        <f>VLOOKUP(M1134,'BASE ARTICLE SAMUEL 25012023 v2'!$A$1:$K$1287,11,FALSE)</f>
        <v>#N/A</v>
      </c>
      <c r="L1134" s="6">
        <f>SUBTOTAL(9,L1132:L1133)</f>
        <v>10.824</v>
      </c>
      <c r="O1134">
        <f>SUBTOTAL(9,O1132:O1133)</f>
        <v>6.2160000000000002</v>
      </c>
    </row>
    <row r="1135" spans="1:15" outlineLevel="2" x14ac:dyDescent="0.25">
      <c r="A1135" t="s">
        <v>2456</v>
      </c>
      <c r="B1135" s="74" t="str">
        <f t="shared" si="106"/>
        <v>1100</v>
      </c>
      <c r="C1135" t="str">
        <f>VLOOKUP(A1135,'BASE ARTICLE SAMUEL 25012023 v1'!$A$1:$B$1287,2,FALSE)</f>
        <v>AF</v>
      </c>
      <c r="D1135" t="s">
        <v>1168</v>
      </c>
      <c r="E1135">
        <v>0.7</v>
      </c>
      <c r="F1135" t="s">
        <v>1169</v>
      </c>
      <c r="G1135" s="71">
        <f>VLOOKUP(M1135,'BASE ARTICLE SAMUEL 25012023 v1'!$A$1:$F$1287,6,FALSE)</f>
        <v>7.4</v>
      </c>
      <c r="H1135" s="6">
        <f>VLOOKUP(M1135,'BASE ARTICLE SAMUEL 25012023 v2'!$A$1:$H$1287,8,FALSE)</f>
        <v>7.77</v>
      </c>
      <c r="I1135">
        <v>0</v>
      </c>
      <c r="J1135">
        <f>E1135*I1135</f>
        <v>0</v>
      </c>
      <c r="K1135" s="6">
        <f>VLOOKUP(M1135,'BASE ARTICLE SAMUEL 25012023 v2'!$A$1:$K$1287,11,FALSE)</f>
        <v>11.654999999999999</v>
      </c>
      <c r="L1135" s="6">
        <f>E1135*K1135</f>
        <v>8.1584999999999983</v>
      </c>
      <c r="M1135" t="s">
        <v>1168</v>
      </c>
      <c r="N1135" t="str">
        <f>VLOOKUP(M1135,'BASE ARTICLE SAMUEL 25012023 v1'!$A$2:$B$1287,2,FALSE)</f>
        <v>AS</v>
      </c>
      <c r="O1135">
        <f t="shared" si="105"/>
        <v>5.4389999999999992</v>
      </c>
    </row>
    <row r="1136" spans="1:15" outlineLevel="2" x14ac:dyDescent="0.25">
      <c r="A1136" t="s">
        <v>2456</v>
      </c>
      <c r="B1136" s="74" t="str">
        <f t="shared" si="106"/>
        <v>1100</v>
      </c>
      <c r="C1136" t="str">
        <f>VLOOKUP(A1136,'BASE ARTICLE SAMUEL 25012023 v1'!$A$1:$B$1287,2,FALSE)</f>
        <v>AF</v>
      </c>
      <c r="D1136" t="s">
        <v>1603</v>
      </c>
      <c r="E1136">
        <v>0.02</v>
      </c>
      <c r="F1136" t="s">
        <v>1604</v>
      </c>
      <c r="G1136" s="71">
        <f>VLOOKUP(M1136,'BASE ARTICLE SAMUEL 25012023 v1'!$A$1:$F$1287,6,FALSE)</f>
        <v>50</v>
      </c>
      <c r="H1136" s="6">
        <f>VLOOKUP(M1136,'BASE ARTICLE SAMUEL 25012023 v2'!$A$1:$H$1287,8,FALSE)</f>
        <v>0</v>
      </c>
      <c r="I1136">
        <v>0</v>
      </c>
      <c r="J1136">
        <f>E1136*I1136</f>
        <v>0</v>
      </c>
      <c r="K1136" s="6">
        <f>VLOOKUP(M1136,'BASE ARTICLE SAMUEL 25012023 v2'!$A$1:$K$1287,11,FALSE)</f>
        <v>75</v>
      </c>
      <c r="L1136" s="6">
        <f>E1136*K1136</f>
        <v>1.5</v>
      </c>
      <c r="M1136" t="s">
        <v>1603</v>
      </c>
      <c r="N1136" t="str">
        <f>VLOOKUP(M1136,'BASE ARTICLE SAMUEL 25012023 v1'!$A$2:$B$1287,2,FALSE)</f>
        <v>AN</v>
      </c>
      <c r="O1136">
        <f t="shared" si="105"/>
        <v>0</v>
      </c>
    </row>
    <row r="1137" spans="1:15" outlineLevel="1" x14ac:dyDescent="0.25">
      <c r="A1137" s="74" t="s">
        <v>4148</v>
      </c>
      <c r="B1137" s="74" t="str">
        <f t="shared" si="106"/>
        <v>C7070L1100</v>
      </c>
      <c r="H1137" s="6" t="e">
        <f>VLOOKUP(M1137,'BASE ARTICLE SAMUEL 25012023 v2'!$A$1:$H$1287,8,FALSE)</f>
        <v>#N/A</v>
      </c>
      <c r="K1137" s="6" t="e">
        <f>VLOOKUP(M1137,'BASE ARTICLE SAMUEL 25012023 v2'!$A$1:$K$1287,11,FALSE)</f>
        <v>#N/A</v>
      </c>
      <c r="L1137" s="6">
        <f>SUBTOTAL(9,L1135:L1136)</f>
        <v>9.6584999999999983</v>
      </c>
      <c r="O1137">
        <f>SUBTOTAL(9,O1135:O1136)</f>
        <v>5.4389999999999992</v>
      </c>
    </row>
    <row r="1138" spans="1:15" outlineLevel="2" x14ac:dyDescent="0.25">
      <c r="A1138" t="s">
        <v>1499</v>
      </c>
      <c r="B1138" s="74" t="str">
        <f t="shared" si="106"/>
        <v>EH</v>
      </c>
      <c r="C1138" t="str">
        <f>VLOOKUP(A1138,'BASE ARTICLE SAMUEL 25012023 v1'!$A$1:$B$1287,2,FALSE)</f>
        <v>AS</v>
      </c>
      <c r="D1138" t="s">
        <v>2432</v>
      </c>
      <c r="E1138">
        <v>1</v>
      </c>
      <c r="F1138" t="s">
        <v>2433</v>
      </c>
      <c r="G1138" s="71">
        <f>VLOOKUP(M1138,'BASE ARTICLE SAMUEL 25012023 v1'!$A$1:$F$1287,6,FALSE)</f>
        <v>2.2400000000000002</v>
      </c>
      <c r="H1138" s="6">
        <f>VLOOKUP(M1138,'BASE ARTICLE SAMUEL 25012023 v2'!$A$1:$H$1287,8,FALSE)</f>
        <v>1.3029999999999999</v>
      </c>
      <c r="I1138">
        <v>0</v>
      </c>
      <c r="J1138">
        <f>E1138*I1138</f>
        <v>0</v>
      </c>
      <c r="K1138" s="6">
        <f>VLOOKUP(M1138,'BASE ARTICLE SAMUEL 25012023 v2'!$A$1:$K$1287,11,FALSE)</f>
        <v>1.9544999999999999</v>
      </c>
      <c r="L1138" s="6">
        <f>E1138*K1138</f>
        <v>1.9544999999999999</v>
      </c>
      <c r="M1138" t="s">
        <v>2432</v>
      </c>
      <c r="N1138" t="str">
        <f>VLOOKUP(M1138,'BASE ARTICLE SAMUEL 25012023 v1'!$A$2:$B$1287,2,FALSE)</f>
        <v>AF</v>
      </c>
      <c r="O1138">
        <f t="shared" si="105"/>
        <v>1.3029999999999999</v>
      </c>
    </row>
    <row r="1139" spans="1:15" outlineLevel="2" x14ac:dyDescent="0.25">
      <c r="A1139" t="s">
        <v>1499</v>
      </c>
      <c r="B1139" s="74" t="str">
        <f t="shared" si="106"/>
        <v>EH</v>
      </c>
      <c r="C1139" t="str">
        <f>VLOOKUP(A1139,'BASE ARTICLE SAMUEL 25012023 v1'!$A$1:$B$1287,2,FALSE)</f>
        <v>AS</v>
      </c>
      <c r="D1139" t="s">
        <v>2430</v>
      </c>
      <c r="E1139">
        <v>2</v>
      </c>
      <c r="F1139" t="s">
        <v>2431</v>
      </c>
      <c r="G1139" s="71">
        <f>VLOOKUP(M1139,'BASE ARTICLE SAMUEL 25012023 v1'!$A$1:$F$1287,6,FALSE)</f>
        <v>3.59</v>
      </c>
      <c r="H1139" s="6">
        <f>VLOOKUP(M1139,'BASE ARTICLE SAMUEL 25012023 v2'!$A$1:$H$1287,8,FALSE)</f>
        <v>2.7194999999999996</v>
      </c>
      <c r="I1139">
        <v>0</v>
      </c>
      <c r="J1139">
        <f>E1139*I1139</f>
        <v>0</v>
      </c>
      <c r="K1139" s="6">
        <f>VLOOKUP(M1139,'BASE ARTICLE SAMUEL 25012023 v2'!$A$1:$K$1287,11,FALSE)</f>
        <v>5.5792499999999992</v>
      </c>
      <c r="L1139" s="6">
        <f>E1139*K1139</f>
        <v>11.158499999999998</v>
      </c>
      <c r="M1139" t="s">
        <v>2430</v>
      </c>
      <c r="N1139" t="str">
        <f>VLOOKUP(M1139,'BASE ARTICLE SAMUEL 25012023 v1'!$A$2:$B$1287,2,FALSE)</f>
        <v>AF</v>
      </c>
      <c r="O1139">
        <f t="shared" si="105"/>
        <v>5.4389999999999992</v>
      </c>
    </row>
    <row r="1140" spans="1:15" outlineLevel="2" x14ac:dyDescent="0.25">
      <c r="A1140" t="s">
        <v>1499</v>
      </c>
      <c r="B1140" s="74" t="str">
        <f t="shared" si="106"/>
        <v>EH</v>
      </c>
      <c r="C1140" t="str">
        <f>VLOOKUP(A1140,'BASE ARTICLE SAMUEL 25012023 v1'!$A$1:$B$1287,2,FALSE)</f>
        <v>AS</v>
      </c>
      <c r="D1140" t="s">
        <v>1913</v>
      </c>
      <c r="E1140">
        <v>4</v>
      </c>
      <c r="F1140" t="s">
        <v>3941</v>
      </c>
      <c r="G1140" s="71">
        <f>VLOOKUP(M1140,'BASE ARTICLE SAMUEL 25012023 v1'!$A$1:$F$1287,6,FALSE)</f>
        <v>4.46</v>
      </c>
      <c r="H1140" s="6">
        <f>VLOOKUP(M1140,'BASE ARTICLE SAMUEL 25012023 v2'!$A$1:$H$1287,8,FALSE)</f>
        <v>3.0550000000000002</v>
      </c>
      <c r="I1140">
        <v>0</v>
      </c>
      <c r="J1140">
        <f>E1140*I1140</f>
        <v>0</v>
      </c>
      <c r="K1140" s="6">
        <f>VLOOKUP(M1140,'BASE ARTICLE SAMUEL 25012023 v2'!$A$1:$K$1287,11,FALSE)</f>
        <v>6.8325000000000005</v>
      </c>
      <c r="L1140" s="6">
        <f>E1140*K1140</f>
        <v>27.330000000000002</v>
      </c>
      <c r="M1140" t="s">
        <v>1913</v>
      </c>
      <c r="N1140" t="str">
        <f>VLOOKUP(M1140,'BASE ARTICLE SAMUEL 25012023 v1'!$A$2:$B$1287,2,FALSE)</f>
        <v>AF</v>
      </c>
      <c r="O1140">
        <f t="shared" si="105"/>
        <v>12.22</v>
      </c>
    </row>
    <row r="1141" spans="1:15" outlineLevel="2" x14ac:dyDescent="0.25">
      <c r="A1141" t="s">
        <v>1499</v>
      </c>
      <c r="B1141" s="74" t="str">
        <f t="shared" si="106"/>
        <v>EH</v>
      </c>
      <c r="C1141" t="str">
        <f>VLOOKUP(A1141,'BASE ARTICLE SAMUEL 25012023 v1'!$A$1:$B$1287,2,FALSE)</f>
        <v>AS</v>
      </c>
      <c r="D1141" t="s">
        <v>1113</v>
      </c>
      <c r="E1141">
        <v>2</v>
      </c>
      <c r="F1141" t="s">
        <v>1114</v>
      </c>
      <c r="G1141" s="71">
        <f>VLOOKUP(M1141,'BASE ARTICLE SAMUEL 25012023 v1'!$A$1:$F$1287,6,FALSE)</f>
        <v>22.94</v>
      </c>
      <c r="H1141" s="6">
        <f>VLOOKUP(M1141,'BASE ARTICLE SAMUEL 25012023 v2'!$A$1:$H$1287,8,FALSE)</f>
        <v>22.94</v>
      </c>
      <c r="I1141">
        <v>0</v>
      </c>
      <c r="J1141">
        <f>E1141*I1141</f>
        <v>0</v>
      </c>
      <c r="K1141" s="6">
        <f>VLOOKUP(M1141,'BASE ARTICLE SAMUEL 25012023 v2'!$A$1:$K$1287,11,FALSE)</f>
        <v>29.822000000000003</v>
      </c>
      <c r="L1141" s="6">
        <f>E1141*K1141</f>
        <v>59.644000000000005</v>
      </c>
      <c r="M1141" t="s">
        <v>1113</v>
      </c>
      <c r="N1141" t="str">
        <f>VLOOKUP(M1141,'BASE ARTICLE SAMUEL 25012023 v1'!$A$2:$B$1287,2,FALSE)</f>
        <v>AS</v>
      </c>
      <c r="O1141">
        <f t="shared" si="105"/>
        <v>45.88</v>
      </c>
    </row>
    <row r="1142" spans="1:15" outlineLevel="2" x14ac:dyDescent="0.25">
      <c r="A1142" t="s">
        <v>1499</v>
      </c>
      <c r="B1142" s="74" t="str">
        <f t="shared" si="106"/>
        <v>EH</v>
      </c>
      <c r="C1142" t="str">
        <f>VLOOKUP(A1142,'BASE ARTICLE SAMUEL 25012023 v1'!$A$1:$B$1287,2,FALSE)</f>
        <v>AS</v>
      </c>
      <c r="D1142" t="s">
        <v>2426</v>
      </c>
      <c r="E1142">
        <v>1</v>
      </c>
      <c r="F1142" t="s">
        <v>2427</v>
      </c>
      <c r="G1142" s="71">
        <f>VLOOKUP(M1142,'BASE ARTICLE SAMUEL 25012023 v1'!$A$1:$F$1287,6,FALSE)</f>
        <v>10.72</v>
      </c>
      <c r="H1142" s="6">
        <f>VLOOKUP(M1142,'BASE ARTICLE SAMUEL 25012023 v2'!$A$1:$H$1287,8,FALSE)</f>
        <v>7.2199999999999989</v>
      </c>
      <c r="I1142">
        <v>0</v>
      </c>
      <c r="J1142">
        <f>E1142*I1142</f>
        <v>0</v>
      </c>
      <c r="K1142" s="6">
        <f>VLOOKUP(M1142,'BASE ARTICLE SAMUEL 25012023 v2'!$A$1:$K$1287,11,FALSE)</f>
        <v>15.084199999999999</v>
      </c>
      <c r="L1142" s="6">
        <f>E1142*K1142</f>
        <v>15.084199999999999</v>
      </c>
      <c r="M1142" t="s">
        <v>2426</v>
      </c>
      <c r="N1142" t="str">
        <f>VLOOKUP(M1142,'BASE ARTICLE SAMUEL 25012023 v1'!$A$2:$B$1287,2,FALSE)</f>
        <v>AF</v>
      </c>
      <c r="O1142">
        <f t="shared" si="105"/>
        <v>7.2199999999999989</v>
      </c>
    </row>
    <row r="1143" spans="1:15" outlineLevel="1" x14ac:dyDescent="0.25">
      <c r="A1143" s="74" t="s">
        <v>4149</v>
      </c>
      <c r="B1143" s="74" t="str">
        <f t="shared" si="106"/>
        <v>PCLC10EH</v>
      </c>
      <c r="H1143" s="6" t="e">
        <f>VLOOKUP(M1143,'BASE ARTICLE SAMUEL 25012023 v2'!$A$1:$H$1287,8,FALSE)</f>
        <v>#N/A</v>
      </c>
      <c r="K1143" s="6" t="e">
        <f>VLOOKUP(M1143,'BASE ARTICLE SAMUEL 25012023 v2'!$A$1:$K$1287,11,FALSE)</f>
        <v>#N/A</v>
      </c>
      <c r="L1143" s="6">
        <f>SUBTOTAL(9,L1138:L1142)</f>
        <v>115.1712</v>
      </c>
      <c r="O1143">
        <f>SUBTOTAL(9,O1138:O1142)</f>
        <v>72.061999999999998</v>
      </c>
    </row>
    <row r="1144" spans="1:15" outlineLevel="2" x14ac:dyDescent="0.25">
      <c r="A1144" t="s">
        <v>2057</v>
      </c>
      <c r="B1144" s="74" t="str">
        <f t="shared" si="106"/>
        <v/>
      </c>
      <c r="C1144" t="str">
        <f>VLOOKUP(A1144,'BASE ARTICLE SAMUEL 25012023 v1'!$A$1:$B$1287,2,FALSE)</f>
        <v>AF</v>
      </c>
      <c r="E1144">
        <v>5</v>
      </c>
      <c r="F1144" t="s">
        <v>1229</v>
      </c>
      <c r="G1144" s="71">
        <f>VLOOKUP(M1144,'BASE ARTICLE SAMUEL 25012023 v1'!$A$1:$F$1287,6,FALSE)</f>
        <v>0.09</v>
      </c>
      <c r="H1144" s="6">
        <f>VLOOKUP(M1144,'BASE ARTICLE SAMUEL 25012023 v2'!$A$1:$H$1287,8,FALSE)</f>
        <v>0.09</v>
      </c>
      <c r="I1144">
        <v>0</v>
      </c>
      <c r="J1144">
        <f t="shared" ref="J1144:J1150" si="107">E1144*I1144</f>
        <v>0</v>
      </c>
      <c r="K1144" s="6">
        <f>VLOOKUP(M1144,'BASE ARTICLE SAMUEL 25012023 v2'!$A$1:$K$1287,11,FALSE)</f>
        <v>0.14000000399999998</v>
      </c>
      <c r="L1144" s="6">
        <f t="shared" ref="L1144:L1150" si="108">E1144*K1144</f>
        <v>0.70000001999999995</v>
      </c>
      <c r="M1144">
        <v>8210603018</v>
      </c>
      <c r="N1144" t="str">
        <f>VLOOKUP(M1144,'BASE ARTICLE SAMUEL 25012023 v1'!$A$2:$B$1287,2,FALSE)</f>
        <v>AN</v>
      </c>
      <c r="O1144">
        <f t="shared" si="105"/>
        <v>0.44999999999999996</v>
      </c>
    </row>
    <row r="1145" spans="1:15" outlineLevel="2" x14ac:dyDescent="0.25">
      <c r="A1145" t="s">
        <v>2057</v>
      </c>
      <c r="B1145" s="74" t="str">
        <f t="shared" si="106"/>
        <v/>
      </c>
      <c r="C1145" t="str">
        <f>VLOOKUP(A1145,'BASE ARTICLE SAMUEL 25012023 v1'!$A$1:$B$1287,2,FALSE)</f>
        <v>AF</v>
      </c>
      <c r="E1145">
        <v>8</v>
      </c>
      <c r="F1145" t="s">
        <v>2191</v>
      </c>
      <c r="G1145" s="71">
        <f>VLOOKUP(M1145,'BASE ARTICLE SAMUEL 25012023 v1'!$A$1:$F$1287,6,FALSE)</f>
        <v>0</v>
      </c>
      <c r="H1145" s="6">
        <f>VLOOKUP(M1145,'BASE ARTICLE SAMUEL 25012023 v2'!$A$1:$H$1287,8,FALSE)</f>
        <v>0</v>
      </c>
      <c r="I1145">
        <v>0</v>
      </c>
      <c r="J1145">
        <f t="shared" si="107"/>
        <v>0</v>
      </c>
      <c r="K1145" s="6">
        <f>VLOOKUP(M1145,'BASE ARTICLE SAMUEL 25012023 v2'!$A$1:$K$1287,11,FALSE)</f>
        <v>0</v>
      </c>
      <c r="L1145" s="6">
        <f t="shared" si="108"/>
        <v>0</v>
      </c>
      <c r="M1145">
        <v>8465103518</v>
      </c>
      <c r="N1145" t="str">
        <f>VLOOKUP(M1145,'BASE ARTICLE SAMUEL 25012023 v1'!$A$2:$B$1287,2,FALSE)</f>
        <v>AN</v>
      </c>
      <c r="O1145">
        <f t="shared" si="105"/>
        <v>0</v>
      </c>
    </row>
    <row r="1146" spans="1:15" outlineLevel="2" x14ac:dyDescent="0.25">
      <c r="A1146" t="s">
        <v>2057</v>
      </c>
      <c r="B1146" s="74" t="str">
        <f t="shared" si="106"/>
        <v/>
      </c>
      <c r="C1146" t="str">
        <f>VLOOKUP(A1146,'BASE ARTICLE SAMUEL 25012023 v1'!$A$1:$B$1287,2,FALSE)</f>
        <v>AF</v>
      </c>
      <c r="E1146">
        <v>8</v>
      </c>
      <c r="F1146" t="s">
        <v>2020</v>
      </c>
      <c r="G1146" s="71">
        <f>VLOOKUP(M1146,'BASE ARTICLE SAMUEL 25012023 v1'!$A$1:$F$1287,6,FALSE)</f>
        <v>0.08</v>
      </c>
      <c r="H1146" s="6">
        <f>VLOOKUP(M1146,'BASE ARTICLE SAMUEL 25012023 v2'!$A$1:$H$1287,8,FALSE)</f>
        <v>0.08</v>
      </c>
      <c r="I1146">
        <v>0</v>
      </c>
      <c r="J1146">
        <f t="shared" si="107"/>
        <v>0</v>
      </c>
      <c r="K1146" s="6">
        <f>VLOOKUP(M1146,'BASE ARTICLE SAMUEL 25012023 v2'!$A$1:$K$1287,11,FALSE)</f>
        <v>0.12</v>
      </c>
      <c r="L1146" s="6">
        <f t="shared" si="108"/>
        <v>0.96</v>
      </c>
      <c r="M1146">
        <v>8434001018</v>
      </c>
      <c r="N1146" t="str">
        <f>VLOOKUP(M1146,'BASE ARTICLE SAMUEL 25012023 v1'!$A$2:$B$1287,2,FALSE)</f>
        <v>AN</v>
      </c>
      <c r="O1146">
        <f t="shared" si="105"/>
        <v>0.64</v>
      </c>
    </row>
    <row r="1147" spans="1:15" outlineLevel="2" x14ac:dyDescent="0.25">
      <c r="A1147" t="s">
        <v>2057</v>
      </c>
      <c r="B1147" s="74" t="str">
        <f t="shared" si="106"/>
        <v/>
      </c>
      <c r="C1147" t="str">
        <f>VLOOKUP(A1147,'BASE ARTICLE SAMUEL 25012023 v1'!$A$1:$B$1287,2,FALSE)</f>
        <v>AF</v>
      </c>
      <c r="E1147">
        <v>8</v>
      </c>
      <c r="F1147" t="s">
        <v>2021</v>
      </c>
      <c r="G1147" s="71">
        <f>VLOOKUP(M1147,'BASE ARTICLE SAMUEL 25012023 v1'!$A$1:$F$1287,6,FALSE)</f>
        <v>0.06</v>
      </c>
      <c r="H1147" s="6">
        <f>VLOOKUP(M1147,'BASE ARTICLE SAMUEL 25012023 v2'!$A$1:$H$1287,8,FALSE)</f>
        <v>0.06</v>
      </c>
      <c r="I1147">
        <v>0</v>
      </c>
      <c r="J1147">
        <f t="shared" si="107"/>
        <v>0</v>
      </c>
      <c r="K1147" s="6">
        <f>VLOOKUP(M1147,'BASE ARTICLE SAMUEL 25012023 v2'!$A$1:$K$1287,11,FALSE)</f>
        <v>0.10000000199999999</v>
      </c>
      <c r="L1147" s="6">
        <f t="shared" si="108"/>
        <v>0.80000001599999992</v>
      </c>
      <c r="M1147">
        <v>8534001018</v>
      </c>
      <c r="N1147" t="str">
        <f>VLOOKUP(M1147,'BASE ARTICLE SAMUEL 25012023 v1'!$A$2:$B$1287,2,FALSE)</f>
        <v>AN</v>
      </c>
      <c r="O1147">
        <f t="shared" si="105"/>
        <v>0.48</v>
      </c>
    </row>
    <row r="1148" spans="1:15" outlineLevel="2" x14ac:dyDescent="0.25">
      <c r="A1148" t="s">
        <v>2057</v>
      </c>
      <c r="B1148" s="74" t="str">
        <f t="shared" si="106"/>
        <v/>
      </c>
      <c r="C1148" t="str">
        <f>VLOOKUP(A1148,'BASE ARTICLE SAMUEL 25012023 v1'!$A$1:$B$1287,2,FALSE)</f>
        <v>AF</v>
      </c>
      <c r="E1148">
        <v>0.35</v>
      </c>
      <c r="F1148" t="s">
        <v>1604</v>
      </c>
      <c r="G1148" s="71">
        <f>VLOOKUP(M1148,'BASE ARTICLE SAMUEL 25012023 v1'!$A$1:$F$1287,6,FALSE)</f>
        <v>50</v>
      </c>
      <c r="H1148" s="6">
        <f>VLOOKUP(M1148,'BASE ARTICLE SAMUEL 25012023 v2'!$A$1:$H$1287,8,FALSE)</f>
        <v>0</v>
      </c>
      <c r="I1148">
        <v>21.71</v>
      </c>
      <c r="J1148">
        <f t="shared" si="107"/>
        <v>7.5984999999999996</v>
      </c>
      <c r="K1148" s="6">
        <f>VLOOKUP(M1148,'BASE ARTICLE SAMUEL 25012023 v2'!$A$1:$K$1287,11,FALSE)</f>
        <v>75</v>
      </c>
      <c r="L1148" s="6">
        <f t="shared" si="108"/>
        <v>26.25</v>
      </c>
      <c r="M1148" t="s">
        <v>1603</v>
      </c>
      <c r="N1148" t="str">
        <f>VLOOKUP(M1148,'BASE ARTICLE SAMUEL 25012023 v1'!$A$2:$B$1287,2,FALSE)</f>
        <v>AN</v>
      </c>
      <c r="O1148">
        <f t="shared" si="105"/>
        <v>0</v>
      </c>
    </row>
    <row r="1149" spans="1:15" outlineLevel="2" x14ac:dyDescent="0.25">
      <c r="A1149" t="s">
        <v>2057</v>
      </c>
      <c r="B1149" s="74" t="str">
        <f t="shared" si="106"/>
        <v/>
      </c>
      <c r="C1149" t="str">
        <f>VLOOKUP(A1149,'BASE ARTICLE SAMUEL 25012023 v1'!$A$1:$B$1287,2,FALSE)</f>
        <v>AF</v>
      </c>
      <c r="E1149">
        <v>2</v>
      </c>
      <c r="F1149" t="s">
        <v>546</v>
      </c>
      <c r="G1149" s="71">
        <f>VLOOKUP(M1149,'BASE ARTICLE SAMUEL 25012023 v1'!$A$1:$F$1287,6,FALSE)</f>
        <v>71</v>
      </c>
      <c r="H1149" s="6">
        <f>VLOOKUP(M1149,'BASE ARTICLE SAMUEL 25012023 v2'!$A$1:$H$1287,8,FALSE)</f>
        <v>71</v>
      </c>
      <c r="I1149">
        <v>83.19</v>
      </c>
      <c r="J1149">
        <f t="shared" si="107"/>
        <v>166.38</v>
      </c>
      <c r="K1149" s="6">
        <f>VLOOKUP(M1149,'BASE ARTICLE SAMUEL 25012023 v2'!$A$1:$K$1287,11,FALSE)</f>
        <v>94.43</v>
      </c>
      <c r="L1149" s="6">
        <f t="shared" si="108"/>
        <v>188.86</v>
      </c>
      <c r="M1149" t="s">
        <v>545</v>
      </c>
      <c r="N1149" t="str">
        <f>VLOOKUP(M1149,'BASE ARTICLE SAMUEL 25012023 v1'!$A$2:$B$1287,2,FALSE)</f>
        <v>AN</v>
      </c>
      <c r="O1149">
        <f t="shared" si="105"/>
        <v>142</v>
      </c>
    </row>
    <row r="1150" spans="1:15" outlineLevel="2" x14ac:dyDescent="0.25">
      <c r="A1150" t="s">
        <v>2057</v>
      </c>
      <c r="B1150" s="74" t="str">
        <f t="shared" si="106"/>
        <v/>
      </c>
      <c r="C1150" t="str">
        <f>VLOOKUP(A1150,'BASE ARTICLE SAMUEL 25012023 v1'!$A$1:$B$1287,2,FALSE)</f>
        <v>AF</v>
      </c>
      <c r="E1150">
        <v>1</v>
      </c>
      <c r="F1150" t="s">
        <v>727</v>
      </c>
      <c r="G1150" s="71">
        <f>VLOOKUP(M1150,'BASE ARTICLE SAMUEL 25012023 v1'!$A$1:$F$1287,6,FALSE)</f>
        <v>52.46</v>
      </c>
      <c r="H1150" s="6">
        <f>VLOOKUP(M1150,'BASE ARTICLE SAMUEL 25012023 v2'!$A$1:$H$1287,8,FALSE)</f>
        <v>52.46</v>
      </c>
      <c r="I1150">
        <v>0</v>
      </c>
      <c r="J1150">
        <f t="shared" si="107"/>
        <v>0</v>
      </c>
      <c r="K1150" s="6">
        <f>VLOOKUP(M1150,'BASE ARTICLE SAMUEL 25012023 v2'!$A$1:$K$1287,11,FALSE)</f>
        <v>69.771799999999999</v>
      </c>
      <c r="L1150" s="6">
        <f t="shared" si="108"/>
        <v>69.771799999999999</v>
      </c>
      <c r="M1150" t="s">
        <v>726</v>
      </c>
      <c r="N1150" t="str">
        <f>VLOOKUP(M1150,'BASE ARTICLE SAMUEL 25012023 v1'!$A$2:$B$1287,2,FALSE)</f>
        <v>AN</v>
      </c>
      <c r="O1150">
        <f t="shared" si="105"/>
        <v>52.46</v>
      </c>
    </row>
    <row r="1151" spans="1:15" outlineLevel="1" x14ac:dyDescent="0.25">
      <c r="A1151" s="74" t="s">
        <v>4150</v>
      </c>
      <c r="B1151" s="74" t="str">
        <f t="shared" si="106"/>
        <v>KPADP</v>
      </c>
      <c r="H1151" s="6" t="e">
        <f>VLOOKUP(M1151,'BASE ARTICLE SAMUEL 25012023 v2'!$A$1:$H$1287,8,FALSE)</f>
        <v>#N/A</v>
      </c>
      <c r="K1151" s="6" t="e">
        <f>VLOOKUP(M1151,'BASE ARTICLE SAMUEL 25012023 v2'!$A$1:$K$1287,11,FALSE)</f>
        <v>#N/A</v>
      </c>
      <c r="L1151" s="6">
        <f>SUBTOTAL(9,L1144:L1150)</f>
        <v>287.341800036</v>
      </c>
      <c r="O1151">
        <f>SUBTOTAL(9,O1144:O1150)</f>
        <v>196.03</v>
      </c>
    </row>
    <row r="1152" spans="1:15" outlineLevel="2" x14ac:dyDescent="0.25">
      <c r="A1152" t="s">
        <v>2460</v>
      </c>
      <c r="B1152" s="74" t="str">
        <f t="shared" si="106"/>
        <v>37</v>
      </c>
      <c r="C1152" t="str">
        <f>VLOOKUP(A1152,'BASE ARTICLE SAMUEL 25012023 v1'!$A$1:$B$1287,2,FALSE)</f>
        <v>AF</v>
      </c>
      <c r="D1152" t="s">
        <v>1603</v>
      </c>
      <c r="E1152">
        <v>0.02</v>
      </c>
      <c r="F1152" t="s">
        <v>1604</v>
      </c>
      <c r="G1152" s="71">
        <f>VLOOKUP(M1152,'BASE ARTICLE SAMUEL 25012023 v1'!$A$1:$F$1287,6,FALSE)</f>
        <v>50</v>
      </c>
      <c r="H1152" s="6">
        <f>VLOOKUP(M1152,'BASE ARTICLE SAMUEL 25012023 v2'!$A$1:$H$1287,8,FALSE)</f>
        <v>0</v>
      </c>
      <c r="I1152">
        <v>75</v>
      </c>
      <c r="J1152">
        <f>E1152*I1152</f>
        <v>1.5</v>
      </c>
      <c r="K1152" s="6">
        <f>VLOOKUP(M1152,'BASE ARTICLE SAMUEL 25012023 v2'!$A$1:$K$1287,11,FALSE)</f>
        <v>75</v>
      </c>
      <c r="L1152" s="6">
        <f>E1152*K1152</f>
        <v>1.5</v>
      </c>
      <c r="M1152" t="s">
        <v>1603</v>
      </c>
      <c r="N1152" t="str">
        <f>VLOOKUP(M1152,'BASE ARTICLE SAMUEL 25012023 v1'!$A$2:$B$1287,2,FALSE)</f>
        <v>AN</v>
      </c>
      <c r="O1152">
        <f t="shared" si="105"/>
        <v>0</v>
      </c>
    </row>
    <row r="1153" spans="1:15" outlineLevel="2" x14ac:dyDescent="0.25">
      <c r="A1153" t="s">
        <v>2460</v>
      </c>
      <c r="B1153" s="74" t="str">
        <f t="shared" si="106"/>
        <v>37</v>
      </c>
      <c r="C1153" t="str">
        <f>VLOOKUP(A1153,'BASE ARTICLE SAMUEL 25012023 v1'!$A$1:$B$1287,2,FALSE)</f>
        <v>AF</v>
      </c>
      <c r="D1153" t="s">
        <v>1090</v>
      </c>
      <c r="E1153">
        <v>2</v>
      </c>
      <c r="F1153" t="s">
        <v>1091</v>
      </c>
      <c r="G1153" s="71">
        <f>VLOOKUP(M1153,'BASE ARTICLE SAMUEL 25012023 v1'!$A$1:$F$1287,6,FALSE)</f>
        <v>2.89</v>
      </c>
      <c r="H1153" s="6">
        <f>VLOOKUP(M1153,'BASE ARTICLE SAMUEL 25012023 v2'!$A$1:$H$1287,8,FALSE)</f>
        <v>2.89</v>
      </c>
      <c r="I1153">
        <v>4.01</v>
      </c>
      <c r="J1153">
        <f>E1153*I1153</f>
        <v>8.02</v>
      </c>
      <c r="K1153" s="6">
        <f>VLOOKUP(M1153,'BASE ARTICLE SAMUEL 25012023 v2'!$A$1:$K$1287,11,FALSE)</f>
        <v>4.0460000000000003</v>
      </c>
      <c r="L1153" s="6">
        <f>E1153*K1153</f>
        <v>8.0920000000000005</v>
      </c>
      <c r="M1153" t="s">
        <v>1090</v>
      </c>
      <c r="N1153" t="str">
        <f>VLOOKUP(M1153,'BASE ARTICLE SAMUEL 25012023 v1'!$A$2:$B$1287,2,FALSE)</f>
        <v>AN</v>
      </c>
      <c r="O1153">
        <f t="shared" ref="O1153:O1224" si="109">E1153*H1153</f>
        <v>5.78</v>
      </c>
    </row>
    <row r="1154" spans="1:15" outlineLevel="1" x14ac:dyDescent="0.25">
      <c r="A1154" s="74" t="s">
        <v>4151</v>
      </c>
      <c r="B1154" s="74" t="str">
        <f t="shared" si="106"/>
        <v>ODPRO237</v>
      </c>
      <c r="H1154" s="6" t="e">
        <f>VLOOKUP(M1154,'BASE ARTICLE SAMUEL 25012023 v2'!$A$1:$H$1287,8,FALSE)</f>
        <v>#N/A</v>
      </c>
      <c r="K1154" s="6" t="e">
        <f>VLOOKUP(M1154,'BASE ARTICLE SAMUEL 25012023 v2'!$A$1:$K$1287,11,FALSE)</f>
        <v>#N/A</v>
      </c>
      <c r="L1154" s="6">
        <f>SUBTOTAL(9,L1152:L1153)</f>
        <v>9.5920000000000005</v>
      </c>
      <c r="O1154">
        <f>SUBTOTAL(9,O1152:O1153)</f>
        <v>5.78</v>
      </c>
    </row>
    <row r="1155" spans="1:15" outlineLevel="2" x14ac:dyDescent="0.25">
      <c r="A1155" t="s">
        <v>1730</v>
      </c>
      <c r="B1155" s="74" t="str">
        <f t="shared" si="106"/>
        <v>INY</v>
      </c>
      <c r="C1155" t="str">
        <f>VLOOKUP(A1155,'BASE ARTICLE SAMUEL 25012023 v1'!$A$1:$B$1287,2,FALSE)</f>
        <v>AF</v>
      </c>
      <c r="E1155">
        <v>24</v>
      </c>
      <c r="F1155" t="s">
        <v>1228</v>
      </c>
      <c r="G1155" s="71">
        <f>VLOOKUP(M1155,'BASE ARTICLE SAMUEL 25012023 v1'!$A$1:$F$1287,6,FALSE)</f>
        <v>0.41</v>
      </c>
      <c r="H1155" s="6">
        <f>VLOOKUP(M1155,'BASE ARTICLE SAMUEL 25012023 v2'!$A$1:$H$1287,8,FALSE)</f>
        <v>0.41</v>
      </c>
      <c r="I1155">
        <v>0.44</v>
      </c>
      <c r="J1155">
        <f t="shared" ref="J1155:J1170" si="110">E1155*I1155</f>
        <v>10.56</v>
      </c>
      <c r="K1155" s="6">
        <f>VLOOKUP(M1155,'BASE ARTICLE SAMUEL 25012023 v2'!$A$1:$K$1287,11,FALSE)</f>
        <v>0.54530000000000001</v>
      </c>
      <c r="L1155" s="6">
        <f t="shared" ref="L1155:L1170" si="111">E1155*K1155</f>
        <v>13.087199999999999</v>
      </c>
      <c r="M1155">
        <v>8110608018</v>
      </c>
      <c r="N1155" t="str">
        <f>VLOOKUP(M1155,'BASE ARTICLE SAMUEL 25012023 v1'!$A$2:$B$1287,2,FALSE)</f>
        <v>AN</v>
      </c>
      <c r="O1155">
        <f t="shared" si="109"/>
        <v>9.84</v>
      </c>
    </row>
    <row r="1156" spans="1:15" outlineLevel="2" x14ac:dyDescent="0.25">
      <c r="A1156" t="s">
        <v>1730</v>
      </c>
      <c r="B1156" s="74" t="str">
        <f t="shared" ref="B1156:B1219" si="112">MID(A1156,7,100)</f>
        <v>INY</v>
      </c>
      <c r="C1156" t="str">
        <f>VLOOKUP(A1156,'BASE ARTICLE SAMUEL 25012023 v1'!$A$1:$B$1287,2,FALSE)</f>
        <v>AF</v>
      </c>
      <c r="E1156">
        <v>0.3</v>
      </c>
      <c r="F1156" t="s">
        <v>1175</v>
      </c>
      <c r="G1156" s="71">
        <f>VLOOKUP(M1156,'BASE ARTICLE SAMUEL 25012023 v1'!$A$1:$F$1287,6,FALSE)</f>
        <v>8.26</v>
      </c>
      <c r="H1156" s="6">
        <f>VLOOKUP(M1156,'BASE ARTICLE SAMUEL 25012023 v2'!$A$1:$H$1287,8,FALSE)</f>
        <v>9.1</v>
      </c>
      <c r="I1156">
        <v>0.8</v>
      </c>
      <c r="J1156">
        <f t="shared" si="110"/>
        <v>0.24</v>
      </c>
      <c r="K1156" s="6">
        <f>VLOOKUP(M1156,'BASE ARTICLE SAMUEL 25012023 v2'!$A$1:$K$1287,11,FALSE)</f>
        <v>13.65</v>
      </c>
      <c r="L1156" s="6">
        <f t="shared" si="111"/>
        <v>4.0949999999999998</v>
      </c>
      <c r="M1156" t="s">
        <v>1174</v>
      </c>
      <c r="N1156" t="str">
        <f>VLOOKUP(M1156,'BASE ARTICLE SAMUEL 25012023 v1'!$A$2:$B$1287,2,FALSE)</f>
        <v>AS</v>
      </c>
      <c r="O1156">
        <f t="shared" si="109"/>
        <v>2.73</v>
      </c>
    </row>
    <row r="1157" spans="1:15" outlineLevel="2" x14ac:dyDescent="0.25">
      <c r="A1157" t="s">
        <v>1730</v>
      </c>
      <c r="B1157" s="74" t="str">
        <f t="shared" si="112"/>
        <v>INY</v>
      </c>
      <c r="C1157" t="str">
        <f>VLOOKUP(A1157,'BASE ARTICLE SAMUEL 25012023 v1'!$A$1:$B$1287,2,FALSE)</f>
        <v>AF</v>
      </c>
      <c r="E1157">
        <v>0.7</v>
      </c>
      <c r="F1157" t="s">
        <v>1169</v>
      </c>
      <c r="G1157" s="71">
        <f>VLOOKUP(M1157,'BASE ARTICLE SAMUEL 25012023 v1'!$A$1:$F$1287,6,FALSE)</f>
        <v>7.4</v>
      </c>
      <c r="H1157" s="6">
        <f>VLOOKUP(M1157,'BASE ARTICLE SAMUEL 25012023 v2'!$A$1:$H$1287,8,FALSE)</f>
        <v>7.77</v>
      </c>
      <c r="I1157">
        <v>0.44</v>
      </c>
      <c r="J1157">
        <f t="shared" si="110"/>
        <v>0.308</v>
      </c>
      <c r="K1157" s="6">
        <f>VLOOKUP(M1157,'BASE ARTICLE SAMUEL 25012023 v2'!$A$1:$K$1287,11,FALSE)</f>
        <v>11.654999999999999</v>
      </c>
      <c r="L1157" s="6">
        <f t="shared" si="111"/>
        <v>8.1584999999999983</v>
      </c>
      <c r="M1157" t="s">
        <v>1168</v>
      </c>
      <c r="N1157" t="str">
        <f>VLOOKUP(M1157,'BASE ARTICLE SAMUEL 25012023 v1'!$A$2:$B$1287,2,FALSE)</f>
        <v>AS</v>
      </c>
      <c r="O1157">
        <f t="shared" si="109"/>
        <v>5.4389999999999992</v>
      </c>
    </row>
    <row r="1158" spans="1:15" outlineLevel="2" x14ac:dyDescent="0.25">
      <c r="A1158" t="s">
        <v>1730</v>
      </c>
      <c r="B1158" s="74" t="str">
        <f t="shared" si="112"/>
        <v>INY</v>
      </c>
      <c r="C1158" t="str">
        <f>VLOOKUP(A1158,'BASE ARTICLE SAMUEL 25012023 v1'!$A$1:$B$1287,2,FALSE)</f>
        <v>AF</v>
      </c>
      <c r="E1158">
        <v>1</v>
      </c>
      <c r="F1158" t="s">
        <v>955</v>
      </c>
      <c r="G1158" s="71">
        <f>VLOOKUP(M1158,'BASE ARTICLE SAMUEL 25012023 v1'!$A$1:$F$1287,6,FALSE)</f>
        <v>5.66</v>
      </c>
      <c r="H1158" s="6">
        <f>VLOOKUP(M1158,'BASE ARTICLE SAMUEL 25012023 v2'!$A$1:$H$1287,8,FALSE)</f>
        <v>5.66</v>
      </c>
      <c r="I1158">
        <v>0.44</v>
      </c>
      <c r="J1158">
        <f t="shared" si="110"/>
        <v>0.44</v>
      </c>
      <c r="K1158" s="6">
        <f>VLOOKUP(M1158,'BASE ARTICLE SAMUEL 25012023 v2'!$A$1:$K$1287,11,FALSE)</f>
        <v>11.32</v>
      </c>
      <c r="L1158" s="6">
        <f t="shared" si="111"/>
        <v>11.32</v>
      </c>
      <c r="M1158" t="s">
        <v>954</v>
      </c>
      <c r="N1158" t="str">
        <f>VLOOKUP(M1158,'BASE ARTICLE SAMUEL 25012023 v1'!$A$2:$B$1287,2,FALSE)</f>
        <v>AS</v>
      </c>
      <c r="O1158">
        <f t="shared" si="109"/>
        <v>5.66</v>
      </c>
    </row>
    <row r="1159" spans="1:15" outlineLevel="2" x14ac:dyDescent="0.25">
      <c r="A1159" t="s">
        <v>1730</v>
      </c>
      <c r="B1159" s="74" t="str">
        <f t="shared" si="112"/>
        <v>INY</v>
      </c>
      <c r="C1159" t="str">
        <f>VLOOKUP(A1159,'BASE ARTICLE SAMUEL 25012023 v1'!$A$1:$B$1287,2,FALSE)</f>
        <v>AF</v>
      </c>
      <c r="E1159">
        <v>3</v>
      </c>
      <c r="F1159" t="s">
        <v>1114</v>
      </c>
      <c r="G1159" s="71">
        <f>VLOOKUP(M1159,'BASE ARTICLE SAMUEL 25012023 v1'!$A$1:$F$1287,6,FALSE)</f>
        <v>22.94</v>
      </c>
      <c r="H1159" s="6">
        <f>VLOOKUP(M1159,'BASE ARTICLE SAMUEL 25012023 v2'!$A$1:$H$1287,8,FALSE)</f>
        <v>22.94</v>
      </c>
      <c r="I1159">
        <v>0.44</v>
      </c>
      <c r="J1159">
        <f t="shared" si="110"/>
        <v>1.32</v>
      </c>
      <c r="K1159" s="6">
        <f>VLOOKUP(M1159,'BASE ARTICLE SAMUEL 25012023 v2'!$A$1:$K$1287,11,FALSE)</f>
        <v>29.822000000000003</v>
      </c>
      <c r="L1159" s="6">
        <f t="shared" si="111"/>
        <v>89.466000000000008</v>
      </c>
      <c r="M1159" t="s">
        <v>1113</v>
      </c>
      <c r="N1159" t="str">
        <f>VLOOKUP(M1159,'BASE ARTICLE SAMUEL 25012023 v1'!$A$2:$B$1287,2,FALSE)</f>
        <v>AS</v>
      </c>
      <c r="O1159">
        <f t="shared" si="109"/>
        <v>68.820000000000007</v>
      </c>
    </row>
    <row r="1160" spans="1:15" outlineLevel="2" x14ac:dyDescent="0.25">
      <c r="A1160" t="s">
        <v>1730</v>
      </c>
      <c r="B1160" s="74" t="str">
        <f t="shared" si="112"/>
        <v>INY</v>
      </c>
      <c r="C1160" t="str">
        <f>VLOOKUP(A1160,'BASE ARTICLE SAMUEL 25012023 v1'!$A$1:$B$1287,2,FALSE)</f>
        <v>AF</v>
      </c>
      <c r="E1160">
        <v>1</v>
      </c>
      <c r="F1160" t="s">
        <v>2199</v>
      </c>
      <c r="G1160" s="71">
        <f>VLOOKUP(M1160,'BASE ARTICLE SAMUEL 25012023 v1'!$A$1:$F$1287,6,FALSE)</f>
        <v>0.59299999999999997</v>
      </c>
      <c r="H1160" s="6">
        <f>VLOOKUP(M1160,'BASE ARTICLE SAMUEL 25012023 v2'!$A$1:$H$1287,8,FALSE)</f>
        <v>0.59299999999999997</v>
      </c>
      <c r="I1160">
        <v>0.8</v>
      </c>
      <c r="J1160">
        <f t="shared" si="110"/>
        <v>0.8</v>
      </c>
      <c r="K1160" s="6">
        <f>VLOOKUP(M1160,'BASE ARTICLE SAMUEL 25012023 v2'!$A$1:$K$1287,11,FALSE)</f>
        <v>0.88949999999999996</v>
      </c>
      <c r="L1160" s="6">
        <f t="shared" si="111"/>
        <v>0.88949999999999996</v>
      </c>
      <c r="M1160" t="s">
        <v>2198</v>
      </c>
      <c r="N1160" t="str">
        <f>VLOOKUP(M1160,'BASE ARTICLE SAMUEL 25012023 v1'!$A$2:$B$1287,2,FALSE)</f>
        <v>AS</v>
      </c>
      <c r="O1160">
        <f t="shared" si="109"/>
        <v>0.59299999999999997</v>
      </c>
    </row>
    <row r="1161" spans="1:15" outlineLevel="2" x14ac:dyDescent="0.25">
      <c r="A1161" t="s">
        <v>1730</v>
      </c>
      <c r="B1161" s="74" t="str">
        <f t="shared" si="112"/>
        <v>INY</v>
      </c>
      <c r="C1161" t="str">
        <f>VLOOKUP(A1161,'BASE ARTICLE SAMUEL 25012023 v1'!$A$1:$B$1287,2,FALSE)</f>
        <v>AF</v>
      </c>
      <c r="E1161">
        <v>1</v>
      </c>
      <c r="F1161" t="s">
        <v>106</v>
      </c>
      <c r="G1161" s="71">
        <f>VLOOKUP(M1161,'BASE ARTICLE SAMUEL 25012023 v1'!$A$1:$F$1287,6,FALSE)</f>
        <v>0</v>
      </c>
      <c r="H1161" s="6">
        <f>VLOOKUP(M1161,'BASE ARTICLE SAMUEL 25012023 v2'!$A$1:$H$1287,8,FALSE)</f>
        <v>0.67800000000000005</v>
      </c>
      <c r="I1161">
        <v>0.8</v>
      </c>
      <c r="J1161">
        <f t="shared" si="110"/>
        <v>0.8</v>
      </c>
      <c r="K1161" s="6">
        <f>VLOOKUP(M1161,'BASE ARTICLE SAMUEL 25012023 v2'!$A$1:$K$1287,11,FALSE)</f>
        <v>1.1865000000000001</v>
      </c>
      <c r="L1161" s="6">
        <f t="shared" si="111"/>
        <v>1.1865000000000001</v>
      </c>
      <c r="M1161" t="s">
        <v>105</v>
      </c>
      <c r="N1161" t="str">
        <f>VLOOKUP(M1161,'BASE ARTICLE SAMUEL 25012023 v1'!$A$2:$B$1287,2,FALSE)</f>
        <v>AN</v>
      </c>
      <c r="O1161">
        <f t="shared" si="109"/>
        <v>0.67800000000000005</v>
      </c>
    </row>
    <row r="1162" spans="1:15" outlineLevel="2" x14ac:dyDescent="0.25">
      <c r="A1162" t="s">
        <v>1730</v>
      </c>
      <c r="B1162" s="74" t="str">
        <f t="shared" si="112"/>
        <v>INY</v>
      </c>
      <c r="C1162" t="str">
        <f>VLOOKUP(A1162,'BASE ARTICLE SAMUEL 25012023 v1'!$A$1:$B$1287,2,FALSE)</f>
        <v>AF</v>
      </c>
      <c r="D1162" t="s">
        <v>778</v>
      </c>
      <c r="E1162">
        <v>4</v>
      </c>
      <c r="F1162" t="s">
        <v>779</v>
      </c>
      <c r="G1162" s="71">
        <f>VLOOKUP(M1162,'BASE ARTICLE SAMUEL 25012023 v1'!$A$1:$F$1287,6,FALSE)</f>
        <v>0.42</v>
      </c>
      <c r="H1162" s="6">
        <f>VLOOKUP(M1162,'BASE ARTICLE SAMUEL 25012023 v2'!$A$1:$H$1287,8,FALSE)</f>
        <v>0.45200000000000001</v>
      </c>
      <c r="I1162">
        <v>0.44</v>
      </c>
      <c r="J1162">
        <f t="shared" si="110"/>
        <v>1.76</v>
      </c>
      <c r="K1162" s="6">
        <f>VLOOKUP(M1162,'BASE ARTICLE SAMUEL 25012023 v2'!$A$1:$K$1287,11,FALSE)</f>
        <v>0.60116000000000003</v>
      </c>
      <c r="L1162" s="6">
        <f t="shared" si="111"/>
        <v>2.4046400000000001</v>
      </c>
      <c r="M1162" t="s">
        <v>778</v>
      </c>
      <c r="N1162" t="str">
        <f>VLOOKUP(M1162,'BASE ARTICLE SAMUEL 25012023 v1'!$A$2:$B$1287,2,FALSE)</f>
        <v>AS</v>
      </c>
      <c r="O1162">
        <f t="shared" si="109"/>
        <v>1.8080000000000001</v>
      </c>
    </row>
    <row r="1163" spans="1:15" outlineLevel="2" x14ac:dyDescent="0.25">
      <c r="A1163" t="s">
        <v>1730</v>
      </c>
      <c r="B1163" s="74" t="str">
        <f t="shared" si="112"/>
        <v>INY</v>
      </c>
      <c r="C1163" t="str">
        <f>VLOOKUP(A1163,'BASE ARTICLE SAMUEL 25012023 v1'!$A$1:$B$1287,2,FALSE)</f>
        <v>AF</v>
      </c>
      <c r="E1163">
        <v>1</v>
      </c>
      <c r="F1163" t="s">
        <v>62</v>
      </c>
      <c r="G1163" s="71">
        <f>VLOOKUP(M1163,'BASE ARTICLE SAMUEL 25012023 v1'!$A$1:$F$1287,6,FALSE)</f>
        <v>0.9</v>
      </c>
      <c r="H1163" s="6">
        <f>VLOOKUP(M1163,'BASE ARTICLE SAMUEL 25012023 v2'!$A$1:$H$1287,8,FALSE)</f>
        <v>0.9</v>
      </c>
      <c r="I1163">
        <v>0.44</v>
      </c>
      <c r="J1163">
        <f t="shared" si="110"/>
        <v>0.44</v>
      </c>
      <c r="K1163" s="6">
        <f>VLOOKUP(M1163,'BASE ARTICLE SAMUEL 25012023 v2'!$A$1:$K$1287,11,FALSE)</f>
        <v>1.1970000000000001</v>
      </c>
      <c r="L1163" s="6">
        <f t="shared" si="111"/>
        <v>1.1970000000000001</v>
      </c>
      <c r="M1163" t="s">
        <v>61</v>
      </c>
      <c r="N1163" t="str">
        <f>VLOOKUP(M1163,'BASE ARTICLE SAMUEL 25012023 v1'!$A$2:$B$1287,2,FALSE)</f>
        <v>AN</v>
      </c>
      <c r="O1163">
        <f t="shared" si="109"/>
        <v>0.9</v>
      </c>
    </row>
    <row r="1164" spans="1:15" outlineLevel="2" x14ac:dyDescent="0.25">
      <c r="A1164" t="s">
        <v>1730</v>
      </c>
      <c r="B1164" s="74" t="str">
        <f t="shared" si="112"/>
        <v>INY</v>
      </c>
      <c r="C1164" t="str">
        <f>VLOOKUP(A1164,'BASE ARTICLE SAMUEL 25012023 v1'!$A$1:$B$1287,2,FALSE)</f>
        <v>AF</v>
      </c>
      <c r="D1164" t="s">
        <v>44</v>
      </c>
      <c r="E1164">
        <v>2</v>
      </c>
      <c r="F1164" t="s">
        <v>3927</v>
      </c>
      <c r="G1164" s="71">
        <f>VLOOKUP(M1164,'BASE ARTICLE SAMUEL 25012023 v1'!$A$1:$F$1287,6,FALSE)</f>
        <v>0.92</v>
      </c>
      <c r="H1164" s="6">
        <f>VLOOKUP(M1164,'BASE ARTICLE SAMUEL 25012023 v2'!$A$1:$H$1287,8,FALSE)</f>
        <v>0.92</v>
      </c>
      <c r="I1164">
        <v>4.9400000000000004</v>
      </c>
      <c r="J1164">
        <f t="shared" si="110"/>
        <v>9.8800000000000008</v>
      </c>
      <c r="K1164" s="6">
        <f>VLOOKUP(M1164,'BASE ARTICLE SAMUEL 25012023 v2'!$A$1:$K$1287,11,FALSE)</f>
        <v>1.3800000000000001</v>
      </c>
      <c r="L1164" s="6">
        <f t="shared" si="111"/>
        <v>2.7600000000000002</v>
      </c>
      <c r="M1164" t="s">
        <v>44</v>
      </c>
      <c r="N1164" t="str">
        <f>VLOOKUP(M1164,'BASE ARTICLE SAMUEL 25012023 v1'!$A$2:$B$1287,2,FALSE)</f>
        <v>AS</v>
      </c>
      <c r="O1164">
        <f t="shared" si="109"/>
        <v>1.84</v>
      </c>
    </row>
    <row r="1165" spans="1:15" outlineLevel="2" x14ac:dyDescent="0.25">
      <c r="A1165" t="s">
        <v>1730</v>
      </c>
      <c r="B1165" s="74" t="str">
        <f t="shared" si="112"/>
        <v>INY</v>
      </c>
      <c r="C1165" t="str">
        <f>VLOOKUP(A1165,'BASE ARTICLE SAMUEL 25012023 v1'!$A$1:$B$1287,2,FALSE)</f>
        <v>AF</v>
      </c>
      <c r="E1165">
        <v>1</v>
      </c>
      <c r="F1165" t="s">
        <v>1097</v>
      </c>
      <c r="G1165" s="71">
        <f>VLOOKUP(M1165,'BASE ARTICLE SAMUEL 25012023 v1'!$A$1:$F$1287,6,FALSE)</f>
        <v>156.52000000000001</v>
      </c>
      <c r="H1165" s="6">
        <f>VLOOKUP(M1165,'BASE ARTICLE SAMUEL 25012023 v2'!$A$1:$H$1287,8,FALSE)</f>
        <v>121.83649999999999</v>
      </c>
      <c r="I1165">
        <v>0.44</v>
      </c>
      <c r="J1165">
        <f t="shared" si="110"/>
        <v>0.44</v>
      </c>
      <c r="K1165" s="6">
        <f>VLOOKUP(M1165,'BASE ARTICLE SAMUEL 25012023 v2'!$A$1:$K$1287,11,FALSE)</f>
        <v>425</v>
      </c>
      <c r="L1165" s="6">
        <f t="shared" si="111"/>
        <v>425</v>
      </c>
      <c r="M1165" t="s">
        <v>1096</v>
      </c>
      <c r="N1165" t="str">
        <f>VLOOKUP(M1165,'BASE ARTICLE SAMUEL 25012023 v1'!$A$2:$B$1287,2,FALSE)</f>
        <v>AF</v>
      </c>
      <c r="O1165">
        <f t="shared" si="109"/>
        <v>121.83649999999999</v>
      </c>
    </row>
    <row r="1166" spans="1:15" outlineLevel="2" x14ac:dyDescent="0.25">
      <c r="A1166" t="s">
        <v>1730</v>
      </c>
      <c r="B1166" s="74" t="str">
        <f t="shared" si="112"/>
        <v>INY</v>
      </c>
      <c r="C1166" t="str">
        <f>VLOOKUP(A1166,'BASE ARTICLE SAMUEL 25012023 v1'!$A$1:$B$1287,2,FALSE)</f>
        <v>AF</v>
      </c>
      <c r="D1166" t="s">
        <v>1603</v>
      </c>
      <c r="E1166">
        <v>0.5</v>
      </c>
      <c r="F1166" t="s">
        <v>1604</v>
      </c>
      <c r="G1166" s="71">
        <f>VLOOKUP(M1166,'BASE ARTICLE SAMUEL 25012023 v1'!$A$1:$F$1287,6,FALSE)</f>
        <v>50</v>
      </c>
      <c r="H1166" s="6">
        <f>VLOOKUP(M1166,'BASE ARTICLE SAMUEL 25012023 v2'!$A$1:$H$1287,8,FALSE)</f>
        <v>0</v>
      </c>
      <c r="I1166">
        <v>0.44</v>
      </c>
      <c r="J1166">
        <f t="shared" si="110"/>
        <v>0.22</v>
      </c>
      <c r="K1166" s="6">
        <f>VLOOKUP(M1166,'BASE ARTICLE SAMUEL 25012023 v2'!$A$1:$K$1287,11,FALSE)</f>
        <v>75</v>
      </c>
      <c r="L1166" s="6">
        <f t="shared" si="111"/>
        <v>37.5</v>
      </c>
      <c r="M1166" t="s">
        <v>1603</v>
      </c>
      <c r="N1166" t="str">
        <f>VLOOKUP(M1166,'BASE ARTICLE SAMUEL 25012023 v1'!$A$2:$B$1287,2,FALSE)</f>
        <v>AN</v>
      </c>
      <c r="O1166">
        <f t="shared" si="109"/>
        <v>0</v>
      </c>
    </row>
    <row r="1167" spans="1:15" outlineLevel="2" x14ac:dyDescent="0.25">
      <c r="A1167" t="s">
        <v>1730</v>
      </c>
      <c r="B1167" s="74" t="str">
        <f t="shared" si="112"/>
        <v>INY</v>
      </c>
      <c r="C1167" t="str">
        <f>VLOOKUP(A1167,'BASE ARTICLE SAMUEL 25012023 v1'!$A$1:$B$1287,2,FALSE)</f>
        <v>AF</v>
      </c>
      <c r="E1167">
        <v>1</v>
      </c>
      <c r="F1167" t="s">
        <v>3947</v>
      </c>
      <c r="G1167" s="71">
        <f>VLOOKUP(M1167,'BASE ARTICLE SAMUEL 25012023 v1'!$A$1:$F$1287,6,FALSE)</f>
        <v>157.5</v>
      </c>
      <c r="H1167" s="6">
        <f>VLOOKUP(M1167,'BASE ARTICLE SAMUEL 25012023 v2'!$A$1:$H$1287,8,FALSE)</f>
        <v>157.5</v>
      </c>
      <c r="I1167">
        <v>0.44</v>
      </c>
      <c r="J1167">
        <f t="shared" si="110"/>
        <v>0.44</v>
      </c>
      <c r="K1167" s="6">
        <f>VLOOKUP(M1167,'BASE ARTICLE SAMUEL 25012023 v2'!$A$1:$K$1287,11,FALSE)</f>
        <v>236.25</v>
      </c>
      <c r="L1167" s="6">
        <f t="shared" si="111"/>
        <v>236.25</v>
      </c>
      <c r="M1167" t="s">
        <v>2023</v>
      </c>
      <c r="N1167" t="str">
        <f>VLOOKUP(M1167,'BASE ARTICLE SAMUEL 25012023 v1'!$A$2:$B$1287,2,FALSE)</f>
        <v>AS</v>
      </c>
      <c r="O1167">
        <f t="shared" si="109"/>
        <v>157.5</v>
      </c>
    </row>
    <row r="1168" spans="1:15" outlineLevel="2" x14ac:dyDescent="0.25">
      <c r="A1168" t="s">
        <v>1730</v>
      </c>
      <c r="B1168" s="74" t="str">
        <f t="shared" si="112"/>
        <v>INY</v>
      </c>
      <c r="C1168" t="str">
        <f>VLOOKUP(A1168,'BASE ARTICLE SAMUEL 25012023 v1'!$A$1:$B$1287,2,FALSE)</f>
        <v>AF</v>
      </c>
      <c r="D1168" t="s">
        <v>792</v>
      </c>
      <c r="E1168">
        <v>4.2</v>
      </c>
      <c r="F1168" t="s">
        <v>793</v>
      </c>
      <c r="G1168" s="71">
        <f>VLOOKUP(M1168,'BASE ARTICLE SAMUEL 25012023 v1'!$A$1:$F$1287,6,FALSE)</f>
        <v>2.91</v>
      </c>
      <c r="H1168" s="6">
        <f>VLOOKUP(M1168,'BASE ARTICLE SAMUEL 25012023 v2'!$A$1:$H$1287,8,FALSE)</f>
        <v>3.117</v>
      </c>
      <c r="I1168">
        <v>0.44</v>
      </c>
      <c r="J1168">
        <f t="shared" si="110"/>
        <v>1.8480000000000001</v>
      </c>
      <c r="K1168" s="6">
        <f>VLOOKUP(M1168,'BASE ARTICLE SAMUEL 25012023 v2'!$A$1:$K$1287,11,FALSE)</f>
        <v>13.091399999999998</v>
      </c>
      <c r="L1168" s="6">
        <f t="shared" si="111"/>
        <v>54.983879999999992</v>
      </c>
      <c r="M1168" t="s">
        <v>792</v>
      </c>
      <c r="N1168" t="str">
        <f>VLOOKUP(M1168,'BASE ARTICLE SAMUEL 25012023 v1'!$A$2:$B$1287,2,FALSE)</f>
        <v>AS</v>
      </c>
      <c r="O1168">
        <f t="shared" si="109"/>
        <v>13.0914</v>
      </c>
    </row>
    <row r="1169" spans="1:15" outlineLevel="2" x14ac:dyDescent="0.25">
      <c r="A1169" t="s">
        <v>1730</v>
      </c>
      <c r="B1169" s="74" t="str">
        <f t="shared" si="112"/>
        <v>INY</v>
      </c>
      <c r="C1169" t="str">
        <f>VLOOKUP(A1169,'BASE ARTICLE SAMUEL 25012023 v1'!$A$1:$B$1287,2,FALSE)</f>
        <v>AF</v>
      </c>
      <c r="D1169" t="s">
        <v>390</v>
      </c>
      <c r="E1169">
        <v>1</v>
      </c>
      <c r="F1169" t="s">
        <v>391</v>
      </c>
      <c r="G1169" s="71">
        <f>VLOOKUP(M1169,'BASE ARTICLE SAMUEL 25012023 v1'!$A$1:$F$1287,6,FALSE)</f>
        <v>0.83099999999999996</v>
      </c>
      <c r="H1169" s="6">
        <f>VLOOKUP(M1169,'BASE ARTICLE SAMUEL 25012023 v2'!$A$1:$H$1287,8,FALSE)</f>
        <v>0.83099999999999996</v>
      </c>
      <c r="I1169">
        <v>0.8</v>
      </c>
      <c r="J1169">
        <f t="shared" si="110"/>
        <v>0.8</v>
      </c>
      <c r="K1169" s="6">
        <f>VLOOKUP(M1169,'BASE ARTICLE SAMUEL 25012023 v2'!$A$1:$K$1287,11,FALSE)</f>
        <v>1.1052299999999999</v>
      </c>
      <c r="L1169" s="6">
        <f t="shared" si="111"/>
        <v>1.1052299999999999</v>
      </c>
      <c r="M1169" t="s">
        <v>390</v>
      </c>
      <c r="N1169" t="str">
        <f>VLOOKUP(M1169,'BASE ARTICLE SAMUEL 25012023 v1'!$A$2:$B$1287,2,FALSE)</f>
        <v>AS</v>
      </c>
      <c r="O1169">
        <f t="shared" si="109"/>
        <v>0.83099999999999996</v>
      </c>
    </row>
    <row r="1170" spans="1:15" outlineLevel="2" x14ac:dyDescent="0.25">
      <c r="A1170" t="s">
        <v>1730</v>
      </c>
      <c r="B1170" s="74" t="str">
        <f t="shared" si="112"/>
        <v>INY</v>
      </c>
      <c r="C1170" t="str">
        <f>VLOOKUP(A1170,'BASE ARTICLE SAMUEL 25012023 v1'!$A$1:$B$1287,2,FALSE)</f>
        <v>AF</v>
      </c>
      <c r="E1170">
        <v>1</v>
      </c>
      <c r="F1170" t="s">
        <v>2236</v>
      </c>
      <c r="G1170" s="71">
        <f>VLOOKUP(M1170,'BASE ARTICLE SAMUEL 25012023 v1'!$A$1:$F$1287,6,FALSE)</f>
        <v>15</v>
      </c>
      <c r="H1170" s="6">
        <f>VLOOKUP(M1170,'BASE ARTICLE SAMUEL 25012023 v2'!$A$1:$H$1287,8,FALSE)</f>
        <v>10.904399999999999</v>
      </c>
      <c r="I1170">
        <v>0</v>
      </c>
      <c r="J1170">
        <f t="shared" si="110"/>
        <v>0</v>
      </c>
      <c r="K1170" s="6">
        <f>VLOOKUP(M1170,'BASE ARTICLE SAMUEL 25012023 v2'!$A$1:$K$1287,11,FALSE)</f>
        <v>23.8566</v>
      </c>
      <c r="L1170" s="6">
        <f t="shared" si="111"/>
        <v>23.8566</v>
      </c>
      <c r="M1170" t="s">
        <v>2235</v>
      </c>
      <c r="N1170" t="str">
        <f>VLOOKUP(M1170,'BASE ARTICLE SAMUEL 25012023 v1'!$A$2:$B$1287,2,FALSE)</f>
        <v>AF</v>
      </c>
      <c r="O1170">
        <f t="shared" si="109"/>
        <v>10.904399999999999</v>
      </c>
    </row>
    <row r="1171" spans="1:15" outlineLevel="1" x14ac:dyDescent="0.25">
      <c r="A1171" s="74" t="s">
        <v>4152</v>
      </c>
      <c r="B1171" s="74" t="str">
        <f t="shared" si="112"/>
        <v>PHYTOTINY</v>
      </c>
      <c r="H1171" s="6" t="e">
        <f>VLOOKUP(M1171,'BASE ARTICLE SAMUEL 25012023 v2'!$A$1:$H$1287,8,FALSE)</f>
        <v>#N/A</v>
      </c>
      <c r="K1171" s="6" t="e">
        <f>VLOOKUP(M1171,'BASE ARTICLE SAMUEL 25012023 v2'!$A$1:$K$1287,11,FALSE)</f>
        <v>#N/A</v>
      </c>
      <c r="L1171" s="6">
        <f>SUBTOTAL(9,L1155:L1170)</f>
        <v>913.26004999999998</v>
      </c>
      <c r="O1171">
        <f>SUBTOTAL(9,O1155:O1170)</f>
        <v>402.47130000000004</v>
      </c>
    </row>
    <row r="1172" spans="1:15" outlineLevel="2" x14ac:dyDescent="0.25">
      <c r="A1172" t="s">
        <v>2466</v>
      </c>
      <c r="B1172" s="74" t="str">
        <f t="shared" si="112"/>
        <v>CMESURE7EH</v>
      </c>
      <c r="C1172" t="str">
        <f>VLOOKUP(A1172,'BASE ARTICLE SAMUEL 25012023 v1'!$A$1:$B$1287,2,FALSE)</f>
        <v>Z</v>
      </c>
      <c r="D1172">
        <v>8110608018</v>
      </c>
      <c r="E1172">
        <v>115</v>
      </c>
      <c r="F1172" t="s">
        <v>1228</v>
      </c>
      <c r="G1172" s="71">
        <f>VLOOKUP(M1172,'BASE ARTICLE SAMUEL 25012023 v1'!$A$1:$F$1287,6,FALSE)</f>
        <v>0.41</v>
      </c>
      <c r="H1172" s="6">
        <f>VLOOKUP(M1172,'BASE ARTICLE SAMUEL 25012023 v2'!$A$1:$H$1287,8,FALSE)</f>
        <v>0.41</v>
      </c>
      <c r="I1172">
        <v>0.28199999999999997</v>
      </c>
      <c r="J1172">
        <f t="shared" ref="J1172:J1187" si="113">E1172*I1172</f>
        <v>32.43</v>
      </c>
      <c r="K1172" s="6">
        <f>VLOOKUP(M1172,'BASE ARTICLE SAMUEL 25012023 v2'!$A$1:$K$1287,11,FALSE)</f>
        <v>0.54530000000000001</v>
      </c>
      <c r="L1172" s="6">
        <f t="shared" ref="L1172:L1187" si="114">E1172*K1172</f>
        <v>62.709499999999998</v>
      </c>
      <c r="M1172">
        <v>8110608018</v>
      </c>
      <c r="N1172" t="str">
        <f>VLOOKUP(M1172,'BASE ARTICLE SAMUEL 25012023 v1'!$A$2:$B$1287,2,FALSE)</f>
        <v>AN</v>
      </c>
      <c r="O1172">
        <f t="shared" si="109"/>
        <v>47.15</v>
      </c>
    </row>
    <row r="1173" spans="1:15" outlineLevel="2" x14ac:dyDescent="0.25">
      <c r="A1173" t="s">
        <v>2466</v>
      </c>
      <c r="B1173" s="74" t="str">
        <f t="shared" si="112"/>
        <v>CMESURE7EH</v>
      </c>
      <c r="C1173" t="str">
        <f>VLOOKUP(A1173,'BASE ARTICLE SAMUEL 25012023 v1'!$A$1:$B$1287,2,FALSE)</f>
        <v>Z</v>
      </c>
      <c r="D1173">
        <v>8210707018</v>
      </c>
      <c r="E1173">
        <v>46</v>
      </c>
      <c r="F1173" t="s">
        <v>1230</v>
      </c>
      <c r="G1173" s="71">
        <f>VLOOKUP(M1173,'BASE ARTICLE SAMUEL 25012023 v1'!$A$1:$F$1287,6,FALSE)</f>
        <v>0.24</v>
      </c>
      <c r="H1173" s="6">
        <f>VLOOKUP(M1173,'BASE ARTICLE SAMUEL 25012023 v2'!$A$1:$H$1287,8,FALSE)</f>
        <v>0.24</v>
      </c>
      <c r="I1173">
        <v>0.158</v>
      </c>
      <c r="J1173">
        <f t="shared" si="113"/>
        <v>7.2679999999999998</v>
      </c>
      <c r="K1173" s="6">
        <f>VLOOKUP(M1173,'BASE ARTICLE SAMUEL 25012023 v2'!$A$1:$K$1287,11,FALSE)</f>
        <v>0.34999999199999998</v>
      </c>
      <c r="L1173" s="6">
        <f t="shared" si="114"/>
        <v>16.099999631999999</v>
      </c>
      <c r="M1173">
        <v>8210707018</v>
      </c>
      <c r="N1173" t="str">
        <f>VLOOKUP(M1173,'BASE ARTICLE SAMUEL 25012023 v1'!$A$2:$B$1287,2,FALSE)</f>
        <v>AN</v>
      </c>
      <c r="O1173">
        <f t="shared" si="109"/>
        <v>11.04</v>
      </c>
    </row>
    <row r="1174" spans="1:15" outlineLevel="2" x14ac:dyDescent="0.25">
      <c r="A1174" t="s">
        <v>2466</v>
      </c>
      <c r="B1174" s="74" t="str">
        <f t="shared" si="112"/>
        <v>CMESURE7EH</v>
      </c>
      <c r="C1174" t="str">
        <f>VLOOKUP(A1174,'BASE ARTICLE SAMUEL 25012023 v1'!$A$1:$B$1287,2,FALSE)</f>
        <v>Z</v>
      </c>
      <c r="D1174">
        <v>8412602518</v>
      </c>
      <c r="E1174">
        <v>12</v>
      </c>
      <c r="F1174" t="s">
        <v>1483</v>
      </c>
      <c r="G1174" s="71">
        <f>VLOOKUP(M1174,'BASE ARTICLE SAMUEL 25012023 v1'!$A$1:$F$1287,6,FALSE)</f>
        <v>0.04</v>
      </c>
      <c r="H1174" s="6">
        <f>VLOOKUP(M1174,'BASE ARTICLE SAMUEL 25012023 v2'!$A$1:$H$1287,8,FALSE)</f>
        <v>0.04</v>
      </c>
      <c r="I1174">
        <v>0.05</v>
      </c>
      <c r="J1174">
        <f t="shared" si="113"/>
        <v>0.60000000000000009</v>
      </c>
      <c r="K1174" s="6">
        <f>VLOOKUP(M1174,'BASE ARTICLE SAMUEL 25012023 v2'!$A$1:$K$1287,11,FALSE)</f>
        <v>0.05</v>
      </c>
      <c r="L1174" s="6">
        <f t="shared" si="114"/>
        <v>0.60000000000000009</v>
      </c>
      <c r="M1174">
        <v>8412602518</v>
      </c>
      <c r="N1174" t="str">
        <f>VLOOKUP(M1174,'BASE ARTICLE SAMUEL 25012023 v1'!$A$2:$B$1287,2,FALSE)</f>
        <v>AN</v>
      </c>
      <c r="O1174">
        <f t="shared" si="109"/>
        <v>0.48</v>
      </c>
    </row>
    <row r="1175" spans="1:15" outlineLevel="2" x14ac:dyDescent="0.25">
      <c r="A1175" t="s">
        <v>2466</v>
      </c>
      <c r="B1175" s="74" t="str">
        <f t="shared" si="112"/>
        <v>CMESURE7EH</v>
      </c>
      <c r="C1175" t="str">
        <f>VLOOKUP(A1175,'BASE ARTICLE SAMUEL 25012023 v1'!$A$1:$B$1287,2,FALSE)</f>
        <v>Z</v>
      </c>
      <c r="D1175">
        <v>8434000618</v>
      </c>
      <c r="E1175">
        <v>12</v>
      </c>
      <c r="F1175" t="s">
        <v>1485</v>
      </c>
      <c r="G1175" s="71">
        <f>VLOOKUP(M1175,'BASE ARTICLE SAMUEL 25012023 v1'!$A$1:$F$1287,6,FALSE)</f>
        <v>0.02</v>
      </c>
      <c r="H1175" s="6">
        <f>VLOOKUP(M1175,'BASE ARTICLE SAMUEL 25012023 v2'!$A$1:$H$1287,8,FALSE)</f>
        <v>0.02</v>
      </c>
      <c r="I1175">
        <v>0.02</v>
      </c>
      <c r="J1175">
        <f t="shared" si="113"/>
        <v>0.24</v>
      </c>
      <c r="K1175" s="6">
        <f>VLOOKUP(M1175,'BASE ARTICLE SAMUEL 25012023 v2'!$A$1:$K$1287,11,FALSE)</f>
        <v>0.03</v>
      </c>
      <c r="L1175" s="6">
        <f t="shared" si="114"/>
        <v>0.36</v>
      </c>
      <c r="M1175">
        <v>8434000618</v>
      </c>
      <c r="N1175" t="str">
        <f>VLOOKUP(M1175,'BASE ARTICLE SAMUEL 25012023 v1'!$A$2:$B$1287,2,FALSE)</f>
        <v>AN</v>
      </c>
      <c r="O1175">
        <f t="shared" si="109"/>
        <v>0.24</v>
      </c>
    </row>
    <row r="1176" spans="1:15" outlineLevel="2" x14ac:dyDescent="0.25">
      <c r="A1176" t="s">
        <v>2466</v>
      </c>
      <c r="B1176" s="74" t="str">
        <f t="shared" si="112"/>
        <v>CMESURE7EH</v>
      </c>
      <c r="C1176" t="str">
        <f>VLOOKUP(A1176,'BASE ARTICLE SAMUEL 25012023 v1'!$A$1:$B$1287,2,FALSE)</f>
        <v>Z</v>
      </c>
      <c r="D1176" t="s">
        <v>1174</v>
      </c>
      <c r="E1176">
        <v>6</v>
      </c>
      <c r="F1176" t="s">
        <v>1175</v>
      </c>
      <c r="G1176" s="71">
        <f>VLOOKUP(M1176,'BASE ARTICLE SAMUEL 25012023 v1'!$A$1:$F$1287,6,FALSE)</f>
        <v>8.26</v>
      </c>
      <c r="H1176" s="6">
        <f>VLOOKUP(M1176,'BASE ARTICLE SAMUEL 25012023 v2'!$A$1:$H$1287,8,FALSE)</f>
        <v>9.1</v>
      </c>
      <c r="I1176">
        <v>13.19</v>
      </c>
      <c r="J1176">
        <f t="shared" si="113"/>
        <v>79.14</v>
      </c>
      <c r="K1176" s="6">
        <f>VLOOKUP(M1176,'BASE ARTICLE SAMUEL 25012023 v2'!$A$1:$K$1287,11,FALSE)</f>
        <v>13.65</v>
      </c>
      <c r="L1176" s="6">
        <f t="shared" si="114"/>
        <v>81.900000000000006</v>
      </c>
      <c r="M1176" t="s">
        <v>1174</v>
      </c>
      <c r="N1176" t="str">
        <f>VLOOKUP(M1176,'BASE ARTICLE SAMUEL 25012023 v1'!$A$2:$B$1287,2,FALSE)</f>
        <v>AS</v>
      </c>
      <c r="O1176">
        <f t="shared" si="109"/>
        <v>54.599999999999994</v>
      </c>
    </row>
    <row r="1177" spans="1:15" outlineLevel="2" x14ac:dyDescent="0.25">
      <c r="A1177" t="s">
        <v>2466</v>
      </c>
      <c r="B1177" s="74" t="str">
        <f t="shared" si="112"/>
        <v>CMESURE7EH</v>
      </c>
      <c r="C1177" t="str">
        <f>VLOOKUP(A1177,'BASE ARTICLE SAMUEL 25012023 v1'!$A$1:$B$1287,2,FALSE)</f>
        <v>Z</v>
      </c>
      <c r="D1177" t="s">
        <v>1168</v>
      </c>
      <c r="E1177">
        <v>13.33</v>
      </c>
      <c r="F1177" t="s">
        <v>1169</v>
      </c>
      <c r="G1177" s="71">
        <f>VLOOKUP(M1177,'BASE ARTICLE SAMUEL 25012023 v1'!$A$1:$F$1287,6,FALSE)</f>
        <v>7.4</v>
      </c>
      <c r="H1177" s="6">
        <f>VLOOKUP(M1177,'BASE ARTICLE SAMUEL 25012023 v2'!$A$1:$H$1287,8,FALSE)</f>
        <v>7.77</v>
      </c>
      <c r="I1177">
        <v>11.27</v>
      </c>
      <c r="J1177">
        <f t="shared" si="113"/>
        <v>150.22909999999999</v>
      </c>
      <c r="K1177" s="6">
        <f>VLOOKUP(M1177,'BASE ARTICLE SAMUEL 25012023 v2'!$A$1:$K$1287,11,FALSE)</f>
        <v>11.654999999999999</v>
      </c>
      <c r="L1177" s="6">
        <f t="shared" si="114"/>
        <v>155.36114999999998</v>
      </c>
      <c r="M1177" t="s">
        <v>1168</v>
      </c>
      <c r="N1177" t="str">
        <f>VLOOKUP(M1177,'BASE ARTICLE SAMUEL 25012023 v1'!$A$2:$B$1287,2,FALSE)</f>
        <v>AS</v>
      </c>
      <c r="O1177">
        <f t="shared" si="109"/>
        <v>103.5741</v>
      </c>
    </row>
    <row r="1178" spans="1:15" outlineLevel="2" x14ac:dyDescent="0.25">
      <c r="A1178" t="s">
        <v>2466</v>
      </c>
      <c r="B1178" s="74" t="str">
        <f t="shared" si="112"/>
        <v>CMESURE7EH</v>
      </c>
      <c r="C1178" t="str">
        <f>VLOOKUP(A1178,'BASE ARTICLE SAMUEL 25012023 v1'!$A$1:$B$1287,2,FALSE)</f>
        <v>Z</v>
      </c>
      <c r="D1178" t="s">
        <v>1194</v>
      </c>
      <c r="E1178">
        <v>14</v>
      </c>
      <c r="F1178" t="s">
        <v>1195</v>
      </c>
      <c r="G1178" s="71">
        <f>VLOOKUP(M1178,'BASE ARTICLE SAMUEL 25012023 v1'!$A$1:$F$1287,6,FALSE)</f>
        <v>18.3</v>
      </c>
      <c r="H1178" s="6">
        <f>VLOOKUP(M1178,'BASE ARTICLE SAMUEL 25012023 v2'!$A$1:$H$1287,8,FALSE)</f>
        <v>3.0500000000000003</v>
      </c>
      <c r="I1178">
        <v>7.55</v>
      </c>
      <c r="J1178">
        <f t="shared" si="113"/>
        <v>105.7</v>
      </c>
      <c r="K1178" s="6">
        <f>VLOOKUP(M1178,'BASE ARTICLE SAMUEL 25012023 v2'!$A$1:$K$1287,11,FALSE)</f>
        <v>5.1850000000000005</v>
      </c>
      <c r="L1178" s="6">
        <f t="shared" si="114"/>
        <v>72.59</v>
      </c>
      <c r="M1178" t="s">
        <v>1194</v>
      </c>
      <c r="N1178" t="str">
        <f>VLOOKUP(M1178,'BASE ARTICLE SAMUEL 25012023 v1'!$A$2:$B$1287,2,FALSE)</f>
        <v>AN</v>
      </c>
      <c r="O1178">
        <f t="shared" si="109"/>
        <v>42.7</v>
      </c>
    </row>
    <row r="1179" spans="1:15" outlineLevel="2" x14ac:dyDescent="0.25">
      <c r="A1179" t="s">
        <v>2466</v>
      </c>
      <c r="B1179" s="74" t="str">
        <f t="shared" si="112"/>
        <v>CMESURE7EH</v>
      </c>
      <c r="C1179" t="str">
        <f>VLOOKUP(A1179,'BASE ARTICLE SAMUEL 25012023 v1'!$A$1:$B$1287,2,FALSE)</f>
        <v>Z</v>
      </c>
      <c r="D1179" t="s">
        <v>200</v>
      </c>
      <c r="E1179">
        <v>1</v>
      </c>
      <c r="F1179" t="s">
        <v>201</v>
      </c>
      <c r="G1179" s="71">
        <f>VLOOKUP(M1179,'BASE ARTICLE SAMUEL 25012023 v1'!$A$1:$F$1287,6,FALSE)</f>
        <v>18.350000000000001</v>
      </c>
      <c r="H1179" s="6">
        <f>VLOOKUP(M1179,'BASE ARTICLE SAMUEL 25012023 v2'!$A$1:$H$1287,8,FALSE)</f>
        <v>18.350000000000001</v>
      </c>
      <c r="I1179">
        <v>20.91</v>
      </c>
      <c r="J1179">
        <f t="shared" si="113"/>
        <v>20.91</v>
      </c>
      <c r="K1179" s="6">
        <f>VLOOKUP(M1179,'BASE ARTICLE SAMUEL 25012023 v2'!$A$1:$K$1287,11,FALSE)</f>
        <v>23.855000000000004</v>
      </c>
      <c r="L1179" s="6">
        <f t="shared" si="114"/>
        <v>23.855000000000004</v>
      </c>
      <c r="M1179" t="s">
        <v>200</v>
      </c>
      <c r="N1179" t="str">
        <f>VLOOKUP(M1179,'BASE ARTICLE SAMUEL 25012023 v1'!$A$2:$B$1287,2,FALSE)</f>
        <v>AS</v>
      </c>
      <c r="O1179">
        <f t="shared" si="109"/>
        <v>18.350000000000001</v>
      </c>
    </row>
    <row r="1180" spans="1:15" outlineLevel="2" x14ac:dyDescent="0.25">
      <c r="A1180" t="s">
        <v>2466</v>
      </c>
      <c r="B1180" s="74" t="str">
        <f t="shared" si="112"/>
        <v>CMESURE7EH</v>
      </c>
      <c r="C1180" t="str">
        <f>VLOOKUP(A1180,'BASE ARTICLE SAMUEL 25012023 v1'!$A$1:$B$1287,2,FALSE)</f>
        <v>Z</v>
      </c>
      <c r="D1180" t="s">
        <v>1603</v>
      </c>
      <c r="E1180">
        <v>6.1</v>
      </c>
      <c r="F1180" t="s">
        <v>1604</v>
      </c>
      <c r="G1180" s="71">
        <f>VLOOKUP(M1180,'BASE ARTICLE SAMUEL 25012023 v1'!$A$1:$F$1287,6,FALSE)</f>
        <v>50</v>
      </c>
      <c r="H1180" s="6">
        <f>VLOOKUP(M1180,'BASE ARTICLE SAMUEL 25012023 v2'!$A$1:$H$1287,8,FALSE)</f>
        <v>0</v>
      </c>
      <c r="I1180">
        <v>75</v>
      </c>
      <c r="J1180">
        <f t="shared" si="113"/>
        <v>457.5</v>
      </c>
      <c r="K1180" s="6">
        <f>VLOOKUP(M1180,'BASE ARTICLE SAMUEL 25012023 v2'!$A$1:$K$1287,11,FALSE)</f>
        <v>75</v>
      </c>
      <c r="L1180" s="6">
        <f t="shared" si="114"/>
        <v>457.5</v>
      </c>
      <c r="M1180" t="s">
        <v>1603</v>
      </c>
      <c r="N1180" t="str">
        <f>VLOOKUP(M1180,'BASE ARTICLE SAMUEL 25012023 v1'!$A$2:$B$1287,2,FALSE)</f>
        <v>AN</v>
      </c>
      <c r="O1180">
        <f t="shared" si="109"/>
        <v>0</v>
      </c>
    </row>
    <row r="1181" spans="1:15" outlineLevel="2" x14ac:dyDescent="0.25">
      <c r="A1181" t="s">
        <v>2466</v>
      </c>
      <c r="B1181" s="74" t="str">
        <f t="shared" si="112"/>
        <v>CMESURE7EH</v>
      </c>
      <c r="C1181" t="str">
        <f>VLOOKUP(A1181,'BASE ARTICLE SAMUEL 25012023 v1'!$A$1:$B$1287,2,FALSE)</f>
        <v>Z</v>
      </c>
      <c r="D1181" t="s">
        <v>1404</v>
      </c>
      <c r="E1181">
        <v>2</v>
      </c>
      <c r="F1181" t="s">
        <v>3948</v>
      </c>
      <c r="G1181" s="71">
        <f>VLOOKUP(M1181,'BASE ARTICLE SAMUEL 25012023 v1'!$A$1:$F$1287,6,FALSE)</f>
        <v>36.090000000000003</v>
      </c>
      <c r="H1181" s="6">
        <f>VLOOKUP(M1181,'BASE ARTICLE SAMUEL 25012023 v2'!$A$1:$H$1287,8,FALSE)</f>
        <v>36.090000000000003</v>
      </c>
      <c r="I1181">
        <v>42.95</v>
      </c>
      <c r="J1181">
        <f t="shared" si="113"/>
        <v>85.9</v>
      </c>
      <c r="K1181" s="6">
        <f>VLOOKUP(M1181,'BASE ARTICLE SAMUEL 25012023 v2'!$A$1:$K$1287,11,FALSE)</f>
        <v>54.135000000000005</v>
      </c>
      <c r="L1181" s="6">
        <f t="shared" si="114"/>
        <v>108.27000000000001</v>
      </c>
      <c r="M1181" t="s">
        <v>1404</v>
      </c>
      <c r="N1181" t="str">
        <f>VLOOKUP(M1181,'BASE ARTICLE SAMUEL 25012023 v1'!$A$2:$B$1287,2,FALSE)</f>
        <v>AN</v>
      </c>
      <c r="O1181">
        <f t="shared" si="109"/>
        <v>72.180000000000007</v>
      </c>
    </row>
    <row r="1182" spans="1:15" outlineLevel="2" x14ac:dyDescent="0.25">
      <c r="A1182" t="s">
        <v>2466</v>
      </c>
      <c r="B1182" s="74" t="str">
        <f t="shared" si="112"/>
        <v>CMESURE7EH</v>
      </c>
      <c r="C1182" t="str">
        <f>VLOOKUP(A1182,'BASE ARTICLE SAMUEL 25012023 v1'!$A$1:$B$1287,2,FALSE)</f>
        <v>Z</v>
      </c>
      <c r="E1182">
        <v>4</v>
      </c>
      <c r="F1182" t="s">
        <v>1412</v>
      </c>
      <c r="G1182" s="71">
        <f>VLOOKUP(M1182,'BASE ARTICLE SAMUEL 25012023 v1'!$A$1:$F$1287,6,FALSE)</f>
        <v>45.09</v>
      </c>
      <c r="H1182" s="6">
        <f>VLOOKUP(M1182,'BASE ARTICLE SAMUEL 25012023 v2'!$A$1:$H$1287,8,FALSE)</f>
        <v>45.09</v>
      </c>
      <c r="I1182">
        <v>0</v>
      </c>
      <c r="J1182">
        <f t="shared" si="113"/>
        <v>0</v>
      </c>
      <c r="K1182" s="6">
        <f>VLOOKUP(M1182,'BASE ARTICLE SAMUEL 25012023 v2'!$A$1:$K$1287,11,FALSE)</f>
        <v>67.635000000000005</v>
      </c>
      <c r="L1182" s="6">
        <f t="shared" si="114"/>
        <v>270.54000000000002</v>
      </c>
      <c r="M1182" t="s">
        <v>1411</v>
      </c>
      <c r="N1182" t="str">
        <f>VLOOKUP(M1182,'BASE ARTICLE SAMUEL 25012023 v1'!$A$2:$B$1287,2,FALSE)</f>
        <v>AN</v>
      </c>
      <c r="O1182">
        <f t="shared" si="109"/>
        <v>180.36</v>
      </c>
    </row>
    <row r="1183" spans="1:15" outlineLevel="2" x14ac:dyDescent="0.25">
      <c r="A1183" t="s">
        <v>2466</v>
      </c>
      <c r="B1183" s="74" t="str">
        <f t="shared" si="112"/>
        <v>CMESURE7EH</v>
      </c>
      <c r="C1183" t="str">
        <f>VLOOKUP(A1183,'BASE ARTICLE SAMUEL 25012023 v1'!$A$1:$B$1287,2,FALSE)</f>
        <v>Z</v>
      </c>
      <c r="D1183" t="s">
        <v>1409</v>
      </c>
      <c r="E1183">
        <v>2</v>
      </c>
      <c r="F1183" t="s">
        <v>1410</v>
      </c>
      <c r="G1183" s="71">
        <f>VLOOKUP(M1183,'BASE ARTICLE SAMUEL 25012023 v1'!$A$1:$F$1287,6,FALSE)</f>
        <v>39.96</v>
      </c>
      <c r="H1183" s="6">
        <f>VLOOKUP(M1183,'BASE ARTICLE SAMUEL 25012023 v2'!$A$1:$H$1287,8,FALSE)</f>
        <v>39.96</v>
      </c>
      <c r="I1183">
        <v>47.55</v>
      </c>
      <c r="J1183">
        <f t="shared" si="113"/>
        <v>95.1</v>
      </c>
      <c r="K1183" s="6">
        <f>VLOOKUP(M1183,'BASE ARTICLE SAMUEL 25012023 v2'!$A$1:$K$1287,11,FALSE)</f>
        <v>59.94</v>
      </c>
      <c r="L1183" s="6">
        <f t="shared" si="114"/>
        <v>119.88</v>
      </c>
      <c r="M1183" t="s">
        <v>1409</v>
      </c>
      <c r="N1183" t="str">
        <f>VLOOKUP(M1183,'BASE ARTICLE SAMUEL 25012023 v1'!$A$2:$B$1287,2,FALSE)</f>
        <v>AN</v>
      </c>
      <c r="O1183">
        <f t="shared" si="109"/>
        <v>79.92</v>
      </c>
    </row>
    <row r="1184" spans="1:15" outlineLevel="2" x14ac:dyDescent="0.25">
      <c r="A1184" t="s">
        <v>2466</v>
      </c>
      <c r="B1184" s="74" t="str">
        <f t="shared" si="112"/>
        <v>CMESURE7EH</v>
      </c>
      <c r="C1184" t="str">
        <f>VLOOKUP(A1184,'BASE ARTICLE SAMUEL 25012023 v1'!$A$1:$B$1287,2,FALSE)</f>
        <v>Z</v>
      </c>
      <c r="D1184" t="s">
        <v>1361</v>
      </c>
      <c r="E1184">
        <v>36</v>
      </c>
      <c r="F1184" t="s">
        <v>1362</v>
      </c>
      <c r="G1184" s="71">
        <f>VLOOKUP(M1184,'BASE ARTICLE SAMUEL 25012023 v1'!$A$1:$F$1287,6,FALSE)</f>
        <v>0.54</v>
      </c>
      <c r="H1184" s="6">
        <f>VLOOKUP(M1184,'BASE ARTICLE SAMUEL 25012023 v2'!$A$1:$H$1287,8,FALSE)</f>
        <v>0.54</v>
      </c>
      <c r="I1184">
        <v>0.8</v>
      </c>
      <c r="J1184">
        <f t="shared" si="113"/>
        <v>28.8</v>
      </c>
      <c r="K1184" s="6">
        <f>VLOOKUP(M1184,'BASE ARTICLE SAMUEL 25012023 v2'!$A$1:$K$1287,11,FALSE)</f>
        <v>0.81</v>
      </c>
      <c r="L1184" s="6">
        <f t="shared" si="114"/>
        <v>29.160000000000004</v>
      </c>
      <c r="M1184" t="s">
        <v>1361</v>
      </c>
      <c r="N1184" t="str">
        <f>VLOOKUP(M1184,'BASE ARTICLE SAMUEL 25012023 v1'!$A$2:$B$1287,2,FALSE)</f>
        <v>AN</v>
      </c>
      <c r="O1184">
        <f t="shared" si="109"/>
        <v>19.440000000000001</v>
      </c>
    </row>
    <row r="1185" spans="1:15" outlineLevel="2" x14ac:dyDescent="0.25">
      <c r="A1185" t="s">
        <v>2466</v>
      </c>
      <c r="B1185" s="74" t="str">
        <f t="shared" si="112"/>
        <v>CMESURE7EH</v>
      </c>
      <c r="C1185" t="str">
        <f>VLOOKUP(A1185,'BASE ARTICLE SAMUEL 25012023 v1'!$A$1:$B$1287,2,FALSE)</f>
        <v>Z</v>
      </c>
      <c r="D1185" t="s">
        <v>1187</v>
      </c>
      <c r="E1185">
        <v>4</v>
      </c>
      <c r="F1185" t="s">
        <v>1188</v>
      </c>
      <c r="G1185" s="71">
        <f>VLOOKUP(M1185,'BASE ARTICLE SAMUEL 25012023 v1'!$A$1:$F$1287,6,FALSE)</f>
        <v>22</v>
      </c>
      <c r="H1185" s="6">
        <f>VLOOKUP(M1185,'BASE ARTICLE SAMUEL 25012023 v2'!$A$1:$H$1287,8,FALSE)</f>
        <v>3.63</v>
      </c>
      <c r="I1185">
        <v>7.95</v>
      </c>
      <c r="J1185">
        <f t="shared" si="113"/>
        <v>31.8</v>
      </c>
      <c r="K1185" s="6">
        <f>VLOOKUP(M1185,'BASE ARTICLE SAMUEL 25012023 v2'!$A$1:$K$1287,11,FALSE)</f>
        <v>5.4450000000000003</v>
      </c>
      <c r="L1185" s="6">
        <f t="shared" si="114"/>
        <v>21.78</v>
      </c>
      <c r="M1185" t="s">
        <v>1187</v>
      </c>
      <c r="N1185" t="str">
        <f>VLOOKUP(M1185,'BASE ARTICLE SAMUEL 25012023 v1'!$A$2:$B$1287,2,FALSE)</f>
        <v>AN</v>
      </c>
      <c r="O1185">
        <f t="shared" si="109"/>
        <v>14.52</v>
      </c>
    </row>
    <row r="1186" spans="1:15" outlineLevel="2" x14ac:dyDescent="0.25">
      <c r="A1186" t="s">
        <v>2466</v>
      </c>
      <c r="B1186" s="74" t="str">
        <f t="shared" si="112"/>
        <v>CMESURE7EH</v>
      </c>
      <c r="C1186" t="str">
        <f>VLOOKUP(A1186,'BASE ARTICLE SAMUEL 25012023 v1'!$A$1:$B$1287,2,FALSE)</f>
        <v>Z</v>
      </c>
      <c r="D1186" t="s">
        <v>1587</v>
      </c>
      <c r="E1186">
        <v>4</v>
      </c>
      <c r="F1186" t="s">
        <v>1588</v>
      </c>
      <c r="G1186" s="71">
        <f>VLOOKUP(M1186,'BASE ARTICLE SAMUEL 25012023 v1'!$A$1:$F$1287,6,FALSE)</f>
        <v>0.37</v>
      </c>
      <c r="H1186" s="6">
        <f>VLOOKUP(M1186,'BASE ARTICLE SAMUEL 25012023 v2'!$A$1:$H$1287,8,FALSE)</f>
        <v>0.37</v>
      </c>
      <c r="I1186">
        <v>0.54900000000000004</v>
      </c>
      <c r="J1186">
        <f t="shared" si="113"/>
        <v>2.1960000000000002</v>
      </c>
      <c r="K1186" s="6">
        <f>VLOOKUP(M1186,'BASE ARTICLE SAMUEL 25012023 v2'!$A$1:$K$1287,11,FALSE)</f>
        <v>0.55000000000000004</v>
      </c>
      <c r="L1186" s="6">
        <f t="shared" si="114"/>
        <v>2.2000000000000002</v>
      </c>
      <c r="M1186" t="s">
        <v>1587</v>
      </c>
      <c r="N1186" t="str">
        <f>VLOOKUP(M1186,'BASE ARTICLE SAMUEL 25012023 v1'!$A$2:$B$1287,2,FALSE)</f>
        <v>AS</v>
      </c>
      <c r="O1186">
        <f t="shared" si="109"/>
        <v>1.48</v>
      </c>
    </row>
    <row r="1187" spans="1:15" outlineLevel="2" x14ac:dyDescent="0.25">
      <c r="A1187" t="s">
        <v>2466</v>
      </c>
      <c r="B1187" s="74" t="str">
        <f t="shared" si="112"/>
        <v>CMESURE7EH</v>
      </c>
      <c r="C1187" t="str">
        <f>VLOOKUP(A1187,'BASE ARTICLE SAMUEL 25012023 v1'!$A$1:$B$1287,2,FALSE)</f>
        <v>Z</v>
      </c>
      <c r="D1187" t="s">
        <v>1589</v>
      </c>
      <c r="E1187">
        <v>4</v>
      </c>
      <c r="F1187" t="s">
        <v>1590</v>
      </c>
      <c r="G1187" s="71">
        <f>VLOOKUP(M1187,'BASE ARTICLE SAMUEL 25012023 v1'!$A$1:$F$1287,6,FALSE)</f>
        <v>1.05</v>
      </c>
      <c r="H1187" s="6">
        <f>VLOOKUP(M1187,'BASE ARTICLE SAMUEL 25012023 v2'!$A$1:$H$1287,8,FALSE)</f>
        <v>1.05</v>
      </c>
      <c r="I1187">
        <v>0.78</v>
      </c>
      <c r="J1187">
        <f t="shared" si="113"/>
        <v>3.12</v>
      </c>
      <c r="K1187" s="6">
        <f>VLOOKUP(M1187,'BASE ARTICLE SAMUEL 25012023 v2'!$A$1:$K$1287,11,FALSE)</f>
        <v>1.58</v>
      </c>
      <c r="L1187" s="6">
        <f t="shared" si="114"/>
        <v>6.32</v>
      </c>
      <c r="M1187" t="s">
        <v>1589</v>
      </c>
      <c r="N1187" t="str">
        <f>VLOOKUP(M1187,'BASE ARTICLE SAMUEL 25012023 v1'!$A$2:$B$1287,2,FALSE)</f>
        <v>AS</v>
      </c>
      <c r="O1187">
        <f t="shared" si="109"/>
        <v>4.2</v>
      </c>
    </row>
    <row r="1188" spans="1:15" outlineLevel="1" x14ac:dyDescent="0.25">
      <c r="A1188" s="74" t="s">
        <v>4153</v>
      </c>
      <c r="B1188" s="74" t="str">
        <f t="shared" si="112"/>
        <v>COFRPVCMESURE7EH</v>
      </c>
      <c r="H1188" s="6" t="e">
        <f>VLOOKUP(M1188,'BASE ARTICLE SAMUEL 25012023 v2'!$A$1:$H$1287,8,FALSE)</f>
        <v>#N/A</v>
      </c>
      <c r="K1188" s="6" t="e">
        <f>VLOOKUP(M1188,'BASE ARTICLE SAMUEL 25012023 v2'!$A$1:$K$1287,11,FALSE)</f>
        <v>#N/A</v>
      </c>
      <c r="L1188" s="6">
        <f>SUBTOTAL(9,L1172:L1187)</f>
        <v>1429.1256496320002</v>
      </c>
      <c r="O1188">
        <f>SUBTOTAL(9,O1172:O1187)</f>
        <v>650.23410000000001</v>
      </c>
    </row>
    <row r="1189" spans="1:15" outlineLevel="2" x14ac:dyDescent="0.25">
      <c r="A1189" t="s">
        <v>2091</v>
      </c>
      <c r="B1189" s="74" t="str">
        <f t="shared" si="112"/>
        <v>7x2</v>
      </c>
      <c r="C1189" t="str">
        <f>VLOOKUP(A1189,'BASE ARTICLE SAMUEL 25012023 v1'!$A$1:$B$1287,2,FALSE)</f>
        <v>AA</v>
      </c>
      <c r="E1189">
        <v>1</v>
      </c>
      <c r="F1189" t="s">
        <v>2090</v>
      </c>
      <c r="G1189" s="71">
        <f>VLOOKUP(M1189,'BASE ARTICLE SAMUEL 25012023 v1'!$A$1:$F$1287,6,FALSE)</f>
        <v>659.65</v>
      </c>
      <c r="H1189" s="6">
        <f>VLOOKUP(M1189,'BASE ARTICLE SAMUEL 25012023 v2'!$A$1:$H$1287,8,FALSE)</f>
        <v>659.65</v>
      </c>
      <c r="I1189">
        <v>0</v>
      </c>
      <c r="J1189">
        <f>E1189*I1189</f>
        <v>0</v>
      </c>
      <c r="K1189" s="6">
        <f>VLOOKUP(M1189,'BASE ARTICLE SAMUEL 25012023 v2'!$A$1:$K$1287,11,FALSE)</f>
        <v>890.52750000000003</v>
      </c>
      <c r="L1189" s="6">
        <f>E1189*K1189</f>
        <v>890.52750000000003</v>
      </c>
      <c r="M1189" t="s">
        <v>2089</v>
      </c>
      <c r="N1189" t="str">
        <f>VLOOKUP(M1189,'BASE ARTICLE SAMUEL 25012023 v1'!$A$2:$B$1287,2,FALSE)</f>
        <v>AN</v>
      </c>
      <c r="O1189">
        <f t="shared" si="109"/>
        <v>659.65</v>
      </c>
    </row>
    <row r="1190" spans="1:15" outlineLevel="2" x14ac:dyDescent="0.25">
      <c r="A1190" t="s">
        <v>2091</v>
      </c>
      <c r="B1190" s="74" t="str">
        <f t="shared" si="112"/>
        <v>7x2</v>
      </c>
      <c r="C1190" t="str">
        <f>VLOOKUP(A1190,'BASE ARTICLE SAMUEL 25012023 v1'!$A$1:$B$1287,2,FALSE)</f>
        <v>AA</v>
      </c>
      <c r="E1190">
        <v>1</v>
      </c>
      <c r="F1190" t="s">
        <v>85</v>
      </c>
      <c r="G1190" s="71">
        <f>VLOOKUP(M1190,'BASE ARTICLE SAMUEL 25012023 v1'!$A$1:$F$1287,6,FALSE)</f>
        <v>13.85</v>
      </c>
      <c r="H1190" s="6">
        <f>VLOOKUP(M1190,'BASE ARTICLE SAMUEL 25012023 v2'!$A$1:$H$1287,8,FALSE)</f>
        <v>12.04</v>
      </c>
      <c r="I1190">
        <v>0</v>
      </c>
      <c r="J1190">
        <f>E1190*I1190</f>
        <v>0</v>
      </c>
      <c r="K1190" s="6">
        <f>VLOOKUP(M1190,'BASE ARTICLE SAMUEL 25012023 v2'!$A$1:$K$1287,11,FALSE)</f>
        <v>18.059999999999999</v>
      </c>
      <c r="L1190" s="6">
        <f>E1190*K1190</f>
        <v>18.059999999999999</v>
      </c>
      <c r="M1190" t="s">
        <v>84</v>
      </c>
      <c r="N1190" t="str">
        <f>VLOOKUP(M1190,'BASE ARTICLE SAMUEL 25012023 v1'!$A$2:$B$1287,2,FALSE)</f>
        <v>AS</v>
      </c>
      <c r="O1190">
        <f t="shared" si="109"/>
        <v>12.04</v>
      </c>
    </row>
    <row r="1191" spans="1:15" outlineLevel="2" x14ac:dyDescent="0.25">
      <c r="A1191" t="s">
        <v>2091</v>
      </c>
      <c r="B1191" s="74" t="str">
        <f t="shared" si="112"/>
        <v>7x2</v>
      </c>
      <c r="C1191" t="str">
        <f>VLOOKUP(A1191,'BASE ARTICLE SAMUEL 25012023 v1'!$A$1:$B$1287,2,FALSE)</f>
        <v>AA</v>
      </c>
      <c r="E1191">
        <v>1</v>
      </c>
      <c r="F1191" t="s">
        <v>89</v>
      </c>
      <c r="G1191" s="71">
        <f>VLOOKUP(M1191,'BASE ARTICLE SAMUEL 25012023 v1'!$A$1:$F$1287,6,FALSE)</f>
        <v>3.17</v>
      </c>
      <c r="H1191" s="6">
        <f>VLOOKUP(M1191,'BASE ARTICLE SAMUEL 25012023 v2'!$A$1:$H$1287,8,FALSE)</f>
        <v>2.98</v>
      </c>
      <c r="I1191">
        <v>0</v>
      </c>
      <c r="J1191">
        <f>E1191*I1191</f>
        <v>0</v>
      </c>
      <c r="K1191" s="6">
        <f>VLOOKUP(M1191,'BASE ARTICLE SAMUEL 25012023 v2'!$A$1:$K$1287,11,FALSE)</f>
        <v>5.96</v>
      </c>
      <c r="L1191" s="6">
        <f>E1191*K1191</f>
        <v>5.96</v>
      </c>
      <c r="M1191" t="s">
        <v>88</v>
      </c>
      <c r="N1191" t="str">
        <f>VLOOKUP(M1191,'BASE ARTICLE SAMUEL 25012023 v1'!$A$2:$B$1287,2,FALSE)</f>
        <v>AS</v>
      </c>
      <c r="O1191">
        <f t="shared" si="109"/>
        <v>2.98</v>
      </c>
    </row>
    <row r="1192" spans="1:15" outlineLevel="1" x14ac:dyDescent="0.25">
      <c r="A1192" s="74" t="s">
        <v>4154</v>
      </c>
      <c r="B1192" s="74" t="str">
        <f t="shared" si="112"/>
        <v>PFV7EH7x2</v>
      </c>
      <c r="H1192" s="6" t="e">
        <f>VLOOKUP(M1192,'BASE ARTICLE SAMUEL 25012023 v2'!$A$1:$H$1287,8,FALSE)</f>
        <v>#N/A</v>
      </c>
      <c r="K1192" s="6" t="e">
        <f>VLOOKUP(M1192,'BASE ARTICLE SAMUEL 25012023 v2'!$A$1:$K$1287,11,FALSE)</f>
        <v>#N/A</v>
      </c>
      <c r="L1192" s="6">
        <f>SUBTOTAL(9,L1189:L1191)</f>
        <v>914.54750000000001</v>
      </c>
      <c r="O1192">
        <f>SUBTOTAL(9,O1189:O1191)</f>
        <v>674.67</v>
      </c>
    </row>
    <row r="1193" spans="1:15" outlineLevel="2" x14ac:dyDescent="0.25">
      <c r="A1193" t="s">
        <v>2430</v>
      </c>
      <c r="B1193" s="74" t="str">
        <f t="shared" si="112"/>
        <v>400</v>
      </c>
      <c r="C1193" t="str">
        <f>VLOOKUP(A1193,'BASE ARTICLE SAMUEL 25012023 v1'!$A$1:$B$1287,2,FALSE)</f>
        <v>AF</v>
      </c>
      <c r="E1193">
        <v>0.35</v>
      </c>
      <c r="F1193" t="s">
        <v>1169</v>
      </c>
      <c r="G1193" s="71">
        <f>VLOOKUP(M1193,'BASE ARTICLE SAMUEL 25012023 v1'!$A$1:$F$1287,6,FALSE)</f>
        <v>7.4</v>
      </c>
      <c r="H1193" s="6">
        <f>VLOOKUP(M1193,'BASE ARTICLE SAMUEL 25012023 v2'!$A$1:$H$1287,8,FALSE)</f>
        <v>7.77</v>
      </c>
      <c r="I1193">
        <v>0</v>
      </c>
      <c r="J1193">
        <f>E1193*I1193</f>
        <v>0</v>
      </c>
      <c r="K1193" s="6">
        <f>VLOOKUP(M1193,'BASE ARTICLE SAMUEL 25012023 v2'!$A$1:$K$1287,11,FALSE)</f>
        <v>11.654999999999999</v>
      </c>
      <c r="L1193" s="6">
        <f>E1193*K1193</f>
        <v>4.0792499999999992</v>
      </c>
      <c r="M1193" t="s">
        <v>1168</v>
      </c>
      <c r="N1193" t="str">
        <f>VLOOKUP(M1193,'BASE ARTICLE SAMUEL 25012023 v1'!$A$2:$B$1287,2,FALSE)</f>
        <v>AS</v>
      </c>
      <c r="O1193">
        <f t="shared" si="109"/>
        <v>2.7194999999999996</v>
      </c>
    </row>
    <row r="1194" spans="1:15" outlineLevel="2" x14ac:dyDescent="0.25">
      <c r="A1194" t="s">
        <v>2430</v>
      </c>
      <c r="B1194" s="74" t="str">
        <f t="shared" si="112"/>
        <v>400</v>
      </c>
      <c r="C1194" t="str">
        <f>VLOOKUP(A1194,'BASE ARTICLE SAMUEL 25012023 v1'!$A$1:$B$1287,2,FALSE)</f>
        <v>AF</v>
      </c>
      <c r="E1194">
        <v>0.02</v>
      </c>
      <c r="F1194" t="s">
        <v>1604</v>
      </c>
      <c r="G1194" s="71">
        <f>VLOOKUP(M1194,'BASE ARTICLE SAMUEL 25012023 v1'!$A$1:$F$1287,6,FALSE)</f>
        <v>50</v>
      </c>
      <c r="H1194" s="6">
        <f>VLOOKUP(M1194,'BASE ARTICLE SAMUEL 25012023 v2'!$A$1:$H$1287,8,FALSE)</f>
        <v>0</v>
      </c>
      <c r="I1194">
        <v>0</v>
      </c>
      <c r="J1194">
        <f>E1194*I1194</f>
        <v>0</v>
      </c>
      <c r="K1194" s="6">
        <f>VLOOKUP(M1194,'BASE ARTICLE SAMUEL 25012023 v2'!$A$1:$K$1287,11,FALSE)</f>
        <v>75</v>
      </c>
      <c r="L1194" s="6">
        <f>E1194*K1194</f>
        <v>1.5</v>
      </c>
      <c r="M1194" t="s">
        <v>1603</v>
      </c>
      <c r="N1194" t="str">
        <f>VLOOKUP(M1194,'BASE ARTICLE SAMUEL 25012023 v1'!$A$2:$B$1287,2,FALSE)</f>
        <v>AN</v>
      </c>
      <c r="O1194">
        <f t="shared" si="109"/>
        <v>0</v>
      </c>
    </row>
    <row r="1195" spans="1:15" outlineLevel="1" x14ac:dyDescent="0.25">
      <c r="A1195" s="74" t="s">
        <v>4155</v>
      </c>
      <c r="B1195" s="74" t="str">
        <f t="shared" si="112"/>
        <v>C7070L400</v>
      </c>
      <c r="H1195" s="6" t="e">
        <f>VLOOKUP(M1195,'BASE ARTICLE SAMUEL 25012023 v2'!$A$1:$H$1287,8,FALSE)</f>
        <v>#N/A</v>
      </c>
      <c r="K1195" s="6" t="e">
        <f>VLOOKUP(M1195,'BASE ARTICLE SAMUEL 25012023 v2'!$A$1:$K$1287,11,FALSE)</f>
        <v>#N/A</v>
      </c>
      <c r="L1195" s="6">
        <f>SUBTOTAL(9,L1193:L1194)</f>
        <v>5.5792499999999992</v>
      </c>
      <c r="O1195">
        <f>SUBTOTAL(9,O1193:O1194)</f>
        <v>2.7194999999999996</v>
      </c>
    </row>
    <row r="1196" spans="1:15" outlineLevel="2" x14ac:dyDescent="0.25">
      <c r="A1196" t="s">
        <v>2121</v>
      </c>
      <c r="B1196" s="74" t="str">
        <f t="shared" si="112"/>
        <v>VAN110R</v>
      </c>
      <c r="C1196" t="str">
        <f>VLOOKUP(A1196,'BASE ARTICLE SAMUEL 25012023 v1'!$A$1:$B$1287,2,FALSE)</f>
        <v>AF</v>
      </c>
      <c r="E1196">
        <v>2</v>
      </c>
      <c r="F1196" t="s">
        <v>93</v>
      </c>
      <c r="G1196" s="71">
        <f>VLOOKUP(M1196,'BASE ARTICLE SAMUEL 25012023 v1'!$A$1:$F$1287,6,FALSE)</f>
        <v>32.15</v>
      </c>
      <c r="H1196" s="6">
        <f>VLOOKUP(M1196,'BASE ARTICLE SAMUEL 25012023 v2'!$A$1:$H$1287,8,FALSE)</f>
        <v>33.44</v>
      </c>
      <c r="I1196">
        <v>0</v>
      </c>
      <c r="J1196">
        <f t="shared" ref="J1196:J1203" si="115">E1196*I1196</f>
        <v>0</v>
      </c>
      <c r="K1196" s="6">
        <f>VLOOKUP(M1196,'BASE ARTICLE SAMUEL 25012023 v2'!$A$1:$K$1287,11,FALSE)</f>
        <v>50.16</v>
      </c>
      <c r="L1196" s="6">
        <f t="shared" ref="L1196:L1203" si="116">E1196*K1196</f>
        <v>100.32</v>
      </c>
      <c r="M1196" t="s">
        <v>92</v>
      </c>
      <c r="N1196" t="str">
        <f>VLOOKUP(M1196,'BASE ARTICLE SAMUEL 25012023 v1'!$A$2:$B$1287,2,FALSE)</f>
        <v>AS</v>
      </c>
      <c r="O1196">
        <f t="shared" si="109"/>
        <v>66.88</v>
      </c>
    </row>
    <row r="1197" spans="1:15" outlineLevel="2" x14ac:dyDescent="0.25">
      <c r="A1197" t="s">
        <v>2121</v>
      </c>
      <c r="B1197" s="74" t="str">
        <f t="shared" si="112"/>
        <v>VAN110R</v>
      </c>
      <c r="C1197" t="str">
        <f>VLOOKUP(A1197,'BASE ARTICLE SAMUEL 25012023 v1'!$A$1:$B$1287,2,FALSE)</f>
        <v>AF</v>
      </c>
      <c r="E1197">
        <v>1</v>
      </c>
      <c r="F1197" t="s">
        <v>79</v>
      </c>
      <c r="G1197" s="71">
        <f>VLOOKUP(M1197,'BASE ARTICLE SAMUEL 25012023 v1'!$A$1:$F$1287,6,FALSE)</f>
        <v>17.600000000000001</v>
      </c>
      <c r="H1197" s="6">
        <f>VLOOKUP(M1197,'BASE ARTICLE SAMUEL 25012023 v2'!$A$1:$H$1287,8,FALSE)</f>
        <v>17.600000000000001</v>
      </c>
      <c r="I1197">
        <v>0</v>
      </c>
      <c r="J1197">
        <f t="shared" si="115"/>
        <v>0</v>
      </c>
      <c r="K1197" s="6">
        <f>VLOOKUP(M1197,'BASE ARTICLE SAMUEL 25012023 v2'!$A$1:$K$1287,11,FALSE)</f>
        <v>35.200000000000003</v>
      </c>
      <c r="L1197" s="6">
        <f t="shared" si="116"/>
        <v>35.200000000000003</v>
      </c>
      <c r="M1197" t="s">
        <v>78</v>
      </c>
      <c r="N1197" t="str">
        <f>VLOOKUP(M1197,'BASE ARTICLE SAMUEL 25012023 v1'!$A$2:$B$1287,2,FALSE)</f>
        <v>AS</v>
      </c>
      <c r="O1197">
        <f t="shared" si="109"/>
        <v>17.600000000000001</v>
      </c>
    </row>
    <row r="1198" spans="1:15" outlineLevel="2" x14ac:dyDescent="0.25">
      <c r="A1198" t="s">
        <v>2121</v>
      </c>
      <c r="B1198" s="74" t="str">
        <f t="shared" si="112"/>
        <v>VAN110R</v>
      </c>
      <c r="C1198" t="str">
        <f>VLOOKUP(A1198,'BASE ARTICLE SAMUEL 25012023 v1'!$A$1:$B$1287,2,FALSE)</f>
        <v>AF</v>
      </c>
      <c r="E1198">
        <v>1</v>
      </c>
      <c r="F1198" t="s">
        <v>34</v>
      </c>
      <c r="G1198" s="71">
        <f>VLOOKUP(M1198,'BASE ARTICLE SAMUEL 25012023 v1'!$A$1:$F$1287,6,FALSE)</f>
        <v>11.55</v>
      </c>
      <c r="H1198" s="6">
        <f>VLOOKUP(M1198,'BASE ARTICLE SAMUEL 25012023 v2'!$A$1:$H$1287,8,FALSE)</f>
        <v>11.55</v>
      </c>
      <c r="I1198">
        <v>0</v>
      </c>
      <c r="J1198">
        <f t="shared" si="115"/>
        <v>0</v>
      </c>
      <c r="K1198" s="6">
        <f>VLOOKUP(M1198,'BASE ARTICLE SAMUEL 25012023 v2'!$A$1:$K$1287,11,FALSE)</f>
        <v>23.1</v>
      </c>
      <c r="L1198" s="6">
        <f t="shared" si="116"/>
        <v>23.1</v>
      </c>
      <c r="M1198" t="s">
        <v>33</v>
      </c>
      <c r="N1198" t="str">
        <f>VLOOKUP(M1198,'BASE ARTICLE SAMUEL 25012023 v1'!$A$2:$B$1287,2,FALSE)</f>
        <v>AS</v>
      </c>
      <c r="O1198">
        <f t="shared" si="109"/>
        <v>11.55</v>
      </c>
    </row>
    <row r="1199" spans="1:15" outlineLevel="2" x14ac:dyDescent="0.25">
      <c r="A1199" t="s">
        <v>2121</v>
      </c>
      <c r="B1199" s="74" t="str">
        <f t="shared" si="112"/>
        <v>VAN110R</v>
      </c>
      <c r="C1199" t="str">
        <f>VLOOKUP(A1199,'BASE ARTICLE SAMUEL 25012023 v1'!$A$1:$B$1287,2,FALSE)</f>
        <v>AF</v>
      </c>
      <c r="E1199">
        <v>1</v>
      </c>
      <c r="F1199" t="s">
        <v>1025</v>
      </c>
      <c r="G1199" s="71">
        <f>VLOOKUP(M1199,'BASE ARTICLE SAMUEL 25012023 v1'!$A$1:$F$1287,6,FALSE)</f>
        <v>2.4</v>
      </c>
      <c r="H1199" s="6">
        <f>VLOOKUP(M1199,'BASE ARTICLE SAMUEL 25012023 v2'!$A$1:$H$1287,8,FALSE)</f>
        <v>2.6920000000000002</v>
      </c>
      <c r="I1199">
        <v>0</v>
      </c>
      <c r="J1199">
        <f t="shared" si="115"/>
        <v>0</v>
      </c>
      <c r="K1199" s="6">
        <f>VLOOKUP(M1199,'BASE ARTICLE SAMUEL 25012023 v2'!$A$1:$K$1287,11,FALSE)</f>
        <v>4.0380000000000003</v>
      </c>
      <c r="L1199" s="6">
        <f t="shared" si="116"/>
        <v>4.0380000000000003</v>
      </c>
      <c r="M1199" t="s">
        <v>1024</v>
      </c>
      <c r="N1199" t="str">
        <f>VLOOKUP(M1199,'BASE ARTICLE SAMUEL 25012023 v1'!$A$2:$B$1287,2,FALSE)</f>
        <v>AS</v>
      </c>
      <c r="O1199">
        <f t="shared" si="109"/>
        <v>2.6920000000000002</v>
      </c>
    </row>
    <row r="1200" spans="1:15" outlineLevel="2" x14ac:dyDescent="0.25">
      <c r="A1200" t="s">
        <v>2121</v>
      </c>
      <c r="B1200" s="74" t="str">
        <f t="shared" si="112"/>
        <v>VAN110R</v>
      </c>
      <c r="C1200" t="str">
        <f>VLOOKUP(A1200,'BASE ARTICLE SAMUEL 25012023 v1'!$A$1:$B$1287,2,FALSE)</f>
        <v>AF</v>
      </c>
      <c r="E1200">
        <v>1</v>
      </c>
      <c r="F1200" t="s">
        <v>1017</v>
      </c>
      <c r="G1200" s="71">
        <f>VLOOKUP(M1200,'BASE ARTICLE SAMUEL 25012023 v1'!$A$1:$F$1287,6,FALSE)</f>
        <v>1.1399999999999999</v>
      </c>
      <c r="H1200" s="6">
        <f>VLOOKUP(M1200,'BASE ARTICLE SAMUEL 25012023 v2'!$A$1:$H$1287,8,FALSE)</f>
        <v>1.278</v>
      </c>
      <c r="I1200">
        <v>0</v>
      </c>
      <c r="J1200">
        <f t="shared" si="115"/>
        <v>0</v>
      </c>
      <c r="K1200" s="6">
        <f>VLOOKUP(M1200,'BASE ARTICLE SAMUEL 25012023 v2'!$A$1:$K$1287,11,FALSE)</f>
        <v>1.917</v>
      </c>
      <c r="L1200" s="6">
        <f t="shared" si="116"/>
        <v>1.917</v>
      </c>
      <c r="M1200" t="s">
        <v>1016</v>
      </c>
      <c r="N1200" t="str">
        <f>VLOOKUP(M1200,'BASE ARTICLE SAMUEL 25012023 v1'!$A$2:$B$1287,2,FALSE)</f>
        <v>AS</v>
      </c>
      <c r="O1200">
        <f t="shared" si="109"/>
        <v>1.278</v>
      </c>
    </row>
    <row r="1201" spans="1:15" outlineLevel="2" x14ac:dyDescent="0.25">
      <c r="A1201" t="s">
        <v>2121</v>
      </c>
      <c r="B1201" s="74" t="str">
        <f t="shared" si="112"/>
        <v>VAN110R</v>
      </c>
      <c r="C1201" t="str">
        <f>VLOOKUP(A1201,'BASE ARTICLE SAMUEL 25012023 v1'!$A$1:$B$1287,2,FALSE)</f>
        <v>AF</v>
      </c>
      <c r="E1201">
        <v>2</v>
      </c>
      <c r="F1201" t="s">
        <v>2143</v>
      </c>
      <c r="G1201" s="71">
        <f>VLOOKUP(M1201,'BASE ARTICLE SAMUEL 25012023 v1'!$A$1:$F$1287,6,FALSE)</f>
        <v>0</v>
      </c>
      <c r="H1201" s="6">
        <f>VLOOKUP(M1201,'BASE ARTICLE SAMUEL 25012023 v2'!$A$1:$H$1287,8,FALSE)</f>
        <v>0.121</v>
      </c>
      <c r="I1201">
        <v>0</v>
      </c>
      <c r="J1201">
        <f t="shared" si="115"/>
        <v>0</v>
      </c>
      <c r="K1201" s="6">
        <f>VLOOKUP(M1201,'BASE ARTICLE SAMUEL 25012023 v2'!$A$1:$K$1287,11,FALSE)</f>
        <v>0.90125</v>
      </c>
      <c r="L1201" s="6">
        <f t="shared" si="116"/>
        <v>1.8025</v>
      </c>
      <c r="M1201" t="s">
        <v>2142</v>
      </c>
      <c r="N1201" t="str">
        <f>VLOOKUP(M1201,'BASE ARTICLE SAMUEL 25012023 v1'!$A$2:$B$1287,2,FALSE)</f>
        <v>AF</v>
      </c>
      <c r="O1201">
        <f t="shared" si="109"/>
        <v>0.24199999999999999</v>
      </c>
    </row>
    <row r="1202" spans="1:15" outlineLevel="2" x14ac:dyDescent="0.25">
      <c r="A1202" t="s">
        <v>2121</v>
      </c>
      <c r="B1202" s="74" t="str">
        <f t="shared" si="112"/>
        <v>VAN110R</v>
      </c>
      <c r="C1202" t="str">
        <f>VLOOKUP(A1202,'BASE ARTICLE SAMUEL 25012023 v1'!$A$1:$B$1287,2,FALSE)</f>
        <v>AF</v>
      </c>
      <c r="E1202">
        <v>0.05</v>
      </c>
      <c r="F1202" t="s">
        <v>1604</v>
      </c>
      <c r="G1202" s="71">
        <f>VLOOKUP(M1202,'BASE ARTICLE SAMUEL 25012023 v1'!$A$1:$F$1287,6,FALSE)</f>
        <v>50</v>
      </c>
      <c r="H1202" s="6">
        <f>VLOOKUP(M1202,'BASE ARTICLE SAMUEL 25012023 v2'!$A$1:$H$1287,8,FALSE)</f>
        <v>0</v>
      </c>
      <c r="I1202">
        <v>0</v>
      </c>
      <c r="J1202">
        <f t="shared" si="115"/>
        <v>0</v>
      </c>
      <c r="K1202" s="6">
        <f>VLOOKUP(M1202,'BASE ARTICLE SAMUEL 25012023 v2'!$A$1:$K$1287,11,FALSE)</f>
        <v>75</v>
      </c>
      <c r="L1202" s="6">
        <f t="shared" si="116"/>
        <v>3.75</v>
      </c>
      <c r="M1202" t="s">
        <v>1603</v>
      </c>
      <c r="N1202" t="str">
        <f>VLOOKUP(M1202,'BASE ARTICLE SAMUEL 25012023 v1'!$A$2:$B$1287,2,FALSE)</f>
        <v>AN</v>
      </c>
      <c r="O1202">
        <f t="shared" si="109"/>
        <v>0</v>
      </c>
    </row>
    <row r="1203" spans="1:15" outlineLevel="2" x14ac:dyDescent="0.25">
      <c r="A1203" t="s">
        <v>2121</v>
      </c>
      <c r="B1203" s="74" t="str">
        <f t="shared" si="112"/>
        <v>VAN110R</v>
      </c>
      <c r="C1203" t="str">
        <f>VLOOKUP(A1203,'BASE ARTICLE SAMUEL 25012023 v1'!$A$1:$B$1287,2,FALSE)</f>
        <v>AF</v>
      </c>
      <c r="E1203">
        <v>1</v>
      </c>
      <c r="F1203" t="s">
        <v>2479</v>
      </c>
      <c r="G1203" s="71">
        <f>VLOOKUP(M1203,'BASE ARTICLE SAMUEL 25012023 v1'!$A$1:$F$1287,6,FALSE)</f>
        <v>1.89</v>
      </c>
      <c r="H1203" s="6">
        <f>VLOOKUP(M1203,'BASE ARTICLE SAMUEL 25012023 v2'!$A$1:$H$1287,8,FALSE)</f>
        <v>1.89</v>
      </c>
      <c r="I1203">
        <v>0</v>
      </c>
      <c r="J1203">
        <f t="shared" si="115"/>
        <v>0</v>
      </c>
      <c r="K1203" s="6">
        <f>VLOOKUP(M1203,'BASE ARTICLE SAMUEL 25012023 v2'!$A$1:$K$1287,11,FALSE)</f>
        <v>2.0790000000000002</v>
      </c>
      <c r="L1203" s="6">
        <f t="shared" si="116"/>
        <v>2.0790000000000002</v>
      </c>
      <c r="M1203" t="s">
        <v>2478</v>
      </c>
      <c r="N1203" t="str">
        <f>VLOOKUP(M1203,'BASE ARTICLE SAMUEL 25012023 v1'!$A$2:$B$1287,2,FALSE)</f>
        <v>AN</v>
      </c>
      <c r="O1203">
        <f t="shared" si="109"/>
        <v>1.89</v>
      </c>
    </row>
    <row r="1204" spans="1:15" outlineLevel="1" x14ac:dyDescent="0.25">
      <c r="A1204" s="74" t="s">
        <v>4156</v>
      </c>
      <c r="B1204" s="74" t="str">
        <f t="shared" si="112"/>
        <v>KITFVGVAN110R</v>
      </c>
      <c r="H1204" s="6" t="e">
        <f>VLOOKUP(M1204,'BASE ARTICLE SAMUEL 25012023 v2'!$A$1:$H$1287,8,FALSE)</f>
        <v>#N/A</v>
      </c>
      <c r="K1204" s="6" t="e">
        <f>VLOOKUP(M1204,'BASE ARTICLE SAMUEL 25012023 v2'!$A$1:$K$1287,11,FALSE)</f>
        <v>#N/A</v>
      </c>
      <c r="L1204" s="6">
        <f>SUBTOTAL(9,L1196:L1203)</f>
        <v>172.20650000000001</v>
      </c>
      <c r="O1204">
        <f>SUBTOTAL(9,O1196:O1203)</f>
        <v>102.13199999999999</v>
      </c>
    </row>
    <row r="1205" spans="1:15" outlineLevel="2" x14ac:dyDescent="0.25">
      <c r="A1205" t="s">
        <v>2028</v>
      </c>
      <c r="B1205" s="74" t="str">
        <f t="shared" si="112"/>
        <v/>
      </c>
      <c r="C1205" t="str">
        <f>VLOOKUP(A1205,'BASE ARTICLE SAMUEL 25012023 v1'!$A$1:$B$1287,2,FALSE)</f>
        <v>AF</v>
      </c>
      <c r="E1205">
        <v>2</v>
      </c>
      <c r="F1205" t="s">
        <v>1039</v>
      </c>
      <c r="G1205" s="71">
        <f>VLOOKUP(M1205,'BASE ARTICLE SAMUEL 25012023 v1'!$A$1:$F$1287,6,FALSE)</f>
        <v>18.43</v>
      </c>
      <c r="H1205" s="6">
        <f>VLOOKUP(M1205,'BASE ARTICLE SAMUEL 25012023 v2'!$A$1:$H$1287,8,FALSE)</f>
        <v>17.14</v>
      </c>
      <c r="I1205">
        <v>0</v>
      </c>
      <c r="J1205">
        <f t="shared" ref="J1205:J1211" si="117">E1205*I1205</f>
        <v>0</v>
      </c>
      <c r="K1205" s="6">
        <f>VLOOKUP(M1205,'BASE ARTICLE SAMUEL 25012023 v2'!$A$1:$K$1287,11,FALSE)</f>
        <v>25.71</v>
      </c>
      <c r="L1205" s="6">
        <f t="shared" ref="L1205:L1211" si="118">E1205*K1205</f>
        <v>51.42</v>
      </c>
      <c r="M1205" t="s">
        <v>1038</v>
      </c>
      <c r="N1205" t="str">
        <f>VLOOKUP(M1205,'BASE ARTICLE SAMUEL 25012023 v1'!$A$2:$B$1287,2,FALSE)</f>
        <v>AS</v>
      </c>
      <c r="O1205">
        <f t="shared" si="109"/>
        <v>34.28</v>
      </c>
    </row>
    <row r="1206" spans="1:15" outlineLevel="2" x14ac:dyDescent="0.25">
      <c r="A1206" t="s">
        <v>2028</v>
      </c>
      <c r="B1206" s="74" t="str">
        <f t="shared" si="112"/>
        <v/>
      </c>
      <c r="C1206" t="str">
        <f>VLOOKUP(A1206,'BASE ARTICLE SAMUEL 25012023 v1'!$A$1:$B$1287,2,FALSE)</f>
        <v>AF</v>
      </c>
      <c r="E1206">
        <v>2</v>
      </c>
      <c r="F1206" t="s">
        <v>1011</v>
      </c>
      <c r="G1206" s="71">
        <f>VLOOKUP(M1206,'BASE ARTICLE SAMUEL 25012023 v1'!$A$1:$F$1287,6,FALSE)</f>
        <v>1.49</v>
      </c>
      <c r="H1206" s="6">
        <f>VLOOKUP(M1206,'BASE ARTICLE SAMUEL 25012023 v2'!$A$1:$H$1287,8,FALSE)</f>
        <v>1.67</v>
      </c>
      <c r="I1206">
        <v>0</v>
      </c>
      <c r="J1206">
        <f t="shared" si="117"/>
        <v>0</v>
      </c>
      <c r="K1206" s="6">
        <f>VLOOKUP(M1206,'BASE ARTICLE SAMUEL 25012023 v2'!$A$1:$K$1287,11,FALSE)</f>
        <v>2.5049999999999999</v>
      </c>
      <c r="L1206" s="6">
        <f t="shared" si="118"/>
        <v>5.01</v>
      </c>
      <c r="M1206" t="s">
        <v>1010</v>
      </c>
      <c r="N1206" t="str">
        <f>VLOOKUP(M1206,'BASE ARTICLE SAMUEL 25012023 v1'!$A$2:$B$1287,2,FALSE)</f>
        <v>AS</v>
      </c>
      <c r="O1206">
        <f t="shared" si="109"/>
        <v>3.34</v>
      </c>
    </row>
    <row r="1207" spans="1:15" outlineLevel="2" x14ac:dyDescent="0.25">
      <c r="A1207" t="s">
        <v>2028</v>
      </c>
      <c r="B1207" s="74" t="str">
        <f t="shared" si="112"/>
        <v/>
      </c>
      <c r="C1207" t="str">
        <f>VLOOKUP(A1207,'BASE ARTICLE SAMUEL 25012023 v1'!$A$1:$B$1287,2,FALSE)</f>
        <v>AF</v>
      </c>
      <c r="E1207">
        <v>2</v>
      </c>
      <c r="F1207" t="s">
        <v>1017</v>
      </c>
      <c r="G1207" s="71">
        <f>VLOOKUP(M1207,'BASE ARTICLE SAMUEL 25012023 v1'!$A$1:$F$1287,6,FALSE)</f>
        <v>1.1399999999999999</v>
      </c>
      <c r="H1207" s="6">
        <f>VLOOKUP(M1207,'BASE ARTICLE SAMUEL 25012023 v2'!$A$1:$H$1287,8,FALSE)</f>
        <v>1.278</v>
      </c>
      <c r="I1207">
        <v>0</v>
      </c>
      <c r="J1207">
        <f t="shared" si="117"/>
        <v>0</v>
      </c>
      <c r="K1207" s="6">
        <f>VLOOKUP(M1207,'BASE ARTICLE SAMUEL 25012023 v2'!$A$1:$K$1287,11,FALSE)</f>
        <v>1.917</v>
      </c>
      <c r="L1207" s="6">
        <f t="shared" si="118"/>
        <v>3.8340000000000001</v>
      </c>
      <c r="M1207" t="s">
        <v>1016</v>
      </c>
      <c r="N1207" t="str">
        <f>VLOOKUP(M1207,'BASE ARTICLE SAMUEL 25012023 v1'!$A$2:$B$1287,2,FALSE)</f>
        <v>AS</v>
      </c>
      <c r="O1207">
        <f t="shared" si="109"/>
        <v>2.556</v>
      </c>
    </row>
    <row r="1208" spans="1:15" outlineLevel="2" x14ac:dyDescent="0.25">
      <c r="A1208" t="s">
        <v>2028</v>
      </c>
      <c r="B1208" s="74" t="str">
        <f t="shared" si="112"/>
        <v/>
      </c>
      <c r="C1208" t="str">
        <f>VLOOKUP(A1208,'BASE ARTICLE SAMUEL 25012023 v1'!$A$1:$B$1287,2,FALSE)</f>
        <v>AF</v>
      </c>
      <c r="E1208">
        <v>1</v>
      </c>
      <c r="F1208" t="s">
        <v>1015</v>
      </c>
      <c r="G1208" s="71">
        <f>VLOOKUP(M1208,'BASE ARTICLE SAMUEL 25012023 v1'!$A$1:$F$1287,6,FALSE)</f>
        <v>1.93</v>
      </c>
      <c r="H1208" s="6">
        <f>VLOOKUP(M1208,'BASE ARTICLE SAMUEL 25012023 v2'!$A$1:$H$1287,8,FALSE)</f>
        <v>2.2210000000000001</v>
      </c>
      <c r="I1208">
        <v>0</v>
      </c>
      <c r="J1208">
        <f t="shared" si="117"/>
        <v>0</v>
      </c>
      <c r="K1208" s="6">
        <f>VLOOKUP(M1208,'BASE ARTICLE SAMUEL 25012023 v2'!$A$1:$K$1287,11,FALSE)</f>
        <v>3.3315000000000001</v>
      </c>
      <c r="L1208" s="6">
        <f t="shared" si="118"/>
        <v>3.3315000000000001</v>
      </c>
      <c r="M1208" t="s">
        <v>1014</v>
      </c>
      <c r="N1208" t="str">
        <f>VLOOKUP(M1208,'BASE ARTICLE SAMUEL 25012023 v1'!$A$2:$B$1287,2,FALSE)</f>
        <v>AS</v>
      </c>
      <c r="O1208">
        <f t="shared" si="109"/>
        <v>2.2210000000000001</v>
      </c>
    </row>
    <row r="1209" spans="1:15" outlineLevel="2" x14ac:dyDescent="0.25">
      <c r="A1209" t="s">
        <v>2028</v>
      </c>
      <c r="B1209" s="74" t="str">
        <f t="shared" si="112"/>
        <v/>
      </c>
      <c r="C1209" t="str">
        <f>VLOOKUP(A1209,'BASE ARTICLE SAMUEL 25012023 v1'!$A$1:$B$1287,2,FALSE)</f>
        <v>AF</v>
      </c>
      <c r="E1209">
        <v>0.05</v>
      </c>
      <c r="F1209" t="s">
        <v>1604</v>
      </c>
      <c r="G1209" s="71">
        <f>VLOOKUP(M1209,'BASE ARTICLE SAMUEL 25012023 v1'!$A$1:$F$1287,6,FALSE)</f>
        <v>50</v>
      </c>
      <c r="H1209" s="6">
        <f>VLOOKUP(M1209,'BASE ARTICLE SAMUEL 25012023 v2'!$A$1:$H$1287,8,FALSE)</f>
        <v>0</v>
      </c>
      <c r="I1209">
        <v>0</v>
      </c>
      <c r="J1209">
        <f t="shared" si="117"/>
        <v>0</v>
      </c>
      <c r="K1209" s="6">
        <f>VLOOKUP(M1209,'BASE ARTICLE SAMUEL 25012023 v2'!$A$1:$K$1287,11,FALSE)</f>
        <v>75</v>
      </c>
      <c r="L1209" s="6">
        <f t="shared" si="118"/>
        <v>3.75</v>
      </c>
      <c r="M1209" t="s">
        <v>1603</v>
      </c>
      <c r="N1209" t="str">
        <f>VLOOKUP(M1209,'BASE ARTICLE SAMUEL 25012023 v1'!$A$2:$B$1287,2,FALSE)</f>
        <v>AN</v>
      </c>
      <c r="O1209">
        <f t="shared" si="109"/>
        <v>0</v>
      </c>
    </row>
    <row r="1210" spans="1:15" outlineLevel="2" x14ac:dyDescent="0.25">
      <c r="A1210" t="s">
        <v>2028</v>
      </c>
      <c r="B1210" s="74" t="str">
        <f t="shared" si="112"/>
        <v/>
      </c>
      <c r="C1210" t="str">
        <f>VLOOKUP(A1210,'BASE ARTICLE SAMUEL 25012023 v1'!$A$1:$B$1287,2,FALSE)</f>
        <v>AF</v>
      </c>
      <c r="E1210">
        <v>2</v>
      </c>
      <c r="F1210" t="s">
        <v>1648</v>
      </c>
      <c r="G1210" s="71">
        <f>VLOOKUP(M1210,'BASE ARTICLE SAMUEL 25012023 v1'!$A$1:$F$1287,6,FALSE)</f>
        <v>2.36</v>
      </c>
      <c r="H1210" s="6">
        <f>VLOOKUP(M1210,'BASE ARTICLE SAMUEL 25012023 v2'!$A$1:$H$1287,8,FALSE)</f>
        <v>1.452</v>
      </c>
      <c r="I1210">
        <v>0</v>
      </c>
      <c r="J1210">
        <f t="shared" si="117"/>
        <v>0</v>
      </c>
      <c r="K1210" s="6">
        <f>VLOOKUP(M1210,'BASE ARTICLE SAMUEL 25012023 v2'!$A$1:$K$1287,11,FALSE)</f>
        <v>3.3149999999999999</v>
      </c>
      <c r="L1210" s="6">
        <f t="shared" si="118"/>
        <v>6.63</v>
      </c>
      <c r="M1210" t="s">
        <v>1647</v>
      </c>
      <c r="N1210" t="str">
        <f>VLOOKUP(M1210,'BASE ARTICLE SAMUEL 25012023 v1'!$A$2:$B$1287,2,FALSE)</f>
        <v>AF</v>
      </c>
      <c r="O1210">
        <f t="shared" si="109"/>
        <v>2.9039999999999999</v>
      </c>
    </row>
    <row r="1211" spans="1:15" outlineLevel="2" x14ac:dyDescent="0.25">
      <c r="A1211" t="s">
        <v>2028</v>
      </c>
      <c r="B1211" s="74" t="str">
        <f t="shared" si="112"/>
        <v/>
      </c>
      <c r="C1211" t="str">
        <f>VLOOKUP(A1211,'BASE ARTICLE SAMUEL 25012023 v1'!$A$1:$B$1287,2,FALSE)</f>
        <v>AF</v>
      </c>
      <c r="E1211">
        <v>1</v>
      </c>
      <c r="F1211" t="s">
        <v>2482</v>
      </c>
      <c r="G1211" s="71">
        <f>VLOOKUP(M1211,'BASE ARTICLE SAMUEL 25012023 v1'!$A$1:$F$1287,6,FALSE)</f>
        <v>2.62</v>
      </c>
      <c r="H1211" s="6">
        <f>VLOOKUP(M1211,'BASE ARTICLE SAMUEL 25012023 v2'!$A$1:$H$1287,8,FALSE)</f>
        <v>2.62</v>
      </c>
      <c r="I1211">
        <v>0</v>
      </c>
      <c r="J1211">
        <f t="shared" si="117"/>
        <v>0</v>
      </c>
      <c r="K1211" s="6">
        <f>VLOOKUP(M1211,'BASE ARTICLE SAMUEL 25012023 v2'!$A$1:$K$1287,11,FALSE)</f>
        <v>2.8820000000000006</v>
      </c>
      <c r="L1211" s="6">
        <f t="shared" si="118"/>
        <v>2.8820000000000006</v>
      </c>
      <c r="M1211" t="s">
        <v>2481</v>
      </c>
      <c r="N1211" t="str">
        <f>VLOOKUP(M1211,'BASE ARTICLE SAMUEL 25012023 v1'!$A$2:$B$1287,2,FALSE)</f>
        <v>AN</v>
      </c>
      <c r="O1211">
        <f t="shared" si="109"/>
        <v>2.62</v>
      </c>
    </row>
    <row r="1212" spans="1:15" outlineLevel="1" x14ac:dyDescent="0.25">
      <c r="A1212" s="74" t="s">
        <v>4157</v>
      </c>
      <c r="B1212" s="74" t="str">
        <f t="shared" si="112"/>
        <v>DFVCR</v>
      </c>
      <c r="H1212" s="6" t="e">
        <f>VLOOKUP(M1212,'BASE ARTICLE SAMUEL 25012023 v2'!$A$1:$H$1287,8,FALSE)</f>
        <v>#N/A</v>
      </c>
      <c r="K1212" s="6" t="e">
        <f>VLOOKUP(M1212,'BASE ARTICLE SAMUEL 25012023 v2'!$A$1:$K$1287,11,FALSE)</f>
        <v>#N/A</v>
      </c>
      <c r="L1212" s="6">
        <f>SUBTOTAL(9,L1205:L1211)</f>
        <v>76.857500000000002</v>
      </c>
      <c r="O1212">
        <f>SUBTOTAL(9,O1205:O1211)</f>
        <v>47.920999999999999</v>
      </c>
    </row>
    <row r="1213" spans="1:15" outlineLevel="2" x14ac:dyDescent="0.25">
      <c r="A1213" t="s">
        <v>2029</v>
      </c>
      <c r="B1213" s="74" t="str">
        <f t="shared" si="112"/>
        <v/>
      </c>
      <c r="C1213" t="str">
        <f>VLOOKUP(A1213,'BASE ARTICLE SAMUEL 25012023 v1'!$A$1:$B$1287,2,FALSE)</f>
        <v>AF</v>
      </c>
      <c r="E1213">
        <v>2</v>
      </c>
      <c r="F1213" t="s">
        <v>1039</v>
      </c>
      <c r="G1213" s="71">
        <f>VLOOKUP(M1213,'BASE ARTICLE SAMUEL 25012023 v1'!$A$1:$F$1287,6,FALSE)</f>
        <v>18.43</v>
      </c>
      <c r="H1213" s="6">
        <f>VLOOKUP(M1213,'BASE ARTICLE SAMUEL 25012023 v2'!$A$1:$H$1287,8,FALSE)</f>
        <v>17.14</v>
      </c>
      <c r="I1213">
        <v>0</v>
      </c>
      <c r="J1213">
        <f t="shared" ref="J1213:J1220" si="119">E1213*I1213</f>
        <v>0</v>
      </c>
      <c r="K1213" s="6">
        <f>VLOOKUP(M1213,'BASE ARTICLE SAMUEL 25012023 v2'!$A$1:$K$1287,11,FALSE)</f>
        <v>25.71</v>
      </c>
      <c r="L1213" s="6">
        <f t="shared" ref="L1213:L1220" si="120">E1213*K1213</f>
        <v>51.42</v>
      </c>
      <c r="M1213" t="s">
        <v>1038</v>
      </c>
      <c r="N1213" t="str">
        <f>VLOOKUP(M1213,'BASE ARTICLE SAMUEL 25012023 v1'!$A$2:$B$1287,2,FALSE)</f>
        <v>AS</v>
      </c>
      <c r="O1213">
        <f t="shared" si="109"/>
        <v>34.28</v>
      </c>
    </row>
    <row r="1214" spans="1:15" outlineLevel="2" x14ac:dyDescent="0.25">
      <c r="A1214" t="s">
        <v>2029</v>
      </c>
      <c r="B1214" s="74" t="str">
        <f t="shared" si="112"/>
        <v/>
      </c>
      <c r="C1214" t="str">
        <f>VLOOKUP(A1214,'BASE ARTICLE SAMUEL 25012023 v1'!$A$1:$B$1287,2,FALSE)</f>
        <v>AF</v>
      </c>
      <c r="E1214">
        <v>1</v>
      </c>
      <c r="F1214" t="s">
        <v>1011</v>
      </c>
      <c r="G1214" s="71">
        <f>VLOOKUP(M1214,'BASE ARTICLE SAMUEL 25012023 v1'!$A$1:$F$1287,6,FALSE)</f>
        <v>1.49</v>
      </c>
      <c r="H1214" s="6">
        <f>VLOOKUP(M1214,'BASE ARTICLE SAMUEL 25012023 v2'!$A$1:$H$1287,8,FALSE)</f>
        <v>1.67</v>
      </c>
      <c r="I1214">
        <v>0</v>
      </c>
      <c r="J1214">
        <f t="shared" si="119"/>
        <v>0</v>
      </c>
      <c r="K1214" s="6">
        <f>VLOOKUP(M1214,'BASE ARTICLE SAMUEL 25012023 v2'!$A$1:$K$1287,11,FALSE)</f>
        <v>2.5049999999999999</v>
      </c>
      <c r="L1214" s="6">
        <f t="shared" si="120"/>
        <v>2.5049999999999999</v>
      </c>
      <c r="M1214" t="s">
        <v>1010</v>
      </c>
      <c r="N1214" t="str">
        <f>VLOOKUP(M1214,'BASE ARTICLE SAMUEL 25012023 v1'!$A$2:$B$1287,2,FALSE)</f>
        <v>AS</v>
      </c>
      <c r="O1214">
        <f t="shared" si="109"/>
        <v>1.67</v>
      </c>
    </row>
    <row r="1215" spans="1:15" outlineLevel="2" x14ac:dyDescent="0.25">
      <c r="A1215" t="s">
        <v>2029</v>
      </c>
      <c r="B1215" s="74" t="str">
        <f t="shared" si="112"/>
        <v/>
      </c>
      <c r="C1215" t="str">
        <f>VLOOKUP(A1215,'BASE ARTICLE SAMUEL 25012023 v1'!$A$1:$B$1287,2,FALSE)</f>
        <v>AF</v>
      </c>
      <c r="E1215">
        <v>2</v>
      </c>
      <c r="F1215" t="s">
        <v>1017</v>
      </c>
      <c r="G1215" s="71">
        <f>VLOOKUP(M1215,'BASE ARTICLE SAMUEL 25012023 v1'!$A$1:$F$1287,6,FALSE)</f>
        <v>1.1399999999999999</v>
      </c>
      <c r="H1215" s="6">
        <f>VLOOKUP(M1215,'BASE ARTICLE SAMUEL 25012023 v2'!$A$1:$H$1287,8,FALSE)</f>
        <v>1.278</v>
      </c>
      <c r="I1215">
        <v>0</v>
      </c>
      <c r="J1215">
        <f t="shared" si="119"/>
        <v>0</v>
      </c>
      <c r="K1215" s="6">
        <f>VLOOKUP(M1215,'BASE ARTICLE SAMUEL 25012023 v2'!$A$1:$K$1287,11,FALSE)</f>
        <v>1.917</v>
      </c>
      <c r="L1215" s="6">
        <f t="shared" si="120"/>
        <v>3.8340000000000001</v>
      </c>
      <c r="M1215" t="s">
        <v>1016</v>
      </c>
      <c r="N1215" t="str">
        <f>VLOOKUP(M1215,'BASE ARTICLE SAMUEL 25012023 v1'!$A$2:$B$1287,2,FALSE)</f>
        <v>AS</v>
      </c>
      <c r="O1215">
        <f t="shared" si="109"/>
        <v>2.556</v>
      </c>
    </row>
    <row r="1216" spans="1:15" outlineLevel="2" x14ac:dyDescent="0.25">
      <c r="A1216" t="s">
        <v>2029</v>
      </c>
      <c r="B1216" s="74" t="str">
        <f t="shared" si="112"/>
        <v/>
      </c>
      <c r="C1216" t="str">
        <f>VLOOKUP(A1216,'BASE ARTICLE SAMUEL 25012023 v1'!$A$1:$B$1287,2,FALSE)</f>
        <v>AF</v>
      </c>
      <c r="E1216">
        <v>1</v>
      </c>
      <c r="F1216" t="s">
        <v>1025</v>
      </c>
      <c r="G1216" s="71">
        <f>VLOOKUP(M1216,'BASE ARTICLE SAMUEL 25012023 v1'!$A$1:$F$1287,6,FALSE)</f>
        <v>2.4</v>
      </c>
      <c r="H1216" s="6">
        <f>VLOOKUP(M1216,'BASE ARTICLE SAMUEL 25012023 v2'!$A$1:$H$1287,8,FALSE)</f>
        <v>2.6920000000000002</v>
      </c>
      <c r="I1216">
        <v>0</v>
      </c>
      <c r="J1216">
        <f t="shared" si="119"/>
        <v>0</v>
      </c>
      <c r="K1216" s="6">
        <f>VLOOKUP(M1216,'BASE ARTICLE SAMUEL 25012023 v2'!$A$1:$K$1287,11,FALSE)</f>
        <v>4.0380000000000003</v>
      </c>
      <c r="L1216" s="6">
        <f t="shared" si="120"/>
        <v>4.0380000000000003</v>
      </c>
      <c r="M1216" t="s">
        <v>1024</v>
      </c>
      <c r="N1216" t="str">
        <f>VLOOKUP(M1216,'BASE ARTICLE SAMUEL 25012023 v1'!$A$2:$B$1287,2,FALSE)</f>
        <v>AS</v>
      </c>
      <c r="O1216">
        <f t="shared" si="109"/>
        <v>2.6920000000000002</v>
      </c>
    </row>
    <row r="1217" spans="1:15" outlineLevel="2" x14ac:dyDescent="0.25">
      <c r="A1217" t="s">
        <v>2029</v>
      </c>
      <c r="B1217" s="74" t="str">
        <f t="shared" si="112"/>
        <v/>
      </c>
      <c r="C1217" t="str">
        <f>VLOOKUP(A1217,'BASE ARTICLE SAMUEL 25012023 v1'!$A$1:$B$1287,2,FALSE)</f>
        <v>AF</v>
      </c>
      <c r="E1217">
        <v>0.05</v>
      </c>
      <c r="F1217" t="s">
        <v>1604</v>
      </c>
      <c r="G1217" s="71">
        <f>VLOOKUP(M1217,'BASE ARTICLE SAMUEL 25012023 v1'!$A$1:$F$1287,6,FALSE)</f>
        <v>50</v>
      </c>
      <c r="H1217" s="6">
        <f>VLOOKUP(M1217,'BASE ARTICLE SAMUEL 25012023 v2'!$A$1:$H$1287,8,FALSE)</f>
        <v>0</v>
      </c>
      <c r="I1217">
        <v>0</v>
      </c>
      <c r="J1217">
        <f t="shared" si="119"/>
        <v>0</v>
      </c>
      <c r="K1217" s="6">
        <f>VLOOKUP(M1217,'BASE ARTICLE SAMUEL 25012023 v2'!$A$1:$K$1287,11,FALSE)</f>
        <v>75</v>
      </c>
      <c r="L1217" s="6">
        <f t="shared" si="120"/>
        <v>3.75</v>
      </c>
      <c r="M1217" t="s">
        <v>1603</v>
      </c>
      <c r="N1217" t="str">
        <f>VLOOKUP(M1217,'BASE ARTICLE SAMUEL 25012023 v1'!$A$2:$B$1287,2,FALSE)</f>
        <v>AN</v>
      </c>
      <c r="O1217">
        <f t="shared" si="109"/>
        <v>0</v>
      </c>
    </row>
    <row r="1218" spans="1:15" outlineLevel="2" x14ac:dyDescent="0.25">
      <c r="A1218" t="s">
        <v>2029</v>
      </c>
      <c r="B1218" s="74" t="str">
        <f t="shared" si="112"/>
        <v/>
      </c>
      <c r="C1218" t="str">
        <f>VLOOKUP(A1218,'BASE ARTICLE SAMUEL 25012023 v1'!$A$1:$B$1287,2,FALSE)</f>
        <v>AF</v>
      </c>
      <c r="E1218">
        <v>1</v>
      </c>
      <c r="F1218" t="s">
        <v>1648</v>
      </c>
      <c r="G1218" s="71">
        <f>VLOOKUP(M1218,'BASE ARTICLE SAMUEL 25012023 v1'!$A$1:$F$1287,6,FALSE)</f>
        <v>2.36</v>
      </c>
      <c r="H1218" s="6">
        <f>VLOOKUP(M1218,'BASE ARTICLE SAMUEL 25012023 v2'!$A$1:$H$1287,8,FALSE)</f>
        <v>1.452</v>
      </c>
      <c r="I1218">
        <v>0</v>
      </c>
      <c r="J1218">
        <f t="shared" si="119"/>
        <v>0</v>
      </c>
      <c r="K1218" s="6">
        <f>VLOOKUP(M1218,'BASE ARTICLE SAMUEL 25012023 v2'!$A$1:$K$1287,11,FALSE)</f>
        <v>3.3149999999999999</v>
      </c>
      <c r="L1218" s="6">
        <f t="shared" si="120"/>
        <v>3.3149999999999999</v>
      </c>
      <c r="M1218" t="s">
        <v>1647</v>
      </c>
      <c r="N1218" t="str">
        <f>VLOOKUP(M1218,'BASE ARTICLE SAMUEL 25012023 v1'!$A$2:$B$1287,2,FALSE)</f>
        <v>AF</v>
      </c>
      <c r="O1218">
        <f t="shared" si="109"/>
        <v>1.452</v>
      </c>
    </row>
    <row r="1219" spans="1:15" outlineLevel="2" x14ac:dyDescent="0.25">
      <c r="A1219" t="s">
        <v>2029</v>
      </c>
      <c r="B1219" s="74" t="str">
        <f t="shared" si="112"/>
        <v/>
      </c>
      <c r="C1219" t="str">
        <f>VLOOKUP(A1219,'BASE ARTICLE SAMUEL 25012023 v1'!$A$1:$B$1287,2,FALSE)</f>
        <v>AF</v>
      </c>
      <c r="E1219">
        <v>1</v>
      </c>
      <c r="F1219" t="s">
        <v>1650</v>
      </c>
      <c r="G1219" s="71">
        <f>VLOOKUP(M1219,'BASE ARTICLE SAMUEL 25012023 v1'!$A$1:$F$1287,6,FALSE)</f>
        <v>2.54</v>
      </c>
      <c r="H1219" s="6">
        <f>VLOOKUP(M1219,'BASE ARTICLE SAMUEL 25012023 v2'!$A$1:$H$1287,8,FALSE)</f>
        <v>1.6456000000000002</v>
      </c>
      <c r="I1219">
        <v>0</v>
      </c>
      <c r="J1219">
        <f t="shared" si="119"/>
        <v>0</v>
      </c>
      <c r="K1219" s="6">
        <f>VLOOKUP(M1219,'BASE ARTICLE SAMUEL 25012023 v2'!$A$1:$K$1287,11,FALSE)</f>
        <v>3.5569999999999999</v>
      </c>
      <c r="L1219" s="6">
        <f t="shared" si="120"/>
        <v>3.5569999999999999</v>
      </c>
      <c r="M1219" t="s">
        <v>1649</v>
      </c>
      <c r="N1219" t="str">
        <f>VLOOKUP(M1219,'BASE ARTICLE SAMUEL 25012023 v1'!$A$2:$B$1287,2,FALSE)</f>
        <v>AF</v>
      </c>
      <c r="O1219">
        <f t="shared" si="109"/>
        <v>1.6456000000000002</v>
      </c>
    </row>
    <row r="1220" spans="1:15" outlineLevel="2" x14ac:dyDescent="0.25">
      <c r="A1220" t="s">
        <v>2029</v>
      </c>
      <c r="B1220" s="74" t="str">
        <f t="shared" ref="B1220:B1283" si="121">MID(A1220,7,100)</f>
        <v/>
      </c>
      <c r="C1220" t="str">
        <f>VLOOKUP(A1220,'BASE ARTICLE SAMUEL 25012023 v1'!$A$1:$B$1287,2,FALSE)</f>
        <v>AF</v>
      </c>
      <c r="E1220">
        <v>1</v>
      </c>
      <c r="F1220" t="s">
        <v>2482</v>
      </c>
      <c r="G1220" s="71">
        <f>VLOOKUP(M1220,'BASE ARTICLE SAMUEL 25012023 v1'!$A$1:$F$1287,6,FALSE)</f>
        <v>2.62</v>
      </c>
      <c r="H1220" s="6">
        <f>VLOOKUP(M1220,'BASE ARTICLE SAMUEL 25012023 v2'!$A$1:$H$1287,8,FALSE)</f>
        <v>2.62</v>
      </c>
      <c r="I1220">
        <v>0</v>
      </c>
      <c r="J1220">
        <f t="shared" si="119"/>
        <v>0</v>
      </c>
      <c r="K1220" s="6">
        <f>VLOOKUP(M1220,'BASE ARTICLE SAMUEL 25012023 v2'!$A$1:$K$1287,11,FALSE)</f>
        <v>2.8820000000000006</v>
      </c>
      <c r="L1220" s="6">
        <f t="shared" si="120"/>
        <v>2.8820000000000006</v>
      </c>
      <c r="M1220" t="s">
        <v>2481</v>
      </c>
      <c r="N1220" t="str">
        <f>VLOOKUP(M1220,'BASE ARTICLE SAMUEL 25012023 v1'!$A$2:$B$1287,2,FALSE)</f>
        <v>AN</v>
      </c>
      <c r="O1220">
        <f t="shared" si="109"/>
        <v>2.62</v>
      </c>
    </row>
    <row r="1221" spans="1:15" outlineLevel="1" x14ac:dyDescent="0.25">
      <c r="A1221" s="74" t="s">
        <v>4158</v>
      </c>
      <c r="B1221" s="74" t="str">
        <f t="shared" si="121"/>
        <v>DFVLR</v>
      </c>
      <c r="H1221" s="6" t="e">
        <f>VLOOKUP(M1221,'BASE ARTICLE SAMUEL 25012023 v2'!$A$1:$H$1287,8,FALSE)</f>
        <v>#N/A</v>
      </c>
      <c r="K1221" s="6" t="e">
        <f>VLOOKUP(M1221,'BASE ARTICLE SAMUEL 25012023 v2'!$A$1:$K$1287,11,FALSE)</f>
        <v>#N/A</v>
      </c>
      <c r="L1221" s="6">
        <f>SUBTOTAL(9,L1213:L1220)</f>
        <v>75.301000000000016</v>
      </c>
      <c r="O1221">
        <f>SUBTOTAL(9,O1213:O1220)</f>
        <v>46.915599999999998</v>
      </c>
    </row>
    <row r="1222" spans="1:15" outlineLevel="2" x14ac:dyDescent="0.25">
      <c r="A1222" t="s">
        <v>2179</v>
      </c>
      <c r="B1222" s="74" t="str">
        <f t="shared" si="121"/>
        <v/>
      </c>
      <c r="C1222" t="str">
        <f>VLOOKUP(A1222,'BASE ARTICLE SAMUEL 25012023 v1'!$A$1:$B$1287,2,FALSE)</f>
        <v>AF</v>
      </c>
      <c r="D1222" t="s">
        <v>728</v>
      </c>
      <c r="E1222">
        <v>1.2</v>
      </c>
      <c r="F1222" t="s">
        <v>729</v>
      </c>
      <c r="G1222" s="71">
        <f>VLOOKUP(M1222,'BASE ARTICLE SAMUEL 25012023 v1'!$A$1:$F$1287,6,FALSE)</f>
        <v>2.42</v>
      </c>
      <c r="H1222" s="6">
        <f>VLOOKUP(M1222,'BASE ARTICLE SAMUEL 25012023 v2'!$A$1:$H$1287,8,FALSE)</f>
        <v>2.42</v>
      </c>
      <c r="I1222">
        <v>2.85</v>
      </c>
      <c r="J1222">
        <f t="shared" ref="J1222:J1231" si="122">E1222*I1222</f>
        <v>3.42</v>
      </c>
      <c r="K1222" s="6">
        <f>VLOOKUP(M1222,'BASE ARTICLE SAMUEL 25012023 v2'!$A$1:$K$1287,11,FALSE)</f>
        <v>3.0249999999999999</v>
      </c>
      <c r="L1222" s="6">
        <f t="shared" ref="L1222:L1231" si="123">E1222*K1222</f>
        <v>3.63</v>
      </c>
      <c r="M1222" t="s">
        <v>728</v>
      </c>
      <c r="N1222" t="str">
        <f>VLOOKUP(M1222,'BASE ARTICLE SAMUEL 25012023 v1'!$A$2:$B$1287,2,FALSE)</f>
        <v>AN</v>
      </c>
      <c r="O1222">
        <f t="shared" si="109"/>
        <v>2.9039999999999999</v>
      </c>
    </row>
    <row r="1223" spans="1:15" outlineLevel="2" x14ac:dyDescent="0.25">
      <c r="A1223" t="s">
        <v>2179</v>
      </c>
      <c r="B1223" s="74" t="str">
        <f t="shared" si="121"/>
        <v/>
      </c>
      <c r="C1223" t="str">
        <f>VLOOKUP(A1223,'BASE ARTICLE SAMUEL 25012023 v1'!$A$1:$B$1287,2,FALSE)</f>
        <v>AF</v>
      </c>
      <c r="D1223">
        <v>2146332</v>
      </c>
      <c r="E1223">
        <v>16</v>
      </c>
      <c r="F1223" t="s">
        <v>721</v>
      </c>
      <c r="G1223" s="71">
        <f>VLOOKUP(M1223,'BASE ARTICLE SAMUEL 25012023 v1'!$A$1:$F$1287,6,FALSE)</f>
        <v>0.17</v>
      </c>
      <c r="H1223" s="6">
        <f>VLOOKUP(M1223,'BASE ARTICLE SAMUEL 25012023 v2'!$A$1:$H$1287,8,FALSE)</f>
        <v>0.17</v>
      </c>
      <c r="I1223">
        <v>0.33</v>
      </c>
      <c r="J1223">
        <f t="shared" si="122"/>
        <v>5.28</v>
      </c>
      <c r="K1223" s="6">
        <f>VLOOKUP(M1223,'BASE ARTICLE SAMUEL 25012023 v2'!$A$1:$K$1287,11,FALSE)</f>
        <v>0.33000000500000004</v>
      </c>
      <c r="L1223" s="6">
        <f t="shared" si="123"/>
        <v>5.2800000800000007</v>
      </c>
      <c r="M1223">
        <v>2146332</v>
      </c>
      <c r="N1223" t="str">
        <f>VLOOKUP(M1223,'BASE ARTICLE SAMUEL 25012023 v1'!$A$2:$B$1287,2,FALSE)</f>
        <v>AN</v>
      </c>
      <c r="O1223">
        <f t="shared" si="109"/>
        <v>2.72</v>
      </c>
    </row>
    <row r="1224" spans="1:15" outlineLevel="2" x14ac:dyDescent="0.25">
      <c r="A1224" t="s">
        <v>2179</v>
      </c>
      <c r="B1224" s="74" t="str">
        <f t="shared" si="121"/>
        <v/>
      </c>
      <c r="C1224" t="str">
        <f>VLOOKUP(A1224,'BASE ARTICLE SAMUEL 25012023 v1'!$A$1:$B$1287,2,FALSE)</f>
        <v>AF</v>
      </c>
      <c r="D1224" t="s">
        <v>1038</v>
      </c>
      <c r="E1224">
        <v>2</v>
      </c>
      <c r="F1224" t="s">
        <v>1039</v>
      </c>
      <c r="G1224" s="71">
        <f>VLOOKUP(M1224,'BASE ARTICLE SAMUEL 25012023 v1'!$A$1:$F$1287,6,FALSE)</f>
        <v>18.43</v>
      </c>
      <c r="H1224" s="6">
        <f>VLOOKUP(M1224,'BASE ARTICLE SAMUEL 25012023 v2'!$A$1:$H$1287,8,FALSE)</f>
        <v>17.14</v>
      </c>
      <c r="I1224">
        <v>24.03</v>
      </c>
      <c r="J1224">
        <f t="shared" si="122"/>
        <v>48.06</v>
      </c>
      <c r="K1224" s="6">
        <f>VLOOKUP(M1224,'BASE ARTICLE SAMUEL 25012023 v2'!$A$1:$K$1287,11,FALSE)</f>
        <v>25.71</v>
      </c>
      <c r="L1224" s="6">
        <f t="shared" si="123"/>
        <v>51.42</v>
      </c>
      <c r="M1224" t="s">
        <v>1038</v>
      </c>
      <c r="N1224" t="str">
        <f>VLOOKUP(M1224,'BASE ARTICLE SAMUEL 25012023 v1'!$A$2:$B$1287,2,FALSE)</f>
        <v>AS</v>
      </c>
      <c r="O1224">
        <f t="shared" si="109"/>
        <v>34.28</v>
      </c>
    </row>
    <row r="1225" spans="1:15" outlineLevel="2" x14ac:dyDescent="0.25">
      <c r="A1225" t="s">
        <v>2179</v>
      </c>
      <c r="B1225" s="74" t="str">
        <f t="shared" si="121"/>
        <v/>
      </c>
      <c r="C1225" t="str">
        <f>VLOOKUP(A1225,'BASE ARTICLE SAMUEL 25012023 v1'!$A$1:$B$1287,2,FALSE)</f>
        <v>AF</v>
      </c>
      <c r="D1225" t="s">
        <v>1010</v>
      </c>
      <c r="E1225">
        <v>2</v>
      </c>
      <c r="F1225" t="s">
        <v>1011</v>
      </c>
      <c r="G1225" s="71">
        <f>VLOOKUP(M1225,'BASE ARTICLE SAMUEL 25012023 v1'!$A$1:$F$1287,6,FALSE)</f>
        <v>1.49</v>
      </c>
      <c r="H1225" s="6">
        <f>VLOOKUP(M1225,'BASE ARTICLE SAMUEL 25012023 v2'!$A$1:$H$1287,8,FALSE)</f>
        <v>1.67</v>
      </c>
      <c r="I1225">
        <v>1.87</v>
      </c>
      <c r="J1225">
        <f t="shared" si="122"/>
        <v>3.74</v>
      </c>
      <c r="K1225" s="6">
        <f>VLOOKUP(M1225,'BASE ARTICLE SAMUEL 25012023 v2'!$A$1:$K$1287,11,FALSE)</f>
        <v>2.5049999999999999</v>
      </c>
      <c r="L1225" s="6">
        <f t="shared" si="123"/>
        <v>5.01</v>
      </c>
      <c r="M1225" t="s">
        <v>1010</v>
      </c>
      <c r="N1225" t="str">
        <f>VLOOKUP(M1225,'BASE ARTICLE SAMUEL 25012023 v1'!$A$2:$B$1287,2,FALSE)</f>
        <v>AS</v>
      </c>
      <c r="O1225">
        <f t="shared" ref="O1225:O1295" si="124">E1225*H1225</f>
        <v>3.34</v>
      </c>
    </row>
    <row r="1226" spans="1:15" outlineLevel="2" x14ac:dyDescent="0.25">
      <c r="A1226" t="s">
        <v>2179</v>
      </c>
      <c r="B1226" s="74" t="str">
        <f t="shared" si="121"/>
        <v/>
      </c>
      <c r="C1226" t="str">
        <f>VLOOKUP(A1226,'BASE ARTICLE SAMUEL 25012023 v1'!$A$1:$B$1287,2,FALSE)</f>
        <v>AF</v>
      </c>
      <c r="D1226" t="s">
        <v>1016</v>
      </c>
      <c r="E1226">
        <v>2</v>
      </c>
      <c r="F1226" t="s">
        <v>1017</v>
      </c>
      <c r="G1226" s="71">
        <f>VLOOKUP(M1226,'BASE ARTICLE SAMUEL 25012023 v1'!$A$1:$F$1287,6,FALSE)</f>
        <v>1.1399999999999999</v>
      </c>
      <c r="H1226" s="6">
        <f>VLOOKUP(M1226,'BASE ARTICLE SAMUEL 25012023 v2'!$A$1:$H$1287,8,FALSE)</f>
        <v>1.278</v>
      </c>
      <c r="I1226">
        <v>1.87</v>
      </c>
      <c r="J1226">
        <f t="shared" si="122"/>
        <v>3.74</v>
      </c>
      <c r="K1226" s="6">
        <f>VLOOKUP(M1226,'BASE ARTICLE SAMUEL 25012023 v2'!$A$1:$K$1287,11,FALSE)</f>
        <v>1.917</v>
      </c>
      <c r="L1226" s="6">
        <f t="shared" si="123"/>
        <v>3.8340000000000001</v>
      </c>
      <c r="M1226" t="s">
        <v>1016</v>
      </c>
      <c r="N1226" t="str">
        <f>VLOOKUP(M1226,'BASE ARTICLE SAMUEL 25012023 v1'!$A$2:$B$1287,2,FALSE)</f>
        <v>AS</v>
      </c>
      <c r="O1226">
        <f t="shared" si="124"/>
        <v>2.556</v>
      </c>
    </row>
    <row r="1227" spans="1:15" outlineLevel="2" x14ac:dyDescent="0.25">
      <c r="A1227" t="s">
        <v>2179</v>
      </c>
      <c r="B1227" s="74" t="str">
        <f t="shared" si="121"/>
        <v/>
      </c>
      <c r="C1227" t="str">
        <f>VLOOKUP(A1227,'BASE ARTICLE SAMUEL 25012023 v1'!$A$1:$B$1287,2,FALSE)</f>
        <v>AF</v>
      </c>
      <c r="D1227" t="s">
        <v>948</v>
      </c>
      <c r="E1227">
        <v>2</v>
      </c>
      <c r="F1227" t="s">
        <v>949</v>
      </c>
      <c r="G1227" s="71">
        <f>VLOOKUP(M1227,'BASE ARTICLE SAMUEL 25012023 v1'!$A$1:$F$1287,6,FALSE)</f>
        <v>0.64</v>
      </c>
      <c r="H1227" s="6">
        <f>VLOOKUP(M1227,'BASE ARTICLE SAMUEL 25012023 v2'!$A$1:$H$1287,8,FALSE)</f>
        <v>0.71399999999999997</v>
      </c>
      <c r="I1227">
        <v>1.34</v>
      </c>
      <c r="J1227">
        <f t="shared" si="122"/>
        <v>2.68</v>
      </c>
      <c r="K1227" s="6">
        <f>VLOOKUP(M1227,'BASE ARTICLE SAMUEL 25012023 v2'!$A$1:$K$1287,11,FALSE)</f>
        <v>1.4279999999999999</v>
      </c>
      <c r="L1227" s="6">
        <f t="shared" si="123"/>
        <v>2.8559999999999999</v>
      </c>
      <c r="M1227" t="s">
        <v>948</v>
      </c>
      <c r="N1227" t="str">
        <f>VLOOKUP(M1227,'BASE ARTICLE SAMUEL 25012023 v1'!$A$2:$B$1287,2,FALSE)</f>
        <v>AS</v>
      </c>
      <c r="O1227">
        <f t="shared" si="124"/>
        <v>1.4279999999999999</v>
      </c>
    </row>
    <row r="1228" spans="1:15" outlineLevel="2" x14ac:dyDescent="0.25">
      <c r="A1228" t="s">
        <v>2179</v>
      </c>
      <c r="B1228" s="74" t="str">
        <f t="shared" si="121"/>
        <v/>
      </c>
      <c r="C1228" t="str">
        <f>VLOOKUP(A1228,'BASE ARTICLE SAMUEL 25012023 v1'!$A$1:$B$1287,2,FALSE)</f>
        <v>AF</v>
      </c>
      <c r="E1228">
        <v>2</v>
      </c>
      <c r="F1228" t="s">
        <v>69</v>
      </c>
      <c r="G1228" s="71">
        <f>VLOOKUP(M1228,'BASE ARTICLE SAMUEL 25012023 v1'!$A$1:$F$1287,6,FALSE)</f>
        <v>0.94</v>
      </c>
      <c r="H1228" s="6">
        <f>VLOOKUP(M1228,'BASE ARTICLE SAMUEL 25012023 v2'!$A$1:$H$1287,8,FALSE)</f>
        <v>0.94</v>
      </c>
      <c r="I1228">
        <v>4.01</v>
      </c>
      <c r="J1228">
        <f t="shared" si="122"/>
        <v>8.02</v>
      </c>
      <c r="K1228" s="6">
        <f>VLOOKUP(M1228,'BASE ARTICLE SAMUEL 25012023 v2'!$A$1:$K$1287,11,FALSE)</f>
        <v>1.41</v>
      </c>
      <c r="L1228" s="6">
        <f t="shared" si="123"/>
        <v>2.82</v>
      </c>
      <c r="M1228" t="s">
        <v>68</v>
      </c>
      <c r="N1228" t="str">
        <f>VLOOKUP(M1228,'BASE ARTICLE SAMUEL 25012023 v1'!$A$2:$B$1287,2,FALSE)</f>
        <v>AS</v>
      </c>
      <c r="O1228">
        <f t="shared" si="124"/>
        <v>1.88</v>
      </c>
    </row>
    <row r="1229" spans="1:15" outlineLevel="2" x14ac:dyDescent="0.25">
      <c r="A1229" t="s">
        <v>2179</v>
      </c>
      <c r="B1229" s="74" t="str">
        <f t="shared" si="121"/>
        <v/>
      </c>
      <c r="C1229" t="str">
        <f>VLOOKUP(A1229,'BASE ARTICLE SAMUEL 25012023 v1'!$A$1:$B$1287,2,FALSE)</f>
        <v>AF</v>
      </c>
      <c r="D1229" t="s">
        <v>1603</v>
      </c>
      <c r="E1229">
        <v>0.3</v>
      </c>
      <c r="F1229" t="s">
        <v>1604</v>
      </c>
      <c r="G1229" s="71">
        <f>VLOOKUP(M1229,'BASE ARTICLE SAMUEL 25012023 v1'!$A$1:$F$1287,6,FALSE)</f>
        <v>50</v>
      </c>
      <c r="H1229" s="6">
        <f>VLOOKUP(M1229,'BASE ARTICLE SAMUEL 25012023 v2'!$A$1:$H$1287,8,FALSE)</f>
        <v>0</v>
      </c>
      <c r="I1229">
        <v>75</v>
      </c>
      <c r="J1229">
        <f t="shared" si="122"/>
        <v>22.5</v>
      </c>
      <c r="K1229" s="6">
        <f>VLOOKUP(M1229,'BASE ARTICLE SAMUEL 25012023 v2'!$A$1:$K$1287,11,FALSE)</f>
        <v>75</v>
      </c>
      <c r="L1229" s="6">
        <f t="shared" si="123"/>
        <v>22.5</v>
      </c>
      <c r="M1229" t="s">
        <v>1603</v>
      </c>
      <c r="N1229" t="str">
        <f>VLOOKUP(M1229,'BASE ARTICLE SAMUEL 25012023 v1'!$A$2:$B$1287,2,FALSE)</f>
        <v>AN</v>
      </c>
      <c r="O1229">
        <f t="shared" si="124"/>
        <v>0</v>
      </c>
    </row>
    <row r="1230" spans="1:15" outlineLevel="2" x14ac:dyDescent="0.25">
      <c r="A1230" t="s">
        <v>2179</v>
      </c>
      <c r="B1230" s="74" t="str">
        <f t="shared" si="121"/>
        <v/>
      </c>
      <c r="C1230" t="str">
        <f>VLOOKUP(A1230,'BASE ARTICLE SAMUEL 25012023 v1'!$A$1:$B$1287,2,FALSE)</f>
        <v>AF</v>
      </c>
      <c r="E1230">
        <v>2</v>
      </c>
      <c r="F1230" t="s">
        <v>2461</v>
      </c>
      <c r="G1230" s="71">
        <f>VLOOKUP(M1230,'BASE ARTICLE SAMUEL 25012023 v1'!$A$1:$F$1287,6,FALSE)</f>
        <v>0</v>
      </c>
      <c r="H1230" s="6">
        <f>VLOOKUP(M1230,'BASE ARTICLE SAMUEL 25012023 v2'!$A$1:$H$1287,8,FALSE)</f>
        <v>5.78</v>
      </c>
      <c r="I1230">
        <v>0</v>
      </c>
      <c r="J1230">
        <f t="shared" si="122"/>
        <v>0</v>
      </c>
      <c r="K1230" s="6">
        <f>VLOOKUP(M1230,'BASE ARTICLE SAMUEL 25012023 v2'!$A$1:$K$1287,11,FALSE)</f>
        <v>9.5920000000000005</v>
      </c>
      <c r="L1230" s="6">
        <f t="shared" si="123"/>
        <v>19.184000000000001</v>
      </c>
      <c r="M1230" t="s">
        <v>2460</v>
      </c>
      <c r="N1230" t="str">
        <f>VLOOKUP(M1230,'BASE ARTICLE SAMUEL 25012023 v1'!$A$2:$B$1287,2,FALSE)</f>
        <v>AF</v>
      </c>
      <c r="O1230">
        <f t="shared" si="124"/>
        <v>11.56</v>
      </c>
    </row>
    <row r="1231" spans="1:15" outlineLevel="2" x14ac:dyDescent="0.25">
      <c r="A1231" t="s">
        <v>2179</v>
      </c>
      <c r="B1231" s="74" t="str">
        <f t="shared" si="121"/>
        <v/>
      </c>
      <c r="C1231" t="str">
        <f>VLOOKUP(A1231,'BASE ARTICLE SAMUEL 25012023 v1'!$A$1:$B$1287,2,FALSE)</f>
        <v>AF</v>
      </c>
      <c r="E1231">
        <v>1</v>
      </c>
      <c r="F1231" t="s">
        <v>2482</v>
      </c>
      <c r="G1231" s="71">
        <f>VLOOKUP(M1231,'BASE ARTICLE SAMUEL 25012023 v1'!$A$1:$F$1287,6,FALSE)</f>
        <v>2.62</v>
      </c>
      <c r="H1231" s="6">
        <f>VLOOKUP(M1231,'BASE ARTICLE SAMUEL 25012023 v2'!$A$1:$H$1287,8,FALSE)</f>
        <v>2.62</v>
      </c>
      <c r="I1231">
        <v>0</v>
      </c>
      <c r="J1231">
        <f t="shared" si="122"/>
        <v>0</v>
      </c>
      <c r="K1231" s="6">
        <f>VLOOKUP(M1231,'BASE ARTICLE SAMUEL 25012023 v2'!$A$1:$K$1287,11,FALSE)</f>
        <v>2.8820000000000006</v>
      </c>
      <c r="L1231" s="6">
        <f t="shared" si="123"/>
        <v>2.8820000000000006</v>
      </c>
      <c r="M1231" t="s">
        <v>2481</v>
      </c>
      <c r="N1231" t="str">
        <f>VLOOKUP(M1231,'BASE ARTICLE SAMUEL 25012023 v1'!$A$2:$B$1287,2,FALSE)</f>
        <v>AN</v>
      </c>
      <c r="O1231">
        <f t="shared" si="124"/>
        <v>2.62</v>
      </c>
    </row>
    <row r="1232" spans="1:15" outlineLevel="1" x14ac:dyDescent="0.25">
      <c r="A1232" s="74" t="s">
        <v>4159</v>
      </c>
      <c r="B1232" s="74" t="str">
        <f t="shared" si="121"/>
        <v>ZDR4</v>
      </c>
      <c r="H1232" s="6" t="e">
        <f>VLOOKUP(M1232,'BASE ARTICLE SAMUEL 25012023 v2'!$A$1:$H$1287,8,FALSE)</f>
        <v>#N/A</v>
      </c>
      <c r="K1232" s="6" t="e">
        <f>VLOOKUP(M1232,'BASE ARTICLE SAMUEL 25012023 v2'!$A$1:$K$1287,11,FALSE)</f>
        <v>#N/A</v>
      </c>
      <c r="L1232" s="6">
        <f>SUBTOTAL(9,L1222:L1231)</f>
        <v>119.41600008</v>
      </c>
      <c r="O1232">
        <f>SUBTOTAL(9,O1222:O1231)</f>
        <v>63.287999999999997</v>
      </c>
    </row>
    <row r="1233" spans="1:15" outlineLevel="2" x14ac:dyDescent="0.25">
      <c r="A1233" t="s">
        <v>2181</v>
      </c>
      <c r="B1233" s="74" t="str">
        <f t="shared" si="121"/>
        <v/>
      </c>
      <c r="C1233" t="str">
        <f>VLOOKUP(A1233,'BASE ARTICLE SAMUEL 25012023 v1'!$A$1:$B$1287,2,FALSE)</f>
        <v>AF</v>
      </c>
      <c r="E1233">
        <v>1.2</v>
      </c>
      <c r="F1233" t="s">
        <v>729</v>
      </c>
      <c r="G1233" s="71">
        <f>VLOOKUP(M1233,'BASE ARTICLE SAMUEL 25012023 v1'!$A$1:$F$1287,6,FALSE)</f>
        <v>2.42</v>
      </c>
      <c r="H1233" s="6">
        <f>VLOOKUP(M1233,'BASE ARTICLE SAMUEL 25012023 v2'!$A$1:$H$1287,8,FALSE)</f>
        <v>2.42</v>
      </c>
      <c r="I1233">
        <v>0</v>
      </c>
      <c r="J1233">
        <f t="shared" ref="J1233:J1242" si="125">E1233*I1233</f>
        <v>0</v>
      </c>
      <c r="K1233" s="6">
        <f>VLOOKUP(M1233,'BASE ARTICLE SAMUEL 25012023 v2'!$A$1:$K$1287,11,FALSE)</f>
        <v>3.0249999999999999</v>
      </c>
      <c r="L1233" s="6">
        <f t="shared" ref="L1233:L1242" si="126">E1233*K1233</f>
        <v>3.63</v>
      </c>
      <c r="M1233" t="s">
        <v>728</v>
      </c>
      <c r="N1233" t="str">
        <f>VLOOKUP(M1233,'BASE ARTICLE SAMUEL 25012023 v1'!$A$2:$B$1287,2,FALSE)</f>
        <v>AN</v>
      </c>
      <c r="O1233">
        <f t="shared" si="124"/>
        <v>2.9039999999999999</v>
      </c>
    </row>
    <row r="1234" spans="1:15" outlineLevel="2" x14ac:dyDescent="0.25">
      <c r="A1234" t="s">
        <v>2181</v>
      </c>
      <c r="B1234" s="74" t="str">
        <f t="shared" si="121"/>
        <v/>
      </c>
      <c r="C1234" t="str">
        <f>VLOOKUP(A1234,'BASE ARTICLE SAMUEL 25012023 v1'!$A$1:$B$1287,2,FALSE)</f>
        <v>AF</v>
      </c>
      <c r="E1234">
        <v>8</v>
      </c>
      <c r="F1234" t="s">
        <v>721</v>
      </c>
      <c r="G1234" s="71">
        <f>VLOOKUP(M1234,'BASE ARTICLE SAMUEL 25012023 v1'!$A$1:$F$1287,6,FALSE)</f>
        <v>0.17</v>
      </c>
      <c r="H1234" s="6">
        <f>VLOOKUP(M1234,'BASE ARTICLE SAMUEL 25012023 v2'!$A$1:$H$1287,8,FALSE)</f>
        <v>0.17</v>
      </c>
      <c r="I1234">
        <v>0</v>
      </c>
      <c r="J1234">
        <f t="shared" si="125"/>
        <v>0</v>
      </c>
      <c r="K1234" s="6">
        <f>VLOOKUP(M1234,'BASE ARTICLE SAMUEL 25012023 v2'!$A$1:$K$1287,11,FALSE)</f>
        <v>0.33000000500000004</v>
      </c>
      <c r="L1234" s="6">
        <f t="shared" si="126"/>
        <v>2.6400000400000003</v>
      </c>
      <c r="M1234">
        <v>2146332</v>
      </c>
      <c r="N1234" t="str">
        <f>VLOOKUP(M1234,'BASE ARTICLE SAMUEL 25012023 v1'!$A$2:$B$1287,2,FALSE)</f>
        <v>AN</v>
      </c>
      <c r="O1234">
        <f t="shared" si="124"/>
        <v>1.36</v>
      </c>
    </row>
    <row r="1235" spans="1:15" outlineLevel="2" x14ac:dyDescent="0.25">
      <c r="A1235" t="s">
        <v>2181</v>
      </c>
      <c r="B1235" s="74" t="str">
        <f t="shared" si="121"/>
        <v/>
      </c>
      <c r="C1235" t="str">
        <f>VLOOKUP(A1235,'BASE ARTICLE SAMUEL 25012023 v1'!$A$1:$B$1287,2,FALSE)</f>
        <v>AF</v>
      </c>
      <c r="E1235">
        <v>1</v>
      </c>
      <c r="F1235" t="s">
        <v>2482</v>
      </c>
      <c r="G1235" s="71">
        <f>VLOOKUP(M1235,'BASE ARTICLE SAMUEL 25012023 v1'!$A$1:$F$1287,6,FALSE)</f>
        <v>2.62</v>
      </c>
      <c r="H1235" s="6">
        <f>VLOOKUP(M1235,'BASE ARTICLE SAMUEL 25012023 v2'!$A$1:$H$1287,8,FALSE)</f>
        <v>2.62</v>
      </c>
      <c r="I1235">
        <v>0</v>
      </c>
      <c r="J1235">
        <f t="shared" si="125"/>
        <v>0</v>
      </c>
      <c r="K1235" s="6">
        <f>VLOOKUP(M1235,'BASE ARTICLE SAMUEL 25012023 v2'!$A$1:$K$1287,11,FALSE)</f>
        <v>2.8820000000000006</v>
      </c>
      <c r="L1235" s="6">
        <f t="shared" si="126"/>
        <v>2.8820000000000006</v>
      </c>
      <c r="M1235" t="s">
        <v>2481</v>
      </c>
      <c r="N1235" t="str">
        <f>VLOOKUP(M1235,'BASE ARTICLE SAMUEL 25012023 v1'!$A$2:$B$1287,2,FALSE)</f>
        <v>AN</v>
      </c>
      <c r="O1235">
        <f t="shared" si="124"/>
        <v>2.62</v>
      </c>
    </row>
    <row r="1236" spans="1:15" outlineLevel="2" x14ac:dyDescent="0.25">
      <c r="A1236" t="s">
        <v>2181</v>
      </c>
      <c r="B1236" s="74" t="str">
        <f t="shared" si="121"/>
        <v/>
      </c>
      <c r="C1236" t="str">
        <f>VLOOKUP(A1236,'BASE ARTICLE SAMUEL 25012023 v1'!$A$1:$B$1287,2,FALSE)</f>
        <v>AF</v>
      </c>
      <c r="E1236">
        <v>1</v>
      </c>
      <c r="F1236" t="s">
        <v>1039</v>
      </c>
      <c r="G1236" s="71">
        <f>VLOOKUP(M1236,'BASE ARTICLE SAMUEL 25012023 v1'!$A$1:$F$1287,6,FALSE)</f>
        <v>18.43</v>
      </c>
      <c r="H1236" s="6">
        <f>VLOOKUP(M1236,'BASE ARTICLE SAMUEL 25012023 v2'!$A$1:$H$1287,8,FALSE)</f>
        <v>17.14</v>
      </c>
      <c r="I1236">
        <v>0</v>
      </c>
      <c r="J1236">
        <f t="shared" si="125"/>
        <v>0</v>
      </c>
      <c r="K1236" s="6">
        <f>VLOOKUP(M1236,'BASE ARTICLE SAMUEL 25012023 v2'!$A$1:$K$1287,11,FALSE)</f>
        <v>25.71</v>
      </c>
      <c r="L1236" s="6">
        <f t="shared" si="126"/>
        <v>25.71</v>
      </c>
      <c r="M1236" t="s">
        <v>1038</v>
      </c>
      <c r="N1236" t="str">
        <f>VLOOKUP(M1236,'BASE ARTICLE SAMUEL 25012023 v1'!$A$2:$B$1287,2,FALSE)</f>
        <v>AS</v>
      </c>
      <c r="O1236">
        <f t="shared" si="124"/>
        <v>17.14</v>
      </c>
    </row>
    <row r="1237" spans="1:15" outlineLevel="2" x14ac:dyDescent="0.25">
      <c r="A1237" t="s">
        <v>2181</v>
      </c>
      <c r="B1237" s="74" t="str">
        <f t="shared" si="121"/>
        <v/>
      </c>
      <c r="C1237" t="str">
        <f>VLOOKUP(A1237,'BASE ARTICLE SAMUEL 25012023 v1'!$A$1:$B$1287,2,FALSE)</f>
        <v>AF</v>
      </c>
      <c r="E1237">
        <v>1</v>
      </c>
      <c r="F1237" t="s">
        <v>1011</v>
      </c>
      <c r="G1237" s="71">
        <f>VLOOKUP(M1237,'BASE ARTICLE SAMUEL 25012023 v1'!$A$1:$F$1287,6,FALSE)</f>
        <v>1.49</v>
      </c>
      <c r="H1237" s="6">
        <f>VLOOKUP(M1237,'BASE ARTICLE SAMUEL 25012023 v2'!$A$1:$H$1287,8,FALSE)</f>
        <v>1.67</v>
      </c>
      <c r="I1237">
        <v>0</v>
      </c>
      <c r="J1237">
        <f t="shared" si="125"/>
        <v>0</v>
      </c>
      <c r="K1237" s="6">
        <f>VLOOKUP(M1237,'BASE ARTICLE SAMUEL 25012023 v2'!$A$1:$K$1287,11,FALSE)</f>
        <v>2.5049999999999999</v>
      </c>
      <c r="L1237" s="6">
        <f t="shared" si="126"/>
        <v>2.5049999999999999</v>
      </c>
      <c r="M1237" t="s">
        <v>1010</v>
      </c>
      <c r="N1237" t="str">
        <f>VLOOKUP(M1237,'BASE ARTICLE SAMUEL 25012023 v1'!$A$2:$B$1287,2,FALSE)</f>
        <v>AS</v>
      </c>
      <c r="O1237">
        <f t="shared" si="124"/>
        <v>1.67</v>
      </c>
    </row>
    <row r="1238" spans="1:15" outlineLevel="2" x14ac:dyDescent="0.25">
      <c r="A1238" t="s">
        <v>2181</v>
      </c>
      <c r="B1238" s="74" t="str">
        <f t="shared" si="121"/>
        <v/>
      </c>
      <c r="C1238" t="str">
        <f>VLOOKUP(A1238,'BASE ARTICLE SAMUEL 25012023 v1'!$A$1:$B$1287,2,FALSE)</f>
        <v>AF</v>
      </c>
      <c r="E1238">
        <v>1</v>
      </c>
      <c r="F1238" t="s">
        <v>1017</v>
      </c>
      <c r="G1238" s="71">
        <f>VLOOKUP(M1238,'BASE ARTICLE SAMUEL 25012023 v1'!$A$1:$F$1287,6,FALSE)</f>
        <v>1.1399999999999999</v>
      </c>
      <c r="H1238" s="6">
        <f>VLOOKUP(M1238,'BASE ARTICLE SAMUEL 25012023 v2'!$A$1:$H$1287,8,FALSE)</f>
        <v>1.278</v>
      </c>
      <c r="I1238">
        <v>0</v>
      </c>
      <c r="J1238">
        <f t="shared" si="125"/>
        <v>0</v>
      </c>
      <c r="K1238" s="6">
        <f>VLOOKUP(M1238,'BASE ARTICLE SAMUEL 25012023 v2'!$A$1:$K$1287,11,FALSE)</f>
        <v>1.917</v>
      </c>
      <c r="L1238" s="6">
        <f t="shared" si="126"/>
        <v>1.917</v>
      </c>
      <c r="M1238" t="s">
        <v>1016</v>
      </c>
      <c r="N1238" t="str">
        <f>VLOOKUP(M1238,'BASE ARTICLE SAMUEL 25012023 v1'!$A$2:$B$1287,2,FALSE)</f>
        <v>AS</v>
      </c>
      <c r="O1238">
        <f t="shared" si="124"/>
        <v>1.278</v>
      </c>
    </row>
    <row r="1239" spans="1:15" outlineLevel="2" x14ac:dyDescent="0.25">
      <c r="A1239" t="s">
        <v>2181</v>
      </c>
      <c r="B1239" s="74" t="str">
        <f t="shared" si="121"/>
        <v/>
      </c>
      <c r="C1239" t="str">
        <f>VLOOKUP(A1239,'BASE ARTICLE SAMUEL 25012023 v1'!$A$1:$B$1287,2,FALSE)</f>
        <v>AF</v>
      </c>
      <c r="E1239">
        <v>1</v>
      </c>
      <c r="F1239" t="s">
        <v>949</v>
      </c>
      <c r="G1239" s="71">
        <f>VLOOKUP(M1239,'BASE ARTICLE SAMUEL 25012023 v1'!$A$1:$F$1287,6,FALSE)</f>
        <v>0.64</v>
      </c>
      <c r="H1239" s="6">
        <f>VLOOKUP(M1239,'BASE ARTICLE SAMUEL 25012023 v2'!$A$1:$H$1287,8,FALSE)</f>
        <v>0.71399999999999997</v>
      </c>
      <c r="I1239">
        <v>0</v>
      </c>
      <c r="J1239">
        <f t="shared" si="125"/>
        <v>0</v>
      </c>
      <c r="K1239" s="6">
        <f>VLOOKUP(M1239,'BASE ARTICLE SAMUEL 25012023 v2'!$A$1:$K$1287,11,FALSE)</f>
        <v>1.4279999999999999</v>
      </c>
      <c r="L1239" s="6">
        <f t="shared" si="126"/>
        <v>1.4279999999999999</v>
      </c>
      <c r="M1239" t="s">
        <v>948</v>
      </c>
      <c r="N1239" t="str">
        <f>VLOOKUP(M1239,'BASE ARTICLE SAMUEL 25012023 v1'!$A$2:$B$1287,2,FALSE)</f>
        <v>AS</v>
      </c>
      <c r="O1239">
        <f t="shared" si="124"/>
        <v>0.71399999999999997</v>
      </c>
    </row>
    <row r="1240" spans="1:15" outlineLevel="2" x14ac:dyDescent="0.25">
      <c r="A1240" t="s">
        <v>2181</v>
      </c>
      <c r="B1240" s="74" t="str">
        <f t="shared" si="121"/>
        <v/>
      </c>
      <c r="C1240" t="str">
        <f>VLOOKUP(A1240,'BASE ARTICLE SAMUEL 25012023 v1'!$A$1:$B$1287,2,FALSE)</f>
        <v>AF</v>
      </c>
      <c r="E1240">
        <v>1</v>
      </c>
      <c r="F1240" t="s">
        <v>69</v>
      </c>
      <c r="G1240" s="71">
        <f>VLOOKUP(M1240,'BASE ARTICLE SAMUEL 25012023 v1'!$A$1:$F$1287,6,FALSE)</f>
        <v>0.94</v>
      </c>
      <c r="H1240" s="6">
        <f>VLOOKUP(M1240,'BASE ARTICLE SAMUEL 25012023 v2'!$A$1:$H$1287,8,FALSE)</f>
        <v>0.94</v>
      </c>
      <c r="I1240">
        <v>0</v>
      </c>
      <c r="J1240">
        <f t="shared" si="125"/>
        <v>0</v>
      </c>
      <c r="K1240" s="6">
        <f>VLOOKUP(M1240,'BASE ARTICLE SAMUEL 25012023 v2'!$A$1:$K$1287,11,FALSE)</f>
        <v>1.41</v>
      </c>
      <c r="L1240" s="6">
        <f t="shared" si="126"/>
        <v>1.41</v>
      </c>
      <c r="M1240" t="s">
        <v>68</v>
      </c>
      <c r="N1240" t="str">
        <f>VLOOKUP(M1240,'BASE ARTICLE SAMUEL 25012023 v1'!$A$2:$B$1287,2,FALSE)</f>
        <v>AS</v>
      </c>
      <c r="O1240">
        <f t="shared" si="124"/>
        <v>0.94</v>
      </c>
    </row>
    <row r="1241" spans="1:15" outlineLevel="2" x14ac:dyDescent="0.25">
      <c r="A1241" t="s">
        <v>2181</v>
      </c>
      <c r="B1241" s="74" t="str">
        <f t="shared" si="121"/>
        <v/>
      </c>
      <c r="C1241" t="str">
        <f>VLOOKUP(A1241,'BASE ARTICLE SAMUEL 25012023 v1'!$A$1:$B$1287,2,FALSE)</f>
        <v>AF</v>
      </c>
      <c r="E1241">
        <v>0.15</v>
      </c>
      <c r="F1241" t="s">
        <v>1604</v>
      </c>
      <c r="G1241" s="71">
        <f>VLOOKUP(M1241,'BASE ARTICLE SAMUEL 25012023 v1'!$A$1:$F$1287,6,FALSE)</f>
        <v>50</v>
      </c>
      <c r="H1241" s="6">
        <f>VLOOKUP(M1241,'BASE ARTICLE SAMUEL 25012023 v2'!$A$1:$H$1287,8,FALSE)</f>
        <v>0</v>
      </c>
      <c r="I1241">
        <v>0</v>
      </c>
      <c r="J1241">
        <f t="shared" si="125"/>
        <v>0</v>
      </c>
      <c r="K1241" s="6">
        <f>VLOOKUP(M1241,'BASE ARTICLE SAMUEL 25012023 v2'!$A$1:$K$1287,11,FALSE)</f>
        <v>75</v>
      </c>
      <c r="L1241" s="6">
        <f t="shared" si="126"/>
        <v>11.25</v>
      </c>
      <c r="M1241" t="s">
        <v>1603</v>
      </c>
      <c r="N1241" t="str">
        <f>VLOOKUP(M1241,'BASE ARTICLE SAMUEL 25012023 v1'!$A$2:$B$1287,2,FALSE)</f>
        <v>AN</v>
      </c>
      <c r="O1241">
        <f t="shared" si="124"/>
        <v>0</v>
      </c>
    </row>
    <row r="1242" spans="1:15" outlineLevel="2" x14ac:dyDescent="0.25">
      <c r="A1242" t="s">
        <v>2181</v>
      </c>
      <c r="B1242" s="74" t="str">
        <f t="shared" si="121"/>
        <v/>
      </c>
      <c r="C1242" t="str">
        <f>VLOOKUP(A1242,'BASE ARTICLE SAMUEL 25012023 v1'!$A$1:$B$1287,2,FALSE)</f>
        <v>AF</v>
      </c>
      <c r="E1242">
        <v>1</v>
      </c>
      <c r="F1242" t="s">
        <v>2461</v>
      </c>
      <c r="G1242" s="71">
        <f>VLOOKUP(M1242,'BASE ARTICLE SAMUEL 25012023 v1'!$A$1:$F$1287,6,FALSE)</f>
        <v>0</v>
      </c>
      <c r="H1242" s="6">
        <f>VLOOKUP(M1242,'BASE ARTICLE SAMUEL 25012023 v2'!$A$1:$H$1287,8,FALSE)</f>
        <v>5.78</v>
      </c>
      <c r="I1242">
        <v>0</v>
      </c>
      <c r="J1242">
        <f t="shared" si="125"/>
        <v>0</v>
      </c>
      <c r="K1242" s="6">
        <f>VLOOKUP(M1242,'BASE ARTICLE SAMUEL 25012023 v2'!$A$1:$K$1287,11,FALSE)</f>
        <v>9.5920000000000005</v>
      </c>
      <c r="L1242" s="6">
        <f t="shared" si="126"/>
        <v>9.5920000000000005</v>
      </c>
      <c r="M1242" t="s">
        <v>2460</v>
      </c>
      <c r="N1242" t="str">
        <f>VLOOKUP(M1242,'BASE ARTICLE SAMUEL 25012023 v1'!$A$2:$B$1287,2,FALSE)</f>
        <v>AF</v>
      </c>
      <c r="O1242">
        <f t="shared" si="124"/>
        <v>5.78</v>
      </c>
    </row>
    <row r="1243" spans="1:15" outlineLevel="1" x14ac:dyDescent="0.25">
      <c r="A1243" s="74" t="s">
        <v>4160</v>
      </c>
      <c r="B1243" s="74" t="str">
        <f t="shared" si="121"/>
        <v>ZDR3</v>
      </c>
      <c r="H1243" s="6" t="e">
        <f>VLOOKUP(M1243,'BASE ARTICLE SAMUEL 25012023 v2'!$A$1:$H$1287,8,FALSE)</f>
        <v>#N/A</v>
      </c>
      <c r="K1243" s="6" t="e">
        <f>VLOOKUP(M1243,'BASE ARTICLE SAMUEL 25012023 v2'!$A$1:$K$1287,11,FALSE)</f>
        <v>#N/A</v>
      </c>
      <c r="L1243" s="6">
        <f>SUBTOTAL(9,L1233:L1242)</f>
        <v>62.964000039999995</v>
      </c>
      <c r="O1243">
        <f>SUBTOTAL(9,O1233:O1242)</f>
        <v>34.405999999999999</v>
      </c>
    </row>
    <row r="1244" spans="1:15" outlineLevel="2" x14ac:dyDescent="0.25">
      <c r="A1244" t="s">
        <v>1384</v>
      </c>
      <c r="B1244" s="74" t="str">
        <f t="shared" si="121"/>
        <v/>
      </c>
      <c r="C1244" t="str">
        <f>VLOOKUP(A1244,'BASE ARTICLE SAMUEL 25012023 v1'!$A$1:$B$1287,2,FALSE)</f>
        <v>AF</v>
      </c>
      <c r="D1244" t="s">
        <v>728</v>
      </c>
      <c r="E1244">
        <v>0.6</v>
      </c>
      <c r="F1244" t="s">
        <v>729</v>
      </c>
      <c r="G1244" s="71">
        <f>VLOOKUP(M1244,'BASE ARTICLE SAMUEL 25012023 v1'!$A$1:$F$1287,6,FALSE)</f>
        <v>2.42</v>
      </c>
      <c r="H1244" s="6">
        <f>VLOOKUP(M1244,'BASE ARTICLE SAMUEL 25012023 v2'!$A$1:$H$1287,8,FALSE)</f>
        <v>2.42</v>
      </c>
      <c r="I1244">
        <v>2.85</v>
      </c>
      <c r="J1244">
        <f t="shared" ref="J1244:J1253" si="127">E1244*I1244</f>
        <v>1.71</v>
      </c>
      <c r="K1244" s="6">
        <f>VLOOKUP(M1244,'BASE ARTICLE SAMUEL 25012023 v2'!$A$1:$K$1287,11,FALSE)</f>
        <v>3.0249999999999999</v>
      </c>
      <c r="L1244" s="6">
        <f t="shared" ref="L1244:L1253" si="128">E1244*K1244</f>
        <v>1.8149999999999999</v>
      </c>
      <c r="M1244" t="s">
        <v>728</v>
      </c>
      <c r="N1244" t="str">
        <f>VLOOKUP(M1244,'BASE ARTICLE SAMUEL 25012023 v1'!$A$2:$B$1287,2,FALSE)</f>
        <v>AN</v>
      </c>
      <c r="O1244">
        <f t="shared" si="124"/>
        <v>1.452</v>
      </c>
    </row>
    <row r="1245" spans="1:15" outlineLevel="2" x14ac:dyDescent="0.25">
      <c r="A1245" t="s">
        <v>1384</v>
      </c>
      <c r="B1245" s="74" t="str">
        <f t="shared" si="121"/>
        <v/>
      </c>
      <c r="C1245" t="str">
        <f>VLOOKUP(A1245,'BASE ARTICLE SAMUEL 25012023 v1'!$A$1:$B$1287,2,FALSE)</f>
        <v>AF</v>
      </c>
      <c r="D1245">
        <v>2146332</v>
      </c>
      <c r="E1245">
        <v>8</v>
      </c>
      <c r="F1245" t="s">
        <v>721</v>
      </c>
      <c r="G1245" s="71">
        <f>VLOOKUP(M1245,'BASE ARTICLE SAMUEL 25012023 v1'!$A$1:$F$1287,6,FALSE)</f>
        <v>0.17</v>
      </c>
      <c r="H1245" s="6">
        <f>VLOOKUP(M1245,'BASE ARTICLE SAMUEL 25012023 v2'!$A$1:$H$1287,8,FALSE)</f>
        <v>0.17</v>
      </c>
      <c r="I1245">
        <v>0.33</v>
      </c>
      <c r="J1245">
        <f t="shared" si="127"/>
        <v>2.64</v>
      </c>
      <c r="K1245" s="6">
        <f>VLOOKUP(M1245,'BASE ARTICLE SAMUEL 25012023 v2'!$A$1:$K$1287,11,FALSE)</f>
        <v>0.33000000500000004</v>
      </c>
      <c r="L1245" s="6">
        <f t="shared" si="128"/>
        <v>2.6400000400000003</v>
      </c>
      <c r="M1245">
        <v>2146332</v>
      </c>
      <c r="N1245" t="str">
        <f>VLOOKUP(M1245,'BASE ARTICLE SAMUEL 25012023 v1'!$A$2:$B$1287,2,FALSE)</f>
        <v>AN</v>
      </c>
      <c r="O1245">
        <f t="shared" si="124"/>
        <v>1.36</v>
      </c>
    </row>
    <row r="1246" spans="1:15" outlineLevel="2" x14ac:dyDescent="0.25">
      <c r="A1246" t="s">
        <v>1384</v>
      </c>
      <c r="B1246" s="74" t="str">
        <f t="shared" si="121"/>
        <v/>
      </c>
      <c r="C1246" t="str">
        <f>VLOOKUP(A1246,'BASE ARTICLE SAMUEL 25012023 v1'!$A$1:$B$1287,2,FALSE)</f>
        <v>AF</v>
      </c>
      <c r="D1246" t="s">
        <v>1038</v>
      </c>
      <c r="E1246">
        <v>1</v>
      </c>
      <c r="F1246" t="s">
        <v>1039</v>
      </c>
      <c r="G1246" s="71">
        <f>VLOOKUP(M1246,'BASE ARTICLE SAMUEL 25012023 v1'!$A$1:$F$1287,6,FALSE)</f>
        <v>18.43</v>
      </c>
      <c r="H1246" s="6">
        <f>VLOOKUP(M1246,'BASE ARTICLE SAMUEL 25012023 v2'!$A$1:$H$1287,8,FALSE)</f>
        <v>17.14</v>
      </c>
      <c r="I1246">
        <v>24.03</v>
      </c>
      <c r="J1246">
        <f t="shared" si="127"/>
        <v>24.03</v>
      </c>
      <c r="K1246" s="6">
        <f>VLOOKUP(M1246,'BASE ARTICLE SAMUEL 25012023 v2'!$A$1:$K$1287,11,FALSE)</f>
        <v>25.71</v>
      </c>
      <c r="L1246" s="6">
        <f t="shared" si="128"/>
        <v>25.71</v>
      </c>
      <c r="M1246" t="s">
        <v>1038</v>
      </c>
      <c r="N1246" t="str">
        <f>VLOOKUP(M1246,'BASE ARTICLE SAMUEL 25012023 v1'!$A$2:$B$1287,2,FALSE)</f>
        <v>AS</v>
      </c>
      <c r="O1246">
        <f t="shared" si="124"/>
        <v>17.14</v>
      </c>
    </row>
    <row r="1247" spans="1:15" outlineLevel="2" x14ac:dyDescent="0.25">
      <c r="A1247" t="s">
        <v>1384</v>
      </c>
      <c r="B1247" s="74" t="str">
        <f t="shared" si="121"/>
        <v/>
      </c>
      <c r="C1247" t="str">
        <f>VLOOKUP(A1247,'BASE ARTICLE SAMUEL 25012023 v1'!$A$1:$B$1287,2,FALSE)</f>
        <v>AF</v>
      </c>
      <c r="D1247" t="s">
        <v>1010</v>
      </c>
      <c r="E1247">
        <v>1</v>
      </c>
      <c r="F1247" t="s">
        <v>1011</v>
      </c>
      <c r="G1247" s="71">
        <f>VLOOKUP(M1247,'BASE ARTICLE SAMUEL 25012023 v1'!$A$1:$F$1287,6,FALSE)</f>
        <v>1.49</v>
      </c>
      <c r="H1247" s="6">
        <f>VLOOKUP(M1247,'BASE ARTICLE SAMUEL 25012023 v2'!$A$1:$H$1287,8,FALSE)</f>
        <v>1.67</v>
      </c>
      <c r="I1247">
        <v>1.87</v>
      </c>
      <c r="J1247">
        <f t="shared" si="127"/>
        <v>1.87</v>
      </c>
      <c r="K1247" s="6">
        <f>VLOOKUP(M1247,'BASE ARTICLE SAMUEL 25012023 v2'!$A$1:$K$1287,11,FALSE)</f>
        <v>2.5049999999999999</v>
      </c>
      <c r="L1247" s="6">
        <f t="shared" si="128"/>
        <v>2.5049999999999999</v>
      </c>
      <c r="M1247" t="s">
        <v>1010</v>
      </c>
      <c r="N1247" t="str">
        <f>VLOOKUP(M1247,'BASE ARTICLE SAMUEL 25012023 v1'!$A$2:$B$1287,2,FALSE)</f>
        <v>AS</v>
      </c>
      <c r="O1247">
        <f t="shared" si="124"/>
        <v>1.67</v>
      </c>
    </row>
    <row r="1248" spans="1:15" outlineLevel="2" x14ac:dyDescent="0.25">
      <c r="A1248" t="s">
        <v>1384</v>
      </c>
      <c r="B1248" s="74" t="str">
        <f t="shared" si="121"/>
        <v/>
      </c>
      <c r="C1248" t="str">
        <f>VLOOKUP(A1248,'BASE ARTICLE SAMUEL 25012023 v1'!$A$1:$B$1287,2,FALSE)</f>
        <v>AF</v>
      </c>
      <c r="D1248" t="s">
        <v>1016</v>
      </c>
      <c r="E1248">
        <v>1</v>
      </c>
      <c r="F1248" t="s">
        <v>1017</v>
      </c>
      <c r="G1248" s="71">
        <f>VLOOKUP(M1248,'BASE ARTICLE SAMUEL 25012023 v1'!$A$1:$F$1287,6,FALSE)</f>
        <v>1.1399999999999999</v>
      </c>
      <c r="H1248" s="6">
        <f>VLOOKUP(M1248,'BASE ARTICLE SAMUEL 25012023 v2'!$A$1:$H$1287,8,FALSE)</f>
        <v>1.278</v>
      </c>
      <c r="I1248">
        <v>1.87</v>
      </c>
      <c r="J1248">
        <f t="shared" si="127"/>
        <v>1.87</v>
      </c>
      <c r="K1248" s="6">
        <f>VLOOKUP(M1248,'BASE ARTICLE SAMUEL 25012023 v2'!$A$1:$K$1287,11,FALSE)</f>
        <v>1.917</v>
      </c>
      <c r="L1248" s="6">
        <f t="shared" si="128"/>
        <v>1.917</v>
      </c>
      <c r="M1248" t="s">
        <v>1016</v>
      </c>
      <c r="N1248" t="str">
        <f>VLOOKUP(M1248,'BASE ARTICLE SAMUEL 25012023 v1'!$A$2:$B$1287,2,FALSE)</f>
        <v>AS</v>
      </c>
      <c r="O1248">
        <f t="shared" si="124"/>
        <v>1.278</v>
      </c>
    </row>
    <row r="1249" spans="1:15" outlineLevel="2" x14ac:dyDescent="0.25">
      <c r="A1249" t="s">
        <v>1384</v>
      </c>
      <c r="B1249" s="74" t="str">
        <f t="shared" si="121"/>
        <v/>
      </c>
      <c r="C1249" t="str">
        <f>VLOOKUP(A1249,'BASE ARTICLE SAMUEL 25012023 v1'!$A$1:$B$1287,2,FALSE)</f>
        <v>AF</v>
      </c>
      <c r="D1249" t="s">
        <v>948</v>
      </c>
      <c r="E1249">
        <v>1</v>
      </c>
      <c r="F1249" t="s">
        <v>949</v>
      </c>
      <c r="G1249" s="71">
        <f>VLOOKUP(M1249,'BASE ARTICLE SAMUEL 25012023 v1'!$A$1:$F$1287,6,FALSE)</f>
        <v>0.64</v>
      </c>
      <c r="H1249" s="6">
        <f>VLOOKUP(M1249,'BASE ARTICLE SAMUEL 25012023 v2'!$A$1:$H$1287,8,FALSE)</f>
        <v>0.71399999999999997</v>
      </c>
      <c r="I1249">
        <v>1.34</v>
      </c>
      <c r="J1249">
        <f t="shared" si="127"/>
        <v>1.34</v>
      </c>
      <c r="K1249" s="6">
        <f>VLOOKUP(M1249,'BASE ARTICLE SAMUEL 25012023 v2'!$A$1:$K$1287,11,FALSE)</f>
        <v>1.4279999999999999</v>
      </c>
      <c r="L1249" s="6">
        <f t="shared" si="128"/>
        <v>1.4279999999999999</v>
      </c>
      <c r="M1249" t="s">
        <v>948</v>
      </c>
      <c r="N1249" t="str">
        <f>VLOOKUP(M1249,'BASE ARTICLE SAMUEL 25012023 v1'!$A$2:$B$1287,2,FALSE)</f>
        <v>AS</v>
      </c>
      <c r="O1249">
        <f t="shared" si="124"/>
        <v>0.71399999999999997</v>
      </c>
    </row>
    <row r="1250" spans="1:15" outlineLevel="2" x14ac:dyDescent="0.25">
      <c r="A1250" t="s">
        <v>1384</v>
      </c>
      <c r="B1250" s="74" t="str">
        <f t="shared" si="121"/>
        <v/>
      </c>
      <c r="C1250" t="str">
        <f>VLOOKUP(A1250,'BASE ARTICLE SAMUEL 25012023 v1'!$A$1:$B$1287,2,FALSE)</f>
        <v>AF</v>
      </c>
      <c r="D1250" t="s">
        <v>68</v>
      </c>
      <c r="E1250">
        <v>1</v>
      </c>
      <c r="F1250" t="s">
        <v>3926</v>
      </c>
      <c r="G1250" s="71">
        <f>VLOOKUP(M1250,'BASE ARTICLE SAMUEL 25012023 v1'!$A$1:$F$1287,6,FALSE)</f>
        <v>0.94</v>
      </c>
      <c r="H1250" s="6">
        <f>VLOOKUP(M1250,'BASE ARTICLE SAMUEL 25012023 v2'!$A$1:$H$1287,8,FALSE)</f>
        <v>0.94</v>
      </c>
      <c r="I1250">
        <v>4.87</v>
      </c>
      <c r="J1250">
        <f t="shared" si="127"/>
        <v>4.87</v>
      </c>
      <c r="K1250" s="6">
        <f>VLOOKUP(M1250,'BASE ARTICLE SAMUEL 25012023 v2'!$A$1:$K$1287,11,FALSE)</f>
        <v>1.41</v>
      </c>
      <c r="L1250" s="6">
        <f t="shared" si="128"/>
        <v>1.41</v>
      </c>
      <c r="M1250" t="s">
        <v>68</v>
      </c>
      <c r="N1250" t="str">
        <f>VLOOKUP(M1250,'BASE ARTICLE SAMUEL 25012023 v1'!$A$2:$B$1287,2,FALSE)</f>
        <v>AS</v>
      </c>
      <c r="O1250">
        <f t="shared" si="124"/>
        <v>0.94</v>
      </c>
    </row>
    <row r="1251" spans="1:15" outlineLevel="2" x14ac:dyDescent="0.25">
      <c r="A1251" t="s">
        <v>1384</v>
      </c>
      <c r="B1251" s="74" t="str">
        <f t="shared" si="121"/>
        <v/>
      </c>
      <c r="C1251" t="str">
        <f>VLOOKUP(A1251,'BASE ARTICLE SAMUEL 25012023 v1'!$A$1:$B$1287,2,FALSE)</f>
        <v>AF</v>
      </c>
      <c r="D1251" t="s">
        <v>1603</v>
      </c>
      <c r="E1251">
        <v>0.15</v>
      </c>
      <c r="F1251" t="s">
        <v>1604</v>
      </c>
      <c r="G1251" s="71">
        <f>VLOOKUP(M1251,'BASE ARTICLE SAMUEL 25012023 v1'!$A$1:$F$1287,6,FALSE)</f>
        <v>50</v>
      </c>
      <c r="H1251" s="6">
        <f>VLOOKUP(M1251,'BASE ARTICLE SAMUEL 25012023 v2'!$A$1:$H$1287,8,FALSE)</f>
        <v>0</v>
      </c>
      <c r="I1251">
        <v>75</v>
      </c>
      <c r="J1251">
        <f t="shared" si="127"/>
        <v>11.25</v>
      </c>
      <c r="K1251" s="6">
        <f>VLOOKUP(M1251,'BASE ARTICLE SAMUEL 25012023 v2'!$A$1:$K$1287,11,FALSE)</f>
        <v>75</v>
      </c>
      <c r="L1251" s="6">
        <f t="shared" si="128"/>
        <v>11.25</v>
      </c>
      <c r="M1251" t="s">
        <v>1603</v>
      </c>
      <c r="N1251" t="str">
        <f>VLOOKUP(M1251,'BASE ARTICLE SAMUEL 25012023 v1'!$A$2:$B$1287,2,FALSE)</f>
        <v>AN</v>
      </c>
      <c r="O1251">
        <f t="shared" si="124"/>
        <v>0</v>
      </c>
    </row>
    <row r="1252" spans="1:15" outlineLevel="2" x14ac:dyDescent="0.25">
      <c r="A1252" t="s">
        <v>1384</v>
      </c>
      <c r="B1252" s="74" t="str">
        <f t="shared" si="121"/>
        <v/>
      </c>
      <c r="C1252" t="str">
        <f>VLOOKUP(A1252,'BASE ARTICLE SAMUEL 25012023 v1'!$A$1:$B$1287,2,FALSE)</f>
        <v>AF</v>
      </c>
      <c r="D1252" t="s">
        <v>1090</v>
      </c>
      <c r="E1252">
        <v>1.7</v>
      </c>
      <c r="F1252" t="s">
        <v>1091</v>
      </c>
      <c r="G1252" s="71">
        <f>VLOOKUP(M1252,'BASE ARTICLE SAMUEL 25012023 v1'!$A$1:$F$1287,6,FALSE)</f>
        <v>2.89</v>
      </c>
      <c r="H1252" s="6">
        <f>VLOOKUP(M1252,'BASE ARTICLE SAMUEL 25012023 v2'!$A$1:$H$1287,8,FALSE)</f>
        <v>2.89</v>
      </c>
      <c r="I1252">
        <v>4.01</v>
      </c>
      <c r="J1252">
        <f t="shared" si="127"/>
        <v>6.8169999999999993</v>
      </c>
      <c r="K1252" s="6">
        <f>VLOOKUP(M1252,'BASE ARTICLE SAMUEL 25012023 v2'!$A$1:$K$1287,11,FALSE)</f>
        <v>4.0460000000000003</v>
      </c>
      <c r="L1252" s="6">
        <f t="shared" si="128"/>
        <v>6.8782000000000005</v>
      </c>
      <c r="M1252" t="s">
        <v>1090</v>
      </c>
      <c r="N1252" t="str">
        <f>VLOOKUP(M1252,'BASE ARTICLE SAMUEL 25012023 v1'!$A$2:$B$1287,2,FALSE)</f>
        <v>AN</v>
      </c>
      <c r="O1252">
        <f t="shared" si="124"/>
        <v>4.9130000000000003</v>
      </c>
    </row>
    <row r="1253" spans="1:15" outlineLevel="2" x14ac:dyDescent="0.25">
      <c r="A1253" t="s">
        <v>1384</v>
      </c>
      <c r="B1253" s="74" t="str">
        <f t="shared" si="121"/>
        <v/>
      </c>
      <c r="C1253" t="str">
        <f>VLOOKUP(A1253,'BASE ARTICLE SAMUEL 25012023 v1'!$A$1:$B$1287,2,FALSE)</f>
        <v>AF</v>
      </c>
      <c r="E1253">
        <v>1</v>
      </c>
      <c r="F1253" t="s">
        <v>2486</v>
      </c>
      <c r="G1253" s="71">
        <f>VLOOKUP(M1253,'BASE ARTICLE SAMUEL 25012023 v1'!$A$1:$F$1287,6,FALSE)</f>
        <v>2.62</v>
      </c>
      <c r="H1253" s="6">
        <f>VLOOKUP(M1253,'BASE ARTICLE SAMUEL 25012023 v2'!$A$1:$H$1287,8,FALSE)</f>
        <v>2.62</v>
      </c>
      <c r="I1253">
        <v>4.01</v>
      </c>
      <c r="J1253">
        <f t="shared" si="127"/>
        <v>4.01</v>
      </c>
      <c r="K1253" s="6">
        <f>VLOOKUP(M1253,'BASE ARTICLE SAMUEL 25012023 v2'!$A$1:$K$1287,11,FALSE)</f>
        <v>2.8820000000000006</v>
      </c>
      <c r="L1253" s="6">
        <f t="shared" si="128"/>
        <v>2.8820000000000006</v>
      </c>
      <c r="M1253" t="s">
        <v>2485</v>
      </c>
      <c r="N1253" t="str">
        <f>VLOOKUP(M1253,'BASE ARTICLE SAMUEL 25012023 v1'!$A$2:$B$1287,2,FALSE)</f>
        <v>AN</v>
      </c>
      <c r="O1253">
        <f t="shared" si="124"/>
        <v>2.62</v>
      </c>
    </row>
    <row r="1254" spans="1:15" outlineLevel="1" x14ac:dyDescent="0.25">
      <c r="A1254" s="74" t="s">
        <v>4161</v>
      </c>
      <c r="B1254" s="74" t="str">
        <f t="shared" si="121"/>
        <v>ZDR1</v>
      </c>
      <c r="H1254" s="6" t="e">
        <f>VLOOKUP(M1254,'BASE ARTICLE SAMUEL 25012023 v2'!$A$1:$H$1287,8,FALSE)</f>
        <v>#N/A</v>
      </c>
      <c r="K1254" s="6" t="e">
        <f>VLOOKUP(M1254,'BASE ARTICLE SAMUEL 25012023 v2'!$A$1:$K$1287,11,FALSE)</f>
        <v>#N/A</v>
      </c>
      <c r="L1254" s="6">
        <f>SUBTOTAL(9,L1244:L1253)</f>
        <v>58.435200039999998</v>
      </c>
      <c r="O1254">
        <f>SUBTOTAL(9,O1244:O1253)</f>
        <v>32.086999999999996</v>
      </c>
    </row>
    <row r="1255" spans="1:15" outlineLevel="2" x14ac:dyDescent="0.25">
      <c r="A1255" t="s">
        <v>1386</v>
      </c>
      <c r="B1255" s="74" t="str">
        <f t="shared" si="121"/>
        <v/>
      </c>
      <c r="C1255" t="str">
        <f>VLOOKUP(A1255,'BASE ARTICLE SAMUEL 25012023 v1'!$A$1:$B$1287,2,FALSE)</f>
        <v>AF</v>
      </c>
      <c r="D1255" t="s">
        <v>728</v>
      </c>
      <c r="E1255">
        <v>1.2</v>
      </c>
      <c r="F1255" t="s">
        <v>729</v>
      </c>
      <c r="G1255" s="71">
        <f>VLOOKUP(M1255,'BASE ARTICLE SAMUEL 25012023 v1'!$A$1:$F$1287,6,FALSE)</f>
        <v>2.42</v>
      </c>
      <c r="H1255" s="6">
        <f>VLOOKUP(M1255,'BASE ARTICLE SAMUEL 25012023 v2'!$A$1:$H$1287,8,FALSE)</f>
        <v>2.42</v>
      </c>
      <c r="I1255">
        <v>2.85</v>
      </c>
      <c r="J1255">
        <f t="shared" ref="J1255:J1264" si="129">E1255*I1255</f>
        <v>3.42</v>
      </c>
      <c r="K1255" s="6">
        <f>VLOOKUP(M1255,'BASE ARTICLE SAMUEL 25012023 v2'!$A$1:$K$1287,11,FALSE)</f>
        <v>3.0249999999999999</v>
      </c>
      <c r="L1255" s="6">
        <f t="shared" ref="L1255:L1264" si="130">E1255*K1255</f>
        <v>3.63</v>
      </c>
      <c r="M1255" t="s">
        <v>728</v>
      </c>
      <c r="N1255" t="str">
        <f>VLOOKUP(M1255,'BASE ARTICLE SAMUEL 25012023 v1'!$A$2:$B$1287,2,FALSE)</f>
        <v>AN</v>
      </c>
      <c r="O1255">
        <f t="shared" si="124"/>
        <v>2.9039999999999999</v>
      </c>
    </row>
    <row r="1256" spans="1:15" outlineLevel="2" x14ac:dyDescent="0.25">
      <c r="A1256" t="s">
        <v>1386</v>
      </c>
      <c r="B1256" s="74" t="str">
        <f t="shared" si="121"/>
        <v/>
      </c>
      <c r="C1256" t="str">
        <f>VLOOKUP(A1256,'BASE ARTICLE SAMUEL 25012023 v1'!$A$1:$B$1287,2,FALSE)</f>
        <v>AF</v>
      </c>
      <c r="D1256">
        <v>2146332</v>
      </c>
      <c r="E1256">
        <v>16</v>
      </c>
      <c r="F1256" t="s">
        <v>721</v>
      </c>
      <c r="G1256" s="71">
        <f>VLOOKUP(M1256,'BASE ARTICLE SAMUEL 25012023 v1'!$A$1:$F$1287,6,FALSE)</f>
        <v>0.17</v>
      </c>
      <c r="H1256" s="6">
        <f>VLOOKUP(M1256,'BASE ARTICLE SAMUEL 25012023 v2'!$A$1:$H$1287,8,FALSE)</f>
        <v>0.17</v>
      </c>
      <c r="I1256">
        <v>0.33</v>
      </c>
      <c r="J1256">
        <f t="shared" si="129"/>
        <v>5.28</v>
      </c>
      <c r="K1256" s="6">
        <f>VLOOKUP(M1256,'BASE ARTICLE SAMUEL 25012023 v2'!$A$1:$K$1287,11,FALSE)</f>
        <v>0.33000000500000004</v>
      </c>
      <c r="L1256" s="6">
        <f t="shared" si="130"/>
        <v>5.2800000800000007</v>
      </c>
      <c r="M1256">
        <v>2146332</v>
      </c>
      <c r="N1256" t="str">
        <f>VLOOKUP(M1256,'BASE ARTICLE SAMUEL 25012023 v1'!$A$2:$B$1287,2,FALSE)</f>
        <v>AN</v>
      </c>
      <c r="O1256">
        <f t="shared" si="124"/>
        <v>2.72</v>
      </c>
    </row>
    <row r="1257" spans="1:15" outlineLevel="2" x14ac:dyDescent="0.25">
      <c r="A1257" t="s">
        <v>1386</v>
      </c>
      <c r="B1257" s="74" t="str">
        <f t="shared" si="121"/>
        <v/>
      </c>
      <c r="C1257" t="str">
        <f>VLOOKUP(A1257,'BASE ARTICLE SAMUEL 25012023 v1'!$A$1:$B$1287,2,FALSE)</f>
        <v>AF</v>
      </c>
      <c r="D1257" t="s">
        <v>1038</v>
      </c>
      <c r="E1257">
        <v>2</v>
      </c>
      <c r="F1257" t="s">
        <v>1039</v>
      </c>
      <c r="G1257" s="71">
        <f>VLOOKUP(M1257,'BASE ARTICLE SAMUEL 25012023 v1'!$A$1:$F$1287,6,FALSE)</f>
        <v>18.43</v>
      </c>
      <c r="H1257" s="6">
        <f>VLOOKUP(M1257,'BASE ARTICLE SAMUEL 25012023 v2'!$A$1:$H$1287,8,FALSE)</f>
        <v>17.14</v>
      </c>
      <c r="I1257">
        <v>24.03</v>
      </c>
      <c r="J1257">
        <f t="shared" si="129"/>
        <v>48.06</v>
      </c>
      <c r="K1257" s="6">
        <f>VLOOKUP(M1257,'BASE ARTICLE SAMUEL 25012023 v2'!$A$1:$K$1287,11,FALSE)</f>
        <v>25.71</v>
      </c>
      <c r="L1257" s="6">
        <f t="shared" si="130"/>
        <v>51.42</v>
      </c>
      <c r="M1257" t="s">
        <v>1038</v>
      </c>
      <c r="N1257" t="str">
        <f>VLOOKUP(M1257,'BASE ARTICLE SAMUEL 25012023 v1'!$A$2:$B$1287,2,FALSE)</f>
        <v>AS</v>
      </c>
      <c r="O1257">
        <f t="shared" si="124"/>
        <v>34.28</v>
      </c>
    </row>
    <row r="1258" spans="1:15" outlineLevel="2" x14ac:dyDescent="0.25">
      <c r="A1258" t="s">
        <v>1386</v>
      </c>
      <c r="B1258" s="74" t="str">
        <f t="shared" si="121"/>
        <v/>
      </c>
      <c r="C1258" t="str">
        <f>VLOOKUP(A1258,'BASE ARTICLE SAMUEL 25012023 v1'!$A$1:$B$1287,2,FALSE)</f>
        <v>AF</v>
      </c>
      <c r="D1258" t="s">
        <v>1010</v>
      </c>
      <c r="E1258">
        <v>2</v>
      </c>
      <c r="F1258" t="s">
        <v>1011</v>
      </c>
      <c r="G1258" s="71">
        <f>VLOOKUP(M1258,'BASE ARTICLE SAMUEL 25012023 v1'!$A$1:$F$1287,6,FALSE)</f>
        <v>1.49</v>
      </c>
      <c r="H1258" s="6">
        <f>VLOOKUP(M1258,'BASE ARTICLE SAMUEL 25012023 v2'!$A$1:$H$1287,8,FALSE)</f>
        <v>1.67</v>
      </c>
      <c r="I1258">
        <v>1.87</v>
      </c>
      <c r="J1258">
        <f t="shared" si="129"/>
        <v>3.74</v>
      </c>
      <c r="K1258" s="6">
        <f>VLOOKUP(M1258,'BASE ARTICLE SAMUEL 25012023 v2'!$A$1:$K$1287,11,FALSE)</f>
        <v>2.5049999999999999</v>
      </c>
      <c r="L1258" s="6">
        <f t="shared" si="130"/>
        <v>5.01</v>
      </c>
      <c r="M1258" t="s">
        <v>1010</v>
      </c>
      <c r="N1258" t="str">
        <f>VLOOKUP(M1258,'BASE ARTICLE SAMUEL 25012023 v1'!$A$2:$B$1287,2,FALSE)</f>
        <v>AS</v>
      </c>
      <c r="O1258">
        <f t="shared" si="124"/>
        <v>3.34</v>
      </c>
    </row>
    <row r="1259" spans="1:15" outlineLevel="2" x14ac:dyDescent="0.25">
      <c r="A1259" t="s">
        <v>1386</v>
      </c>
      <c r="B1259" s="74" t="str">
        <f t="shared" si="121"/>
        <v/>
      </c>
      <c r="C1259" t="str">
        <f>VLOOKUP(A1259,'BASE ARTICLE SAMUEL 25012023 v1'!$A$1:$B$1287,2,FALSE)</f>
        <v>AF</v>
      </c>
      <c r="D1259" t="s">
        <v>1016</v>
      </c>
      <c r="E1259">
        <v>2</v>
      </c>
      <c r="F1259" t="s">
        <v>1017</v>
      </c>
      <c r="G1259" s="71">
        <f>VLOOKUP(M1259,'BASE ARTICLE SAMUEL 25012023 v1'!$A$1:$F$1287,6,FALSE)</f>
        <v>1.1399999999999999</v>
      </c>
      <c r="H1259" s="6">
        <f>VLOOKUP(M1259,'BASE ARTICLE SAMUEL 25012023 v2'!$A$1:$H$1287,8,FALSE)</f>
        <v>1.278</v>
      </c>
      <c r="I1259">
        <v>1.87</v>
      </c>
      <c r="J1259">
        <f t="shared" si="129"/>
        <v>3.74</v>
      </c>
      <c r="K1259" s="6">
        <f>VLOOKUP(M1259,'BASE ARTICLE SAMUEL 25012023 v2'!$A$1:$K$1287,11,FALSE)</f>
        <v>1.917</v>
      </c>
      <c r="L1259" s="6">
        <f t="shared" si="130"/>
        <v>3.8340000000000001</v>
      </c>
      <c r="M1259" t="s">
        <v>1016</v>
      </c>
      <c r="N1259" t="str">
        <f>VLOOKUP(M1259,'BASE ARTICLE SAMUEL 25012023 v1'!$A$2:$B$1287,2,FALSE)</f>
        <v>AS</v>
      </c>
      <c r="O1259">
        <f t="shared" si="124"/>
        <v>2.556</v>
      </c>
    </row>
    <row r="1260" spans="1:15" outlineLevel="2" x14ac:dyDescent="0.25">
      <c r="A1260" t="s">
        <v>1386</v>
      </c>
      <c r="B1260" s="74" t="str">
        <f t="shared" si="121"/>
        <v/>
      </c>
      <c r="C1260" t="str">
        <f>VLOOKUP(A1260,'BASE ARTICLE SAMUEL 25012023 v1'!$A$1:$B$1287,2,FALSE)</f>
        <v>AF</v>
      </c>
      <c r="D1260" t="s">
        <v>948</v>
      </c>
      <c r="E1260">
        <v>2</v>
      </c>
      <c r="F1260" t="s">
        <v>949</v>
      </c>
      <c r="G1260" s="71">
        <f>VLOOKUP(M1260,'BASE ARTICLE SAMUEL 25012023 v1'!$A$1:$F$1287,6,FALSE)</f>
        <v>0.64</v>
      </c>
      <c r="H1260" s="6">
        <f>VLOOKUP(M1260,'BASE ARTICLE SAMUEL 25012023 v2'!$A$1:$H$1287,8,FALSE)</f>
        <v>0.71399999999999997</v>
      </c>
      <c r="I1260">
        <v>1.34</v>
      </c>
      <c r="J1260">
        <f t="shared" si="129"/>
        <v>2.68</v>
      </c>
      <c r="K1260" s="6">
        <f>VLOOKUP(M1260,'BASE ARTICLE SAMUEL 25012023 v2'!$A$1:$K$1287,11,FALSE)</f>
        <v>1.4279999999999999</v>
      </c>
      <c r="L1260" s="6">
        <f t="shared" si="130"/>
        <v>2.8559999999999999</v>
      </c>
      <c r="M1260" t="s">
        <v>948</v>
      </c>
      <c r="N1260" t="str">
        <f>VLOOKUP(M1260,'BASE ARTICLE SAMUEL 25012023 v1'!$A$2:$B$1287,2,FALSE)</f>
        <v>AS</v>
      </c>
      <c r="O1260">
        <f t="shared" si="124"/>
        <v>1.4279999999999999</v>
      </c>
    </row>
    <row r="1261" spans="1:15" outlineLevel="2" x14ac:dyDescent="0.25">
      <c r="A1261" t="s">
        <v>1386</v>
      </c>
      <c r="B1261" s="74" t="str">
        <f t="shared" si="121"/>
        <v/>
      </c>
      <c r="C1261" t="str">
        <f>VLOOKUP(A1261,'BASE ARTICLE SAMUEL 25012023 v1'!$A$1:$B$1287,2,FALSE)</f>
        <v>AF</v>
      </c>
      <c r="E1261">
        <v>2</v>
      </c>
      <c r="F1261" t="s">
        <v>69</v>
      </c>
      <c r="G1261" s="71">
        <f>VLOOKUP(M1261,'BASE ARTICLE SAMUEL 25012023 v1'!$A$1:$F$1287,6,FALSE)</f>
        <v>0.94</v>
      </c>
      <c r="H1261" s="6">
        <f>VLOOKUP(M1261,'BASE ARTICLE SAMUEL 25012023 v2'!$A$1:$H$1287,8,FALSE)</f>
        <v>0.94</v>
      </c>
      <c r="I1261">
        <v>4.01</v>
      </c>
      <c r="J1261">
        <f t="shared" si="129"/>
        <v>8.02</v>
      </c>
      <c r="K1261" s="6">
        <f>VLOOKUP(M1261,'BASE ARTICLE SAMUEL 25012023 v2'!$A$1:$K$1287,11,FALSE)</f>
        <v>1.41</v>
      </c>
      <c r="L1261" s="6">
        <f t="shared" si="130"/>
        <v>2.82</v>
      </c>
      <c r="M1261" t="s">
        <v>68</v>
      </c>
      <c r="N1261" t="str">
        <f>VLOOKUP(M1261,'BASE ARTICLE SAMUEL 25012023 v1'!$A$2:$B$1287,2,FALSE)</f>
        <v>AS</v>
      </c>
      <c r="O1261">
        <f t="shared" si="124"/>
        <v>1.88</v>
      </c>
    </row>
    <row r="1262" spans="1:15" outlineLevel="2" x14ac:dyDescent="0.25">
      <c r="A1262" t="s">
        <v>1386</v>
      </c>
      <c r="B1262" s="74" t="str">
        <f t="shared" si="121"/>
        <v/>
      </c>
      <c r="C1262" t="str">
        <f>VLOOKUP(A1262,'BASE ARTICLE SAMUEL 25012023 v1'!$A$1:$B$1287,2,FALSE)</f>
        <v>AF</v>
      </c>
      <c r="D1262" t="s">
        <v>1603</v>
      </c>
      <c r="E1262">
        <v>0.3</v>
      </c>
      <c r="F1262" t="s">
        <v>1604</v>
      </c>
      <c r="G1262" s="71">
        <f>VLOOKUP(M1262,'BASE ARTICLE SAMUEL 25012023 v1'!$A$1:$F$1287,6,FALSE)</f>
        <v>50</v>
      </c>
      <c r="H1262" s="6">
        <f>VLOOKUP(M1262,'BASE ARTICLE SAMUEL 25012023 v2'!$A$1:$H$1287,8,FALSE)</f>
        <v>0</v>
      </c>
      <c r="I1262">
        <v>75</v>
      </c>
      <c r="J1262">
        <f t="shared" si="129"/>
        <v>22.5</v>
      </c>
      <c r="K1262" s="6">
        <f>VLOOKUP(M1262,'BASE ARTICLE SAMUEL 25012023 v2'!$A$1:$K$1287,11,FALSE)</f>
        <v>75</v>
      </c>
      <c r="L1262" s="6">
        <f t="shared" si="130"/>
        <v>22.5</v>
      </c>
      <c r="M1262" t="s">
        <v>1603</v>
      </c>
      <c r="N1262" t="str">
        <f>VLOOKUP(M1262,'BASE ARTICLE SAMUEL 25012023 v1'!$A$2:$B$1287,2,FALSE)</f>
        <v>AN</v>
      </c>
      <c r="O1262">
        <f t="shared" si="124"/>
        <v>0</v>
      </c>
    </row>
    <row r="1263" spans="1:15" outlineLevel="2" x14ac:dyDescent="0.25">
      <c r="A1263" t="s">
        <v>1386</v>
      </c>
      <c r="B1263" s="74" t="str">
        <f t="shared" si="121"/>
        <v/>
      </c>
      <c r="C1263" t="str">
        <f>VLOOKUP(A1263,'BASE ARTICLE SAMUEL 25012023 v1'!$A$1:$B$1287,2,FALSE)</f>
        <v>AF</v>
      </c>
      <c r="D1263" t="s">
        <v>1090</v>
      </c>
      <c r="E1263">
        <v>3.4</v>
      </c>
      <c r="F1263" t="s">
        <v>1091</v>
      </c>
      <c r="G1263" s="71">
        <f>VLOOKUP(M1263,'BASE ARTICLE SAMUEL 25012023 v1'!$A$1:$F$1287,6,FALSE)</f>
        <v>2.89</v>
      </c>
      <c r="H1263" s="6">
        <f>VLOOKUP(M1263,'BASE ARTICLE SAMUEL 25012023 v2'!$A$1:$H$1287,8,FALSE)</f>
        <v>2.89</v>
      </c>
      <c r="I1263">
        <v>4.01</v>
      </c>
      <c r="J1263">
        <f t="shared" si="129"/>
        <v>13.633999999999999</v>
      </c>
      <c r="K1263" s="6">
        <f>VLOOKUP(M1263,'BASE ARTICLE SAMUEL 25012023 v2'!$A$1:$K$1287,11,FALSE)</f>
        <v>4.0460000000000003</v>
      </c>
      <c r="L1263" s="6">
        <f t="shared" si="130"/>
        <v>13.756400000000001</v>
      </c>
      <c r="M1263" t="s">
        <v>1090</v>
      </c>
      <c r="N1263" t="str">
        <f>VLOOKUP(M1263,'BASE ARTICLE SAMUEL 25012023 v1'!$A$2:$B$1287,2,FALSE)</f>
        <v>AN</v>
      </c>
      <c r="O1263">
        <f t="shared" si="124"/>
        <v>9.8260000000000005</v>
      </c>
    </row>
    <row r="1264" spans="1:15" outlineLevel="2" x14ac:dyDescent="0.25">
      <c r="A1264" t="s">
        <v>1386</v>
      </c>
      <c r="B1264" s="74" t="str">
        <f t="shared" si="121"/>
        <v/>
      </c>
      <c r="C1264" t="str">
        <f>VLOOKUP(A1264,'BASE ARTICLE SAMUEL 25012023 v1'!$A$1:$B$1287,2,FALSE)</f>
        <v>AF</v>
      </c>
      <c r="E1264">
        <v>1</v>
      </c>
      <c r="F1264" t="s">
        <v>2486</v>
      </c>
      <c r="G1264" s="71">
        <f>VLOOKUP(M1264,'BASE ARTICLE SAMUEL 25012023 v1'!$A$1:$F$1287,6,FALSE)</f>
        <v>2.62</v>
      </c>
      <c r="H1264" s="6">
        <f>VLOOKUP(M1264,'BASE ARTICLE SAMUEL 25012023 v2'!$A$1:$H$1287,8,FALSE)</f>
        <v>2.62</v>
      </c>
      <c r="I1264">
        <v>4.01</v>
      </c>
      <c r="J1264">
        <f t="shared" si="129"/>
        <v>4.01</v>
      </c>
      <c r="K1264" s="6">
        <f>VLOOKUP(M1264,'BASE ARTICLE SAMUEL 25012023 v2'!$A$1:$K$1287,11,FALSE)</f>
        <v>2.8820000000000006</v>
      </c>
      <c r="L1264" s="6">
        <f t="shared" si="130"/>
        <v>2.8820000000000006</v>
      </c>
      <c r="M1264" t="s">
        <v>2485</v>
      </c>
      <c r="N1264" t="str">
        <f>VLOOKUP(M1264,'BASE ARTICLE SAMUEL 25012023 v1'!$A$2:$B$1287,2,FALSE)</f>
        <v>AN</v>
      </c>
      <c r="O1264">
        <f t="shared" si="124"/>
        <v>2.62</v>
      </c>
    </row>
    <row r="1265" spans="1:15" outlineLevel="1" x14ac:dyDescent="0.25">
      <c r="A1265" s="74" t="s">
        <v>4162</v>
      </c>
      <c r="B1265" s="74" t="str">
        <f t="shared" si="121"/>
        <v>ZDR2</v>
      </c>
      <c r="H1265" s="6" t="e">
        <f>VLOOKUP(M1265,'BASE ARTICLE SAMUEL 25012023 v2'!$A$1:$H$1287,8,FALSE)</f>
        <v>#N/A</v>
      </c>
      <c r="K1265" s="6" t="e">
        <f>VLOOKUP(M1265,'BASE ARTICLE SAMUEL 25012023 v2'!$A$1:$K$1287,11,FALSE)</f>
        <v>#N/A</v>
      </c>
      <c r="L1265" s="6">
        <f>SUBTOTAL(9,L1255:L1264)</f>
        <v>113.98840008000001</v>
      </c>
      <c r="O1265">
        <f>SUBTOTAL(9,O1255:O1264)</f>
        <v>61.553999999999995</v>
      </c>
    </row>
    <row r="1266" spans="1:15" outlineLevel="2" x14ac:dyDescent="0.25">
      <c r="A1266" t="s">
        <v>1516</v>
      </c>
      <c r="B1266" s="74" t="str">
        <f t="shared" si="121"/>
        <v/>
      </c>
      <c r="C1266" t="str">
        <f>VLOOKUP(A1266,'BASE ARTICLE SAMUEL 25012023 v1'!$A$1:$B$1287,2,FALSE)</f>
        <v>AF</v>
      </c>
      <c r="E1266">
        <v>2</v>
      </c>
      <c r="F1266" t="s">
        <v>1039</v>
      </c>
      <c r="G1266" s="71">
        <f>VLOOKUP(M1266,'BASE ARTICLE SAMUEL 25012023 v1'!$A$1:$F$1287,6,FALSE)</f>
        <v>18.43</v>
      </c>
      <c r="H1266" s="6">
        <f>VLOOKUP(M1266,'BASE ARTICLE SAMUEL 25012023 v2'!$A$1:$H$1287,8,FALSE)</f>
        <v>17.14</v>
      </c>
      <c r="I1266">
        <v>0</v>
      </c>
      <c r="J1266">
        <f t="shared" ref="J1266:J1273" si="131">E1266*I1266</f>
        <v>0</v>
      </c>
      <c r="K1266" s="6">
        <f>VLOOKUP(M1266,'BASE ARTICLE SAMUEL 25012023 v2'!$A$1:$K$1287,11,FALSE)</f>
        <v>25.71</v>
      </c>
      <c r="L1266" s="6">
        <f t="shared" ref="L1266:L1273" si="132">E1266*K1266</f>
        <v>51.42</v>
      </c>
      <c r="M1266" t="s">
        <v>1038</v>
      </c>
      <c r="N1266" t="str">
        <f>VLOOKUP(M1266,'BASE ARTICLE SAMUEL 25012023 v1'!$A$2:$B$1287,2,FALSE)</f>
        <v>AS</v>
      </c>
      <c r="O1266">
        <f t="shared" si="124"/>
        <v>34.28</v>
      </c>
    </row>
    <row r="1267" spans="1:15" outlineLevel="2" x14ac:dyDescent="0.25">
      <c r="A1267" t="s">
        <v>1516</v>
      </c>
      <c r="B1267" s="74" t="str">
        <f t="shared" si="121"/>
        <v/>
      </c>
      <c r="C1267" t="str">
        <f>VLOOKUP(A1267,'BASE ARTICLE SAMUEL 25012023 v1'!$A$1:$B$1287,2,FALSE)</f>
        <v>AF</v>
      </c>
      <c r="E1267">
        <v>2</v>
      </c>
      <c r="F1267" t="s">
        <v>1011</v>
      </c>
      <c r="G1267" s="71">
        <f>VLOOKUP(M1267,'BASE ARTICLE SAMUEL 25012023 v1'!$A$1:$F$1287,6,FALSE)</f>
        <v>1.49</v>
      </c>
      <c r="H1267" s="6">
        <f>VLOOKUP(M1267,'BASE ARTICLE SAMUEL 25012023 v2'!$A$1:$H$1287,8,FALSE)</f>
        <v>1.67</v>
      </c>
      <c r="I1267">
        <v>0</v>
      </c>
      <c r="J1267">
        <f t="shared" si="131"/>
        <v>0</v>
      </c>
      <c r="K1267" s="6">
        <f>VLOOKUP(M1267,'BASE ARTICLE SAMUEL 25012023 v2'!$A$1:$K$1287,11,FALSE)</f>
        <v>2.5049999999999999</v>
      </c>
      <c r="L1267" s="6">
        <f t="shared" si="132"/>
        <v>5.01</v>
      </c>
      <c r="M1267" t="s">
        <v>1010</v>
      </c>
      <c r="N1267" t="str">
        <f>VLOOKUP(M1267,'BASE ARTICLE SAMUEL 25012023 v1'!$A$2:$B$1287,2,FALSE)</f>
        <v>AS</v>
      </c>
      <c r="O1267">
        <f t="shared" si="124"/>
        <v>3.34</v>
      </c>
    </row>
    <row r="1268" spans="1:15" outlineLevel="2" x14ac:dyDescent="0.25">
      <c r="A1268" t="s">
        <v>1516</v>
      </c>
      <c r="B1268" s="74" t="str">
        <f t="shared" si="121"/>
        <v/>
      </c>
      <c r="C1268" t="str">
        <f>VLOOKUP(A1268,'BASE ARTICLE SAMUEL 25012023 v1'!$A$1:$B$1287,2,FALSE)</f>
        <v>AF</v>
      </c>
      <c r="E1268">
        <v>2</v>
      </c>
      <c r="F1268" t="s">
        <v>1017</v>
      </c>
      <c r="G1268" s="71">
        <f>VLOOKUP(M1268,'BASE ARTICLE SAMUEL 25012023 v1'!$A$1:$F$1287,6,FALSE)</f>
        <v>1.1399999999999999</v>
      </c>
      <c r="H1268" s="6">
        <f>VLOOKUP(M1268,'BASE ARTICLE SAMUEL 25012023 v2'!$A$1:$H$1287,8,FALSE)</f>
        <v>1.278</v>
      </c>
      <c r="I1268">
        <v>0</v>
      </c>
      <c r="J1268">
        <f t="shared" si="131"/>
        <v>0</v>
      </c>
      <c r="K1268" s="6">
        <f>VLOOKUP(M1268,'BASE ARTICLE SAMUEL 25012023 v2'!$A$1:$K$1287,11,FALSE)</f>
        <v>1.917</v>
      </c>
      <c r="L1268" s="6">
        <f t="shared" si="132"/>
        <v>3.8340000000000001</v>
      </c>
      <c r="M1268" t="s">
        <v>1016</v>
      </c>
      <c r="N1268" t="str">
        <f>VLOOKUP(M1268,'BASE ARTICLE SAMUEL 25012023 v1'!$A$2:$B$1287,2,FALSE)</f>
        <v>AS</v>
      </c>
      <c r="O1268">
        <f t="shared" si="124"/>
        <v>2.556</v>
      </c>
    </row>
    <row r="1269" spans="1:15" outlineLevel="2" x14ac:dyDescent="0.25">
      <c r="A1269" t="s">
        <v>1516</v>
      </c>
      <c r="B1269" s="74" t="str">
        <f t="shared" si="121"/>
        <v/>
      </c>
      <c r="C1269" t="str">
        <f>VLOOKUP(A1269,'BASE ARTICLE SAMUEL 25012023 v1'!$A$1:$B$1287,2,FALSE)</f>
        <v>AF</v>
      </c>
      <c r="E1269">
        <v>1</v>
      </c>
      <c r="F1269" t="s">
        <v>1015</v>
      </c>
      <c r="G1269" s="71">
        <f>VLOOKUP(M1269,'BASE ARTICLE SAMUEL 25012023 v1'!$A$1:$F$1287,6,FALSE)</f>
        <v>1.93</v>
      </c>
      <c r="H1269" s="6">
        <f>VLOOKUP(M1269,'BASE ARTICLE SAMUEL 25012023 v2'!$A$1:$H$1287,8,FALSE)</f>
        <v>2.2210000000000001</v>
      </c>
      <c r="I1269">
        <v>0</v>
      </c>
      <c r="J1269">
        <f t="shared" si="131"/>
        <v>0</v>
      </c>
      <c r="K1269" s="6">
        <f>VLOOKUP(M1269,'BASE ARTICLE SAMUEL 25012023 v2'!$A$1:$K$1287,11,FALSE)</f>
        <v>3.3315000000000001</v>
      </c>
      <c r="L1269" s="6">
        <f t="shared" si="132"/>
        <v>3.3315000000000001</v>
      </c>
      <c r="M1269" t="s">
        <v>1014</v>
      </c>
      <c r="N1269" t="str">
        <f>VLOOKUP(M1269,'BASE ARTICLE SAMUEL 25012023 v1'!$A$2:$B$1287,2,FALSE)</f>
        <v>AS</v>
      </c>
      <c r="O1269">
        <f t="shared" si="124"/>
        <v>2.2210000000000001</v>
      </c>
    </row>
    <row r="1270" spans="1:15" outlineLevel="2" x14ac:dyDescent="0.25">
      <c r="A1270" t="s">
        <v>1516</v>
      </c>
      <c r="B1270" s="74" t="str">
        <f t="shared" si="121"/>
        <v/>
      </c>
      <c r="C1270" t="str">
        <f>VLOOKUP(A1270,'BASE ARTICLE SAMUEL 25012023 v1'!$A$1:$B$1287,2,FALSE)</f>
        <v>AF</v>
      </c>
      <c r="E1270">
        <v>0.05</v>
      </c>
      <c r="F1270" t="s">
        <v>1604</v>
      </c>
      <c r="G1270" s="71">
        <f>VLOOKUP(M1270,'BASE ARTICLE SAMUEL 25012023 v1'!$A$1:$F$1287,6,FALSE)</f>
        <v>50</v>
      </c>
      <c r="H1270" s="6">
        <f>VLOOKUP(M1270,'BASE ARTICLE SAMUEL 25012023 v2'!$A$1:$H$1287,8,FALSE)</f>
        <v>0</v>
      </c>
      <c r="I1270">
        <v>0</v>
      </c>
      <c r="J1270">
        <f t="shared" si="131"/>
        <v>0</v>
      </c>
      <c r="K1270" s="6">
        <f>VLOOKUP(M1270,'BASE ARTICLE SAMUEL 25012023 v2'!$A$1:$K$1287,11,FALSE)</f>
        <v>75</v>
      </c>
      <c r="L1270" s="6">
        <f t="shared" si="132"/>
        <v>3.75</v>
      </c>
      <c r="M1270" t="s">
        <v>1603</v>
      </c>
      <c r="N1270" t="str">
        <f>VLOOKUP(M1270,'BASE ARTICLE SAMUEL 25012023 v1'!$A$2:$B$1287,2,FALSE)</f>
        <v>AN</v>
      </c>
      <c r="O1270">
        <f t="shared" si="124"/>
        <v>0</v>
      </c>
    </row>
    <row r="1271" spans="1:15" outlineLevel="2" x14ac:dyDescent="0.25">
      <c r="A1271" t="s">
        <v>1516</v>
      </c>
      <c r="B1271" s="74" t="str">
        <f t="shared" si="121"/>
        <v/>
      </c>
      <c r="C1271" t="str">
        <f>VLOOKUP(A1271,'BASE ARTICLE SAMUEL 25012023 v1'!$A$1:$B$1287,2,FALSE)</f>
        <v>AF</v>
      </c>
      <c r="E1271">
        <v>2</v>
      </c>
      <c r="F1271" t="s">
        <v>1646</v>
      </c>
      <c r="G1271" s="71">
        <f>VLOOKUP(M1271,'BASE ARTICLE SAMUEL 25012023 v1'!$A$1:$F$1287,6,FALSE)</f>
        <v>6.18</v>
      </c>
      <c r="H1271" s="6">
        <f>VLOOKUP(M1271,'BASE ARTICLE SAMUEL 25012023 v2'!$A$1:$H$1287,8,FALSE)</f>
        <v>5.78</v>
      </c>
      <c r="I1271">
        <v>0</v>
      </c>
      <c r="J1271">
        <f t="shared" si="131"/>
        <v>0</v>
      </c>
      <c r="K1271" s="6">
        <f>VLOOKUP(M1271,'BASE ARTICLE SAMUEL 25012023 v2'!$A$1:$K$1287,11,FALSE)</f>
        <v>9.5920000000000005</v>
      </c>
      <c r="L1271" s="6">
        <f t="shared" si="132"/>
        <v>19.184000000000001</v>
      </c>
      <c r="M1271" t="s">
        <v>1645</v>
      </c>
      <c r="N1271" t="str">
        <f>VLOOKUP(M1271,'BASE ARTICLE SAMUEL 25012023 v1'!$A$2:$B$1287,2,FALSE)</f>
        <v>AF</v>
      </c>
      <c r="O1271">
        <f t="shared" si="124"/>
        <v>11.56</v>
      </c>
    </row>
    <row r="1272" spans="1:15" outlineLevel="2" x14ac:dyDescent="0.25">
      <c r="A1272" t="s">
        <v>1516</v>
      </c>
      <c r="B1272" s="74" t="str">
        <f t="shared" si="121"/>
        <v/>
      </c>
      <c r="C1272" t="str">
        <f>VLOOKUP(A1272,'BASE ARTICLE SAMUEL 25012023 v1'!$A$1:$B$1287,2,FALSE)</f>
        <v>AF</v>
      </c>
      <c r="E1272">
        <v>2</v>
      </c>
      <c r="F1272" t="s">
        <v>1648</v>
      </c>
      <c r="G1272" s="71">
        <f>VLOOKUP(M1272,'BASE ARTICLE SAMUEL 25012023 v1'!$A$1:$F$1287,6,FALSE)</f>
        <v>2.36</v>
      </c>
      <c r="H1272" s="6">
        <f>VLOOKUP(M1272,'BASE ARTICLE SAMUEL 25012023 v2'!$A$1:$H$1287,8,FALSE)</f>
        <v>1.452</v>
      </c>
      <c r="I1272">
        <v>0</v>
      </c>
      <c r="J1272">
        <f t="shared" si="131"/>
        <v>0</v>
      </c>
      <c r="K1272" s="6">
        <f>VLOOKUP(M1272,'BASE ARTICLE SAMUEL 25012023 v2'!$A$1:$K$1287,11,FALSE)</f>
        <v>3.3149999999999999</v>
      </c>
      <c r="L1272" s="6">
        <f t="shared" si="132"/>
        <v>6.63</v>
      </c>
      <c r="M1272" t="s">
        <v>1647</v>
      </c>
      <c r="N1272" t="str">
        <f>VLOOKUP(M1272,'BASE ARTICLE SAMUEL 25012023 v1'!$A$2:$B$1287,2,FALSE)</f>
        <v>AF</v>
      </c>
      <c r="O1272">
        <f t="shared" si="124"/>
        <v>2.9039999999999999</v>
      </c>
    </row>
    <row r="1273" spans="1:15" outlineLevel="2" x14ac:dyDescent="0.25">
      <c r="A1273" t="s">
        <v>1516</v>
      </c>
      <c r="B1273" s="74" t="str">
        <f t="shared" si="121"/>
        <v/>
      </c>
      <c r="C1273" t="str">
        <f>VLOOKUP(A1273,'BASE ARTICLE SAMUEL 25012023 v1'!$A$1:$B$1287,2,FALSE)</f>
        <v>AF</v>
      </c>
      <c r="E1273">
        <v>1</v>
      </c>
      <c r="F1273" t="s">
        <v>2486</v>
      </c>
      <c r="G1273" s="71">
        <f>VLOOKUP(M1273,'BASE ARTICLE SAMUEL 25012023 v1'!$A$1:$F$1287,6,FALSE)</f>
        <v>2.62</v>
      </c>
      <c r="H1273" s="6">
        <f>VLOOKUP(M1273,'BASE ARTICLE SAMUEL 25012023 v2'!$A$1:$H$1287,8,FALSE)</f>
        <v>2.62</v>
      </c>
      <c r="I1273">
        <v>0</v>
      </c>
      <c r="J1273">
        <f t="shared" si="131"/>
        <v>0</v>
      </c>
      <c r="K1273" s="6">
        <f>VLOOKUP(M1273,'BASE ARTICLE SAMUEL 25012023 v2'!$A$1:$K$1287,11,FALSE)</f>
        <v>2.8820000000000006</v>
      </c>
      <c r="L1273" s="6">
        <f t="shared" si="132"/>
        <v>2.8820000000000006</v>
      </c>
      <c r="M1273" t="s">
        <v>2485</v>
      </c>
      <c r="N1273" t="str">
        <f>VLOOKUP(M1273,'BASE ARTICLE SAMUEL 25012023 v1'!$A$2:$B$1287,2,FALSE)</f>
        <v>AN</v>
      </c>
      <c r="O1273">
        <f t="shared" si="124"/>
        <v>2.62</v>
      </c>
    </row>
    <row r="1274" spans="1:15" outlineLevel="1" x14ac:dyDescent="0.25">
      <c r="A1274" s="74" t="s">
        <v>4163</v>
      </c>
      <c r="B1274" s="74" t="str">
        <f t="shared" si="121"/>
        <v>DFVC</v>
      </c>
      <c r="H1274" s="6" t="e">
        <f>VLOOKUP(M1274,'BASE ARTICLE SAMUEL 25012023 v2'!$A$1:$H$1287,8,FALSE)</f>
        <v>#N/A</v>
      </c>
      <c r="K1274" s="6" t="e">
        <f>VLOOKUP(M1274,'BASE ARTICLE SAMUEL 25012023 v2'!$A$1:$K$1287,11,FALSE)</f>
        <v>#N/A</v>
      </c>
      <c r="L1274" s="6">
        <f>SUBTOTAL(9,L1266:L1273)</f>
        <v>96.041499999999999</v>
      </c>
      <c r="O1274">
        <f>SUBTOTAL(9,O1266:O1273)</f>
        <v>59.481000000000002</v>
      </c>
    </row>
    <row r="1275" spans="1:15" outlineLevel="2" x14ac:dyDescent="0.25">
      <c r="A1275" t="s">
        <v>1514</v>
      </c>
      <c r="B1275" s="74" t="str">
        <f t="shared" si="121"/>
        <v/>
      </c>
      <c r="C1275" t="str">
        <f>VLOOKUP(A1275,'BASE ARTICLE SAMUEL 25012023 v1'!$A$1:$B$1287,2,FALSE)</f>
        <v>AF</v>
      </c>
      <c r="E1275">
        <v>2</v>
      </c>
      <c r="F1275" t="s">
        <v>1039</v>
      </c>
      <c r="G1275" s="71">
        <f>VLOOKUP(M1275,'BASE ARTICLE SAMUEL 25012023 v1'!$A$1:$F$1287,6,FALSE)</f>
        <v>18.43</v>
      </c>
      <c r="H1275" s="6">
        <f>VLOOKUP(M1275,'BASE ARTICLE SAMUEL 25012023 v2'!$A$1:$H$1287,8,FALSE)</f>
        <v>17.14</v>
      </c>
      <c r="I1275">
        <v>0</v>
      </c>
      <c r="J1275">
        <f t="shared" ref="J1275:J1283" si="133">E1275*I1275</f>
        <v>0</v>
      </c>
      <c r="K1275" s="6">
        <f>VLOOKUP(M1275,'BASE ARTICLE SAMUEL 25012023 v2'!$A$1:$K$1287,11,FALSE)</f>
        <v>25.71</v>
      </c>
      <c r="L1275" s="6">
        <f t="shared" ref="L1275:L1283" si="134">E1275*K1275</f>
        <v>51.42</v>
      </c>
      <c r="M1275" t="s">
        <v>1038</v>
      </c>
      <c r="N1275" t="str">
        <f>VLOOKUP(M1275,'BASE ARTICLE SAMUEL 25012023 v1'!$A$2:$B$1287,2,FALSE)</f>
        <v>AS</v>
      </c>
      <c r="O1275">
        <f t="shared" si="124"/>
        <v>34.28</v>
      </c>
    </row>
    <row r="1276" spans="1:15" outlineLevel="2" x14ac:dyDescent="0.25">
      <c r="A1276" t="s">
        <v>1514</v>
      </c>
      <c r="B1276" s="74" t="str">
        <f t="shared" si="121"/>
        <v/>
      </c>
      <c r="C1276" t="str">
        <f>VLOOKUP(A1276,'BASE ARTICLE SAMUEL 25012023 v1'!$A$1:$B$1287,2,FALSE)</f>
        <v>AF</v>
      </c>
      <c r="E1276">
        <v>1</v>
      </c>
      <c r="F1276" t="s">
        <v>1011</v>
      </c>
      <c r="G1276" s="71">
        <f>VLOOKUP(M1276,'BASE ARTICLE SAMUEL 25012023 v1'!$A$1:$F$1287,6,FALSE)</f>
        <v>1.49</v>
      </c>
      <c r="H1276" s="6">
        <f>VLOOKUP(M1276,'BASE ARTICLE SAMUEL 25012023 v2'!$A$1:$H$1287,8,FALSE)</f>
        <v>1.67</v>
      </c>
      <c r="I1276">
        <v>0</v>
      </c>
      <c r="J1276">
        <f t="shared" si="133"/>
        <v>0</v>
      </c>
      <c r="K1276" s="6">
        <f>VLOOKUP(M1276,'BASE ARTICLE SAMUEL 25012023 v2'!$A$1:$K$1287,11,FALSE)</f>
        <v>2.5049999999999999</v>
      </c>
      <c r="L1276" s="6">
        <f t="shared" si="134"/>
        <v>2.5049999999999999</v>
      </c>
      <c r="M1276" t="s">
        <v>1010</v>
      </c>
      <c r="N1276" t="str">
        <f>VLOOKUP(M1276,'BASE ARTICLE SAMUEL 25012023 v1'!$A$2:$B$1287,2,FALSE)</f>
        <v>AS</v>
      </c>
      <c r="O1276">
        <f t="shared" si="124"/>
        <v>1.67</v>
      </c>
    </row>
    <row r="1277" spans="1:15" outlineLevel="2" x14ac:dyDescent="0.25">
      <c r="A1277" t="s">
        <v>1514</v>
      </c>
      <c r="B1277" s="74" t="str">
        <f t="shared" si="121"/>
        <v/>
      </c>
      <c r="C1277" t="str">
        <f>VLOOKUP(A1277,'BASE ARTICLE SAMUEL 25012023 v1'!$A$1:$B$1287,2,FALSE)</f>
        <v>AF</v>
      </c>
      <c r="E1277">
        <v>2</v>
      </c>
      <c r="F1277" t="s">
        <v>1017</v>
      </c>
      <c r="G1277" s="71">
        <f>VLOOKUP(M1277,'BASE ARTICLE SAMUEL 25012023 v1'!$A$1:$F$1287,6,FALSE)</f>
        <v>1.1399999999999999</v>
      </c>
      <c r="H1277" s="6">
        <f>VLOOKUP(M1277,'BASE ARTICLE SAMUEL 25012023 v2'!$A$1:$H$1287,8,FALSE)</f>
        <v>1.278</v>
      </c>
      <c r="I1277">
        <v>0</v>
      </c>
      <c r="J1277">
        <f t="shared" si="133"/>
        <v>0</v>
      </c>
      <c r="K1277" s="6">
        <f>VLOOKUP(M1277,'BASE ARTICLE SAMUEL 25012023 v2'!$A$1:$K$1287,11,FALSE)</f>
        <v>1.917</v>
      </c>
      <c r="L1277" s="6">
        <f t="shared" si="134"/>
        <v>3.8340000000000001</v>
      </c>
      <c r="M1277" t="s">
        <v>1016</v>
      </c>
      <c r="N1277" t="str">
        <f>VLOOKUP(M1277,'BASE ARTICLE SAMUEL 25012023 v1'!$A$2:$B$1287,2,FALSE)</f>
        <v>AS</v>
      </c>
      <c r="O1277">
        <f t="shared" si="124"/>
        <v>2.556</v>
      </c>
    </row>
    <row r="1278" spans="1:15" outlineLevel="2" x14ac:dyDescent="0.25">
      <c r="A1278" t="s">
        <v>1514</v>
      </c>
      <c r="B1278" s="74" t="str">
        <f t="shared" si="121"/>
        <v/>
      </c>
      <c r="C1278" t="str">
        <f>VLOOKUP(A1278,'BASE ARTICLE SAMUEL 25012023 v1'!$A$1:$B$1287,2,FALSE)</f>
        <v>AF</v>
      </c>
      <c r="E1278">
        <v>1</v>
      </c>
      <c r="F1278" t="s">
        <v>1025</v>
      </c>
      <c r="G1278" s="71">
        <f>VLOOKUP(M1278,'BASE ARTICLE SAMUEL 25012023 v1'!$A$1:$F$1287,6,FALSE)</f>
        <v>2.4</v>
      </c>
      <c r="H1278" s="6">
        <f>VLOOKUP(M1278,'BASE ARTICLE SAMUEL 25012023 v2'!$A$1:$H$1287,8,FALSE)</f>
        <v>2.6920000000000002</v>
      </c>
      <c r="I1278">
        <v>0</v>
      </c>
      <c r="J1278">
        <f t="shared" si="133"/>
        <v>0</v>
      </c>
      <c r="K1278" s="6">
        <f>VLOOKUP(M1278,'BASE ARTICLE SAMUEL 25012023 v2'!$A$1:$K$1287,11,FALSE)</f>
        <v>4.0380000000000003</v>
      </c>
      <c r="L1278" s="6">
        <f t="shared" si="134"/>
        <v>4.0380000000000003</v>
      </c>
      <c r="M1278" t="s">
        <v>1024</v>
      </c>
      <c r="N1278" t="str">
        <f>VLOOKUP(M1278,'BASE ARTICLE SAMUEL 25012023 v1'!$A$2:$B$1287,2,FALSE)</f>
        <v>AS</v>
      </c>
      <c r="O1278">
        <f t="shared" si="124"/>
        <v>2.6920000000000002</v>
      </c>
    </row>
    <row r="1279" spans="1:15" outlineLevel="2" x14ac:dyDescent="0.25">
      <c r="A1279" t="s">
        <v>1514</v>
      </c>
      <c r="B1279" s="74" t="str">
        <f t="shared" si="121"/>
        <v/>
      </c>
      <c r="C1279" t="str">
        <f>VLOOKUP(A1279,'BASE ARTICLE SAMUEL 25012023 v1'!$A$1:$B$1287,2,FALSE)</f>
        <v>AF</v>
      </c>
      <c r="E1279">
        <v>0.05</v>
      </c>
      <c r="F1279" t="s">
        <v>1604</v>
      </c>
      <c r="G1279" s="71">
        <f>VLOOKUP(M1279,'BASE ARTICLE SAMUEL 25012023 v1'!$A$1:$F$1287,6,FALSE)</f>
        <v>50</v>
      </c>
      <c r="H1279" s="6">
        <f>VLOOKUP(M1279,'BASE ARTICLE SAMUEL 25012023 v2'!$A$1:$H$1287,8,FALSE)</f>
        <v>0</v>
      </c>
      <c r="I1279">
        <v>0</v>
      </c>
      <c r="J1279">
        <f t="shared" si="133"/>
        <v>0</v>
      </c>
      <c r="K1279" s="6">
        <f>VLOOKUP(M1279,'BASE ARTICLE SAMUEL 25012023 v2'!$A$1:$K$1287,11,FALSE)</f>
        <v>75</v>
      </c>
      <c r="L1279" s="6">
        <f t="shared" si="134"/>
        <v>3.75</v>
      </c>
      <c r="M1279" t="s">
        <v>1603</v>
      </c>
      <c r="N1279" t="str">
        <f>VLOOKUP(M1279,'BASE ARTICLE SAMUEL 25012023 v1'!$A$2:$B$1287,2,FALSE)</f>
        <v>AN</v>
      </c>
      <c r="O1279">
        <f t="shared" si="124"/>
        <v>0</v>
      </c>
    </row>
    <row r="1280" spans="1:15" outlineLevel="2" x14ac:dyDescent="0.25">
      <c r="A1280" t="s">
        <v>1514</v>
      </c>
      <c r="B1280" s="74" t="str">
        <f t="shared" si="121"/>
        <v/>
      </c>
      <c r="C1280" t="str">
        <f>VLOOKUP(A1280,'BASE ARTICLE SAMUEL 25012023 v1'!$A$1:$B$1287,2,FALSE)</f>
        <v>AF</v>
      </c>
      <c r="E1280">
        <v>2</v>
      </c>
      <c r="F1280" t="s">
        <v>1646</v>
      </c>
      <c r="G1280" s="71">
        <f>VLOOKUP(M1280,'BASE ARTICLE SAMUEL 25012023 v1'!$A$1:$F$1287,6,FALSE)</f>
        <v>6.18</v>
      </c>
      <c r="H1280" s="6">
        <f>VLOOKUP(M1280,'BASE ARTICLE SAMUEL 25012023 v2'!$A$1:$H$1287,8,FALSE)</f>
        <v>5.78</v>
      </c>
      <c r="I1280">
        <v>0</v>
      </c>
      <c r="J1280">
        <f t="shared" si="133"/>
        <v>0</v>
      </c>
      <c r="K1280" s="6">
        <f>VLOOKUP(M1280,'BASE ARTICLE SAMUEL 25012023 v2'!$A$1:$K$1287,11,FALSE)</f>
        <v>9.5920000000000005</v>
      </c>
      <c r="L1280" s="6">
        <f t="shared" si="134"/>
        <v>19.184000000000001</v>
      </c>
      <c r="M1280" t="s">
        <v>1645</v>
      </c>
      <c r="N1280" t="str">
        <f>VLOOKUP(M1280,'BASE ARTICLE SAMUEL 25012023 v1'!$A$2:$B$1287,2,FALSE)</f>
        <v>AF</v>
      </c>
      <c r="O1280">
        <f t="shared" si="124"/>
        <v>11.56</v>
      </c>
    </row>
    <row r="1281" spans="1:15" outlineLevel="2" x14ac:dyDescent="0.25">
      <c r="A1281" t="s">
        <v>1514</v>
      </c>
      <c r="B1281" s="74" t="str">
        <f t="shared" si="121"/>
        <v/>
      </c>
      <c r="C1281" t="str">
        <f>VLOOKUP(A1281,'BASE ARTICLE SAMUEL 25012023 v1'!$A$1:$B$1287,2,FALSE)</f>
        <v>AF</v>
      </c>
      <c r="E1281">
        <v>1</v>
      </c>
      <c r="F1281" t="s">
        <v>1648</v>
      </c>
      <c r="G1281" s="71">
        <f>VLOOKUP(M1281,'BASE ARTICLE SAMUEL 25012023 v1'!$A$1:$F$1287,6,FALSE)</f>
        <v>2.36</v>
      </c>
      <c r="H1281" s="6">
        <f>VLOOKUP(M1281,'BASE ARTICLE SAMUEL 25012023 v2'!$A$1:$H$1287,8,FALSE)</f>
        <v>1.452</v>
      </c>
      <c r="I1281">
        <v>0</v>
      </c>
      <c r="J1281">
        <f t="shared" si="133"/>
        <v>0</v>
      </c>
      <c r="K1281" s="6">
        <f>VLOOKUP(M1281,'BASE ARTICLE SAMUEL 25012023 v2'!$A$1:$K$1287,11,FALSE)</f>
        <v>3.3149999999999999</v>
      </c>
      <c r="L1281" s="6">
        <f t="shared" si="134"/>
        <v>3.3149999999999999</v>
      </c>
      <c r="M1281" t="s">
        <v>1647</v>
      </c>
      <c r="N1281" t="str">
        <f>VLOOKUP(M1281,'BASE ARTICLE SAMUEL 25012023 v1'!$A$2:$B$1287,2,FALSE)</f>
        <v>AF</v>
      </c>
      <c r="O1281">
        <f t="shared" si="124"/>
        <v>1.452</v>
      </c>
    </row>
    <row r="1282" spans="1:15" outlineLevel="2" x14ac:dyDescent="0.25">
      <c r="A1282" t="s">
        <v>1514</v>
      </c>
      <c r="B1282" s="74" t="str">
        <f t="shared" si="121"/>
        <v/>
      </c>
      <c r="C1282" t="str">
        <f>VLOOKUP(A1282,'BASE ARTICLE SAMUEL 25012023 v1'!$A$1:$B$1287,2,FALSE)</f>
        <v>AF</v>
      </c>
      <c r="E1282">
        <v>1</v>
      </c>
      <c r="F1282" t="s">
        <v>1650</v>
      </c>
      <c r="G1282" s="71">
        <f>VLOOKUP(M1282,'BASE ARTICLE SAMUEL 25012023 v1'!$A$1:$F$1287,6,FALSE)</f>
        <v>2.54</v>
      </c>
      <c r="H1282" s="6">
        <f>VLOOKUP(M1282,'BASE ARTICLE SAMUEL 25012023 v2'!$A$1:$H$1287,8,FALSE)</f>
        <v>1.6456000000000002</v>
      </c>
      <c r="I1282">
        <v>0</v>
      </c>
      <c r="J1282">
        <f t="shared" si="133"/>
        <v>0</v>
      </c>
      <c r="K1282" s="6">
        <f>VLOOKUP(M1282,'BASE ARTICLE SAMUEL 25012023 v2'!$A$1:$K$1287,11,FALSE)</f>
        <v>3.5569999999999999</v>
      </c>
      <c r="L1282" s="6">
        <f t="shared" si="134"/>
        <v>3.5569999999999999</v>
      </c>
      <c r="M1282" t="s">
        <v>1649</v>
      </c>
      <c r="N1282" t="str">
        <f>VLOOKUP(M1282,'BASE ARTICLE SAMUEL 25012023 v1'!$A$2:$B$1287,2,FALSE)</f>
        <v>AF</v>
      </c>
      <c r="O1282">
        <f t="shared" si="124"/>
        <v>1.6456000000000002</v>
      </c>
    </row>
    <row r="1283" spans="1:15" outlineLevel="2" x14ac:dyDescent="0.25">
      <c r="A1283" t="s">
        <v>1514</v>
      </c>
      <c r="B1283" s="74" t="str">
        <f t="shared" si="121"/>
        <v/>
      </c>
      <c r="C1283" t="str">
        <f>VLOOKUP(A1283,'BASE ARTICLE SAMUEL 25012023 v1'!$A$1:$B$1287,2,FALSE)</f>
        <v>AF</v>
      </c>
      <c r="E1283">
        <v>1</v>
      </c>
      <c r="F1283" t="s">
        <v>2486</v>
      </c>
      <c r="G1283" s="71">
        <f>VLOOKUP(M1283,'BASE ARTICLE SAMUEL 25012023 v1'!$A$1:$F$1287,6,FALSE)</f>
        <v>2.62</v>
      </c>
      <c r="H1283" s="6">
        <f>VLOOKUP(M1283,'BASE ARTICLE SAMUEL 25012023 v2'!$A$1:$H$1287,8,FALSE)</f>
        <v>2.62</v>
      </c>
      <c r="I1283">
        <v>0</v>
      </c>
      <c r="J1283">
        <f t="shared" si="133"/>
        <v>0</v>
      </c>
      <c r="K1283" s="6">
        <f>VLOOKUP(M1283,'BASE ARTICLE SAMUEL 25012023 v2'!$A$1:$K$1287,11,FALSE)</f>
        <v>2.8820000000000006</v>
      </c>
      <c r="L1283" s="6">
        <f t="shared" si="134"/>
        <v>2.8820000000000006</v>
      </c>
      <c r="M1283" t="s">
        <v>2485</v>
      </c>
      <c r="N1283" t="str">
        <f>VLOOKUP(M1283,'BASE ARTICLE SAMUEL 25012023 v1'!$A$2:$B$1287,2,FALSE)</f>
        <v>AN</v>
      </c>
      <c r="O1283">
        <f t="shared" si="124"/>
        <v>2.62</v>
      </c>
    </row>
    <row r="1284" spans="1:15" outlineLevel="1" x14ac:dyDescent="0.25">
      <c r="A1284" s="74" t="s">
        <v>4164</v>
      </c>
      <c r="B1284" s="74" t="str">
        <f t="shared" ref="B1284:B1347" si="135">MID(A1284,7,100)</f>
        <v>DFVL</v>
      </c>
      <c r="H1284" s="6" t="e">
        <f>VLOOKUP(M1284,'BASE ARTICLE SAMUEL 25012023 v2'!$A$1:$H$1287,8,FALSE)</f>
        <v>#N/A</v>
      </c>
      <c r="K1284" s="6" t="e">
        <f>VLOOKUP(M1284,'BASE ARTICLE SAMUEL 25012023 v2'!$A$1:$K$1287,11,FALSE)</f>
        <v>#N/A</v>
      </c>
      <c r="L1284" s="6">
        <f>SUBTOTAL(9,L1275:L1283)</f>
        <v>94.485000000000014</v>
      </c>
      <c r="O1284">
        <f>SUBTOTAL(9,O1275:O1283)</f>
        <v>58.4756</v>
      </c>
    </row>
    <row r="1285" spans="1:15" outlineLevel="2" x14ac:dyDescent="0.25">
      <c r="A1285" t="s">
        <v>2202</v>
      </c>
      <c r="B1285" s="74" t="str">
        <f t="shared" si="135"/>
        <v>CMESURE4</v>
      </c>
      <c r="C1285" t="str">
        <f>VLOOKUP(A1285,'BASE ARTICLE SAMUEL 25012023 v1'!$A$1:$B$1287,2,FALSE)</f>
        <v>Z</v>
      </c>
      <c r="E1285">
        <v>100</v>
      </c>
      <c r="F1285" t="s">
        <v>1228</v>
      </c>
      <c r="G1285" s="71">
        <f>VLOOKUP(M1285,'BASE ARTICLE SAMUEL 25012023 v1'!$A$1:$F$1287,6,FALSE)</f>
        <v>0.41</v>
      </c>
      <c r="H1285" s="6">
        <f>VLOOKUP(M1285,'BASE ARTICLE SAMUEL 25012023 v2'!$A$1:$H$1287,8,FALSE)</f>
        <v>0.41</v>
      </c>
      <c r="I1285">
        <v>0</v>
      </c>
      <c r="J1285">
        <f t="shared" ref="J1285:J1293" si="136">E1285*I1285</f>
        <v>0</v>
      </c>
      <c r="K1285" s="6">
        <f>VLOOKUP(M1285,'BASE ARTICLE SAMUEL 25012023 v2'!$A$1:$K$1287,11,FALSE)</f>
        <v>0.54530000000000001</v>
      </c>
      <c r="L1285" s="6">
        <f t="shared" ref="L1285:L1293" si="137">E1285*K1285</f>
        <v>54.53</v>
      </c>
      <c r="M1285">
        <v>8110608018</v>
      </c>
      <c r="N1285" t="str">
        <f>VLOOKUP(M1285,'BASE ARTICLE SAMUEL 25012023 v1'!$A$2:$B$1287,2,FALSE)</f>
        <v>AN</v>
      </c>
      <c r="O1285">
        <f t="shared" si="124"/>
        <v>41</v>
      </c>
    </row>
    <row r="1286" spans="1:15" outlineLevel="2" x14ac:dyDescent="0.25">
      <c r="A1286" t="s">
        <v>2202</v>
      </c>
      <c r="B1286" s="74" t="str">
        <f t="shared" si="135"/>
        <v>CMESURE4</v>
      </c>
      <c r="C1286" t="str">
        <f>VLOOKUP(A1286,'BASE ARTICLE SAMUEL 25012023 v1'!$A$1:$B$1287,2,FALSE)</f>
        <v>Z</v>
      </c>
      <c r="E1286">
        <v>100</v>
      </c>
      <c r="F1286" t="s">
        <v>1230</v>
      </c>
      <c r="G1286" s="71">
        <f>VLOOKUP(M1286,'BASE ARTICLE SAMUEL 25012023 v1'!$A$1:$F$1287,6,FALSE)</f>
        <v>0.24</v>
      </c>
      <c r="H1286" s="6">
        <f>VLOOKUP(M1286,'BASE ARTICLE SAMUEL 25012023 v2'!$A$1:$H$1287,8,FALSE)</f>
        <v>0.24</v>
      </c>
      <c r="I1286">
        <v>0</v>
      </c>
      <c r="J1286">
        <f t="shared" si="136"/>
        <v>0</v>
      </c>
      <c r="K1286" s="6">
        <f>VLOOKUP(M1286,'BASE ARTICLE SAMUEL 25012023 v2'!$A$1:$K$1287,11,FALSE)</f>
        <v>0.34999999199999998</v>
      </c>
      <c r="L1286" s="6">
        <f t="shared" si="137"/>
        <v>34.999999199999998</v>
      </c>
      <c r="M1286">
        <v>8210707018</v>
      </c>
      <c r="N1286" t="str">
        <f>VLOOKUP(M1286,'BASE ARTICLE SAMUEL 25012023 v1'!$A$2:$B$1287,2,FALSE)</f>
        <v>AN</v>
      </c>
      <c r="O1286">
        <f t="shared" si="124"/>
        <v>24</v>
      </c>
    </row>
    <row r="1287" spans="1:15" outlineLevel="2" x14ac:dyDescent="0.25">
      <c r="A1287" t="s">
        <v>2202</v>
      </c>
      <c r="B1287" s="74" t="str">
        <f t="shared" si="135"/>
        <v>CMESURE4</v>
      </c>
      <c r="C1287" t="str">
        <f>VLOOKUP(A1287,'BASE ARTICLE SAMUEL 25012023 v1'!$A$1:$B$1287,2,FALSE)</f>
        <v>Z</v>
      </c>
      <c r="E1287">
        <v>5</v>
      </c>
      <c r="F1287" t="s">
        <v>1536</v>
      </c>
      <c r="G1287" s="71">
        <f>VLOOKUP(M1287,'BASE ARTICLE SAMUEL 25012023 v1'!$A$1:$F$1287,6,FALSE)</f>
        <v>12.41</v>
      </c>
      <c r="H1287" s="6">
        <f>VLOOKUP(M1287,'BASE ARTICLE SAMUEL 25012023 v2'!$A$1:$H$1287,8,FALSE)</f>
        <v>13.03</v>
      </c>
      <c r="I1287">
        <v>0</v>
      </c>
      <c r="J1287">
        <f t="shared" si="136"/>
        <v>0</v>
      </c>
      <c r="K1287" s="6">
        <f>VLOOKUP(M1287,'BASE ARTICLE SAMUEL 25012023 v2'!$A$1:$K$1287,11,FALSE)</f>
        <v>19.544999999999998</v>
      </c>
      <c r="L1287" s="6">
        <f t="shared" si="137"/>
        <v>97.724999999999994</v>
      </c>
      <c r="M1287" t="s">
        <v>1535</v>
      </c>
      <c r="N1287" t="str">
        <f>VLOOKUP(M1287,'BASE ARTICLE SAMUEL 25012023 v1'!$A$2:$B$1287,2,FALSE)</f>
        <v>AS</v>
      </c>
      <c r="O1287">
        <f t="shared" si="124"/>
        <v>65.149999999999991</v>
      </c>
    </row>
    <row r="1288" spans="1:15" outlineLevel="2" x14ac:dyDescent="0.25">
      <c r="A1288" t="s">
        <v>2202</v>
      </c>
      <c r="B1288" s="74" t="str">
        <f t="shared" si="135"/>
        <v>CMESURE4</v>
      </c>
      <c r="C1288" t="str">
        <f>VLOOKUP(A1288,'BASE ARTICLE SAMUEL 25012023 v1'!$A$1:$B$1287,2,FALSE)</f>
        <v>Z</v>
      </c>
      <c r="E1288">
        <v>20</v>
      </c>
      <c r="F1288" t="s">
        <v>1169</v>
      </c>
      <c r="G1288" s="71">
        <f>VLOOKUP(M1288,'BASE ARTICLE SAMUEL 25012023 v1'!$A$1:$F$1287,6,FALSE)</f>
        <v>7.4</v>
      </c>
      <c r="H1288" s="6">
        <f>VLOOKUP(M1288,'BASE ARTICLE SAMUEL 25012023 v2'!$A$1:$H$1287,8,FALSE)</f>
        <v>7.77</v>
      </c>
      <c r="I1288">
        <v>0</v>
      </c>
      <c r="J1288">
        <f t="shared" si="136"/>
        <v>0</v>
      </c>
      <c r="K1288" s="6">
        <f>VLOOKUP(M1288,'BASE ARTICLE SAMUEL 25012023 v2'!$A$1:$K$1287,11,FALSE)</f>
        <v>11.654999999999999</v>
      </c>
      <c r="L1288" s="6">
        <f t="shared" si="137"/>
        <v>233.1</v>
      </c>
      <c r="M1288" t="s">
        <v>1168</v>
      </c>
      <c r="N1288" t="str">
        <f>VLOOKUP(M1288,'BASE ARTICLE SAMUEL 25012023 v1'!$A$2:$B$1287,2,FALSE)</f>
        <v>AS</v>
      </c>
      <c r="O1288">
        <f t="shared" si="124"/>
        <v>155.39999999999998</v>
      </c>
    </row>
    <row r="1289" spans="1:15" outlineLevel="2" x14ac:dyDescent="0.25">
      <c r="A1289" t="s">
        <v>2202</v>
      </c>
      <c r="B1289" s="74" t="str">
        <f t="shared" si="135"/>
        <v>CMESURE4</v>
      </c>
      <c r="C1289" t="str">
        <f>VLOOKUP(A1289,'BASE ARTICLE SAMUEL 25012023 v1'!$A$1:$B$1287,2,FALSE)</f>
        <v>Z</v>
      </c>
      <c r="E1289">
        <v>1</v>
      </c>
      <c r="F1289" t="s">
        <v>201</v>
      </c>
      <c r="G1289" s="71">
        <f>VLOOKUP(M1289,'BASE ARTICLE SAMUEL 25012023 v1'!$A$1:$F$1287,6,FALSE)</f>
        <v>18.350000000000001</v>
      </c>
      <c r="H1289" s="6">
        <f>VLOOKUP(M1289,'BASE ARTICLE SAMUEL 25012023 v2'!$A$1:$H$1287,8,FALSE)</f>
        <v>18.350000000000001</v>
      </c>
      <c r="I1289">
        <v>0</v>
      </c>
      <c r="J1289">
        <f t="shared" si="136"/>
        <v>0</v>
      </c>
      <c r="K1289" s="6">
        <f>VLOOKUP(M1289,'BASE ARTICLE SAMUEL 25012023 v2'!$A$1:$K$1287,11,FALSE)</f>
        <v>23.855000000000004</v>
      </c>
      <c r="L1289" s="6">
        <f t="shared" si="137"/>
        <v>23.855000000000004</v>
      </c>
      <c r="M1289" t="s">
        <v>200</v>
      </c>
      <c r="N1289" t="str">
        <f>VLOOKUP(M1289,'BASE ARTICLE SAMUEL 25012023 v1'!$A$2:$B$1287,2,FALSE)</f>
        <v>AS</v>
      </c>
      <c r="O1289">
        <f t="shared" si="124"/>
        <v>18.350000000000001</v>
      </c>
    </row>
    <row r="1290" spans="1:15" outlineLevel="2" x14ac:dyDescent="0.25">
      <c r="A1290" t="s">
        <v>2202</v>
      </c>
      <c r="B1290" s="74" t="str">
        <f t="shared" si="135"/>
        <v>CMESURE4</v>
      </c>
      <c r="C1290" t="str">
        <f>VLOOKUP(A1290,'BASE ARTICLE SAMUEL 25012023 v1'!$A$1:$B$1287,2,FALSE)</f>
        <v>Z</v>
      </c>
      <c r="E1290">
        <v>1</v>
      </c>
      <c r="F1290" t="s">
        <v>1114</v>
      </c>
      <c r="G1290" s="71">
        <f>VLOOKUP(M1290,'BASE ARTICLE SAMUEL 25012023 v1'!$A$1:$F$1287,6,FALSE)</f>
        <v>22.94</v>
      </c>
      <c r="H1290" s="6">
        <f>VLOOKUP(M1290,'BASE ARTICLE SAMUEL 25012023 v2'!$A$1:$H$1287,8,FALSE)</f>
        <v>22.94</v>
      </c>
      <c r="I1290">
        <v>0</v>
      </c>
      <c r="J1290">
        <f t="shared" si="136"/>
        <v>0</v>
      </c>
      <c r="K1290" s="6">
        <f>VLOOKUP(M1290,'BASE ARTICLE SAMUEL 25012023 v2'!$A$1:$K$1287,11,FALSE)</f>
        <v>29.822000000000003</v>
      </c>
      <c r="L1290" s="6">
        <f t="shared" si="137"/>
        <v>29.822000000000003</v>
      </c>
      <c r="M1290" t="s">
        <v>1113</v>
      </c>
      <c r="N1290" t="str">
        <f>VLOOKUP(M1290,'BASE ARTICLE SAMUEL 25012023 v1'!$A$2:$B$1287,2,FALSE)</f>
        <v>AS</v>
      </c>
      <c r="O1290">
        <f t="shared" si="124"/>
        <v>22.94</v>
      </c>
    </row>
    <row r="1291" spans="1:15" outlineLevel="2" x14ac:dyDescent="0.25">
      <c r="A1291" t="s">
        <v>2202</v>
      </c>
      <c r="B1291" s="74" t="str">
        <f t="shared" si="135"/>
        <v>CMESURE4</v>
      </c>
      <c r="C1291" t="str">
        <f>VLOOKUP(A1291,'BASE ARTICLE SAMUEL 25012023 v1'!$A$1:$B$1287,2,FALSE)</f>
        <v>Z</v>
      </c>
      <c r="E1291">
        <v>5</v>
      </c>
      <c r="F1291" t="s">
        <v>1604</v>
      </c>
      <c r="G1291" s="71">
        <f>VLOOKUP(M1291,'BASE ARTICLE SAMUEL 25012023 v1'!$A$1:$F$1287,6,FALSE)</f>
        <v>50</v>
      </c>
      <c r="H1291" s="6">
        <f>VLOOKUP(M1291,'BASE ARTICLE SAMUEL 25012023 v2'!$A$1:$H$1287,8,FALSE)</f>
        <v>0</v>
      </c>
      <c r="I1291">
        <v>0</v>
      </c>
      <c r="J1291">
        <f t="shared" si="136"/>
        <v>0</v>
      </c>
      <c r="K1291" s="6">
        <f>VLOOKUP(M1291,'BASE ARTICLE SAMUEL 25012023 v2'!$A$1:$K$1287,11,FALSE)</f>
        <v>75</v>
      </c>
      <c r="L1291" s="6">
        <f t="shared" si="137"/>
        <v>375</v>
      </c>
      <c r="M1291" t="s">
        <v>1603</v>
      </c>
      <c r="N1291" t="str">
        <f>VLOOKUP(M1291,'BASE ARTICLE SAMUEL 25012023 v1'!$A$2:$B$1287,2,FALSE)</f>
        <v>AN</v>
      </c>
      <c r="O1291">
        <f t="shared" si="124"/>
        <v>0</v>
      </c>
    </row>
    <row r="1292" spans="1:15" outlineLevel="2" x14ac:dyDescent="0.25">
      <c r="A1292" t="s">
        <v>2202</v>
      </c>
      <c r="B1292" s="74" t="str">
        <f t="shared" si="135"/>
        <v>CMESURE4</v>
      </c>
      <c r="C1292" t="str">
        <f>VLOOKUP(A1292,'BASE ARTICLE SAMUEL 25012023 v1'!$A$1:$B$1287,2,FALSE)</f>
        <v>Z</v>
      </c>
      <c r="E1292">
        <v>2</v>
      </c>
      <c r="F1292" t="s">
        <v>3948</v>
      </c>
      <c r="G1292" s="71">
        <f>VLOOKUP(M1292,'BASE ARTICLE SAMUEL 25012023 v1'!$A$1:$F$1287,6,FALSE)</f>
        <v>36.090000000000003</v>
      </c>
      <c r="H1292" s="6">
        <f>VLOOKUP(M1292,'BASE ARTICLE SAMUEL 25012023 v2'!$A$1:$H$1287,8,FALSE)</f>
        <v>36.090000000000003</v>
      </c>
      <c r="I1292">
        <v>0</v>
      </c>
      <c r="J1292">
        <f t="shared" si="136"/>
        <v>0</v>
      </c>
      <c r="K1292" s="6">
        <f>VLOOKUP(M1292,'BASE ARTICLE SAMUEL 25012023 v2'!$A$1:$K$1287,11,FALSE)</f>
        <v>54.135000000000005</v>
      </c>
      <c r="L1292" s="6">
        <f t="shared" si="137"/>
        <v>108.27000000000001</v>
      </c>
      <c r="M1292" t="s">
        <v>1404</v>
      </c>
      <c r="N1292" t="str">
        <f>VLOOKUP(M1292,'BASE ARTICLE SAMUEL 25012023 v1'!$A$2:$B$1287,2,FALSE)</f>
        <v>AN</v>
      </c>
      <c r="O1292">
        <f t="shared" si="124"/>
        <v>72.180000000000007</v>
      </c>
    </row>
    <row r="1293" spans="1:15" outlineLevel="2" x14ac:dyDescent="0.25">
      <c r="A1293" t="s">
        <v>2202</v>
      </c>
      <c r="B1293" s="74" t="str">
        <f t="shared" si="135"/>
        <v>CMESURE4</v>
      </c>
      <c r="C1293" t="str">
        <f>VLOOKUP(A1293,'BASE ARTICLE SAMUEL 25012023 v1'!$A$1:$B$1287,2,FALSE)</f>
        <v>Z</v>
      </c>
      <c r="E1293">
        <v>10</v>
      </c>
      <c r="F1293" t="s">
        <v>3942</v>
      </c>
      <c r="G1293" s="71">
        <f>VLOOKUP(M1293,'BASE ARTICLE SAMUEL 25012023 v1'!$A$1:$F$1287,6,FALSE)</f>
        <v>45.09</v>
      </c>
      <c r="H1293" s="6">
        <f>VLOOKUP(M1293,'BASE ARTICLE SAMUEL 25012023 v2'!$A$1:$H$1287,8,FALSE)</f>
        <v>45.09</v>
      </c>
      <c r="I1293">
        <v>0</v>
      </c>
      <c r="J1293">
        <f t="shared" si="136"/>
        <v>0</v>
      </c>
      <c r="K1293" s="6">
        <f>VLOOKUP(M1293,'BASE ARTICLE SAMUEL 25012023 v2'!$A$1:$K$1287,11,FALSE)</f>
        <v>67.635000000000005</v>
      </c>
      <c r="L1293" s="6">
        <f t="shared" si="137"/>
        <v>676.35</v>
      </c>
      <c r="M1293" t="s">
        <v>1411</v>
      </c>
      <c r="N1293" t="str">
        <f>VLOOKUP(M1293,'BASE ARTICLE SAMUEL 25012023 v1'!$A$2:$B$1287,2,FALSE)</f>
        <v>AN</v>
      </c>
      <c r="O1293">
        <f t="shared" si="124"/>
        <v>450.90000000000003</v>
      </c>
    </row>
    <row r="1294" spans="1:15" outlineLevel="1" x14ac:dyDescent="0.25">
      <c r="A1294" s="74" t="s">
        <v>4165</v>
      </c>
      <c r="B1294" s="74" t="str">
        <f t="shared" si="135"/>
        <v>COFRPVCMESURE4</v>
      </c>
      <c r="H1294" s="6" t="e">
        <f>VLOOKUP(M1294,'BASE ARTICLE SAMUEL 25012023 v2'!$A$1:$H$1287,8,FALSE)</f>
        <v>#N/A</v>
      </c>
      <c r="K1294" s="6" t="e">
        <f>VLOOKUP(M1294,'BASE ARTICLE SAMUEL 25012023 v2'!$A$1:$K$1287,11,FALSE)</f>
        <v>#N/A</v>
      </c>
      <c r="L1294" s="6">
        <f>SUBTOTAL(9,L1285:L1293)</f>
        <v>1633.6519991999999</v>
      </c>
      <c r="O1294">
        <f>SUBTOTAL(9,O1285:O1293)</f>
        <v>849.92000000000007</v>
      </c>
    </row>
    <row r="1295" spans="1:15" outlineLevel="2" x14ac:dyDescent="0.25">
      <c r="A1295" t="s">
        <v>984</v>
      </c>
      <c r="B1295" s="74" t="str">
        <f t="shared" si="135"/>
        <v>H3X2</v>
      </c>
      <c r="C1295" t="str">
        <f>VLOOKUP(A1295,'BASE ARTICLE SAMUEL 25012023 v1'!$A$1:$B$1287,2,FALSE)</f>
        <v>AA</v>
      </c>
      <c r="D1295" t="s">
        <v>88</v>
      </c>
      <c r="E1295">
        <v>2</v>
      </c>
      <c r="F1295" t="s">
        <v>89</v>
      </c>
      <c r="G1295" s="71">
        <f>VLOOKUP(M1295,'BASE ARTICLE SAMUEL 25012023 v1'!$A$1:$F$1287,6,FALSE)</f>
        <v>3.17</v>
      </c>
      <c r="H1295" s="6">
        <f>VLOOKUP(M1295,'BASE ARTICLE SAMUEL 25012023 v2'!$A$1:$H$1287,8,FALSE)</f>
        <v>2.98</v>
      </c>
      <c r="I1295">
        <v>4.63</v>
      </c>
      <c r="J1295">
        <f t="shared" ref="J1295:J1300" si="138">E1295*I1295</f>
        <v>9.26</v>
      </c>
      <c r="K1295" s="6">
        <f>VLOOKUP(M1295,'BASE ARTICLE SAMUEL 25012023 v2'!$A$1:$K$1287,11,FALSE)</f>
        <v>5.96</v>
      </c>
      <c r="L1295" s="6">
        <f t="shared" ref="L1295:L1300" si="139">E1295*K1295</f>
        <v>11.92</v>
      </c>
      <c r="M1295" t="s">
        <v>88</v>
      </c>
      <c r="N1295" t="str">
        <f>VLOOKUP(M1295,'BASE ARTICLE SAMUEL 25012023 v1'!$A$2:$B$1287,2,FALSE)</f>
        <v>AS</v>
      </c>
      <c r="O1295">
        <f t="shared" si="124"/>
        <v>5.96</v>
      </c>
    </row>
    <row r="1296" spans="1:15" outlineLevel="2" x14ac:dyDescent="0.25">
      <c r="A1296" t="s">
        <v>984</v>
      </c>
      <c r="B1296" s="74" t="str">
        <f t="shared" si="135"/>
        <v>H3X2</v>
      </c>
      <c r="C1296" t="str">
        <f>VLOOKUP(A1296,'BASE ARTICLE SAMUEL 25012023 v1'!$A$1:$B$1287,2,FALSE)</f>
        <v>AA</v>
      </c>
      <c r="D1296" t="s">
        <v>956</v>
      </c>
      <c r="E1296">
        <v>1</v>
      </c>
      <c r="F1296" t="s">
        <v>957</v>
      </c>
      <c r="G1296" s="71">
        <f>VLOOKUP(M1296,'BASE ARTICLE SAMUEL 25012023 v1'!$A$1:$F$1287,6,FALSE)</f>
        <v>395.66</v>
      </c>
      <c r="H1296" s="6">
        <f>VLOOKUP(M1296,'BASE ARTICLE SAMUEL 25012023 v2'!$A$1:$H$1287,8,FALSE)</f>
        <v>386.95</v>
      </c>
      <c r="I1296">
        <v>380.05</v>
      </c>
      <c r="J1296">
        <f t="shared" si="138"/>
        <v>380.05</v>
      </c>
      <c r="K1296" s="6">
        <f>VLOOKUP(M1296,'BASE ARTICLE SAMUEL 25012023 v2'!$A$1:$K$1287,11,FALSE)</f>
        <v>522.38250000000005</v>
      </c>
      <c r="L1296" s="6">
        <f t="shared" si="139"/>
        <v>522.38250000000005</v>
      </c>
      <c r="M1296" t="s">
        <v>956</v>
      </c>
      <c r="N1296" t="str">
        <f>VLOOKUP(M1296,'BASE ARTICLE SAMUEL 25012023 v1'!$A$2:$B$1287,2,FALSE)</f>
        <v>AN</v>
      </c>
      <c r="O1296">
        <f t="shared" ref="O1296:O1369" si="140">E1296*H1296</f>
        <v>386.95</v>
      </c>
    </row>
    <row r="1297" spans="1:15" outlineLevel="2" x14ac:dyDescent="0.25">
      <c r="A1297" t="s">
        <v>984</v>
      </c>
      <c r="B1297" s="74" t="str">
        <f t="shared" si="135"/>
        <v>H3X2</v>
      </c>
      <c r="C1297" t="str">
        <f>VLOOKUP(A1297,'BASE ARTICLE SAMUEL 25012023 v1'!$A$1:$B$1287,2,FALSE)</f>
        <v>AA</v>
      </c>
      <c r="D1297" t="s">
        <v>516</v>
      </c>
      <c r="E1297">
        <v>1</v>
      </c>
      <c r="F1297" t="s">
        <v>517</v>
      </c>
      <c r="G1297" s="71">
        <f>VLOOKUP(M1297,'BASE ARTICLE SAMUEL 25012023 v1'!$A$1:$F$1287,6,FALSE)</f>
        <v>46</v>
      </c>
      <c r="H1297" s="6">
        <f>VLOOKUP(M1297,'BASE ARTICLE SAMUEL 25012023 v2'!$A$1:$H$1287,8,FALSE)</f>
        <v>52</v>
      </c>
      <c r="I1297">
        <v>64.959999999999994</v>
      </c>
      <c r="J1297">
        <f t="shared" si="138"/>
        <v>64.959999999999994</v>
      </c>
      <c r="K1297" s="6">
        <f>VLOOKUP(M1297,'BASE ARTICLE SAMUEL 25012023 v2'!$A$1:$K$1287,11,FALSE)</f>
        <v>78</v>
      </c>
      <c r="L1297" s="6">
        <f t="shared" si="139"/>
        <v>78</v>
      </c>
      <c r="M1297" t="s">
        <v>516</v>
      </c>
      <c r="N1297" t="str">
        <f>VLOOKUP(M1297,'BASE ARTICLE SAMUEL 25012023 v1'!$A$2:$B$1287,2,FALSE)</f>
        <v>AN</v>
      </c>
      <c r="O1297">
        <f t="shared" si="140"/>
        <v>52</v>
      </c>
    </row>
    <row r="1298" spans="1:15" outlineLevel="2" x14ac:dyDescent="0.25">
      <c r="A1298" t="s">
        <v>984</v>
      </c>
      <c r="B1298" s="74" t="str">
        <f t="shared" si="135"/>
        <v>H3X2</v>
      </c>
      <c r="C1298" t="str">
        <f>VLOOKUP(A1298,'BASE ARTICLE SAMUEL 25012023 v1'!$A$1:$B$1287,2,FALSE)</f>
        <v>AA</v>
      </c>
      <c r="D1298" t="s">
        <v>498</v>
      </c>
      <c r="E1298">
        <v>6</v>
      </c>
      <c r="F1298" t="s">
        <v>499</v>
      </c>
      <c r="G1298" s="71">
        <f>VLOOKUP(M1298,'BASE ARTICLE SAMUEL 25012023 v1'!$A$1:$F$1287,6,FALSE)</f>
        <v>31.3</v>
      </c>
      <c r="H1298" s="6">
        <f>VLOOKUP(M1298,'BASE ARTICLE SAMUEL 25012023 v2'!$A$1:$H$1287,8,FALSE)</f>
        <v>30.4</v>
      </c>
      <c r="I1298">
        <v>40.47</v>
      </c>
      <c r="J1298">
        <f t="shared" si="138"/>
        <v>242.82</v>
      </c>
      <c r="K1298" s="6">
        <f>VLOOKUP(M1298,'BASE ARTICLE SAMUEL 25012023 v2'!$A$1:$K$1287,11,FALSE)</f>
        <v>45.599999999999994</v>
      </c>
      <c r="L1298" s="6">
        <f t="shared" si="139"/>
        <v>273.59999999999997</v>
      </c>
      <c r="M1298" t="s">
        <v>498</v>
      </c>
      <c r="N1298" t="str">
        <f>VLOOKUP(M1298,'BASE ARTICLE SAMUEL 25012023 v1'!$A$2:$B$1287,2,FALSE)</f>
        <v>AN</v>
      </c>
      <c r="O1298">
        <f t="shared" si="140"/>
        <v>182.39999999999998</v>
      </c>
    </row>
    <row r="1299" spans="1:15" outlineLevel="2" x14ac:dyDescent="0.25">
      <c r="A1299" t="s">
        <v>984</v>
      </c>
      <c r="B1299" s="74" t="str">
        <f t="shared" si="135"/>
        <v>H3X2</v>
      </c>
      <c r="C1299" t="str">
        <f>VLOOKUP(A1299,'BASE ARTICLE SAMUEL 25012023 v1'!$A$1:$B$1287,2,FALSE)</f>
        <v>AA</v>
      </c>
      <c r="D1299" t="s">
        <v>84</v>
      </c>
      <c r="E1299">
        <v>1</v>
      </c>
      <c r="F1299" t="s">
        <v>85</v>
      </c>
      <c r="G1299" s="71">
        <f>VLOOKUP(M1299,'BASE ARTICLE SAMUEL 25012023 v1'!$A$1:$F$1287,6,FALSE)</f>
        <v>13.85</v>
      </c>
      <c r="H1299" s="6">
        <f>VLOOKUP(M1299,'BASE ARTICLE SAMUEL 25012023 v2'!$A$1:$H$1287,8,FALSE)</f>
        <v>12.04</v>
      </c>
      <c r="I1299">
        <v>16.5</v>
      </c>
      <c r="J1299">
        <f t="shared" si="138"/>
        <v>16.5</v>
      </c>
      <c r="K1299" s="6">
        <f>VLOOKUP(M1299,'BASE ARTICLE SAMUEL 25012023 v2'!$A$1:$K$1287,11,FALSE)</f>
        <v>18.059999999999999</v>
      </c>
      <c r="L1299" s="6">
        <f t="shared" si="139"/>
        <v>18.059999999999999</v>
      </c>
      <c r="M1299" t="s">
        <v>84</v>
      </c>
      <c r="N1299" t="str">
        <f>VLOOKUP(M1299,'BASE ARTICLE SAMUEL 25012023 v1'!$A$2:$B$1287,2,FALSE)</f>
        <v>AS</v>
      </c>
      <c r="O1299">
        <f t="shared" si="140"/>
        <v>12.04</v>
      </c>
    </row>
    <row r="1300" spans="1:15" outlineLevel="2" x14ac:dyDescent="0.25">
      <c r="A1300" t="s">
        <v>984</v>
      </c>
      <c r="B1300" s="74" t="str">
        <f t="shared" si="135"/>
        <v>H3X2</v>
      </c>
      <c r="C1300" t="str">
        <f>VLOOKUP(A1300,'BASE ARTICLE SAMUEL 25012023 v1'!$A$1:$B$1287,2,FALSE)</f>
        <v>AA</v>
      </c>
      <c r="E1300">
        <v>1</v>
      </c>
      <c r="F1300" t="s">
        <v>1547</v>
      </c>
      <c r="G1300" s="71">
        <f>VLOOKUP(M1300,'BASE ARTICLE SAMUEL 25012023 v1'!$A$1:$F$1287,6,FALSE)</f>
        <v>5.2</v>
      </c>
      <c r="H1300" s="6">
        <f>VLOOKUP(M1300,'BASE ARTICLE SAMUEL 25012023 v2'!$A$1:$H$1287,8,FALSE)</f>
        <v>5.2</v>
      </c>
      <c r="I1300">
        <v>0</v>
      </c>
      <c r="J1300">
        <f t="shared" si="138"/>
        <v>0</v>
      </c>
      <c r="K1300" s="6">
        <f>VLOOKUP(M1300,'BASE ARTICLE SAMUEL 25012023 v2'!$A$1:$K$1287,11,FALSE)</f>
        <v>5.7200000000000006</v>
      </c>
      <c r="L1300" s="6">
        <f t="shared" si="139"/>
        <v>5.7200000000000006</v>
      </c>
      <c r="M1300" t="s">
        <v>1546</v>
      </c>
      <c r="N1300" t="str">
        <f>VLOOKUP(M1300,'BASE ARTICLE SAMUEL 25012023 v1'!$A$2:$B$1287,2,FALSE)</f>
        <v>AN</v>
      </c>
      <c r="O1300">
        <f t="shared" si="140"/>
        <v>5.2</v>
      </c>
    </row>
    <row r="1301" spans="1:15" outlineLevel="1" x14ac:dyDescent="0.25">
      <c r="A1301" s="74" t="s">
        <v>4166</v>
      </c>
      <c r="B1301" s="74" t="str">
        <f t="shared" si="135"/>
        <v>PSFV3EH3X2</v>
      </c>
      <c r="H1301" s="6" t="e">
        <f>VLOOKUP(M1301,'BASE ARTICLE SAMUEL 25012023 v2'!$A$1:$H$1287,8,FALSE)</f>
        <v>#N/A</v>
      </c>
      <c r="K1301" s="6" t="e">
        <f>VLOOKUP(M1301,'BASE ARTICLE SAMUEL 25012023 v2'!$A$1:$K$1287,11,FALSE)</f>
        <v>#N/A</v>
      </c>
      <c r="L1301" s="6">
        <f>SUBTOTAL(9,L1295:L1300)</f>
        <v>909.68249999999989</v>
      </c>
      <c r="O1301">
        <f>SUBTOTAL(9,O1295:O1300)</f>
        <v>644.54999999999995</v>
      </c>
    </row>
    <row r="1302" spans="1:15" outlineLevel="2" x14ac:dyDescent="0.25">
      <c r="A1302" t="s">
        <v>986</v>
      </c>
      <c r="B1302" s="74" t="str">
        <f t="shared" si="135"/>
        <v>H4X2</v>
      </c>
      <c r="C1302" t="str">
        <f>VLOOKUP(A1302,'BASE ARTICLE SAMUEL 25012023 v1'!$A$1:$B$1287,2,FALSE)</f>
        <v>AA</v>
      </c>
      <c r="D1302" t="s">
        <v>88</v>
      </c>
      <c r="E1302">
        <v>2</v>
      </c>
      <c r="F1302" t="s">
        <v>89</v>
      </c>
      <c r="G1302" s="71">
        <f>VLOOKUP(M1302,'BASE ARTICLE SAMUEL 25012023 v1'!$A$1:$F$1287,6,FALSE)</f>
        <v>3.17</v>
      </c>
      <c r="H1302" s="6">
        <f>VLOOKUP(M1302,'BASE ARTICLE SAMUEL 25012023 v2'!$A$1:$H$1287,8,FALSE)</f>
        <v>2.98</v>
      </c>
      <c r="I1302">
        <v>4.63</v>
      </c>
      <c r="J1302">
        <f t="shared" ref="J1302:J1307" si="141">E1302*I1302</f>
        <v>9.26</v>
      </c>
      <c r="K1302" s="6">
        <f>VLOOKUP(M1302,'BASE ARTICLE SAMUEL 25012023 v2'!$A$1:$K$1287,11,FALSE)</f>
        <v>5.96</v>
      </c>
      <c r="L1302" s="6">
        <f t="shared" ref="L1302:L1307" si="142">E1302*K1302</f>
        <v>11.92</v>
      </c>
      <c r="M1302" t="s">
        <v>88</v>
      </c>
      <c r="N1302" t="str">
        <f>VLOOKUP(M1302,'BASE ARTICLE SAMUEL 25012023 v1'!$A$2:$B$1287,2,FALSE)</f>
        <v>AS</v>
      </c>
      <c r="O1302">
        <f t="shared" si="140"/>
        <v>5.96</v>
      </c>
    </row>
    <row r="1303" spans="1:15" outlineLevel="2" x14ac:dyDescent="0.25">
      <c r="A1303" t="s">
        <v>986</v>
      </c>
      <c r="B1303" s="74" t="str">
        <f t="shared" si="135"/>
        <v>H4X2</v>
      </c>
      <c r="C1303" t="str">
        <f>VLOOKUP(A1303,'BASE ARTICLE SAMUEL 25012023 v1'!$A$1:$B$1287,2,FALSE)</f>
        <v>AA</v>
      </c>
      <c r="D1303" t="s">
        <v>958</v>
      </c>
      <c r="E1303">
        <v>1</v>
      </c>
      <c r="F1303" t="s">
        <v>959</v>
      </c>
      <c r="G1303" s="71">
        <f>VLOOKUP(M1303,'BASE ARTICLE SAMUEL 25012023 v1'!$A$1:$F$1287,6,FALSE)</f>
        <v>484.52</v>
      </c>
      <c r="H1303" s="6">
        <f>VLOOKUP(M1303,'BASE ARTICLE SAMUEL 25012023 v2'!$A$1:$H$1287,8,FALSE)</f>
        <v>473.87</v>
      </c>
      <c r="I1303">
        <v>465.73</v>
      </c>
      <c r="J1303">
        <f t="shared" si="141"/>
        <v>465.73</v>
      </c>
      <c r="K1303" s="6">
        <f>VLOOKUP(M1303,'BASE ARTICLE SAMUEL 25012023 v2'!$A$1:$K$1287,11,FALSE)</f>
        <v>639.72450000000003</v>
      </c>
      <c r="L1303" s="6">
        <f t="shared" si="142"/>
        <v>639.72450000000003</v>
      </c>
      <c r="M1303" t="s">
        <v>958</v>
      </c>
      <c r="N1303" t="str">
        <f>VLOOKUP(M1303,'BASE ARTICLE SAMUEL 25012023 v1'!$A$2:$B$1287,2,FALSE)</f>
        <v>AN</v>
      </c>
      <c r="O1303">
        <f t="shared" si="140"/>
        <v>473.87</v>
      </c>
    </row>
    <row r="1304" spans="1:15" outlineLevel="2" x14ac:dyDescent="0.25">
      <c r="A1304" t="s">
        <v>986</v>
      </c>
      <c r="B1304" s="74" t="str">
        <f t="shared" si="135"/>
        <v>H4X2</v>
      </c>
      <c r="C1304" t="str">
        <f>VLOOKUP(A1304,'BASE ARTICLE SAMUEL 25012023 v1'!$A$1:$B$1287,2,FALSE)</f>
        <v>AA</v>
      </c>
      <c r="D1304" t="s">
        <v>498</v>
      </c>
      <c r="E1304">
        <v>8</v>
      </c>
      <c r="F1304" t="s">
        <v>499</v>
      </c>
      <c r="G1304" s="71">
        <f>VLOOKUP(M1304,'BASE ARTICLE SAMUEL 25012023 v1'!$A$1:$F$1287,6,FALSE)</f>
        <v>31.3</v>
      </c>
      <c r="H1304" s="6">
        <f>VLOOKUP(M1304,'BASE ARTICLE SAMUEL 25012023 v2'!$A$1:$H$1287,8,FALSE)</f>
        <v>30.4</v>
      </c>
      <c r="I1304">
        <v>40.47</v>
      </c>
      <c r="J1304">
        <f t="shared" si="141"/>
        <v>323.76</v>
      </c>
      <c r="K1304" s="6">
        <f>VLOOKUP(M1304,'BASE ARTICLE SAMUEL 25012023 v2'!$A$1:$K$1287,11,FALSE)</f>
        <v>45.599999999999994</v>
      </c>
      <c r="L1304" s="6">
        <f t="shared" si="142"/>
        <v>364.79999999999995</v>
      </c>
      <c r="M1304" t="s">
        <v>498</v>
      </c>
      <c r="N1304" t="str">
        <f>VLOOKUP(M1304,'BASE ARTICLE SAMUEL 25012023 v1'!$A$2:$B$1287,2,FALSE)</f>
        <v>AN</v>
      </c>
      <c r="O1304">
        <f t="shared" si="140"/>
        <v>243.2</v>
      </c>
    </row>
    <row r="1305" spans="1:15" outlineLevel="2" x14ac:dyDescent="0.25">
      <c r="A1305" t="s">
        <v>986</v>
      </c>
      <c r="B1305" s="74" t="str">
        <f t="shared" si="135"/>
        <v>H4X2</v>
      </c>
      <c r="C1305" t="str">
        <f>VLOOKUP(A1305,'BASE ARTICLE SAMUEL 25012023 v1'!$A$1:$B$1287,2,FALSE)</f>
        <v>AA</v>
      </c>
      <c r="D1305" t="s">
        <v>84</v>
      </c>
      <c r="E1305">
        <v>1</v>
      </c>
      <c r="F1305" t="s">
        <v>85</v>
      </c>
      <c r="G1305" s="71">
        <f>VLOOKUP(M1305,'BASE ARTICLE SAMUEL 25012023 v1'!$A$1:$F$1287,6,FALSE)</f>
        <v>13.85</v>
      </c>
      <c r="H1305" s="6">
        <f>VLOOKUP(M1305,'BASE ARTICLE SAMUEL 25012023 v2'!$A$1:$H$1287,8,FALSE)</f>
        <v>12.04</v>
      </c>
      <c r="I1305">
        <v>16.5</v>
      </c>
      <c r="J1305">
        <f t="shared" si="141"/>
        <v>16.5</v>
      </c>
      <c r="K1305" s="6">
        <f>VLOOKUP(M1305,'BASE ARTICLE SAMUEL 25012023 v2'!$A$1:$K$1287,11,FALSE)</f>
        <v>18.059999999999999</v>
      </c>
      <c r="L1305" s="6">
        <f t="shared" si="142"/>
        <v>18.059999999999999</v>
      </c>
      <c r="M1305" t="s">
        <v>84</v>
      </c>
      <c r="N1305" t="str">
        <f>VLOOKUP(M1305,'BASE ARTICLE SAMUEL 25012023 v1'!$A$2:$B$1287,2,FALSE)</f>
        <v>AS</v>
      </c>
      <c r="O1305">
        <f t="shared" si="140"/>
        <v>12.04</v>
      </c>
    </row>
    <row r="1306" spans="1:15" outlineLevel="2" x14ac:dyDescent="0.25">
      <c r="A1306" t="s">
        <v>986</v>
      </c>
      <c r="B1306" s="74" t="str">
        <f t="shared" si="135"/>
        <v>H4X2</v>
      </c>
      <c r="C1306" t="str">
        <f>VLOOKUP(A1306,'BASE ARTICLE SAMUEL 25012023 v1'!$A$1:$B$1287,2,FALSE)</f>
        <v>AA</v>
      </c>
      <c r="D1306" t="s">
        <v>1382</v>
      </c>
      <c r="E1306">
        <v>2</v>
      </c>
      <c r="F1306" t="s">
        <v>1383</v>
      </c>
      <c r="G1306" s="71">
        <f>VLOOKUP(M1306,'BASE ARTICLE SAMUEL 25012023 v1'!$A$1:$F$1287,6,FALSE)</f>
        <v>39.5</v>
      </c>
      <c r="H1306" s="6">
        <f>VLOOKUP(M1306,'BASE ARTICLE SAMUEL 25012023 v2'!$A$1:$H$1287,8,FALSE)</f>
        <v>39.5</v>
      </c>
      <c r="I1306">
        <v>34.299999999999997</v>
      </c>
      <c r="J1306">
        <f t="shared" si="141"/>
        <v>68.599999999999994</v>
      </c>
      <c r="K1306" s="6">
        <f>VLOOKUP(M1306,'BASE ARTICLE SAMUEL 25012023 v2'!$A$1:$K$1287,11,FALSE)</f>
        <v>52.535000000000004</v>
      </c>
      <c r="L1306" s="6">
        <f t="shared" si="142"/>
        <v>105.07000000000001</v>
      </c>
      <c r="M1306" t="s">
        <v>1382</v>
      </c>
      <c r="N1306" t="str">
        <f>VLOOKUP(M1306,'BASE ARTICLE SAMUEL 25012023 v1'!$A$2:$B$1287,2,FALSE)</f>
        <v>AN</v>
      </c>
      <c r="O1306">
        <f t="shared" si="140"/>
        <v>79</v>
      </c>
    </row>
    <row r="1307" spans="1:15" outlineLevel="2" x14ac:dyDescent="0.25">
      <c r="A1307" t="s">
        <v>986</v>
      </c>
      <c r="B1307" s="74" t="str">
        <f t="shared" si="135"/>
        <v>H4X2</v>
      </c>
      <c r="C1307" t="str">
        <f>VLOOKUP(A1307,'BASE ARTICLE SAMUEL 25012023 v1'!$A$1:$B$1287,2,FALSE)</f>
        <v>AA</v>
      </c>
      <c r="E1307">
        <v>1</v>
      </c>
      <c r="F1307" t="s">
        <v>1547</v>
      </c>
      <c r="G1307" s="71">
        <f>VLOOKUP(M1307,'BASE ARTICLE SAMUEL 25012023 v1'!$A$1:$F$1287,6,FALSE)</f>
        <v>5.2</v>
      </c>
      <c r="H1307" s="6">
        <f>VLOOKUP(M1307,'BASE ARTICLE SAMUEL 25012023 v2'!$A$1:$H$1287,8,FALSE)</f>
        <v>5.2</v>
      </c>
      <c r="I1307">
        <v>0</v>
      </c>
      <c r="J1307">
        <f t="shared" si="141"/>
        <v>0</v>
      </c>
      <c r="K1307" s="6">
        <f>VLOOKUP(M1307,'BASE ARTICLE SAMUEL 25012023 v2'!$A$1:$K$1287,11,FALSE)</f>
        <v>5.7200000000000006</v>
      </c>
      <c r="L1307" s="6">
        <f t="shared" si="142"/>
        <v>5.7200000000000006</v>
      </c>
      <c r="M1307" t="s">
        <v>1546</v>
      </c>
      <c r="N1307" t="str">
        <f>VLOOKUP(M1307,'BASE ARTICLE SAMUEL 25012023 v1'!$A$2:$B$1287,2,FALSE)</f>
        <v>AN</v>
      </c>
      <c r="O1307">
        <f t="shared" si="140"/>
        <v>5.2</v>
      </c>
    </row>
    <row r="1308" spans="1:15" outlineLevel="1" x14ac:dyDescent="0.25">
      <c r="A1308" s="74" t="s">
        <v>4167</v>
      </c>
      <c r="B1308" s="74" t="str">
        <f t="shared" si="135"/>
        <v>PSFV4EH4X2</v>
      </c>
      <c r="H1308" s="6" t="e">
        <f>VLOOKUP(M1308,'BASE ARTICLE SAMUEL 25012023 v2'!$A$1:$H$1287,8,FALSE)</f>
        <v>#N/A</v>
      </c>
      <c r="K1308" s="6" t="e">
        <f>VLOOKUP(M1308,'BASE ARTICLE SAMUEL 25012023 v2'!$A$1:$K$1287,11,FALSE)</f>
        <v>#N/A</v>
      </c>
      <c r="L1308" s="6">
        <f>SUBTOTAL(9,L1302:L1307)</f>
        <v>1145.2945</v>
      </c>
      <c r="O1308">
        <f>SUBTOTAL(9,O1302:O1307)</f>
        <v>819.27</v>
      </c>
    </row>
    <row r="1309" spans="1:15" outlineLevel="2" x14ac:dyDescent="0.25">
      <c r="A1309" t="s">
        <v>988</v>
      </c>
      <c r="B1309" s="74" t="str">
        <f t="shared" si="135"/>
        <v>H4X2.5</v>
      </c>
      <c r="C1309" t="str">
        <f>VLOOKUP(A1309,'BASE ARTICLE SAMUEL 25012023 v1'!$A$1:$B$1287,2,FALSE)</f>
        <v>AA</v>
      </c>
      <c r="D1309" t="s">
        <v>88</v>
      </c>
      <c r="E1309">
        <v>2</v>
      </c>
      <c r="F1309" t="s">
        <v>89</v>
      </c>
      <c r="G1309" s="71">
        <f>VLOOKUP(M1309,'BASE ARTICLE SAMUEL 25012023 v1'!$A$1:$F$1287,6,FALSE)</f>
        <v>3.17</v>
      </c>
      <c r="H1309" s="6">
        <f>VLOOKUP(M1309,'BASE ARTICLE SAMUEL 25012023 v2'!$A$1:$H$1287,8,FALSE)</f>
        <v>2.98</v>
      </c>
      <c r="I1309">
        <v>4.63</v>
      </c>
      <c r="J1309">
        <f t="shared" ref="J1309:J1314" si="143">E1309*I1309</f>
        <v>9.26</v>
      </c>
      <c r="K1309" s="6">
        <f>VLOOKUP(M1309,'BASE ARTICLE SAMUEL 25012023 v2'!$A$1:$K$1287,11,FALSE)</f>
        <v>5.96</v>
      </c>
      <c r="L1309" s="6">
        <f t="shared" ref="L1309:L1314" si="144">E1309*K1309</f>
        <v>11.92</v>
      </c>
      <c r="M1309" t="s">
        <v>88</v>
      </c>
      <c r="N1309" t="str">
        <f>VLOOKUP(M1309,'BASE ARTICLE SAMUEL 25012023 v1'!$A$2:$B$1287,2,FALSE)</f>
        <v>AS</v>
      </c>
      <c r="O1309">
        <f t="shared" si="140"/>
        <v>5.96</v>
      </c>
    </row>
    <row r="1310" spans="1:15" outlineLevel="2" x14ac:dyDescent="0.25">
      <c r="A1310" t="s">
        <v>988</v>
      </c>
      <c r="B1310" s="74" t="str">
        <f t="shared" si="135"/>
        <v>H4X2.5</v>
      </c>
      <c r="C1310" t="str">
        <f>VLOOKUP(A1310,'BASE ARTICLE SAMUEL 25012023 v1'!$A$1:$B$1287,2,FALSE)</f>
        <v>AA</v>
      </c>
      <c r="D1310" t="s">
        <v>1382</v>
      </c>
      <c r="E1310">
        <v>2</v>
      </c>
      <c r="F1310" t="s">
        <v>1383</v>
      </c>
      <c r="G1310" s="71">
        <f>VLOOKUP(M1310,'BASE ARTICLE SAMUEL 25012023 v1'!$A$1:$F$1287,6,FALSE)</f>
        <v>39.5</v>
      </c>
      <c r="H1310" s="6">
        <f>VLOOKUP(M1310,'BASE ARTICLE SAMUEL 25012023 v2'!$A$1:$H$1287,8,FALSE)</f>
        <v>39.5</v>
      </c>
      <c r="I1310">
        <v>34.299999999999997</v>
      </c>
      <c r="J1310">
        <f t="shared" si="143"/>
        <v>68.599999999999994</v>
      </c>
      <c r="K1310" s="6">
        <f>VLOOKUP(M1310,'BASE ARTICLE SAMUEL 25012023 v2'!$A$1:$K$1287,11,FALSE)</f>
        <v>52.535000000000004</v>
      </c>
      <c r="L1310" s="6">
        <f t="shared" si="144"/>
        <v>105.07000000000001</v>
      </c>
      <c r="M1310" t="s">
        <v>1382</v>
      </c>
      <c r="N1310" t="str">
        <f>VLOOKUP(M1310,'BASE ARTICLE SAMUEL 25012023 v1'!$A$2:$B$1287,2,FALSE)</f>
        <v>AN</v>
      </c>
      <c r="O1310">
        <f t="shared" si="140"/>
        <v>79</v>
      </c>
    </row>
    <row r="1311" spans="1:15" outlineLevel="2" x14ac:dyDescent="0.25">
      <c r="A1311" t="s">
        <v>988</v>
      </c>
      <c r="B1311" s="74" t="str">
        <f t="shared" si="135"/>
        <v>H4X2.5</v>
      </c>
      <c r="C1311" t="str">
        <f>VLOOKUP(A1311,'BASE ARTICLE SAMUEL 25012023 v1'!$A$1:$B$1287,2,FALSE)</f>
        <v>AA</v>
      </c>
      <c r="D1311" t="s">
        <v>960</v>
      </c>
      <c r="E1311">
        <v>1</v>
      </c>
      <c r="F1311" t="s">
        <v>961</v>
      </c>
      <c r="G1311" s="71">
        <f>VLOOKUP(M1311,'BASE ARTICLE SAMUEL 25012023 v1'!$A$1:$F$1287,6,FALSE)</f>
        <v>540.26</v>
      </c>
      <c r="H1311" s="6">
        <f>VLOOKUP(M1311,'BASE ARTICLE SAMUEL 25012023 v2'!$A$1:$H$1287,8,FALSE)</f>
        <v>528.42999999999995</v>
      </c>
      <c r="I1311">
        <v>519.85</v>
      </c>
      <c r="J1311">
        <f t="shared" si="143"/>
        <v>519.85</v>
      </c>
      <c r="K1311" s="6">
        <f>VLOOKUP(M1311,'BASE ARTICLE SAMUEL 25012023 v2'!$A$1:$K$1287,11,FALSE)</f>
        <v>713.38049999999998</v>
      </c>
      <c r="L1311" s="6">
        <f t="shared" si="144"/>
        <v>713.38049999999998</v>
      </c>
      <c r="M1311" t="s">
        <v>960</v>
      </c>
      <c r="N1311" t="str">
        <f>VLOOKUP(M1311,'BASE ARTICLE SAMUEL 25012023 v1'!$A$2:$B$1287,2,FALSE)</f>
        <v>AN</v>
      </c>
      <c r="O1311">
        <f t="shared" si="140"/>
        <v>528.42999999999995</v>
      </c>
    </row>
    <row r="1312" spans="1:15" outlineLevel="2" x14ac:dyDescent="0.25">
      <c r="A1312" t="s">
        <v>988</v>
      </c>
      <c r="B1312" s="74" t="str">
        <f t="shared" si="135"/>
        <v>H4X2.5</v>
      </c>
      <c r="C1312" t="str">
        <f>VLOOKUP(A1312,'BASE ARTICLE SAMUEL 25012023 v1'!$A$1:$B$1287,2,FALSE)</f>
        <v>AA</v>
      </c>
      <c r="D1312" t="s">
        <v>500</v>
      </c>
      <c r="E1312">
        <v>8</v>
      </c>
      <c r="F1312" t="s">
        <v>501</v>
      </c>
      <c r="G1312" s="71">
        <f>VLOOKUP(M1312,'BASE ARTICLE SAMUEL 25012023 v1'!$A$1:$F$1287,6,FALSE)</f>
        <v>38.4</v>
      </c>
      <c r="H1312" s="6">
        <f>VLOOKUP(M1312,'BASE ARTICLE SAMUEL 25012023 v2'!$A$1:$H$1287,8,FALSE)</f>
        <v>37.4</v>
      </c>
      <c r="I1312">
        <v>49.77</v>
      </c>
      <c r="J1312">
        <f t="shared" si="143"/>
        <v>398.16</v>
      </c>
      <c r="K1312" s="6">
        <f>VLOOKUP(M1312,'BASE ARTICLE SAMUEL 25012023 v2'!$A$1:$K$1287,11,FALSE)</f>
        <v>56.099999999999994</v>
      </c>
      <c r="L1312" s="6">
        <f t="shared" si="144"/>
        <v>448.79999999999995</v>
      </c>
      <c r="M1312" t="s">
        <v>500</v>
      </c>
      <c r="N1312" t="str">
        <f>VLOOKUP(M1312,'BASE ARTICLE SAMUEL 25012023 v1'!$A$2:$B$1287,2,FALSE)</f>
        <v>AN</v>
      </c>
      <c r="O1312">
        <f t="shared" si="140"/>
        <v>299.2</v>
      </c>
    </row>
    <row r="1313" spans="1:15" outlineLevel="2" x14ac:dyDescent="0.25">
      <c r="A1313" t="s">
        <v>988</v>
      </c>
      <c r="B1313" s="74" t="str">
        <f t="shared" si="135"/>
        <v>H4X2.5</v>
      </c>
      <c r="C1313" t="str">
        <f>VLOOKUP(A1313,'BASE ARTICLE SAMUEL 25012023 v1'!$A$1:$B$1287,2,FALSE)</f>
        <v>AA</v>
      </c>
      <c r="D1313" t="s">
        <v>84</v>
      </c>
      <c r="E1313">
        <v>1</v>
      </c>
      <c r="F1313" t="s">
        <v>85</v>
      </c>
      <c r="G1313" s="71">
        <f>VLOOKUP(M1313,'BASE ARTICLE SAMUEL 25012023 v1'!$A$1:$F$1287,6,FALSE)</f>
        <v>13.85</v>
      </c>
      <c r="H1313" s="6">
        <f>VLOOKUP(M1313,'BASE ARTICLE SAMUEL 25012023 v2'!$A$1:$H$1287,8,FALSE)</f>
        <v>12.04</v>
      </c>
      <c r="I1313">
        <v>16.5</v>
      </c>
      <c r="J1313">
        <f t="shared" si="143"/>
        <v>16.5</v>
      </c>
      <c r="K1313" s="6">
        <f>VLOOKUP(M1313,'BASE ARTICLE SAMUEL 25012023 v2'!$A$1:$K$1287,11,FALSE)</f>
        <v>18.059999999999999</v>
      </c>
      <c r="L1313" s="6">
        <f t="shared" si="144"/>
        <v>18.059999999999999</v>
      </c>
      <c r="M1313" t="s">
        <v>84</v>
      </c>
      <c r="N1313" t="str">
        <f>VLOOKUP(M1313,'BASE ARTICLE SAMUEL 25012023 v1'!$A$2:$B$1287,2,FALSE)</f>
        <v>AS</v>
      </c>
      <c r="O1313">
        <f t="shared" si="140"/>
        <v>12.04</v>
      </c>
    </row>
    <row r="1314" spans="1:15" outlineLevel="2" x14ac:dyDescent="0.25">
      <c r="A1314" t="s">
        <v>988</v>
      </c>
      <c r="B1314" s="74" t="str">
        <f t="shared" si="135"/>
        <v>H4X2.5</v>
      </c>
      <c r="C1314" t="str">
        <f>VLOOKUP(A1314,'BASE ARTICLE SAMUEL 25012023 v1'!$A$1:$B$1287,2,FALSE)</f>
        <v>AA</v>
      </c>
      <c r="E1314">
        <v>1</v>
      </c>
      <c r="F1314" t="s">
        <v>1547</v>
      </c>
      <c r="G1314" s="71">
        <f>VLOOKUP(M1314,'BASE ARTICLE SAMUEL 25012023 v1'!$A$1:$F$1287,6,FALSE)</f>
        <v>5.2</v>
      </c>
      <c r="H1314" s="6">
        <f>VLOOKUP(M1314,'BASE ARTICLE SAMUEL 25012023 v2'!$A$1:$H$1287,8,FALSE)</f>
        <v>5.2</v>
      </c>
      <c r="I1314">
        <v>0</v>
      </c>
      <c r="J1314">
        <f t="shared" si="143"/>
        <v>0</v>
      </c>
      <c r="K1314" s="6">
        <f>VLOOKUP(M1314,'BASE ARTICLE SAMUEL 25012023 v2'!$A$1:$K$1287,11,FALSE)</f>
        <v>5.7200000000000006</v>
      </c>
      <c r="L1314" s="6">
        <f t="shared" si="144"/>
        <v>5.7200000000000006</v>
      </c>
      <c r="M1314" t="s">
        <v>1546</v>
      </c>
      <c r="N1314" t="str">
        <f>VLOOKUP(M1314,'BASE ARTICLE SAMUEL 25012023 v1'!$A$2:$B$1287,2,FALSE)</f>
        <v>AN</v>
      </c>
      <c r="O1314">
        <f t="shared" si="140"/>
        <v>5.2</v>
      </c>
    </row>
    <row r="1315" spans="1:15" outlineLevel="1" x14ac:dyDescent="0.25">
      <c r="A1315" s="74" t="s">
        <v>4168</v>
      </c>
      <c r="B1315" s="74" t="str">
        <f t="shared" si="135"/>
        <v>PSFV5EH4X2.5</v>
      </c>
      <c r="H1315" s="6" t="e">
        <f>VLOOKUP(M1315,'BASE ARTICLE SAMUEL 25012023 v2'!$A$1:$H$1287,8,FALSE)</f>
        <v>#N/A</v>
      </c>
      <c r="K1315" s="6" t="e">
        <f>VLOOKUP(M1315,'BASE ARTICLE SAMUEL 25012023 v2'!$A$1:$K$1287,11,FALSE)</f>
        <v>#N/A</v>
      </c>
      <c r="L1315" s="6">
        <f>SUBTOTAL(9,L1309:L1314)</f>
        <v>1302.9504999999999</v>
      </c>
      <c r="O1315">
        <f>SUBTOTAL(9,O1309:O1314)</f>
        <v>929.82999999999993</v>
      </c>
    </row>
    <row r="1316" spans="1:15" outlineLevel="2" x14ac:dyDescent="0.25">
      <c r="A1316" t="s">
        <v>2364</v>
      </c>
      <c r="B1316" s="74" t="str">
        <f t="shared" si="135"/>
        <v>H5X2</v>
      </c>
      <c r="C1316" t="str">
        <f>VLOOKUP(A1316,'BASE ARTICLE SAMUEL 25012023 v1'!$A$1:$B$1287,2,FALSE)</f>
        <v>AA</v>
      </c>
      <c r="E1316">
        <v>1</v>
      </c>
      <c r="F1316" t="s">
        <v>2363</v>
      </c>
      <c r="G1316" s="71">
        <f>VLOOKUP(M1316,'BASE ARTICLE SAMUEL 25012023 v1'!$A$1:$F$1287,6,FALSE)</f>
        <v>553.05999999999995</v>
      </c>
      <c r="H1316" s="6">
        <f>VLOOKUP(M1316,'BASE ARTICLE SAMUEL 25012023 v2'!$A$1:$H$1287,8,FALSE)</f>
        <v>534.87</v>
      </c>
      <c r="I1316">
        <v>774.28399999999999</v>
      </c>
      <c r="J1316">
        <f t="shared" ref="J1316:J1321" si="145">E1316*I1316</f>
        <v>774.28399999999999</v>
      </c>
      <c r="K1316" s="6">
        <f>VLOOKUP(M1316,'BASE ARTICLE SAMUEL 25012023 v2'!$A$1:$K$1287,11,FALSE)</f>
        <v>722.07450000000006</v>
      </c>
      <c r="L1316" s="6">
        <f t="shared" ref="L1316:L1321" si="146">E1316*K1316</f>
        <v>722.07450000000006</v>
      </c>
      <c r="M1316" t="s">
        <v>2362</v>
      </c>
      <c r="N1316" t="str">
        <f>VLOOKUP(M1316,'BASE ARTICLE SAMUEL 25012023 v1'!$A$2:$B$1287,2,FALSE)</f>
        <v>AN</v>
      </c>
      <c r="O1316">
        <f t="shared" si="140"/>
        <v>534.87</v>
      </c>
    </row>
    <row r="1317" spans="1:15" outlineLevel="2" x14ac:dyDescent="0.25">
      <c r="A1317" t="s">
        <v>2364</v>
      </c>
      <c r="B1317" s="74" t="str">
        <f t="shared" si="135"/>
        <v>H5X2</v>
      </c>
      <c r="C1317" t="str">
        <f>VLOOKUP(A1317,'BASE ARTICLE SAMUEL 25012023 v1'!$A$1:$B$1287,2,FALSE)</f>
        <v>AA</v>
      </c>
      <c r="D1317" t="s">
        <v>88</v>
      </c>
      <c r="E1317">
        <v>2</v>
      </c>
      <c r="F1317" t="s">
        <v>89</v>
      </c>
      <c r="G1317" s="71">
        <f>VLOOKUP(M1317,'BASE ARTICLE SAMUEL 25012023 v1'!$A$1:$F$1287,6,FALSE)</f>
        <v>3.17</v>
      </c>
      <c r="H1317" s="6">
        <f>VLOOKUP(M1317,'BASE ARTICLE SAMUEL 25012023 v2'!$A$1:$H$1287,8,FALSE)</f>
        <v>2.98</v>
      </c>
      <c r="I1317">
        <v>4.63</v>
      </c>
      <c r="J1317">
        <f t="shared" si="145"/>
        <v>9.26</v>
      </c>
      <c r="K1317" s="6">
        <f>VLOOKUP(M1317,'BASE ARTICLE SAMUEL 25012023 v2'!$A$1:$K$1287,11,FALSE)</f>
        <v>5.96</v>
      </c>
      <c r="L1317" s="6">
        <f t="shared" si="146"/>
        <v>11.92</v>
      </c>
      <c r="M1317" t="s">
        <v>88</v>
      </c>
      <c r="N1317" t="str">
        <f>VLOOKUP(M1317,'BASE ARTICLE SAMUEL 25012023 v1'!$A$2:$B$1287,2,FALSE)</f>
        <v>AS</v>
      </c>
      <c r="O1317">
        <f t="shared" si="140"/>
        <v>5.96</v>
      </c>
    </row>
    <row r="1318" spans="1:15" outlineLevel="2" x14ac:dyDescent="0.25">
      <c r="A1318" t="s">
        <v>2364</v>
      </c>
      <c r="B1318" s="74" t="str">
        <f t="shared" si="135"/>
        <v>H5X2</v>
      </c>
      <c r="C1318" t="str">
        <f>VLOOKUP(A1318,'BASE ARTICLE SAMUEL 25012023 v1'!$A$1:$B$1287,2,FALSE)</f>
        <v>AA</v>
      </c>
      <c r="D1318" t="s">
        <v>84</v>
      </c>
      <c r="E1318">
        <v>1</v>
      </c>
      <c r="F1318" t="s">
        <v>85</v>
      </c>
      <c r="G1318" s="71">
        <f>VLOOKUP(M1318,'BASE ARTICLE SAMUEL 25012023 v1'!$A$1:$F$1287,6,FALSE)</f>
        <v>13.85</v>
      </c>
      <c r="H1318" s="6">
        <f>VLOOKUP(M1318,'BASE ARTICLE SAMUEL 25012023 v2'!$A$1:$H$1287,8,FALSE)</f>
        <v>12.04</v>
      </c>
      <c r="I1318">
        <v>16.5</v>
      </c>
      <c r="J1318">
        <f t="shared" si="145"/>
        <v>16.5</v>
      </c>
      <c r="K1318" s="6">
        <f>VLOOKUP(M1318,'BASE ARTICLE SAMUEL 25012023 v2'!$A$1:$K$1287,11,FALSE)</f>
        <v>18.059999999999999</v>
      </c>
      <c r="L1318" s="6">
        <f t="shared" si="146"/>
        <v>18.059999999999999</v>
      </c>
      <c r="M1318" t="s">
        <v>84</v>
      </c>
      <c r="N1318" t="str">
        <f>VLOOKUP(M1318,'BASE ARTICLE SAMUEL 25012023 v1'!$A$2:$B$1287,2,FALSE)</f>
        <v>AS</v>
      </c>
      <c r="O1318">
        <f t="shared" si="140"/>
        <v>12.04</v>
      </c>
    </row>
    <row r="1319" spans="1:15" outlineLevel="2" x14ac:dyDescent="0.25">
      <c r="A1319" t="s">
        <v>2364</v>
      </c>
      <c r="B1319" s="74" t="str">
        <f t="shared" si="135"/>
        <v>H5X2</v>
      </c>
      <c r="C1319" t="str">
        <f>VLOOKUP(A1319,'BASE ARTICLE SAMUEL 25012023 v1'!$A$1:$B$1287,2,FALSE)</f>
        <v>AA</v>
      </c>
      <c r="D1319" t="s">
        <v>705</v>
      </c>
      <c r="E1319">
        <v>4</v>
      </c>
      <c r="F1319" t="s">
        <v>3931</v>
      </c>
      <c r="G1319" s="71">
        <f>VLOOKUP(M1319,'BASE ARTICLE SAMUEL 25012023 v1'!$A$1:$F$1287,6,FALSE)</f>
        <v>39.5</v>
      </c>
      <c r="H1319" s="6">
        <f>VLOOKUP(M1319,'BASE ARTICLE SAMUEL 25012023 v2'!$A$1:$H$1287,8,FALSE)</f>
        <v>39.5</v>
      </c>
      <c r="I1319">
        <v>55.3</v>
      </c>
      <c r="J1319">
        <f t="shared" si="145"/>
        <v>221.2</v>
      </c>
      <c r="K1319" s="6">
        <f>VLOOKUP(M1319,'BASE ARTICLE SAMUEL 25012023 v2'!$A$1:$K$1287,11,FALSE)</f>
        <v>59.25</v>
      </c>
      <c r="L1319" s="6">
        <f t="shared" si="146"/>
        <v>237</v>
      </c>
      <c r="M1319" t="s">
        <v>705</v>
      </c>
      <c r="N1319" t="str">
        <f>VLOOKUP(M1319,'BASE ARTICLE SAMUEL 25012023 v1'!$A$2:$B$1287,2,FALSE)</f>
        <v>AN</v>
      </c>
      <c r="O1319">
        <f t="shared" si="140"/>
        <v>158</v>
      </c>
    </row>
    <row r="1320" spans="1:15" outlineLevel="2" x14ac:dyDescent="0.25">
      <c r="A1320" t="s">
        <v>2364</v>
      </c>
      <c r="B1320" s="74" t="str">
        <f t="shared" si="135"/>
        <v>H5X2</v>
      </c>
      <c r="C1320" t="str">
        <f>VLOOKUP(A1320,'BASE ARTICLE SAMUEL 25012023 v1'!$A$1:$B$1287,2,FALSE)</f>
        <v>AA</v>
      </c>
      <c r="D1320" t="s">
        <v>498</v>
      </c>
      <c r="E1320">
        <v>10</v>
      </c>
      <c r="F1320" t="s">
        <v>499</v>
      </c>
      <c r="G1320" s="71">
        <f>VLOOKUP(M1320,'BASE ARTICLE SAMUEL 25012023 v1'!$A$1:$F$1287,6,FALSE)</f>
        <v>31.3</v>
      </c>
      <c r="H1320" s="6">
        <f>VLOOKUP(M1320,'BASE ARTICLE SAMUEL 25012023 v2'!$A$1:$H$1287,8,FALSE)</f>
        <v>30.4</v>
      </c>
      <c r="I1320">
        <v>774.28</v>
      </c>
      <c r="J1320">
        <f t="shared" si="145"/>
        <v>7742.7999999999993</v>
      </c>
      <c r="K1320" s="6">
        <f>VLOOKUP(M1320,'BASE ARTICLE SAMUEL 25012023 v2'!$A$1:$K$1287,11,FALSE)</f>
        <v>45.599999999999994</v>
      </c>
      <c r="L1320" s="6">
        <f t="shared" si="146"/>
        <v>455.99999999999994</v>
      </c>
      <c r="M1320" t="s">
        <v>498</v>
      </c>
      <c r="N1320" t="str">
        <f>VLOOKUP(M1320,'BASE ARTICLE SAMUEL 25012023 v1'!$A$2:$B$1287,2,FALSE)</f>
        <v>AN</v>
      </c>
      <c r="O1320">
        <f t="shared" si="140"/>
        <v>304</v>
      </c>
    </row>
    <row r="1321" spans="1:15" outlineLevel="2" x14ac:dyDescent="0.25">
      <c r="A1321" t="s">
        <v>2364</v>
      </c>
      <c r="B1321" s="74" t="str">
        <f t="shared" si="135"/>
        <v>H5X2</v>
      </c>
      <c r="C1321" t="str">
        <f>VLOOKUP(A1321,'BASE ARTICLE SAMUEL 25012023 v1'!$A$1:$B$1287,2,FALSE)</f>
        <v>AA</v>
      </c>
      <c r="E1321">
        <v>1</v>
      </c>
      <c r="F1321" t="s">
        <v>1547</v>
      </c>
      <c r="G1321" s="71">
        <f>VLOOKUP(M1321,'BASE ARTICLE SAMUEL 25012023 v1'!$A$1:$F$1287,6,FALSE)</f>
        <v>5.2</v>
      </c>
      <c r="H1321" s="6">
        <f>VLOOKUP(M1321,'BASE ARTICLE SAMUEL 25012023 v2'!$A$1:$H$1287,8,FALSE)</f>
        <v>5.2</v>
      </c>
      <c r="I1321">
        <v>0</v>
      </c>
      <c r="J1321">
        <f t="shared" si="145"/>
        <v>0</v>
      </c>
      <c r="K1321" s="6">
        <f>VLOOKUP(M1321,'BASE ARTICLE SAMUEL 25012023 v2'!$A$1:$K$1287,11,FALSE)</f>
        <v>5.7200000000000006</v>
      </c>
      <c r="L1321" s="6">
        <f t="shared" si="146"/>
        <v>5.7200000000000006</v>
      </c>
      <c r="M1321" t="s">
        <v>1546</v>
      </c>
      <c r="N1321" t="str">
        <f>VLOOKUP(M1321,'BASE ARTICLE SAMUEL 25012023 v1'!$A$2:$B$1287,2,FALSE)</f>
        <v>AN</v>
      </c>
      <c r="O1321">
        <f t="shared" si="140"/>
        <v>5.2</v>
      </c>
    </row>
    <row r="1322" spans="1:15" outlineLevel="1" x14ac:dyDescent="0.25">
      <c r="A1322" s="74" t="s">
        <v>4169</v>
      </c>
      <c r="B1322" s="74" t="str">
        <f t="shared" si="135"/>
        <v>PSFV5EH5X2</v>
      </c>
      <c r="H1322" s="6" t="e">
        <f>VLOOKUP(M1322,'BASE ARTICLE SAMUEL 25012023 v2'!$A$1:$H$1287,8,FALSE)</f>
        <v>#N/A</v>
      </c>
      <c r="K1322" s="6" t="e">
        <f>VLOOKUP(M1322,'BASE ARTICLE SAMUEL 25012023 v2'!$A$1:$K$1287,11,FALSE)</f>
        <v>#N/A</v>
      </c>
      <c r="L1322" s="6">
        <f>SUBTOTAL(9,L1316:L1321)</f>
        <v>1450.7745</v>
      </c>
      <c r="O1322">
        <f>SUBTOTAL(9,O1316:O1321)</f>
        <v>1020.07</v>
      </c>
    </row>
    <row r="1323" spans="1:15" outlineLevel="2" x14ac:dyDescent="0.25">
      <c r="A1323" t="s">
        <v>990</v>
      </c>
      <c r="B1323" s="74" t="str">
        <f t="shared" si="135"/>
        <v>H4X3</v>
      </c>
      <c r="C1323" t="str">
        <f>VLOOKUP(A1323,'BASE ARTICLE SAMUEL 25012023 v1'!$A$1:$B$1287,2,FALSE)</f>
        <v>AA</v>
      </c>
      <c r="D1323" t="s">
        <v>1382</v>
      </c>
      <c r="E1323">
        <v>4</v>
      </c>
      <c r="F1323" t="s">
        <v>1383</v>
      </c>
      <c r="G1323" s="71">
        <f>VLOOKUP(M1323,'BASE ARTICLE SAMUEL 25012023 v1'!$A$1:$F$1287,6,FALSE)</f>
        <v>39.5</v>
      </c>
      <c r="H1323" s="6">
        <f>VLOOKUP(M1323,'BASE ARTICLE SAMUEL 25012023 v2'!$A$1:$H$1287,8,FALSE)</f>
        <v>39.5</v>
      </c>
      <c r="I1323">
        <v>34.299999999999997</v>
      </c>
      <c r="J1323">
        <f t="shared" ref="J1323:J1328" si="147">E1323*I1323</f>
        <v>137.19999999999999</v>
      </c>
      <c r="K1323" s="6">
        <f>VLOOKUP(M1323,'BASE ARTICLE SAMUEL 25012023 v2'!$A$1:$K$1287,11,FALSE)</f>
        <v>52.535000000000004</v>
      </c>
      <c r="L1323" s="6">
        <f t="shared" ref="L1323:L1328" si="148">E1323*K1323</f>
        <v>210.14000000000001</v>
      </c>
      <c r="M1323" t="s">
        <v>1382</v>
      </c>
      <c r="N1323" t="str">
        <f>VLOOKUP(M1323,'BASE ARTICLE SAMUEL 25012023 v1'!$A$2:$B$1287,2,FALSE)</f>
        <v>AN</v>
      </c>
      <c r="O1323">
        <f t="shared" si="140"/>
        <v>158</v>
      </c>
    </row>
    <row r="1324" spans="1:15" outlineLevel="2" x14ac:dyDescent="0.25">
      <c r="A1324" t="s">
        <v>990</v>
      </c>
      <c r="B1324" s="74" t="str">
        <f t="shared" si="135"/>
        <v>H4X3</v>
      </c>
      <c r="C1324" t="str">
        <f>VLOOKUP(A1324,'BASE ARTICLE SAMUEL 25012023 v1'!$A$1:$B$1287,2,FALSE)</f>
        <v>AA</v>
      </c>
      <c r="D1324" t="s">
        <v>498</v>
      </c>
      <c r="E1324">
        <v>12</v>
      </c>
      <c r="F1324" t="s">
        <v>499</v>
      </c>
      <c r="G1324" s="71">
        <f>VLOOKUP(M1324,'BASE ARTICLE SAMUEL 25012023 v1'!$A$1:$F$1287,6,FALSE)</f>
        <v>31.3</v>
      </c>
      <c r="H1324" s="6">
        <f>VLOOKUP(M1324,'BASE ARTICLE SAMUEL 25012023 v2'!$A$1:$H$1287,8,FALSE)</f>
        <v>30.4</v>
      </c>
      <c r="I1324">
        <v>40.47</v>
      </c>
      <c r="J1324">
        <f t="shared" si="147"/>
        <v>485.64</v>
      </c>
      <c r="K1324" s="6">
        <f>VLOOKUP(M1324,'BASE ARTICLE SAMUEL 25012023 v2'!$A$1:$K$1287,11,FALSE)</f>
        <v>45.599999999999994</v>
      </c>
      <c r="L1324" s="6">
        <f t="shared" si="148"/>
        <v>547.19999999999993</v>
      </c>
      <c r="M1324" t="s">
        <v>498</v>
      </c>
      <c r="N1324" t="str">
        <f>VLOOKUP(M1324,'BASE ARTICLE SAMUEL 25012023 v1'!$A$2:$B$1287,2,FALSE)</f>
        <v>AN</v>
      </c>
      <c r="O1324">
        <f t="shared" si="140"/>
        <v>364.79999999999995</v>
      </c>
    </row>
    <row r="1325" spans="1:15" outlineLevel="2" x14ac:dyDescent="0.25">
      <c r="A1325" t="s">
        <v>990</v>
      </c>
      <c r="B1325" s="74" t="str">
        <f t="shared" si="135"/>
        <v>H4X3</v>
      </c>
      <c r="C1325" t="str">
        <f>VLOOKUP(A1325,'BASE ARTICLE SAMUEL 25012023 v1'!$A$1:$B$1287,2,FALSE)</f>
        <v>AA</v>
      </c>
      <c r="D1325" t="s">
        <v>84</v>
      </c>
      <c r="E1325">
        <v>1</v>
      </c>
      <c r="F1325" t="s">
        <v>85</v>
      </c>
      <c r="G1325" s="71">
        <f>VLOOKUP(M1325,'BASE ARTICLE SAMUEL 25012023 v1'!$A$1:$F$1287,6,FALSE)</f>
        <v>13.85</v>
      </c>
      <c r="H1325" s="6">
        <f>VLOOKUP(M1325,'BASE ARTICLE SAMUEL 25012023 v2'!$A$1:$H$1287,8,FALSE)</f>
        <v>12.04</v>
      </c>
      <c r="I1325">
        <v>16.5</v>
      </c>
      <c r="J1325">
        <f t="shared" si="147"/>
        <v>16.5</v>
      </c>
      <c r="K1325" s="6">
        <f>VLOOKUP(M1325,'BASE ARTICLE SAMUEL 25012023 v2'!$A$1:$K$1287,11,FALSE)</f>
        <v>18.059999999999999</v>
      </c>
      <c r="L1325" s="6">
        <f t="shared" si="148"/>
        <v>18.059999999999999</v>
      </c>
      <c r="M1325" t="s">
        <v>84</v>
      </c>
      <c r="N1325" t="str">
        <f>VLOOKUP(M1325,'BASE ARTICLE SAMUEL 25012023 v1'!$A$2:$B$1287,2,FALSE)</f>
        <v>AS</v>
      </c>
      <c r="O1325">
        <f t="shared" si="140"/>
        <v>12.04</v>
      </c>
    </row>
    <row r="1326" spans="1:15" outlineLevel="2" x14ac:dyDescent="0.25">
      <c r="A1326" t="s">
        <v>990</v>
      </c>
      <c r="B1326" s="74" t="str">
        <f t="shared" si="135"/>
        <v>H4X3</v>
      </c>
      <c r="C1326" t="str">
        <f>VLOOKUP(A1326,'BASE ARTICLE SAMUEL 25012023 v1'!$A$1:$B$1287,2,FALSE)</f>
        <v>AA</v>
      </c>
      <c r="D1326" t="s">
        <v>962</v>
      </c>
      <c r="E1326">
        <v>1</v>
      </c>
      <c r="F1326" t="s">
        <v>963</v>
      </c>
      <c r="G1326" s="71">
        <f>VLOOKUP(M1326,'BASE ARTICLE SAMUEL 25012023 v1'!$A$1:$F$1287,6,FALSE)</f>
        <v>648.73</v>
      </c>
      <c r="H1326" s="6">
        <f>VLOOKUP(M1326,'BASE ARTICLE SAMUEL 25012023 v2'!$A$1:$H$1287,8,FALSE)</f>
        <v>634.52</v>
      </c>
      <c r="I1326">
        <v>624.22</v>
      </c>
      <c r="J1326">
        <f t="shared" si="147"/>
        <v>624.22</v>
      </c>
      <c r="K1326" s="6">
        <f>VLOOKUP(M1326,'BASE ARTICLE SAMUEL 25012023 v2'!$A$1:$K$1287,11,FALSE)</f>
        <v>856.60199999999998</v>
      </c>
      <c r="L1326" s="6">
        <f t="shared" si="148"/>
        <v>856.60199999999998</v>
      </c>
      <c r="M1326" t="s">
        <v>962</v>
      </c>
      <c r="N1326" t="str">
        <f>VLOOKUP(M1326,'BASE ARTICLE SAMUEL 25012023 v1'!$A$2:$B$1287,2,FALSE)</f>
        <v>AN</v>
      </c>
      <c r="O1326">
        <f t="shared" si="140"/>
        <v>634.52</v>
      </c>
    </row>
    <row r="1327" spans="1:15" outlineLevel="2" x14ac:dyDescent="0.25">
      <c r="A1327" t="s">
        <v>990</v>
      </c>
      <c r="B1327" s="74" t="str">
        <f t="shared" si="135"/>
        <v>H4X3</v>
      </c>
      <c r="C1327" t="str">
        <f>VLOOKUP(A1327,'BASE ARTICLE SAMUEL 25012023 v1'!$A$1:$B$1287,2,FALSE)</f>
        <v>AA</v>
      </c>
      <c r="D1327" t="s">
        <v>88</v>
      </c>
      <c r="E1327">
        <v>2</v>
      </c>
      <c r="F1327" t="s">
        <v>89</v>
      </c>
      <c r="G1327" s="71">
        <f>VLOOKUP(M1327,'BASE ARTICLE SAMUEL 25012023 v1'!$A$1:$F$1287,6,FALSE)</f>
        <v>3.17</v>
      </c>
      <c r="H1327" s="6">
        <f>VLOOKUP(M1327,'BASE ARTICLE SAMUEL 25012023 v2'!$A$1:$H$1287,8,FALSE)</f>
        <v>2.98</v>
      </c>
      <c r="I1327">
        <v>4.63</v>
      </c>
      <c r="J1327">
        <f t="shared" si="147"/>
        <v>9.26</v>
      </c>
      <c r="K1327" s="6">
        <f>VLOOKUP(M1327,'BASE ARTICLE SAMUEL 25012023 v2'!$A$1:$K$1287,11,FALSE)</f>
        <v>5.96</v>
      </c>
      <c r="L1327" s="6">
        <f t="shared" si="148"/>
        <v>11.92</v>
      </c>
      <c r="M1327" t="s">
        <v>88</v>
      </c>
      <c r="N1327" t="str">
        <f>VLOOKUP(M1327,'BASE ARTICLE SAMUEL 25012023 v1'!$A$2:$B$1287,2,FALSE)</f>
        <v>AS</v>
      </c>
      <c r="O1327">
        <f t="shared" si="140"/>
        <v>5.96</v>
      </c>
    </row>
    <row r="1328" spans="1:15" outlineLevel="2" x14ac:dyDescent="0.25">
      <c r="A1328" t="s">
        <v>990</v>
      </c>
      <c r="B1328" s="74" t="str">
        <f t="shared" si="135"/>
        <v>H4X3</v>
      </c>
      <c r="C1328" t="str">
        <f>VLOOKUP(A1328,'BASE ARTICLE SAMUEL 25012023 v1'!$A$1:$B$1287,2,FALSE)</f>
        <v>AA</v>
      </c>
      <c r="E1328">
        <v>1</v>
      </c>
      <c r="F1328" t="s">
        <v>1547</v>
      </c>
      <c r="G1328" s="71">
        <f>VLOOKUP(M1328,'BASE ARTICLE SAMUEL 25012023 v1'!$A$1:$F$1287,6,FALSE)</f>
        <v>5.2</v>
      </c>
      <c r="H1328" s="6">
        <f>VLOOKUP(M1328,'BASE ARTICLE SAMUEL 25012023 v2'!$A$1:$H$1287,8,FALSE)</f>
        <v>5.2</v>
      </c>
      <c r="I1328">
        <v>0</v>
      </c>
      <c r="J1328">
        <f t="shared" si="147"/>
        <v>0</v>
      </c>
      <c r="K1328" s="6">
        <f>VLOOKUP(M1328,'BASE ARTICLE SAMUEL 25012023 v2'!$A$1:$K$1287,11,FALSE)</f>
        <v>5.7200000000000006</v>
      </c>
      <c r="L1328" s="6">
        <f t="shared" si="148"/>
        <v>5.7200000000000006</v>
      </c>
      <c r="M1328" t="s">
        <v>1546</v>
      </c>
      <c r="N1328" t="str">
        <f>VLOOKUP(M1328,'BASE ARTICLE SAMUEL 25012023 v1'!$A$2:$B$1287,2,FALSE)</f>
        <v>AN</v>
      </c>
      <c r="O1328">
        <f t="shared" si="140"/>
        <v>5.2</v>
      </c>
    </row>
    <row r="1329" spans="1:15" outlineLevel="1" x14ac:dyDescent="0.25">
      <c r="A1329" s="74" t="s">
        <v>4170</v>
      </c>
      <c r="B1329" s="74" t="str">
        <f t="shared" si="135"/>
        <v>PSFV6EH4X3</v>
      </c>
      <c r="H1329" s="6" t="e">
        <f>VLOOKUP(M1329,'BASE ARTICLE SAMUEL 25012023 v2'!$A$1:$H$1287,8,FALSE)</f>
        <v>#N/A</v>
      </c>
      <c r="K1329" s="6" t="e">
        <f>VLOOKUP(M1329,'BASE ARTICLE SAMUEL 25012023 v2'!$A$1:$K$1287,11,FALSE)</f>
        <v>#N/A</v>
      </c>
      <c r="L1329" s="6">
        <f>SUBTOTAL(9,L1323:L1328)</f>
        <v>1649.6420000000001</v>
      </c>
      <c r="O1329">
        <f>SUBTOTAL(9,O1323:O1328)</f>
        <v>1180.52</v>
      </c>
    </row>
    <row r="1330" spans="1:15" outlineLevel="2" x14ac:dyDescent="0.25">
      <c r="A1330" t="s">
        <v>1046</v>
      </c>
      <c r="B1330" s="74" t="str">
        <f t="shared" si="135"/>
        <v>H6X2</v>
      </c>
      <c r="C1330" t="str">
        <f>VLOOKUP(A1330,'BASE ARTICLE SAMUEL 25012023 v1'!$A$1:$B$1287,2,FALSE)</f>
        <v>AA</v>
      </c>
      <c r="D1330" t="s">
        <v>88</v>
      </c>
      <c r="E1330">
        <v>2</v>
      </c>
      <c r="F1330" t="s">
        <v>89</v>
      </c>
      <c r="G1330" s="71">
        <f>VLOOKUP(M1330,'BASE ARTICLE SAMUEL 25012023 v1'!$A$1:$F$1287,6,FALSE)</f>
        <v>3.17</v>
      </c>
      <c r="H1330" s="6">
        <f>VLOOKUP(M1330,'BASE ARTICLE SAMUEL 25012023 v2'!$A$1:$H$1287,8,FALSE)</f>
        <v>2.98</v>
      </c>
      <c r="I1330">
        <v>4.63</v>
      </c>
      <c r="J1330">
        <f t="shared" ref="J1330:J1335" si="149">E1330*I1330</f>
        <v>9.26</v>
      </c>
      <c r="K1330" s="6">
        <f>VLOOKUP(M1330,'BASE ARTICLE SAMUEL 25012023 v2'!$A$1:$K$1287,11,FALSE)</f>
        <v>5.96</v>
      </c>
      <c r="L1330" s="6">
        <f t="shared" ref="L1330:L1335" si="150">E1330*K1330</f>
        <v>11.92</v>
      </c>
      <c r="M1330" t="s">
        <v>88</v>
      </c>
      <c r="N1330" t="str">
        <f>VLOOKUP(M1330,'BASE ARTICLE SAMUEL 25012023 v1'!$A$2:$B$1287,2,FALSE)</f>
        <v>AS</v>
      </c>
      <c r="O1330">
        <f t="shared" si="140"/>
        <v>5.96</v>
      </c>
    </row>
    <row r="1331" spans="1:15" outlineLevel="2" x14ac:dyDescent="0.25">
      <c r="A1331" t="s">
        <v>1046</v>
      </c>
      <c r="B1331" s="74" t="str">
        <f t="shared" si="135"/>
        <v>H6X2</v>
      </c>
      <c r="C1331" t="str">
        <f>VLOOKUP(A1331,'BASE ARTICLE SAMUEL 25012023 v1'!$A$1:$B$1287,2,FALSE)</f>
        <v>AA</v>
      </c>
      <c r="D1331" t="s">
        <v>964</v>
      </c>
      <c r="E1331">
        <v>1</v>
      </c>
      <c r="F1331" t="s">
        <v>965</v>
      </c>
      <c r="G1331" s="71">
        <f>VLOOKUP(M1331,'BASE ARTICLE SAMUEL 25012023 v1'!$A$1:$F$1287,6,FALSE)</f>
        <v>625.94000000000005</v>
      </c>
      <c r="H1331" s="6">
        <f>VLOOKUP(M1331,'BASE ARTICLE SAMUEL 25012023 v2'!$A$1:$H$1287,8,FALSE)</f>
        <v>612.24</v>
      </c>
      <c r="I1331">
        <v>602.51</v>
      </c>
      <c r="J1331">
        <f t="shared" si="149"/>
        <v>602.51</v>
      </c>
      <c r="K1331" s="6">
        <f>VLOOKUP(M1331,'BASE ARTICLE SAMUEL 25012023 v2'!$A$1:$K$1287,11,FALSE)</f>
        <v>826.52400000000011</v>
      </c>
      <c r="L1331" s="6">
        <f t="shared" si="150"/>
        <v>826.52400000000011</v>
      </c>
      <c r="M1331" t="s">
        <v>964</v>
      </c>
      <c r="N1331" t="str">
        <f>VLOOKUP(M1331,'BASE ARTICLE SAMUEL 25012023 v1'!$A$2:$B$1287,2,FALSE)</f>
        <v>AN</v>
      </c>
      <c r="O1331">
        <f t="shared" si="140"/>
        <v>612.24</v>
      </c>
    </row>
    <row r="1332" spans="1:15" outlineLevel="2" x14ac:dyDescent="0.25">
      <c r="A1332" t="s">
        <v>1046</v>
      </c>
      <c r="B1332" s="74" t="str">
        <f t="shared" si="135"/>
        <v>H6X2</v>
      </c>
      <c r="C1332" t="str">
        <f>VLOOKUP(A1332,'BASE ARTICLE SAMUEL 25012023 v1'!$A$1:$B$1287,2,FALSE)</f>
        <v>AA</v>
      </c>
      <c r="D1332" t="s">
        <v>84</v>
      </c>
      <c r="E1332">
        <v>1</v>
      </c>
      <c r="F1332" t="s">
        <v>85</v>
      </c>
      <c r="G1332" s="71">
        <f>VLOOKUP(M1332,'BASE ARTICLE SAMUEL 25012023 v1'!$A$1:$F$1287,6,FALSE)</f>
        <v>13.85</v>
      </c>
      <c r="H1332" s="6">
        <f>VLOOKUP(M1332,'BASE ARTICLE SAMUEL 25012023 v2'!$A$1:$H$1287,8,FALSE)</f>
        <v>12.04</v>
      </c>
      <c r="I1332">
        <v>16.5</v>
      </c>
      <c r="J1332">
        <f t="shared" si="149"/>
        <v>16.5</v>
      </c>
      <c r="K1332" s="6">
        <f>VLOOKUP(M1332,'BASE ARTICLE SAMUEL 25012023 v2'!$A$1:$K$1287,11,FALSE)</f>
        <v>18.059999999999999</v>
      </c>
      <c r="L1332" s="6">
        <f t="shared" si="150"/>
        <v>18.059999999999999</v>
      </c>
      <c r="M1332" t="s">
        <v>84</v>
      </c>
      <c r="N1332" t="str">
        <f>VLOOKUP(M1332,'BASE ARTICLE SAMUEL 25012023 v1'!$A$2:$B$1287,2,FALSE)</f>
        <v>AS</v>
      </c>
      <c r="O1332">
        <f t="shared" si="140"/>
        <v>12.04</v>
      </c>
    </row>
    <row r="1333" spans="1:15" outlineLevel="2" x14ac:dyDescent="0.25">
      <c r="A1333" t="s">
        <v>1046</v>
      </c>
      <c r="B1333" s="74" t="str">
        <f t="shared" si="135"/>
        <v>H6X2</v>
      </c>
      <c r="C1333" t="str">
        <f>VLOOKUP(A1333,'BASE ARTICLE SAMUEL 25012023 v1'!$A$1:$B$1287,2,FALSE)</f>
        <v>AA</v>
      </c>
      <c r="D1333" t="s">
        <v>705</v>
      </c>
      <c r="E1333">
        <v>5</v>
      </c>
      <c r="F1333" t="s">
        <v>3931</v>
      </c>
      <c r="G1333" s="71">
        <f>VLOOKUP(M1333,'BASE ARTICLE SAMUEL 25012023 v1'!$A$1:$F$1287,6,FALSE)</f>
        <v>39.5</v>
      </c>
      <c r="H1333" s="6">
        <f>VLOOKUP(M1333,'BASE ARTICLE SAMUEL 25012023 v2'!$A$1:$H$1287,8,FALSE)</f>
        <v>39.5</v>
      </c>
      <c r="I1333">
        <v>55.3</v>
      </c>
      <c r="J1333">
        <f t="shared" si="149"/>
        <v>276.5</v>
      </c>
      <c r="K1333" s="6">
        <f>VLOOKUP(M1333,'BASE ARTICLE SAMUEL 25012023 v2'!$A$1:$K$1287,11,FALSE)</f>
        <v>59.25</v>
      </c>
      <c r="L1333" s="6">
        <f t="shared" si="150"/>
        <v>296.25</v>
      </c>
      <c r="M1333" t="s">
        <v>705</v>
      </c>
      <c r="N1333" t="str">
        <f>VLOOKUP(M1333,'BASE ARTICLE SAMUEL 25012023 v1'!$A$2:$B$1287,2,FALSE)</f>
        <v>AN</v>
      </c>
      <c r="O1333">
        <f t="shared" si="140"/>
        <v>197.5</v>
      </c>
    </row>
    <row r="1334" spans="1:15" outlineLevel="2" x14ac:dyDescent="0.25">
      <c r="A1334" t="s">
        <v>1046</v>
      </c>
      <c r="B1334" s="74" t="str">
        <f t="shared" si="135"/>
        <v>H6X2</v>
      </c>
      <c r="C1334" t="str">
        <f>VLOOKUP(A1334,'BASE ARTICLE SAMUEL 25012023 v1'!$A$1:$B$1287,2,FALSE)</f>
        <v>AA</v>
      </c>
      <c r="D1334" t="s">
        <v>498</v>
      </c>
      <c r="E1334">
        <v>12</v>
      </c>
      <c r="F1334" t="s">
        <v>499</v>
      </c>
      <c r="G1334" s="71">
        <f>VLOOKUP(M1334,'BASE ARTICLE SAMUEL 25012023 v1'!$A$1:$F$1287,6,FALSE)</f>
        <v>31.3</v>
      </c>
      <c r="H1334" s="6">
        <f>VLOOKUP(M1334,'BASE ARTICLE SAMUEL 25012023 v2'!$A$1:$H$1287,8,FALSE)</f>
        <v>30.4</v>
      </c>
      <c r="I1334">
        <v>40.47</v>
      </c>
      <c r="J1334">
        <f t="shared" si="149"/>
        <v>485.64</v>
      </c>
      <c r="K1334" s="6">
        <f>VLOOKUP(M1334,'BASE ARTICLE SAMUEL 25012023 v2'!$A$1:$K$1287,11,FALSE)</f>
        <v>45.599999999999994</v>
      </c>
      <c r="L1334" s="6">
        <f t="shared" si="150"/>
        <v>547.19999999999993</v>
      </c>
      <c r="M1334" t="s">
        <v>498</v>
      </c>
      <c r="N1334" t="str">
        <f>VLOOKUP(M1334,'BASE ARTICLE SAMUEL 25012023 v1'!$A$2:$B$1287,2,FALSE)</f>
        <v>AN</v>
      </c>
      <c r="O1334">
        <f t="shared" si="140"/>
        <v>364.79999999999995</v>
      </c>
    </row>
    <row r="1335" spans="1:15" outlineLevel="2" x14ac:dyDescent="0.25">
      <c r="A1335" t="s">
        <v>1046</v>
      </c>
      <c r="B1335" s="74" t="str">
        <f t="shared" si="135"/>
        <v>H6X2</v>
      </c>
      <c r="C1335" t="str">
        <f>VLOOKUP(A1335,'BASE ARTICLE SAMUEL 25012023 v1'!$A$1:$B$1287,2,FALSE)</f>
        <v>AA</v>
      </c>
      <c r="E1335">
        <v>1</v>
      </c>
      <c r="F1335" t="s">
        <v>1547</v>
      </c>
      <c r="G1335" s="71">
        <f>VLOOKUP(M1335,'BASE ARTICLE SAMUEL 25012023 v1'!$A$1:$F$1287,6,FALSE)</f>
        <v>5.2</v>
      </c>
      <c r="H1335" s="6">
        <f>VLOOKUP(M1335,'BASE ARTICLE SAMUEL 25012023 v2'!$A$1:$H$1287,8,FALSE)</f>
        <v>5.2</v>
      </c>
      <c r="I1335">
        <v>0</v>
      </c>
      <c r="J1335">
        <f t="shared" si="149"/>
        <v>0</v>
      </c>
      <c r="K1335" s="6">
        <f>VLOOKUP(M1335,'BASE ARTICLE SAMUEL 25012023 v2'!$A$1:$K$1287,11,FALSE)</f>
        <v>5.7200000000000006</v>
      </c>
      <c r="L1335" s="6">
        <f t="shared" si="150"/>
        <v>5.7200000000000006</v>
      </c>
      <c r="M1335" t="s">
        <v>1546</v>
      </c>
      <c r="N1335" t="str">
        <f>VLOOKUP(M1335,'BASE ARTICLE SAMUEL 25012023 v1'!$A$2:$B$1287,2,FALSE)</f>
        <v>AN</v>
      </c>
      <c r="O1335">
        <f t="shared" si="140"/>
        <v>5.2</v>
      </c>
    </row>
    <row r="1336" spans="1:15" outlineLevel="1" x14ac:dyDescent="0.25">
      <c r="A1336" s="74" t="s">
        <v>4171</v>
      </c>
      <c r="B1336" s="74" t="str">
        <f t="shared" si="135"/>
        <v>PSFV6EH6X2</v>
      </c>
      <c r="H1336" s="6" t="e">
        <f>VLOOKUP(M1336,'BASE ARTICLE SAMUEL 25012023 v2'!$A$1:$H$1287,8,FALSE)</f>
        <v>#N/A</v>
      </c>
      <c r="K1336" s="6" t="e">
        <f>VLOOKUP(M1336,'BASE ARTICLE SAMUEL 25012023 v2'!$A$1:$K$1287,11,FALSE)</f>
        <v>#N/A</v>
      </c>
      <c r="L1336" s="6">
        <f>SUBTOTAL(9,L1330:L1335)</f>
        <v>1705.6739999999998</v>
      </c>
      <c r="O1336">
        <f>SUBTOTAL(9,O1330:O1335)</f>
        <v>1197.74</v>
      </c>
    </row>
    <row r="1337" spans="1:15" outlineLevel="2" x14ac:dyDescent="0.25">
      <c r="A1337" t="s">
        <v>1453</v>
      </c>
      <c r="B1337" s="74" t="str">
        <f t="shared" si="135"/>
        <v>H8X2</v>
      </c>
      <c r="C1337" t="str">
        <f>VLOOKUP(A1337,'BASE ARTICLE SAMUEL 25012023 v1'!$A$1:$B$1287,2,FALSE)</f>
        <v>AA</v>
      </c>
      <c r="D1337" t="s">
        <v>705</v>
      </c>
      <c r="E1337">
        <v>7</v>
      </c>
      <c r="F1337" t="s">
        <v>3931</v>
      </c>
      <c r="G1337" s="71">
        <f>VLOOKUP(M1337,'BASE ARTICLE SAMUEL 25012023 v1'!$A$1:$F$1287,6,FALSE)</f>
        <v>39.5</v>
      </c>
      <c r="H1337" s="6">
        <f>VLOOKUP(M1337,'BASE ARTICLE SAMUEL 25012023 v2'!$A$1:$H$1287,8,FALSE)</f>
        <v>39.5</v>
      </c>
      <c r="I1337">
        <v>55.3</v>
      </c>
      <c r="J1337">
        <f t="shared" ref="J1337:J1342" si="151">E1337*I1337</f>
        <v>387.09999999999997</v>
      </c>
      <c r="K1337" s="6">
        <f>VLOOKUP(M1337,'BASE ARTICLE SAMUEL 25012023 v2'!$A$1:$K$1287,11,FALSE)</f>
        <v>59.25</v>
      </c>
      <c r="L1337" s="6">
        <f t="shared" ref="L1337:L1342" si="152">E1337*K1337</f>
        <v>414.75</v>
      </c>
      <c r="M1337" t="s">
        <v>705</v>
      </c>
      <c r="N1337" t="str">
        <f>VLOOKUP(M1337,'BASE ARTICLE SAMUEL 25012023 v1'!$A$2:$B$1287,2,FALSE)</f>
        <v>AN</v>
      </c>
      <c r="O1337">
        <f t="shared" si="140"/>
        <v>276.5</v>
      </c>
    </row>
    <row r="1338" spans="1:15" outlineLevel="2" x14ac:dyDescent="0.25">
      <c r="A1338" t="s">
        <v>1453</v>
      </c>
      <c r="B1338" s="74" t="str">
        <f t="shared" si="135"/>
        <v>H8X2</v>
      </c>
      <c r="C1338" t="str">
        <f>VLOOKUP(A1338,'BASE ARTICLE SAMUEL 25012023 v1'!$A$1:$B$1287,2,FALSE)</f>
        <v>AA</v>
      </c>
      <c r="D1338" t="s">
        <v>498</v>
      </c>
      <c r="E1338">
        <v>16</v>
      </c>
      <c r="F1338" t="s">
        <v>499</v>
      </c>
      <c r="G1338" s="71">
        <f>VLOOKUP(M1338,'BASE ARTICLE SAMUEL 25012023 v1'!$A$1:$F$1287,6,FALSE)</f>
        <v>31.3</v>
      </c>
      <c r="H1338" s="6">
        <f>VLOOKUP(M1338,'BASE ARTICLE SAMUEL 25012023 v2'!$A$1:$H$1287,8,FALSE)</f>
        <v>30.4</v>
      </c>
      <c r="I1338">
        <v>40.47</v>
      </c>
      <c r="J1338">
        <f t="shared" si="151"/>
        <v>647.52</v>
      </c>
      <c r="K1338" s="6">
        <f>VLOOKUP(M1338,'BASE ARTICLE SAMUEL 25012023 v2'!$A$1:$K$1287,11,FALSE)</f>
        <v>45.599999999999994</v>
      </c>
      <c r="L1338" s="6">
        <f t="shared" si="152"/>
        <v>729.59999999999991</v>
      </c>
      <c r="M1338" t="s">
        <v>498</v>
      </c>
      <c r="N1338" t="str">
        <f>VLOOKUP(M1338,'BASE ARTICLE SAMUEL 25012023 v1'!$A$2:$B$1287,2,FALSE)</f>
        <v>AN</v>
      </c>
      <c r="O1338">
        <f t="shared" si="140"/>
        <v>486.4</v>
      </c>
    </row>
    <row r="1339" spans="1:15" outlineLevel="2" x14ac:dyDescent="0.25">
      <c r="A1339" t="s">
        <v>1453</v>
      </c>
      <c r="B1339" s="74" t="str">
        <f t="shared" si="135"/>
        <v>H8X2</v>
      </c>
      <c r="C1339" t="str">
        <f>VLOOKUP(A1339,'BASE ARTICLE SAMUEL 25012023 v1'!$A$1:$B$1287,2,FALSE)</f>
        <v>AA</v>
      </c>
      <c r="D1339" t="s">
        <v>84</v>
      </c>
      <c r="E1339">
        <v>1</v>
      </c>
      <c r="F1339" t="s">
        <v>85</v>
      </c>
      <c r="G1339" s="71">
        <f>VLOOKUP(M1339,'BASE ARTICLE SAMUEL 25012023 v1'!$A$1:$F$1287,6,FALSE)</f>
        <v>13.85</v>
      </c>
      <c r="H1339" s="6">
        <f>VLOOKUP(M1339,'BASE ARTICLE SAMUEL 25012023 v2'!$A$1:$H$1287,8,FALSE)</f>
        <v>12.04</v>
      </c>
      <c r="I1339">
        <v>16.5</v>
      </c>
      <c r="J1339">
        <f t="shared" si="151"/>
        <v>16.5</v>
      </c>
      <c r="K1339" s="6">
        <f>VLOOKUP(M1339,'BASE ARTICLE SAMUEL 25012023 v2'!$A$1:$K$1287,11,FALSE)</f>
        <v>18.059999999999999</v>
      </c>
      <c r="L1339" s="6">
        <f t="shared" si="152"/>
        <v>18.059999999999999</v>
      </c>
      <c r="M1339" t="s">
        <v>84</v>
      </c>
      <c r="N1339" t="str">
        <f>VLOOKUP(M1339,'BASE ARTICLE SAMUEL 25012023 v1'!$A$2:$B$1287,2,FALSE)</f>
        <v>AS</v>
      </c>
      <c r="O1339">
        <f t="shared" si="140"/>
        <v>12.04</v>
      </c>
    </row>
    <row r="1340" spans="1:15" outlineLevel="2" x14ac:dyDescent="0.25">
      <c r="A1340" t="s">
        <v>1453</v>
      </c>
      <c r="B1340" s="74" t="str">
        <f t="shared" si="135"/>
        <v>H8X2</v>
      </c>
      <c r="C1340" t="str">
        <f>VLOOKUP(A1340,'BASE ARTICLE SAMUEL 25012023 v1'!$A$1:$B$1287,2,FALSE)</f>
        <v>AA</v>
      </c>
      <c r="D1340" t="s">
        <v>1028</v>
      </c>
      <c r="E1340">
        <v>1</v>
      </c>
      <c r="F1340" t="s">
        <v>1029</v>
      </c>
      <c r="G1340" s="71">
        <f>VLOOKUP(M1340,'BASE ARTICLE SAMUEL 25012023 v1'!$A$1:$F$1287,6,FALSE)</f>
        <v>791.78</v>
      </c>
      <c r="H1340" s="6">
        <f>VLOOKUP(M1340,'BASE ARTICLE SAMUEL 25012023 v2'!$A$1:$H$1287,8,FALSE)</f>
        <v>774.49</v>
      </c>
      <c r="I1340">
        <v>762.56</v>
      </c>
      <c r="J1340">
        <f t="shared" si="151"/>
        <v>762.56</v>
      </c>
      <c r="K1340" s="6">
        <f>VLOOKUP(M1340,'BASE ARTICLE SAMUEL 25012023 v2'!$A$1:$K$1287,11,FALSE)</f>
        <v>1045.5615</v>
      </c>
      <c r="L1340" s="6">
        <f t="shared" si="152"/>
        <v>1045.5615</v>
      </c>
      <c r="M1340" t="s">
        <v>1028</v>
      </c>
      <c r="N1340" t="str">
        <f>VLOOKUP(M1340,'BASE ARTICLE SAMUEL 25012023 v1'!$A$2:$B$1287,2,FALSE)</f>
        <v>AN</v>
      </c>
      <c r="O1340">
        <f t="shared" si="140"/>
        <v>774.49</v>
      </c>
    </row>
    <row r="1341" spans="1:15" outlineLevel="2" x14ac:dyDescent="0.25">
      <c r="A1341" t="s">
        <v>1453</v>
      </c>
      <c r="B1341" s="74" t="str">
        <f t="shared" si="135"/>
        <v>H8X2</v>
      </c>
      <c r="C1341" t="str">
        <f>VLOOKUP(A1341,'BASE ARTICLE SAMUEL 25012023 v1'!$A$1:$B$1287,2,FALSE)</f>
        <v>AA</v>
      </c>
      <c r="D1341" t="s">
        <v>88</v>
      </c>
      <c r="E1341">
        <v>2</v>
      </c>
      <c r="F1341" t="s">
        <v>89</v>
      </c>
      <c r="G1341" s="71">
        <f>VLOOKUP(M1341,'BASE ARTICLE SAMUEL 25012023 v1'!$A$1:$F$1287,6,FALSE)</f>
        <v>3.17</v>
      </c>
      <c r="H1341" s="6">
        <f>VLOOKUP(M1341,'BASE ARTICLE SAMUEL 25012023 v2'!$A$1:$H$1287,8,FALSE)</f>
        <v>2.98</v>
      </c>
      <c r="I1341">
        <v>4.63</v>
      </c>
      <c r="J1341">
        <f t="shared" si="151"/>
        <v>9.26</v>
      </c>
      <c r="K1341" s="6">
        <f>VLOOKUP(M1341,'BASE ARTICLE SAMUEL 25012023 v2'!$A$1:$K$1287,11,FALSE)</f>
        <v>5.96</v>
      </c>
      <c r="L1341" s="6">
        <f t="shared" si="152"/>
        <v>11.92</v>
      </c>
      <c r="M1341" t="s">
        <v>88</v>
      </c>
      <c r="N1341" t="str">
        <f>VLOOKUP(M1341,'BASE ARTICLE SAMUEL 25012023 v1'!$A$2:$B$1287,2,FALSE)</f>
        <v>AS</v>
      </c>
      <c r="O1341">
        <f t="shared" si="140"/>
        <v>5.96</v>
      </c>
    </row>
    <row r="1342" spans="1:15" outlineLevel="2" x14ac:dyDescent="0.25">
      <c r="A1342" t="s">
        <v>1453</v>
      </c>
      <c r="B1342" s="74" t="str">
        <f t="shared" si="135"/>
        <v>H8X2</v>
      </c>
      <c r="C1342" t="str">
        <f>VLOOKUP(A1342,'BASE ARTICLE SAMUEL 25012023 v1'!$A$1:$B$1287,2,FALSE)</f>
        <v>AA</v>
      </c>
      <c r="E1342">
        <v>1</v>
      </c>
      <c r="F1342" t="s">
        <v>1547</v>
      </c>
      <c r="G1342" s="71">
        <f>VLOOKUP(M1342,'BASE ARTICLE SAMUEL 25012023 v1'!$A$1:$F$1287,6,FALSE)</f>
        <v>5.2</v>
      </c>
      <c r="H1342" s="6">
        <f>VLOOKUP(M1342,'BASE ARTICLE SAMUEL 25012023 v2'!$A$1:$H$1287,8,FALSE)</f>
        <v>5.2</v>
      </c>
      <c r="I1342">
        <v>0</v>
      </c>
      <c r="J1342">
        <f t="shared" si="151"/>
        <v>0</v>
      </c>
      <c r="K1342" s="6">
        <f>VLOOKUP(M1342,'BASE ARTICLE SAMUEL 25012023 v2'!$A$1:$K$1287,11,FALSE)</f>
        <v>5.7200000000000006</v>
      </c>
      <c r="L1342" s="6">
        <f t="shared" si="152"/>
        <v>5.7200000000000006</v>
      </c>
      <c r="M1342" t="s">
        <v>1546</v>
      </c>
      <c r="N1342" t="str">
        <f>VLOOKUP(M1342,'BASE ARTICLE SAMUEL 25012023 v1'!$A$2:$B$1287,2,FALSE)</f>
        <v>AN</v>
      </c>
      <c r="O1342">
        <f t="shared" si="140"/>
        <v>5.2</v>
      </c>
    </row>
    <row r="1343" spans="1:15" outlineLevel="1" x14ac:dyDescent="0.25">
      <c r="A1343" s="74" t="s">
        <v>4172</v>
      </c>
      <c r="B1343" s="74" t="str">
        <f t="shared" si="135"/>
        <v>PSFV8EH8X2</v>
      </c>
      <c r="H1343" s="6" t="e">
        <f>VLOOKUP(M1343,'BASE ARTICLE SAMUEL 25012023 v2'!$A$1:$H$1287,8,FALSE)</f>
        <v>#N/A</v>
      </c>
      <c r="K1343" s="6" t="e">
        <f>VLOOKUP(M1343,'BASE ARTICLE SAMUEL 25012023 v2'!$A$1:$K$1287,11,FALSE)</f>
        <v>#N/A</v>
      </c>
      <c r="L1343" s="6">
        <f>SUBTOTAL(9,L1337:L1342)</f>
        <v>2225.6114999999995</v>
      </c>
      <c r="O1343">
        <f>SUBTOTAL(9,O1337:O1342)</f>
        <v>1560.59</v>
      </c>
    </row>
    <row r="1344" spans="1:15" outlineLevel="2" x14ac:dyDescent="0.25">
      <c r="A1344" t="s">
        <v>994</v>
      </c>
      <c r="B1344" s="74" t="str">
        <f t="shared" si="135"/>
        <v>H4X4</v>
      </c>
      <c r="C1344" t="str">
        <f>VLOOKUP(A1344,'BASE ARTICLE SAMUEL 25012023 v1'!$A$1:$B$1287,2,FALSE)</f>
        <v>AA</v>
      </c>
      <c r="D1344" t="s">
        <v>88</v>
      </c>
      <c r="E1344">
        <v>2</v>
      </c>
      <c r="F1344" t="s">
        <v>89</v>
      </c>
      <c r="G1344" s="71">
        <f>VLOOKUP(M1344,'BASE ARTICLE SAMUEL 25012023 v1'!$A$1:$F$1287,6,FALSE)</f>
        <v>3.17</v>
      </c>
      <c r="H1344" s="6">
        <f>VLOOKUP(M1344,'BASE ARTICLE SAMUEL 25012023 v2'!$A$1:$H$1287,8,FALSE)</f>
        <v>2.98</v>
      </c>
      <c r="I1344">
        <v>4.63</v>
      </c>
      <c r="J1344">
        <f t="shared" ref="J1344:J1349" si="153">E1344*I1344</f>
        <v>9.26</v>
      </c>
      <c r="K1344" s="6">
        <f>VLOOKUP(M1344,'BASE ARTICLE SAMUEL 25012023 v2'!$A$1:$K$1287,11,FALSE)</f>
        <v>5.96</v>
      </c>
      <c r="L1344" s="6">
        <f t="shared" ref="L1344:L1349" si="154">E1344*K1344</f>
        <v>11.92</v>
      </c>
      <c r="M1344" t="s">
        <v>88</v>
      </c>
      <c r="N1344" t="str">
        <f>VLOOKUP(M1344,'BASE ARTICLE SAMUEL 25012023 v1'!$A$2:$B$1287,2,FALSE)</f>
        <v>AS</v>
      </c>
      <c r="O1344">
        <f t="shared" si="140"/>
        <v>5.96</v>
      </c>
    </row>
    <row r="1345" spans="1:15" outlineLevel="2" x14ac:dyDescent="0.25">
      <c r="A1345" t="s">
        <v>994</v>
      </c>
      <c r="B1345" s="74" t="str">
        <f t="shared" si="135"/>
        <v>H4X4</v>
      </c>
      <c r="C1345" t="str">
        <f>VLOOKUP(A1345,'BASE ARTICLE SAMUEL 25012023 v1'!$A$1:$B$1287,2,FALSE)</f>
        <v>AA</v>
      </c>
      <c r="D1345" t="s">
        <v>1382</v>
      </c>
      <c r="E1345">
        <v>6</v>
      </c>
      <c r="F1345" t="s">
        <v>1383</v>
      </c>
      <c r="G1345" s="71">
        <f>VLOOKUP(M1345,'BASE ARTICLE SAMUEL 25012023 v1'!$A$1:$F$1287,6,FALSE)</f>
        <v>39.5</v>
      </c>
      <c r="H1345" s="6">
        <f>VLOOKUP(M1345,'BASE ARTICLE SAMUEL 25012023 v2'!$A$1:$H$1287,8,FALSE)</f>
        <v>39.5</v>
      </c>
      <c r="I1345">
        <v>34.299999999999997</v>
      </c>
      <c r="J1345">
        <f t="shared" si="153"/>
        <v>205.79999999999998</v>
      </c>
      <c r="K1345" s="6">
        <f>VLOOKUP(M1345,'BASE ARTICLE SAMUEL 25012023 v2'!$A$1:$K$1287,11,FALSE)</f>
        <v>52.535000000000004</v>
      </c>
      <c r="L1345" s="6">
        <f t="shared" si="154"/>
        <v>315.21000000000004</v>
      </c>
      <c r="M1345" t="s">
        <v>1382</v>
      </c>
      <c r="N1345" t="str">
        <f>VLOOKUP(M1345,'BASE ARTICLE SAMUEL 25012023 v1'!$A$2:$B$1287,2,FALSE)</f>
        <v>AN</v>
      </c>
      <c r="O1345">
        <f t="shared" si="140"/>
        <v>237</v>
      </c>
    </row>
    <row r="1346" spans="1:15" outlineLevel="2" x14ac:dyDescent="0.25">
      <c r="A1346" t="s">
        <v>994</v>
      </c>
      <c r="B1346" s="74" t="str">
        <f t="shared" si="135"/>
        <v>H4X4</v>
      </c>
      <c r="C1346" t="str">
        <f>VLOOKUP(A1346,'BASE ARTICLE SAMUEL 25012023 v1'!$A$1:$B$1287,2,FALSE)</f>
        <v>AA</v>
      </c>
      <c r="D1346" t="s">
        <v>968</v>
      </c>
      <c r="E1346">
        <v>1</v>
      </c>
      <c r="F1346" t="s">
        <v>969</v>
      </c>
      <c r="G1346" s="71">
        <f>VLOOKUP(M1346,'BASE ARTICLE SAMUEL 25012023 v1'!$A$1:$F$1287,6,FALSE)</f>
        <v>811.9</v>
      </c>
      <c r="H1346" s="6">
        <f>VLOOKUP(M1346,'BASE ARTICLE SAMUEL 25012023 v2'!$A$1:$H$1287,8,FALSE)</f>
        <v>794.15</v>
      </c>
      <c r="I1346">
        <v>781.73</v>
      </c>
      <c r="J1346">
        <f t="shared" si="153"/>
        <v>781.73</v>
      </c>
      <c r="K1346" s="6">
        <f>VLOOKUP(M1346,'BASE ARTICLE SAMUEL 25012023 v2'!$A$1:$K$1287,11,FALSE)</f>
        <v>1072.1025</v>
      </c>
      <c r="L1346" s="6">
        <f t="shared" si="154"/>
        <v>1072.1025</v>
      </c>
      <c r="M1346" t="s">
        <v>968</v>
      </c>
      <c r="N1346" t="str">
        <f>VLOOKUP(M1346,'BASE ARTICLE SAMUEL 25012023 v1'!$A$2:$B$1287,2,FALSE)</f>
        <v>AN</v>
      </c>
      <c r="O1346">
        <f t="shared" si="140"/>
        <v>794.15</v>
      </c>
    </row>
    <row r="1347" spans="1:15" outlineLevel="2" x14ac:dyDescent="0.25">
      <c r="A1347" t="s">
        <v>994</v>
      </c>
      <c r="B1347" s="74" t="str">
        <f t="shared" si="135"/>
        <v>H4X4</v>
      </c>
      <c r="C1347" t="str">
        <f>VLOOKUP(A1347,'BASE ARTICLE SAMUEL 25012023 v1'!$A$1:$B$1287,2,FALSE)</f>
        <v>AA</v>
      </c>
      <c r="D1347" t="s">
        <v>498</v>
      </c>
      <c r="E1347">
        <v>16</v>
      </c>
      <c r="F1347" t="s">
        <v>499</v>
      </c>
      <c r="G1347" s="71">
        <f>VLOOKUP(M1347,'BASE ARTICLE SAMUEL 25012023 v1'!$A$1:$F$1287,6,FALSE)</f>
        <v>31.3</v>
      </c>
      <c r="H1347" s="6">
        <f>VLOOKUP(M1347,'BASE ARTICLE SAMUEL 25012023 v2'!$A$1:$H$1287,8,FALSE)</f>
        <v>30.4</v>
      </c>
      <c r="I1347">
        <v>40.47</v>
      </c>
      <c r="J1347">
        <f t="shared" si="153"/>
        <v>647.52</v>
      </c>
      <c r="K1347" s="6">
        <f>VLOOKUP(M1347,'BASE ARTICLE SAMUEL 25012023 v2'!$A$1:$K$1287,11,FALSE)</f>
        <v>45.599999999999994</v>
      </c>
      <c r="L1347" s="6">
        <f t="shared" si="154"/>
        <v>729.59999999999991</v>
      </c>
      <c r="M1347" t="s">
        <v>498</v>
      </c>
      <c r="N1347" t="str">
        <f>VLOOKUP(M1347,'BASE ARTICLE SAMUEL 25012023 v1'!$A$2:$B$1287,2,FALSE)</f>
        <v>AN</v>
      </c>
      <c r="O1347">
        <f t="shared" si="140"/>
        <v>486.4</v>
      </c>
    </row>
    <row r="1348" spans="1:15" outlineLevel="2" x14ac:dyDescent="0.25">
      <c r="A1348" t="s">
        <v>994</v>
      </c>
      <c r="B1348" s="74" t="str">
        <f t="shared" ref="B1348:B1411" si="155">MID(A1348,7,100)</f>
        <v>H4X4</v>
      </c>
      <c r="C1348" t="str">
        <f>VLOOKUP(A1348,'BASE ARTICLE SAMUEL 25012023 v1'!$A$1:$B$1287,2,FALSE)</f>
        <v>AA</v>
      </c>
      <c r="D1348" t="s">
        <v>84</v>
      </c>
      <c r="E1348">
        <v>1</v>
      </c>
      <c r="F1348" t="s">
        <v>85</v>
      </c>
      <c r="G1348" s="71">
        <f>VLOOKUP(M1348,'BASE ARTICLE SAMUEL 25012023 v1'!$A$1:$F$1287,6,FALSE)</f>
        <v>13.85</v>
      </c>
      <c r="H1348" s="6">
        <f>VLOOKUP(M1348,'BASE ARTICLE SAMUEL 25012023 v2'!$A$1:$H$1287,8,FALSE)</f>
        <v>12.04</v>
      </c>
      <c r="I1348">
        <v>16.5</v>
      </c>
      <c r="J1348">
        <f t="shared" si="153"/>
        <v>16.5</v>
      </c>
      <c r="K1348" s="6">
        <f>VLOOKUP(M1348,'BASE ARTICLE SAMUEL 25012023 v2'!$A$1:$K$1287,11,FALSE)</f>
        <v>18.059999999999999</v>
      </c>
      <c r="L1348" s="6">
        <f t="shared" si="154"/>
        <v>18.059999999999999</v>
      </c>
      <c r="M1348" t="s">
        <v>84</v>
      </c>
      <c r="N1348" t="str">
        <f>VLOOKUP(M1348,'BASE ARTICLE SAMUEL 25012023 v1'!$A$2:$B$1287,2,FALSE)</f>
        <v>AS</v>
      </c>
      <c r="O1348">
        <f t="shared" si="140"/>
        <v>12.04</v>
      </c>
    </row>
    <row r="1349" spans="1:15" outlineLevel="2" x14ac:dyDescent="0.25">
      <c r="A1349" t="s">
        <v>994</v>
      </c>
      <c r="B1349" s="74" t="str">
        <f t="shared" si="155"/>
        <v>H4X4</v>
      </c>
      <c r="C1349" t="str">
        <f>VLOOKUP(A1349,'BASE ARTICLE SAMUEL 25012023 v1'!$A$1:$B$1287,2,FALSE)</f>
        <v>AA</v>
      </c>
      <c r="E1349">
        <v>1</v>
      </c>
      <c r="F1349" t="s">
        <v>1547</v>
      </c>
      <c r="G1349" s="71">
        <f>VLOOKUP(M1349,'BASE ARTICLE SAMUEL 25012023 v1'!$A$1:$F$1287,6,FALSE)</f>
        <v>5.2</v>
      </c>
      <c r="H1349" s="6">
        <f>VLOOKUP(M1349,'BASE ARTICLE SAMUEL 25012023 v2'!$A$1:$H$1287,8,FALSE)</f>
        <v>5.2</v>
      </c>
      <c r="I1349">
        <v>0</v>
      </c>
      <c r="J1349">
        <f t="shared" si="153"/>
        <v>0</v>
      </c>
      <c r="K1349" s="6">
        <f>VLOOKUP(M1349,'BASE ARTICLE SAMUEL 25012023 v2'!$A$1:$K$1287,11,FALSE)</f>
        <v>5.7200000000000006</v>
      </c>
      <c r="L1349" s="6">
        <f t="shared" si="154"/>
        <v>5.7200000000000006</v>
      </c>
      <c r="M1349" t="s">
        <v>1546</v>
      </c>
      <c r="N1349" t="str">
        <f>VLOOKUP(M1349,'BASE ARTICLE SAMUEL 25012023 v1'!$A$2:$B$1287,2,FALSE)</f>
        <v>AN</v>
      </c>
      <c r="O1349">
        <f t="shared" si="140"/>
        <v>5.2</v>
      </c>
    </row>
    <row r="1350" spans="1:15" outlineLevel="1" x14ac:dyDescent="0.25">
      <c r="A1350" s="74" t="s">
        <v>4173</v>
      </c>
      <c r="B1350" s="74" t="str">
        <f t="shared" si="155"/>
        <v>PSFV8EH4X4</v>
      </c>
      <c r="H1350" s="6" t="e">
        <f>VLOOKUP(M1350,'BASE ARTICLE SAMUEL 25012023 v2'!$A$1:$H$1287,8,FALSE)</f>
        <v>#N/A</v>
      </c>
      <c r="K1350" s="6" t="e">
        <f>VLOOKUP(M1350,'BASE ARTICLE SAMUEL 25012023 v2'!$A$1:$K$1287,11,FALSE)</f>
        <v>#N/A</v>
      </c>
      <c r="L1350" s="6">
        <f>SUBTOTAL(9,L1344:L1349)</f>
        <v>2152.6124999999997</v>
      </c>
      <c r="O1350">
        <f>SUBTOTAL(9,O1344:O1349)</f>
        <v>1540.7499999999998</v>
      </c>
    </row>
    <row r="1351" spans="1:15" outlineLevel="2" x14ac:dyDescent="0.25">
      <c r="A1351" t="s">
        <v>992</v>
      </c>
      <c r="B1351" s="74" t="str">
        <f t="shared" si="155"/>
        <v>H4X3.5</v>
      </c>
      <c r="C1351" t="str">
        <f>VLOOKUP(A1351,'BASE ARTICLE SAMUEL 25012023 v1'!$A$1:$B$1287,2,FALSE)</f>
        <v>AA</v>
      </c>
      <c r="D1351" t="s">
        <v>1382</v>
      </c>
      <c r="E1351">
        <v>4</v>
      </c>
      <c r="F1351" t="s">
        <v>1383</v>
      </c>
      <c r="G1351" s="71">
        <f>VLOOKUP(M1351,'BASE ARTICLE SAMUEL 25012023 v1'!$A$1:$F$1287,6,FALSE)</f>
        <v>39.5</v>
      </c>
      <c r="H1351" s="6">
        <f>VLOOKUP(M1351,'BASE ARTICLE SAMUEL 25012023 v2'!$A$1:$H$1287,8,FALSE)</f>
        <v>39.5</v>
      </c>
      <c r="I1351">
        <v>34.299999999999997</v>
      </c>
      <c r="J1351">
        <f t="shared" ref="J1351:J1357" si="156">E1351*I1351</f>
        <v>137.19999999999999</v>
      </c>
      <c r="K1351" s="6">
        <f>VLOOKUP(M1351,'BASE ARTICLE SAMUEL 25012023 v2'!$A$1:$K$1287,11,FALSE)</f>
        <v>52.535000000000004</v>
      </c>
      <c r="L1351" s="6">
        <f t="shared" ref="L1351:L1357" si="157">E1351*K1351</f>
        <v>210.14000000000001</v>
      </c>
      <c r="M1351" t="s">
        <v>1382</v>
      </c>
      <c r="N1351" t="str">
        <f>VLOOKUP(M1351,'BASE ARTICLE SAMUEL 25012023 v1'!$A$2:$B$1287,2,FALSE)</f>
        <v>AN</v>
      </c>
      <c r="O1351">
        <f t="shared" si="140"/>
        <v>158</v>
      </c>
    </row>
    <row r="1352" spans="1:15" outlineLevel="2" x14ac:dyDescent="0.25">
      <c r="A1352" t="s">
        <v>992</v>
      </c>
      <c r="B1352" s="74" t="str">
        <f t="shared" si="155"/>
        <v>H4X3.5</v>
      </c>
      <c r="C1352" t="str">
        <f>VLOOKUP(A1352,'BASE ARTICLE SAMUEL 25012023 v1'!$A$1:$B$1287,2,FALSE)</f>
        <v>AA</v>
      </c>
      <c r="D1352" t="s">
        <v>966</v>
      </c>
      <c r="E1352">
        <v>1</v>
      </c>
      <c r="F1352" t="s">
        <v>967</v>
      </c>
      <c r="G1352" s="71">
        <f>VLOOKUP(M1352,'BASE ARTICLE SAMUEL 25012023 v1'!$A$1:$F$1287,6,FALSE)</f>
        <v>651.75</v>
      </c>
      <c r="H1352" s="6">
        <f>VLOOKUP(M1352,'BASE ARTICLE SAMUEL 25012023 v2'!$A$1:$H$1287,8,FALSE)</f>
        <v>637.54</v>
      </c>
      <c r="I1352">
        <v>628.11</v>
      </c>
      <c r="J1352">
        <f t="shared" si="156"/>
        <v>628.11</v>
      </c>
      <c r="K1352" s="6">
        <f>VLOOKUP(M1352,'BASE ARTICLE SAMUEL 25012023 v2'!$A$1:$K$1287,11,FALSE)</f>
        <v>860.67899999999997</v>
      </c>
      <c r="L1352" s="6">
        <f t="shared" si="157"/>
        <v>860.67899999999997</v>
      </c>
      <c r="M1352" t="s">
        <v>966</v>
      </c>
      <c r="N1352" t="str">
        <f>VLOOKUP(M1352,'BASE ARTICLE SAMUEL 25012023 v1'!$A$2:$B$1287,2,FALSE)</f>
        <v>AN</v>
      </c>
      <c r="O1352">
        <f t="shared" si="140"/>
        <v>637.54</v>
      </c>
    </row>
    <row r="1353" spans="1:15" outlineLevel="2" x14ac:dyDescent="0.25">
      <c r="A1353" t="s">
        <v>992</v>
      </c>
      <c r="B1353" s="74" t="str">
        <f t="shared" si="155"/>
        <v>H4X3.5</v>
      </c>
      <c r="C1353" t="str">
        <f>VLOOKUP(A1353,'BASE ARTICLE SAMUEL 25012023 v1'!$A$1:$B$1287,2,FALSE)</f>
        <v>AA</v>
      </c>
      <c r="D1353" t="s">
        <v>498</v>
      </c>
      <c r="E1353">
        <v>4</v>
      </c>
      <c r="F1353" t="s">
        <v>499</v>
      </c>
      <c r="G1353" s="71">
        <f>VLOOKUP(M1353,'BASE ARTICLE SAMUEL 25012023 v1'!$A$1:$F$1287,6,FALSE)</f>
        <v>31.3</v>
      </c>
      <c r="H1353" s="6">
        <f>VLOOKUP(M1353,'BASE ARTICLE SAMUEL 25012023 v2'!$A$1:$H$1287,8,FALSE)</f>
        <v>30.4</v>
      </c>
      <c r="I1353">
        <v>40.47</v>
      </c>
      <c r="J1353">
        <f t="shared" si="156"/>
        <v>161.88</v>
      </c>
      <c r="K1353" s="6">
        <f>VLOOKUP(M1353,'BASE ARTICLE SAMUEL 25012023 v2'!$A$1:$K$1287,11,FALSE)</f>
        <v>45.599999999999994</v>
      </c>
      <c r="L1353" s="6">
        <f t="shared" si="157"/>
        <v>182.39999999999998</v>
      </c>
      <c r="M1353" t="s">
        <v>498</v>
      </c>
      <c r="N1353" t="str">
        <f>VLOOKUP(M1353,'BASE ARTICLE SAMUEL 25012023 v1'!$A$2:$B$1287,2,FALSE)</f>
        <v>AN</v>
      </c>
      <c r="O1353">
        <f t="shared" si="140"/>
        <v>121.6</v>
      </c>
    </row>
    <row r="1354" spans="1:15" outlineLevel="2" x14ac:dyDescent="0.25">
      <c r="A1354" t="s">
        <v>992</v>
      </c>
      <c r="B1354" s="74" t="str">
        <f t="shared" si="155"/>
        <v>H4X3.5</v>
      </c>
      <c r="C1354" t="str">
        <f>VLOOKUP(A1354,'BASE ARTICLE SAMUEL 25012023 v1'!$A$1:$B$1287,2,FALSE)</f>
        <v>AA</v>
      </c>
      <c r="D1354" t="s">
        <v>500</v>
      </c>
      <c r="E1354">
        <v>8</v>
      </c>
      <c r="F1354" t="s">
        <v>501</v>
      </c>
      <c r="G1354" s="71">
        <f>VLOOKUP(M1354,'BASE ARTICLE SAMUEL 25012023 v1'!$A$1:$F$1287,6,FALSE)</f>
        <v>38.4</v>
      </c>
      <c r="H1354" s="6">
        <f>VLOOKUP(M1354,'BASE ARTICLE SAMUEL 25012023 v2'!$A$1:$H$1287,8,FALSE)</f>
        <v>37.4</v>
      </c>
      <c r="I1354">
        <v>49.77</v>
      </c>
      <c r="J1354">
        <f t="shared" si="156"/>
        <v>398.16</v>
      </c>
      <c r="K1354" s="6">
        <f>VLOOKUP(M1354,'BASE ARTICLE SAMUEL 25012023 v2'!$A$1:$K$1287,11,FALSE)</f>
        <v>56.099999999999994</v>
      </c>
      <c r="L1354" s="6">
        <f t="shared" si="157"/>
        <v>448.79999999999995</v>
      </c>
      <c r="M1354" t="s">
        <v>500</v>
      </c>
      <c r="N1354" t="str">
        <f>VLOOKUP(M1354,'BASE ARTICLE SAMUEL 25012023 v1'!$A$2:$B$1287,2,FALSE)</f>
        <v>AN</v>
      </c>
      <c r="O1354">
        <f t="shared" si="140"/>
        <v>299.2</v>
      </c>
    </row>
    <row r="1355" spans="1:15" outlineLevel="2" x14ac:dyDescent="0.25">
      <c r="A1355" t="s">
        <v>992</v>
      </c>
      <c r="B1355" s="74" t="str">
        <f t="shared" si="155"/>
        <v>H4X3.5</v>
      </c>
      <c r="C1355" t="str">
        <f>VLOOKUP(A1355,'BASE ARTICLE SAMUEL 25012023 v1'!$A$1:$B$1287,2,FALSE)</f>
        <v>AA</v>
      </c>
      <c r="D1355" t="s">
        <v>84</v>
      </c>
      <c r="E1355">
        <v>1</v>
      </c>
      <c r="F1355" t="s">
        <v>85</v>
      </c>
      <c r="G1355" s="71">
        <f>VLOOKUP(M1355,'BASE ARTICLE SAMUEL 25012023 v1'!$A$1:$F$1287,6,FALSE)</f>
        <v>13.85</v>
      </c>
      <c r="H1355" s="6">
        <f>VLOOKUP(M1355,'BASE ARTICLE SAMUEL 25012023 v2'!$A$1:$H$1287,8,FALSE)</f>
        <v>12.04</v>
      </c>
      <c r="I1355">
        <v>16.5</v>
      </c>
      <c r="J1355">
        <f t="shared" si="156"/>
        <v>16.5</v>
      </c>
      <c r="K1355" s="6">
        <f>VLOOKUP(M1355,'BASE ARTICLE SAMUEL 25012023 v2'!$A$1:$K$1287,11,FALSE)</f>
        <v>18.059999999999999</v>
      </c>
      <c r="L1355" s="6">
        <f t="shared" si="157"/>
        <v>18.059999999999999</v>
      </c>
      <c r="M1355" t="s">
        <v>84</v>
      </c>
      <c r="N1355" t="str">
        <f>VLOOKUP(M1355,'BASE ARTICLE SAMUEL 25012023 v1'!$A$2:$B$1287,2,FALSE)</f>
        <v>AS</v>
      </c>
      <c r="O1355">
        <f t="shared" si="140"/>
        <v>12.04</v>
      </c>
    </row>
    <row r="1356" spans="1:15" outlineLevel="2" x14ac:dyDescent="0.25">
      <c r="A1356" t="s">
        <v>992</v>
      </c>
      <c r="B1356" s="74" t="str">
        <f t="shared" si="155"/>
        <v>H4X3.5</v>
      </c>
      <c r="C1356" t="str">
        <f>VLOOKUP(A1356,'BASE ARTICLE SAMUEL 25012023 v1'!$A$1:$B$1287,2,FALSE)</f>
        <v>AA</v>
      </c>
      <c r="D1356" t="s">
        <v>88</v>
      </c>
      <c r="E1356">
        <v>2</v>
      </c>
      <c r="F1356" t="s">
        <v>89</v>
      </c>
      <c r="G1356" s="71">
        <f>VLOOKUP(M1356,'BASE ARTICLE SAMUEL 25012023 v1'!$A$1:$F$1287,6,FALSE)</f>
        <v>3.17</v>
      </c>
      <c r="H1356" s="6">
        <f>VLOOKUP(M1356,'BASE ARTICLE SAMUEL 25012023 v2'!$A$1:$H$1287,8,FALSE)</f>
        <v>2.98</v>
      </c>
      <c r="I1356">
        <v>4.63</v>
      </c>
      <c r="J1356">
        <f t="shared" si="156"/>
        <v>9.26</v>
      </c>
      <c r="K1356" s="6">
        <f>VLOOKUP(M1356,'BASE ARTICLE SAMUEL 25012023 v2'!$A$1:$K$1287,11,FALSE)</f>
        <v>5.96</v>
      </c>
      <c r="L1356" s="6">
        <f t="shared" si="157"/>
        <v>11.92</v>
      </c>
      <c r="M1356" t="s">
        <v>88</v>
      </c>
      <c r="N1356" t="str">
        <f>VLOOKUP(M1356,'BASE ARTICLE SAMUEL 25012023 v1'!$A$2:$B$1287,2,FALSE)</f>
        <v>AS</v>
      </c>
      <c r="O1356">
        <f t="shared" si="140"/>
        <v>5.96</v>
      </c>
    </row>
    <row r="1357" spans="1:15" outlineLevel="2" x14ac:dyDescent="0.25">
      <c r="A1357" t="s">
        <v>992</v>
      </c>
      <c r="B1357" s="74" t="str">
        <f t="shared" si="155"/>
        <v>H4X3.5</v>
      </c>
      <c r="C1357" t="str">
        <f>VLOOKUP(A1357,'BASE ARTICLE SAMUEL 25012023 v1'!$A$1:$B$1287,2,FALSE)</f>
        <v>AA</v>
      </c>
      <c r="E1357">
        <v>1</v>
      </c>
      <c r="F1357" t="s">
        <v>1547</v>
      </c>
      <c r="G1357" s="71">
        <f>VLOOKUP(M1357,'BASE ARTICLE SAMUEL 25012023 v1'!$A$1:$F$1287,6,FALSE)</f>
        <v>5.2</v>
      </c>
      <c r="H1357" s="6">
        <f>VLOOKUP(M1357,'BASE ARTICLE SAMUEL 25012023 v2'!$A$1:$H$1287,8,FALSE)</f>
        <v>5.2</v>
      </c>
      <c r="I1357">
        <v>0</v>
      </c>
      <c r="J1357">
        <f t="shared" si="156"/>
        <v>0</v>
      </c>
      <c r="K1357" s="6">
        <f>VLOOKUP(M1357,'BASE ARTICLE SAMUEL 25012023 v2'!$A$1:$K$1287,11,FALSE)</f>
        <v>5.7200000000000006</v>
      </c>
      <c r="L1357" s="6">
        <f t="shared" si="157"/>
        <v>5.7200000000000006</v>
      </c>
      <c r="M1357" t="s">
        <v>1546</v>
      </c>
      <c r="N1357" t="str">
        <f>VLOOKUP(M1357,'BASE ARTICLE SAMUEL 25012023 v1'!$A$2:$B$1287,2,FALSE)</f>
        <v>AN</v>
      </c>
      <c r="O1357">
        <f t="shared" si="140"/>
        <v>5.2</v>
      </c>
    </row>
    <row r="1358" spans="1:15" outlineLevel="1" x14ac:dyDescent="0.25">
      <c r="A1358" s="74" t="s">
        <v>4174</v>
      </c>
      <c r="B1358" s="74" t="str">
        <f t="shared" si="155"/>
        <v>PSFV7EH4X3.5</v>
      </c>
      <c r="H1358" s="6" t="e">
        <f>VLOOKUP(M1358,'BASE ARTICLE SAMUEL 25012023 v2'!$A$1:$H$1287,8,FALSE)</f>
        <v>#N/A</v>
      </c>
      <c r="K1358" s="6" t="e">
        <f>VLOOKUP(M1358,'BASE ARTICLE SAMUEL 25012023 v2'!$A$1:$K$1287,11,FALSE)</f>
        <v>#N/A</v>
      </c>
      <c r="L1358" s="6">
        <f>SUBTOTAL(9,L1351:L1357)</f>
        <v>1737.7190000000001</v>
      </c>
      <c r="O1358">
        <f>SUBTOTAL(9,O1351:O1357)</f>
        <v>1239.54</v>
      </c>
    </row>
    <row r="1359" spans="1:15" outlineLevel="2" x14ac:dyDescent="0.25">
      <c r="A1359" t="s">
        <v>996</v>
      </c>
      <c r="B1359" s="74" t="str">
        <f t="shared" si="155"/>
        <v>H4X4.5</v>
      </c>
      <c r="C1359" t="str">
        <f>VLOOKUP(A1359,'BASE ARTICLE SAMUEL 25012023 v1'!$A$1:$B$1287,2,FALSE)</f>
        <v>AA</v>
      </c>
      <c r="D1359" t="s">
        <v>88</v>
      </c>
      <c r="E1359">
        <v>2</v>
      </c>
      <c r="F1359" t="s">
        <v>89</v>
      </c>
      <c r="G1359" s="71">
        <f>VLOOKUP(M1359,'BASE ARTICLE SAMUEL 25012023 v1'!$A$1:$F$1287,6,FALSE)</f>
        <v>3.17</v>
      </c>
      <c r="H1359" s="6">
        <f>VLOOKUP(M1359,'BASE ARTICLE SAMUEL 25012023 v2'!$A$1:$H$1287,8,FALSE)</f>
        <v>2.98</v>
      </c>
      <c r="I1359">
        <v>4.63</v>
      </c>
      <c r="J1359">
        <f t="shared" ref="J1359:J1365" si="158">E1359*I1359</f>
        <v>9.26</v>
      </c>
      <c r="K1359" s="6">
        <f>VLOOKUP(M1359,'BASE ARTICLE SAMUEL 25012023 v2'!$A$1:$K$1287,11,FALSE)</f>
        <v>5.96</v>
      </c>
      <c r="L1359" s="6">
        <f t="shared" ref="L1359:L1365" si="159">E1359*K1359</f>
        <v>11.92</v>
      </c>
      <c r="M1359" t="s">
        <v>88</v>
      </c>
      <c r="N1359" t="str">
        <f>VLOOKUP(M1359,'BASE ARTICLE SAMUEL 25012023 v1'!$A$2:$B$1287,2,FALSE)</f>
        <v>AS</v>
      </c>
      <c r="O1359">
        <f t="shared" si="140"/>
        <v>5.96</v>
      </c>
    </row>
    <row r="1360" spans="1:15" outlineLevel="2" x14ac:dyDescent="0.25">
      <c r="A1360" t="s">
        <v>996</v>
      </c>
      <c r="B1360" s="74" t="str">
        <f t="shared" si="155"/>
        <v>H4X4.5</v>
      </c>
      <c r="C1360" t="str">
        <f>VLOOKUP(A1360,'BASE ARTICLE SAMUEL 25012023 v1'!$A$1:$B$1287,2,FALSE)</f>
        <v>AA</v>
      </c>
      <c r="D1360" t="s">
        <v>498</v>
      </c>
      <c r="E1360">
        <v>8</v>
      </c>
      <c r="F1360" t="s">
        <v>499</v>
      </c>
      <c r="G1360" s="71">
        <f>VLOOKUP(M1360,'BASE ARTICLE SAMUEL 25012023 v1'!$A$1:$F$1287,6,FALSE)</f>
        <v>31.3</v>
      </c>
      <c r="H1360" s="6">
        <f>VLOOKUP(M1360,'BASE ARTICLE SAMUEL 25012023 v2'!$A$1:$H$1287,8,FALSE)</f>
        <v>30.4</v>
      </c>
      <c r="I1360">
        <v>40.47</v>
      </c>
      <c r="J1360">
        <f t="shared" si="158"/>
        <v>323.76</v>
      </c>
      <c r="K1360" s="6">
        <f>VLOOKUP(M1360,'BASE ARTICLE SAMUEL 25012023 v2'!$A$1:$K$1287,11,FALSE)</f>
        <v>45.599999999999994</v>
      </c>
      <c r="L1360" s="6">
        <f t="shared" si="159"/>
        <v>364.79999999999995</v>
      </c>
      <c r="M1360" t="s">
        <v>498</v>
      </c>
      <c r="N1360" t="str">
        <f>VLOOKUP(M1360,'BASE ARTICLE SAMUEL 25012023 v1'!$A$2:$B$1287,2,FALSE)</f>
        <v>AN</v>
      </c>
      <c r="O1360">
        <f t="shared" si="140"/>
        <v>243.2</v>
      </c>
    </row>
    <row r="1361" spans="1:15" outlineLevel="2" x14ac:dyDescent="0.25">
      <c r="A1361" t="s">
        <v>996</v>
      </c>
      <c r="B1361" s="74" t="str">
        <f t="shared" si="155"/>
        <v>H4X4.5</v>
      </c>
      <c r="C1361" t="str">
        <f>VLOOKUP(A1361,'BASE ARTICLE SAMUEL 25012023 v1'!$A$1:$B$1287,2,FALSE)</f>
        <v>AA</v>
      </c>
      <c r="D1361" t="s">
        <v>500</v>
      </c>
      <c r="E1361">
        <v>8</v>
      </c>
      <c r="F1361" t="s">
        <v>501</v>
      </c>
      <c r="G1361" s="71">
        <f>VLOOKUP(M1361,'BASE ARTICLE SAMUEL 25012023 v1'!$A$1:$F$1287,6,FALSE)</f>
        <v>38.4</v>
      </c>
      <c r="H1361" s="6">
        <f>VLOOKUP(M1361,'BASE ARTICLE SAMUEL 25012023 v2'!$A$1:$H$1287,8,FALSE)</f>
        <v>37.4</v>
      </c>
      <c r="I1361">
        <v>49.77</v>
      </c>
      <c r="J1361">
        <f t="shared" si="158"/>
        <v>398.16</v>
      </c>
      <c r="K1361" s="6">
        <f>VLOOKUP(M1361,'BASE ARTICLE SAMUEL 25012023 v2'!$A$1:$K$1287,11,FALSE)</f>
        <v>56.099999999999994</v>
      </c>
      <c r="L1361" s="6">
        <f t="shared" si="159"/>
        <v>448.79999999999995</v>
      </c>
      <c r="M1361" t="s">
        <v>500</v>
      </c>
      <c r="N1361" t="str">
        <f>VLOOKUP(M1361,'BASE ARTICLE SAMUEL 25012023 v1'!$A$2:$B$1287,2,FALSE)</f>
        <v>AN</v>
      </c>
      <c r="O1361">
        <f t="shared" si="140"/>
        <v>299.2</v>
      </c>
    </row>
    <row r="1362" spans="1:15" outlineLevel="2" x14ac:dyDescent="0.25">
      <c r="A1362" t="s">
        <v>996</v>
      </c>
      <c r="B1362" s="74" t="str">
        <f t="shared" si="155"/>
        <v>H4X4.5</v>
      </c>
      <c r="C1362" t="str">
        <f>VLOOKUP(A1362,'BASE ARTICLE SAMUEL 25012023 v1'!$A$1:$B$1287,2,FALSE)</f>
        <v>AA</v>
      </c>
      <c r="D1362" t="s">
        <v>84</v>
      </c>
      <c r="E1362">
        <v>1</v>
      </c>
      <c r="F1362" t="s">
        <v>85</v>
      </c>
      <c r="G1362" s="71">
        <f>VLOOKUP(M1362,'BASE ARTICLE SAMUEL 25012023 v1'!$A$1:$F$1287,6,FALSE)</f>
        <v>13.85</v>
      </c>
      <c r="H1362" s="6">
        <f>VLOOKUP(M1362,'BASE ARTICLE SAMUEL 25012023 v2'!$A$1:$H$1287,8,FALSE)</f>
        <v>12.04</v>
      </c>
      <c r="I1362">
        <v>16.5</v>
      </c>
      <c r="J1362">
        <f t="shared" si="158"/>
        <v>16.5</v>
      </c>
      <c r="K1362" s="6">
        <f>VLOOKUP(M1362,'BASE ARTICLE SAMUEL 25012023 v2'!$A$1:$K$1287,11,FALSE)</f>
        <v>18.059999999999999</v>
      </c>
      <c r="L1362" s="6">
        <f t="shared" si="159"/>
        <v>18.059999999999999</v>
      </c>
      <c r="M1362" t="s">
        <v>84</v>
      </c>
      <c r="N1362" t="str">
        <f>VLOOKUP(M1362,'BASE ARTICLE SAMUEL 25012023 v1'!$A$2:$B$1287,2,FALSE)</f>
        <v>AS</v>
      </c>
      <c r="O1362">
        <f t="shared" si="140"/>
        <v>12.04</v>
      </c>
    </row>
    <row r="1363" spans="1:15" outlineLevel="2" x14ac:dyDescent="0.25">
      <c r="A1363" t="s">
        <v>996</v>
      </c>
      <c r="B1363" s="74" t="str">
        <f t="shared" si="155"/>
        <v>H4X4.5</v>
      </c>
      <c r="C1363" t="str">
        <f>VLOOKUP(A1363,'BASE ARTICLE SAMUEL 25012023 v1'!$A$1:$B$1287,2,FALSE)</f>
        <v>AA</v>
      </c>
      <c r="D1363" t="s">
        <v>1382</v>
      </c>
      <c r="E1363">
        <v>6</v>
      </c>
      <c r="F1363" t="s">
        <v>1383</v>
      </c>
      <c r="G1363" s="71">
        <f>VLOOKUP(M1363,'BASE ARTICLE SAMUEL 25012023 v1'!$A$1:$F$1287,6,FALSE)</f>
        <v>39.5</v>
      </c>
      <c r="H1363" s="6">
        <f>VLOOKUP(M1363,'BASE ARTICLE SAMUEL 25012023 v2'!$A$1:$H$1287,8,FALSE)</f>
        <v>39.5</v>
      </c>
      <c r="I1363">
        <v>34.299999999999997</v>
      </c>
      <c r="J1363">
        <f t="shared" si="158"/>
        <v>205.79999999999998</v>
      </c>
      <c r="K1363" s="6">
        <f>VLOOKUP(M1363,'BASE ARTICLE SAMUEL 25012023 v2'!$A$1:$K$1287,11,FALSE)</f>
        <v>52.535000000000004</v>
      </c>
      <c r="L1363" s="6">
        <f t="shared" si="159"/>
        <v>315.21000000000004</v>
      </c>
      <c r="M1363" t="s">
        <v>1382</v>
      </c>
      <c r="N1363" t="str">
        <f>VLOOKUP(M1363,'BASE ARTICLE SAMUEL 25012023 v1'!$A$2:$B$1287,2,FALSE)</f>
        <v>AN</v>
      </c>
      <c r="O1363">
        <f t="shared" si="140"/>
        <v>237</v>
      </c>
    </row>
    <row r="1364" spans="1:15" outlineLevel="2" x14ac:dyDescent="0.25">
      <c r="A1364" t="s">
        <v>996</v>
      </c>
      <c r="B1364" s="74" t="str">
        <f t="shared" si="155"/>
        <v>H4X4.5</v>
      </c>
      <c r="C1364" t="str">
        <f>VLOOKUP(A1364,'BASE ARTICLE SAMUEL 25012023 v1'!$A$1:$B$1287,2,FALSE)</f>
        <v>AA</v>
      </c>
      <c r="D1364" t="s">
        <v>970</v>
      </c>
      <c r="E1364">
        <v>1</v>
      </c>
      <c r="F1364" t="s">
        <v>971</v>
      </c>
      <c r="G1364" s="71">
        <f>VLOOKUP(M1364,'BASE ARTICLE SAMUEL 25012023 v1'!$A$1:$F$1287,6,FALSE)</f>
        <v>814.92</v>
      </c>
      <c r="H1364" s="6">
        <f>VLOOKUP(M1364,'BASE ARTICLE SAMUEL 25012023 v2'!$A$1:$H$1287,8,FALSE)</f>
        <v>797.17</v>
      </c>
      <c r="I1364">
        <v>785.61</v>
      </c>
      <c r="J1364">
        <f t="shared" si="158"/>
        <v>785.61</v>
      </c>
      <c r="K1364" s="6">
        <f>VLOOKUP(M1364,'BASE ARTICLE SAMUEL 25012023 v2'!$A$1:$K$1287,11,FALSE)</f>
        <v>1076.1795</v>
      </c>
      <c r="L1364" s="6">
        <f t="shared" si="159"/>
        <v>1076.1795</v>
      </c>
      <c r="M1364" t="s">
        <v>970</v>
      </c>
      <c r="N1364" t="str">
        <f>VLOOKUP(M1364,'BASE ARTICLE SAMUEL 25012023 v1'!$A$2:$B$1287,2,FALSE)</f>
        <v>AN</v>
      </c>
      <c r="O1364">
        <f t="shared" si="140"/>
        <v>797.17</v>
      </c>
    </row>
    <row r="1365" spans="1:15" outlineLevel="2" x14ac:dyDescent="0.25">
      <c r="A1365" t="s">
        <v>996</v>
      </c>
      <c r="B1365" s="74" t="str">
        <f t="shared" si="155"/>
        <v>H4X4.5</v>
      </c>
      <c r="C1365" t="str">
        <f>VLOOKUP(A1365,'BASE ARTICLE SAMUEL 25012023 v1'!$A$1:$B$1287,2,FALSE)</f>
        <v>AA</v>
      </c>
      <c r="E1365">
        <v>1</v>
      </c>
      <c r="F1365" t="s">
        <v>1547</v>
      </c>
      <c r="G1365" s="71">
        <f>VLOOKUP(M1365,'BASE ARTICLE SAMUEL 25012023 v1'!$A$1:$F$1287,6,FALSE)</f>
        <v>5.2</v>
      </c>
      <c r="H1365" s="6">
        <f>VLOOKUP(M1365,'BASE ARTICLE SAMUEL 25012023 v2'!$A$1:$H$1287,8,FALSE)</f>
        <v>5.2</v>
      </c>
      <c r="I1365">
        <v>0</v>
      </c>
      <c r="J1365">
        <f t="shared" si="158"/>
        <v>0</v>
      </c>
      <c r="K1365" s="6">
        <f>VLOOKUP(M1365,'BASE ARTICLE SAMUEL 25012023 v2'!$A$1:$K$1287,11,FALSE)</f>
        <v>5.7200000000000006</v>
      </c>
      <c r="L1365" s="6">
        <f t="shared" si="159"/>
        <v>5.7200000000000006</v>
      </c>
      <c r="M1365" t="s">
        <v>1546</v>
      </c>
      <c r="N1365" t="str">
        <f>VLOOKUP(M1365,'BASE ARTICLE SAMUEL 25012023 v1'!$A$2:$B$1287,2,FALSE)</f>
        <v>AN</v>
      </c>
      <c r="O1365">
        <f t="shared" si="140"/>
        <v>5.2</v>
      </c>
    </row>
    <row r="1366" spans="1:15" outlineLevel="1" x14ac:dyDescent="0.25">
      <c r="A1366" s="74" t="s">
        <v>4175</v>
      </c>
      <c r="B1366" s="74" t="str">
        <f t="shared" si="155"/>
        <v>PSFV9EH4X4.5</v>
      </c>
      <c r="H1366" s="6" t="e">
        <f>VLOOKUP(M1366,'BASE ARTICLE SAMUEL 25012023 v2'!$A$1:$H$1287,8,FALSE)</f>
        <v>#N/A</v>
      </c>
      <c r="K1366" s="6" t="e">
        <f>VLOOKUP(M1366,'BASE ARTICLE SAMUEL 25012023 v2'!$A$1:$K$1287,11,FALSE)</f>
        <v>#N/A</v>
      </c>
      <c r="L1366" s="6">
        <f>SUBTOTAL(9,L1359:L1365)</f>
        <v>2240.6895</v>
      </c>
      <c r="O1366">
        <f>SUBTOTAL(9,O1359:O1365)</f>
        <v>1599.77</v>
      </c>
    </row>
    <row r="1367" spans="1:15" outlineLevel="2" x14ac:dyDescent="0.25">
      <c r="A1367" t="s">
        <v>998</v>
      </c>
      <c r="B1367" s="74" t="str">
        <f t="shared" si="155"/>
        <v>EH4X5</v>
      </c>
      <c r="C1367" t="str">
        <f>VLOOKUP(A1367,'BASE ARTICLE SAMUEL 25012023 v1'!$A$1:$B$1287,2,FALSE)</f>
        <v>AA</v>
      </c>
      <c r="D1367" t="s">
        <v>88</v>
      </c>
      <c r="E1367">
        <v>2</v>
      </c>
      <c r="F1367" t="s">
        <v>89</v>
      </c>
      <c r="G1367" s="71">
        <f>VLOOKUP(M1367,'BASE ARTICLE SAMUEL 25012023 v1'!$A$1:$F$1287,6,FALSE)</f>
        <v>3.17</v>
      </c>
      <c r="H1367" s="6">
        <f>VLOOKUP(M1367,'BASE ARTICLE SAMUEL 25012023 v2'!$A$1:$H$1287,8,FALSE)</f>
        <v>2.98</v>
      </c>
      <c r="I1367">
        <v>4.63</v>
      </c>
      <c r="J1367">
        <f t="shared" ref="J1367:J1372" si="160">E1367*I1367</f>
        <v>9.26</v>
      </c>
      <c r="K1367" s="6">
        <f>VLOOKUP(M1367,'BASE ARTICLE SAMUEL 25012023 v2'!$A$1:$K$1287,11,FALSE)</f>
        <v>5.96</v>
      </c>
      <c r="L1367" s="6">
        <f t="shared" ref="L1367:L1372" si="161">E1367*K1367</f>
        <v>11.92</v>
      </c>
      <c r="M1367" t="s">
        <v>88</v>
      </c>
      <c r="N1367" t="str">
        <f>VLOOKUP(M1367,'BASE ARTICLE SAMUEL 25012023 v1'!$A$2:$B$1287,2,FALSE)</f>
        <v>AS</v>
      </c>
      <c r="O1367">
        <f t="shared" si="140"/>
        <v>5.96</v>
      </c>
    </row>
    <row r="1368" spans="1:15" outlineLevel="2" x14ac:dyDescent="0.25">
      <c r="A1368" t="s">
        <v>998</v>
      </c>
      <c r="B1368" s="74" t="str">
        <f t="shared" si="155"/>
        <v>EH4X5</v>
      </c>
      <c r="C1368" t="str">
        <f>VLOOKUP(A1368,'BASE ARTICLE SAMUEL 25012023 v1'!$A$1:$B$1287,2,FALSE)</f>
        <v>AA</v>
      </c>
      <c r="D1368" t="s">
        <v>1382</v>
      </c>
      <c r="E1368">
        <v>8</v>
      </c>
      <c r="F1368" t="s">
        <v>1383</v>
      </c>
      <c r="G1368" s="71">
        <f>VLOOKUP(M1368,'BASE ARTICLE SAMUEL 25012023 v1'!$A$1:$F$1287,6,FALSE)</f>
        <v>39.5</v>
      </c>
      <c r="H1368" s="6">
        <f>VLOOKUP(M1368,'BASE ARTICLE SAMUEL 25012023 v2'!$A$1:$H$1287,8,FALSE)</f>
        <v>39.5</v>
      </c>
      <c r="I1368">
        <v>34.299999999999997</v>
      </c>
      <c r="J1368">
        <f t="shared" si="160"/>
        <v>274.39999999999998</v>
      </c>
      <c r="K1368" s="6">
        <f>VLOOKUP(M1368,'BASE ARTICLE SAMUEL 25012023 v2'!$A$1:$K$1287,11,FALSE)</f>
        <v>52.535000000000004</v>
      </c>
      <c r="L1368" s="6">
        <f t="shared" si="161"/>
        <v>420.28000000000003</v>
      </c>
      <c r="M1368" t="s">
        <v>1382</v>
      </c>
      <c r="N1368" t="str">
        <f>VLOOKUP(M1368,'BASE ARTICLE SAMUEL 25012023 v1'!$A$2:$B$1287,2,FALSE)</f>
        <v>AN</v>
      </c>
      <c r="O1368">
        <f t="shared" si="140"/>
        <v>316</v>
      </c>
    </row>
    <row r="1369" spans="1:15" outlineLevel="2" x14ac:dyDescent="0.25">
      <c r="A1369" t="s">
        <v>998</v>
      </c>
      <c r="B1369" s="74" t="str">
        <f t="shared" si="155"/>
        <v>EH4X5</v>
      </c>
      <c r="C1369" t="str">
        <f>VLOOKUP(A1369,'BASE ARTICLE SAMUEL 25012023 v1'!$A$1:$B$1287,2,FALSE)</f>
        <v>AA</v>
      </c>
      <c r="D1369" t="s">
        <v>972</v>
      </c>
      <c r="E1369">
        <v>1</v>
      </c>
      <c r="F1369" t="s">
        <v>973</v>
      </c>
      <c r="G1369" s="71">
        <f>VLOOKUP(M1369,'BASE ARTICLE SAMUEL 25012023 v1'!$A$1:$F$1287,6,FALSE)</f>
        <v>817.94</v>
      </c>
      <c r="H1369" s="6">
        <f>VLOOKUP(M1369,'BASE ARTICLE SAMUEL 25012023 v2'!$A$1:$H$1287,8,FALSE)</f>
        <v>800.19</v>
      </c>
      <c r="I1369">
        <v>789.5</v>
      </c>
      <c r="J1369">
        <f t="shared" si="160"/>
        <v>789.5</v>
      </c>
      <c r="K1369" s="6">
        <f>VLOOKUP(M1369,'BASE ARTICLE SAMUEL 25012023 v2'!$A$1:$K$1287,11,FALSE)</f>
        <v>1080.2565000000002</v>
      </c>
      <c r="L1369" s="6">
        <f t="shared" si="161"/>
        <v>1080.2565000000002</v>
      </c>
      <c r="M1369" t="s">
        <v>972</v>
      </c>
      <c r="N1369" t="str">
        <f>VLOOKUP(M1369,'BASE ARTICLE SAMUEL 25012023 v1'!$A$2:$B$1287,2,FALSE)</f>
        <v>AN</v>
      </c>
      <c r="O1369">
        <f t="shared" si="140"/>
        <v>800.19</v>
      </c>
    </row>
    <row r="1370" spans="1:15" outlineLevel="2" x14ac:dyDescent="0.25">
      <c r="A1370" t="s">
        <v>998</v>
      </c>
      <c r="B1370" s="74" t="str">
        <f t="shared" si="155"/>
        <v>EH4X5</v>
      </c>
      <c r="C1370" t="str">
        <f>VLOOKUP(A1370,'BASE ARTICLE SAMUEL 25012023 v1'!$A$1:$B$1287,2,FALSE)</f>
        <v>AA</v>
      </c>
      <c r="D1370" t="s">
        <v>498</v>
      </c>
      <c r="E1370">
        <v>20</v>
      </c>
      <c r="F1370" t="s">
        <v>499</v>
      </c>
      <c r="G1370" s="71">
        <f>VLOOKUP(M1370,'BASE ARTICLE SAMUEL 25012023 v1'!$A$1:$F$1287,6,FALSE)</f>
        <v>31.3</v>
      </c>
      <c r="H1370" s="6">
        <f>VLOOKUP(M1370,'BASE ARTICLE SAMUEL 25012023 v2'!$A$1:$H$1287,8,FALSE)</f>
        <v>30.4</v>
      </c>
      <c r="I1370">
        <v>40.47</v>
      </c>
      <c r="J1370">
        <f t="shared" si="160"/>
        <v>809.4</v>
      </c>
      <c r="K1370" s="6">
        <f>VLOOKUP(M1370,'BASE ARTICLE SAMUEL 25012023 v2'!$A$1:$K$1287,11,FALSE)</f>
        <v>45.599999999999994</v>
      </c>
      <c r="L1370" s="6">
        <f t="shared" si="161"/>
        <v>911.99999999999989</v>
      </c>
      <c r="M1370" t="s">
        <v>498</v>
      </c>
      <c r="N1370" t="str">
        <f>VLOOKUP(M1370,'BASE ARTICLE SAMUEL 25012023 v1'!$A$2:$B$1287,2,FALSE)</f>
        <v>AN</v>
      </c>
      <c r="O1370">
        <f t="shared" ref="O1370:O1442" si="162">E1370*H1370</f>
        <v>608</v>
      </c>
    </row>
    <row r="1371" spans="1:15" outlineLevel="2" x14ac:dyDescent="0.25">
      <c r="A1371" t="s">
        <v>998</v>
      </c>
      <c r="B1371" s="74" t="str">
        <f t="shared" si="155"/>
        <v>EH4X5</v>
      </c>
      <c r="C1371" t="str">
        <f>VLOOKUP(A1371,'BASE ARTICLE SAMUEL 25012023 v1'!$A$1:$B$1287,2,FALSE)</f>
        <v>AA</v>
      </c>
      <c r="D1371" t="s">
        <v>84</v>
      </c>
      <c r="E1371">
        <v>1</v>
      </c>
      <c r="F1371" t="s">
        <v>85</v>
      </c>
      <c r="G1371" s="71">
        <f>VLOOKUP(M1371,'BASE ARTICLE SAMUEL 25012023 v1'!$A$1:$F$1287,6,FALSE)</f>
        <v>13.85</v>
      </c>
      <c r="H1371" s="6">
        <f>VLOOKUP(M1371,'BASE ARTICLE SAMUEL 25012023 v2'!$A$1:$H$1287,8,FALSE)</f>
        <v>12.04</v>
      </c>
      <c r="I1371">
        <v>16.5</v>
      </c>
      <c r="J1371">
        <f t="shared" si="160"/>
        <v>16.5</v>
      </c>
      <c r="K1371" s="6">
        <f>VLOOKUP(M1371,'BASE ARTICLE SAMUEL 25012023 v2'!$A$1:$K$1287,11,FALSE)</f>
        <v>18.059999999999999</v>
      </c>
      <c r="L1371" s="6">
        <f t="shared" si="161"/>
        <v>18.059999999999999</v>
      </c>
      <c r="M1371" t="s">
        <v>84</v>
      </c>
      <c r="N1371" t="str">
        <f>VLOOKUP(M1371,'BASE ARTICLE SAMUEL 25012023 v1'!$A$2:$B$1287,2,FALSE)</f>
        <v>AS</v>
      </c>
      <c r="O1371">
        <f t="shared" si="162"/>
        <v>12.04</v>
      </c>
    </row>
    <row r="1372" spans="1:15" outlineLevel="2" x14ac:dyDescent="0.25">
      <c r="A1372" t="s">
        <v>998</v>
      </c>
      <c r="B1372" s="74" t="str">
        <f t="shared" si="155"/>
        <v>EH4X5</v>
      </c>
      <c r="C1372" t="str">
        <f>VLOOKUP(A1372,'BASE ARTICLE SAMUEL 25012023 v1'!$A$1:$B$1287,2,FALSE)</f>
        <v>AA</v>
      </c>
      <c r="E1372">
        <v>1</v>
      </c>
      <c r="F1372" t="s">
        <v>1547</v>
      </c>
      <c r="G1372" s="71">
        <f>VLOOKUP(M1372,'BASE ARTICLE SAMUEL 25012023 v1'!$A$1:$F$1287,6,FALSE)</f>
        <v>5.2</v>
      </c>
      <c r="H1372" s="6">
        <f>VLOOKUP(M1372,'BASE ARTICLE SAMUEL 25012023 v2'!$A$1:$H$1287,8,FALSE)</f>
        <v>5.2</v>
      </c>
      <c r="I1372">
        <v>0</v>
      </c>
      <c r="J1372">
        <f t="shared" si="160"/>
        <v>0</v>
      </c>
      <c r="K1372" s="6">
        <f>VLOOKUP(M1372,'BASE ARTICLE SAMUEL 25012023 v2'!$A$1:$K$1287,11,FALSE)</f>
        <v>5.7200000000000006</v>
      </c>
      <c r="L1372" s="6">
        <f t="shared" si="161"/>
        <v>5.7200000000000006</v>
      </c>
      <c r="M1372" t="s">
        <v>1546</v>
      </c>
      <c r="N1372" t="str">
        <f>VLOOKUP(M1372,'BASE ARTICLE SAMUEL 25012023 v1'!$A$2:$B$1287,2,FALSE)</f>
        <v>AN</v>
      </c>
      <c r="O1372">
        <f t="shared" si="162"/>
        <v>5.2</v>
      </c>
    </row>
    <row r="1373" spans="1:15" outlineLevel="1" x14ac:dyDescent="0.25">
      <c r="A1373" s="74" t="s">
        <v>4176</v>
      </c>
      <c r="B1373" s="74" t="str">
        <f t="shared" si="155"/>
        <v>PSFV10EH4X5</v>
      </c>
      <c r="H1373" s="6" t="e">
        <f>VLOOKUP(M1373,'BASE ARTICLE SAMUEL 25012023 v2'!$A$1:$H$1287,8,FALSE)</f>
        <v>#N/A</v>
      </c>
      <c r="K1373" s="6" t="e">
        <f>VLOOKUP(M1373,'BASE ARTICLE SAMUEL 25012023 v2'!$A$1:$K$1287,11,FALSE)</f>
        <v>#N/A</v>
      </c>
      <c r="L1373" s="6">
        <f>SUBTOTAL(9,L1367:L1372)</f>
        <v>2448.2365</v>
      </c>
      <c r="O1373">
        <f>SUBTOTAL(9,O1367:O1372)</f>
        <v>1747.39</v>
      </c>
    </row>
    <row r="1374" spans="1:15" outlineLevel="2" x14ac:dyDescent="0.25">
      <c r="A1374" t="s">
        <v>1455</v>
      </c>
      <c r="B1374" s="74" t="str">
        <f t="shared" si="155"/>
        <v>EH8X2.5</v>
      </c>
      <c r="C1374" t="str">
        <f>VLOOKUP(A1374,'BASE ARTICLE SAMUEL 25012023 v1'!$A$1:$B$1287,2,FALSE)</f>
        <v>AA</v>
      </c>
      <c r="D1374" t="s">
        <v>1382</v>
      </c>
      <c r="E1374">
        <v>4</v>
      </c>
      <c r="F1374" t="s">
        <v>1383</v>
      </c>
      <c r="G1374" s="71">
        <f>VLOOKUP(M1374,'BASE ARTICLE SAMUEL 25012023 v1'!$A$1:$F$1287,6,FALSE)</f>
        <v>39.5</v>
      </c>
      <c r="H1374" s="6">
        <f>VLOOKUP(M1374,'BASE ARTICLE SAMUEL 25012023 v2'!$A$1:$H$1287,8,FALSE)</f>
        <v>39.5</v>
      </c>
      <c r="I1374">
        <v>34.299999999999997</v>
      </c>
      <c r="J1374">
        <f t="shared" ref="J1374:J1379" si="163">E1374*I1374</f>
        <v>137.19999999999999</v>
      </c>
      <c r="K1374" s="6">
        <f>VLOOKUP(M1374,'BASE ARTICLE SAMUEL 25012023 v2'!$A$1:$K$1287,11,FALSE)</f>
        <v>52.535000000000004</v>
      </c>
      <c r="L1374" s="6">
        <f t="shared" ref="L1374:L1379" si="164">E1374*K1374</f>
        <v>210.14000000000001</v>
      </c>
      <c r="M1374" t="s">
        <v>1382</v>
      </c>
      <c r="N1374" t="str">
        <f>VLOOKUP(M1374,'BASE ARTICLE SAMUEL 25012023 v1'!$A$2:$B$1287,2,FALSE)</f>
        <v>AN</v>
      </c>
      <c r="O1374">
        <f t="shared" si="162"/>
        <v>158</v>
      </c>
    </row>
    <row r="1375" spans="1:15" outlineLevel="2" x14ac:dyDescent="0.25">
      <c r="A1375" t="s">
        <v>1455</v>
      </c>
      <c r="B1375" s="74" t="str">
        <f t="shared" si="155"/>
        <v>EH8X2.5</v>
      </c>
      <c r="C1375" t="str">
        <f>VLOOKUP(A1375,'BASE ARTICLE SAMUEL 25012023 v1'!$A$1:$B$1287,2,FALSE)</f>
        <v>AA</v>
      </c>
      <c r="D1375" t="s">
        <v>500</v>
      </c>
      <c r="E1375">
        <v>16</v>
      </c>
      <c r="F1375" t="s">
        <v>501</v>
      </c>
      <c r="G1375" s="71">
        <f>VLOOKUP(M1375,'BASE ARTICLE SAMUEL 25012023 v1'!$A$1:$F$1287,6,FALSE)</f>
        <v>38.4</v>
      </c>
      <c r="H1375" s="6">
        <f>VLOOKUP(M1375,'BASE ARTICLE SAMUEL 25012023 v2'!$A$1:$H$1287,8,FALSE)</f>
        <v>37.4</v>
      </c>
      <c r="I1375">
        <v>49.77</v>
      </c>
      <c r="J1375">
        <f t="shared" si="163"/>
        <v>796.32</v>
      </c>
      <c r="K1375" s="6">
        <f>VLOOKUP(M1375,'BASE ARTICLE SAMUEL 25012023 v2'!$A$1:$K$1287,11,FALSE)</f>
        <v>56.099999999999994</v>
      </c>
      <c r="L1375" s="6">
        <f t="shared" si="164"/>
        <v>897.59999999999991</v>
      </c>
      <c r="M1375" t="s">
        <v>500</v>
      </c>
      <c r="N1375" t="str">
        <f>VLOOKUP(M1375,'BASE ARTICLE SAMUEL 25012023 v1'!$A$2:$B$1287,2,FALSE)</f>
        <v>AN</v>
      </c>
      <c r="O1375">
        <f t="shared" si="162"/>
        <v>598.4</v>
      </c>
    </row>
    <row r="1376" spans="1:15" outlineLevel="2" x14ac:dyDescent="0.25">
      <c r="A1376" t="s">
        <v>1455</v>
      </c>
      <c r="B1376" s="74" t="str">
        <f t="shared" si="155"/>
        <v>EH8X2.5</v>
      </c>
      <c r="C1376" t="str">
        <f>VLOOKUP(A1376,'BASE ARTICLE SAMUEL 25012023 v1'!$A$1:$B$1287,2,FALSE)</f>
        <v>AA</v>
      </c>
      <c r="D1376" t="s">
        <v>84</v>
      </c>
      <c r="E1376">
        <v>1</v>
      </c>
      <c r="F1376" t="s">
        <v>85</v>
      </c>
      <c r="G1376" s="71">
        <f>VLOOKUP(M1376,'BASE ARTICLE SAMUEL 25012023 v1'!$A$1:$F$1287,6,FALSE)</f>
        <v>13.85</v>
      </c>
      <c r="H1376" s="6">
        <f>VLOOKUP(M1376,'BASE ARTICLE SAMUEL 25012023 v2'!$A$1:$H$1287,8,FALSE)</f>
        <v>12.04</v>
      </c>
      <c r="I1376">
        <v>16.5</v>
      </c>
      <c r="J1376">
        <f t="shared" si="163"/>
        <v>16.5</v>
      </c>
      <c r="K1376" s="6">
        <f>VLOOKUP(M1376,'BASE ARTICLE SAMUEL 25012023 v2'!$A$1:$K$1287,11,FALSE)</f>
        <v>18.059999999999999</v>
      </c>
      <c r="L1376" s="6">
        <f t="shared" si="164"/>
        <v>18.059999999999999</v>
      </c>
      <c r="M1376" t="s">
        <v>84</v>
      </c>
      <c r="N1376" t="str">
        <f>VLOOKUP(M1376,'BASE ARTICLE SAMUEL 25012023 v1'!$A$2:$B$1287,2,FALSE)</f>
        <v>AS</v>
      </c>
      <c r="O1376">
        <f t="shared" si="162"/>
        <v>12.04</v>
      </c>
    </row>
    <row r="1377" spans="1:15" outlineLevel="2" x14ac:dyDescent="0.25">
      <c r="A1377" t="s">
        <v>1455</v>
      </c>
      <c r="B1377" s="74" t="str">
        <f t="shared" si="155"/>
        <v>EH8X2.5</v>
      </c>
      <c r="C1377" t="str">
        <f>VLOOKUP(A1377,'BASE ARTICLE SAMUEL 25012023 v1'!$A$1:$B$1287,2,FALSE)</f>
        <v>AA</v>
      </c>
      <c r="D1377" t="s">
        <v>1449</v>
      </c>
      <c r="E1377">
        <v>1</v>
      </c>
      <c r="F1377" t="s">
        <v>1450</v>
      </c>
      <c r="G1377" s="71">
        <f>VLOOKUP(M1377,'BASE ARTICLE SAMUEL 25012023 v1'!$A$1:$F$1287,6,FALSE)</f>
        <v>883.49</v>
      </c>
      <c r="H1377" s="6">
        <f>VLOOKUP(M1377,'BASE ARTICLE SAMUEL 25012023 v2'!$A$1:$H$1287,8,FALSE)</f>
        <v>864.26</v>
      </c>
      <c r="I1377">
        <v>844.77</v>
      </c>
      <c r="J1377">
        <f t="shared" si="163"/>
        <v>844.77</v>
      </c>
      <c r="K1377" s="6">
        <f>VLOOKUP(M1377,'BASE ARTICLE SAMUEL 25012023 v2'!$A$1:$K$1287,11,FALSE)</f>
        <v>1166.751</v>
      </c>
      <c r="L1377" s="6">
        <f t="shared" si="164"/>
        <v>1166.751</v>
      </c>
      <c r="M1377" t="s">
        <v>1449</v>
      </c>
      <c r="N1377" t="str">
        <f>VLOOKUP(M1377,'BASE ARTICLE SAMUEL 25012023 v1'!$A$2:$B$1287,2,FALSE)</f>
        <v>AS</v>
      </c>
      <c r="O1377">
        <f t="shared" si="162"/>
        <v>864.26</v>
      </c>
    </row>
    <row r="1378" spans="1:15" outlineLevel="2" x14ac:dyDescent="0.25">
      <c r="A1378" t="s">
        <v>1455</v>
      </c>
      <c r="B1378" s="74" t="str">
        <f t="shared" si="155"/>
        <v>EH8X2.5</v>
      </c>
      <c r="C1378" t="str">
        <f>VLOOKUP(A1378,'BASE ARTICLE SAMUEL 25012023 v1'!$A$1:$B$1287,2,FALSE)</f>
        <v>AA</v>
      </c>
      <c r="D1378" t="s">
        <v>88</v>
      </c>
      <c r="E1378">
        <v>2</v>
      </c>
      <c r="F1378" t="s">
        <v>89</v>
      </c>
      <c r="G1378" s="71">
        <f>VLOOKUP(M1378,'BASE ARTICLE SAMUEL 25012023 v1'!$A$1:$F$1287,6,FALSE)</f>
        <v>3.17</v>
      </c>
      <c r="H1378" s="6">
        <f>VLOOKUP(M1378,'BASE ARTICLE SAMUEL 25012023 v2'!$A$1:$H$1287,8,FALSE)</f>
        <v>2.98</v>
      </c>
      <c r="I1378">
        <v>4.63</v>
      </c>
      <c r="J1378">
        <f t="shared" si="163"/>
        <v>9.26</v>
      </c>
      <c r="K1378" s="6">
        <f>VLOOKUP(M1378,'BASE ARTICLE SAMUEL 25012023 v2'!$A$1:$K$1287,11,FALSE)</f>
        <v>5.96</v>
      </c>
      <c r="L1378" s="6">
        <f t="shared" si="164"/>
        <v>11.92</v>
      </c>
      <c r="M1378" t="s">
        <v>88</v>
      </c>
      <c r="N1378" t="str">
        <f>VLOOKUP(M1378,'BASE ARTICLE SAMUEL 25012023 v1'!$A$2:$B$1287,2,FALSE)</f>
        <v>AS</v>
      </c>
      <c r="O1378">
        <f t="shared" si="162"/>
        <v>5.96</v>
      </c>
    </row>
    <row r="1379" spans="1:15" outlineLevel="2" x14ac:dyDescent="0.25">
      <c r="A1379" t="s">
        <v>1455</v>
      </c>
      <c r="B1379" s="74" t="str">
        <f t="shared" si="155"/>
        <v>EH8X2.5</v>
      </c>
      <c r="C1379" t="str">
        <f>VLOOKUP(A1379,'BASE ARTICLE SAMUEL 25012023 v1'!$A$1:$B$1287,2,FALSE)</f>
        <v>AA</v>
      </c>
      <c r="E1379">
        <v>1</v>
      </c>
      <c r="F1379" t="s">
        <v>1547</v>
      </c>
      <c r="G1379" s="71">
        <f>VLOOKUP(M1379,'BASE ARTICLE SAMUEL 25012023 v1'!$A$1:$F$1287,6,FALSE)</f>
        <v>5.2</v>
      </c>
      <c r="H1379" s="6">
        <f>VLOOKUP(M1379,'BASE ARTICLE SAMUEL 25012023 v2'!$A$1:$H$1287,8,FALSE)</f>
        <v>5.2</v>
      </c>
      <c r="I1379">
        <v>0</v>
      </c>
      <c r="J1379">
        <f t="shared" si="163"/>
        <v>0</v>
      </c>
      <c r="K1379" s="6">
        <f>VLOOKUP(M1379,'BASE ARTICLE SAMUEL 25012023 v2'!$A$1:$K$1287,11,FALSE)</f>
        <v>5.7200000000000006</v>
      </c>
      <c r="L1379" s="6">
        <f t="shared" si="164"/>
        <v>5.7200000000000006</v>
      </c>
      <c r="M1379" t="s">
        <v>1546</v>
      </c>
      <c r="N1379" t="str">
        <f>VLOOKUP(M1379,'BASE ARTICLE SAMUEL 25012023 v1'!$A$2:$B$1287,2,FALSE)</f>
        <v>AN</v>
      </c>
      <c r="O1379">
        <f t="shared" si="162"/>
        <v>5.2</v>
      </c>
    </row>
    <row r="1380" spans="1:15" outlineLevel="1" x14ac:dyDescent="0.25">
      <c r="A1380" s="74" t="s">
        <v>4177</v>
      </c>
      <c r="B1380" s="74" t="str">
        <f t="shared" si="155"/>
        <v>PSFV10EH8X2.5</v>
      </c>
      <c r="H1380" s="6" t="e">
        <f>VLOOKUP(M1380,'BASE ARTICLE SAMUEL 25012023 v2'!$A$1:$H$1287,8,FALSE)</f>
        <v>#N/A</v>
      </c>
      <c r="K1380" s="6" t="e">
        <f>VLOOKUP(M1380,'BASE ARTICLE SAMUEL 25012023 v2'!$A$1:$K$1287,11,FALSE)</f>
        <v>#N/A</v>
      </c>
      <c r="L1380" s="6">
        <f>SUBTOTAL(9,L1374:L1379)</f>
        <v>2310.1909999999998</v>
      </c>
      <c r="O1380">
        <f>SUBTOTAL(9,O1374:O1379)</f>
        <v>1643.86</v>
      </c>
    </row>
    <row r="1381" spans="1:15" outlineLevel="2" x14ac:dyDescent="0.25">
      <c r="A1381" t="s">
        <v>1000</v>
      </c>
      <c r="B1381" s="74" t="str">
        <f t="shared" si="155"/>
        <v>EH6X4</v>
      </c>
      <c r="C1381" t="str">
        <f>VLOOKUP(A1381,'BASE ARTICLE SAMUEL 25012023 v1'!$A$1:$B$1287,2,FALSE)</f>
        <v>AA</v>
      </c>
      <c r="E1381">
        <v>6</v>
      </c>
      <c r="F1381" t="s">
        <v>686</v>
      </c>
      <c r="G1381" s="71">
        <f>VLOOKUP(M1381,'BASE ARTICLE SAMUEL 25012023 v1'!$A$1:$F$1287,6,FALSE)</f>
        <v>46</v>
      </c>
      <c r="H1381" s="6">
        <f>VLOOKUP(M1381,'BASE ARTICLE SAMUEL 25012023 v2'!$A$1:$H$1287,8,FALSE)</f>
        <v>52</v>
      </c>
      <c r="I1381">
        <v>73.040000000000006</v>
      </c>
      <c r="J1381">
        <f t="shared" ref="J1381:J1387" si="165">E1381*I1381</f>
        <v>438.24</v>
      </c>
      <c r="K1381" s="6">
        <f>VLOOKUP(M1381,'BASE ARTICLE SAMUEL 25012023 v2'!$A$1:$K$1287,11,FALSE)</f>
        <v>78</v>
      </c>
      <c r="L1381" s="6">
        <f t="shared" ref="L1381:L1387" si="166">E1381*K1381</f>
        <v>468</v>
      </c>
      <c r="M1381" t="s">
        <v>685</v>
      </c>
      <c r="N1381" t="str">
        <f>VLOOKUP(M1381,'BASE ARTICLE SAMUEL 25012023 v1'!$A$2:$B$1287,2,FALSE)</f>
        <v>AN</v>
      </c>
      <c r="O1381">
        <f t="shared" si="162"/>
        <v>312</v>
      </c>
    </row>
    <row r="1382" spans="1:15" outlineLevel="2" x14ac:dyDescent="0.25">
      <c r="A1382" t="s">
        <v>1000</v>
      </c>
      <c r="B1382" s="74" t="str">
        <f t="shared" si="155"/>
        <v>EH6X4</v>
      </c>
      <c r="C1382" t="str">
        <f>VLOOKUP(A1382,'BASE ARTICLE SAMUEL 25012023 v1'!$A$1:$B$1287,2,FALSE)</f>
        <v>AA</v>
      </c>
      <c r="D1382" t="s">
        <v>88</v>
      </c>
      <c r="E1382">
        <v>2</v>
      </c>
      <c r="F1382" t="s">
        <v>89</v>
      </c>
      <c r="G1382" s="71">
        <f>VLOOKUP(M1382,'BASE ARTICLE SAMUEL 25012023 v1'!$A$1:$F$1287,6,FALSE)</f>
        <v>3.17</v>
      </c>
      <c r="H1382" s="6">
        <f>VLOOKUP(M1382,'BASE ARTICLE SAMUEL 25012023 v2'!$A$1:$H$1287,8,FALSE)</f>
        <v>2.98</v>
      </c>
      <c r="I1382">
        <v>4.63</v>
      </c>
      <c r="J1382">
        <f t="shared" si="165"/>
        <v>9.26</v>
      </c>
      <c r="K1382" s="6">
        <f>VLOOKUP(M1382,'BASE ARTICLE SAMUEL 25012023 v2'!$A$1:$K$1287,11,FALSE)</f>
        <v>5.96</v>
      </c>
      <c r="L1382" s="6">
        <f t="shared" si="166"/>
        <v>11.92</v>
      </c>
      <c r="M1382" t="s">
        <v>88</v>
      </c>
      <c r="N1382" t="str">
        <f>VLOOKUP(M1382,'BASE ARTICLE SAMUEL 25012023 v1'!$A$2:$B$1287,2,FALSE)</f>
        <v>AS</v>
      </c>
      <c r="O1382">
        <f t="shared" si="162"/>
        <v>5.96</v>
      </c>
    </row>
    <row r="1383" spans="1:15" outlineLevel="2" x14ac:dyDescent="0.25">
      <c r="A1383" t="s">
        <v>1000</v>
      </c>
      <c r="B1383" s="74" t="str">
        <f t="shared" si="155"/>
        <v>EH6X4</v>
      </c>
      <c r="C1383" t="str">
        <f>VLOOKUP(A1383,'BASE ARTICLE SAMUEL 25012023 v1'!$A$1:$B$1287,2,FALSE)</f>
        <v>AA</v>
      </c>
      <c r="D1383" t="s">
        <v>974</v>
      </c>
      <c r="E1383">
        <v>1</v>
      </c>
      <c r="F1383" t="s">
        <v>975</v>
      </c>
      <c r="G1383" s="71">
        <f>VLOOKUP(M1383,'BASE ARTICLE SAMUEL 25012023 v1'!$A$1:$F$1287,6,FALSE)</f>
        <v>982.14</v>
      </c>
      <c r="H1383" s="6">
        <f>VLOOKUP(M1383,'BASE ARTICLE SAMUEL 25012023 v2'!$A$1:$H$1287,8,FALSE)</f>
        <v>960.83</v>
      </c>
      <c r="I1383">
        <v>897.8</v>
      </c>
      <c r="J1383">
        <f t="shared" si="165"/>
        <v>897.8</v>
      </c>
      <c r="K1383" s="6">
        <f>VLOOKUP(M1383,'BASE ARTICLE SAMUEL 25012023 v2'!$A$1:$K$1287,11,FALSE)</f>
        <v>1297.1205000000002</v>
      </c>
      <c r="L1383" s="6">
        <f t="shared" si="166"/>
        <v>1297.1205000000002</v>
      </c>
      <c r="M1383" t="s">
        <v>974</v>
      </c>
      <c r="N1383" t="str">
        <f>VLOOKUP(M1383,'BASE ARTICLE SAMUEL 25012023 v1'!$A$2:$B$1287,2,FALSE)</f>
        <v>AN</v>
      </c>
      <c r="O1383">
        <f t="shared" si="162"/>
        <v>960.83</v>
      </c>
    </row>
    <row r="1384" spans="1:15" outlineLevel="2" x14ac:dyDescent="0.25">
      <c r="A1384" t="s">
        <v>1000</v>
      </c>
      <c r="B1384" s="74" t="str">
        <f t="shared" si="155"/>
        <v>EH6X4</v>
      </c>
      <c r="C1384" t="str">
        <f>VLOOKUP(A1384,'BASE ARTICLE SAMUEL 25012023 v1'!$A$1:$B$1287,2,FALSE)</f>
        <v>AA</v>
      </c>
      <c r="D1384" t="s">
        <v>84</v>
      </c>
      <c r="E1384">
        <v>1</v>
      </c>
      <c r="F1384" t="s">
        <v>85</v>
      </c>
      <c r="G1384" s="71">
        <f>VLOOKUP(M1384,'BASE ARTICLE SAMUEL 25012023 v1'!$A$1:$F$1287,6,FALSE)</f>
        <v>13.85</v>
      </c>
      <c r="H1384" s="6">
        <f>VLOOKUP(M1384,'BASE ARTICLE SAMUEL 25012023 v2'!$A$1:$H$1287,8,FALSE)</f>
        <v>12.04</v>
      </c>
      <c r="I1384">
        <v>16.5</v>
      </c>
      <c r="J1384">
        <f t="shared" si="165"/>
        <v>16.5</v>
      </c>
      <c r="K1384" s="6">
        <f>VLOOKUP(M1384,'BASE ARTICLE SAMUEL 25012023 v2'!$A$1:$K$1287,11,FALSE)</f>
        <v>18.059999999999999</v>
      </c>
      <c r="L1384" s="6">
        <f t="shared" si="166"/>
        <v>18.059999999999999</v>
      </c>
      <c r="M1384" t="s">
        <v>84</v>
      </c>
      <c r="N1384" t="str">
        <f>VLOOKUP(M1384,'BASE ARTICLE SAMUEL 25012023 v1'!$A$2:$B$1287,2,FALSE)</f>
        <v>AS</v>
      </c>
      <c r="O1384">
        <f t="shared" si="162"/>
        <v>12.04</v>
      </c>
    </row>
    <row r="1385" spans="1:15" outlineLevel="2" x14ac:dyDescent="0.25">
      <c r="A1385" t="s">
        <v>1000</v>
      </c>
      <c r="B1385" s="74" t="str">
        <f t="shared" si="155"/>
        <v>EH6X4</v>
      </c>
      <c r="C1385" t="str">
        <f>VLOOKUP(A1385,'BASE ARTICLE SAMUEL 25012023 v1'!$A$1:$B$1287,2,FALSE)</f>
        <v>AA</v>
      </c>
      <c r="D1385" t="s">
        <v>1913</v>
      </c>
      <c r="E1385">
        <v>6</v>
      </c>
      <c r="F1385" t="s">
        <v>3941</v>
      </c>
      <c r="G1385" s="71">
        <f>VLOOKUP(M1385,'BASE ARTICLE SAMUEL 25012023 v1'!$A$1:$F$1287,6,FALSE)</f>
        <v>4.46</v>
      </c>
      <c r="H1385" s="6">
        <f>VLOOKUP(M1385,'BASE ARTICLE SAMUEL 25012023 v2'!$A$1:$H$1287,8,FALSE)</f>
        <v>3.0550000000000002</v>
      </c>
      <c r="I1385">
        <v>4.6189999999999998</v>
      </c>
      <c r="J1385">
        <f t="shared" si="165"/>
        <v>27.713999999999999</v>
      </c>
      <c r="K1385" s="6">
        <f>VLOOKUP(M1385,'BASE ARTICLE SAMUEL 25012023 v2'!$A$1:$K$1287,11,FALSE)</f>
        <v>6.8325000000000005</v>
      </c>
      <c r="L1385" s="6">
        <f t="shared" si="166"/>
        <v>40.995000000000005</v>
      </c>
      <c r="M1385" t="s">
        <v>1913</v>
      </c>
      <c r="N1385" t="str">
        <f>VLOOKUP(M1385,'BASE ARTICLE SAMUEL 25012023 v1'!$A$2:$B$1287,2,FALSE)</f>
        <v>AF</v>
      </c>
      <c r="O1385">
        <f t="shared" si="162"/>
        <v>18.330000000000002</v>
      </c>
    </row>
    <row r="1386" spans="1:15" outlineLevel="2" x14ac:dyDescent="0.25">
      <c r="A1386" t="s">
        <v>1000</v>
      </c>
      <c r="B1386" s="74" t="str">
        <f t="shared" si="155"/>
        <v>EH6X4</v>
      </c>
      <c r="C1386" t="str">
        <f>VLOOKUP(A1386,'BASE ARTICLE SAMUEL 25012023 v1'!$A$1:$B$1287,2,FALSE)</f>
        <v>AA</v>
      </c>
      <c r="D1386" t="s">
        <v>498</v>
      </c>
      <c r="E1386">
        <v>24</v>
      </c>
      <c r="F1386" t="s">
        <v>499</v>
      </c>
      <c r="G1386" s="71">
        <f>VLOOKUP(M1386,'BASE ARTICLE SAMUEL 25012023 v1'!$A$1:$F$1287,6,FALSE)</f>
        <v>31.3</v>
      </c>
      <c r="H1386" s="6">
        <f>VLOOKUP(M1386,'BASE ARTICLE SAMUEL 25012023 v2'!$A$1:$H$1287,8,FALSE)</f>
        <v>30.4</v>
      </c>
      <c r="I1386">
        <v>40.47</v>
      </c>
      <c r="J1386">
        <f t="shared" si="165"/>
        <v>971.28</v>
      </c>
      <c r="K1386" s="6">
        <f>VLOOKUP(M1386,'BASE ARTICLE SAMUEL 25012023 v2'!$A$1:$K$1287,11,FALSE)</f>
        <v>45.599999999999994</v>
      </c>
      <c r="L1386" s="6">
        <f t="shared" si="166"/>
        <v>1094.3999999999999</v>
      </c>
      <c r="M1386" t="s">
        <v>498</v>
      </c>
      <c r="N1386" t="str">
        <f>VLOOKUP(M1386,'BASE ARTICLE SAMUEL 25012023 v1'!$A$2:$B$1287,2,FALSE)</f>
        <v>AN</v>
      </c>
      <c r="O1386">
        <f t="shared" si="162"/>
        <v>729.59999999999991</v>
      </c>
    </row>
    <row r="1387" spans="1:15" outlineLevel="2" x14ac:dyDescent="0.25">
      <c r="A1387" t="s">
        <v>1000</v>
      </c>
      <c r="B1387" s="74" t="str">
        <f t="shared" si="155"/>
        <v>EH6X4</v>
      </c>
      <c r="C1387" t="str">
        <f>VLOOKUP(A1387,'BASE ARTICLE SAMUEL 25012023 v1'!$A$1:$B$1287,2,FALSE)</f>
        <v>AA</v>
      </c>
      <c r="E1387">
        <v>1</v>
      </c>
      <c r="F1387" t="s">
        <v>1547</v>
      </c>
      <c r="G1387" s="71">
        <f>VLOOKUP(M1387,'BASE ARTICLE SAMUEL 25012023 v1'!$A$1:$F$1287,6,FALSE)</f>
        <v>5.2</v>
      </c>
      <c r="H1387" s="6">
        <f>VLOOKUP(M1387,'BASE ARTICLE SAMUEL 25012023 v2'!$A$1:$H$1287,8,FALSE)</f>
        <v>5.2</v>
      </c>
      <c r="I1387">
        <v>0</v>
      </c>
      <c r="J1387">
        <f t="shared" si="165"/>
        <v>0</v>
      </c>
      <c r="K1387" s="6">
        <f>VLOOKUP(M1387,'BASE ARTICLE SAMUEL 25012023 v2'!$A$1:$K$1287,11,FALSE)</f>
        <v>5.7200000000000006</v>
      </c>
      <c r="L1387" s="6">
        <f t="shared" si="166"/>
        <v>5.7200000000000006</v>
      </c>
      <c r="M1387" t="s">
        <v>1546</v>
      </c>
      <c r="N1387" t="str">
        <f>VLOOKUP(M1387,'BASE ARTICLE SAMUEL 25012023 v1'!$A$2:$B$1287,2,FALSE)</f>
        <v>AN</v>
      </c>
      <c r="O1387">
        <f t="shared" si="162"/>
        <v>5.2</v>
      </c>
    </row>
    <row r="1388" spans="1:15" outlineLevel="1" x14ac:dyDescent="0.25">
      <c r="A1388" s="74" t="s">
        <v>4178</v>
      </c>
      <c r="B1388" s="74" t="str">
        <f t="shared" si="155"/>
        <v>PSFV12EH6X4</v>
      </c>
      <c r="H1388" s="6" t="e">
        <f>VLOOKUP(M1388,'BASE ARTICLE SAMUEL 25012023 v2'!$A$1:$H$1287,8,FALSE)</f>
        <v>#N/A</v>
      </c>
      <c r="K1388" s="6" t="e">
        <f>VLOOKUP(M1388,'BASE ARTICLE SAMUEL 25012023 v2'!$A$1:$K$1287,11,FALSE)</f>
        <v>#N/A</v>
      </c>
      <c r="L1388" s="6">
        <f>SUBTOTAL(9,L1381:L1387)</f>
        <v>2936.2154999999998</v>
      </c>
      <c r="O1388">
        <f>SUBTOTAL(9,O1381:O1387)</f>
        <v>2043.9599999999998</v>
      </c>
    </row>
    <row r="1389" spans="1:15" outlineLevel="2" x14ac:dyDescent="0.25">
      <c r="A1389" t="s">
        <v>1072</v>
      </c>
      <c r="B1389" s="74" t="str">
        <f t="shared" si="155"/>
        <v>EH8X3</v>
      </c>
      <c r="C1389" t="str">
        <f>VLOOKUP(A1389,'BASE ARTICLE SAMUEL 25012023 v1'!$A$1:$B$1287,2,FALSE)</f>
        <v>AA</v>
      </c>
      <c r="D1389" t="s">
        <v>1070</v>
      </c>
      <c r="E1389">
        <v>1</v>
      </c>
      <c r="F1389" t="s">
        <v>1071</v>
      </c>
      <c r="G1389" s="71">
        <f>VLOOKUP(M1389,'BASE ARTICLE SAMUEL 25012023 v1'!$A$1:$F$1287,6,FALSE)</f>
        <v>1060.8599999999999</v>
      </c>
      <c r="H1389" s="6">
        <f>VLOOKUP(M1389,'BASE ARTICLE SAMUEL 25012023 v2'!$A$1:$H$1287,8,FALSE)</f>
        <v>1037.77</v>
      </c>
      <c r="I1389">
        <v>1022.99</v>
      </c>
      <c r="J1389">
        <f t="shared" ref="J1389:J1395" si="167">E1389*I1389</f>
        <v>1022.99</v>
      </c>
      <c r="K1389" s="6">
        <f>VLOOKUP(M1389,'BASE ARTICLE SAMUEL 25012023 v2'!$A$1:$K$1287,11,FALSE)</f>
        <v>1400.9895000000001</v>
      </c>
      <c r="L1389" s="6">
        <f t="shared" ref="L1389:L1395" si="168">E1389*K1389</f>
        <v>1400.9895000000001</v>
      </c>
      <c r="M1389" t="s">
        <v>1070</v>
      </c>
      <c r="N1389" t="str">
        <f>VLOOKUP(M1389,'BASE ARTICLE SAMUEL 25012023 v1'!$A$2:$B$1287,2,FALSE)</f>
        <v>AN</v>
      </c>
      <c r="O1389">
        <f t="shared" si="162"/>
        <v>1037.77</v>
      </c>
    </row>
    <row r="1390" spans="1:15" outlineLevel="2" x14ac:dyDescent="0.25">
      <c r="A1390" t="s">
        <v>1072</v>
      </c>
      <c r="B1390" s="74" t="str">
        <f t="shared" si="155"/>
        <v>EH8X3</v>
      </c>
      <c r="C1390" t="str">
        <f>VLOOKUP(A1390,'BASE ARTICLE SAMUEL 25012023 v1'!$A$1:$B$1287,2,FALSE)</f>
        <v>AA</v>
      </c>
      <c r="D1390" t="s">
        <v>84</v>
      </c>
      <c r="E1390">
        <v>1</v>
      </c>
      <c r="F1390" t="s">
        <v>85</v>
      </c>
      <c r="G1390" s="71">
        <f>VLOOKUP(M1390,'BASE ARTICLE SAMUEL 25012023 v1'!$A$1:$F$1287,6,FALSE)</f>
        <v>13.85</v>
      </c>
      <c r="H1390" s="6">
        <f>VLOOKUP(M1390,'BASE ARTICLE SAMUEL 25012023 v2'!$A$1:$H$1287,8,FALSE)</f>
        <v>12.04</v>
      </c>
      <c r="I1390">
        <v>16.5</v>
      </c>
      <c r="J1390">
        <f t="shared" si="167"/>
        <v>16.5</v>
      </c>
      <c r="K1390" s="6">
        <f>VLOOKUP(M1390,'BASE ARTICLE SAMUEL 25012023 v2'!$A$1:$K$1287,11,FALSE)</f>
        <v>18.059999999999999</v>
      </c>
      <c r="L1390" s="6">
        <f t="shared" si="168"/>
        <v>18.059999999999999</v>
      </c>
      <c r="M1390" t="s">
        <v>84</v>
      </c>
      <c r="N1390" t="str">
        <f>VLOOKUP(M1390,'BASE ARTICLE SAMUEL 25012023 v1'!$A$2:$B$1287,2,FALSE)</f>
        <v>AS</v>
      </c>
      <c r="O1390">
        <f t="shared" si="162"/>
        <v>12.04</v>
      </c>
    </row>
    <row r="1391" spans="1:15" outlineLevel="2" x14ac:dyDescent="0.25">
      <c r="A1391" t="s">
        <v>1072</v>
      </c>
      <c r="B1391" s="74" t="str">
        <f t="shared" si="155"/>
        <v>EH8X3</v>
      </c>
      <c r="C1391" t="str">
        <f>VLOOKUP(A1391,'BASE ARTICLE SAMUEL 25012023 v1'!$A$1:$B$1287,2,FALSE)</f>
        <v>AA</v>
      </c>
      <c r="D1391" t="s">
        <v>88</v>
      </c>
      <c r="E1391">
        <v>2</v>
      </c>
      <c r="F1391" t="s">
        <v>89</v>
      </c>
      <c r="G1391" s="71">
        <f>VLOOKUP(M1391,'BASE ARTICLE SAMUEL 25012023 v1'!$A$1:$F$1287,6,FALSE)</f>
        <v>3.17</v>
      </c>
      <c r="H1391" s="6">
        <f>VLOOKUP(M1391,'BASE ARTICLE SAMUEL 25012023 v2'!$A$1:$H$1287,8,FALSE)</f>
        <v>2.98</v>
      </c>
      <c r="I1391">
        <v>4.63</v>
      </c>
      <c r="J1391">
        <f t="shared" si="167"/>
        <v>9.26</v>
      </c>
      <c r="K1391" s="6">
        <f>VLOOKUP(M1391,'BASE ARTICLE SAMUEL 25012023 v2'!$A$1:$K$1287,11,FALSE)</f>
        <v>5.96</v>
      </c>
      <c r="L1391" s="6">
        <f t="shared" si="168"/>
        <v>11.92</v>
      </c>
      <c r="M1391" t="s">
        <v>88</v>
      </c>
      <c r="N1391" t="str">
        <f>VLOOKUP(M1391,'BASE ARTICLE SAMUEL 25012023 v1'!$A$2:$B$1287,2,FALSE)</f>
        <v>AS</v>
      </c>
      <c r="O1391">
        <f t="shared" si="162"/>
        <v>5.96</v>
      </c>
    </row>
    <row r="1392" spans="1:15" outlineLevel="2" x14ac:dyDescent="0.25">
      <c r="A1392" t="s">
        <v>1072</v>
      </c>
      <c r="B1392" s="74" t="str">
        <f t="shared" si="155"/>
        <v>EH8X3</v>
      </c>
      <c r="C1392" t="str">
        <f>VLOOKUP(A1392,'BASE ARTICLE SAMUEL 25012023 v1'!$A$1:$B$1287,2,FALSE)</f>
        <v>AA</v>
      </c>
      <c r="D1392" t="s">
        <v>1913</v>
      </c>
      <c r="E1392">
        <v>4</v>
      </c>
      <c r="F1392" t="s">
        <v>3941</v>
      </c>
      <c r="G1392" s="71">
        <f>VLOOKUP(M1392,'BASE ARTICLE SAMUEL 25012023 v1'!$A$1:$F$1287,6,FALSE)</f>
        <v>4.46</v>
      </c>
      <c r="H1392" s="6">
        <f>VLOOKUP(M1392,'BASE ARTICLE SAMUEL 25012023 v2'!$A$1:$H$1287,8,FALSE)</f>
        <v>3.0550000000000002</v>
      </c>
      <c r="I1392">
        <v>4.6189999999999998</v>
      </c>
      <c r="J1392">
        <f t="shared" si="167"/>
        <v>18.475999999999999</v>
      </c>
      <c r="K1392" s="6">
        <f>VLOOKUP(M1392,'BASE ARTICLE SAMUEL 25012023 v2'!$A$1:$K$1287,11,FALSE)</f>
        <v>6.8325000000000005</v>
      </c>
      <c r="L1392" s="6">
        <f t="shared" si="168"/>
        <v>27.330000000000002</v>
      </c>
      <c r="M1392" t="s">
        <v>1913</v>
      </c>
      <c r="N1392" t="str">
        <f>VLOOKUP(M1392,'BASE ARTICLE SAMUEL 25012023 v1'!$A$2:$B$1287,2,FALSE)</f>
        <v>AF</v>
      </c>
      <c r="O1392">
        <f t="shared" si="162"/>
        <v>12.22</v>
      </c>
    </row>
    <row r="1393" spans="1:15" outlineLevel="2" x14ac:dyDescent="0.25">
      <c r="A1393" t="s">
        <v>1072</v>
      </c>
      <c r="B1393" s="74" t="str">
        <f t="shared" si="155"/>
        <v>EH8X3</v>
      </c>
      <c r="C1393" t="str">
        <f>VLOOKUP(A1393,'BASE ARTICLE SAMUEL 25012023 v1'!$A$1:$B$1287,2,FALSE)</f>
        <v>AA</v>
      </c>
      <c r="D1393" t="s">
        <v>689</v>
      </c>
      <c r="E1393">
        <v>4</v>
      </c>
      <c r="F1393" t="s">
        <v>690</v>
      </c>
      <c r="G1393" s="71">
        <f>VLOOKUP(M1393,'BASE ARTICLE SAMUEL 25012023 v1'!$A$1:$F$1287,6,FALSE)</f>
        <v>58</v>
      </c>
      <c r="H1393" s="6">
        <f>VLOOKUP(M1393,'BASE ARTICLE SAMUEL 25012023 v2'!$A$1:$H$1287,8,FALSE)</f>
        <v>58</v>
      </c>
      <c r="I1393">
        <v>85.23</v>
      </c>
      <c r="J1393">
        <f t="shared" si="167"/>
        <v>340.92</v>
      </c>
      <c r="K1393" s="6">
        <f>VLOOKUP(M1393,'BASE ARTICLE SAMUEL 25012023 v2'!$A$1:$K$1287,11,FALSE)</f>
        <v>92.800000000000011</v>
      </c>
      <c r="L1393" s="6">
        <f t="shared" si="168"/>
        <v>371.20000000000005</v>
      </c>
      <c r="M1393" t="s">
        <v>689</v>
      </c>
      <c r="N1393" t="str">
        <f>VLOOKUP(M1393,'BASE ARTICLE SAMUEL 25012023 v1'!$A$2:$B$1287,2,FALSE)</f>
        <v>AN</v>
      </c>
      <c r="O1393">
        <f t="shared" si="162"/>
        <v>232</v>
      </c>
    </row>
    <row r="1394" spans="1:15" outlineLevel="2" x14ac:dyDescent="0.25">
      <c r="A1394" t="s">
        <v>1072</v>
      </c>
      <c r="B1394" s="74" t="str">
        <f t="shared" si="155"/>
        <v>EH8X3</v>
      </c>
      <c r="C1394" t="str">
        <f>VLOOKUP(A1394,'BASE ARTICLE SAMUEL 25012023 v1'!$A$1:$B$1287,2,FALSE)</f>
        <v>AA</v>
      </c>
      <c r="D1394" t="s">
        <v>498</v>
      </c>
      <c r="E1394">
        <v>24</v>
      </c>
      <c r="F1394" t="s">
        <v>499</v>
      </c>
      <c r="G1394" s="71">
        <f>VLOOKUP(M1394,'BASE ARTICLE SAMUEL 25012023 v1'!$A$1:$F$1287,6,FALSE)</f>
        <v>31.3</v>
      </c>
      <c r="H1394" s="6">
        <f>VLOOKUP(M1394,'BASE ARTICLE SAMUEL 25012023 v2'!$A$1:$H$1287,8,FALSE)</f>
        <v>30.4</v>
      </c>
      <c r="I1394">
        <v>40.47</v>
      </c>
      <c r="J1394">
        <f t="shared" si="167"/>
        <v>971.28</v>
      </c>
      <c r="K1394" s="6">
        <f>VLOOKUP(M1394,'BASE ARTICLE SAMUEL 25012023 v2'!$A$1:$K$1287,11,FALSE)</f>
        <v>45.599999999999994</v>
      </c>
      <c r="L1394" s="6">
        <f t="shared" si="168"/>
        <v>1094.3999999999999</v>
      </c>
      <c r="M1394" t="s">
        <v>498</v>
      </c>
      <c r="N1394" t="str">
        <f>VLOOKUP(M1394,'BASE ARTICLE SAMUEL 25012023 v1'!$A$2:$B$1287,2,FALSE)</f>
        <v>AN</v>
      </c>
      <c r="O1394">
        <f t="shared" si="162"/>
        <v>729.59999999999991</v>
      </c>
    </row>
    <row r="1395" spans="1:15" outlineLevel="2" x14ac:dyDescent="0.25">
      <c r="A1395" t="s">
        <v>1072</v>
      </c>
      <c r="B1395" s="74" t="str">
        <f t="shared" si="155"/>
        <v>EH8X3</v>
      </c>
      <c r="C1395" t="str">
        <f>VLOOKUP(A1395,'BASE ARTICLE SAMUEL 25012023 v1'!$A$1:$B$1287,2,FALSE)</f>
        <v>AA</v>
      </c>
      <c r="E1395">
        <v>1</v>
      </c>
      <c r="F1395" t="s">
        <v>1547</v>
      </c>
      <c r="G1395" s="71">
        <f>VLOOKUP(M1395,'BASE ARTICLE SAMUEL 25012023 v1'!$A$1:$F$1287,6,FALSE)</f>
        <v>5.2</v>
      </c>
      <c r="H1395" s="6">
        <f>VLOOKUP(M1395,'BASE ARTICLE SAMUEL 25012023 v2'!$A$1:$H$1287,8,FALSE)</f>
        <v>5.2</v>
      </c>
      <c r="I1395">
        <v>0</v>
      </c>
      <c r="J1395">
        <f t="shared" si="167"/>
        <v>0</v>
      </c>
      <c r="K1395" s="6">
        <f>VLOOKUP(M1395,'BASE ARTICLE SAMUEL 25012023 v2'!$A$1:$K$1287,11,FALSE)</f>
        <v>5.7200000000000006</v>
      </c>
      <c r="L1395" s="6">
        <f t="shared" si="168"/>
        <v>5.7200000000000006</v>
      </c>
      <c r="M1395" t="s">
        <v>1546</v>
      </c>
      <c r="N1395" t="str">
        <f>VLOOKUP(M1395,'BASE ARTICLE SAMUEL 25012023 v1'!$A$2:$B$1287,2,FALSE)</f>
        <v>AN</v>
      </c>
      <c r="O1395">
        <f t="shared" si="162"/>
        <v>5.2</v>
      </c>
    </row>
    <row r="1396" spans="1:15" outlineLevel="1" x14ac:dyDescent="0.25">
      <c r="A1396" s="74" t="s">
        <v>4179</v>
      </c>
      <c r="B1396" s="74" t="str">
        <f t="shared" si="155"/>
        <v>PSFV12EH8X3</v>
      </c>
      <c r="H1396" s="6" t="e">
        <f>VLOOKUP(M1396,'BASE ARTICLE SAMUEL 25012023 v2'!$A$1:$H$1287,8,FALSE)</f>
        <v>#N/A</v>
      </c>
      <c r="K1396" s="6" t="e">
        <f>VLOOKUP(M1396,'BASE ARTICLE SAMUEL 25012023 v2'!$A$1:$K$1287,11,FALSE)</f>
        <v>#N/A</v>
      </c>
      <c r="L1396" s="6">
        <f>SUBTOTAL(9,L1389:L1395)</f>
        <v>2929.6194999999998</v>
      </c>
      <c r="O1396">
        <f>SUBTOTAL(9,O1389:O1395)</f>
        <v>2034.79</v>
      </c>
    </row>
    <row r="1397" spans="1:15" outlineLevel="2" x14ac:dyDescent="0.25">
      <c r="A1397" t="s">
        <v>1002</v>
      </c>
      <c r="B1397" s="74" t="str">
        <f t="shared" si="155"/>
        <v>EH7X4</v>
      </c>
      <c r="C1397" t="str">
        <f>VLOOKUP(A1397,'BASE ARTICLE SAMUEL 25012023 v1'!$A$1:$B$1287,2,FALSE)</f>
        <v>AA</v>
      </c>
      <c r="D1397" t="s">
        <v>88</v>
      </c>
      <c r="E1397">
        <v>2</v>
      </c>
      <c r="F1397" t="s">
        <v>89</v>
      </c>
      <c r="G1397" s="71">
        <f>VLOOKUP(M1397,'BASE ARTICLE SAMUEL 25012023 v1'!$A$1:$F$1287,6,FALSE)</f>
        <v>3.17</v>
      </c>
      <c r="H1397" s="6">
        <f>VLOOKUP(M1397,'BASE ARTICLE SAMUEL 25012023 v2'!$A$1:$H$1287,8,FALSE)</f>
        <v>2.98</v>
      </c>
      <c r="I1397">
        <v>4.63</v>
      </c>
      <c r="J1397">
        <f t="shared" ref="J1397:J1403" si="169">E1397*I1397</f>
        <v>9.26</v>
      </c>
      <c r="K1397" s="6">
        <f>VLOOKUP(M1397,'BASE ARTICLE SAMUEL 25012023 v2'!$A$1:$K$1287,11,FALSE)</f>
        <v>5.96</v>
      </c>
      <c r="L1397" s="6">
        <f t="shared" ref="L1397:L1403" si="170">E1397*K1397</f>
        <v>11.92</v>
      </c>
      <c r="M1397" t="s">
        <v>88</v>
      </c>
      <c r="N1397" t="str">
        <f>VLOOKUP(M1397,'BASE ARTICLE SAMUEL 25012023 v1'!$A$2:$B$1287,2,FALSE)</f>
        <v>AS</v>
      </c>
      <c r="O1397">
        <f t="shared" si="162"/>
        <v>5.96</v>
      </c>
    </row>
    <row r="1398" spans="1:15" outlineLevel="2" x14ac:dyDescent="0.25">
      <c r="A1398" t="s">
        <v>1002</v>
      </c>
      <c r="B1398" s="74" t="str">
        <f t="shared" si="155"/>
        <v>EH7X4</v>
      </c>
      <c r="C1398" t="str">
        <f>VLOOKUP(A1398,'BASE ARTICLE SAMUEL 25012023 v1'!$A$1:$B$1287,2,FALSE)</f>
        <v>AA</v>
      </c>
      <c r="D1398" t="s">
        <v>976</v>
      </c>
      <c r="E1398">
        <v>1</v>
      </c>
      <c r="F1398" t="s">
        <v>977</v>
      </c>
      <c r="G1398" s="71">
        <f>VLOOKUP(M1398,'BASE ARTICLE SAMUEL 25012023 v1'!$A$1:$F$1287,6,FALSE)</f>
        <v>1199.81</v>
      </c>
      <c r="H1398" s="6">
        <f>VLOOKUP(M1398,'BASE ARTICLE SAMUEL 25012023 v2'!$A$1:$H$1287,8,FALSE)</f>
        <v>1173.5999999999999</v>
      </c>
      <c r="I1398">
        <v>1155.4000000000001</v>
      </c>
      <c r="J1398">
        <f t="shared" si="169"/>
        <v>1155.4000000000001</v>
      </c>
      <c r="K1398" s="6">
        <f>VLOOKUP(M1398,'BASE ARTICLE SAMUEL 25012023 v2'!$A$1:$K$1287,11,FALSE)</f>
        <v>1584.36</v>
      </c>
      <c r="L1398" s="6">
        <f t="shared" si="170"/>
        <v>1584.36</v>
      </c>
      <c r="M1398" t="s">
        <v>976</v>
      </c>
      <c r="N1398" t="str">
        <f>VLOOKUP(M1398,'BASE ARTICLE SAMUEL 25012023 v1'!$A$2:$B$1287,2,FALSE)</f>
        <v>AN</v>
      </c>
      <c r="O1398">
        <f t="shared" si="162"/>
        <v>1173.5999999999999</v>
      </c>
    </row>
    <row r="1399" spans="1:15" outlineLevel="2" x14ac:dyDescent="0.25">
      <c r="A1399" t="s">
        <v>1002</v>
      </c>
      <c r="B1399" s="74" t="str">
        <f t="shared" si="155"/>
        <v>EH7X4</v>
      </c>
      <c r="C1399" t="str">
        <f>VLOOKUP(A1399,'BASE ARTICLE SAMUEL 25012023 v1'!$A$1:$B$1287,2,FALSE)</f>
        <v>AA</v>
      </c>
      <c r="D1399" t="s">
        <v>84</v>
      </c>
      <c r="E1399">
        <v>1</v>
      </c>
      <c r="F1399" t="s">
        <v>85</v>
      </c>
      <c r="G1399" s="71">
        <f>VLOOKUP(M1399,'BASE ARTICLE SAMUEL 25012023 v1'!$A$1:$F$1287,6,FALSE)</f>
        <v>13.85</v>
      </c>
      <c r="H1399" s="6">
        <f>VLOOKUP(M1399,'BASE ARTICLE SAMUEL 25012023 v2'!$A$1:$H$1287,8,FALSE)</f>
        <v>12.04</v>
      </c>
      <c r="I1399">
        <v>16.5</v>
      </c>
      <c r="J1399">
        <f t="shared" si="169"/>
        <v>16.5</v>
      </c>
      <c r="K1399" s="6">
        <f>VLOOKUP(M1399,'BASE ARTICLE SAMUEL 25012023 v2'!$A$1:$K$1287,11,FALSE)</f>
        <v>18.059999999999999</v>
      </c>
      <c r="L1399" s="6">
        <f t="shared" si="170"/>
        <v>18.059999999999999</v>
      </c>
      <c r="M1399" t="s">
        <v>84</v>
      </c>
      <c r="N1399" t="str">
        <f>VLOOKUP(M1399,'BASE ARTICLE SAMUEL 25012023 v1'!$A$2:$B$1287,2,FALSE)</f>
        <v>AS</v>
      </c>
      <c r="O1399">
        <f t="shared" si="162"/>
        <v>12.04</v>
      </c>
    </row>
    <row r="1400" spans="1:15" outlineLevel="2" x14ac:dyDescent="0.25">
      <c r="A1400" t="s">
        <v>1002</v>
      </c>
      <c r="B1400" s="74" t="str">
        <f t="shared" si="155"/>
        <v>EH7X4</v>
      </c>
      <c r="C1400" t="str">
        <f>VLOOKUP(A1400,'BASE ARTICLE SAMUEL 25012023 v1'!$A$1:$B$1287,2,FALSE)</f>
        <v>AA</v>
      </c>
      <c r="D1400" t="s">
        <v>1913</v>
      </c>
      <c r="E1400">
        <v>6</v>
      </c>
      <c r="F1400" t="s">
        <v>3941</v>
      </c>
      <c r="G1400" s="71">
        <f>VLOOKUP(M1400,'BASE ARTICLE SAMUEL 25012023 v1'!$A$1:$F$1287,6,FALSE)</f>
        <v>4.46</v>
      </c>
      <c r="H1400" s="6">
        <f>VLOOKUP(M1400,'BASE ARTICLE SAMUEL 25012023 v2'!$A$1:$H$1287,8,FALSE)</f>
        <v>3.0550000000000002</v>
      </c>
      <c r="I1400">
        <v>4.6189999999999998</v>
      </c>
      <c r="J1400">
        <f t="shared" si="169"/>
        <v>27.713999999999999</v>
      </c>
      <c r="K1400" s="6">
        <f>VLOOKUP(M1400,'BASE ARTICLE SAMUEL 25012023 v2'!$A$1:$K$1287,11,FALSE)</f>
        <v>6.8325000000000005</v>
      </c>
      <c r="L1400" s="6">
        <f t="shared" si="170"/>
        <v>40.995000000000005</v>
      </c>
      <c r="M1400" t="s">
        <v>1913</v>
      </c>
      <c r="N1400" t="str">
        <f>VLOOKUP(M1400,'BASE ARTICLE SAMUEL 25012023 v1'!$A$2:$B$1287,2,FALSE)</f>
        <v>AF</v>
      </c>
      <c r="O1400">
        <f t="shared" si="162"/>
        <v>18.330000000000002</v>
      </c>
    </row>
    <row r="1401" spans="1:15" outlineLevel="2" x14ac:dyDescent="0.25">
      <c r="A1401" t="s">
        <v>1002</v>
      </c>
      <c r="B1401" s="74" t="str">
        <f t="shared" si="155"/>
        <v>EH7X4</v>
      </c>
      <c r="C1401" t="str">
        <f>VLOOKUP(A1401,'BASE ARTICLE SAMUEL 25012023 v1'!$A$1:$B$1287,2,FALSE)</f>
        <v>AA</v>
      </c>
      <c r="D1401" t="s">
        <v>687</v>
      </c>
      <c r="E1401">
        <v>6</v>
      </c>
      <c r="F1401" t="s">
        <v>688</v>
      </c>
      <c r="G1401" s="71">
        <f>VLOOKUP(M1401,'BASE ARTICLE SAMUEL 25012023 v1'!$A$1:$F$1287,6,FALSE)</f>
        <v>50.5</v>
      </c>
      <c r="H1401" s="6">
        <f>VLOOKUP(M1401,'BASE ARTICLE SAMUEL 25012023 v2'!$A$1:$H$1287,8,FALSE)</f>
        <v>50.5</v>
      </c>
      <c r="I1401">
        <v>70.7</v>
      </c>
      <c r="J1401">
        <f t="shared" si="169"/>
        <v>424.20000000000005</v>
      </c>
      <c r="K1401" s="6">
        <f>VLOOKUP(M1401,'BASE ARTICLE SAMUEL 25012023 v2'!$A$1:$K$1287,11,FALSE)</f>
        <v>75.75</v>
      </c>
      <c r="L1401" s="6">
        <f t="shared" si="170"/>
        <v>454.5</v>
      </c>
      <c r="M1401" t="s">
        <v>687</v>
      </c>
      <c r="N1401" t="str">
        <f>VLOOKUP(M1401,'BASE ARTICLE SAMUEL 25012023 v1'!$A$2:$B$1287,2,FALSE)</f>
        <v>AN</v>
      </c>
      <c r="O1401">
        <f t="shared" si="162"/>
        <v>303</v>
      </c>
    </row>
    <row r="1402" spans="1:15" outlineLevel="2" x14ac:dyDescent="0.25">
      <c r="A1402" t="s">
        <v>1002</v>
      </c>
      <c r="B1402" s="74" t="str">
        <f t="shared" si="155"/>
        <v>EH7X4</v>
      </c>
      <c r="C1402" t="str">
        <f>VLOOKUP(A1402,'BASE ARTICLE SAMUEL 25012023 v1'!$A$1:$B$1287,2,FALSE)</f>
        <v>AA</v>
      </c>
      <c r="D1402" t="s">
        <v>498</v>
      </c>
      <c r="E1402">
        <v>28</v>
      </c>
      <c r="F1402" t="s">
        <v>499</v>
      </c>
      <c r="G1402" s="71">
        <f>VLOOKUP(M1402,'BASE ARTICLE SAMUEL 25012023 v1'!$A$1:$F$1287,6,FALSE)</f>
        <v>31.3</v>
      </c>
      <c r="H1402" s="6">
        <f>VLOOKUP(M1402,'BASE ARTICLE SAMUEL 25012023 v2'!$A$1:$H$1287,8,FALSE)</f>
        <v>30.4</v>
      </c>
      <c r="I1402">
        <v>40.47</v>
      </c>
      <c r="J1402">
        <f t="shared" si="169"/>
        <v>1133.1599999999999</v>
      </c>
      <c r="K1402" s="6">
        <f>VLOOKUP(M1402,'BASE ARTICLE SAMUEL 25012023 v2'!$A$1:$K$1287,11,FALSE)</f>
        <v>45.599999999999994</v>
      </c>
      <c r="L1402" s="6">
        <f t="shared" si="170"/>
        <v>1276.7999999999997</v>
      </c>
      <c r="M1402" t="s">
        <v>498</v>
      </c>
      <c r="N1402" t="str">
        <f>VLOOKUP(M1402,'BASE ARTICLE SAMUEL 25012023 v1'!$A$2:$B$1287,2,FALSE)</f>
        <v>AN</v>
      </c>
      <c r="O1402">
        <f t="shared" si="162"/>
        <v>851.19999999999993</v>
      </c>
    </row>
    <row r="1403" spans="1:15" outlineLevel="2" x14ac:dyDescent="0.25">
      <c r="A1403" t="s">
        <v>1002</v>
      </c>
      <c r="B1403" s="74" t="str">
        <f t="shared" si="155"/>
        <v>EH7X4</v>
      </c>
      <c r="C1403" t="str">
        <f>VLOOKUP(A1403,'BASE ARTICLE SAMUEL 25012023 v1'!$A$1:$B$1287,2,FALSE)</f>
        <v>AA</v>
      </c>
      <c r="E1403">
        <v>1</v>
      </c>
      <c r="F1403" t="s">
        <v>1547</v>
      </c>
      <c r="G1403" s="71">
        <f>VLOOKUP(M1403,'BASE ARTICLE SAMUEL 25012023 v1'!$A$1:$F$1287,6,FALSE)</f>
        <v>5.2</v>
      </c>
      <c r="H1403" s="6">
        <f>VLOOKUP(M1403,'BASE ARTICLE SAMUEL 25012023 v2'!$A$1:$H$1287,8,FALSE)</f>
        <v>5.2</v>
      </c>
      <c r="I1403">
        <v>0</v>
      </c>
      <c r="J1403">
        <f t="shared" si="169"/>
        <v>0</v>
      </c>
      <c r="K1403" s="6">
        <f>VLOOKUP(M1403,'BASE ARTICLE SAMUEL 25012023 v2'!$A$1:$K$1287,11,FALSE)</f>
        <v>5.7200000000000006</v>
      </c>
      <c r="L1403" s="6">
        <f t="shared" si="170"/>
        <v>5.7200000000000006</v>
      </c>
      <c r="M1403" t="s">
        <v>1546</v>
      </c>
      <c r="N1403" t="str">
        <f>VLOOKUP(M1403,'BASE ARTICLE SAMUEL 25012023 v1'!$A$2:$B$1287,2,FALSE)</f>
        <v>AN</v>
      </c>
      <c r="O1403">
        <f t="shared" si="162"/>
        <v>5.2</v>
      </c>
    </row>
    <row r="1404" spans="1:15" outlineLevel="1" x14ac:dyDescent="0.25">
      <c r="A1404" s="74" t="s">
        <v>4180</v>
      </c>
      <c r="B1404" s="74" t="str">
        <f t="shared" si="155"/>
        <v>PSFV14EH7X4</v>
      </c>
      <c r="H1404" s="6" t="e">
        <f>VLOOKUP(M1404,'BASE ARTICLE SAMUEL 25012023 v2'!$A$1:$H$1287,8,FALSE)</f>
        <v>#N/A</v>
      </c>
      <c r="K1404" s="6" t="e">
        <f>VLOOKUP(M1404,'BASE ARTICLE SAMUEL 25012023 v2'!$A$1:$K$1287,11,FALSE)</f>
        <v>#N/A</v>
      </c>
      <c r="L1404" s="6">
        <f>SUBTOTAL(9,L1397:L1403)</f>
        <v>3392.3549999999996</v>
      </c>
      <c r="O1404">
        <f>SUBTOTAL(9,O1397:O1403)</f>
        <v>2369.3299999999995</v>
      </c>
    </row>
    <row r="1405" spans="1:15" outlineLevel="2" x14ac:dyDescent="0.25">
      <c r="A1405" t="s">
        <v>1457</v>
      </c>
      <c r="B1405" s="74" t="str">
        <f t="shared" si="155"/>
        <v>EH8X3.5</v>
      </c>
      <c r="C1405" t="str">
        <f>VLOOKUP(A1405,'BASE ARTICLE SAMUEL 25012023 v1'!$A$1:$B$1287,2,FALSE)</f>
        <v>AA</v>
      </c>
      <c r="D1405" t="s">
        <v>1913</v>
      </c>
      <c r="E1405">
        <v>4</v>
      </c>
      <c r="F1405" t="s">
        <v>3941</v>
      </c>
      <c r="G1405" s="71">
        <f>VLOOKUP(M1405,'BASE ARTICLE SAMUEL 25012023 v1'!$A$1:$F$1287,6,FALSE)</f>
        <v>4.46</v>
      </c>
      <c r="H1405" s="6">
        <f>VLOOKUP(M1405,'BASE ARTICLE SAMUEL 25012023 v2'!$A$1:$H$1287,8,FALSE)</f>
        <v>3.0550000000000002</v>
      </c>
      <c r="I1405">
        <v>4.6189999999999998</v>
      </c>
      <c r="J1405">
        <f t="shared" ref="J1405:J1412" si="171">E1405*I1405</f>
        <v>18.475999999999999</v>
      </c>
      <c r="K1405" s="6">
        <f>VLOOKUP(M1405,'BASE ARTICLE SAMUEL 25012023 v2'!$A$1:$K$1287,11,FALSE)</f>
        <v>6.8325000000000005</v>
      </c>
      <c r="L1405" s="6">
        <f t="shared" ref="L1405:L1412" si="172">E1405*K1405</f>
        <v>27.330000000000002</v>
      </c>
      <c r="M1405" t="s">
        <v>1913</v>
      </c>
      <c r="N1405" t="str">
        <f>VLOOKUP(M1405,'BASE ARTICLE SAMUEL 25012023 v1'!$A$2:$B$1287,2,FALSE)</f>
        <v>AF</v>
      </c>
      <c r="O1405">
        <f t="shared" si="162"/>
        <v>12.22</v>
      </c>
    </row>
    <row r="1406" spans="1:15" outlineLevel="2" x14ac:dyDescent="0.25">
      <c r="A1406" t="s">
        <v>1457</v>
      </c>
      <c r="B1406" s="74" t="str">
        <f t="shared" si="155"/>
        <v>EH8X3.5</v>
      </c>
      <c r="C1406" t="str">
        <f>VLOOKUP(A1406,'BASE ARTICLE SAMUEL 25012023 v1'!$A$1:$B$1287,2,FALSE)</f>
        <v>AA</v>
      </c>
      <c r="D1406" t="s">
        <v>689</v>
      </c>
      <c r="E1406">
        <v>4</v>
      </c>
      <c r="F1406" t="s">
        <v>690</v>
      </c>
      <c r="G1406" s="71">
        <f>VLOOKUP(M1406,'BASE ARTICLE SAMUEL 25012023 v1'!$A$1:$F$1287,6,FALSE)</f>
        <v>58</v>
      </c>
      <c r="H1406" s="6">
        <f>VLOOKUP(M1406,'BASE ARTICLE SAMUEL 25012023 v2'!$A$1:$H$1287,8,FALSE)</f>
        <v>58</v>
      </c>
      <c r="I1406">
        <v>85.23</v>
      </c>
      <c r="J1406">
        <f t="shared" si="171"/>
        <v>340.92</v>
      </c>
      <c r="K1406" s="6">
        <f>VLOOKUP(M1406,'BASE ARTICLE SAMUEL 25012023 v2'!$A$1:$K$1287,11,FALSE)</f>
        <v>92.800000000000011</v>
      </c>
      <c r="L1406" s="6">
        <f t="shared" si="172"/>
        <v>371.20000000000005</v>
      </c>
      <c r="M1406" t="s">
        <v>689</v>
      </c>
      <c r="N1406" t="str">
        <f>VLOOKUP(M1406,'BASE ARTICLE SAMUEL 25012023 v1'!$A$2:$B$1287,2,FALSE)</f>
        <v>AN</v>
      </c>
      <c r="O1406">
        <f t="shared" si="162"/>
        <v>232</v>
      </c>
    </row>
    <row r="1407" spans="1:15" outlineLevel="2" x14ac:dyDescent="0.25">
      <c r="A1407" t="s">
        <v>1457</v>
      </c>
      <c r="B1407" s="74" t="str">
        <f t="shared" si="155"/>
        <v>EH8X3.5</v>
      </c>
      <c r="C1407" t="str">
        <f>VLOOKUP(A1407,'BASE ARTICLE SAMUEL 25012023 v1'!$A$1:$B$1287,2,FALSE)</f>
        <v>AA</v>
      </c>
      <c r="D1407" t="s">
        <v>498</v>
      </c>
      <c r="E1407">
        <v>8</v>
      </c>
      <c r="F1407" t="s">
        <v>499</v>
      </c>
      <c r="G1407" s="71">
        <f>VLOOKUP(M1407,'BASE ARTICLE SAMUEL 25012023 v1'!$A$1:$F$1287,6,FALSE)</f>
        <v>31.3</v>
      </c>
      <c r="H1407" s="6">
        <f>VLOOKUP(M1407,'BASE ARTICLE SAMUEL 25012023 v2'!$A$1:$H$1287,8,FALSE)</f>
        <v>30.4</v>
      </c>
      <c r="I1407">
        <v>40.47</v>
      </c>
      <c r="J1407">
        <f t="shared" si="171"/>
        <v>323.76</v>
      </c>
      <c r="K1407" s="6">
        <f>VLOOKUP(M1407,'BASE ARTICLE SAMUEL 25012023 v2'!$A$1:$K$1287,11,FALSE)</f>
        <v>45.599999999999994</v>
      </c>
      <c r="L1407" s="6">
        <f t="shared" si="172"/>
        <v>364.79999999999995</v>
      </c>
      <c r="M1407" t="s">
        <v>498</v>
      </c>
      <c r="N1407" t="str">
        <f>VLOOKUP(M1407,'BASE ARTICLE SAMUEL 25012023 v1'!$A$2:$B$1287,2,FALSE)</f>
        <v>AN</v>
      </c>
      <c r="O1407">
        <f t="shared" si="162"/>
        <v>243.2</v>
      </c>
    </row>
    <row r="1408" spans="1:15" outlineLevel="2" x14ac:dyDescent="0.25">
      <c r="A1408" t="s">
        <v>1457</v>
      </c>
      <c r="B1408" s="74" t="str">
        <f t="shared" si="155"/>
        <v>EH8X3.5</v>
      </c>
      <c r="C1408" t="str">
        <f>VLOOKUP(A1408,'BASE ARTICLE SAMUEL 25012023 v1'!$A$1:$B$1287,2,FALSE)</f>
        <v>AA</v>
      </c>
      <c r="D1408" t="s">
        <v>500</v>
      </c>
      <c r="E1408">
        <v>16</v>
      </c>
      <c r="F1408" t="s">
        <v>501</v>
      </c>
      <c r="G1408" s="71">
        <f>VLOOKUP(M1408,'BASE ARTICLE SAMUEL 25012023 v1'!$A$1:$F$1287,6,FALSE)</f>
        <v>38.4</v>
      </c>
      <c r="H1408" s="6">
        <f>VLOOKUP(M1408,'BASE ARTICLE SAMUEL 25012023 v2'!$A$1:$H$1287,8,FALSE)</f>
        <v>37.4</v>
      </c>
      <c r="I1408">
        <v>49.77</v>
      </c>
      <c r="J1408">
        <f t="shared" si="171"/>
        <v>796.32</v>
      </c>
      <c r="K1408" s="6">
        <f>VLOOKUP(M1408,'BASE ARTICLE SAMUEL 25012023 v2'!$A$1:$K$1287,11,FALSE)</f>
        <v>56.099999999999994</v>
      </c>
      <c r="L1408" s="6">
        <f t="shared" si="172"/>
        <v>897.59999999999991</v>
      </c>
      <c r="M1408" t="s">
        <v>500</v>
      </c>
      <c r="N1408" t="str">
        <f>VLOOKUP(M1408,'BASE ARTICLE SAMUEL 25012023 v1'!$A$2:$B$1287,2,FALSE)</f>
        <v>AN</v>
      </c>
      <c r="O1408">
        <f t="shared" si="162"/>
        <v>598.4</v>
      </c>
    </row>
    <row r="1409" spans="1:15" outlineLevel="2" x14ac:dyDescent="0.25">
      <c r="A1409" t="s">
        <v>1457</v>
      </c>
      <c r="B1409" s="74" t="str">
        <f t="shared" si="155"/>
        <v>EH8X3.5</v>
      </c>
      <c r="C1409" t="str">
        <f>VLOOKUP(A1409,'BASE ARTICLE SAMUEL 25012023 v1'!$A$1:$B$1287,2,FALSE)</f>
        <v>AA</v>
      </c>
      <c r="D1409" t="s">
        <v>84</v>
      </c>
      <c r="E1409">
        <v>1</v>
      </c>
      <c r="F1409" t="s">
        <v>85</v>
      </c>
      <c r="G1409" s="71">
        <f>VLOOKUP(M1409,'BASE ARTICLE SAMUEL 25012023 v1'!$A$1:$F$1287,6,FALSE)</f>
        <v>13.85</v>
      </c>
      <c r="H1409" s="6">
        <f>VLOOKUP(M1409,'BASE ARTICLE SAMUEL 25012023 v2'!$A$1:$H$1287,8,FALSE)</f>
        <v>12.04</v>
      </c>
      <c r="I1409">
        <v>16.5</v>
      </c>
      <c r="J1409">
        <f t="shared" si="171"/>
        <v>16.5</v>
      </c>
      <c r="K1409" s="6">
        <f>VLOOKUP(M1409,'BASE ARTICLE SAMUEL 25012023 v2'!$A$1:$K$1287,11,FALSE)</f>
        <v>18.059999999999999</v>
      </c>
      <c r="L1409" s="6">
        <f t="shared" si="172"/>
        <v>18.059999999999999</v>
      </c>
      <c r="M1409" t="s">
        <v>84</v>
      </c>
      <c r="N1409" t="str">
        <f>VLOOKUP(M1409,'BASE ARTICLE SAMUEL 25012023 v1'!$A$2:$B$1287,2,FALSE)</f>
        <v>AS</v>
      </c>
      <c r="O1409">
        <f t="shared" si="162"/>
        <v>12.04</v>
      </c>
    </row>
    <row r="1410" spans="1:15" outlineLevel="2" x14ac:dyDescent="0.25">
      <c r="A1410" t="s">
        <v>1457</v>
      </c>
      <c r="B1410" s="74" t="str">
        <f t="shared" si="155"/>
        <v>EH8X3.5</v>
      </c>
      <c r="C1410" t="str">
        <f>VLOOKUP(A1410,'BASE ARTICLE SAMUEL 25012023 v1'!$A$1:$B$1287,2,FALSE)</f>
        <v>AA</v>
      </c>
      <c r="D1410" t="s">
        <v>1078</v>
      </c>
      <c r="E1410">
        <v>1</v>
      </c>
      <c r="F1410" t="s">
        <v>1079</v>
      </c>
      <c r="G1410" s="71">
        <f>VLOOKUP(M1410,'BASE ARTICLE SAMUEL 25012023 v1'!$A$1:$F$1287,6,FALSE)</f>
        <v>1066.9000000000001</v>
      </c>
      <c r="H1410" s="6">
        <f>VLOOKUP(M1410,'BASE ARTICLE SAMUEL 25012023 v2'!$A$1:$H$1287,8,FALSE)</f>
        <v>1043.81</v>
      </c>
      <c r="I1410">
        <v>1030.77</v>
      </c>
      <c r="J1410">
        <f t="shared" si="171"/>
        <v>1030.77</v>
      </c>
      <c r="K1410" s="6">
        <f>VLOOKUP(M1410,'BASE ARTICLE SAMUEL 25012023 v2'!$A$1:$K$1287,11,FALSE)</f>
        <v>1409.1435000000001</v>
      </c>
      <c r="L1410" s="6">
        <f t="shared" si="172"/>
        <v>1409.1435000000001</v>
      </c>
      <c r="M1410" t="s">
        <v>1078</v>
      </c>
      <c r="N1410" t="str">
        <f>VLOOKUP(M1410,'BASE ARTICLE SAMUEL 25012023 v1'!$A$2:$B$1287,2,FALSE)</f>
        <v>AN</v>
      </c>
      <c r="O1410">
        <f t="shared" si="162"/>
        <v>1043.81</v>
      </c>
    </row>
    <row r="1411" spans="1:15" outlineLevel="2" x14ac:dyDescent="0.25">
      <c r="A1411" t="s">
        <v>1457</v>
      </c>
      <c r="B1411" s="74" t="str">
        <f t="shared" si="155"/>
        <v>EH8X3.5</v>
      </c>
      <c r="C1411" t="str">
        <f>VLOOKUP(A1411,'BASE ARTICLE SAMUEL 25012023 v1'!$A$1:$B$1287,2,FALSE)</f>
        <v>AA</v>
      </c>
      <c r="D1411" t="s">
        <v>88</v>
      </c>
      <c r="E1411">
        <v>2</v>
      </c>
      <c r="F1411" t="s">
        <v>89</v>
      </c>
      <c r="G1411" s="71">
        <f>VLOOKUP(M1411,'BASE ARTICLE SAMUEL 25012023 v1'!$A$1:$F$1287,6,FALSE)</f>
        <v>3.17</v>
      </c>
      <c r="H1411" s="6">
        <f>VLOOKUP(M1411,'BASE ARTICLE SAMUEL 25012023 v2'!$A$1:$H$1287,8,FALSE)</f>
        <v>2.98</v>
      </c>
      <c r="I1411">
        <v>4.63</v>
      </c>
      <c r="J1411">
        <f t="shared" si="171"/>
        <v>9.26</v>
      </c>
      <c r="K1411" s="6">
        <f>VLOOKUP(M1411,'BASE ARTICLE SAMUEL 25012023 v2'!$A$1:$K$1287,11,FALSE)</f>
        <v>5.96</v>
      </c>
      <c r="L1411" s="6">
        <f t="shared" si="172"/>
        <v>11.92</v>
      </c>
      <c r="M1411" t="s">
        <v>88</v>
      </c>
      <c r="N1411" t="str">
        <f>VLOOKUP(M1411,'BASE ARTICLE SAMUEL 25012023 v1'!$A$2:$B$1287,2,FALSE)</f>
        <v>AS</v>
      </c>
      <c r="O1411">
        <f t="shared" si="162"/>
        <v>5.96</v>
      </c>
    </row>
    <row r="1412" spans="1:15" outlineLevel="2" x14ac:dyDescent="0.25">
      <c r="A1412" t="s">
        <v>1457</v>
      </c>
      <c r="B1412" s="74" t="str">
        <f t="shared" ref="B1412:B1475" si="173">MID(A1412,7,100)</f>
        <v>EH8X3.5</v>
      </c>
      <c r="C1412" t="str">
        <f>VLOOKUP(A1412,'BASE ARTICLE SAMUEL 25012023 v1'!$A$1:$B$1287,2,FALSE)</f>
        <v>AA</v>
      </c>
      <c r="E1412">
        <v>1</v>
      </c>
      <c r="F1412" t="s">
        <v>1547</v>
      </c>
      <c r="G1412" s="71">
        <f>VLOOKUP(M1412,'BASE ARTICLE SAMUEL 25012023 v1'!$A$1:$F$1287,6,FALSE)</f>
        <v>5.2</v>
      </c>
      <c r="H1412" s="6">
        <f>VLOOKUP(M1412,'BASE ARTICLE SAMUEL 25012023 v2'!$A$1:$H$1287,8,FALSE)</f>
        <v>5.2</v>
      </c>
      <c r="I1412">
        <v>0</v>
      </c>
      <c r="J1412">
        <f t="shared" si="171"/>
        <v>0</v>
      </c>
      <c r="K1412" s="6">
        <f>VLOOKUP(M1412,'BASE ARTICLE SAMUEL 25012023 v2'!$A$1:$K$1287,11,FALSE)</f>
        <v>5.7200000000000006</v>
      </c>
      <c r="L1412" s="6">
        <f t="shared" si="172"/>
        <v>5.7200000000000006</v>
      </c>
      <c r="M1412" t="s">
        <v>1546</v>
      </c>
      <c r="N1412" t="str">
        <f>VLOOKUP(M1412,'BASE ARTICLE SAMUEL 25012023 v1'!$A$2:$B$1287,2,FALSE)</f>
        <v>AN</v>
      </c>
      <c r="O1412">
        <f t="shared" si="162"/>
        <v>5.2</v>
      </c>
    </row>
    <row r="1413" spans="1:15" outlineLevel="1" x14ac:dyDescent="0.25">
      <c r="A1413" s="74" t="s">
        <v>4181</v>
      </c>
      <c r="B1413" s="74" t="str">
        <f t="shared" si="173"/>
        <v>PSFV14EH8X3.5</v>
      </c>
      <c r="H1413" s="6" t="e">
        <f>VLOOKUP(M1413,'BASE ARTICLE SAMUEL 25012023 v2'!$A$1:$H$1287,8,FALSE)</f>
        <v>#N/A</v>
      </c>
      <c r="K1413" s="6" t="e">
        <f>VLOOKUP(M1413,'BASE ARTICLE SAMUEL 25012023 v2'!$A$1:$K$1287,11,FALSE)</f>
        <v>#N/A</v>
      </c>
      <c r="L1413" s="6">
        <f>SUBTOTAL(9,L1405:L1412)</f>
        <v>3105.7734999999998</v>
      </c>
      <c r="O1413">
        <f>SUBTOTAL(9,O1405:O1412)</f>
        <v>2152.83</v>
      </c>
    </row>
    <row r="1414" spans="1:15" outlineLevel="2" x14ac:dyDescent="0.25">
      <c r="A1414" t="s">
        <v>1004</v>
      </c>
      <c r="B1414" s="74" t="str">
        <f t="shared" si="173"/>
        <v>EH8X4</v>
      </c>
      <c r="C1414" t="str">
        <f>VLOOKUP(A1414,'BASE ARTICLE SAMUEL 25012023 v1'!$A$1:$B$1287,2,FALSE)</f>
        <v>AA</v>
      </c>
      <c r="D1414" t="s">
        <v>88</v>
      </c>
      <c r="E1414">
        <v>2</v>
      </c>
      <c r="F1414" t="s">
        <v>89</v>
      </c>
      <c r="G1414" s="71">
        <f>VLOOKUP(M1414,'BASE ARTICLE SAMUEL 25012023 v1'!$A$1:$F$1287,6,FALSE)</f>
        <v>3.17</v>
      </c>
      <c r="H1414" s="6">
        <f>VLOOKUP(M1414,'BASE ARTICLE SAMUEL 25012023 v2'!$A$1:$H$1287,8,FALSE)</f>
        <v>2.98</v>
      </c>
      <c r="I1414">
        <v>4.63</v>
      </c>
      <c r="J1414">
        <f t="shared" ref="J1414:J1420" si="174">E1414*I1414</f>
        <v>9.26</v>
      </c>
      <c r="K1414" s="6">
        <f>VLOOKUP(M1414,'BASE ARTICLE SAMUEL 25012023 v2'!$A$1:$K$1287,11,FALSE)</f>
        <v>5.96</v>
      </c>
      <c r="L1414" s="6">
        <f t="shared" ref="L1414:L1420" si="175">E1414*K1414</f>
        <v>11.92</v>
      </c>
      <c r="M1414" t="s">
        <v>88</v>
      </c>
      <c r="N1414" t="str">
        <f>VLOOKUP(M1414,'BASE ARTICLE SAMUEL 25012023 v1'!$A$2:$B$1287,2,FALSE)</f>
        <v>AS</v>
      </c>
      <c r="O1414">
        <f t="shared" si="162"/>
        <v>5.96</v>
      </c>
    </row>
    <row r="1415" spans="1:15" outlineLevel="2" x14ac:dyDescent="0.25">
      <c r="A1415" t="s">
        <v>1004</v>
      </c>
      <c r="B1415" s="74" t="str">
        <f t="shared" si="173"/>
        <v>EH8X4</v>
      </c>
      <c r="C1415" t="str">
        <f>VLOOKUP(A1415,'BASE ARTICLE SAMUEL 25012023 v1'!$A$1:$B$1287,2,FALSE)</f>
        <v>AA</v>
      </c>
      <c r="D1415" t="s">
        <v>978</v>
      </c>
      <c r="E1415">
        <v>1</v>
      </c>
      <c r="F1415" t="s">
        <v>979</v>
      </c>
      <c r="G1415" s="71">
        <f>VLOOKUP(M1415,'BASE ARTICLE SAMUEL 25012023 v1'!$A$1:$F$1287,6,FALSE)</f>
        <v>1328.25</v>
      </c>
      <c r="H1415" s="6">
        <f>VLOOKUP(M1415,'BASE ARTICLE SAMUEL 25012023 v2'!$A$1:$H$1287,8,FALSE)</f>
        <v>1299.42</v>
      </c>
      <c r="I1415">
        <v>1281.83</v>
      </c>
      <c r="J1415">
        <f t="shared" si="174"/>
        <v>1281.83</v>
      </c>
      <c r="K1415" s="6">
        <f>VLOOKUP(M1415,'BASE ARTICLE SAMUEL 25012023 v2'!$A$1:$K$1287,11,FALSE)</f>
        <v>1754.2170000000003</v>
      </c>
      <c r="L1415" s="6">
        <f t="shared" si="175"/>
        <v>1754.2170000000003</v>
      </c>
      <c r="M1415" t="s">
        <v>978</v>
      </c>
      <c r="N1415" t="str">
        <f>VLOOKUP(M1415,'BASE ARTICLE SAMUEL 25012023 v1'!$A$2:$B$1287,2,FALSE)</f>
        <v>AN</v>
      </c>
      <c r="O1415">
        <f t="shared" si="162"/>
        <v>1299.42</v>
      </c>
    </row>
    <row r="1416" spans="1:15" outlineLevel="2" x14ac:dyDescent="0.25">
      <c r="A1416" t="s">
        <v>1004</v>
      </c>
      <c r="B1416" s="74" t="str">
        <f t="shared" si="173"/>
        <v>EH8X4</v>
      </c>
      <c r="C1416" t="str">
        <f>VLOOKUP(A1416,'BASE ARTICLE SAMUEL 25012023 v1'!$A$1:$B$1287,2,FALSE)</f>
        <v>AA</v>
      </c>
      <c r="D1416" t="s">
        <v>84</v>
      </c>
      <c r="E1416">
        <v>1</v>
      </c>
      <c r="F1416" t="s">
        <v>85</v>
      </c>
      <c r="G1416" s="71">
        <f>VLOOKUP(M1416,'BASE ARTICLE SAMUEL 25012023 v1'!$A$1:$F$1287,6,FALSE)</f>
        <v>13.85</v>
      </c>
      <c r="H1416" s="6">
        <f>VLOOKUP(M1416,'BASE ARTICLE SAMUEL 25012023 v2'!$A$1:$H$1287,8,FALSE)</f>
        <v>12.04</v>
      </c>
      <c r="I1416">
        <v>16.5</v>
      </c>
      <c r="J1416">
        <f t="shared" si="174"/>
        <v>16.5</v>
      </c>
      <c r="K1416" s="6">
        <f>VLOOKUP(M1416,'BASE ARTICLE SAMUEL 25012023 v2'!$A$1:$K$1287,11,FALSE)</f>
        <v>18.059999999999999</v>
      </c>
      <c r="L1416" s="6">
        <f t="shared" si="175"/>
        <v>18.059999999999999</v>
      </c>
      <c r="M1416" t="s">
        <v>84</v>
      </c>
      <c r="N1416" t="str">
        <f>VLOOKUP(M1416,'BASE ARTICLE SAMUEL 25012023 v1'!$A$2:$B$1287,2,FALSE)</f>
        <v>AS</v>
      </c>
      <c r="O1416">
        <f t="shared" si="162"/>
        <v>12.04</v>
      </c>
    </row>
    <row r="1417" spans="1:15" outlineLevel="2" x14ac:dyDescent="0.25">
      <c r="A1417" t="s">
        <v>1004</v>
      </c>
      <c r="B1417" s="74" t="str">
        <f t="shared" si="173"/>
        <v>EH8X4</v>
      </c>
      <c r="C1417" t="str">
        <f>VLOOKUP(A1417,'BASE ARTICLE SAMUEL 25012023 v1'!$A$1:$B$1287,2,FALSE)</f>
        <v>AA</v>
      </c>
      <c r="D1417" t="s">
        <v>1913</v>
      </c>
      <c r="E1417">
        <v>6</v>
      </c>
      <c r="F1417" t="s">
        <v>3941</v>
      </c>
      <c r="G1417" s="71">
        <f>VLOOKUP(M1417,'BASE ARTICLE SAMUEL 25012023 v1'!$A$1:$F$1287,6,FALSE)</f>
        <v>4.46</v>
      </c>
      <c r="H1417" s="6">
        <f>VLOOKUP(M1417,'BASE ARTICLE SAMUEL 25012023 v2'!$A$1:$H$1287,8,FALSE)</f>
        <v>3.0550000000000002</v>
      </c>
      <c r="I1417">
        <v>4.6189999999999998</v>
      </c>
      <c r="J1417">
        <f t="shared" si="174"/>
        <v>27.713999999999999</v>
      </c>
      <c r="K1417" s="6">
        <f>VLOOKUP(M1417,'BASE ARTICLE SAMUEL 25012023 v2'!$A$1:$K$1287,11,FALSE)</f>
        <v>6.8325000000000005</v>
      </c>
      <c r="L1417" s="6">
        <f t="shared" si="175"/>
        <v>40.995000000000005</v>
      </c>
      <c r="M1417" t="s">
        <v>1913</v>
      </c>
      <c r="N1417" t="str">
        <f>VLOOKUP(M1417,'BASE ARTICLE SAMUEL 25012023 v1'!$A$2:$B$1287,2,FALSE)</f>
        <v>AF</v>
      </c>
      <c r="O1417">
        <f t="shared" si="162"/>
        <v>18.330000000000002</v>
      </c>
    </row>
    <row r="1418" spans="1:15" outlineLevel="2" x14ac:dyDescent="0.25">
      <c r="A1418" t="s">
        <v>1004</v>
      </c>
      <c r="B1418" s="74" t="str">
        <f t="shared" si="173"/>
        <v>EH8X4</v>
      </c>
      <c r="C1418" t="str">
        <f>VLOOKUP(A1418,'BASE ARTICLE SAMUEL 25012023 v1'!$A$1:$B$1287,2,FALSE)</f>
        <v>AA</v>
      </c>
      <c r="D1418" t="s">
        <v>689</v>
      </c>
      <c r="E1418">
        <v>6</v>
      </c>
      <c r="F1418" t="s">
        <v>690</v>
      </c>
      <c r="G1418" s="71">
        <f>VLOOKUP(M1418,'BASE ARTICLE SAMUEL 25012023 v1'!$A$1:$F$1287,6,FALSE)</f>
        <v>58</v>
      </c>
      <c r="H1418" s="6">
        <f>VLOOKUP(M1418,'BASE ARTICLE SAMUEL 25012023 v2'!$A$1:$H$1287,8,FALSE)</f>
        <v>58</v>
      </c>
      <c r="I1418">
        <v>85.23</v>
      </c>
      <c r="J1418">
        <f t="shared" si="174"/>
        <v>511.38</v>
      </c>
      <c r="K1418" s="6">
        <f>VLOOKUP(M1418,'BASE ARTICLE SAMUEL 25012023 v2'!$A$1:$K$1287,11,FALSE)</f>
        <v>92.800000000000011</v>
      </c>
      <c r="L1418" s="6">
        <f t="shared" si="175"/>
        <v>556.80000000000007</v>
      </c>
      <c r="M1418" t="s">
        <v>689</v>
      </c>
      <c r="N1418" t="str">
        <f>VLOOKUP(M1418,'BASE ARTICLE SAMUEL 25012023 v1'!$A$2:$B$1287,2,FALSE)</f>
        <v>AN</v>
      </c>
      <c r="O1418">
        <f t="shared" si="162"/>
        <v>348</v>
      </c>
    </row>
    <row r="1419" spans="1:15" outlineLevel="2" x14ac:dyDescent="0.25">
      <c r="A1419" t="s">
        <v>1004</v>
      </c>
      <c r="B1419" s="74" t="str">
        <f t="shared" si="173"/>
        <v>EH8X4</v>
      </c>
      <c r="C1419" t="str">
        <f>VLOOKUP(A1419,'BASE ARTICLE SAMUEL 25012023 v1'!$A$1:$B$1287,2,FALSE)</f>
        <v>AA</v>
      </c>
      <c r="D1419" t="s">
        <v>498</v>
      </c>
      <c r="E1419">
        <v>32</v>
      </c>
      <c r="F1419" t="s">
        <v>499</v>
      </c>
      <c r="G1419" s="71">
        <f>VLOOKUP(M1419,'BASE ARTICLE SAMUEL 25012023 v1'!$A$1:$F$1287,6,FALSE)</f>
        <v>31.3</v>
      </c>
      <c r="H1419" s="6">
        <f>VLOOKUP(M1419,'BASE ARTICLE SAMUEL 25012023 v2'!$A$1:$H$1287,8,FALSE)</f>
        <v>30.4</v>
      </c>
      <c r="I1419">
        <v>40.47</v>
      </c>
      <c r="J1419">
        <f t="shared" si="174"/>
        <v>1295.04</v>
      </c>
      <c r="K1419" s="6">
        <f>VLOOKUP(M1419,'BASE ARTICLE SAMUEL 25012023 v2'!$A$1:$K$1287,11,FALSE)</f>
        <v>45.599999999999994</v>
      </c>
      <c r="L1419" s="6">
        <f t="shared" si="175"/>
        <v>1459.1999999999998</v>
      </c>
      <c r="M1419" t="s">
        <v>498</v>
      </c>
      <c r="N1419" t="str">
        <f>VLOOKUP(M1419,'BASE ARTICLE SAMUEL 25012023 v1'!$A$2:$B$1287,2,FALSE)</f>
        <v>AN</v>
      </c>
      <c r="O1419">
        <f t="shared" si="162"/>
        <v>972.8</v>
      </c>
    </row>
    <row r="1420" spans="1:15" outlineLevel="2" x14ac:dyDescent="0.25">
      <c r="A1420" t="s">
        <v>1004</v>
      </c>
      <c r="B1420" s="74" t="str">
        <f t="shared" si="173"/>
        <v>EH8X4</v>
      </c>
      <c r="C1420" t="str">
        <f>VLOOKUP(A1420,'BASE ARTICLE SAMUEL 25012023 v1'!$A$1:$B$1287,2,FALSE)</f>
        <v>AA</v>
      </c>
      <c r="E1420">
        <v>1</v>
      </c>
      <c r="F1420" t="s">
        <v>1547</v>
      </c>
      <c r="G1420" s="71">
        <f>VLOOKUP(M1420,'BASE ARTICLE SAMUEL 25012023 v1'!$A$1:$F$1287,6,FALSE)</f>
        <v>5.2</v>
      </c>
      <c r="H1420" s="6">
        <f>VLOOKUP(M1420,'BASE ARTICLE SAMUEL 25012023 v2'!$A$1:$H$1287,8,FALSE)</f>
        <v>5.2</v>
      </c>
      <c r="I1420">
        <v>0</v>
      </c>
      <c r="J1420">
        <f t="shared" si="174"/>
        <v>0</v>
      </c>
      <c r="K1420" s="6">
        <f>VLOOKUP(M1420,'BASE ARTICLE SAMUEL 25012023 v2'!$A$1:$K$1287,11,FALSE)</f>
        <v>5.7200000000000006</v>
      </c>
      <c r="L1420" s="6">
        <f t="shared" si="175"/>
        <v>5.7200000000000006</v>
      </c>
      <c r="M1420" t="s">
        <v>1546</v>
      </c>
      <c r="N1420" t="str">
        <f>VLOOKUP(M1420,'BASE ARTICLE SAMUEL 25012023 v1'!$A$2:$B$1287,2,FALSE)</f>
        <v>AN</v>
      </c>
      <c r="O1420">
        <f t="shared" si="162"/>
        <v>5.2</v>
      </c>
    </row>
    <row r="1421" spans="1:15" outlineLevel="1" x14ac:dyDescent="0.25">
      <c r="A1421" s="74" t="s">
        <v>4182</v>
      </c>
      <c r="B1421" s="74" t="str">
        <f t="shared" si="173"/>
        <v>PSFV16EH8X4</v>
      </c>
      <c r="H1421" s="6" t="e">
        <f>VLOOKUP(M1421,'BASE ARTICLE SAMUEL 25012023 v2'!$A$1:$H$1287,8,FALSE)</f>
        <v>#N/A</v>
      </c>
      <c r="K1421" s="6" t="e">
        <f>VLOOKUP(M1421,'BASE ARTICLE SAMUEL 25012023 v2'!$A$1:$K$1287,11,FALSE)</f>
        <v>#N/A</v>
      </c>
      <c r="L1421" s="6">
        <f>SUBTOTAL(9,L1414:L1420)</f>
        <v>3846.9120000000003</v>
      </c>
      <c r="O1421">
        <f>SUBTOTAL(9,O1414:O1420)</f>
        <v>2661.75</v>
      </c>
    </row>
    <row r="1422" spans="1:15" outlineLevel="2" x14ac:dyDescent="0.25">
      <c r="A1422" t="s">
        <v>1006</v>
      </c>
      <c r="B1422" s="74" t="str">
        <f t="shared" si="173"/>
        <v>EH8X4.5</v>
      </c>
      <c r="C1422" t="str">
        <f>VLOOKUP(A1422,'BASE ARTICLE SAMUEL 25012023 v1'!$A$1:$B$1287,2,FALSE)</f>
        <v>AA</v>
      </c>
      <c r="D1422" t="s">
        <v>88</v>
      </c>
      <c r="E1422">
        <v>2</v>
      </c>
      <c r="F1422" t="s">
        <v>89</v>
      </c>
      <c r="G1422" s="71">
        <f>VLOOKUP(M1422,'BASE ARTICLE SAMUEL 25012023 v1'!$A$1:$F$1287,6,FALSE)</f>
        <v>3.17</v>
      </c>
      <c r="H1422" s="6">
        <f>VLOOKUP(M1422,'BASE ARTICLE SAMUEL 25012023 v2'!$A$1:$H$1287,8,FALSE)</f>
        <v>2.98</v>
      </c>
      <c r="I1422">
        <v>4.63</v>
      </c>
      <c r="J1422">
        <f t="shared" ref="J1422:J1429" si="176">E1422*I1422</f>
        <v>9.26</v>
      </c>
      <c r="K1422" s="6">
        <f>VLOOKUP(M1422,'BASE ARTICLE SAMUEL 25012023 v2'!$A$1:$K$1287,11,FALSE)</f>
        <v>5.96</v>
      </c>
      <c r="L1422" s="6">
        <f t="shared" ref="L1422:L1429" si="177">E1422*K1422</f>
        <v>11.92</v>
      </c>
      <c r="M1422" t="s">
        <v>88</v>
      </c>
      <c r="N1422" t="str">
        <f>VLOOKUP(M1422,'BASE ARTICLE SAMUEL 25012023 v1'!$A$2:$B$1287,2,FALSE)</f>
        <v>AS</v>
      </c>
      <c r="O1422">
        <f t="shared" si="162"/>
        <v>5.96</v>
      </c>
    </row>
    <row r="1423" spans="1:15" outlineLevel="2" x14ac:dyDescent="0.25">
      <c r="A1423" t="s">
        <v>1006</v>
      </c>
      <c r="B1423" s="74" t="str">
        <f t="shared" si="173"/>
        <v>EH8X4.5</v>
      </c>
      <c r="C1423" t="str">
        <f>VLOOKUP(A1423,'BASE ARTICLE SAMUEL 25012023 v1'!$A$1:$B$1287,2,FALSE)</f>
        <v>AA</v>
      </c>
      <c r="D1423" t="s">
        <v>980</v>
      </c>
      <c r="E1423">
        <v>1</v>
      </c>
      <c r="F1423" t="s">
        <v>981</v>
      </c>
      <c r="G1423" s="71">
        <f>VLOOKUP(M1423,'BASE ARTICLE SAMUEL 25012023 v1'!$A$1:$F$1287,6,FALSE)</f>
        <v>1334.29</v>
      </c>
      <c r="H1423" s="6">
        <f>VLOOKUP(M1423,'BASE ARTICLE SAMUEL 25012023 v2'!$A$1:$H$1287,8,FALSE)</f>
        <v>1287.1600000000001</v>
      </c>
      <c r="I1423">
        <v>1289.6099999999999</v>
      </c>
      <c r="J1423">
        <f t="shared" si="176"/>
        <v>1289.6099999999999</v>
      </c>
      <c r="K1423" s="6">
        <f>VLOOKUP(M1423,'BASE ARTICLE SAMUEL 25012023 v2'!$A$1:$K$1287,11,FALSE)</f>
        <v>1737.6660000000002</v>
      </c>
      <c r="L1423" s="6">
        <f t="shared" si="177"/>
        <v>1737.6660000000002</v>
      </c>
      <c r="M1423" t="s">
        <v>980</v>
      </c>
      <c r="N1423" t="str">
        <f>VLOOKUP(M1423,'BASE ARTICLE SAMUEL 25012023 v1'!$A$2:$B$1287,2,FALSE)</f>
        <v>AN</v>
      </c>
      <c r="O1423">
        <f t="shared" si="162"/>
        <v>1287.1600000000001</v>
      </c>
    </row>
    <row r="1424" spans="1:15" outlineLevel="2" x14ac:dyDescent="0.25">
      <c r="A1424" t="s">
        <v>1006</v>
      </c>
      <c r="B1424" s="74" t="str">
        <f t="shared" si="173"/>
        <v>EH8X4.5</v>
      </c>
      <c r="C1424" t="str">
        <f>VLOOKUP(A1424,'BASE ARTICLE SAMUEL 25012023 v1'!$A$1:$B$1287,2,FALSE)</f>
        <v>AA</v>
      </c>
      <c r="D1424" t="s">
        <v>84</v>
      </c>
      <c r="E1424">
        <v>1</v>
      </c>
      <c r="F1424" t="s">
        <v>85</v>
      </c>
      <c r="G1424" s="71">
        <f>VLOOKUP(M1424,'BASE ARTICLE SAMUEL 25012023 v1'!$A$1:$F$1287,6,FALSE)</f>
        <v>13.85</v>
      </c>
      <c r="H1424" s="6">
        <f>VLOOKUP(M1424,'BASE ARTICLE SAMUEL 25012023 v2'!$A$1:$H$1287,8,FALSE)</f>
        <v>12.04</v>
      </c>
      <c r="I1424">
        <v>16.5</v>
      </c>
      <c r="J1424">
        <f t="shared" si="176"/>
        <v>16.5</v>
      </c>
      <c r="K1424" s="6">
        <f>VLOOKUP(M1424,'BASE ARTICLE SAMUEL 25012023 v2'!$A$1:$K$1287,11,FALSE)</f>
        <v>18.059999999999999</v>
      </c>
      <c r="L1424" s="6">
        <f t="shared" si="177"/>
        <v>18.059999999999999</v>
      </c>
      <c r="M1424" t="s">
        <v>84</v>
      </c>
      <c r="N1424" t="str">
        <f>VLOOKUP(M1424,'BASE ARTICLE SAMUEL 25012023 v1'!$A$2:$B$1287,2,FALSE)</f>
        <v>AS</v>
      </c>
      <c r="O1424">
        <f t="shared" si="162"/>
        <v>12.04</v>
      </c>
    </row>
    <row r="1425" spans="1:15" outlineLevel="2" x14ac:dyDescent="0.25">
      <c r="A1425" t="s">
        <v>1006</v>
      </c>
      <c r="B1425" s="74" t="str">
        <f t="shared" si="173"/>
        <v>EH8X4.5</v>
      </c>
      <c r="C1425" t="str">
        <f>VLOOKUP(A1425,'BASE ARTICLE SAMUEL 25012023 v1'!$A$1:$B$1287,2,FALSE)</f>
        <v>AA</v>
      </c>
      <c r="D1425" t="s">
        <v>1913</v>
      </c>
      <c r="E1425">
        <v>6</v>
      </c>
      <c r="F1425" t="s">
        <v>3941</v>
      </c>
      <c r="G1425" s="71">
        <f>VLOOKUP(M1425,'BASE ARTICLE SAMUEL 25012023 v1'!$A$1:$F$1287,6,FALSE)</f>
        <v>4.46</v>
      </c>
      <c r="H1425" s="6">
        <f>VLOOKUP(M1425,'BASE ARTICLE SAMUEL 25012023 v2'!$A$1:$H$1287,8,FALSE)</f>
        <v>3.0550000000000002</v>
      </c>
      <c r="I1425">
        <v>4.6189999999999998</v>
      </c>
      <c r="J1425">
        <f t="shared" si="176"/>
        <v>27.713999999999999</v>
      </c>
      <c r="K1425" s="6">
        <f>VLOOKUP(M1425,'BASE ARTICLE SAMUEL 25012023 v2'!$A$1:$K$1287,11,FALSE)</f>
        <v>6.8325000000000005</v>
      </c>
      <c r="L1425" s="6">
        <f t="shared" si="177"/>
        <v>40.995000000000005</v>
      </c>
      <c r="M1425" t="s">
        <v>1913</v>
      </c>
      <c r="N1425" t="str">
        <f>VLOOKUP(M1425,'BASE ARTICLE SAMUEL 25012023 v1'!$A$2:$B$1287,2,FALSE)</f>
        <v>AF</v>
      </c>
      <c r="O1425">
        <f t="shared" si="162"/>
        <v>18.330000000000002</v>
      </c>
    </row>
    <row r="1426" spans="1:15" outlineLevel="2" x14ac:dyDescent="0.25">
      <c r="A1426" t="s">
        <v>1006</v>
      </c>
      <c r="B1426" s="74" t="str">
        <f t="shared" si="173"/>
        <v>EH8X4.5</v>
      </c>
      <c r="C1426" t="str">
        <f>VLOOKUP(A1426,'BASE ARTICLE SAMUEL 25012023 v1'!$A$1:$B$1287,2,FALSE)</f>
        <v>AA</v>
      </c>
      <c r="D1426" t="s">
        <v>689</v>
      </c>
      <c r="E1426">
        <v>6</v>
      </c>
      <c r="F1426" t="s">
        <v>690</v>
      </c>
      <c r="G1426" s="71">
        <f>VLOOKUP(M1426,'BASE ARTICLE SAMUEL 25012023 v1'!$A$1:$F$1287,6,FALSE)</f>
        <v>58</v>
      </c>
      <c r="H1426" s="6">
        <f>VLOOKUP(M1426,'BASE ARTICLE SAMUEL 25012023 v2'!$A$1:$H$1287,8,FALSE)</f>
        <v>58</v>
      </c>
      <c r="I1426">
        <v>85.23</v>
      </c>
      <c r="J1426">
        <f t="shared" si="176"/>
        <v>511.38</v>
      </c>
      <c r="K1426" s="6">
        <f>VLOOKUP(M1426,'BASE ARTICLE SAMUEL 25012023 v2'!$A$1:$K$1287,11,FALSE)</f>
        <v>92.800000000000011</v>
      </c>
      <c r="L1426" s="6">
        <f t="shared" si="177"/>
        <v>556.80000000000007</v>
      </c>
      <c r="M1426" t="s">
        <v>689</v>
      </c>
      <c r="N1426" t="str">
        <f>VLOOKUP(M1426,'BASE ARTICLE SAMUEL 25012023 v1'!$A$2:$B$1287,2,FALSE)</f>
        <v>AN</v>
      </c>
      <c r="O1426">
        <f t="shared" si="162"/>
        <v>348</v>
      </c>
    </row>
    <row r="1427" spans="1:15" outlineLevel="2" x14ac:dyDescent="0.25">
      <c r="A1427" t="s">
        <v>1006</v>
      </c>
      <c r="B1427" s="74" t="str">
        <f t="shared" si="173"/>
        <v>EH8X4.5</v>
      </c>
      <c r="C1427" t="str">
        <f>VLOOKUP(A1427,'BASE ARTICLE SAMUEL 25012023 v1'!$A$1:$B$1287,2,FALSE)</f>
        <v>AA</v>
      </c>
      <c r="D1427" t="s">
        <v>498</v>
      </c>
      <c r="E1427">
        <v>16</v>
      </c>
      <c r="F1427" t="s">
        <v>499</v>
      </c>
      <c r="G1427" s="71">
        <f>VLOOKUP(M1427,'BASE ARTICLE SAMUEL 25012023 v1'!$A$1:$F$1287,6,FALSE)</f>
        <v>31.3</v>
      </c>
      <c r="H1427" s="6">
        <f>VLOOKUP(M1427,'BASE ARTICLE SAMUEL 25012023 v2'!$A$1:$H$1287,8,FALSE)</f>
        <v>30.4</v>
      </c>
      <c r="I1427">
        <v>40.47</v>
      </c>
      <c r="J1427">
        <f t="shared" si="176"/>
        <v>647.52</v>
      </c>
      <c r="K1427" s="6">
        <f>VLOOKUP(M1427,'BASE ARTICLE SAMUEL 25012023 v2'!$A$1:$K$1287,11,FALSE)</f>
        <v>45.599999999999994</v>
      </c>
      <c r="L1427" s="6">
        <f t="shared" si="177"/>
        <v>729.59999999999991</v>
      </c>
      <c r="M1427" t="s">
        <v>498</v>
      </c>
      <c r="N1427" t="str">
        <f>VLOOKUP(M1427,'BASE ARTICLE SAMUEL 25012023 v1'!$A$2:$B$1287,2,FALSE)</f>
        <v>AN</v>
      </c>
      <c r="O1427">
        <f t="shared" si="162"/>
        <v>486.4</v>
      </c>
    </row>
    <row r="1428" spans="1:15" outlineLevel="2" x14ac:dyDescent="0.25">
      <c r="A1428" t="s">
        <v>1006</v>
      </c>
      <c r="B1428" s="74" t="str">
        <f t="shared" si="173"/>
        <v>EH8X4.5</v>
      </c>
      <c r="C1428" t="str">
        <f>VLOOKUP(A1428,'BASE ARTICLE SAMUEL 25012023 v1'!$A$1:$B$1287,2,FALSE)</f>
        <v>AA</v>
      </c>
      <c r="D1428" t="s">
        <v>500</v>
      </c>
      <c r="E1428">
        <v>16</v>
      </c>
      <c r="F1428" t="s">
        <v>501</v>
      </c>
      <c r="G1428" s="71">
        <f>VLOOKUP(M1428,'BASE ARTICLE SAMUEL 25012023 v1'!$A$1:$F$1287,6,FALSE)</f>
        <v>38.4</v>
      </c>
      <c r="H1428" s="6">
        <f>VLOOKUP(M1428,'BASE ARTICLE SAMUEL 25012023 v2'!$A$1:$H$1287,8,FALSE)</f>
        <v>37.4</v>
      </c>
      <c r="I1428">
        <v>49.77</v>
      </c>
      <c r="J1428">
        <f t="shared" si="176"/>
        <v>796.32</v>
      </c>
      <c r="K1428" s="6">
        <f>VLOOKUP(M1428,'BASE ARTICLE SAMUEL 25012023 v2'!$A$1:$K$1287,11,FALSE)</f>
        <v>56.099999999999994</v>
      </c>
      <c r="L1428" s="6">
        <f t="shared" si="177"/>
        <v>897.59999999999991</v>
      </c>
      <c r="M1428" t="s">
        <v>500</v>
      </c>
      <c r="N1428" t="str">
        <f>VLOOKUP(M1428,'BASE ARTICLE SAMUEL 25012023 v1'!$A$2:$B$1287,2,FALSE)</f>
        <v>AN</v>
      </c>
      <c r="O1428">
        <f t="shared" si="162"/>
        <v>598.4</v>
      </c>
    </row>
    <row r="1429" spans="1:15" outlineLevel="2" x14ac:dyDescent="0.25">
      <c r="A1429" t="s">
        <v>1006</v>
      </c>
      <c r="B1429" s="74" t="str">
        <f t="shared" si="173"/>
        <v>EH8X4.5</v>
      </c>
      <c r="C1429" t="str">
        <f>VLOOKUP(A1429,'BASE ARTICLE SAMUEL 25012023 v1'!$A$1:$B$1287,2,FALSE)</f>
        <v>AA</v>
      </c>
      <c r="E1429">
        <v>1</v>
      </c>
      <c r="F1429" t="s">
        <v>1547</v>
      </c>
      <c r="G1429" s="71">
        <f>VLOOKUP(M1429,'BASE ARTICLE SAMUEL 25012023 v1'!$A$1:$F$1287,6,FALSE)</f>
        <v>5.2</v>
      </c>
      <c r="H1429" s="6">
        <f>VLOOKUP(M1429,'BASE ARTICLE SAMUEL 25012023 v2'!$A$1:$H$1287,8,FALSE)</f>
        <v>5.2</v>
      </c>
      <c r="I1429">
        <v>0</v>
      </c>
      <c r="J1429">
        <f t="shared" si="176"/>
        <v>0</v>
      </c>
      <c r="K1429" s="6">
        <f>VLOOKUP(M1429,'BASE ARTICLE SAMUEL 25012023 v2'!$A$1:$K$1287,11,FALSE)</f>
        <v>5.7200000000000006</v>
      </c>
      <c r="L1429" s="6">
        <f t="shared" si="177"/>
        <v>5.7200000000000006</v>
      </c>
      <c r="M1429" t="s">
        <v>1546</v>
      </c>
      <c r="N1429" t="str">
        <f>VLOOKUP(M1429,'BASE ARTICLE SAMUEL 25012023 v1'!$A$2:$B$1287,2,FALSE)</f>
        <v>AN</v>
      </c>
      <c r="O1429">
        <f t="shared" si="162"/>
        <v>5.2</v>
      </c>
    </row>
    <row r="1430" spans="1:15" outlineLevel="1" x14ac:dyDescent="0.25">
      <c r="A1430" s="74" t="s">
        <v>4183</v>
      </c>
      <c r="B1430" s="74" t="str">
        <f t="shared" si="173"/>
        <v>PSFV18EH8X4.5</v>
      </c>
      <c r="H1430" s="6" t="e">
        <f>VLOOKUP(M1430,'BASE ARTICLE SAMUEL 25012023 v2'!$A$1:$H$1287,8,FALSE)</f>
        <v>#N/A</v>
      </c>
      <c r="K1430" s="6" t="e">
        <f>VLOOKUP(M1430,'BASE ARTICLE SAMUEL 25012023 v2'!$A$1:$K$1287,11,FALSE)</f>
        <v>#N/A</v>
      </c>
      <c r="L1430" s="6">
        <f>SUBTOTAL(9,L1422:L1429)</f>
        <v>3998.3609999999999</v>
      </c>
      <c r="O1430">
        <f>SUBTOTAL(9,O1422:O1429)</f>
        <v>2761.49</v>
      </c>
    </row>
    <row r="1431" spans="1:15" outlineLevel="2" x14ac:dyDescent="0.25">
      <c r="A1431" t="s">
        <v>1459</v>
      </c>
      <c r="B1431" s="74" t="str">
        <f t="shared" si="173"/>
        <v>EH9X4</v>
      </c>
      <c r="C1431" t="str">
        <f>VLOOKUP(A1431,'BASE ARTICLE SAMUEL 25012023 v1'!$A$1:$B$1287,2,FALSE)</f>
        <v>AA</v>
      </c>
      <c r="D1431" t="s">
        <v>1913</v>
      </c>
      <c r="E1431">
        <v>8</v>
      </c>
      <c r="F1431" t="s">
        <v>3941</v>
      </c>
      <c r="G1431" s="71">
        <f>VLOOKUP(M1431,'BASE ARTICLE SAMUEL 25012023 v1'!$A$1:$F$1287,6,FALSE)</f>
        <v>4.46</v>
      </c>
      <c r="H1431" s="6">
        <f>VLOOKUP(M1431,'BASE ARTICLE SAMUEL 25012023 v2'!$A$1:$H$1287,8,FALSE)</f>
        <v>3.0550000000000002</v>
      </c>
      <c r="I1431">
        <v>4.6189999999999998</v>
      </c>
      <c r="J1431">
        <f t="shared" ref="J1431:J1437" si="178">E1431*I1431</f>
        <v>36.951999999999998</v>
      </c>
      <c r="K1431" s="6">
        <f>VLOOKUP(M1431,'BASE ARTICLE SAMUEL 25012023 v2'!$A$1:$K$1287,11,FALSE)</f>
        <v>6.8325000000000005</v>
      </c>
      <c r="L1431" s="6">
        <f t="shared" ref="L1431:L1437" si="179">E1431*K1431</f>
        <v>54.660000000000004</v>
      </c>
      <c r="M1431" t="s">
        <v>1913</v>
      </c>
      <c r="N1431" t="str">
        <f>VLOOKUP(M1431,'BASE ARTICLE SAMUEL 25012023 v1'!$A$2:$B$1287,2,FALSE)</f>
        <v>AF</v>
      </c>
      <c r="O1431">
        <f t="shared" si="162"/>
        <v>24.44</v>
      </c>
    </row>
    <row r="1432" spans="1:15" outlineLevel="2" x14ac:dyDescent="0.25">
      <c r="A1432" t="s">
        <v>1459</v>
      </c>
      <c r="B1432" s="74" t="str">
        <f t="shared" si="173"/>
        <v>EH9X4</v>
      </c>
      <c r="C1432" t="str">
        <f>VLOOKUP(A1432,'BASE ARTICLE SAMUEL 25012023 v1'!$A$1:$B$1287,2,FALSE)</f>
        <v>AA</v>
      </c>
      <c r="D1432" t="s">
        <v>1382</v>
      </c>
      <c r="E1432">
        <v>16</v>
      </c>
      <c r="F1432" t="s">
        <v>1383</v>
      </c>
      <c r="G1432" s="71">
        <f>VLOOKUP(M1432,'BASE ARTICLE SAMUEL 25012023 v1'!$A$1:$F$1287,6,FALSE)</f>
        <v>39.5</v>
      </c>
      <c r="H1432" s="6">
        <f>VLOOKUP(M1432,'BASE ARTICLE SAMUEL 25012023 v2'!$A$1:$H$1287,8,FALSE)</f>
        <v>39.5</v>
      </c>
      <c r="I1432">
        <v>34.299999999999997</v>
      </c>
      <c r="J1432">
        <f t="shared" si="178"/>
        <v>548.79999999999995</v>
      </c>
      <c r="K1432" s="6">
        <f>VLOOKUP(M1432,'BASE ARTICLE SAMUEL 25012023 v2'!$A$1:$K$1287,11,FALSE)</f>
        <v>52.535000000000004</v>
      </c>
      <c r="L1432" s="6">
        <f t="shared" si="179"/>
        <v>840.56000000000006</v>
      </c>
      <c r="M1432" t="s">
        <v>1382</v>
      </c>
      <c r="N1432" t="str">
        <f>VLOOKUP(M1432,'BASE ARTICLE SAMUEL 25012023 v1'!$A$2:$B$1287,2,FALSE)</f>
        <v>AN</v>
      </c>
      <c r="O1432">
        <f t="shared" si="162"/>
        <v>632</v>
      </c>
    </row>
    <row r="1433" spans="1:15" outlineLevel="2" x14ac:dyDescent="0.25">
      <c r="A1433" t="s">
        <v>1459</v>
      </c>
      <c r="B1433" s="74" t="str">
        <f t="shared" si="173"/>
        <v>EH9X4</v>
      </c>
      <c r="C1433" t="str">
        <f>VLOOKUP(A1433,'BASE ARTICLE SAMUEL 25012023 v1'!$A$1:$B$1287,2,FALSE)</f>
        <v>AA</v>
      </c>
      <c r="D1433" t="s">
        <v>498</v>
      </c>
      <c r="E1433">
        <v>36</v>
      </c>
      <c r="F1433" t="s">
        <v>499</v>
      </c>
      <c r="G1433" s="71">
        <f>VLOOKUP(M1433,'BASE ARTICLE SAMUEL 25012023 v1'!$A$1:$F$1287,6,FALSE)</f>
        <v>31.3</v>
      </c>
      <c r="H1433" s="6">
        <f>VLOOKUP(M1433,'BASE ARTICLE SAMUEL 25012023 v2'!$A$1:$H$1287,8,FALSE)</f>
        <v>30.4</v>
      </c>
      <c r="I1433">
        <v>40.47</v>
      </c>
      <c r="J1433">
        <f t="shared" si="178"/>
        <v>1456.92</v>
      </c>
      <c r="K1433" s="6">
        <f>VLOOKUP(M1433,'BASE ARTICLE SAMUEL 25012023 v2'!$A$1:$K$1287,11,FALSE)</f>
        <v>45.599999999999994</v>
      </c>
      <c r="L1433" s="6">
        <f t="shared" si="179"/>
        <v>1641.6</v>
      </c>
      <c r="M1433" t="s">
        <v>498</v>
      </c>
      <c r="N1433" t="str">
        <f>VLOOKUP(M1433,'BASE ARTICLE SAMUEL 25012023 v1'!$A$2:$B$1287,2,FALSE)</f>
        <v>AN</v>
      </c>
      <c r="O1433">
        <f t="shared" si="162"/>
        <v>1094.3999999999999</v>
      </c>
    </row>
    <row r="1434" spans="1:15" outlineLevel="2" x14ac:dyDescent="0.25">
      <c r="A1434" t="s">
        <v>1459</v>
      </c>
      <c r="B1434" s="74" t="str">
        <f t="shared" si="173"/>
        <v>EH9X4</v>
      </c>
      <c r="C1434" t="str">
        <f>VLOOKUP(A1434,'BASE ARTICLE SAMUEL 25012023 v1'!$A$1:$B$1287,2,FALSE)</f>
        <v>AA</v>
      </c>
      <c r="D1434" t="s">
        <v>84</v>
      </c>
      <c r="E1434">
        <v>1</v>
      </c>
      <c r="F1434" t="s">
        <v>85</v>
      </c>
      <c r="G1434" s="71">
        <f>VLOOKUP(M1434,'BASE ARTICLE SAMUEL 25012023 v1'!$A$1:$F$1287,6,FALSE)</f>
        <v>13.85</v>
      </c>
      <c r="H1434" s="6">
        <f>VLOOKUP(M1434,'BASE ARTICLE SAMUEL 25012023 v2'!$A$1:$H$1287,8,FALSE)</f>
        <v>12.04</v>
      </c>
      <c r="I1434">
        <v>16.5</v>
      </c>
      <c r="J1434">
        <f t="shared" si="178"/>
        <v>16.5</v>
      </c>
      <c r="K1434" s="6">
        <f>VLOOKUP(M1434,'BASE ARTICLE SAMUEL 25012023 v2'!$A$1:$K$1287,11,FALSE)</f>
        <v>18.059999999999999</v>
      </c>
      <c r="L1434" s="6">
        <f t="shared" si="179"/>
        <v>18.059999999999999</v>
      </c>
      <c r="M1434" t="s">
        <v>84</v>
      </c>
      <c r="N1434" t="str">
        <f>VLOOKUP(M1434,'BASE ARTICLE SAMUEL 25012023 v1'!$A$2:$B$1287,2,FALSE)</f>
        <v>AS</v>
      </c>
      <c r="O1434">
        <f t="shared" si="162"/>
        <v>12.04</v>
      </c>
    </row>
    <row r="1435" spans="1:15" outlineLevel="2" x14ac:dyDescent="0.25">
      <c r="A1435" t="s">
        <v>1459</v>
      </c>
      <c r="B1435" s="74" t="str">
        <f t="shared" si="173"/>
        <v>EH9X4</v>
      </c>
      <c r="C1435" t="str">
        <f>VLOOKUP(A1435,'BASE ARTICLE SAMUEL 25012023 v1'!$A$1:$B$1287,2,FALSE)</f>
        <v>AA</v>
      </c>
      <c r="D1435" t="s">
        <v>1451</v>
      </c>
      <c r="E1435">
        <v>1</v>
      </c>
      <c r="F1435" t="s">
        <v>1452</v>
      </c>
      <c r="G1435" s="71">
        <f>VLOOKUP(M1435,'BASE ARTICLE SAMUEL 25012023 v1'!$A$1:$F$1287,6,FALSE)</f>
        <v>1315.57</v>
      </c>
      <c r="H1435" s="6">
        <f>VLOOKUP(M1435,'BASE ARTICLE SAMUEL 25012023 v2'!$A$1:$H$1287,8,FALSE)</f>
        <v>1287.1600000000001</v>
      </c>
      <c r="I1435">
        <v>1271.77</v>
      </c>
      <c r="J1435">
        <f t="shared" si="178"/>
        <v>1271.77</v>
      </c>
      <c r="K1435" s="6">
        <f>VLOOKUP(M1435,'BASE ARTICLE SAMUEL 25012023 v2'!$A$1:$K$1287,11,FALSE)</f>
        <v>1737.6660000000002</v>
      </c>
      <c r="L1435" s="6">
        <f t="shared" si="179"/>
        <v>1737.6660000000002</v>
      </c>
      <c r="M1435" t="s">
        <v>1451</v>
      </c>
      <c r="N1435" t="str">
        <f>VLOOKUP(M1435,'BASE ARTICLE SAMUEL 25012023 v1'!$A$2:$B$1287,2,FALSE)</f>
        <v>AN</v>
      </c>
      <c r="O1435">
        <f t="shared" si="162"/>
        <v>1287.1600000000001</v>
      </c>
    </row>
    <row r="1436" spans="1:15" outlineLevel="2" x14ac:dyDescent="0.25">
      <c r="A1436" t="s">
        <v>1459</v>
      </c>
      <c r="B1436" s="74" t="str">
        <f t="shared" si="173"/>
        <v>EH9X4</v>
      </c>
      <c r="C1436" t="str">
        <f>VLOOKUP(A1436,'BASE ARTICLE SAMUEL 25012023 v1'!$A$1:$B$1287,2,FALSE)</f>
        <v>AA</v>
      </c>
      <c r="D1436" t="s">
        <v>88</v>
      </c>
      <c r="E1436">
        <v>2</v>
      </c>
      <c r="F1436" t="s">
        <v>89</v>
      </c>
      <c r="G1436" s="71">
        <f>VLOOKUP(M1436,'BASE ARTICLE SAMUEL 25012023 v1'!$A$1:$F$1287,6,FALSE)</f>
        <v>3.17</v>
      </c>
      <c r="H1436" s="6">
        <f>VLOOKUP(M1436,'BASE ARTICLE SAMUEL 25012023 v2'!$A$1:$H$1287,8,FALSE)</f>
        <v>2.98</v>
      </c>
      <c r="I1436">
        <v>4.63</v>
      </c>
      <c r="J1436">
        <f t="shared" si="178"/>
        <v>9.26</v>
      </c>
      <c r="K1436" s="6">
        <f>VLOOKUP(M1436,'BASE ARTICLE SAMUEL 25012023 v2'!$A$1:$K$1287,11,FALSE)</f>
        <v>5.96</v>
      </c>
      <c r="L1436" s="6">
        <f t="shared" si="179"/>
        <v>11.92</v>
      </c>
      <c r="M1436" t="s">
        <v>88</v>
      </c>
      <c r="N1436" t="str">
        <f>VLOOKUP(M1436,'BASE ARTICLE SAMUEL 25012023 v1'!$A$2:$B$1287,2,FALSE)</f>
        <v>AS</v>
      </c>
      <c r="O1436">
        <f t="shared" si="162"/>
        <v>5.96</v>
      </c>
    </row>
    <row r="1437" spans="1:15" outlineLevel="2" x14ac:dyDescent="0.25">
      <c r="A1437" t="s">
        <v>1459</v>
      </c>
      <c r="B1437" s="74" t="str">
        <f t="shared" si="173"/>
        <v>EH9X4</v>
      </c>
      <c r="C1437" t="str">
        <f>VLOOKUP(A1437,'BASE ARTICLE SAMUEL 25012023 v1'!$A$1:$B$1287,2,FALSE)</f>
        <v>AA</v>
      </c>
      <c r="E1437">
        <v>1</v>
      </c>
      <c r="F1437" t="s">
        <v>1547</v>
      </c>
      <c r="G1437" s="71">
        <f>VLOOKUP(M1437,'BASE ARTICLE SAMUEL 25012023 v1'!$A$1:$F$1287,6,FALSE)</f>
        <v>5.2</v>
      </c>
      <c r="H1437" s="6">
        <f>VLOOKUP(M1437,'BASE ARTICLE SAMUEL 25012023 v2'!$A$1:$H$1287,8,FALSE)</f>
        <v>5.2</v>
      </c>
      <c r="I1437">
        <v>0</v>
      </c>
      <c r="J1437">
        <f t="shared" si="178"/>
        <v>0</v>
      </c>
      <c r="K1437" s="6">
        <f>VLOOKUP(M1437,'BASE ARTICLE SAMUEL 25012023 v2'!$A$1:$K$1287,11,FALSE)</f>
        <v>5.7200000000000006</v>
      </c>
      <c r="L1437" s="6">
        <f t="shared" si="179"/>
        <v>5.7200000000000006</v>
      </c>
      <c r="M1437" t="s">
        <v>1546</v>
      </c>
      <c r="N1437" t="str">
        <f>VLOOKUP(M1437,'BASE ARTICLE SAMUEL 25012023 v1'!$A$2:$B$1287,2,FALSE)</f>
        <v>AN</v>
      </c>
      <c r="O1437">
        <f t="shared" si="162"/>
        <v>5.2</v>
      </c>
    </row>
    <row r="1438" spans="1:15" outlineLevel="1" x14ac:dyDescent="0.25">
      <c r="A1438" s="74" t="s">
        <v>4184</v>
      </c>
      <c r="B1438" s="74" t="str">
        <f t="shared" si="173"/>
        <v>PSFV18EH9X4</v>
      </c>
      <c r="H1438" s="6" t="e">
        <f>VLOOKUP(M1438,'BASE ARTICLE SAMUEL 25012023 v2'!$A$1:$H$1287,8,FALSE)</f>
        <v>#N/A</v>
      </c>
      <c r="K1438" s="6" t="e">
        <f>VLOOKUP(M1438,'BASE ARTICLE SAMUEL 25012023 v2'!$A$1:$K$1287,11,FALSE)</f>
        <v>#N/A</v>
      </c>
      <c r="L1438" s="6">
        <f>SUBTOTAL(9,L1431:L1437)</f>
        <v>4310.1860000000006</v>
      </c>
      <c r="O1438">
        <f>SUBTOTAL(9,O1431:O1437)</f>
        <v>3061.2</v>
      </c>
    </row>
    <row r="1439" spans="1:15" outlineLevel="2" x14ac:dyDescent="0.25">
      <c r="A1439" t="s">
        <v>1461</v>
      </c>
      <c r="B1439" s="74" t="str">
        <f t="shared" si="173"/>
        <v>EH10X4</v>
      </c>
      <c r="C1439" t="str">
        <f>VLOOKUP(A1439,'BASE ARTICLE SAMUEL 25012023 v1'!$A$1:$B$1287,2,FALSE)</f>
        <v>AA</v>
      </c>
      <c r="D1439" t="s">
        <v>1913</v>
      </c>
      <c r="E1439">
        <v>7</v>
      </c>
      <c r="F1439" t="s">
        <v>3941</v>
      </c>
      <c r="G1439" s="71">
        <f>VLOOKUP(M1439,'BASE ARTICLE SAMUEL 25012023 v1'!$A$1:$F$1287,6,FALSE)</f>
        <v>4.46</v>
      </c>
      <c r="H1439" s="6">
        <f>VLOOKUP(M1439,'BASE ARTICLE SAMUEL 25012023 v2'!$A$1:$H$1287,8,FALSE)</f>
        <v>3.0550000000000002</v>
      </c>
      <c r="I1439">
        <v>4.6189999999999998</v>
      </c>
      <c r="J1439">
        <f t="shared" ref="J1439:J1445" si="180">E1439*I1439</f>
        <v>32.332999999999998</v>
      </c>
      <c r="K1439" s="6">
        <f>VLOOKUP(M1439,'BASE ARTICLE SAMUEL 25012023 v2'!$A$1:$K$1287,11,FALSE)</f>
        <v>6.8325000000000005</v>
      </c>
      <c r="L1439" s="6">
        <f t="shared" ref="L1439:L1445" si="181">E1439*K1439</f>
        <v>47.827500000000001</v>
      </c>
      <c r="M1439" t="s">
        <v>1913</v>
      </c>
      <c r="N1439" t="str">
        <f>VLOOKUP(M1439,'BASE ARTICLE SAMUEL 25012023 v1'!$A$2:$B$1287,2,FALSE)</f>
        <v>AF</v>
      </c>
      <c r="O1439">
        <f t="shared" si="162"/>
        <v>21.385000000000002</v>
      </c>
    </row>
    <row r="1440" spans="1:15" outlineLevel="2" x14ac:dyDescent="0.25">
      <c r="A1440" t="s">
        <v>1461</v>
      </c>
      <c r="B1440" s="74" t="str">
        <f t="shared" si="173"/>
        <v>EH10X4</v>
      </c>
      <c r="C1440" t="str">
        <f>VLOOKUP(A1440,'BASE ARTICLE SAMUEL 25012023 v1'!$A$1:$B$1287,2,FALSE)</f>
        <v>AA</v>
      </c>
      <c r="D1440" t="s">
        <v>1382</v>
      </c>
      <c r="E1440">
        <v>14</v>
      </c>
      <c r="F1440" t="s">
        <v>1383</v>
      </c>
      <c r="G1440" s="71">
        <f>VLOOKUP(M1440,'BASE ARTICLE SAMUEL 25012023 v1'!$A$1:$F$1287,6,FALSE)</f>
        <v>39.5</v>
      </c>
      <c r="H1440" s="6">
        <f>VLOOKUP(M1440,'BASE ARTICLE SAMUEL 25012023 v2'!$A$1:$H$1287,8,FALSE)</f>
        <v>39.5</v>
      </c>
      <c r="I1440">
        <v>34.299999999999997</v>
      </c>
      <c r="J1440">
        <f t="shared" si="180"/>
        <v>480.19999999999993</v>
      </c>
      <c r="K1440" s="6">
        <f>VLOOKUP(M1440,'BASE ARTICLE SAMUEL 25012023 v2'!$A$1:$K$1287,11,FALSE)</f>
        <v>52.535000000000004</v>
      </c>
      <c r="L1440" s="6">
        <f t="shared" si="181"/>
        <v>735.49</v>
      </c>
      <c r="M1440" t="s">
        <v>1382</v>
      </c>
      <c r="N1440" t="str">
        <f>VLOOKUP(M1440,'BASE ARTICLE SAMUEL 25012023 v1'!$A$2:$B$1287,2,FALSE)</f>
        <v>AN</v>
      </c>
      <c r="O1440">
        <f t="shared" si="162"/>
        <v>553</v>
      </c>
    </row>
    <row r="1441" spans="1:15" outlineLevel="2" x14ac:dyDescent="0.25">
      <c r="A1441" t="s">
        <v>1461</v>
      </c>
      <c r="B1441" s="74" t="str">
        <f t="shared" si="173"/>
        <v>EH10X4</v>
      </c>
      <c r="C1441" t="str">
        <f>VLOOKUP(A1441,'BASE ARTICLE SAMUEL 25012023 v1'!$A$1:$B$1287,2,FALSE)</f>
        <v>AA</v>
      </c>
      <c r="D1441" t="s">
        <v>500</v>
      </c>
      <c r="E1441">
        <v>32</v>
      </c>
      <c r="F1441" t="s">
        <v>501</v>
      </c>
      <c r="G1441" s="71">
        <f>VLOOKUP(M1441,'BASE ARTICLE SAMUEL 25012023 v1'!$A$1:$F$1287,6,FALSE)</f>
        <v>38.4</v>
      </c>
      <c r="H1441" s="6">
        <f>VLOOKUP(M1441,'BASE ARTICLE SAMUEL 25012023 v2'!$A$1:$H$1287,8,FALSE)</f>
        <v>37.4</v>
      </c>
      <c r="I1441">
        <v>49.77</v>
      </c>
      <c r="J1441">
        <f t="shared" si="180"/>
        <v>1592.64</v>
      </c>
      <c r="K1441" s="6">
        <f>VLOOKUP(M1441,'BASE ARTICLE SAMUEL 25012023 v2'!$A$1:$K$1287,11,FALSE)</f>
        <v>56.099999999999994</v>
      </c>
      <c r="L1441" s="6">
        <f t="shared" si="181"/>
        <v>1795.1999999999998</v>
      </c>
      <c r="M1441" t="s">
        <v>500</v>
      </c>
      <c r="N1441" t="str">
        <f>VLOOKUP(M1441,'BASE ARTICLE SAMUEL 25012023 v1'!$A$2:$B$1287,2,FALSE)</f>
        <v>AN</v>
      </c>
      <c r="O1441">
        <f t="shared" si="162"/>
        <v>1196.8</v>
      </c>
    </row>
    <row r="1442" spans="1:15" outlineLevel="2" x14ac:dyDescent="0.25">
      <c r="A1442" t="s">
        <v>1461</v>
      </c>
      <c r="B1442" s="74" t="str">
        <f t="shared" si="173"/>
        <v>EH10X4</v>
      </c>
      <c r="C1442" t="str">
        <f>VLOOKUP(A1442,'BASE ARTICLE SAMUEL 25012023 v1'!$A$1:$B$1287,2,FALSE)</f>
        <v>AA</v>
      </c>
      <c r="D1442" t="s">
        <v>84</v>
      </c>
      <c r="E1442">
        <v>1</v>
      </c>
      <c r="F1442" t="s">
        <v>85</v>
      </c>
      <c r="G1442" s="71">
        <f>VLOOKUP(M1442,'BASE ARTICLE SAMUEL 25012023 v1'!$A$1:$F$1287,6,FALSE)</f>
        <v>13.85</v>
      </c>
      <c r="H1442" s="6">
        <f>VLOOKUP(M1442,'BASE ARTICLE SAMUEL 25012023 v2'!$A$1:$H$1287,8,FALSE)</f>
        <v>12.04</v>
      </c>
      <c r="I1442">
        <v>16.5</v>
      </c>
      <c r="J1442">
        <f t="shared" si="180"/>
        <v>16.5</v>
      </c>
      <c r="K1442" s="6">
        <f>VLOOKUP(M1442,'BASE ARTICLE SAMUEL 25012023 v2'!$A$1:$K$1287,11,FALSE)</f>
        <v>18.059999999999999</v>
      </c>
      <c r="L1442" s="6">
        <f t="shared" si="181"/>
        <v>18.059999999999999</v>
      </c>
      <c r="M1442" t="s">
        <v>84</v>
      </c>
      <c r="N1442" t="str">
        <f>VLOOKUP(M1442,'BASE ARTICLE SAMUEL 25012023 v1'!$A$2:$B$1287,2,FALSE)</f>
        <v>AS</v>
      </c>
      <c r="O1442">
        <f t="shared" si="162"/>
        <v>12.04</v>
      </c>
    </row>
    <row r="1443" spans="1:15" outlineLevel="2" x14ac:dyDescent="0.25">
      <c r="A1443" t="s">
        <v>1461</v>
      </c>
      <c r="B1443" s="74" t="str">
        <f t="shared" si="173"/>
        <v>EH10X4</v>
      </c>
      <c r="C1443" t="str">
        <f>VLOOKUP(A1443,'BASE ARTICLE SAMUEL 25012023 v1'!$A$1:$B$1287,2,FALSE)</f>
        <v>AA</v>
      </c>
      <c r="D1443" t="s">
        <v>1030</v>
      </c>
      <c r="E1443">
        <v>1</v>
      </c>
      <c r="F1443" t="s">
        <v>1031</v>
      </c>
      <c r="G1443" s="71">
        <f>VLOOKUP(M1443,'BASE ARTICLE SAMUEL 25012023 v1'!$A$1:$F$1287,6,FALSE)</f>
        <v>1549.77</v>
      </c>
      <c r="H1443" s="6">
        <f>VLOOKUP(M1443,'BASE ARTICLE SAMUEL 25012023 v2'!$A$1:$H$1287,8,FALSE)</f>
        <v>1516.22</v>
      </c>
      <c r="I1443">
        <v>1496.96</v>
      </c>
      <c r="J1443">
        <f t="shared" si="180"/>
        <v>1496.96</v>
      </c>
      <c r="K1443" s="6">
        <f>VLOOKUP(M1443,'BASE ARTICLE SAMUEL 25012023 v2'!$A$1:$K$1287,11,FALSE)</f>
        <v>2046.8970000000002</v>
      </c>
      <c r="L1443" s="6">
        <f t="shared" si="181"/>
        <v>2046.8970000000002</v>
      </c>
      <c r="M1443" t="s">
        <v>1030</v>
      </c>
      <c r="N1443" t="str">
        <f>VLOOKUP(M1443,'BASE ARTICLE SAMUEL 25012023 v1'!$A$2:$B$1287,2,FALSE)</f>
        <v>AN</v>
      </c>
      <c r="O1443">
        <f t="shared" ref="O1443:O1516" si="182">E1443*H1443</f>
        <v>1516.22</v>
      </c>
    </row>
    <row r="1444" spans="1:15" outlineLevel="2" x14ac:dyDescent="0.25">
      <c r="A1444" t="s">
        <v>1461</v>
      </c>
      <c r="B1444" s="74" t="str">
        <f t="shared" si="173"/>
        <v>EH10X4</v>
      </c>
      <c r="C1444" t="str">
        <f>VLOOKUP(A1444,'BASE ARTICLE SAMUEL 25012023 v1'!$A$1:$B$1287,2,FALSE)</f>
        <v>AA</v>
      </c>
      <c r="D1444" t="s">
        <v>88</v>
      </c>
      <c r="E1444">
        <v>2</v>
      </c>
      <c r="F1444" t="s">
        <v>89</v>
      </c>
      <c r="G1444" s="71">
        <f>VLOOKUP(M1444,'BASE ARTICLE SAMUEL 25012023 v1'!$A$1:$F$1287,6,FALSE)</f>
        <v>3.17</v>
      </c>
      <c r="H1444" s="6">
        <f>VLOOKUP(M1444,'BASE ARTICLE SAMUEL 25012023 v2'!$A$1:$H$1287,8,FALSE)</f>
        <v>2.98</v>
      </c>
      <c r="I1444">
        <v>4.63</v>
      </c>
      <c r="J1444">
        <f t="shared" si="180"/>
        <v>9.26</v>
      </c>
      <c r="K1444" s="6">
        <f>VLOOKUP(M1444,'BASE ARTICLE SAMUEL 25012023 v2'!$A$1:$K$1287,11,FALSE)</f>
        <v>5.96</v>
      </c>
      <c r="L1444" s="6">
        <f t="shared" si="181"/>
        <v>11.92</v>
      </c>
      <c r="M1444" t="s">
        <v>88</v>
      </c>
      <c r="N1444" t="str">
        <f>VLOOKUP(M1444,'BASE ARTICLE SAMUEL 25012023 v1'!$A$2:$B$1287,2,FALSE)</f>
        <v>AS</v>
      </c>
      <c r="O1444">
        <f t="shared" si="182"/>
        <v>5.96</v>
      </c>
    </row>
    <row r="1445" spans="1:15" outlineLevel="2" x14ac:dyDescent="0.25">
      <c r="A1445" t="s">
        <v>1461</v>
      </c>
      <c r="B1445" s="74" t="str">
        <f t="shared" si="173"/>
        <v>EH10X4</v>
      </c>
      <c r="C1445" t="str">
        <f>VLOOKUP(A1445,'BASE ARTICLE SAMUEL 25012023 v1'!$A$1:$B$1287,2,FALSE)</f>
        <v>AA</v>
      </c>
      <c r="E1445">
        <v>1</v>
      </c>
      <c r="F1445" t="s">
        <v>1547</v>
      </c>
      <c r="G1445" s="71">
        <f>VLOOKUP(M1445,'BASE ARTICLE SAMUEL 25012023 v1'!$A$1:$F$1287,6,FALSE)</f>
        <v>5.2</v>
      </c>
      <c r="H1445" s="6">
        <f>VLOOKUP(M1445,'BASE ARTICLE SAMUEL 25012023 v2'!$A$1:$H$1287,8,FALSE)</f>
        <v>5.2</v>
      </c>
      <c r="I1445">
        <v>0</v>
      </c>
      <c r="J1445">
        <f t="shared" si="180"/>
        <v>0</v>
      </c>
      <c r="K1445" s="6">
        <f>VLOOKUP(M1445,'BASE ARTICLE SAMUEL 25012023 v2'!$A$1:$K$1287,11,FALSE)</f>
        <v>5.7200000000000006</v>
      </c>
      <c r="L1445" s="6">
        <f t="shared" si="181"/>
        <v>5.7200000000000006</v>
      </c>
      <c r="M1445" t="s">
        <v>1546</v>
      </c>
      <c r="N1445" t="str">
        <f>VLOOKUP(M1445,'BASE ARTICLE SAMUEL 25012023 v1'!$A$2:$B$1287,2,FALSE)</f>
        <v>AN</v>
      </c>
      <c r="O1445">
        <f t="shared" si="182"/>
        <v>5.2</v>
      </c>
    </row>
    <row r="1446" spans="1:15" outlineLevel="1" x14ac:dyDescent="0.25">
      <c r="A1446" s="74" t="s">
        <v>4185</v>
      </c>
      <c r="B1446" s="74" t="str">
        <f t="shared" si="173"/>
        <v>PSFV20EH10X4</v>
      </c>
      <c r="H1446" s="6" t="e">
        <f>VLOOKUP(M1446,'BASE ARTICLE SAMUEL 25012023 v2'!$A$1:$H$1287,8,FALSE)</f>
        <v>#N/A</v>
      </c>
      <c r="K1446" s="6" t="e">
        <f>VLOOKUP(M1446,'BASE ARTICLE SAMUEL 25012023 v2'!$A$1:$K$1287,11,FALSE)</f>
        <v>#N/A</v>
      </c>
      <c r="L1446" s="6">
        <f>SUBTOTAL(9,L1439:L1445)</f>
        <v>4661.1145000000006</v>
      </c>
      <c r="O1446">
        <f>SUBTOTAL(9,O1439:O1445)</f>
        <v>3310.6049999999996</v>
      </c>
    </row>
    <row r="1447" spans="1:15" outlineLevel="2" x14ac:dyDescent="0.25">
      <c r="A1447" t="s">
        <v>1008</v>
      </c>
      <c r="B1447" s="74" t="str">
        <f t="shared" si="173"/>
        <v>EH8X5</v>
      </c>
      <c r="C1447" t="str">
        <f>VLOOKUP(A1447,'BASE ARTICLE SAMUEL 25012023 v1'!$A$1:$B$1287,2,FALSE)</f>
        <v>AA</v>
      </c>
      <c r="D1447" t="s">
        <v>88</v>
      </c>
      <c r="E1447">
        <v>2</v>
      </c>
      <c r="F1447" t="s">
        <v>89</v>
      </c>
      <c r="G1447" s="71">
        <f>VLOOKUP(M1447,'BASE ARTICLE SAMUEL 25012023 v1'!$A$1:$F$1287,6,FALSE)</f>
        <v>3.17</v>
      </c>
      <c r="H1447" s="6">
        <f>VLOOKUP(M1447,'BASE ARTICLE SAMUEL 25012023 v2'!$A$1:$H$1287,8,FALSE)</f>
        <v>2.98</v>
      </c>
      <c r="I1447">
        <v>4.63</v>
      </c>
      <c r="J1447">
        <f t="shared" ref="J1447:J1453" si="183">E1447*I1447</f>
        <v>9.26</v>
      </c>
      <c r="K1447" s="6">
        <f>VLOOKUP(M1447,'BASE ARTICLE SAMUEL 25012023 v2'!$A$1:$K$1287,11,FALSE)</f>
        <v>5.96</v>
      </c>
      <c r="L1447" s="6">
        <f t="shared" ref="L1447:L1453" si="184">E1447*K1447</f>
        <v>11.92</v>
      </c>
      <c r="M1447" t="s">
        <v>88</v>
      </c>
      <c r="N1447" t="str">
        <f>VLOOKUP(M1447,'BASE ARTICLE SAMUEL 25012023 v1'!$A$2:$B$1287,2,FALSE)</f>
        <v>AS</v>
      </c>
      <c r="O1447">
        <f t="shared" si="182"/>
        <v>5.96</v>
      </c>
    </row>
    <row r="1448" spans="1:15" outlineLevel="2" x14ac:dyDescent="0.25">
      <c r="A1448" t="s">
        <v>1008</v>
      </c>
      <c r="B1448" s="74" t="str">
        <f t="shared" si="173"/>
        <v>EH8X5</v>
      </c>
      <c r="C1448" t="str">
        <f>VLOOKUP(A1448,'BASE ARTICLE SAMUEL 25012023 v1'!$A$1:$B$1287,2,FALSE)</f>
        <v>AA</v>
      </c>
      <c r="D1448" t="s">
        <v>689</v>
      </c>
      <c r="E1448">
        <v>6</v>
      </c>
      <c r="F1448" t="s">
        <v>690</v>
      </c>
      <c r="G1448" s="71">
        <f>VLOOKUP(M1448,'BASE ARTICLE SAMUEL 25012023 v1'!$A$1:$F$1287,6,FALSE)</f>
        <v>58</v>
      </c>
      <c r="H1448" s="6">
        <f>VLOOKUP(M1448,'BASE ARTICLE SAMUEL 25012023 v2'!$A$1:$H$1287,8,FALSE)</f>
        <v>58</v>
      </c>
      <c r="I1448">
        <v>85.23</v>
      </c>
      <c r="J1448">
        <f t="shared" si="183"/>
        <v>511.38</v>
      </c>
      <c r="K1448" s="6">
        <f>VLOOKUP(M1448,'BASE ARTICLE SAMUEL 25012023 v2'!$A$1:$K$1287,11,FALSE)</f>
        <v>92.800000000000011</v>
      </c>
      <c r="L1448" s="6">
        <f t="shared" si="184"/>
        <v>556.80000000000007</v>
      </c>
      <c r="M1448" t="s">
        <v>689</v>
      </c>
      <c r="N1448" t="str">
        <f>VLOOKUP(M1448,'BASE ARTICLE SAMUEL 25012023 v1'!$A$2:$B$1287,2,FALSE)</f>
        <v>AN</v>
      </c>
      <c r="O1448">
        <f t="shared" si="182"/>
        <v>348</v>
      </c>
    </row>
    <row r="1449" spans="1:15" outlineLevel="2" x14ac:dyDescent="0.25">
      <c r="A1449" t="s">
        <v>1008</v>
      </c>
      <c r="B1449" s="74" t="str">
        <f t="shared" si="173"/>
        <v>EH8X5</v>
      </c>
      <c r="C1449" t="str">
        <f>VLOOKUP(A1449,'BASE ARTICLE SAMUEL 25012023 v1'!$A$1:$B$1287,2,FALSE)</f>
        <v>AA</v>
      </c>
      <c r="D1449" t="s">
        <v>982</v>
      </c>
      <c r="E1449">
        <v>1</v>
      </c>
      <c r="F1449" t="s">
        <v>983</v>
      </c>
      <c r="G1449" s="71">
        <f>VLOOKUP(M1449,'BASE ARTICLE SAMUEL 25012023 v1'!$A$1:$F$1287,6,FALSE)</f>
        <v>1328.25</v>
      </c>
      <c r="H1449" s="6">
        <f>VLOOKUP(M1449,'BASE ARTICLE SAMUEL 25012023 v2'!$A$1:$H$1287,8,FALSE)</f>
        <v>1299.42</v>
      </c>
      <c r="I1449">
        <v>1281.83</v>
      </c>
      <c r="J1449">
        <f t="shared" si="183"/>
        <v>1281.83</v>
      </c>
      <c r="K1449" s="6">
        <f>VLOOKUP(M1449,'BASE ARTICLE SAMUEL 25012023 v2'!$A$1:$K$1287,11,FALSE)</f>
        <v>1754.2170000000003</v>
      </c>
      <c r="L1449" s="6">
        <f t="shared" si="184"/>
        <v>1754.2170000000003</v>
      </c>
      <c r="M1449" t="s">
        <v>982</v>
      </c>
      <c r="N1449" t="str">
        <f>VLOOKUP(M1449,'BASE ARTICLE SAMUEL 25012023 v1'!$A$2:$B$1287,2,FALSE)</f>
        <v>AN</v>
      </c>
      <c r="O1449">
        <f t="shared" si="182"/>
        <v>1299.42</v>
      </c>
    </row>
    <row r="1450" spans="1:15" outlineLevel="2" x14ac:dyDescent="0.25">
      <c r="A1450" t="s">
        <v>1008</v>
      </c>
      <c r="B1450" s="74" t="str">
        <f t="shared" si="173"/>
        <v>EH8X5</v>
      </c>
      <c r="C1450" t="str">
        <f>VLOOKUP(A1450,'BASE ARTICLE SAMUEL 25012023 v1'!$A$1:$B$1287,2,FALSE)</f>
        <v>AA</v>
      </c>
      <c r="D1450" t="s">
        <v>84</v>
      </c>
      <c r="E1450">
        <v>1</v>
      </c>
      <c r="F1450" t="s">
        <v>85</v>
      </c>
      <c r="G1450" s="71">
        <f>VLOOKUP(M1450,'BASE ARTICLE SAMUEL 25012023 v1'!$A$1:$F$1287,6,FALSE)</f>
        <v>13.85</v>
      </c>
      <c r="H1450" s="6">
        <f>VLOOKUP(M1450,'BASE ARTICLE SAMUEL 25012023 v2'!$A$1:$H$1287,8,FALSE)</f>
        <v>12.04</v>
      </c>
      <c r="I1450">
        <v>16.5</v>
      </c>
      <c r="J1450">
        <f t="shared" si="183"/>
        <v>16.5</v>
      </c>
      <c r="K1450" s="6">
        <f>VLOOKUP(M1450,'BASE ARTICLE SAMUEL 25012023 v2'!$A$1:$K$1287,11,FALSE)</f>
        <v>18.059999999999999</v>
      </c>
      <c r="L1450" s="6">
        <f t="shared" si="184"/>
        <v>18.059999999999999</v>
      </c>
      <c r="M1450" t="s">
        <v>84</v>
      </c>
      <c r="N1450" t="str">
        <f>VLOOKUP(M1450,'BASE ARTICLE SAMUEL 25012023 v1'!$A$2:$B$1287,2,FALSE)</f>
        <v>AS</v>
      </c>
      <c r="O1450">
        <f t="shared" si="182"/>
        <v>12.04</v>
      </c>
    </row>
    <row r="1451" spans="1:15" outlineLevel="2" x14ac:dyDescent="0.25">
      <c r="A1451" t="s">
        <v>1008</v>
      </c>
      <c r="B1451" s="74" t="str">
        <f t="shared" si="173"/>
        <v>EH8X5</v>
      </c>
      <c r="C1451" t="str">
        <f>VLOOKUP(A1451,'BASE ARTICLE SAMUEL 25012023 v1'!$A$1:$B$1287,2,FALSE)</f>
        <v>AA</v>
      </c>
      <c r="D1451" t="s">
        <v>1913</v>
      </c>
      <c r="E1451">
        <v>6</v>
      </c>
      <c r="F1451" t="s">
        <v>3941</v>
      </c>
      <c r="G1451" s="71">
        <f>VLOOKUP(M1451,'BASE ARTICLE SAMUEL 25012023 v1'!$A$1:$F$1287,6,FALSE)</f>
        <v>4.46</v>
      </c>
      <c r="H1451" s="6">
        <f>VLOOKUP(M1451,'BASE ARTICLE SAMUEL 25012023 v2'!$A$1:$H$1287,8,FALSE)</f>
        <v>3.0550000000000002</v>
      </c>
      <c r="I1451">
        <v>4.6189999999999998</v>
      </c>
      <c r="J1451">
        <f t="shared" si="183"/>
        <v>27.713999999999999</v>
      </c>
      <c r="K1451" s="6">
        <f>VLOOKUP(M1451,'BASE ARTICLE SAMUEL 25012023 v2'!$A$1:$K$1287,11,FALSE)</f>
        <v>6.8325000000000005</v>
      </c>
      <c r="L1451" s="6">
        <f t="shared" si="184"/>
        <v>40.995000000000005</v>
      </c>
      <c r="M1451" t="s">
        <v>1913</v>
      </c>
      <c r="N1451" t="str">
        <f>VLOOKUP(M1451,'BASE ARTICLE SAMUEL 25012023 v1'!$A$2:$B$1287,2,FALSE)</f>
        <v>AF</v>
      </c>
      <c r="O1451">
        <f t="shared" si="182"/>
        <v>18.330000000000002</v>
      </c>
    </row>
    <row r="1452" spans="1:15" outlineLevel="2" x14ac:dyDescent="0.25">
      <c r="A1452" t="s">
        <v>1008</v>
      </c>
      <c r="B1452" s="74" t="str">
        <f t="shared" si="173"/>
        <v>EH8X5</v>
      </c>
      <c r="C1452" t="str">
        <f>VLOOKUP(A1452,'BASE ARTICLE SAMUEL 25012023 v1'!$A$1:$B$1287,2,FALSE)</f>
        <v>AA</v>
      </c>
      <c r="D1452" t="s">
        <v>500</v>
      </c>
      <c r="E1452">
        <v>32</v>
      </c>
      <c r="F1452" t="s">
        <v>501</v>
      </c>
      <c r="G1452" s="71">
        <f>VLOOKUP(M1452,'BASE ARTICLE SAMUEL 25012023 v1'!$A$1:$F$1287,6,FALSE)</f>
        <v>38.4</v>
      </c>
      <c r="H1452" s="6">
        <f>VLOOKUP(M1452,'BASE ARTICLE SAMUEL 25012023 v2'!$A$1:$H$1287,8,FALSE)</f>
        <v>37.4</v>
      </c>
      <c r="I1452">
        <v>49.77</v>
      </c>
      <c r="J1452">
        <f t="shared" si="183"/>
        <v>1592.64</v>
      </c>
      <c r="K1452" s="6">
        <f>VLOOKUP(M1452,'BASE ARTICLE SAMUEL 25012023 v2'!$A$1:$K$1287,11,FALSE)</f>
        <v>56.099999999999994</v>
      </c>
      <c r="L1452" s="6">
        <f t="shared" si="184"/>
        <v>1795.1999999999998</v>
      </c>
      <c r="M1452" t="s">
        <v>500</v>
      </c>
      <c r="N1452" t="str">
        <f>VLOOKUP(M1452,'BASE ARTICLE SAMUEL 25012023 v1'!$A$2:$B$1287,2,FALSE)</f>
        <v>AN</v>
      </c>
      <c r="O1452">
        <f t="shared" si="182"/>
        <v>1196.8</v>
      </c>
    </row>
    <row r="1453" spans="1:15" outlineLevel="2" x14ac:dyDescent="0.25">
      <c r="A1453" t="s">
        <v>1008</v>
      </c>
      <c r="B1453" s="74" t="str">
        <f t="shared" si="173"/>
        <v>EH8X5</v>
      </c>
      <c r="C1453" t="str">
        <f>VLOOKUP(A1453,'BASE ARTICLE SAMUEL 25012023 v1'!$A$1:$B$1287,2,FALSE)</f>
        <v>AA</v>
      </c>
      <c r="E1453">
        <v>1</v>
      </c>
      <c r="F1453" t="s">
        <v>1547</v>
      </c>
      <c r="G1453" s="71">
        <f>VLOOKUP(M1453,'BASE ARTICLE SAMUEL 25012023 v1'!$A$1:$F$1287,6,FALSE)</f>
        <v>5.2</v>
      </c>
      <c r="H1453" s="6">
        <f>VLOOKUP(M1453,'BASE ARTICLE SAMUEL 25012023 v2'!$A$1:$H$1287,8,FALSE)</f>
        <v>5.2</v>
      </c>
      <c r="I1453">
        <v>0</v>
      </c>
      <c r="J1453">
        <f t="shared" si="183"/>
        <v>0</v>
      </c>
      <c r="K1453" s="6">
        <f>VLOOKUP(M1453,'BASE ARTICLE SAMUEL 25012023 v2'!$A$1:$K$1287,11,FALSE)</f>
        <v>5.7200000000000006</v>
      </c>
      <c r="L1453" s="6">
        <f t="shared" si="184"/>
        <v>5.7200000000000006</v>
      </c>
      <c r="M1453" t="s">
        <v>1546</v>
      </c>
      <c r="N1453" t="str">
        <f>VLOOKUP(M1453,'BASE ARTICLE SAMUEL 25012023 v1'!$A$2:$B$1287,2,FALSE)</f>
        <v>AN</v>
      </c>
      <c r="O1453">
        <f t="shared" si="182"/>
        <v>5.2</v>
      </c>
    </row>
    <row r="1454" spans="1:15" outlineLevel="1" x14ac:dyDescent="0.25">
      <c r="A1454" s="74" t="s">
        <v>4186</v>
      </c>
      <c r="B1454" s="74" t="str">
        <f t="shared" si="173"/>
        <v>PSFV20EH8X5</v>
      </c>
      <c r="H1454" s="6" t="e">
        <f>VLOOKUP(M1454,'BASE ARTICLE SAMUEL 25012023 v2'!$A$1:$H$1287,8,FALSE)</f>
        <v>#N/A</v>
      </c>
      <c r="K1454" s="6" t="e">
        <f>VLOOKUP(M1454,'BASE ARTICLE SAMUEL 25012023 v2'!$A$1:$K$1287,11,FALSE)</f>
        <v>#N/A</v>
      </c>
      <c r="L1454" s="6">
        <f>SUBTOTAL(9,L1447:L1453)</f>
        <v>4182.9120000000003</v>
      </c>
      <c r="O1454">
        <f>SUBTOTAL(9,O1447:O1453)</f>
        <v>2885.75</v>
      </c>
    </row>
    <row r="1455" spans="1:15" outlineLevel="2" x14ac:dyDescent="0.25">
      <c r="A1455" t="s">
        <v>1706</v>
      </c>
      <c r="B1455" s="74" t="str">
        <f t="shared" si="173"/>
        <v>H2.5X1.6</v>
      </c>
      <c r="C1455" t="str">
        <f>VLOOKUP(A1455,'BASE ARTICLE SAMUEL 25012023 v1'!$A$1:$B$1287,2,FALSE)</f>
        <v>AA</v>
      </c>
      <c r="D1455" t="s">
        <v>1571</v>
      </c>
      <c r="E1455">
        <v>3</v>
      </c>
      <c r="F1455" t="s">
        <v>1572</v>
      </c>
      <c r="G1455" s="71">
        <f>VLOOKUP(M1455,'BASE ARTICLE SAMUEL 25012023 v1'!$A$1:$F$1287,6,FALSE)</f>
        <v>39.5</v>
      </c>
      <c r="H1455" s="6">
        <f>VLOOKUP(M1455,'BASE ARTICLE SAMUEL 25012023 v2'!$A$1:$H$1287,8,FALSE)</f>
        <v>39.5</v>
      </c>
      <c r="I1455">
        <v>31.49</v>
      </c>
      <c r="J1455">
        <f t="shared" ref="J1455:J1460" si="185">E1455*I1455</f>
        <v>94.47</v>
      </c>
      <c r="K1455" s="6">
        <f>VLOOKUP(M1455,'BASE ARTICLE SAMUEL 25012023 v2'!$A$1:$K$1287,11,FALSE)</f>
        <v>52.535000000000004</v>
      </c>
      <c r="L1455" s="6">
        <f t="shared" ref="L1455:L1460" si="186">E1455*K1455</f>
        <v>157.60500000000002</v>
      </c>
      <c r="M1455" t="s">
        <v>1571</v>
      </c>
      <c r="N1455" t="str">
        <f>VLOOKUP(M1455,'BASE ARTICLE SAMUEL 25012023 v1'!$A$2:$B$1287,2,FALSE)</f>
        <v>AN</v>
      </c>
      <c r="O1455">
        <f t="shared" si="182"/>
        <v>118.5</v>
      </c>
    </row>
    <row r="1456" spans="1:15" outlineLevel="2" x14ac:dyDescent="0.25">
      <c r="A1456" t="s">
        <v>1706</v>
      </c>
      <c r="B1456" s="74" t="str">
        <f t="shared" si="173"/>
        <v>H2.5X1.6</v>
      </c>
      <c r="C1456" t="str">
        <f>VLOOKUP(A1456,'BASE ARTICLE SAMUEL 25012023 v1'!$A$1:$B$1287,2,FALSE)</f>
        <v>AA</v>
      </c>
      <c r="D1456" t="s">
        <v>425</v>
      </c>
      <c r="E1456">
        <v>2</v>
      </c>
      <c r="F1456" t="s">
        <v>3928</v>
      </c>
      <c r="G1456" s="71">
        <f>VLOOKUP(M1456,'BASE ARTICLE SAMUEL 25012023 v1'!$A$1:$F$1287,6,FALSE)</f>
        <v>54.1</v>
      </c>
      <c r="H1456" s="6">
        <f>VLOOKUP(M1456,'BASE ARTICLE SAMUEL 25012023 v2'!$A$1:$H$1287,8,FALSE)</f>
        <v>52.4</v>
      </c>
      <c r="I1456">
        <v>59.78</v>
      </c>
      <c r="J1456">
        <f t="shared" si="185"/>
        <v>119.56</v>
      </c>
      <c r="K1456" s="6">
        <f>VLOOKUP(M1456,'BASE ARTICLE SAMUEL 25012023 v2'!$A$1:$K$1287,11,FALSE)</f>
        <v>78.599999999999994</v>
      </c>
      <c r="L1456" s="6">
        <f t="shared" si="186"/>
        <v>157.19999999999999</v>
      </c>
      <c r="M1456" t="s">
        <v>425</v>
      </c>
      <c r="N1456" t="str">
        <f>VLOOKUP(M1456,'BASE ARTICLE SAMUEL 25012023 v1'!$A$2:$B$1287,2,FALSE)</f>
        <v>AN</v>
      </c>
      <c r="O1456">
        <f t="shared" si="182"/>
        <v>104.8</v>
      </c>
    </row>
    <row r="1457" spans="1:15" outlineLevel="2" x14ac:dyDescent="0.25">
      <c r="A1457" t="s">
        <v>1706</v>
      </c>
      <c r="B1457" s="74" t="str">
        <f t="shared" si="173"/>
        <v>H2.5X1.6</v>
      </c>
      <c r="C1457" t="str">
        <f>VLOOKUP(A1457,'BASE ARTICLE SAMUEL 25012023 v1'!$A$1:$B$1287,2,FALSE)</f>
        <v>AA</v>
      </c>
      <c r="D1457" t="s">
        <v>84</v>
      </c>
      <c r="E1457">
        <v>1</v>
      </c>
      <c r="F1457" t="s">
        <v>85</v>
      </c>
      <c r="G1457" s="71">
        <f>VLOOKUP(M1457,'BASE ARTICLE SAMUEL 25012023 v1'!$A$1:$F$1287,6,FALSE)</f>
        <v>13.85</v>
      </c>
      <c r="H1457" s="6">
        <f>VLOOKUP(M1457,'BASE ARTICLE SAMUEL 25012023 v2'!$A$1:$H$1287,8,FALSE)</f>
        <v>12.04</v>
      </c>
      <c r="I1457">
        <v>16.5</v>
      </c>
      <c r="J1457">
        <f t="shared" si="185"/>
        <v>16.5</v>
      </c>
      <c r="K1457" s="6">
        <f>VLOOKUP(M1457,'BASE ARTICLE SAMUEL 25012023 v2'!$A$1:$K$1287,11,FALSE)</f>
        <v>18.059999999999999</v>
      </c>
      <c r="L1457" s="6">
        <f t="shared" si="186"/>
        <v>18.059999999999999</v>
      </c>
      <c r="M1457" t="s">
        <v>84</v>
      </c>
      <c r="N1457" t="str">
        <f>VLOOKUP(M1457,'BASE ARTICLE SAMUEL 25012023 v1'!$A$2:$B$1287,2,FALSE)</f>
        <v>AS</v>
      </c>
      <c r="O1457">
        <f t="shared" si="182"/>
        <v>12.04</v>
      </c>
    </row>
    <row r="1458" spans="1:15" outlineLevel="2" x14ac:dyDescent="0.25">
      <c r="A1458" t="s">
        <v>1706</v>
      </c>
      <c r="B1458" s="74" t="str">
        <f t="shared" si="173"/>
        <v>H2.5X1.6</v>
      </c>
      <c r="C1458" t="str">
        <f>VLOOKUP(A1458,'BASE ARTICLE SAMUEL 25012023 v1'!$A$1:$B$1287,2,FALSE)</f>
        <v>AA</v>
      </c>
      <c r="D1458" t="s">
        <v>1032</v>
      </c>
      <c r="E1458">
        <v>1</v>
      </c>
      <c r="F1458" t="s">
        <v>1033</v>
      </c>
      <c r="G1458" s="71">
        <f>VLOOKUP(M1458,'BASE ARTICLE SAMUEL 25012023 v1'!$A$1:$F$1287,6,FALSE)</f>
        <v>322.42</v>
      </c>
      <c r="H1458" s="6">
        <f>VLOOKUP(M1458,'BASE ARTICLE SAMUEL 25012023 v2'!$A$1:$H$1287,8,FALSE)</f>
        <v>315.32</v>
      </c>
      <c r="I1458">
        <v>309.75</v>
      </c>
      <c r="J1458">
        <f t="shared" si="185"/>
        <v>309.75</v>
      </c>
      <c r="K1458" s="6">
        <f>VLOOKUP(M1458,'BASE ARTICLE SAMUEL 25012023 v2'!$A$1:$K$1287,11,FALSE)</f>
        <v>425.68200000000002</v>
      </c>
      <c r="L1458" s="6">
        <f t="shared" si="186"/>
        <v>425.68200000000002</v>
      </c>
      <c r="M1458" t="s">
        <v>1032</v>
      </c>
      <c r="N1458" t="str">
        <f>VLOOKUP(M1458,'BASE ARTICLE SAMUEL 25012023 v1'!$A$2:$B$1287,2,FALSE)</f>
        <v>AN</v>
      </c>
      <c r="O1458">
        <f t="shared" si="182"/>
        <v>315.32</v>
      </c>
    </row>
    <row r="1459" spans="1:15" outlineLevel="2" x14ac:dyDescent="0.25">
      <c r="A1459" t="s">
        <v>1706</v>
      </c>
      <c r="B1459" s="74" t="str">
        <f t="shared" si="173"/>
        <v>H2.5X1.6</v>
      </c>
      <c r="C1459" t="str">
        <f>VLOOKUP(A1459,'BASE ARTICLE SAMUEL 25012023 v1'!$A$1:$B$1287,2,FALSE)</f>
        <v>AA</v>
      </c>
      <c r="D1459" t="s">
        <v>88</v>
      </c>
      <c r="E1459">
        <v>2</v>
      </c>
      <c r="F1459" t="s">
        <v>89</v>
      </c>
      <c r="G1459" s="71">
        <f>VLOOKUP(M1459,'BASE ARTICLE SAMUEL 25012023 v1'!$A$1:$F$1287,6,FALSE)</f>
        <v>3.17</v>
      </c>
      <c r="H1459" s="6">
        <f>VLOOKUP(M1459,'BASE ARTICLE SAMUEL 25012023 v2'!$A$1:$H$1287,8,FALSE)</f>
        <v>2.98</v>
      </c>
      <c r="I1459">
        <v>4.63</v>
      </c>
      <c r="J1459">
        <f t="shared" si="185"/>
        <v>9.26</v>
      </c>
      <c r="K1459" s="6">
        <f>VLOOKUP(M1459,'BASE ARTICLE SAMUEL 25012023 v2'!$A$1:$K$1287,11,FALSE)</f>
        <v>5.96</v>
      </c>
      <c r="L1459" s="6">
        <f t="shared" si="186"/>
        <v>11.92</v>
      </c>
      <c r="M1459" t="s">
        <v>88</v>
      </c>
      <c r="N1459" t="str">
        <f>VLOOKUP(M1459,'BASE ARTICLE SAMUEL 25012023 v1'!$A$2:$B$1287,2,FALSE)</f>
        <v>AS</v>
      </c>
      <c r="O1459">
        <f t="shared" si="182"/>
        <v>5.96</v>
      </c>
    </row>
    <row r="1460" spans="1:15" outlineLevel="2" x14ac:dyDescent="0.25">
      <c r="A1460" t="s">
        <v>1706</v>
      </c>
      <c r="B1460" s="74" t="str">
        <f t="shared" si="173"/>
        <v>H2.5X1.6</v>
      </c>
      <c r="C1460" t="str">
        <f>VLOOKUP(A1460,'BASE ARTICLE SAMUEL 25012023 v1'!$A$1:$B$1287,2,FALSE)</f>
        <v>AA</v>
      </c>
      <c r="E1460">
        <v>1</v>
      </c>
      <c r="F1460" t="s">
        <v>1550</v>
      </c>
      <c r="G1460" s="71">
        <f>VLOOKUP(M1460,'BASE ARTICLE SAMUEL 25012023 v1'!$A$1:$F$1287,6,FALSE)</f>
        <v>5</v>
      </c>
      <c r="H1460" s="6">
        <f>VLOOKUP(M1460,'BASE ARTICLE SAMUEL 25012023 v2'!$A$1:$H$1287,8,FALSE)</f>
        <v>5</v>
      </c>
      <c r="I1460">
        <v>0</v>
      </c>
      <c r="J1460">
        <f t="shared" si="185"/>
        <v>0</v>
      </c>
      <c r="K1460" s="6">
        <f>VLOOKUP(M1460,'BASE ARTICLE SAMUEL 25012023 v2'!$A$1:$K$1287,11,FALSE)</f>
        <v>5.5</v>
      </c>
      <c r="L1460" s="6">
        <f t="shared" si="186"/>
        <v>5.5</v>
      </c>
      <c r="M1460" t="s">
        <v>1549</v>
      </c>
      <c r="N1460" t="str">
        <f>VLOOKUP(M1460,'BASE ARTICLE SAMUEL 25012023 v1'!$A$2:$B$1287,2,FALSE)</f>
        <v>AN</v>
      </c>
      <c r="O1460">
        <f t="shared" si="182"/>
        <v>5</v>
      </c>
    </row>
    <row r="1461" spans="1:15" outlineLevel="1" x14ac:dyDescent="0.25">
      <c r="A1461" s="74" t="s">
        <v>4187</v>
      </c>
      <c r="B1461" s="74" t="str">
        <f t="shared" si="173"/>
        <v>PXFV2EH2.5X1.6</v>
      </c>
      <c r="H1461" s="6" t="e">
        <f>VLOOKUP(M1461,'BASE ARTICLE SAMUEL 25012023 v2'!$A$1:$H$1287,8,FALSE)</f>
        <v>#N/A</v>
      </c>
      <c r="K1461" s="6" t="e">
        <f>VLOOKUP(M1461,'BASE ARTICLE SAMUEL 25012023 v2'!$A$1:$K$1287,11,FALSE)</f>
        <v>#N/A</v>
      </c>
      <c r="L1461" s="6">
        <f>SUBTOTAL(9,L1455:L1460)</f>
        <v>775.96699999999998</v>
      </c>
      <c r="O1461">
        <f>SUBTOTAL(9,O1455:O1460)</f>
        <v>561.62</v>
      </c>
    </row>
    <row r="1462" spans="1:15" outlineLevel="2" x14ac:dyDescent="0.25">
      <c r="A1462" t="s">
        <v>653</v>
      </c>
      <c r="B1462" s="74" t="str">
        <f t="shared" si="173"/>
        <v>EH</v>
      </c>
      <c r="C1462" t="str">
        <f>VLOOKUP(A1462,'BASE ARTICLE SAMUEL 25012023 v1'!$A$1:$B$1287,2,FALSE)</f>
        <v>AA</v>
      </c>
      <c r="D1462" t="s">
        <v>280</v>
      </c>
      <c r="E1462">
        <v>1</v>
      </c>
      <c r="F1462" t="s">
        <v>281</v>
      </c>
      <c r="G1462" s="71">
        <f>VLOOKUP(M1462,'BASE ARTICLE SAMUEL 25012023 v1'!$A$1:$F$1287,6,FALSE)</f>
        <v>555.64</v>
      </c>
      <c r="H1462" s="6">
        <f>VLOOKUP(M1462,'BASE ARTICLE SAMUEL 25012023 v2'!$A$1:$H$1287,8,FALSE)</f>
        <v>555.64</v>
      </c>
      <c r="I1462">
        <v>565.5</v>
      </c>
      <c r="J1462">
        <f t="shared" ref="J1462:J1467" si="187">E1462*I1462</f>
        <v>565.5</v>
      </c>
      <c r="K1462" s="6">
        <f>VLOOKUP(M1462,'BASE ARTICLE SAMUEL 25012023 v2'!$A$1:$K$1287,11,FALSE)</f>
        <v>833.46</v>
      </c>
      <c r="L1462" s="6">
        <f t="shared" ref="L1462:L1467" si="188">E1462*K1462</f>
        <v>833.46</v>
      </c>
      <c r="M1462" t="s">
        <v>280</v>
      </c>
      <c r="N1462" t="str">
        <f>VLOOKUP(M1462,'BASE ARTICLE SAMUEL 25012023 v1'!$A$2:$B$1287,2,FALSE)</f>
        <v>AN</v>
      </c>
      <c r="O1462">
        <f t="shared" si="182"/>
        <v>555.64</v>
      </c>
    </row>
    <row r="1463" spans="1:15" outlineLevel="2" x14ac:dyDescent="0.25">
      <c r="A1463" t="s">
        <v>653</v>
      </c>
      <c r="B1463" s="74" t="str">
        <f t="shared" si="173"/>
        <v>EH</v>
      </c>
      <c r="C1463" t="str">
        <f>VLOOKUP(A1463,'BASE ARTICLE SAMUEL 25012023 v1'!$A$1:$B$1287,2,FALSE)</f>
        <v>AA</v>
      </c>
      <c r="D1463" t="s">
        <v>421</v>
      </c>
      <c r="E1463">
        <v>2</v>
      </c>
      <c r="F1463" t="s">
        <v>422</v>
      </c>
      <c r="G1463" s="71">
        <f>VLOOKUP(M1463,'BASE ARTICLE SAMUEL 25012023 v1'!$A$1:$F$1287,6,FALSE)</f>
        <v>35</v>
      </c>
      <c r="H1463" s="6">
        <f>VLOOKUP(M1463,'BASE ARTICLE SAMUEL 25012023 v2'!$A$1:$H$1287,8,FALSE)</f>
        <v>35</v>
      </c>
      <c r="I1463">
        <v>38.799999999999997</v>
      </c>
      <c r="J1463">
        <f t="shared" si="187"/>
        <v>77.599999999999994</v>
      </c>
      <c r="K1463" s="6">
        <f>VLOOKUP(M1463,'BASE ARTICLE SAMUEL 25012023 v2'!$A$1:$K$1287,11,FALSE)</f>
        <v>52.5</v>
      </c>
      <c r="L1463" s="6">
        <f t="shared" si="188"/>
        <v>105</v>
      </c>
      <c r="M1463" t="s">
        <v>421</v>
      </c>
      <c r="N1463" t="str">
        <f>VLOOKUP(M1463,'BASE ARTICLE SAMUEL 25012023 v1'!$A$2:$B$1287,2,FALSE)</f>
        <v>AS</v>
      </c>
      <c r="O1463">
        <f t="shared" si="182"/>
        <v>70</v>
      </c>
    </row>
    <row r="1464" spans="1:15" outlineLevel="2" x14ac:dyDescent="0.25">
      <c r="A1464" t="s">
        <v>653</v>
      </c>
      <c r="B1464" s="74" t="str">
        <f t="shared" si="173"/>
        <v>EH</v>
      </c>
      <c r="C1464" t="str">
        <f>VLOOKUP(A1464,'BASE ARTICLE SAMUEL 25012023 v1'!$A$1:$B$1287,2,FALSE)</f>
        <v>AA</v>
      </c>
      <c r="D1464" t="s">
        <v>425</v>
      </c>
      <c r="E1464">
        <v>3</v>
      </c>
      <c r="F1464" t="s">
        <v>3928</v>
      </c>
      <c r="G1464" s="71">
        <f>VLOOKUP(M1464,'BASE ARTICLE SAMUEL 25012023 v1'!$A$1:$F$1287,6,FALSE)</f>
        <v>54.1</v>
      </c>
      <c r="H1464" s="6">
        <f>VLOOKUP(M1464,'BASE ARTICLE SAMUEL 25012023 v2'!$A$1:$H$1287,8,FALSE)</f>
        <v>52.4</v>
      </c>
      <c r="I1464">
        <v>59.78</v>
      </c>
      <c r="J1464">
        <f t="shared" si="187"/>
        <v>179.34</v>
      </c>
      <c r="K1464" s="6">
        <f>VLOOKUP(M1464,'BASE ARTICLE SAMUEL 25012023 v2'!$A$1:$K$1287,11,FALSE)</f>
        <v>78.599999999999994</v>
      </c>
      <c r="L1464" s="6">
        <f t="shared" si="188"/>
        <v>235.79999999999998</v>
      </c>
      <c r="M1464" t="s">
        <v>425</v>
      </c>
      <c r="N1464" t="str">
        <f>VLOOKUP(M1464,'BASE ARTICLE SAMUEL 25012023 v1'!$A$2:$B$1287,2,FALSE)</f>
        <v>AN</v>
      </c>
      <c r="O1464">
        <f t="shared" si="182"/>
        <v>157.19999999999999</v>
      </c>
    </row>
    <row r="1465" spans="1:15" outlineLevel="2" x14ac:dyDescent="0.25">
      <c r="A1465" t="s">
        <v>653</v>
      </c>
      <c r="B1465" s="74" t="str">
        <f t="shared" si="173"/>
        <v>EH</v>
      </c>
      <c r="C1465" t="str">
        <f>VLOOKUP(A1465,'BASE ARTICLE SAMUEL 25012023 v1'!$A$1:$B$1287,2,FALSE)</f>
        <v>AA</v>
      </c>
      <c r="D1465" t="s">
        <v>68</v>
      </c>
      <c r="E1465">
        <v>1</v>
      </c>
      <c r="F1465" t="s">
        <v>3926</v>
      </c>
      <c r="G1465" s="71">
        <f>VLOOKUP(M1465,'BASE ARTICLE SAMUEL 25012023 v1'!$A$1:$F$1287,6,FALSE)</f>
        <v>0.94</v>
      </c>
      <c r="H1465" s="6">
        <f>VLOOKUP(M1465,'BASE ARTICLE SAMUEL 25012023 v2'!$A$1:$H$1287,8,FALSE)</f>
        <v>0.94</v>
      </c>
      <c r="I1465">
        <v>4.87</v>
      </c>
      <c r="J1465">
        <f t="shared" si="187"/>
        <v>4.87</v>
      </c>
      <c r="K1465" s="6">
        <f>VLOOKUP(M1465,'BASE ARTICLE SAMUEL 25012023 v2'!$A$1:$K$1287,11,FALSE)</f>
        <v>1.41</v>
      </c>
      <c r="L1465" s="6">
        <f t="shared" si="188"/>
        <v>1.41</v>
      </c>
      <c r="M1465" t="s">
        <v>68</v>
      </c>
      <c r="N1465" t="str">
        <f>VLOOKUP(M1465,'BASE ARTICLE SAMUEL 25012023 v1'!$A$2:$B$1287,2,FALSE)</f>
        <v>AS</v>
      </c>
      <c r="O1465">
        <f t="shared" si="182"/>
        <v>0.94</v>
      </c>
    </row>
    <row r="1466" spans="1:15" outlineLevel="2" x14ac:dyDescent="0.25">
      <c r="A1466" t="s">
        <v>653</v>
      </c>
      <c r="B1466" s="74" t="str">
        <f t="shared" si="173"/>
        <v>EH</v>
      </c>
      <c r="C1466" t="str">
        <f>VLOOKUP(A1466,'BASE ARTICLE SAMUEL 25012023 v1'!$A$1:$B$1287,2,FALSE)</f>
        <v>AA</v>
      </c>
      <c r="D1466" t="s">
        <v>1384</v>
      </c>
      <c r="E1466">
        <v>1</v>
      </c>
      <c r="F1466" t="s">
        <v>1385</v>
      </c>
      <c r="G1466" s="71">
        <f>VLOOKUP(M1466,'BASE ARTICLE SAMUEL 25012023 v1'!$A$1:$F$1287,6,FALSE)</f>
        <v>37.229999999999997</v>
      </c>
      <c r="H1466" s="6">
        <f>VLOOKUP(M1466,'BASE ARTICLE SAMUEL 25012023 v2'!$A$1:$H$1287,8,FALSE)</f>
        <v>32.086999999999996</v>
      </c>
      <c r="I1466">
        <v>52.97</v>
      </c>
      <c r="J1466">
        <f t="shared" si="187"/>
        <v>52.97</v>
      </c>
      <c r="K1466" s="6">
        <f>VLOOKUP(M1466,'BASE ARTICLE SAMUEL 25012023 v2'!$A$1:$K$1287,11,FALSE)</f>
        <v>58.435200039999998</v>
      </c>
      <c r="L1466" s="6">
        <f t="shared" si="188"/>
        <v>58.435200039999998</v>
      </c>
      <c r="M1466" t="s">
        <v>1384</v>
      </c>
      <c r="N1466" t="str">
        <f>VLOOKUP(M1466,'BASE ARTICLE SAMUEL 25012023 v1'!$A$2:$B$1287,2,FALSE)</f>
        <v>AF</v>
      </c>
      <c r="O1466">
        <f t="shared" si="182"/>
        <v>32.086999999999996</v>
      </c>
    </row>
    <row r="1467" spans="1:15" outlineLevel="2" x14ac:dyDescent="0.25">
      <c r="A1467" t="s">
        <v>653</v>
      </c>
      <c r="B1467" s="74" t="str">
        <f t="shared" si="173"/>
        <v>EH</v>
      </c>
      <c r="C1467" t="str">
        <f>VLOOKUP(A1467,'BASE ARTICLE SAMUEL 25012023 v1'!$A$1:$B$1287,2,FALSE)</f>
        <v>AA</v>
      </c>
      <c r="E1467">
        <v>1</v>
      </c>
      <c r="F1467" t="s">
        <v>2490</v>
      </c>
      <c r="G1467" s="71">
        <f>VLOOKUP(M1467,'BASE ARTICLE SAMUEL 25012023 v1'!$A$1:$F$1287,6,FALSE)</f>
        <v>20.5</v>
      </c>
      <c r="H1467" s="6">
        <f>VLOOKUP(M1467,'BASE ARTICLE SAMUEL 25012023 v2'!$A$1:$H$1287,8,FALSE)</f>
        <v>20.5</v>
      </c>
      <c r="I1467">
        <v>0</v>
      </c>
      <c r="J1467">
        <f t="shared" si="187"/>
        <v>0</v>
      </c>
      <c r="K1467" s="6">
        <f>VLOOKUP(M1467,'BASE ARTICLE SAMUEL 25012023 v2'!$A$1:$K$1287,11,FALSE)</f>
        <v>22.55</v>
      </c>
      <c r="L1467" s="6">
        <f t="shared" si="188"/>
        <v>22.55</v>
      </c>
      <c r="M1467" t="s">
        <v>2489</v>
      </c>
      <c r="N1467" t="str">
        <f>VLOOKUP(M1467,'BASE ARTICLE SAMUEL 25012023 v1'!$A$2:$B$1287,2,FALSE)</f>
        <v>AN</v>
      </c>
      <c r="O1467">
        <f t="shared" si="182"/>
        <v>20.5</v>
      </c>
    </row>
    <row r="1468" spans="1:15" outlineLevel="1" x14ac:dyDescent="0.25">
      <c r="A1468" s="74" t="s">
        <v>4188</v>
      </c>
      <c r="B1468" s="74" t="str">
        <f t="shared" si="173"/>
        <v>BFV2.5EH</v>
      </c>
      <c r="H1468" s="6" t="e">
        <f>VLOOKUP(M1468,'BASE ARTICLE SAMUEL 25012023 v2'!$A$1:$H$1287,8,FALSE)</f>
        <v>#N/A</v>
      </c>
      <c r="K1468" s="6" t="e">
        <f>VLOOKUP(M1468,'BASE ARTICLE SAMUEL 25012023 v2'!$A$1:$K$1287,11,FALSE)</f>
        <v>#N/A</v>
      </c>
      <c r="L1468" s="6">
        <f>SUBTOTAL(9,L1462:L1467)</f>
        <v>1256.65520004</v>
      </c>
      <c r="O1468">
        <f>SUBTOTAL(9,O1462:O1467)</f>
        <v>836.36699999999996</v>
      </c>
    </row>
    <row r="1469" spans="1:15" outlineLevel="2" x14ac:dyDescent="0.25">
      <c r="A1469" t="s">
        <v>655</v>
      </c>
      <c r="B1469" s="74" t="str">
        <f t="shared" si="173"/>
        <v>H</v>
      </c>
      <c r="C1469" t="str">
        <f>VLOOKUP(A1469,'BASE ARTICLE SAMUEL 25012023 v1'!$A$1:$B$1287,2,FALSE)</f>
        <v>AA</v>
      </c>
      <c r="D1469" t="s">
        <v>280</v>
      </c>
      <c r="E1469">
        <v>4</v>
      </c>
      <c r="F1469" t="s">
        <v>281</v>
      </c>
      <c r="G1469" s="71">
        <f>VLOOKUP(M1469,'BASE ARTICLE SAMUEL 25012023 v1'!$A$1:$F$1287,6,FALSE)</f>
        <v>555.64</v>
      </c>
      <c r="H1469" s="6">
        <f>VLOOKUP(M1469,'BASE ARTICLE SAMUEL 25012023 v2'!$A$1:$H$1287,8,FALSE)</f>
        <v>555.64</v>
      </c>
      <c r="I1469">
        <v>565.5</v>
      </c>
      <c r="J1469">
        <f>E1469*I1469</f>
        <v>2262</v>
      </c>
      <c r="K1469" s="6">
        <f>VLOOKUP(M1469,'BASE ARTICLE SAMUEL 25012023 v2'!$A$1:$K$1287,11,FALSE)</f>
        <v>833.46</v>
      </c>
      <c r="L1469" s="6">
        <f>E1469*K1469</f>
        <v>3333.84</v>
      </c>
      <c r="M1469" t="s">
        <v>280</v>
      </c>
      <c r="N1469" t="str">
        <f>VLOOKUP(M1469,'BASE ARTICLE SAMUEL 25012023 v1'!$A$2:$B$1287,2,FALSE)</f>
        <v>AN</v>
      </c>
      <c r="O1469">
        <f t="shared" si="182"/>
        <v>2222.56</v>
      </c>
    </row>
    <row r="1470" spans="1:15" outlineLevel="2" x14ac:dyDescent="0.25">
      <c r="A1470" t="s">
        <v>655</v>
      </c>
      <c r="B1470" s="74" t="str">
        <f t="shared" si="173"/>
        <v>H</v>
      </c>
      <c r="C1470" t="str">
        <f>VLOOKUP(A1470,'BASE ARTICLE SAMUEL 25012023 v1'!$A$1:$B$1287,2,FALSE)</f>
        <v>AA</v>
      </c>
      <c r="D1470" t="s">
        <v>421</v>
      </c>
      <c r="E1470">
        <v>8</v>
      </c>
      <c r="F1470" t="s">
        <v>422</v>
      </c>
      <c r="G1470" s="71">
        <f>VLOOKUP(M1470,'BASE ARTICLE SAMUEL 25012023 v1'!$A$1:$F$1287,6,FALSE)</f>
        <v>35</v>
      </c>
      <c r="H1470" s="6">
        <f>VLOOKUP(M1470,'BASE ARTICLE SAMUEL 25012023 v2'!$A$1:$H$1287,8,FALSE)</f>
        <v>35</v>
      </c>
      <c r="I1470">
        <v>38.799999999999997</v>
      </c>
      <c r="J1470">
        <f>E1470*I1470</f>
        <v>310.39999999999998</v>
      </c>
      <c r="K1470" s="6">
        <f>VLOOKUP(M1470,'BASE ARTICLE SAMUEL 25012023 v2'!$A$1:$K$1287,11,FALSE)</f>
        <v>52.5</v>
      </c>
      <c r="L1470" s="6">
        <f>E1470*K1470</f>
        <v>420</v>
      </c>
      <c r="M1470" t="s">
        <v>421</v>
      </c>
      <c r="N1470" t="str">
        <f>VLOOKUP(M1470,'BASE ARTICLE SAMUEL 25012023 v1'!$A$2:$B$1287,2,FALSE)</f>
        <v>AS</v>
      </c>
      <c r="O1470">
        <f t="shared" si="182"/>
        <v>280</v>
      </c>
    </row>
    <row r="1471" spans="1:15" outlineLevel="2" x14ac:dyDescent="0.25">
      <c r="A1471" t="s">
        <v>655</v>
      </c>
      <c r="B1471" s="74" t="str">
        <f t="shared" si="173"/>
        <v>H</v>
      </c>
      <c r="C1471" t="str">
        <f>VLOOKUP(A1471,'BASE ARTICLE SAMUEL 25012023 v1'!$A$1:$B$1287,2,FALSE)</f>
        <v>AA</v>
      </c>
      <c r="D1471" t="s">
        <v>425</v>
      </c>
      <c r="E1471">
        <v>12</v>
      </c>
      <c r="F1471" t="s">
        <v>3928</v>
      </c>
      <c r="G1471" s="71">
        <f>VLOOKUP(M1471,'BASE ARTICLE SAMUEL 25012023 v1'!$A$1:$F$1287,6,FALSE)</f>
        <v>54.1</v>
      </c>
      <c r="H1471" s="6">
        <f>VLOOKUP(M1471,'BASE ARTICLE SAMUEL 25012023 v2'!$A$1:$H$1287,8,FALSE)</f>
        <v>52.4</v>
      </c>
      <c r="I1471">
        <v>59.78</v>
      </c>
      <c r="J1471">
        <f>E1471*I1471</f>
        <v>717.36</v>
      </c>
      <c r="K1471" s="6">
        <f>VLOOKUP(M1471,'BASE ARTICLE SAMUEL 25012023 v2'!$A$1:$K$1287,11,FALSE)</f>
        <v>78.599999999999994</v>
      </c>
      <c r="L1471" s="6">
        <f>E1471*K1471</f>
        <v>943.19999999999993</v>
      </c>
      <c r="M1471" t="s">
        <v>425</v>
      </c>
      <c r="N1471" t="str">
        <f>VLOOKUP(M1471,'BASE ARTICLE SAMUEL 25012023 v1'!$A$2:$B$1287,2,FALSE)</f>
        <v>AN</v>
      </c>
      <c r="O1471">
        <f t="shared" si="182"/>
        <v>628.79999999999995</v>
      </c>
    </row>
    <row r="1472" spans="1:15" outlineLevel="2" x14ac:dyDescent="0.25">
      <c r="A1472" t="s">
        <v>655</v>
      </c>
      <c r="B1472" s="74" t="str">
        <f t="shared" si="173"/>
        <v>H</v>
      </c>
      <c r="C1472" t="str">
        <f>VLOOKUP(A1472,'BASE ARTICLE SAMUEL 25012023 v1'!$A$1:$B$1287,2,FALSE)</f>
        <v>AA</v>
      </c>
      <c r="D1472" t="s">
        <v>1386</v>
      </c>
      <c r="E1472">
        <v>2</v>
      </c>
      <c r="F1472" t="s">
        <v>1387</v>
      </c>
      <c r="G1472" s="71">
        <f>VLOOKUP(M1472,'BASE ARTICLE SAMUEL 25012023 v1'!$A$1:$F$1287,6,FALSE)</f>
        <v>74.45</v>
      </c>
      <c r="H1472" s="6">
        <f>VLOOKUP(M1472,'BASE ARTICLE SAMUEL 25012023 v2'!$A$1:$H$1287,8,FALSE)</f>
        <v>61.553999999999995</v>
      </c>
      <c r="I1472">
        <v>105.94</v>
      </c>
      <c r="J1472">
        <f>E1472*I1472</f>
        <v>211.88</v>
      </c>
      <c r="K1472" s="6">
        <f>VLOOKUP(M1472,'BASE ARTICLE SAMUEL 25012023 v2'!$A$1:$K$1287,11,FALSE)</f>
        <v>113.98840008000001</v>
      </c>
      <c r="L1472" s="6">
        <f>E1472*K1472</f>
        <v>227.97680016000001</v>
      </c>
      <c r="M1472" t="s">
        <v>1386</v>
      </c>
      <c r="N1472" t="str">
        <f>VLOOKUP(M1472,'BASE ARTICLE SAMUEL 25012023 v1'!$A$2:$B$1287,2,FALSE)</f>
        <v>AF</v>
      </c>
      <c r="O1472">
        <f t="shared" si="182"/>
        <v>123.10799999999999</v>
      </c>
    </row>
    <row r="1473" spans="1:15" outlineLevel="2" x14ac:dyDescent="0.25">
      <c r="A1473" t="s">
        <v>655</v>
      </c>
      <c r="B1473" s="74" t="str">
        <f t="shared" si="173"/>
        <v>H</v>
      </c>
      <c r="C1473" t="str">
        <f>VLOOKUP(A1473,'BASE ARTICLE SAMUEL 25012023 v1'!$A$1:$B$1287,2,FALSE)</f>
        <v>AA</v>
      </c>
      <c r="E1473">
        <v>1</v>
      </c>
      <c r="F1473" t="s">
        <v>2490</v>
      </c>
      <c r="G1473" s="71">
        <f>VLOOKUP(M1473,'BASE ARTICLE SAMUEL 25012023 v1'!$A$1:$F$1287,6,FALSE)</f>
        <v>20.5</v>
      </c>
      <c r="H1473" s="6">
        <f>VLOOKUP(M1473,'BASE ARTICLE SAMUEL 25012023 v2'!$A$1:$H$1287,8,FALSE)</f>
        <v>20.5</v>
      </c>
      <c r="I1473">
        <v>0</v>
      </c>
      <c r="J1473">
        <f>E1473*I1473</f>
        <v>0</v>
      </c>
      <c r="K1473" s="6">
        <f>VLOOKUP(M1473,'BASE ARTICLE SAMUEL 25012023 v2'!$A$1:$K$1287,11,FALSE)</f>
        <v>22.55</v>
      </c>
      <c r="L1473" s="6">
        <f>E1473*K1473</f>
        <v>22.55</v>
      </c>
      <c r="M1473" t="s">
        <v>2489</v>
      </c>
      <c r="N1473" t="str">
        <f>VLOOKUP(M1473,'BASE ARTICLE SAMUEL 25012023 v1'!$A$2:$B$1287,2,FALSE)</f>
        <v>AN</v>
      </c>
      <c r="O1473">
        <f t="shared" si="182"/>
        <v>20.5</v>
      </c>
    </row>
    <row r="1474" spans="1:15" outlineLevel="1" x14ac:dyDescent="0.25">
      <c r="A1474" s="74" t="s">
        <v>4189</v>
      </c>
      <c r="B1474" s="74" t="str">
        <f t="shared" si="173"/>
        <v>BFV10EH</v>
      </c>
      <c r="H1474" s="6" t="e">
        <f>VLOOKUP(M1474,'BASE ARTICLE SAMUEL 25012023 v2'!$A$1:$H$1287,8,FALSE)</f>
        <v>#N/A</v>
      </c>
      <c r="K1474" s="6" t="e">
        <f>VLOOKUP(M1474,'BASE ARTICLE SAMUEL 25012023 v2'!$A$1:$K$1287,11,FALSE)</f>
        <v>#N/A</v>
      </c>
      <c r="L1474" s="6">
        <f>SUBTOTAL(9,L1469:L1473)</f>
        <v>4947.5668001599997</v>
      </c>
      <c r="O1474">
        <f>SUBTOTAL(9,O1469:O1473)</f>
        <v>3274.9679999999998</v>
      </c>
    </row>
    <row r="1475" spans="1:15" outlineLevel="2" x14ac:dyDescent="0.25">
      <c r="A1475" t="s">
        <v>657</v>
      </c>
      <c r="B1475" s="74" t="str">
        <f t="shared" si="173"/>
        <v>H</v>
      </c>
      <c r="C1475" t="str">
        <f>VLOOKUP(A1475,'BASE ARTICLE SAMUEL 25012023 v1'!$A$1:$B$1287,2,FALSE)</f>
        <v>AA</v>
      </c>
      <c r="D1475" t="s">
        <v>478</v>
      </c>
      <c r="E1475">
        <v>4</v>
      </c>
      <c r="F1475" t="s">
        <v>479</v>
      </c>
      <c r="G1475" s="71">
        <f>VLOOKUP(M1475,'BASE ARTICLE SAMUEL 25012023 v1'!$A$1:$F$1287,6,FALSE)</f>
        <v>637.44000000000005</v>
      </c>
      <c r="H1475" s="6">
        <f>VLOOKUP(M1475,'BASE ARTICLE SAMUEL 25012023 v2'!$A$1:$H$1287,8,FALSE)</f>
        <v>637.44000000000005</v>
      </c>
      <c r="I1475">
        <v>658.56</v>
      </c>
      <c r="J1475">
        <f t="shared" ref="J1475:J1480" si="189">E1475*I1475</f>
        <v>2634.24</v>
      </c>
      <c r="K1475" s="6">
        <f>VLOOKUP(M1475,'BASE ARTICLE SAMUEL 25012023 v2'!$A$1:$K$1287,11,FALSE)</f>
        <v>956.16000000000008</v>
      </c>
      <c r="L1475" s="6">
        <f t="shared" ref="L1475:L1480" si="190">E1475*K1475</f>
        <v>3824.6400000000003</v>
      </c>
      <c r="M1475" t="s">
        <v>478</v>
      </c>
      <c r="N1475" t="str">
        <f>VLOOKUP(M1475,'BASE ARTICLE SAMUEL 25012023 v1'!$A$2:$B$1287,2,FALSE)</f>
        <v>AN</v>
      </c>
      <c r="O1475">
        <f t="shared" si="182"/>
        <v>2549.7600000000002</v>
      </c>
    </row>
    <row r="1476" spans="1:15" outlineLevel="2" x14ac:dyDescent="0.25">
      <c r="A1476" t="s">
        <v>657</v>
      </c>
      <c r="B1476" s="74" t="str">
        <f t="shared" ref="B1476:B1539" si="191">MID(A1476,7,100)</f>
        <v>H</v>
      </c>
      <c r="C1476" t="str">
        <f>VLOOKUP(A1476,'BASE ARTICLE SAMUEL 25012023 v1'!$A$1:$B$1287,2,FALSE)</f>
        <v>AA</v>
      </c>
      <c r="E1476">
        <v>8</v>
      </c>
      <c r="F1476" t="s">
        <v>2073</v>
      </c>
      <c r="G1476" s="71">
        <f>VLOOKUP(M1476,'BASE ARTICLE SAMUEL 25012023 v1'!$A$1:$F$1287,6,FALSE)</f>
        <v>28.5</v>
      </c>
      <c r="H1476" s="6">
        <f>VLOOKUP(M1476,'BASE ARTICLE SAMUEL 25012023 v2'!$A$1:$H$1287,8,FALSE)</f>
        <v>28.5</v>
      </c>
      <c r="I1476">
        <v>658.56</v>
      </c>
      <c r="J1476">
        <f t="shared" si="189"/>
        <v>5268.48</v>
      </c>
      <c r="K1476" s="6">
        <f>VLOOKUP(M1476,'BASE ARTICLE SAMUEL 25012023 v2'!$A$1:$K$1287,11,FALSE)</f>
        <v>64.125</v>
      </c>
      <c r="L1476" s="6">
        <f t="shared" si="190"/>
        <v>513</v>
      </c>
      <c r="M1476" t="s">
        <v>2072</v>
      </c>
      <c r="N1476" t="str">
        <f>VLOOKUP(M1476,'BASE ARTICLE SAMUEL 25012023 v1'!$A$2:$B$1287,2,FALSE)</f>
        <v>AS</v>
      </c>
      <c r="O1476">
        <f t="shared" si="182"/>
        <v>228</v>
      </c>
    </row>
    <row r="1477" spans="1:15" outlineLevel="2" x14ac:dyDescent="0.25">
      <c r="A1477" t="s">
        <v>657</v>
      </c>
      <c r="B1477" s="74" t="str">
        <f t="shared" si="191"/>
        <v>H</v>
      </c>
      <c r="C1477" t="str">
        <f>VLOOKUP(A1477,'BASE ARTICLE SAMUEL 25012023 v1'!$A$1:$B$1287,2,FALSE)</f>
        <v>AA</v>
      </c>
      <c r="E1477">
        <v>4</v>
      </c>
      <c r="F1477" t="s">
        <v>2075</v>
      </c>
      <c r="G1477" s="71">
        <f>VLOOKUP(M1477,'BASE ARTICLE SAMUEL 25012023 v1'!$A$1:$F$1287,6,FALSE)</f>
        <v>35</v>
      </c>
      <c r="H1477" s="6">
        <f>VLOOKUP(M1477,'BASE ARTICLE SAMUEL 25012023 v2'!$A$1:$H$1287,8,FALSE)</f>
        <v>35</v>
      </c>
      <c r="I1477">
        <v>61.25</v>
      </c>
      <c r="J1477">
        <f t="shared" si="189"/>
        <v>245</v>
      </c>
      <c r="K1477" s="6">
        <f>VLOOKUP(M1477,'BASE ARTICLE SAMUEL 25012023 v2'!$A$1:$K$1287,11,FALSE)</f>
        <v>61.25</v>
      </c>
      <c r="L1477" s="6">
        <f t="shared" si="190"/>
        <v>245</v>
      </c>
      <c r="M1477" t="s">
        <v>2074</v>
      </c>
      <c r="N1477" t="str">
        <f>VLOOKUP(M1477,'BASE ARTICLE SAMUEL 25012023 v1'!$A$2:$B$1287,2,FALSE)</f>
        <v>AS</v>
      </c>
      <c r="O1477">
        <f t="shared" si="182"/>
        <v>140</v>
      </c>
    </row>
    <row r="1478" spans="1:15" outlineLevel="2" x14ac:dyDescent="0.25">
      <c r="A1478" t="s">
        <v>657</v>
      </c>
      <c r="B1478" s="74" t="str">
        <f t="shared" si="191"/>
        <v>H</v>
      </c>
      <c r="C1478" t="str">
        <f>VLOOKUP(A1478,'BASE ARTICLE SAMUEL 25012023 v1'!$A$1:$B$1287,2,FALSE)</f>
        <v>AA</v>
      </c>
      <c r="E1478">
        <v>16</v>
      </c>
      <c r="F1478" t="s">
        <v>3949</v>
      </c>
      <c r="G1478" s="71">
        <f>VLOOKUP(M1478,'BASE ARTICLE SAMUEL 25012023 v1'!$A$1:$F$1287,6,FALSE)</f>
        <v>51.8</v>
      </c>
      <c r="H1478" s="6">
        <f>VLOOKUP(M1478,'BASE ARTICLE SAMUEL 25012023 v2'!$A$1:$H$1287,8,FALSE)</f>
        <v>51.7</v>
      </c>
      <c r="I1478">
        <v>97.48</v>
      </c>
      <c r="J1478">
        <f t="shared" si="189"/>
        <v>1559.68</v>
      </c>
      <c r="K1478" s="6">
        <f>VLOOKUP(M1478,'BASE ARTICLE SAMUEL 25012023 v2'!$A$1:$K$1287,11,FALSE)</f>
        <v>77.550000000000011</v>
      </c>
      <c r="L1478" s="6">
        <f t="shared" si="190"/>
        <v>1240.8000000000002</v>
      </c>
      <c r="M1478" t="s">
        <v>1965</v>
      </c>
      <c r="N1478" t="str">
        <f>VLOOKUP(M1478,'BASE ARTICLE SAMUEL 25012023 v1'!$A$2:$B$1287,2,FALSE)</f>
        <v>AN</v>
      </c>
      <c r="O1478">
        <f t="shared" si="182"/>
        <v>827.2</v>
      </c>
    </row>
    <row r="1479" spans="1:15" outlineLevel="2" x14ac:dyDescent="0.25">
      <c r="A1479" t="s">
        <v>657</v>
      </c>
      <c r="B1479" s="74" t="str">
        <f t="shared" si="191"/>
        <v>H</v>
      </c>
      <c r="C1479" t="str">
        <f>VLOOKUP(A1479,'BASE ARTICLE SAMUEL 25012023 v1'!$A$1:$B$1287,2,FALSE)</f>
        <v>AA</v>
      </c>
      <c r="E1479">
        <v>2</v>
      </c>
      <c r="F1479" t="s">
        <v>2180</v>
      </c>
      <c r="G1479" s="71">
        <f>VLOOKUP(M1479,'BASE ARTICLE SAMUEL 25012023 v1'!$A$1:$F$1287,6,FALSE)</f>
        <v>0</v>
      </c>
      <c r="H1479" s="6">
        <f>VLOOKUP(M1479,'BASE ARTICLE SAMUEL 25012023 v2'!$A$1:$H$1287,8,FALSE)</f>
        <v>63.287999999999997</v>
      </c>
      <c r="I1479">
        <v>113.93</v>
      </c>
      <c r="J1479">
        <f t="shared" si="189"/>
        <v>227.86</v>
      </c>
      <c r="K1479" s="6">
        <f>VLOOKUP(M1479,'BASE ARTICLE SAMUEL 25012023 v2'!$A$1:$K$1287,11,FALSE)</f>
        <v>119.41600008</v>
      </c>
      <c r="L1479" s="6">
        <f t="shared" si="190"/>
        <v>238.83200016000001</v>
      </c>
      <c r="M1479" t="s">
        <v>2179</v>
      </c>
      <c r="N1479" t="str">
        <f>VLOOKUP(M1479,'BASE ARTICLE SAMUEL 25012023 v1'!$A$2:$B$1287,2,FALSE)</f>
        <v>AF</v>
      </c>
      <c r="O1479">
        <f t="shared" si="182"/>
        <v>126.57599999999999</v>
      </c>
    </row>
    <row r="1480" spans="1:15" outlineLevel="2" x14ac:dyDescent="0.25">
      <c r="A1480" t="s">
        <v>657</v>
      </c>
      <c r="B1480" s="74" t="str">
        <f t="shared" si="191"/>
        <v>H</v>
      </c>
      <c r="C1480" t="str">
        <f>VLOOKUP(A1480,'BASE ARTICLE SAMUEL 25012023 v1'!$A$1:$B$1287,2,FALSE)</f>
        <v>AA</v>
      </c>
      <c r="E1480">
        <v>1</v>
      </c>
      <c r="F1480" t="s">
        <v>2490</v>
      </c>
      <c r="G1480" s="71">
        <f>VLOOKUP(M1480,'BASE ARTICLE SAMUEL 25012023 v1'!$A$1:$F$1287,6,FALSE)</f>
        <v>20.5</v>
      </c>
      <c r="H1480" s="6">
        <f>VLOOKUP(M1480,'BASE ARTICLE SAMUEL 25012023 v2'!$A$1:$H$1287,8,FALSE)</f>
        <v>20.5</v>
      </c>
      <c r="I1480">
        <v>0</v>
      </c>
      <c r="J1480">
        <f t="shared" si="189"/>
        <v>0</v>
      </c>
      <c r="K1480" s="6">
        <f>VLOOKUP(M1480,'BASE ARTICLE SAMUEL 25012023 v2'!$A$1:$K$1287,11,FALSE)</f>
        <v>22.55</v>
      </c>
      <c r="L1480" s="6">
        <f t="shared" si="190"/>
        <v>22.55</v>
      </c>
      <c r="M1480" t="s">
        <v>2489</v>
      </c>
      <c r="N1480" t="str">
        <f>VLOOKUP(M1480,'BASE ARTICLE SAMUEL 25012023 v1'!$A$2:$B$1287,2,FALSE)</f>
        <v>AN</v>
      </c>
      <c r="O1480">
        <f t="shared" si="182"/>
        <v>20.5</v>
      </c>
    </row>
    <row r="1481" spans="1:15" outlineLevel="1" x14ac:dyDescent="0.25">
      <c r="A1481" s="74" t="s">
        <v>4190</v>
      </c>
      <c r="B1481" s="74" t="str">
        <f t="shared" si="191"/>
        <v>BFV12EH</v>
      </c>
      <c r="H1481" s="6" t="e">
        <f>VLOOKUP(M1481,'BASE ARTICLE SAMUEL 25012023 v2'!$A$1:$H$1287,8,FALSE)</f>
        <v>#N/A</v>
      </c>
      <c r="K1481" s="6" t="e">
        <f>VLOOKUP(M1481,'BASE ARTICLE SAMUEL 25012023 v2'!$A$1:$K$1287,11,FALSE)</f>
        <v>#N/A</v>
      </c>
      <c r="L1481" s="6">
        <f>SUBTOTAL(9,L1475:L1480)</f>
        <v>6084.8220001600012</v>
      </c>
      <c r="O1481">
        <f>SUBTOTAL(9,O1475:O1480)</f>
        <v>3892.0360000000001</v>
      </c>
    </row>
    <row r="1482" spans="1:15" outlineLevel="2" x14ac:dyDescent="0.25">
      <c r="A1482" t="s">
        <v>659</v>
      </c>
      <c r="B1482" s="74" t="str">
        <f t="shared" si="191"/>
        <v>H</v>
      </c>
      <c r="C1482" t="str">
        <f>VLOOKUP(A1482,'BASE ARTICLE SAMUEL 25012023 v1'!$A$1:$B$1287,2,FALSE)</f>
        <v>AA</v>
      </c>
      <c r="D1482" t="s">
        <v>280</v>
      </c>
      <c r="E1482">
        <v>8</v>
      </c>
      <c r="F1482" t="s">
        <v>281</v>
      </c>
      <c r="G1482" s="71">
        <f>VLOOKUP(M1482,'BASE ARTICLE SAMUEL 25012023 v1'!$A$1:$F$1287,6,FALSE)</f>
        <v>555.64</v>
      </c>
      <c r="H1482" s="6">
        <f>VLOOKUP(M1482,'BASE ARTICLE SAMUEL 25012023 v2'!$A$1:$H$1287,8,FALSE)</f>
        <v>555.64</v>
      </c>
      <c r="I1482">
        <v>565.5</v>
      </c>
      <c r="J1482">
        <f>E1482*I1482</f>
        <v>4524</v>
      </c>
      <c r="K1482" s="6">
        <f>VLOOKUP(M1482,'BASE ARTICLE SAMUEL 25012023 v2'!$A$1:$K$1287,11,FALSE)</f>
        <v>833.46</v>
      </c>
      <c r="L1482" s="6">
        <f>E1482*K1482</f>
        <v>6667.68</v>
      </c>
      <c r="M1482" t="s">
        <v>280</v>
      </c>
      <c r="N1482" t="str">
        <f>VLOOKUP(M1482,'BASE ARTICLE SAMUEL 25012023 v1'!$A$2:$B$1287,2,FALSE)</f>
        <v>AN</v>
      </c>
      <c r="O1482">
        <f t="shared" si="182"/>
        <v>4445.12</v>
      </c>
    </row>
    <row r="1483" spans="1:15" outlineLevel="2" x14ac:dyDescent="0.25">
      <c r="A1483" t="s">
        <v>659</v>
      </c>
      <c r="B1483" s="74" t="str">
        <f t="shared" si="191"/>
        <v>H</v>
      </c>
      <c r="C1483" t="str">
        <f>VLOOKUP(A1483,'BASE ARTICLE SAMUEL 25012023 v1'!$A$1:$B$1287,2,FALSE)</f>
        <v>AA</v>
      </c>
      <c r="D1483" t="s">
        <v>421</v>
      </c>
      <c r="E1483">
        <v>16</v>
      </c>
      <c r="F1483" t="s">
        <v>422</v>
      </c>
      <c r="G1483" s="71">
        <f>VLOOKUP(M1483,'BASE ARTICLE SAMUEL 25012023 v1'!$A$1:$F$1287,6,FALSE)</f>
        <v>35</v>
      </c>
      <c r="H1483" s="6">
        <f>VLOOKUP(M1483,'BASE ARTICLE SAMUEL 25012023 v2'!$A$1:$H$1287,8,FALSE)</f>
        <v>35</v>
      </c>
      <c r="I1483">
        <v>38.799999999999997</v>
      </c>
      <c r="J1483">
        <f>E1483*I1483</f>
        <v>620.79999999999995</v>
      </c>
      <c r="K1483" s="6">
        <f>VLOOKUP(M1483,'BASE ARTICLE SAMUEL 25012023 v2'!$A$1:$K$1287,11,FALSE)</f>
        <v>52.5</v>
      </c>
      <c r="L1483" s="6">
        <f>E1483*K1483</f>
        <v>840</v>
      </c>
      <c r="M1483" t="s">
        <v>421</v>
      </c>
      <c r="N1483" t="str">
        <f>VLOOKUP(M1483,'BASE ARTICLE SAMUEL 25012023 v1'!$A$2:$B$1287,2,FALSE)</f>
        <v>AS</v>
      </c>
      <c r="O1483">
        <f t="shared" si="182"/>
        <v>560</v>
      </c>
    </row>
    <row r="1484" spans="1:15" outlineLevel="2" x14ac:dyDescent="0.25">
      <c r="A1484" t="s">
        <v>659</v>
      </c>
      <c r="B1484" s="74" t="str">
        <f t="shared" si="191"/>
        <v>H</v>
      </c>
      <c r="C1484" t="str">
        <f>VLOOKUP(A1484,'BASE ARTICLE SAMUEL 25012023 v1'!$A$1:$B$1287,2,FALSE)</f>
        <v>AA</v>
      </c>
      <c r="D1484" t="s">
        <v>425</v>
      </c>
      <c r="E1484">
        <v>24</v>
      </c>
      <c r="F1484" t="s">
        <v>3928</v>
      </c>
      <c r="G1484" s="71">
        <f>VLOOKUP(M1484,'BASE ARTICLE SAMUEL 25012023 v1'!$A$1:$F$1287,6,FALSE)</f>
        <v>54.1</v>
      </c>
      <c r="H1484" s="6">
        <f>VLOOKUP(M1484,'BASE ARTICLE SAMUEL 25012023 v2'!$A$1:$H$1287,8,FALSE)</f>
        <v>52.4</v>
      </c>
      <c r="I1484">
        <v>59.78</v>
      </c>
      <c r="J1484">
        <f>E1484*I1484</f>
        <v>1434.72</v>
      </c>
      <c r="K1484" s="6">
        <f>VLOOKUP(M1484,'BASE ARTICLE SAMUEL 25012023 v2'!$A$1:$K$1287,11,FALSE)</f>
        <v>78.599999999999994</v>
      </c>
      <c r="L1484" s="6">
        <f>E1484*K1484</f>
        <v>1886.3999999999999</v>
      </c>
      <c r="M1484" t="s">
        <v>425</v>
      </c>
      <c r="N1484" t="str">
        <f>VLOOKUP(M1484,'BASE ARTICLE SAMUEL 25012023 v1'!$A$2:$B$1287,2,FALSE)</f>
        <v>AN</v>
      </c>
      <c r="O1484">
        <f t="shared" si="182"/>
        <v>1257.5999999999999</v>
      </c>
    </row>
    <row r="1485" spans="1:15" outlineLevel="2" x14ac:dyDescent="0.25">
      <c r="A1485" t="s">
        <v>659</v>
      </c>
      <c r="B1485" s="74" t="str">
        <f t="shared" si="191"/>
        <v>H</v>
      </c>
      <c r="C1485" t="str">
        <f>VLOOKUP(A1485,'BASE ARTICLE SAMUEL 25012023 v1'!$A$1:$B$1287,2,FALSE)</f>
        <v>AA</v>
      </c>
      <c r="D1485" t="s">
        <v>1386</v>
      </c>
      <c r="E1485">
        <v>4</v>
      </c>
      <c r="F1485" t="s">
        <v>1387</v>
      </c>
      <c r="G1485" s="71">
        <f>VLOOKUP(M1485,'BASE ARTICLE SAMUEL 25012023 v1'!$A$1:$F$1287,6,FALSE)</f>
        <v>74.45</v>
      </c>
      <c r="H1485" s="6">
        <f>VLOOKUP(M1485,'BASE ARTICLE SAMUEL 25012023 v2'!$A$1:$H$1287,8,FALSE)</f>
        <v>61.553999999999995</v>
      </c>
      <c r="I1485">
        <v>105.94</v>
      </c>
      <c r="J1485">
        <f>E1485*I1485</f>
        <v>423.76</v>
      </c>
      <c r="K1485" s="6">
        <f>VLOOKUP(M1485,'BASE ARTICLE SAMUEL 25012023 v2'!$A$1:$K$1287,11,FALSE)</f>
        <v>113.98840008000001</v>
      </c>
      <c r="L1485" s="6">
        <f>E1485*K1485</f>
        <v>455.95360032000002</v>
      </c>
      <c r="M1485" t="s">
        <v>1386</v>
      </c>
      <c r="N1485" t="str">
        <f>VLOOKUP(M1485,'BASE ARTICLE SAMUEL 25012023 v1'!$A$2:$B$1287,2,FALSE)</f>
        <v>AF</v>
      </c>
      <c r="O1485">
        <f t="shared" si="182"/>
        <v>246.21599999999998</v>
      </c>
    </row>
    <row r="1486" spans="1:15" outlineLevel="2" x14ac:dyDescent="0.25">
      <c r="A1486" t="s">
        <v>659</v>
      </c>
      <c r="B1486" s="74" t="str">
        <f t="shared" si="191"/>
        <v>H</v>
      </c>
      <c r="C1486" t="str">
        <f>VLOOKUP(A1486,'BASE ARTICLE SAMUEL 25012023 v1'!$A$1:$B$1287,2,FALSE)</f>
        <v>AA</v>
      </c>
      <c r="E1486">
        <v>2</v>
      </c>
      <c r="F1486" t="s">
        <v>2490</v>
      </c>
      <c r="G1486" s="71">
        <f>VLOOKUP(M1486,'BASE ARTICLE SAMUEL 25012023 v1'!$A$1:$F$1287,6,FALSE)</f>
        <v>20.5</v>
      </c>
      <c r="H1486" s="6">
        <f>VLOOKUP(M1486,'BASE ARTICLE SAMUEL 25012023 v2'!$A$1:$H$1287,8,FALSE)</f>
        <v>20.5</v>
      </c>
      <c r="I1486">
        <v>0</v>
      </c>
      <c r="J1486">
        <f>E1486*I1486</f>
        <v>0</v>
      </c>
      <c r="K1486" s="6">
        <f>VLOOKUP(M1486,'BASE ARTICLE SAMUEL 25012023 v2'!$A$1:$K$1287,11,FALSE)</f>
        <v>22.55</v>
      </c>
      <c r="L1486" s="6">
        <f>E1486*K1486</f>
        <v>45.1</v>
      </c>
      <c r="M1486" t="s">
        <v>2489</v>
      </c>
      <c r="N1486" t="str">
        <f>VLOOKUP(M1486,'BASE ARTICLE SAMUEL 25012023 v1'!$A$2:$B$1287,2,FALSE)</f>
        <v>AN</v>
      </c>
      <c r="O1486">
        <f t="shared" si="182"/>
        <v>41</v>
      </c>
    </row>
    <row r="1487" spans="1:15" outlineLevel="1" x14ac:dyDescent="0.25">
      <c r="A1487" s="74" t="s">
        <v>4191</v>
      </c>
      <c r="B1487" s="74" t="str">
        <f t="shared" si="191"/>
        <v>BFV20EH</v>
      </c>
      <c r="H1487" s="6" t="e">
        <f>VLOOKUP(M1487,'BASE ARTICLE SAMUEL 25012023 v2'!$A$1:$H$1287,8,FALSE)</f>
        <v>#N/A</v>
      </c>
      <c r="K1487" s="6" t="e">
        <f>VLOOKUP(M1487,'BASE ARTICLE SAMUEL 25012023 v2'!$A$1:$K$1287,11,FALSE)</f>
        <v>#N/A</v>
      </c>
      <c r="L1487" s="6">
        <f>SUBTOTAL(9,L1482:L1486)</f>
        <v>9895.1336003199995</v>
      </c>
      <c r="O1487">
        <f>SUBTOTAL(9,O1482:O1486)</f>
        <v>6549.9359999999997</v>
      </c>
    </row>
    <row r="1488" spans="1:15" outlineLevel="2" x14ac:dyDescent="0.25">
      <c r="A1488" t="s">
        <v>423</v>
      </c>
      <c r="B1488" s="74" t="str">
        <f t="shared" si="191"/>
        <v/>
      </c>
      <c r="C1488" t="str">
        <f>VLOOKUP(A1488,'BASE ARTICLE SAMUEL 25012023 v1'!$A$1:$B$1287,2,FALSE)</f>
        <v>AA</v>
      </c>
      <c r="D1488" t="s">
        <v>280</v>
      </c>
      <c r="E1488">
        <v>2</v>
      </c>
      <c r="F1488" t="s">
        <v>281</v>
      </c>
      <c r="G1488" s="71">
        <f>VLOOKUP(M1488,'BASE ARTICLE SAMUEL 25012023 v1'!$A$1:$F$1287,6,FALSE)</f>
        <v>555.64</v>
      </c>
      <c r="H1488" s="6">
        <f>VLOOKUP(M1488,'BASE ARTICLE SAMUEL 25012023 v2'!$A$1:$H$1287,8,FALSE)</f>
        <v>555.64</v>
      </c>
      <c r="I1488">
        <v>565.5</v>
      </c>
      <c r="J1488">
        <f>E1488*I1488</f>
        <v>1131</v>
      </c>
      <c r="K1488" s="6">
        <f>VLOOKUP(M1488,'BASE ARTICLE SAMUEL 25012023 v2'!$A$1:$K$1287,11,FALSE)</f>
        <v>833.46</v>
      </c>
      <c r="L1488" s="6">
        <f>E1488*K1488</f>
        <v>1666.92</v>
      </c>
      <c r="M1488" t="s">
        <v>280</v>
      </c>
      <c r="N1488" t="str">
        <f>VLOOKUP(M1488,'BASE ARTICLE SAMUEL 25012023 v1'!$A$2:$B$1287,2,FALSE)</f>
        <v>AN</v>
      </c>
      <c r="O1488">
        <f t="shared" si="182"/>
        <v>1111.28</v>
      </c>
    </row>
    <row r="1489" spans="1:15" outlineLevel="2" x14ac:dyDescent="0.25">
      <c r="A1489" t="s">
        <v>423</v>
      </c>
      <c r="B1489" s="74" t="str">
        <f t="shared" si="191"/>
        <v/>
      </c>
      <c r="C1489" t="str">
        <f>VLOOKUP(A1489,'BASE ARTICLE SAMUEL 25012023 v1'!$A$1:$B$1287,2,FALSE)</f>
        <v>AA</v>
      </c>
      <c r="D1489" t="s">
        <v>421</v>
      </c>
      <c r="E1489">
        <v>4</v>
      </c>
      <c r="F1489" t="s">
        <v>422</v>
      </c>
      <c r="G1489" s="71">
        <f>VLOOKUP(M1489,'BASE ARTICLE SAMUEL 25012023 v1'!$A$1:$F$1287,6,FALSE)</f>
        <v>35</v>
      </c>
      <c r="H1489" s="6">
        <f>VLOOKUP(M1489,'BASE ARTICLE SAMUEL 25012023 v2'!$A$1:$H$1287,8,FALSE)</f>
        <v>35</v>
      </c>
      <c r="I1489">
        <v>38.799999999999997</v>
      </c>
      <c r="J1489">
        <f>E1489*I1489</f>
        <v>155.19999999999999</v>
      </c>
      <c r="K1489" s="6">
        <f>VLOOKUP(M1489,'BASE ARTICLE SAMUEL 25012023 v2'!$A$1:$K$1287,11,FALSE)</f>
        <v>52.5</v>
      </c>
      <c r="L1489" s="6">
        <f>E1489*K1489</f>
        <v>210</v>
      </c>
      <c r="M1489" t="s">
        <v>421</v>
      </c>
      <c r="N1489" t="str">
        <f>VLOOKUP(M1489,'BASE ARTICLE SAMUEL 25012023 v1'!$A$2:$B$1287,2,FALSE)</f>
        <v>AS</v>
      </c>
      <c r="O1489">
        <f t="shared" si="182"/>
        <v>140</v>
      </c>
    </row>
    <row r="1490" spans="1:15" outlineLevel="2" x14ac:dyDescent="0.25">
      <c r="A1490" t="s">
        <v>423</v>
      </c>
      <c r="B1490" s="74" t="str">
        <f t="shared" si="191"/>
        <v/>
      </c>
      <c r="C1490" t="str">
        <f>VLOOKUP(A1490,'BASE ARTICLE SAMUEL 25012023 v1'!$A$1:$B$1287,2,FALSE)</f>
        <v>AA</v>
      </c>
      <c r="D1490" t="s">
        <v>425</v>
      </c>
      <c r="E1490">
        <v>6</v>
      </c>
      <c r="F1490" t="s">
        <v>3928</v>
      </c>
      <c r="G1490" s="71">
        <f>VLOOKUP(M1490,'BASE ARTICLE SAMUEL 25012023 v1'!$A$1:$F$1287,6,FALSE)</f>
        <v>54.1</v>
      </c>
      <c r="H1490" s="6">
        <f>VLOOKUP(M1490,'BASE ARTICLE SAMUEL 25012023 v2'!$A$1:$H$1287,8,FALSE)</f>
        <v>52.4</v>
      </c>
      <c r="I1490">
        <v>59.78</v>
      </c>
      <c r="J1490">
        <f>E1490*I1490</f>
        <v>358.68</v>
      </c>
      <c r="K1490" s="6">
        <f>VLOOKUP(M1490,'BASE ARTICLE SAMUEL 25012023 v2'!$A$1:$K$1287,11,FALSE)</f>
        <v>78.599999999999994</v>
      </c>
      <c r="L1490" s="6">
        <f>E1490*K1490</f>
        <v>471.59999999999997</v>
      </c>
      <c r="M1490" t="s">
        <v>425</v>
      </c>
      <c r="N1490" t="str">
        <f>VLOOKUP(M1490,'BASE ARTICLE SAMUEL 25012023 v1'!$A$2:$B$1287,2,FALSE)</f>
        <v>AN</v>
      </c>
      <c r="O1490">
        <f t="shared" si="182"/>
        <v>314.39999999999998</v>
      </c>
    </row>
    <row r="1491" spans="1:15" outlineLevel="2" x14ac:dyDescent="0.25">
      <c r="A1491" t="s">
        <v>423</v>
      </c>
      <c r="B1491" s="74" t="str">
        <f t="shared" si="191"/>
        <v/>
      </c>
      <c r="C1491" t="str">
        <f>VLOOKUP(A1491,'BASE ARTICLE SAMUEL 25012023 v1'!$A$1:$B$1287,2,FALSE)</f>
        <v>AA</v>
      </c>
      <c r="D1491" t="s">
        <v>1386</v>
      </c>
      <c r="E1491">
        <v>1</v>
      </c>
      <c r="F1491" t="s">
        <v>1387</v>
      </c>
      <c r="G1491" s="71">
        <f>VLOOKUP(M1491,'BASE ARTICLE SAMUEL 25012023 v1'!$A$1:$F$1287,6,FALSE)</f>
        <v>74.45</v>
      </c>
      <c r="H1491" s="6">
        <f>VLOOKUP(M1491,'BASE ARTICLE SAMUEL 25012023 v2'!$A$1:$H$1287,8,FALSE)</f>
        <v>61.553999999999995</v>
      </c>
      <c r="I1491">
        <v>105.94</v>
      </c>
      <c r="J1491">
        <f>E1491*I1491</f>
        <v>105.94</v>
      </c>
      <c r="K1491" s="6">
        <f>VLOOKUP(M1491,'BASE ARTICLE SAMUEL 25012023 v2'!$A$1:$K$1287,11,FALSE)</f>
        <v>113.98840008000001</v>
      </c>
      <c r="L1491" s="6">
        <f>E1491*K1491</f>
        <v>113.98840008000001</v>
      </c>
      <c r="M1491" t="s">
        <v>1386</v>
      </c>
      <c r="N1491" t="str">
        <f>VLOOKUP(M1491,'BASE ARTICLE SAMUEL 25012023 v1'!$A$2:$B$1287,2,FALSE)</f>
        <v>AF</v>
      </c>
      <c r="O1491">
        <f t="shared" si="182"/>
        <v>61.553999999999995</v>
      </c>
    </row>
    <row r="1492" spans="1:15" outlineLevel="2" x14ac:dyDescent="0.25">
      <c r="A1492" t="s">
        <v>423</v>
      </c>
      <c r="B1492" s="74" t="str">
        <f t="shared" si="191"/>
        <v/>
      </c>
      <c r="C1492" t="str">
        <f>VLOOKUP(A1492,'BASE ARTICLE SAMUEL 25012023 v1'!$A$1:$B$1287,2,FALSE)</f>
        <v>AA</v>
      </c>
      <c r="E1492">
        <v>1</v>
      </c>
      <c r="F1492" t="s">
        <v>2490</v>
      </c>
      <c r="G1492" s="71">
        <f>VLOOKUP(M1492,'BASE ARTICLE SAMUEL 25012023 v1'!$A$1:$F$1287,6,FALSE)</f>
        <v>20.5</v>
      </c>
      <c r="H1492" s="6">
        <f>VLOOKUP(M1492,'BASE ARTICLE SAMUEL 25012023 v2'!$A$1:$H$1287,8,FALSE)</f>
        <v>20.5</v>
      </c>
      <c r="I1492">
        <v>0</v>
      </c>
      <c r="J1492">
        <f>E1492*I1492</f>
        <v>0</v>
      </c>
      <c r="K1492" s="6">
        <f>VLOOKUP(M1492,'BASE ARTICLE SAMUEL 25012023 v2'!$A$1:$K$1287,11,FALSE)</f>
        <v>22.55</v>
      </c>
      <c r="L1492" s="6">
        <f>E1492*K1492</f>
        <v>22.55</v>
      </c>
      <c r="M1492" t="s">
        <v>2489</v>
      </c>
      <c r="N1492" t="str">
        <f>VLOOKUP(M1492,'BASE ARTICLE SAMUEL 25012023 v1'!$A$2:$B$1287,2,FALSE)</f>
        <v>AN</v>
      </c>
      <c r="O1492">
        <f t="shared" si="182"/>
        <v>20.5</v>
      </c>
    </row>
    <row r="1493" spans="1:15" outlineLevel="1" x14ac:dyDescent="0.25">
      <c r="A1493" s="74" t="s">
        <v>4192</v>
      </c>
      <c r="B1493" s="74" t="str">
        <f t="shared" si="191"/>
        <v>BFV5EH</v>
      </c>
      <c r="H1493" s="6" t="e">
        <f>VLOOKUP(M1493,'BASE ARTICLE SAMUEL 25012023 v2'!$A$1:$H$1287,8,FALSE)</f>
        <v>#N/A</v>
      </c>
      <c r="K1493" s="6" t="e">
        <f>VLOOKUP(M1493,'BASE ARTICLE SAMUEL 25012023 v2'!$A$1:$K$1287,11,FALSE)</f>
        <v>#N/A</v>
      </c>
      <c r="L1493" s="6">
        <f>SUBTOTAL(9,L1488:L1492)</f>
        <v>2485.05840008</v>
      </c>
      <c r="O1493">
        <f>SUBTOTAL(9,O1488:O1492)</f>
        <v>1647.7339999999999</v>
      </c>
    </row>
    <row r="1494" spans="1:15" outlineLevel="2" x14ac:dyDescent="0.25">
      <c r="A1494" t="s">
        <v>480</v>
      </c>
      <c r="B1494" s="74" t="str">
        <f t="shared" si="191"/>
        <v/>
      </c>
      <c r="C1494" t="str">
        <f>VLOOKUP(A1494,'BASE ARTICLE SAMUEL 25012023 v1'!$A$1:$B$1287,2,FALSE)</f>
        <v>AA</v>
      </c>
      <c r="E1494">
        <v>1</v>
      </c>
      <c r="F1494" t="s">
        <v>2180</v>
      </c>
      <c r="G1494" s="71">
        <f>VLOOKUP(M1494,'BASE ARTICLE SAMUEL 25012023 v1'!$A$1:$F$1287,6,FALSE)</f>
        <v>0</v>
      </c>
      <c r="H1494" s="6">
        <f>VLOOKUP(M1494,'BASE ARTICLE SAMUEL 25012023 v2'!$A$1:$H$1287,8,FALSE)</f>
        <v>63.287999999999997</v>
      </c>
      <c r="I1494">
        <v>113.93</v>
      </c>
      <c r="J1494">
        <f t="shared" ref="J1494:J1499" si="192">E1494*I1494</f>
        <v>113.93</v>
      </c>
      <c r="K1494" s="6">
        <f>VLOOKUP(M1494,'BASE ARTICLE SAMUEL 25012023 v2'!$A$1:$K$1287,11,FALSE)</f>
        <v>119.41600008</v>
      </c>
      <c r="L1494" s="6">
        <f t="shared" ref="L1494:L1499" si="193">E1494*K1494</f>
        <v>119.41600008</v>
      </c>
      <c r="M1494" t="s">
        <v>2179</v>
      </c>
      <c r="N1494" t="str">
        <f>VLOOKUP(M1494,'BASE ARTICLE SAMUEL 25012023 v1'!$A$2:$B$1287,2,FALSE)</f>
        <v>AF</v>
      </c>
      <c r="O1494">
        <f t="shared" si="182"/>
        <v>63.287999999999997</v>
      </c>
    </row>
    <row r="1495" spans="1:15" outlineLevel="2" x14ac:dyDescent="0.25">
      <c r="A1495" t="s">
        <v>480</v>
      </c>
      <c r="B1495" s="74" t="str">
        <f t="shared" si="191"/>
        <v/>
      </c>
      <c r="C1495" t="str">
        <f>VLOOKUP(A1495,'BASE ARTICLE SAMUEL 25012023 v1'!$A$1:$B$1287,2,FALSE)</f>
        <v>AA</v>
      </c>
      <c r="D1495" t="s">
        <v>478</v>
      </c>
      <c r="E1495">
        <v>2</v>
      </c>
      <c r="F1495" t="s">
        <v>479</v>
      </c>
      <c r="G1495" s="71">
        <f>VLOOKUP(M1495,'BASE ARTICLE SAMUEL 25012023 v1'!$A$1:$F$1287,6,FALSE)</f>
        <v>637.44000000000005</v>
      </c>
      <c r="H1495" s="6">
        <f>VLOOKUP(M1495,'BASE ARTICLE SAMUEL 25012023 v2'!$A$1:$H$1287,8,FALSE)</f>
        <v>637.44000000000005</v>
      </c>
      <c r="I1495">
        <v>658.56</v>
      </c>
      <c r="J1495">
        <f t="shared" si="192"/>
        <v>1317.12</v>
      </c>
      <c r="K1495" s="6">
        <f>VLOOKUP(M1495,'BASE ARTICLE SAMUEL 25012023 v2'!$A$1:$K$1287,11,FALSE)</f>
        <v>956.16000000000008</v>
      </c>
      <c r="L1495" s="6">
        <f t="shared" si="193"/>
        <v>1912.3200000000002</v>
      </c>
      <c r="M1495" t="s">
        <v>478</v>
      </c>
      <c r="N1495" t="str">
        <f>VLOOKUP(M1495,'BASE ARTICLE SAMUEL 25012023 v1'!$A$2:$B$1287,2,FALSE)</f>
        <v>AN</v>
      </c>
      <c r="O1495">
        <f t="shared" si="182"/>
        <v>1274.8800000000001</v>
      </c>
    </row>
    <row r="1496" spans="1:15" outlineLevel="2" x14ac:dyDescent="0.25">
      <c r="A1496" t="s">
        <v>480</v>
      </c>
      <c r="B1496" s="74" t="str">
        <f t="shared" si="191"/>
        <v/>
      </c>
      <c r="C1496" t="str">
        <f>VLOOKUP(A1496,'BASE ARTICLE SAMUEL 25012023 v1'!$A$1:$B$1287,2,FALSE)</f>
        <v>AA</v>
      </c>
      <c r="E1496">
        <v>4</v>
      </c>
      <c r="F1496" t="s">
        <v>2073</v>
      </c>
      <c r="G1496" s="71">
        <f>VLOOKUP(M1496,'BASE ARTICLE SAMUEL 25012023 v1'!$A$1:$F$1287,6,FALSE)</f>
        <v>28.5</v>
      </c>
      <c r="H1496" s="6">
        <f>VLOOKUP(M1496,'BASE ARTICLE SAMUEL 25012023 v2'!$A$1:$H$1287,8,FALSE)</f>
        <v>28.5</v>
      </c>
      <c r="I1496">
        <v>658.56</v>
      </c>
      <c r="J1496">
        <f t="shared" si="192"/>
        <v>2634.24</v>
      </c>
      <c r="K1496" s="6">
        <f>VLOOKUP(M1496,'BASE ARTICLE SAMUEL 25012023 v2'!$A$1:$K$1287,11,FALSE)</f>
        <v>64.125</v>
      </c>
      <c r="L1496" s="6">
        <f t="shared" si="193"/>
        <v>256.5</v>
      </c>
      <c r="M1496" t="s">
        <v>2072</v>
      </c>
      <c r="N1496" t="str">
        <f>VLOOKUP(M1496,'BASE ARTICLE SAMUEL 25012023 v1'!$A$2:$B$1287,2,FALSE)</f>
        <v>AS</v>
      </c>
      <c r="O1496">
        <f t="shared" si="182"/>
        <v>114</v>
      </c>
    </row>
    <row r="1497" spans="1:15" outlineLevel="2" x14ac:dyDescent="0.25">
      <c r="A1497" t="s">
        <v>480</v>
      </c>
      <c r="B1497" s="74" t="str">
        <f t="shared" si="191"/>
        <v/>
      </c>
      <c r="C1497" t="str">
        <f>VLOOKUP(A1497,'BASE ARTICLE SAMUEL 25012023 v1'!$A$1:$B$1287,2,FALSE)</f>
        <v>AA</v>
      </c>
      <c r="E1497">
        <v>2</v>
      </c>
      <c r="F1497" t="s">
        <v>2075</v>
      </c>
      <c r="G1497" s="71">
        <f>VLOOKUP(M1497,'BASE ARTICLE SAMUEL 25012023 v1'!$A$1:$F$1287,6,FALSE)</f>
        <v>35</v>
      </c>
      <c r="H1497" s="6">
        <f>VLOOKUP(M1497,'BASE ARTICLE SAMUEL 25012023 v2'!$A$1:$H$1287,8,FALSE)</f>
        <v>35</v>
      </c>
      <c r="I1497">
        <v>61.25</v>
      </c>
      <c r="J1497">
        <f t="shared" si="192"/>
        <v>122.5</v>
      </c>
      <c r="K1497" s="6">
        <f>VLOOKUP(M1497,'BASE ARTICLE SAMUEL 25012023 v2'!$A$1:$K$1287,11,FALSE)</f>
        <v>61.25</v>
      </c>
      <c r="L1497" s="6">
        <f t="shared" si="193"/>
        <v>122.5</v>
      </c>
      <c r="M1497" t="s">
        <v>2074</v>
      </c>
      <c r="N1497" t="str">
        <f>VLOOKUP(M1497,'BASE ARTICLE SAMUEL 25012023 v1'!$A$2:$B$1287,2,FALSE)</f>
        <v>AS</v>
      </c>
      <c r="O1497">
        <f t="shared" si="182"/>
        <v>70</v>
      </c>
    </row>
    <row r="1498" spans="1:15" outlineLevel="2" x14ac:dyDescent="0.25">
      <c r="A1498" t="s">
        <v>480</v>
      </c>
      <c r="B1498" s="74" t="str">
        <f t="shared" si="191"/>
        <v/>
      </c>
      <c r="C1498" t="str">
        <f>VLOOKUP(A1498,'BASE ARTICLE SAMUEL 25012023 v1'!$A$1:$B$1287,2,FALSE)</f>
        <v>AA</v>
      </c>
      <c r="E1498">
        <v>8</v>
      </c>
      <c r="F1498" t="s">
        <v>3949</v>
      </c>
      <c r="G1498" s="71">
        <f>VLOOKUP(M1498,'BASE ARTICLE SAMUEL 25012023 v1'!$A$1:$F$1287,6,FALSE)</f>
        <v>51.8</v>
      </c>
      <c r="H1498" s="6">
        <f>VLOOKUP(M1498,'BASE ARTICLE SAMUEL 25012023 v2'!$A$1:$H$1287,8,FALSE)</f>
        <v>51.7</v>
      </c>
      <c r="I1498">
        <v>97.48</v>
      </c>
      <c r="J1498">
        <f t="shared" si="192"/>
        <v>779.84</v>
      </c>
      <c r="K1498" s="6">
        <f>VLOOKUP(M1498,'BASE ARTICLE SAMUEL 25012023 v2'!$A$1:$K$1287,11,FALSE)</f>
        <v>77.550000000000011</v>
      </c>
      <c r="L1498" s="6">
        <f t="shared" si="193"/>
        <v>620.40000000000009</v>
      </c>
      <c r="M1498" t="s">
        <v>1965</v>
      </c>
      <c r="N1498" t="str">
        <f>VLOOKUP(M1498,'BASE ARTICLE SAMUEL 25012023 v1'!$A$2:$B$1287,2,FALSE)</f>
        <v>AN</v>
      </c>
      <c r="O1498">
        <f t="shared" si="182"/>
        <v>413.6</v>
      </c>
    </row>
    <row r="1499" spans="1:15" outlineLevel="2" x14ac:dyDescent="0.25">
      <c r="A1499" t="s">
        <v>480</v>
      </c>
      <c r="B1499" s="74" t="str">
        <f t="shared" si="191"/>
        <v/>
      </c>
      <c r="C1499" t="str">
        <f>VLOOKUP(A1499,'BASE ARTICLE SAMUEL 25012023 v1'!$A$1:$B$1287,2,FALSE)</f>
        <v>AA</v>
      </c>
      <c r="E1499">
        <v>1</v>
      </c>
      <c r="F1499" t="s">
        <v>2490</v>
      </c>
      <c r="G1499" s="71">
        <f>VLOOKUP(M1499,'BASE ARTICLE SAMUEL 25012023 v1'!$A$1:$F$1287,6,FALSE)</f>
        <v>20.5</v>
      </c>
      <c r="H1499" s="6">
        <f>VLOOKUP(M1499,'BASE ARTICLE SAMUEL 25012023 v2'!$A$1:$H$1287,8,FALSE)</f>
        <v>20.5</v>
      </c>
      <c r="I1499">
        <v>0</v>
      </c>
      <c r="J1499">
        <f t="shared" si="192"/>
        <v>0</v>
      </c>
      <c r="K1499" s="6">
        <f>VLOOKUP(M1499,'BASE ARTICLE SAMUEL 25012023 v2'!$A$1:$K$1287,11,FALSE)</f>
        <v>22.55</v>
      </c>
      <c r="L1499" s="6">
        <f t="shared" si="193"/>
        <v>22.55</v>
      </c>
      <c r="M1499" t="s">
        <v>2489</v>
      </c>
      <c r="N1499" t="str">
        <f>VLOOKUP(M1499,'BASE ARTICLE SAMUEL 25012023 v1'!$A$2:$B$1287,2,FALSE)</f>
        <v>AN</v>
      </c>
      <c r="O1499">
        <f t="shared" si="182"/>
        <v>20.5</v>
      </c>
    </row>
    <row r="1500" spans="1:15" outlineLevel="1" x14ac:dyDescent="0.25">
      <c r="A1500" s="74" t="s">
        <v>4193</v>
      </c>
      <c r="B1500" s="74" t="str">
        <f t="shared" si="191"/>
        <v>BFV6EH</v>
      </c>
      <c r="H1500" s="6" t="e">
        <f>VLOOKUP(M1500,'BASE ARTICLE SAMUEL 25012023 v2'!$A$1:$H$1287,8,FALSE)</f>
        <v>#N/A</v>
      </c>
      <c r="K1500" s="6" t="e">
        <f>VLOOKUP(M1500,'BASE ARTICLE SAMUEL 25012023 v2'!$A$1:$K$1287,11,FALSE)</f>
        <v>#N/A</v>
      </c>
      <c r="L1500" s="6">
        <f>SUBTOTAL(9,L1494:L1499)</f>
        <v>3053.6860000800002</v>
      </c>
      <c r="O1500">
        <f>SUBTOTAL(9,O1494:O1499)</f>
        <v>1956.268</v>
      </c>
    </row>
    <row r="1501" spans="1:15" outlineLevel="2" x14ac:dyDescent="0.25">
      <c r="A1501" t="s">
        <v>1915</v>
      </c>
      <c r="B1501" s="74" t="str">
        <f t="shared" si="191"/>
        <v>CCAREX5EH</v>
      </c>
      <c r="C1501" t="str">
        <f>VLOOKUP(A1501,'BASE ARTICLE SAMUEL 25012023 v1'!$A$1:$B$1287,2,FALSE)</f>
        <v>AF</v>
      </c>
      <c r="D1501">
        <v>8210707018</v>
      </c>
      <c r="E1501">
        <v>85</v>
      </c>
      <c r="F1501" t="s">
        <v>1230</v>
      </c>
      <c r="G1501" s="71">
        <f>VLOOKUP(M1501,'BASE ARTICLE SAMUEL 25012023 v1'!$A$1:$F$1287,6,FALSE)</f>
        <v>0.24</v>
      </c>
      <c r="H1501" s="6">
        <f>VLOOKUP(M1501,'BASE ARTICLE SAMUEL 25012023 v2'!$A$1:$H$1287,8,FALSE)</f>
        <v>0.24</v>
      </c>
      <c r="I1501">
        <v>0.158</v>
      </c>
      <c r="J1501">
        <f t="shared" ref="J1501:J1509" si="194">E1501*I1501</f>
        <v>13.43</v>
      </c>
      <c r="K1501" s="6">
        <f>VLOOKUP(M1501,'BASE ARTICLE SAMUEL 25012023 v2'!$A$1:$K$1287,11,FALSE)</f>
        <v>0.34999999199999998</v>
      </c>
      <c r="L1501" s="6">
        <f t="shared" ref="L1501:L1509" si="195">E1501*K1501</f>
        <v>29.749999319999997</v>
      </c>
      <c r="M1501">
        <v>8210707018</v>
      </c>
      <c r="N1501" t="str">
        <f>VLOOKUP(M1501,'BASE ARTICLE SAMUEL 25012023 v1'!$A$2:$B$1287,2,FALSE)</f>
        <v>AN</v>
      </c>
      <c r="O1501">
        <f t="shared" si="182"/>
        <v>20.399999999999999</v>
      </c>
    </row>
    <row r="1502" spans="1:15" outlineLevel="2" x14ac:dyDescent="0.25">
      <c r="A1502" t="s">
        <v>1915</v>
      </c>
      <c r="B1502" s="74" t="str">
        <f t="shared" si="191"/>
        <v>CCAREX5EH</v>
      </c>
      <c r="C1502" t="str">
        <f>VLOOKUP(A1502,'BASE ARTICLE SAMUEL 25012023 v1'!$A$1:$B$1287,2,FALSE)</f>
        <v>AF</v>
      </c>
      <c r="D1502" t="s">
        <v>1532</v>
      </c>
      <c r="E1502">
        <v>9</v>
      </c>
      <c r="F1502" t="s">
        <v>1533</v>
      </c>
      <c r="G1502" s="71">
        <f>VLOOKUP(M1502,'BASE ARTICLE SAMUEL 25012023 v1'!$A$1:$F$1287,6,FALSE)</f>
        <v>5.82</v>
      </c>
      <c r="H1502" s="6">
        <f>VLOOKUP(M1502,'BASE ARTICLE SAMUEL 25012023 v2'!$A$1:$H$1287,8,FALSE)</f>
        <v>6.11</v>
      </c>
      <c r="I1502">
        <v>4.92</v>
      </c>
      <c r="J1502">
        <f t="shared" si="194"/>
        <v>44.28</v>
      </c>
      <c r="K1502" s="6">
        <f>VLOOKUP(M1502,'BASE ARTICLE SAMUEL 25012023 v2'!$A$1:$K$1287,11,FALSE)</f>
        <v>9.1650000000000009</v>
      </c>
      <c r="L1502" s="6">
        <f t="shared" si="195"/>
        <v>82.485000000000014</v>
      </c>
      <c r="M1502" t="s">
        <v>1532</v>
      </c>
      <c r="N1502" t="str">
        <f>VLOOKUP(M1502,'BASE ARTICLE SAMUEL 25012023 v1'!$A$2:$B$1287,2,FALSE)</f>
        <v>AS</v>
      </c>
      <c r="O1502">
        <f t="shared" si="182"/>
        <v>54.99</v>
      </c>
    </row>
    <row r="1503" spans="1:15" outlineLevel="2" x14ac:dyDescent="0.25">
      <c r="A1503" t="s">
        <v>1915</v>
      </c>
      <c r="B1503" s="74" t="str">
        <f t="shared" si="191"/>
        <v>CCAREX5EH</v>
      </c>
      <c r="C1503" t="str">
        <f>VLOOKUP(A1503,'BASE ARTICLE SAMUEL 25012023 v1'!$A$1:$B$1287,2,FALSE)</f>
        <v>AF</v>
      </c>
      <c r="D1503" t="s">
        <v>1603</v>
      </c>
      <c r="E1503">
        <v>0.8</v>
      </c>
      <c r="F1503" t="s">
        <v>1604</v>
      </c>
      <c r="G1503" s="71">
        <f>VLOOKUP(M1503,'BASE ARTICLE SAMUEL 25012023 v1'!$A$1:$F$1287,6,FALSE)</f>
        <v>50</v>
      </c>
      <c r="H1503" s="6">
        <f>VLOOKUP(M1503,'BASE ARTICLE SAMUEL 25012023 v2'!$A$1:$H$1287,8,FALSE)</f>
        <v>0</v>
      </c>
      <c r="I1503">
        <v>75</v>
      </c>
      <c r="J1503">
        <f t="shared" si="194"/>
        <v>60</v>
      </c>
      <c r="K1503" s="6">
        <f>VLOOKUP(M1503,'BASE ARTICLE SAMUEL 25012023 v2'!$A$1:$K$1287,11,FALSE)</f>
        <v>75</v>
      </c>
      <c r="L1503" s="6">
        <f t="shared" si="195"/>
        <v>60</v>
      </c>
      <c r="M1503" t="s">
        <v>1603</v>
      </c>
      <c r="N1503" t="str">
        <f>VLOOKUP(M1503,'BASE ARTICLE SAMUEL 25012023 v1'!$A$2:$B$1287,2,FALSE)</f>
        <v>AN</v>
      </c>
      <c r="O1503">
        <f t="shared" si="182"/>
        <v>0</v>
      </c>
    </row>
    <row r="1504" spans="1:15" outlineLevel="2" x14ac:dyDescent="0.25">
      <c r="A1504" t="s">
        <v>1915</v>
      </c>
      <c r="B1504" s="74" t="str">
        <f t="shared" si="191"/>
        <v>CCAREX5EH</v>
      </c>
      <c r="C1504" t="str">
        <f>VLOOKUP(A1504,'BASE ARTICLE SAMUEL 25012023 v1'!$A$1:$B$1287,2,FALSE)</f>
        <v>AF</v>
      </c>
      <c r="D1504" t="s">
        <v>1409</v>
      </c>
      <c r="E1504">
        <v>2</v>
      </c>
      <c r="F1504" t="s">
        <v>1410</v>
      </c>
      <c r="G1504" s="71">
        <f>VLOOKUP(M1504,'BASE ARTICLE SAMUEL 25012023 v1'!$A$1:$F$1287,6,FALSE)</f>
        <v>39.96</v>
      </c>
      <c r="H1504" s="6">
        <f>VLOOKUP(M1504,'BASE ARTICLE SAMUEL 25012023 v2'!$A$1:$H$1287,8,FALSE)</f>
        <v>39.96</v>
      </c>
      <c r="I1504">
        <v>47.55</v>
      </c>
      <c r="J1504">
        <f t="shared" si="194"/>
        <v>95.1</v>
      </c>
      <c r="K1504" s="6">
        <f>VLOOKUP(M1504,'BASE ARTICLE SAMUEL 25012023 v2'!$A$1:$K$1287,11,FALSE)</f>
        <v>59.94</v>
      </c>
      <c r="L1504" s="6">
        <f t="shared" si="195"/>
        <v>119.88</v>
      </c>
      <c r="M1504" t="s">
        <v>1409</v>
      </c>
      <c r="N1504" t="str">
        <f>VLOOKUP(M1504,'BASE ARTICLE SAMUEL 25012023 v1'!$A$2:$B$1287,2,FALSE)</f>
        <v>AN</v>
      </c>
      <c r="O1504">
        <f t="shared" si="182"/>
        <v>79.92</v>
      </c>
    </row>
    <row r="1505" spans="1:15" outlineLevel="2" x14ac:dyDescent="0.25">
      <c r="A1505" t="s">
        <v>1915</v>
      </c>
      <c r="B1505" s="74" t="str">
        <f t="shared" si="191"/>
        <v>CCAREX5EH</v>
      </c>
      <c r="C1505" t="str">
        <f>VLOOKUP(A1505,'BASE ARTICLE SAMUEL 25012023 v1'!$A$1:$B$1287,2,FALSE)</f>
        <v>AF</v>
      </c>
      <c r="E1505">
        <v>2</v>
      </c>
      <c r="F1505" t="s">
        <v>3950</v>
      </c>
      <c r="G1505" s="71">
        <f>VLOOKUP(M1505,'BASE ARTICLE SAMUEL 25012023 v1'!$A$1:$F$1287,6,FALSE)</f>
        <v>45.45</v>
      </c>
      <c r="H1505" s="6">
        <f>VLOOKUP(M1505,'BASE ARTICLE SAMUEL 25012023 v2'!$A$1:$H$1287,8,FALSE)</f>
        <v>45.45</v>
      </c>
      <c r="I1505">
        <v>54.09</v>
      </c>
      <c r="J1505">
        <f t="shared" si="194"/>
        <v>108.18</v>
      </c>
      <c r="K1505" s="6">
        <f>VLOOKUP(M1505,'BASE ARTICLE SAMUEL 25012023 v2'!$A$1:$K$1287,11,FALSE)</f>
        <v>68.175000000000011</v>
      </c>
      <c r="L1505" s="6">
        <f t="shared" si="195"/>
        <v>136.35000000000002</v>
      </c>
      <c r="M1505" t="s">
        <v>1413</v>
      </c>
      <c r="N1505" t="str">
        <f>VLOOKUP(M1505,'BASE ARTICLE SAMUEL 25012023 v1'!$A$2:$B$1287,2,FALSE)</f>
        <v>Z</v>
      </c>
      <c r="O1505">
        <f t="shared" si="182"/>
        <v>90.9</v>
      </c>
    </row>
    <row r="1506" spans="1:15" outlineLevel="2" x14ac:dyDescent="0.25">
      <c r="A1506" t="s">
        <v>1915</v>
      </c>
      <c r="B1506" s="74" t="str">
        <f t="shared" si="191"/>
        <v>CCAREX5EH</v>
      </c>
      <c r="C1506" t="str">
        <f>VLOOKUP(A1506,'BASE ARTICLE SAMUEL 25012023 v1'!$A$1:$B$1287,2,FALSE)</f>
        <v>AF</v>
      </c>
      <c r="D1506" t="s">
        <v>1589</v>
      </c>
      <c r="E1506">
        <v>4</v>
      </c>
      <c r="F1506" t="s">
        <v>1590</v>
      </c>
      <c r="G1506" s="71">
        <f>VLOOKUP(M1506,'BASE ARTICLE SAMUEL 25012023 v1'!$A$1:$F$1287,6,FALSE)</f>
        <v>1.05</v>
      </c>
      <c r="H1506" s="6">
        <f>VLOOKUP(M1506,'BASE ARTICLE SAMUEL 25012023 v2'!$A$1:$H$1287,8,FALSE)</f>
        <v>1.05</v>
      </c>
      <c r="I1506">
        <v>0.78</v>
      </c>
      <c r="J1506">
        <f t="shared" si="194"/>
        <v>3.12</v>
      </c>
      <c r="K1506" s="6">
        <f>VLOOKUP(M1506,'BASE ARTICLE SAMUEL 25012023 v2'!$A$1:$K$1287,11,FALSE)</f>
        <v>1.58</v>
      </c>
      <c r="L1506" s="6">
        <f t="shared" si="195"/>
        <v>6.32</v>
      </c>
      <c r="M1506" t="s">
        <v>1589</v>
      </c>
      <c r="N1506" t="str">
        <f>VLOOKUP(M1506,'BASE ARTICLE SAMUEL 25012023 v1'!$A$2:$B$1287,2,FALSE)</f>
        <v>AS</v>
      </c>
      <c r="O1506">
        <f t="shared" si="182"/>
        <v>4.2</v>
      </c>
    </row>
    <row r="1507" spans="1:15" outlineLevel="2" x14ac:dyDescent="0.25">
      <c r="A1507" t="s">
        <v>1915</v>
      </c>
      <c r="B1507" s="74" t="str">
        <f t="shared" si="191"/>
        <v>CCAREX5EH</v>
      </c>
      <c r="C1507" t="str">
        <f>VLOOKUP(A1507,'BASE ARTICLE SAMUEL 25012023 v1'!$A$1:$B$1287,2,FALSE)</f>
        <v>AF</v>
      </c>
      <c r="D1507" t="s">
        <v>1589</v>
      </c>
      <c r="E1507">
        <v>4</v>
      </c>
      <c r="F1507" t="s">
        <v>1590</v>
      </c>
      <c r="G1507" s="71">
        <f>VLOOKUP(M1507,'BASE ARTICLE SAMUEL 25012023 v1'!$A$1:$F$1287,6,FALSE)</f>
        <v>1.05</v>
      </c>
      <c r="H1507" s="6">
        <f>VLOOKUP(M1507,'BASE ARTICLE SAMUEL 25012023 v2'!$A$1:$H$1287,8,FALSE)</f>
        <v>1.05</v>
      </c>
      <c r="I1507">
        <v>0.78</v>
      </c>
      <c r="J1507">
        <f t="shared" si="194"/>
        <v>3.12</v>
      </c>
      <c r="K1507" s="6">
        <f>VLOOKUP(M1507,'BASE ARTICLE SAMUEL 25012023 v2'!$A$1:$K$1287,11,FALSE)</f>
        <v>1.58</v>
      </c>
      <c r="L1507" s="6">
        <f t="shared" si="195"/>
        <v>6.32</v>
      </c>
      <c r="M1507" t="s">
        <v>1589</v>
      </c>
      <c r="N1507" t="str">
        <f>VLOOKUP(M1507,'BASE ARTICLE SAMUEL 25012023 v1'!$A$2:$B$1287,2,FALSE)</f>
        <v>AS</v>
      </c>
      <c r="O1507">
        <f t="shared" si="182"/>
        <v>4.2</v>
      </c>
    </row>
    <row r="1508" spans="1:15" outlineLevel="2" x14ac:dyDescent="0.25">
      <c r="A1508" t="s">
        <v>1915</v>
      </c>
      <c r="B1508" s="74" t="str">
        <f t="shared" si="191"/>
        <v>CCAREX5EH</v>
      </c>
      <c r="C1508" t="str">
        <f>VLOOKUP(A1508,'BASE ARTICLE SAMUEL 25012023 v1'!$A$1:$B$1287,2,FALSE)</f>
        <v>AF</v>
      </c>
      <c r="E1508">
        <v>2</v>
      </c>
      <c r="F1508" t="s">
        <v>1547</v>
      </c>
      <c r="G1508" s="71">
        <f>VLOOKUP(M1508,'BASE ARTICLE SAMUEL 25012023 v1'!$A$1:$F$1287,6,FALSE)</f>
        <v>5.2</v>
      </c>
      <c r="H1508" s="6">
        <f>VLOOKUP(M1508,'BASE ARTICLE SAMUEL 25012023 v2'!$A$1:$H$1287,8,FALSE)</f>
        <v>5.2</v>
      </c>
      <c r="I1508">
        <v>0.78</v>
      </c>
      <c r="J1508">
        <f t="shared" si="194"/>
        <v>1.56</v>
      </c>
      <c r="K1508" s="6">
        <f>VLOOKUP(M1508,'BASE ARTICLE SAMUEL 25012023 v2'!$A$1:$K$1287,11,FALSE)</f>
        <v>5.7200000000000006</v>
      </c>
      <c r="L1508" s="6">
        <f t="shared" si="195"/>
        <v>11.440000000000001</v>
      </c>
      <c r="M1508" t="s">
        <v>1546</v>
      </c>
      <c r="N1508" t="str">
        <f>VLOOKUP(M1508,'BASE ARTICLE SAMUEL 25012023 v1'!$A$2:$B$1287,2,FALSE)</f>
        <v>AN</v>
      </c>
      <c r="O1508">
        <f t="shared" si="182"/>
        <v>10.4</v>
      </c>
    </row>
    <row r="1509" spans="1:15" outlineLevel="2" x14ac:dyDescent="0.25">
      <c r="A1509" t="s">
        <v>1915</v>
      </c>
      <c r="B1509" s="74" t="str">
        <f t="shared" si="191"/>
        <v>CCAREX5EH</v>
      </c>
      <c r="C1509" t="str">
        <f>VLOOKUP(A1509,'BASE ARTICLE SAMUEL 25012023 v1'!$A$1:$B$1287,2,FALSE)</f>
        <v>AF</v>
      </c>
      <c r="E1509">
        <v>1</v>
      </c>
      <c r="F1509" t="s">
        <v>2492</v>
      </c>
      <c r="G1509" s="71">
        <f>VLOOKUP(M1509,'BASE ARTICLE SAMUEL 25012023 v1'!$A$1:$F$1287,6,FALSE)</f>
        <v>0.67</v>
      </c>
      <c r="H1509" s="6">
        <f>VLOOKUP(M1509,'BASE ARTICLE SAMUEL 25012023 v2'!$A$1:$H$1287,8,FALSE)</f>
        <v>0.67</v>
      </c>
      <c r="I1509">
        <v>0.78</v>
      </c>
      <c r="J1509">
        <f t="shared" si="194"/>
        <v>0.78</v>
      </c>
      <c r="K1509" s="6">
        <f>VLOOKUP(M1509,'BASE ARTICLE SAMUEL 25012023 v2'!$A$1:$K$1287,11,FALSE)</f>
        <v>0.7370000000000001</v>
      </c>
      <c r="L1509" s="6">
        <f t="shared" si="195"/>
        <v>0.7370000000000001</v>
      </c>
      <c r="M1509" t="s">
        <v>2491</v>
      </c>
      <c r="N1509" t="str">
        <f>VLOOKUP(M1509,'BASE ARTICLE SAMUEL 25012023 v1'!$A$2:$B$1287,2,FALSE)</f>
        <v>AN</v>
      </c>
      <c r="O1509">
        <f t="shared" si="182"/>
        <v>0.67</v>
      </c>
    </row>
    <row r="1510" spans="1:15" outlineLevel="1" x14ac:dyDescent="0.25">
      <c r="A1510" s="74" t="s">
        <v>4194</v>
      </c>
      <c r="B1510" s="74" t="str">
        <f t="shared" si="191"/>
        <v>COFRPVCCAREX5EH</v>
      </c>
      <c r="H1510" s="6" t="e">
        <f>VLOOKUP(M1510,'BASE ARTICLE SAMUEL 25012023 v2'!$A$1:$H$1287,8,FALSE)</f>
        <v>#N/A</v>
      </c>
      <c r="K1510" s="6" t="e">
        <f>VLOOKUP(M1510,'BASE ARTICLE SAMUEL 25012023 v2'!$A$1:$K$1287,11,FALSE)</f>
        <v>#N/A</v>
      </c>
      <c r="L1510" s="6">
        <f>SUBTOTAL(9,L1501:L1509)</f>
        <v>453.28199932000007</v>
      </c>
      <c r="O1510">
        <f>SUBTOTAL(9,O1501:O1509)</f>
        <v>265.68</v>
      </c>
    </row>
    <row r="1511" spans="1:15" outlineLevel="2" x14ac:dyDescent="0.25">
      <c r="A1511" t="s">
        <v>1951</v>
      </c>
      <c r="B1511" s="74" t="str">
        <f t="shared" si="191"/>
        <v>0-EBARA</v>
      </c>
      <c r="C1511" t="str">
        <f>VLOOKUP(A1511,'BASE ARTICLE SAMUEL 25012023 v1'!$A$1:$B$1287,2,FALSE)</f>
        <v>AF</v>
      </c>
      <c r="E1511">
        <v>1</v>
      </c>
      <c r="F1511" t="s">
        <v>1668</v>
      </c>
      <c r="G1511" s="71">
        <f>VLOOKUP(M1511,'BASE ARTICLE SAMUEL 25012023 v1'!$A$1:$F$1287,6,FALSE)</f>
        <v>0.6</v>
      </c>
      <c r="H1511" s="6">
        <f>VLOOKUP(M1511,'BASE ARTICLE SAMUEL 25012023 v2'!$A$1:$H$1287,8,FALSE)</f>
        <v>0.6</v>
      </c>
      <c r="I1511">
        <v>0.90200000000000002</v>
      </c>
      <c r="J1511">
        <f t="shared" ref="J1511:J1529" si="196">E1511*I1511</f>
        <v>0.90200000000000002</v>
      </c>
      <c r="K1511" s="6">
        <f>VLOOKUP(M1511,'BASE ARTICLE SAMUEL 25012023 v2'!$A$1:$K$1287,11,FALSE)</f>
        <v>0.89999999999999991</v>
      </c>
      <c r="L1511" s="6">
        <f t="shared" ref="L1511:L1529" si="197">E1511*K1511</f>
        <v>0.89999999999999991</v>
      </c>
      <c r="M1511" t="s">
        <v>1667</v>
      </c>
      <c r="N1511" t="str">
        <f>VLOOKUP(M1511,'BASE ARTICLE SAMUEL 25012023 v1'!$A$2:$B$1287,2,FALSE)</f>
        <v>AN</v>
      </c>
      <c r="O1511">
        <f t="shared" si="182"/>
        <v>0.6</v>
      </c>
    </row>
    <row r="1512" spans="1:15" outlineLevel="2" x14ac:dyDescent="0.25">
      <c r="A1512" t="s">
        <v>1951</v>
      </c>
      <c r="B1512" s="74" t="str">
        <f t="shared" si="191"/>
        <v>0-EBARA</v>
      </c>
      <c r="C1512" t="str">
        <f>VLOOKUP(A1512,'BASE ARTICLE SAMUEL 25012023 v1'!$A$1:$B$1287,2,FALSE)</f>
        <v>AF</v>
      </c>
      <c r="E1512">
        <v>1</v>
      </c>
      <c r="F1512" t="s">
        <v>1670</v>
      </c>
      <c r="G1512" s="71">
        <f>VLOOKUP(M1512,'BASE ARTICLE SAMUEL 25012023 v1'!$A$1:$F$1287,6,FALSE)</f>
        <v>7.0000000000000007E-2</v>
      </c>
      <c r="H1512" s="6">
        <f>VLOOKUP(M1512,'BASE ARTICLE SAMUEL 25012023 v2'!$A$1:$H$1287,8,FALSE)</f>
        <v>7.0000000000000007E-2</v>
      </c>
      <c r="I1512">
        <v>0.08</v>
      </c>
      <c r="J1512">
        <f t="shared" si="196"/>
        <v>0.08</v>
      </c>
      <c r="K1512" s="6">
        <f>VLOOKUP(M1512,'BASE ARTICLE SAMUEL 25012023 v2'!$A$1:$K$1287,11,FALSE)</f>
        <v>0.11200000000000002</v>
      </c>
      <c r="L1512" s="6">
        <f t="shared" si="197"/>
        <v>0.11200000000000002</v>
      </c>
      <c r="M1512" t="s">
        <v>1669</v>
      </c>
      <c r="N1512" t="str">
        <f>VLOOKUP(M1512,'BASE ARTICLE SAMUEL 25012023 v1'!$A$2:$B$1287,2,FALSE)</f>
        <v>AN</v>
      </c>
      <c r="O1512">
        <f t="shared" si="182"/>
        <v>7.0000000000000007E-2</v>
      </c>
    </row>
    <row r="1513" spans="1:15" outlineLevel="2" x14ac:dyDescent="0.25">
      <c r="A1513" t="s">
        <v>1951</v>
      </c>
      <c r="B1513" s="74" t="str">
        <f t="shared" si="191"/>
        <v>0-EBARA</v>
      </c>
      <c r="C1513" t="str">
        <f>VLOOKUP(A1513,'BASE ARTICLE SAMUEL 25012023 v1'!$A$1:$B$1287,2,FALSE)</f>
        <v>AF</v>
      </c>
      <c r="E1513">
        <v>1</v>
      </c>
      <c r="F1513" t="s">
        <v>733</v>
      </c>
      <c r="G1513" s="71">
        <f>VLOOKUP(M1513,'BASE ARTICLE SAMUEL 25012023 v1'!$A$1:$F$1287,6,FALSE)</f>
        <v>27.76</v>
      </c>
      <c r="H1513" s="6">
        <f>VLOOKUP(M1513,'BASE ARTICLE SAMUEL 25012023 v2'!$A$1:$H$1287,8,FALSE)</f>
        <v>27.76</v>
      </c>
      <c r="I1513">
        <v>39.22</v>
      </c>
      <c r="J1513">
        <f t="shared" si="196"/>
        <v>39.22</v>
      </c>
      <c r="K1513" s="6">
        <f>VLOOKUP(M1513,'BASE ARTICLE SAMUEL 25012023 v2'!$A$1:$K$1287,11,FALSE)</f>
        <v>44.416000000000004</v>
      </c>
      <c r="L1513" s="6">
        <f t="shared" si="197"/>
        <v>44.416000000000004</v>
      </c>
      <c r="M1513">
        <v>1510064</v>
      </c>
      <c r="N1513" t="str">
        <f>VLOOKUP(M1513,'BASE ARTICLE SAMUEL 25012023 v1'!$A$2:$B$1287,2,FALSE)</f>
        <v>AN</v>
      </c>
      <c r="O1513">
        <f t="shared" si="182"/>
        <v>27.76</v>
      </c>
    </row>
    <row r="1514" spans="1:15" outlineLevel="2" x14ac:dyDescent="0.25">
      <c r="A1514" t="s">
        <v>1951</v>
      </c>
      <c r="B1514" s="74" t="str">
        <f t="shared" si="191"/>
        <v>0-EBARA</v>
      </c>
      <c r="C1514" t="str">
        <f>VLOOKUP(A1514,'BASE ARTICLE SAMUEL 25012023 v1'!$A$1:$B$1287,2,FALSE)</f>
        <v>AF</v>
      </c>
      <c r="E1514">
        <v>1</v>
      </c>
      <c r="F1514" t="s">
        <v>1160</v>
      </c>
      <c r="G1514" s="71">
        <f>VLOOKUP(M1514,'BASE ARTICLE SAMUEL 25012023 v1'!$A$1:$F$1287,6,FALSE)</f>
        <v>1.2</v>
      </c>
      <c r="H1514" s="6">
        <f>VLOOKUP(M1514,'BASE ARTICLE SAMUEL 25012023 v2'!$A$1:$H$1287,8,FALSE)</f>
        <v>1.2</v>
      </c>
      <c r="I1514">
        <v>1.57</v>
      </c>
      <c r="J1514">
        <f t="shared" si="196"/>
        <v>1.57</v>
      </c>
      <c r="K1514" s="6">
        <f>VLOOKUP(M1514,'BASE ARTICLE SAMUEL 25012023 v2'!$A$1:$K$1287,11,FALSE)</f>
        <v>2.4</v>
      </c>
      <c r="L1514" s="6">
        <f t="shared" si="197"/>
        <v>2.4</v>
      </c>
      <c r="M1514">
        <v>9600000618</v>
      </c>
      <c r="N1514" t="str">
        <f>VLOOKUP(M1514,'BASE ARTICLE SAMUEL 25012023 v1'!$A$2:$B$1287,2,FALSE)</f>
        <v>AN</v>
      </c>
      <c r="O1514">
        <f t="shared" si="182"/>
        <v>1.2</v>
      </c>
    </row>
    <row r="1515" spans="1:15" outlineLevel="2" x14ac:dyDescent="0.25">
      <c r="A1515" t="s">
        <v>1951</v>
      </c>
      <c r="B1515" s="74" t="str">
        <f t="shared" si="191"/>
        <v>0-EBARA</v>
      </c>
      <c r="C1515" t="str">
        <f>VLOOKUP(A1515,'BASE ARTICLE SAMUEL 25012023 v1'!$A$1:$B$1287,2,FALSE)</f>
        <v>AF</v>
      </c>
      <c r="E1515">
        <v>1</v>
      </c>
      <c r="F1515" t="s">
        <v>559</v>
      </c>
      <c r="G1515" s="71">
        <f>VLOOKUP(M1515,'BASE ARTICLE SAMUEL 25012023 v1'!$A$1:$F$1287,6,FALSE)</f>
        <v>0.85</v>
      </c>
      <c r="H1515" s="6">
        <f>VLOOKUP(M1515,'BASE ARTICLE SAMUEL 25012023 v2'!$A$1:$H$1287,8,FALSE)</f>
        <v>0.91100000000000003</v>
      </c>
      <c r="I1515">
        <v>0.96</v>
      </c>
      <c r="J1515">
        <f t="shared" si="196"/>
        <v>0.96</v>
      </c>
      <c r="K1515" s="6">
        <f>VLOOKUP(M1515,'BASE ARTICLE SAMUEL 25012023 v2'!$A$1:$K$1287,11,FALSE)</f>
        <v>1.2116300000000002</v>
      </c>
      <c r="L1515" s="6">
        <f t="shared" si="197"/>
        <v>1.2116300000000002</v>
      </c>
      <c r="M1515" t="s">
        <v>558</v>
      </c>
      <c r="N1515" t="str">
        <f>VLOOKUP(M1515,'BASE ARTICLE SAMUEL 25012023 v1'!$A$2:$B$1287,2,FALSE)</f>
        <v>AS</v>
      </c>
      <c r="O1515">
        <f t="shared" si="182"/>
        <v>0.91100000000000003</v>
      </c>
    </row>
    <row r="1516" spans="1:15" outlineLevel="2" x14ac:dyDescent="0.25">
      <c r="A1516" t="s">
        <v>1951</v>
      </c>
      <c r="B1516" s="74" t="str">
        <f t="shared" si="191"/>
        <v>0-EBARA</v>
      </c>
      <c r="C1516" t="str">
        <f>VLOOKUP(A1516,'BASE ARTICLE SAMUEL 25012023 v1'!$A$1:$B$1287,2,FALSE)</f>
        <v>AF</v>
      </c>
      <c r="E1516">
        <v>1</v>
      </c>
      <c r="F1516" t="s">
        <v>48</v>
      </c>
      <c r="G1516" s="71">
        <f>VLOOKUP(M1516,'BASE ARTICLE SAMUEL 25012023 v1'!$A$1:$F$1287,6,FALSE)</f>
        <v>2.5099999999999998</v>
      </c>
      <c r="H1516" s="6">
        <f>VLOOKUP(M1516,'BASE ARTICLE SAMUEL 25012023 v2'!$A$1:$H$1287,8,FALSE)</f>
        <v>2.605</v>
      </c>
      <c r="I1516">
        <v>3.76</v>
      </c>
      <c r="J1516">
        <f t="shared" si="196"/>
        <v>3.76</v>
      </c>
      <c r="K1516" s="6">
        <f>VLOOKUP(M1516,'BASE ARTICLE SAMUEL 25012023 v2'!$A$1:$K$1287,11,FALSE)</f>
        <v>5.21</v>
      </c>
      <c r="L1516" s="6">
        <f t="shared" si="197"/>
        <v>5.21</v>
      </c>
      <c r="M1516" t="s">
        <v>47</v>
      </c>
      <c r="N1516" t="str">
        <f>VLOOKUP(M1516,'BASE ARTICLE SAMUEL 25012023 v1'!$A$2:$B$1287,2,FALSE)</f>
        <v>AN</v>
      </c>
      <c r="O1516">
        <f t="shared" si="182"/>
        <v>2.605</v>
      </c>
    </row>
    <row r="1517" spans="1:15" outlineLevel="2" x14ac:dyDescent="0.25">
      <c r="A1517" t="s">
        <v>1951</v>
      </c>
      <c r="B1517" s="74" t="str">
        <f t="shared" si="191"/>
        <v>0-EBARA</v>
      </c>
      <c r="C1517" t="str">
        <f>VLOOKUP(A1517,'BASE ARTICLE SAMUEL 25012023 v1'!$A$1:$B$1287,2,FALSE)</f>
        <v>AF</v>
      </c>
      <c r="E1517">
        <v>1</v>
      </c>
      <c r="F1517" t="s">
        <v>1108</v>
      </c>
      <c r="G1517" s="71">
        <f>VLOOKUP(M1517,'BASE ARTICLE SAMUEL 25012023 v1'!$A$1:$F$1287,6,FALSE)</f>
        <v>162.80000000000001</v>
      </c>
      <c r="H1517" s="6">
        <f>VLOOKUP(M1517,'BASE ARTICLE SAMUEL 25012023 v2'!$A$1:$H$1287,8,FALSE)</f>
        <v>162.80000000000001</v>
      </c>
      <c r="I1517">
        <v>226.44</v>
      </c>
      <c r="J1517">
        <f t="shared" si="196"/>
        <v>226.44</v>
      </c>
      <c r="K1517" s="6">
        <f>VLOOKUP(M1517,'BASE ARTICLE SAMUEL 25012023 v2'!$A$1:$K$1287,11,FALSE)</f>
        <v>244.20000000000002</v>
      </c>
      <c r="L1517" s="6">
        <f t="shared" si="197"/>
        <v>244.20000000000002</v>
      </c>
      <c r="M1517" t="s">
        <v>1107</v>
      </c>
      <c r="N1517" t="str">
        <f>VLOOKUP(M1517,'BASE ARTICLE SAMUEL 25012023 v1'!$A$2:$B$1287,2,FALSE)</f>
        <v>AN</v>
      </c>
      <c r="O1517">
        <f t="shared" ref="O1517:O1583" si="198">E1517*H1517</f>
        <v>162.80000000000001</v>
      </c>
    </row>
    <row r="1518" spans="1:15" outlineLevel="2" x14ac:dyDescent="0.25">
      <c r="A1518" t="s">
        <v>1951</v>
      </c>
      <c r="B1518" s="74" t="str">
        <f t="shared" si="191"/>
        <v>0-EBARA</v>
      </c>
      <c r="C1518" t="str">
        <f>VLOOKUP(A1518,'BASE ARTICLE SAMUEL 25012023 v1'!$A$1:$B$1287,2,FALSE)</f>
        <v>AF</v>
      </c>
      <c r="E1518">
        <v>1</v>
      </c>
      <c r="F1518" t="s">
        <v>570</v>
      </c>
      <c r="G1518" s="71">
        <f>VLOOKUP(M1518,'BASE ARTICLE SAMUEL 25012023 v1'!$A$1:$F$1287,6,FALSE)</f>
        <v>0.67</v>
      </c>
      <c r="H1518" s="6">
        <f>VLOOKUP(M1518,'BASE ARTICLE SAMUEL 25012023 v2'!$A$1:$H$1287,8,FALSE)</f>
        <v>0.73</v>
      </c>
      <c r="I1518">
        <v>0.77</v>
      </c>
      <c r="J1518">
        <f t="shared" si="196"/>
        <v>0.77</v>
      </c>
      <c r="K1518" s="6">
        <f>VLOOKUP(M1518,'BASE ARTICLE SAMUEL 25012023 v2'!$A$1:$K$1287,11,FALSE)</f>
        <v>0.97089999999999999</v>
      </c>
      <c r="L1518" s="6">
        <f t="shared" si="197"/>
        <v>0.97089999999999999</v>
      </c>
      <c r="M1518" t="s">
        <v>569</v>
      </c>
      <c r="N1518" t="str">
        <f>VLOOKUP(M1518,'BASE ARTICLE SAMUEL 25012023 v1'!$A$2:$B$1287,2,FALSE)</f>
        <v>AN</v>
      </c>
      <c r="O1518">
        <f t="shared" si="198"/>
        <v>0.73</v>
      </c>
    </row>
    <row r="1519" spans="1:15" outlineLevel="2" x14ac:dyDescent="0.25">
      <c r="A1519" t="s">
        <v>1951</v>
      </c>
      <c r="B1519" s="74" t="str">
        <f t="shared" si="191"/>
        <v>0-EBARA</v>
      </c>
      <c r="C1519" t="str">
        <f>VLOOKUP(A1519,'BASE ARTICLE SAMUEL 25012023 v1'!$A$1:$B$1287,2,FALSE)</f>
        <v>AF</v>
      </c>
      <c r="E1519">
        <v>1</v>
      </c>
      <c r="F1519" t="s">
        <v>3926</v>
      </c>
      <c r="G1519" s="71">
        <f>VLOOKUP(M1519,'BASE ARTICLE SAMUEL 25012023 v1'!$A$1:$F$1287,6,FALSE)</f>
        <v>0.94</v>
      </c>
      <c r="H1519" s="6">
        <f>VLOOKUP(M1519,'BASE ARTICLE SAMUEL 25012023 v2'!$A$1:$H$1287,8,FALSE)</f>
        <v>0.94</v>
      </c>
      <c r="I1519">
        <v>4.87</v>
      </c>
      <c r="J1519">
        <f t="shared" si="196"/>
        <v>4.87</v>
      </c>
      <c r="K1519" s="6">
        <f>VLOOKUP(M1519,'BASE ARTICLE SAMUEL 25012023 v2'!$A$1:$K$1287,11,FALSE)</f>
        <v>1.41</v>
      </c>
      <c r="L1519" s="6">
        <f t="shared" si="197"/>
        <v>1.41</v>
      </c>
      <c r="M1519" t="s">
        <v>68</v>
      </c>
      <c r="N1519" t="str">
        <f>VLOOKUP(M1519,'BASE ARTICLE SAMUEL 25012023 v1'!$A$2:$B$1287,2,FALSE)</f>
        <v>AS</v>
      </c>
      <c r="O1519">
        <f t="shared" si="198"/>
        <v>0.94</v>
      </c>
    </row>
    <row r="1520" spans="1:15" outlineLevel="2" x14ac:dyDescent="0.25">
      <c r="A1520" t="s">
        <v>1951</v>
      </c>
      <c r="B1520" s="74" t="str">
        <f t="shared" si="191"/>
        <v>0-EBARA</v>
      </c>
      <c r="C1520" t="str">
        <f>VLOOKUP(A1520,'BASE ARTICLE SAMUEL 25012023 v1'!$A$1:$B$1287,2,FALSE)</f>
        <v>AF</v>
      </c>
      <c r="E1520">
        <v>1</v>
      </c>
      <c r="F1520" t="s">
        <v>3925</v>
      </c>
      <c r="G1520" s="71">
        <f>VLOOKUP(M1520,'BASE ARTICLE SAMUEL 25012023 v1'!$A$1:$F$1287,6,FALSE)</f>
        <v>0.92</v>
      </c>
      <c r="H1520" s="6">
        <f>VLOOKUP(M1520,'BASE ARTICLE SAMUEL 25012023 v2'!$A$1:$H$1287,8,FALSE)</f>
        <v>0.92</v>
      </c>
      <c r="I1520">
        <v>4.9400000000000004</v>
      </c>
      <c r="J1520">
        <f t="shared" si="196"/>
        <v>4.9400000000000004</v>
      </c>
      <c r="K1520" s="6">
        <f>VLOOKUP(M1520,'BASE ARTICLE SAMUEL 25012023 v2'!$A$1:$K$1287,11,FALSE)</f>
        <v>1.3800000000000001</v>
      </c>
      <c r="L1520" s="6">
        <f t="shared" si="197"/>
        <v>1.3800000000000001</v>
      </c>
      <c r="M1520" t="s">
        <v>90</v>
      </c>
      <c r="N1520" t="str">
        <f>VLOOKUP(M1520,'BASE ARTICLE SAMUEL 25012023 v1'!$A$2:$B$1287,2,FALSE)</f>
        <v>AS</v>
      </c>
      <c r="O1520">
        <f t="shared" si="198"/>
        <v>0.92</v>
      </c>
    </row>
    <row r="1521" spans="1:15" outlineLevel="2" x14ac:dyDescent="0.25">
      <c r="A1521" t="s">
        <v>1951</v>
      </c>
      <c r="B1521" s="74" t="str">
        <f t="shared" si="191"/>
        <v>0-EBARA</v>
      </c>
      <c r="C1521" t="str">
        <f>VLOOKUP(A1521,'BASE ARTICLE SAMUEL 25012023 v1'!$A$1:$B$1287,2,FALSE)</f>
        <v>AF</v>
      </c>
      <c r="E1521">
        <v>1</v>
      </c>
      <c r="F1521" t="s">
        <v>758</v>
      </c>
      <c r="G1521" s="71">
        <f>VLOOKUP(M1521,'BASE ARTICLE SAMUEL 25012023 v1'!$A$1:$F$1287,6,FALSE)</f>
        <v>1.22</v>
      </c>
      <c r="H1521" s="6">
        <f>VLOOKUP(M1521,'BASE ARTICLE SAMUEL 25012023 v2'!$A$1:$H$1287,8,FALSE)</f>
        <v>1.22</v>
      </c>
      <c r="I1521">
        <v>1.1000000000000001</v>
      </c>
      <c r="J1521">
        <f t="shared" si="196"/>
        <v>1.1000000000000001</v>
      </c>
      <c r="K1521" s="6">
        <f>VLOOKUP(M1521,'BASE ARTICLE SAMUEL 25012023 v2'!$A$1:$K$1287,11,FALSE)</f>
        <v>1.6226</v>
      </c>
      <c r="L1521" s="6">
        <f t="shared" si="197"/>
        <v>1.6226</v>
      </c>
      <c r="M1521" t="s">
        <v>757</v>
      </c>
      <c r="N1521" t="str">
        <f>VLOOKUP(M1521,'BASE ARTICLE SAMUEL 25012023 v1'!$A$2:$B$1287,2,FALSE)</f>
        <v>AS</v>
      </c>
      <c r="O1521">
        <f t="shared" si="198"/>
        <v>1.22</v>
      </c>
    </row>
    <row r="1522" spans="1:15" outlineLevel="2" x14ac:dyDescent="0.25">
      <c r="A1522" t="s">
        <v>1951</v>
      </c>
      <c r="B1522" s="74" t="str">
        <f t="shared" si="191"/>
        <v>0-EBARA</v>
      </c>
      <c r="C1522" t="str">
        <f>VLOOKUP(A1522,'BASE ARTICLE SAMUEL 25012023 v1'!$A$1:$B$1287,2,FALSE)</f>
        <v>AF</v>
      </c>
      <c r="E1522">
        <v>1.22</v>
      </c>
      <c r="F1522" t="s">
        <v>1604</v>
      </c>
      <c r="G1522" s="71">
        <f>VLOOKUP(M1522,'BASE ARTICLE SAMUEL 25012023 v1'!$A$1:$F$1287,6,FALSE)</f>
        <v>50</v>
      </c>
      <c r="H1522" s="6">
        <f>VLOOKUP(M1522,'BASE ARTICLE SAMUEL 25012023 v2'!$A$1:$H$1287,8,FALSE)</f>
        <v>0</v>
      </c>
      <c r="I1522">
        <v>75</v>
      </c>
      <c r="J1522">
        <f t="shared" si="196"/>
        <v>91.5</v>
      </c>
      <c r="K1522" s="6">
        <f>VLOOKUP(M1522,'BASE ARTICLE SAMUEL 25012023 v2'!$A$1:$K$1287,11,FALSE)</f>
        <v>75</v>
      </c>
      <c r="L1522" s="6">
        <f t="shared" si="197"/>
        <v>91.5</v>
      </c>
      <c r="M1522" t="s">
        <v>1603</v>
      </c>
      <c r="N1522" t="str">
        <f>VLOOKUP(M1522,'BASE ARTICLE SAMUEL 25012023 v1'!$A$2:$B$1287,2,FALSE)</f>
        <v>AN</v>
      </c>
      <c r="O1522">
        <f t="shared" si="198"/>
        <v>0</v>
      </c>
    </row>
    <row r="1523" spans="1:15" outlineLevel="2" x14ac:dyDescent="0.25">
      <c r="A1523" t="s">
        <v>1951</v>
      </c>
      <c r="B1523" s="74" t="str">
        <f t="shared" si="191"/>
        <v>0-EBARA</v>
      </c>
      <c r="C1523" t="str">
        <f>VLOOKUP(A1523,'BASE ARTICLE SAMUEL 25012023 v1'!$A$1:$B$1287,2,FALSE)</f>
        <v>AF</v>
      </c>
      <c r="E1523">
        <v>1</v>
      </c>
      <c r="F1523" t="s">
        <v>561</v>
      </c>
      <c r="G1523" s="71">
        <f>VLOOKUP(M1523,'BASE ARTICLE SAMUEL 25012023 v1'!$A$1:$F$1287,6,FALSE)</f>
        <v>5.73</v>
      </c>
      <c r="H1523" s="6">
        <f>VLOOKUP(M1523,'BASE ARTICLE SAMUEL 25012023 v2'!$A$1:$H$1287,8,FALSE)</f>
        <v>5.73</v>
      </c>
      <c r="I1523">
        <v>12.91</v>
      </c>
      <c r="J1523">
        <f t="shared" si="196"/>
        <v>12.91</v>
      </c>
      <c r="K1523" s="6">
        <f>VLOOKUP(M1523,'BASE ARTICLE SAMUEL 25012023 v2'!$A$1:$K$1287,11,FALSE)</f>
        <v>22.862700000000004</v>
      </c>
      <c r="L1523" s="6">
        <f t="shared" si="197"/>
        <v>22.862700000000004</v>
      </c>
      <c r="M1523" t="s">
        <v>560</v>
      </c>
      <c r="N1523" t="str">
        <f>VLOOKUP(M1523,'BASE ARTICLE SAMUEL 25012023 v1'!$A$2:$B$1287,2,FALSE)</f>
        <v>AS</v>
      </c>
      <c r="O1523">
        <f t="shared" si="198"/>
        <v>5.73</v>
      </c>
    </row>
    <row r="1524" spans="1:15" outlineLevel="2" x14ac:dyDescent="0.25">
      <c r="A1524" t="s">
        <v>1951</v>
      </c>
      <c r="B1524" s="74" t="str">
        <f t="shared" si="191"/>
        <v>0-EBARA</v>
      </c>
      <c r="C1524" t="str">
        <f>VLOOKUP(A1524,'BASE ARTICLE SAMUEL 25012023 v1'!$A$1:$B$1287,2,FALSE)</f>
        <v>AF</v>
      </c>
      <c r="E1524">
        <v>1</v>
      </c>
      <c r="F1524" t="s">
        <v>555</v>
      </c>
      <c r="G1524" s="71">
        <f>VLOOKUP(M1524,'BASE ARTICLE SAMUEL 25012023 v1'!$A$1:$F$1287,6,FALSE)</f>
        <v>7.12</v>
      </c>
      <c r="H1524" s="6">
        <f>VLOOKUP(M1524,'BASE ARTICLE SAMUEL 25012023 v2'!$A$1:$H$1287,8,FALSE)</f>
        <v>7.12</v>
      </c>
      <c r="I1524">
        <v>9.56</v>
      </c>
      <c r="J1524">
        <f t="shared" si="196"/>
        <v>9.56</v>
      </c>
      <c r="K1524" s="6">
        <f>VLOOKUP(M1524,'BASE ARTICLE SAMUEL 25012023 v2'!$A$1:$K$1287,11,FALSE)</f>
        <v>9.4695999999999998</v>
      </c>
      <c r="L1524" s="6">
        <f t="shared" si="197"/>
        <v>9.4695999999999998</v>
      </c>
      <c r="M1524" t="s">
        <v>554</v>
      </c>
      <c r="N1524" t="str">
        <f>VLOOKUP(M1524,'BASE ARTICLE SAMUEL 25012023 v1'!$A$2:$B$1287,2,FALSE)</f>
        <v>AN</v>
      </c>
      <c r="O1524">
        <f t="shared" si="198"/>
        <v>7.12</v>
      </c>
    </row>
    <row r="1525" spans="1:15" outlineLevel="2" x14ac:dyDescent="0.25">
      <c r="A1525" t="s">
        <v>1951</v>
      </c>
      <c r="B1525" s="74" t="str">
        <f t="shared" si="191"/>
        <v>0-EBARA</v>
      </c>
      <c r="C1525" t="str">
        <f>VLOOKUP(A1525,'BASE ARTICLE SAMUEL 25012023 v1'!$A$1:$B$1287,2,FALSE)</f>
        <v>AF</v>
      </c>
      <c r="E1525">
        <v>1</v>
      </c>
      <c r="F1525" t="s">
        <v>566</v>
      </c>
      <c r="G1525" s="71">
        <f>VLOOKUP(M1525,'BASE ARTICLE SAMUEL 25012023 v1'!$A$1:$F$1287,6,FALSE)</f>
        <v>8.74</v>
      </c>
      <c r="H1525" s="6">
        <f>VLOOKUP(M1525,'BASE ARTICLE SAMUEL 25012023 v2'!$A$1:$H$1287,8,FALSE)</f>
        <v>9</v>
      </c>
      <c r="I1525">
        <v>9.64</v>
      </c>
      <c r="J1525">
        <f t="shared" si="196"/>
        <v>9.64</v>
      </c>
      <c r="K1525" s="6">
        <f>VLOOKUP(M1525,'BASE ARTICLE SAMUEL 25012023 v2'!$A$1:$K$1287,11,FALSE)</f>
        <v>11.97</v>
      </c>
      <c r="L1525" s="6">
        <f t="shared" si="197"/>
        <v>11.97</v>
      </c>
      <c r="M1525" t="s">
        <v>565</v>
      </c>
      <c r="N1525" t="str">
        <f>VLOOKUP(M1525,'BASE ARTICLE SAMUEL 25012023 v1'!$A$2:$B$1287,2,FALSE)</f>
        <v>AN</v>
      </c>
      <c r="O1525">
        <f t="shared" si="198"/>
        <v>9</v>
      </c>
    </row>
    <row r="1526" spans="1:15" outlineLevel="2" x14ac:dyDescent="0.25">
      <c r="A1526" t="s">
        <v>1951</v>
      </c>
      <c r="B1526" s="74" t="str">
        <f t="shared" si="191"/>
        <v>0-EBARA</v>
      </c>
      <c r="C1526" t="str">
        <f>VLOOKUP(A1526,'BASE ARTICLE SAMUEL 25012023 v1'!$A$1:$B$1287,2,FALSE)</f>
        <v>AF</v>
      </c>
      <c r="E1526">
        <v>1</v>
      </c>
      <c r="F1526" t="s">
        <v>582</v>
      </c>
      <c r="G1526" s="71">
        <f>VLOOKUP(M1526,'BASE ARTICLE SAMUEL 25012023 v1'!$A$1:$F$1287,6,FALSE)</f>
        <v>1.5</v>
      </c>
      <c r="H1526" s="6">
        <f>VLOOKUP(M1526,'BASE ARTICLE SAMUEL 25012023 v2'!$A$1:$H$1287,8,FALSE)</f>
        <v>1.5</v>
      </c>
      <c r="I1526">
        <v>2.2400000000000002</v>
      </c>
      <c r="J1526">
        <f t="shared" si="196"/>
        <v>2.2400000000000002</v>
      </c>
      <c r="K1526" s="6">
        <f>VLOOKUP(M1526,'BASE ARTICLE SAMUEL 25012023 v2'!$A$1:$K$1287,11,FALSE)</f>
        <v>2.25</v>
      </c>
      <c r="L1526" s="6">
        <f t="shared" si="197"/>
        <v>2.25</v>
      </c>
      <c r="M1526">
        <v>101007</v>
      </c>
      <c r="N1526" t="str">
        <f>VLOOKUP(M1526,'BASE ARTICLE SAMUEL 25012023 v1'!$A$2:$B$1287,2,FALSE)</f>
        <v>AN</v>
      </c>
      <c r="O1526">
        <f t="shared" si="198"/>
        <v>1.5</v>
      </c>
    </row>
    <row r="1527" spans="1:15" outlineLevel="2" x14ac:dyDescent="0.25">
      <c r="A1527" t="s">
        <v>1951</v>
      </c>
      <c r="B1527" s="74" t="str">
        <f t="shared" si="191"/>
        <v>0-EBARA</v>
      </c>
      <c r="C1527" t="str">
        <f>VLOOKUP(A1527,'BASE ARTICLE SAMUEL 25012023 v1'!$A$1:$B$1287,2,FALSE)</f>
        <v>AF</v>
      </c>
      <c r="E1527">
        <v>0.75</v>
      </c>
      <c r="F1527" t="s">
        <v>577</v>
      </c>
      <c r="G1527" s="71">
        <f>VLOOKUP(M1527,'BASE ARTICLE SAMUEL 25012023 v1'!$A$1:$F$1287,6,FALSE)</f>
        <v>3.2</v>
      </c>
      <c r="H1527" s="6">
        <f>VLOOKUP(M1527,'BASE ARTICLE SAMUEL 25012023 v2'!$A$1:$H$1287,8,FALSE)</f>
        <v>3.2</v>
      </c>
      <c r="I1527">
        <v>4.3499999999999996</v>
      </c>
      <c r="J1527">
        <f t="shared" si="196"/>
        <v>3.2624999999999997</v>
      </c>
      <c r="K1527" s="6">
        <f>VLOOKUP(M1527,'BASE ARTICLE SAMUEL 25012023 v2'!$A$1:$K$1287,11,FALSE)</f>
        <v>4.8000000000000007</v>
      </c>
      <c r="L1527" s="6">
        <f t="shared" si="197"/>
        <v>3.6000000000000005</v>
      </c>
      <c r="M1527" t="s">
        <v>576</v>
      </c>
      <c r="N1527" t="str">
        <f>VLOOKUP(M1527,'BASE ARTICLE SAMUEL 25012023 v1'!$A$2:$B$1287,2,FALSE)</f>
        <v>AN</v>
      </c>
      <c r="O1527">
        <f t="shared" si="198"/>
        <v>2.4000000000000004</v>
      </c>
    </row>
    <row r="1528" spans="1:15" outlineLevel="2" x14ac:dyDescent="0.25">
      <c r="A1528" t="s">
        <v>1951</v>
      </c>
      <c r="B1528" s="74" t="str">
        <f t="shared" si="191"/>
        <v>0-EBARA</v>
      </c>
      <c r="C1528" t="str">
        <f>VLOOKUP(A1528,'BASE ARTICLE SAMUEL 25012023 v1'!$A$1:$B$1287,2,FALSE)</f>
        <v>AF</v>
      </c>
      <c r="E1528">
        <v>1</v>
      </c>
      <c r="F1528" t="s">
        <v>1561</v>
      </c>
      <c r="G1528" s="71">
        <f>VLOOKUP(M1528,'BASE ARTICLE SAMUEL 25012023 v1'!$A$1:$F$1287,6,FALSE)</f>
        <v>0.13</v>
      </c>
      <c r="H1528" s="6">
        <f>VLOOKUP(M1528,'BASE ARTICLE SAMUEL 25012023 v2'!$A$1:$H$1287,8,FALSE)</f>
        <v>0.13</v>
      </c>
      <c r="I1528">
        <v>1.9E-2</v>
      </c>
      <c r="J1528">
        <f t="shared" si="196"/>
        <v>1.9E-2</v>
      </c>
      <c r="K1528" s="6">
        <f>VLOOKUP(M1528,'BASE ARTICLE SAMUEL 25012023 v2'!$A$1:$K$1287,11,FALSE)</f>
        <v>0.19000000500000003</v>
      </c>
      <c r="L1528" s="6">
        <f t="shared" si="197"/>
        <v>0.19000000500000003</v>
      </c>
      <c r="M1528" t="s">
        <v>1560</v>
      </c>
      <c r="N1528" t="str">
        <f>VLOOKUP(M1528,'BASE ARTICLE SAMUEL 25012023 v1'!$A$2:$B$1287,2,FALSE)</f>
        <v>AN</v>
      </c>
      <c r="O1528">
        <f t="shared" si="198"/>
        <v>0.13</v>
      </c>
    </row>
    <row r="1529" spans="1:15" outlineLevel="2" x14ac:dyDescent="0.25">
      <c r="A1529" t="s">
        <v>1951</v>
      </c>
      <c r="B1529" s="74" t="str">
        <f t="shared" si="191"/>
        <v>0-EBARA</v>
      </c>
      <c r="C1529" t="str">
        <f>VLOOKUP(A1529,'BASE ARTICLE SAMUEL 25012023 v1'!$A$1:$B$1287,2,FALSE)</f>
        <v>AF</v>
      </c>
      <c r="E1529">
        <v>1</v>
      </c>
      <c r="F1529" t="s">
        <v>1489</v>
      </c>
      <c r="G1529" s="71">
        <f>VLOOKUP(M1529,'BASE ARTICLE SAMUEL 25012023 v1'!$A$1:$F$1287,6,FALSE)</f>
        <v>0.03</v>
      </c>
      <c r="H1529" s="6">
        <f>VLOOKUP(M1529,'BASE ARTICLE SAMUEL 25012023 v2'!$A$1:$H$1287,8,FALSE)</f>
        <v>0.03</v>
      </c>
      <c r="I1529">
        <v>0.05</v>
      </c>
      <c r="J1529">
        <f t="shared" si="196"/>
        <v>0.05</v>
      </c>
      <c r="K1529" s="6">
        <f>VLOOKUP(M1529,'BASE ARTICLE SAMUEL 25012023 v2'!$A$1:$K$1287,11,FALSE)</f>
        <v>5.0000000999999995E-2</v>
      </c>
      <c r="L1529" s="6">
        <f t="shared" si="197"/>
        <v>5.0000000999999995E-2</v>
      </c>
      <c r="M1529">
        <v>8535000618</v>
      </c>
      <c r="N1529" t="str">
        <f>VLOOKUP(M1529,'BASE ARTICLE SAMUEL 25012023 v1'!$A$2:$B$1287,2,FALSE)</f>
        <v>AN</v>
      </c>
      <c r="O1529">
        <f t="shared" si="198"/>
        <v>0.03</v>
      </c>
    </row>
    <row r="1530" spans="1:15" outlineLevel="1" x14ac:dyDescent="0.25">
      <c r="A1530" s="74" t="s">
        <v>4195</v>
      </c>
      <c r="B1530" s="74" t="str">
        <f t="shared" si="191"/>
        <v>SPR1200-EBARA</v>
      </c>
      <c r="H1530" s="6" t="e">
        <f>VLOOKUP(M1530,'BASE ARTICLE SAMUEL 25012023 v2'!$A$1:$H$1287,8,FALSE)</f>
        <v>#N/A</v>
      </c>
      <c r="K1530" s="6" t="e">
        <f>VLOOKUP(M1530,'BASE ARTICLE SAMUEL 25012023 v2'!$A$1:$K$1287,11,FALSE)</f>
        <v>#N/A</v>
      </c>
      <c r="L1530" s="6">
        <f>SUBTOTAL(9,L1511:L1529)</f>
        <v>445.72543000600007</v>
      </c>
      <c r="O1530">
        <f>SUBTOTAL(9,O1511:O1529)</f>
        <v>225.666</v>
      </c>
    </row>
    <row r="1531" spans="1:15" outlineLevel="2" x14ac:dyDescent="0.25">
      <c r="A1531" t="s">
        <v>1931</v>
      </c>
      <c r="B1531" s="74" t="str">
        <f t="shared" si="191"/>
        <v>1200-EBARA</v>
      </c>
      <c r="C1531" t="str">
        <f>VLOOKUP(A1531,'BASE ARTICLE SAMUEL 25012023 v1'!$A$1:$B$1287,2,FALSE)</f>
        <v>AF</v>
      </c>
      <c r="E1531">
        <v>1</v>
      </c>
      <c r="F1531" t="s">
        <v>582</v>
      </c>
      <c r="G1531" s="71">
        <f>VLOOKUP(M1531,'BASE ARTICLE SAMUEL 25012023 v1'!$A$1:$F$1287,6,FALSE)</f>
        <v>1.5</v>
      </c>
      <c r="H1531" s="6">
        <f>VLOOKUP(M1531,'BASE ARTICLE SAMUEL 25012023 v2'!$A$1:$H$1287,8,FALSE)</f>
        <v>1.5</v>
      </c>
      <c r="I1531">
        <v>2.2400000000000002</v>
      </c>
      <c r="J1531">
        <f t="shared" ref="J1531:J1547" si="199">E1531*I1531</f>
        <v>2.2400000000000002</v>
      </c>
      <c r="K1531" s="6">
        <f>VLOOKUP(M1531,'BASE ARTICLE SAMUEL 25012023 v2'!$A$1:$K$1287,11,FALSE)</f>
        <v>2.25</v>
      </c>
      <c r="L1531" s="6">
        <f t="shared" ref="L1531:L1547" si="200">E1531*K1531</f>
        <v>2.25</v>
      </c>
      <c r="M1531">
        <v>101007</v>
      </c>
      <c r="N1531" t="str">
        <f>VLOOKUP(M1531,'BASE ARTICLE SAMUEL 25012023 v1'!$A$2:$B$1287,2,FALSE)</f>
        <v>AN</v>
      </c>
      <c r="O1531">
        <f t="shared" si="198"/>
        <v>1.5</v>
      </c>
    </row>
    <row r="1532" spans="1:15" outlineLevel="2" x14ac:dyDescent="0.25">
      <c r="A1532" t="s">
        <v>1931</v>
      </c>
      <c r="B1532" s="74" t="str">
        <f t="shared" si="191"/>
        <v>1200-EBARA</v>
      </c>
      <c r="C1532" t="str">
        <f>VLOOKUP(A1532,'BASE ARTICLE SAMUEL 25012023 v1'!$A$1:$B$1287,2,FALSE)</f>
        <v>AF</v>
      </c>
      <c r="E1532">
        <v>1</v>
      </c>
      <c r="F1532" t="s">
        <v>476</v>
      </c>
      <c r="G1532" s="71">
        <f>VLOOKUP(M1532,'BASE ARTICLE SAMUEL 25012023 v1'!$A$1:$F$1287,6,FALSE)</f>
        <v>14.38</v>
      </c>
      <c r="H1532" s="6">
        <f>VLOOKUP(M1532,'BASE ARTICLE SAMUEL 25012023 v2'!$A$1:$H$1287,8,FALSE)</f>
        <v>14.38</v>
      </c>
      <c r="I1532">
        <v>20.309999999999999</v>
      </c>
      <c r="J1532">
        <f t="shared" si="199"/>
        <v>20.309999999999999</v>
      </c>
      <c r="K1532" s="6">
        <f>VLOOKUP(M1532,'BASE ARTICLE SAMUEL 25012023 v2'!$A$1:$K$1287,11,FALSE)</f>
        <v>21.57</v>
      </c>
      <c r="L1532" s="6">
        <f t="shared" si="200"/>
        <v>21.57</v>
      </c>
      <c r="M1532">
        <v>1510041</v>
      </c>
      <c r="N1532" t="str">
        <f>VLOOKUP(M1532,'BASE ARTICLE SAMUEL 25012023 v1'!$A$2:$B$1287,2,FALSE)</f>
        <v>AS</v>
      </c>
      <c r="O1532">
        <f t="shared" si="198"/>
        <v>14.38</v>
      </c>
    </row>
    <row r="1533" spans="1:15" outlineLevel="2" x14ac:dyDescent="0.25">
      <c r="A1533" t="s">
        <v>1931</v>
      </c>
      <c r="B1533" s="74" t="str">
        <f t="shared" si="191"/>
        <v>1200-EBARA</v>
      </c>
      <c r="C1533" t="str">
        <f>VLOOKUP(A1533,'BASE ARTICLE SAMUEL 25012023 v1'!$A$1:$B$1287,2,FALSE)</f>
        <v>AF</v>
      </c>
      <c r="E1533">
        <v>1</v>
      </c>
      <c r="F1533" t="s">
        <v>577</v>
      </c>
      <c r="G1533" s="71">
        <f>VLOOKUP(M1533,'BASE ARTICLE SAMUEL 25012023 v1'!$A$1:$F$1287,6,FALSE)</f>
        <v>3.2</v>
      </c>
      <c r="H1533" s="6">
        <f>VLOOKUP(M1533,'BASE ARTICLE SAMUEL 25012023 v2'!$A$1:$H$1287,8,FALSE)</f>
        <v>3.2</v>
      </c>
      <c r="I1533">
        <v>4.3499999999999996</v>
      </c>
      <c r="J1533">
        <f t="shared" si="199"/>
        <v>4.3499999999999996</v>
      </c>
      <c r="K1533" s="6">
        <f>VLOOKUP(M1533,'BASE ARTICLE SAMUEL 25012023 v2'!$A$1:$K$1287,11,FALSE)</f>
        <v>4.8000000000000007</v>
      </c>
      <c r="L1533" s="6">
        <f t="shared" si="200"/>
        <v>4.8000000000000007</v>
      </c>
      <c r="M1533" t="s">
        <v>576</v>
      </c>
      <c r="N1533" t="str">
        <f>VLOOKUP(M1533,'BASE ARTICLE SAMUEL 25012023 v1'!$A$2:$B$1287,2,FALSE)</f>
        <v>AN</v>
      </c>
      <c r="O1533">
        <f t="shared" si="198"/>
        <v>3.2</v>
      </c>
    </row>
    <row r="1534" spans="1:15" outlineLevel="2" x14ac:dyDescent="0.25">
      <c r="A1534" t="s">
        <v>1931</v>
      </c>
      <c r="B1534" s="74" t="str">
        <f t="shared" si="191"/>
        <v>1200-EBARA</v>
      </c>
      <c r="C1534" t="str">
        <f>VLOOKUP(A1534,'BASE ARTICLE SAMUEL 25012023 v1'!$A$1:$B$1287,2,FALSE)</f>
        <v>AF</v>
      </c>
      <c r="E1534">
        <v>1</v>
      </c>
      <c r="F1534" t="s">
        <v>1160</v>
      </c>
      <c r="G1534" s="71">
        <f>VLOOKUP(M1534,'BASE ARTICLE SAMUEL 25012023 v1'!$A$1:$F$1287,6,FALSE)</f>
        <v>1.2</v>
      </c>
      <c r="H1534" s="6">
        <f>VLOOKUP(M1534,'BASE ARTICLE SAMUEL 25012023 v2'!$A$1:$H$1287,8,FALSE)</f>
        <v>1.2</v>
      </c>
      <c r="I1534">
        <v>1.57</v>
      </c>
      <c r="J1534">
        <f t="shared" si="199"/>
        <v>1.57</v>
      </c>
      <c r="K1534" s="6">
        <f>VLOOKUP(M1534,'BASE ARTICLE SAMUEL 25012023 v2'!$A$1:$K$1287,11,FALSE)</f>
        <v>2.4</v>
      </c>
      <c r="L1534" s="6">
        <f t="shared" si="200"/>
        <v>2.4</v>
      </c>
      <c r="M1534">
        <v>9600000618</v>
      </c>
      <c r="N1534" t="str">
        <f>VLOOKUP(M1534,'BASE ARTICLE SAMUEL 25012023 v1'!$A$2:$B$1287,2,FALSE)</f>
        <v>AN</v>
      </c>
      <c r="O1534">
        <f t="shared" si="198"/>
        <v>1.2</v>
      </c>
    </row>
    <row r="1535" spans="1:15" outlineLevel="2" x14ac:dyDescent="0.25">
      <c r="A1535" t="s">
        <v>1931</v>
      </c>
      <c r="B1535" s="74" t="str">
        <f t="shared" si="191"/>
        <v>1200-EBARA</v>
      </c>
      <c r="C1535" t="str">
        <f>VLOOKUP(A1535,'BASE ARTICLE SAMUEL 25012023 v1'!$A$1:$B$1287,2,FALSE)</f>
        <v>AF</v>
      </c>
      <c r="E1535">
        <v>1</v>
      </c>
      <c r="F1535" t="s">
        <v>610</v>
      </c>
      <c r="G1535" s="71">
        <f>VLOOKUP(M1535,'BASE ARTICLE SAMUEL 25012023 v1'!$A$1:$F$1287,6,FALSE)</f>
        <v>0.54</v>
      </c>
      <c r="H1535" s="6">
        <f>VLOOKUP(M1535,'BASE ARTICLE SAMUEL 25012023 v2'!$A$1:$H$1287,8,FALSE)</f>
        <v>0.52100000000000002</v>
      </c>
      <c r="I1535">
        <v>0.6</v>
      </c>
      <c r="J1535">
        <f t="shared" si="199"/>
        <v>0.6</v>
      </c>
      <c r="K1535" s="6">
        <f>VLOOKUP(M1535,'BASE ARTICLE SAMUEL 25012023 v2'!$A$1:$K$1287,11,FALSE)</f>
        <v>0.65125</v>
      </c>
      <c r="L1535" s="6">
        <f t="shared" si="200"/>
        <v>0.65125</v>
      </c>
      <c r="M1535" t="s">
        <v>609</v>
      </c>
      <c r="N1535" t="str">
        <f>VLOOKUP(M1535,'BASE ARTICLE SAMUEL 25012023 v1'!$A$2:$B$1287,2,FALSE)</f>
        <v>AS</v>
      </c>
      <c r="O1535">
        <f t="shared" si="198"/>
        <v>0.52100000000000002</v>
      </c>
    </row>
    <row r="1536" spans="1:15" outlineLevel="2" x14ac:dyDescent="0.25">
      <c r="A1536" t="s">
        <v>1931</v>
      </c>
      <c r="B1536" s="74" t="str">
        <f t="shared" si="191"/>
        <v>1200-EBARA</v>
      </c>
      <c r="C1536" t="str">
        <f>VLOOKUP(A1536,'BASE ARTICLE SAMUEL 25012023 v1'!$A$1:$B$1287,2,FALSE)</f>
        <v>AF</v>
      </c>
      <c r="E1536">
        <v>1</v>
      </c>
      <c r="F1536" t="s">
        <v>1670</v>
      </c>
      <c r="G1536" s="71">
        <f>VLOOKUP(M1536,'BASE ARTICLE SAMUEL 25012023 v1'!$A$1:$F$1287,6,FALSE)</f>
        <v>7.0000000000000007E-2</v>
      </c>
      <c r="H1536" s="6">
        <f>VLOOKUP(M1536,'BASE ARTICLE SAMUEL 25012023 v2'!$A$1:$H$1287,8,FALSE)</f>
        <v>7.0000000000000007E-2</v>
      </c>
      <c r="I1536">
        <v>0.08</v>
      </c>
      <c r="J1536">
        <f t="shared" si="199"/>
        <v>0.08</v>
      </c>
      <c r="K1536" s="6">
        <f>VLOOKUP(M1536,'BASE ARTICLE SAMUEL 25012023 v2'!$A$1:$K$1287,11,FALSE)</f>
        <v>0.11200000000000002</v>
      </c>
      <c r="L1536" s="6">
        <f t="shared" si="200"/>
        <v>0.11200000000000002</v>
      </c>
      <c r="M1536" t="s">
        <v>1669</v>
      </c>
      <c r="N1536" t="str">
        <f>VLOOKUP(M1536,'BASE ARTICLE SAMUEL 25012023 v1'!$A$2:$B$1287,2,FALSE)</f>
        <v>AN</v>
      </c>
      <c r="O1536">
        <f t="shared" si="198"/>
        <v>7.0000000000000007E-2</v>
      </c>
    </row>
    <row r="1537" spans="1:15" outlineLevel="2" x14ac:dyDescent="0.25">
      <c r="A1537" t="s">
        <v>1931</v>
      </c>
      <c r="B1537" s="74" t="str">
        <f t="shared" si="191"/>
        <v>1200-EBARA</v>
      </c>
      <c r="C1537" t="str">
        <f>VLOOKUP(A1537,'BASE ARTICLE SAMUEL 25012023 v1'!$A$1:$B$1287,2,FALSE)</f>
        <v>AF</v>
      </c>
      <c r="E1537">
        <v>1</v>
      </c>
      <c r="F1537" t="s">
        <v>626</v>
      </c>
      <c r="G1537" s="71">
        <f>VLOOKUP(M1537,'BASE ARTICLE SAMUEL 25012023 v1'!$A$1:$F$1287,6,FALSE)</f>
        <v>0.79</v>
      </c>
      <c r="H1537" s="6">
        <f>VLOOKUP(M1537,'BASE ARTICLE SAMUEL 25012023 v2'!$A$1:$H$1287,8,FALSE)</f>
        <v>0.80800000000000005</v>
      </c>
      <c r="I1537">
        <v>1.19</v>
      </c>
      <c r="J1537">
        <f t="shared" si="199"/>
        <v>1.19</v>
      </c>
      <c r="K1537" s="6">
        <f>VLOOKUP(M1537,'BASE ARTICLE SAMUEL 25012023 v2'!$A$1:$K$1287,11,FALSE)</f>
        <v>1.2120000000000002</v>
      </c>
      <c r="L1537" s="6">
        <f t="shared" si="200"/>
        <v>1.2120000000000002</v>
      </c>
      <c r="M1537" t="s">
        <v>625</v>
      </c>
      <c r="N1537" t="str">
        <f>VLOOKUP(M1537,'BASE ARTICLE SAMUEL 25012023 v1'!$A$2:$B$1287,2,FALSE)</f>
        <v>Z</v>
      </c>
      <c r="O1537">
        <f t="shared" si="198"/>
        <v>0.80800000000000005</v>
      </c>
    </row>
    <row r="1538" spans="1:15" outlineLevel="2" x14ac:dyDescent="0.25">
      <c r="A1538" t="s">
        <v>1931</v>
      </c>
      <c r="B1538" s="74" t="str">
        <f t="shared" si="191"/>
        <v>1200-EBARA</v>
      </c>
      <c r="C1538" t="str">
        <f>VLOOKUP(A1538,'BASE ARTICLE SAMUEL 25012023 v1'!$A$1:$B$1287,2,FALSE)</f>
        <v>AF</v>
      </c>
      <c r="E1538">
        <v>1</v>
      </c>
      <c r="F1538" t="s">
        <v>1668</v>
      </c>
      <c r="G1538" s="71">
        <f>VLOOKUP(M1538,'BASE ARTICLE SAMUEL 25012023 v1'!$A$1:$F$1287,6,FALSE)</f>
        <v>0.6</v>
      </c>
      <c r="H1538" s="6">
        <f>VLOOKUP(M1538,'BASE ARTICLE SAMUEL 25012023 v2'!$A$1:$H$1287,8,FALSE)</f>
        <v>0.6</v>
      </c>
      <c r="I1538">
        <v>0.90200000000000002</v>
      </c>
      <c r="J1538">
        <f t="shared" si="199"/>
        <v>0.90200000000000002</v>
      </c>
      <c r="K1538" s="6">
        <f>VLOOKUP(M1538,'BASE ARTICLE SAMUEL 25012023 v2'!$A$1:$K$1287,11,FALSE)</f>
        <v>0.89999999999999991</v>
      </c>
      <c r="L1538" s="6">
        <f t="shared" si="200"/>
        <v>0.89999999999999991</v>
      </c>
      <c r="M1538" t="s">
        <v>1667</v>
      </c>
      <c r="N1538" t="str">
        <f>VLOOKUP(M1538,'BASE ARTICLE SAMUEL 25012023 v1'!$A$2:$B$1287,2,FALSE)</f>
        <v>AN</v>
      </c>
      <c r="O1538">
        <f t="shared" si="198"/>
        <v>0.6</v>
      </c>
    </row>
    <row r="1539" spans="1:15" outlineLevel="2" x14ac:dyDescent="0.25">
      <c r="A1539" t="s">
        <v>1931</v>
      </c>
      <c r="B1539" s="74" t="str">
        <f t="shared" si="191"/>
        <v>1200-EBARA</v>
      </c>
      <c r="C1539" t="str">
        <f>VLOOKUP(A1539,'BASE ARTICLE SAMUEL 25012023 v1'!$A$1:$B$1287,2,FALSE)</f>
        <v>AF</v>
      </c>
      <c r="E1539">
        <v>1</v>
      </c>
      <c r="F1539" t="s">
        <v>442</v>
      </c>
      <c r="G1539" s="71">
        <f>VLOOKUP(M1539,'BASE ARTICLE SAMUEL 25012023 v1'!$A$1:$F$1287,6,FALSE)</f>
        <v>138.58000000000001</v>
      </c>
      <c r="H1539" s="6">
        <f>VLOOKUP(M1539,'BASE ARTICLE SAMUEL 25012023 v2'!$A$1:$H$1287,8,FALSE)</f>
        <v>159.54</v>
      </c>
      <c r="I1539">
        <v>206.99</v>
      </c>
      <c r="J1539">
        <f t="shared" si="199"/>
        <v>206.99</v>
      </c>
      <c r="K1539" s="6">
        <f>VLOOKUP(M1539,'BASE ARTICLE SAMUEL 25012023 v2'!$A$1:$K$1287,11,FALSE)</f>
        <v>239.31</v>
      </c>
      <c r="L1539" s="6">
        <f t="shared" si="200"/>
        <v>239.31</v>
      </c>
      <c r="M1539" t="s">
        <v>441</v>
      </c>
      <c r="N1539" t="str">
        <f>VLOOKUP(M1539,'BASE ARTICLE SAMUEL 25012023 v1'!$A$2:$B$1287,2,FALSE)</f>
        <v>AN</v>
      </c>
      <c r="O1539">
        <f t="shared" si="198"/>
        <v>159.54</v>
      </c>
    </row>
    <row r="1540" spans="1:15" outlineLevel="2" x14ac:dyDescent="0.25">
      <c r="A1540" t="s">
        <v>1931</v>
      </c>
      <c r="B1540" s="74" t="str">
        <f t="shared" ref="B1540:B1603" si="201">MID(A1540,7,100)</f>
        <v>1200-EBARA</v>
      </c>
      <c r="C1540" t="str">
        <f>VLOOKUP(A1540,'BASE ARTICLE SAMUEL 25012023 v1'!$A$1:$B$1287,2,FALSE)</f>
        <v>AF</v>
      </c>
      <c r="E1540">
        <v>1</v>
      </c>
      <c r="F1540" t="s">
        <v>3926</v>
      </c>
      <c r="G1540" s="71">
        <f>VLOOKUP(M1540,'BASE ARTICLE SAMUEL 25012023 v1'!$A$1:$F$1287,6,FALSE)</f>
        <v>0.94</v>
      </c>
      <c r="H1540" s="6">
        <f>VLOOKUP(M1540,'BASE ARTICLE SAMUEL 25012023 v2'!$A$1:$H$1287,8,FALSE)</f>
        <v>0.94</v>
      </c>
      <c r="I1540">
        <v>4.87</v>
      </c>
      <c r="J1540">
        <f t="shared" si="199"/>
        <v>4.87</v>
      </c>
      <c r="K1540" s="6">
        <f>VLOOKUP(M1540,'BASE ARTICLE SAMUEL 25012023 v2'!$A$1:$K$1287,11,FALSE)</f>
        <v>1.41</v>
      </c>
      <c r="L1540" s="6">
        <f t="shared" si="200"/>
        <v>1.41</v>
      </c>
      <c r="M1540" t="s">
        <v>68</v>
      </c>
      <c r="N1540" t="str">
        <f>VLOOKUP(M1540,'BASE ARTICLE SAMUEL 25012023 v1'!$A$2:$B$1287,2,FALSE)</f>
        <v>AS</v>
      </c>
      <c r="O1540">
        <f t="shared" si="198"/>
        <v>0.94</v>
      </c>
    </row>
    <row r="1541" spans="1:15" outlineLevel="2" x14ac:dyDescent="0.25">
      <c r="A1541" t="s">
        <v>1931</v>
      </c>
      <c r="B1541" s="74" t="str">
        <f t="shared" si="201"/>
        <v>1200-EBARA</v>
      </c>
      <c r="C1541" t="str">
        <f>VLOOKUP(A1541,'BASE ARTICLE SAMUEL 25012023 v1'!$A$1:$B$1287,2,FALSE)</f>
        <v>AF</v>
      </c>
      <c r="E1541">
        <v>1</v>
      </c>
      <c r="F1541" t="s">
        <v>3927</v>
      </c>
      <c r="G1541" s="71">
        <f>VLOOKUP(M1541,'BASE ARTICLE SAMUEL 25012023 v1'!$A$1:$F$1287,6,FALSE)</f>
        <v>0.92</v>
      </c>
      <c r="H1541" s="6">
        <f>VLOOKUP(M1541,'BASE ARTICLE SAMUEL 25012023 v2'!$A$1:$H$1287,8,FALSE)</f>
        <v>0.92</v>
      </c>
      <c r="I1541">
        <v>4.9400000000000004</v>
      </c>
      <c r="J1541">
        <f t="shared" si="199"/>
        <v>4.9400000000000004</v>
      </c>
      <c r="K1541" s="6">
        <f>VLOOKUP(M1541,'BASE ARTICLE SAMUEL 25012023 v2'!$A$1:$K$1287,11,FALSE)</f>
        <v>1.3800000000000001</v>
      </c>
      <c r="L1541" s="6">
        <f t="shared" si="200"/>
        <v>1.3800000000000001</v>
      </c>
      <c r="M1541" t="s">
        <v>44</v>
      </c>
      <c r="N1541" t="str">
        <f>VLOOKUP(M1541,'BASE ARTICLE SAMUEL 25012023 v1'!$A$2:$B$1287,2,FALSE)</f>
        <v>AS</v>
      </c>
      <c r="O1541">
        <f t="shared" si="198"/>
        <v>0.92</v>
      </c>
    </row>
    <row r="1542" spans="1:15" outlineLevel="2" x14ac:dyDescent="0.25">
      <c r="A1542" t="s">
        <v>1931</v>
      </c>
      <c r="B1542" s="74" t="str">
        <f t="shared" si="201"/>
        <v>1200-EBARA</v>
      </c>
      <c r="C1542" t="str">
        <f>VLOOKUP(A1542,'BASE ARTICLE SAMUEL 25012023 v1'!$A$1:$B$1287,2,FALSE)</f>
        <v>AF</v>
      </c>
      <c r="E1542">
        <v>0.54</v>
      </c>
      <c r="F1542" t="s">
        <v>1604</v>
      </c>
      <c r="G1542" s="71">
        <f>VLOOKUP(M1542,'BASE ARTICLE SAMUEL 25012023 v1'!$A$1:$F$1287,6,FALSE)</f>
        <v>50</v>
      </c>
      <c r="H1542" s="6">
        <f>VLOOKUP(M1542,'BASE ARTICLE SAMUEL 25012023 v2'!$A$1:$H$1287,8,FALSE)</f>
        <v>0</v>
      </c>
      <c r="I1542">
        <v>75</v>
      </c>
      <c r="J1542">
        <f t="shared" si="199"/>
        <v>40.5</v>
      </c>
      <c r="K1542" s="6">
        <f>VLOOKUP(M1542,'BASE ARTICLE SAMUEL 25012023 v2'!$A$1:$K$1287,11,FALSE)</f>
        <v>75</v>
      </c>
      <c r="L1542" s="6">
        <f t="shared" si="200"/>
        <v>40.5</v>
      </c>
      <c r="M1542" t="s">
        <v>1603</v>
      </c>
      <c r="N1542" t="str">
        <f>VLOOKUP(M1542,'BASE ARTICLE SAMUEL 25012023 v1'!$A$2:$B$1287,2,FALSE)</f>
        <v>AN</v>
      </c>
      <c r="O1542">
        <f t="shared" si="198"/>
        <v>0</v>
      </c>
    </row>
    <row r="1543" spans="1:15" outlineLevel="2" x14ac:dyDescent="0.25">
      <c r="A1543" t="s">
        <v>1931</v>
      </c>
      <c r="B1543" s="74" t="str">
        <f t="shared" si="201"/>
        <v>1200-EBARA</v>
      </c>
      <c r="C1543" t="str">
        <f>VLOOKUP(A1543,'BASE ARTICLE SAMUEL 25012023 v1'!$A$1:$B$1287,2,FALSE)</f>
        <v>AF</v>
      </c>
      <c r="E1543">
        <v>1</v>
      </c>
      <c r="F1543" t="s">
        <v>3943</v>
      </c>
      <c r="G1543" s="71">
        <f>VLOOKUP(M1543,'BASE ARTICLE SAMUEL 25012023 v1'!$A$1:$F$1287,6,FALSE)</f>
        <v>2.16</v>
      </c>
      <c r="H1543" s="6">
        <f>VLOOKUP(M1543,'BASE ARTICLE SAMUEL 25012023 v2'!$A$1:$H$1287,8,FALSE)</f>
        <v>2.1760000000000002</v>
      </c>
      <c r="I1543">
        <v>5.59</v>
      </c>
      <c r="J1543">
        <f t="shared" si="199"/>
        <v>5.59</v>
      </c>
      <c r="K1543" s="6">
        <f>VLOOKUP(M1543,'BASE ARTICLE SAMUEL 25012023 v2'!$A$1:$K$1287,11,FALSE)</f>
        <v>8.6822400000000002</v>
      </c>
      <c r="L1543" s="6">
        <f t="shared" si="200"/>
        <v>8.6822400000000002</v>
      </c>
      <c r="M1543" t="s">
        <v>563</v>
      </c>
      <c r="N1543" t="str">
        <f>VLOOKUP(M1543,'BASE ARTICLE SAMUEL 25012023 v1'!$A$2:$B$1287,2,FALSE)</f>
        <v>AN</v>
      </c>
      <c r="O1543">
        <f t="shared" si="198"/>
        <v>2.1760000000000002</v>
      </c>
    </row>
    <row r="1544" spans="1:15" outlineLevel="2" x14ac:dyDescent="0.25">
      <c r="A1544" t="s">
        <v>1931</v>
      </c>
      <c r="B1544" s="74" t="str">
        <f t="shared" si="201"/>
        <v>1200-EBARA</v>
      </c>
      <c r="C1544" t="str">
        <f>VLOOKUP(A1544,'BASE ARTICLE SAMUEL 25012023 v1'!$A$1:$B$1287,2,FALSE)</f>
        <v>AF</v>
      </c>
      <c r="E1544">
        <v>1</v>
      </c>
      <c r="F1544" t="s">
        <v>916</v>
      </c>
      <c r="G1544" s="71">
        <f>VLOOKUP(M1544,'BASE ARTICLE SAMUEL 25012023 v1'!$A$1:$F$1287,6,FALSE)</f>
        <v>4.04</v>
      </c>
      <c r="H1544" s="6">
        <f>VLOOKUP(M1544,'BASE ARTICLE SAMUEL 25012023 v2'!$A$1:$H$1287,8,FALSE)</f>
        <v>4.04</v>
      </c>
      <c r="I1544">
        <v>6.93</v>
      </c>
      <c r="J1544">
        <f t="shared" si="199"/>
        <v>6.93</v>
      </c>
      <c r="K1544" s="6">
        <f>VLOOKUP(M1544,'BASE ARTICLE SAMUEL 25012023 v2'!$A$1:$K$1287,11,FALSE)</f>
        <v>5.3732000000000006</v>
      </c>
      <c r="L1544" s="6">
        <f t="shared" si="200"/>
        <v>5.3732000000000006</v>
      </c>
      <c r="M1544" t="s">
        <v>915</v>
      </c>
      <c r="N1544" t="str">
        <f>VLOOKUP(M1544,'BASE ARTICLE SAMUEL 25012023 v1'!$A$2:$B$1287,2,FALSE)</f>
        <v>AN</v>
      </c>
      <c r="O1544">
        <f t="shared" si="198"/>
        <v>4.04</v>
      </c>
    </row>
    <row r="1545" spans="1:15" outlineLevel="2" x14ac:dyDescent="0.25">
      <c r="A1545" t="s">
        <v>1931</v>
      </c>
      <c r="B1545" s="74" t="str">
        <f t="shared" si="201"/>
        <v>1200-EBARA</v>
      </c>
      <c r="C1545" t="str">
        <f>VLOOKUP(A1545,'BASE ARTICLE SAMUEL 25012023 v1'!$A$1:$B$1287,2,FALSE)</f>
        <v>AF</v>
      </c>
      <c r="E1545">
        <v>1</v>
      </c>
      <c r="F1545" t="s">
        <v>568</v>
      </c>
      <c r="G1545" s="71">
        <f>VLOOKUP(M1545,'BASE ARTICLE SAMUEL 25012023 v1'!$A$1:$F$1287,6,FALSE)</f>
        <v>7.72</v>
      </c>
      <c r="H1545" s="6">
        <f>VLOOKUP(M1545,'BASE ARTICLE SAMUEL 25012023 v2'!$A$1:$H$1287,8,FALSE)</f>
        <v>8</v>
      </c>
      <c r="I1545">
        <v>8.51</v>
      </c>
      <c r="J1545">
        <f t="shared" si="199"/>
        <v>8.51</v>
      </c>
      <c r="K1545" s="6">
        <f>VLOOKUP(M1545,'BASE ARTICLE SAMUEL 25012023 v2'!$A$1:$K$1287,11,FALSE)</f>
        <v>10.64</v>
      </c>
      <c r="L1545" s="6">
        <f t="shared" si="200"/>
        <v>10.64</v>
      </c>
      <c r="M1545" t="s">
        <v>567</v>
      </c>
      <c r="N1545" t="str">
        <f>VLOOKUP(M1545,'BASE ARTICLE SAMUEL 25012023 v1'!$A$2:$B$1287,2,FALSE)</f>
        <v>AN</v>
      </c>
      <c r="O1545">
        <f t="shared" si="198"/>
        <v>8</v>
      </c>
    </row>
    <row r="1546" spans="1:15" outlineLevel="2" x14ac:dyDescent="0.25">
      <c r="A1546" t="s">
        <v>1931</v>
      </c>
      <c r="B1546" s="74" t="str">
        <f t="shared" si="201"/>
        <v>1200-EBARA</v>
      </c>
      <c r="C1546" t="str">
        <f>VLOOKUP(A1546,'BASE ARTICLE SAMUEL 25012023 v1'!$A$1:$B$1287,2,FALSE)</f>
        <v>AF</v>
      </c>
      <c r="E1546">
        <v>1</v>
      </c>
      <c r="F1546" t="s">
        <v>1550</v>
      </c>
      <c r="G1546" s="71">
        <f>VLOOKUP(M1546,'BASE ARTICLE SAMUEL 25012023 v1'!$A$1:$F$1287,6,FALSE)</f>
        <v>5</v>
      </c>
      <c r="H1546" s="6">
        <f>VLOOKUP(M1546,'BASE ARTICLE SAMUEL 25012023 v2'!$A$1:$H$1287,8,FALSE)</f>
        <v>5</v>
      </c>
      <c r="I1546">
        <v>8.51</v>
      </c>
      <c r="J1546">
        <f t="shared" si="199"/>
        <v>8.51</v>
      </c>
      <c r="K1546" s="6">
        <f>VLOOKUP(M1546,'BASE ARTICLE SAMUEL 25012023 v2'!$A$1:$K$1287,11,FALSE)</f>
        <v>5.5</v>
      </c>
      <c r="L1546" s="6">
        <f t="shared" si="200"/>
        <v>5.5</v>
      </c>
      <c r="M1546" t="s">
        <v>1549</v>
      </c>
      <c r="N1546" t="str">
        <f>VLOOKUP(M1546,'BASE ARTICLE SAMUEL 25012023 v1'!$A$2:$B$1287,2,FALSE)</f>
        <v>AN</v>
      </c>
      <c r="O1546">
        <f t="shared" si="198"/>
        <v>5</v>
      </c>
    </row>
    <row r="1547" spans="1:15" outlineLevel="2" x14ac:dyDescent="0.25">
      <c r="A1547" t="s">
        <v>1931</v>
      </c>
      <c r="B1547" s="74" t="str">
        <f t="shared" si="201"/>
        <v>1200-EBARA</v>
      </c>
      <c r="C1547" t="str">
        <f>VLOOKUP(A1547,'BASE ARTICLE SAMUEL 25012023 v1'!$A$1:$B$1287,2,FALSE)</f>
        <v>AF</v>
      </c>
      <c r="E1547">
        <v>1</v>
      </c>
      <c r="F1547" t="s">
        <v>2492</v>
      </c>
      <c r="G1547" s="71">
        <f>VLOOKUP(M1547,'BASE ARTICLE SAMUEL 25012023 v1'!$A$1:$F$1287,6,FALSE)</f>
        <v>0.67</v>
      </c>
      <c r="H1547" s="6">
        <f>VLOOKUP(M1547,'BASE ARTICLE SAMUEL 25012023 v2'!$A$1:$H$1287,8,FALSE)</f>
        <v>0.67</v>
      </c>
      <c r="I1547">
        <v>8.51</v>
      </c>
      <c r="J1547">
        <f t="shared" si="199"/>
        <v>8.51</v>
      </c>
      <c r="K1547" s="6">
        <f>VLOOKUP(M1547,'BASE ARTICLE SAMUEL 25012023 v2'!$A$1:$K$1287,11,FALSE)</f>
        <v>0.7370000000000001</v>
      </c>
      <c r="L1547" s="6">
        <f t="shared" si="200"/>
        <v>0.7370000000000001</v>
      </c>
      <c r="M1547" t="s">
        <v>2491</v>
      </c>
      <c r="N1547" t="str">
        <f>VLOOKUP(M1547,'BASE ARTICLE SAMUEL 25012023 v1'!$A$2:$B$1287,2,FALSE)</f>
        <v>AN</v>
      </c>
      <c r="O1547">
        <f t="shared" si="198"/>
        <v>0.67</v>
      </c>
    </row>
    <row r="1548" spans="1:15" outlineLevel="1" x14ac:dyDescent="0.25">
      <c r="A1548" s="74" t="s">
        <v>4196</v>
      </c>
      <c r="B1548" s="74" t="str">
        <f t="shared" si="201"/>
        <v>ECSPR-1200-EBARA</v>
      </c>
      <c r="H1548" s="6" t="e">
        <f>VLOOKUP(M1548,'BASE ARTICLE SAMUEL 25012023 v2'!$A$1:$H$1287,8,FALSE)</f>
        <v>#N/A</v>
      </c>
      <c r="K1548" s="6" t="e">
        <f>VLOOKUP(M1548,'BASE ARTICLE SAMUEL 25012023 v2'!$A$1:$K$1287,11,FALSE)</f>
        <v>#N/A</v>
      </c>
      <c r="L1548" s="6">
        <f>SUBTOTAL(9,L1531:L1547)</f>
        <v>347.42768999999998</v>
      </c>
      <c r="O1548">
        <f>SUBTOTAL(9,O1531:O1547)</f>
        <v>203.56499999999994</v>
      </c>
    </row>
    <row r="1549" spans="1:15" outlineLevel="2" x14ac:dyDescent="0.25">
      <c r="A1549" t="s">
        <v>1933</v>
      </c>
      <c r="B1549" s="74" t="str">
        <f t="shared" si="201"/>
        <v>1500-EBARA</v>
      </c>
      <c r="C1549" t="str">
        <f>VLOOKUP(A1549,'BASE ARTICLE SAMUEL 25012023 v1'!$A$1:$B$1287,2,FALSE)</f>
        <v>AF</v>
      </c>
      <c r="E1549">
        <v>1</v>
      </c>
      <c r="F1549" t="s">
        <v>582</v>
      </c>
      <c r="G1549" s="71">
        <f>VLOOKUP(M1549,'BASE ARTICLE SAMUEL 25012023 v1'!$A$1:$F$1287,6,FALSE)</f>
        <v>1.5</v>
      </c>
      <c r="H1549" s="6">
        <f>VLOOKUP(M1549,'BASE ARTICLE SAMUEL 25012023 v2'!$A$1:$H$1287,8,FALSE)</f>
        <v>1.5</v>
      </c>
      <c r="I1549">
        <v>2.2400000000000002</v>
      </c>
      <c r="J1549">
        <f t="shared" ref="J1549:J1565" si="202">E1549*I1549</f>
        <v>2.2400000000000002</v>
      </c>
      <c r="K1549" s="6">
        <f>VLOOKUP(M1549,'BASE ARTICLE SAMUEL 25012023 v2'!$A$1:$K$1287,11,FALSE)</f>
        <v>2.25</v>
      </c>
      <c r="L1549" s="6">
        <f t="shared" ref="L1549:L1565" si="203">E1549*K1549</f>
        <v>2.25</v>
      </c>
      <c r="M1549">
        <v>101007</v>
      </c>
      <c r="N1549" t="str">
        <f>VLOOKUP(M1549,'BASE ARTICLE SAMUEL 25012023 v1'!$A$2:$B$1287,2,FALSE)</f>
        <v>AN</v>
      </c>
      <c r="O1549">
        <f t="shared" si="198"/>
        <v>1.5</v>
      </c>
    </row>
    <row r="1550" spans="1:15" outlineLevel="2" x14ac:dyDescent="0.25">
      <c r="A1550" t="s">
        <v>1933</v>
      </c>
      <c r="B1550" s="74" t="str">
        <f t="shared" si="201"/>
        <v>1500-EBARA</v>
      </c>
      <c r="C1550" t="str">
        <f>VLOOKUP(A1550,'BASE ARTICLE SAMUEL 25012023 v1'!$A$1:$B$1287,2,FALSE)</f>
        <v>AF</v>
      </c>
      <c r="E1550">
        <v>1</v>
      </c>
      <c r="F1550" t="s">
        <v>476</v>
      </c>
      <c r="G1550" s="71">
        <f>VLOOKUP(M1550,'BASE ARTICLE SAMUEL 25012023 v1'!$A$1:$F$1287,6,FALSE)</f>
        <v>14.38</v>
      </c>
      <c r="H1550" s="6">
        <f>VLOOKUP(M1550,'BASE ARTICLE SAMUEL 25012023 v2'!$A$1:$H$1287,8,FALSE)</f>
        <v>14.38</v>
      </c>
      <c r="I1550">
        <v>20.309999999999999</v>
      </c>
      <c r="J1550">
        <f t="shared" si="202"/>
        <v>20.309999999999999</v>
      </c>
      <c r="K1550" s="6">
        <f>VLOOKUP(M1550,'BASE ARTICLE SAMUEL 25012023 v2'!$A$1:$K$1287,11,FALSE)</f>
        <v>21.57</v>
      </c>
      <c r="L1550" s="6">
        <f t="shared" si="203"/>
        <v>21.57</v>
      </c>
      <c r="M1550">
        <v>1510041</v>
      </c>
      <c r="N1550" t="str">
        <f>VLOOKUP(M1550,'BASE ARTICLE SAMUEL 25012023 v1'!$A$2:$B$1287,2,FALSE)</f>
        <v>AS</v>
      </c>
      <c r="O1550">
        <f t="shared" si="198"/>
        <v>14.38</v>
      </c>
    </row>
    <row r="1551" spans="1:15" outlineLevel="2" x14ac:dyDescent="0.25">
      <c r="A1551" t="s">
        <v>1933</v>
      </c>
      <c r="B1551" s="74" t="str">
        <f t="shared" si="201"/>
        <v>1500-EBARA</v>
      </c>
      <c r="C1551" t="str">
        <f>VLOOKUP(A1551,'BASE ARTICLE SAMUEL 25012023 v1'!$A$1:$B$1287,2,FALSE)</f>
        <v>AF</v>
      </c>
      <c r="E1551">
        <v>1.3</v>
      </c>
      <c r="F1551" t="s">
        <v>577</v>
      </c>
      <c r="G1551" s="71">
        <f>VLOOKUP(M1551,'BASE ARTICLE SAMUEL 25012023 v1'!$A$1:$F$1287,6,FALSE)</f>
        <v>3.2</v>
      </c>
      <c r="H1551" s="6">
        <f>VLOOKUP(M1551,'BASE ARTICLE SAMUEL 25012023 v2'!$A$1:$H$1287,8,FALSE)</f>
        <v>3.2</v>
      </c>
      <c r="I1551">
        <v>4.3499999999999996</v>
      </c>
      <c r="J1551">
        <f t="shared" si="202"/>
        <v>5.6549999999999994</v>
      </c>
      <c r="K1551" s="6">
        <f>VLOOKUP(M1551,'BASE ARTICLE SAMUEL 25012023 v2'!$A$1:$K$1287,11,FALSE)</f>
        <v>4.8000000000000007</v>
      </c>
      <c r="L1551" s="6">
        <f t="shared" si="203"/>
        <v>6.2400000000000011</v>
      </c>
      <c r="M1551" t="s">
        <v>576</v>
      </c>
      <c r="N1551" t="str">
        <f>VLOOKUP(M1551,'BASE ARTICLE SAMUEL 25012023 v1'!$A$2:$B$1287,2,FALSE)</f>
        <v>AN</v>
      </c>
      <c r="O1551">
        <f t="shared" si="198"/>
        <v>4.16</v>
      </c>
    </row>
    <row r="1552" spans="1:15" outlineLevel="2" x14ac:dyDescent="0.25">
      <c r="A1552" t="s">
        <v>1933</v>
      </c>
      <c r="B1552" s="74" t="str">
        <f t="shared" si="201"/>
        <v>1500-EBARA</v>
      </c>
      <c r="C1552" t="str">
        <f>VLOOKUP(A1552,'BASE ARTICLE SAMUEL 25012023 v1'!$A$1:$B$1287,2,FALSE)</f>
        <v>AF</v>
      </c>
      <c r="E1552">
        <v>1</v>
      </c>
      <c r="F1552" t="s">
        <v>1160</v>
      </c>
      <c r="G1552" s="71">
        <f>VLOOKUP(M1552,'BASE ARTICLE SAMUEL 25012023 v1'!$A$1:$F$1287,6,FALSE)</f>
        <v>1.2</v>
      </c>
      <c r="H1552" s="6">
        <f>VLOOKUP(M1552,'BASE ARTICLE SAMUEL 25012023 v2'!$A$1:$H$1287,8,FALSE)</f>
        <v>1.2</v>
      </c>
      <c r="I1552">
        <v>1.57</v>
      </c>
      <c r="J1552">
        <f t="shared" si="202"/>
        <v>1.57</v>
      </c>
      <c r="K1552" s="6">
        <f>VLOOKUP(M1552,'BASE ARTICLE SAMUEL 25012023 v2'!$A$1:$K$1287,11,FALSE)</f>
        <v>2.4</v>
      </c>
      <c r="L1552" s="6">
        <f t="shared" si="203"/>
        <v>2.4</v>
      </c>
      <c r="M1552">
        <v>9600000618</v>
      </c>
      <c r="N1552" t="str">
        <f>VLOOKUP(M1552,'BASE ARTICLE SAMUEL 25012023 v1'!$A$2:$B$1287,2,FALSE)</f>
        <v>AN</v>
      </c>
      <c r="O1552">
        <f t="shared" si="198"/>
        <v>1.2</v>
      </c>
    </row>
    <row r="1553" spans="1:15" outlineLevel="2" x14ac:dyDescent="0.25">
      <c r="A1553" t="s">
        <v>1933</v>
      </c>
      <c r="B1553" s="74" t="str">
        <f t="shared" si="201"/>
        <v>1500-EBARA</v>
      </c>
      <c r="C1553" t="str">
        <f>VLOOKUP(A1553,'BASE ARTICLE SAMUEL 25012023 v1'!$A$1:$B$1287,2,FALSE)</f>
        <v>AF</v>
      </c>
      <c r="E1553">
        <v>1</v>
      </c>
      <c r="F1553" t="s">
        <v>610</v>
      </c>
      <c r="G1553" s="71">
        <f>VLOOKUP(M1553,'BASE ARTICLE SAMUEL 25012023 v1'!$A$1:$F$1287,6,FALSE)</f>
        <v>0.54</v>
      </c>
      <c r="H1553" s="6">
        <f>VLOOKUP(M1553,'BASE ARTICLE SAMUEL 25012023 v2'!$A$1:$H$1287,8,FALSE)</f>
        <v>0.52100000000000002</v>
      </c>
      <c r="I1553">
        <v>0.6</v>
      </c>
      <c r="J1553">
        <f t="shared" si="202"/>
        <v>0.6</v>
      </c>
      <c r="K1553" s="6">
        <f>VLOOKUP(M1553,'BASE ARTICLE SAMUEL 25012023 v2'!$A$1:$K$1287,11,FALSE)</f>
        <v>0.65125</v>
      </c>
      <c r="L1553" s="6">
        <f t="shared" si="203"/>
        <v>0.65125</v>
      </c>
      <c r="M1553" t="s">
        <v>609</v>
      </c>
      <c r="N1553" t="str">
        <f>VLOOKUP(M1553,'BASE ARTICLE SAMUEL 25012023 v1'!$A$2:$B$1287,2,FALSE)</f>
        <v>AS</v>
      </c>
      <c r="O1553">
        <f t="shared" si="198"/>
        <v>0.52100000000000002</v>
      </c>
    </row>
    <row r="1554" spans="1:15" outlineLevel="2" x14ac:dyDescent="0.25">
      <c r="A1554" t="s">
        <v>1933</v>
      </c>
      <c r="B1554" s="74" t="str">
        <f t="shared" si="201"/>
        <v>1500-EBARA</v>
      </c>
      <c r="C1554" t="str">
        <f>VLOOKUP(A1554,'BASE ARTICLE SAMUEL 25012023 v1'!$A$1:$B$1287,2,FALSE)</f>
        <v>AF</v>
      </c>
      <c r="E1554">
        <v>1</v>
      </c>
      <c r="F1554" t="s">
        <v>1670</v>
      </c>
      <c r="G1554" s="71">
        <f>VLOOKUP(M1554,'BASE ARTICLE SAMUEL 25012023 v1'!$A$1:$F$1287,6,FALSE)</f>
        <v>7.0000000000000007E-2</v>
      </c>
      <c r="H1554" s="6">
        <f>VLOOKUP(M1554,'BASE ARTICLE SAMUEL 25012023 v2'!$A$1:$H$1287,8,FALSE)</f>
        <v>7.0000000000000007E-2</v>
      </c>
      <c r="I1554">
        <v>0.08</v>
      </c>
      <c r="J1554">
        <f t="shared" si="202"/>
        <v>0.08</v>
      </c>
      <c r="K1554" s="6">
        <f>VLOOKUP(M1554,'BASE ARTICLE SAMUEL 25012023 v2'!$A$1:$K$1287,11,FALSE)</f>
        <v>0.11200000000000002</v>
      </c>
      <c r="L1554" s="6">
        <f t="shared" si="203"/>
        <v>0.11200000000000002</v>
      </c>
      <c r="M1554" t="s">
        <v>1669</v>
      </c>
      <c r="N1554" t="str">
        <f>VLOOKUP(M1554,'BASE ARTICLE SAMUEL 25012023 v1'!$A$2:$B$1287,2,FALSE)</f>
        <v>AN</v>
      </c>
      <c r="O1554">
        <f t="shared" si="198"/>
        <v>7.0000000000000007E-2</v>
      </c>
    </row>
    <row r="1555" spans="1:15" outlineLevel="2" x14ac:dyDescent="0.25">
      <c r="A1555" t="s">
        <v>1933</v>
      </c>
      <c r="B1555" s="74" t="str">
        <f t="shared" si="201"/>
        <v>1500-EBARA</v>
      </c>
      <c r="C1555" t="str">
        <f>VLOOKUP(A1555,'BASE ARTICLE SAMUEL 25012023 v1'!$A$1:$B$1287,2,FALSE)</f>
        <v>AF</v>
      </c>
      <c r="E1555">
        <v>1</v>
      </c>
      <c r="F1555" t="s">
        <v>626</v>
      </c>
      <c r="G1555" s="71">
        <f>VLOOKUP(M1555,'BASE ARTICLE SAMUEL 25012023 v1'!$A$1:$F$1287,6,FALSE)</f>
        <v>0.79</v>
      </c>
      <c r="H1555" s="6">
        <f>VLOOKUP(M1555,'BASE ARTICLE SAMUEL 25012023 v2'!$A$1:$H$1287,8,FALSE)</f>
        <v>0.80800000000000005</v>
      </c>
      <c r="I1555">
        <v>1.19</v>
      </c>
      <c r="J1555">
        <f t="shared" si="202"/>
        <v>1.19</v>
      </c>
      <c r="K1555" s="6">
        <f>VLOOKUP(M1555,'BASE ARTICLE SAMUEL 25012023 v2'!$A$1:$K$1287,11,FALSE)</f>
        <v>1.2120000000000002</v>
      </c>
      <c r="L1555" s="6">
        <f t="shared" si="203"/>
        <v>1.2120000000000002</v>
      </c>
      <c r="M1555" t="s">
        <v>625</v>
      </c>
      <c r="N1555" t="str">
        <f>VLOOKUP(M1555,'BASE ARTICLE SAMUEL 25012023 v1'!$A$2:$B$1287,2,FALSE)</f>
        <v>Z</v>
      </c>
      <c r="O1555">
        <f t="shared" si="198"/>
        <v>0.80800000000000005</v>
      </c>
    </row>
    <row r="1556" spans="1:15" outlineLevel="2" x14ac:dyDescent="0.25">
      <c r="A1556" t="s">
        <v>1933</v>
      </c>
      <c r="B1556" s="74" t="str">
        <f t="shared" si="201"/>
        <v>1500-EBARA</v>
      </c>
      <c r="C1556" t="str">
        <f>VLOOKUP(A1556,'BASE ARTICLE SAMUEL 25012023 v1'!$A$1:$B$1287,2,FALSE)</f>
        <v>AF</v>
      </c>
      <c r="E1556">
        <v>1</v>
      </c>
      <c r="F1556" t="s">
        <v>1668</v>
      </c>
      <c r="G1556" s="71">
        <f>VLOOKUP(M1556,'BASE ARTICLE SAMUEL 25012023 v1'!$A$1:$F$1287,6,FALSE)</f>
        <v>0.6</v>
      </c>
      <c r="H1556" s="6">
        <f>VLOOKUP(M1556,'BASE ARTICLE SAMUEL 25012023 v2'!$A$1:$H$1287,8,FALSE)</f>
        <v>0.6</v>
      </c>
      <c r="I1556">
        <v>0.90200000000000002</v>
      </c>
      <c r="J1556">
        <f t="shared" si="202"/>
        <v>0.90200000000000002</v>
      </c>
      <c r="K1556" s="6">
        <f>VLOOKUP(M1556,'BASE ARTICLE SAMUEL 25012023 v2'!$A$1:$K$1287,11,FALSE)</f>
        <v>0.89999999999999991</v>
      </c>
      <c r="L1556" s="6">
        <f t="shared" si="203"/>
        <v>0.89999999999999991</v>
      </c>
      <c r="M1556" t="s">
        <v>1667</v>
      </c>
      <c r="N1556" t="str">
        <f>VLOOKUP(M1556,'BASE ARTICLE SAMUEL 25012023 v1'!$A$2:$B$1287,2,FALSE)</f>
        <v>AN</v>
      </c>
      <c r="O1556">
        <f t="shared" si="198"/>
        <v>0.6</v>
      </c>
    </row>
    <row r="1557" spans="1:15" outlineLevel="2" x14ac:dyDescent="0.25">
      <c r="A1557" t="s">
        <v>1933</v>
      </c>
      <c r="B1557" s="74" t="str">
        <f t="shared" si="201"/>
        <v>1500-EBARA</v>
      </c>
      <c r="C1557" t="str">
        <f>VLOOKUP(A1557,'BASE ARTICLE SAMUEL 25012023 v1'!$A$1:$B$1287,2,FALSE)</f>
        <v>AF</v>
      </c>
      <c r="E1557">
        <v>1</v>
      </c>
      <c r="F1557" t="s">
        <v>442</v>
      </c>
      <c r="G1557" s="71">
        <f>VLOOKUP(M1557,'BASE ARTICLE SAMUEL 25012023 v1'!$A$1:$F$1287,6,FALSE)</f>
        <v>138.58000000000001</v>
      </c>
      <c r="H1557" s="6">
        <f>VLOOKUP(M1557,'BASE ARTICLE SAMUEL 25012023 v2'!$A$1:$H$1287,8,FALSE)</f>
        <v>159.54</v>
      </c>
      <c r="I1557">
        <v>206.99</v>
      </c>
      <c r="J1557">
        <f t="shared" si="202"/>
        <v>206.99</v>
      </c>
      <c r="K1557" s="6">
        <f>VLOOKUP(M1557,'BASE ARTICLE SAMUEL 25012023 v2'!$A$1:$K$1287,11,FALSE)</f>
        <v>239.31</v>
      </c>
      <c r="L1557" s="6">
        <f t="shared" si="203"/>
        <v>239.31</v>
      </c>
      <c r="M1557" t="s">
        <v>441</v>
      </c>
      <c r="N1557" t="str">
        <f>VLOOKUP(M1557,'BASE ARTICLE SAMUEL 25012023 v1'!$A$2:$B$1287,2,FALSE)</f>
        <v>AN</v>
      </c>
      <c r="O1557">
        <f t="shared" si="198"/>
        <v>159.54</v>
      </c>
    </row>
    <row r="1558" spans="1:15" outlineLevel="2" x14ac:dyDescent="0.25">
      <c r="A1558" t="s">
        <v>1933</v>
      </c>
      <c r="B1558" s="74" t="str">
        <f t="shared" si="201"/>
        <v>1500-EBARA</v>
      </c>
      <c r="C1558" t="str">
        <f>VLOOKUP(A1558,'BASE ARTICLE SAMUEL 25012023 v1'!$A$1:$B$1287,2,FALSE)</f>
        <v>AF</v>
      </c>
      <c r="E1558">
        <v>1</v>
      </c>
      <c r="F1558" t="s">
        <v>3926</v>
      </c>
      <c r="G1558" s="71">
        <f>VLOOKUP(M1558,'BASE ARTICLE SAMUEL 25012023 v1'!$A$1:$F$1287,6,FALSE)</f>
        <v>0.94</v>
      </c>
      <c r="H1558" s="6">
        <f>VLOOKUP(M1558,'BASE ARTICLE SAMUEL 25012023 v2'!$A$1:$H$1287,8,FALSE)</f>
        <v>0.94</v>
      </c>
      <c r="I1558">
        <v>4.87</v>
      </c>
      <c r="J1558">
        <f t="shared" si="202"/>
        <v>4.87</v>
      </c>
      <c r="K1558" s="6">
        <f>VLOOKUP(M1558,'BASE ARTICLE SAMUEL 25012023 v2'!$A$1:$K$1287,11,FALSE)</f>
        <v>1.41</v>
      </c>
      <c r="L1558" s="6">
        <f t="shared" si="203"/>
        <v>1.41</v>
      </c>
      <c r="M1558" t="s">
        <v>68</v>
      </c>
      <c r="N1558" t="str">
        <f>VLOOKUP(M1558,'BASE ARTICLE SAMUEL 25012023 v1'!$A$2:$B$1287,2,FALSE)</f>
        <v>AS</v>
      </c>
      <c r="O1558">
        <f t="shared" si="198"/>
        <v>0.94</v>
      </c>
    </row>
    <row r="1559" spans="1:15" outlineLevel="2" x14ac:dyDescent="0.25">
      <c r="A1559" t="s">
        <v>1933</v>
      </c>
      <c r="B1559" s="74" t="str">
        <f t="shared" si="201"/>
        <v>1500-EBARA</v>
      </c>
      <c r="C1559" t="str">
        <f>VLOOKUP(A1559,'BASE ARTICLE SAMUEL 25012023 v1'!$A$1:$B$1287,2,FALSE)</f>
        <v>AF</v>
      </c>
      <c r="E1559">
        <v>1</v>
      </c>
      <c r="F1559" t="s">
        <v>3927</v>
      </c>
      <c r="G1559" s="71">
        <f>VLOOKUP(M1559,'BASE ARTICLE SAMUEL 25012023 v1'!$A$1:$F$1287,6,FALSE)</f>
        <v>0.92</v>
      </c>
      <c r="H1559" s="6">
        <f>VLOOKUP(M1559,'BASE ARTICLE SAMUEL 25012023 v2'!$A$1:$H$1287,8,FALSE)</f>
        <v>0.92</v>
      </c>
      <c r="I1559">
        <v>4.9400000000000004</v>
      </c>
      <c r="J1559">
        <f t="shared" si="202"/>
        <v>4.9400000000000004</v>
      </c>
      <c r="K1559" s="6">
        <f>VLOOKUP(M1559,'BASE ARTICLE SAMUEL 25012023 v2'!$A$1:$K$1287,11,FALSE)</f>
        <v>1.3800000000000001</v>
      </c>
      <c r="L1559" s="6">
        <f t="shared" si="203"/>
        <v>1.3800000000000001</v>
      </c>
      <c r="M1559" t="s">
        <v>44</v>
      </c>
      <c r="N1559" t="str">
        <f>VLOOKUP(M1559,'BASE ARTICLE SAMUEL 25012023 v1'!$A$2:$B$1287,2,FALSE)</f>
        <v>AS</v>
      </c>
      <c r="O1559">
        <f t="shared" si="198"/>
        <v>0.92</v>
      </c>
    </row>
    <row r="1560" spans="1:15" outlineLevel="2" x14ac:dyDescent="0.25">
      <c r="A1560" t="s">
        <v>1933</v>
      </c>
      <c r="B1560" s="74" t="str">
        <f t="shared" si="201"/>
        <v>1500-EBARA</v>
      </c>
      <c r="C1560" t="str">
        <f>VLOOKUP(A1560,'BASE ARTICLE SAMUEL 25012023 v1'!$A$1:$B$1287,2,FALSE)</f>
        <v>AF</v>
      </c>
      <c r="E1560">
        <v>0.84</v>
      </c>
      <c r="F1560" t="s">
        <v>1604</v>
      </c>
      <c r="G1560" s="71">
        <f>VLOOKUP(M1560,'BASE ARTICLE SAMUEL 25012023 v1'!$A$1:$F$1287,6,FALSE)</f>
        <v>50</v>
      </c>
      <c r="H1560" s="6">
        <f>VLOOKUP(M1560,'BASE ARTICLE SAMUEL 25012023 v2'!$A$1:$H$1287,8,FALSE)</f>
        <v>0</v>
      </c>
      <c r="I1560">
        <v>75</v>
      </c>
      <c r="J1560">
        <f t="shared" si="202"/>
        <v>63</v>
      </c>
      <c r="K1560" s="6">
        <f>VLOOKUP(M1560,'BASE ARTICLE SAMUEL 25012023 v2'!$A$1:$K$1287,11,FALSE)</f>
        <v>75</v>
      </c>
      <c r="L1560" s="6">
        <f t="shared" si="203"/>
        <v>63</v>
      </c>
      <c r="M1560" t="s">
        <v>1603</v>
      </c>
      <c r="N1560" t="str">
        <f>VLOOKUP(M1560,'BASE ARTICLE SAMUEL 25012023 v1'!$A$2:$B$1287,2,FALSE)</f>
        <v>AN</v>
      </c>
      <c r="O1560">
        <f t="shared" si="198"/>
        <v>0</v>
      </c>
    </row>
    <row r="1561" spans="1:15" outlineLevel="2" x14ac:dyDescent="0.25">
      <c r="A1561" t="s">
        <v>1933</v>
      </c>
      <c r="B1561" s="74" t="str">
        <f t="shared" si="201"/>
        <v>1500-EBARA</v>
      </c>
      <c r="C1561" t="str">
        <f>VLOOKUP(A1561,'BASE ARTICLE SAMUEL 25012023 v1'!$A$1:$B$1287,2,FALSE)</f>
        <v>AF</v>
      </c>
      <c r="E1561">
        <v>1.3</v>
      </c>
      <c r="F1561" t="s">
        <v>3943</v>
      </c>
      <c r="G1561" s="71">
        <f>VLOOKUP(M1561,'BASE ARTICLE SAMUEL 25012023 v1'!$A$1:$F$1287,6,FALSE)</f>
        <v>2.16</v>
      </c>
      <c r="H1561" s="6">
        <f>VLOOKUP(M1561,'BASE ARTICLE SAMUEL 25012023 v2'!$A$1:$H$1287,8,FALSE)</f>
        <v>2.1760000000000002</v>
      </c>
      <c r="I1561">
        <v>5.59</v>
      </c>
      <c r="J1561">
        <f t="shared" si="202"/>
        <v>7.2670000000000003</v>
      </c>
      <c r="K1561" s="6">
        <f>VLOOKUP(M1561,'BASE ARTICLE SAMUEL 25012023 v2'!$A$1:$K$1287,11,FALSE)</f>
        <v>8.6822400000000002</v>
      </c>
      <c r="L1561" s="6">
        <f t="shared" si="203"/>
        <v>11.286912000000001</v>
      </c>
      <c r="M1561" t="s">
        <v>563</v>
      </c>
      <c r="N1561" t="str">
        <f>VLOOKUP(M1561,'BASE ARTICLE SAMUEL 25012023 v1'!$A$2:$B$1287,2,FALSE)</f>
        <v>AN</v>
      </c>
      <c r="O1561">
        <f t="shared" si="198"/>
        <v>2.8288000000000002</v>
      </c>
    </row>
    <row r="1562" spans="1:15" outlineLevel="2" x14ac:dyDescent="0.25">
      <c r="A1562" t="s">
        <v>1933</v>
      </c>
      <c r="B1562" s="74" t="str">
        <f t="shared" si="201"/>
        <v>1500-EBARA</v>
      </c>
      <c r="C1562" t="str">
        <f>VLOOKUP(A1562,'BASE ARTICLE SAMUEL 25012023 v1'!$A$1:$B$1287,2,FALSE)</f>
        <v>AF</v>
      </c>
      <c r="E1562">
        <v>1</v>
      </c>
      <c r="F1562" t="s">
        <v>916</v>
      </c>
      <c r="G1562" s="71">
        <f>VLOOKUP(M1562,'BASE ARTICLE SAMUEL 25012023 v1'!$A$1:$F$1287,6,FALSE)</f>
        <v>4.04</v>
      </c>
      <c r="H1562" s="6">
        <f>VLOOKUP(M1562,'BASE ARTICLE SAMUEL 25012023 v2'!$A$1:$H$1287,8,FALSE)</f>
        <v>4.04</v>
      </c>
      <c r="I1562">
        <v>6.93</v>
      </c>
      <c r="J1562">
        <f t="shared" si="202"/>
        <v>6.93</v>
      </c>
      <c r="K1562" s="6">
        <f>VLOOKUP(M1562,'BASE ARTICLE SAMUEL 25012023 v2'!$A$1:$K$1287,11,FALSE)</f>
        <v>5.3732000000000006</v>
      </c>
      <c r="L1562" s="6">
        <f t="shared" si="203"/>
        <v>5.3732000000000006</v>
      </c>
      <c r="M1562" t="s">
        <v>915</v>
      </c>
      <c r="N1562" t="str">
        <f>VLOOKUP(M1562,'BASE ARTICLE SAMUEL 25012023 v1'!$A$2:$B$1287,2,FALSE)</f>
        <v>AN</v>
      </c>
      <c r="O1562">
        <f t="shared" si="198"/>
        <v>4.04</v>
      </c>
    </row>
    <row r="1563" spans="1:15" outlineLevel="2" x14ac:dyDescent="0.25">
      <c r="A1563" t="s">
        <v>1933</v>
      </c>
      <c r="B1563" s="74" t="str">
        <f t="shared" si="201"/>
        <v>1500-EBARA</v>
      </c>
      <c r="C1563" t="str">
        <f>VLOOKUP(A1563,'BASE ARTICLE SAMUEL 25012023 v1'!$A$1:$B$1287,2,FALSE)</f>
        <v>AF</v>
      </c>
      <c r="E1563">
        <v>1</v>
      </c>
      <c r="F1563" t="s">
        <v>568</v>
      </c>
      <c r="G1563" s="71">
        <f>VLOOKUP(M1563,'BASE ARTICLE SAMUEL 25012023 v1'!$A$1:$F$1287,6,FALSE)</f>
        <v>7.72</v>
      </c>
      <c r="H1563" s="6">
        <f>VLOOKUP(M1563,'BASE ARTICLE SAMUEL 25012023 v2'!$A$1:$H$1287,8,FALSE)</f>
        <v>8</v>
      </c>
      <c r="I1563">
        <v>8.51</v>
      </c>
      <c r="J1563">
        <f t="shared" si="202"/>
        <v>8.51</v>
      </c>
      <c r="K1563" s="6">
        <f>VLOOKUP(M1563,'BASE ARTICLE SAMUEL 25012023 v2'!$A$1:$K$1287,11,FALSE)</f>
        <v>10.64</v>
      </c>
      <c r="L1563" s="6">
        <f t="shared" si="203"/>
        <v>10.64</v>
      </c>
      <c r="M1563" t="s">
        <v>567</v>
      </c>
      <c r="N1563" t="str">
        <f>VLOOKUP(M1563,'BASE ARTICLE SAMUEL 25012023 v1'!$A$2:$B$1287,2,FALSE)</f>
        <v>AN</v>
      </c>
      <c r="O1563">
        <f t="shared" si="198"/>
        <v>8</v>
      </c>
    </row>
    <row r="1564" spans="1:15" outlineLevel="2" x14ac:dyDescent="0.25">
      <c r="A1564" t="s">
        <v>1933</v>
      </c>
      <c r="B1564" s="74" t="str">
        <f t="shared" si="201"/>
        <v>1500-EBARA</v>
      </c>
      <c r="C1564" t="str">
        <f>VLOOKUP(A1564,'BASE ARTICLE SAMUEL 25012023 v1'!$A$1:$B$1287,2,FALSE)</f>
        <v>AF</v>
      </c>
      <c r="E1564">
        <v>1</v>
      </c>
      <c r="F1564" t="s">
        <v>1550</v>
      </c>
      <c r="G1564" s="71">
        <f>VLOOKUP(M1564,'BASE ARTICLE SAMUEL 25012023 v1'!$A$1:$F$1287,6,FALSE)</f>
        <v>5</v>
      </c>
      <c r="H1564" s="6">
        <f>VLOOKUP(M1564,'BASE ARTICLE SAMUEL 25012023 v2'!$A$1:$H$1287,8,FALSE)</f>
        <v>5</v>
      </c>
      <c r="I1564">
        <v>8.51</v>
      </c>
      <c r="J1564">
        <f t="shared" si="202"/>
        <v>8.51</v>
      </c>
      <c r="K1564" s="6">
        <f>VLOOKUP(M1564,'BASE ARTICLE SAMUEL 25012023 v2'!$A$1:$K$1287,11,FALSE)</f>
        <v>5.5</v>
      </c>
      <c r="L1564" s="6">
        <f t="shared" si="203"/>
        <v>5.5</v>
      </c>
      <c r="M1564" t="s">
        <v>1549</v>
      </c>
      <c r="N1564" t="str">
        <f>VLOOKUP(M1564,'BASE ARTICLE SAMUEL 25012023 v1'!$A$2:$B$1287,2,FALSE)</f>
        <v>AN</v>
      </c>
      <c r="O1564">
        <f t="shared" si="198"/>
        <v>5</v>
      </c>
    </row>
    <row r="1565" spans="1:15" outlineLevel="2" x14ac:dyDescent="0.25">
      <c r="A1565" t="s">
        <v>1933</v>
      </c>
      <c r="B1565" s="74" t="str">
        <f t="shared" si="201"/>
        <v>1500-EBARA</v>
      </c>
      <c r="C1565" t="str">
        <f>VLOOKUP(A1565,'BASE ARTICLE SAMUEL 25012023 v1'!$A$1:$B$1287,2,FALSE)</f>
        <v>AF</v>
      </c>
      <c r="E1565">
        <v>1</v>
      </c>
      <c r="F1565" t="s">
        <v>2492</v>
      </c>
      <c r="G1565" s="71">
        <f>VLOOKUP(M1565,'BASE ARTICLE SAMUEL 25012023 v1'!$A$1:$F$1287,6,FALSE)</f>
        <v>0.67</v>
      </c>
      <c r="H1565" s="6">
        <f>VLOOKUP(M1565,'BASE ARTICLE SAMUEL 25012023 v2'!$A$1:$H$1287,8,FALSE)</f>
        <v>0.67</v>
      </c>
      <c r="I1565">
        <v>8.51</v>
      </c>
      <c r="J1565">
        <f t="shared" si="202"/>
        <v>8.51</v>
      </c>
      <c r="K1565" s="6">
        <f>VLOOKUP(M1565,'BASE ARTICLE SAMUEL 25012023 v2'!$A$1:$K$1287,11,FALSE)</f>
        <v>0.7370000000000001</v>
      </c>
      <c r="L1565" s="6">
        <f t="shared" si="203"/>
        <v>0.7370000000000001</v>
      </c>
      <c r="M1565" t="s">
        <v>2491</v>
      </c>
      <c r="N1565" t="str">
        <f>VLOOKUP(M1565,'BASE ARTICLE SAMUEL 25012023 v1'!$A$2:$B$1287,2,FALSE)</f>
        <v>AN</v>
      </c>
      <c r="O1565">
        <f t="shared" si="198"/>
        <v>0.67</v>
      </c>
    </row>
    <row r="1566" spans="1:15" outlineLevel="1" x14ac:dyDescent="0.25">
      <c r="A1566" s="74" t="s">
        <v>4197</v>
      </c>
      <c r="B1566" s="74" t="str">
        <f t="shared" si="201"/>
        <v>ECSPR-1500-EBARA</v>
      </c>
      <c r="H1566" s="6" t="e">
        <f>VLOOKUP(M1566,'BASE ARTICLE SAMUEL 25012023 v2'!$A$1:$H$1287,8,FALSE)</f>
        <v>#N/A</v>
      </c>
      <c r="K1566" s="6" t="e">
        <f>VLOOKUP(M1566,'BASE ARTICLE SAMUEL 25012023 v2'!$A$1:$K$1287,11,FALSE)</f>
        <v>#N/A</v>
      </c>
      <c r="L1566" s="6">
        <f>SUBTOTAL(9,L1549:L1565)</f>
        <v>373.97236200000003</v>
      </c>
      <c r="O1566">
        <f>SUBTOTAL(9,O1549:O1565)</f>
        <v>205.17779999999996</v>
      </c>
    </row>
    <row r="1567" spans="1:15" outlineLevel="2" x14ac:dyDescent="0.25">
      <c r="A1567" t="s">
        <v>1935</v>
      </c>
      <c r="B1567" s="74" t="str">
        <f t="shared" si="201"/>
        <v>1800-EBARA</v>
      </c>
      <c r="C1567" t="str">
        <f>VLOOKUP(A1567,'BASE ARTICLE SAMUEL 25012023 v1'!$A$1:$B$1287,2,FALSE)</f>
        <v>AF</v>
      </c>
      <c r="E1567">
        <v>1</v>
      </c>
      <c r="F1567" t="s">
        <v>582</v>
      </c>
      <c r="G1567" s="71">
        <f>VLOOKUP(M1567,'BASE ARTICLE SAMUEL 25012023 v1'!$A$1:$F$1287,6,FALSE)</f>
        <v>1.5</v>
      </c>
      <c r="H1567" s="6">
        <f>VLOOKUP(M1567,'BASE ARTICLE SAMUEL 25012023 v2'!$A$1:$H$1287,8,FALSE)</f>
        <v>1.5</v>
      </c>
      <c r="I1567">
        <v>2.2400000000000002</v>
      </c>
      <c r="J1567">
        <f t="shared" ref="J1567:J1583" si="204">E1567*I1567</f>
        <v>2.2400000000000002</v>
      </c>
      <c r="K1567" s="6">
        <f>VLOOKUP(M1567,'BASE ARTICLE SAMUEL 25012023 v2'!$A$1:$K$1287,11,FALSE)</f>
        <v>2.25</v>
      </c>
      <c r="L1567" s="6">
        <f t="shared" ref="L1567:L1583" si="205">E1567*K1567</f>
        <v>2.25</v>
      </c>
      <c r="M1567">
        <v>101007</v>
      </c>
      <c r="N1567" t="str">
        <f>VLOOKUP(M1567,'BASE ARTICLE SAMUEL 25012023 v1'!$A$2:$B$1287,2,FALSE)</f>
        <v>AN</v>
      </c>
      <c r="O1567">
        <f t="shared" si="198"/>
        <v>1.5</v>
      </c>
    </row>
    <row r="1568" spans="1:15" outlineLevel="2" x14ac:dyDescent="0.25">
      <c r="A1568" t="s">
        <v>1935</v>
      </c>
      <c r="B1568" s="74" t="str">
        <f t="shared" si="201"/>
        <v>1800-EBARA</v>
      </c>
      <c r="C1568" t="str">
        <f>VLOOKUP(A1568,'BASE ARTICLE SAMUEL 25012023 v1'!$A$1:$B$1287,2,FALSE)</f>
        <v>AF</v>
      </c>
      <c r="E1568">
        <v>1</v>
      </c>
      <c r="F1568" t="s">
        <v>476</v>
      </c>
      <c r="G1568" s="71">
        <f>VLOOKUP(M1568,'BASE ARTICLE SAMUEL 25012023 v1'!$A$1:$F$1287,6,FALSE)</f>
        <v>14.38</v>
      </c>
      <c r="H1568" s="6">
        <f>VLOOKUP(M1568,'BASE ARTICLE SAMUEL 25012023 v2'!$A$1:$H$1287,8,FALSE)</f>
        <v>14.38</v>
      </c>
      <c r="I1568">
        <v>20.309999999999999</v>
      </c>
      <c r="J1568">
        <f t="shared" si="204"/>
        <v>20.309999999999999</v>
      </c>
      <c r="K1568" s="6">
        <f>VLOOKUP(M1568,'BASE ARTICLE SAMUEL 25012023 v2'!$A$1:$K$1287,11,FALSE)</f>
        <v>21.57</v>
      </c>
      <c r="L1568" s="6">
        <f t="shared" si="205"/>
        <v>21.57</v>
      </c>
      <c r="M1568">
        <v>1510041</v>
      </c>
      <c r="N1568" t="str">
        <f>VLOOKUP(M1568,'BASE ARTICLE SAMUEL 25012023 v1'!$A$2:$B$1287,2,FALSE)</f>
        <v>AS</v>
      </c>
      <c r="O1568">
        <f t="shared" si="198"/>
        <v>14.38</v>
      </c>
    </row>
    <row r="1569" spans="1:15" outlineLevel="2" x14ac:dyDescent="0.25">
      <c r="A1569" t="s">
        <v>1935</v>
      </c>
      <c r="B1569" s="74" t="str">
        <f t="shared" si="201"/>
        <v>1800-EBARA</v>
      </c>
      <c r="C1569" t="str">
        <f>VLOOKUP(A1569,'BASE ARTICLE SAMUEL 25012023 v1'!$A$1:$B$1287,2,FALSE)</f>
        <v>AF</v>
      </c>
      <c r="E1569">
        <v>1.6</v>
      </c>
      <c r="F1569" t="s">
        <v>577</v>
      </c>
      <c r="G1569" s="71">
        <f>VLOOKUP(M1569,'BASE ARTICLE SAMUEL 25012023 v1'!$A$1:$F$1287,6,FALSE)</f>
        <v>3.2</v>
      </c>
      <c r="H1569" s="6">
        <f>VLOOKUP(M1569,'BASE ARTICLE SAMUEL 25012023 v2'!$A$1:$H$1287,8,FALSE)</f>
        <v>3.2</v>
      </c>
      <c r="I1569">
        <v>4.3499999999999996</v>
      </c>
      <c r="J1569">
        <f t="shared" si="204"/>
        <v>6.96</v>
      </c>
      <c r="K1569" s="6">
        <f>VLOOKUP(M1569,'BASE ARTICLE SAMUEL 25012023 v2'!$A$1:$K$1287,11,FALSE)</f>
        <v>4.8000000000000007</v>
      </c>
      <c r="L1569" s="6">
        <f t="shared" si="205"/>
        <v>7.6800000000000015</v>
      </c>
      <c r="M1569" t="s">
        <v>576</v>
      </c>
      <c r="N1569" t="str">
        <f>VLOOKUP(M1569,'BASE ARTICLE SAMUEL 25012023 v1'!$A$2:$B$1287,2,FALSE)</f>
        <v>AN</v>
      </c>
      <c r="O1569">
        <f t="shared" si="198"/>
        <v>5.120000000000001</v>
      </c>
    </row>
    <row r="1570" spans="1:15" outlineLevel="2" x14ac:dyDescent="0.25">
      <c r="A1570" t="s">
        <v>1935</v>
      </c>
      <c r="B1570" s="74" t="str">
        <f t="shared" si="201"/>
        <v>1800-EBARA</v>
      </c>
      <c r="C1570" t="str">
        <f>VLOOKUP(A1570,'BASE ARTICLE SAMUEL 25012023 v1'!$A$1:$B$1287,2,FALSE)</f>
        <v>AF</v>
      </c>
      <c r="E1570">
        <v>1</v>
      </c>
      <c r="F1570" t="s">
        <v>1160</v>
      </c>
      <c r="G1570" s="71">
        <f>VLOOKUP(M1570,'BASE ARTICLE SAMUEL 25012023 v1'!$A$1:$F$1287,6,FALSE)</f>
        <v>1.2</v>
      </c>
      <c r="H1570" s="6">
        <f>VLOOKUP(M1570,'BASE ARTICLE SAMUEL 25012023 v2'!$A$1:$H$1287,8,FALSE)</f>
        <v>1.2</v>
      </c>
      <c r="I1570">
        <v>1.57</v>
      </c>
      <c r="J1570">
        <f t="shared" si="204"/>
        <v>1.57</v>
      </c>
      <c r="K1570" s="6">
        <f>VLOOKUP(M1570,'BASE ARTICLE SAMUEL 25012023 v2'!$A$1:$K$1287,11,FALSE)</f>
        <v>2.4</v>
      </c>
      <c r="L1570" s="6">
        <f t="shared" si="205"/>
        <v>2.4</v>
      </c>
      <c r="M1570">
        <v>9600000618</v>
      </c>
      <c r="N1570" t="str">
        <f>VLOOKUP(M1570,'BASE ARTICLE SAMUEL 25012023 v1'!$A$2:$B$1287,2,FALSE)</f>
        <v>AN</v>
      </c>
      <c r="O1570">
        <f t="shared" si="198"/>
        <v>1.2</v>
      </c>
    </row>
    <row r="1571" spans="1:15" outlineLevel="2" x14ac:dyDescent="0.25">
      <c r="A1571" t="s">
        <v>1935</v>
      </c>
      <c r="B1571" s="74" t="str">
        <f t="shared" si="201"/>
        <v>1800-EBARA</v>
      </c>
      <c r="C1571" t="str">
        <f>VLOOKUP(A1571,'BASE ARTICLE SAMUEL 25012023 v1'!$A$1:$B$1287,2,FALSE)</f>
        <v>AF</v>
      </c>
      <c r="E1571">
        <v>1</v>
      </c>
      <c r="F1571" t="s">
        <v>610</v>
      </c>
      <c r="G1571" s="71">
        <f>VLOOKUP(M1571,'BASE ARTICLE SAMUEL 25012023 v1'!$A$1:$F$1287,6,FALSE)</f>
        <v>0.54</v>
      </c>
      <c r="H1571" s="6">
        <f>VLOOKUP(M1571,'BASE ARTICLE SAMUEL 25012023 v2'!$A$1:$H$1287,8,FALSE)</f>
        <v>0.52100000000000002</v>
      </c>
      <c r="I1571">
        <v>0.6</v>
      </c>
      <c r="J1571">
        <f t="shared" si="204"/>
        <v>0.6</v>
      </c>
      <c r="K1571" s="6">
        <f>VLOOKUP(M1571,'BASE ARTICLE SAMUEL 25012023 v2'!$A$1:$K$1287,11,FALSE)</f>
        <v>0.65125</v>
      </c>
      <c r="L1571" s="6">
        <f t="shared" si="205"/>
        <v>0.65125</v>
      </c>
      <c r="M1571" t="s">
        <v>609</v>
      </c>
      <c r="N1571" t="str">
        <f>VLOOKUP(M1571,'BASE ARTICLE SAMUEL 25012023 v1'!$A$2:$B$1287,2,FALSE)</f>
        <v>AS</v>
      </c>
      <c r="O1571">
        <f t="shared" si="198"/>
        <v>0.52100000000000002</v>
      </c>
    </row>
    <row r="1572" spans="1:15" outlineLevel="2" x14ac:dyDescent="0.25">
      <c r="A1572" t="s">
        <v>1935</v>
      </c>
      <c r="B1572" s="74" t="str">
        <f t="shared" si="201"/>
        <v>1800-EBARA</v>
      </c>
      <c r="C1572" t="str">
        <f>VLOOKUP(A1572,'BASE ARTICLE SAMUEL 25012023 v1'!$A$1:$B$1287,2,FALSE)</f>
        <v>AF</v>
      </c>
      <c r="E1572">
        <v>1</v>
      </c>
      <c r="F1572" t="s">
        <v>1670</v>
      </c>
      <c r="G1572" s="71">
        <f>VLOOKUP(M1572,'BASE ARTICLE SAMUEL 25012023 v1'!$A$1:$F$1287,6,FALSE)</f>
        <v>7.0000000000000007E-2</v>
      </c>
      <c r="H1572" s="6">
        <f>VLOOKUP(M1572,'BASE ARTICLE SAMUEL 25012023 v2'!$A$1:$H$1287,8,FALSE)</f>
        <v>7.0000000000000007E-2</v>
      </c>
      <c r="I1572">
        <v>0.08</v>
      </c>
      <c r="J1572">
        <f t="shared" si="204"/>
        <v>0.08</v>
      </c>
      <c r="K1572" s="6">
        <f>VLOOKUP(M1572,'BASE ARTICLE SAMUEL 25012023 v2'!$A$1:$K$1287,11,FALSE)</f>
        <v>0.11200000000000002</v>
      </c>
      <c r="L1572" s="6">
        <f t="shared" si="205"/>
        <v>0.11200000000000002</v>
      </c>
      <c r="M1572" t="s">
        <v>1669</v>
      </c>
      <c r="N1572" t="str">
        <f>VLOOKUP(M1572,'BASE ARTICLE SAMUEL 25012023 v1'!$A$2:$B$1287,2,FALSE)</f>
        <v>AN</v>
      </c>
      <c r="O1572">
        <f t="shared" si="198"/>
        <v>7.0000000000000007E-2</v>
      </c>
    </row>
    <row r="1573" spans="1:15" outlineLevel="2" x14ac:dyDescent="0.25">
      <c r="A1573" t="s">
        <v>1935</v>
      </c>
      <c r="B1573" s="74" t="str">
        <f t="shared" si="201"/>
        <v>1800-EBARA</v>
      </c>
      <c r="C1573" t="str">
        <f>VLOOKUP(A1573,'BASE ARTICLE SAMUEL 25012023 v1'!$A$1:$B$1287,2,FALSE)</f>
        <v>AF</v>
      </c>
      <c r="E1573">
        <v>1</v>
      </c>
      <c r="F1573" t="s">
        <v>626</v>
      </c>
      <c r="G1573" s="71">
        <f>VLOOKUP(M1573,'BASE ARTICLE SAMUEL 25012023 v1'!$A$1:$F$1287,6,FALSE)</f>
        <v>0.79</v>
      </c>
      <c r="H1573" s="6">
        <f>VLOOKUP(M1573,'BASE ARTICLE SAMUEL 25012023 v2'!$A$1:$H$1287,8,FALSE)</f>
        <v>0.80800000000000005</v>
      </c>
      <c r="I1573">
        <v>1.19</v>
      </c>
      <c r="J1573">
        <f t="shared" si="204"/>
        <v>1.19</v>
      </c>
      <c r="K1573" s="6">
        <f>VLOOKUP(M1573,'BASE ARTICLE SAMUEL 25012023 v2'!$A$1:$K$1287,11,FALSE)</f>
        <v>1.2120000000000002</v>
      </c>
      <c r="L1573" s="6">
        <f t="shared" si="205"/>
        <v>1.2120000000000002</v>
      </c>
      <c r="M1573" t="s">
        <v>625</v>
      </c>
      <c r="N1573" t="str">
        <f>VLOOKUP(M1573,'BASE ARTICLE SAMUEL 25012023 v1'!$A$2:$B$1287,2,FALSE)</f>
        <v>Z</v>
      </c>
      <c r="O1573">
        <f t="shared" si="198"/>
        <v>0.80800000000000005</v>
      </c>
    </row>
    <row r="1574" spans="1:15" outlineLevel="2" x14ac:dyDescent="0.25">
      <c r="A1574" t="s">
        <v>1935</v>
      </c>
      <c r="B1574" s="74" t="str">
        <f t="shared" si="201"/>
        <v>1800-EBARA</v>
      </c>
      <c r="C1574" t="str">
        <f>VLOOKUP(A1574,'BASE ARTICLE SAMUEL 25012023 v1'!$A$1:$B$1287,2,FALSE)</f>
        <v>AF</v>
      </c>
      <c r="E1574">
        <v>1</v>
      </c>
      <c r="F1574" t="s">
        <v>1668</v>
      </c>
      <c r="G1574" s="71">
        <f>VLOOKUP(M1574,'BASE ARTICLE SAMUEL 25012023 v1'!$A$1:$F$1287,6,FALSE)</f>
        <v>0.6</v>
      </c>
      <c r="H1574" s="6">
        <f>VLOOKUP(M1574,'BASE ARTICLE SAMUEL 25012023 v2'!$A$1:$H$1287,8,FALSE)</f>
        <v>0.6</v>
      </c>
      <c r="I1574">
        <v>0.90200000000000002</v>
      </c>
      <c r="J1574">
        <f t="shared" si="204"/>
        <v>0.90200000000000002</v>
      </c>
      <c r="K1574" s="6">
        <f>VLOOKUP(M1574,'BASE ARTICLE SAMUEL 25012023 v2'!$A$1:$K$1287,11,FALSE)</f>
        <v>0.89999999999999991</v>
      </c>
      <c r="L1574" s="6">
        <f t="shared" si="205"/>
        <v>0.89999999999999991</v>
      </c>
      <c r="M1574" t="s">
        <v>1667</v>
      </c>
      <c r="N1574" t="str">
        <f>VLOOKUP(M1574,'BASE ARTICLE SAMUEL 25012023 v1'!$A$2:$B$1287,2,FALSE)</f>
        <v>AN</v>
      </c>
      <c r="O1574">
        <f t="shared" si="198"/>
        <v>0.6</v>
      </c>
    </row>
    <row r="1575" spans="1:15" outlineLevel="2" x14ac:dyDescent="0.25">
      <c r="A1575" t="s">
        <v>1935</v>
      </c>
      <c r="B1575" s="74" t="str">
        <f t="shared" si="201"/>
        <v>1800-EBARA</v>
      </c>
      <c r="C1575" t="str">
        <f>VLOOKUP(A1575,'BASE ARTICLE SAMUEL 25012023 v1'!$A$1:$B$1287,2,FALSE)</f>
        <v>AF</v>
      </c>
      <c r="E1575">
        <v>1</v>
      </c>
      <c r="F1575" t="s">
        <v>442</v>
      </c>
      <c r="G1575" s="71">
        <f>VLOOKUP(M1575,'BASE ARTICLE SAMUEL 25012023 v1'!$A$1:$F$1287,6,FALSE)</f>
        <v>138.58000000000001</v>
      </c>
      <c r="H1575" s="6">
        <f>VLOOKUP(M1575,'BASE ARTICLE SAMUEL 25012023 v2'!$A$1:$H$1287,8,FALSE)</f>
        <v>159.54</v>
      </c>
      <c r="I1575">
        <v>206.99</v>
      </c>
      <c r="J1575">
        <f t="shared" si="204"/>
        <v>206.99</v>
      </c>
      <c r="K1575" s="6">
        <f>VLOOKUP(M1575,'BASE ARTICLE SAMUEL 25012023 v2'!$A$1:$K$1287,11,FALSE)</f>
        <v>239.31</v>
      </c>
      <c r="L1575" s="6">
        <f t="shared" si="205"/>
        <v>239.31</v>
      </c>
      <c r="M1575" t="s">
        <v>441</v>
      </c>
      <c r="N1575" t="str">
        <f>VLOOKUP(M1575,'BASE ARTICLE SAMUEL 25012023 v1'!$A$2:$B$1287,2,FALSE)</f>
        <v>AN</v>
      </c>
      <c r="O1575">
        <f t="shared" si="198"/>
        <v>159.54</v>
      </c>
    </row>
    <row r="1576" spans="1:15" outlineLevel="2" x14ac:dyDescent="0.25">
      <c r="A1576" t="s">
        <v>1935</v>
      </c>
      <c r="B1576" s="74" t="str">
        <f t="shared" si="201"/>
        <v>1800-EBARA</v>
      </c>
      <c r="C1576" t="str">
        <f>VLOOKUP(A1576,'BASE ARTICLE SAMUEL 25012023 v1'!$A$1:$B$1287,2,FALSE)</f>
        <v>AF</v>
      </c>
      <c r="E1576">
        <v>1</v>
      </c>
      <c r="F1576" t="s">
        <v>3926</v>
      </c>
      <c r="G1576" s="71">
        <f>VLOOKUP(M1576,'BASE ARTICLE SAMUEL 25012023 v1'!$A$1:$F$1287,6,FALSE)</f>
        <v>0.94</v>
      </c>
      <c r="H1576" s="6">
        <f>VLOOKUP(M1576,'BASE ARTICLE SAMUEL 25012023 v2'!$A$1:$H$1287,8,FALSE)</f>
        <v>0.94</v>
      </c>
      <c r="I1576">
        <v>4.87</v>
      </c>
      <c r="J1576">
        <f t="shared" si="204"/>
        <v>4.87</v>
      </c>
      <c r="K1576" s="6">
        <f>VLOOKUP(M1576,'BASE ARTICLE SAMUEL 25012023 v2'!$A$1:$K$1287,11,FALSE)</f>
        <v>1.41</v>
      </c>
      <c r="L1576" s="6">
        <f t="shared" si="205"/>
        <v>1.41</v>
      </c>
      <c r="M1576" t="s">
        <v>68</v>
      </c>
      <c r="N1576" t="str">
        <f>VLOOKUP(M1576,'BASE ARTICLE SAMUEL 25012023 v1'!$A$2:$B$1287,2,FALSE)</f>
        <v>AS</v>
      </c>
      <c r="O1576">
        <f t="shared" si="198"/>
        <v>0.94</v>
      </c>
    </row>
    <row r="1577" spans="1:15" outlineLevel="2" x14ac:dyDescent="0.25">
      <c r="A1577" t="s">
        <v>1935</v>
      </c>
      <c r="B1577" s="74" t="str">
        <f t="shared" si="201"/>
        <v>1800-EBARA</v>
      </c>
      <c r="C1577" t="str">
        <f>VLOOKUP(A1577,'BASE ARTICLE SAMUEL 25012023 v1'!$A$1:$B$1287,2,FALSE)</f>
        <v>AF</v>
      </c>
      <c r="E1577">
        <v>1</v>
      </c>
      <c r="F1577" t="s">
        <v>3927</v>
      </c>
      <c r="G1577" s="71">
        <f>VLOOKUP(M1577,'BASE ARTICLE SAMUEL 25012023 v1'!$A$1:$F$1287,6,FALSE)</f>
        <v>0.92</v>
      </c>
      <c r="H1577" s="6">
        <f>VLOOKUP(M1577,'BASE ARTICLE SAMUEL 25012023 v2'!$A$1:$H$1287,8,FALSE)</f>
        <v>0.92</v>
      </c>
      <c r="I1577">
        <v>4.9400000000000004</v>
      </c>
      <c r="J1577">
        <f t="shared" si="204"/>
        <v>4.9400000000000004</v>
      </c>
      <c r="K1577" s="6">
        <f>VLOOKUP(M1577,'BASE ARTICLE SAMUEL 25012023 v2'!$A$1:$K$1287,11,FALSE)</f>
        <v>1.3800000000000001</v>
      </c>
      <c r="L1577" s="6">
        <f t="shared" si="205"/>
        <v>1.3800000000000001</v>
      </c>
      <c r="M1577" t="s">
        <v>44</v>
      </c>
      <c r="N1577" t="str">
        <f>VLOOKUP(M1577,'BASE ARTICLE SAMUEL 25012023 v1'!$A$2:$B$1287,2,FALSE)</f>
        <v>AS</v>
      </c>
      <c r="O1577">
        <f t="shared" si="198"/>
        <v>0.92</v>
      </c>
    </row>
    <row r="1578" spans="1:15" outlineLevel="2" x14ac:dyDescent="0.25">
      <c r="A1578" t="s">
        <v>1935</v>
      </c>
      <c r="B1578" s="74" t="str">
        <f t="shared" si="201"/>
        <v>1800-EBARA</v>
      </c>
      <c r="C1578" t="str">
        <f>VLOOKUP(A1578,'BASE ARTICLE SAMUEL 25012023 v1'!$A$1:$B$1287,2,FALSE)</f>
        <v>AF</v>
      </c>
      <c r="E1578">
        <v>1</v>
      </c>
      <c r="F1578" t="s">
        <v>1604</v>
      </c>
      <c r="G1578" s="71">
        <f>VLOOKUP(M1578,'BASE ARTICLE SAMUEL 25012023 v1'!$A$1:$F$1287,6,FALSE)</f>
        <v>50</v>
      </c>
      <c r="H1578" s="6">
        <f>VLOOKUP(M1578,'BASE ARTICLE SAMUEL 25012023 v2'!$A$1:$H$1287,8,FALSE)</f>
        <v>0</v>
      </c>
      <c r="I1578">
        <v>75</v>
      </c>
      <c r="J1578">
        <f t="shared" si="204"/>
        <v>75</v>
      </c>
      <c r="K1578" s="6">
        <f>VLOOKUP(M1578,'BASE ARTICLE SAMUEL 25012023 v2'!$A$1:$K$1287,11,FALSE)</f>
        <v>75</v>
      </c>
      <c r="L1578" s="6">
        <f t="shared" si="205"/>
        <v>75</v>
      </c>
      <c r="M1578" t="s">
        <v>1603</v>
      </c>
      <c r="N1578" t="str">
        <f>VLOOKUP(M1578,'BASE ARTICLE SAMUEL 25012023 v1'!$A$2:$B$1287,2,FALSE)</f>
        <v>AN</v>
      </c>
      <c r="O1578">
        <f t="shared" si="198"/>
        <v>0</v>
      </c>
    </row>
    <row r="1579" spans="1:15" outlineLevel="2" x14ac:dyDescent="0.25">
      <c r="A1579" t="s">
        <v>1935</v>
      </c>
      <c r="B1579" s="74" t="str">
        <f t="shared" si="201"/>
        <v>1800-EBARA</v>
      </c>
      <c r="C1579" t="str">
        <f>VLOOKUP(A1579,'BASE ARTICLE SAMUEL 25012023 v1'!$A$1:$B$1287,2,FALSE)</f>
        <v>AF</v>
      </c>
      <c r="E1579">
        <v>1.6</v>
      </c>
      <c r="F1579" t="s">
        <v>3943</v>
      </c>
      <c r="G1579" s="71">
        <f>VLOOKUP(M1579,'BASE ARTICLE SAMUEL 25012023 v1'!$A$1:$F$1287,6,FALSE)</f>
        <v>2.16</v>
      </c>
      <c r="H1579" s="6">
        <f>VLOOKUP(M1579,'BASE ARTICLE SAMUEL 25012023 v2'!$A$1:$H$1287,8,FALSE)</f>
        <v>2.1760000000000002</v>
      </c>
      <c r="I1579">
        <v>5.59</v>
      </c>
      <c r="J1579">
        <f t="shared" si="204"/>
        <v>8.9440000000000008</v>
      </c>
      <c r="K1579" s="6">
        <f>VLOOKUP(M1579,'BASE ARTICLE SAMUEL 25012023 v2'!$A$1:$K$1287,11,FALSE)</f>
        <v>8.6822400000000002</v>
      </c>
      <c r="L1579" s="6">
        <f t="shared" si="205"/>
        <v>13.891584000000002</v>
      </c>
      <c r="M1579" t="s">
        <v>563</v>
      </c>
      <c r="N1579" t="str">
        <f>VLOOKUP(M1579,'BASE ARTICLE SAMUEL 25012023 v1'!$A$2:$B$1287,2,FALSE)</f>
        <v>AN</v>
      </c>
      <c r="O1579">
        <f t="shared" si="198"/>
        <v>3.4816000000000003</v>
      </c>
    </row>
    <row r="1580" spans="1:15" outlineLevel="2" x14ac:dyDescent="0.25">
      <c r="A1580" t="s">
        <v>1935</v>
      </c>
      <c r="B1580" s="74" t="str">
        <f t="shared" si="201"/>
        <v>1800-EBARA</v>
      </c>
      <c r="C1580" t="str">
        <f>VLOOKUP(A1580,'BASE ARTICLE SAMUEL 25012023 v1'!$A$1:$B$1287,2,FALSE)</f>
        <v>AF</v>
      </c>
      <c r="E1580">
        <v>1</v>
      </c>
      <c r="F1580" t="s">
        <v>916</v>
      </c>
      <c r="G1580" s="71">
        <f>VLOOKUP(M1580,'BASE ARTICLE SAMUEL 25012023 v1'!$A$1:$F$1287,6,FALSE)</f>
        <v>4.04</v>
      </c>
      <c r="H1580" s="6">
        <f>VLOOKUP(M1580,'BASE ARTICLE SAMUEL 25012023 v2'!$A$1:$H$1287,8,FALSE)</f>
        <v>4.04</v>
      </c>
      <c r="I1580">
        <v>6.93</v>
      </c>
      <c r="J1580">
        <f t="shared" si="204"/>
        <v>6.93</v>
      </c>
      <c r="K1580" s="6">
        <f>VLOOKUP(M1580,'BASE ARTICLE SAMUEL 25012023 v2'!$A$1:$K$1287,11,FALSE)</f>
        <v>5.3732000000000006</v>
      </c>
      <c r="L1580" s="6">
        <f t="shared" si="205"/>
        <v>5.3732000000000006</v>
      </c>
      <c r="M1580" t="s">
        <v>915</v>
      </c>
      <c r="N1580" t="str">
        <f>VLOOKUP(M1580,'BASE ARTICLE SAMUEL 25012023 v1'!$A$2:$B$1287,2,FALSE)</f>
        <v>AN</v>
      </c>
      <c r="O1580">
        <f t="shared" si="198"/>
        <v>4.04</v>
      </c>
    </row>
    <row r="1581" spans="1:15" outlineLevel="2" x14ac:dyDescent="0.25">
      <c r="A1581" t="s">
        <v>1935</v>
      </c>
      <c r="B1581" s="74" t="str">
        <f t="shared" si="201"/>
        <v>1800-EBARA</v>
      </c>
      <c r="C1581" t="str">
        <f>VLOOKUP(A1581,'BASE ARTICLE SAMUEL 25012023 v1'!$A$1:$B$1287,2,FALSE)</f>
        <v>AF</v>
      </c>
      <c r="E1581">
        <v>1</v>
      </c>
      <c r="F1581" t="s">
        <v>568</v>
      </c>
      <c r="G1581" s="71">
        <f>VLOOKUP(M1581,'BASE ARTICLE SAMUEL 25012023 v1'!$A$1:$F$1287,6,FALSE)</f>
        <v>7.72</v>
      </c>
      <c r="H1581" s="6">
        <f>VLOOKUP(M1581,'BASE ARTICLE SAMUEL 25012023 v2'!$A$1:$H$1287,8,FALSE)</f>
        <v>8</v>
      </c>
      <c r="I1581">
        <v>8.51</v>
      </c>
      <c r="J1581">
        <f t="shared" si="204"/>
        <v>8.51</v>
      </c>
      <c r="K1581" s="6">
        <f>VLOOKUP(M1581,'BASE ARTICLE SAMUEL 25012023 v2'!$A$1:$K$1287,11,FALSE)</f>
        <v>10.64</v>
      </c>
      <c r="L1581" s="6">
        <f t="shared" si="205"/>
        <v>10.64</v>
      </c>
      <c r="M1581" t="s">
        <v>567</v>
      </c>
      <c r="N1581" t="str">
        <f>VLOOKUP(M1581,'BASE ARTICLE SAMUEL 25012023 v1'!$A$2:$B$1287,2,FALSE)</f>
        <v>AN</v>
      </c>
      <c r="O1581">
        <f t="shared" si="198"/>
        <v>8</v>
      </c>
    </row>
    <row r="1582" spans="1:15" outlineLevel="2" x14ac:dyDescent="0.25">
      <c r="A1582" t="s">
        <v>1935</v>
      </c>
      <c r="B1582" s="74" t="str">
        <f t="shared" si="201"/>
        <v>1800-EBARA</v>
      </c>
      <c r="C1582" t="str">
        <f>VLOOKUP(A1582,'BASE ARTICLE SAMUEL 25012023 v1'!$A$1:$B$1287,2,FALSE)</f>
        <v>AF</v>
      </c>
      <c r="E1582">
        <v>1</v>
      </c>
      <c r="F1582" t="s">
        <v>1550</v>
      </c>
      <c r="G1582" s="71">
        <f>VLOOKUP(M1582,'BASE ARTICLE SAMUEL 25012023 v1'!$A$1:$F$1287,6,FALSE)</f>
        <v>5</v>
      </c>
      <c r="H1582" s="6">
        <f>VLOOKUP(M1582,'BASE ARTICLE SAMUEL 25012023 v2'!$A$1:$H$1287,8,FALSE)</f>
        <v>5</v>
      </c>
      <c r="I1582">
        <v>8.51</v>
      </c>
      <c r="J1582">
        <f t="shared" si="204"/>
        <v>8.51</v>
      </c>
      <c r="K1582" s="6">
        <f>VLOOKUP(M1582,'BASE ARTICLE SAMUEL 25012023 v2'!$A$1:$K$1287,11,FALSE)</f>
        <v>5.5</v>
      </c>
      <c r="L1582" s="6">
        <f t="shared" si="205"/>
        <v>5.5</v>
      </c>
      <c r="M1582" t="s">
        <v>1549</v>
      </c>
      <c r="N1582" t="str">
        <f>VLOOKUP(M1582,'BASE ARTICLE SAMUEL 25012023 v1'!$A$2:$B$1287,2,FALSE)</f>
        <v>AN</v>
      </c>
      <c r="O1582">
        <f t="shared" si="198"/>
        <v>5</v>
      </c>
    </row>
    <row r="1583" spans="1:15" outlineLevel="2" x14ac:dyDescent="0.25">
      <c r="A1583" t="s">
        <v>1935</v>
      </c>
      <c r="B1583" s="74" t="str">
        <f t="shared" si="201"/>
        <v>1800-EBARA</v>
      </c>
      <c r="C1583" t="str">
        <f>VLOOKUP(A1583,'BASE ARTICLE SAMUEL 25012023 v1'!$A$1:$B$1287,2,FALSE)</f>
        <v>AF</v>
      </c>
      <c r="E1583">
        <v>1</v>
      </c>
      <c r="F1583" t="s">
        <v>2492</v>
      </c>
      <c r="G1583" s="71">
        <f>VLOOKUP(M1583,'BASE ARTICLE SAMUEL 25012023 v1'!$A$1:$F$1287,6,FALSE)</f>
        <v>0.67</v>
      </c>
      <c r="H1583" s="6">
        <f>VLOOKUP(M1583,'BASE ARTICLE SAMUEL 25012023 v2'!$A$1:$H$1287,8,FALSE)</f>
        <v>0.67</v>
      </c>
      <c r="I1583">
        <v>8.51</v>
      </c>
      <c r="J1583">
        <f t="shared" si="204"/>
        <v>8.51</v>
      </c>
      <c r="K1583" s="6">
        <f>VLOOKUP(M1583,'BASE ARTICLE SAMUEL 25012023 v2'!$A$1:$K$1287,11,FALSE)</f>
        <v>0.7370000000000001</v>
      </c>
      <c r="L1583" s="6">
        <f t="shared" si="205"/>
        <v>0.7370000000000001</v>
      </c>
      <c r="M1583" t="s">
        <v>2491</v>
      </c>
      <c r="N1583" t="str">
        <f>VLOOKUP(M1583,'BASE ARTICLE SAMUEL 25012023 v1'!$A$2:$B$1287,2,FALSE)</f>
        <v>AN</v>
      </c>
      <c r="O1583">
        <f t="shared" si="198"/>
        <v>0.67</v>
      </c>
    </row>
    <row r="1584" spans="1:15" outlineLevel="1" x14ac:dyDescent="0.25">
      <c r="A1584" s="74" t="s">
        <v>4198</v>
      </c>
      <c r="B1584" s="74" t="str">
        <f t="shared" si="201"/>
        <v>ECSPR-1800-EBARA</v>
      </c>
      <c r="H1584" s="6" t="e">
        <f>VLOOKUP(M1584,'BASE ARTICLE SAMUEL 25012023 v2'!$A$1:$H$1287,8,FALSE)</f>
        <v>#N/A</v>
      </c>
      <c r="K1584" s="6" t="e">
        <f>VLOOKUP(M1584,'BASE ARTICLE SAMUEL 25012023 v2'!$A$1:$K$1287,11,FALSE)</f>
        <v>#N/A</v>
      </c>
      <c r="L1584" s="6">
        <f>SUBTOTAL(9,L1567:L1583)</f>
        <v>390.01703400000002</v>
      </c>
      <c r="O1584">
        <f>SUBTOTAL(9,O1567:O1583)</f>
        <v>206.79059999999998</v>
      </c>
    </row>
    <row r="1585" spans="1:15" outlineLevel="2" x14ac:dyDescent="0.25">
      <c r="A1585" t="s">
        <v>2095</v>
      </c>
      <c r="B1585" s="74" t="str">
        <f t="shared" si="201"/>
        <v>1900-EBARA</v>
      </c>
      <c r="C1585" t="str">
        <f>VLOOKUP(A1585,'BASE ARTICLE SAMUEL 25012023 v1'!$A$1:$B$1287,2,FALSE)</f>
        <v>AF</v>
      </c>
      <c r="E1585">
        <v>1</v>
      </c>
      <c r="F1585" t="s">
        <v>582</v>
      </c>
      <c r="G1585" s="71">
        <f>VLOOKUP(M1585,'BASE ARTICLE SAMUEL 25012023 v1'!$A$1:$F$1287,6,FALSE)</f>
        <v>1.5</v>
      </c>
      <c r="H1585" s="6">
        <f>VLOOKUP(M1585,'BASE ARTICLE SAMUEL 25012023 v2'!$A$1:$H$1287,8,FALSE)</f>
        <v>1.5</v>
      </c>
      <c r="I1585">
        <v>2.2400000000000002</v>
      </c>
      <c r="J1585">
        <f t="shared" ref="J1585:J1600" si="206">E1585*I1585</f>
        <v>2.2400000000000002</v>
      </c>
      <c r="K1585" s="6">
        <f>VLOOKUP(M1585,'BASE ARTICLE SAMUEL 25012023 v2'!$A$1:$K$1287,11,FALSE)</f>
        <v>2.25</v>
      </c>
      <c r="L1585" s="6">
        <f t="shared" ref="L1585:L1600" si="207">E1585*K1585</f>
        <v>2.25</v>
      </c>
      <c r="M1585">
        <v>101007</v>
      </c>
      <c r="N1585" t="str">
        <f>VLOOKUP(M1585,'BASE ARTICLE SAMUEL 25012023 v1'!$A$2:$B$1287,2,FALSE)</f>
        <v>AN</v>
      </c>
      <c r="O1585">
        <f t="shared" ref="O1585:O1651" si="208">E1585*H1585</f>
        <v>1.5</v>
      </c>
    </row>
    <row r="1586" spans="1:15" outlineLevel="2" x14ac:dyDescent="0.25">
      <c r="A1586" t="s">
        <v>2095</v>
      </c>
      <c r="B1586" s="74" t="str">
        <f t="shared" si="201"/>
        <v>1900-EBARA</v>
      </c>
      <c r="C1586" t="str">
        <f>VLOOKUP(A1586,'BASE ARTICLE SAMUEL 25012023 v1'!$A$1:$B$1287,2,FALSE)</f>
        <v>AF</v>
      </c>
      <c r="E1586">
        <v>1</v>
      </c>
      <c r="F1586" t="s">
        <v>476</v>
      </c>
      <c r="G1586" s="71">
        <f>VLOOKUP(M1586,'BASE ARTICLE SAMUEL 25012023 v1'!$A$1:$F$1287,6,FALSE)</f>
        <v>14.38</v>
      </c>
      <c r="H1586" s="6">
        <f>VLOOKUP(M1586,'BASE ARTICLE SAMUEL 25012023 v2'!$A$1:$H$1287,8,FALSE)</f>
        <v>14.38</v>
      </c>
      <c r="I1586">
        <v>20.309999999999999</v>
      </c>
      <c r="J1586">
        <f t="shared" si="206"/>
        <v>20.309999999999999</v>
      </c>
      <c r="K1586" s="6">
        <f>VLOOKUP(M1586,'BASE ARTICLE SAMUEL 25012023 v2'!$A$1:$K$1287,11,FALSE)</f>
        <v>21.57</v>
      </c>
      <c r="L1586" s="6">
        <f t="shared" si="207"/>
        <v>21.57</v>
      </c>
      <c r="M1586">
        <v>1510041</v>
      </c>
      <c r="N1586" t="str">
        <f>VLOOKUP(M1586,'BASE ARTICLE SAMUEL 25012023 v1'!$A$2:$B$1287,2,FALSE)</f>
        <v>AS</v>
      </c>
      <c r="O1586">
        <f t="shared" si="208"/>
        <v>14.38</v>
      </c>
    </row>
    <row r="1587" spans="1:15" outlineLevel="2" x14ac:dyDescent="0.25">
      <c r="A1587" t="s">
        <v>2095</v>
      </c>
      <c r="B1587" s="74" t="str">
        <f t="shared" si="201"/>
        <v>1900-EBARA</v>
      </c>
      <c r="C1587" t="str">
        <f>VLOOKUP(A1587,'BASE ARTICLE SAMUEL 25012023 v1'!$A$1:$B$1287,2,FALSE)</f>
        <v>AF</v>
      </c>
      <c r="E1587">
        <v>1.7</v>
      </c>
      <c r="F1587" t="s">
        <v>577</v>
      </c>
      <c r="G1587" s="71">
        <f>VLOOKUP(M1587,'BASE ARTICLE SAMUEL 25012023 v1'!$A$1:$F$1287,6,FALSE)</f>
        <v>3.2</v>
      </c>
      <c r="H1587" s="6">
        <f>VLOOKUP(M1587,'BASE ARTICLE SAMUEL 25012023 v2'!$A$1:$H$1287,8,FALSE)</f>
        <v>3.2</v>
      </c>
      <c r="I1587">
        <v>4.3499999999999996</v>
      </c>
      <c r="J1587">
        <f t="shared" si="206"/>
        <v>7.3949999999999996</v>
      </c>
      <c r="K1587" s="6">
        <f>VLOOKUP(M1587,'BASE ARTICLE SAMUEL 25012023 v2'!$A$1:$K$1287,11,FALSE)</f>
        <v>4.8000000000000007</v>
      </c>
      <c r="L1587" s="6">
        <f t="shared" si="207"/>
        <v>8.16</v>
      </c>
      <c r="M1587" t="s">
        <v>576</v>
      </c>
      <c r="N1587" t="str">
        <f>VLOOKUP(M1587,'BASE ARTICLE SAMUEL 25012023 v1'!$A$2:$B$1287,2,FALSE)</f>
        <v>AN</v>
      </c>
      <c r="O1587">
        <f t="shared" si="208"/>
        <v>5.44</v>
      </c>
    </row>
    <row r="1588" spans="1:15" outlineLevel="2" x14ac:dyDescent="0.25">
      <c r="A1588" t="s">
        <v>2095</v>
      </c>
      <c r="B1588" s="74" t="str">
        <f t="shared" si="201"/>
        <v>1900-EBARA</v>
      </c>
      <c r="C1588" t="str">
        <f>VLOOKUP(A1588,'BASE ARTICLE SAMUEL 25012023 v1'!$A$1:$B$1287,2,FALSE)</f>
        <v>AF</v>
      </c>
      <c r="E1588">
        <v>1</v>
      </c>
      <c r="F1588" t="s">
        <v>1160</v>
      </c>
      <c r="G1588" s="71">
        <f>VLOOKUP(M1588,'BASE ARTICLE SAMUEL 25012023 v1'!$A$1:$F$1287,6,FALSE)</f>
        <v>1.2</v>
      </c>
      <c r="H1588" s="6">
        <f>VLOOKUP(M1588,'BASE ARTICLE SAMUEL 25012023 v2'!$A$1:$H$1287,8,FALSE)</f>
        <v>1.2</v>
      </c>
      <c r="I1588">
        <v>1.57</v>
      </c>
      <c r="J1588">
        <f t="shared" si="206"/>
        <v>1.57</v>
      </c>
      <c r="K1588" s="6">
        <f>VLOOKUP(M1588,'BASE ARTICLE SAMUEL 25012023 v2'!$A$1:$K$1287,11,FALSE)</f>
        <v>2.4</v>
      </c>
      <c r="L1588" s="6">
        <f t="shared" si="207"/>
        <v>2.4</v>
      </c>
      <c r="M1588">
        <v>9600000618</v>
      </c>
      <c r="N1588" t="str">
        <f>VLOOKUP(M1588,'BASE ARTICLE SAMUEL 25012023 v1'!$A$2:$B$1287,2,FALSE)</f>
        <v>AN</v>
      </c>
      <c r="O1588">
        <f t="shared" si="208"/>
        <v>1.2</v>
      </c>
    </row>
    <row r="1589" spans="1:15" outlineLevel="2" x14ac:dyDescent="0.25">
      <c r="A1589" t="s">
        <v>2095</v>
      </c>
      <c r="B1589" s="74" t="str">
        <f t="shared" si="201"/>
        <v>1900-EBARA</v>
      </c>
      <c r="C1589" t="str">
        <f>VLOOKUP(A1589,'BASE ARTICLE SAMUEL 25012023 v1'!$A$1:$B$1287,2,FALSE)</f>
        <v>AF</v>
      </c>
      <c r="E1589">
        <v>1</v>
      </c>
      <c r="F1589" t="s">
        <v>610</v>
      </c>
      <c r="G1589" s="71">
        <f>VLOOKUP(M1589,'BASE ARTICLE SAMUEL 25012023 v1'!$A$1:$F$1287,6,FALSE)</f>
        <v>0.54</v>
      </c>
      <c r="H1589" s="6">
        <f>VLOOKUP(M1589,'BASE ARTICLE SAMUEL 25012023 v2'!$A$1:$H$1287,8,FALSE)</f>
        <v>0.52100000000000002</v>
      </c>
      <c r="I1589">
        <v>0.6</v>
      </c>
      <c r="J1589">
        <f t="shared" si="206"/>
        <v>0.6</v>
      </c>
      <c r="K1589" s="6">
        <f>VLOOKUP(M1589,'BASE ARTICLE SAMUEL 25012023 v2'!$A$1:$K$1287,11,FALSE)</f>
        <v>0.65125</v>
      </c>
      <c r="L1589" s="6">
        <f t="shared" si="207"/>
        <v>0.65125</v>
      </c>
      <c r="M1589" t="s">
        <v>609</v>
      </c>
      <c r="N1589" t="str">
        <f>VLOOKUP(M1589,'BASE ARTICLE SAMUEL 25012023 v1'!$A$2:$B$1287,2,FALSE)</f>
        <v>AS</v>
      </c>
      <c r="O1589">
        <f t="shared" si="208"/>
        <v>0.52100000000000002</v>
      </c>
    </row>
    <row r="1590" spans="1:15" outlineLevel="2" x14ac:dyDescent="0.25">
      <c r="A1590" t="s">
        <v>2095</v>
      </c>
      <c r="B1590" s="74" t="str">
        <f t="shared" si="201"/>
        <v>1900-EBARA</v>
      </c>
      <c r="C1590" t="str">
        <f>VLOOKUP(A1590,'BASE ARTICLE SAMUEL 25012023 v1'!$A$1:$B$1287,2,FALSE)</f>
        <v>AF</v>
      </c>
      <c r="E1590">
        <v>1</v>
      </c>
      <c r="F1590" t="s">
        <v>2040</v>
      </c>
      <c r="G1590" s="71">
        <f>VLOOKUP(M1590,'BASE ARTICLE SAMUEL 25012023 v1'!$A$1:$F$1287,6,FALSE)</f>
        <v>200.19</v>
      </c>
      <c r="H1590" s="6">
        <f>VLOOKUP(M1590,'BASE ARTICLE SAMUEL 25012023 v2'!$A$1:$H$1287,8,FALSE)</f>
        <v>226.26</v>
      </c>
      <c r="I1590">
        <v>2.2400000000000002</v>
      </c>
      <c r="J1590">
        <f t="shared" si="206"/>
        <v>2.2400000000000002</v>
      </c>
      <c r="K1590" s="6">
        <f>VLOOKUP(M1590,'BASE ARTICLE SAMUEL 25012023 v2'!$A$1:$K$1287,11,FALSE)</f>
        <v>339.39</v>
      </c>
      <c r="L1590" s="6">
        <f t="shared" si="207"/>
        <v>339.39</v>
      </c>
      <c r="M1590" t="s">
        <v>2039</v>
      </c>
      <c r="N1590" t="str">
        <f>VLOOKUP(M1590,'BASE ARTICLE SAMUEL 25012023 v1'!$A$2:$B$1287,2,FALSE)</f>
        <v>AN</v>
      </c>
      <c r="O1590">
        <f t="shared" si="208"/>
        <v>226.26</v>
      </c>
    </row>
    <row r="1591" spans="1:15" outlineLevel="2" x14ac:dyDescent="0.25">
      <c r="A1591" t="s">
        <v>2095</v>
      </c>
      <c r="B1591" s="74" t="str">
        <f t="shared" si="201"/>
        <v>1900-EBARA</v>
      </c>
      <c r="C1591" t="str">
        <f>VLOOKUP(A1591,'BASE ARTICLE SAMUEL 25012023 v1'!$A$1:$B$1287,2,FALSE)</f>
        <v>AF</v>
      </c>
      <c r="E1591">
        <v>1</v>
      </c>
      <c r="F1591" t="s">
        <v>1670</v>
      </c>
      <c r="G1591" s="71">
        <f>VLOOKUP(M1591,'BASE ARTICLE SAMUEL 25012023 v1'!$A$1:$F$1287,6,FALSE)</f>
        <v>7.0000000000000007E-2</v>
      </c>
      <c r="H1591" s="6">
        <f>VLOOKUP(M1591,'BASE ARTICLE SAMUEL 25012023 v2'!$A$1:$H$1287,8,FALSE)</f>
        <v>7.0000000000000007E-2</v>
      </c>
      <c r="I1591">
        <v>0.08</v>
      </c>
      <c r="J1591">
        <f t="shared" si="206"/>
        <v>0.08</v>
      </c>
      <c r="K1591" s="6">
        <f>VLOOKUP(M1591,'BASE ARTICLE SAMUEL 25012023 v2'!$A$1:$K$1287,11,FALSE)</f>
        <v>0.11200000000000002</v>
      </c>
      <c r="L1591" s="6">
        <f t="shared" si="207"/>
        <v>0.11200000000000002</v>
      </c>
      <c r="M1591" t="s">
        <v>1669</v>
      </c>
      <c r="N1591" t="str">
        <f>VLOOKUP(M1591,'BASE ARTICLE SAMUEL 25012023 v1'!$A$2:$B$1287,2,FALSE)</f>
        <v>AN</v>
      </c>
      <c r="O1591">
        <f t="shared" si="208"/>
        <v>7.0000000000000007E-2</v>
      </c>
    </row>
    <row r="1592" spans="1:15" outlineLevel="2" x14ac:dyDescent="0.25">
      <c r="A1592" t="s">
        <v>2095</v>
      </c>
      <c r="B1592" s="74" t="str">
        <f t="shared" si="201"/>
        <v>1900-EBARA</v>
      </c>
      <c r="C1592" t="str">
        <f>VLOOKUP(A1592,'BASE ARTICLE SAMUEL 25012023 v1'!$A$1:$B$1287,2,FALSE)</f>
        <v>AF</v>
      </c>
      <c r="E1592">
        <v>1</v>
      </c>
      <c r="F1592" t="s">
        <v>626</v>
      </c>
      <c r="G1592" s="71">
        <f>VLOOKUP(M1592,'BASE ARTICLE SAMUEL 25012023 v1'!$A$1:$F$1287,6,FALSE)</f>
        <v>0.79</v>
      </c>
      <c r="H1592" s="6">
        <f>VLOOKUP(M1592,'BASE ARTICLE SAMUEL 25012023 v2'!$A$1:$H$1287,8,FALSE)</f>
        <v>0.80800000000000005</v>
      </c>
      <c r="I1592">
        <v>1.19</v>
      </c>
      <c r="J1592">
        <f t="shared" si="206"/>
        <v>1.19</v>
      </c>
      <c r="K1592" s="6">
        <f>VLOOKUP(M1592,'BASE ARTICLE SAMUEL 25012023 v2'!$A$1:$K$1287,11,FALSE)</f>
        <v>1.2120000000000002</v>
      </c>
      <c r="L1592" s="6">
        <f t="shared" si="207"/>
        <v>1.2120000000000002</v>
      </c>
      <c r="M1592" t="s">
        <v>625</v>
      </c>
      <c r="N1592" t="str">
        <f>VLOOKUP(M1592,'BASE ARTICLE SAMUEL 25012023 v1'!$A$2:$B$1287,2,FALSE)</f>
        <v>Z</v>
      </c>
      <c r="O1592">
        <f t="shared" si="208"/>
        <v>0.80800000000000005</v>
      </c>
    </row>
    <row r="1593" spans="1:15" outlineLevel="2" x14ac:dyDescent="0.25">
      <c r="A1593" t="s">
        <v>2095</v>
      </c>
      <c r="B1593" s="74" t="str">
        <f t="shared" si="201"/>
        <v>1900-EBARA</v>
      </c>
      <c r="C1593" t="str">
        <f>VLOOKUP(A1593,'BASE ARTICLE SAMUEL 25012023 v1'!$A$1:$B$1287,2,FALSE)</f>
        <v>AF</v>
      </c>
      <c r="E1593">
        <v>1</v>
      </c>
      <c r="F1593" t="s">
        <v>1668</v>
      </c>
      <c r="G1593" s="71">
        <f>VLOOKUP(M1593,'BASE ARTICLE SAMUEL 25012023 v1'!$A$1:$F$1287,6,FALSE)</f>
        <v>0.6</v>
      </c>
      <c r="H1593" s="6">
        <f>VLOOKUP(M1593,'BASE ARTICLE SAMUEL 25012023 v2'!$A$1:$H$1287,8,FALSE)</f>
        <v>0.6</v>
      </c>
      <c r="I1593">
        <v>0.90200000000000002</v>
      </c>
      <c r="J1593">
        <f t="shared" si="206"/>
        <v>0.90200000000000002</v>
      </c>
      <c r="K1593" s="6">
        <f>VLOOKUP(M1593,'BASE ARTICLE SAMUEL 25012023 v2'!$A$1:$K$1287,11,FALSE)</f>
        <v>0.89999999999999991</v>
      </c>
      <c r="L1593" s="6">
        <f t="shared" si="207"/>
        <v>0.89999999999999991</v>
      </c>
      <c r="M1593" t="s">
        <v>1667</v>
      </c>
      <c r="N1593" t="str">
        <f>VLOOKUP(M1593,'BASE ARTICLE SAMUEL 25012023 v1'!$A$2:$B$1287,2,FALSE)</f>
        <v>AN</v>
      </c>
      <c r="O1593">
        <f t="shared" si="208"/>
        <v>0.6</v>
      </c>
    </row>
    <row r="1594" spans="1:15" outlineLevel="2" x14ac:dyDescent="0.25">
      <c r="A1594" t="s">
        <v>2095</v>
      </c>
      <c r="B1594" s="74" t="str">
        <f t="shared" si="201"/>
        <v>1900-EBARA</v>
      </c>
      <c r="C1594" t="str">
        <f>VLOOKUP(A1594,'BASE ARTICLE SAMUEL 25012023 v1'!$A$1:$B$1287,2,FALSE)</f>
        <v>AF</v>
      </c>
      <c r="E1594">
        <v>1</v>
      </c>
      <c r="F1594" t="s">
        <v>3926</v>
      </c>
      <c r="G1594" s="71">
        <f>VLOOKUP(M1594,'BASE ARTICLE SAMUEL 25012023 v1'!$A$1:$F$1287,6,FALSE)</f>
        <v>0.94</v>
      </c>
      <c r="H1594" s="6">
        <f>VLOOKUP(M1594,'BASE ARTICLE SAMUEL 25012023 v2'!$A$1:$H$1287,8,FALSE)</f>
        <v>0.94</v>
      </c>
      <c r="I1594">
        <v>4.87</v>
      </c>
      <c r="J1594">
        <f t="shared" si="206"/>
        <v>4.87</v>
      </c>
      <c r="K1594" s="6">
        <f>VLOOKUP(M1594,'BASE ARTICLE SAMUEL 25012023 v2'!$A$1:$K$1287,11,FALSE)</f>
        <v>1.41</v>
      </c>
      <c r="L1594" s="6">
        <f t="shared" si="207"/>
        <v>1.41</v>
      </c>
      <c r="M1594" t="s">
        <v>68</v>
      </c>
      <c r="N1594" t="str">
        <f>VLOOKUP(M1594,'BASE ARTICLE SAMUEL 25012023 v1'!$A$2:$B$1287,2,FALSE)</f>
        <v>AS</v>
      </c>
      <c r="O1594">
        <f t="shared" si="208"/>
        <v>0.94</v>
      </c>
    </row>
    <row r="1595" spans="1:15" outlineLevel="2" x14ac:dyDescent="0.25">
      <c r="A1595" t="s">
        <v>2095</v>
      </c>
      <c r="B1595" s="74" t="str">
        <f t="shared" si="201"/>
        <v>1900-EBARA</v>
      </c>
      <c r="C1595" t="str">
        <f>VLOOKUP(A1595,'BASE ARTICLE SAMUEL 25012023 v1'!$A$1:$B$1287,2,FALSE)</f>
        <v>AF</v>
      </c>
      <c r="E1595">
        <v>1</v>
      </c>
      <c r="F1595" t="s">
        <v>1604</v>
      </c>
      <c r="G1595" s="71">
        <f>VLOOKUP(M1595,'BASE ARTICLE SAMUEL 25012023 v1'!$A$1:$F$1287,6,FALSE)</f>
        <v>50</v>
      </c>
      <c r="H1595" s="6">
        <f>VLOOKUP(M1595,'BASE ARTICLE SAMUEL 25012023 v2'!$A$1:$H$1287,8,FALSE)</f>
        <v>0</v>
      </c>
      <c r="I1595">
        <v>75</v>
      </c>
      <c r="J1595">
        <f t="shared" si="206"/>
        <v>75</v>
      </c>
      <c r="K1595" s="6">
        <f>VLOOKUP(M1595,'BASE ARTICLE SAMUEL 25012023 v2'!$A$1:$K$1287,11,FALSE)</f>
        <v>75</v>
      </c>
      <c r="L1595" s="6">
        <f t="shared" si="207"/>
        <v>75</v>
      </c>
      <c r="M1595" t="s">
        <v>1603</v>
      </c>
      <c r="N1595" t="str">
        <f>VLOOKUP(M1595,'BASE ARTICLE SAMUEL 25012023 v1'!$A$2:$B$1287,2,FALSE)</f>
        <v>AN</v>
      </c>
      <c r="O1595">
        <f t="shared" si="208"/>
        <v>0</v>
      </c>
    </row>
    <row r="1596" spans="1:15" outlineLevel="2" x14ac:dyDescent="0.25">
      <c r="A1596" t="s">
        <v>2095</v>
      </c>
      <c r="B1596" s="74" t="str">
        <f t="shared" si="201"/>
        <v>1900-EBARA</v>
      </c>
      <c r="C1596" t="str">
        <f>VLOOKUP(A1596,'BASE ARTICLE SAMUEL 25012023 v1'!$A$1:$B$1287,2,FALSE)</f>
        <v>AF</v>
      </c>
      <c r="E1596">
        <v>1.7</v>
      </c>
      <c r="F1596" t="s">
        <v>3943</v>
      </c>
      <c r="G1596" s="71">
        <f>VLOOKUP(M1596,'BASE ARTICLE SAMUEL 25012023 v1'!$A$1:$F$1287,6,FALSE)</f>
        <v>2.16</v>
      </c>
      <c r="H1596" s="6">
        <f>VLOOKUP(M1596,'BASE ARTICLE SAMUEL 25012023 v2'!$A$1:$H$1287,8,FALSE)</f>
        <v>2.1760000000000002</v>
      </c>
      <c r="I1596">
        <v>5.59</v>
      </c>
      <c r="J1596">
        <f t="shared" si="206"/>
        <v>9.5030000000000001</v>
      </c>
      <c r="K1596" s="6">
        <f>VLOOKUP(M1596,'BASE ARTICLE SAMUEL 25012023 v2'!$A$1:$K$1287,11,FALSE)</f>
        <v>8.6822400000000002</v>
      </c>
      <c r="L1596" s="6">
        <f t="shared" si="207"/>
        <v>14.759808</v>
      </c>
      <c r="M1596" t="s">
        <v>563</v>
      </c>
      <c r="N1596" t="str">
        <f>VLOOKUP(M1596,'BASE ARTICLE SAMUEL 25012023 v1'!$A$2:$B$1287,2,FALSE)</f>
        <v>AN</v>
      </c>
      <c r="O1596">
        <f t="shared" si="208"/>
        <v>3.6992000000000003</v>
      </c>
    </row>
    <row r="1597" spans="1:15" outlineLevel="2" x14ac:dyDescent="0.25">
      <c r="A1597" t="s">
        <v>2095</v>
      </c>
      <c r="B1597" s="74" t="str">
        <f t="shared" si="201"/>
        <v>1900-EBARA</v>
      </c>
      <c r="C1597" t="str">
        <f>VLOOKUP(A1597,'BASE ARTICLE SAMUEL 25012023 v1'!$A$1:$B$1287,2,FALSE)</f>
        <v>AF</v>
      </c>
      <c r="E1597">
        <v>1</v>
      </c>
      <c r="F1597" t="s">
        <v>916</v>
      </c>
      <c r="G1597" s="71">
        <f>VLOOKUP(M1597,'BASE ARTICLE SAMUEL 25012023 v1'!$A$1:$F$1287,6,FALSE)</f>
        <v>4.04</v>
      </c>
      <c r="H1597" s="6">
        <f>VLOOKUP(M1597,'BASE ARTICLE SAMUEL 25012023 v2'!$A$1:$H$1287,8,FALSE)</f>
        <v>4.04</v>
      </c>
      <c r="I1597">
        <v>6.93</v>
      </c>
      <c r="J1597">
        <f t="shared" si="206"/>
        <v>6.93</v>
      </c>
      <c r="K1597" s="6">
        <f>VLOOKUP(M1597,'BASE ARTICLE SAMUEL 25012023 v2'!$A$1:$K$1287,11,FALSE)</f>
        <v>5.3732000000000006</v>
      </c>
      <c r="L1597" s="6">
        <f t="shared" si="207"/>
        <v>5.3732000000000006</v>
      </c>
      <c r="M1597" t="s">
        <v>915</v>
      </c>
      <c r="N1597" t="str">
        <f>VLOOKUP(M1597,'BASE ARTICLE SAMUEL 25012023 v1'!$A$2:$B$1287,2,FALSE)</f>
        <v>AN</v>
      </c>
      <c r="O1597">
        <f t="shared" si="208"/>
        <v>4.04</v>
      </c>
    </row>
    <row r="1598" spans="1:15" outlineLevel="2" x14ac:dyDescent="0.25">
      <c r="A1598" t="s">
        <v>2095</v>
      </c>
      <c r="B1598" s="74" t="str">
        <f t="shared" si="201"/>
        <v>1900-EBARA</v>
      </c>
      <c r="C1598" t="str">
        <f>VLOOKUP(A1598,'BASE ARTICLE SAMUEL 25012023 v1'!$A$1:$B$1287,2,FALSE)</f>
        <v>AF</v>
      </c>
      <c r="E1598">
        <v>1</v>
      </c>
      <c r="F1598" t="s">
        <v>568</v>
      </c>
      <c r="G1598" s="71">
        <f>VLOOKUP(M1598,'BASE ARTICLE SAMUEL 25012023 v1'!$A$1:$F$1287,6,FALSE)</f>
        <v>7.72</v>
      </c>
      <c r="H1598" s="6">
        <f>VLOOKUP(M1598,'BASE ARTICLE SAMUEL 25012023 v2'!$A$1:$H$1287,8,FALSE)</f>
        <v>8</v>
      </c>
      <c r="I1598">
        <v>8.51</v>
      </c>
      <c r="J1598">
        <f t="shared" si="206"/>
        <v>8.51</v>
      </c>
      <c r="K1598" s="6">
        <f>VLOOKUP(M1598,'BASE ARTICLE SAMUEL 25012023 v2'!$A$1:$K$1287,11,FALSE)</f>
        <v>10.64</v>
      </c>
      <c r="L1598" s="6">
        <f t="shared" si="207"/>
        <v>10.64</v>
      </c>
      <c r="M1598" t="s">
        <v>567</v>
      </c>
      <c r="N1598" t="str">
        <f>VLOOKUP(M1598,'BASE ARTICLE SAMUEL 25012023 v1'!$A$2:$B$1287,2,FALSE)</f>
        <v>AN</v>
      </c>
      <c r="O1598">
        <f t="shared" si="208"/>
        <v>8</v>
      </c>
    </row>
    <row r="1599" spans="1:15" outlineLevel="2" x14ac:dyDescent="0.25">
      <c r="A1599" t="s">
        <v>2095</v>
      </c>
      <c r="B1599" s="74" t="str">
        <f t="shared" si="201"/>
        <v>1900-EBARA</v>
      </c>
      <c r="C1599" t="str">
        <f>VLOOKUP(A1599,'BASE ARTICLE SAMUEL 25012023 v1'!$A$1:$B$1287,2,FALSE)</f>
        <v>AF</v>
      </c>
      <c r="E1599">
        <v>1</v>
      </c>
      <c r="F1599" t="s">
        <v>1550</v>
      </c>
      <c r="G1599" s="71">
        <f>VLOOKUP(M1599,'BASE ARTICLE SAMUEL 25012023 v1'!$A$1:$F$1287,6,FALSE)</f>
        <v>5</v>
      </c>
      <c r="H1599" s="6">
        <f>VLOOKUP(M1599,'BASE ARTICLE SAMUEL 25012023 v2'!$A$1:$H$1287,8,FALSE)</f>
        <v>5</v>
      </c>
      <c r="I1599">
        <v>8.51</v>
      </c>
      <c r="J1599">
        <f t="shared" si="206"/>
        <v>8.51</v>
      </c>
      <c r="K1599" s="6">
        <f>VLOOKUP(M1599,'BASE ARTICLE SAMUEL 25012023 v2'!$A$1:$K$1287,11,FALSE)</f>
        <v>5.5</v>
      </c>
      <c r="L1599" s="6">
        <f t="shared" si="207"/>
        <v>5.5</v>
      </c>
      <c r="M1599" t="s">
        <v>1549</v>
      </c>
      <c r="N1599" t="str">
        <f>VLOOKUP(M1599,'BASE ARTICLE SAMUEL 25012023 v1'!$A$2:$B$1287,2,FALSE)</f>
        <v>AN</v>
      </c>
      <c r="O1599">
        <f t="shared" si="208"/>
        <v>5</v>
      </c>
    </row>
    <row r="1600" spans="1:15" outlineLevel="2" x14ac:dyDescent="0.25">
      <c r="A1600" t="s">
        <v>2095</v>
      </c>
      <c r="B1600" s="74" t="str">
        <f t="shared" si="201"/>
        <v>1900-EBARA</v>
      </c>
      <c r="C1600" t="str">
        <f>VLOOKUP(A1600,'BASE ARTICLE SAMUEL 25012023 v1'!$A$1:$B$1287,2,FALSE)</f>
        <v>AF</v>
      </c>
      <c r="E1600">
        <v>1</v>
      </c>
      <c r="F1600" t="s">
        <v>2492</v>
      </c>
      <c r="G1600" s="71">
        <f>VLOOKUP(M1600,'BASE ARTICLE SAMUEL 25012023 v1'!$A$1:$F$1287,6,FALSE)</f>
        <v>0.67</v>
      </c>
      <c r="H1600" s="6">
        <f>VLOOKUP(M1600,'BASE ARTICLE SAMUEL 25012023 v2'!$A$1:$H$1287,8,FALSE)</f>
        <v>0.67</v>
      </c>
      <c r="I1600">
        <v>8.51</v>
      </c>
      <c r="J1600">
        <f t="shared" si="206"/>
        <v>8.51</v>
      </c>
      <c r="K1600" s="6">
        <f>VLOOKUP(M1600,'BASE ARTICLE SAMUEL 25012023 v2'!$A$1:$K$1287,11,FALSE)</f>
        <v>0.7370000000000001</v>
      </c>
      <c r="L1600" s="6">
        <f t="shared" si="207"/>
        <v>0.7370000000000001</v>
      </c>
      <c r="M1600" t="s">
        <v>2491</v>
      </c>
      <c r="N1600" t="str">
        <f>VLOOKUP(M1600,'BASE ARTICLE SAMUEL 25012023 v1'!$A$2:$B$1287,2,FALSE)</f>
        <v>AN</v>
      </c>
      <c r="O1600">
        <f t="shared" si="208"/>
        <v>0.67</v>
      </c>
    </row>
    <row r="1601" spans="1:15" outlineLevel="1" x14ac:dyDescent="0.25">
      <c r="A1601" s="74" t="s">
        <v>4199</v>
      </c>
      <c r="B1601" s="74" t="str">
        <f t="shared" si="201"/>
        <v>ECSPR-1900-EBARA</v>
      </c>
      <c r="H1601" s="6" t="e">
        <f>VLOOKUP(M1601,'BASE ARTICLE SAMUEL 25012023 v2'!$A$1:$H$1287,8,FALSE)</f>
        <v>#N/A</v>
      </c>
      <c r="K1601" s="6" t="e">
        <f>VLOOKUP(M1601,'BASE ARTICLE SAMUEL 25012023 v2'!$A$1:$K$1287,11,FALSE)</f>
        <v>#N/A</v>
      </c>
      <c r="L1601" s="6">
        <f>SUBTOTAL(9,L1585:L1600)</f>
        <v>490.06525800000003</v>
      </c>
      <c r="O1601">
        <f>SUBTOTAL(9,O1585:O1600)</f>
        <v>273.12819999999999</v>
      </c>
    </row>
    <row r="1602" spans="1:15" outlineLevel="2" x14ac:dyDescent="0.25">
      <c r="A1602" t="s">
        <v>2194</v>
      </c>
      <c r="B1602" s="74" t="str">
        <f t="shared" si="201"/>
        <v>2200-EBARA</v>
      </c>
      <c r="C1602" t="str">
        <f>VLOOKUP(A1602,'BASE ARTICLE SAMUEL 25012023 v1'!$A$1:$B$1287,2,FALSE)</f>
        <v>AF</v>
      </c>
      <c r="E1602">
        <v>1</v>
      </c>
      <c r="F1602" t="s">
        <v>582</v>
      </c>
      <c r="G1602" s="71">
        <f>VLOOKUP(M1602,'BASE ARTICLE SAMUEL 25012023 v1'!$A$1:$F$1287,6,FALSE)</f>
        <v>1.5</v>
      </c>
      <c r="H1602" s="6">
        <f>VLOOKUP(M1602,'BASE ARTICLE SAMUEL 25012023 v2'!$A$1:$H$1287,8,FALSE)</f>
        <v>1.5</v>
      </c>
      <c r="I1602">
        <v>2.2400000000000002</v>
      </c>
      <c r="J1602">
        <f t="shared" ref="J1602:J1617" si="209">E1602*I1602</f>
        <v>2.2400000000000002</v>
      </c>
      <c r="K1602" s="6">
        <f>VLOOKUP(M1602,'BASE ARTICLE SAMUEL 25012023 v2'!$A$1:$K$1287,11,FALSE)</f>
        <v>2.25</v>
      </c>
      <c r="L1602" s="6">
        <f t="shared" ref="L1602:L1617" si="210">E1602*K1602</f>
        <v>2.25</v>
      </c>
      <c r="M1602">
        <v>101007</v>
      </c>
      <c r="N1602" t="str">
        <f>VLOOKUP(M1602,'BASE ARTICLE SAMUEL 25012023 v1'!$A$2:$B$1287,2,FALSE)</f>
        <v>AN</v>
      </c>
      <c r="O1602">
        <f t="shared" si="208"/>
        <v>1.5</v>
      </c>
    </row>
    <row r="1603" spans="1:15" outlineLevel="2" x14ac:dyDescent="0.25">
      <c r="A1603" t="s">
        <v>2194</v>
      </c>
      <c r="B1603" s="74" t="str">
        <f t="shared" si="201"/>
        <v>2200-EBARA</v>
      </c>
      <c r="C1603" t="str">
        <f>VLOOKUP(A1603,'BASE ARTICLE SAMUEL 25012023 v1'!$A$1:$B$1287,2,FALSE)</f>
        <v>AF</v>
      </c>
      <c r="E1603">
        <v>1</v>
      </c>
      <c r="F1603" t="s">
        <v>476</v>
      </c>
      <c r="G1603" s="71">
        <f>VLOOKUP(M1603,'BASE ARTICLE SAMUEL 25012023 v1'!$A$1:$F$1287,6,FALSE)</f>
        <v>14.38</v>
      </c>
      <c r="H1603" s="6">
        <f>VLOOKUP(M1603,'BASE ARTICLE SAMUEL 25012023 v2'!$A$1:$H$1287,8,FALSE)</f>
        <v>14.38</v>
      </c>
      <c r="I1603">
        <v>20.309999999999999</v>
      </c>
      <c r="J1603">
        <f t="shared" si="209"/>
        <v>20.309999999999999</v>
      </c>
      <c r="K1603" s="6">
        <f>VLOOKUP(M1603,'BASE ARTICLE SAMUEL 25012023 v2'!$A$1:$K$1287,11,FALSE)</f>
        <v>21.57</v>
      </c>
      <c r="L1603" s="6">
        <f t="shared" si="210"/>
        <v>21.57</v>
      </c>
      <c r="M1603">
        <v>1510041</v>
      </c>
      <c r="N1603" t="str">
        <f>VLOOKUP(M1603,'BASE ARTICLE SAMUEL 25012023 v1'!$A$2:$B$1287,2,FALSE)</f>
        <v>AS</v>
      </c>
      <c r="O1603">
        <f t="shared" si="208"/>
        <v>14.38</v>
      </c>
    </row>
    <row r="1604" spans="1:15" outlineLevel="2" x14ac:dyDescent="0.25">
      <c r="A1604" t="s">
        <v>2194</v>
      </c>
      <c r="B1604" s="74" t="str">
        <f t="shared" ref="B1604:B1667" si="211">MID(A1604,7,100)</f>
        <v>2200-EBARA</v>
      </c>
      <c r="C1604" t="str">
        <f>VLOOKUP(A1604,'BASE ARTICLE SAMUEL 25012023 v1'!$A$1:$B$1287,2,FALSE)</f>
        <v>AF</v>
      </c>
      <c r="E1604">
        <v>1.9</v>
      </c>
      <c r="F1604" t="s">
        <v>577</v>
      </c>
      <c r="G1604" s="71">
        <f>VLOOKUP(M1604,'BASE ARTICLE SAMUEL 25012023 v1'!$A$1:$F$1287,6,FALSE)</f>
        <v>3.2</v>
      </c>
      <c r="H1604" s="6">
        <f>VLOOKUP(M1604,'BASE ARTICLE SAMUEL 25012023 v2'!$A$1:$H$1287,8,FALSE)</f>
        <v>3.2</v>
      </c>
      <c r="I1604">
        <v>4.3499999999999996</v>
      </c>
      <c r="J1604">
        <f t="shared" si="209"/>
        <v>8.2649999999999988</v>
      </c>
      <c r="K1604" s="6">
        <f>VLOOKUP(M1604,'BASE ARTICLE SAMUEL 25012023 v2'!$A$1:$K$1287,11,FALSE)</f>
        <v>4.8000000000000007</v>
      </c>
      <c r="L1604" s="6">
        <f t="shared" si="210"/>
        <v>9.120000000000001</v>
      </c>
      <c r="M1604" t="s">
        <v>576</v>
      </c>
      <c r="N1604" t="str">
        <f>VLOOKUP(M1604,'BASE ARTICLE SAMUEL 25012023 v1'!$A$2:$B$1287,2,FALSE)</f>
        <v>AN</v>
      </c>
      <c r="O1604">
        <f t="shared" si="208"/>
        <v>6.08</v>
      </c>
    </row>
    <row r="1605" spans="1:15" outlineLevel="2" x14ac:dyDescent="0.25">
      <c r="A1605" t="s">
        <v>2194</v>
      </c>
      <c r="B1605" s="74" t="str">
        <f t="shared" si="211"/>
        <v>2200-EBARA</v>
      </c>
      <c r="C1605" t="str">
        <f>VLOOKUP(A1605,'BASE ARTICLE SAMUEL 25012023 v1'!$A$1:$B$1287,2,FALSE)</f>
        <v>AF</v>
      </c>
      <c r="E1605">
        <v>1</v>
      </c>
      <c r="F1605" t="s">
        <v>1160</v>
      </c>
      <c r="G1605" s="71">
        <f>VLOOKUP(M1605,'BASE ARTICLE SAMUEL 25012023 v1'!$A$1:$F$1287,6,FALSE)</f>
        <v>1.2</v>
      </c>
      <c r="H1605" s="6">
        <f>VLOOKUP(M1605,'BASE ARTICLE SAMUEL 25012023 v2'!$A$1:$H$1287,8,FALSE)</f>
        <v>1.2</v>
      </c>
      <c r="I1605">
        <v>1.57</v>
      </c>
      <c r="J1605">
        <f t="shared" si="209"/>
        <v>1.57</v>
      </c>
      <c r="K1605" s="6">
        <f>VLOOKUP(M1605,'BASE ARTICLE SAMUEL 25012023 v2'!$A$1:$K$1287,11,FALSE)</f>
        <v>2.4</v>
      </c>
      <c r="L1605" s="6">
        <f t="shared" si="210"/>
        <v>2.4</v>
      </c>
      <c r="M1605">
        <v>9600000618</v>
      </c>
      <c r="N1605" t="str">
        <f>VLOOKUP(M1605,'BASE ARTICLE SAMUEL 25012023 v1'!$A$2:$B$1287,2,FALSE)</f>
        <v>AN</v>
      </c>
      <c r="O1605">
        <f t="shared" si="208"/>
        <v>1.2</v>
      </c>
    </row>
    <row r="1606" spans="1:15" outlineLevel="2" x14ac:dyDescent="0.25">
      <c r="A1606" t="s">
        <v>2194</v>
      </c>
      <c r="B1606" s="74" t="str">
        <f t="shared" si="211"/>
        <v>2200-EBARA</v>
      </c>
      <c r="C1606" t="str">
        <f>VLOOKUP(A1606,'BASE ARTICLE SAMUEL 25012023 v1'!$A$1:$B$1287,2,FALSE)</f>
        <v>AF</v>
      </c>
      <c r="E1606">
        <v>1</v>
      </c>
      <c r="F1606" t="s">
        <v>610</v>
      </c>
      <c r="G1606" s="71">
        <f>VLOOKUP(M1606,'BASE ARTICLE SAMUEL 25012023 v1'!$A$1:$F$1287,6,FALSE)</f>
        <v>0.54</v>
      </c>
      <c r="H1606" s="6">
        <f>VLOOKUP(M1606,'BASE ARTICLE SAMUEL 25012023 v2'!$A$1:$H$1287,8,FALSE)</f>
        <v>0.52100000000000002</v>
      </c>
      <c r="I1606">
        <v>0.6</v>
      </c>
      <c r="J1606">
        <f t="shared" si="209"/>
        <v>0.6</v>
      </c>
      <c r="K1606" s="6">
        <f>VLOOKUP(M1606,'BASE ARTICLE SAMUEL 25012023 v2'!$A$1:$K$1287,11,FALSE)</f>
        <v>0.65125</v>
      </c>
      <c r="L1606" s="6">
        <f t="shared" si="210"/>
        <v>0.65125</v>
      </c>
      <c r="M1606" t="s">
        <v>609</v>
      </c>
      <c r="N1606" t="str">
        <f>VLOOKUP(M1606,'BASE ARTICLE SAMUEL 25012023 v1'!$A$2:$B$1287,2,FALSE)</f>
        <v>AS</v>
      </c>
      <c r="O1606">
        <f t="shared" si="208"/>
        <v>0.52100000000000002</v>
      </c>
    </row>
    <row r="1607" spans="1:15" outlineLevel="2" x14ac:dyDescent="0.25">
      <c r="A1607" t="s">
        <v>2194</v>
      </c>
      <c r="B1607" s="74" t="str">
        <f t="shared" si="211"/>
        <v>2200-EBARA</v>
      </c>
      <c r="C1607" t="str">
        <f>VLOOKUP(A1607,'BASE ARTICLE SAMUEL 25012023 v1'!$A$1:$B$1287,2,FALSE)</f>
        <v>AF</v>
      </c>
      <c r="E1607">
        <v>1</v>
      </c>
      <c r="F1607" t="s">
        <v>2040</v>
      </c>
      <c r="G1607" s="71">
        <f>VLOOKUP(M1607,'BASE ARTICLE SAMUEL 25012023 v1'!$A$1:$F$1287,6,FALSE)</f>
        <v>200.19</v>
      </c>
      <c r="H1607" s="6">
        <f>VLOOKUP(M1607,'BASE ARTICLE SAMUEL 25012023 v2'!$A$1:$H$1287,8,FALSE)</f>
        <v>226.26</v>
      </c>
      <c r="I1607">
        <v>0</v>
      </c>
      <c r="J1607">
        <f t="shared" si="209"/>
        <v>0</v>
      </c>
      <c r="K1607" s="6">
        <f>VLOOKUP(M1607,'BASE ARTICLE SAMUEL 25012023 v2'!$A$1:$K$1287,11,FALSE)</f>
        <v>339.39</v>
      </c>
      <c r="L1607" s="6">
        <f t="shared" si="210"/>
        <v>339.39</v>
      </c>
      <c r="M1607" t="s">
        <v>2039</v>
      </c>
      <c r="N1607" t="str">
        <f>VLOOKUP(M1607,'BASE ARTICLE SAMUEL 25012023 v1'!$A$2:$B$1287,2,FALSE)</f>
        <v>AN</v>
      </c>
      <c r="O1607">
        <f t="shared" si="208"/>
        <v>226.26</v>
      </c>
    </row>
    <row r="1608" spans="1:15" outlineLevel="2" x14ac:dyDescent="0.25">
      <c r="A1608" t="s">
        <v>2194</v>
      </c>
      <c r="B1608" s="74" t="str">
        <f t="shared" si="211"/>
        <v>2200-EBARA</v>
      </c>
      <c r="C1608" t="str">
        <f>VLOOKUP(A1608,'BASE ARTICLE SAMUEL 25012023 v1'!$A$1:$B$1287,2,FALSE)</f>
        <v>AF</v>
      </c>
      <c r="E1608">
        <v>1</v>
      </c>
      <c r="F1608" t="s">
        <v>1670</v>
      </c>
      <c r="G1608" s="71">
        <f>VLOOKUP(M1608,'BASE ARTICLE SAMUEL 25012023 v1'!$A$1:$F$1287,6,FALSE)</f>
        <v>7.0000000000000007E-2</v>
      </c>
      <c r="H1608" s="6">
        <f>VLOOKUP(M1608,'BASE ARTICLE SAMUEL 25012023 v2'!$A$1:$H$1287,8,FALSE)</f>
        <v>7.0000000000000007E-2</v>
      </c>
      <c r="I1608">
        <v>0.08</v>
      </c>
      <c r="J1608">
        <f t="shared" si="209"/>
        <v>0.08</v>
      </c>
      <c r="K1608" s="6">
        <f>VLOOKUP(M1608,'BASE ARTICLE SAMUEL 25012023 v2'!$A$1:$K$1287,11,FALSE)</f>
        <v>0.11200000000000002</v>
      </c>
      <c r="L1608" s="6">
        <f t="shared" si="210"/>
        <v>0.11200000000000002</v>
      </c>
      <c r="M1608" t="s">
        <v>1669</v>
      </c>
      <c r="N1608" t="str">
        <f>VLOOKUP(M1608,'BASE ARTICLE SAMUEL 25012023 v1'!$A$2:$B$1287,2,FALSE)</f>
        <v>AN</v>
      </c>
      <c r="O1608">
        <f t="shared" si="208"/>
        <v>7.0000000000000007E-2</v>
      </c>
    </row>
    <row r="1609" spans="1:15" outlineLevel="2" x14ac:dyDescent="0.25">
      <c r="A1609" t="s">
        <v>2194</v>
      </c>
      <c r="B1609" s="74" t="str">
        <f t="shared" si="211"/>
        <v>2200-EBARA</v>
      </c>
      <c r="C1609" t="str">
        <f>VLOOKUP(A1609,'BASE ARTICLE SAMUEL 25012023 v1'!$A$1:$B$1287,2,FALSE)</f>
        <v>AF</v>
      </c>
      <c r="E1609">
        <v>1</v>
      </c>
      <c r="F1609" t="s">
        <v>626</v>
      </c>
      <c r="G1609" s="71">
        <f>VLOOKUP(M1609,'BASE ARTICLE SAMUEL 25012023 v1'!$A$1:$F$1287,6,FALSE)</f>
        <v>0.79</v>
      </c>
      <c r="H1609" s="6">
        <f>VLOOKUP(M1609,'BASE ARTICLE SAMUEL 25012023 v2'!$A$1:$H$1287,8,FALSE)</f>
        <v>0.80800000000000005</v>
      </c>
      <c r="I1609">
        <v>1.19</v>
      </c>
      <c r="J1609">
        <f t="shared" si="209"/>
        <v>1.19</v>
      </c>
      <c r="K1609" s="6">
        <f>VLOOKUP(M1609,'BASE ARTICLE SAMUEL 25012023 v2'!$A$1:$K$1287,11,FALSE)</f>
        <v>1.2120000000000002</v>
      </c>
      <c r="L1609" s="6">
        <f t="shared" si="210"/>
        <v>1.2120000000000002</v>
      </c>
      <c r="M1609" t="s">
        <v>625</v>
      </c>
      <c r="N1609" t="str">
        <f>VLOOKUP(M1609,'BASE ARTICLE SAMUEL 25012023 v1'!$A$2:$B$1287,2,FALSE)</f>
        <v>Z</v>
      </c>
      <c r="O1609">
        <f t="shared" si="208"/>
        <v>0.80800000000000005</v>
      </c>
    </row>
    <row r="1610" spans="1:15" outlineLevel="2" x14ac:dyDescent="0.25">
      <c r="A1610" t="s">
        <v>2194</v>
      </c>
      <c r="B1610" s="74" t="str">
        <f t="shared" si="211"/>
        <v>2200-EBARA</v>
      </c>
      <c r="C1610" t="str">
        <f>VLOOKUP(A1610,'BASE ARTICLE SAMUEL 25012023 v1'!$A$1:$B$1287,2,FALSE)</f>
        <v>AF</v>
      </c>
      <c r="E1610">
        <v>1</v>
      </c>
      <c r="F1610" t="s">
        <v>1668</v>
      </c>
      <c r="G1610" s="71">
        <f>VLOOKUP(M1610,'BASE ARTICLE SAMUEL 25012023 v1'!$A$1:$F$1287,6,FALSE)</f>
        <v>0.6</v>
      </c>
      <c r="H1610" s="6">
        <f>VLOOKUP(M1610,'BASE ARTICLE SAMUEL 25012023 v2'!$A$1:$H$1287,8,FALSE)</f>
        <v>0.6</v>
      </c>
      <c r="I1610">
        <v>0.90200000000000002</v>
      </c>
      <c r="J1610">
        <f t="shared" si="209"/>
        <v>0.90200000000000002</v>
      </c>
      <c r="K1610" s="6">
        <f>VLOOKUP(M1610,'BASE ARTICLE SAMUEL 25012023 v2'!$A$1:$K$1287,11,FALSE)</f>
        <v>0.89999999999999991</v>
      </c>
      <c r="L1610" s="6">
        <f t="shared" si="210"/>
        <v>0.89999999999999991</v>
      </c>
      <c r="M1610" t="s">
        <v>1667</v>
      </c>
      <c r="N1610" t="str">
        <f>VLOOKUP(M1610,'BASE ARTICLE SAMUEL 25012023 v1'!$A$2:$B$1287,2,FALSE)</f>
        <v>AN</v>
      </c>
      <c r="O1610">
        <f t="shared" si="208"/>
        <v>0.6</v>
      </c>
    </row>
    <row r="1611" spans="1:15" outlineLevel="2" x14ac:dyDescent="0.25">
      <c r="A1611" t="s">
        <v>2194</v>
      </c>
      <c r="B1611" s="74" t="str">
        <f t="shared" si="211"/>
        <v>2200-EBARA</v>
      </c>
      <c r="C1611" t="str">
        <f>VLOOKUP(A1611,'BASE ARTICLE SAMUEL 25012023 v1'!$A$1:$B$1287,2,FALSE)</f>
        <v>AF</v>
      </c>
      <c r="E1611">
        <v>1</v>
      </c>
      <c r="F1611" t="s">
        <v>3926</v>
      </c>
      <c r="G1611" s="71">
        <f>VLOOKUP(M1611,'BASE ARTICLE SAMUEL 25012023 v1'!$A$1:$F$1287,6,FALSE)</f>
        <v>0.94</v>
      </c>
      <c r="H1611" s="6">
        <f>VLOOKUP(M1611,'BASE ARTICLE SAMUEL 25012023 v2'!$A$1:$H$1287,8,FALSE)</f>
        <v>0.94</v>
      </c>
      <c r="I1611">
        <v>4.87</v>
      </c>
      <c r="J1611">
        <f t="shared" si="209"/>
        <v>4.87</v>
      </c>
      <c r="K1611" s="6">
        <f>VLOOKUP(M1611,'BASE ARTICLE SAMUEL 25012023 v2'!$A$1:$K$1287,11,FALSE)</f>
        <v>1.41</v>
      </c>
      <c r="L1611" s="6">
        <f t="shared" si="210"/>
        <v>1.41</v>
      </c>
      <c r="M1611" t="s">
        <v>68</v>
      </c>
      <c r="N1611" t="str">
        <f>VLOOKUP(M1611,'BASE ARTICLE SAMUEL 25012023 v1'!$A$2:$B$1287,2,FALSE)</f>
        <v>AS</v>
      </c>
      <c r="O1611">
        <f t="shared" si="208"/>
        <v>0.94</v>
      </c>
    </row>
    <row r="1612" spans="1:15" outlineLevel="2" x14ac:dyDescent="0.25">
      <c r="A1612" t="s">
        <v>2194</v>
      </c>
      <c r="B1612" s="74" t="str">
        <f t="shared" si="211"/>
        <v>2200-EBARA</v>
      </c>
      <c r="C1612" t="str">
        <f>VLOOKUP(A1612,'BASE ARTICLE SAMUEL 25012023 v1'!$A$1:$B$1287,2,FALSE)</f>
        <v>AF</v>
      </c>
      <c r="E1612">
        <v>1</v>
      </c>
      <c r="F1612" t="s">
        <v>1604</v>
      </c>
      <c r="G1612" s="71">
        <f>VLOOKUP(M1612,'BASE ARTICLE SAMUEL 25012023 v1'!$A$1:$F$1287,6,FALSE)</f>
        <v>50</v>
      </c>
      <c r="H1612" s="6">
        <f>VLOOKUP(M1612,'BASE ARTICLE SAMUEL 25012023 v2'!$A$1:$H$1287,8,FALSE)</f>
        <v>0</v>
      </c>
      <c r="I1612">
        <v>75</v>
      </c>
      <c r="J1612">
        <f t="shared" si="209"/>
        <v>75</v>
      </c>
      <c r="K1612" s="6">
        <f>VLOOKUP(M1612,'BASE ARTICLE SAMUEL 25012023 v2'!$A$1:$K$1287,11,FALSE)</f>
        <v>75</v>
      </c>
      <c r="L1612" s="6">
        <f t="shared" si="210"/>
        <v>75</v>
      </c>
      <c r="M1612" t="s">
        <v>1603</v>
      </c>
      <c r="N1612" t="str">
        <f>VLOOKUP(M1612,'BASE ARTICLE SAMUEL 25012023 v1'!$A$2:$B$1287,2,FALSE)</f>
        <v>AN</v>
      </c>
      <c r="O1612">
        <f t="shared" si="208"/>
        <v>0</v>
      </c>
    </row>
    <row r="1613" spans="1:15" outlineLevel="2" x14ac:dyDescent="0.25">
      <c r="A1613" t="s">
        <v>2194</v>
      </c>
      <c r="B1613" s="74" t="str">
        <f t="shared" si="211"/>
        <v>2200-EBARA</v>
      </c>
      <c r="C1613" t="str">
        <f>VLOOKUP(A1613,'BASE ARTICLE SAMUEL 25012023 v1'!$A$1:$B$1287,2,FALSE)</f>
        <v>AF</v>
      </c>
      <c r="E1613">
        <v>2</v>
      </c>
      <c r="F1613" t="s">
        <v>3943</v>
      </c>
      <c r="G1613" s="71">
        <f>VLOOKUP(M1613,'BASE ARTICLE SAMUEL 25012023 v1'!$A$1:$F$1287,6,FALSE)</f>
        <v>2.16</v>
      </c>
      <c r="H1613" s="6">
        <f>VLOOKUP(M1613,'BASE ARTICLE SAMUEL 25012023 v2'!$A$1:$H$1287,8,FALSE)</f>
        <v>2.1760000000000002</v>
      </c>
      <c r="I1613">
        <v>5.59</v>
      </c>
      <c r="J1613">
        <f t="shared" si="209"/>
        <v>11.18</v>
      </c>
      <c r="K1613" s="6">
        <f>VLOOKUP(M1613,'BASE ARTICLE SAMUEL 25012023 v2'!$A$1:$K$1287,11,FALSE)</f>
        <v>8.6822400000000002</v>
      </c>
      <c r="L1613" s="6">
        <f t="shared" si="210"/>
        <v>17.36448</v>
      </c>
      <c r="M1613" t="s">
        <v>563</v>
      </c>
      <c r="N1613" t="str">
        <f>VLOOKUP(M1613,'BASE ARTICLE SAMUEL 25012023 v1'!$A$2:$B$1287,2,FALSE)</f>
        <v>AN</v>
      </c>
      <c r="O1613">
        <f t="shared" si="208"/>
        <v>4.3520000000000003</v>
      </c>
    </row>
    <row r="1614" spans="1:15" outlineLevel="2" x14ac:dyDescent="0.25">
      <c r="A1614" t="s">
        <v>2194</v>
      </c>
      <c r="B1614" s="74" t="str">
        <f t="shared" si="211"/>
        <v>2200-EBARA</v>
      </c>
      <c r="C1614" t="str">
        <f>VLOOKUP(A1614,'BASE ARTICLE SAMUEL 25012023 v1'!$A$1:$B$1287,2,FALSE)</f>
        <v>AF</v>
      </c>
      <c r="E1614">
        <v>1</v>
      </c>
      <c r="F1614" t="s">
        <v>916</v>
      </c>
      <c r="G1614" s="71">
        <f>VLOOKUP(M1614,'BASE ARTICLE SAMUEL 25012023 v1'!$A$1:$F$1287,6,FALSE)</f>
        <v>4.04</v>
      </c>
      <c r="H1614" s="6">
        <f>VLOOKUP(M1614,'BASE ARTICLE SAMUEL 25012023 v2'!$A$1:$H$1287,8,FALSE)</f>
        <v>4.04</v>
      </c>
      <c r="I1614">
        <v>6.93</v>
      </c>
      <c r="J1614">
        <f t="shared" si="209"/>
        <v>6.93</v>
      </c>
      <c r="K1614" s="6">
        <f>VLOOKUP(M1614,'BASE ARTICLE SAMUEL 25012023 v2'!$A$1:$K$1287,11,FALSE)</f>
        <v>5.3732000000000006</v>
      </c>
      <c r="L1614" s="6">
        <f t="shared" si="210"/>
        <v>5.3732000000000006</v>
      </c>
      <c r="M1614" t="s">
        <v>915</v>
      </c>
      <c r="N1614" t="str">
        <f>VLOOKUP(M1614,'BASE ARTICLE SAMUEL 25012023 v1'!$A$2:$B$1287,2,FALSE)</f>
        <v>AN</v>
      </c>
      <c r="O1614">
        <f t="shared" si="208"/>
        <v>4.04</v>
      </c>
    </row>
    <row r="1615" spans="1:15" outlineLevel="2" x14ac:dyDescent="0.25">
      <c r="A1615" t="s">
        <v>2194</v>
      </c>
      <c r="B1615" s="74" t="str">
        <f t="shared" si="211"/>
        <v>2200-EBARA</v>
      </c>
      <c r="C1615" t="str">
        <f>VLOOKUP(A1615,'BASE ARTICLE SAMUEL 25012023 v1'!$A$1:$B$1287,2,FALSE)</f>
        <v>AF</v>
      </c>
      <c r="E1615">
        <v>1</v>
      </c>
      <c r="F1615" t="s">
        <v>568</v>
      </c>
      <c r="G1615" s="71">
        <f>VLOOKUP(M1615,'BASE ARTICLE SAMUEL 25012023 v1'!$A$1:$F$1287,6,FALSE)</f>
        <v>7.72</v>
      </c>
      <c r="H1615" s="6">
        <f>VLOOKUP(M1615,'BASE ARTICLE SAMUEL 25012023 v2'!$A$1:$H$1287,8,FALSE)</f>
        <v>8</v>
      </c>
      <c r="I1615">
        <v>8.51</v>
      </c>
      <c r="J1615">
        <f t="shared" si="209"/>
        <v>8.51</v>
      </c>
      <c r="K1615" s="6">
        <f>VLOOKUP(M1615,'BASE ARTICLE SAMUEL 25012023 v2'!$A$1:$K$1287,11,FALSE)</f>
        <v>10.64</v>
      </c>
      <c r="L1615" s="6">
        <f t="shared" si="210"/>
        <v>10.64</v>
      </c>
      <c r="M1615" t="s">
        <v>567</v>
      </c>
      <c r="N1615" t="str">
        <f>VLOOKUP(M1615,'BASE ARTICLE SAMUEL 25012023 v1'!$A$2:$B$1287,2,FALSE)</f>
        <v>AN</v>
      </c>
      <c r="O1615">
        <f t="shared" si="208"/>
        <v>8</v>
      </c>
    </row>
    <row r="1616" spans="1:15" outlineLevel="2" x14ac:dyDescent="0.25">
      <c r="A1616" t="s">
        <v>2194</v>
      </c>
      <c r="B1616" s="74" t="str">
        <f t="shared" si="211"/>
        <v>2200-EBARA</v>
      </c>
      <c r="C1616" t="str">
        <f>VLOOKUP(A1616,'BASE ARTICLE SAMUEL 25012023 v1'!$A$1:$B$1287,2,FALSE)</f>
        <v>AF</v>
      </c>
      <c r="E1616">
        <v>1</v>
      </c>
      <c r="F1616" t="s">
        <v>1550</v>
      </c>
      <c r="G1616" s="71">
        <f>VLOOKUP(M1616,'BASE ARTICLE SAMUEL 25012023 v1'!$A$1:$F$1287,6,FALSE)</f>
        <v>5</v>
      </c>
      <c r="H1616" s="6">
        <f>VLOOKUP(M1616,'BASE ARTICLE SAMUEL 25012023 v2'!$A$1:$H$1287,8,FALSE)</f>
        <v>5</v>
      </c>
      <c r="I1616">
        <v>8.51</v>
      </c>
      <c r="J1616">
        <f t="shared" si="209"/>
        <v>8.51</v>
      </c>
      <c r="K1616" s="6">
        <f>VLOOKUP(M1616,'BASE ARTICLE SAMUEL 25012023 v2'!$A$1:$K$1287,11,FALSE)</f>
        <v>5.5</v>
      </c>
      <c r="L1616" s="6">
        <f t="shared" si="210"/>
        <v>5.5</v>
      </c>
      <c r="M1616" t="s">
        <v>1549</v>
      </c>
      <c r="N1616" t="str">
        <f>VLOOKUP(M1616,'BASE ARTICLE SAMUEL 25012023 v1'!$A$2:$B$1287,2,FALSE)</f>
        <v>AN</v>
      </c>
      <c r="O1616">
        <f t="shared" si="208"/>
        <v>5</v>
      </c>
    </row>
    <row r="1617" spans="1:15" outlineLevel="2" x14ac:dyDescent="0.25">
      <c r="A1617" t="s">
        <v>2194</v>
      </c>
      <c r="B1617" s="74" t="str">
        <f t="shared" si="211"/>
        <v>2200-EBARA</v>
      </c>
      <c r="C1617" t="str">
        <f>VLOOKUP(A1617,'BASE ARTICLE SAMUEL 25012023 v1'!$A$1:$B$1287,2,FALSE)</f>
        <v>AF</v>
      </c>
      <c r="E1617">
        <v>1</v>
      </c>
      <c r="F1617" t="s">
        <v>2492</v>
      </c>
      <c r="G1617" s="71">
        <f>VLOOKUP(M1617,'BASE ARTICLE SAMUEL 25012023 v1'!$A$1:$F$1287,6,FALSE)</f>
        <v>0.67</v>
      </c>
      <c r="H1617" s="6">
        <f>VLOOKUP(M1617,'BASE ARTICLE SAMUEL 25012023 v2'!$A$1:$H$1287,8,FALSE)</f>
        <v>0.67</v>
      </c>
      <c r="I1617">
        <v>8.51</v>
      </c>
      <c r="J1617">
        <f t="shared" si="209"/>
        <v>8.51</v>
      </c>
      <c r="K1617" s="6">
        <f>VLOOKUP(M1617,'BASE ARTICLE SAMUEL 25012023 v2'!$A$1:$K$1287,11,FALSE)</f>
        <v>0.7370000000000001</v>
      </c>
      <c r="L1617" s="6">
        <f t="shared" si="210"/>
        <v>0.7370000000000001</v>
      </c>
      <c r="M1617" t="s">
        <v>2491</v>
      </c>
      <c r="N1617" t="str">
        <f>VLOOKUP(M1617,'BASE ARTICLE SAMUEL 25012023 v1'!$A$2:$B$1287,2,FALSE)</f>
        <v>AN</v>
      </c>
      <c r="O1617">
        <f t="shared" si="208"/>
        <v>0.67</v>
      </c>
    </row>
    <row r="1618" spans="1:15" outlineLevel="1" x14ac:dyDescent="0.25">
      <c r="A1618" s="74" t="s">
        <v>4200</v>
      </c>
      <c r="B1618" s="74" t="str">
        <f t="shared" si="211"/>
        <v>ECSPR-2200-EBARA</v>
      </c>
      <c r="H1618" s="6" t="e">
        <f>VLOOKUP(M1618,'BASE ARTICLE SAMUEL 25012023 v2'!$A$1:$H$1287,8,FALSE)</f>
        <v>#N/A</v>
      </c>
      <c r="K1618" s="6" t="e">
        <f>VLOOKUP(M1618,'BASE ARTICLE SAMUEL 25012023 v2'!$A$1:$K$1287,11,FALSE)</f>
        <v>#N/A</v>
      </c>
      <c r="L1618" s="6">
        <f>SUBTOTAL(9,L1602:L1617)</f>
        <v>493.62993</v>
      </c>
      <c r="O1618">
        <f>SUBTOTAL(9,O1602:O1617)</f>
        <v>274.42099999999999</v>
      </c>
    </row>
    <row r="1619" spans="1:15" outlineLevel="2" x14ac:dyDescent="0.25">
      <c r="A1619" t="s">
        <v>1937</v>
      </c>
      <c r="B1619" s="74" t="str">
        <f t="shared" si="211"/>
        <v>900-EBARA</v>
      </c>
      <c r="C1619" t="str">
        <f>VLOOKUP(A1619,'BASE ARTICLE SAMUEL 25012023 v1'!$A$1:$B$1287,2,FALSE)</f>
        <v>AF</v>
      </c>
      <c r="E1619">
        <v>1</v>
      </c>
      <c r="F1619" t="s">
        <v>582</v>
      </c>
      <c r="G1619" s="71">
        <f>VLOOKUP(M1619,'BASE ARTICLE SAMUEL 25012023 v1'!$A$1:$F$1287,6,FALSE)</f>
        <v>1.5</v>
      </c>
      <c r="H1619" s="6">
        <f>VLOOKUP(M1619,'BASE ARTICLE SAMUEL 25012023 v2'!$A$1:$H$1287,8,FALSE)</f>
        <v>1.5</v>
      </c>
      <c r="I1619">
        <v>2.2400000000000002</v>
      </c>
      <c r="J1619">
        <f t="shared" ref="J1619:J1635" si="212">E1619*I1619</f>
        <v>2.2400000000000002</v>
      </c>
      <c r="K1619" s="6">
        <f>VLOOKUP(M1619,'BASE ARTICLE SAMUEL 25012023 v2'!$A$1:$K$1287,11,FALSE)</f>
        <v>2.25</v>
      </c>
      <c r="L1619" s="6">
        <f t="shared" ref="L1619:L1635" si="213">E1619*K1619</f>
        <v>2.25</v>
      </c>
      <c r="M1619">
        <v>101007</v>
      </c>
      <c r="N1619" t="str">
        <f>VLOOKUP(M1619,'BASE ARTICLE SAMUEL 25012023 v1'!$A$2:$B$1287,2,FALSE)</f>
        <v>AN</v>
      </c>
      <c r="O1619">
        <f t="shared" si="208"/>
        <v>1.5</v>
      </c>
    </row>
    <row r="1620" spans="1:15" outlineLevel="2" x14ac:dyDescent="0.25">
      <c r="A1620" t="s">
        <v>1937</v>
      </c>
      <c r="B1620" s="74" t="str">
        <f t="shared" si="211"/>
        <v>900-EBARA</v>
      </c>
      <c r="C1620" t="str">
        <f>VLOOKUP(A1620,'BASE ARTICLE SAMUEL 25012023 v1'!$A$1:$B$1287,2,FALSE)</f>
        <v>AF</v>
      </c>
      <c r="E1620">
        <v>1</v>
      </c>
      <c r="F1620" t="s">
        <v>476</v>
      </c>
      <c r="G1620" s="71">
        <f>VLOOKUP(M1620,'BASE ARTICLE SAMUEL 25012023 v1'!$A$1:$F$1287,6,FALSE)</f>
        <v>14.38</v>
      </c>
      <c r="H1620" s="6">
        <f>VLOOKUP(M1620,'BASE ARTICLE SAMUEL 25012023 v2'!$A$1:$H$1287,8,FALSE)</f>
        <v>14.38</v>
      </c>
      <c r="I1620">
        <v>20.309999999999999</v>
      </c>
      <c r="J1620">
        <f t="shared" si="212"/>
        <v>20.309999999999999</v>
      </c>
      <c r="K1620" s="6">
        <f>VLOOKUP(M1620,'BASE ARTICLE SAMUEL 25012023 v2'!$A$1:$K$1287,11,FALSE)</f>
        <v>21.57</v>
      </c>
      <c r="L1620" s="6">
        <f t="shared" si="213"/>
        <v>21.57</v>
      </c>
      <c r="M1620">
        <v>1510041</v>
      </c>
      <c r="N1620" t="str">
        <f>VLOOKUP(M1620,'BASE ARTICLE SAMUEL 25012023 v1'!$A$2:$B$1287,2,FALSE)</f>
        <v>AS</v>
      </c>
      <c r="O1620">
        <f t="shared" si="208"/>
        <v>14.38</v>
      </c>
    </row>
    <row r="1621" spans="1:15" outlineLevel="2" x14ac:dyDescent="0.25">
      <c r="A1621" t="s">
        <v>1937</v>
      </c>
      <c r="B1621" s="74" t="str">
        <f t="shared" si="211"/>
        <v>900-EBARA</v>
      </c>
      <c r="C1621" t="str">
        <f>VLOOKUP(A1621,'BASE ARTICLE SAMUEL 25012023 v1'!$A$1:$B$1287,2,FALSE)</f>
        <v>AF</v>
      </c>
      <c r="E1621">
        <v>0.7</v>
      </c>
      <c r="F1621" t="s">
        <v>577</v>
      </c>
      <c r="G1621" s="71">
        <f>VLOOKUP(M1621,'BASE ARTICLE SAMUEL 25012023 v1'!$A$1:$F$1287,6,FALSE)</f>
        <v>3.2</v>
      </c>
      <c r="H1621" s="6">
        <f>VLOOKUP(M1621,'BASE ARTICLE SAMUEL 25012023 v2'!$A$1:$H$1287,8,FALSE)</f>
        <v>3.2</v>
      </c>
      <c r="I1621">
        <v>4.3499999999999996</v>
      </c>
      <c r="J1621">
        <f t="shared" si="212"/>
        <v>3.0449999999999995</v>
      </c>
      <c r="K1621" s="6">
        <f>VLOOKUP(M1621,'BASE ARTICLE SAMUEL 25012023 v2'!$A$1:$K$1287,11,FALSE)</f>
        <v>4.8000000000000007</v>
      </c>
      <c r="L1621" s="6">
        <f t="shared" si="213"/>
        <v>3.3600000000000003</v>
      </c>
      <c r="M1621" t="s">
        <v>576</v>
      </c>
      <c r="N1621" t="str">
        <f>VLOOKUP(M1621,'BASE ARTICLE SAMUEL 25012023 v1'!$A$2:$B$1287,2,FALSE)</f>
        <v>AN</v>
      </c>
      <c r="O1621">
        <f t="shared" si="208"/>
        <v>2.2399999999999998</v>
      </c>
    </row>
    <row r="1622" spans="1:15" outlineLevel="2" x14ac:dyDescent="0.25">
      <c r="A1622" t="s">
        <v>1937</v>
      </c>
      <c r="B1622" s="74" t="str">
        <f t="shared" si="211"/>
        <v>900-EBARA</v>
      </c>
      <c r="C1622" t="str">
        <f>VLOOKUP(A1622,'BASE ARTICLE SAMUEL 25012023 v1'!$A$1:$B$1287,2,FALSE)</f>
        <v>AF</v>
      </c>
      <c r="E1622">
        <v>1</v>
      </c>
      <c r="F1622" t="s">
        <v>1160</v>
      </c>
      <c r="G1622" s="71">
        <f>VLOOKUP(M1622,'BASE ARTICLE SAMUEL 25012023 v1'!$A$1:$F$1287,6,FALSE)</f>
        <v>1.2</v>
      </c>
      <c r="H1622" s="6">
        <f>VLOOKUP(M1622,'BASE ARTICLE SAMUEL 25012023 v2'!$A$1:$H$1287,8,FALSE)</f>
        <v>1.2</v>
      </c>
      <c r="I1622">
        <v>1.57</v>
      </c>
      <c r="J1622">
        <f t="shared" si="212"/>
        <v>1.57</v>
      </c>
      <c r="K1622" s="6">
        <f>VLOOKUP(M1622,'BASE ARTICLE SAMUEL 25012023 v2'!$A$1:$K$1287,11,FALSE)</f>
        <v>2.4</v>
      </c>
      <c r="L1622" s="6">
        <f t="shared" si="213"/>
        <v>2.4</v>
      </c>
      <c r="M1622">
        <v>9600000618</v>
      </c>
      <c r="N1622" t="str">
        <f>VLOOKUP(M1622,'BASE ARTICLE SAMUEL 25012023 v1'!$A$2:$B$1287,2,FALSE)</f>
        <v>AN</v>
      </c>
      <c r="O1622">
        <f t="shared" si="208"/>
        <v>1.2</v>
      </c>
    </row>
    <row r="1623" spans="1:15" outlineLevel="2" x14ac:dyDescent="0.25">
      <c r="A1623" t="s">
        <v>1937</v>
      </c>
      <c r="B1623" s="74" t="str">
        <f t="shared" si="211"/>
        <v>900-EBARA</v>
      </c>
      <c r="C1623" t="str">
        <f>VLOOKUP(A1623,'BASE ARTICLE SAMUEL 25012023 v1'!$A$1:$B$1287,2,FALSE)</f>
        <v>AF</v>
      </c>
      <c r="E1623">
        <v>1</v>
      </c>
      <c r="F1623" t="s">
        <v>610</v>
      </c>
      <c r="G1623" s="71">
        <f>VLOOKUP(M1623,'BASE ARTICLE SAMUEL 25012023 v1'!$A$1:$F$1287,6,FALSE)</f>
        <v>0.54</v>
      </c>
      <c r="H1623" s="6">
        <f>VLOOKUP(M1623,'BASE ARTICLE SAMUEL 25012023 v2'!$A$1:$H$1287,8,FALSE)</f>
        <v>0.52100000000000002</v>
      </c>
      <c r="I1623">
        <v>0.6</v>
      </c>
      <c r="J1623">
        <f t="shared" si="212"/>
        <v>0.6</v>
      </c>
      <c r="K1623" s="6">
        <f>VLOOKUP(M1623,'BASE ARTICLE SAMUEL 25012023 v2'!$A$1:$K$1287,11,FALSE)</f>
        <v>0.65125</v>
      </c>
      <c r="L1623" s="6">
        <f t="shared" si="213"/>
        <v>0.65125</v>
      </c>
      <c r="M1623" t="s">
        <v>609</v>
      </c>
      <c r="N1623" t="str">
        <f>VLOOKUP(M1623,'BASE ARTICLE SAMUEL 25012023 v1'!$A$2:$B$1287,2,FALSE)</f>
        <v>AS</v>
      </c>
      <c r="O1623">
        <f t="shared" si="208"/>
        <v>0.52100000000000002</v>
      </c>
    </row>
    <row r="1624" spans="1:15" outlineLevel="2" x14ac:dyDescent="0.25">
      <c r="A1624" t="s">
        <v>1937</v>
      </c>
      <c r="B1624" s="74" t="str">
        <f t="shared" si="211"/>
        <v>900-EBARA</v>
      </c>
      <c r="C1624" t="str">
        <f>VLOOKUP(A1624,'BASE ARTICLE SAMUEL 25012023 v1'!$A$1:$B$1287,2,FALSE)</f>
        <v>AF</v>
      </c>
      <c r="E1624">
        <v>1</v>
      </c>
      <c r="F1624" t="s">
        <v>1670</v>
      </c>
      <c r="G1624" s="71">
        <f>VLOOKUP(M1624,'BASE ARTICLE SAMUEL 25012023 v1'!$A$1:$F$1287,6,FALSE)</f>
        <v>7.0000000000000007E-2</v>
      </c>
      <c r="H1624" s="6">
        <f>VLOOKUP(M1624,'BASE ARTICLE SAMUEL 25012023 v2'!$A$1:$H$1287,8,FALSE)</f>
        <v>7.0000000000000007E-2</v>
      </c>
      <c r="I1624">
        <v>0.08</v>
      </c>
      <c r="J1624">
        <f t="shared" si="212"/>
        <v>0.08</v>
      </c>
      <c r="K1624" s="6">
        <f>VLOOKUP(M1624,'BASE ARTICLE SAMUEL 25012023 v2'!$A$1:$K$1287,11,FALSE)</f>
        <v>0.11200000000000002</v>
      </c>
      <c r="L1624" s="6">
        <f t="shared" si="213"/>
        <v>0.11200000000000002</v>
      </c>
      <c r="M1624" t="s">
        <v>1669</v>
      </c>
      <c r="N1624" t="str">
        <f>VLOOKUP(M1624,'BASE ARTICLE SAMUEL 25012023 v1'!$A$2:$B$1287,2,FALSE)</f>
        <v>AN</v>
      </c>
      <c r="O1624">
        <f t="shared" si="208"/>
        <v>7.0000000000000007E-2</v>
      </c>
    </row>
    <row r="1625" spans="1:15" outlineLevel="2" x14ac:dyDescent="0.25">
      <c r="A1625" t="s">
        <v>1937</v>
      </c>
      <c r="B1625" s="74" t="str">
        <f t="shared" si="211"/>
        <v>900-EBARA</v>
      </c>
      <c r="C1625" t="str">
        <f>VLOOKUP(A1625,'BASE ARTICLE SAMUEL 25012023 v1'!$A$1:$B$1287,2,FALSE)</f>
        <v>AF</v>
      </c>
      <c r="E1625">
        <v>1</v>
      </c>
      <c r="F1625" t="s">
        <v>626</v>
      </c>
      <c r="G1625" s="71">
        <f>VLOOKUP(M1625,'BASE ARTICLE SAMUEL 25012023 v1'!$A$1:$F$1287,6,FALSE)</f>
        <v>0.79</v>
      </c>
      <c r="H1625" s="6">
        <f>VLOOKUP(M1625,'BASE ARTICLE SAMUEL 25012023 v2'!$A$1:$H$1287,8,FALSE)</f>
        <v>0.80800000000000005</v>
      </c>
      <c r="I1625">
        <v>1.19</v>
      </c>
      <c r="J1625">
        <f t="shared" si="212"/>
        <v>1.19</v>
      </c>
      <c r="K1625" s="6">
        <f>VLOOKUP(M1625,'BASE ARTICLE SAMUEL 25012023 v2'!$A$1:$K$1287,11,FALSE)</f>
        <v>1.2120000000000002</v>
      </c>
      <c r="L1625" s="6">
        <f t="shared" si="213"/>
        <v>1.2120000000000002</v>
      </c>
      <c r="M1625" t="s">
        <v>625</v>
      </c>
      <c r="N1625" t="str">
        <f>VLOOKUP(M1625,'BASE ARTICLE SAMUEL 25012023 v1'!$A$2:$B$1287,2,FALSE)</f>
        <v>Z</v>
      </c>
      <c r="O1625">
        <f t="shared" si="208"/>
        <v>0.80800000000000005</v>
      </c>
    </row>
    <row r="1626" spans="1:15" outlineLevel="2" x14ac:dyDescent="0.25">
      <c r="A1626" t="s">
        <v>1937</v>
      </c>
      <c r="B1626" s="74" t="str">
        <f t="shared" si="211"/>
        <v>900-EBARA</v>
      </c>
      <c r="C1626" t="str">
        <f>VLOOKUP(A1626,'BASE ARTICLE SAMUEL 25012023 v1'!$A$1:$B$1287,2,FALSE)</f>
        <v>AF</v>
      </c>
      <c r="E1626">
        <v>1</v>
      </c>
      <c r="F1626" t="s">
        <v>1668</v>
      </c>
      <c r="G1626" s="71">
        <f>VLOOKUP(M1626,'BASE ARTICLE SAMUEL 25012023 v1'!$A$1:$F$1287,6,FALSE)</f>
        <v>0.6</v>
      </c>
      <c r="H1626" s="6">
        <f>VLOOKUP(M1626,'BASE ARTICLE SAMUEL 25012023 v2'!$A$1:$H$1287,8,FALSE)</f>
        <v>0.6</v>
      </c>
      <c r="I1626">
        <v>0.90200000000000002</v>
      </c>
      <c r="J1626">
        <f t="shared" si="212"/>
        <v>0.90200000000000002</v>
      </c>
      <c r="K1626" s="6">
        <f>VLOOKUP(M1626,'BASE ARTICLE SAMUEL 25012023 v2'!$A$1:$K$1287,11,FALSE)</f>
        <v>0.89999999999999991</v>
      </c>
      <c r="L1626" s="6">
        <f t="shared" si="213"/>
        <v>0.89999999999999991</v>
      </c>
      <c r="M1626" t="s">
        <v>1667</v>
      </c>
      <c r="N1626" t="str">
        <f>VLOOKUP(M1626,'BASE ARTICLE SAMUEL 25012023 v1'!$A$2:$B$1287,2,FALSE)</f>
        <v>AN</v>
      </c>
      <c r="O1626">
        <f t="shared" si="208"/>
        <v>0.6</v>
      </c>
    </row>
    <row r="1627" spans="1:15" outlineLevel="2" x14ac:dyDescent="0.25">
      <c r="A1627" t="s">
        <v>1937</v>
      </c>
      <c r="B1627" s="74" t="str">
        <f t="shared" si="211"/>
        <v>900-EBARA</v>
      </c>
      <c r="C1627" t="str">
        <f>VLOOKUP(A1627,'BASE ARTICLE SAMUEL 25012023 v1'!$A$1:$B$1287,2,FALSE)</f>
        <v>AF</v>
      </c>
      <c r="E1627">
        <v>1</v>
      </c>
      <c r="F1627" t="s">
        <v>442</v>
      </c>
      <c r="G1627" s="71">
        <f>VLOOKUP(M1627,'BASE ARTICLE SAMUEL 25012023 v1'!$A$1:$F$1287,6,FALSE)</f>
        <v>138.58000000000001</v>
      </c>
      <c r="H1627" s="6">
        <f>VLOOKUP(M1627,'BASE ARTICLE SAMUEL 25012023 v2'!$A$1:$H$1287,8,FALSE)</f>
        <v>159.54</v>
      </c>
      <c r="I1627">
        <v>206.99</v>
      </c>
      <c r="J1627">
        <f t="shared" si="212"/>
        <v>206.99</v>
      </c>
      <c r="K1627" s="6">
        <f>VLOOKUP(M1627,'BASE ARTICLE SAMUEL 25012023 v2'!$A$1:$K$1287,11,FALSE)</f>
        <v>239.31</v>
      </c>
      <c r="L1627" s="6">
        <f t="shared" si="213"/>
        <v>239.31</v>
      </c>
      <c r="M1627" t="s">
        <v>441</v>
      </c>
      <c r="N1627" t="str">
        <f>VLOOKUP(M1627,'BASE ARTICLE SAMUEL 25012023 v1'!$A$2:$B$1287,2,FALSE)</f>
        <v>AN</v>
      </c>
      <c r="O1627">
        <f t="shared" si="208"/>
        <v>159.54</v>
      </c>
    </row>
    <row r="1628" spans="1:15" outlineLevel="2" x14ac:dyDescent="0.25">
      <c r="A1628" t="s">
        <v>1937</v>
      </c>
      <c r="B1628" s="74" t="str">
        <f t="shared" si="211"/>
        <v>900-EBARA</v>
      </c>
      <c r="C1628" t="str">
        <f>VLOOKUP(A1628,'BASE ARTICLE SAMUEL 25012023 v1'!$A$1:$B$1287,2,FALSE)</f>
        <v>AF</v>
      </c>
      <c r="E1628">
        <v>1</v>
      </c>
      <c r="F1628" t="s">
        <v>3926</v>
      </c>
      <c r="G1628" s="71">
        <f>VLOOKUP(M1628,'BASE ARTICLE SAMUEL 25012023 v1'!$A$1:$F$1287,6,FALSE)</f>
        <v>0.94</v>
      </c>
      <c r="H1628" s="6">
        <f>VLOOKUP(M1628,'BASE ARTICLE SAMUEL 25012023 v2'!$A$1:$H$1287,8,FALSE)</f>
        <v>0.94</v>
      </c>
      <c r="I1628">
        <v>4.87</v>
      </c>
      <c r="J1628">
        <f t="shared" si="212"/>
        <v>4.87</v>
      </c>
      <c r="K1628" s="6">
        <f>VLOOKUP(M1628,'BASE ARTICLE SAMUEL 25012023 v2'!$A$1:$K$1287,11,FALSE)</f>
        <v>1.41</v>
      </c>
      <c r="L1628" s="6">
        <f t="shared" si="213"/>
        <v>1.41</v>
      </c>
      <c r="M1628" t="s">
        <v>68</v>
      </c>
      <c r="N1628" t="str">
        <f>VLOOKUP(M1628,'BASE ARTICLE SAMUEL 25012023 v1'!$A$2:$B$1287,2,FALSE)</f>
        <v>AS</v>
      </c>
      <c r="O1628">
        <f t="shared" si="208"/>
        <v>0.94</v>
      </c>
    </row>
    <row r="1629" spans="1:15" outlineLevel="2" x14ac:dyDescent="0.25">
      <c r="A1629" t="s">
        <v>1937</v>
      </c>
      <c r="B1629" s="74" t="str">
        <f t="shared" si="211"/>
        <v>900-EBARA</v>
      </c>
      <c r="C1629" t="str">
        <f>VLOOKUP(A1629,'BASE ARTICLE SAMUEL 25012023 v1'!$A$1:$B$1287,2,FALSE)</f>
        <v>AF</v>
      </c>
      <c r="E1629">
        <v>1</v>
      </c>
      <c r="F1629" t="s">
        <v>3927</v>
      </c>
      <c r="G1629" s="71">
        <f>VLOOKUP(M1629,'BASE ARTICLE SAMUEL 25012023 v1'!$A$1:$F$1287,6,FALSE)</f>
        <v>0.92</v>
      </c>
      <c r="H1629" s="6">
        <f>VLOOKUP(M1629,'BASE ARTICLE SAMUEL 25012023 v2'!$A$1:$H$1287,8,FALSE)</f>
        <v>0.92</v>
      </c>
      <c r="I1629">
        <v>4.9400000000000004</v>
      </c>
      <c r="J1629">
        <f t="shared" si="212"/>
        <v>4.9400000000000004</v>
      </c>
      <c r="K1629" s="6">
        <f>VLOOKUP(M1629,'BASE ARTICLE SAMUEL 25012023 v2'!$A$1:$K$1287,11,FALSE)</f>
        <v>1.3800000000000001</v>
      </c>
      <c r="L1629" s="6">
        <f t="shared" si="213"/>
        <v>1.3800000000000001</v>
      </c>
      <c r="M1629" t="s">
        <v>44</v>
      </c>
      <c r="N1629" t="str">
        <f>VLOOKUP(M1629,'BASE ARTICLE SAMUEL 25012023 v1'!$A$2:$B$1287,2,FALSE)</f>
        <v>AS</v>
      </c>
      <c r="O1629">
        <f t="shared" si="208"/>
        <v>0.92</v>
      </c>
    </row>
    <row r="1630" spans="1:15" outlineLevel="2" x14ac:dyDescent="0.25">
      <c r="A1630" t="s">
        <v>1937</v>
      </c>
      <c r="B1630" s="74" t="str">
        <f t="shared" si="211"/>
        <v>900-EBARA</v>
      </c>
      <c r="C1630" t="str">
        <f>VLOOKUP(A1630,'BASE ARTICLE SAMUEL 25012023 v1'!$A$1:$B$1287,2,FALSE)</f>
        <v>AF</v>
      </c>
      <c r="E1630">
        <v>0.54</v>
      </c>
      <c r="F1630" t="s">
        <v>1604</v>
      </c>
      <c r="G1630" s="71">
        <f>VLOOKUP(M1630,'BASE ARTICLE SAMUEL 25012023 v1'!$A$1:$F$1287,6,FALSE)</f>
        <v>50</v>
      </c>
      <c r="H1630" s="6">
        <f>VLOOKUP(M1630,'BASE ARTICLE SAMUEL 25012023 v2'!$A$1:$H$1287,8,FALSE)</f>
        <v>0</v>
      </c>
      <c r="I1630">
        <v>75</v>
      </c>
      <c r="J1630">
        <f t="shared" si="212"/>
        <v>40.5</v>
      </c>
      <c r="K1630" s="6">
        <f>VLOOKUP(M1630,'BASE ARTICLE SAMUEL 25012023 v2'!$A$1:$K$1287,11,FALSE)</f>
        <v>75</v>
      </c>
      <c r="L1630" s="6">
        <f t="shared" si="213"/>
        <v>40.5</v>
      </c>
      <c r="M1630" t="s">
        <v>1603</v>
      </c>
      <c r="N1630" t="str">
        <f>VLOOKUP(M1630,'BASE ARTICLE SAMUEL 25012023 v1'!$A$2:$B$1287,2,FALSE)</f>
        <v>AN</v>
      </c>
      <c r="O1630">
        <f t="shared" si="208"/>
        <v>0</v>
      </c>
    </row>
    <row r="1631" spans="1:15" outlineLevel="2" x14ac:dyDescent="0.25">
      <c r="A1631" t="s">
        <v>1937</v>
      </c>
      <c r="B1631" s="74" t="str">
        <f t="shared" si="211"/>
        <v>900-EBARA</v>
      </c>
      <c r="C1631" t="str">
        <f>VLOOKUP(A1631,'BASE ARTICLE SAMUEL 25012023 v1'!$A$1:$B$1287,2,FALSE)</f>
        <v>AF</v>
      </c>
      <c r="E1631">
        <v>0.7</v>
      </c>
      <c r="F1631" t="s">
        <v>3943</v>
      </c>
      <c r="G1631" s="71">
        <f>VLOOKUP(M1631,'BASE ARTICLE SAMUEL 25012023 v1'!$A$1:$F$1287,6,FALSE)</f>
        <v>2.16</v>
      </c>
      <c r="H1631" s="6">
        <f>VLOOKUP(M1631,'BASE ARTICLE SAMUEL 25012023 v2'!$A$1:$H$1287,8,FALSE)</f>
        <v>2.1760000000000002</v>
      </c>
      <c r="I1631">
        <v>5.59</v>
      </c>
      <c r="J1631">
        <f t="shared" si="212"/>
        <v>3.9129999999999998</v>
      </c>
      <c r="K1631" s="6">
        <f>VLOOKUP(M1631,'BASE ARTICLE SAMUEL 25012023 v2'!$A$1:$K$1287,11,FALSE)</f>
        <v>8.6822400000000002</v>
      </c>
      <c r="L1631" s="6">
        <f t="shared" si="213"/>
        <v>6.0775679999999994</v>
      </c>
      <c r="M1631" t="s">
        <v>563</v>
      </c>
      <c r="N1631" t="str">
        <f>VLOOKUP(M1631,'BASE ARTICLE SAMUEL 25012023 v1'!$A$2:$B$1287,2,FALSE)</f>
        <v>AN</v>
      </c>
      <c r="O1631">
        <f t="shared" si="208"/>
        <v>1.5232000000000001</v>
      </c>
    </row>
    <row r="1632" spans="1:15" outlineLevel="2" x14ac:dyDescent="0.25">
      <c r="A1632" t="s">
        <v>1937</v>
      </c>
      <c r="B1632" s="74" t="str">
        <f t="shared" si="211"/>
        <v>900-EBARA</v>
      </c>
      <c r="C1632" t="str">
        <f>VLOOKUP(A1632,'BASE ARTICLE SAMUEL 25012023 v1'!$A$1:$B$1287,2,FALSE)</f>
        <v>AF</v>
      </c>
      <c r="E1632">
        <v>1</v>
      </c>
      <c r="F1632" t="s">
        <v>916</v>
      </c>
      <c r="G1632" s="71">
        <f>VLOOKUP(M1632,'BASE ARTICLE SAMUEL 25012023 v1'!$A$1:$F$1287,6,FALSE)</f>
        <v>4.04</v>
      </c>
      <c r="H1632" s="6">
        <f>VLOOKUP(M1632,'BASE ARTICLE SAMUEL 25012023 v2'!$A$1:$H$1287,8,FALSE)</f>
        <v>4.04</v>
      </c>
      <c r="I1632">
        <v>6.93</v>
      </c>
      <c r="J1632">
        <f t="shared" si="212"/>
        <v>6.93</v>
      </c>
      <c r="K1632" s="6">
        <f>VLOOKUP(M1632,'BASE ARTICLE SAMUEL 25012023 v2'!$A$1:$K$1287,11,FALSE)</f>
        <v>5.3732000000000006</v>
      </c>
      <c r="L1632" s="6">
        <f t="shared" si="213"/>
        <v>5.3732000000000006</v>
      </c>
      <c r="M1632" t="s">
        <v>915</v>
      </c>
      <c r="N1632" t="str">
        <f>VLOOKUP(M1632,'BASE ARTICLE SAMUEL 25012023 v1'!$A$2:$B$1287,2,FALSE)</f>
        <v>AN</v>
      </c>
      <c r="O1632">
        <f t="shared" si="208"/>
        <v>4.04</v>
      </c>
    </row>
    <row r="1633" spans="1:15" outlineLevel="2" x14ac:dyDescent="0.25">
      <c r="A1633" t="s">
        <v>1937</v>
      </c>
      <c r="B1633" s="74" t="str">
        <f t="shared" si="211"/>
        <v>900-EBARA</v>
      </c>
      <c r="C1633" t="str">
        <f>VLOOKUP(A1633,'BASE ARTICLE SAMUEL 25012023 v1'!$A$1:$B$1287,2,FALSE)</f>
        <v>AF</v>
      </c>
      <c r="E1633">
        <v>1</v>
      </c>
      <c r="F1633" t="s">
        <v>568</v>
      </c>
      <c r="G1633" s="71">
        <f>VLOOKUP(M1633,'BASE ARTICLE SAMUEL 25012023 v1'!$A$1:$F$1287,6,FALSE)</f>
        <v>7.72</v>
      </c>
      <c r="H1633" s="6">
        <f>VLOOKUP(M1633,'BASE ARTICLE SAMUEL 25012023 v2'!$A$1:$H$1287,8,FALSE)</f>
        <v>8</v>
      </c>
      <c r="I1633">
        <v>8.51</v>
      </c>
      <c r="J1633">
        <f t="shared" si="212"/>
        <v>8.51</v>
      </c>
      <c r="K1633" s="6">
        <f>VLOOKUP(M1633,'BASE ARTICLE SAMUEL 25012023 v2'!$A$1:$K$1287,11,FALSE)</f>
        <v>10.64</v>
      </c>
      <c r="L1633" s="6">
        <f t="shared" si="213"/>
        <v>10.64</v>
      </c>
      <c r="M1633" t="s">
        <v>567</v>
      </c>
      <c r="N1633" t="str">
        <f>VLOOKUP(M1633,'BASE ARTICLE SAMUEL 25012023 v1'!$A$2:$B$1287,2,FALSE)</f>
        <v>AN</v>
      </c>
      <c r="O1633">
        <f t="shared" si="208"/>
        <v>8</v>
      </c>
    </row>
    <row r="1634" spans="1:15" outlineLevel="2" x14ac:dyDescent="0.25">
      <c r="A1634" t="s">
        <v>1937</v>
      </c>
      <c r="B1634" s="74" t="str">
        <f t="shared" si="211"/>
        <v>900-EBARA</v>
      </c>
      <c r="C1634" t="str">
        <f>VLOOKUP(A1634,'BASE ARTICLE SAMUEL 25012023 v1'!$A$1:$B$1287,2,FALSE)</f>
        <v>AF</v>
      </c>
      <c r="E1634">
        <v>1</v>
      </c>
      <c r="F1634" t="s">
        <v>1550</v>
      </c>
      <c r="G1634" s="71">
        <f>VLOOKUP(M1634,'BASE ARTICLE SAMUEL 25012023 v1'!$A$1:$F$1287,6,FALSE)</f>
        <v>5</v>
      </c>
      <c r="H1634" s="6">
        <f>VLOOKUP(M1634,'BASE ARTICLE SAMUEL 25012023 v2'!$A$1:$H$1287,8,FALSE)</f>
        <v>5</v>
      </c>
      <c r="I1634">
        <v>8.51</v>
      </c>
      <c r="J1634">
        <f t="shared" si="212"/>
        <v>8.51</v>
      </c>
      <c r="K1634" s="6">
        <f>VLOOKUP(M1634,'BASE ARTICLE SAMUEL 25012023 v2'!$A$1:$K$1287,11,FALSE)</f>
        <v>5.5</v>
      </c>
      <c r="L1634" s="6">
        <f t="shared" si="213"/>
        <v>5.5</v>
      </c>
      <c r="M1634" t="s">
        <v>1549</v>
      </c>
      <c r="N1634" t="str">
        <f>VLOOKUP(M1634,'BASE ARTICLE SAMUEL 25012023 v1'!$A$2:$B$1287,2,FALSE)</f>
        <v>AN</v>
      </c>
      <c r="O1634">
        <f t="shared" si="208"/>
        <v>5</v>
      </c>
    </row>
    <row r="1635" spans="1:15" outlineLevel="2" x14ac:dyDescent="0.25">
      <c r="A1635" t="s">
        <v>1937</v>
      </c>
      <c r="B1635" s="74" t="str">
        <f t="shared" si="211"/>
        <v>900-EBARA</v>
      </c>
      <c r="C1635" t="str">
        <f>VLOOKUP(A1635,'BASE ARTICLE SAMUEL 25012023 v1'!$A$1:$B$1287,2,FALSE)</f>
        <v>AF</v>
      </c>
      <c r="E1635">
        <v>1</v>
      </c>
      <c r="F1635" t="s">
        <v>2492</v>
      </c>
      <c r="G1635" s="71">
        <f>VLOOKUP(M1635,'BASE ARTICLE SAMUEL 25012023 v1'!$A$1:$F$1287,6,FALSE)</f>
        <v>0.67</v>
      </c>
      <c r="H1635" s="6">
        <f>VLOOKUP(M1635,'BASE ARTICLE SAMUEL 25012023 v2'!$A$1:$H$1287,8,FALSE)</f>
        <v>0.67</v>
      </c>
      <c r="I1635">
        <v>8.51</v>
      </c>
      <c r="J1635">
        <f t="shared" si="212"/>
        <v>8.51</v>
      </c>
      <c r="K1635" s="6">
        <f>VLOOKUP(M1635,'BASE ARTICLE SAMUEL 25012023 v2'!$A$1:$K$1287,11,FALSE)</f>
        <v>0.7370000000000001</v>
      </c>
      <c r="L1635" s="6">
        <f t="shared" si="213"/>
        <v>0.7370000000000001</v>
      </c>
      <c r="M1635" t="s">
        <v>2491</v>
      </c>
      <c r="N1635" t="str">
        <f>VLOOKUP(M1635,'BASE ARTICLE SAMUEL 25012023 v1'!$A$2:$B$1287,2,FALSE)</f>
        <v>AN</v>
      </c>
      <c r="O1635">
        <f t="shared" si="208"/>
        <v>0.67</v>
      </c>
    </row>
    <row r="1636" spans="1:15" outlineLevel="1" x14ac:dyDescent="0.25">
      <c r="A1636" s="74" t="s">
        <v>4201</v>
      </c>
      <c r="B1636" s="74" t="str">
        <f t="shared" si="211"/>
        <v>ECSPR-900-EBARA</v>
      </c>
      <c r="H1636" s="6" t="e">
        <f>VLOOKUP(M1636,'BASE ARTICLE SAMUEL 25012023 v2'!$A$1:$H$1287,8,FALSE)</f>
        <v>#N/A</v>
      </c>
      <c r="K1636" s="6" t="e">
        <f>VLOOKUP(M1636,'BASE ARTICLE SAMUEL 25012023 v2'!$A$1:$K$1287,11,FALSE)</f>
        <v>#N/A</v>
      </c>
      <c r="L1636" s="6">
        <f>SUBTOTAL(9,L1619:L1635)</f>
        <v>343.38301799999999</v>
      </c>
      <c r="O1636">
        <f>SUBTOTAL(9,O1619:O1635)</f>
        <v>201.95219999999995</v>
      </c>
    </row>
    <row r="1637" spans="1:15" outlineLevel="2" x14ac:dyDescent="0.25">
      <c r="A1637" t="s">
        <v>2323</v>
      </c>
      <c r="B1637" s="74" t="str">
        <f t="shared" si="211"/>
        <v>1900V150ALT</v>
      </c>
      <c r="C1637" t="str">
        <f>VLOOKUP(A1637,'BASE ARTICLE SAMUEL 25012023 v1'!$A$1:$B$1287,2,FALSE)</f>
        <v>AF</v>
      </c>
      <c r="D1637" t="s">
        <v>576</v>
      </c>
      <c r="E1637">
        <v>4</v>
      </c>
      <c r="F1637" t="s">
        <v>577</v>
      </c>
      <c r="G1637" s="71">
        <f>VLOOKUP(M1637,'BASE ARTICLE SAMUEL 25012023 v1'!$A$1:$F$1287,6,FALSE)</f>
        <v>3.2</v>
      </c>
      <c r="H1637" s="6">
        <f>VLOOKUP(M1637,'BASE ARTICLE SAMUEL 25012023 v2'!$A$1:$H$1287,8,FALSE)</f>
        <v>3.2</v>
      </c>
      <c r="I1637">
        <v>4.3499999999999996</v>
      </c>
      <c r="J1637">
        <f t="shared" ref="J1637:J1658" si="214">E1637*I1637</f>
        <v>17.399999999999999</v>
      </c>
      <c r="K1637" s="6">
        <f>VLOOKUP(M1637,'BASE ARTICLE SAMUEL 25012023 v2'!$A$1:$K$1287,11,FALSE)</f>
        <v>4.8000000000000007</v>
      </c>
      <c r="L1637" s="6">
        <f t="shared" ref="L1637:L1658" si="215">E1637*K1637</f>
        <v>19.200000000000003</v>
      </c>
      <c r="M1637" t="s">
        <v>576</v>
      </c>
      <c r="N1637" t="str">
        <f>VLOOKUP(M1637,'BASE ARTICLE SAMUEL 25012023 v1'!$A$2:$B$1287,2,FALSE)</f>
        <v>AN</v>
      </c>
      <c r="O1637">
        <f t="shared" si="208"/>
        <v>12.8</v>
      </c>
    </row>
    <row r="1638" spans="1:15" outlineLevel="2" x14ac:dyDescent="0.25">
      <c r="A1638" t="s">
        <v>2323</v>
      </c>
      <c r="B1638" s="74" t="str">
        <f t="shared" si="211"/>
        <v>1900V150ALT</v>
      </c>
      <c r="C1638" t="str">
        <f>VLOOKUP(A1638,'BASE ARTICLE SAMUEL 25012023 v1'!$A$1:$B$1287,2,FALSE)</f>
        <v>AF</v>
      </c>
      <c r="D1638" t="s">
        <v>2251</v>
      </c>
      <c r="E1638">
        <v>2</v>
      </c>
      <c r="F1638" t="s">
        <v>3951</v>
      </c>
      <c r="G1638" s="71">
        <f>VLOOKUP(M1638,'BASE ARTICLE SAMUEL 25012023 v1'!$A$1:$F$1287,6,FALSE)</f>
        <v>320</v>
      </c>
      <c r="H1638" s="6">
        <f>VLOOKUP(M1638,'BASE ARTICLE SAMUEL 25012023 v2'!$A$1:$H$1287,8,FALSE)</f>
        <v>320</v>
      </c>
      <c r="I1638">
        <v>0</v>
      </c>
      <c r="J1638">
        <f t="shared" si="214"/>
        <v>0</v>
      </c>
      <c r="K1638" s="6">
        <f>VLOOKUP(M1638,'BASE ARTICLE SAMUEL 25012023 v2'!$A$1:$K$1287,11,FALSE)</f>
        <v>480</v>
      </c>
      <c r="L1638" s="6">
        <f t="shared" si="215"/>
        <v>960</v>
      </c>
      <c r="M1638" t="s">
        <v>2251</v>
      </c>
      <c r="N1638" t="str">
        <f>VLOOKUP(M1638,'BASE ARTICLE SAMUEL 25012023 v1'!$A$2:$B$1287,2,FALSE)</f>
        <v>AN</v>
      </c>
      <c r="O1638">
        <f t="shared" si="208"/>
        <v>640</v>
      </c>
    </row>
    <row r="1639" spans="1:15" outlineLevel="2" x14ac:dyDescent="0.25">
      <c r="A1639" t="s">
        <v>2323</v>
      </c>
      <c r="B1639" s="74" t="str">
        <f t="shared" si="211"/>
        <v>1900V150ALT</v>
      </c>
      <c r="C1639" t="str">
        <f>VLOOKUP(A1639,'BASE ARTICLE SAMUEL 25012023 v1'!$A$1:$B$1287,2,FALSE)</f>
        <v>AF</v>
      </c>
      <c r="D1639" t="s">
        <v>2200</v>
      </c>
      <c r="E1639">
        <v>3</v>
      </c>
      <c r="F1639" t="s">
        <v>2201</v>
      </c>
      <c r="G1639" s="71">
        <f>VLOOKUP(M1639,'BASE ARTICLE SAMUEL 25012023 v1'!$A$1:$F$1287,6,FALSE)</f>
        <v>0</v>
      </c>
      <c r="H1639" s="6">
        <f>VLOOKUP(M1639,'BASE ARTICLE SAMUEL 25012023 v2'!$A$1:$H$1287,8,FALSE)</f>
        <v>0</v>
      </c>
      <c r="I1639">
        <v>0</v>
      </c>
      <c r="J1639">
        <f t="shared" si="214"/>
        <v>0</v>
      </c>
      <c r="K1639" s="6">
        <f>VLOOKUP(M1639,'BASE ARTICLE SAMUEL 25012023 v2'!$A$1:$K$1287,11,FALSE)</f>
        <v>0</v>
      </c>
      <c r="L1639" s="6">
        <f t="shared" si="215"/>
        <v>0</v>
      </c>
      <c r="M1639" t="s">
        <v>2200</v>
      </c>
      <c r="N1639" t="str">
        <f>VLOOKUP(M1639,'BASE ARTICLE SAMUEL 25012023 v1'!$A$2:$B$1287,2,FALSE)</f>
        <v>AS</v>
      </c>
      <c r="O1639">
        <f t="shared" si="208"/>
        <v>0</v>
      </c>
    </row>
    <row r="1640" spans="1:15" outlineLevel="2" x14ac:dyDescent="0.25">
      <c r="A1640" t="s">
        <v>2323</v>
      </c>
      <c r="B1640" s="74" t="str">
        <f t="shared" si="211"/>
        <v>1900V150ALT</v>
      </c>
      <c r="C1640" t="str">
        <f>VLOOKUP(A1640,'BASE ARTICLE SAMUEL 25012023 v1'!$A$1:$B$1287,2,FALSE)</f>
        <v>AF</v>
      </c>
      <c r="D1640" t="s">
        <v>90</v>
      </c>
      <c r="E1640">
        <v>2</v>
      </c>
      <c r="F1640" t="s">
        <v>91</v>
      </c>
      <c r="G1640" s="71">
        <f>VLOOKUP(M1640,'BASE ARTICLE SAMUEL 25012023 v1'!$A$1:$F$1287,6,FALSE)</f>
        <v>0.92</v>
      </c>
      <c r="H1640" s="6">
        <f>VLOOKUP(M1640,'BASE ARTICLE SAMUEL 25012023 v2'!$A$1:$H$1287,8,FALSE)</f>
        <v>0.92</v>
      </c>
      <c r="I1640">
        <v>1.38</v>
      </c>
      <c r="J1640">
        <f t="shared" si="214"/>
        <v>2.76</v>
      </c>
      <c r="K1640" s="6">
        <f>VLOOKUP(M1640,'BASE ARTICLE SAMUEL 25012023 v2'!$A$1:$K$1287,11,FALSE)</f>
        <v>1.3800000000000001</v>
      </c>
      <c r="L1640" s="6">
        <f t="shared" si="215"/>
        <v>2.7600000000000002</v>
      </c>
      <c r="M1640" t="s">
        <v>90</v>
      </c>
      <c r="N1640" t="str">
        <f>VLOOKUP(M1640,'BASE ARTICLE SAMUEL 25012023 v1'!$A$2:$B$1287,2,FALSE)</f>
        <v>AS</v>
      </c>
      <c r="O1640">
        <f t="shared" si="208"/>
        <v>1.84</v>
      </c>
    </row>
    <row r="1641" spans="1:15" outlineLevel="2" x14ac:dyDescent="0.25">
      <c r="A1641" t="s">
        <v>2323</v>
      </c>
      <c r="B1641" s="74" t="str">
        <f t="shared" si="211"/>
        <v>1900V150ALT</v>
      </c>
      <c r="C1641" t="str">
        <f>VLOOKUP(A1641,'BASE ARTICLE SAMUEL 25012023 v1'!$A$1:$B$1287,2,FALSE)</f>
        <v>AF</v>
      </c>
      <c r="D1641" t="s">
        <v>68</v>
      </c>
      <c r="E1641">
        <v>1</v>
      </c>
      <c r="F1641" t="s">
        <v>69</v>
      </c>
      <c r="G1641" s="71">
        <f>VLOOKUP(M1641,'BASE ARTICLE SAMUEL 25012023 v1'!$A$1:$F$1287,6,FALSE)</f>
        <v>0.94</v>
      </c>
      <c r="H1641" s="6">
        <f>VLOOKUP(M1641,'BASE ARTICLE SAMUEL 25012023 v2'!$A$1:$H$1287,8,FALSE)</f>
        <v>0.94</v>
      </c>
      <c r="I1641">
        <v>1.41</v>
      </c>
      <c r="J1641">
        <f t="shared" si="214"/>
        <v>1.41</v>
      </c>
      <c r="K1641" s="6">
        <f>VLOOKUP(M1641,'BASE ARTICLE SAMUEL 25012023 v2'!$A$1:$K$1287,11,FALSE)</f>
        <v>1.41</v>
      </c>
      <c r="L1641" s="6">
        <f t="shared" si="215"/>
        <v>1.41</v>
      </c>
      <c r="M1641" t="s">
        <v>68</v>
      </c>
      <c r="N1641" t="str">
        <f>VLOOKUP(M1641,'BASE ARTICLE SAMUEL 25012023 v1'!$A$2:$B$1287,2,FALSE)</f>
        <v>AS</v>
      </c>
      <c r="O1641">
        <f t="shared" si="208"/>
        <v>0.94</v>
      </c>
    </row>
    <row r="1642" spans="1:15" outlineLevel="2" x14ac:dyDescent="0.25">
      <c r="A1642" t="s">
        <v>2323</v>
      </c>
      <c r="B1642" s="74" t="str">
        <f t="shared" si="211"/>
        <v>1900V150ALT</v>
      </c>
      <c r="C1642" t="str">
        <f>VLOOKUP(A1642,'BASE ARTICLE SAMUEL 25012023 v1'!$A$1:$B$1287,2,FALSE)</f>
        <v>AF</v>
      </c>
      <c r="D1642" t="s">
        <v>942</v>
      </c>
      <c r="E1642">
        <v>1</v>
      </c>
      <c r="F1642" t="s">
        <v>943</v>
      </c>
      <c r="G1642" s="71">
        <f>VLOOKUP(M1642,'BASE ARTICLE SAMUEL 25012023 v1'!$A$1:$F$1287,6,FALSE)</f>
        <v>1.64</v>
      </c>
      <c r="H1642" s="6">
        <f>VLOOKUP(M1642,'BASE ARTICLE SAMUEL 25012023 v2'!$A$1:$H$1287,8,FALSE)</f>
        <v>1.83</v>
      </c>
      <c r="I1642">
        <v>2.4500000000000002</v>
      </c>
      <c r="J1642">
        <f t="shared" si="214"/>
        <v>2.4500000000000002</v>
      </c>
      <c r="K1642" s="6">
        <f>VLOOKUP(M1642,'BASE ARTICLE SAMUEL 25012023 v2'!$A$1:$K$1287,11,FALSE)</f>
        <v>2.7450000000000001</v>
      </c>
      <c r="L1642" s="6">
        <f t="shared" si="215"/>
        <v>2.7450000000000001</v>
      </c>
      <c r="M1642" t="s">
        <v>942</v>
      </c>
      <c r="N1642" t="str">
        <f>VLOOKUP(M1642,'BASE ARTICLE SAMUEL 25012023 v1'!$A$2:$B$1287,2,FALSE)</f>
        <v>AS</v>
      </c>
      <c r="O1642">
        <f t="shared" si="208"/>
        <v>1.83</v>
      </c>
    </row>
    <row r="1643" spans="1:15" outlineLevel="2" x14ac:dyDescent="0.25">
      <c r="A1643" t="s">
        <v>2323</v>
      </c>
      <c r="B1643" s="74" t="str">
        <f t="shared" si="211"/>
        <v>1900V150ALT</v>
      </c>
      <c r="C1643" t="str">
        <f>VLOOKUP(A1643,'BASE ARTICLE SAMUEL 25012023 v1'!$A$1:$B$1287,2,FALSE)</f>
        <v>AF</v>
      </c>
      <c r="D1643" t="s">
        <v>757</v>
      </c>
      <c r="E1643">
        <v>2</v>
      </c>
      <c r="F1643" t="s">
        <v>758</v>
      </c>
      <c r="G1643" s="71">
        <f>VLOOKUP(M1643,'BASE ARTICLE SAMUEL 25012023 v1'!$A$1:$F$1287,6,FALSE)</f>
        <v>1.22</v>
      </c>
      <c r="H1643" s="6">
        <f>VLOOKUP(M1643,'BASE ARTICLE SAMUEL 25012023 v2'!$A$1:$H$1287,8,FALSE)</f>
        <v>1.22</v>
      </c>
      <c r="I1643">
        <v>1.62</v>
      </c>
      <c r="J1643">
        <f t="shared" si="214"/>
        <v>3.24</v>
      </c>
      <c r="K1643" s="6">
        <f>VLOOKUP(M1643,'BASE ARTICLE SAMUEL 25012023 v2'!$A$1:$K$1287,11,FALSE)</f>
        <v>1.6226</v>
      </c>
      <c r="L1643" s="6">
        <f t="shared" si="215"/>
        <v>3.2452000000000001</v>
      </c>
      <c r="M1643" t="s">
        <v>757</v>
      </c>
      <c r="N1643" t="str">
        <f>VLOOKUP(M1643,'BASE ARTICLE SAMUEL 25012023 v1'!$A$2:$B$1287,2,FALSE)</f>
        <v>AS</v>
      </c>
      <c r="O1643">
        <f t="shared" si="208"/>
        <v>2.44</v>
      </c>
    </row>
    <row r="1644" spans="1:15" outlineLevel="2" x14ac:dyDescent="0.25">
      <c r="A1644" t="s">
        <v>2323</v>
      </c>
      <c r="B1644" s="74" t="str">
        <f t="shared" si="211"/>
        <v>1900V150ALT</v>
      </c>
      <c r="C1644" t="str">
        <f>VLOOKUP(A1644,'BASE ARTICLE SAMUEL 25012023 v1'!$A$1:$B$1287,2,FALSE)</f>
        <v>AF</v>
      </c>
      <c r="D1644" t="s">
        <v>2049</v>
      </c>
      <c r="E1644">
        <v>4</v>
      </c>
      <c r="F1644" t="s">
        <v>2050</v>
      </c>
      <c r="G1644" s="71">
        <f>VLOOKUP(M1644,'BASE ARTICLE SAMUEL 25012023 v1'!$A$1:$F$1287,6,FALSE)</f>
        <v>0</v>
      </c>
      <c r="H1644" s="6">
        <f>VLOOKUP(M1644,'BASE ARTICLE SAMUEL 25012023 v2'!$A$1:$H$1287,8,FALSE)</f>
        <v>4.1400000000000006</v>
      </c>
      <c r="I1644">
        <v>5.5</v>
      </c>
      <c r="J1644">
        <f t="shared" si="214"/>
        <v>22</v>
      </c>
      <c r="K1644" s="6">
        <f>VLOOKUP(M1644,'BASE ARTICLE SAMUEL 25012023 v2'!$A$1:$K$1287,11,FALSE)</f>
        <v>5.5212000000000003</v>
      </c>
      <c r="L1644" s="6">
        <f t="shared" si="215"/>
        <v>22.084800000000001</v>
      </c>
      <c r="M1644" t="s">
        <v>2049</v>
      </c>
      <c r="N1644" t="str">
        <f>VLOOKUP(M1644,'BASE ARTICLE SAMUEL 25012023 v1'!$A$2:$B$1287,2,FALSE)</f>
        <v>AF</v>
      </c>
      <c r="O1644">
        <f t="shared" si="208"/>
        <v>16.560000000000002</v>
      </c>
    </row>
    <row r="1645" spans="1:15" outlineLevel="2" x14ac:dyDescent="0.25">
      <c r="A1645" t="s">
        <v>2323</v>
      </c>
      <c r="B1645" s="74" t="str">
        <f t="shared" si="211"/>
        <v>1900V150ALT</v>
      </c>
      <c r="C1645" t="str">
        <f>VLOOKUP(A1645,'BASE ARTICLE SAMUEL 25012023 v1'!$A$1:$B$1287,2,FALSE)</f>
        <v>AF</v>
      </c>
      <c r="D1645">
        <v>101007</v>
      </c>
      <c r="E1645">
        <v>2</v>
      </c>
      <c r="F1645" t="s">
        <v>582</v>
      </c>
      <c r="G1645" s="71">
        <f>VLOOKUP(M1645,'BASE ARTICLE SAMUEL 25012023 v1'!$A$1:$F$1287,6,FALSE)</f>
        <v>1.5</v>
      </c>
      <c r="H1645" s="6">
        <f>VLOOKUP(M1645,'BASE ARTICLE SAMUEL 25012023 v2'!$A$1:$H$1287,8,FALSE)</f>
        <v>1.5</v>
      </c>
      <c r="I1645">
        <v>2.25</v>
      </c>
      <c r="J1645">
        <f t="shared" si="214"/>
        <v>4.5</v>
      </c>
      <c r="K1645" s="6">
        <f>VLOOKUP(M1645,'BASE ARTICLE SAMUEL 25012023 v2'!$A$1:$K$1287,11,FALSE)</f>
        <v>2.25</v>
      </c>
      <c r="L1645" s="6">
        <f t="shared" si="215"/>
        <v>4.5</v>
      </c>
      <c r="M1645">
        <v>101007</v>
      </c>
      <c r="N1645" t="str">
        <f>VLOOKUP(M1645,'BASE ARTICLE SAMUEL 25012023 v1'!$A$2:$B$1287,2,FALSE)</f>
        <v>AN</v>
      </c>
      <c r="O1645">
        <f t="shared" si="208"/>
        <v>3</v>
      </c>
    </row>
    <row r="1646" spans="1:15" outlineLevel="2" x14ac:dyDescent="0.25">
      <c r="A1646" t="s">
        <v>2323</v>
      </c>
      <c r="B1646" s="74" t="str">
        <f t="shared" si="211"/>
        <v>1900V150ALT</v>
      </c>
      <c r="C1646" t="str">
        <f>VLOOKUP(A1646,'BASE ARTICLE SAMUEL 25012023 v1'!$A$1:$B$1287,2,FALSE)</f>
        <v>AF</v>
      </c>
      <c r="D1646" t="s">
        <v>558</v>
      </c>
      <c r="E1646">
        <v>4</v>
      </c>
      <c r="F1646" t="s">
        <v>559</v>
      </c>
      <c r="G1646" s="71">
        <f>VLOOKUP(M1646,'BASE ARTICLE SAMUEL 25012023 v1'!$A$1:$F$1287,6,FALSE)</f>
        <v>0.85</v>
      </c>
      <c r="H1646" s="6">
        <f>VLOOKUP(M1646,'BASE ARTICLE SAMUEL 25012023 v2'!$A$1:$H$1287,8,FALSE)</f>
        <v>0.91100000000000003</v>
      </c>
      <c r="I1646">
        <v>1.1299999999999999</v>
      </c>
      <c r="J1646">
        <f t="shared" si="214"/>
        <v>4.5199999999999996</v>
      </c>
      <c r="K1646" s="6">
        <f>VLOOKUP(M1646,'BASE ARTICLE SAMUEL 25012023 v2'!$A$1:$K$1287,11,FALSE)</f>
        <v>1.2116300000000002</v>
      </c>
      <c r="L1646" s="6">
        <f t="shared" si="215"/>
        <v>4.8465200000000008</v>
      </c>
      <c r="M1646" t="s">
        <v>558</v>
      </c>
      <c r="N1646" t="str">
        <f>VLOOKUP(M1646,'BASE ARTICLE SAMUEL 25012023 v1'!$A$2:$B$1287,2,FALSE)</f>
        <v>AS</v>
      </c>
      <c r="O1646">
        <f t="shared" si="208"/>
        <v>3.6440000000000001</v>
      </c>
    </row>
    <row r="1647" spans="1:15" outlineLevel="2" x14ac:dyDescent="0.25">
      <c r="A1647" t="s">
        <v>2323</v>
      </c>
      <c r="B1647" s="74" t="str">
        <f t="shared" si="211"/>
        <v>1900V150ALT</v>
      </c>
      <c r="C1647" t="str">
        <f>VLOOKUP(A1647,'BASE ARTICLE SAMUEL 25012023 v1'!$A$1:$B$1287,2,FALSE)</f>
        <v>AF</v>
      </c>
      <c r="D1647" t="s">
        <v>2215</v>
      </c>
      <c r="E1647">
        <v>5</v>
      </c>
      <c r="F1647" t="s">
        <v>2216</v>
      </c>
      <c r="G1647" s="71">
        <f>VLOOKUP(M1647,'BASE ARTICLE SAMUEL 25012023 v1'!$A$1:$F$1287,6,FALSE)</f>
        <v>0.6</v>
      </c>
      <c r="H1647" s="6">
        <f>VLOOKUP(M1647,'BASE ARTICLE SAMUEL 25012023 v2'!$A$1:$H$1287,8,FALSE)</f>
        <v>0.76</v>
      </c>
      <c r="I1647">
        <v>0.79800000000000004</v>
      </c>
      <c r="J1647">
        <f t="shared" si="214"/>
        <v>3.99</v>
      </c>
      <c r="K1647" s="6">
        <f>VLOOKUP(M1647,'BASE ARTICLE SAMUEL 25012023 v2'!$A$1:$K$1287,11,FALSE)</f>
        <v>1.0108000000000001</v>
      </c>
      <c r="L1647" s="6">
        <f t="shared" si="215"/>
        <v>5.0540000000000003</v>
      </c>
      <c r="M1647" t="s">
        <v>2215</v>
      </c>
      <c r="N1647" t="str">
        <f>VLOOKUP(M1647,'BASE ARTICLE SAMUEL 25012023 v1'!$A$2:$B$1287,2,FALSE)</f>
        <v>AN</v>
      </c>
      <c r="O1647">
        <f t="shared" si="208"/>
        <v>3.8</v>
      </c>
    </row>
    <row r="1648" spans="1:15" outlineLevel="2" x14ac:dyDescent="0.25">
      <c r="A1648" t="s">
        <v>2323</v>
      </c>
      <c r="B1648" s="74" t="str">
        <f t="shared" si="211"/>
        <v>1900V150ALT</v>
      </c>
      <c r="C1648" t="str">
        <f>VLOOKUP(A1648,'BASE ARTICLE SAMUEL 25012023 v1'!$A$1:$B$1287,2,FALSE)</f>
        <v>AF</v>
      </c>
      <c r="D1648" t="s">
        <v>1667</v>
      </c>
      <c r="E1648">
        <v>3</v>
      </c>
      <c r="F1648" t="s">
        <v>1668</v>
      </c>
      <c r="G1648" s="71">
        <f>VLOOKUP(M1648,'BASE ARTICLE SAMUEL 25012023 v1'!$A$1:$F$1287,6,FALSE)</f>
        <v>0.6</v>
      </c>
      <c r="H1648" s="6">
        <f>VLOOKUP(M1648,'BASE ARTICLE SAMUEL 25012023 v2'!$A$1:$H$1287,8,FALSE)</f>
        <v>0.6</v>
      </c>
      <c r="I1648">
        <v>0.9</v>
      </c>
      <c r="J1648">
        <f t="shared" si="214"/>
        <v>2.7</v>
      </c>
      <c r="K1648" s="6">
        <f>VLOOKUP(M1648,'BASE ARTICLE SAMUEL 25012023 v2'!$A$1:$K$1287,11,FALSE)</f>
        <v>0.89999999999999991</v>
      </c>
      <c r="L1648" s="6">
        <f t="shared" si="215"/>
        <v>2.6999999999999997</v>
      </c>
      <c r="M1648" t="s">
        <v>1667</v>
      </c>
      <c r="N1648" t="str">
        <f>VLOOKUP(M1648,'BASE ARTICLE SAMUEL 25012023 v1'!$A$2:$B$1287,2,FALSE)</f>
        <v>AN</v>
      </c>
      <c r="O1648">
        <f t="shared" si="208"/>
        <v>1.7999999999999998</v>
      </c>
    </row>
    <row r="1649" spans="1:15" outlineLevel="2" x14ac:dyDescent="0.25">
      <c r="A1649" t="s">
        <v>2323</v>
      </c>
      <c r="B1649" s="74" t="str">
        <f t="shared" si="211"/>
        <v>1900V150ALT</v>
      </c>
      <c r="C1649" t="str">
        <f>VLOOKUP(A1649,'BASE ARTICLE SAMUEL 25012023 v1'!$A$1:$B$1287,2,FALSE)</f>
        <v>AF</v>
      </c>
      <c r="D1649" t="s">
        <v>2217</v>
      </c>
      <c r="E1649">
        <v>6</v>
      </c>
      <c r="F1649" t="s">
        <v>2218</v>
      </c>
      <c r="G1649" s="71">
        <f>VLOOKUP(M1649,'BASE ARTICLE SAMUEL 25012023 v1'!$A$1:$F$1287,6,FALSE)</f>
        <v>0.2</v>
      </c>
      <c r="H1649" s="6">
        <f>VLOOKUP(M1649,'BASE ARTICLE SAMUEL 25012023 v2'!$A$1:$H$1287,8,FALSE)</f>
        <v>0.2</v>
      </c>
      <c r="I1649">
        <v>0.26600000000000001</v>
      </c>
      <c r="J1649">
        <f t="shared" si="214"/>
        <v>1.5960000000000001</v>
      </c>
      <c r="K1649" s="6">
        <f>VLOOKUP(M1649,'BASE ARTICLE SAMUEL 25012023 v2'!$A$1:$K$1287,11,FALSE)</f>
        <v>0.26600000000000001</v>
      </c>
      <c r="L1649" s="6">
        <f t="shared" si="215"/>
        <v>1.5960000000000001</v>
      </c>
      <c r="M1649" t="s">
        <v>2217</v>
      </c>
      <c r="N1649" t="str">
        <f>VLOOKUP(M1649,'BASE ARTICLE SAMUEL 25012023 v1'!$A$2:$B$1287,2,FALSE)</f>
        <v>AN</v>
      </c>
      <c r="O1649">
        <f t="shared" si="208"/>
        <v>1.2000000000000002</v>
      </c>
    </row>
    <row r="1650" spans="1:15" outlineLevel="2" x14ac:dyDescent="0.25">
      <c r="A1650" t="s">
        <v>2323</v>
      </c>
      <c r="B1650" s="74" t="str">
        <f t="shared" si="211"/>
        <v>1900V150ALT</v>
      </c>
      <c r="C1650" t="str">
        <f>VLOOKUP(A1650,'BASE ARTICLE SAMUEL 25012023 v1'!$A$1:$B$1287,2,FALSE)</f>
        <v>AF</v>
      </c>
      <c r="D1650" t="s">
        <v>1949</v>
      </c>
      <c r="E1650">
        <v>2</v>
      </c>
      <c r="F1650" t="s">
        <v>1950</v>
      </c>
      <c r="G1650" s="71">
        <f>VLOOKUP(M1650,'BASE ARTICLE SAMUEL 25012023 v1'!$A$1:$F$1287,6,FALSE)</f>
        <v>0</v>
      </c>
      <c r="H1650" s="6">
        <f>VLOOKUP(M1650,'BASE ARTICLE SAMUEL 25012023 v2'!$A$1:$H$1287,8,FALSE)</f>
        <v>92.97</v>
      </c>
      <c r="I1650">
        <v>156.03</v>
      </c>
      <c r="J1650">
        <f t="shared" si="214"/>
        <v>312.06</v>
      </c>
      <c r="K1650" s="6">
        <f>VLOOKUP(M1650,'BASE ARTICLE SAMUEL 25012023 v2'!$A$1:$K$1287,11,FALSE)</f>
        <v>157.13120000000001</v>
      </c>
      <c r="L1650" s="6">
        <f t="shared" si="215"/>
        <v>314.26240000000001</v>
      </c>
      <c r="M1650" t="s">
        <v>1949</v>
      </c>
      <c r="N1650" t="str">
        <f>VLOOKUP(M1650,'BASE ARTICLE SAMUEL 25012023 v1'!$A$2:$B$1287,2,FALSE)</f>
        <v>AF</v>
      </c>
      <c r="O1650">
        <f t="shared" si="208"/>
        <v>185.94</v>
      </c>
    </row>
    <row r="1651" spans="1:15" outlineLevel="2" x14ac:dyDescent="0.25">
      <c r="A1651" t="s">
        <v>2323</v>
      </c>
      <c r="B1651" s="74" t="str">
        <f t="shared" si="211"/>
        <v>1900V150ALT</v>
      </c>
      <c r="C1651" t="str">
        <f>VLOOKUP(A1651,'BASE ARTICLE SAMUEL 25012023 v1'!$A$1:$B$1287,2,FALSE)</f>
        <v>AF</v>
      </c>
      <c r="D1651" t="s">
        <v>2057</v>
      </c>
      <c r="E1651">
        <v>1</v>
      </c>
      <c r="F1651" t="s">
        <v>2058</v>
      </c>
      <c r="G1651" s="71">
        <f>VLOOKUP(M1651,'BASE ARTICLE SAMUEL 25012023 v1'!$A$1:$F$1287,6,FALSE)</f>
        <v>214.71</v>
      </c>
      <c r="H1651" s="6">
        <f>VLOOKUP(M1651,'BASE ARTICLE SAMUEL 25012023 v2'!$A$1:$H$1287,8,FALSE)</f>
        <v>196.03</v>
      </c>
      <c r="I1651">
        <v>289.12</v>
      </c>
      <c r="J1651">
        <f t="shared" si="214"/>
        <v>289.12</v>
      </c>
      <c r="K1651" s="6">
        <f>VLOOKUP(M1651,'BASE ARTICLE SAMUEL 25012023 v2'!$A$1:$K$1287,11,FALSE)</f>
        <v>287.341800036</v>
      </c>
      <c r="L1651" s="6">
        <f t="shared" si="215"/>
        <v>287.341800036</v>
      </c>
      <c r="M1651" t="s">
        <v>2057</v>
      </c>
      <c r="N1651" t="str">
        <f>VLOOKUP(M1651,'BASE ARTICLE SAMUEL 25012023 v1'!$A$2:$B$1287,2,FALSE)</f>
        <v>AF</v>
      </c>
      <c r="O1651">
        <f t="shared" si="208"/>
        <v>196.03</v>
      </c>
    </row>
    <row r="1652" spans="1:15" outlineLevel="2" x14ac:dyDescent="0.25">
      <c r="A1652" t="s">
        <v>2323</v>
      </c>
      <c r="B1652" s="74" t="str">
        <f t="shared" si="211"/>
        <v>1900V150ALT</v>
      </c>
      <c r="C1652" t="str">
        <f>VLOOKUP(A1652,'BASE ARTICLE SAMUEL 25012023 v1'!$A$1:$B$1287,2,FALSE)</f>
        <v>AF</v>
      </c>
      <c r="D1652" t="s">
        <v>2045</v>
      </c>
      <c r="E1652">
        <v>1</v>
      </c>
      <c r="F1652" t="s">
        <v>3952</v>
      </c>
      <c r="G1652" s="71">
        <f>VLOOKUP(M1652,'BASE ARTICLE SAMUEL 25012023 v1'!$A$1:$F$1287,6,FALSE)</f>
        <v>249.46</v>
      </c>
      <c r="H1652" s="6">
        <f>VLOOKUP(M1652,'BASE ARTICLE SAMUEL 25012023 v2'!$A$1:$H$1287,8,FALSE)</f>
        <v>46.484999999999999</v>
      </c>
      <c r="I1652">
        <v>380.51</v>
      </c>
      <c r="J1652">
        <f t="shared" si="214"/>
        <v>380.51</v>
      </c>
      <c r="K1652" s="6">
        <f>VLOOKUP(M1652,'BASE ARTICLE SAMUEL 25012023 v2'!$A$1:$K$1287,11,FALSE)</f>
        <v>193.47749999999999</v>
      </c>
      <c r="L1652" s="6">
        <f t="shared" si="215"/>
        <v>193.47749999999999</v>
      </c>
      <c r="M1652" t="s">
        <v>2045</v>
      </c>
      <c r="N1652" t="str">
        <f>VLOOKUP(M1652,'BASE ARTICLE SAMUEL 25012023 v1'!$A$2:$B$1287,2,FALSE)</f>
        <v>AF</v>
      </c>
      <c r="O1652">
        <f t="shared" ref="O1652:O1718" si="216">E1652*H1652</f>
        <v>46.484999999999999</v>
      </c>
    </row>
    <row r="1653" spans="1:15" outlineLevel="2" x14ac:dyDescent="0.25">
      <c r="A1653" t="s">
        <v>2323</v>
      </c>
      <c r="B1653" s="74" t="str">
        <f t="shared" si="211"/>
        <v>1900V150ALT</v>
      </c>
      <c r="C1653" t="str">
        <f>VLOOKUP(A1653,'BASE ARTICLE SAMUEL 25012023 v1'!$A$1:$B$1287,2,FALSE)</f>
        <v>AF</v>
      </c>
      <c r="D1653" t="s">
        <v>2059</v>
      </c>
      <c r="E1653">
        <v>1</v>
      </c>
      <c r="F1653" t="s">
        <v>2060</v>
      </c>
      <c r="G1653" s="71">
        <f>VLOOKUP(M1653,'BASE ARTICLE SAMUEL 25012023 v1'!$A$1:$F$1287,6,FALSE)</f>
        <v>237</v>
      </c>
      <c r="H1653" s="6">
        <f>VLOOKUP(M1653,'BASE ARTICLE SAMUEL 25012023 v2'!$A$1:$H$1287,8,FALSE)</f>
        <v>299.99</v>
      </c>
      <c r="I1653">
        <v>355.5</v>
      </c>
      <c r="J1653">
        <f t="shared" si="214"/>
        <v>355.5</v>
      </c>
      <c r="K1653" s="6">
        <f>VLOOKUP(M1653,'BASE ARTICLE SAMUEL 25012023 v2'!$A$1:$K$1287,11,FALSE)</f>
        <v>449.98500000000001</v>
      </c>
      <c r="L1653" s="6">
        <f t="shared" si="215"/>
        <v>449.98500000000001</v>
      </c>
      <c r="M1653" t="s">
        <v>2059</v>
      </c>
      <c r="N1653" t="str">
        <f>VLOOKUP(M1653,'BASE ARTICLE SAMUEL 25012023 v1'!$A$2:$B$1287,2,FALSE)</f>
        <v>AN</v>
      </c>
      <c r="O1653">
        <f t="shared" si="216"/>
        <v>299.99</v>
      </c>
    </row>
    <row r="1654" spans="1:15" outlineLevel="2" x14ac:dyDescent="0.25">
      <c r="A1654" t="s">
        <v>2323</v>
      </c>
      <c r="B1654" s="74" t="str">
        <f t="shared" si="211"/>
        <v>1900V150ALT</v>
      </c>
      <c r="C1654" t="str">
        <f>VLOOKUP(A1654,'BASE ARTICLE SAMUEL 25012023 v1'!$A$1:$B$1287,2,FALSE)</f>
        <v>AF</v>
      </c>
      <c r="D1654" t="s">
        <v>1603</v>
      </c>
      <c r="E1654">
        <v>2</v>
      </c>
      <c r="F1654" t="s">
        <v>1604</v>
      </c>
      <c r="G1654" s="71">
        <f>VLOOKUP(M1654,'BASE ARTICLE SAMUEL 25012023 v1'!$A$1:$F$1287,6,FALSE)</f>
        <v>50</v>
      </c>
      <c r="H1654" s="6">
        <f>VLOOKUP(M1654,'BASE ARTICLE SAMUEL 25012023 v2'!$A$1:$H$1287,8,FALSE)</f>
        <v>0</v>
      </c>
      <c r="I1654">
        <v>75</v>
      </c>
      <c r="J1654">
        <f t="shared" si="214"/>
        <v>150</v>
      </c>
      <c r="K1654" s="6">
        <f>VLOOKUP(M1654,'BASE ARTICLE SAMUEL 25012023 v2'!$A$1:$K$1287,11,FALSE)</f>
        <v>75</v>
      </c>
      <c r="L1654" s="6">
        <f t="shared" si="215"/>
        <v>150</v>
      </c>
      <c r="M1654" t="s">
        <v>1603</v>
      </c>
      <c r="N1654" t="str">
        <f>VLOOKUP(M1654,'BASE ARTICLE SAMUEL 25012023 v1'!$A$2:$B$1287,2,FALSE)</f>
        <v>AN</v>
      </c>
      <c r="O1654">
        <f t="shared" si="216"/>
        <v>0</v>
      </c>
    </row>
    <row r="1655" spans="1:15" outlineLevel="2" x14ac:dyDescent="0.25">
      <c r="A1655" t="s">
        <v>2323</v>
      </c>
      <c r="B1655" s="74" t="str">
        <f t="shared" si="211"/>
        <v>1900V150ALT</v>
      </c>
      <c r="C1655" t="str">
        <f>VLOOKUP(A1655,'BASE ARTICLE SAMUEL 25012023 v1'!$A$1:$B$1287,2,FALSE)</f>
        <v>AF</v>
      </c>
      <c r="D1655" t="s">
        <v>1562</v>
      </c>
      <c r="E1655">
        <v>1</v>
      </c>
      <c r="F1655" t="s">
        <v>1563</v>
      </c>
      <c r="G1655" s="71">
        <f>VLOOKUP(M1655,'BASE ARTICLE SAMUEL 25012023 v1'!$A$1:$F$1287,6,FALSE)</f>
        <v>19.18</v>
      </c>
      <c r="H1655" s="6">
        <f>VLOOKUP(M1655,'BASE ARTICLE SAMUEL 25012023 v2'!$A$1:$H$1287,8,FALSE)</f>
        <v>19.18</v>
      </c>
      <c r="I1655">
        <v>28.77</v>
      </c>
      <c r="J1655">
        <f t="shared" si="214"/>
        <v>28.77</v>
      </c>
      <c r="K1655" s="6">
        <f>VLOOKUP(M1655,'BASE ARTICLE SAMUEL 25012023 v2'!$A$1:$K$1287,11,FALSE)</f>
        <v>28.77</v>
      </c>
      <c r="L1655" s="6">
        <f t="shared" si="215"/>
        <v>28.77</v>
      </c>
      <c r="M1655" t="s">
        <v>1562</v>
      </c>
      <c r="N1655" t="str">
        <f>VLOOKUP(M1655,'BASE ARTICLE SAMUEL 25012023 v1'!$A$2:$B$1287,2,FALSE)</f>
        <v>AN</v>
      </c>
      <c r="O1655">
        <f t="shared" si="216"/>
        <v>19.18</v>
      </c>
    </row>
    <row r="1656" spans="1:15" outlineLevel="2" x14ac:dyDescent="0.25">
      <c r="A1656" t="s">
        <v>2323</v>
      </c>
      <c r="B1656" s="74" t="str">
        <f t="shared" si="211"/>
        <v>1900V150ALT</v>
      </c>
      <c r="C1656" t="str">
        <f>VLOOKUP(A1656,'BASE ARTICLE SAMUEL 25012023 v1'!$A$1:$B$1287,2,FALSE)</f>
        <v>AF</v>
      </c>
      <c r="D1656" t="s">
        <v>560</v>
      </c>
      <c r="E1656">
        <v>3</v>
      </c>
      <c r="F1656" t="s">
        <v>561</v>
      </c>
      <c r="G1656" s="71">
        <f>VLOOKUP(M1656,'BASE ARTICLE SAMUEL 25012023 v1'!$A$1:$F$1287,6,FALSE)</f>
        <v>5.73</v>
      </c>
      <c r="H1656" s="6">
        <f>VLOOKUP(M1656,'BASE ARTICLE SAMUEL 25012023 v2'!$A$1:$H$1287,8,FALSE)</f>
        <v>5.73</v>
      </c>
      <c r="I1656">
        <v>19.059999999999999</v>
      </c>
      <c r="J1656">
        <f t="shared" si="214"/>
        <v>57.179999999999993</v>
      </c>
      <c r="K1656" s="6">
        <f>VLOOKUP(M1656,'BASE ARTICLE SAMUEL 25012023 v2'!$A$1:$K$1287,11,FALSE)</f>
        <v>22.862700000000004</v>
      </c>
      <c r="L1656" s="6">
        <f t="shared" si="215"/>
        <v>68.588100000000011</v>
      </c>
      <c r="M1656" t="s">
        <v>560</v>
      </c>
      <c r="N1656" t="str">
        <f>VLOOKUP(M1656,'BASE ARTICLE SAMUEL 25012023 v1'!$A$2:$B$1287,2,FALSE)</f>
        <v>AS</v>
      </c>
      <c r="O1656">
        <f t="shared" si="216"/>
        <v>17.190000000000001</v>
      </c>
    </row>
    <row r="1657" spans="1:15" outlineLevel="2" x14ac:dyDescent="0.25">
      <c r="A1657" t="s">
        <v>2323</v>
      </c>
      <c r="B1657" s="74" t="str">
        <f t="shared" si="211"/>
        <v>1900V150ALT</v>
      </c>
      <c r="C1657" t="str">
        <f>VLOOKUP(A1657,'BASE ARTICLE SAMUEL 25012023 v1'!$A$1:$B$1287,2,FALSE)</f>
        <v>AF</v>
      </c>
      <c r="E1657">
        <v>1</v>
      </c>
      <c r="F1657" t="s">
        <v>2484</v>
      </c>
      <c r="G1657" s="71">
        <f>VLOOKUP(M1657,'BASE ARTICLE SAMUEL 25012023 v1'!$A$1:$F$1287,6,FALSE)</f>
        <v>1.32</v>
      </c>
      <c r="H1657" s="6">
        <f>VLOOKUP(M1657,'BASE ARTICLE SAMUEL 25012023 v2'!$A$1:$H$1287,8,FALSE)</f>
        <v>1.32</v>
      </c>
      <c r="I1657">
        <v>19.059999999999999</v>
      </c>
      <c r="J1657">
        <f t="shared" si="214"/>
        <v>19.059999999999999</v>
      </c>
      <c r="K1657" s="6">
        <f>VLOOKUP(M1657,'BASE ARTICLE SAMUEL 25012023 v2'!$A$1:$K$1287,11,FALSE)</f>
        <v>1.4520000000000002</v>
      </c>
      <c r="L1657" s="6">
        <f t="shared" si="215"/>
        <v>1.4520000000000002</v>
      </c>
      <c r="M1657" t="s">
        <v>2483</v>
      </c>
      <c r="N1657" t="str">
        <f>VLOOKUP(M1657,'BASE ARTICLE SAMUEL 25012023 v1'!$A$2:$B$1287,2,FALSE)</f>
        <v>AN</v>
      </c>
      <c r="O1657">
        <f t="shared" si="216"/>
        <v>1.32</v>
      </c>
    </row>
    <row r="1658" spans="1:15" outlineLevel="2" x14ac:dyDescent="0.25">
      <c r="A1658" t="s">
        <v>2323</v>
      </c>
      <c r="B1658" s="74" t="str">
        <f t="shared" si="211"/>
        <v>1900V150ALT</v>
      </c>
      <c r="C1658" t="str">
        <f>VLOOKUP(A1658,'BASE ARTICLE SAMUEL 25012023 v1'!$A$1:$B$1287,2,FALSE)</f>
        <v>AF</v>
      </c>
      <c r="E1658">
        <v>1</v>
      </c>
      <c r="F1658" t="s">
        <v>1550</v>
      </c>
      <c r="G1658" s="71">
        <f>VLOOKUP(M1658,'BASE ARTICLE SAMUEL 25012023 v1'!$A$1:$F$1287,6,FALSE)</f>
        <v>5</v>
      </c>
      <c r="H1658" s="6">
        <f>VLOOKUP(M1658,'BASE ARTICLE SAMUEL 25012023 v2'!$A$1:$H$1287,8,FALSE)</f>
        <v>5</v>
      </c>
      <c r="I1658">
        <v>19.059999999999999</v>
      </c>
      <c r="J1658">
        <f t="shared" si="214"/>
        <v>19.059999999999999</v>
      </c>
      <c r="K1658" s="6">
        <f>VLOOKUP(M1658,'BASE ARTICLE SAMUEL 25012023 v2'!$A$1:$K$1287,11,FALSE)</f>
        <v>5.5</v>
      </c>
      <c r="L1658" s="6">
        <f t="shared" si="215"/>
        <v>5.5</v>
      </c>
      <c r="M1658" t="s">
        <v>1549</v>
      </c>
      <c r="N1658" t="str">
        <f>VLOOKUP(M1658,'BASE ARTICLE SAMUEL 25012023 v1'!$A$2:$B$1287,2,FALSE)</f>
        <v>AN</v>
      </c>
      <c r="O1658">
        <f t="shared" si="216"/>
        <v>5</v>
      </c>
    </row>
    <row r="1659" spans="1:15" outlineLevel="1" x14ac:dyDescent="0.25">
      <c r="A1659" s="74" t="s">
        <v>4202</v>
      </c>
      <c r="B1659" s="74" t="str">
        <f t="shared" si="211"/>
        <v>DP-SPR1900V150ALT</v>
      </c>
      <c r="H1659" s="6" t="e">
        <f>VLOOKUP(M1659,'BASE ARTICLE SAMUEL 25012023 v2'!$A$1:$H$1287,8,FALSE)</f>
        <v>#N/A</v>
      </c>
      <c r="K1659" s="6" t="e">
        <f>VLOOKUP(M1659,'BASE ARTICLE SAMUEL 25012023 v2'!$A$1:$K$1287,11,FALSE)</f>
        <v>#N/A</v>
      </c>
      <c r="L1659" s="6">
        <f>SUBTOTAL(9,L1637:L1658)</f>
        <v>2529.5183200360002</v>
      </c>
      <c r="O1659">
        <f>SUBTOTAL(9,O1637:O1658)</f>
        <v>1460.989</v>
      </c>
    </row>
    <row r="1660" spans="1:15" outlineLevel="2" x14ac:dyDescent="0.25">
      <c r="A1660" t="s">
        <v>2134</v>
      </c>
      <c r="B1660" s="74" t="str">
        <f t="shared" si="211"/>
        <v>1900V75</v>
      </c>
      <c r="C1660" t="str">
        <f>VLOOKUP(A1660,'BASE ARTICLE SAMUEL 25012023 v1'!$A$1:$B$1287,2,FALSE)</f>
        <v>AF</v>
      </c>
      <c r="D1660">
        <v>101007</v>
      </c>
      <c r="E1660">
        <v>2</v>
      </c>
      <c r="F1660" t="s">
        <v>582</v>
      </c>
      <c r="G1660" s="71">
        <f>VLOOKUP(M1660,'BASE ARTICLE SAMUEL 25012023 v1'!$A$1:$F$1287,6,FALSE)</f>
        <v>1.5</v>
      </c>
      <c r="H1660" s="6">
        <f>VLOOKUP(M1660,'BASE ARTICLE SAMUEL 25012023 v2'!$A$1:$H$1287,8,FALSE)</f>
        <v>1.5</v>
      </c>
      <c r="I1660">
        <v>2.25</v>
      </c>
      <c r="J1660">
        <f t="shared" ref="J1660:J1682" si="217">E1660*I1660</f>
        <v>4.5</v>
      </c>
      <c r="K1660" s="6">
        <f>VLOOKUP(M1660,'BASE ARTICLE SAMUEL 25012023 v2'!$A$1:$K$1287,11,FALSE)</f>
        <v>2.25</v>
      </c>
      <c r="L1660" s="6">
        <f t="shared" ref="L1660:L1682" si="218">E1660*K1660</f>
        <v>4.5</v>
      </c>
      <c r="M1660">
        <v>101007</v>
      </c>
      <c r="N1660" t="str">
        <f>VLOOKUP(M1660,'BASE ARTICLE SAMUEL 25012023 v1'!$A$2:$B$1287,2,FALSE)</f>
        <v>AN</v>
      </c>
      <c r="O1660">
        <f t="shared" si="216"/>
        <v>3</v>
      </c>
    </row>
    <row r="1661" spans="1:15" outlineLevel="2" x14ac:dyDescent="0.25">
      <c r="A1661" t="s">
        <v>2134</v>
      </c>
      <c r="B1661" s="74" t="str">
        <f t="shared" si="211"/>
        <v>1900V75</v>
      </c>
      <c r="C1661" t="str">
        <f>VLOOKUP(A1661,'BASE ARTICLE SAMUEL 25012023 v1'!$A$1:$B$1287,2,FALSE)</f>
        <v>AF</v>
      </c>
      <c r="D1661" t="s">
        <v>2093</v>
      </c>
      <c r="E1661">
        <v>2</v>
      </c>
      <c r="F1661" t="s">
        <v>3953</v>
      </c>
      <c r="G1661" s="71">
        <f>VLOOKUP(M1661,'BASE ARTICLE SAMUEL 25012023 v1'!$A$1:$F$1287,6,FALSE)</f>
        <v>265</v>
      </c>
      <c r="H1661" s="6">
        <f>VLOOKUP(M1661,'BASE ARTICLE SAMUEL 25012023 v2'!$A$1:$H$1287,8,FALSE)</f>
        <v>265</v>
      </c>
      <c r="I1661">
        <v>427.5</v>
      </c>
      <c r="J1661">
        <f t="shared" si="217"/>
        <v>855</v>
      </c>
      <c r="K1661" s="6">
        <f>VLOOKUP(M1661,'BASE ARTICLE SAMUEL 25012023 v2'!$A$1:$K$1287,11,FALSE)</f>
        <v>397.5</v>
      </c>
      <c r="L1661" s="6">
        <f t="shared" si="218"/>
        <v>795</v>
      </c>
      <c r="M1661" t="s">
        <v>2093</v>
      </c>
      <c r="N1661" t="str">
        <f>VLOOKUP(M1661,'BASE ARTICLE SAMUEL 25012023 v1'!$A$2:$B$1287,2,FALSE)</f>
        <v>AN</v>
      </c>
      <c r="O1661">
        <f t="shared" si="216"/>
        <v>530</v>
      </c>
    </row>
    <row r="1662" spans="1:15" outlineLevel="2" x14ac:dyDescent="0.25">
      <c r="A1662" t="s">
        <v>2134</v>
      </c>
      <c r="B1662" s="74" t="str">
        <f t="shared" si="211"/>
        <v>1900V75</v>
      </c>
      <c r="C1662" t="str">
        <f>VLOOKUP(A1662,'BASE ARTICLE SAMUEL 25012023 v1'!$A$1:$B$1287,2,FALSE)</f>
        <v>AF</v>
      </c>
      <c r="D1662" t="s">
        <v>576</v>
      </c>
      <c r="E1662">
        <v>4</v>
      </c>
      <c r="F1662" t="s">
        <v>577</v>
      </c>
      <c r="G1662" s="71">
        <f>VLOOKUP(M1662,'BASE ARTICLE SAMUEL 25012023 v1'!$A$1:$F$1287,6,FALSE)</f>
        <v>3.2</v>
      </c>
      <c r="H1662" s="6">
        <f>VLOOKUP(M1662,'BASE ARTICLE SAMUEL 25012023 v2'!$A$1:$H$1287,8,FALSE)</f>
        <v>3.2</v>
      </c>
      <c r="I1662">
        <v>4.3499999999999996</v>
      </c>
      <c r="J1662">
        <f t="shared" si="217"/>
        <v>17.399999999999999</v>
      </c>
      <c r="K1662" s="6">
        <f>VLOOKUP(M1662,'BASE ARTICLE SAMUEL 25012023 v2'!$A$1:$K$1287,11,FALSE)</f>
        <v>4.8000000000000007</v>
      </c>
      <c r="L1662" s="6">
        <f t="shared" si="218"/>
        <v>19.200000000000003</v>
      </c>
      <c r="M1662" t="s">
        <v>576</v>
      </c>
      <c r="N1662" t="str">
        <f>VLOOKUP(M1662,'BASE ARTICLE SAMUEL 25012023 v1'!$A$2:$B$1287,2,FALSE)</f>
        <v>AN</v>
      </c>
      <c r="O1662">
        <f t="shared" si="216"/>
        <v>12.8</v>
      </c>
    </row>
    <row r="1663" spans="1:15" outlineLevel="2" x14ac:dyDescent="0.25">
      <c r="A1663" t="s">
        <v>2134</v>
      </c>
      <c r="B1663" s="74" t="str">
        <f t="shared" si="211"/>
        <v>1900V75</v>
      </c>
      <c r="C1663" t="str">
        <f>VLOOKUP(A1663,'BASE ARTICLE SAMUEL 25012023 v1'!$A$1:$B$1287,2,FALSE)</f>
        <v>AF</v>
      </c>
      <c r="D1663" t="s">
        <v>558</v>
      </c>
      <c r="E1663">
        <v>3</v>
      </c>
      <c r="F1663" t="s">
        <v>559</v>
      </c>
      <c r="G1663" s="71">
        <f>VLOOKUP(M1663,'BASE ARTICLE SAMUEL 25012023 v1'!$A$1:$F$1287,6,FALSE)</f>
        <v>0.85</v>
      </c>
      <c r="H1663" s="6">
        <f>VLOOKUP(M1663,'BASE ARTICLE SAMUEL 25012023 v2'!$A$1:$H$1287,8,FALSE)</f>
        <v>0.91100000000000003</v>
      </c>
      <c r="I1663">
        <v>1.1299999999999999</v>
      </c>
      <c r="J1663">
        <f t="shared" si="217"/>
        <v>3.3899999999999997</v>
      </c>
      <c r="K1663" s="6">
        <f>VLOOKUP(M1663,'BASE ARTICLE SAMUEL 25012023 v2'!$A$1:$K$1287,11,FALSE)</f>
        <v>1.2116300000000002</v>
      </c>
      <c r="L1663" s="6">
        <f t="shared" si="218"/>
        <v>3.6348900000000004</v>
      </c>
      <c r="M1663" t="s">
        <v>558</v>
      </c>
      <c r="N1663" t="str">
        <f>VLOOKUP(M1663,'BASE ARTICLE SAMUEL 25012023 v1'!$A$2:$B$1287,2,FALSE)</f>
        <v>AS</v>
      </c>
      <c r="O1663">
        <f t="shared" si="216"/>
        <v>2.7330000000000001</v>
      </c>
    </row>
    <row r="1664" spans="1:15" outlineLevel="2" x14ac:dyDescent="0.25">
      <c r="A1664" t="s">
        <v>2134</v>
      </c>
      <c r="B1664" s="74" t="str">
        <f t="shared" si="211"/>
        <v>1900V75</v>
      </c>
      <c r="C1664" t="str">
        <f>VLOOKUP(A1664,'BASE ARTICLE SAMUEL 25012023 v1'!$A$1:$B$1287,2,FALSE)</f>
        <v>AF</v>
      </c>
      <c r="D1664" t="s">
        <v>2217</v>
      </c>
      <c r="E1664">
        <v>6</v>
      </c>
      <c r="F1664" t="s">
        <v>2218</v>
      </c>
      <c r="G1664" s="71">
        <f>VLOOKUP(M1664,'BASE ARTICLE SAMUEL 25012023 v1'!$A$1:$F$1287,6,FALSE)</f>
        <v>0.2</v>
      </c>
      <c r="H1664" s="6">
        <f>VLOOKUP(M1664,'BASE ARTICLE SAMUEL 25012023 v2'!$A$1:$H$1287,8,FALSE)</f>
        <v>0.2</v>
      </c>
      <c r="I1664">
        <v>0.26600000000000001</v>
      </c>
      <c r="J1664">
        <f t="shared" si="217"/>
        <v>1.5960000000000001</v>
      </c>
      <c r="K1664" s="6">
        <f>VLOOKUP(M1664,'BASE ARTICLE SAMUEL 25012023 v2'!$A$1:$K$1287,11,FALSE)</f>
        <v>0.26600000000000001</v>
      </c>
      <c r="L1664" s="6">
        <f t="shared" si="218"/>
        <v>1.5960000000000001</v>
      </c>
      <c r="M1664" t="s">
        <v>2217</v>
      </c>
      <c r="N1664" t="str">
        <f>VLOOKUP(M1664,'BASE ARTICLE SAMUEL 25012023 v1'!$A$2:$B$1287,2,FALSE)</f>
        <v>AN</v>
      </c>
      <c r="O1664">
        <f t="shared" si="216"/>
        <v>1.2000000000000002</v>
      </c>
    </row>
    <row r="1665" spans="1:15" outlineLevel="2" x14ac:dyDescent="0.25">
      <c r="A1665" t="s">
        <v>2134</v>
      </c>
      <c r="B1665" s="74" t="str">
        <f t="shared" si="211"/>
        <v>1900V75</v>
      </c>
      <c r="C1665" t="str">
        <f>VLOOKUP(A1665,'BASE ARTICLE SAMUEL 25012023 v1'!$A$1:$B$1287,2,FALSE)</f>
        <v>AF</v>
      </c>
      <c r="D1665" t="s">
        <v>942</v>
      </c>
      <c r="E1665">
        <v>1</v>
      </c>
      <c r="F1665" t="s">
        <v>943</v>
      </c>
      <c r="G1665" s="71">
        <f>VLOOKUP(M1665,'BASE ARTICLE SAMUEL 25012023 v1'!$A$1:$F$1287,6,FALSE)</f>
        <v>1.64</v>
      </c>
      <c r="H1665" s="6">
        <f>VLOOKUP(M1665,'BASE ARTICLE SAMUEL 25012023 v2'!$A$1:$H$1287,8,FALSE)</f>
        <v>1.83</v>
      </c>
      <c r="I1665">
        <v>2.4500000000000002</v>
      </c>
      <c r="J1665">
        <f t="shared" si="217"/>
        <v>2.4500000000000002</v>
      </c>
      <c r="K1665" s="6">
        <f>VLOOKUP(M1665,'BASE ARTICLE SAMUEL 25012023 v2'!$A$1:$K$1287,11,FALSE)</f>
        <v>2.7450000000000001</v>
      </c>
      <c r="L1665" s="6">
        <f t="shared" si="218"/>
        <v>2.7450000000000001</v>
      </c>
      <c r="M1665" t="s">
        <v>942</v>
      </c>
      <c r="N1665" t="str">
        <f>VLOOKUP(M1665,'BASE ARTICLE SAMUEL 25012023 v1'!$A$2:$B$1287,2,FALSE)</f>
        <v>AS</v>
      </c>
      <c r="O1665">
        <f t="shared" si="216"/>
        <v>1.83</v>
      </c>
    </row>
    <row r="1666" spans="1:15" outlineLevel="2" x14ac:dyDescent="0.25">
      <c r="A1666" t="s">
        <v>2134</v>
      </c>
      <c r="B1666" s="74" t="str">
        <f t="shared" si="211"/>
        <v>1900V75</v>
      </c>
      <c r="C1666" t="str">
        <f>VLOOKUP(A1666,'BASE ARTICLE SAMUEL 25012023 v1'!$A$1:$B$1287,2,FALSE)</f>
        <v>AF</v>
      </c>
      <c r="D1666" t="s">
        <v>1667</v>
      </c>
      <c r="E1666">
        <v>3</v>
      </c>
      <c r="F1666" t="s">
        <v>1668</v>
      </c>
      <c r="G1666" s="71">
        <f>VLOOKUP(M1666,'BASE ARTICLE SAMUEL 25012023 v1'!$A$1:$F$1287,6,FALSE)</f>
        <v>0.6</v>
      </c>
      <c r="H1666" s="6">
        <f>VLOOKUP(M1666,'BASE ARTICLE SAMUEL 25012023 v2'!$A$1:$H$1287,8,FALSE)</f>
        <v>0.6</v>
      </c>
      <c r="I1666">
        <v>0.9</v>
      </c>
      <c r="J1666">
        <f t="shared" si="217"/>
        <v>2.7</v>
      </c>
      <c r="K1666" s="6">
        <f>VLOOKUP(M1666,'BASE ARTICLE SAMUEL 25012023 v2'!$A$1:$K$1287,11,FALSE)</f>
        <v>0.89999999999999991</v>
      </c>
      <c r="L1666" s="6">
        <f t="shared" si="218"/>
        <v>2.6999999999999997</v>
      </c>
      <c r="M1666" t="s">
        <v>1667</v>
      </c>
      <c r="N1666" t="str">
        <f>VLOOKUP(M1666,'BASE ARTICLE SAMUEL 25012023 v1'!$A$2:$B$1287,2,FALSE)</f>
        <v>AN</v>
      </c>
      <c r="O1666">
        <f t="shared" si="216"/>
        <v>1.7999999999999998</v>
      </c>
    </row>
    <row r="1667" spans="1:15" outlineLevel="2" x14ac:dyDescent="0.25">
      <c r="A1667" t="s">
        <v>2134</v>
      </c>
      <c r="B1667" s="74" t="str">
        <f t="shared" si="211"/>
        <v>1900V75</v>
      </c>
      <c r="C1667" t="str">
        <f>VLOOKUP(A1667,'BASE ARTICLE SAMUEL 25012023 v1'!$A$1:$B$1287,2,FALSE)</f>
        <v>AF</v>
      </c>
      <c r="D1667" t="s">
        <v>1949</v>
      </c>
      <c r="E1667">
        <v>2</v>
      </c>
      <c r="F1667" t="s">
        <v>1950</v>
      </c>
      <c r="G1667" s="71">
        <f>VLOOKUP(M1667,'BASE ARTICLE SAMUEL 25012023 v1'!$A$1:$F$1287,6,FALSE)</f>
        <v>0</v>
      </c>
      <c r="H1667" s="6">
        <f>VLOOKUP(M1667,'BASE ARTICLE SAMUEL 25012023 v2'!$A$1:$H$1287,8,FALSE)</f>
        <v>92.97</v>
      </c>
      <c r="I1667">
        <v>156.03</v>
      </c>
      <c r="J1667">
        <f t="shared" si="217"/>
        <v>312.06</v>
      </c>
      <c r="K1667" s="6">
        <f>VLOOKUP(M1667,'BASE ARTICLE SAMUEL 25012023 v2'!$A$1:$K$1287,11,FALSE)</f>
        <v>157.13120000000001</v>
      </c>
      <c r="L1667" s="6">
        <f t="shared" si="218"/>
        <v>314.26240000000001</v>
      </c>
      <c r="M1667" t="s">
        <v>1949</v>
      </c>
      <c r="N1667" t="str">
        <f>VLOOKUP(M1667,'BASE ARTICLE SAMUEL 25012023 v1'!$A$2:$B$1287,2,FALSE)</f>
        <v>AF</v>
      </c>
      <c r="O1667">
        <f t="shared" si="216"/>
        <v>185.94</v>
      </c>
    </row>
    <row r="1668" spans="1:15" outlineLevel="2" x14ac:dyDescent="0.25">
      <c r="A1668" t="s">
        <v>2134</v>
      </c>
      <c r="B1668" s="74" t="str">
        <f t="shared" ref="B1668:B1731" si="219">MID(A1668,7,100)</f>
        <v>1900V75</v>
      </c>
      <c r="C1668" t="str">
        <f>VLOOKUP(A1668,'BASE ARTICLE SAMUEL 25012023 v1'!$A$1:$B$1287,2,FALSE)</f>
        <v>AF</v>
      </c>
      <c r="D1668" t="s">
        <v>2057</v>
      </c>
      <c r="E1668">
        <v>1</v>
      </c>
      <c r="F1668" t="s">
        <v>2058</v>
      </c>
      <c r="G1668" s="71">
        <f>VLOOKUP(M1668,'BASE ARTICLE SAMUEL 25012023 v1'!$A$1:$F$1287,6,FALSE)</f>
        <v>214.71</v>
      </c>
      <c r="H1668" s="6">
        <f>VLOOKUP(M1668,'BASE ARTICLE SAMUEL 25012023 v2'!$A$1:$H$1287,8,FALSE)</f>
        <v>196.03</v>
      </c>
      <c r="I1668">
        <v>289.12</v>
      </c>
      <c r="J1668">
        <f t="shared" si="217"/>
        <v>289.12</v>
      </c>
      <c r="K1668" s="6">
        <f>VLOOKUP(M1668,'BASE ARTICLE SAMUEL 25012023 v2'!$A$1:$K$1287,11,FALSE)</f>
        <v>287.341800036</v>
      </c>
      <c r="L1668" s="6">
        <f t="shared" si="218"/>
        <v>287.341800036</v>
      </c>
      <c r="M1668" t="s">
        <v>2057</v>
      </c>
      <c r="N1668" t="str">
        <f>VLOOKUP(M1668,'BASE ARTICLE SAMUEL 25012023 v1'!$A$2:$B$1287,2,FALSE)</f>
        <v>AF</v>
      </c>
      <c r="O1668">
        <f t="shared" si="216"/>
        <v>196.03</v>
      </c>
    </row>
    <row r="1669" spans="1:15" outlineLevel="2" x14ac:dyDescent="0.25">
      <c r="A1669" t="s">
        <v>2134</v>
      </c>
      <c r="B1669" s="74" t="str">
        <f t="shared" si="219"/>
        <v>1900V75</v>
      </c>
      <c r="C1669" t="str">
        <f>VLOOKUP(A1669,'BASE ARTICLE SAMUEL 25012023 v1'!$A$1:$B$1287,2,FALSE)</f>
        <v>AF</v>
      </c>
      <c r="D1669" t="s">
        <v>2045</v>
      </c>
      <c r="E1669">
        <v>1</v>
      </c>
      <c r="F1669" t="s">
        <v>3952</v>
      </c>
      <c r="G1669" s="71">
        <f>VLOOKUP(M1669,'BASE ARTICLE SAMUEL 25012023 v1'!$A$1:$F$1287,6,FALSE)</f>
        <v>249.46</v>
      </c>
      <c r="H1669" s="6">
        <f>VLOOKUP(M1669,'BASE ARTICLE SAMUEL 25012023 v2'!$A$1:$H$1287,8,FALSE)</f>
        <v>46.484999999999999</v>
      </c>
      <c r="I1669">
        <v>380.51</v>
      </c>
      <c r="J1669">
        <f t="shared" si="217"/>
        <v>380.51</v>
      </c>
      <c r="K1669" s="6">
        <f>VLOOKUP(M1669,'BASE ARTICLE SAMUEL 25012023 v2'!$A$1:$K$1287,11,FALSE)</f>
        <v>193.47749999999999</v>
      </c>
      <c r="L1669" s="6">
        <f t="shared" si="218"/>
        <v>193.47749999999999</v>
      </c>
      <c r="M1669" t="s">
        <v>2045</v>
      </c>
      <c r="N1669" t="str">
        <f>VLOOKUP(M1669,'BASE ARTICLE SAMUEL 25012023 v1'!$A$2:$B$1287,2,FALSE)</f>
        <v>AF</v>
      </c>
      <c r="O1669">
        <f t="shared" si="216"/>
        <v>46.484999999999999</v>
      </c>
    </row>
    <row r="1670" spans="1:15" outlineLevel="2" x14ac:dyDescent="0.25">
      <c r="A1670" t="s">
        <v>2134</v>
      </c>
      <c r="B1670" s="74" t="str">
        <f t="shared" si="219"/>
        <v>1900V75</v>
      </c>
      <c r="C1670" t="str">
        <f>VLOOKUP(A1670,'BASE ARTICLE SAMUEL 25012023 v1'!$A$1:$B$1287,2,FALSE)</f>
        <v>AF</v>
      </c>
      <c r="D1670" t="s">
        <v>2059</v>
      </c>
      <c r="E1670">
        <v>1</v>
      </c>
      <c r="F1670" t="s">
        <v>2060</v>
      </c>
      <c r="G1670" s="71">
        <f>VLOOKUP(M1670,'BASE ARTICLE SAMUEL 25012023 v1'!$A$1:$F$1287,6,FALSE)</f>
        <v>237</v>
      </c>
      <c r="H1670" s="6">
        <f>VLOOKUP(M1670,'BASE ARTICLE SAMUEL 25012023 v2'!$A$1:$H$1287,8,FALSE)</f>
        <v>299.99</v>
      </c>
      <c r="I1670">
        <v>355.5</v>
      </c>
      <c r="J1670">
        <f t="shared" si="217"/>
        <v>355.5</v>
      </c>
      <c r="K1670" s="6">
        <f>VLOOKUP(M1670,'BASE ARTICLE SAMUEL 25012023 v2'!$A$1:$K$1287,11,FALSE)</f>
        <v>449.98500000000001</v>
      </c>
      <c r="L1670" s="6">
        <f t="shared" si="218"/>
        <v>449.98500000000001</v>
      </c>
      <c r="M1670" t="s">
        <v>2059</v>
      </c>
      <c r="N1670" t="str">
        <f>VLOOKUP(M1670,'BASE ARTICLE SAMUEL 25012023 v1'!$A$2:$B$1287,2,FALSE)</f>
        <v>AN</v>
      </c>
      <c r="O1670">
        <f t="shared" si="216"/>
        <v>299.99</v>
      </c>
    </row>
    <row r="1671" spans="1:15" outlineLevel="2" x14ac:dyDescent="0.25">
      <c r="A1671" t="s">
        <v>2134</v>
      </c>
      <c r="B1671" s="74" t="str">
        <f t="shared" si="219"/>
        <v>1900V75</v>
      </c>
      <c r="C1671" t="str">
        <f>VLOOKUP(A1671,'BASE ARTICLE SAMUEL 25012023 v1'!$A$1:$B$1287,2,FALSE)</f>
        <v>AF</v>
      </c>
      <c r="D1671" t="s">
        <v>68</v>
      </c>
      <c r="E1671">
        <v>1</v>
      </c>
      <c r="F1671" t="s">
        <v>69</v>
      </c>
      <c r="G1671" s="71">
        <f>VLOOKUP(M1671,'BASE ARTICLE SAMUEL 25012023 v1'!$A$1:$F$1287,6,FALSE)</f>
        <v>0.94</v>
      </c>
      <c r="H1671" s="6">
        <f>VLOOKUP(M1671,'BASE ARTICLE SAMUEL 25012023 v2'!$A$1:$H$1287,8,FALSE)</f>
        <v>0.94</v>
      </c>
      <c r="I1671">
        <v>1.41</v>
      </c>
      <c r="J1671">
        <f t="shared" si="217"/>
        <v>1.41</v>
      </c>
      <c r="K1671" s="6">
        <f>VLOOKUP(M1671,'BASE ARTICLE SAMUEL 25012023 v2'!$A$1:$K$1287,11,FALSE)</f>
        <v>1.41</v>
      </c>
      <c r="L1671" s="6">
        <f t="shared" si="218"/>
        <v>1.41</v>
      </c>
      <c r="M1671" t="s">
        <v>68</v>
      </c>
      <c r="N1671" t="str">
        <f>VLOOKUP(M1671,'BASE ARTICLE SAMUEL 25012023 v1'!$A$2:$B$1287,2,FALSE)</f>
        <v>AS</v>
      </c>
      <c r="O1671">
        <f t="shared" si="216"/>
        <v>0.94</v>
      </c>
    </row>
    <row r="1672" spans="1:15" outlineLevel="2" x14ac:dyDescent="0.25">
      <c r="A1672" t="s">
        <v>2134</v>
      </c>
      <c r="B1672" s="74" t="str">
        <f t="shared" si="219"/>
        <v>1900V75</v>
      </c>
      <c r="C1672" t="str">
        <f>VLOOKUP(A1672,'BASE ARTICLE SAMUEL 25012023 v1'!$A$1:$B$1287,2,FALSE)</f>
        <v>AF</v>
      </c>
      <c r="D1672" t="s">
        <v>90</v>
      </c>
      <c r="E1672">
        <v>2</v>
      </c>
      <c r="F1672" t="s">
        <v>91</v>
      </c>
      <c r="G1672" s="71">
        <f>VLOOKUP(M1672,'BASE ARTICLE SAMUEL 25012023 v1'!$A$1:$F$1287,6,FALSE)</f>
        <v>0.92</v>
      </c>
      <c r="H1672" s="6">
        <f>VLOOKUP(M1672,'BASE ARTICLE SAMUEL 25012023 v2'!$A$1:$H$1287,8,FALSE)</f>
        <v>0.92</v>
      </c>
      <c r="I1672">
        <v>1.38</v>
      </c>
      <c r="J1672">
        <f t="shared" si="217"/>
        <v>2.76</v>
      </c>
      <c r="K1672" s="6">
        <f>VLOOKUP(M1672,'BASE ARTICLE SAMUEL 25012023 v2'!$A$1:$K$1287,11,FALSE)</f>
        <v>1.3800000000000001</v>
      </c>
      <c r="L1672" s="6">
        <f t="shared" si="218"/>
        <v>2.7600000000000002</v>
      </c>
      <c r="M1672" t="s">
        <v>90</v>
      </c>
      <c r="N1672" t="str">
        <f>VLOOKUP(M1672,'BASE ARTICLE SAMUEL 25012023 v1'!$A$2:$B$1287,2,FALSE)</f>
        <v>AS</v>
      </c>
      <c r="O1672">
        <f t="shared" si="216"/>
        <v>1.84</v>
      </c>
    </row>
    <row r="1673" spans="1:15" outlineLevel="2" x14ac:dyDescent="0.25">
      <c r="A1673" t="s">
        <v>2134</v>
      </c>
      <c r="B1673" s="74" t="str">
        <f t="shared" si="219"/>
        <v>1900V75</v>
      </c>
      <c r="C1673" t="str">
        <f>VLOOKUP(A1673,'BASE ARTICLE SAMUEL 25012023 v1'!$A$1:$B$1287,2,FALSE)</f>
        <v>AF</v>
      </c>
      <c r="D1673" t="s">
        <v>757</v>
      </c>
      <c r="E1673">
        <v>1</v>
      </c>
      <c r="F1673" t="s">
        <v>758</v>
      </c>
      <c r="G1673" s="71">
        <f>VLOOKUP(M1673,'BASE ARTICLE SAMUEL 25012023 v1'!$A$1:$F$1287,6,FALSE)</f>
        <v>1.22</v>
      </c>
      <c r="H1673" s="6">
        <f>VLOOKUP(M1673,'BASE ARTICLE SAMUEL 25012023 v2'!$A$1:$H$1287,8,FALSE)</f>
        <v>1.22</v>
      </c>
      <c r="I1673">
        <v>1.62</v>
      </c>
      <c r="J1673">
        <f t="shared" si="217"/>
        <v>1.62</v>
      </c>
      <c r="K1673" s="6">
        <f>VLOOKUP(M1673,'BASE ARTICLE SAMUEL 25012023 v2'!$A$1:$K$1287,11,FALSE)</f>
        <v>1.6226</v>
      </c>
      <c r="L1673" s="6">
        <f t="shared" si="218"/>
        <v>1.6226</v>
      </c>
      <c r="M1673" t="s">
        <v>757</v>
      </c>
      <c r="N1673" t="str">
        <f>VLOOKUP(M1673,'BASE ARTICLE SAMUEL 25012023 v1'!$A$2:$B$1287,2,FALSE)</f>
        <v>AS</v>
      </c>
      <c r="O1673">
        <f t="shared" si="216"/>
        <v>1.22</v>
      </c>
    </row>
    <row r="1674" spans="1:15" outlineLevel="2" x14ac:dyDescent="0.25">
      <c r="A1674" t="s">
        <v>2134</v>
      </c>
      <c r="B1674" s="74" t="str">
        <f t="shared" si="219"/>
        <v>1900V75</v>
      </c>
      <c r="C1674" t="str">
        <f>VLOOKUP(A1674,'BASE ARTICLE SAMUEL 25012023 v1'!$A$1:$B$1287,2,FALSE)</f>
        <v>AF</v>
      </c>
      <c r="D1674" t="s">
        <v>1603</v>
      </c>
      <c r="E1674">
        <v>2</v>
      </c>
      <c r="F1674" t="s">
        <v>1604</v>
      </c>
      <c r="G1674" s="71">
        <f>VLOOKUP(M1674,'BASE ARTICLE SAMUEL 25012023 v1'!$A$1:$F$1287,6,FALSE)</f>
        <v>50</v>
      </c>
      <c r="H1674" s="6">
        <f>VLOOKUP(M1674,'BASE ARTICLE SAMUEL 25012023 v2'!$A$1:$H$1287,8,FALSE)</f>
        <v>0</v>
      </c>
      <c r="I1674">
        <v>75</v>
      </c>
      <c r="J1674">
        <f t="shared" si="217"/>
        <v>150</v>
      </c>
      <c r="K1674" s="6">
        <f>VLOOKUP(M1674,'BASE ARTICLE SAMUEL 25012023 v2'!$A$1:$K$1287,11,FALSE)</f>
        <v>75</v>
      </c>
      <c r="L1674" s="6">
        <f t="shared" si="218"/>
        <v>150</v>
      </c>
      <c r="M1674" t="s">
        <v>1603</v>
      </c>
      <c r="N1674" t="str">
        <f>VLOOKUP(M1674,'BASE ARTICLE SAMUEL 25012023 v1'!$A$2:$B$1287,2,FALSE)</f>
        <v>AN</v>
      </c>
      <c r="O1674">
        <f t="shared" si="216"/>
        <v>0</v>
      </c>
    </row>
    <row r="1675" spans="1:15" outlineLevel="2" x14ac:dyDescent="0.25">
      <c r="A1675" t="s">
        <v>2134</v>
      </c>
      <c r="B1675" s="74" t="str">
        <f t="shared" si="219"/>
        <v>1900V75</v>
      </c>
      <c r="C1675" t="str">
        <f>VLOOKUP(A1675,'BASE ARTICLE SAMUEL 25012023 v1'!$A$1:$B$1287,2,FALSE)</f>
        <v>AF</v>
      </c>
      <c r="D1675" t="s">
        <v>2049</v>
      </c>
      <c r="E1675">
        <v>4</v>
      </c>
      <c r="F1675" t="s">
        <v>2050</v>
      </c>
      <c r="G1675" s="71">
        <f>VLOOKUP(M1675,'BASE ARTICLE SAMUEL 25012023 v1'!$A$1:$F$1287,6,FALSE)</f>
        <v>0</v>
      </c>
      <c r="H1675" s="6">
        <f>VLOOKUP(M1675,'BASE ARTICLE SAMUEL 25012023 v2'!$A$1:$H$1287,8,FALSE)</f>
        <v>4.1400000000000006</v>
      </c>
      <c r="I1675">
        <v>5.5</v>
      </c>
      <c r="J1675">
        <f t="shared" si="217"/>
        <v>22</v>
      </c>
      <c r="K1675" s="6">
        <f>VLOOKUP(M1675,'BASE ARTICLE SAMUEL 25012023 v2'!$A$1:$K$1287,11,FALSE)</f>
        <v>5.5212000000000003</v>
      </c>
      <c r="L1675" s="6">
        <f t="shared" si="218"/>
        <v>22.084800000000001</v>
      </c>
      <c r="M1675" t="s">
        <v>2049</v>
      </c>
      <c r="N1675" t="str">
        <f>VLOOKUP(M1675,'BASE ARTICLE SAMUEL 25012023 v1'!$A$2:$B$1287,2,FALSE)</f>
        <v>AF</v>
      </c>
      <c r="O1675">
        <f t="shared" si="216"/>
        <v>16.560000000000002</v>
      </c>
    </row>
    <row r="1676" spans="1:15" outlineLevel="2" x14ac:dyDescent="0.25">
      <c r="A1676" t="s">
        <v>2134</v>
      </c>
      <c r="B1676" s="74" t="str">
        <f t="shared" si="219"/>
        <v>1900V75</v>
      </c>
      <c r="C1676" t="str">
        <f>VLOOKUP(A1676,'BASE ARTICLE SAMUEL 25012023 v1'!$A$1:$B$1287,2,FALSE)</f>
        <v>AF</v>
      </c>
      <c r="D1676" t="s">
        <v>1562</v>
      </c>
      <c r="E1676">
        <v>1</v>
      </c>
      <c r="F1676" t="s">
        <v>1563</v>
      </c>
      <c r="G1676" s="71">
        <f>VLOOKUP(M1676,'BASE ARTICLE SAMUEL 25012023 v1'!$A$1:$F$1287,6,FALSE)</f>
        <v>19.18</v>
      </c>
      <c r="H1676" s="6">
        <f>VLOOKUP(M1676,'BASE ARTICLE SAMUEL 25012023 v2'!$A$1:$H$1287,8,FALSE)</f>
        <v>19.18</v>
      </c>
      <c r="I1676">
        <v>28.77</v>
      </c>
      <c r="J1676">
        <f t="shared" si="217"/>
        <v>28.77</v>
      </c>
      <c r="K1676" s="6">
        <f>VLOOKUP(M1676,'BASE ARTICLE SAMUEL 25012023 v2'!$A$1:$K$1287,11,FALSE)</f>
        <v>28.77</v>
      </c>
      <c r="L1676" s="6">
        <f t="shared" si="218"/>
        <v>28.77</v>
      </c>
      <c r="M1676" t="s">
        <v>1562</v>
      </c>
      <c r="N1676" t="str">
        <f>VLOOKUP(M1676,'BASE ARTICLE SAMUEL 25012023 v1'!$A$2:$B$1287,2,FALSE)</f>
        <v>AN</v>
      </c>
      <c r="O1676">
        <f t="shared" si="216"/>
        <v>19.18</v>
      </c>
    </row>
    <row r="1677" spans="1:15" outlineLevel="2" x14ac:dyDescent="0.25">
      <c r="A1677" t="s">
        <v>2134</v>
      </c>
      <c r="B1677" s="74" t="str">
        <f t="shared" si="219"/>
        <v>1900V75</v>
      </c>
      <c r="C1677" t="str">
        <f>VLOOKUP(A1677,'BASE ARTICLE SAMUEL 25012023 v1'!$A$1:$B$1287,2,FALSE)</f>
        <v>AF</v>
      </c>
      <c r="D1677" t="s">
        <v>560</v>
      </c>
      <c r="E1677">
        <v>3</v>
      </c>
      <c r="F1677" t="s">
        <v>561</v>
      </c>
      <c r="G1677" s="71">
        <f>VLOOKUP(M1677,'BASE ARTICLE SAMUEL 25012023 v1'!$A$1:$F$1287,6,FALSE)</f>
        <v>5.73</v>
      </c>
      <c r="H1677" s="6">
        <f>VLOOKUP(M1677,'BASE ARTICLE SAMUEL 25012023 v2'!$A$1:$H$1287,8,FALSE)</f>
        <v>5.73</v>
      </c>
      <c r="I1677">
        <v>19.059999999999999</v>
      </c>
      <c r="J1677">
        <f t="shared" si="217"/>
        <v>57.179999999999993</v>
      </c>
      <c r="K1677" s="6">
        <f>VLOOKUP(M1677,'BASE ARTICLE SAMUEL 25012023 v2'!$A$1:$K$1287,11,FALSE)</f>
        <v>22.862700000000004</v>
      </c>
      <c r="L1677" s="6">
        <f t="shared" si="218"/>
        <v>68.588100000000011</v>
      </c>
      <c r="M1677" t="s">
        <v>560</v>
      </c>
      <c r="N1677" t="str">
        <f>VLOOKUP(M1677,'BASE ARTICLE SAMUEL 25012023 v1'!$A$2:$B$1287,2,FALSE)</f>
        <v>AS</v>
      </c>
      <c r="O1677">
        <f t="shared" si="216"/>
        <v>17.190000000000001</v>
      </c>
    </row>
    <row r="1678" spans="1:15" outlineLevel="2" x14ac:dyDescent="0.25">
      <c r="A1678" t="s">
        <v>2134</v>
      </c>
      <c r="B1678" s="74" t="str">
        <f t="shared" si="219"/>
        <v>1900V75</v>
      </c>
      <c r="C1678" t="str">
        <f>VLOOKUP(A1678,'BASE ARTICLE SAMUEL 25012023 v1'!$A$1:$B$1287,2,FALSE)</f>
        <v>AF</v>
      </c>
      <c r="D1678" t="s">
        <v>2200</v>
      </c>
      <c r="E1678">
        <v>3</v>
      </c>
      <c r="F1678" t="s">
        <v>2201</v>
      </c>
      <c r="G1678" s="71">
        <f>VLOOKUP(M1678,'BASE ARTICLE SAMUEL 25012023 v1'!$A$1:$F$1287,6,FALSE)</f>
        <v>0</v>
      </c>
      <c r="H1678" s="6">
        <f>VLOOKUP(M1678,'BASE ARTICLE SAMUEL 25012023 v2'!$A$1:$H$1287,8,FALSE)</f>
        <v>0</v>
      </c>
      <c r="I1678">
        <v>0</v>
      </c>
      <c r="J1678">
        <f t="shared" si="217"/>
        <v>0</v>
      </c>
      <c r="K1678" s="6">
        <f>VLOOKUP(M1678,'BASE ARTICLE SAMUEL 25012023 v2'!$A$1:$K$1287,11,FALSE)</f>
        <v>0</v>
      </c>
      <c r="L1678" s="6">
        <f t="shared" si="218"/>
        <v>0</v>
      </c>
      <c r="M1678" t="s">
        <v>2200</v>
      </c>
      <c r="N1678" t="str">
        <f>VLOOKUP(M1678,'BASE ARTICLE SAMUEL 25012023 v1'!$A$2:$B$1287,2,FALSE)</f>
        <v>AS</v>
      </c>
      <c r="O1678">
        <f t="shared" si="216"/>
        <v>0</v>
      </c>
    </row>
    <row r="1679" spans="1:15" outlineLevel="2" x14ac:dyDescent="0.25">
      <c r="A1679" t="s">
        <v>2134</v>
      </c>
      <c r="B1679" s="74" t="str">
        <f t="shared" si="219"/>
        <v>1900V75</v>
      </c>
      <c r="C1679" t="str">
        <f>VLOOKUP(A1679,'BASE ARTICLE SAMUEL 25012023 v1'!$A$1:$B$1287,2,FALSE)</f>
        <v>AF</v>
      </c>
      <c r="D1679" t="s">
        <v>274</v>
      </c>
      <c r="E1679">
        <v>1</v>
      </c>
      <c r="F1679" t="s">
        <v>275</v>
      </c>
      <c r="G1679" s="71">
        <f>VLOOKUP(M1679,'BASE ARTICLE SAMUEL 25012023 v1'!$A$1:$F$1287,6,FALSE)</f>
        <v>1.23</v>
      </c>
      <c r="H1679" s="6">
        <f>VLOOKUP(M1679,'BASE ARTICLE SAMUEL 25012023 v2'!$A$1:$H$1287,8,FALSE)</f>
        <v>1.327</v>
      </c>
      <c r="I1679">
        <v>1.64</v>
      </c>
      <c r="J1679">
        <f t="shared" si="217"/>
        <v>1.64</v>
      </c>
      <c r="K1679" s="6">
        <f>VLOOKUP(M1679,'BASE ARTICLE SAMUEL 25012023 v2'!$A$1:$K$1287,11,FALSE)</f>
        <v>1.76491</v>
      </c>
      <c r="L1679" s="6">
        <f t="shared" si="218"/>
        <v>1.76491</v>
      </c>
      <c r="M1679" t="s">
        <v>274</v>
      </c>
      <c r="N1679" t="str">
        <f>VLOOKUP(M1679,'BASE ARTICLE SAMUEL 25012023 v1'!$A$2:$B$1287,2,FALSE)</f>
        <v>AS</v>
      </c>
      <c r="O1679">
        <f t="shared" si="216"/>
        <v>1.327</v>
      </c>
    </row>
    <row r="1680" spans="1:15" outlineLevel="2" x14ac:dyDescent="0.25">
      <c r="A1680" t="s">
        <v>2134</v>
      </c>
      <c r="B1680" s="74" t="str">
        <f t="shared" si="219"/>
        <v>1900V75</v>
      </c>
      <c r="C1680" t="str">
        <f>VLOOKUP(A1680,'BASE ARTICLE SAMUEL 25012023 v1'!$A$1:$B$1287,2,FALSE)</f>
        <v>AF</v>
      </c>
      <c r="D1680" t="s">
        <v>2215</v>
      </c>
      <c r="E1680">
        <v>5</v>
      </c>
      <c r="F1680" t="s">
        <v>2216</v>
      </c>
      <c r="G1680" s="71">
        <f>VLOOKUP(M1680,'BASE ARTICLE SAMUEL 25012023 v1'!$A$1:$F$1287,6,FALSE)</f>
        <v>0.6</v>
      </c>
      <c r="H1680" s="6">
        <f>VLOOKUP(M1680,'BASE ARTICLE SAMUEL 25012023 v2'!$A$1:$H$1287,8,FALSE)</f>
        <v>0.76</v>
      </c>
      <c r="I1680">
        <v>0.79800000000000004</v>
      </c>
      <c r="J1680">
        <f t="shared" si="217"/>
        <v>3.99</v>
      </c>
      <c r="K1680" s="6">
        <f>VLOOKUP(M1680,'BASE ARTICLE SAMUEL 25012023 v2'!$A$1:$K$1287,11,FALSE)</f>
        <v>1.0108000000000001</v>
      </c>
      <c r="L1680" s="6">
        <f t="shared" si="218"/>
        <v>5.0540000000000003</v>
      </c>
      <c r="M1680" t="s">
        <v>2215</v>
      </c>
      <c r="N1680" t="str">
        <f>VLOOKUP(M1680,'BASE ARTICLE SAMUEL 25012023 v1'!$A$2:$B$1287,2,FALSE)</f>
        <v>AN</v>
      </c>
      <c r="O1680">
        <f t="shared" si="216"/>
        <v>3.8</v>
      </c>
    </row>
    <row r="1681" spans="1:15" outlineLevel="2" x14ac:dyDescent="0.25">
      <c r="A1681" t="s">
        <v>2134</v>
      </c>
      <c r="B1681" s="74" t="str">
        <f t="shared" si="219"/>
        <v>1900V75</v>
      </c>
      <c r="C1681" t="str">
        <f>VLOOKUP(A1681,'BASE ARTICLE SAMUEL 25012023 v1'!$A$1:$B$1287,2,FALSE)</f>
        <v>AF</v>
      </c>
      <c r="E1681">
        <v>1</v>
      </c>
      <c r="F1681" t="s">
        <v>1550</v>
      </c>
      <c r="G1681" s="71">
        <f>VLOOKUP(M1681,'BASE ARTICLE SAMUEL 25012023 v1'!$A$1:$F$1287,6,FALSE)</f>
        <v>5</v>
      </c>
      <c r="H1681" s="6">
        <f>VLOOKUP(M1681,'BASE ARTICLE SAMUEL 25012023 v2'!$A$1:$H$1287,8,FALSE)</f>
        <v>5</v>
      </c>
      <c r="I1681">
        <v>0.8</v>
      </c>
      <c r="J1681">
        <f t="shared" si="217"/>
        <v>0.8</v>
      </c>
      <c r="K1681" s="6">
        <f>VLOOKUP(M1681,'BASE ARTICLE SAMUEL 25012023 v2'!$A$1:$K$1287,11,FALSE)</f>
        <v>5.5</v>
      </c>
      <c r="L1681" s="6">
        <f t="shared" si="218"/>
        <v>5.5</v>
      </c>
      <c r="M1681" t="s">
        <v>1549</v>
      </c>
      <c r="N1681" t="str">
        <f>VLOOKUP(M1681,'BASE ARTICLE SAMUEL 25012023 v1'!$A$2:$B$1287,2,FALSE)</f>
        <v>AN</v>
      </c>
      <c r="O1681">
        <f t="shared" si="216"/>
        <v>5</v>
      </c>
    </row>
    <row r="1682" spans="1:15" outlineLevel="2" x14ac:dyDescent="0.25">
      <c r="A1682" t="s">
        <v>2134</v>
      </c>
      <c r="B1682" s="74" t="str">
        <f t="shared" si="219"/>
        <v>1900V75</v>
      </c>
      <c r="C1682" t="str">
        <f>VLOOKUP(A1682,'BASE ARTICLE SAMUEL 25012023 v1'!$A$1:$B$1287,2,FALSE)</f>
        <v>AF</v>
      </c>
      <c r="E1682">
        <v>1</v>
      </c>
      <c r="F1682" t="s">
        <v>2484</v>
      </c>
      <c r="G1682" s="71">
        <f>VLOOKUP(M1682,'BASE ARTICLE SAMUEL 25012023 v1'!$A$1:$F$1287,6,FALSE)</f>
        <v>1.32</v>
      </c>
      <c r="H1682" s="6">
        <f>VLOOKUP(M1682,'BASE ARTICLE SAMUEL 25012023 v2'!$A$1:$H$1287,8,FALSE)</f>
        <v>1.32</v>
      </c>
      <c r="I1682">
        <v>0.8</v>
      </c>
      <c r="J1682">
        <f t="shared" si="217"/>
        <v>0.8</v>
      </c>
      <c r="K1682" s="6">
        <f>VLOOKUP(M1682,'BASE ARTICLE SAMUEL 25012023 v2'!$A$1:$K$1287,11,FALSE)</f>
        <v>1.4520000000000002</v>
      </c>
      <c r="L1682" s="6">
        <f t="shared" si="218"/>
        <v>1.4520000000000002</v>
      </c>
      <c r="M1682" t="s">
        <v>2483</v>
      </c>
      <c r="N1682" t="str">
        <f>VLOOKUP(M1682,'BASE ARTICLE SAMUEL 25012023 v1'!$A$2:$B$1287,2,FALSE)</f>
        <v>AN</v>
      </c>
      <c r="O1682">
        <f t="shared" si="216"/>
        <v>1.32</v>
      </c>
    </row>
    <row r="1683" spans="1:15" outlineLevel="1" x14ac:dyDescent="0.25">
      <c r="A1683" s="74" t="s">
        <v>4203</v>
      </c>
      <c r="B1683" s="74" t="str">
        <f t="shared" si="219"/>
        <v>DP-SPR1900V75</v>
      </c>
      <c r="H1683" s="6" t="e">
        <f>VLOOKUP(M1683,'BASE ARTICLE SAMUEL 25012023 v2'!$A$1:$H$1287,8,FALSE)</f>
        <v>#N/A</v>
      </c>
      <c r="K1683" s="6" t="e">
        <f>VLOOKUP(M1683,'BASE ARTICLE SAMUEL 25012023 v2'!$A$1:$K$1287,11,FALSE)</f>
        <v>#N/A</v>
      </c>
      <c r="L1683" s="6">
        <f>SUBTOTAL(9,L1660:L1682)</f>
        <v>2363.4490000360006</v>
      </c>
      <c r="O1683">
        <f>SUBTOTAL(9,O1660:O1682)</f>
        <v>1350.1849999999999</v>
      </c>
    </row>
    <row r="1684" spans="1:15" outlineLevel="2" x14ac:dyDescent="0.25">
      <c r="A1684" t="s">
        <v>2265</v>
      </c>
      <c r="B1684" s="74" t="str">
        <f t="shared" si="219"/>
        <v>1900V75ALT</v>
      </c>
      <c r="C1684" t="str">
        <f>VLOOKUP(A1684,'BASE ARTICLE SAMUEL 25012023 v1'!$A$1:$B$1287,2,FALSE)</f>
        <v>AF</v>
      </c>
      <c r="D1684" t="s">
        <v>576</v>
      </c>
      <c r="E1684">
        <v>4</v>
      </c>
      <c r="F1684" t="s">
        <v>577</v>
      </c>
      <c r="G1684" s="71">
        <f>VLOOKUP(M1684,'BASE ARTICLE SAMUEL 25012023 v1'!$A$1:$F$1287,6,FALSE)</f>
        <v>3.2</v>
      </c>
      <c r="H1684" s="6">
        <f>VLOOKUP(M1684,'BASE ARTICLE SAMUEL 25012023 v2'!$A$1:$H$1287,8,FALSE)</f>
        <v>3.2</v>
      </c>
      <c r="I1684">
        <v>4.3499999999999996</v>
      </c>
      <c r="J1684">
        <f t="shared" ref="J1684:J1705" si="220">E1684*I1684</f>
        <v>17.399999999999999</v>
      </c>
      <c r="K1684" s="6">
        <f>VLOOKUP(M1684,'BASE ARTICLE SAMUEL 25012023 v2'!$A$1:$K$1287,11,FALSE)</f>
        <v>4.8000000000000007</v>
      </c>
      <c r="L1684" s="6">
        <f t="shared" ref="L1684:L1705" si="221">E1684*K1684</f>
        <v>19.200000000000003</v>
      </c>
      <c r="M1684" t="s">
        <v>576</v>
      </c>
      <c r="N1684" t="str">
        <f>VLOOKUP(M1684,'BASE ARTICLE SAMUEL 25012023 v1'!$A$2:$B$1287,2,FALSE)</f>
        <v>AN</v>
      </c>
      <c r="O1684">
        <f t="shared" si="216"/>
        <v>12.8</v>
      </c>
    </row>
    <row r="1685" spans="1:15" outlineLevel="2" x14ac:dyDescent="0.25">
      <c r="A1685" t="s">
        <v>2265</v>
      </c>
      <c r="B1685" s="74" t="str">
        <f t="shared" si="219"/>
        <v>1900V75ALT</v>
      </c>
      <c r="C1685" t="str">
        <f>VLOOKUP(A1685,'BASE ARTICLE SAMUEL 25012023 v1'!$A$1:$B$1287,2,FALSE)</f>
        <v>AF</v>
      </c>
      <c r="D1685" t="s">
        <v>2093</v>
      </c>
      <c r="E1685">
        <v>2</v>
      </c>
      <c r="F1685" t="s">
        <v>3953</v>
      </c>
      <c r="G1685" s="71">
        <f>VLOOKUP(M1685,'BASE ARTICLE SAMUEL 25012023 v1'!$A$1:$F$1287,6,FALSE)</f>
        <v>265</v>
      </c>
      <c r="H1685" s="6">
        <f>VLOOKUP(M1685,'BASE ARTICLE SAMUEL 25012023 v2'!$A$1:$H$1287,8,FALSE)</f>
        <v>265</v>
      </c>
      <c r="I1685">
        <v>427.5</v>
      </c>
      <c r="J1685">
        <f t="shared" si="220"/>
        <v>855</v>
      </c>
      <c r="K1685" s="6">
        <f>VLOOKUP(M1685,'BASE ARTICLE SAMUEL 25012023 v2'!$A$1:$K$1287,11,FALSE)</f>
        <v>397.5</v>
      </c>
      <c r="L1685" s="6">
        <f t="shared" si="221"/>
        <v>795</v>
      </c>
      <c r="M1685" t="s">
        <v>2093</v>
      </c>
      <c r="N1685" t="str">
        <f>VLOOKUP(M1685,'BASE ARTICLE SAMUEL 25012023 v1'!$A$2:$B$1287,2,FALSE)</f>
        <v>AN</v>
      </c>
      <c r="O1685">
        <f t="shared" si="216"/>
        <v>530</v>
      </c>
    </row>
    <row r="1686" spans="1:15" outlineLevel="2" x14ac:dyDescent="0.25">
      <c r="A1686" t="s">
        <v>2265</v>
      </c>
      <c r="B1686" s="74" t="str">
        <f t="shared" si="219"/>
        <v>1900V75ALT</v>
      </c>
      <c r="C1686" t="str">
        <f>VLOOKUP(A1686,'BASE ARTICLE SAMUEL 25012023 v1'!$A$1:$B$1287,2,FALSE)</f>
        <v>AF</v>
      </c>
      <c r="D1686" t="s">
        <v>2200</v>
      </c>
      <c r="E1686">
        <v>3</v>
      </c>
      <c r="F1686" t="s">
        <v>2201</v>
      </c>
      <c r="G1686" s="71">
        <f>VLOOKUP(M1686,'BASE ARTICLE SAMUEL 25012023 v1'!$A$1:$F$1287,6,FALSE)</f>
        <v>0</v>
      </c>
      <c r="H1686" s="6">
        <f>VLOOKUP(M1686,'BASE ARTICLE SAMUEL 25012023 v2'!$A$1:$H$1287,8,FALSE)</f>
        <v>0</v>
      </c>
      <c r="I1686">
        <v>0</v>
      </c>
      <c r="J1686">
        <f t="shared" si="220"/>
        <v>0</v>
      </c>
      <c r="K1686" s="6">
        <f>VLOOKUP(M1686,'BASE ARTICLE SAMUEL 25012023 v2'!$A$1:$K$1287,11,FALSE)</f>
        <v>0</v>
      </c>
      <c r="L1686" s="6">
        <f t="shared" si="221"/>
        <v>0</v>
      </c>
      <c r="M1686" t="s">
        <v>2200</v>
      </c>
      <c r="N1686" t="str">
        <f>VLOOKUP(M1686,'BASE ARTICLE SAMUEL 25012023 v1'!$A$2:$B$1287,2,FALSE)</f>
        <v>AS</v>
      </c>
      <c r="O1686">
        <f t="shared" si="216"/>
        <v>0</v>
      </c>
    </row>
    <row r="1687" spans="1:15" outlineLevel="2" x14ac:dyDescent="0.25">
      <c r="A1687" t="s">
        <v>2265</v>
      </c>
      <c r="B1687" s="74" t="str">
        <f t="shared" si="219"/>
        <v>1900V75ALT</v>
      </c>
      <c r="C1687" t="str">
        <f>VLOOKUP(A1687,'BASE ARTICLE SAMUEL 25012023 v1'!$A$1:$B$1287,2,FALSE)</f>
        <v>AF</v>
      </c>
      <c r="D1687" t="s">
        <v>90</v>
      </c>
      <c r="E1687">
        <v>2</v>
      </c>
      <c r="F1687" t="s">
        <v>91</v>
      </c>
      <c r="G1687" s="71">
        <f>VLOOKUP(M1687,'BASE ARTICLE SAMUEL 25012023 v1'!$A$1:$F$1287,6,FALSE)</f>
        <v>0.92</v>
      </c>
      <c r="H1687" s="6">
        <f>VLOOKUP(M1687,'BASE ARTICLE SAMUEL 25012023 v2'!$A$1:$H$1287,8,FALSE)</f>
        <v>0.92</v>
      </c>
      <c r="I1687">
        <v>1.38</v>
      </c>
      <c r="J1687">
        <f t="shared" si="220"/>
        <v>2.76</v>
      </c>
      <c r="K1687" s="6">
        <f>VLOOKUP(M1687,'BASE ARTICLE SAMUEL 25012023 v2'!$A$1:$K$1287,11,FALSE)</f>
        <v>1.3800000000000001</v>
      </c>
      <c r="L1687" s="6">
        <f t="shared" si="221"/>
        <v>2.7600000000000002</v>
      </c>
      <c r="M1687" t="s">
        <v>90</v>
      </c>
      <c r="N1687" t="str">
        <f>VLOOKUP(M1687,'BASE ARTICLE SAMUEL 25012023 v1'!$A$2:$B$1287,2,FALSE)</f>
        <v>AS</v>
      </c>
      <c r="O1687">
        <f t="shared" si="216"/>
        <v>1.84</v>
      </c>
    </row>
    <row r="1688" spans="1:15" outlineLevel="2" x14ac:dyDescent="0.25">
      <c r="A1688" t="s">
        <v>2265</v>
      </c>
      <c r="B1688" s="74" t="str">
        <f t="shared" si="219"/>
        <v>1900V75ALT</v>
      </c>
      <c r="C1688" t="str">
        <f>VLOOKUP(A1688,'BASE ARTICLE SAMUEL 25012023 v1'!$A$1:$B$1287,2,FALSE)</f>
        <v>AF</v>
      </c>
      <c r="D1688" t="s">
        <v>68</v>
      </c>
      <c r="E1688">
        <v>1</v>
      </c>
      <c r="F1688" t="s">
        <v>69</v>
      </c>
      <c r="G1688" s="71">
        <f>VLOOKUP(M1688,'BASE ARTICLE SAMUEL 25012023 v1'!$A$1:$F$1287,6,FALSE)</f>
        <v>0.94</v>
      </c>
      <c r="H1688" s="6">
        <f>VLOOKUP(M1688,'BASE ARTICLE SAMUEL 25012023 v2'!$A$1:$H$1287,8,FALSE)</f>
        <v>0.94</v>
      </c>
      <c r="I1688">
        <v>1.41</v>
      </c>
      <c r="J1688">
        <f t="shared" si="220"/>
        <v>1.41</v>
      </c>
      <c r="K1688" s="6">
        <f>VLOOKUP(M1688,'BASE ARTICLE SAMUEL 25012023 v2'!$A$1:$K$1287,11,FALSE)</f>
        <v>1.41</v>
      </c>
      <c r="L1688" s="6">
        <f t="shared" si="221"/>
        <v>1.41</v>
      </c>
      <c r="M1688" t="s">
        <v>68</v>
      </c>
      <c r="N1688" t="str">
        <f>VLOOKUP(M1688,'BASE ARTICLE SAMUEL 25012023 v1'!$A$2:$B$1287,2,FALSE)</f>
        <v>AS</v>
      </c>
      <c r="O1688">
        <f t="shared" si="216"/>
        <v>0.94</v>
      </c>
    </row>
    <row r="1689" spans="1:15" outlineLevel="2" x14ac:dyDescent="0.25">
      <c r="A1689" t="s">
        <v>2265</v>
      </c>
      <c r="B1689" s="74" t="str">
        <f t="shared" si="219"/>
        <v>1900V75ALT</v>
      </c>
      <c r="C1689" t="str">
        <f>VLOOKUP(A1689,'BASE ARTICLE SAMUEL 25012023 v1'!$A$1:$B$1287,2,FALSE)</f>
        <v>AF</v>
      </c>
      <c r="D1689" t="s">
        <v>942</v>
      </c>
      <c r="E1689">
        <v>1</v>
      </c>
      <c r="F1689" t="s">
        <v>943</v>
      </c>
      <c r="G1689" s="71">
        <f>VLOOKUP(M1689,'BASE ARTICLE SAMUEL 25012023 v1'!$A$1:$F$1287,6,FALSE)</f>
        <v>1.64</v>
      </c>
      <c r="H1689" s="6">
        <f>VLOOKUP(M1689,'BASE ARTICLE SAMUEL 25012023 v2'!$A$1:$H$1287,8,FALSE)</f>
        <v>1.83</v>
      </c>
      <c r="I1689">
        <v>2.4500000000000002</v>
      </c>
      <c r="J1689">
        <f t="shared" si="220"/>
        <v>2.4500000000000002</v>
      </c>
      <c r="K1689" s="6">
        <f>VLOOKUP(M1689,'BASE ARTICLE SAMUEL 25012023 v2'!$A$1:$K$1287,11,FALSE)</f>
        <v>2.7450000000000001</v>
      </c>
      <c r="L1689" s="6">
        <f t="shared" si="221"/>
        <v>2.7450000000000001</v>
      </c>
      <c r="M1689" t="s">
        <v>942</v>
      </c>
      <c r="N1689" t="str">
        <f>VLOOKUP(M1689,'BASE ARTICLE SAMUEL 25012023 v1'!$A$2:$B$1287,2,FALSE)</f>
        <v>AS</v>
      </c>
      <c r="O1689">
        <f t="shared" si="216"/>
        <v>1.83</v>
      </c>
    </row>
    <row r="1690" spans="1:15" outlineLevel="2" x14ac:dyDescent="0.25">
      <c r="A1690" t="s">
        <v>2265</v>
      </c>
      <c r="B1690" s="74" t="str">
        <f t="shared" si="219"/>
        <v>1900V75ALT</v>
      </c>
      <c r="C1690" t="str">
        <f>VLOOKUP(A1690,'BASE ARTICLE SAMUEL 25012023 v1'!$A$1:$B$1287,2,FALSE)</f>
        <v>AF</v>
      </c>
      <c r="D1690" t="s">
        <v>757</v>
      </c>
      <c r="E1690">
        <v>2</v>
      </c>
      <c r="F1690" t="s">
        <v>758</v>
      </c>
      <c r="G1690" s="71">
        <f>VLOOKUP(M1690,'BASE ARTICLE SAMUEL 25012023 v1'!$A$1:$F$1287,6,FALSE)</f>
        <v>1.22</v>
      </c>
      <c r="H1690" s="6">
        <f>VLOOKUP(M1690,'BASE ARTICLE SAMUEL 25012023 v2'!$A$1:$H$1287,8,FALSE)</f>
        <v>1.22</v>
      </c>
      <c r="I1690">
        <v>1.62</v>
      </c>
      <c r="J1690">
        <f t="shared" si="220"/>
        <v>3.24</v>
      </c>
      <c r="K1690" s="6">
        <f>VLOOKUP(M1690,'BASE ARTICLE SAMUEL 25012023 v2'!$A$1:$K$1287,11,FALSE)</f>
        <v>1.6226</v>
      </c>
      <c r="L1690" s="6">
        <f t="shared" si="221"/>
        <v>3.2452000000000001</v>
      </c>
      <c r="M1690" t="s">
        <v>757</v>
      </c>
      <c r="N1690" t="str">
        <f>VLOOKUP(M1690,'BASE ARTICLE SAMUEL 25012023 v1'!$A$2:$B$1287,2,FALSE)</f>
        <v>AS</v>
      </c>
      <c r="O1690">
        <f t="shared" si="216"/>
        <v>2.44</v>
      </c>
    </row>
    <row r="1691" spans="1:15" outlineLevel="2" x14ac:dyDescent="0.25">
      <c r="A1691" t="s">
        <v>2265</v>
      </c>
      <c r="B1691" s="74" t="str">
        <f t="shared" si="219"/>
        <v>1900V75ALT</v>
      </c>
      <c r="C1691" t="str">
        <f>VLOOKUP(A1691,'BASE ARTICLE SAMUEL 25012023 v1'!$A$1:$B$1287,2,FALSE)</f>
        <v>AF</v>
      </c>
      <c r="D1691" t="s">
        <v>2049</v>
      </c>
      <c r="E1691">
        <v>4</v>
      </c>
      <c r="F1691" t="s">
        <v>2050</v>
      </c>
      <c r="G1691" s="71">
        <f>VLOOKUP(M1691,'BASE ARTICLE SAMUEL 25012023 v1'!$A$1:$F$1287,6,FALSE)</f>
        <v>0</v>
      </c>
      <c r="H1691" s="6">
        <f>VLOOKUP(M1691,'BASE ARTICLE SAMUEL 25012023 v2'!$A$1:$H$1287,8,FALSE)</f>
        <v>4.1400000000000006</v>
      </c>
      <c r="I1691">
        <v>5.5</v>
      </c>
      <c r="J1691">
        <f t="shared" si="220"/>
        <v>22</v>
      </c>
      <c r="K1691" s="6">
        <f>VLOOKUP(M1691,'BASE ARTICLE SAMUEL 25012023 v2'!$A$1:$K$1287,11,FALSE)</f>
        <v>5.5212000000000003</v>
      </c>
      <c r="L1691" s="6">
        <f t="shared" si="221"/>
        <v>22.084800000000001</v>
      </c>
      <c r="M1691" t="s">
        <v>2049</v>
      </c>
      <c r="N1691" t="str">
        <f>VLOOKUP(M1691,'BASE ARTICLE SAMUEL 25012023 v1'!$A$2:$B$1287,2,FALSE)</f>
        <v>AF</v>
      </c>
      <c r="O1691">
        <f t="shared" si="216"/>
        <v>16.560000000000002</v>
      </c>
    </row>
    <row r="1692" spans="1:15" outlineLevel="2" x14ac:dyDescent="0.25">
      <c r="A1692" t="s">
        <v>2265</v>
      </c>
      <c r="B1692" s="74" t="str">
        <f t="shared" si="219"/>
        <v>1900V75ALT</v>
      </c>
      <c r="C1692" t="str">
        <f>VLOOKUP(A1692,'BASE ARTICLE SAMUEL 25012023 v1'!$A$1:$B$1287,2,FALSE)</f>
        <v>AF</v>
      </c>
      <c r="D1692">
        <v>101007</v>
      </c>
      <c r="E1692">
        <v>2</v>
      </c>
      <c r="F1692" t="s">
        <v>582</v>
      </c>
      <c r="G1692" s="71">
        <f>VLOOKUP(M1692,'BASE ARTICLE SAMUEL 25012023 v1'!$A$1:$F$1287,6,FALSE)</f>
        <v>1.5</v>
      </c>
      <c r="H1692" s="6">
        <f>VLOOKUP(M1692,'BASE ARTICLE SAMUEL 25012023 v2'!$A$1:$H$1287,8,FALSE)</f>
        <v>1.5</v>
      </c>
      <c r="I1692">
        <v>2.25</v>
      </c>
      <c r="J1692">
        <f t="shared" si="220"/>
        <v>4.5</v>
      </c>
      <c r="K1692" s="6">
        <f>VLOOKUP(M1692,'BASE ARTICLE SAMUEL 25012023 v2'!$A$1:$K$1287,11,FALSE)</f>
        <v>2.25</v>
      </c>
      <c r="L1692" s="6">
        <f t="shared" si="221"/>
        <v>4.5</v>
      </c>
      <c r="M1692">
        <v>101007</v>
      </c>
      <c r="N1692" t="str">
        <f>VLOOKUP(M1692,'BASE ARTICLE SAMUEL 25012023 v1'!$A$2:$B$1287,2,FALSE)</f>
        <v>AN</v>
      </c>
      <c r="O1692">
        <f t="shared" si="216"/>
        <v>3</v>
      </c>
    </row>
    <row r="1693" spans="1:15" outlineLevel="2" x14ac:dyDescent="0.25">
      <c r="A1693" t="s">
        <v>2265</v>
      </c>
      <c r="B1693" s="74" t="str">
        <f t="shared" si="219"/>
        <v>1900V75ALT</v>
      </c>
      <c r="C1693" t="str">
        <f>VLOOKUP(A1693,'BASE ARTICLE SAMUEL 25012023 v1'!$A$1:$B$1287,2,FALSE)</f>
        <v>AF</v>
      </c>
      <c r="D1693" t="s">
        <v>558</v>
      </c>
      <c r="E1693">
        <v>4</v>
      </c>
      <c r="F1693" t="s">
        <v>559</v>
      </c>
      <c r="G1693" s="71">
        <f>VLOOKUP(M1693,'BASE ARTICLE SAMUEL 25012023 v1'!$A$1:$F$1287,6,FALSE)</f>
        <v>0.85</v>
      </c>
      <c r="H1693" s="6">
        <f>VLOOKUP(M1693,'BASE ARTICLE SAMUEL 25012023 v2'!$A$1:$H$1287,8,FALSE)</f>
        <v>0.91100000000000003</v>
      </c>
      <c r="I1693">
        <v>1.1299999999999999</v>
      </c>
      <c r="J1693">
        <f t="shared" si="220"/>
        <v>4.5199999999999996</v>
      </c>
      <c r="K1693" s="6">
        <f>VLOOKUP(M1693,'BASE ARTICLE SAMUEL 25012023 v2'!$A$1:$K$1287,11,FALSE)</f>
        <v>1.2116300000000002</v>
      </c>
      <c r="L1693" s="6">
        <f t="shared" si="221"/>
        <v>4.8465200000000008</v>
      </c>
      <c r="M1693" t="s">
        <v>558</v>
      </c>
      <c r="N1693" t="str">
        <f>VLOOKUP(M1693,'BASE ARTICLE SAMUEL 25012023 v1'!$A$2:$B$1287,2,FALSE)</f>
        <v>AS</v>
      </c>
      <c r="O1693">
        <f t="shared" si="216"/>
        <v>3.6440000000000001</v>
      </c>
    </row>
    <row r="1694" spans="1:15" outlineLevel="2" x14ac:dyDescent="0.25">
      <c r="A1694" t="s">
        <v>2265</v>
      </c>
      <c r="B1694" s="74" t="str">
        <f t="shared" si="219"/>
        <v>1900V75ALT</v>
      </c>
      <c r="C1694" t="str">
        <f>VLOOKUP(A1694,'BASE ARTICLE SAMUEL 25012023 v1'!$A$1:$B$1287,2,FALSE)</f>
        <v>AF</v>
      </c>
      <c r="D1694" t="s">
        <v>2215</v>
      </c>
      <c r="E1694">
        <v>5</v>
      </c>
      <c r="F1694" t="s">
        <v>2216</v>
      </c>
      <c r="G1694" s="71">
        <f>VLOOKUP(M1694,'BASE ARTICLE SAMUEL 25012023 v1'!$A$1:$F$1287,6,FALSE)</f>
        <v>0.6</v>
      </c>
      <c r="H1694" s="6">
        <f>VLOOKUP(M1694,'BASE ARTICLE SAMUEL 25012023 v2'!$A$1:$H$1287,8,FALSE)</f>
        <v>0.76</v>
      </c>
      <c r="I1694">
        <v>0.79800000000000004</v>
      </c>
      <c r="J1694">
        <f t="shared" si="220"/>
        <v>3.99</v>
      </c>
      <c r="K1694" s="6">
        <f>VLOOKUP(M1694,'BASE ARTICLE SAMUEL 25012023 v2'!$A$1:$K$1287,11,FALSE)</f>
        <v>1.0108000000000001</v>
      </c>
      <c r="L1694" s="6">
        <f t="shared" si="221"/>
        <v>5.0540000000000003</v>
      </c>
      <c r="M1694" t="s">
        <v>2215</v>
      </c>
      <c r="N1694" t="str">
        <f>VLOOKUP(M1694,'BASE ARTICLE SAMUEL 25012023 v1'!$A$2:$B$1287,2,FALSE)</f>
        <v>AN</v>
      </c>
      <c r="O1694">
        <f t="shared" si="216"/>
        <v>3.8</v>
      </c>
    </row>
    <row r="1695" spans="1:15" outlineLevel="2" x14ac:dyDescent="0.25">
      <c r="A1695" t="s">
        <v>2265</v>
      </c>
      <c r="B1695" s="74" t="str">
        <f t="shared" si="219"/>
        <v>1900V75ALT</v>
      </c>
      <c r="C1695" t="str">
        <f>VLOOKUP(A1695,'BASE ARTICLE SAMUEL 25012023 v1'!$A$1:$B$1287,2,FALSE)</f>
        <v>AF</v>
      </c>
      <c r="D1695" t="s">
        <v>1667</v>
      </c>
      <c r="E1695">
        <v>3</v>
      </c>
      <c r="F1695" t="s">
        <v>1668</v>
      </c>
      <c r="G1695" s="71">
        <f>VLOOKUP(M1695,'BASE ARTICLE SAMUEL 25012023 v1'!$A$1:$F$1287,6,FALSE)</f>
        <v>0.6</v>
      </c>
      <c r="H1695" s="6">
        <f>VLOOKUP(M1695,'BASE ARTICLE SAMUEL 25012023 v2'!$A$1:$H$1287,8,FALSE)</f>
        <v>0.6</v>
      </c>
      <c r="I1695">
        <v>0.9</v>
      </c>
      <c r="J1695">
        <f t="shared" si="220"/>
        <v>2.7</v>
      </c>
      <c r="K1695" s="6">
        <f>VLOOKUP(M1695,'BASE ARTICLE SAMUEL 25012023 v2'!$A$1:$K$1287,11,FALSE)</f>
        <v>0.89999999999999991</v>
      </c>
      <c r="L1695" s="6">
        <f t="shared" si="221"/>
        <v>2.6999999999999997</v>
      </c>
      <c r="M1695" t="s">
        <v>1667</v>
      </c>
      <c r="N1695" t="str">
        <f>VLOOKUP(M1695,'BASE ARTICLE SAMUEL 25012023 v1'!$A$2:$B$1287,2,FALSE)</f>
        <v>AN</v>
      </c>
      <c r="O1695">
        <f t="shared" si="216"/>
        <v>1.7999999999999998</v>
      </c>
    </row>
    <row r="1696" spans="1:15" outlineLevel="2" x14ac:dyDescent="0.25">
      <c r="A1696" t="s">
        <v>2265</v>
      </c>
      <c r="B1696" s="74" t="str">
        <f t="shared" si="219"/>
        <v>1900V75ALT</v>
      </c>
      <c r="C1696" t="str">
        <f>VLOOKUP(A1696,'BASE ARTICLE SAMUEL 25012023 v1'!$A$1:$B$1287,2,FALSE)</f>
        <v>AF</v>
      </c>
      <c r="D1696" t="s">
        <v>2217</v>
      </c>
      <c r="E1696">
        <v>6</v>
      </c>
      <c r="F1696" t="s">
        <v>2218</v>
      </c>
      <c r="G1696" s="71">
        <f>VLOOKUP(M1696,'BASE ARTICLE SAMUEL 25012023 v1'!$A$1:$F$1287,6,FALSE)</f>
        <v>0.2</v>
      </c>
      <c r="H1696" s="6">
        <f>VLOOKUP(M1696,'BASE ARTICLE SAMUEL 25012023 v2'!$A$1:$H$1287,8,FALSE)</f>
        <v>0.2</v>
      </c>
      <c r="I1696">
        <v>0.26600000000000001</v>
      </c>
      <c r="J1696">
        <f t="shared" si="220"/>
        <v>1.5960000000000001</v>
      </c>
      <c r="K1696" s="6">
        <f>VLOOKUP(M1696,'BASE ARTICLE SAMUEL 25012023 v2'!$A$1:$K$1287,11,FALSE)</f>
        <v>0.26600000000000001</v>
      </c>
      <c r="L1696" s="6">
        <f t="shared" si="221"/>
        <v>1.5960000000000001</v>
      </c>
      <c r="M1696" t="s">
        <v>2217</v>
      </c>
      <c r="N1696" t="str">
        <f>VLOOKUP(M1696,'BASE ARTICLE SAMUEL 25012023 v1'!$A$2:$B$1287,2,FALSE)</f>
        <v>AN</v>
      </c>
      <c r="O1696">
        <f t="shared" si="216"/>
        <v>1.2000000000000002</v>
      </c>
    </row>
    <row r="1697" spans="1:15" outlineLevel="2" x14ac:dyDescent="0.25">
      <c r="A1697" t="s">
        <v>2265</v>
      </c>
      <c r="B1697" s="74" t="str">
        <f t="shared" si="219"/>
        <v>1900V75ALT</v>
      </c>
      <c r="C1697" t="str">
        <f>VLOOKUP(A1697,'BASE ARTICLE SAMUEL 25012023 v1'!$A$1:$B$1287,2,FALSE)</f>
        <v>AF</v>
      </c>
      <c r="D1697" t="s">
        <v>1949</v>
      </c>
      <c r="E1697">
        <v>2</v>
      </c>
      <c r="F1697" t="s">
        <v>1950</v>
      </c>
      <c r="G1697" s="71">
        <f>VLOOKUP(M1697,'BASE ARTICLE SAMUEL 25012023 v1'!$A$1:$F$1287,6,FALSE)</f>
        <v>0</v>
      </c>
      <c r="H1697" s="6">
        <f>VLOOKUP(M1697,'BASE ARTICLE SAMUEL 25012023 v2'!$A$1:$H$1287,8,FALSE)</f>
        <v>92.97</v>
      </c>
      <c r="I1697">
        <v>156.03</v>
      </c>
      <c r="J1697">
        <f t="shared" si="220"/>
        <v>312.06</v>
      </c>
      <c r="K1697" s="6">
        <f>VLOOKUP(M1697,'BASE ARTICLE SAMUEL 25012023 v2'!$A$1:$K$1287,11,FALSE)</f>
        <v>157.13120000000001</v>
      </c>
      <c r="L1697" s="6">
        <f t="shared" si="221"/>
        <v>314.26240000000001</v>
      </c>
      <c r="M1697" t="s">
        <v>1949</v>
      </c>
      <c r="N1697" t="str">
        <f>VLOOKUP(M1697,'BASE ARTICLE SAMUEL 25012023 v1'!$A$2:$B$1287,2,FALSE)</f>
        <v>AF</v>
      </c>
      <c r="O1697">
        <f t="shared" si="216"/>
        <v>185.94</v>
      </c>
    </row>
    <row r="1698" spans="1:15" outlineLevel="2" x14ac:dyDescent="0.25">
      <c r="A1698" t="s">
        <v>2265</v>
      </c>
      <c r="B1698" s="74" t="str">
        <f t="shared" si="219"/>
        <v>1900V75ALT</v>
      </c>
      <c r="C1698" t="str">
        <f>VLOOKUP(A1698,'BASE ARTICLE SAMUEL 25012023 v1'!$A$1:$B$1287,2,FALSE)</f>
        <v>AF</v>
      </c>
      <c r="D1698" t="s">
        <v>2057</v>
      </c>
      <c r="E1698">
        <v>1</v>
      </c>
      <c r="F1698" t="s">
        <v>2058</v>
      </c>
      <c r="G1698" s="71">
        <f>VLOOKUP(M1698,'BASE ARTICLE SAMUEL 25012023 v1'!$A$1:$F$1287,6,FALSE)</f>
        <v>214.71</v>
      </c>
      <c r="H1698" s="6">
        <f>VLOOKUP(M1698,'BASE ARTICLE SAMUEL 25012023 v2'!$A$1:$H$1287,8,FALSE)</f>
        <v>196.03</v>
      </c>
      <c r="I1698">
        <v>289.12</v>
      </c>
      <c r="J1698">
        <f t="shared" si="220"/>
        <v>289.12</v>
      </c>
      <c r="K1698" s="6">
        <f>VLOOKUP(M1698,'BASE ARTICLE SAMUEL 25012023 v2'!$A$1:$K$1287,11,FALSE)</f>
        <v>287.341800036</v>
      </c>
      <c r="L1698" s="6">
        <f t="shared" si="221"/>
        <v>287.341800036</v>
      </c>
      <c r="M1698" t="s">
        <v>2057</v>
      </c>
      <c r="N1698" t="str">
        <f>VLOOKUP(M1698,'BASE ARTICLE SAMUEL 25012023 v1'!$A$2:$B$1287,2,FALSE)</f>
        <v>AF</v>
      </c>
      <c r="O1698">
        <f t="shared" si="216"/>
        <v>196.03</v>
      </c>
    </row>
    <row r="1699" spans="1:15" outlineLevel="2" x14ac:dyDescent="0.25">
      <c r="A1699" t="s">
        <v>2265</v>
      </c>
      <c r="B1699" s="74" t="str">
        <f t="shared" si="219"/>
        <v>1900V75ALT</v>
      </c>
      <c r="C1699" t="str">
        <f>VLOOKUP(A1699,'BASE ARTICLE SAMUEL 25012023 v1'!$A$1:$B$1287,2,FALSE)</f>
        <v>AF</v>
      </c>
      <c r="D1699" t="s">
        <v>2045</v>
      </c>
      <c r="E1699">
        <v>1</v>
      </c>
      <c r="F1699" t="s">
        <v>3952</v>
      </c>
      <c r="G1699" s="71">
        <f>VLOOKUP(M1699,'BASE ARTICLE SAMUEL 25012023 v1'!$A$1:$F$1287,6,FALSE)</f>
        <v>249.46</v>
      </c>
      <c r="H1699" s="6">
        <f>VLOOKUP(M1699,'BASE ARTICLE SAMUEL 25012023 v2'!$A$1:$H$1287,8,FALSE)</f>
        <v>46.484999999999999</v>
      </c>
      <c r="I1699">
        <v>380.51</v>
      </c>
      <c r="J1699">
        <f t="shared" si="220"/>
        <v>380.51</v>
      </c>
      <c r="K1699" s="6">
        <f>VLOOKUP(M1699,'BASE ARTICLE SAMUEL 25012023 v2'!$A$1:$K$1287,11,FALSE)</f>
        <v>193.47749999999999</v>
      </c>
      <c r="L1699" s="6">
        <f t="shared" si="221"/>
        <v>193.47749999999999</v>
      </c>
      <c r="M1699" t="s">
        <v>2045</v>
      </c>
      <c r="N1699" t="str">
        <f>VLOOKUP(M1699,'BASE ARTICLE SAMUEL 25012023 v1'!$A$2:$B$1287,2,FALSE)</f>
        <v>AF</v>
      </c>
      <c r="O1699">
        <f t="shared" si="216"/>
        <v>46.484999999999999</v>
      </c>
    </row>
    <row r="1700" spans="1:15" outlineLevel="2" x14ac:dyDescent="0.25">
      <c r="A1700" t="s">
        <v>2265</v>
      </c>
      <c r="B1700" s="74" t="str">
        <f t="shared" si="219"/>
        <v>1900V75ALT</v>
      </c>
      <c r="C1700" t="str">
        <f>VLOOKUP(A1700,'BASE ARTICLE SAMUEL 25012023 v1'!$A$1:$B$1287,2,FALSE)</f>
        <v>AF</v>
      </c>
      <c r="D1700" t="s">
        <v>2059</v>
      </c>
      <c r="E1700">
        <v>1</v>
      </c>
      <c r="F1700" t="s">
        <v>2060</v>
      </c>
      <c r="G1700" s="71">
        <f>VLOOKUP(M1700,'BASE ARTICLE SAMUEL 25012023 v1'!$A$1:$F$1287,6,FALSE)</f>
        <v>237</v>
      </c>
      <c r="H1700" s="6">
        <f>VLOOKUP(M1700,'BASE ARTICLE SAMUEL 25012023 v2'!$A$1:$H$1287,8,FALSE)</f>
        <v>299.99</v>
      </c>
      <c r="I1700">
        <v>355.5</v>
      </c>
      <c r="J1700">
        <f t="shared" si="220"/>
        <v>355.5</v>
      </c>
      <c r="K1700" s="6">
        <f>VLOOKUP(M1700,'BASE ARTICLE SAMUEL 25012023 v2'!$A$1:$K$1287,11,FALSE)</f>
        <v>449.98500000000001</v>
      </c>
      <c r="L1700" s="6">
        <f t="shared" si="221"/>
        <v>449.98500000000001</v>
      </c>
      <c r="M1700" t="s">
        <v>2059</v>
      </c>
      <c r="N1700" t="str">
        <f>VLOOKUP(M1700,'BASE ARTICLE SAMUEL 25012023 v1'!$A$2:$B$1287,2,FALSE)</f>
        <v>AN</v>
      </c>
      <c r="O1700">
        <f t="shared" si="216"/>
        <v>299.99</v>
      </c>
    </row>
    <row r="1701" spans="1:15" outlineLevel="2" x14ac:dyDescent="0.25">
      <c r="A1701" t="s">
        <v>2265</v>
      </c>
      <c r="B1701" s="74" t="str">
        <f t="shared" si="219"/>
        <v>1900V75ALT</v>
      </c>
      <c r="C1701" t="str">
        <f>VLOOKUP(A1701,'BASE ARTICLE SAMUEL 25012023 v1'!$A$1:$B$1287,2,FALSE)</f>
        <v>AF</v>
      </c>
      <c r="D1701" t="s">
        <v>1603</v>
      </c>
      <c r="E1701">
        <v>2</v>
      </c>
      <c r="F1701" t="s">
        <v>1604</v>
      </c>
      <c r="G1701" s="71">
        <f>VLOOKUP(M1701,'BASE ARTICLE SAMUEL 25012023 v1'!$A$1:$F$1287,6,FALSE)</f>
        <v>50</v>
      </c>
      <c r="H1701" s="6">
        <f>VLOOKUP(M1701,'BASE ARTICLE SAMUEL 25012023 v2'!$A$1:$H$1287,8,FALSE)</f>
        <v>0</v>
      </c>
      <c r="I1701">
        <v>75</v>
      </c>
      <c r="J1701">
        <f t="shared" si="220"/>
        <v>150</v>
      </c>
      <c r="K1701" s="6">
        <f>VLOOKUP(M1701,'BASE ARTICLE SAMUEL 25012023 v2'!$A$1:$K$1287,11,FALSE)</f>
        <v>75</v>
      </c>
      <c r="L1701" s="6">
        <f t="shared" si="221"/>
        <v>150</v>
      </c>
      <c r="M1701" t="s">
        <v>1603</v>
      </c>
      <c r="N1701" t="str">
        <f>VLOOKUP(M1701,'BASE ARTICLE SAMUEL 25012023 v1'!$A$2:$B$1287,2,FALSE)</f>
        <v>AN</v>
      </c>
      <c r="O1701">
        <f t="shared" si="216"/>
        <v>0</v>
      </c>
    </row>
    <row r="1702" spans="1:15" outlineLevel="2" x14ac:dyDescent="0.25">
      <c r="A1702" t="s">
        <v>2265</v>
      </c>
      <c r="B1702" s="74" t="str">
        <f t="shared" si="219"/>
        <v>1900V75ALT</v>
      </c>
      <c r="C1702" t="str">
        <f>VLOOKUP(A1702,'BASE ARTICLE SAMUEL 25012023 v1'!$A$1:$B$1287,2,FALSE)</f>
        <v>AF</v>
      </c>
      <c r="D1702" t="s">
        <v>1562</v>
      </c>
      <c r="E1702">
        <v>1</v>
      </c>
      <c r="F1702" t="s">
        <v>1563</v>
      </c>
      <c r="G1702" s="71">
        <f>VLOOKUP(M1702,'BASE ARTICLE SAMUEL 25012023 v1'!$A$1:$F$1287,6,FALSE)</f>
        <v>19.18</v>
      </c>
      <c r="H1702" s="6">
        <f>VLOOKUP(M1702,'BASE ARTICLE SAMUEL 25012023 v2'!$A$1:$H$1287,8,FALSE)</f>
        <v>19.18</v>
      </c>
      <c r="I1702">
        <v>28.77</v>
      </c>
      <c r="J1702">
        <f t="shared" si="220"/>
        <v>28.77</v>
      </c>
      <c r="K1702" s="6">
        <f>VLOOKUP(M1702,'BASE ARTICLE SAMUEL 25012023 v2'!$A$1:$K$1287,11,FALSE)</f>
        <v>28.77</v>
      </c>
      <c r="L1702" s="6">
        <f t="shared" si="221"/>
        <v>28.77</v>
      </c>
      <c r="M1702" t="s">
        <v>1562</v>
      </c>
      <c r="N1702" t="str">
        <f>VLOOKUP(M1702,'BASE ARTICLE SAMUEL 25012023 v1'!$A$2:$B$1287,2,FALSE)</f>
        <v>AN</v>
      </c>
      <c r="O1702">
        <f t="shared" si="216"/>
        <v>19.18</v>
      </c>
    </row>
    <row r="1703" spans="1:15" outlineLevel="2" x14ac:dyDescent="0.25">
      <c r="A1703" t="s">
        <v>2265</v>
      </c>
      <c r="B1703" s="74" t="str">
        <f t="shared" si="219"/>
        <v>1900V75ALT</v>
      </c>
      <c r="C1703" t="str">
        <f>VLOOKUP(A1703,'BASE ARTICLE SAMUEL 25012023 v1'!$A$1:$B$1287,2,FALSE)</f>
        <v>AF</v>
      </c>
      <c r="D1703" t="s">
        <v>560</v>
      </c>
      <c r="E1703">
        <v>3</v>
      </c>
      <c r="F1703" t="s">
        <v>561</v>
      </c>
      <c r="G1703" s="71">
        <f>VLOOKUP(M1703,'BASE ARTICLE SAMUEL 25012023 v1'!$A$1:$F$1287,6,FALSE)</f>
        <v>5.73</v>
      </c>
      <c r="H1703" s="6">
        <f>VLOOKUP(M1703,'BASE ARTICLE SAMUEL 25012023 v2'!$A$1:$H$1287,8,FALSE)</f>
        <v>5.73</v>
      </c>
      <c r="I1703">
        <v>19.059999999999999</v>
      </c>
      <c r="J1703">
        <f t="shared" si="220"/>
        <v>57.179999999999993</v>
      </c>
      <c r="K1703" s="6">
        <f>VLOOKUP(M1703,'BASE ARTICLE SAMUEL 25012023 v2'!$A$1:$K$1287,11,FALSE)</f>
        <v>22.862700000000004</v>
      </c>
      <c r="L1703" s="6">
        <f t="shared" si="221"/>
        <v>68.588100000000011</v>
      </c>
      <c r="M1703" t="s">
        <v>560</v>
      </c>
      <c r="N1703" t="str">
        <f>VLOOKUP(M1703,'BASE ARTICLE SAMUEL 25012023 v1'!$A$2:$B$1287,2,FALSE)</f>
        <v>AS</v>
      </c>
      <c r="O1703">
        <f t="shared" si="216"/>
        <v>17.190000000000001</v>
      </c>
    </row>
    <row r="1704" spans="1:15" outlineLevel="2" x14ac:dyDescent="0.25">
      <c r="A1704" t="s">
        <v>2265</v>
      </c>
      <c r="B1704" s="74" t="str">
        <f t="shared" si="219"/>
        <v>1900V75ALT</v>
      </c>
      <c r="C1704" t="str">
        <f>VLOOKUP(A1704,'BASE ARTICLE SAMUEL 25012023 v1'!$A$1:$B$1287,2,FALSE)</f>
        <v>AF</v>
      </c>
      <c r="E1704">
        <v>1</v>
      </c>
      <c r="F1704" t="s">
        <v>1550</v>
      </c>
      <c r="G1704" s="71">
        <f>VLOOKUP(M1704,'BASE ARTICLE SAMUEL 25012023 v1'!$A$1:$F$1287,6,FALSE)</f>
        <v>5</v>
      </c>
      <c r="H1704" s="6">
        <f>VLOOKUP(M1704,'BASE ARTICLE SAMUEL 25012023 v2'!$A$1:$H$1287,8,FALSE)</f>
        <v>5</v>
      </c>
      <c r="I1704">
        <v>19.059999999999999</v>
      </c>
      <c r="J1704">
        <f t="shared" si="220"/>
        <v>19.059999999999999</v>
      </c>
      <c r="K1704" s="6">
        <f>VLOOKUP(M1704,'BASE ARTICLE SAMUEL 25012023 v2'!$A$1:$K$1287,11,FALSE)</f>
        <v>5.5</v>
      </c>
      <c r="L1704" s="6">
        <f t="shared" si="221"/>
        <v>5.5</v>
      </c>
      <c r="M1704" t="s">
        <v>1549</v>
      </c>
      <c r="N1704" t="str">
        <f>VLOOKUP(M1704,'BASE ARTICLE SAMUEL 25012023 v1'!$A$2:$B$1287,2,FALSE)</f>
        <v>AN</v>
      </c>
      <c r="O1704">
        <f t="shared" si="216"/>
        <v>5</v>
      </c>
    </row>
    <row r="1705" spans="1:15" outlineLevel="2" x14ac:dyDescent="0.25">
      <c r="A1705" t="s">
        <v>2265</v>
      </c>
      <c r="B1705" s="74" t="str">
        <f t="shared" si="219"/>
        <v>1900V75ALT</v>
      </c>
      <c r="C1705" t="str">
        <f>VLOOKUP(A1705,'BASE ARTICLE SAMUEL 25012023 v1'!$A$1:$B$1287,2,FALSE)</f>
        <v>AF</v>
      </c>
      <c r="E1705">
        <v>1</v>
      </c>
      <c r="F1705" t="s">
        <v>2484</v>
      </c>
      <c r="G1705" s="71">
        <f>VLOOKUP(M1705,'BASE ARTICLE SAMUEL 25012023 v1'!$A$1:$F$1287,6,FALSE)</f>
        <v>1.32</v>
      </c>
      <c r="H1705" s="6">
        <f>VLOOKUP(M1705,'BASE ARTICLE SAMUEL 25012023 v2'!$A$1:$H$1287,8,FALSE)</f>
        <v>1.32</v>
      </c>
      <c r="I1705">
        <v>19.059999999999999</v>
      </c>
      <c r="J1705">
        <f t="shared" si="220"/>
        <v>19.059999999999999</v>
      </c>
      <c r="K1705" s="6">
        <f>VLOOKUP(M1705,'BASE ARTICLE SAMUEL 25012023 v2'!$A$1:$K$1287,11,FALSE)</f>
        <v>1.4520000000000002</v>
      </c>
      <c r="L1705" s="6">
        <f t="shared" si="221"/>
        <v>1.4520000000000002</v>
      </c>
      <c r="M1705" t="s">
        <v>2483</v>
      </c>
      <c r="N1705" t="str">
        <f>VLOOKUP(M1705,'BASE ARTICLE SAMUEL 25012023 v1'!$A$2:$B$1287,2,FALSE)</f>
        <v>AN</v>
      </c>
      <c r="O1705">
        <f t="shared" si="216"/>
        <v>1.32</v>
      </c>
    </row>
    <row r="1706" spans="1:15" outlineLevel="1" x14ac:dyDescent="0.25">
      <c r="A1706" s="74" t="s">
        <v>4204</v>
      </c>
      <c r="B1706" s="74" t="str">
        <f t="shared" si="219"/>
        <v>DP-SPR1900V75ALT</v>
      </c>
      <c r="H1706" s="6" t="e">
        <f>VLOOKUP(M1706,'BASE ARTICLE SAMUEL 25012023 v2'!$A$1:$H$1287,8,FALSE)</f>
        <v>#N/A</v>
      </c>
      <c r="K1706" s="6" t="e">
        <f>VLOOKUP(M1706,'BASE ARTICLE SAMUEL 25012023 v2'!$A$1:$K$1287,11,FALSE)</f>
        <v>#N/A</v>
      </c>
      <c r="L1706" s="6">
        <f>SUBTOTAL(9,L1684:L1705)</f>
        <v>2364.5183200360002</v>
      </c>
      <c r="O1706">
        <f>SUBTOTAL(9,O1684:O1705)</f>
        <v>1350.989</v>
      </c>
    </row>
    <row r="1707" spans="1:15" outlineLevel="2" x14ac:dyDescent="0.25">
      <c r="A1707" t="s">
        <v>2249</v>
      </c>
      <c r="B1707" s="74" t="str">
        <f t="shared" si="219"/>
        <v>2200V100</v>
      </c>
      <c r="C1707" t="str">
        <f>VLOOKUP(A1707,'BASE ARTICLE SAMUEL 25012023 v1'!$A$1:$B$1287,2,FALSE)</f>
        <v>AF</v>
      </c>
      <c r="D1707">
        <v>101007</v>
      </c>
      <c r="E1707">
        <v>2</v>
      </c>
      <c r="F1707" t="s">
        <v>582</v>
      </c>
      <c r="G1707" s="71">
        <f>VLOOKUP(M1707,'BASE ARTICLE SAMUEL 25012023 v1'!$A$1:$F$1287,6,FALSE)</f>
        <v>1.5</v>
      </c>
      <c r="H1707" s="6">
        <f>VLOOKUP(M1707,'BASE ARTICLE SAMUEL 25012023 v2'!$A$1:$H$1287,8,FALSE)</f>
        <v>1.5</v>
      </c>
      <c r="I1707">
        <v>2.25</v>
      </c>
      <c r="J1707">
        <f t="shared" ref="J1707:J1729" si="222">E1707*I1707</f>
        <v>4.5</v>
      </c>
      <c r="K1707" s="6">
        <f>VLOOKUP(M1707,'BASE ARTICLE SAMUEL 25012023 v2'!$A$1:$K$1287,11,FALSE)</f>
        <v>2.25</v>
      </c>
      <c r="L1707" s="6">
        <f t="shared" ref="L1707:L1729" si="223">E1707*K1707</f>
        <v>4.5</v>
      </c>
      <c r="M1707">
        <v>101007</v>
      </c>
      <c r="N1707" t="str">
        <f>VLOOKUP(M1707,'BASE ARTICLE SAMUEL 25012023 v1'!$A$2:$B$1287,2,FALSE)</f>
        <v>AN</v>
      </c>
      <c r="O1707">
        <f t="shared" si="216"/>
        <v>3</v>
      </c>
    </row>
    <row r="1708" spans="1:15" outlineLevel="2" x14ac:dyDescent="0.25">
      <c r="A1708" t="s">
        <v>2249</v>
      </c>
      <c r="B1708" s="74" t="str">
        <f t="shared" si="219"/>
        <v>2200V100</v>
      </c>
      <c r="C1708" t="str">
        <f>VLOOKUP(A1708,'BASE ARTICLE SAMUEL 25012023 v1'!$A$1:$B$1287,2,FALSE)</f>
        <v>AF</v>
      </c>
      <c r="D1708" t="s">
        <v>930</v>
      </c>
      <c r="E1708">
        <v>2</v>
      </c>
      <c r="F1708" t="s">
        <v>3954</v>
      </c>
      <c r="G1708" s="71">
        <f>VLOOKUP(M1708,'BASE ARTICLE SAMUEL 25012023 v1'!$A$1:$F$1287,6,FALSE)</f>
        <v>300</v>
      </c>
      <c r="H1708" s="6">
        <f>VLOOKUP(M1708,'BASE ARTICLE SAMUEL 25012023 v2'!$A$1:$H$1287,8,FALSE)</f>
        <v>300</v>
      </c>
      <c r="I1708">
        <v>450</v>
      </c>
      <c r="J1708">
        <f t="shared" si="222"/>
        <v>900</v>
      </c>
      <c r="K1708" s="6">
        <f>VLOOKUP(M1708,'BASE ARTICLE SAMUEL 25012023 v2'!$A$1:$K$1287,11,FALSE)</f>
        <v>450</v>
      </c>
      <c r="L1708" s="6">
        <f t="shared" si="223"/>
        <v>900</v>
      </c>
      <c r="M1708" t="s">
        <v>930</v>
      </c>
      <c r="N1708" t="str">
        <f>VLOOKUP(M1708,'BASE ARTICLE SAMUEL 25012023 v1'!$A$2:$B$1287,2,FALSE)</f>
        <v>AN</v>
      </c>
      <c r="O1708">
        <f t="shared" si="216"/>
        <v>600</v>
      </c>
    </row>
    <row r="1709" spans="1:15" outlineLevel="2" x14ac:dyDescent="0.25">
      <c r="A1709" t="s">
        <v>2249</v>
      </c>
      <c r="B1709" s="74" t="str">
        <f t="shared" si="219"/>
        <v>2200V100</v>
      </c>
      <c r="C1709" t="str">
        <f>VLOOKUP(A1709,'BASE ARTICLE SAMUEL 25012023 v1'!$A$1:$B$1287,2,FALSE)</f>
        <v>AF</v>
      </c>
      <c r="D1709" t="s">
        <v>576</v>
      </c>
      <c r="E1709">
        <v>5</v>
      </c>
      <c r="F1709" t="s">
        <v>577</v>
      </c>
      <c r="G1709" s="71">
        <f>VLOOKUP(M1709,'BASE ARTICLE SAMUEL 25012023 v1'!$A$1:$F$1287,6,FALSE)</f>
        <v>3.2</v>
      </c>
      <c r="H1709" s="6">
        <f>VLOOKUP(M1709,'BASE ARTICLE SAMUEL 25012023 v2'!$A$1:$H$1287,8,FALSE)</f>
        <v>3.2</v>
      </c>
      <c r="I1709">
        <v>4.3499999999999996</v>
      </c>
      <c r="J1709">
        <f t="shared" si="222"/>
        <v>21.75</v>
      </c>
      <c r="K1709" s="6">
        <f>VLOOKUP(M1709,'BASE ARTICLE SAMUEL 25012023 v2'!$A$1:$K$1287,11,FALSE)</f>
        <v>4.8000000000000007</v>
      </c>
      <c r="L1709" s="6">
        <f t="shared" si="223"/>
        <v>24.000000000000004</v>
      </c>
      <c r="M1709" t="s">
        <v>576</v>
      </c>
      <c r="N1709" t="str">
        <f>VLOOKUP(M1709,'BASE ARTICLE SAMUEL 25012023 v1'!$A$2:$B$1287,2,FALSE)</f>
        <v>AN</v>
      </c>
      <c r="O1709">
        <f t="shared" si="216"/>
        <v>16</v>
      </c>
    </row>
    <row r="1710" spans="1:15" outlineLevel="2" x14ac:dyDescent="0.25">
      <c r="A1710" t="s">
        <v>2249</v>
      </c>
      <c r="B1710" s="74" t="str">
        <f t="shared" si="219"/>
        <v>2200V100</v>
      </c>
      <c r="C1710" t="str">
        <f>VLOOKUP(A1710,'BASE ARTICLE SAMUEL 25012023 v1'!$A$1:$B$1287,2,FALSE)</f>
        <v>AF</v>
      </c>
      <c r="D1710" t="s">
        <v>558</v>
      </c>
      <c r="E1710">
        <v>3</v>
      </c>
      <c r="F1710" t="s">
        <v>559</v>
      </c>
      <c r="G1710" s="71">
        <f>VLOOKUP(M1710,'BASE ARTICLE SAMUEL 25012023 v1'!$A$1:$F$1287,6,FALSE)</f>
        <v>0.85</v>
      </c>
      <c r="H1710" s="6">
        <f>VLOOKUP(M1710,'BASE ARTICLE SAMUEL 25012023 v2'!$A$1:$H$1287,8,FALSE)</f>
        <v>0.91100000000000003</v>
      </c>
      <c r="I1710">
        <v>1.1299999999999999</v>
      </c>
      <c r="J1710">
        <f t="shared" si="222"/>
        <v>3.3899999999999997</v>
      </c>
      <c r="K1710" s="6">
        <f>VLOOKUP(M1710,'BASE ARTICLE SAMUEL 25012023 v2'!$A$1:$K$1287,11,FALSE)</f>
        <v>1.2116300000000002</v>
      </c>
      <c r="L1710" s="6">
        <f t="shared" si="223"/>
        <v>3.6348900000000004</v>
      </c>
      <c r="M1710" t="s">
        <v>558</v>
      </c>
      <c r="N1710" t="str">
        <f>VLOOKUP(M1710,'BASE ARTICLE SAMUEL 25012023 v1'!$A$2:$B$1287,2,FALSE)</f>
        <v>AS</v>
      </c>
      <c r="O1710">
        <f t="shared" si="216"/>
        <v>2.7330000000000001</v>
      </c>
    </row>
    <row r="1711" spans="1:15" outlineLevel="2" x14ac:dyDescent="0.25">
      <c r="A1711" t="s">
        <v>2249</v>
      </c>
      <c r="B1711" s="74" t="str">
        <f t="shared" si="219"/>
        <v>2200V100</v>
      </c>
      <c r="C1711" t="str">
        <f>VLOOKUP(A1711,'BASE ARTICLE SAMUEL 25012023 v1'!$A$1:$B$1287,2,FALSE)</f>
        <v>AF</v>
      </c>
      <c r="D1711" t="s">
        <v>2217</v>
      </c>
      <c r="E1711">
        <v>6</v>
      </c>
      <c r="F1711" t="s">
        <v>2218</v>
      </c>
      <c r="G1711" s="71">
        <f>VLOOKUP(M1711,'BASE ARTICLE SAMUEL 25012023 v1'!$A$1:$F$1287,6,FALSE)</f>
        <v>0.2</v>
      </c>
      <c r="H1711" s="6">
        <f>VLOOKUP(M1711,'BASE ARTICLE SAMUEL 25012023 v2'!$A$1:$H$1287,8,FALSE)</f>
        <v>0.2</v>
      </c>
      <c r="I1711">
        <v>0.26600000000000001</v>
      </c>
      <c r="J1711">
        <f t="shared" si="222"/>
        <v>1.5960000000000001</v>
      </c>
      <c r="K1711" s="6">
        <f>VLOOKUP(M1711,'BASE ARTICLE SAMUEL 25012023 v2'!$A$1:$K$1287,11,FALSE)</f>
        <v>0.26600000000000001</v>
      </c>
      <c r="L1711" s="6">
        <f t="shared" si="223"/>
        <v>1.5960000000000001</v>
      </c>
      <c r="M1711" t="s">
        <v>2217</v>
      </c>
      <c r="N1711" t="str">
        <f>VLOOKUP(M1711,'BASE ARTICLE SAMUEL 25012023 v1'!$A$2:$B$1287,2,FALSE)</f>
        <v>AN</v>
      </c>
      <c r="O1711">
        <f t="shared" si="216"/>
        <v>1.2000000000000002</v>
      </c>
    </row>
    <row r="1712" spans="1:15" outlineLevel="2" x14ac:dyDescent="0.25">
      <c r="A1712" t="s">
        <v>2249</v>
      </c>
      <c r="B1712" s="74" t="str">
        <f t="shared" si="219"/>
        <v>2200V100</v>
      </c>
      <c r="C1712" t="str">
        <f>VLOOKUP(A1712,'BASE ARTICLE SAMUEL 25012023 v1'!$A$1:$B$1287,2,FALSE)</f>
        <v>AF</v>
      </c>
      <c r="D1712" t="s">
        <v>942</v>
      </c>
      <c r="E1712">
        <v>1</v>
      </c>
      <c r="F1712" t="s">
        <v>943</v>
      </c>
      <c r="G1712" s="71">
        <f>VLOOKUP(M1712,'BASE ARTICLE SAMUEL 25012023 v1'!$A$1:$F$1287,6,FALSE)</f>
        <v>1.64</v>
      </c>
      <c r="H1712" s="6">
        <f>VLOOKUP(M1712,'BASE ARTICLE SAMUEL 25012023 v2'!$A$1:$H$1287,8,FALSE)</f>
        <v>1.83</v>
      </c>
      <c r="I1712">
        <v>2.4500000000000002</v>
      </c>
      <c r="J1712">
        <f t="shared" si="222"/>
        <v>2.4500000000000002</v>
      </c>
      <c r="K1712" s="6">
        <f>VLOOKUP(M1712,'BASE ARTICLE SAMUEL 25012023 v2'!$A$1:$K$1287,11,FALSE)</f>
        <v>2.7450000000000001</v>
      </c>
      <c r="L1712" s="6">
        <f t="shared" si="223"/>
        <v>2.7450000000000001</v>
      </c>
      <c r="M1712" t="s">
        <v>942</v>
      </c>
      <c r="N1712" t="str">
        <f>VLOOKUP(M1712,'BASE ARTICLE SAMUEL 25012023 v1'!$A$2:$B$1287,2,FALSE)</f>
        <v>AS</v>
      </c>
      <c r="O1712">
        <f t="shared" si="216"/>
        <v>1.83</v>
      </c>
    </row>
    <row r="1713" spans="1:15" outlineLevel="2" x14ac:dyDescent="0.25">
      <c r="A1713" t="s">
        <v>2249</v>
      </c>
      <c r="B1713" s="74" t="str">
        <f t="shared" si="219"/>
        <v>2200V100</v>
      </c>
      <c r="C1713" t="str">
        <f>VLOOKUP(A1713,'BASE ARTICLE SAMUEL 25012023 v1'!$A$1:$B$1287,2,FALSE)</f>
        <v>AF</v>
      </c>
      <c r="D1713" t="s">
        <v>1667</v>
      </c>
      <c r="E1713">
        <v>3</v>
      </c>
      <c r="F1713" t="s">
        <v>1668</v>
      </c>
      <c r="G1713" s="71">
        <f>VLOOKUP(M1713,'BASE ARTICLE SAMUEL 25012023 v1'!$A$1:$F$1287,6,FALSE)</f>
        <v>0.6</v>
      </c>
      <c r="H1713" s="6">
        <f>VLOOKUP(M1713,'BASE ARTICLE SAMUEL 25012023 v2'!$A$1:$H$1287,8,FALSE)</f>
        <v>0.6</v>
      </c>
      <c r="I1713">
        <v>0.9</v>
      </c>
      <c r="J1713">
        <f t="shared" si="222"/>
        <v>2.7</v>
      </c>
      <c r="K1713" s="6">
        <f>VLOOKUP(M1713,'BASE ARTICLE SAMUEL 25012023 v2'!$A$1:$K$1287,11,FALSE)</f>
        <v>0.89999999999999991</v>
      </c>
      <c r="L1713" s="6">
        <f t="shared" si="223"/>
        <v>2.6999999999999997</v>
      </c>
      <c r="M1713" t="s">
        <v>1667</v>
      </c>
      <c r="N1713" t="str">
        <f>VLOOKUP(M1713,'BASE ARTICLE SAMUEL 25012023 v1'!$A$2:$B$1287,2,FALSE)</f>
        <v>AN</v>
      </c>
      <c r="O1713">
        <f t="shared" si="216"/>
        <v>1.7999999999999998</v>
      </c>
    </row>
    <row r="1714" spans="1:15" outlineLevel="2" x14ac:dyDescent="0.25">
      <c r="A1714" t="s">
        <v>2249</v>
      </c>
      <c r="B1714" s="74" t="str">
        <f t="shared" si="219"/>
        <v>2200V100</v>
      </c>
      <c r="C1714" t="str">
        <f>VLOOKUP(A1714,'BASE ARTICLE SAMUEL 25012023 v1'!$A$1:$B$1287,2,FALSE)</f>
        <v>AF</v>
      </c>
      <c r="D1714" t="s">
        <v>1949</v>
      </c>
      <c r="E1714">
        <v>2</v>
      </c>
      <c r="F1714" t="s">
        <v>1950</v>
      </c>
      <c r="G1714" s="71">
        <f>VLOOKUP(M1714,'BASE ARTICLE SAMUEL 25012023 v1'!$A$1:$F$1287,6,FALSE)</f>
        <v>0</v>
      </c>
      <c r="H1714" s="6">
        <f>VLOOKUP(M1714,'BASE ARTICLE SAMUEL 25012023 v2'!$A$1:$H$1287,8,FALSE)</f>
        <v>92.97</v>
      </c>
      <c r="I1714">
        <v>156.03</v>
      </c>
      <c r="J1714">
        <f t="shared" si="222"/>
        <v>312.06</v>
      </c>
      <c r="K1714" s="6">
        <f>VLOOKUP(M1714,'BASE ARTICLE SAMUEL 25012023 v2'!$A$1:$K$1287,11,FALSE)</f>
        <v>157.13120000000001</v>
      </c>
      <c r="L1714" s="6">
        <f t="shared" si="223"/>
        <v>314.26240000000001</v>
      </c>
      <c r="M1714" t="s">
        <v>1949</v>
      </c>
      <c r="N1714" t="str">
        <f>VLOOKUP(M1714,'BASE ARTICLE SAMUEL 25012023 v1'!$A$2:$B$1287,2,FALSE)</f>
        <v>AF</v>
      </c>
      <c r="O1714">
        <f t="shared" si="216"/>
        <v>185.94</v>
      </c>
    </row>
    <row r="1715" spans="1:15" outlineLevel="2" x14ac:dyDescent="0.25">
      <c r="A1715" t="s">
        <v>2249</v>
      </c>
      <c r="B1715" s="74" t="str">
        <f t="shared" si="219"/>
        <v>2200V100</v>
      </c>
      <c r="C1715" t="str">
        <f>VLOOKUP(A1715,'BASE ARTICLE SAMUEL 25012023 v1'!$A$1:$B$1287,2,FALSE)</f>
        <v>AF</v>
      </c>
      <c r="D1715" t="s">
        <v>2057</v>
      </c>
      <c r="E1715">
        <v>1</v>
      </c>
      <c r="F1715" t="s">
        <v>2058</v>
      </c>
      <c r="G1715" s="71">
        <f>VLOOKUP(M1715,'BASE ARTICLE SAMUEL 25012023 v1'!$A$1:$F$1287,6,FALSE)</f>
        <v>214.71</v>
      </c>
      <c r="H1715" s="6">
        <f>VLOOKUP(M1715,'BASE ARTICLE SAMUEL 25012023 v2'!$A$1:$H$1287,8,FALSE)</f>
        <v>196.03</v>
      </c>
      <c r="I1715">
        <v>289.12</v>
      </c>
      <c r="J1715">
        <f t="shared" si="222"/>
        <v>289.12</v>
      </c>
      <c r="K1715" s="6">
        <f>VLOOKUP(M1715,'BASE ARTICLE SAMUEL 25012023 v2'!$A$1:$K$1287,11,FALSE)</f>
        <v>287.341800036</v>
      </c>
      <c r="L1715" s="6">
        <f t="shared" si="223"/>
        <v>287.341800036</v>
      </c>
      <c r="M1715" t="s">
        <v>2057</v>
      </c>
      <c r="N1715" t="str">
        <f>VLOOKUP(M1715,'BASE ARTICLE SAMUEL 25012023 v1'!$A$2:$B$1287,2,FALSE)</f>
        <v>AF</v>
      </c>
      <c r="O1715">
        <f t="shared" si="216"/>
        <v>196.03</v>
      </c>
    </row>
    <row r="1716" spans="1:15" outlineLevel="2" x14ac:dyDescent="0.25">
      <c r="A1716" t="s">
        <v>2249</v>
      </c>
      <c r="B1716" s="74" t="str">
        <f t="shared" si="219"/>
        <v>2200V100</v>
      </c>
      <c r="C1716" t="str">
        <f>VLOOKUP(A1716,'BASE ARTICLE SAMUEL 25012023 v1'!$A$1:$B$1287,2,FALSE)</f>
        <v>AF</v>
      </c>
      <c r="D1716" t="s">
        <v>2045</v>
      </c>
      <c r="E1716">
        <v>1</v>
      </c>
      <c r="F1716" t="s">
        <v>3952</v>
      </c>
      <c r="G1716" s="71">
        <f>VLOOKUP(M1716,'BASE ARTICLE SAMUEL 25012023 v1'!$A$1:$F$1287,6,FALSE)</f>
        <v>249.46</v>
      </c>
      <c r="H1716" s="6">
        <f>VLOOKUP(M1716,'BASE ARTICLE SAMUEL 25012023 v2'!$A$1:$H$1287,8,FALSE)</f>
        <v>46.484999999999999</v>
      </c>
      <c r="I1716">
        <v>380.51</v>
      </c>
      <c r="J1716">
        <f t="shared" si="222"/>
        <v>380.51</v>
      </c>
      <c r="K1716" s="6">
        <f>VLOOKUP(M1716,'BASE ARTICLE SAMUEL 25012023 v2'!$A$1:$K$1287,11,FALSE)</f>
        <v>193.47749999999999</v>
      </c>
      <c r="L1716" s="6">
        <f t="shared" si="223"/>
        <v>193.47749999999999</v>
      </c>
      <c r="M1716" t="s">
        <v>2045</v>
      </c>
      <c r="N1716" t="str">
        <f>VLOOKUP(M1716,'BASE ARTICLE SAMUEL 25012023 v1'!$A$2:$B$1287,2,FALSE)</f>
        <v>AF</v>
      </c>
      <c r="O1716">
        <f t="shared" si="216"/>
        <v>46.484999999999999</v>
      </c>
    </row>
    <row r="1717" spans="1:15" outlineLevel="2" x14ac:dyDescent="0.25">
      <c r="A1717" t="s">
        <v>2249</v>
      </c>
      <c r="B1717" s="74" t="str">
        <f t="shared" si="219"/>
        <v>2200V100</v>
      </c>
      <c r="C1717" t="str">
        <f>VLOOKUP(A1717,'BASE ARTICLE SAMUEL 25012023 v1'!$A$1:$B$1287,2,FALSE)</f>
        <v>AF</v>
      </c>
      <c r="D1717" t="s">
        <v>2059</v>
      </c>
      <c r="E1717">
        <v>1</v>
      </c>
      <c r="F1717" t="s">
        <v>2060</v>
      </c>
      <c r="G1717" s="71">
        <f>VLOOKUP(M1717,'BASE ARTICLE SAMUEL 25012023 v1'!$A$1:$F$1287,6,FALSE)</f>
        <v>237</v>
      </c>
      <c r="H1717" s="6">
        <f>VLOOKUP(M1717,'BASE ARTICLE SAMUEL 25012023 v2'!$A$1:$H$1287,8,FALSE)</f>
        <v>299.99</v>
      </c>
      <c r="I1717">
        <v>355.5</v>
      </c>
      <c r="J1717">
        <f t="shared" si="222"/>
        <v>355.5</v>
      </c>
      <c r="K1717" s="6">
        <f>VLOOKUP(M1717,'BASE ARTICLE SAMUEL 25012023 v2'!$A$1:$K$1287,11,FALSE)</f>
        <v>449.98500000000001</v>
      </c>
      <c r="L1717" s="6">
        <f t="shared" si="223"/>
        <v>449.98500000000001</v>
      </c>
      <c r="M1717" t="s">
        <v>2059</v>
      </c>
      <c r="N1717" t="str">
        <f>VLOOKUP(M1717,'BASE ARTICLE SAMUEL 25012023 v1'!$A$2:$B$1287,2,FALSE)</f>
        <v>AN</v>
      </c>
      <c r="O1717">
        <f t="shared" si="216"/>
        <v>299.99</v>
      </c>
    </row>
    <row r="1718" spans="1:15" outlineLevel="2" x14ac:dyDescent="0.25">
      <c r="A1718" t="s">
        <v>2249</v>
      </c>
      <c r="B1718" s="74" t="str">
        <f t="shared" si="219"/>
        <v>2200V100</v>
      </c>
      <c r="C1718" t="str">
        <f>VLOOKUP(A1718,'BASE ARTICLE SAMUEL 25012023 v1'!$A$1:$B$1287,2,FALSE)</f>
        <v>AF</v>
      </c>
      <c r="D1718" t="s">
        <v>68</v>
      </c>
      <c r="E1718">
        <v>1</v>
      </c>
      <c r="F1718" t="s">
        <v>69</v>
      </c>
      <c r="G1718" s="71">
        <f>VLOOKUP(M1718,'BASE ARTICLE SAMUEL 25012023 v1'!$A$1:$F$1287,6,FALSE)</f>
        <v>0.94</v>
      </c>
      <c r="H1718" s="6">
        <f>VLOOKUP(M1718,'BASE ARTICLE SAMUEL 25012023 v2'!$A$1:$H$1287,8,FALSE)</f>
        <v>0.94</v>
      </c>
      <c r="I1718">
        <v>1.41</v>
      </c>
      <c r="J1718">
        <f t="shared" si="222"/>
        <v>1.41</v>
      </c>
      <c r="K1718" s="6">
        <f>VLOOKUP(M1718,'BASE ARTICLE SAMUEL 25012023 v2'!$A$1:$K$1287,11,FALSE)</f>
        <v>1.41</v>
      </c>
      <c r="L1718" s="6">
        <f t="shared" si="223"/>
        <v>1.41</v>
      </c>
      <c r="M1718" t="s">
        <v>68</v>
      </c>
      <c r="N1718" t="str">
        <f>VLOOKUP(M1718,'BASE ARTICLE SAMUEL 25012023 v1'!$A$2:$B$1287,2,FALSE)</f>
        <v>AS</v>
      </c>
      <c r="O1718">
        <f t="shared" si="216"/>
        <v>0.94</v>
      </c>
    </row>
    <row r="1719" spans="1:15" outlineLevel="2" x14ac:dyDescent="0.25">
      <c r="A1719" t="s">
        <v>2249</v>
      </c>
      <c r="B1719" s="74" t="str">
        <f t="shared" si="219"/>
        <v>2200V100</v>
      </c>
      <c r="C1719" t="str">
        <f>VLOOKUP(A1719,'BASE ARTICLE SAMUEL 25012023 v1'!$A$1:$B$1287,2,FALSE)</f>
        <v>AF</v>
      </c>
      <c r="D1719" t="s">
        <v>90</v>
      </c>
      <c r="E1719">
        <v>2</v>
      </c>
      <c r="F1719" t="s">
        <v>91</v>
      </c>
      <c r="G1719" s="71">
        <f>VLOOKUP(M1719,'BASE ARTICLE SAMUEL 25012023 v1'!$A$1:$F$1287,6,FALSE)</f>
        <v>0.92</v>
      </c>
      <c r="H1719" s="6">
        <f>VLOOKUP(M1719,'BASE ARTICLE SAMUEL 25012023 v2'!$A$1:$H$1287,8,FALSE)</f>
        <v>0.92</v>
      </c>
      <c r="I1719">
        <v>1.38</v>
      </c>
      <c r="J1719">
        <f t="shared" si="222"/>
        <v>2.76</v>
      </c>
      <c r="K1719" s="6">
        <f>VLOOKUP(M1719,'BASE ARTICLE SAMUEL 25012023 v2'!$A$1:$K$1287,11,FALSE)</f>
        <v>1.3800000000000001</v>
      </c>
      <c r="L1719" s="6">
        <f t="shared" si="223"/>
        <v>2.7600000000000002</v>
      </c>
      <c r="M1719" t="s">
        <v>90</v>
      </c>
      <c r="N1719" t="str">
        <f>VLOOKUP(M1719,'BASE ARTICLE SAMUEL 25012023 v1'!$A$2:$B$1287,2,FALSE)</f>
        <v>AS</v>
      </c>
      <c r="O1719">
        <f t="shared" ref="O1719:O1785" si="224">E1719*H1719</f>
        <v>1.84</v>
      </c>
    </row>
    <row r="1720" spans="1:15" outlineLevel="2" x14ac:dyDescent="0.25">
      <c r="A1720" t="s">
        <v>2249</v>
      </c>
      <c r="B1720" s="74" t="str">
        <f t="shared" si="219"/>
        <v>2200V100</v>
      </c>
      <c r="C1720" t="str">
        <f>VLOOKUP(A1720,'BASE ARTICLE SAMUEL 25012023 v1'!$A$1:$B$1287,2,FALSE)</f>
        <v>AF</v>
      </c>
      <c r="D1720" t="s">
        <v>757</v>
      </c>
      <c r="E1720">
        <v>1</v>
      </c>
      <c r="F1720" t="s">
        <v>758</v>
      </c>
      <c r="G1720" s="71">
        <f>VLOOKUP(M1720,'BASE ARTICLE SAMUEL 25012023 v1'!$A$1:$F$1287,6,FALSE)</f>
        <v>1.22</v>
      </c>
      <c r="H1720" s="6">
        <f>VLOOKUP(M1720,'BASE ARTICLE SAMUEL 25012023 v2'!$A$1:$H$1287,8,FALSE)</f>
        <v>1.22</v>
      </c>
      <c r="I1720">
        <v>1.62</v>
      </c>
      <c r="J1720">
        <f t="shared" si="222"/>
        <v>1.62</v>
      </c>
      <c r="K1720" s="6">
        <f>VLOOKUP(M1720,'BASE ARTICLE SAMUEL 25012023 v2'!$A$1:$K$1287,11,FALSE)</f>
        <v>1.6226</v>
      </c>
      <c r="L1720" s="6">
        <f t="shared" si="223"/>
        <v>1.6226</v>
      </c>
      <c r="M1720" t="s">
        <v>757</v>
      </c>
      <c r="N1720" t="str">
        <f>VLOOKUP(M1720,'BASE ARTICLE SAMUEL 25012023 v1'!$A$2:$B$1287,2,FALSE)</f>
        <v>AS</v>
      </c>
      <c r="O1720">
        <f t="shared" si="224"/>
        <v>1.22</v>
      </c>
    </row>
    <row r="1721" spans="1:15" outlineLevel="2" x14ac:dyDescent="0.25">
      <c r="A1721" t="s">
        <v>2249</v>
      </c>
      <c r="B1721" s="74" t="str">
        <f t="shared" si="219"/>
        <v>2200V100</v>
      </c>
      <c r="C1721" t="str">
        <f>VLOOKUP(A1721,'BASE ARTICLE SAMUEL 25012023 v1'!$A$1:$B$1287,2,FALSE)</f>
        <v>AF</v>
      </c>
      <c r="D1721" t="s">
        <v>1603</v>
      </c>
      <c r="E1721">
        <v>2</v>
      </c>
      <c r="F1721" t="s">
        <v>1604</v>
      </c>
      <c r="G1721" s="71">
        <f>VLOOKUP(M1721,'BASE ARTICLE SAMUEL 25012023 v1'!$A$1:$F$1287,6,FALSE)</f>
        <v>50</v>
      </c>
      <c r="H1721" s="6">
        <f>VLOOKUP(M1721,'BASE ARTICLE SAMUEL 25012023 v2'!$A$1:$H$1287,8,FALSE)</f>
        <v>0</v>
      </c>
      <c r="I1721">
        <v>75</v>
      </c>
      <c r="J1721">
        <f t="shared" si="222"/>
        <v>150</v>
      </c>
      <c r="K1721" s="6">
        <f>VLOOKUP(M1721,'BASE ARTICLE SAMUEL 25012023 v2'!$A$1:$K$1287,11,FALSE)</f>
        <v>75</v>
      </c>
      <c r="L1721" s="6">
        <f t="shared" si="223"/>
        <v>150</v>
      </c>
      <c r="M1721" t="s">
        <v>1603</v>
      </c>
      <c r="N1721" t="str">
        <f>VLOOKUP(M1721,'BASE ARTICLE SAMUEL 25012023 v1'!$A$2:$B$1287,2,FALSE)</f>
        <v>AN</v>
      </c>
      <c r="O1721">
        <f t="shared" si="224"/>
        <v>0</v>
      </c>
    </row>
    <row r="1722" spans="1:15" outlineLevel="2" x14ac:dyDescent="0.25">
      <c r="A1722" t="s">
        <v>2249</v>
      </c>
      <c r="B1722" s="74" t="str">
        <f t="shared" si="219"/>
        <v>2200V100</v>
      </c>
      <c r="C1722" t="str">
        <f>VLOOKUP(A1722,'BASE ARTICLE SAMUEL 25012023 v1'!$A$1:$B$1287,2,FALSE)</f>
        <v>AF</v>
      </c>
      <c r="D1722" t="s">
        <v>2049</v>
      </c>
      <c r="E1722">
        <v>4</v>
      </c>
      <c r="F1722" t="s">
        <v>2050</v>
      </c>
      <c r="G1722" s="71">
        <f>VLOOKUP(M1722,'BASE ARTICLE SAMUEL 25012023 v1'!$A$1:$F$1287,6,FALSE)</f>
        <v>0</v>
      </c>
      <c r="H1722" s="6">
        <f>VLOOKUP(M1722,'BASE ARTICLE SAMUEL 25012023 v2'!$A$1:$H$1287,8,FALSE)</f>
        <v>4.1400000000000006</v>
      </c>
      <c r="I1722">
        <v>5.5</v>
      </c>
      <c r="J1722">
        <f t="shared" si="222"/>
        <v>22</v>
      </c>
      <c r="K1722" s="6">
        <f>VLOOKUP(M1722,'BASE ARTICLE SAMUEL 25012023 v2'!$A$1:$K$1287,11,FALSE)</f>
        <v>5.5212000000000003</v>
      </c>
      <c r="L1722" s="6">
        <f t="shared" si="223"/>
        <v>22.084800000000001</v>
      </c>
      <c r="M1722" t="s">
        <v>2049</v>
      </c>
      <c r="N1722" t="str">
        <f>VLOOKUP(M1722,'BASE ARTICLE SAMUEL 25012023 v1'!$A$2:$B$1287,2,FALSE)</f>
        <v>AF</v>
      </c>
      <c r="O1722">
        <f t="shared" si="224"/>
        <v>16.560000000000002</v>
      </c>
    </row>
    <row r="1723" spans="1:15" outlineLevel="2" x14ac:dyDescent="0.25">
      <c r="A1723" t="s">
        <v>2249</v>
      </c>
      <c r="B1723" s="74" t="str">
        <f t="shared" si="219"/>
        <v>2200V100</v>
      </c>
      <c r="C1723" t="str">
        <f>VLOOKUP(A1723,'BASE ARTICLE SAMUEL 25012023 v1'!$A$1:$B$1287,2,FALSE)</f>
        <v>AF</v>
      </c>
      <c r="D1723" t="s">
        <v>1562</v>
      </c>
      <c r="E1723">
        <v>1</v>
      </c>
      <c r="F1723" t="s">
        <v>1563</v>
      </c>
      <c r="G1723" s="71">
        <f>VLOOKUP(M1723,'BASE ARTICLE SAMUEL 25012023 v1'!$A$1:$F$1287,6,FALSE)</f>
        <v>19.18</v>
      </c>
      <c r="H1723" s="6">
        <f>VLOOKUP(M1723,'BASE ARTICLE SAMUEL 25012023 v2'!$A$1:$H$1287,8,FALSE)</f>
        <v>19.18</v>
      </c>
      <c r="I1723">
        <v>28.77</v>
      </c>
      <c r="J1723">
        <f t="shared" si="222"/>
        <v>28.77</v>
      </c>
      <c r="K1723" s="6">
        <f>VLOOKUP(M1723,'BASE ARTICLE SAMUEL 25012023 v2'!$A$1:$K$1287,11,FALSE)</f>
        <v>28.77</v>
      </c>
      <c r="L1723" s="6">
        <f t="shared" si="223"/>
        <v>28.77</v>
      </c>
      <c r="M1723" t="s">
        <v>1562</v>
      </c>
      <c r="N1723" t="str">
        <f>VLOOKUP(M1723,'BASE ARTICLE SAMUEL 25012023 v1'!$A$2:$B$1287,2,FALSE)</f>
        <v>AN</v>
      </c>
      <c r="O1723">
        <f t="shared" si="224"/>
        <v>19.18</v>
      </c>
    </row>
    <row r="1724" spans="1:15" outlineLevel="2" x14ac:dyDescent="0.25">
      <c r="A1724" t="s">
        <v>2249</v>
      </c>
      <c r="B1724" s="74" t="str">
        <f t="shared" si="219"/>
        <v>2200V100</v>
      </c>
      <c r="C1724" t="str">
        <f>VLOOKUP(A1724,'BASE ARTICLE SAMUEL 25012023 v1'!$A$1:$B$1287,2,FALSE)</f>
        <v>AF</v>
      </c>
      <c r="D1724" t="s">
        <v>560</v>
      </c>
      <c r="E1724">
        <v>3.5</v>
      </c>
      <c r="F1724" t="s">
        <v>561</v>
      </c>
      <c r="G1724" s="71">
        <f>VLOOKUP(M1724,'BASE ARTICLE SAMUEL 25012023 v1'!$A$1:$F$1287,6,FALSE)</f>
        <v>5.73</v>
      </c>
      <c r="H1724" s="6">
        <f>VLOOKUP(M1724,'BASE ARTICLE SAMUEL 25012023 v2'!$A$1:$H$1287,8,FALSE)</f>
        <v>5.73</v>
      </c>
      <c r="I1724">
        <v>19.059999999999999</v>
      </c>
      <c r="J1724">
        <f t="shared" si="222"/>
        <v>66.709999999999994</v>
      </c>
      <c r="K1724" s="6">
        <f>VLOOKUP(M1724,'BASE ARTICLE SAMUEL 25012023 v2'!$A$1:$K$1287,11,FALSE)</f>
        <v>22.862700000000004</v>
      </c>
      <c r="L1724" s="6">
        <f t="shared" si="223"/>
        <v>80.019450000000006</v>
      </c>
      <c r="M1724" t="s">
        <v>560</v>
      </c>
      <c r="N1724" t="str">
        <f>VLOOKUP(M1724,'BASE ARTICLE SAMUEL 25012023 v1'!$A$2:$B$1287,2,FALSE)</f>
        <v>AS</v>
      </c>
      <c r="O1724">
        <f t="shared" si="224"/>
        <v>20.055</v>
      </c>
    </row>
    <row r="1725" spans="1:15" outlineLevel="2" x14ac:dyDescent="0.25">
      <c r="A1725" t="s">
        <v>2249</v>
      </c>
      <c r="B1725" s="74" t="str">
        <f t="shared" si="219"/>
        <v>2200V100</v>
      </c>
      <c r="C1725" t="str">
        <f>VLOOKUP(A1725,'BASE ARTICLE SAMUEL 25012023 v1'!$A$1:$B$1287,2,FALSE)</f>
        <v>AF</v>
      </c>
      <c r="D1725" t="s">
        <v>2200</v>
      </c>
      <c r="E1725">
        <v>3</v>
      </c>
      <c r="F1725" t="s">
        <v>2201</v>
      </c>
      <c r="G1725" s="71">
        <f>VLOOKUP(M1725,'BASE ARTICLE SAMUEL 25012023 v1'!$A$1:$F$1287,6,FALSE)</f>
        <v>0</v>
      </c>
      <c r="H1725" s="6">
        <f>VLOOKUP(M1725,'BASE ARTICLE SAMUEL 25012023 v2'!$A$1:$H$1287,8,FALSE)</f>
        <v>0</v>
      </c>
      <c r="I1725">
        <v>0</v>
      </c>
      <c r="J1725">
        <f t="shared" si="222"/>
        <v>0</v>
      </c>
      <c r="K1725" s="6">
        <f>VLOOKUP(M1725,'BASE ARTICLE SAMUEL 25012023 v2'!$A$1:$K$1287,11,FALSE)</f>
        <v>0</v>
      </c>
      <c r="L1725" s="6">
        <f t="shared" si="223"/>
        <v>0</v>
      </c>
      <c r="M1725" t="s">
        <v>2200</v>
      </c>
      <c r="N1725" t="str">
        <f>VLOOKUP(M1725,'BASE ARTICLE SAMUEL 25012023 v1'!$A$2:$B$1287,2,FALSE)</f>
        <v>AS</v>
      </c>
      <c r="O1725">
        <f t="shared" si="224"/>
        <v>0</v>
      </c>
    </row>
    <row r="1726" spans="1:15" outlineLevel="2" x14ac:dyDescent="0.25">
      <c r="A1726" t="s">
        <v>2249</v>
      </c>
      <c r="B1726" s="74" t="str">
        <f t="shared" si="219"/>
        <v>2200V100</v>
      </c>
      <c r="C1726" t="str">
        <f>VLOOKUP(A1726,'BASE ARTICLE SAMUEL 25012023 v1'!$A$1:$B$1287,2,FALSE)</f>
        <v>AF</v>
      </c>
      <c r="D1726" t="s">
        <v>274</v>
      </c>
      <c r="E1726">
        <v>1</v>
      </c>
      <c r="F1726" t="s">
        <v>275</v>
      </c>
      <c r="G1726" s="71">
        <f>VLOOKUP(M1726,'BASE ARTICLE SAMUEL 25012023 v1'!$A$1:$F$1287,6,FALSE)</f>
        <v>1.23</v>
      </c>
      <c r="H1726" s="6">
        <f>VLOOKUP(M1726,'BASE ARTICLE SAMUEL 25012023 v2'!$A$1:$H$1287,8,FALSE)</f>
        <v>1.327</v>
      </c>
      <c r="I1726">
        <v>1.64</v>
      </c>
      <c r="J1726">
        <f t="shared" si="222"/>
        <v>1.64</v>
      </c>
      <c r="K1726" s="6">
        <f>VLOOKUP(M1726,'BASE ARTICLE SAMUEL 25012023 v2'!$A$1:$K$1287,11,FALSE)</f>
        <v>1.76491</v>
      </c>
      <c r="L1726" s="6">
        <f t="shared" si="223"/>
        <v>1.76491</v>
      </c>
      <c r="M1726" t="s">
        <v>274</v>
      </c>
      <c r="N1726" t="str">
        <f>VLOOKUP(M1726,'BASE ARTICLE SAMUEL 25012023 v1'!$A$2:$B$1287,2,FALSE)</f>
        <v>AS</v>
      </c>
      <c r="O1726">
        <f t="shared" si="224"/>
        <v>1.327</v>
      </c>
    </row>
    <row r="1727" spans="1:15" outlineLevel="2" x14ac:dyDescent="0.25">
      <c r="A1727" t="s">
        <v>2249</v>
      </c>
      <c r="B1727" s="74" t="str">
        <f t="shared" si="219"/>
        <v>2200V100</v>
      </c>
      <c r="C1727" t="str">
        <f>VLOOKUP(A1727,'BASE ARTICLE SAMUEL 25012023 v1'!$A$1:$B$1287,2,FALSE)</f>
        <v>AF</v>
      </c>
      <c r="D1727" t="s">
        <v>2215</v>
      </c>
      <c r="E1727">
        <v>5</v>
      </c>
      <c r="F1727" t="s">
        <v>2216</v>
      </c>
      <c r="G1727" s="71">
        <f>VLOOKUP(M1727,'BASE ARTICLE SAMUEL 25012023 v1'!$A$1:$F$1287,6,FALSE)</f>
        <v>0.6</v>
      </c>
      <c r="H1727" s="6">
        <f>VLOOKUP(M1727,'BASE ARTICLE SAMUEL 25012023 v2'!$A$1:$H$1287,8,FALSE)</f>
        <v>0.76</v>
      </c>
      <c r="I1727">
        <v>0.79800000000000004</v>
      </c>
      <c r="J1727">
        <f t="shared" si="222"/>
        <v>3.99</v>
      </c>
      <c r="K1727" s="6">
        <f>VLOOKUP(M1727,'BASE ARTICLE SAMUEL 25012023 v2'!$A$1:$K$1287,11,FALSE)</f>
        <v>1.0108000000000001</v>
      </c>
      <c r="L1727" s="6">
        <f t="shared" si="223"/>
        <v>5.0540000000000003</v>
      </c>
      <c r="M1727" t="s">
        <v>2215</v>
      </c>
      <c r="N1727" t="str">
        <f>VLOOKUP(M1727,'BASE ARTICLE SAMUEL 25012023 v1'!$A$2:$B$1287,2,FALSE)</f>
        <v>AN</v>
      </c>
      <c r="O1727">
        <f t="shared" si="224"/>
        <v>3.8</v>
      </c>
    </row>
    <row r="1728" spans="1:15" outlineLevel="2" x14ac:dyDescent="0.25">
      <c r="A1728" t="s">
        <v>2249</v>
      </c>
      <c r="B1728" s="74" t="str">
        <f t="shared" si="219"/>
        <v>2200V100</v>
      </c>
      <c r="C1728" t="str">
        <f>VLOOKUP(A1728,'BASE ARTICLE SAMUEL 25012023 v1'!$A$1:$B$1287,2,FALSE)</f>
        <v>AF</v>
      </c>
      <c r="E1728">
        <v>1</v>
      </c>
      <c r="F1728" t="s">
        <v>1550</v>
      </c>
      <c r="G1728" s="71">
        <f>VLOOKUP(M1728,'BASE ARTICLE SAMUEL 25012023 v1'!$A$1:$F$1287,6,FALSE)</f>
        <v>5</v>
      </c>
      <c r="H1728" s="6">
        <f>VLOOKUP(M1728,'BASE ARTICLE SAMUEL 25012023 v2'!$A$1:$H$1287,8,FALSE)</f>
        <v>5</v>
      </c>
      <c r="I1728">
        <v>0.8</v>
      </c>
      <c r="J1728">
        <f t="shared" si="222"/>
        <v>0.8</v>
      </c>
      <c r="K1728" s="6">
        <f>VLOOKUP(M1728,'BASE ARTICLE SAMUEL 25012023 v2'!$A$1:$K$1287,11,FALSE)</f>
        <v>5.5</v>
      </c>
      <c r="L1728" s="6">
        <f t="shared" si="223"/>
        <v>5.5</v>
      </c>
      <c r="M1728" t="s">
        <v>1549</v>
      </c>
      <c r="N1728" t="str">
        <f>VLOOKUP(M1728,'BASE ARTICLE SAMUEL 25012023 v1'!$A$2:$B$1287,2,FALSE)</f>
        <v>AN</v>
      </c>
      <c r="O1728">
        <f t="shared" si="224"/>
        <v>5</v>
      </c>
    </row>
    <row r="1729" spans="1:15" outlineLevel="2" x14ac:dyDescent="0.25">
      <c r="A1729" t="s">
        <v>2249</v>
      </c>
      <c r="B1729" s="74" t="str">
        <f t="shared" si="219"/>
        <v>2200V100</v>
      </c>
      <c r="C1729" t="str">
        <f>VLOOKUP(A1729,'BASE ARTICLE SAMUEL 25012023 v1'!$A$1:$B$1287,2,FALSE)</f>
        <v>AF</v>
      </c>
      <c r="E1729">
        <v>1</v>
      </c>
      <c r="F1729" t="s">
        <v>2484</v>
      </c>
      <c r="G1729" s="71">
        <f>VLOOKUP(M1729,'BASE ARTICLE SAMUEL 25012023 v1'!$A$1:$F$1287,6,FALSE)</f>
        <v>1.32</v>
      </c>
      <c r="H1729" s="6">
        <f>VLOOKUP(M1729,'BASE ARTICLE SAMUEL 25012023 v2'!$A$1:$H$1287,8,FALSE)</f>
        <v>1.32</v>
      </c>
      <c r="I1729">
        <v>0.8</v>
      </c>
      <c r="J1729">
        <f t="shared" si="222"/>
        <v>0.8</v>
      </c>
      <c r="K1729" s="6">
        <f>VLOOKUP(M1729,'BASE ARTICLE SAMUEL 25012023 v2'!$A$1:$K$1287,11,FALSE)</f>
        <v>1.4520000000000002</v>
      </c>
      <c r="L1729" s="6">
        <f t="shared" si="223"/>
        <v>1.4520000000000002</v>
      </c>
      <c r="M1729" t="s">
        <v>2483</v>
      </c>
      <c r="N1729" t="str">
        <f>VLOOKUP(M1729,'BASE ARTICLE SAMUEL 25012023 v1'!$A$2:$B$1287,2,FALSE)</f>
        <v>AN</v>
      </c>
      <c r="O1729">
        <f t="shared" si="224"/>
        <v>1.32</v>
      </c>
    </row>
    <row r="1730" spans="1:15" outlineLevel="1" x14ac:dyDescent="0.25">
      <c r="A1730" s="74" t="s">
        <v>4205</v>
      </c>
      <c r="B1730" s="74" t="str">
        <f t="shared" si="219"/>
        <v>DP-SPR2200V100</v>
      </c>
      <c r="H1730" s="6" t="e">
        <f>VLOOKUP(M1730,'BASE ARTICLE SAMUEL 25012023 v2'!$A$1:$H$1287,8,FALSE)</f>
        <v>#N/A</v>
      </c>
      <c r="K1730" s="6" t="e">
        <f>VLOOKUP(M1730,'BASE ARTICLE SAMUEL 25012023 v2'!$A$1:$K$1287,11,FALSE)</f>
        <v>#N/A</v>
      </c>
      <c r="L1730" s="6">
        <f>SUBTOTAL(9,L1707:L1729)</f>
        <v>2484.6803500360002</v>
      </c>
      <c r="O1730">
        <f>SUBTOTAL(9,O1707:O1729)</f>
        <v>1426.2499999999998</v>
      </c>
    </row>
    <row r="1731" spans="1:15" outlineLevel="2" x14ac:dyDescent="0.25">
      <c r="A1731" t="s">
        <v>2175</v>
      </c>
      <c r="B1731" s="74" t="str">
        <f t="shared" si="219"/>
        <v>2200V100ALT</v>
      </c>
      <c r="C1731" t="str">
        <f>VLOOKUP(A1731,'BASE ARTICLE SAMUEL 25012023 v1'!$A$1:$B$1287,2,FALSE)</f>
        <v>AF</v>
      </c>
      <c r="D1731">
        <v>101007</v>
      </c>
      <c r="E1731">
        <v>2</v>
      </c>
      <c r="F1731" t="s">
        <v>582</v>
      </c>
      <c r="G1731" s="71">
        <f>VLOOKUP(M1731,'BASE ARTICLE SAMUEL 25012023 v1'!$A$1:$F$1287,6,FALSE)</f>
        <v>1.5</v>
      </c>
      <c r="H1731" s="6">
        <f>VLOOKUP(M1731,'BASE ARTICLE SAMUEL 25012023 v2'!$A$1:$H$1287,8,FALSE)</f>
        <v>1.5</v>
      </c>
      <c r="I1731">
        <v>2.25</v>
      </c>
      <c r="J1731">
        <f t="shared" ref="J1731:J1752" si="225">E1731*I1731</f>
        <v>4.5</v>
      </c>
      <c r="K1731" s="6">
        <f>VLOOKUP(M1731,'BASE ARTICLE SAMUEL 25012023 v2'!$A$1:$K$1287,11,FALSE)</f>
        <v>2.25</v>
      </c>
      <c r="L1731" s="6">
        <f t="shared" ref="L1731:L1752" si="226">E1731*K1731</f>
        <v>4.5</v>
      </c>
      <c r="M1731">
        <v>101007</v>
      </c>
      <c r="N1731" t="str">
        <f>VLOOKUP(M1731,'BASE ARTICLE SAMUEL 25012023 v1'!$A$2:$B$1287,2,FALSE)</f>
        <v>AN</v>
      </c>
      <c r="O1731">
        <f t="shared" si="224"/>
        <v>3</v>
      </c>
    </row>
    <row r="1732" spans="1:15" outlineLevel="2" x14ac:dyDescent="0.25">
      <c r="A1732" t="s">
        <v>2175</v>
      </c>
      <c r="B1732" s="74" t="str">
        <f t="shared" ref="B1732:B1795" si="227">MID(A1732,7,100)</f>
        <v>2200V100ALT</v>
      </c>
      <c r="C1732" t="str">
        <f>VLOOKUP(A1732,'BASE ARTICLE SAMUEL 25012023 v1'!$A$1:$B$1287,2,FALSE)</f>
        <v>AF</v>
      </c>
      <c r="D1732" t="s">
        <v>930</v>
      </c>
      <c r="E1732">
        <v>2</v>
      </c>
      <c r="F1732" t="s">
        <v>3954</v>
      </c>
      <c r="G1732" s="71">
        <f>VLOOKUP(M1732,'BASE ARTICLE SAMUEL 25012023 v1'!$A$1:$F$1287,6,FALSE)</f>
        <v>300</v>
      </c>
      <c r="H1732" s="6">
        <f>VLOOKUP(M1732,'BASE ARTICLE SAMUEL 25012023 v2'!$A$1:$H$1287,8,FALSE)</f>
        <v>300</v>
      </c>
      <c r="I1732">
        <v>450</v>
      </c>
      <c r="J1732">
        <f t="shared" si="225"/>
        <v>900</v>
      </c>
      <c r="K1732" s="6">
        <f>VLOOKUP(M1732,'BASE ARTICLE SAMUEL 25012023 v2'!$A$1:$K$1287,11,FALSE)</f>
        <v>450</v>
      </c>
      <c r="L1732" s="6">
        <f t="shared" si="226"/>
        <v>900</v>
      </c>
      <c r="M1732" t="s">
        <v>930</v>
      </c>
      <c r="N1732" t="str">
        <f>VLOOKUP(M1732,'BASE ARTICLE SAMUEL 25012023 v1'!$A$2:$B$1287,2,FALSE)</f>
        <v>AN</v>
      </c>
      <c r="O1732">
        <f t="shared" si="224"/>
        <v>600</v>
      </c>
    </row>
    <row r="1733" spans="1:15" outlineLevel="2" x14ac:dyDescent="0.25">
      <c r="A1733" t="s">
        <v>2175</v>
      </c>
      <c r="B1733" s="74" t="str">
        <f t="shared" si="227"/>
        <v>2200V100ALT</v>
      </c>
      <c r="C1733" t="str">
        <f>VLOOKUP(A1733,'BASE ARTICLE SAMUEL 25012023 v1'!$A$1:$B$1287,2,FALSE)</f>
        <v>AF</v>
      </c>
      <c r="D1733" t="s">
        <v>576</v>
      </c>
      <c r="E1733">
        <v>5</v>
      </c>
      <c r="F1733" t="s">
        <v>577</v>
      </c>
      <c r="G1733" s="71">
        <f>VLOOKUP(M1733,'BASE ARTICLE SAMUEL 25012023 v1'!$A$1:$F$1287,6,FALSE)</f>
        <v>3.2</v>
      </c>
      <c r="H1733" s="6">
        <f>VLOOKUP(M1733,'BASE ARTICLE SAMUEL 25012023 v2'!$A$1:$H$1287,8,FALSE)</f>
        <v>3.2</v>
      </c>
      <c r="I1733">
        <v>4.3499999999999996</v>
      </c>
      <c r="J1733">
        <f t="shared" si="225"/>
        <v>21.75</v>
      </c>
      <c r="K1733" s="6">
        <f>VLOOKUP(M1733,'BASE ARTICLE SAMUEL 25012023 v2'!$A$1:$K$1287,11,FALSE)</f>
        <v>4.8000000000000007</v>
      </c>
      <c r="L1733" s="6">
        <f t="shared" si="226"/>
        <v>24.000000000000004</v>
      </c>
      <c r="M1733" t="s">
        <v>576</v>
      </c>
      <c r="N1733" t="str">
        <f>VLOOKUP(M1733,'BASE ARTICLE SAMUEL 25012023 v1'!$A$2:$B$1287,2,FALSE)</f>
        <v>AN</v>
      </c>
      <c r="O1733">
        <f t="shared" si="224"/>
        <v>16</v>
      </c>
    </row>
    <row r="1734" spans="1:15" outlineLevel="2" x14ac:dyDescent="0.25">
      <c r="A1734" t="s">
        <v>2175</v>
      </c>
      <c r="B1734" s="74" t="str">
        <f t="shared" si="227"/>
        <v>2200V100ALT</v>
      </c>
      <c r="C1734" t="str">
        <f>VLOOKUP(A1734,'BASE ARTICLE SAMUEL 25012023 v1'!$A$1:$B$1287,2,FALSE)</f>
        <v>AF</v>
      </c>
      <c r="D1734" t="s">
        <v>558</v>
      </c>
      <c r="E1734">
        <v>4</v>
      </c>
      <c r="F1734" t="s">
        <v>559</v>
      </c>
      <c r="G1734" s="71">
        <f>VLOOKUP(M1734,'BASE ARTICLE SAMUEL 25012023 v1'!$A$1:$F$1287,6,FALSE)</f>
        <v>0.85</v>
      </c>
      <c r="H1734" s="6">
        <f>VLOOKUP(M1734,'BASE ARTICLE SAMUEL 25012023 v2'!$A$1:$H$1287,8,FALSE)</f>
        <v>0.91100000000000003</v>
      </c>
      <c r="I1734">
        <v>1.1299999999999999</v>
      </c>
      <c r="J1734">
        <f t="shared" si="225"/>
        <v>4.5199999999999996</v>
      </c>
      <c r="K1734" s="6">
        <f>VLOOKUP(M1734,'BASE ARTICLE SAMUEL 25012023 v2'!$A$1:$K$1287,11,FALSE)</f>
        <v>1.2116300000000002</v>
      </c>
      <c r="L1734" s="6">
        <f t="shared" si="226"/>
        <v>4.8465200000000008</v>
      </c>
      <c r="M1734" t="s">
        <v>558</v>
      </c>
      <c r="N1734" t="str">
        <f>VLOOKUP(M1734,'BASE ARTICLE SAMUEL 25012023 v1'!$A$2:$B$1287,2,FALSE)</f>
        <v>AS</v>
      </c>
      <c r="O1734">
        <f t="shared" si="224"/>
        <v>3.6440000000000001</v>
      </c>
    </row>
    <row r="1735" spans="1:15" outlineLevel="2" x14ac:dyDescent="0.25">
      <c r="A1735" t="s">
        <v>2175</v>
      </c>
      <c r="B1735" s="74" t="str">
        <f t="shared" si="227"/>
        <v>2200V100ALT</v>
      </c>
      <c r="C1735" t="str">
        <f>VLOOKUP(A1735,'BASE ARTICLE SAMUEL 25012023 v1'!$A$1:$B$1287,2,FALSE)</f>
        <v>AF</v>
      </c>
      <c r="D1735" t="s">
        <v>2217</v>
      </c>
      <c r="E1735">
        <v>6</v>
      </c>
      <c r="F1735" t="s">
        <v>2218</v>
      </c>
      <c r="G1735" s="71">
        <f>VLOOKUP(M1735,'BASE ARTICLE SAMUEL 25012023 v1'!$A$1:$F$1287,6,FALSE)</f>
        <v>0.2</v>
      </c>
      <c r="H1735" s="6">
        <f>VLOOKUP(M1735,'BASE ARTICLE SAMUEL 25012023 v2'!$A$1:$H$1287,8,FALSE)</f>
        <v>0.2</v>
      </c>
      <c r="I1735">
        <v>0.26600000000000001</v>
      </c>
      <c r="J1735">
        <f t="shared" si="225"/>
        <v>1.5960000000000001</v>
      </c>
      <c r="K1735" s="6">
        <f>VLOOKUP(M1735,'BASE ARTICLE SAMUEL 25012023 v2'!$A$1:$K$1287,11,FALSE)</f>
        <v>0.26600000000000001</v>
      </c>
      <c r="L1735" s="6">
        <f t="shared" si="226"/>
        <v>1.5960000000000001</v>
      </c>
      <c r="M1735" t="s">
        <v>2217</v>
      </c>
      <c r="N1735" t="str">
        <f>VLOOKUP(M1735,'BASE ARTICLE SAMUEL 25012023 v1'!$A$2:$B$1287,2,FALSE)</f>
        <v>AN</v>
      </c>
      <c r="O1735">
        <f t="shared" si="224"/>
        <v>1.2000000000000002</v>
      </c>
    </row>
    <row r="1736" spans="1:15" outlineLevel="2" x14ac:dyDescent="0.25">
      <c r="A1736" t="s">
        <v>2175</v>
      </c>
      <c r="B1736" s="74" t="str">
        <f t="shared" si="227"/>
        <v>2200V100ALT</v>
      </c>
      <c r="C1736" t="str">
        <f>VLOOKUP(A1736,'BASE ARTICLE SAMUEL 25012023 v1'!$A$1:$B$1287,2,FALSE)</f>
        <v>AF</v>
      </c>
      <c r="D1736" t="s">
        <v>942</v>
      </c>
      <c r="E1736">
        <v>1</v>
      </c>
      <c r="F1736" t="s">
        <v>943</v>
      </c>
      <c r="G1736" s="71">
        <f>VLOOKUP(M1736,'BASE ARTICLE SAMUEL 25012023 v1'!$A$1:$F$1287,6,FALSE)</f>
        <v>1.64</v>
      </c>
      <c r="H1736" s="6">
        <f>VLOOKUP(M1736,'BASE ARTICLE SAMUEL 25012023 v2'!$A$1:$H$1287,8,FALSE)</f>
        <v>1.83</v>
      </c>
      <c r="I1736">
        <v>2.4500000000000002</v>
      </c>
      <c r="J1736">
        <f t="shared" si="225"/>
        <v>2.4500000000000002</v>
      </c>
      <c r="K1736" s="6">
        <f>VLOOKUP(M1736,'BASE ARTICLE SAMUEL 25012023 v2'!$A$1:$K$1287,11,FALSE)</f>
        <v>2.7450000000000001</v>
      </c>
      <c r="L1736" s="6">
        <f t="shared" si="226"/>
        <v>2.7450000000000001</v>
      </c>
      <c r="M1736" t="s">
        <v>942</v>
      </c>
      <c r="N1736" t="str">
        <f>VLOOKUP(M1736,'BASE ARTICLE SAMUEL 25012023 v1'!$A$2:$B$1287,2,FALSE)</f>
        <v>AS</v>
      </c>
      <c r="O1736">
        <f t="shared" si="224"/>
        <v>1.83</v>
      </c>
    </row>
    <row r="1737" spans="1:15" outlineLevel="2" x14ac:dyDescent="0.25">
      <c r="A1737" t="s">
        <v>2175</v>
      </c>
      <c r="B1737" s="74" t="str">
        <f t="shared" si="227"/>
        <v>2200V100ALT</v>
      </c>
      <c r="C1737" t="str">
        <f>VLOOKUP(A1737,'BASE ARTICLE SAMUEL 25012023 v1'!$A$1:$B$1287,2,FALSE)</f>
        <v>AF</v>
      </c>
      <c r="D1737" t="s">
        <v>1667</v>
      </c>
      <c r="E1737">
        <v>3</v>
      </c>
      <c r="F1737" t="s">
        <v>1668</v>
      </c>
      <c r="G1737" s="71">
        <f>VLOOKUP(M1737,'BASE ARTICLE SAMUEL 25012023 v1'!$A$1:$F$1287,6,FALSE)</f>
        <v>0.6</v>
      </c>
      <c r="H1737" s="6">
        <f>VLOOKUP(M1737,'BASE ARTICLE SAMUEL 25012023 v2'!$A$1:$H$1287,8,FALSE)</f>
        <v>0.6</v>
      </c>
      <c r="I1737">
        <v>0.9</v>
      </c>
      <c r="J1737">
        <f t="shared" si="225"/>
        <v>2.7</v>
      </c>
      <c r="K1737" s="6">
        <f>VLOOKUP(M1737,'BASE ARTICLE SAMUEL 25012023 v2'!$A$1:$K$1287,11,FALSE)</f>
        <v>0.89999999999999991</v>
      </c>
      <c r="L1737" s="6">
        <f t="shared" si="226"/>
        <v>2.6999999999999997</v>
      </c>
      <c r="M1737" t="s">
        <v>1667</v>
      </c>
      <c r="N1737" t="str">
        <f>VLOOKUP(M1737,'BASE ARTICLE SAMUEL 25012023 v1'!$A$2:$B$1287,2,FALSE)</f>
        <v>AN</v>
      </c>
      <c r="O1737">
        <f t="shared" si="224"/>
        <v>1.7999999999999998</v>
      </c>
    </row>
    <row r="1738" spans="1:15" outlineLevel="2" x14ac:dyDescent="0.25">
      <c r="A1738" t="s">
        <v>2175</v>
      </c>
      <c r="B1738" s="74" t="str">
        <f t="shared" si="227"/>
        <v>2200V100ALT</v>
      </c>
      <c r="C1738" t="str">
        <f>VLOOKUP(A1738,'BASE ARTICLE SAMUEL 25012023 v1'!$A$1:$B$1287,2,FALSE)</f>
        <v>AF</v>
      </c>
      <c r="D1738" t="s">
        <v>1949</v>
      </c>
      <c r="E1738">
        <v>2</v>
      </c>
      <c r="F1738" t="s">
        <v>1950</v>
      </c>
      <c r="G1738" s="71">
        <f>VLOOKUP(M1738,'BASE ARTICLE SAMUEL 25012023 v1'!$A$1:$F$1287,6,FALSE)</f>
        <v>0</v>
      </c>
      <c r="H1738" s="6">
        <f>VLOOKUP(M1738,'BASE ARTICLE SAMUEL 25012023 v2'!$A$1:$H$1287,8,FALSE)</f>
        <v>92.97</v>
      </c>
      <c r="I1738">
        <v>156.03</v>
      </c>
      <c r="J1738">
        <f t="shared" si="225"/>
        <v>312.06</v>
      </c>
      <c r="K1738" s="6">
        <f>VLOOKUP(M1738,'BASE ARTICLE SAMUEL 25012023 v2'!$A$1:$K$1287,11,FALSE)</f>
        <v>157.13120000000001</v>
      </c>
      <c r="L1738" s="6">
        <f t="shared" si="226"/>
        <v>314.26240000000001</v>
      </c>
      <c r="M1738" t="s">
        <v>1949</v>
      </c>
      <c r="N1738" t="str">
        <f>VLOOKUP(M1738,'BASE ARTICLE SAMUEL 25012023 v1'!$A$2:$B$1287,2,FALSE)</f>
        <v>AF</v>
      </c>
      <c r="O1738">
        <f t="shared" si="224"/>
        <v>185.94</v>
      </c>
    </row>
    <row r="1739" spans="1:15" outlineLevel="2" x14ac:dyDescent="0.25">
      <c r="A1739" t="s">
        <v>2175</v>
      </c>
      <c r="B1739" s="74" t="str">
        <f t="shared" si="227"/>
        <v>2200V100ALT</v>
      </c>
      <c r="C1739" t="str">
        <f>VLOOKUP(A1739,'BASE ARTICLE SAMUEL 25012023 v1'!$A$1:$B$1287,2,FALSE)</f>
        <v>AF</v>
      </c>
      <c r="D1739" t="s">
        <v>2057</v>
      </c>
      <c r="E1739">
        <v>1</v>
      </c>
      <c r="F1739" t="s">
        <v>2058</v>
      </c>
      <c r="G1739" s="71">
        <f>VLOOKUP(M1739,'BASE ARTICLE SAMUEL 25012023 v1'!$A$1:$F$1287,6,FALSE)</f>
        <v>214.71</v>
      </c>
      <c r="H1739" s="6">
        <f>VLOOKUP(M1739,'BASE ARTICLE SAMUEL 25012023 v2'!$A$1:$H$1287,8,FALSE)</f>
        <v>196.03</v>
      </c>
      <c r="I1739">
        <v>289.12</v>
      </c>
      <c r="J1739">
        <f t="shared" si="225"/>
        <v>289.12</v>
      </c>
      <c r="K1739" s="6">
        <f>VLOOKUP(M1739,'BASE ARTICLE SAMUEL 25012023 v2'!$A$1:$K$1287,11,FALSE)</f>
        <v>287.341800036</v>
      </c>
      <c r="L1739" s="6">
        <f t="shared" si="226"/>
        <v>287.341800036</v>
      </c>
      <c r="M1739" t="s">
        <v>2057</v>
      </c>
      <c r="N1739" t="str">
        <f>VLOOKUP(M1739,'BASE ARTICLE SAMUEL 25012023 v1'!$A$2:$B$1287,2,FALSE)</f>
        <v>AF</v>
      </c>
      <c r="O1739">
        <f t="shared" si="224"/>
        <v>196.03</v>
      </c>
    </row>
    <row r="1740" spans="1:15" outlineLevel="2" x14ac:dyDescent="0.25">
      <c r="A1740" t="s">
        <v>2175</v>
      </c>
      <c r="B1740" s="74" t="str">
        <f t="shared" si="227"/>
        <v>2200V100ALT</v>
      </c>
      <c r="C1740" t="str">
        <f>VLOOKUP(A1740,'BASE ARTICLE SAMUEL 25012023 v1'!$A$1:$B$1287,2,FALSE)</f>
        <v>AF</v>
      </c>
      <c r="D1740" t="s">
        <v>2045</v>
      </c>
      <c r="E1740">
        <v>1</v>
      </c>
      <c r="F1740" t="s">
        <v>3952</v>
      </c>
      <c r="G1740" s="71">
        <f>VLOOKUP(M1740,'BASE ARTICLE SAMUEL 25012023 v1'!$A$1:$F$1287,6,FALSE)</f>
        <v>249.46</v>
      </c>
      <c r="H1740" s="6">
        <f>VLOOKUP(M1740,'BASE ARTICLE SAMUEL 25012023 v2'!$A$1:$H$1287,8,FALSE)</f>
        <v>46.484999999999999</v>
      </c>
      <c r="I1740">
        <v>380.51</v>
      </c>
      <c r="J1740">
        <f t="shared" si="225"/>
        <v>380.51</v>
      </c>
      <c r="K1740" s="6">
        <f>VLOOKUP(M1740,'BASE ARTICLE SAMUEL 25012023 v2'!$A$1:$K$1287,11,FALSE)</f>
        <v>193.47749999999999</v>
      </c>
      <c r="L1740" s="6">
        <f t="shared" si="226"/>
        <v>193.47749999999999</v>
      </c>
      <c r="M1740" t="s">
        <v>2045</v>
      </c>
      <c r="N1740" t="str">
        <f>VLOOKUP(M1740,'BASE ARTICLE SAMUEL 25012023 v1'!$A$2:$B$1287,2,FALSE)</f>
        <v>AF</v>
      </c>
      <c r="O1740">
        <f t="shared" si="224"/>
        <v>46.484999999999999</v>
      </c>
    </row>
    <row r="1741" spans="1:15" outlineLevel="2" x14ac:dyDescent="0.25">
      <c r="A1741" t="s">
        <v>2175</v>
      </c>
      <c r="B1741" s="74" t="str">
        <f t="shared" si="227"/>
        <v>2200V100ALT</v>
      </c>
      <c r="C1741" t="str">
        <f>VLOOKUP(A1741,'BASE ARTICLE SAMUEL 25012023 v1'!$A$1:$B$1287,2,FALSE)</f>
        <v>AF</v>
      </c>
      <c r="D1741" t="s">
        <v>2059</v>
      </c>
      <c r="E1741">
        <v>1</v>
      </c>
      <c r="F1741" t="s">
        <v>2060</v>
      </c>
      <c r="G1741" s="71">
        <f>VLOOKUP(M1741,'BASE ARTICLE SAMUEL 25012023 v1'!$A$1:$F$1287,6,FALSE)</f>
        <v>237</v>
      </c>
      <c r="H1741" s="6">
        <f>VLOOKUP(M1741,'BASE ARTICLE SAMUEL 25012023 v2'!$A$1:$H$1287,8,FALSE)</f>
        <v>299.99</v>
      </c>
      <c r="I1741">
        <v>355.5</v>
      </c>
      <c r="J1741">
        <f t="shared" si="225"/>
        <v>355.5</v>
      </c>
      <c r="K1741" s="6">
        <f>VLOOKUP(M1741,'BASE ARTICLE SAMUEL 25012023 v2'!$A$1:$K$1287,11,FALSE)</f>
        <v>449.98500000000001</v>
      </c>
      <c r="L1741" s="6">
        <f t="shared" si="226"/>
        <v>449.98500000000001</v>
      </c>
      <c r="M1741" t="s">
        <v>2059</v>
      </c>
      <c r="N1741" t="str">
        <f>VLOOKUP(M1741,'BASE ARTICLE SAMUEL 25012023 v1'!$A$2:$B$1287,2,FALSE)</f>
        <v>AN</v>
      </c>
      <c r="O1741">
        <f t="shared" si="224"/>
        <v>299.99</v>
      </c>
    </row>
    <row r="1742" spans="1:15" outlineLevel="2" x14ac:dyDescent="0.25">
      <c r="A1742" t="s">
        <v>2175</v>
      </c>
      <c r="B1742" s="74" t="str">
        <f t="shared" si="227"/>
        <v>2200V100ALT</v>
      </c>
      <c r="C1742" t="str">
        <f>VLOOKUP(A1742,'BASE ARTICLE SAMUEL 25012023 v1'!$A$1:$B$1287,2,FALSE)</f>
        <v>AF</v>
      </c>
      <c r="D1742" t="s">
        <v>68</v>
      </c>
      <c r="E1742">
        <v>1</v>
      </c>
      <c r="F1742" t="s">
        <v>69</v>
      </c>
      <c r="G1742" s="71">
        <f>VLOOKUP(M1742,'BASE ARTICLE SAMUEL 25012023 v1'!$A$1:$F$1287,6,FALSE)</f>
        <v>0.94</v>
      </c>
      <c r="H1742" s="6">
        <f>VLOOKUP(M1742,'BASE ARTICLE SAMUEL 25012023 v2'!$A$1:$H$1287,8,FALSE)</f>
        <v>0.94</v>
      </c>
      <c r="I1742">
        <v>1.41</v>
      </c>
      <c r="J1742">
        <f t="shared" si="225"/>
        <v>1.41</v>
      </c>
      <c r="K1742" s="6">
        <f>VLOOKUP(M1742,'BASE ARTICLE SAMUEL 25012023 v2'!$A$1:$K$1287,11,FALSE)</f>
        <v>1.41</v>
      </c>
      <c r="L1742" s="6">
        <f t="shared" si="226"/>
        <v>1.41</v>
      </c>
      <c r="M1742" t="s">
        <v>68</v>
      </c>
      <c r="N1742" t="str">
        <f>VLOOKUP(M1742,'BASE ARTICLE SAMUEL 25012023 v1'!$A$2:$B$1287,2,FALSE)</f>
        <v>AS</v>
      </c>
      <c r="O1742">
        <f t="shared" si="224"/>
        <v>0.94</v>
      </c>
    </row>
    <row r="1743" spans="1:15" outlineLevel="2" x14ac:dyDescent="0.25">
      <c r="A1743" t="s">
        <v>2175</v>
      </c>
      <c r="B1743" s="74" t="str">
        <f t="shared" si="227"/>
        <v>2200V100ALT</v>
      </c>
      <c r="C1743" t="str">
        <f>VLOOKUP(A1743,'BASE ARTICLE SAMUEL 25012023 v1'!$A$1:$B$1287,2,FALSE)</f>
        <v>AF</v>
      </c>
      <c r="D1743" t="s">
        <v>90</v>
      </c>
      <c r="E1743">
        <v>2</v>
      </c>
      <c r="F1743" t="s">
        <v>91</v>
      </c>
      <c r="G1743" s="71">
        <f>VLOOKUP(M1743,'BASE ARTICLE SAMUEL 25012023 v1'!$A$1:$F$1287,6,FALSE)</f>
        <v>0.92</v>
      </c>
      <c r="H1743" s="6">
        <f>VLOOKUP(M1743,'BASE ARTICLE SAMUEL 25012023 v2'!$A$1:$H$1287,8,FALSE)</f>
        <v>0.92</v>
      </c>
      <c r="I1743">
        <v>1.38</v>
      </c>
      <c r="J1743">
        <f t="shared" si="225"/>
        <v>2.76</v>
      </c>
      <c r="K1743" s="6">
        <f>VLOOKUP(M1743,'BASE ARTICLE SAMUEL 25012023 v2'!$A$1:$K$1287,11,FALSE)</f>
        <v>1.3800000000000001</v>
      </c>
      <c r="L1743" s="6">
        <f t="shared" si="226"/>
        <v>2.7600000000000002</v>
      </c>
      <c r="M1743" t="s">
        <v>90</v>
      </c>
      <c r="N1743" t="str">
        <f>VLOOKUP(M1743,'BASE ARTICLE SAMUEL 25012023 v1'!$A$2:$B$1287,2,FALSE)</f>
        <v>AS</v>
      </c>
      <c r="O1743">
        <f t="shared" si="224"/>
        <v>1.84</v>
      </c>
    </row>
    <row r="1744" spans="1:15" outlineLevel="2" x14ac:dyDescent="0.25">
      <c r="A1744" t="s">
        <v>2175</v>
      </c>
      <c r="B1744" s="74" t="str">
        <f t="shared" si="227"/>
        <v>2200V100ALT</v>
      </c>
      <c r="C1744" t="str">
        <f>VLOOKUP(A1744,'BASE ARTICLE SAMUEL 25012023 v1'!$A$1:$B$1287,2,FALSE)</f>
        <v>AF</v>
      </c>
      <c r="D1744" t="s">
        <v>757</v>
      </c>
      <c r="E1744">
        <v>2</v>
      </c>
      <c r="F1744" t="s">
        <v>758</v>
      </c>
      <c r="G1744" s="71">
        <f>VLOOKUP(M1744,'BASE ARTICLE SAMUEL 25012023 v1'!$A$1:$F$1287,6,FALSE)</f>
        <v>1.22</v>
      </c>
      <c r="H1744" s="6">
        <f>VLOOKUP(M1744,'BASE ARTICLE SAMUEL 25012023 v2'!$A$1:$H$1287,8,FALSE)</f>
        <v>1.22</v>
      </c>
      <c r="I1744">
        <v>1.62</v>
      </c>
      <c r="J1744">
        <f t="shared" si="225"/>
        <v>3.24</v>
      </c>
      <c r="K1744" s="6">
        <f>VLOOKUP(M1744,'BASE ARTICLE SAMUEL 25012023 v2'!$A$1:$K$1287,11,FALSE)</f>
        <v>1.6226</v>
      </c>
      <c r="L1744" s="6">
        <f t="shared" si="226"/>
        <v>3.2452000000000001</v>
      </c>
      <c r="M1744" t="s">
        <v>757</v>
      </c>
      <c r="N1744" t="str">
        <f>VLOOKUP(M1744,'BASE ARTICLE SAMUEL 25012023 v1'!$A$2:$B$1287,2,FALSE)</f>
        <v>AS</v>
      </c>
      <c r="O1744">
        <f t="shared" si="224"/>
        <v>2.44</v>
      </c>
    </row>
    <row r="1745" spans="1:15" outlineLevel="2" x14ac:dyDescent="0.25">
      <c r="A1745" t="s">
        <v>2175</v>
      </c>
      <c r="B1745" s="74" t="str">
        <f t="shared" si="227"/>
        <v>2200V100ALT</v>
      </c>
      <c r="C1745" t="str">
        <f>VLOOKUP(A1745,'BASE ARTICLE SAMUEL 25012023 v1'!$A$1:$B$1287,2,FALSE)</f>
        <v>AF</v>
      </c>
      <c r="D1745" t="s">
        <v>1603</v>
      </c>
      <c r="E1745">
        <v>2</v>
      </c>
      <c r="F1745" t="s">
        <v>1604</v>
      </c>
      <c r="G1745" s="71">
        <f>VLOOKUP(M1745,'BASE ARTICLE SAMUEL 25012023 v1'!$A$1:$F$1287,6,FALSE)</f>
        <v>50</v>
      </c>
      <c r="H1745" s="6">
        <f>VLOOKUP(M1745,'BASE ARTICLE SAMUEL 25012023 v2'!$A$1:$H$1287,8,FALSE)</f>
        <v>0</v>
      </c>
      <c r="I1745">
        <v>75</v>
      </c>
      <c r="J1745">
        <f t="shared" si="225"/>
        <v>150</v>
      </c>
      <c r="K1745" s="6">
        <f>VLOOKUP(M1745,'BASE ARTICLE SAMUEL 25012023 v2'!$A$1:$K$1287,11,FALSE)</f>
        <v>75</v>
      </c>
      <c r="L1745" s="6">
        <f t="shared" si="226"/>
        <v>150</v>
      </c>
      <c r="M1745" t="s">
        <v>1603</v>
      </c>
      <c r="N1745" t="str">
        <f>VLOOKUP(M1745,'BASE ARTICLE SAMUEL 25012023 v1'!$A$2:$B$1287,2,FALSE)</f>
        <v>AN</v>
      </c>
      <c r="O1745">
        <f t="shared" si="224"/>
        <v>0</v>
      </c>
    </row>
    <row r="1746" spans="1:15" outlineLevel="2" x14ac:dyDescent="0.25">
      <c r="A1746" t="s">
        <v>2175</v>
      </c>
      <c r="B1746" s="74" t="str">
        <f t="shared" si="227"/>
        <v>2200V100ALT</v>
      </c>
      <c r="C1746" t="str">
        <f>VLOOKUP(A1746,'BASE ARTICLE SAMUEL 25012023 v1'!$A$1:$B$1287,2,FALSE)</f>
        <v>AF</v>
      </c>
      <c r="D1746" t="s">
        <v>2049</v>
      </c>
      <c r="E1746">
        <v>4</v>
      </c>
      <c r="F1746" t="s">
        <v>2050</v>
      </c>
      <c r="G1746" s="71">
        <f>VLOOKUP(M1746,'BASE ARTICLE SAMUEL 25012023 v1'!$A$1:$F$1287,6,FALSE)</f>
        <v>0</v>
      </c>
      <c r="H1746" s="6">
        <f>VLOOKUP(M1746,'BASE ARTICLE SAMUEL 25012023 v2'!$A$1:$H$1287,8,FALSE)</f>
        <v>4.1400000000000006</v>
      </c>
      <c r="I1746">
        <v>5.5</v>
      </c>
      <c r="J1746">
        <f t="shared" si="225"/>
        <v>22</v>
      </c>
      <c r="K1746" s="6">
        <f>VLOOKUP(M1746,'BASE ARTICLE SAMUEL 25012023 v2'!$A$1:$K$1287,11,FALSE)</f>
        <v>5.5212000000000003</v>
      </c>
      <c r="L1746" s="6">
        <f t="shared" si="226"/>
        <v>22.084800000000001</v>
      </c>
      <c r="M1746" t="s">
        <v>2049</v>
      </c>
      <c r="N1746" t="str">
        <f>VLOOKUP(M1746,'BASE ARTICLE SAMUEL 25012023 v1'!$A$2:$B$1287,2,FALSE)</f>
        <v>AF</v>
      </c>
      <c r="O1746">
        <f t="shared" si="224"/>
        <v>16.560000000000002</v>
      </c>
    </row>
    <row r="1747" spans="1:15" outlineLevel="2" x14ac:dyDescent="0.25">
      <c r="A1747" t="s">
        <v>2175</v>
      </c>
      <c r="B1747" s="74" t="str">
        <f t="shared" si="227"/>
        <v>2200V100ALT</v>
      </c>
      <c r="C1747" t="str">
        <f>VLOOKUP(A1747,'BASE ARTICLE SAMUEL 25012023 v1'!$A$1:$B$1287,2,FALSE)</f>
        <v>AF</v>
      </c>
      <c r="D1747" t="s">
        <v>1562</v>
      </c>
      <c r="E1747">
        <v>1</v>
      </c>
      <c r="F1747" t="s">
        <v>1563</v>
      </c>
      <c r="G1747" s="71">
        <f>VLOOKUP(M1747,'BASE ARTICLE SAMUEL 25012023 v1'!$A$1:$F$1287,6,FALSE)</f>
        <v>19.18</v>
      </c>
      <c r="H1747" s="6">
        <f>VLOOKUP(M1747,'BASE ARTICLE SAMUEL 25012023 v2'!$A$1:$H$1287,8,FALSE)</f>
        <v>19.18</v>
      </c>
      <c r="I1747">
        <v>28.77</v>
      </c>
      <c r="J1747">
        <f t="shared" si="225"/>
        <v>28.77</v>
      </c>
      <c r="K1747" s="6">
        <f>VLOOKUP(M1747,'BASE ARTICLE SAMUEL 25012023 v2'!$A$1:$K$1287,11,FALSE)</f>
        <v>28.77</v>
      </c>
      <c r="L1747" s="6">
        <f t="shared" si="226"/>
        <v>28.77</v>
      </c>
      <c r="M1747" t="s">
        <v>1562</v>
      </c>
      <c r="N1747" t="str">
        <f>VLOOKUP(M1747,'BASE ARTICLE SAMUEL 25012023 v1'!$A$2:$B$1287,2,FALSE)</f>
        <v>AN</v>
      </c>
      <c r="O1747">
        <f t="shared" si="224"/>
        <v>19.18</v>
      </c>
    </row>
    <row r="1748" spans="1:15" outlineLevel="2" x14ac:dyDescent="0.25">
      <c r="A1748" t="s">
        <v>2175</v>
      </c>
      <c r="B1748" s="74" t="str">
        <f t="shared" si="227"/>
        <v>2200V100ALT</v>
      </c>
      <c r="C1748" t="str">
        <f>VLOOKUP(A1748,'BASE ARTICLE SAMUEL 25012023 v1'!$A$1:$B$1287,2,FALSE)</f>
        <v>AF</v>
      </c>
      <c r="D1748" t="s">
        <v>560</v>
      </c>
      <c r="E1748">
        <v>3.5</v>
      </c>
      <c r="F1748" t="s">
        <v>561</v>
      </c>
      <c r="G1748" s="71">
        <f>VLOOKUP(M1748,'BASE ARTICLE SAMUEL 25012023 v1'!$A$1:$F$1287,6,FALSE)</f>
        <v>5.73</v>
      </c>
      <c r="H1748" s="6">
        <f>VLOOKUP(M1748,'BASE ARTICLE SAMUEL 25012023 v2'!$A$1:$H$1287,8,FALSE)</f>
        <v>5.73</v>
      </c>
      <c r="I1748">
        <v>19.059999999999999</v>
      </c>
      <c r="J1748">
        <f t="shared" si="225"/>
        <v>66.709999999999994</v>
      </c>
      <c r="K1748" s="6">
        <f>VLOOKUP(M1748,'BASE ARTICLE SAMUEL 25012023 v2'!$A$1:$K$1287,11,FALSE)</f>
        <v>22.862700000000004</v>
      </c>
      <c r="L1748" s="6">
        <f t="shared" si="226"/>
        <v>80.019450000000006</v>
      </c>
      <c r="M1748" t="s">
        <v>560</v>
      </c>
      <c r="N1748" t="str">
        <f>VLOOKUP(M1748,'BASE ARTICLE SAMUEL 25012023 v1'!$A$2:$B$1287,2,FALSE)</f>
        <v>AS</v>
      </c>
      <c r="O1748">
        <f t="shared" si="224"/>
        <v>20.055</v>
      </c>
    </row>
    <row r="1749" spans="1:15" outlineLevel="2" x14ac:dyDescent="0.25">
      <c r="A1749" t="s">
        <v>2175</v>
      </c>
      <c r="B1749" s="74" t="str">
        <f t="shared" si="227"/>
        <v>2200V100ALT</v>
      </c>
      <c r="C1749" t="str">
        <f>VLOOKUP(A1749,'BASE ARTICLE SAMUEL 25012023 v1'!$A$1:$B$1287,2,FALSE)</f>
        <v>AF</v>
      </c>
      <c r="D1749" t="s">
        <v>2200</v>
      </c>
      <c r="E1749">
        <v>3</v>
      </c>
      <c r="F1749" t="s">
        <v>2201</v>
      </c>
      <c r="G1749" s="71">
        <f>VLOOKUP(M1749,'BASE ARTICLE SAMUEL 25012023 v1'!$A$1:$F$1287,6,FALSE)</f>
        <v>0</v>
      </c>
      <c r="H1749" s="6">
        <f>VLOOKUP(M1749,'BASE ARTICLE SAMUEL 25012023 v2'!$A$1:$H$1287,8,FALSE)</f>
        <v>0</v>
      </c>
      <c r="I1749">
        <v>0</v>
      </c>
      <c r="J1749">
        <f t="shared" si="225"/>
        <v>0</v>
      </c>
      <c r="K1749" s="6">
        <f>VLOOKUP(M1749,'BASE ARTICLE SAMUEL 25012023 v2'!$A$1:$K$1287,11,FALSE)</f>
        <v>0</v>
      </c>
      <c r="L1749" s="6">
        <f t="shared" si="226"/>
        <v>0</v>
      </c>
      <c r="M1749" t="s">
        <v>2200</v>
      </c>
      <c r="N1749" t="str">
        <f>VLOOKUP(M1749,'BASE ARTICLE SAMUEL 25012023 v1'!$A$2:$B$1287,2,FALSE)</f>
        <v>AS</v>
      </c>
      <c r="O1749">
        <f t="shared" si="224"/>
        <v>0</v>
      </c>
    </row>
    <row r="1750" spans="1:15" outlineLevel="2" x14ac:dyDescent="0.25">
      <c r="A1750" t="s">
        <v>2175</v>
      </c>
      <c r="B1750" s="74" t="str">
        <f t="shared" si="227"/>
        <v>2200V100ALT</v>
      </c>
      <c r="C1750" t="str">
        <f>VLOOKUP(A1750,'BASE ARTICLE SAMUEL 25012023 v1'!$A$1:$B$1287,2,FALSE)</f>
        <v>AF</v>
      </c>
      <c r="D1750" t="s">
        <v>2215</v>
      </c>
      <c r="E1750">
        <v>5</v>
      </c>
      <c r="F1750" t="s">
        <v>2216</v>
      </c>
      <c r="G1750" s="71">
        <f>VLOOKUP(M1750,'BASE ARTICLE SAMUEL 25012023 v1'!$A$1:$F$1287,6,FALSE)</f>
        <v>0.6</v>
      </c>
      <c r="H1750" s="6">
        <f>VLOOKUP(M1750,'BASE ARTICLE SAMUEL 25012023 v2'!$A$1:$H$1287,8,FALSE)</f>
        <v>0.76</v>
      </c>
      <c r="I1750">
        <v>0.79800000000000004</v>
      </c>
      <c r="J1750">
        <f t="shared" si="225"/>
        <v>3.99</v>
      </c>
      <c r="K1750" s="6">
        <f>VLOOKUP(M1750,'BASE ARTICLE SAMUEL 25012023 v2'!$A$1:$K$1287,11,FALSE)</f>
        <v>1.0108000000000001</v>
      </c>
      <c r="L1750" s="6">
        <f t="shared" si="226"/>
        <v>5.0540000000000003</v>
      </c>
      <c r="M1750" t="s">
        <v>2215</v>
      </c>
      <c r="N1750" t="str">
        <f>VLOOKUP(M1750,'BASE ARTICLE SAMUEL 25012023 v1'!$A$2:$B$1287,2,FALSE)</f>
        <v>AN</v>
      </c>
      <c r="O1750">
        <f t="shared" si="224"/>
        <v>3.8</v>
      </c>
    </row>
    <row r="1751" spans="1:15" outlineLevel="2" x14ac:dyDescent="0.25">
      <c r="A1751" t="s">
        <v>2175</v>
      </c>
      <c r="B1751" s="74" t="str">
        <f t="shared" si="227"/>
        <v>2200V100ALT</v>
      </c>
      <c r="C1751" t="str">
        <f>VLOOKUP(A1751,'BASE ARTICLE SAMUEL 25012023 v1'!$A$1:$B$1287,2,FALSE)</f>
        <v>AF</v>
      </c>
      <c r="E1751">
        <v>1</v>
      </c>
      <c r="F1751" t="s">
        <v>1550</v>
      </c>
      <c r="G1751" s="71">
        <f>VLOOKUP(M1751,'BASE ARTICLE SAMUEL 25012023 v1'!$A$1:$F$1287,6,FALSE)</f>
        <v>5</v>
      </c>
      <c r="H1751" s="6">
        <f>VLOOKUP(M1751,'BASE ARTICLE SAMUEL 25012023 v2'!$A$1:$H$1287,8,FALSE)</f>
        <v>5</v>
      </c>
      <c r="I1751">
        <v>0.8</v>
      </c>
      <c r="J1751">
        <f t="shared" si="225"/>
        <v>0.8</v>
      </c>
      <c r="K1751" s="6">
        <f>VLOOKUP(M1751,'BASE ARTICLE SAMUEL 25012023 v2'!$A$1:$K$1287,11,FALSE)</f>
        <v>5.5</v>
      </c>
      <c r="L1751" s="6">
        <f t="shared" si="226"/>
        <v>5.5</v>
      </c>
      <c r="M1751" t="s">
        <v>1549</v>
      </c>
      <c r="N1751" t="str">
        <f>VLOOKUP(M1751,'BASE ARTICLE SAMUEL 25012023 v1'!$A$2:$B$1287,2,FALSE)</f>
        <v>AN</v>
      </c>
      <c r="O1751">
        <f t="shared" si="224"/>
        <v>5</v>
      </c>
    </row>
    <row r="1752" spans="1:15" outlineLevel="2" x14ac:dyDescent="0.25">
      <c r="A1752" t="s">
        <v>2175</v>
      </c>
      <c r="B1752" s="74" t="str">
        <f t="shared" si="227"/>
        <v>2200V100ALT</v>
      </c>
      <c r="C1752" t="str">
        <f>VLOOKUP(A1752,'BASE ARTICLE SAMUEL 25012023 v1'!$A$1:$B$1287,2,FALSE)</f>
        <v>AF</v>
      </c>
      <c r="E1752">
        <v>1</v>
      </c>
      <c r="F1752" t="s">
        <v>2484</v>
      </c>
      <c r="G1752" s="71">
        <f>VLOOKUP(M1752,'BASE ARTICLE SAMUEL 25012023 v1'!$A$1:$F$1287,6,FALSE)</f>
        <v>1.32</v>
      </c>
      <c r="H1752" s="6">
        <f>VLOOKUP(M1752,'BASE ARTICLE SAMUEL 25012023 v2'!$A$1:$H$1287,8,FALSE)</f>
        <v>1.32</v>
      </c>
      <c r="I1752">
        <v>0.8</v>
      </c>
      <c r="J1752">
        <f t="shared" si="225"/>
        <v>0.8</v>
      </c>
      <c r="K1752" s="6">
        <f>VLOOKUP(M1752,'BASE ARTICLE SAMUEL 25012023 v2'!$A$1:$K$1287,11,FALSE)</f>
        <v>1.4520000000000002</v>
      </c>
      <c r="L1752" s="6">
        <f t="shared" si="226"/>
        <v>1.4520000000000002</v>
      </c>
      <c r="M1752" t="s">
        <v>2483</v>
      </c>
      <c r="N1752" t="str">
        <f>VLOOKUP(M1752,'BASE ARTICLE SAMUEL 25012023 v1'!$A$2:$B$1287,2,FALSE)</f>
        <v>AN</v>
      </c>
      <c r="O1752">
        <f t="shared" si="224"/>
        <v>1.32</v>
      </c>
    </row>
    <row r="1753" spans="1:15" outlineLevel="1" x14ac:dyDescent="0.25">
      <c r="A1753" s="74" t="s">
        <v>4206</v>
      </c>
      <c r="B1753" s="74" t="str">
        <f t="shared" si="227"/>
        <v>DP-SPR2200V100ALT</v>
      </c>
      <c r="H1753" s="6" t="e">
        <f>VLOOKUP(M1753,'BASE ARTICLE SAMUEL 25012023 v2'!$A$1:$H$1287,8,FALSE)</f>
        <v>#N/A</v>
      </c>
      <c r="K1753" s="6" t="e">
        <f>VLOOKUP(M1753,'BASE ARTICLE SAMUEL 25012023 v2'!$A$1:$K$1287,11,FALSE)</f>
        <v>#N/A</v>
      </c>
      <c r="L1753" s="6">
        <f>SUBTOTAL(9,L1731:L1752)</f>
        <v>2485.7496700360007</v>
      </c>
      <c r="O1753">
        <f>SUBTOTAL(9,O1731:O1752)</f>
        <v>1427.0539999999999</v>
      </c>
    </row>
    <row r="1754" spans="1:15" outlineLevel="2" x14ac:dyDescent="0.25">
      <c r="A1754" t="s">
        <v>2309</v>
      </c>
      <c r="B1754" s="74" t="str">
        <f t="shared" si="227"/>
        <v>2200V150</v>
      </c>
      <c r="C1754" t="str">
        <f>VLOOKUP(A1754,'BASE ARTICLE SAMUEL 25012023 v1'!$A$1:$B$1287,2,FALSE)</f>
        <v>AF</v>
      </c>
      <c r="D1754" t="s">
        <v>576</v>
      </c>
      <c r="E1754">
        <v>5</v>
      </c>
      <c r="F1754" t="s">
        <v>577</v>
      </c>
      <c r="G1754" s="71">
        <f>VLOOKUP(M1754,'BASE ARTICLE SAMUEL 25012023 v1'!$A$1:$F$1287,6,FALSE)</f>
        <v>3.2</v>
      </c>
      <c r="H1754" s="6">
        <f>VLOOKUP(M1754,'BASE ARTICLE SAMUEL 25012023 v2'!$A$1:$H$1287,8,FALSE)</f>
        <v>3.2</v>
      </c>
      <c r="I1754">
        <v>4.3499999999999996</v>
      </c>
      <c r="J1754">
        <f t="shared" ref="J1754:J1776" si="228">E1754*I1754</f>
        <v>21.75</v>
      </c>
      <c r="K1754" s="6">
        <f>VLOOKUP(M1754,'BASE ARTICLE SAMUEL 25012023 v2'!$A$1:$K$1287,11,FALSE)</f>
        <v>4.8000000000000007</v>
      </c>
      <c r="L1754" s="6">
        <f t="shared" ref="L1754:L1776" si="229">E1754*K1754</f>
        <v>24.000000000000004</v>
      </c>
      <c r="M1754" t="s">
        <v>576</v>
      </c>
      <c r="N1754" t="str">
        <f>VLOOKUP(M1754,'BASE ARTICLE SAMUEL 25012023 v1'!$A$2:$B$1287,2,FALSE)</f>
        <v>AN</v>
      </c>
      <c r="O1754">
        <f t="shared" si="224"/>
        <v>16</v>
      </c>
    </row>
    <row r="1755" spans="1:15" outlineLevel="2" x14ac:dyDescent="0.25">
      <c r="A1755" t="s">
        <v>2309</v>
      </c>
      <c r="B1755" s="74" t="str">
        <f t="shared" si="227"/>
        <v>2200V150</v>
      </c>
      <c r="C1755" t="str">
        <f>VLOOKUP(A1755,'BASE ARTICLE SAMUEL 25012023 v1'!$A$1:$B$1287,2,FALSE)</f>
        <v>AF</v>
      </c>
      <c r="D1755" t="s">
        <v>2251</v>
      </c>
      <c r="E1755">
        <v>2</v>
      </c>
      <c r="F1755" t="s">
        <v>3951</v>
      </c>
      <c r="G1755" s="71">
        <f>VLOOKUP(M1755,'BASE ARTICLE SAMUEL 25012023 v1'!$A$1:$F$1287,6,FALSE)</f>
        <v>320</v>
      </c>
      <c r="H1755" s="6">
        <f>VLOOKUP(M1755,'BASE ARTICLE SAMUEL 25012023 v2'!$A$1:$H$1287,8,FALSE)</f>
        <v>320</v>
      </c>
      <c r="I1755">
        <v>0</v>
      </c>
      <c r="J1755">
        <f t="shared" si="228"/>
        <v>0</v>
      </c>
      <c r="K1755" s="6">
        <f>VLOOKUP(M1755,'BASE ARTICLE SAMUEL 25012023 v2'!$A$1:$K$1287,11,FALSE)</f>
        <v>480</v>
      </c>
      <c r="L1755" s="6">
        <f t="shared" si="229"/>
        <v>960</v>
      </c>
      <c r="M1755" t="s">
        <v>2251</v>
      </c>
      <c r="N1755" t="str">
        <f>VLOOKUP(M1755,'BASE ARTICLE SAMUEL 25012023 v1'!$A$2:$B$1287,2,FALSE)</f>
        <v>AN</v>
      </c>
      <c r="O1755">
        <f t="shared" si="224"/>
        <v>640</v>
      </c>
    </row>
    <row r="1756" spans="1:15" outlineLevel="2" x14ac:dyDescent="0.25">
      <c r="A1756" t="s">
        <v>2309</v>
      </c>
      <c r="B1756" s="74" t="str">
        <f t="shared" si="227"/>
        <v>2200V150</v>
      </c>
      <c r="C1756" t="str">
        <f>VLOOKUP(A1756,'BASE ARTICLE SAMUEL 25012023 v1'!$A$1:$B$1287,2,FALSE)</f>
        <v>AF</v>
      </c>
      <c r="D1756" t="s">
        <v>2200</v>
      </c>
      <c r="E1756">
        <v>3</v>
      </c>
      <c r="F1756" t="s">
        <v>2201</v>
      </c>
      <c r="G1756" s="71">
        <f>VLOOKUP(M1756,'BASE ARTICLE SAMUEL 25012023 v1'!$A$1:$F$1287,6,FALSE)</f>
        <v>0</v>
      </c>
      <c r="H1756" s="6">
        <f>VLOOKUP(M1756,'BASE ARTICLE SAMUEL 25012023 v2'!$A$1:$H$1287,8,FALSE)</f>
        <v>0</v>
      </c>
      <c r="I1756">
        <v>0</v>
      </c>
      <c r="J1756">
        <f t="shared" si="228"/>
        <v>0</v>
      </c>
      <c r="K1756" s="6">
        <f>VLOOKUP(M1756,'BASE ARTICLE SAMUEL 25012023 v2'!$A$1:$K$1287,11,FALSE)</f>
        <v>0</v>
      </c>
      <c r="L1756" s="6">
        <f t="shared" si="229"/>
        <v>0</v>
      </c>
      <c r="M1756" t="s">
        <v>2200</v>
      </c>
      <c r="N1756" t="str">
        <f>VLOOKUP(M1756,'BASE ARTICLE SAMUEL 25012023 v1'!$A$2:$B$1287,2,FALSE)</f>
        <v>AS</v>
      </c>
      <c r="O1756">
        <f t="shared" si="224"/>
        <v>0</v>
      </c>
    </row>
    <row r="1757" spans="1:15" outlineLevel="2" x14ac:dyDescent="0.25">
      <c r="A1757" t="s">
        <v>2309</v>
      </c>
      <c r="B1757" s="74" t="str">
        <f t="shared" si="227"/>
        <v>2200V150</v>
      </c>
      <c r="C1757" t="str">
        <f>VLOOKUP(A1757,'BASE ARTICLE SAMUEL 25012023 v1'!$A$1:$B$1287,2,FALSE)</f>
        <v>AF</v>
      </c>
      <c r="D1757" t="s">
        <v>90</v>
      </c>
      <c r="E1757">
        <v>2</v>
      </c>
      <c r="F1757" t="s">
        <v>91</v>
      </c>
      <c r="G1757" s="71">
        <f>VLOOKUP(M1757,'BASE ARTICLE SAMUEL 25012023 v1'!$A$1:$F$1287,6,FALSE)</f>
        <v>0.92</v>
      </c>
      <c r="H1757" s="6">
        <f>VLOOKUP(M1757,'BASE ARTICLE SAMUEL 25012023 v2'!$A$1:$H$1287,8,FALSE)</f>
        <v>0.92</v>
      </c>
      <c r="I1757">
        <v>1.38</v>
      </c>
      <c r="J1757">
        <f t="shared" si="228"/>
        <v>2.76</v>
      </c>
      <c r="K1757" s="6">
        <f>VLOOKUP(M1757,'BASE ARTICLE SAMUEL 25012023 v2'!$A$1:$K$1287,11,FALSE)</f>
        <v>1.3800000000000001</v>
      </c>
      <c r="L1757" s="6">
        <f t="shared" si="229"/>
        <v>2.7600000000000002</v>
      </c>
      <c r="M1757" t="s">
        <v>90</v>
      </c>
      <c r="N1757" t="str">
        <f>VLOOKUP(M1757,'BASE ARTICLE SAMUEL 25012023 v1'!$A$2:$B$1287,2,FALSE)</f>
        <v>AS</v>
      </c>
      <c r="O1757">
        <f t="shared" si="224"/>
        <v>1.84</v>
      </c>
    </row>
    <row r="1758" spans="1:15" outlineLevel="2" x14ac:dyDescent="0.25">
      <c r="A1758" t="s">
        <v>2309</v>
      </c>
      <c r="B1758" s="74" t="str">
        <f t="shared" si="227"/>
        <v>2200V150</v>
      </c>
      <c r="C1758" t="str">
        <f>VLOOKUP(A1758,'BASE ARTICLE SAMUEL 25012023 v1'!$A$1:$B$1287,2,FALSE)</f>
        <v>AF</v>
      </c>
      <c r="D1758" t="s">
        <v>68</v>
      </c>
      <c r="E1758">
        <v>1</v>
      </c>
      <c r="F1758" t="s">
        <v>69</v>
      </c>
      <c r="G1758" s="71">
        <f>VLOOKUP(M1758,'BASE ARTICLE SAMUEL 25012023 v1'!$A$1:$F$1287,6,FALSE)</f>
        <v>0.94</v>
      </c>
      <c r="H1758" s="6">
        <f>VLOOKUP(M1758,'BASE ARTICLE SAMUEL 25012023 v2'!$A$1:$H$1287,8,FALSE)</f>
        <v>0.94</v>
      </c>
      <c r="I1758">
        <v>1.41</v>
      </c>
      <c r="J1758">
        <f t="shared" si="228"/>
        <v>1.41</v>
      </c>
      <c r="K1758" s="6">
        <f>VLOOKUP(M1758,'BASE ARTICLE SAMUEL 25012023 v2'!$A$1:$K$1287,11,FALSE)</f>
        <v>1.41</v>
      </c>
      <c r="L1758" s="6">
        <f t="shared" si="229"/>
        <v>1.41</v>
      </c>
      <c r="M1758" t="s">
        <v>68</v>
      </c>
      <c r="N1758" t="str">
        <f>VLOOKUP(M1758,'BASE ARTICLE SAMUEL 25012023 v1'!$A$2:$B$1287,2,FALSE)</f>
        <v>AS</v>
      </c>
      <c r="O1758">
        <f t="shared" si="224"/>
        <v>0.94</v>
      </c>
    </row>
    <row r="1759" spans="1:15" outlineLevel="2" x14ac:dyDescent="0.25">
      <c r="A1759" t="s">
        <v>2309</v>
      </c>
      <c r="B1759" s="74" t="str">
        <f t="shared" si="227"/>
        <v>2200V150</v>
      </c>
      <c r="C1759" t="str">
        <f>VLOOKUP(A1759,'BASE ARTICLE SAMUEL 25012023 v1'!$A$1:$B$1287,2,FALSE)</f>
        <v>AF</v>
      </c>
      <c r="D1759" t="s">
        <v>942</v>
      </c>
      <c r="E1759">
        <v>1</v>
      </c>
      <c r="F1759" t="s">
        <v>943</v>
      </c>
      <c r="G1759" s="71">
        <f>VLOOKUP(M1759,'BASE ARTICLE SAMUEL 25012023 v1'!$A$1:$F$1287,6,FALSE)</f>
        <v>1.64</v>
      </c>
      <c r="H1759" s="6">
        <f>VLOOKUP(M1759,'BASE ARTICLE SAMUEL 25012023 v2'!$A$1:$H$1287,8,FALSE)</f>
        <v>1.83</v>
      </c>
      <c r="I1759">
        <v>2.4500000000000002</v>
      </c>
      <c r="J1759">
        <f t="shared" si="228"/>
        <v>2.4500000000000002</v>
      </c>
      <c r="K1759" s="6">
        <f>VLOOKUP(M1759,'BASE ARTICLE SAMUEL 25012023 v2'!$A$1:$K$1287,11,FALSE)</f>
        <v>2.7450000000000001</v>
      </c>
      <c r="L1759" s="6">
        <f t="shared" si="229"/>
        <v>2.7450000000000001</v>
      </c>
      <c r="M1759" t="s">
        <v>942</v>
      </c>
      <c r="N1759" t="str">
        <f>VLOOKUP(M1759,'BASE ARTICLE SAMUEL 25012023 v1'!$A$2:$B$1287,2,FALSE)</f>
        <v>AS</v>
      </c>
      <c r="O1759">
        <f t="shared" si="224"/>
        <v>1.83</v>
      </c>
    </row>
    <row r="1760" spans="1:15" outlineLevel="2" x14ac:dyDescent="0.25">
      <c r="A1760" t="s">
        <v>2309</v>
      </c>
      <c r="B1760" s="74" t="str">
        <f t="shared" si="227"/>
        <v>2200V150</v>
      </c>
      <c r="C1760" t="str">
        <f>VLOOKUP(A1760,'BASE ARTICLE SAMUEL 25012023 v1'!$A$1:$B$1287,2,FALSE)</f>
        <v>AF</v>
      </c>
      <c r="D1760" t="s">
        <v>757</v>
      </c>
      <c r="E1760">
        <v>1</v>
      </c>
      <c r="F1760" t="s">
        <v>758</v>
      </c>
      <c r="G1760" s="71">
        <f>VLOOKUP(M1760,'BASE ARTICLE SAMUEL 25012023 v1'!$A$1:$F$1287,6,FALSE)</f>
        <v>1.22</v>
      </c>
      <c r="H1760" s="6">
        <f>VLOOKUP(M1760,'BASE ARTICLE SAMUEL 25012023 v2'!$A$1:$H$1287,8,FALSE)</f>
        <v>1.22</v>
      </c>
      <c r="I1760">
        <v>1.62</v>
      </c>
      <c r="J1760">
        <f t="shared" si="228"/>
        <v>1.62</v>
      </c>
      <c r="K1760" s="6">
        <f>VLOOKUP(M1760,'BASE ARTICLE SAMUEL 25012023 v2'!$A$1:$K$1287,11,FALSE)</f>
        <v>1.6226</v>
      </c>
      <c r="L1760" s="6">
        <f t="shared" si="229"/>
        <v>1.6226</v>
      </c>
      <c r="M1760" t="s">
        <v>757</v>
      </c>
      <c r="N1760" t="str">
        <f>VLOOKUP(M1760,'BASE ARTICLE SAMUEL 25012023 v1'!$A$2:$B$1287,2,FALSE)</f>
        <v>AS</v>
      </c>
      <c r="O1760">
        <f t="shared" si="224"/>
        <v>1.22</v>
      </c>
    </row>
    <row r="1761" spans="1:15" outlineLevel="2" x14ac:dyDescent="0.25">
      <c r="A1761" t="s">
        <v>2309</v>
      </c>
      <c r="B1761" s="74" t="str">
        <f t="shared" si="227"/>
        <v>2200V150</v>
      </c>
      <c r="C1761" t="str">
        <f>VLOOKUP(A1761,'BASE ARTICLE SAMUEL 25012023 v1'!$A$1:$B$1287,2,FALSE)</f>
        <v>AF</v>
      </c>
      <c r="D1761" t="s">
        <v>2049</v>
      </c>
      <c r="E1761">
        <v>4</v>
      </c>
      <c r="F1761" t="s">
        <v>2050</v>
      </c>
      <c r="G1761" s="71">
        <f>VLOOKUP(M1761,'BASE ARTICLE SAMUEL 25012023 v1'!$A$1:$F$1287,6,FALSE)</f>
        <v>0</v>
      </c>
      <c r="H1761" s="6">
        <f>VLOOKUP(M1761,'BASE ARTICLE SAMUEL 25012023 v2'!$A$1:$H$1287,8,FALSE)</f>
        <v>4.1400000000000006</v>
      </c>
      <c r="I1761">
        <v>5.5</v>
      </c>
      <c r="J1761">
        <f t="shared" si="228"/>
        <v>22</v>
      </c>
      <c r="K1761" s="6">
        <f>VLOOKUP(M1761,'BASE ARTICLE SAMUEL 25012023 v2'!$A$1:$K$1287,11,FALSE)</f>
        <v>5.5212000000000003</v>
      </c>
      <c r="L1761" s="6">
        <f t="shared" si="229"/>
        <v>22.084800000000001</v>
      </c>
      <c r="M1761" t="s">
        <v>2049</v>
      </c>
      <c r="N1761" t="str">
        <f>VLOOKUP(M1761,'BASE ARTICLE SAMUEL 25012023 v1'!$A$2:$B$1287,2,FALSE)</f>
        <v>AF</v>
      </c>
      <c r="O1761">
        <f t="shared" si="224"/>
        <v>16.560000000000002</v>
      </c>
    </row>
    <row r="1762" spans="1:15" outlineLevel="2" x14ac:dyDescent="0.25">
      <c r="A1762" t="s">
        <v>2309</v>
      </c>
      <c r="B1762" s="74" t="str">
        <f t="shared" si="227"/>
        <v>2200V150</v>
      </c>
      <c r="C1762" t="str">
        <f>VLOOKUP(A1762,'BASE ARTICLE SAMUEL 25012023 v1'!$A$1:$B$1287,2,FALSE)</f>
        <v>AF</v>
      </c>
      <c r="D1762">
        <v>101007</v>
      </c>
      <c r="E1762">
        <v>2</v>
      </c>
      <c r="F1762" t="s">
        <v>582</v>
      </c>
      <c r="G1762" s="71">
        <f>VLOOKUP(M1762,'BASE ARTICLE SAMUEL 25012023 v1'!$A$1:$F$1287,6,FALSE)</f>
        <v>1.5</v>
      </c>
      <c r="H1762" s="6">
        <f>VLOOKUP(M1762,'BASE ARTICLE SAMUEL 25012023 v2'!$A$1:$H$1287,8,FALSE)</f>
        <v>1.5</v>
      </c>
      <c r="I1762">
        <v>2.25</v>
      </c>
      <c r="J1762">
        <f t="shared" si="228"/>
        <v>4.5</v>
      </c>
      <c r="K1762" s="6">
        <f>VLOOKUP(M1762,'BASE ARTICLE SAMUEL 25012023 v2'!$A$1:$K$1287,11,FALSE)</f>
        <v>2.25</v>
      </c>
      <c r="L1762" s="6">
        <f t="shared" si="229"/>
        <v>4.5</v>
      </c>
      <c r="M1762">
        <v>101007</v>
      </c>
      <c r="N1762" t="str">
        <f>VLOOKUP(M1762,'BASE ARTICLE SAMUEL 25012023 v1'!$A$2:$B$1287,2,FALSE)</f>
        <v>AN</v>
      </c>
      <c r="O1762">
        <f t="shared" si="224"/>
        <v>3</v>
      </c>
    </row>
    <row r="1763" spans="1:15" outlineLevel="2" x14ac:dyDescent="0.25">
      <c r="A1763" t="s">
        <v>2309</v>
      </c>
      <c r="B1763" s="74" t="str">
        <f t="shared" si="227"/>
        <v>2200V150</v>
      </c>
      <c r="C1763" t="str">
        <f>VLOOKUP(A1763,'BASE ARTICLE SAMUEL 25012023 v1'!$A$1:$B$1287,2,FALSE)</f>
        <v>AF</v>
      </c>
      <c r="D1763" t="s">
        <v>558</v>
      </c>
      <c r="E1763">
        <v>3</v>
      </c>
      <c r="F1763" t="s">
        <v>559</v>
      </c>
      <c r="G1763" s="71">
        <f>VLOOKUP(M1763,'BASE ARTICLE SAMUEL 25012023 v1'!$A$1:$F$1287,6,FALSE)</f>
        <v>0.85</v>
      </c>
      <c r="H1763" s="6">
        <f>VLOOKUP(M1763,'BASE ARTICLE SAMUEL 25012023 v2'!$A$1:$H$1287,8,FALSE)</f>
        <v>0.91100000000000003</v>
      </c>
      <c r="I1763">
        <v>1.1299999999999999</v>
      </c>
      <c r="J1763">
        <f t="shared" si="228"/>
        <v>3.3899999999999997</v>
      </c>
      <c r="K1763" s="6">
        <f>VLOOKUP(M1763,'BASE ARTICLE SAMUEL 25012023 v2'!$A$1:$K$1287,11,FALSE)</f>
        <v>1.2116300000000002</v>
      </c>
      <c r="L1763" s="6">
        <f t="shared" si="229"/>
        <v>3.6348900000000004</v>
      </c>
      <c r="M1763" t="s">
        <v>558</v>
      </c>
      <c r="N1763" t="str">
        <f>VLOOKUP(M1763,'BASE ARTICLE SAMUEL 25012023 v1'!$A$2:$B$1287,2,FALSE)</f>
        <v>AS</v>
      </c>
      <c r="O1763">
        <f t="shared" si="224"/>
        <v>2.7330000000000001</v>
      </c>
    </row>
    <row r="1764" spans="1:15" outlineLevel="2" x14ac:dyDescent="0.25">
      <c r="A1764" t="s">
        <v>2309</v>
      </c>
      <c r="B1764" s="74" t="str">
        <f t="shared" si="227"/>
        <v>2200V150</v>
      </c>
      <c r="C1764" t="str">
        <f>VLOOKUP(A1764,'BASE ARTICLE SAMUEL 25012023 v1'!$A$1:$B$1287,2,FALSE)</f>
        <v>AF</v>
      </c>
      <c r="D1764" t="s">
        <v>2215</v>
      </c>
      <c r="E1764">
        <v>5</v>
      </c>
      <c r="F1764" t="s">
        <v>2216</v>
      </c>
      <c r="G1764" s="71">
        <f>VLOOKUP(M1764,'BASE ARTICLE SAMUEL 25012023 v1'!$A$1:$F$1287,6,FALSE)</f>
        <v>0.6</v>
      </c>
      <c r="H1764" s="6">
        <f>VLOOKUP(M1764,'BASE ARTICLE SAMUEL 25012023 v2'!$A$1:$H$1287,8,FALSE)</f>
        <v>0.76</v>
      </c>
      <c r="I1764">
        <v>0.79800000000000004</v>
      </c>
      <c r="J1764">
        <f t="shared" si="228"/>
        <v>3.99</v>
      </c>
      <c r="K1764" s="6">
        <f>VLOOKUP(M1764,'BASE ARTICLE SAMUEL 25012023 v2'!$A$1:$K$1287,11,FALSE)</f>
        <v>1.0108000000000001</v>
      </c>
      <c r="L1764" s="6">
        <f t="shared" si="229"/>
        <v>5.0540000000000003</v>
      </c>
      <c r="M1764" t="s">
        <v>2215</v>
      </c>
      <c r="N1764" t="str">
        <f>VLOOKUP(M1764,'BASE ARTICLE SAMUEL 25012023 v1'!$A$2:$B$1287,2,FALSE)</f>
        <v>AN</v>
      </c>
      <c r="O1764">
        <f t="shared" si="224"/>
        <v>3.8</v>
      </c>
    </row>
    <row r="1765" spans="1:15" outlineLevel="2" x14ac:dyDescent="0.25">
      <c r="A1765" t="s">
        <v>2309</v>
      </c>
      <c r="B1765" s="74" t="str">
        <f t="shared" si="227"/>
        <v>2200V150</v>
      </c>
      <c r="C1765" t="str">
        <f>VLOOKUP(A1765,'BASE ARTICLE SAMUEL 25012023 v1'!$A$1:$B$1287,2,FALSE)</f>
        <v>AF</v>
      </c>
      <c r="D1765" t="s">
        <v>1667</v>
      </c>
      <c r="E1765">
        <v>3</v>
      </c>
      <c r="F1765" t="s">
        <v>1668</v>
      </c>
      <c r="G1765" s="71">
        <f>VLOOKUP(M1765,'BASE ARTICLE SAMUEL 25012023 v1'!$A$1:$F$1287,6,FALSE)</f>
        <v>0.6</v>
      </c>
      <c r="H1765" s="6">
        <f>VLOOKUP(M1765,'BASE ARTICLE SAMUEL 25012023 v2'!$A$1:$H$1287,8,FALSE)</f>
        <v>0.6</v>
      </c>
      <c r="I1765">
        <v>0.9</v>
      </c>
      <c r="J1765">
        <f t="shared" si="228"/>
        <v>2.7</v>
      </c>
      <c r="K1765" s="6">
        <f>VLOOKUP(M1765,'BASE ARTICLE SAMUEL 25012023 v2'!$A$1:$K$1287,11,FALSE)</f>
        <v>0.89999999999999991</v>
      </c>
      <c r="L1765" s="6">
        <f t="shared" si="229"/>
        <v>2.6999999999999997</v>
      </c>
      <c r="M1765" t="s">
        <v>1667</v>
      </c>
      <c r="N1765" t="str">
        <f>VLOOKUP(M1765,'BASE ARTICLE SAMUEL 25012023 v1'!$A$2:$B$1287,2,FALSE)</f>
        <v>AN</v>
      </c>
      <c r="O1765">
        <f t="shared" si="224"/>
        <v>1.7999999999999998</v>
      </c>
    </row>
    <row r="1766" spans="1:15" outlineLevel="2" x14ac:dyDescent="0.25">
      <c r="A1766" t="s">
        <v>2309</v>
      </c>
      <c r="B1766" s="74" t="str">
        <f t="shared" si="227"/>
        <v>2200V150</v>
      </c>
      <c r="C1766" t="str">
        <f>VLOOKUP(A1766,'BASE ARTICLE SAMUEL 25012023 v1'!$A$1:$B$1287,2,FALSE)</f>
        <v>AF</v>
      </c>
      <c r="D1766" t="s">
        <v>2217</v>
      </c>
      <c r="E1766">
        <v>6</v>
      </c>
      <c r="F1766" t="s">
        <v>2218</v>
      </c>
      <c r="G1766" s="71">
        <f>VLOOKUP(M1766,'BASE ARTICLE SAMUEL 25012023 v1'!$A$1:$F$1287,6,FALSE)</f>
        <v>0.2</v>
      </c>
      <c r="H1766" s="6">
        <f>VLOOKUP(M1766,'BASE ARTICLE SAMUEL 25012023 v2'!$A$1:$H$1287,8,FALSE)</f>
        <v>0.2</v>
      </c>
      <c r="I1766">
        <v>0.26600000000000001</v>
      </c>
      <c r="J1766">
        <f t="shared" si="228"/>
        <v>1.5960000000000001</v>
      </c>
      <c r="K1766" s="6">
        <f>VLOOKUP(M1766,'BASE ARTICLE SAMUEL 25012023 v2'!$A$1:$K$1287,11,FALSE)</f>
        <v>0.26600000000000001</v>
      </c>
      <c r="L1766" s="6">
        <f t="shared" si="229"/>
        <v>1.5960000000000001</v>
      </c>
      <c r="M1766" t="s">
        <v>2217</v>
      </c>
      <c r="N1766" t="str">
        <f>VLOOKUP(M1766,'BASE ARTICLE SAMUEL 25012023 v1'!$A$2:$B$1287,2,FALSE)</f>
        <v>AN</v>
      </c>
      <c r="O1766">
        <f t="shared" si="224"/>
        <v>1.2000000000000002</v>
      </c>
    </row>
    <row r="1767" spans="1:15" outlineLevel="2" x14ac:dyDescent="0.25">
      <c r="A1767" t="s">
        <v>2309</v>
      </c>
      <c r="B1767" s="74" t="str">
        <f t="shared" si="227"/>
        <v>2200V150</v>
      </c>
      <c r="C1767" t="str">
        <f>VLOOKUP(A1767,'BASE ARTICLE SAMUEL 25012023 v1'!$A$1:$B$1287,2,FALSE)</f>
        <v>AF</v>
      </c>
      <c r="D1767" t="s">
        <v>1949</v>
      </c>
      <c r="E1767">
        <v>2</v>
      </c>
      <c r="F1767" t="s">
        <v>1950</v>
      </c>
      <c r="G1767" s="71">
        <f>VLOOKUP(M1767,'BASE ARTICLE SAMUEL 25012023 v1'!$A$1:$F$1287,6,FALSE)</f>
        <v>0</v>
      </c>
      <c r="H1767" s="6">
        <f>VLOOKUP(M1767,'BASE ARTICLE SAMUEL 25012023 v2'!$A$1:$H$1287,8,FALSE)</f>
        <v>92.97</v>
      </c>
      <c r="I1767">
        <v>156.03</v>
      </c>
      <c r="J1767">
        <f t="shared" si="228"/>
        <v>312.06</v>
      </c>
      <c r="K1767" s="6">
        <f>VLOOKUP(M1767,'BASE ARTICLE SAMUEL 25012023 v2'!$A$1:$K$1287,11,FALSE)</f>
        <v>157.13120000000001</v>
      </c>
      <c r="L1767" s="6">
        <f t="shared" si="229"/>
        <v>314.26240000000001</v>
      </c>
      <c r="M1767" t="s">
        <v>1949</v>
      </c>
      <c r="N1767" t="str">
        <f>VLOOKUP(M1767,'BASE ARTICLE SAMUEL 25012023 v1'!$A$2:$B$1287,2,FALSE)</f>
        <v>AF</v>
      </c>
      <c r="O1767">
        <f t="shared" si="224"/>
        <v>185.94</v>
      </c>
    </row>
    <row r="1768" spans="1:15" outlineLevel="2" x14ac:dyDescent="0.25">
      <c r="A1768" t="s">
        <v>2309</v>
      </c>
      <c r="B1768" s="74" t="str">
        <f t="shared" si="227"/>
        <v>2200V150</v>
      </c>
      <c r="C1768" t="str">
        <f>VLOOKUP(A1768,'BASE ARTICLE SAMUEL 25012023 v1'!$A$1:$B$1287,2,FALSE)</f>
        <v>AF</v>
      </c>
      <c r="D1768" t="s">
        <v>2057</v>
      </c>
      <c r="E1768">
        <v>1</v>
      </c>
      <c r="F1768" t="s">
        <v>2058</v>
      </c>
      <c r="G1768" s="71">
        <f>VLOOKUP(M1768,'BASE ARTICLE SAMUEL 25012023 v1'!$A$1:$F$1287,6,FALSE)</f>
        <v>214.71</v>
      </c>
      <c r="H1768" s="6">
        <f>VLOOKUP(M1768,'BASE ARTICLE SAMUEL 25012023 v2'!$A$1:$H$1287,8,FALSE)</f>
        <v>196.03</v>
      </c>
      <c r="I1768">
        <v>289.12</v>
      </c>
      <c r="J1768">
        <f t="shared" si="228"/>
        <v>289.12</v>
      </c>
      <c r="K1768" s="6">
        <f>VLOOKUP(M1768,'BASE ARTICLE SAMUEL 25012023 v2'!$A$1:$K$1287,11,FALSE)</f>
        <v>287.341800036</v>
      </c>
      <c r="L1768" s="6">
        <f t="shared" si="229"/>
        <v>287.341800036</v>
      </c>
      <c r="M1768" t="s">
        <v>2057</v>
      </c>
      <c r="N1768" t="str">
        <f>VLOOKUP(M1768,'BASE ARTICLE SAMUEL 25012023 v1'!$A$2:$B$1287,2,FALSE)</f>
        <v>AF</v>
      </c>
      <c r="O1768">
        <f t="shared" si="224"/>
        <v>196.03</v>
      </c>
    </row>
    <row r="1769" spans="1:15" outlineLevel="2" x14ac:dyDescent="0.25">
      <c r="A1769" t="s">
        <v>2309</v>
      </c>
      <c r="B1769" s="74" t="str">
        <f t="shared" si="227"/>
        <v>2200V150</v>
      </c>
      <c r="C1769" t="str">
        <f>VLOOKUP(A1769,'BASE ARTICLE SAMUEL 25012023 v1'!$A$1:$B$1287,2,FALSE)</f>
        <v>AF</v>
      </c>
      <c r="D1769" t="s">
        <v>2045</v>
      </c>
      <c r="E1769">
        <v>1</v>
      </c>
      <c r="F1769" t="s">
        <v>3952</v>
      </c>
      <c r="G1769" s="71">
        <f>VLOOKUP(M1769,'BASE ARTICLE SAMUEL 25012023 v1'!$A$1:$F$1287,6,FALSE)</f>
        <v>249.46</v>
      </c>
      <c r="H1769" s="6">
        <f>VLOOKUP(M1769,'BASE ARTICLE SAMUEL 25012023 v2'!$A$1:$H$1287,8,FALSE)</f>
        <v>46.484999999999999</v>
      </c>
      <c r="I1769">
        <v>380.51</v>
      </c>
      <c r="J1769">
        <f t="shared" si="228"/>
        <v>380.51</v>
      </c>
      <c r="K1769" s="6">
        <f>VLOOKUP(M1769,'BASE ARTICLE SAMUEL 25012023 v2'!$A$1:$K$1287,11,FALSE)</f>
        <v>193.47749999999999</v>
      </c>
      <c r="L1769" s="6">
        <f t="shared" si="229"/>
        <v>193.47749999999999</v>
      </c>
      <c r="M1769" t="s">
        <v>2045</v>
      </c>
      <c r="N1769" t="str">
        <f>VLOOKUP(M1769,'BASE ARTICLE SAMUEL 25012023 v1'!$A$2:$B$1287,2,FALSE)</f>
        <v>AF</v>
      </c>
      <c r="O1769">
        <f t="shared" si="224"/>
        <v>46.484999999999999</v>
      </c>
    </row>
    <row r="1770" spans="1:15" outlineLevel="2" x14ac:dyDescent="0.25">
      <c r="A1770" t="s">
        <v>2309</v>
      </c>
      <c r="B1770" s="74" t="str">
        <f t="shared" si="227"/>
        <v>2200V150</v>
      </c>
      <c r="C1770" t="str">
        <f>VLOOKUP(A1770,'BASE ARTICLE SAMUEL 25012023 v1'!$A$1:$B$1287,2,FALSE)</f>
        <v>AF</v>
      </c>
      <c r="D1770" t="s">
        <v>2059</v>
      </c>
      <c r="E1770">
        <v>1</v>
      </c>
      <c r="F1770" t="s">
        <v>2060</v>
      </c>
      <c r="G1770" s="71">
        <f>VLOOKUP(M1770,'BASE ARTICLE SAMUEL 25012023 v1'!$A$1:$F$1287,6,FALSE)</f>
        <v>237</v>
      </c>
      <c r="H1770" s="6">
        <f>VLOOKUP(M1770,'BASE ARTICLE SAMUEL 25012023 v2'!$A$1:$H$1287,8,FALSE)</f>
        <v>299.99</v>
      </c>
      <c r="I1770">
        <v>355.5</v>
      </c>
      <c r="J1770">
        <f t="shared" si="228"/>
        <v>355.5</v>
      </c>
      <c r="K1770" s="6">
        <f>VLOOKUP(M1770,'BASE ARTICLE SAMUEL 25012023 v2'!$A$1:$K$1287,11,FALSE)</f>
        <v>449.98500000000001</v>
      </c>
      <c r="L1770" s="6">
        <f t="shared" si="229"/>
        <v>449.98500000000001</v>
      </c>
      <c r="M1770" t="s">
        <v>2059</v>
      </c>
      <c r="N1770" t="str">
        <f>VLOOKUP(M1770,'BASE ARTICLE SAMUEL 25012023 v1'!$A$2:$B$1287,2,FALSE)</f>
        <v>AN</v>
      </c>
      <c r="O1770">
        <f t="shared" si="224"/>
        <v>299.99</v>
      </c>
    </row>
    <row r="1771" spans="1:15" outlineLevel="2" x14ac:dyDescent="0.25">
      <c r="A1771" t="s">
        <v>2309</v>
      </c>
      <c r="B1771" s="74" t="str">
        <f t="shared" si="227"/>
        <v>2200V150</v>
      </c>
      <c r="C1771" t="str">
        <f>VLOOKUP(A1771,'BASE ARTICLE SAMUEL 25012023 v1'!$A$1:$B$1287,2,FALSE)</f>
        <v>AF</v>
      </c>
      <c r="D1771" t="s">
        <v>1603</v>
      </c>
      <c r="E1771">
        <v>2</v>
      </c>
      <c r="F1771" t="s">
        <v>1604</v>
      </c>
      <c r="G1771" s="71">
        <f>VLOOKUP(M1771,'BASE ARTICLE SAMUEL 25012023 v1'!$A$1:$F$1287,6,FALSE)</f>
        <v>50</v>
      </c>
      <c r="H1771" s="6">
        <f>VLOOKUP(M1771,'BASE ARTICLE SAMUEL 25012023 v2'!$A$1:$H$1287,8,FALSE)</f>
        <v>0</v>
      </c>
      <c r="I1771">
        <v>75</v>
      </c>
      <c r="J1771">
        <f t="shared" si="228"/>
        <v>150</v>
      </c>
      <c r="K1771" s="6">
        <f>VLOOKUP(M1771,'BASE ARTICLE SAMUEL 25012023 v2'!$A$1:$K$1287,11,FALSE)</f>
        <v>75</v>
      </c>
      <c r="L1771" s="6">
        <f t="shared" si="229"/>
        <v>150</v>
      </c>
      <c r="M1771" t="s">
        <v>1603</v>
      </c>
      <c r="N1771" t="str">
        <f>VLOOKUP(M1771,'BASE ARTICLE SAMUEL 25012023 v1'!$A$2:$B$1287,2,FALSE)</f>
        <v>AN</v>
      </c>
      <c r="O1771">
        <f t="shared" si="224"/>
        <v>0</v>
      </c>
    </row>
    <row r="1772" spans="1:15" outlineLevel="2" x14ac:dyDescent="0.25">
      <c r="A1772" t="s">
        <v>2309</v>
      </c>
      <c r="B1772" s="74" t="str">
        <f t="shared" si="227"/>
        <v>2200V150</v>
      </c>
      <c r="C1772" t="str">
        <f>VLOOKUP(A1772,'BASE ARTICLE SAMUEL 25012023 v1'!$A$1:$B$1287,2,FALSE)</f>
        <v>AF</v>
      </c>
      <c r="D1772" t="s">
        <v>1562</v>
      </c>
      <c r="E1772">
        <v>1</v>
      </c>
      <c r="F1772" t="s">
        <v>1563</v>
      </c>
      <c r="G1772" s="71">
        <f>VLOOKUP(M1772,'BASE ARTICLE SAMUEL 25012023 v1'!$A$1:$F$1287,6,FALSE)</f>
        <v>19.18</v>
      </c>
      <c r="H1772" s="6">
        <f>VLOOKUP(M1772,'BASE ARTICLE SAMUEL 25012023 v2'!$A$1:$H$1287,8,FALSE)</f>
        <v>19.18</v>
      </c>
      <c r="I1772">
        <v>28.77</v>
      </c>
      <c r="J1772">
        <f t="shared" si="228"/>
        <v>28.77</v>
      </c>
      <c r="K1772" s="6">
        <f>VLOOKUP(M1772,'BASE ARTICLE SAMUEL 25012023 v2'!$A$1:$K$1287,11,FALSE)</f>
        <v>28.77</v>
      </c>
      <c r="L1772" s="6">
        <f t="shared" si="229"/>
        <v>28.77</v>
      </c>
      <c r="M1772" t="s">
        <v>1562</v>
      </c>
      <c r="N1772" t="str">
        <f>VLOOKUP(M1772,'BASE ARTICLE SAMUEL 25012023 v1'!$A$2:$B$1287,2,FALSE)</f>
        <v>AN</v>
      </c>
      <c r="O1772">
        <f t="shared" si="224"/>
        <v>19.18</v>
      </c>
    </row>
    <row r="1773" spans="1:15" outlineLevel="2" x14ac:dyDescent="0.25">
      <c r="A1773" t="s">
        <v>2309</v>
      </c>
      <c r="B1773" s="74" t="str">
        <f t="shared" si="227"/>
        <v>2200V150</v>
      </c>
      <c r="C1773" t="str">
        <f>VLOOKUP(A1773,'BASE ARTICLE SAMUEL 25012023 v1'!$A$1:$B$1287,2,FALSE)</f>
        <v>AF</v>
      </c>
      <c r="D1773" t="s">
        <v>560</v>
      </c>
      <c r="E1773">
        <v>3.5</v>
      </c>
      <c r="F1773" t="s">
        <v>561</v>
      </c>
      <c r="G1773" s="71">
        <f>VLOOKUP(M1773,'BASE ARTICLE SAMUEL 25012023 v1'!$A$1:$F$1287,6,FALSE)</f>
        <v>5.73</v>
      </c>
      <c r="H1773" s="6">
        <f>VLOOKUP(M1773,'BASE ARTICLE SAMUEL 25012023 v2'!$A$1:$H$1287,8,FALSE)</f>
        <v>5.73</v>
      </c>
      <c r="I1773">
        <v>19.059999999999999</v>
      </c>
      <c r="J1773">
        <f t="shared" si="228"/>
        <v>66.709999999999994</v>
      </c>
      <c r="K1773" s="6">
        <f>VLOOKUP(M1773,'BASE ARTICLE SAMUEL 25012023 v2'!$A$1:$K$1287,11,FALSE)</f>
        <v>22.862700000000004</v>
      </c>
      <c r="L1773" s="6">
        <f t="shared" si="229"/>
        <v>80.019450000000006</v>
      </c>
      <c r="M1773" t="s">
        <v>560</v>
      </c>
      <c r="N1773" t="str">
        <f>VLOOKUP(M1773,'BASE ARTICLE SAMUEL 25012023 v1'!$A$2:$B$1287,2,FALSE)</f>
        <v>AS</v>
      </c>
      <c r="O1773">
        <f t="shared" si="224"/>
        <v>20.055</v>
      </c>
    </row>
    <row r="1774" spans="1:15" outlineLevel="2" x14ac:dyDescent="0.25">
      <c r="A1774" t="s">
        <v>2309</v>
      </c>
      <c r="B1774" s="74" t="str">
        <f t="shared" si="227"/>
        <v>2200V150</v>
      </c>
      <c r="C1774" t="str">
        <f>VLOOKUP(A1774,'BASE ARTICLE SAMUEL 25012023 v1'!$A$1:$B$1287,2,FALSE)</f>
        <v>AF</v>
      </c>
      <c r="D1774" t="s">
        <v>274</v>
      </c>
      <c r="E1774">
        <v>1</v>
      </c>
      <c r="F1774" t="s">
        <v>275</v>
      </c>
      <c r="G1774" s="71">
        <f>VLOOKUP(M1774,'BASE ARTICLE SAMUEL 25012023 v1'!$A$1:$F$1287,6,FALSE)</f>
        <v>1.23</v>
      </c>
      <c r="H1774" s="6">
        <f>VLOOKUP(M1774,'BASE ARTICLE SAMUEL 25012023 v2'!$A$1:$H$1287,8,FALSE)</f>
        <v>1.327</v>
      </c>
      <c r="I1774">
        <v>1.64</v>
      </c>
      <c r="J1774">
        <f t="shared" si="228"/>
        <v>1.64</v>
      </c>
      <c r="K1774" s="6">
        <f>VLOOKUP(M1774,'BASE ARTICLE SAMUEL 25012023 v2'!$A$1:$K$1287,11,FALSE)</f>
        <v>1.76491</v>
      </c>
      <c r="L1774" s="6">
        <f t="shared" si="229"/>
        <v>1.76491</v>
      </c>
      <c r="M1774" t="s">
        <v>274</v>
      </c>
      <c r="N1774" t="str">
        <f>VLOOKUP(M1774,'BASE ARTICLE SAMUEL 25012023 v1'!$A$2:$B$1287,2,FALSE)</f>
        <v>AS</v>
      </c>
      <c r="O1774">
        <f t="shared" si="224"/>
        <v>1.327</v>
      </c>
    </row>
    <row r="1775" spans="1:15" outlineLevel="2" x14ac:dyDescent="0.25">
      <c r="A1775" t="s">
        <v>2309</v>
      </c>
      <c r="B1775" s="74" t="str">
        <f t="shared" si="227"/>
        <v>2200V150</v>
      </c>
      <c r="C1775" t="str">
        <f>VLOOKUP(A1775,'BASE ARTICLE SAMUEL 25012023 v1'!$A$1:$B$1287,2,FALSE)</f>
        <v>AF</v>
      </c>
      <c r="E1775">
        <v>1</v>
      </c>
      <c r="F1775" t="s">
        <v>1550</v>
      </c>
      <c r="G1775" s="71">
        <f>VLOOKUP(M1775,'BASE ARTICLE SAMUEL 25012023 v1'!$A$1:$F$1287,6,FALSE)</f>
        <v>5</v>
      </c>
      <c r="H1775" s="6">
        <f>VLOOKUP(M1775,'BASE ARTICLE SAMUEL 25012023 v2'!$A$1:$H$1287,8,FALSE)</f>
        <v>5</v>
      </c>
      <c r="I1775">
        <v>1.64</v>
      </c>
      <c r="J1775">
        <f t="shared" si="228"/>
        <v>1.64</v>
      </c>
      <c r="K1775" s="6">
        <f>VLOOKUP(M1775,'BASE ARTICLE SAMUEL 25012023 v2'!$A$1:$K$1287,11,FALSE)</f>
        <v>5.5</v>
      </c>
      <c r="L1775" s="6">
        <f t="shared" si="229"/>
        <v>5.5</v>
      </c>
      <c r="M1775" t="s">
        <v>1549</v>
      </c>
      <c r="N1775" t="str">
        <f>VLOOKUP(M1775,'BASE ARTICLE SAMUEL 25012023 v1'!$A$2:$B$1287,2,FALSE)</f>
        <v>AN</v>
      </c>
      <c r="O1775">
        <f t="shared" si="224"/>
        <v>5</v>
      </c>
    </row>
    <row r="1776" spans="1:15" outlineLevel="2" x14ac:dyDescent="0.25">
      <c r="A1776" t="s">
        <v>2309</v>
      </c>
      <c r="B1776" s="74" t="str">
        <f t="shared" si="227"/>
        <v>2200V150</v>
      </c>
      <c r="C1776" t="str">
        <f>VLOOKUP(A1776,'BASE ARTICLE SAMUEL 25012023 v1'!$A$1:$B$1287,2,FALSE)</f>
        <v>AF</v>
      </c>
      <c r="E1776">
        <v>1</v>
      </c>
      <c r="F1776" t="s">
        <v>2484</v>
      </c>
      <c r="G1776" s="71">
        <f>VLOOKUP(M1776,'BASE ARTICLE SAMUEL 25012023 v1'!$A$1:$F$1287,6,FALSE)</f>
        <v>1.32</v>
      </c>
      <c r="H1776" s="6">
        <f>VLOOKUP(M1776,'BASE ARTICLE SAMUEL 25012023 v2'!$A$1:$H$1287,8,FALSE)</f>
        <v>1.32</v>
      </c>
      <c r="I1776">
        <v>1.64</v>
      </c>
      <c r="J1776">
        <f t="shared" si="228"/>
        <v>1.64</v>
      </c>
      <c r="K1776" s="6">
        <f>VLOOKUP(M1776,'BASE ARTICLE SAMUEL 25012023 v2'!$A$1:$K$1287,11,FALSE)</f>
        <v>1.4520000000000002</v>
      </c>
      <c r="L1776" s="6">
        <f t="shared" si="229"/>
        <v>1.4520000000000002</v>
      </c>
      <c r="M1776" t="s">
        <v>2483</v>
      </c>
      <c r="N1776" t="str">
        <f>VLOOKUP(M1776,'BASE ARTICLE SAMUEL 25012023 v1'!$A$2:$B$1287,2,FALSE)</f>
        <v>AN</v>
      </c>
      <c r="O1776">
        <f t="shared" si="224"/>
        <v>1.32</v>
      </c>
    </row>
    <row r="1777" spans="1:15" outlineLevel="1" x14ac:dyDescent="0.25">
      <c r="A1777" s="74" t="s">
        <v>4207</v>
      </c>
      <c r="B1777" s="74" t="str">
        <f t="shared" si="227"/>
        <v>DP-SPR2200V150</v>
      </c>
      <c r="H1777" s="6" t="e">
        <f>VLOOKUP(M1777,'BASE ARTICLE SAMUEL 25012023 v2'!$A$1:$H$1287,8,FALSE)</f>
        <v>#N/A</v>
      </c>
      <c r="K1777" s="6" t="e">
        <f>VLOOKUP(M1777,'BASE ARTICLE SAMUEL 25012023 v2'!$A$1:$K$1287,11,FALSE)</f>
        <v>#N/A</v>
      </c>
      <c r="L1777" s="6">
        <f>SUBTOTAL(9,L1754:L1776)</f>
        <v>2544.6803500360002</v>
      </c>
      <c r="O1777">
        <f>SUBTOTAL(9,O1754:O1776)</f>
        <v>1466.25</v>
      </c>
    </row>
    <row r="1778" spans="1:15" outlineLevel="2" x14ac:dyDescent="0.25">
      <c r="A1778" t="s">
        <v>2325</v>
      </c>
      <c r="B1778" s="74" t="str">
        <f t="shared" si="227"/>
        <v>2200V150ALT</v>
      </c>
      <c r="C1778" t="str">
        <f>VLOOKUP(A1778,'BASE ARTICLE SAMUEL 25012023 v1'!$A$1:$B$1287,2,FALSE)</f>
        <v>AF</v>
      </c>
      <c r="D1778" t="s">
        <v>576</v>
      </c>
      <c r="E1778">
        <v>5</v>
      </c>
      <c r="F1778" t="s">
        <v>577</v>
      </c>
      <c r="G1778" s="71">
        <f>VLOOKUP(M1778,'BASE ARTICLE SAMUEL 25012023 v1'!$A$1:$F$1287,6,FALSE)</f>
        <v>3.2</v>
      </c>
      <c r="H1778" s="6">
        <f>VLOOKUP(M1778,'BASE ARTICLE SAMUEL 25012023 v2'!$A$1:$H$1287,8,FALSE)</f>
        <v>3.2</v>
      </c>
      <c r="I1778">
        <v>4.3499999999999996</v>
      </c>
      <c r="J1778">
        <f t="shared" ref="J1778:J1799" si="230">E1778*I1778</f>
        <v>21.75</v>
      </c>
      <c r="K1778" s="6">
        <f>VLOOKUP(M1778,'BASE ARTICLE SAMUEL 25012023 v2'!$A$1:$K$1287,11,FALSE)</f>
        <v>4.8000000000000007</v>
      </c>
      <c r="L1778" s="6">
        <f t="shared" ref="L1778:L1799" si="231">E1778*K1778</f>
        <v>24.000000000000004</v>
      </c>
      <c r="M1778" t="s">
        <v>576</v>
      </c>
      <c r="N1778" t="str">
        <f>VLOOKUP(M1778,'BASE ARTICLE SAMUEL 25012023 v1'!$A$2:$B$1287,2,FALSE)</f>
        <v>AN</v>
      </c>
      <c r="O1778">
        <f t="shared" si="224"/>
        <v>16</v>
      </c>
    </row>
    <row r="1779" spans="1:15" outlineLevel="2" x14ac:dyDescent="0.25">
      <c r="A1779" t="s">
        <v>2325</v>
      </c>
      <c r="B1779" s="74" t="str">
        <f t="shared" si="227"/>
        <v>2200V150ALT</v>
      </c>
      <c r="C1779" t="str">
        <f>VLOOKUP(A1779,'BASE ARTICLE SAMUEL 25012023 v1'!$A$1:$B$1287,2,FALSE)</f>
        <v>AF</v>
      </c>
      <c r="D1779" t="s">
        <v>2251</v>
      </c>
      <c r="E1779">
        <v>2</v>
      </c>
      <c r="F1779" t="s">
        <v>3951</v>
      </c>
      <c r="G1779" s="71">
        <f>VLOOKUP(M1779,'BASE ARTICLE SAMUEL 25012023 v1'!$A$1:$F$1287,6,FALSE)</f>
        <v>320</v>
      </c>
      <c r="H1779" s="6">
        <f>VLOOKUP(M1779,'BASE ARTICLE SAMUEL 25012023 v2'!$A$1:$H$1287,8,FALSE)</f>
        <v>320</v>
      </c>
      <c r="I1779">
        <v>0</v>
      </c>
      <c r="J1779">
        <f t="shared" si="230"/>
        <v>0</v>
      </c>
      <c r="K1779" s="6">
        <f>VLOOKUP(M1779,'BASE ARTICLE SAMUEL 25012023 v2'!$A$1:$K$1287,11,FALSE)</f>
        <v>480</v>
      </c>
      <c r="L1779" s="6">
        <f t="shared" si="231"/>
        <v>960</v>
      </c>
      <c r="M1779" t="s">
        <v>2251</v>
      </c>
      <c r="N1779" t="str">
        <f>VLOOKUP(M1779,'BASE ARTICLE SAMUEL 25012023 v1'!$A$2:$B$1287,2,FALSE)</f>
        <v>AN</v>
      </c>
      <c r="O1779">
        <f t="shared" si="224"/>
        <v>640</v>
      </c>
    </row>
    <row r="1780" spans="1:15" outlineLevel="2" x14ac:dyDescent="0.25">
      <c r="A1780" t="s">
        <v>2325</v>
      </c>
      <c r="B1780" s="74" t="str">
        <f t="shared" si="227"/>
        <v>2200V150ALT</v>
      </c>
      <c r="C1780" t="str">
        <f>VLOOKUP(A1780,'BASE ARTICLE SAMUEL 25012023 v1'!$A$1:$B$1287,2,FALSE)</f>
        <v>AF</v>
      </c>
      <c r="D1780" t="s">
        <v>2200</v>
      </c>
      <c r="E1780">
        <v>3</v>
      </c>
      <c r="F1780" t="s">
        <v>2201</v>
      </c>
      <c r="G1780" s="71">
        <f>VLOOKUP(M1780,'BASE ARTICLE SAMUEL 25012023 v1'!$A$1:$F$1287,6,FALSE)</f>
        <v>0</v>
      </c>
      <c r="H1780" s="6">
        <f>VLOOKUP(M1780,'BASE ARTICLE SAMUEL 25012023 v2'!$A$1:$H$1287,8,FALSE)</f>
        <v>0</v>
      </c>
      <c r="I1780">
        <v>0</v>
      </c>
      <c r="J1780">
        <f t="shared" si="230"/>
        <v>0</v>
      </c>
      <c r="K1780" s="6">
        <f>VLOOKUP(M1780,'BASE ARTICLE SAMUEL 25012023 v2'!$A$1:$K$1287,11,FALSE)</f>
        <v>0</v>
      </c>
      <c r="L1780" s="6">
        <f t="shared" si="231"/>
        <v>0</v>
      </c>
      <c r="M1780" t="s">
        <v>2200</v>
      </c>
      <c r="N1780" t="str">
        <f>VLOOKUP(M1780,'BASE ARTICLE SAMUEL 25012023 v1'!$A$2:$B$1287,2,FALSE)</f>
        <v>AS</v>
      </c>
      <c r="O1780">
        <f t="shared" si="224"/>
        <v>0</v>
      </c>
    </row>
    <row r="1781" spans="1:15" outlineLevel="2" x14ac:dyDescent="0.25">
      <c r="A1781" t="s">
        <v>2325</v>
      </c>
      <c r="B1781" s="74" t="str">
        <f t="shared" si="227"/>
        <v>2200V150ALT</v>
      </c>
      <c r="C1781" t="str">
        <f>VLOOKUP(A1781,'BASE ARTICLE SAMUEL 25012023 v1'!$A$1:$B$1287,2,FALSE)</f>
        <v>AF</v>
      </c>
      <c r="D1781" t="s">
        <v>90</v>
      </c>
      <c r="E1781">
        <v>2</v>
      </c>
      <c r="F1781" t="s">
        <v>91</v>
      </c>
      <c r="G1781" s="71">
        <f>VLOOKUP(M1781,'BASE ARTICLE SAMUEL 25012023 v1'!$A$1:$F$1287,6,FALSE)</f>
        <v>0.92</v>
      </c>
      <c r="H1781" s="6">
        <f>VLOOKUP(M1781,'BASE ARTICLE SAMUEL 25012023 v2'!$A$1:$H$1287,8,FALSE)</f>
        <v>0.92</v>
      </c>
      <c r="I1781">
        <v>1.38</v>
      </c>
      <c r="J1781">
        <f t="shared" si="230"/>
        <v>2.76</v>
      </c>
      <c r="K1781" s="6">
        <f>VLOOKUP(M1781,'BASE ARTICLE SAMUEL 25012023 v2'!$A$1:$K$1287,11,FALSE)</f>
        <v>1.3800000000000001</v>
      </c>
      <c r="L1781" s="6">
        <f t="shared" si="231"/>
        <v>2.7600000000000002</v>
      </c>
      <c r="M1781" t="s">
        <v>90</v>
      </c>
      <c r="N1781" t="str">
        <f>VLOOKUP(M1781,'BASE ARTICLE SAMUEL 25012023 v1'!$A$2:$B$1287,2,FALSE)</f>
        <v>AS</v>
      </c>
      <c r="O1781">
        <f t="shared" si="224"/>
        <v>1.84</v>
      </c>
    </row>
    <row r="1782" spans="1:15" outlineLevel="2" x14ac:dyDescent="0.25">
      <c r="A1782" t="s">
        <v>2325</v>
      </c>
      <c r="B1782" s="74" t="str">
        <f t="shared" si="227"/>
        <v>2200V150ALT</v>
      </c>
      <c r="C1782" t="str">
        <f>VLOOKUP(A1782,'BASE ARTICLE SAMUEL 25012023 v1'!$A$1:$B$1287,2,FALSE)</f>
        <v>AF</v>
      </c>
      <c r="D1782" t="s">
        <v>68</v>
      </c>
      <c r="E1782">
        <v>1</v>
      </c>
      <c r="F1782" t="s">
        <v>69</v>
      </c>
      <c r="G1782" s="71">
        <f>VLOOKUP(M1782,'BASE ARTICLE SAMUEL 25012023 v1'!$A$1:$F$1287,6,FALSE)</f>
        <v>0.94</v>
      </c>
      <c r="H1782" s="6">
        <f>VLOOKUP(M1782,'BASE ARTICLE SAMUEL 25012023 v2'!$A$1:$H$1287,8,FALSE)</f>
        <v>0.94</v>
      </c>
      <c r="I1782">
        <v>1.41</v>
      </c>
      <c r="J1782">
        <f t="shared" si="230"/>
        <v>1.41</v>
      </c>
      <c r="K1782" s="6">
        <f>VLOOKUP(M1782,'BASE ARTICLE SAMUEL 25012023 v2'!$A$1:$K$1287,11,FALSE)</f>
        <v>1.41</v>
      </c>
      <c r="L1782" s="6">
        <f t="shared" si="231"/>
        <v>1.41</v>
      </c>
      <c r="M1782" t="s">
        <v>68</v>
      </c>
      <c r="N1782" t="str">
        <f>VLOOKUP(M1782,'BASE ARTICLE SAMUEL 25012023 v1'!$A$2:$B$1287,2,FALSE)</f>
        <v>AS</v>
      </c>
      <c r="O1782">
        <f t="shared" si="224"/>
        <v>0.94</v>
      </c>
    </row>
    <row r="1783" spans="1:15" outlineLevel="2" x14ac:dyDescent="0.25">
      <c r="A1783" t="s">
        <v>2325</v>
      </c>
      <c r="B1783" s="74" t="str">
        <f t="shared" si="227"/>
        <v>2200V150ALT</v>
      </c>
      <c r="C1783" t="str">
        <f>VLOOKUP(A1783,'BASE ARTICLE SAMUEL 25012023 v1'!$A$1:$B$1287,2,FALSE)</f>
        <v>AF</v>
      </c>
      <c r="D1783" t="s">
        <v>942</v>
      </c>
      <c r="E1783">
        <v>1</v>
      </c>
      <c r="F1783" t="s">
        <v>943</v>
      </c>
      <c r="G1783" s="71">
        <f>VLOOKUP(M1783,'BASE ARTICLE SAMUEL 25012023 v1'!$A$1:$F$1287,6,FALSE)</f>
        <v>1.64</v>
      </c>
      <c r="H1783" s="6">
        <f>VLOOKUP(M1783,'BASE ARTICLE SAMUEL 25012023 v2'!$A$1:$H$1287,8,FALSE)</f>
        <v>1.83</v>
      </c>
      <c r="I1783">
        <v>2.4500000000000002</v>
      </c>
      <c r="J1783">
        <f t="shared" si="230"/>
        <v>2.4500000000000002</v>
      </c>
      <c r="K1783" s="6">
        <f>VLOOKUP(M1783,'BASE ARTICLE SAMUEL 25012023 v2'!$A$1:$K$1287,11,FALSE)</f>
        <v>2.7450000000000001</v>
      </c>
      <c r="L1783" s="6">
        <f t="shared" si="231"/>
        <v>2.7450000000000001</v>
      </c>
      <c r="M1783" t="s">
        <v>942</v>
      </c>
      <c r="N1783" t="str">
        <f>VLOOKUP(M1783,'BASE ARTICLE SAMUEL 25012023 v1'!$A$2:$B$1287,2,FALSE)</f>
        <v>AS</v>
      </c>
      <c r="O1783">
        <f t="shared" si="224"/>
        <v>1.83</v>
      </c>
    </row>
    <row r="1784" spans="1:15" outlineLevel="2" x14ac:dyDescent="0.25">
      <c r="A1784" t="s">
        <v>2325</v>
      </c>
      <c r="B1784" s="74" t="str">
        <f t="shared" si="227"/>
        <v>2200V150ALT</v>
      </c>
      <c r="C1784" t="str">
        <f>VLOOKUP(A1784,'BASE ARTICLE SAMUEL 25012023 v1'!$A$1:$B$1287,2,FALSE)</f>
        <v>AF</v>
      </c>
      <c r="D1784" t="s">
        <v>757</v>
      </c>
      <c r="E1784">
        <v>2</v>
      </c>
      <c r="F1784" t="s">
        <v>758</v>
      </c>
      <c r="G1784" s="71">
        <f>VLOOKUP(M1784,'BASE ARTICLE SAMUEL 25012023 v1'!$A$1:$F$1287,6,FALSE)</f>
        <v>1.22</v>
      </c>
      <c r="H1784" s="6">
        <f>VLOOKUP(M1784,'BASE ARTICLE SAMUEL 25012023 v2'!$A$1:$H$1287,8,FALSE)</f>
        <v>1.22</v>
      </c>
      <c r="I1784">
        <v>1.62</v>
      </c>
      <c r="J1784">
        <f t="shared" si="230"/>
        <v>3.24</v>
      </c>
      <c r="K1784" s="6">
        <f>VLOOKUP(M1784,'BASE ARTICLE SAMUEL 25012023 v2'!$A$1:$K$1287,11,FALSE)</f>
        <v>1.6226</v>
      </c>
      <c r="L1784" s="6">
        <f t="shared" si="231"/>
        <v>3.2452000000000001</v>
      </c>
      <c r="M1784" t="s">
        <v>757</v>
      </c>
      <c r="N1784" t="str">
        <f>VLOOKUP(M1784,'BASE ARTICLE SAMUEL 25012023 v1'!$A$2:$B$1287,2,FALSE)</f>
        <v>AS</v>
      </c>
      <c r="O1784">
        <f t="shared" si="224"/>
        <v>2.44</v>
      </c>
    </row>
    <row r="1785" spans="1:15" outlineLevel="2" x14ac:dyDescent="0.25">
      <c r="A1785" t="s">
        <v>2325</v>
      </c>
      <c r="B1785" s="74" t="str">
        <f t="shared" si="227"/>
        <v>2200V150ALT</v>
      </c>
      <c r="C1785" t="str">
        <f>VLOOKUP(A1785,'BASE ARTICLE SAMUEL 25012023 v1'!$A$1:$B$1287,2,FALSE)</f>
        <v>AF</v>
      </c>
      <c r="D1785" t="s">
        <v>2049</v>
      </c>
      <c r="E1785">
        <v>4</v>
      </c>
      <c r="F1785" t="s">
        <v>2050</v>
      </c>
      <c r="G1785" s="71">
        <f>VLOOKUP(M1785,'BASE ARTICLE SAMUEL 25012023 v1'!$A$1:$F$1287,6,FALSE)</f>
        <v>0</v>
      </c>
      <c r="H1785" s="6">
        <f>VLOOKUP(M1785,'BASE ARTICLE SAMUEL 25012023 v2'!$A$1:$H$1287,8,FALSE)</f>
        <v>4.1400000000000006</v>
      </c>
      <c r="I1785">
        <v>5.5</v>
      </c>
      <c r="J1785">
        <f t="shared" si="230"/>
        <v>22</v>
      </c>
      <c r="K1785" s="6">
        <f>VLOOKUP(M1785,'BASE ARTICLE SAMUEL 25012023 v2'!$A$1:$K$1287,11,FALSE)</f>
        <v>5.5212000000000003</v>
      </c>
      <c r="L1785" s="6">
        <f t="shared" si="231"/>
        <v>22.084800000000001</v>
      </c>
      <c r="M1785" t="s">
        <v>2049</v>
      </c>
      <c r="N1785" t="str">
        <f>VLOOKUP(M1785,'BASE ARTICLE SAMUEL 25012023 v1'!$A$2:$B$1287,2,FALSE)</f>
        <v>AF</v>
      </c>
      <c r="O1785">
        <f t="shared" si="224"/>
        <v>16.560000000000002</v>
      </c>
    </row>
    <row r="1786" spans="1:15" outlineLevel="2" x14ac:dyDescent="0.25">
      <c r="A1786" t="s">
        <v>2325</v>
      </c>
      <c r="B1786" s="74" t="str">
        <f t="shared" si="227"/>
        <v>2200V150ALT</v>
      </c>
      <c r="C1786" t="str">
        <f>VLOOKUP(A1786,'BASE ARTICLE SAMUEL 25012023 v1'!$A$1:$B$1287,2,FALSE)</f>
        <v>AF</v>
      </c>
      <c r="D1786">
        <v>101007</v>
      </c>
      <c r="E1786">
        <v>2</v>
      </c>
      <c r="F1786" t="s">
        <v>582</v>
      </c>
      <c r="G1786" s="71">
        <f>VLOOKUP(M1786,'BASE ARTICLE SAMUEL 25012023 v1'!$A$1:$F$1287,6,FALSE)</f>
        <v>1.5</v>
      </c>
      <c r="H1786" s="6">
        <f>VLOOKUP(M1786,'BASE ARTICLE SAMUEL 25012023 v2'!$A$1:$H$1287,8,FALSE)</f>
        <v>1.5</v>
      </c>
      <c r="I1786">
        <v>2.25</v>
      </c>
      <c r="J1786">
        <f t="shared" si="230"/>
        <v>4.5</v>
      </c>
      <c r="K1786" s="6">
        <f>VLOOKUP(M1786,'BASE ARTICLE SAMUEL 25012023 v2'!$A$1:$K$1287,11,FALSE)</f>
        <v>2.25</v>
      </c>
      <c r="L1786" s="6">
        <f t="shared" si="231"/>
        <v>4.5</v>
      </c>
      <c r="M1786">
        <v>101007</v>
      </c>
      <c r="N1786" t="str">
        <f>VLOOKUP(M1786,'BASE ARTICLE SAMUEL 25012023 v1'!$A$2:$B$1287,2,FALSE)</f>
        <v>AN</v>
      </c>
      <c r="O1786">
        <f t="shared" ref="O1786:O1852" si="232">E1786*H1786</f>
        <v>3</v>
      </c>
    </row>
    <row r="1787" spans="1:15" outlineLevel="2" x14ac:dyDescent="0.25">
      <c r="A1787" t="s">
        <v>2325</v>
      </c>
      <c r="B1787" s="74" t="str">
        <f t="shared" si="227"/>
        <v>2200V150ALT</v>
      </c>
      <c r="C1787" t="str">
        <f>VLOOKUP(A1787,'BASE ARTICLE SAMUEL 25012023 v1'!$A$1:$B$1287,2,FALSE)</f>
        <v>AF</v>
      </c>
      <c r="D1787" t="s">
        <v>558</v>
      </c>
      <c r="E1787">
        <v>4</v>
      </c>
      <c r="F1787" t="s">
        <v>559</v>
      </c>
      <c r="G1787" s="71">
        <f>VLOOKUP(M1787,'BASE ARTICLE SAMUEL 25012023 v1'!$A$1:$F$1287,6,FALSE)</f>
        <v>0.85</v>
      </c>
      <c r="H1787" s="6">
        <f>VLOOKUP(M1787,'BASE ARTICLE SAMUEL 25012023 v2'!$A$1:$H$1287,8,FALSE)</f>
        <v>0.91100000000000003</v>
      </c>
      <c r="I1787">
        <v>1.1299999999999999</v>
      </c>
      <c r="J1787">
        <f t="shared" si="230"/>
        <v>4.5199999999999996</v>
      </c>
      <c r="K1787" s="6">
        <f>VLOOKUP(M1787,'BASE ARTICLE SAMUEL 25012023 v2'!$A$1:$K$1287,11,FALSE)</f>
        <v>1.2116300000000002</v>
      </c>
      <c r="L1787" s="6">
        <f t="shared" si="231"/>
        <v>4.8465200000000008</v>
      </c>
      <c r="M1787" t="s">
        <v>558</v>
      </c>
      <c r="N1787" t="str">
        <f>VLOOKUP(M1787,'BASE ARTICLE SAMUEL 25012023 v1'!$A$2:$B$1287,2,FALSE)</f>
        <v>AS</v>
      </c>
      <c r="O1787">
        <f t="shared" si="232"/>
        <v>3.6440000000000001</v>
      </c>
    </row>
    <row r="1788" spans="1:15" outlineLevel="2" x14ac:dyDescent="0.25">
      <c r="A1788" t="s">
        <v>2325</v>
      </c>
      <c r="B1788" s="74" t="str">
        <f t="shared" si="227"/>
        <v>2200V150ALT</v>
      </c>
      <c r="C1788" t="str">
        <f>VLOOKUP(A1788,'BASE ARTICLE SAMUEL 25012023 v1'!$A$1:$B$1287,2,FALSE)</f>
        <v>AF</v>
      </c>
      <c r="D1788" t="s">
        <v>2215</v>
      </c>
      <c r="E1788">
        <v>5</v>
      </c>
      <c r="F1788" t="s">
        <v>2216</v>
      </c>
      <c r="G1788" s="71">
        <f>VLOOKUP(M1788,'BASE ARTICLE SAMUEL 25012023 v1'!$A$1:$F$1287,6,FALSE)</f>
        <v>0.6</v>
      </c>
      <c r="H1788" s="6">
        <f>VLOOKUP(M1788,'BASE ARTICLE SAMUEL 25012023 v2'!$A$1:$H$1287,8,FALSE)</f>
        <v>0.76</v>
      </c>
      <c r="I1788">
        <v>0.79800000000000004</v>
      </c>
      <c r="J1788">
        <f t="shared" si="230"/>
        <v>3.99</v>
      </c>
      <c r="K1788" s="6">
        <f>VLOOKUP(M1788,'BASE ARTICLE SAMUEL 25012023 v2'!$A$1:$K$1287,11,FALSE)</f>
        <v>1.0108000000000001</v>
      </c>
      <c r="L1788" s="6">
        <f t="shared" si="231"/>
        <v>5.0540000000000003</v>
      </c>
      <c r="M1788" t="s">
        <v>2215</v>
      </c>
      <c r="N1788" t="str">
        <f>VLOOKUP(M1788,'BASE ARTICLE SAMUEL 25012023 v1'!$A$2:$B$1287,2,FALSE)</f>
        <v>AN</v>
      </c>
      <c r="O1788">
        <f t="shared" si="232"/>
        <v>3.8</v>
      </c>
    </row>
    <row r="1789" spans="1:15" outlineLevel="2" x14ac:dyDescent="0.25">
      <c r="A1789" t="s">
        <v>2325</v>
      </c>
      <c r="B1789" s="74" t="str">
        <f t="shared" si="227"/>
        <v>2200V150ALT</v>
      </c>
      <c r="C1789" t="str">
        <f>VLOOKUP(A1789,'BASE ARTICLE SAMUEL 25012023 v1'!$A$1:$B$1287,2,FALSE)</f>
        <v>AF</v>
      </c>
      <c r="D1789" t="s">
        <v>1667</v>
      </c>
      <c r="E1789">
        <v>3</v>
      </c>
      <c r="F1789" t="s">
        <v>1668</v>
      </c>
      <c r="G1789" s="71">
        <f>VLOOKUP(M1789,'BASE ARTICLE SAMUEL 25012023 v1'!$A$1:$F$1287,6,FALSE)</f>
        <v>0.6</v>
      </c>
      <c r="H1789" s="6">
        <f>VLOOKUP(M1789,'BASE ARTICLE SAMUEL 25012023 v2'!$A$1:$H$1287,8,FALSE)</f>
        <v>0.6</v>
      </c>
      <c r="I1789">
        <v>0.9</v>
      </c>
      <c r="J1789">
        <f t="shared" si="230"/>
        <v>2.7</v>
      </c>
      <c r="K1789" s="6">
        <f>VLOOKUP(M1789,'BASE ARTICLE SAMUEL 25012023 v2'!$A$1:$K$1287,11,FALSE)</f>
        <v>0.89999999999999991</v>
      </c>
      <c r="L1789" s="6">
        <f t="shared" si="231"/>
        <v>2.6999999999999997</v>
      </c>
      <c r="M1789" t="s">
        <v>1667</v>
      </c>
      <c r="N1789" t="str">
        <f>VLOOKUP(M1789,'BASE ARTICLE SAMUEL 25012023 v1'!$A$2:$B$1287,2,FALSE)</f>
        <v>AN</v>
      </c>
      <c r="O1789">
        <f t="shared" si="232"/>
        <v>1.7999999999999998</v>
      </c>
    </row>
    <row r="1790" spans="1:15" outlineLevel="2" x14ac:dyDescent="0.25">
      <c r="A1790" t="s">
        <v>2325</v>
      </c>
      <c r="B1790" s="74" t="str">
        <f t="shared" si="227"/>
        <v>2200V150ALT</v>
      </c>
      <c r="C1790" t="str">
        <f>VLOOKUP(A1790,'BASE ARTICLE SAMUEL 25012023 v1'!$A$1:$B$1287,2,FALSE)</f>
        <v>AF</v>
      </c>
      <c r="D1790" t="s">
        <v>2217</v>
      </c>
      <c r="E1790">
        <v>6</v>
      </c>
      <c r="F1790" t="s">
        <v>2218</v>
      </c>
      <c r="G1790" s="71">
        <f>VLOOKUP(M1790,'BASE ARTICLE SAMUEL 25012023 v1'!$A$1:$F$1287,6,FALSE)</f>
        <v>0.2</v>
      </c>
      <c r="H1790" s="6">
        <f>VLOOKUP(M1790,'BASE ARTICLE SAMUEL 25012023 v2'!$A$1:$H$1287,8,FALSE)</f>
        <v>0.2</v>
      </c>
      <c r="I1790">
        <v>0.26600000000000001</v>
      </c>
      <c r="J1790">
        <f t="shared" si="230"/>
        <v>1.5960000000000001</v>
      </c>
      <c r="K1790" s="6">
        <f>VLOOKUP(M1790,'BASE ARTICLE SAMUEL 25012023 v2'!$A$1:$K$1287,11,FALSE)</f>
        <v>0.26600000000000001</v>
      </c>
      <c r="L1790" s="6">
        <f t="shared" si="231"/>
        <v>1.5960000000000001</v>
      </c>
      <c r="M1790" t="s">
        <v>2217</v>
      </c>
      <c r="N1790" t="str">
        <f>VLOOKUP(M1790,'BASE ARTICLE SAMUEL 25012023 v1'!$A$2:$B$1287,2,FALSE)</f>
        <v>AN</v>
      </c>
      <c r="O1790">
        <f t="shared" si="232"/>
        <v>1.2000000000000002</v>
      </c>
    </row>
    <row r="1791" spans="1:15" outlineLevel="2" x14ac:dyDescent="0.25">
      <c r="A1791" t="s">
        <v>2325</v>
      </c>
      <c r="B1791" s="74" t="str">
        <f t="shared" si="227"/>
        <v>2200V150ALT</v>
      </c>
      <c r="C1791" t="str">
        <f>VLOOKUP(A1791,'BASE ARTICLE SAMUEL 25012023 v1'!$A$1:$B$1287,2,FALSE)</f>
        <v>AF</v>
      </c>
      <c r="D1791" t="s">
        <v>1949</v>
      </c>
      <c r="E1791">
        <v>2</v>
      </c>
      <c r="F1791" t="s">
        <v>1950</v>
      </c>
      <c r="G1791" s="71">
        <f>VLOOKUP(M1791,'BASE ARTICLE SAMUEL 25012023 v1'!$A$1:$F$1287,6,FALSE)</f>
        <v>0</v>
      </c>
      <c r="H1791" s="6">
        <f>VLOOKUP(M1791,'BASE ARTICLE SAMUEL 25012023 v2'!$A$1:$H$1287,8,FALSE)</f>
        <v>92.97</v>
      </c>
      <c r="I1791">
        <v>156.03</v>
      </c>
      <c r="J1791">
        <f t="shared" si="230"/>
        <v>312.06</v>
      </c>
      <c r="K1791" s="6">
        <f>VLOOKUP(M1791,'BASE ARTICLE SAMUEL 25012023 v2'!$A$1:$K$1287,11,FALSE)</f>
        <v>157.13120000000001</v>
      </c>
      <c r="L1791" s="6">
        <f t="shared" si="231"/>
        <v>314.26240000000001</v>
      </c>
      <c r="M1791" t="s">
        <v>1949</v>
      </c>
      <c r="N1791" t="str">
        <f>VLOOKUP(M1791,'BASE ARTICLE SAMUEL 25012023 v1'!$A$2:$B$1287,2,FALSE)</f>
        <v>AF</v>
      </c>
      <c r="O1791">
        <f t="shared" si="232"/>
        <v>185.94</v>
      </c>
    </row>
    <row r="1792" spans="1:15" outlineLevel="2" x14ac:dyDescent="0.25">
      <c r="A1792" t="s">
        <v>2325</v>
      </c>
      <c r="B1792" s="74" t="str">
        <f t="shared" si="227"/>
        <v>2200V150ALT</v>
      </c>
      <c r="C1792" t="str">
        <f>VLOOKUP(A1792,'BASE ARTICLE SAMUEL 25012023 v1'!$A$1:$B$1287,2,FALSE)</f>
        <v>AF</v>
      </c>
      <c r="D1792" t="s">
        <v>2057</v>
      </c>
      <c r="E1792">
        <v>1</v>
      </c>
      <c r="F1792" t="s">
        <v>2058</v>
      </c>
      <c r="G1792" s="71">
        <f>VLOOKUP(M1792,'BASE ARTICLE SAMUEL 25012023 v1'!$A$1:$F$1287,6,FALSE)</f>
        <v>214.71</v>
      </c>
      <c r="H1792" s="6">
        <f>VLOOKUP(M1792,'BASE ARTICLE SAMUEL 25012023 v2'!$A$1:$H$1287,8,FALSE)</f>
        <v>196.03</v>
      </c>
      <c r="I1792">
        <v>289.12</v>
      </c>
      <c r="J1792">
        <f t="shared" si="230"/>
        <v>289.12</v>
      </c>
      <c r="K1792" s="6">
        <f>VLOOKUP(M1792,'BASE ARTICLE SAMUEL 25012023 v2'!$A$1:$K$1287,11,FALSE)</f>
        <v>287.341800036</v>
      </c>
      <c r="L1792" s="6">
        <f t="shared" si="231"/>
        <v>287.341800036</v>
      </c>
      <c r="M1792" t="s">
        <v>2057</v>
      </c>
      <c r="N1792" t="str">
        <f>VLOOKUP(M1792,'BASE ARTICLE SAMUEL 25012023 v1'!$A$2:$B$1287,2,FALSE)</f>
        <v>AF</v>
      </c>
      <c r="O1792">
        <f t="shared" si="232"/>
        <v>196.03</v>
      </c>
    </row>
    <row r="1793" spans="1:15" outlineLevel="2" x14ac:dyDescent="0.25">
      <c r="A1793" t="s">
        <v>2325</v>
      </c>
      <c r="B1793" s="74" t="str">
        <f t="shared" si="227"/>
        <v>2200V150ALT</v>
      </c>
      <c r="C1793" t="str">
        <f>VLOOKUP(A1793,'BASE ARTICLE SAMUEL 25012023 v1'!$A$1:$B$1287,2,FALSE)</f>
        <v>AF</v>
      </c>
      <c r="D1793" t="s">
        <v>2045</v>
      </c>
      <c r="E1793">
        <v>1</v>
      </c>
      <c r="F1793" t="s">
        <v>3952</v>
      </c>
      <c r="G1793" s="71">
        <f>VLOOKUP(M1793,'BASE ARTICLE SAMUEL 25012023 v1'!$A$1:$F$1287,6,FALSE)</f>
        <v>249.46</v>
      </c>
      <c r="H1793" s="6">
        <f>VLOOKUP(M1793,'BASE ARTICLE SAMUEL 25012023 v2'!$A$1:$H$1287,8,FALSE)</f>
        <v>46.484999999999999</v>
      </c>
      <c r="I1793">
        <v>380.51</v>
      </c>
      <c r="J1793">
        <f t="shared" si="230"/>
        <v>380.51</v>
      </c>
      <c r="K1793" s="6">
        <f>VLOOKUP(M1793,'BASE ARTICLE SAMUEL 25012023 v2'!$A$1:$K$1287,11,FALSE)</f>
        <v>193.47749999999999</v>
      </c>
      <c r="L1793" s="6">
        <f t="shared" si="231"/>
        <v>193.47749999999999</v>
      </c>
      <c r="M1793" t="s">
        <v>2045</v>
      </c>
      <c r="N1793" t="str">
        <f>VLOOKUP(M1793,'BASE ARTICLE SAMUEL 25012023 v1'!$A$2:$B$1287,2,FALSE)</f>
        <v>AF</v>
      </c>
      <c r="O1793">
        <f t="shared" si="232"/>
        <v>46.484999999999999</v>
      </c>
    </row>
    <row r="1794" spans="1:15" outlineLevel="2" x14ac:dyDescent="0.25">
      <c r="A1794" t="s">
        <v>2325</v>
      </c>
      <c r="B1794" s="74" t="str">
        <f t="shared" si="227"/>
        <v>2200V150ALT</v>
      </c>
      <c r="C1794" t="str">
        <f>VLOOKUP(A1794,'BASE ARTICLE SAMUEL 25012023 v1'!$A$1:$B$1287,2,FALSE)</f>
        <v>AF</v>
      </c>
      <c r="D1794" t="s">
        <v>2059</v>
      </c>
      <c r="E1794">
        <v>1</v>
      </c>
      <c r="F1794" t="s">
        <v>2060</v>
      </c>
      <c r="G1794" s="71">
        <f>VLOOKUP(M1794,'BASE ARTICLE SAMUEL 25012023 v1'!$A$1:$F$1287,6,FALSE)</f>
        <v>237</v>
      </c>
      <c r="H1794" s="6">
        <f>VLOOKUP(M1794,'BASE ARTICLE SAMUEL 25012023 v2'!$A$1:$H$1287,8,FALSE)</f>
        <v>299.99</v>
      </c>
      <c r="I1794">
        <v>355.5</v>
      </c>
      <c r="J1794">
        <f t="shared" si="230"/>
        <v>355.5</v>
      </c>
      <c r="K1794" s="6">
        <f>VLOOKUP(M1794,'BASE ARTICLE SAMUEL 25012023 v2'!$A$1:$K$1287,11,FALSE)</f>
        <v>449.98500000000001</v>
      </c>
      <c r="L1794" s="6">
        <f t="shared" si="231"/>
        <v>449.98500000000001</v>
      </c>
      <c r="M1794" t="s">
        <v>2059</v>
      </c>
      <c r="N1794" t="str">
        <f>VLOOKUP(M1794,'BASE ARTICLE SAMUEL 25012023 v1'!$A$2:$B$1287,2,FALSE)</f>
        <v>AN</v>
      </c>
      <c r="O1794">
        <f t="shared" si="232"/>
        <v>299.99</v>
      </c>
    </row>
    <row r="1795" spans="1:15" outlineLevel="2" x14ac:dyDescent="0.25">
      <c r="A1795" t="s">
        <v>2325</v>
      </c>
      <c r="B1795" s="74" t="str">
        <f t="shared" si="227"/>
        <v>2200V150ALT</v>
      </c>
      <c r="C1795" t="str">
        <f>VLOOKUP(A1795,'BASE ARTICLE SAMUEL 25012023 v1'!$A$1:$B$1287,2,FALSE)</f>
        <v>AF</v>
      </c>
      <c r="D1795" t="s">
        <v>1603</v>
      </c>
      <c r="E1795">
        <v>2</v>
      </c>
      <c r="F1795" t="s">
        <v>1604</v>
      </c>
      <c r="G1795" s="71">
        <f>VLOOKUP(M1795,'BASE ARTICLE SAMUEL 25012023 v1'!$A$1:$F$1287,6,FALSE)</f>
        <v>50</v>
      </c>
      <c r="H1795" s="6">
        <f>VLOOKUP(M1795,'BASE ARTICLE SAMUEL 25012023 v2'!$A$1:$H$1287,8,FALSE)</f>
        <v>0</v>
      </c>
      <c r="I1795">
        <v>75</v>
      </c>
      <c r="J1795">
        <f t="shared" si="230"/>
        <v>150</v>
      </c>
      <c r="K1795" s="6">
        <f>VLOOKUP(M1795,'BASE ARTICLE SAMUEL 25012023 v2'!$A$1:$K$1287,11,FALSE)</f>
        <v>75</v>
      </c>
      <c r="L1795" s="6">
        <f t="shared" si="231"/>
        <v>150</v>
      </c>
      <c r="M1795" t="s">
        <v>1603</v>
      </c>
      <c r="N1795" t="str">
        <f>VLOOKUP(M1795,'BASE ARTICLE SAMUEL 25012023 v1'!$A$2:$B$1287,2,FALSE)</f>
        <v>AN</v>
      </c>
      <c r="O1795">
        <f t="shared" si="232"/>
        <v>0</v>
      </c>
    </row>
    <row r="1796" spans="1:15" outlineLevel="2" x14ac:dyDescent="0.25">
      <c r="A1796" t="s">
        <v>2325</v>
      </c>
      <c r="B1796" s="74" t="str">
        <f t="shared" ref="B1796:B1859" si="233">MID(A1796,7,100)</f>
        <v>2200V150ALT</v>
      </c>
      <c r="C1796" t="str">
        <f>VLOOKUP(A1796,'BASE ARTICLE SAMUEL 25012023 v1'!$A$1:$B$1287,2,FALSE)</f>
        <v>AF</v>
      </c>
      <c r="D1796" t="s">
        <v>1562</v>
      </c>
      <c r="E1796">
        <v>1</v>
      </c>
      <c r="F1796" t="s">
        <v>1563</v>
      </c>
      <c r="G1796" s="71">
        <f>VLOOKUP(M1796,'BASE ARTICLE SAMUEL 25012023 v1'!$A$1:$F$1287,6,FALSE)</f>
        <v>19.18</v>
      </c>
      <c r="H1796" s="6">
        <f>VLOOKUP(M1796,'BASE ARTICLE SAMUEL 25012023 v2'!$A$1:$H$1287,8,FALSE)</f>
        <v>19.18</v>
      </c>
      <c r="I1796">
        <v>28.77</v>
      </c>
      <c r="J1796">
        <f t="shared" si="230"/>
        <v>28.77</v>
      </c>
      <c r="K1796" s="6">
        <f>VLOOKUP(M1796,'BASE ARTICLE SAMUEL 25012023 v2'!$A$1:$K$1287,11,FALSE)</f>
        <v>28.77</v>
      </c>
      <c r="L1796" s="6">
        <f t="shared" si="231"/>
        <v>28.77</v>
      </c>
      <c r="M1796" t="s">
        <v>1562</v>
      </c>
      <c r="N1796" t="str">
        <f>VLOOKUP(M1796,'BASE ARTICLE SAMUEL 25012023 v1'!$A$2:$B$1287,2,FALSE)</f>
        <v>AN</v>
      </c>
      <c r="O1796">
        <f t="shared" si="232"/>
        <v>19.18</v>
      </c>
    </row>
    <row r="1797" spans="1:15" outlineLevel="2" x14ac:dyDescent="0.25">
      <c r="A1797" t="s">
        <v>2325</v>
      </c>
      <c r="B1797" s="74" t="str">
        <f t="shared" si="233"/>
        <v>2200V150ALT</v>
      </c>
      <c r="C1797" t="str">
        <f>VLOOKUP(A1797,'BASE ARTICLE SAMUEL 25012023 v1'!$A$1:$B$1287,2,FALSE)</f>
        <v>AF</v>
      </c>
      <c r="D1797" t="s">
        <v>560</v>
      </c>
      <c r="E1797">
        <v>3.5</v>
      </c>
      <c r="F1797" t="s">
        <v>561</v>
      </c>
      <c r="G1797" s="71">
        <f>VLOOKUP(M1797,'BASE ARTICLE SAMUEL 25012023 v1'!$A$1:$F$1287,6,FALSE)</f>
        <v>5.73</v>
      </c>
      <c r="H1797" s="6">
        <f>VLOOKUP(M1797,'BASE ARTICLE SAMUEL 25012023 v2'!$A$1:$H$1287,8,FALSE)</f>
        <v>5.73</v>
      </c>
      <c r="I1797">
        <v>19.059999999999999</v>
      </c>
      <c r="J1797">
        <f t="shared" si="230"/>
        <v>66.709999999999994</v>
      </c>
      <c r="K1797" s="6">
        <f>VLOOKUP(M1797,'BASE ARTICLE SAMUEL 25012023 v2'!$A$1:$K$1287,11,FALSE)</f>
        <v>22.862700000000004</v>
      </c>
      <c r="L1797" s="6">
        <f t="shared" si="231"/>
        <v>80.019450000000006</v>
      </c>
      <c r="M1797" t="s">
        <v>560</v>
      </c>
      <c r="N1797" t="str">
        <f>VLOOKUP(M1797,'BASE ARTICLE SAMUEL 25012023 v1'!$A$2:$B$1287,2,FALSE)</f>
        <v>AS</v>
      </c>
      <c r="O1797">
        <f t="shared" si="232"/>
        <v>20.055</v>
      </c>
    </row>
    <row r="1798" spans="1:15" outlineLevel="2" x14ac:dyDescent="0.25">
      <c r="A1798" t="s">
        <v>2325</v>
      </c>
      <c r="B1798" s="74" t="str">
        <f t="shared" si="233"/>
        <v>2200V150ALT</v>
      </c>
      <c r="C1798" t="str">
        <f>VLOOKUP(A1798,'BASE ARTICLE SAMUEL 25012023 v1'!$A$1:$B$1287,2,FALSE)</f>
        <v>AF</v>
      </c>
      <c r="E1798">
        <v>1</v>
      </c>
      <c r="F1798" t="s">
        <v>2484</v>
      </c>
      <c r="G1798" s="71">
        <f>VLOOKUP(M1798,'BASE ARTICLE SAMUEL 25012023 v1'!$A$1:$F$1287,6,FALSE)</f>
        <v>1.32</v>
      </c>
      <c r="H1798" s="6">
        <f>VLOOKUP(M1798,'BASE ARTICLE SAMUEL 25012023 v2'!$A$1:$H$1287,8,FALSE)</f>
        <v>1.32</v>
      </c>
      <c r="I1798">
        <v>19.059999999999999</v>
      </c>
      <c r="J1798">
        <f t="shared" si="230"/>
        <v>19.059999999999999</v>
      </c>
      <c r="K1798" s="6">
        <f>VLOOKUP(M1798,'BASE ARTICLE SAMUEL 25012023 v2'!$A$1:$K$1287,11,FALSE)</f>
        <v>1.4520000000000002</v>
      </c>
      <c r="L1798" s="6">
        <f t="shared" si="231"/>
        <v>1.4520000000000002</v>
      </c>
      <c r="M1798" t="s">
        <v>2483</v>
      </c>
      <c r="N1798" t="str">
        <f>VLOOKUP(M1798,'BASE ARTICLE SAMUEL 25012023 v1'!$A$2:$B$1287,2,FALSE)</f>
        <v>AN</v>
      </c>
      <c r="O1798">
        <f t="shared" si="232"/>
        <v>1.32</v>
      </c>
    </row>
    <row r="1799" spans="1:15" outlineLevel="2" x14ac:dyDescent="0.25">
      <c r="A1799" t="s">
        <v>2325</v>
      </c>
      <c r="B1799" s="74" t="str">
        <f t="shared" si="233"/>
        <v>2200V150ALT</v>
      </c>
      <c r="C1799" t="str">
        <f>VLOOKUP(A1799,'BASE ARTICLE SAMUEL 25012023 v1'!$A$1:$B$1287,2,FALSE)</f>
        <v>AF</v>
      </c>
      <c r="E1799">
        <v>1</v>
      </c>
      <c r="F1799" t="s">
        <v>1550</v>
      </c>
      <c r="G1799" s="71">
        <f>VLOOKUP(M1799,'BASE ARTICLE SAMUEL 25012023 v1'!$A$1:$F$1287,6,FALSE)</f>
        <v>5</v>
      </c>
      <c r="H1799" s="6">
        <f>VLOOKUP(M1799,'BASE ARTICLE SAMUEL 25012023 v2'!$A$1:$H$1287,8,FALSE)</f>
        <v>5</v>
      </c>
      <c r="I1799">
        <v>19.059999999999999</v>
      </c>
      <c r="J1799">
        <f t="shared" si="230"/>
        <v>19.059999999999999</v>
      </c>
      <c r="K1799" s="6">
        <f>VLOOKUP(M1799,'BASE ARTICLE SAMUEL 25012023 v2'!$A$1:$K$1287,11,FALSE)</f>
        <v>5.5</v>
      </c>
      <c r="L1799" s="6">
        <f t="shared" si="231"/>
        <v>5.5</v>
      </c>
      <c r="M1799" t="s">
        <v>1549</v>
      </c>
      <c r="N1799" t="str">
        <f>VLOOKUP(M1799,'BASE ARTICLE SAMUEL 25012023 v1'!$A$2:$B$1287,2,FALSE)</f>
        <v>AN</v>
      </c>
      <c r="O1799">
        <f t="shared" si="232"/>
        <v>5</v>
      </c>
    </row>
    <row r="1800" spans="1:15" outlineLevel="1" x14ac:dyDescent="0.25">
      <c r="A1800" s="74" t="s">
        <v>4208</v>
      </c>
      <c r="B1800" s="74" t="str">
        <f t="shared" si="233"/>
        <v>DP-SPR2200V150ALT</v>
      </c>
      <c r="H1800" s="6" t="e">
        <f>VLOOKUP(M1800,'BASE ARTICLE SAMUEL 25012023 v2'!$A$1:$H$1287,8,FALSE)</f>
        <v>#N/A</v>
      </c>
      <c r="K1800" s="6" t="e">
        <f>VLOOKUP(M1800,'BASE ARTICLE SAMUEL 25012023 v2'!$A$1:$K$1287,11,FALSE)</f>
        <v>#N/A</v>
      </c>
      <c r="L1800" s="6">
        <f>SUBTOTAL(9,L1778:L1799)</f>
        <v>2545.7496700360007</v>
      </c>
      <c r="O1800">
        <f>SUBTOTAL(9,O1778:O1799)</f>
        <v>1467.0540000000001</v>
      </c>
    </row>
    <row r="1801" spans="1:15" outlineLevel="2" x14ac:dyDescent="0.25">
      <c r="A1801" t="s">
        <v>2173</v>
      </c>
      <c r="B1801" s="74" t="str">
        <f t="shared" si="233"/>
        <v>2200V75</v>
      </c>
      <c r="C1801" t="str">
        <f>VLOOKUP(A1801,'BASE ARTICLE SAMUEL 25012023 v1'!$A$1:$B$1287,2,FALSE)</f>
        <v>AF</v>
      </c>
      <c r="D1801">
        <v>101007</v>
      </c>
      <c r="E1801">
        <v>2</v>
      </c>
      <c r="F1801" t="s">
        <v>582</v>
      </c>
      <c r="G1801" s="71">
        <f>VLOOKUP(M1801,'BASE ARTICLE SAMUEL 25012023 v1'!$A$1:$F$1287,6,FALSE)</f>
        <v>1.5</v>
      </c>
      <c r="H1801" s="6">
        <f>VLOOKUP(M1801,'BASE ARTICLE SAMUEL 25012023 v2'!$A$1:$H$1287,8,FALSE)</f>
        <v>1.5</v>
      </c>
      <c r="I1801">
        <v>2.25</v>
      </c>
      <c r="J1801">
        <f t="shared" ref="J1801:J1823" si="234">E1801*I1801</f>
        <v>4.5</v>
      </c>
      <c r="K1801" s="6">
        <f>VLOOKUP(M1801,'BASE ARTICLE SAMUEL 25012023 v2'!$A$1:$K$1287,11,FALSE)</f>
        <v>2.25</v>
      </c>
      <c r="L1801" s="6">
        <f t="shared" ref="L1801:L1823" si="235">E1801*K1801</f>
        <v>4.5</v>
      </c>
      <c r="M1801">
        <v>101007</v>
      </c>
      <c r="N1801" t="str">
        <f>VLOOKUP(M1801,'BASE ARTICLE SAMUEL 25012023 v1'!$A$2:$B$1287,2,FALSE)</f>
        <v>AN</v>
      </c>
      <c r="O1801">
        <f t="shared" si="232"/>
        <v>3</v>
      </c>
    </row>
    <row r="1802" spans="1:15" outlineLevel="2" x14ac:dyDescent="0.25">
      <c r="A1802" t="s">
        <v>2173</v>
      </c>
      <c r="B1802" s="74" t="str">
        <f t="shared" si="233"/>
        <v>2200V75</v>
      </c>
      <c r="C1802" t="str">
        <f>VLOOKUP(A1802,'BASE ARTICLE SAMUEL 25012023 v1'!$A$1:$B$1287,2,FALSE)</f>
        <v>AF</v>
      </c>
      <c r="D1802" t="s">
        <v>2093</v>
      </c>
      <c r="E1802">
        <v>2</v>
      </c>
      <c r="F1802" t="s">
        <v>3953</v>
      </c>
      <c r="G1802" s="71">
        <f>VLOOKUP(M1802,'BASE ARTICLE SAMUEL 25012023 v1'!$A$1:$F$1287,6,FALSE)</f>
        <v>265</v>
      </c>
      <c r="H1802" s="6">
        <f>VLOOKUP(M1802,'BASE ARTICLE SAMUEL 25012023 v2'!$A$1:$H$1287,8,FALSE)</f>
        <v>265</v>
      </c>
      <c r="I1802">
        <v>427.5</v>
      </c>
      <c r="J1802">
        <f t="shared" si="234"/>
        <v>855</v>
      </c>
      <c r="K1802" s="6">
        <f>VLOOKUP(M1802,'BASE ARTICLE SAMUEL 25012023 v2'!$A$1:$K$1287,11,FALSE)</f>
        <v>397.5</v>
      </c>
      <c r="L1802" s="6">
        <f t="shared" si="235"/>
        <v>795</v>
      </c>
      <c r="M1802" t="s">
        <v>2093</v>
      </c>
      <c r="N1802" t="str">
        <f>VLOOKUP(M1802,'BASE ARTICLE SAMUEL 25012023 v1'!$A$2:$B$1287,2,FALSE)</f>
        <v>AN</v>
      </c>
      <c r="O1802">
        <f t="shared" si="232"/>
        <v>530</v>
      </c>
    </row>
    <row r="1803" spans="1:15" outlineLevel="2" x14ac:dyDescent="0.25">
      <c r="A1803" t="s">
        <v>2173</v>
      </c>
      <c r="B1803" s="74" t="str">
        <f t="shared" si="233"/>
        <v>2200V75</v>
      </c>
      <c r="C1803" t="str">
        <f>VLOOKUP(A1803,'BASE ARTICLE SAMUEL 25012023 v1'!$A$1:$B$1287,2,FALSE)</f>
        <v>AF</v>
      </c>
      <c r="D1803" t="s">
        <v>576</v>
      </c>
      <c r="E1803">
        <v>5</v>
      </c>
      <c r="F1803" t="s">
        <v>577</v>
      </c>
      <c r="G1803" s="71">
        <f>VLOOKUP(M1803,'BASE ARTICLE SAMUEL 25012023 v1'!$A$1:$F$1287,6,FALSE)</f>
        <v>3.2</v>
      </c>
      <c r="H1803" s="6">
        <f>VLOOKUP(M1803,'BASE ARTICLE SAMUEL 25012023 v2'!$A$1:$H$1287,8,FALSE)</f>
        <v>3.2</v>
      </c>
      <c r="I1803">
        <v>4.3499999999999996</v>
      </c>
      <c r="J1803">
        <f t="shared" si="234"/>
        <v>21.75</v>
      </c>
      <c r="K1803" s="6">
        <f>VLOOKUP(M1803,'BASE ARTICLE SAMUEL 25012023 v2'!$A$1:$K$1287,11,FALSE)</f>
        <v>4.8000000000000007</v>
      </c>
      <c r="L1803" s="6">
        <f t="shared" si="235"/>
        <v>24.000000000000004</v>
      </c>
      <c r="M1803" t="s">
        <v>576</v>
      </c>
      <c r="N1803" t="str">
        <f>VLOOKUP(M1803,'BASE ARTICLE SAMUEL 25012023 v1'!$A$2:$B$1287,2,FALSE)</f>
        <v>AN</v>
      </c>
      <c r="O1803">
        <f t="shared" si="232"/>
        <v>16</v>
      </c>
    </row>
    <row r="1804" spans="1:15" outlineLevel="2" x14ac:dyDescent="0.25">
      <c r="A1804" t="s">
        <v>2173</v>
      </c>
      <c r="B1804" s="74" t="str">
        <f t="shared" si="233"/>
        <v>2200V75</v>
      </c>
      <c r="C1804" t="str">
        <f>VLOOKUP(A1804,'BASE ARTICLE SAMUEL 25012023 v1'!$A$1:$B$1287,2,FALSE)</f>
        <v>AF</v>
      </c>
      <c r="D1804" t="s">
        <v>558</v>
      </c>
      <c r="E1804">
        <v>3</v>
      </c>
      <c r="F1804" t="s">
        <v>559</v>
      </c>
      <c r="G1804" s="71">
        <f>VLOOKUP(M1804,'BASE ARTICLE SAMUEL 25012023 v1'!$A$1:$F$1287,6,FALSE)</f>
        <v>0.85</v>
      </c>
      <c r="H1804" s="6">
        <f>VLOOKUP(M1804,'BASE ARTICLE SAMUEL 25012023 v2'!$A$1:$H$1287,8,FALSE)</f>
        <v>0.91100000000000003</v>
      </c>
      <c r="I1804">
        <v>1.1299999999999999</v>
      </c>
      <c r="J1804">
        <f t="shared" si="234"/>
        <v>3.3899999999999997</v>
      </c>
      <c r="K1804" s="6">
        <f>VLOOKUP(M1804,'BASE ARTICLE SAMUEL 25012023 v2'!$A$1:$K$1287,11,FALSE)</f>
        <v>1.2116300000000002</v>
      </c>
      <c r="L1804" s="6">
        <f t="shared" si="235"/>
        <v>3.6348900000000004</v>
      </c>
      <c r="M1804" t="s">
        <v>558</v>
      </c>
      <c r="N1804" t="str">
        <f>VLOOKUP(M1804,'BASE ARTICLE SAMUEL 25012023 v1'!$A$2:$B$1287,2,FALSE)</f>
        <v>AS</v>
      </c>
      <c r="O1804">
        <f t="shared" si="232"/>
        <v>2.7330000000000001</v>
      </c>
    </row>
    <row r="1805" spans="1:15" outlineLevel="2" x14ac:dyDescent="0.25">
      <c r="A1805" t="s">
        <v>2173</v>
      </c>
      <c r="B1805" s="74" t="str">
        <f t="shared" si="233"/>
        <v>2200V75</v>
      </c>
      <c r="C1805" t="str">
        <f>VLOOKUP(A1805,'BASE ARTICLE SAMUEL 25012023 v1'!$A$1:$B$1287,2,FALSE)</f>
        <v>AF</v>
      </c>
      <c r="D1805" t="s">
        <v>2217</v>
      </c>
      <c r="E1805">
        <v>6</v>
      </c>
      <c r="F1805" t="s">
        <v>2218</v>
      </c>
      <c r="G1805" s="71">
        <f>VLOOKUP(M1805,'BASE ARTICLE SAMUEL 25012023 v1'!$A$1:$F$1287,6,FALSE)</f>
        <v>0.2</v>
      </c>
      <c r="H1805" s="6">
        <f>VLOOKUP(M1805,'BASE ARTICLE SAMUEL 25012023 v2'!$A$1:$H$1287,8,FALSE)</f>
        <v>0.2</v>
      </c>
      <c r="I1805">
        <v>0.26600000000000001</v>
      </c>
      <c r="J1805">
        <f t="shared" si="234"/>
        <v>1.5960000000000001</v>
      </c>
      <c r="K1805" s="6">
        <f>VLOOKUP(M1805,'BASE ARTICLE SAMUEL 25012023 v2'!$A$1:$K$1287,11,FALSE)</f>
        <v>0.26600000000000001</v>
      </c>
      <c r="L1805" s="6">
        <f t="shared" si="235"/>
        <v>1.5960000000000001</v>
      </c>
      <c r="M1805" t="s">
        <v>2217</v>
      </c>
      <c r="N1805" t="str">
        <f>VLOOKUP(M1805,'BASE ARTICLE SAMUEL 25012023 v1'!$A$2:$B$1287,2,FALSE)</f>
        <v>AN</v>
      </c>
      <c r="O1805">
        <f t="shared" si="232"/>
        <v>1.2000000000000002</v>
      </c>
    </row>
    <row r="1806" spans="1:15" outlineLevel="2" x14ac:dyDescent="0.25">
      <c r="A1806" t="s">
        <v>2173</v>
      </c>
      <c r="B1806" s="74" t="str">
        <f t="shared" si="233"/>
        <v>2200V75</v>
      </c>
      <c r="C1806" t="str">
        <f>VLOOKUP(A1806,'BASE ARTICLE SAMUEL 25012023 v1'!$A$1:$B$1287,2,FALSE)</f>
        <v>AF</v>
      </c>
      <c r="D1806" t="s">
        <v>942</v>
      </c>
      <c r="E1806">
        <v>1</v>
      </c>
      <c r="F1806" t="s">
        <v>943</v>
      </c>
      <c r="G1806" s="71">
        <f>VLOOKUP(M1806,'BASE ARTICLE SAMUEL 25012023 v1'!$A$1:$F$1287,6,FALSE)</f>
        <v>1.64</v>
      </c>
      <c r="H1806" s="6">
        <f>VLOOKUP(M1806,'BASE ARTICLE SAMUEL 25012023 v2'!$A$1:$H$1287,8,FALSE)</f>
        <v>1.83</v>
      </c>
      <c r="I1806">
        <v>2.4500000000000002</v>
      </c>
      <c r="J1806">
        <f t="shared" si="234"/>
        <v>2.4500000000000002</v>
      </c>
      <c r="K1806" s="6">
        <f>VLOOKUP(M1806,'BASE ARTICLE SAMUEL 25012023 v2'!$A$1:$K$1287,11,FALSE)</f>
        <v>2.7450000000000001</v>
      </c>
      <c r="L1806" s="6">
        <f t="shared" si="235"/>
        <v>2.7450000000000001</v>
      </c>
      <c r="M1806" t="s">
        <v>942</v>
      </c>
      <c r="N1806" t="str">
        <f>VLOOKUP(M1806,'BASE ARTICLE SAMUEL 25012023 v1'!$A$2:$B$1287,2,FALSE)</f>
        <v>AS</v>
      </c>
      <c r="O1806">
        <f t="shared" si="232"/>
        <v>1.83</v>
      </c>
    </row>
    <row r="1807" spans="1:15" outlineLevel="2" x14ac:dyDescent="0.25">
      <c r="A1807" t="s">
        <v>2173</v>
      </c>
      <c r="B1807" s="74" t="str">
        <f t="shared" si="233"/>
        <v>2200V75</v>
      </c>
      <c r="C1807" t="str">
        <f>VLOOKUP(A1807,'BASE ARTICLE SAMUEL 25012023 v1'!$A$1:$B$1287,2,FALSE)</f>
        <v>AF</v>
      </c>
      <c r="D1807" t="s">
        <v>1667</v>
      </c>
      <c r="E1807">
        <v>3</v>
      </c>
      <c r="F1807" t="s">
        <v>1668</v>
      </c>
      <c r="G1807" s="71">
        <f>VLOOKUP(M1807,'BASE ARTICLE SAMUEL 25012023 v1'!$A$1:$F$1287,6,FALSE)</f>
        <v>0.6</v>
      </c>
      <c r="H1807" s="6">
        <f>VLOOKUP(M1807,'BASE ARTICLE SAMUEL 25012023 v2'!$A$1:$H$1287,8,FALSE)</f>
        <v>0.6</v>
      </c>
      <c r="I1807">
        <v>0.9</v>
      </c>
      <c r="J1807">
        <f t="shared" si="234"/>
        <v>2.7</v>
      </c>
      <c r="K1807" s="6">
        <f>VLOOKUP(M1807,'BASE ARTICLE SAMUEL 25012023 v2'!$A$1:$K$1287,11,FALSE)</f>
        <v>0.89999999999999991</v>
      </c>
      <c r="L1807" s="6">
        <f t="shared" si="235"/>
        <v>2.6999999999999997</v>
      </c>
      <c r="M1807" t="s">
        <v>1667</v>
      </c>
      <c r="N1807" t="str">
        <f>VLOOKUP(M1807,'BASE ARTICLE SAMUEL 25012023 v1'!$A$2:$B$1287,2,FALSE)</f>
        <v>AN</v>
      </c>
      <c r="O1807">
        <f t="shared" si="232"/>
        <v>1.7999999999999998</v>
      </c>
    </row>
    <row r="1808" spans="1:15" outlineLevel="2" x14ac:dyDescent="0.25">
      <c r="A1808" t="s">
        <v>2173</v>
      </c>
      <c r="B1808" s="74" t="str">
        <f t="shared" si="233"/>
        <v>2200V75</v>
      </c>
      <c r="C1808" t="str">
        <f>VLOOKUP(A1808,'BASE ARTICLE SAMUEL 25012023 v1'!$A$1:$B$1287,2,FALSE)</f>
        <v>AF</v>
      </c>
      <c r="D1808" t="s">
        <v>1949</v>
      </c>
      <c r="E1808">
        <v>2</v>
      </c>
      <c r="F1808" t="s">
        <v>1950</v>
      </c>
      <c r="G1808" s="71">
        <f>VLOOKUP(M1808,'BASE ARTICLE SAMUEL 25012023 v1'!$A$1:$F$1287,6,FALSE)</f>
        <v>0</v>
      </c>
      <c r="H1808" s="6">
        <f>VLOOKUP(M1808,'BASE ARTICLE SAMUEL 25012023 v2'!$A$1:$H$1287,8,FALSE)</f>
        <v>92.97</v>
      </c>
      <c r="I1808">
        <v>156.03</v>
      </c>
      <c r="J1808">
        <f t="shared" si="234"/>
        <v>312.06</v>
      </c>
      <c r="K1808" s="6">
        <f>VLOOKUP(M1808,'BASE ARTICLE SAMUEL 25012023 v2'!$A$1:$K$1287,11,FALSE)</f>
        <v>157.13120000000001</v>
      </c>
      <c r="L1808" s="6">
        <f t="shared" si="235"/>
        <v>314.26240000000001</v>
      </c>
      <c r="M1808" t="s">
        <v>1949</v>
      </c>
      <c r="N1808" t="str">
        <f>VLOOKUP(M1808,'BASE ARTICLE SAMUEL 25012023 v1'!$A$2:$B$1287,2,FALSE)</f>
        <v>AF</v>
      </c>
      <c r="O1808">
        <f t="shared" si="232"/>
        <v>185.94</v>
      </c>
    </row>
    <row r="1809" spans="1:15" outlineLevel="2" x14ac:dyDescent="0.25">
      <c r="A1809" t="s">
        <v>2173</v>
      </c>
      <c r="B1809" s="74" t="str">
        <f t="shared" si="233"/>
        <v>2200V75</v>
      </c>
      <c r="C1809" t="str">
        <f>VLOOKUP(A1809,'BASE ARTICLE SAMUEL 25012023 v1'!$A$1:$B$1287,2,FALSE)</f>
        <v>AF</v>
      </c>
      <c r="D1809" t="s">
        <v>2057</v>
      </c>
      <c r="E1809">
        <v>1</v>
      </c>
      <c r="F1809" t="s">
        <v>2058</v>
      </c>
      <c r="G1809" s="71">
        <f>VLOOKUP(M1809,'BASE ARTICLE SAMUEL 25012023 v1'!$A$1:$F$1287,6,FALSE)</f>
        <v>214.71</v>
      </c>
      <c r="H1809" s="6">
        <f>VLOOKUP(M1809,'BASE ARTICLE SAMUEL 25012023 v2'!$A$1:$H$1287,8,FALSE)</f>
        <v>196.03</v>
      </c>
      <c r="I1809">
        <v>289.12</v>
      </c>
      <c r="J1809">
        <f t="shared" si="234"/>
        <v>289.12</v>
      </c>
      <c r="K1809" s="6">
        <f>VLOOKUP(M1809,'BASE ARTICLE SAMUEL 25012023 v2'!$A$1:$K$1287,11,FALSE)</f>
        <v>287.341800036</v>
      </c>
      <c r="L1809" s="6">
        <f t="shared" si="235"/>
        <v>287.341800036</v>
      </c>
      <c r="M1809" t="s">
        <v>2057</v>
      </c>
      <c r="N1809" t="str">
        <f>VLOOKUP(M1809,'BASE ARTICLE SAMUEL 25012023 v1'!$A$2:$B$1287,2,FALSE)</f>
        <v>AF</v>
      </c>
      <c r="O1809">
        <f t="shared" si="232"/>
        <v>196.03</v>
      </c>
    </row>
    <row r="1810" spans="1:15" outlineLevel="2" x14ac:dyDescent="0.25">
      <c r="A1810" t="s">
        <v>2173</v>
      </c>
      <c r="B1810" s="74" t="str">
        <f t="shared" si="233"/>
        <v>2200V75</v>
      </c>
      <c r="C1810" t="str">
        <f>VLOOKUP(A1810,'BASE ARTICLE SAMUEL 25012023 v1'!$A$1:$B$1287,2,FALSE)</f>
        <v>AF</v>
      </c>
      <c r="D1810" t="s">
        <v>2045</v>
      </c>
      <c r="E1810">
        <v>1</v>
      </c>
      <c r="F1810" t="s">
        <v>3952</v>
      </c>
      <c r="G1810" s="71">
        <f>VLOOKUP(M1810,'BASE ARTICLE SAMUEL 25012023 v1'!$A$1:$F$1287,6,FALSE)</f>
        <v>249.46</v>
      </c>
      <c r="H1810" s="6">
        <f>VLOOKUP(M1810,'BASE ARTICLE SAMUEL 25012023 v2'!$A$1:$H$1287,8,FALSE)</f>
        <v>46.484999999999999</v>
      </c>
      <c r="I1810">
        <v>380.51</v>
      </c>
      <c r="J1810">
        <f t="shared" si="234"/>
        <v>380.51</v>
      </c>
      <c r="K1810" s="6">
        <f>VLOOKUP(M1810,'BASE ARTICLE SAMUEL 25012023 v2'!$A$1:$K$1287,11,FALSE)</f>
        <v>193.47749999999999</v>
      </c>
      <c r="L1810" s="6">
        <f t="shared" si="235"/>
        <v>193.47749999999999</v>
      </c>
      <c r="M1810" t="s">
        <v>2045</v>
      </c>
      <c r="N1810" t="str">
        <f>VLOOKUP(M1810,'BASE ARTICLE SAMUEL 25012023 v1'!$A$2:$B$1287,2,FALSE)</f>
        <v>AF</v>
      </c>
      <c r="O1810">
        <f t="shared" si="232"/>
        <v>46.484999999999999</v>
      </c>
    </row>
    <row r="1811" spans="1:15" outlineLevel="2" x14ac:dyDescent="0.25">
      <c r="A1811" t="s">
        <v>2173</v>
      </c>
      <c r="B1811" s="74" t="str">
        <f t="shared" si="233"/>
        <v>2200V75</v>
      </c>
      <c r="C1811" t="str">
        <f>VLOOKUP(A1811,'BASE ARTICLE SAMUEL 25012023 v1'!$A$1:$B$1287,2,FALSE)</f>
        <v>AF</v>
      </c>
      <c r="D1811" t="s">
        <v>2059</v>
      </c>
      <c r="E1811">
        <v>1</v>
      </c>
      <c r="F1811" t="s">
        <v>2060</v>
      </c>
      <c r="G1811" s="71">
        <f>VLOOKUP(M1811,'BASE ARTICLE SAMUEL 25012023 v1'!$A$1:$F$1287,6,FALSE)</f>
        <v>237</v>
      </c>
      <c r="H1811" s="6">
        <f>VLOOKUP(M1811,'BASE ARTICLE SAMUEL 25012023 v2'!$A$1:$H$1287,8,FALSE)</f>
        <v>299.99</v>
      </c>
      <c r="I1811">
        <v>355.5</v>
      </c>
      <c r="J1811">
        <f t="shared" si="234"/>
        <v>355.5</v>
      </c>
      <c r="K1811" s="6">
        <f>VLOOKUP(M1811,'BASE ARTICLE SAMUEL 25012023 v2'!$A$1:$K$1287,11,FALSE)</f>
        <v>449.98500000000001</v>
      </c>
      <c r="L1811" s="6">
        <f t="shared" si="235"/>
        <v>449.98500000000001</v>
      </c>
      <c r="M1811" t="s">
        <v>2059</v>
      </c>
      <c r="N1811" t="str">
        <f>VLOOKUP(M1811,'BASE ARTICLE SAMUEL 25012023 v1'!$A$2:$B$1287,2,FALSE)</f>
        <v>AN</v>
      </c>
      <c r="O1811">
        <f t="shared" si="232"/>
        <v>299.99</v>
      </c>
    </row>
    <row r="1812" spans="1:15" outlineLevel="2" x14ac:dyDescent="0.25">
      <c r="A1812" t="s">
        <v>2173</v>
      </c>
      <c r="B1812" s="74" t="str">
        <f t="shared" si="233"/>
        <v>2200V75</v>
      </c>
      <c r="C1812" t="str">
        <f>VLOOKUP(A1812,'BASE ARTICLE SAMUEL 25012023 v1'!$A$1:$B$1287,2,FALSE)</f>
        <v>AF</v>
      </c>
      <c r="D1812" t="s">
        <v>68</v>
      </c>
      <c r="E1812">
        <v>1</v>
      </c>
      <c r="F1812" t="s">
        <v>69</v>
      </c>
      <c r="G1812" s="71">
        <f>VLOOKUP(M1812,'BASE ARTICLE SAMUEL 25012023 v1'!$A$1:$F$1287,6,FALSE)</f>
        <v>0.94</v>
      </c>
      <c r="H1812" s="6">
        <f>VLOOKUP(M1812,'BASE ARTICLE SAMUEL 25012023 v2'!$A$1:$H$1287,8,FALSE)</f>
        <v>0.94</v>
      </c>
      <c r="I1812">
        <v>1.41</v>
      </c>
      <c r="J1812">
        <f t="shared" si="234"/>
        <v>1.41</v>
      </c>
      <c r="K1812" s="6">
        <f>VLOOKUP(M1812,'BASE ARTICLE SAMUEL 25012023 v2'!$A$1:$K$1287,11,FALSE)</f>
        <v>1.41</v>
      </c>
      <c r="L1812" s="6">
        <f t="shared" si="235"/>
        <v>1.41</v>
      </c>
      <c r="M1812" t="s">
        <v>68</v>
      </c>
      <c r="N1812" t="str">
        <f>VLOOKUP(M1812,'BASE ARTICLE SAMUEL 25012023 v1'!$A$2:$B$1287,2,FALSE)</f>
        <v>AS</v>
      </c>
      <c r="O1812">
        <f t="shared" si="232"/>
        <v>0.94</v>
      </c>
    </row>
    <row r="1813" spans="1:15" outlineLevel="2" x14ac:dyDescent="0.25">
      <c r="A1813" t="s">
        <v>2173</v>
      </c>
      <c r="B1813" s="74" t="str">
        <f t="shared" si="233"/>
        <v>2200V75</v>
      </c>
      <c r="C1813" t="str">
        <f>VLOOKUP(A1813,'BASE ARTICLE SAMUEL 25012023 v1'!$A$1:$B$1287,2,FALSE)</f>
        <v>AF</v>
      </c>
      <c r="D1813" t="s">
        <v>90</v>
      </c>
      <c r="E1813">
        <v>2</v>
      </c>
      <c r="F1813" t="s">
        <v>91</v>
      </c>
      <c r="G1813" s="71">
        <f>VLOOKUP(M1813,'BASE ARTICLE SAMUEL 25012023 v1'!$A$1:$F$1287,6,FALSE)</f>
        <v>0.92</v>
      </c>
      <c r="H1813" s="6">
        <f>VLOOKUP(M1813,'BASE ARTICLE SAMUEL 25012023 v2'!$A$1:$H$1287,8,FALSE)</f>
        <v>0.92</v>
      </c>
      <c r="I1813">
        <v>1.38</v>
      </c>
      <c r="J1813">
        <f t="shared" si="234"/>
        <v>2.76</v>
      </c>
      <c r="K1813" s="6">
        <f>VLOOKUP(M1813,'BASE ARTICLE SAMUEL 25012023 v2'!$A$1:$K$1287,11,FALSE)</f>
        <v>1.3800000000000001</v>
      </c>
      <c r="L1813" s="6">
        <f t="shared" si="235"/>
        <v>2.7600000000000002</v>
      </c>
      <c r="M1813" t="s">
        <v>90</v>
      </c>
      <c r="N1813" t="str">
        <f>VLOOKUP(M1813,'BASE ARTICLE SAMUEL 25012023 v1'!$A$2:$B$1287,2,FALSE)</f>
        <v>AS</v>
      </c>
      <c r="O1813">
        <f t="shared" si="232"/>
        <v>1.84</v>
      </c>
    </row>
    <row r="1814" spans="1:15" outlineLevel="2" x14ac:dyDescent="0.25">
      <c r="A1814" t="s">
        <v>2173</v>
      </c>
      <c r="B1814" s="74" t="str">
        <f t="shared" si="233"/>
        <v>2200V75</v>
      </c>
      <c r="C1814" t="str">
        <f>VLOOKUP(A1814,'BASE ARTICLE SAMUEL 25012023 v1'!$A$1:$B$1287,2,FALSE)</f>
        <v>AF</v>
      </c>
      <c r="D1814" t="s">
        <v>757</v>
      </c>
      <c r="E1814">
        <v>1</v>
      </c>
      <c r="F1814" t="s">
        <v>758</v>
      </c>
      <c r="G1814" s="71">
        <f>VLOOKUP(M1814,'BASE ARTICLE SAMUEL 25012023 v1'!$A$1:$F$1287,6,FALSE)</f>
        <v>1.22</v>
      </c>
      <c r="H1814" s="6">
        <f>VLOOKUP(M1814,'BASE ARTICLE SAMUEL 25012023 v2'!$A$1:$H$1287,8,FALSE)</f>
        <v>1.22</v>
      </c>
      <c r="I1814">
        <v>1.62</v>
      </c>
      <c r="J1814">
        <f t="shared" si="234"/>
        <v>1.62</v>
      </c>
      <c r="K1814" s="6">
        <f>VLOOKUP(M1814,'BASE ARTICLE SAMUEL 25012023 v2'!$A$1:$K$1287,11,FALSE)</f>
        <v>1.6226</v>
      </c>
      <c r="L1814" s="6">
        <f t="shared" si="235"/>
        <v>1.6226</v>
      </c>
      <c r="M1814" t="s">
        <v>757</v>
      </c>
      <c r="N1814" t="str">
        <f>VLOOKUP(M1814,'BASE ARTICLE SAMUEL 25012023 v1'!$A$2:$B$1287,2,FALSE)</f>
        <v>AS</v>
      </c>
      <c r="O1814">
        <f t="shared" si="232"/>
        <v>1.22</v>
      </c>
    </row>
    <row r="1815" spans="1:15" outlineLevel="2" x14ac:dyDescent="0.25">
      <c r="A1815" t="s">
        <v>2173</v>
      </c>
      <c r="B1815" s="74" t="str">
        <f t="shared" si="233"/>
        <v>2200V75</v>
      </c>
      <c r="C1815" t="str">
        <f>VLOOKUP(A1815,'BASE ARTICLE SAMUEL 25012023 v1'!$A$1:$B$1287,2,FALSE)</f>
        <v>AF</v>
      </c>
      <c r="D1815" t="s">
        <v>1603</v>
      </c>
      <c r="E1815">
        <v>2</v>
      </c>
      <c r="F1815" t="s">
        <v>1604</v>
      </c>
      <c r="G1815" s="71">
        <f>VLOOKUP(M1815,'BASE ARTICLE SAMUEL 25012023 v1'!$A$1:$F$1287,6,FALSE)</f>
        <v>50</v>
      </c>
      <c r="H1815" s="6">
        <f>VLOOKUP(M1815,'BASE ARTICLE SAMUEL 25012023 v2'!$A$1:$H$1287,8,FALSE)</f>
        <v>0</v>
      </c>
      <c r="I1815">
        <v>75</v>
      </c>
      <c r="J1815">
        <f t="shared" si="234"/>
        <v>150</v>
      </c>
      <c r="K1815" s="6">
        <f>VLOOKUP(M1815,'BASE ARTICLE SAMUEL 25012023 v2'!$A$1:$K$1287,11,FALSE)</f>
        <v>75</v>
      </c>
      <c r="L1815" s="6">
        <f t="shared" si="235"/>
        <v>150</v>
      </c>
      <c r="M1815" t="s">
        <v>1603</v>
      </c>
      <c r="N1815" t="str">
        <f>VLOOKUP(M1815,'BASE ARTICLE SAMUEL 25012023 v1'!$A$2:$B$1287,2,FALSE)</f>
        <v>AN</v>
      </c>
      <c r="O1815">
        <f t="shared" si="232"/>
        <v>0</v>
      </c>
    </row>
    <row r="1816" spans="1:15" outlineLevel="2" x14ac:dyDescent="0.25">
      <c r="A1816" t="s">
        <v>2173</v>
      </c>
      <c r="B1816" s="74" t="str">
        <f t="shared" si="233"/>
        <v>2200V75</v>
      </c>
      <c r="C1816" t="str">
        <f>VLOOKUP(A1816,'BASE ARTICLE SAMUEL 25012023 v1'!$A$1:$B$1287,2,FALSE)</f>
        <v>AF</v>
      </c>
      <c r="D1816" t="s">
        <v>2049</v>
      </c>
      <c r="E1816">
        <v>4</v>
      </c>
      <c r="F1816" t="s">
        <v>2050</v>
      </c>
      <c r="G1816" s="71">
        <f>VLOOKUP(M1816,'BASE ARTICLE SAMUEL 25012023 v1'!$A$1:$F$1287,6,FALSE)</f>
        <v>0</v>
      </c>
      <c r="H1816" s="6">
        <f>VLOOKUP(M1816,'BASE ARTICLE SAMUEL 25012023 v2'!$A$1:$H$1287,8,FALSE)</f>
        <v>4.1400000000000006</v>
      </c>
      <c r="I1816">
        <v>5.5</v>
      </c>
      <c r="J1816">
        <f t="shared" si="234"/>
        <v>22</v>
      </c>
      <c r="K1816" s="6">
        <f>VLOOKUP(M1816,'BASE ARTICLE SAMUEL 25012023 v2'!$A$1:$K$1287,11,FALSE)</f>
        <v>5.5212000000000003</v>
      </c>
      <c r="L1816" s="6">
        <f t="shared" si="235"/>
        <v>22.084800000000001</v>
      </c>
      <c r="M1816" t="s">
        <v>2049</v>
      </c>
      <c r="N1816" t="str">
        <f>VLOOKUP(M1816,'BASE ARTICLE SAMUEL 25012023 v1'!$A$2:$B$1287,2,FALSE)</f>
        <v>AF</v>
      </c>
      <c r="O1816">
        <f t="shared" si="232"/>
        <v>16.560000000000002</v>
      </c>
    </row>
    <row r="1817" spans="1:15" outlineLevel="2" x14ac:dyDescent="0.25">
      <c r="A1817" t="s">
        <v>2173</v>
      </c>
      <c r="B1817" s="74" t="str">
        <f t="shared" si="233"/>
        <v>2200V75</v>
      </c>
      <c r="C1817" t="str">
        <f>VLOOKUP(A1817,'BASE ARTICLE SAMUEL 25012023 v1'!$A$1:$B$1287,2,FALSE)</f>
        <v>AF</v>
      </c>
      <c r="D1817" t="s">
        <v>1562</v>
      </c>
      <c r="E1817">
        <v>1</v>
      </c>
      <c r="F1817" t="s">
        <v>1563</v>
      </c>
      <c r="G1817" s="71">
        <f>VLOOKUP(M1817,'BASE ARTICLE SAMUEL 25012023 v1'!$A$1:$F$1287,6,FALSE)</f>
        <v>19.18</v>
      </c>
      <c r="H1817" s="6">
        <f>VLOOKUP(M1817,'BASE ARTICLE SAMUEL 25012023 v2'!$A$1:$H$1287,8,FALSE)</f>
        <v>19.18</v>
      </c>
      <c r="I1817">
        <v>28.77</v>
      </c>
      <c r="J1817">
        <f t="shared" si="234"/>
        <v>28.77</v>
      </c>
      <c r="K1817" s="6">
        <f>VLOOKUP(M1817,'BASE ARTICLE SAMUEL 25012023 v2'!$A$1:$K$1287,11,FALSE)</f>
        <v>28.77</v>
      </c>
      <c r="L1817" s="6">
        <f t="shared" si="235"/>
        <v>28.77</v>
      </c>
      <c r="M1817" t="s">
        <v>1562</v>
      </c>
      <c r="N1817" t="str">
        <f>VLOOKUP(M1817,'BASE ARTICLE SAMUEL 25012023 v1'!$A$2:$B$1287,2,FALSE)</f>
        <v>AN</v>
      </c>
      <c r="O1817">
        <f t="shared" si="232"/>
        <v>19.18</v>
      </c>
    </row>
    <row r="1818" spans="1:15" outlineLevel="2" x14ac:dyDescent="0.25">
      <c r="A1818" t="s">
        <v>2173</v>
      </c>
      <c r="B1818" s="74" t="str">
        <f t="shared" si="233"/>
        <v>2200V75</v>
      </c>
      <c r="C1818" t="str">
        <f>VLOOKUP(A1818,'BASE ARTICLE SAMUEL 25012023 v1'!$A$1:$B$1287,2,FALSE)</f>
        <v>AF</v>
      </c>
      <c r="D1818" t="s">
        <v>560</v>
      </c>
      <c r="E1818">
        <v>3.5</v>
      </c>
      <c r="F1818" t="s">
        <v>561</v>
      </c>
      <c r="G1818" s="71">
        <f>VLOOKUP(M1818,'BASE ARTICLE SAMUEL 25012023 v1'!$A$1:$F$1287,6,FALSE)</f>
        <v>5.73</v>
      </c>
      <c r="H1818" s="6">
        <f>VLOOKUP(M1818,'BASE ARTICLE SAMUEL 25012023 v2'!$A$1:$H$1287,8,FALSE)</f>
        <v>5.73</v>
      </c>
      <c r="I1818">
        <v>19.059999999999999</v>
      </c>
      <c r="J1818">
        <f t="shared" si="234"/>
        <v>66.709999999999994</v>
      </c>
      <c r="K1818" s="6">
        <f>VLOOKUP(M1818,'BASE ARTICLE SAMUEL 25012023 v2'!$A$1:$K$1287,11,FALSE)</f>
        <v>22.862700000000004</v>
      </c>
      <c r="L1818" s="6">
        <f t="shared" si="235"/>
        <v>80.019450000000006</v>
      </c>
      <c r="M1818" t="s">
        <v>560</v>
      </c>
      <c r="N1818" t="str">
        <f>VLOOKUP(M1818,'BASE ARTICLE SAMUEL 25012023 v1'!$A$2:$B$1287,2,FALSE)</f>
        <v>AS</v>
      </c>
      <c r="O1818">
        <f t="shared" si="232"/>
        <v>20.055</v>
      </c>
    </row>
    <row r="1819" spans="1:15" outlineLevel="2" x14ac:dyDescent="0.25">
      <c r="A1819" t="s">
        <v>2173</v>
      </c>
      <c r="B1819" s="74" t="str">
        <f t="shared" si="233"/>
        <v>2200V75</v>
      </c>
      <c r="C1819" t="str">
        <f>VLOOKUP(A1819,'BASE ARTICLE SAMUEL 25012023 v1'!$A$1:$B$1287,2,FALSE)</f>
        <v>AF</v>
      </c>
      <c r="D1819" t="s">
        <v>2200</v>
      </c>
      <c r="E1819">
        <v>3</v>
      </c>
      <c r="F1819" t="s">
        <v>2201</v>
      </c>
      <c r="G1819" s="71">
        <f>VLOOKUP(M1819,'BASE ARTICLE SAMUEL 25012023 v1'!$A$1:$F$1287,6,FALSE)</f>
        <v>0</v>
      </c>
      <c r="H1819" s="6">
        <f>VLOOKUP(M1819,'BASE ARTICLE SAMUEL 25012023 v2'!$A$1:$H$1287,8,FALSE)</f>
        <v>0</v>
      </c>
      <c r="I1819">
        <v>0</v>
      </c>
      <c r="J1819">
        <f t="shared" si="234"/>
        <v>0</v>
      </c>
      <c r="K1819" s="6">
        <f>VLOOKUP(M1819,'BASE ARTICLE SAMUEL 25012023 v2'!$A$1:$K$1287,11,FALSE)</f>
        <v>0</v>
      </c>
      <c r="L1819" s="6">
        <f t="shared" si="235"/>
        <v>0</v>
      </c>
      <c r="M1819" t="s">
        <v>2200</v>
      </c>
      <c r="N1819" t="str">
        <f>VLOOKUP(M1819,'BASE ARTICLE SAMUEL 25012023 v1'!$A$2:$B$1287,2,FALSE)</f>
        <v>AS</v>
      </c>
      <c r="O1819">
        <f t="shared" si="232"/>
        <v>0</v>
      </c>
    </row>
    <row r="1820" spans="1:15" outlineLevel="2" x14ac:dyDescent="0.25">
      <c r="A1820" t="s">
        <v>2173</v>
      </c>
      <c r="B1820" s="74" t="str">
        <f t="shared" si="233"/>
        <v>2200V75</v>
      </c>
      <c r="C1820" t="str">
        <f>VLOOKUP(A1820,'BASE ARTICLE SAMUEL 25012023 v1'!$A$1:$B$1287,2,FALSE)</f>
        <v>AF</v>
      </c>
      <c r="D1820" t="s">
        <v>274</v>
      </c>
      <c r="E1820">
        <v>1</v>
      </c>
      <c r="F1820" t="s">
        <v>275</v>
      </c>
      <c r="G1820" s="71">
        <f>VLOOKUP(M1820,'BASE ARTICLE SAMUEL 25012023 v1'!$A$1:$F$1287,6,FALSE)</f>
        <v>1.23</v>
      </c>
      <c r="H1820" s="6">
        <f>VLOOKUP(M1820,'BASE ARTICLE SAMUEL 25012023 v2'!$A$1:$H$1287,8,FALSE)</f>
        <v>1.327</v>
      </c>
      <c r="I1820">
        <v>1.64</v>
      </c>
      <c r="J1820">
        <f t="shared" si="234"/>
        <v>1.64</v>
      </c>
      <c r="K1820" s="6">
        <f>VLOOKUP(M1820,'BASE ARTICLE SAMUEL 25012023 v2'!$A$1:$K$1287,11,FALSE)</f>
        <v>1.76491</v>
      </c>
      <c r="L1820" s="6">
        <f t="shared" si="235"/>
        <v>1.76491</v>
      </c>
      <c r="M1820" t="s">
        <v>274</v>
      </c>
      <c r="N1820" t="str">
        <f>VLOOKUP(M1820,'BASE ARTICLE SAMUEL 25012023 v1'!$A$2:$B$1287,2,FALSE)</f>
        <v>AS</v>
      </c>
      <c r="O1820">
        <f t="shared" si="232"/>
        <v>1.327</v>
      </c>
    </row>
    <row r="1821" spans="1:15" outlineLevel="2" x14ac:dyDescent="0.25">
      <c r="A1821" t="s">
        <v>2173</v>
      </c>
      <c r="B1821" s="74" t="str">
        <f t="shared" si="233"/>
        <v>2200V75</v>
      </c>
      <c r="C1821" t="str">
        <f>VLOOKUP(A1821,'BASE ARTICLE SAMUEL 25012023 v1'!$A$1:$B$1287,2,FALSE)</f>
        <v>AF</v>
      </c>
      <c r="D1821" t="s">
        <v>2215</v>
      </c>
      <c r="E1821">
        <v>5</v>
      </c>
      <c r="F1821" t="s">
        <v>2216</v>
      </c>
      <c r="G1821" s="71">
        <f>VLOOKUP(M1821,'BASE ARTICLE SAMUEL 25012023 v1'!$A$1:$F$1287,6,FALSE)</f>
        <v>0.6</v>
      </c>
      <c r="H1821" s="6">
        <f>VLOOKUP(M1821,'BASE ARTICLE SAMUEL 25012023 v2'!$A$1:$H$1287,8,FALSE)</f>
        <v>0.76</v>
      </c>
      <c r="I1821">
        <v>0.79800000000000004</v>
      </c>
      <c r="J1821">
        <f t="shared" si="234"/>
        <v>3.99</v>
      </c>
      <c r="K1821" s="6">
        <f>VLOOKUP(M1821,'BASE ARTICLE SAMUEL 25012023 v2'!$A$1:$K$1287,11,FALSE)</f>
        <v>1.0108000000000001</v>
      </c>
      <c r="L1821" s="6">
        <f t="shared" si="235"/>
        <v>5.0540000000000003</v>
      </c>
      <c r="M1821" t="s">
        <v>2215</v>
      </c>
      <c r="N1821" t="str">
        <f>VLOOKUP(M1821,'BASE ARTICLE SAMUEL 25012023 v1'!$A$2:$B$1287,2,FALSE)</f>
        <v>AN</v>
      </c>
      <c r="O1821">
        <f t="shared" si="232"/>
        <v>3.8</v>
      </c>
    </row>
    <row r="1822" spans="1:15" outlineLevel="2" x14ac:dyDescent="0.25">
      <c r="A1822" t="s">
        <v>2173</v>
      </c>
      <c r="B1822" s="74" t="str">
        <f t="shared" si="233"/>
        <v>2200V75</v>
      </c>
      <c r="C1822" t="str">
        <f>VLOOKUP(A1822,'BASE ARTICLE SAMUEL 25012023 v1'!$A$1:$B$1287,2,FALSE)</f>
        <v>AF</v>
      </c>
      <c r="E1822">
        <v>1</v>
      </c>
      <c r="F1822" t="s">
        <v>1550</v>
      </c>
      <c r="G1822" s="71">
        <f>VLOOKUP(M1822,'BASE ARTICLE SAMUEL 25012023 v1'!$A$1:$F$1287,6,FALSE)</f>
        <v>5</v>
      </c>
      <c r="H1822" s="6">
        <f>VLOOKUP(M1822,'BASE ARTICLE SAMUEL 25012023 v2'!$A$1:$H$1287,8,FALSE)</f>
        <v>5</v>
      </c>
      <c r="I1822">
        <v>0.8</v>
      </c>
      <c r="J1822">
        <f t="shared" si="234"/>
        <v>0.8</v>
      </c>
      <c r="K1822" s="6">
        <f>VLOOKUP(M1822,'BASE ARTICLE SAMUEL 25012023 v2'!$A$1:$K$1287,11,FALSE)</f>
        <v>5.5</v>
      </c>
      <c r="L1822" s="6">
        <f t="shared" si="235"/>
        <v>5.5</v>
      </c>
      <c r="M1822" t="s">
        <v>1549</v>
      </c>
      <c r="N1822" t="str">
        <f>VLOOKUP(M1822,'BASE ARTICLE SAMUEL 25012023 v1'!$A$2:$B$1287,2,FALSE)</f>
        <v>AN</v>
      </c>
      <c r="O1822">
        <f t="shared" si="232"/>
        <v>5</v>
      </c>
    </row>
    <row r="1823" spans="1:15" outlineLevel="2" x14ac:dyDescent="0.25">
      <c r="A1823" t="s">
        <v>2173</v>
      </c>
      <c r="B1823" s="74" t="str">
        <f t="shared" si="233"/>
        <v>2200V75</v>
      </c>
      <c r="C1823" t="str">
        <f>VLOOKUP(A1823,'BASE ARTICLE SAMUEL 25012023 v1'!$A$1:$B$1287,2,FALSE)</f>
        <v>AF</v>
      </c>
      <c r="E1823">
        <v>1</v>
      </c>
      <c r="F1823" t="s">
        <v>2484</v>
      </c>
      <c r="G1823" s="71">
        <f>VLOOKUP(M1823,'BASE ARTICLE SAMUEL 25012023 v1'!$A$1:$F$1287,6,FALSE)</f>
        <v>1.32</v>
      </c>
      <c r="H1823" s="6">
        <f>VLOOKUP(M1823,'BASE ARTICLE SAMUEL 25012023 v2'!$A$1:$H$1287,8,FALSE)</f>
        <v>1.32</v>
      </c>
      <c r="I1823">
        <v>0.8</v>
      </c>
      <c r="J1823">
        <f t="shared" si="234"/>
        <v>0.8</v>
      </c>
      <c r="K1823" s="6">
        <f>VLOOKUP(M1823,'BASE ARTICLE SAMUEL 25012023 v2'!$A$1:$K$1287,11,FALSE)</f>
        <v>1.4520000000000002</v>
      </c>
      <c r="L1823" s="6">
        <f t="shared" si="235"/>
        <v>1.4520000000000002</v>
      </c>
      <c r="M1823" t="s">
        <v>2483</v>
      </c>
      <c r="N1823" t="str">
        <f>VLOOKUP(M1823,'BASE ARTICLE SAMUEL 25012023 v1'!$A$2:$B$1287,2,FALSE)</f>
        <v>AN</v>
      </c>
      <c r="O1823">
        <f t="shared" si="232"/>
        <v>1.32</v>
      </c>
    </row>
    <row r="1824" spans="1:15" outlineLevel="1" x14ac:dyDescent="0.25">
      <c r="A1824" s="74" t="s">
        <v>4209</v>
      </c>
      <c r="B1824" s="74" t="str">
        <f t="shared" si="233"/>
        <v>DP-SPR2200V75</v>
      </c>
      <c r="H1824" s="6" t="e">
        <f>VLOOKUP(M1824,'BASE ARTICLE SAMUEL 25012023 v2'!$A$1:$H$1287,8,FALSE)</f>
        <v>#N/A</v>
      </c>
      <c r="K1824" s="6" t="e">
        <f>VLOOKUP(M1824,'BASE ARTICLE SAMUEL 25012023 v2'!$A$1:$K$1287,11,FALSE)</f>
        <v>#N/A</v>
      </c>
      <c r="L1824" s="6">
        <f>SUBTOTAL(9,L1801:L1823)</f>
        <v>2379.6803500360002</v>
      </c>
      <c r="O1824">
        <f>SUBTOTAL(9,O1801:O1823)</f>
        <v>1356.2499999999998</v>
      </c>
    </row>
    <row r="1825" spans="1:15" outlineLevel="2" x14ac:dyDescent="0.25">
      <c r="A1825" t="s">
        <v>2267</v>
      </c>
      <c r="B1825" s="74" t="str">
        <f t="shared" si="233"/>
        <v>2200V75ALT</v>
      </c>
      <c r="C1825" t="str">
        <f>VLOOKUP(A1825,'BASE ARTICLE SAMUEL 25012023 v1'!$A$1:$B$1287,2,FALSE)</f>
        <v>AF</v>
      </c>
      <c r="D1825" t="s">
        <v>576</v>
      </c>
      <c r="E1825">
        <v>5</v>
      </c>
      <c r="F1825" t="s">
        <v>577</v>
      </c>
      <c r="G1825" s="71">
        <f>VLOOKUP(M1825,'BASE ARTICLE SAMUEL 25012023 v1'!$A$1:$F$1287,6,FALSE)</f>
        <v>3.2</v>
      </c>
      <c r="H1825" s="6">
        <f>VLOOKUP(M1825,'BASE ARTICLE SAMUEL 25012023 v2'!$A$1:$H$1287,8,FALSE)</f>
        <v>3.2</v>
      </c>
      <c r="I1825">
        <v>4.3499999999999996</v>
      </c>
      <c r="J1825">
        <f t="shared" ref="J1825:J1846" si="236">E1825*I1825</f>
        <v>21.75</v>
      </c>
      <c r="K1825" s="6">
        <f>VLOOKUP(M1825,'BASE ARTICLE SAMUEL 25012023 v2'!$A$1:$K$1287,11,FALSE)</f>
        <v>4.8000000000000007</v>
      </c>
      <c r="L1825" s="6">
        <f t="shared" ref="L1825:L1846" si="237">E1825*K1825</f>
        <v>24.000000000000004</v>
      </c>
      <c r="M1825" t="s">
        <v>576</v>
      </c>
      <c r="N1825" t="str">
        <f>VLOOKUP(M1825,'BASE ARTICLE SAMUEL 25012023 v1'!$A$2:$B$1287,2,FALSE)</f>
        <v>AN</v>
      </c>
      <c r="O1825">
        <f t="shared" si="232"/>
        <v>16</v>
      </c>
    </row>
    <row r="1826" spans="1:15" outlineLevel="2" x14ac:dyDescent="0.25">
      <c r="A1826" t="s">
        <v>2267</v>
      </c>
      <c r="B1826" s="74" t="str">
        <f t="shared" si="233"/>
        <v>2200V75ALT</v>
      </c>
      <c r="C1826" t="str">
        <f>VLOOKUP(A1826,'BASE ARTICLE SAMUEL 25012023 v1'!$A$1:$B$1287,2,FALSE)</f>
        <v>AF</v>
      </c>
      <c r="D1826" t="s">
        <v>2093</v>
      </c>
      <c r="E1826">
        <v>2</v>
      </c>
      <c r="F1826" t="s">
        <v>3953</v>
      </c>
      <c r="G1826" s="71">
        <f>VLOOKUP(M1826,'BASE ARTICLE SAMUEL 25012023 v1'!$A$1:$F$1287,6,FALSE)</f>
        <v>265</v>
      </c>
      <c r="H1826" s="6">
        <f>VLOOKUP(M1826,'BASE ARTICLE SAMUEL 25012023 v2'!$A$1:$H$1287,8,FALSE)</f>
        <v>265</v>
      </c>
      <c r="I1826">
        <v>427.5</v>
      </c>
      <c r="J1826">
        <f t="shared" si="236"/>
        <v>855</v>
      </c>
      <c r="K1826" s="6">
        <f>VLOOKUP(M1826,'BASE ARTICLE SAMUEL 25012023 v2'!$A$1:$K$1287,11,FALSE)</f>
        <v>397.5</v>
      </c>
      <c r="L1826" s="6">
        <f t="shared" si="237"/>
        <v>795</v>
      </c>
      <c r="M1826" t="s">
        <v>2093</v>
      </c>
      <c r="N1826" t="str">
        <f>VLOOKUP(M1826,'BASE ARTICLE SAMUEL 25012023 v1'!$A$2:$B$1287,2,FALSE)</f>
        <v>AN</v>
      </c>
      <c r="O1826">
        <f t="shared" si="232"/>
        <v>530</v>
      </c>
    </row>
    <row r="1827" spans="1:15" outlineLevel="2" x14ac:dyDescent="0.25">
      <c r="A1827" t="s">
        <v>2267</v>
      </c>
      <c r="B1827" s="74" t="str">
        <f t="shared" si="233"/>
        <v>2200V75ALT</v>
      </c>
      <c r="C1827" t="str">
        <f>VLOOKUP(A1827,'BASE ARTICLE SAMUEL 25012023 v1'!$A$1:$B$1287,2,FALSE)</f>
        <v>AF</v>
      </c>
      <c r="D1827" t="s">
        <v>2200</v>
      </c>
      <c r="E1827">
        <v>3</v>
      </c>
      <c r="F1827" t="s">
        <v>2201</v>
      </c>
      <c r="G1827" s="71">
        <f>VLOOKUP(M1827,'BASE ARTICLE SAMUEL 25012023 v1'!$A$1:$F$1287,6,FALSE)</f>
        <v>0</v>
      </c>
      <c r="H1827" s="6">
        <f>VLOOKUP(M1827,'BASE ARTICLE SAMUEL 25012023 v2'!$A$1:$H$1287,8,FALSE)</f>
        <v>0</v>
      </c>
      <c r="I1827">
        <v>0</v>
      </c>
      <c r="J1827">
        <f t="shared" si="236"/>
        <v>0</v>
      </c>
      <c r="K1827" s="6">
        <f>VLOOKUP(M1827,'BASE ARTICLE SAMUEL 25012023 v2'!$A$1:$K$1287,11,FALSE)</f>
        <v>0</v>
      </c>
      <c r="L1827" s="6">
        <f t="shared" si="237"/>
        <v>0</v>
      </c>
      <c r="M1827" t="s">
        <v>2200</v>
      </c>
      <c r="N1827" t="str">
        <f>VLOOKUP(M1827,'BASE ARTICLE SAMUEL 25012023 v1'!$A$2:$B$1287,2,FALSE)</f>
        <v>AS</v>
      </c>
      <c r="O1827">
        <f t="shared" si="232"/>
        <v>0</v>
      </c>
    </row>
    <row r="1828" spans="1:15" outlineLevel="2" x14ac:dyDescent="0.25">
      <c r="A1828" t="s">
        <v>2267</v>
      </c>
      <c r="B1828" s="74" t="str">
        <f t="shared" si="233"/>
        <v>2200V75ALT</v>
      </c>
      <c r="C1828" t="str">
        <f>VLOOKUP(A1828,'BASE ARTICLE SAMUEL 25012023 v1'!$A$1:$B$1287,2,FALSE)</f>
        <v>AF</v>
      </c>
      <c r="D1828" t="s">
        <v>90</v>
      </c>
      <c r="E1828">
        <v>2</v>
      </c>
      <c r="F1828" t="s">
        <v>91</v>
      </c>
      <c r="G1828" s="71">
        <f>VLOOKUP(M1828,'BASE ARTICLE SAMUEL 25012023 v1'!$A$1:$F$1287,6,FALSE)</f>
        <v>0.92</v>
      </c>
      <c r="H1828" s="6">
        <f>VLOOKUP(M1828,'BASE ARTICLE SAMUEL 25012023 v2'!$A$1:$H$1287,8,FALSE)</f>
        <v>0.92</v>
      </c>
      <c r="I1828">
        <v>1.38</v>
      </c>
      <c r="J1828">
        <f t="shared" si="236"/>
        <v>2.76</v>
      </c>
      <c r="K1828" s="6">
        <f>VLOOKUP(M1828,'BASE ARTICLE SAMUEL 25012023 v2'!$A$1:$K$1287,11,FALSE)</f>
        <v>1.3800000000000001</v>
      </c>
      <c r="L1828" s="6">
        <f t="shared" si="237"/>
        <v>2.7600000000000002</v>
      </c>
      <c r="M1828" t="s">
        <v>90</v>
      </c>
      <c r="N1828" t="str">
        <f>VLOOKUP(M1828,'BASE ARTICLE SAMUEL 25012023 v1'!$A$2:$B$1287,2,FALSE)</f>
        <v>AS</v>
      </c>
      <c r="O1828">
        <f t="shared" si="232"/>
        <v>1.84</v>
      </c>
    </row>
    <row r="1829" spans="1:15" outlineLevel="2" x14ac:dyDescent="0.25">
      <c r="A1829" t="s">
        <v>2267</v>
      </c>
      <c r="B1829" s="74" t="str">
        <f t="shared" si="233"/>
        <v>2200V75ALT</v>
      </c>
      <c r="C1829" t="str">
        <f>VLOOKUP(A1829,'BASE ARTICLE SAMUEL 25012023 v1'!$A$1:$B$1287,2,FALSE)</f>
        <v>AF</v>
      </c>
      <c r="D1829" t="s">
        <v>68</v>
      </c>
      <c r="E1829">
        <v>1</v>
      </c>
      <c r="F1829" t="s">
        <v>69</v>
      </c>
      <c r="G1829" s="71">
        <f>VLOOKUP(M1829,'BASE ARTICLE SAMUEL 25012023 v1'!$A$1:$F$1287,6,FALSE)</f>
        <v>0.94</v>
      </c>
      <c r="H1829" s="6">
        <f>VLOOKUP(M1829,'BASE ARTICLE SAMUEL 25012023 v2'!$A$1:$H$1287,8,FALSE)</f>
        <v>0.94</v>
      </c>
      <c r="I1829">
        <v>1.41</v>
      </c>
      <c r="J1829">
        <f t="shared" si="236"/>
        <v>1.41</v>
      </c>
      <c r="K1829" s="6">
        <f>VLOOKUP(M1829,'BASE ARTICLE SAMUEL 25012023 v2'!$A$1:$K$1287,11,FALSE)</f>
        <v>1.41</v>
      </c>
      <c r="L1829" s="6">
        <f t="shared" si="237"/>
        <v>1.41</v>
      </c>
      <c r="M1829" t="s">
        <v>68</v>
      </c>
      <c r="N1829" t="str">
        <f>VLOOKUP(M1829,'BASE ARTICLE SAMUEL 25012023 v1'!$A$2:$B$1287,2,FALSE)</f>
        <v>AS</v>
      </c>
      <c r="O1829">
        <f t="shared" si="232"/>
        <v>0.94</v>
      </c>
    </row>
    <row r="1830" spans="1:15" outlineLevel="2" x14ac:dyDescent="0.25">
      <c r="A1830" t="s">
        <v>2267</v>
      </c>
      <c r="B1830" s="74" t="str">
        <f t="shared" si="233"/>
        <v>2200V75ALT</v>
      </c>
      <c r="C1830" t="str">
        <f>VLOOKUP(A1830,'BASE ARTICLE SAMUEL 25012023 v1'!$A$1:$B$1287,2,FALSE)</f>
        <v>AF</v>
      </c>
      <c r="D1830" t="s">
        <v>942</v>
      </c>
      <c r="E1830">
        <v>1</v>
      </c>
      <c r="F1830" t="s">
        <v>943</v>
      </c>
      <c r="G1830" s="71">
        <f>VLOOKUP(M1830,'BASE ARTICLE SAMUEL 25012023 v1'!$A$1:$F$1287,6,FALSE)</f>
        <v>1.64</v>
      </c>
      <c r="H1830" s="6">
        <f>VLOOKUP(M1830,'BASE ARTICLE SAMUEL 25012023 v2'!$A$1:$H$1287,8,FALSE)</f>
        <v>1.83</v>
      </c>
      <c r="I1830">
        <v>2.4500000000000002</v>
      </c>
      <c r="J1830">
        <f t="shared" si="236"/>
        <v>2.4500000000000002</v>
      </c>
      <c r="K1830" s="6">
        <f>VLOOKUP(M1830,'BASE ARTICLE SAMUEL 25012023 v2'!$A$1:$K$1287,11,FALSE)</f>
        <v>2.7450000000000001</v>
      </c>
      <c r="L1830" s="6">
        <f t="shared" si="237"/>
        <v>2.7450000000000001</v>
      </c>
      <c r="M1830" t="s">
        <v>942</v>
      </c>
      <c r="N1830" t="str">
        <f>VLOOKUP(M1830,'BASE ARTICLE SAMUEL 25012023 v1'!$A$2:$B$1287,2,FALSE)</f>
        <v>AS</v>
      </c>
      <c r="O1830">
        <f t="shared" si="232"/>
        <v>1.83</v>
      </c>
    </row>
    <row r="1831" spans="1:15" outlineLevel="2" x14ac:dyDescent="0.25">
      <c r="A1831" t="s">
        <v>2267</v>
      </c>
      <c r="B1831" s="74" t="str">
        <f t="shared" si="233"/>
        <v>2200V75ALT</v>
      </c>
      <c r="C1831" t="str">
        <f>VLOOKUP(A1831,'BASE ARTICLE SAMUEL 25012023 v1'!$A$1:$B$1287,2,FALSE)</f>
        <v>AF</v>
      </c>
      <c r="D1831" t="s">
        <v>757</v>
      </c>
      <c r="E1831">
        <v>2</v>
      </c>
      <c r="F1831" t="s">
        <v>758</v>
      </c>
      <c r="G1831" s="71">
        <f>VLOOKUP(M1831,'BASE ARTICLE SAMUEL 25012023 v1'!$A$1:$F$1287,6,FALSE)</f>
        <v>1.22</v>
      </c>
      <c r="H1831" s="6">
        <f>VLOOKUP(M1831,'BASE ARTICLE SAMUEL 25012023 v2'!$A$1:$H$1287,8,FALSE)</f>
        <v>1.22</v>
      </c>
      <c r="I1831">
        <v>1.62</v>
      </c>
      <c r="J1831">
        <f t="shared" si="236"/>
        <v>3.24</v>
      </c>
      <c r="K1831" s="6">
        <f>VLOOKUP(M1831,'BASE ARTICLE SAMUEL 25012023 v2'!$A$1:$K$1287,11,FALSE)</f>
        <v>1.6226</v>
      </c>
      <c r="L1831" s="6">
        <f t="shared" si="237"/>
        <v>3.2452000000000001</v>
      </c>
      <c r="M1831" t="s">
        <v>757</v>
      </c>
      <c r="N1831" t="str">
        <f>VLOOKUP(M1831,'BASE ARTICLE SAMUEL 25012023 v1'!$A$2:$B$1287,2,FALSE)</f>
        <v>AS</v>
      </c>
      <c r="O1831">
        <f t="shared" si="232"/>
        <v>2.44</v>
      </c>
    </row>
    <row r="1832" spans="1:15" outlineLevel="2" x14ac:dyDescent="0.25">
      <c r="A1832" t="s">
        <v>2267</v>
      </c>
      <c r="B1832" s="74" t="str">
        <f t="shared" si="233"/>
        <v>2200V75ALT</v>
      </c>
      <c r="C1832" t="str">
        <f>VLOOKUP(A1832,'BASE ARTICLE SAMUEL 25012023 v1'!$A$1:$B$1287,2,FALSE)</f>
        <v>AF</v>
      </c>
      <c r="D1832" t="s">
        <v>2049</v>
      </c>
      <c r="E1832">
        <v>4</v>
      </c>
      <c r="F1832" t="s">
        <v>2050</v>
      </c>
      <c r="G1832" s="71">
        <f>VLOOKUP(M1832,'BASE ARTICLE SAMUEL 25012023 v1'!$A$1:$F$1287,6,FALSE)</f>
        <v>0</v>
      </c>
      <c r="H1832" s="6">
        <f>VLOOKUP(M1832,'BASE ARTICLE SAMUEL 25012023 v2'!$A$1:$H$1287,8,FALSE)</f>
        <v>4.1400000000000006</v>
      </c>
      <c r="I1832">
        <v>5.5</v>
      </c>
      <c r="J1832">
        <f t="shared" si="236"/>
        <v>22</v>
      </c>
      <c r="K1832" s="6">
        <f>VLOOKUP(M1832,'BASE ARTICLE SAMUEL 25012023 v2'!$A$1:$K$1287,11,FALSE)</f>
        <v>5.5212000000000003</v>
      </c>
      <c r="L1832" s="6">
        <f t="shared" si="237"/>
        <v>22.084800000000001</v>
      </c>
      <c r="M1832" t="s">
        <v>2049</v>
      </c>
      <c r="N1832" t="str">
        <f>VLOOKUP(M1832,'BASE ARTICLE SAMUEL 25012023 v1'!$A$2:$B$1287,2,FALSE)</f>
        <v>AF</v>
      </c>
      <c r="O1832">
        <f t="shared" si="232"/>
        <v>16.560000000000002</v>
      </c>
    </row>
    <row r="1833" spans="1:15" outlineLevel="2" x14ac:dyDescent="0.25">
      <c r="A1833" t="s">
        <v>2267</v>
      </c>
      <c r="B1833" s="74" t="str">
        <f t="shared" si="233"/>
        <v>2200V75ALT</v>
      </c>
      <c r="C1833" t="str">
        <f>VLOOKUP(A1833,'BASE ARTICLE SAMUEL 25012023 v1'!$A$1:$B$1287,2,FALSE)</f>
        <v>AF</v>
      </c>
      <c r="D1833">
        <v>101007</v>
      </c>
      <c r="E1833">
        <v>2</v>
      </c>
      <c r="F1833" t="s">
        <v>582</v>
      </c>
      <c r="G1833" s="71">
        <f>VLOOKUP(M1833,'BASE ARTICLE SAMUEL 25012023 v1'!$A$1:$F$1287,6,FALSE)</f>
        <v>1.5</v>
      </c>
      <c r="H1833" s="6">
        <f>VLOOKUP(M1833,'BASE ARTICLE SAMUEL 25012023 v2'!$A$1:$H$1287,8,FALSE)</f>
        <v>1.5</v>
      </c>
      <c r="I1833">
        <v>2.25</v>
      </c>
      <c r="J1833">
        <f t="shared" si="236"/>
        <v>4.5</v>
      </c>
      <c r="K1833" s="6">
        <f>VLOOKUP(M1833,'BASE ARTICLE SAMUEL 25012023 v2'!$A$1:$K$1287,11,FALSE)</f>
        <v>2.25</v>
      </c>
      <c r="L1833" s="6">
        <f t="shared" si="237"/>
        <v>4.5</v>
      </c>
      <c r="M1833">
        <v>101007</v>
      </c>
      <c r="N1833" t="str">
        <f>VLOOKUP(M1833,'BASE ARTICLE SAMUEL 25012023 v1'!$A$2:$B$1287,2,FALSE)</f>
        <v>AN</v>
      </c>
      <c r="O1833">
        <f t="shared" si="232"/>
        <v>3</v>
      </c>
    </row>
    <row r="1834" spans="1:15" outlineLevel="2" x14ac:dyDescent="0.25">
      <c r="A1834" t="s">
        <v>2267</v>
      </c>
      <c r="B1834" s="74" t="str">
        <f t="shared" si="233"/>
        <v>2200V75ALT</v>
      </c>
      <c r="C1834" t="str">
        <f>VLOOKUP(A1834,'BASE ARTICLE SAMUEL 25012023 v1'!$A$1:$B$1287,2,FALSE)</f>
        <v>AF</v>
      </c>
      <c r="D1834" t="s">
        <v>558</v>
      </c>
      <c r="E1834">
        <v>4</v>
      </c>
      <c r="F1834" t="s">
        <v>559</v>
      </c>
      <c r="G1834" s="71">
        <f>VLOOKUP(M1834,'BASE ARTICLE SAMUEL 25012023 v1'!$A$1:$F$1287,6,FALSE)</f>
        <v>0.85</v>
      </c>
      <c r="H1834" s="6">
        <f>VLOOKUP(M1834,'BASE ARTICLE SAMUEL 25012023 v2'!$A$1:$H$1287,8,FALSE)</f>
        <v>0.91100000000000003</v>
      </c>
      <c r="I1834">
        <v>1.1299999999999999</v>
      </c>
      <c r="J1834">
        <f t="shared" si="236"/>
        <v>4.5199999999999996</v>
      </c>
      <c r="K1834" s="6">
        <f>VLOOKUP(M1834,'BASE ARTICLE SAMUEL 25012023 v2'!$A$1:$K$1287,11,FALSE)</f>
        <v>1.2116300000000002</v>
      </c>
      <c r="L1834" s="6">
        <f t="shared" si="237"/>
        <v>4.8465200000000008</v>
      </c>
      <c r="M1834" t="s">
        <v>558</v>
      </c>
      <c r="N1834" t="str">
        <f>VLOOKUP(M1834,'BASE ARTICLE SAMUEL 25012023 v1'!$A$2:$B$1287,2,FALSE)</f>
        <v>AS</v>
      </c>
      <c r="O1834">
        <f t="shared" si="232"/>
        <v>3.6440000000000001</v>
      </c>
    </row>
    <row r="1835" spans="1:15" outlineLevel="2" x14ac:dyDescent="0.25">
      <c r="A1835" t="s">
        <v>2267</v>
      </c>
      <c r="B1835" s="74" t="str">
        <f t="shared" si="233"/>
        <v>2200V75ALT</v>
      </c>
      <c r="C1835" t="str">
        <f>VLOOKUP(A1835,'BASE ARTICLE SAMUEL 25012023 v1'!$A$1:$B$1287,2,FALSE)</f>
        <v>AF</v>
      </c>
      <c r="D1835" t="s">
        <v>2215</v>
      </c>
      <c r="E1835">
        <v>5</v>
      </c>
      <c r="F1835" t="s">
        <v>2216</v>
      </c>
      <c r="G1835" s="71">
        <f>VLOOKUP(M1835,'BASE ARTICLE SAMUEL 25012023 v1'!$A$1:$F$1287,6,FALSE)</f>
        <v>0.6</v>
      </c>
      <c r="H1835" s="6">
        <f>VLOOKUP(M1835,'BASE ARTICLE SAMUEL 25012023 v2'!$A$1:$H$1287,8,FALSE)</f>
        <v>0.76</v>
      </c>
      <c r="I1835">
        <v>0.79800000000000004</v>
      </c>
      <c r="J1835">
        <f t="shared" si="236"/>
        <v>3.99</v>
      </c>
      <c r="K1835" s="6">
        <f>VLOOKUP(M1835,'BASE ARTICLE SAMUEL 25012023 v2'!$A$1:$K$1287,11,FALSE)</f>
        <v>1.0108000000000001</v>
      </c>
      <c r="L1835" s="6">
        <f t="shared" si="237"/>
        <v>5.0540000000000003</v>
      </c>
      <c r="M1835" t="s">
        <v>2215</v>
      </c>
      <c r="N1835" t="str">
        <f>VLOOKUP(M1835,'BASE ARTICLE SAMUEL 25012023 v1'!$A$2:$B$1287,2,FALSE)</f>
        <v>AN</v>
      </c>
      <c r="O1835">
        <f t="shared" si="232"/>
        <v>3.8</v>
      </c>
    </row>
    <row r="1836" spans="1:15" outlineLevel="2" x14ac:dyDescent="0.25">
      <c r="A1836" t="s">
        <v>2267</v>
      </c>
      <c r="B1836" s="74" t="str">
        <f t="shared" si="233"/>
        <v>2200V75ALT</v>
      </c>
      <c r="C1836" t="str">
        <f>VLOOKUP(A1836,'BASE ARTICLE SAMUEL 25012023 v1'!$A$1:$B$1287,2,FALSE)</f>
        <v>AF</v>
      </c>
      <c r="D1836" t="s">
        <v>1667</v>
      </c>
      <c r="E1836">
        <v>3</v>
      </c>
      <c r="F1836" t="s">
        <v>1668</v>
      </c>
      <c r="G1836" s="71">
        <f>VLOOKUP(M1836,'BASE ARTICLE SAMUEL 25012023 v1'!$A$1:$F$1287,6,FALSE)</f>
        <v>0.6</v>
      </c>
      <c r="H1836" s="6">
        <f>VLOOKUP(M1836,'BASE ARTICLE SAMUEL 25012023 v2'!$A$1:$H$1287,8,FALSE)</f>
        <v>0.6</v>
      </c>
      <c r="I1836">
        <v>0.9</v>
      </c>
      <c r="J1836">
        <f t="shared" si="236"/>
        <v>2.7</v>
      </c>
      <c r="K1836" s="6">
        <f>VLOOKUP(M1836,'BASE ARTICLE SAMUEL 25012023 v2'!$A$1:$K$1287,11,FALSE)</f>
        <v>0.89999999999999991</v>
      </c>
      <c r="L1836" s="6">
        <f t="shared" si="237"/>
        <v>2.6999999999999997</v>
      </c>
      <c r="M1836" t="s">
        <v>1667</v>
      </c>
      <c r="N1836" t="str">
        <f>VLOOKUP(M1836,'BASE ARTICLE SAMUEL 25012023 v1'!$A$2:$B$1287,2,FALSE)</f>
        <v>AN</v>
      </c>
      <c r="O1836">
        <f t="shared" si="232"/>
        <v>1.7999999999999998</v>
      </c>
    </row>
    <row r="1837" spans="1:15" outlineLevel="2" x14ac:dyDescent="0.25">
      <c r="A1837" t="s">
        <v>2267</v>
      </c>
      <c r="B1837" s="74" t="str">
        <f t="shared" si="233"/>
        <v>2200V75ALT</v>
      </c>
      <c r="C1837" t="str">
        <f>VLOOKUP(A1837,'BASE ARTICLE SAMUEL 25012023 v1'!$A$1:$B$1287,2,FALSE)</f>
        <v>AF</v>
      </c>
      <c r="D1837" t="s">
        <v>2217</v>
      </c>
      <c r="E1837">
        <v>6</v>
      </c>
      <c r="F1837" t="s">
        <v>2218</v>
      </c>
      <c r="G1837" s="71">
        <f>VLOOKUP(M1837,'BASE ARTICLE SAMUEL 25012023 v1'!$A$1:$F$1287,6,FALSE)</f>
        <v>0.2</v>
      </c>
      <c r="H1837" s="6">
        <f>VLOOKUP(M1837,'BASE ARTICLE SAMUEL 25012023 v2'!$A$1:$H$1287,8,FALSE)</f>
        <v>0.2</v>
      </c>
      <c r="I1837">
        <v>0.26600000000000001</v>
      </c>
      <c r="J1837">
        <f t="shared" si="236"/>
        <v>1.5960000000000001</v>
      </c>
      <c r="K1837" s="6">
        <f>VLOOKUP(M1837,'BASE ARTICLE SAMUEL 25012023 v2'!$A$1:$K$1287,11,FALSE)</f>
        <v>0.26600000000000001</v>
      </c>
      <c r="L1837" s="6">
        <f t="shared" si="237"/>
        <v>1.5960000000000001</v>
      </c>
      <c r="M1837" t="s">
        <v>2217</v>
      </c>
      <c r="N1837" t="str">
        <f>VLOOKUP(M1837,'BASE ARTICLE SAMUEL 25012023 v1'!$A$2:$B$1287,2,FALSE)</f>
        <v>AN</v>
      </c>
      <c r="O1837">
        <f t="shared" si="232"/>
        <v>1.2000000000000002</v>
      </c>
    </row>
    <row r="1838" spans="1:15" outlineLevel="2" x14ac:dyDescent="0.25">
      <c r="A1838" t="s">
        <v>2267</v>
      </c>
      <c r="B1838" s="74" t="str">
        <f t="shared" si="233"/>
        <v>2200V75ALT</v>
      </c>
      <c r="C1838" t="str">
        <f>VLOOKUP(A1838,'BASE ARTICLE SAMUEL 25012023 v1'!$A$1:$B$1287,2,FALSE)</f>
        <v>AF</v>
      </c>
      <c r="D1838" t="s">
        <v>1949</v>
      </c>
      <c r="E1838">
        <v>2</v>
      </c>
      <c r="F1838" t="s">
        <v>1950</v>
      </c>
      <c r="G1838" s="71">
        <f>VLOOKUP(M1838,'BASE ARTICLE SAMUEL 25012023 v1'!$A$1:$F$1287,6,FALSE)</f>
        <v>0</v>
      </c>
      <c r="H1838" s="6">
        <f>VLOOKUP(M1838,'BASE ARTICLE SAMUEL 25012023 v2'!$A$1:$H$1287,8,FALSE)</f>
        <v>92.97</v>
      </c>
      <c r="I1838">
        <v>156.03</v>
      </c>
      <c r="J1838">
        <f t="shared" si="236"/>
        <v>312.06</v>
      </c>
      <c r="K1838" s="6">
        <f>VLOOKUP(M1838,'BASE ARTICLE SAMUEL 25012023 v2'!$A$1:$K$1287,11,FALSE)</f>
        <v>157.13120000000001</v>
      </c>
      <c r="L1838" s="6">
        <f t="shared" si="237"/>
        <v>314.26240000000001</v>
      </c>
      <c r="M1838" t="s">
        <v>1949</v>
      </c>
      <c r="N1838" t="str">
        <f>VLOOKUP(M1838,'BASE ARTICLE SAMUEL 25012023 v1'!$A$2:$B$1287,2,FALSE)</f>
        <v>AF</v>
      </c>
      <c r="O1838">
        <f t="shared" si="232"/>
        <v>185.94</v>
      </c>
    </row>
    <row r="1839" spans="1:15" outlineLevel="2" x14ac:dyDescent="0.25">
      <c r="A1839" t="s">
        <v>2267</v>
      </c>
      <c r="B1839" s="74" t="str">
        <f t="shared" si="233"/>
        <v>2200V75ALT</v>
      </c>
      <c r="C1839" t="str">
        <f>VLOOKUP(A1839,'BASE ARTICLE SAMUEL 25012023 v1'!$A$1:$B$1287,2,FALSE)</f>
        <v>AF</v>
      </c>
      <c r="D1839" t="s">
        <v>2057</v>
      </c>
      <c r="E1839">
        <v>1</v>
      </c>
      <c r="F1839" t="s">
        <v>2058</v>
      </c>
      <c r="G1839" s="71">
        <f>VLOOKUP(M1839,'BASE ARTICLE SAMUEL 25012023 v1'!$A$1:$F$1287,6,FALSE)</f>
        <v>214.71</v>
      </c>
      <c r="H1839" s="6">
        <f>VLOOKUP(M1839,'BASE ARTICLE SAMUEL 25012023 v2'!$A$1:$H$1287,8,FALSE)</f>
        <v>196.03</v>
      </c>
      <c r="I1839">
        <v>289.12</v>
      </c>
      <c r="J1839">
        <f t="shared" si="236"/>
        <v>289.12</v>
      </c>
      <c r="K1839" s="6">
        <f>VLOOKUP(M1839,'BASE ARTICLE SAMUEL 25012023 v2'!$A$1:$K$1287,11,FALSE)</f>
        <v>287.341800036</v>
      </c>
      <c r="L1839" s="6">
        <f t="shared" si="237"/>
        <v>287.341800036</v>
      </c>
      <c r="M1839" t="s">
        <v>2057</v>
      </c>
      <c r="N1839" t="str">
        <f>VLOOKUP(M1839,'BASE ARTICLE SAMUEL 25012023 v1'!$A$2:$B$1287,2,FALSE)</f>
        <v>AF</v>
      </c>
      <c r="O1839">
        <f t="shared" si="232"/>
        <v>196.03</v>
      </c>
    </row>
    <row r="1840" spans="1:15" outlineLevel="2" x14ac:dyDescent="0.25">
      <c r="A1840" t="s">
        <v>2267</v>
      </c>
      <c r="B1840" s="74" t="str">
        <f t="shared" si="233"/>
        <v>2200V75ALT</v>
      </c>
      <c r="C1840" t="str">
        <f>VLOOKUP(A1840,'BASE ARTICLE SAMUEL 25012023 v1'!$A$1:$B$1287,2,FALSE)</f>
        <v>AF</v>
      </c>
      <c r="D1840" t="s">
        <v>2045</v>
      </c>
      <c r="E1840">
        <v>1</v>
      </c>
      <c r="F1840" t="s">
        <v>3952</v>
      </c>
      <c r="G1840" s="71">
        <f>VLOOKUP(M1840,'BASE ARTICLE SAMUEL 25012023 v1'!$A$1:$F$1287,6,FALSE)</f>
        <v>249.46</v>
      </c>
      <c r="H1840" s="6">
        <f>VLOOKUP(M1840,'BASE ARTICLE SAMUEL 25012023 v2'!$A$1:$H$1287,8,FALSE)</f>
        <v>46.484999999999999</v>
      </c>
      <c r="I1840">
        <v>380.51</v>
      </c>
      <c r="J1840">
        <f t="shared" si="236"/>
        <v>380.51</v>
      </c>
      <c r="K1840" s="6">
        <f>VLOOKUP(M1840,'BASE ARTICLE SAMUEL 25012023 v2'!$A$1:$K$1287,11,FALSE)</f>
        <v>193.47749999999999</v>
      </c>
      <c r="L1840" s="6">
        <f t="shared" si="237"/>
        <v>193.47749999999999</v>
      </c>
      <c r="M1840" t="s">
        <v>2045</v>
      </c>
      <c r="N1840" t="str">
        <f>VLOOKUP(M1840,'BASE ARTICLE SAMUEL 25012023 v1'!$A$2:$B$1287,2,FALSE)</f>
        <v>AF</v>
      </c>
      <c r="O1840">
        <f t="shared" si="232"/>
        <v>46.484999999999999</v>
      </c>
    </row>
    <row r="1841" spans="1:15" outlineLevel="2" x14ac:dyDescent="0.25">
      <c r="A1841" t="s">
        <v>2267</v>
      </c>
      <c r="B1841" s="74" t="str">
        <f t="shared" si="233"/>
        <v>2200V75ALT</v>
      </c>
      <c r="C1841" t="str">
        <f>VLOOKUP(A1841,'BASE ARTICLE SAMUEL 25012023 v1'!$A$1:$B$1287,2,FALSE)</f>
        <v>AF</v>
      </c>
      <c r="D1841" t="s">
        <v>2059</v>
      </c>
      <c r="E1841">
        <v>1</v>
      </c>
      <c r="F1841" t="s">
        <v>2060</v>
      </c>
      <c r="G1841" s="71">
        <f>VLOOKUP(M1841,'BASE ARTICLE SAMUEL 25012023 v1'!$A$1:$F$1287,6,FALSE)</f>
        <v>237</v>
      </c>
      <c r="H1841" s="6">
        <f>VLOOKUP(M1841,'BASE ARTICLE SAMUEL 25012023 v2'!$A$1:$H$1287,8,FALSE)</f>
        <v>299.99</v>
      </c>
      <c r="I1841">
        <v>355.5</v>
      </c>
      <c r="J1841">
        <f t="shared" si="236"/>
        <v>355.5</v>
      </c>
      <c r="K1841" s="6">
        <f>VLOOKUP(M1841,'BASE ARTICLE SAMUEL 25012023 v2'!$A$1:$K$1287,11,FALSE)</f>
        <v>449.98500000000001</v>
      </c>
      <c r="L1841" s="6">
        <f t="shared" si="237"/>
        <v>449.98500000000001</v>
      </c>
      <c r="M1841" t="s">
        <v>2059</v>
      </c>
      <c r="N1841" t="str">
        <f>VLOOKUP(M1841,'BASE ARTICLE SAMUEL 25012023 v1'!$A$2:$B$1287,2,FALSE)</f>
        <v>AN</v>
      </c>
      <c r="O1841">
        <f t="shared" si="232"/>
        <v>299.99</v>
      </c>
    </row>
    <row r="1842" spans="1:15" outlineLevel="2" x14ac:dyDescent="0.25">
      <c r="A1842" t="s">
        <v>2267</v>
      </c>
      <c r="B1842" s="74" t="str">
        <f t="shared" si="233"/>
        <v>2200V75ALT</v>
      </c>
      <c r="C1842" t="str">
        <f>VLOOKUP(A1842,'BASE ARTICLE SAMUEL 25012023 v1'!$A$1:$B$1287,2,FALSE)</f>
        <v>AF</v>
      </c>
      <c r="D1842" t="s">
        <v>1603</v>
      </c>
      <c r="E1842">
        <v>2</v>
      </c>
      <c r="F1842" t="s">
        <v>1604</v>
      </c>
      <c r="G1842" s="71">
        <f>VLOOKUP(M1842,'BASE ARTICLE SAMUEL 25012023 v1'!$A$1:$F$1287,6,FALSE)</f>
        <v>50</v>
      </c>
      <c r="H1842" s="6">
        <f>VLOOKUP(M1842,'BASE ARTICLE SAMUEL 25012023 v2'!$A$1:$H$1287,8,FALSE)</f>
        <v>0</v>
      </c>
      <c r="I1842">
        <v>75</v>
      </c>
      <c r="J1842">
        <f t="shared" si="236"/>
        <v>150</v>
      </c>
      <c r="K1842" s="6">
        <f>VLOOKUP(M1842,'BASE ARTICLE SAMUEL 25012023 v2'!$A$1:$K$1287,11,FALSE)</f>
        <v>75</v>
      </c>
      <c r="L1842" s="6">
        <f t="shared" si="237"/>
        <v>150</v>
      </c>
      <c r="M1842" t="s">
        <v>1603</v>
      </c>
      <c r="N1842" t="str">
        <f>VLOOKUP(M1842,'BASE ARTICLE SAMUEL 25012023 v1'!$A$2:$B$1287,2,FALSE)</f>
        <v>AN</v>
      </c>
      <c r="O1842">
        <f t="shared" si="232"/>
        <v>0</v>
      </c>
    </row>
    <row r="1843" spans="1:15" outlineLevel="2" x14ac:dyDescent="0.25">
      <c r="A1843" t="s">
        <v>2267</v>
      </c>
      <c r="B1843" s="74" t="str">
        <f t="shared" si="233"/>
        <v>2200V75ALT</v>
      </c>
      <c r="C1843" t="str">
        <f>VLOOKUP(A1843,'BASE ARTICLE SAMUEL 25012023 v1'!$A$1:$B$1287,2,FALSE)</f>
        <v>AF</v>
      </c>
      <c r="D1843" t="s">
        <v>1562</v>
      </c>
      <c r="E1843">
        <v>1</v>
      </c>
      <c r="F1843" t="s">
        <v>1563</v>
      </c>
      <c r="G1843" s="71">
        <f>VLOOKUP(M1843,'BASE ARTICLE SAMUEL 25012023 v1'!$A$1:$F$1287,6,FALSE)</f>
        <v>19.18</v>
      </c>
      <c r="H1843" s="6">
        <f>VLOOKUP(M1843,'BASE ARTICLE SAMUEL 25012023 v2'!$A$1:$H$1287,8,FALSE)</f>
        <v>19.18</v>
      </c>
      <c r="I1843">
        <v>28.77</v>
      </c>
      <c r="J1843">
        <f t="shared" si="236"/>
        <v>28.77</v>
      </c>
      <c r="K1843" s="6">
        <f>VLOOKUP(M1843,'BASE ARTICLE SAMUEL 25012023 v2'!$A$1:$K$1287,11,FALSE)</f>
        <v>28.77</v>
      </c>
      <c r="L1843" s="6">
        <f t="shared" si="237"/>
        <v>28.77</v>
      </c>
      <c r="M1843" t="s">
        <v>1562</v>
      </c>
      <c r="N1843" t="str">
        <f>VLOOKUP(M1843,'BASE ARTICLE SAMUEL 25012023 v1'!$A$2:$B$1287,2,FALSE)</f>
        <v>AN</v>
      </c>
      <c r="O1843">
        <f t="shared" si="232"/>
        <v>19.18</v>
      </c>
    </row>
    <row r="1844" spans="1:15" outlineLevel="2" x14ac:dyDescent="0.25">
      <c r="A1844" t="s">
        <v>2267</v>
      </c>
      <c r="B1844" s="74" t="str">
        <f t="shared" si="233"/>
        <v>2200V75ALT</v>
      </c>
      <c r="C1844" t="str">
        <f>VLOOKUP(A1844,'BASE ARTICLE SAMUEL 25012023 v1'!$A$1:$B$1287,2,FALSE)</f>
        <v>AF</v>
      </c>
      <c r="D1844" t="s">
        <v>560</v>
      </c>
      <c r="E1844">
        <v>3.5</v>
      </c>
      <c r="F1844" t="s">
        <v>561</v>
      </c>
      <c r="G1844" s="71">
        <f>VLOOKUP(M1844,'BASE ARTICLE SAMUEL 25012023 v1'!$A$1:$F$1287,6,FALSE)</f>
        <v>5.73</v>
      </c>
      <c r="H1844" s="6">
        <f>VLOOKUP(M1844,'BASE ARTICLE SAMUEL 25012023 v2'!$A$1:$H$1287,8,FALSE)</f>
        <v>5.73</v>
      </c>
      <c r="I1844">
        <v>19.059999999999999</v>
      </c>
      <c r="J1844">
        <f t="shared" si="236"/>
        <v>66.709999999999994</v>
      </c>
      <c r="K1844" s="6">
        <f>VLOOKUP(M1844,'BASE ARTICLE SAMUEL 25012023 v2'!$A$1:$K$1287,11,FALSE)</f>
        <v>22.862700000000004</v>
      </c>
      <c r="L1844" s="6">
        <f t="shared" si="237"/>
        <v>80.019450000000006</v>
      </c>
      <c r="M1844" t="s">
        <v>560</v>
      </c>
      <c r="N1844" t="str">
        <f>VLOOKUP(M1844,'BASE ARTICLE SAMUEL 25012023 v1'!$A$2:$B$1287,2,FALSE)</f>
        <v>AS</v>
      </c>
      <c r="O1844">
        <f t="shared" si="232"/>
        <v>20.055</v>
      </c>
    </row>
    <row r="1845" spans="1:15" outlineLevel="2" x14ac:dyDescent="0.25">
      <c r="A1845" t="s">
        <v>2267</v>
      </c>
      <c r="B1845" s="74" t="str">
        <f t="shared" si="233"/>
        <v>2200V75ALT</v>
      </c>
      <c r="C1845" t="str">
        <f>VLOOKUP(A1845,'BASE ARTICLE SAMUEL 25012023 v1'!$A$1:$B$1287,2,FALSE)</f>
        <v>AF</v>
      </c>
      <c r="E1845">
        <v>1</v>
      </c>
      <c r="F1845" t="s">
        <v>1550</v>
      </c>
      <c r="G1845" s="71">
        <f>VLOOKUP(M1845,'BASE ARTICLE SAMUEL 25012023 v1'!$A$1:$F$1287,6,FALSE)</f>
        <v>5</v>
      </c>
      <c r="H1845" s="6">
        <f>VLOOKUP(M1845,'BASE ARTICLE SAMUEL 25012023 v2'!$A$1:$H$1287,8,FALSE)</f>
        <v>5</v>
      </c>
      <c r="I1845">
        <v>19.059999999999999</v>
      </c>
      <c r="J1845">
        <f t="shared" si="236"/>
        <v>19.059999999999999</v>
      </c>
      <c r="K1845" s="6">
        <f>VLOOKUP(M1845,'BASE ARTICLE SAMUEL 25012023 v2'!$A$1:$K$1287,11,FALSE)</f>
        <v>5.5</v>
      </c>
      <c r="L1845" s="6">
        <f t="shared" si="237"/>
        <v>5.5</v>
      </c>
      <c r="M1845" t="s">
        <v>1549</v>
      </c>
      <c r="N1845" t="str">
        <f>VLOOKUP(M1845,'BASE ARTICLE SAMUEL 25012023 v1'!$A$2:$B$1287,2,FALSE)</f>
        <v>AN</v>
      </c>
      <c r="O1845">
        <f t="shared" si="232"/>
        <v>5</v>
      </c>
    </row>
    <row r="1846" spans="1:15" outlineLevel="2" x14ac:dyDescent="0.25">
      <c r="A1846" t="s">
        <v>2267</v>
      </c>
      <c r="B1846" s="74" t="str">
        <f t="shared" si="233"/>
        <v>2200V75ALT</v>
      </c>
      <c r="C1846" t="str">
        <f>VLOOKUP(A1846,'BASE ARTICLE SAMUEL 25012023 v1'!$A$1:$B$1287,2,FALSE)</f>
        <v>AF</v>
      </c>
      <c r="E1846">
        <v>1</v>
      </c>
      <c r="F1846" t="s">
        <v>2484</v>
      </c>
      <c r="G1846" s="71">
        <f>VLOOKUP(M1846,'BASE ARTICLE SAMUEL 25012023 v1'!$A$1:$F$1287,6,FALSE)</f>
        <v>1.32</v>
      </c>
      <c r="H1846" s="6">
        <f>VLOOKUP(M1846,'BASE ARTICLE SAMUEL 25012023 v2'!$A$1:$H$1287,8,FALSE)</f>
        <v>1.32</v>
      </c>
      <c r="I1846">
        <v>19.059999999999999</v>
      </c>
      <c r="J1846">
        <f t="shared" si="236"/>
        <v>19.059999999999999</v>
      </c>
      <c r="K1846" s="6">
        <f>VLOOKUP(M1846,'BASE ARTICLE SAMUEL 25012023 v2'!$A$1:$K$1287,11,FALSE)</f>
        <v>1.4520000000000002</v>
      </c>
      <c r="L1846" s="6">
        <f t="shared" si="237"/>
        <v>1.4520000000000002</v>
      </c>
      <c r="M1846" t="s">
        <v>2483</v>
      </c>
      <c r="N1846" t="str">
        <f>VLOOKUP(M1846,'BASE ARTICLE SAMUEL 25012023 v1'!$A$2:$B$1287,2,FALSE)</f>
        <v>AN</v>
      </c>
      <c r="O1846">
        <f t="shared" si="232"/>
        <v>1.32</v>
      </c>
    </row>
    <row r="1847" spans="1:15" outlineLevel="1" x14ac:dyDescent="0.25">
      <c r="A1847" s="74" t="s">
        <v>4210</v>
      </c>
      <c r="B1847" s="74" t="str">
        <f t="shared" si="233"/>
        <v>DP-SPR2200V75ALT</v>
      </c>
      <c r="H1847" s="6" t="e">
        <f>VLOOKUP(M1847,'BASE ARTICLE SAMUEL 25012023 v2'!$A$1:$H$1287,8,FALSE)</f>
        <v>#N/A</v>
      </c>
      <c r="K1847" s="6" t="e">
        <f>VLOOKUP(M1847,'BASE ARTICLE SAMUEL 25012023 v2'!$A$1:$K$1287,11,FALSE)</f>
        <v>#N/A</v>
      </c>
      <c r="L1847" s="6">
        <f>SUBTOTAL(9,L1825:L1846)</f>
        <v>2380.7496700359998</v>
      </c>
      <c r="O1847">
        <f>SUBTOTAL(9,O1825:O1846)</f>
        <v>1357.0540000000003</v>
      </c>
    </row>
    <row r="1848" spans="1:15" outlineLevel="2" x14ac:dyDescent="0.25">
      <c r="A1848" t="s">
        <v>2003</v>
      </c>
      <c r="B1848" s="74" t="str">
        <f t="shared" si="233"/>
        <v>-ECSPR1800</v>
      </c>
      <c r="C1848" t="str">
        <f>VLOOKUP(A1848,'BASE ARTICLE SAMUEL 25012023 v1'!$A$1:$B$1287,2,FALSE)</f>
        <v>AA</v>
      </c>
      <c r="E1848">
        <v>1</v>
      </c>
      <c r="F1848" t="s">
        <v>582</v>
      </c>
      <c r="G1848" s="71">
        <f>VLOOKUP(M1848,'BASE ARTICLE SAMUEL 25012023 v1'!$A$1:$F$1287,6,FALSE)</f>
        <v>1.5</v>
      </c>
      <c r="H1848" s="6">
        <f>VLOOKUP(M1848,'BASE ARTICLE SAMUEL 25012023 v2'!$A$1:$H$1287,8,FALSE)</f>
        <v>1.5</v>
      </c>
      <c r="I1848">
        <v>2.2400000000000002</v>
      </c>
      <c r="J1848">
        <f t="shared" ref="J1848:J1865" si="238">E1848*I1848</f>
        <v>2.2400000000000002</v>
      </c>
      <c r="K1848" s="6">
        <f>VLOOKUP(M1848,'BASE ARTICLE SAMUEL 25012023 v2'!$A$1:$K$1287,11,FALSE)</f>
        <v>2.25</v>
      </c>
      <c r="L1848" s="6">
        <f t="shared" ref="L1848:L1865" si="239">E1848*K1848</f>
        <v>2.25</v>
      </c>
      <c r="M1848">
        <v>101007</v>
      </c>
      <c r="N1848" t="str">
        <f>VLOOKUP(M1848,'BASE ARTICLE SAMUEL 25012023 v1'!$A$2:$B$1287,2,FALSE)</f>
        <v>AN</v>
      </c>
      <c r="O1848">
        <f t="shared" si="232"/>
        <v>1.5</v>
      </c>
    </row>
    <row r="1849" spans="1:15" outlineLevel="2" x14ac:dyDescent="0.25">
      <c r="A1849" t="s">
        <v>2003</v>
      </c>
      <c r="B1849" s="74" t="str">
        <f t="shared" si="233"/>
        <v>-ECSPR1800</v>
      </c>
      <c r="C1849" t="str">
        <f>VLOOKUP(A1849,'BASE ARTICLE SAMUEL 25012023 v1'!$A$1:$B$1287,2,FALSE)</f>
        <v>AA</v>
      </c>
      <c r="E1849">
        <v>1</v>
      </c>
      <c r="F1849" t="s">
        <v>476</v>
      </c>
      <c r="G1849" s="71">
        <f>VLOOKUP(M1849,'BASE ARTICLE SAMUEL 25012023 v1'!$A$1:$F$1287,6,FALSE)</f>
        <v>14.38</v>
      </c>
      <c r="H1849" s="6">
        <f>VLOOKUP(M1849,'BASE ARTICLE SAMUEL 25012023 v2'!$A$1:$H$1287,8,FALSE)</f>
        <v>14.38</v>
      </c>
      <c r="I1849">
        <v>20.309999999999999</v>
      </c>
      <c r="J1849">
        <f t="shared" si="238"/>
        <v>20.309999999999999</v>
      </c>
      <c r="K1849" s="6">
        <f>VLOOKUP(M1849,'BASE ARTICLE SAMUEL 25012023 v2'!$A$1:$K$1287,11,FALSE)</f>
        <v>21.57</v>
      </c>
      <c r="L1849" s="6">
        <f t="shared" si="239"/>
        <v>21.57</v>
      </c>
      <c r="M1849">
        <v>1510041</v>
      </c>
      <c r="N1849" t="str">
        <f>VLOOKUP(M1849,'BASE ARTICLE SAMUEL 25012023 v1'!$A$2:$B$1287,2,FALSE)</f>
        <v>AS</v>
      </c>
      <c r="O1849">
        <f t="shared" si="232"/>
        <v>14.38</v>
      </c>
    </row>
    <row r="1850" spans="1:15" outlineLevel="2" x14ac:dyDescent="0.25">
      <c r="A1850" t="s">
        <v>2003</v>
      </c>
      <c r="B1850" s="74" t="str">
        <f t="shared" si="233"/>
        <v>-ECSPR1800</v>
      </c>
      <c r="C1850" t="str">
        <f>VLOOKUP(A1850,'BASE ARTICLE SAMUEL 25012023 v1'!$A$1:$B$1287,2,FALSE)</f>
        <v>AA</v>
      </c>
      <c r="E1850">
        <v>1.7</v>
      </c>
      <c r="F1850" t="s">
        <v>577</v>
      </c>
      <c r="G1850" s="71">
        <f>VLOOKUP(M1850,'BASE ARTICLE SAMUEL 25012023 v1'!$A$1:$F$1287,6,FALSE)</f>
        <v>3.2</v>
      </c>
      <c r="H1850" s="6">
        <f>VLOOKUP(M1850,'BASE ARTICLE SAMUEL 25012023 v2'!$A$1:$H$1287,8,FALSE)</f>
        <v>3.2</v>
      </c>
      <c r="I1850">
        <v>4.3499999999999996</v>
      </c>
      <c r="J1850">
        <f t="shared" si="238"/>
        <v>7.3949999999999996</v>
      </c>
      <c r="K1850" s="6">
        <f>VLOOKUP(M1850,'BASE ARTICLE SAMUEL 25012023 v2'!$A$1:$K$1287,11,FALSE)</f>
        <v>4.8000000000000007</v>
      </c>
      <c r="L1850" s="6">
        <f t="shared" si="239"/>
        <v>8.16</v>
      </c>
      <c r="M1850" t="s">
        <v>576</v>
      </c>
      <c r="N1850" t="str">
        <f>VLOOKUP(M1850,'BASE ARTICLE SAMUEL 25012023 v1'!$A$2:$B$1287,2,FALSE)</f>
        <v>AN</v>
      </c>
      <c r="O1850">
        <f t="shared" si="232"/>
        <v>5.44</v>
      </c>
    </row>
    <row r="1851" spans="1:15" outlineLevel="2" x14ac:dyDescent="0.25">
      <c r="A1851" t="s">
        <v>2003</v>
      </c>
      <c r="B1851" s="74" t="str">
        <f t="shared" si="233"/>
        <v>-ECSPR1800</v>
      </c>
      <c r="C1851" t="str">
        <f>VLOOKUP(A1851,'BASE ARTICLE SAMUEL 25012023 v1'!$A$1:$B$1287,2,FALSE)</f>
        <v>AA</v>
      </c>
      <c r="E1851">
        <v>1</v>
      </c>
      <c r="F1851" t="s">
        <v>1160</v>
      </c>
      <c r="G1851" s="71">
        <f>VLOOKUP(M1851,'BASE ARTICLE SAMUEL 25012023 v1'!$A$1:$F$1287,6,FALSE)</f>
        <v>1.2</v>
      </c>
      <c r="H1851" s="6">
        <f>VLOOKUP(M1851,'BASE ARTICLE SAMUEL 25012023 v2'!$A$1:$H$1287,8,FALSE)</f>
        <v>1.2</v>
      </c>
      <c r="I1851">
        <v>1.57</v>
      </c>
      <c r="J1851">
        <f t="shared" si="238"/>
        <v>1.57</v>
      </c>
      <c r="K1851" s="6">
        <f>VLOOKUP(M1851,'BASE ARTICLE SAMUEL 25012023 v2'!$A$1:$K$1287,11,FALSE)</f>
        <v>2.4</v>
      </c>
      <c r="L1851" s="6">
        <f t="shared" si="239"/>
        <v>2.4</v>
      </c>
      <c r="M1851">
        <v>9600000618</v>
      </c>
      <c r="N1851" t="str">
        <f>VLOOKUP(M1851,'BASE ARTICLE SAMUEL 25012023 v1'!$A$2:$B$1287,2,FALSE)</f>
        <v>AN</v>
      </c>
      <c r="O1851">
        <f t="shared" si="232"/>
        <v>1.2</v>
      </c>
    </row>
    <row r="1852" spans="1:15" outlineLevel="2" x14ac:dyDescent="0.25">
      <c r="A1852" t="s">
        <v>2003</v>
      </c>
      <c r="B1852" s="74" t="str">
        <f t="shared" si="233"/>
        <v>-ECSPR1800</v>
      </c>
      <c r="C1852" t="str">
        <f>VLOOKUP(A1852,'BASE ARTICLE SAMUEL 25012023 v1'!$A$1:$B$1287,2,FALSE)</f>
        <v>AA</v>
      </c>
      <c r="E1852">
        <v>1</v>
      </c>
      <c r="F1852" t="s">
        <v>610</v>
      </c>
      <c r="G1852" s="71">
        <f>VLOOKUP(M1852,'BASE ARTICLE SAMUEL 25012023 v1'!$A$1:$F$1287,6,FALSE)</f>
        <v>0.54</v>
      </c>
      <c r="H1852" s="6">
        <f>VLOOKUP(M1852,'BASE ARTICLE SAMUEL 25012023 v2'!$A$1:$H$1287,8,FALSE)</f>
        <v>0.52100000000000002</v>
      </c>
      <c r="I1852">
        <v>0.6</v>
      </c>
      <c r="J1852">
        <f t="shared" si="238"/>
        <v>0.6</v>
      </c>
      <c r="K1852" s="6">
        <f>VLOOKUP(M1852,'BASE ARTICLE SAMUEL 25012023 v2'!$A$1:$K$1287,11,FALSE)</f>
        <v>0.65125</v>
      </c>
      <c r="L1852" s="6">
        <f t="shared" si="239"/>
        <v>0.65125</v>
      </c>
      <c r="M1852" t="s">
        <v>609</v>
      </c>
      <c r="N1852" t="str">
        <f>VLOOKUP(M1852,'BASE ARTICLE SAMUEL 25012023 v1'!$A$2:$B$1287,2,FALSE)</f>
        <v>AS</v>
      </c>
      <c r="O1852">
        <f t="shared" si="232"/>
        <v>0.52100000000000002</v>
      </c>
    </row>
    <row r="1853" spans="1:15" outlineLevel="2" x14ac:dyDescent="0.25">
      <c r="A1853" t="s">
        <v>2003</v>
      </c>
      <c r="B1853" s="74" t="str">
        <f t="shared" si="233"/>
        <v>-ECSPR1800</v>
      </c>
      <c r="C1853" t="str">
        <f>VLOOKUP(A1853,'BASE ARTICLE SAMUEL 25012023 v1'!$A$1:$B$1287,2,FALSE)</f>
        <v>AA</v>
      </c>
      <c r="E1853">
        <v>1</v>
      </c>
      <c r="F1853" t="s">
        <v>2040</v>
      </c>
      <c r="G1853" s="71">
        <f>VLOOKUP(M1853,'BASE ARTICLE SAMUEL 25012023 v1'!$A$1:$F$1287,6,FALSE)</f>
        <v>200.19</v>
      </c>
      <c r="H1853" s="6">
        <f>VLOOKUP(M1853,'BASE ARTICLE SAMUEL 25012023 v2'!$A$1:$H$1287,8,FALSE)</f>
        <v>226.26</v>
      </c>
      <c r="I1853">
        <v>2.2400000000000002</v>
      </c>
      <c r="J1853">
        <f t="shared" si="238"/>
        <v>2.2400000000000002</v>
      </c>
      <c r="K1853" s="6">
        <f>VLOOKUP(M1853,'BASE ARTICLE SAMUEL 25012023 v2'!$A$1:$K$1287,11,FALSE)</f>
        <v>339.39</v>
      </c>
      <c r="L1853" s="6">
        <f t="shared" si="239"/>
        <v>339.39</v>
      </c>
      <c r="M1853" t="s">
        <v>2039</v>
      </c>
      <c r="N1853" t="str">
        <f>VLOOKUP(M1853,'BASE ARTICLE SAMUEL 25012023 v1'!$A$2:$B$1287,2,FALSE)</f>
        <v>AN</v>
      </c>
      <c r="O1853">
        <f t="shared" ref="O1853:O1919" si="240">E1853*H1853</f>
        <v>226.26</v>
      </c>
    </row>
    <row r="1854" spans="1:15" outlineLevel="2" x14ac:dyDescent="0.25">
      <c r="A1854" t="s">
        <v>2003</v>
      </c>
      <c r="B1854" s="74" t="str">
        <f t="shared" si="233"/>
        <v>-ECSPR1800</v>
      </c>
      <c r="C1854" t="str">
        <f>VLOOKUP(A1854,'BASE ARTICLE SAMUEL 25012023 v1'!$A$1:$B$1287,2,FALSE)</f>
        <v>AA</v>
      </c>
      <c r="E1854">
        <v>1</v>
      </c>
      <c r="F1854" t="s">
        <v>1670</v>
      </c>
      <c r="G1854" s="71">
        <f>VLOOKUP(M1854,'BASE ARTICLE SAMUEL 25012023 v1'!$A$1:$F$1287,6,FALSE)</f>
        <v>7.0000000000000007E-2</v>
      </c>
      <c r="H1854" s="6">
        <f>VLOOKUP(M1854,'BASE ARTICLE SAMUEL 25012023 v2'!$A$1:$H$1287,8,FALSE)</f>
        <v>7.0000000000000007E-2</v>
      </c>
      <c r="I1854">
        <v>0.08</v>
      </c>
      <c r="J1854">
        <f t="shared" si="238"/>
        <v>0.08</v>
      </c>
      <c r="K1854" s="6">
        <f>VLOOKUP(M1854,'BASE ARTICLE SAMUEL 25012023 v2'!$A$1:$K$1287,11,FALSE)</f>
        <v>0.11200000000000002</v>
      </c>
      <c r="L1854" s="6">
        <f t="shared" si="239"/>
        <v>0.11200000000000002</v>
      </c>
      <c r="M1854" t="s">
        <v>1669</v>
      </c>
      <c r="N1854" t="str">
        <f>VLOOKUP(M1854,'BASE ARTICLE SAMUEL 25012023 v1'!$A$2:$B$1287,2,FALSE)</f>
        <v>AN</v>
      </c>
      <c r="O1854">
        <f t="shared" si="240"/>
        <v>7.0000000000000007E-2</v>
      </c>
    </row>
    <row r="1855" spans="1:15" outlineLevel="2" x14ac:dyDescent="0.25">
      <c r="A1855" t="s">
        <v>2003</v>
      </c>
      <c r="B1855" s="74" t="str">
        <f t="shared" si="233"/>
        <v>-ECSPR1800</v>
      </c>
      <c r="C1855" t="str">
        <f>VLOOKUP(A1855,'BASE ARTICLE SAMUEL 25012023 v1'!$A$1:$B$1287,2,FALSE)</f>
        <v>AA</v>
      </c>
      <c r="E1855">
        <v>1</v>
      </c>
      <c r="F1855" t="s">
        <v>626</v>
      </c>
      <c r="G1855" s="71">
        <f>VLOOKUP(M1855,'BASE ARTICLE SAMUEL 25012023 v1'!$A$1:$F$1287,6,FALSE)</f>
        <v>0.79</v>
      </c>
      <c r="H1855" s="6">
        <f>VLOOKUP(M1855,'BASE ARTICLE SAMUEL 25012023 v2'!$A$1:$H$1287,8,FALSE)</f>
        <v>0.80800000000000005</v>
      </c>
      <c r="I1855">
        <v>1.19</v>
      </c>
      <c r="J1855">
        <f t="shared" si="238"/>
        <v>1.19</v>
      </c>
      <c r="K1855" s="6">
        <f>VLOOKUP(M1855,'BASE ARTICLE SAMUEL 25012023 v2'!$A$1:$K$1287,11,FALSE)</f>
        <v>1.2120000000000002</v>
      </c>
      <c r="L1855" s="6">
        <f t="shared" si="239"/>
        <v>1.2120000000000002</v>
      </c>
      <c r="M1855" t="s">
        <v>625</v>
      </c>
      <c r="N1855" t="str">
        <f>VLOOKUP(M1855,'BASE ARTICLE SAMUEL 25012023 v1'!$A$2:$B$1287,2,FALSE)</f>
        <v>Z</v>
      </c>
      <c r="O1855">
        <f t="shared" si="240"/>
        <v>0.80800000000000005</v>
      </c>
    </row>
    <row r="1856" spans="1:15" outlineLevel="2" x14ac:dyDescent="0.25">
      <c r="A1856" t="s">
        <v>2003</v>
      </c>
      <c r="B1856" s="74" t="str">
        <f t="shared" si="233"/>
        <v>-ECSPR1800</v>
      </c>
      <c r="C1856" t="str">
        <f>VLOOKUP(A1856,'BASE ARTICLE SAMUEL 25012023 v1'!$A$1:$B$1287,2,FALSE)</f>
        <v>AA</v>
      </c>
      <c r="E1856">
        <v>1</v>
      </c>
      <c r="F1856" t="s">
        <v>1668</v>
      </c>
      <c r="G1856" s="71">
        <f>VLOOKUP(M1856,'BASE ARTICLE SAMUEL 25012023 v1'!$A$1:$F$1287,6,FALSE)</f>
        <v>0.6</v>
      </c>
      <c r="H1856" s="6">
        <f>VLOOKUP(M1856,'BASE ARTICLE SAMUEL 25012023 v2'!$A$1:$H$1287,8,FALSE)</f>
        <v>0.6</v>
      </c>
      <c r="I1856">
        <v>0.90200000000000002</v>
      </c>
      <c r="J1856">
        <f t="shared" si="238"/>
        <v>0.90200000000000002</v>
      </c>
      <c r="K1856" s="6">
        <f>VLOOKUP(M1856,'BASE ARTICLE SAMUEL 25012023 v2'!$A$1:$K$1287,11,FALSE)</f>
        <v>0.89999999999999991</v>
      </c>
      <c r="L1856" s="6">
        <f t="shared" si="239"/>
        <v>0.89999999999999991</v>
      </c>
      <c r="M1856" t="s">
        <v>1667</v>
      </c>
      <c r="N1856" t="str">
        <f>VLOOKUP(M1856,'BASE ARTICLE SAMUEL 25012023 v1'!$A$2:$B$1287,2,FALSE)</f>
        <v>AN</v>
      </c>
      <c r="O1856">
        <f t="shared" si="240"/>
        <v>0.6</v>
      </c>
    </row>
    <row r="1857" spans="1:15" outlineLevel="2" x14ac:dyDescent="0.25">
      <c r="A1857" t="s">
        <v>2003</v>
      </c>
      <c r="B1857" s="74" t="str">
        <f t="shared" si="233"/>
        <v>-ECSPR1800</v>
      </c>
      <c r="C1857" t="str">
        <f>VLOOKUP(A1857,'BASE ARTICLE SAMUEL 25012023 v1'!$A$1:$B$1287,2,FALSE)</f>
        <v>AA</v>
      </c>
      <c r="E1857">
        <v>1</v>
      </c>
      <c r="F1857" t="s">
        <v>3926</v>
      </c>
      <c r="G1857" s="71">
        <f>VLOOKUP(M1857,'BASE ARTICLE SAMUEL 25012023 v1'!$A$1:$F$1287,6,FALSE)</f>
        <v>0.94</v>
      </c>
      <c r="H1857" s="6">
        <f>VLOOKUP(M1857,'BASE ARTICLE SAMUEL 25012023 v2'!$A$1:$H$1287,8,FALSE)</f>
        <v>0.94</v>
      </c>
      <c r="I1857">
        <v>4.87</v>
      </c>
      <c r="J1857">
        <f t="shared" si="238"/>
        <v>4.87</v>
      </c>
      <c r="K1857" s="6">
        <f>VLOOKUP(M1857,'BASE ARTICLE SAMUEL 25012023 v2'!$A$1:$K$1287,11,FALSE)</f>
        <v>1.41</v>
      </c>
      <c r="L1857" s="6">
        <f t="shared" si="239"/>
        <v>1.41</v>
      </c>
      <c r="M1857" t="s">
        <v>68</v>
      </c>
      <c r="N1857" t="str">
        <f>VLOOKUP(M1857,'BASE ARTICLE SAMUEL 25012023 v1'!$A$2:$B$1287,2,FALSE)</f>
        <v>AS</v>
      </c>
      <c r="O1857">
        <f t="shared" si="240"/>
        <v>0.94</v>
      </c>
    </row>
    <row r="1858" spans="1:15" outlineLevel="2" x14ac:dyDescent="0.25">
      <c r="A1858" t="s">
        <v>2003</v>
      </c>
      <c r="B1858" s="74" t="str">
        <f t="shared" si="233"/>
        <v>-ECSPR1800</v>
      </c>
      <c r="C1858" t="str">
        <f>VLOOKUP(A1858,'BASE ARTICLE SAMUEL 25012023 v1'!$A$1:$B$1287,2,FALSE)</f>
        <v>AA</v>
      </c>
      <c r="E1858">
        <v>1</v>
      </c>
      <c r="F1858" t="s">
        <v>3927</v>
      </c>
      <c r="G1858" s="71">
        <f>VLOOKUP(M1858,'BASE ARTICLE SAMUEL 25012023 v1'!$A$1:$F$1287,6,FALSE)</f>
        <v>0.92</v>
      </c>
      <c r="H1858" s="6">
        <f>VLOOKUP(M1858,'BASE ARTICLE SAMUEL 25012023 v2'!$A$1:$H$1287,8,FALSE)</f>
        <v>0.92</v>
      </c>
      <c r="I1858">
        <v>4.9400000000000004</v>
      </c>
      <c r="J1858">
        <f t="shared" si="238"/>
        <v>4.9400000000000004</v>
      </c>
      <c r="K1858" s="6">
        <f>VLOOKUP(M1858,'BASE ARTICLE SAMUEL 25012023 v2'!$A$1:$K$1287,11,FALSE)</f>
        <v>1.3800000000000001</v>
      </c>
      <c r="L1858" s="6">
        <f t="shared" si="239"/>
        <v>1.3800000000000001</v>
      </c>
      <c r="M1858" t="s">
        <v>44</v>
      </c>
      <c r="N1858" t="str">
        <f>VLOOKUP(M1858,'BASE ARTICLE SAMUEL 25012023 v1'!$A$2:$B$1287,2,FALSE)</f>
        <v>AS</v>
      </c>
      <c r="O1858">
        <f t="shared" si="240"/>
        <v>0.92</v>
      </c>
    </row>
    <row r="1859" spans="1:15" outlineLevel="2" x14ac:dyDescent="0.25">
      <c r="A1859" t="s">
        <v>2003</v>
      </c>
      <c r="B1859" s="74" t="str">
        <f t="shared" si="233"/>
        <v>-ECSPR1800</v>
      </c>
      <c r="C1859" t="str">
        <f>VLOOKUP(A1859,'BASE ARTICLE SAMUEL 25012023 v1'!$A$1:$B$1287,2,FALSE)</f>
        <v>AA</v>
      </c>
      <c r="E1859">
        <v>1</v>
      </c>
      <c r="F1859" t="s">
        <v>1604</v>
      </c>
      <c r="G1859" s="71">
        <f>VLOOKUP(M1859,'BASE ARTICLE SAMUEL 25012023 v1'!$A$1:$F$1287,6,FALSE)</f>
        <v>50</v>
      </c>
      <c r="H1859" s="6">
        <f>VLOOKUP(M1859,'BASE ARTICLE SAMUEL 25012023 v2'!$A$1:$H$1287,8,FALSE)</f>
        <v>0</v>
      </c>
      <c r="I1859">
        <v>75</v>
      </c>
      <c r="J1859">
        <f t="shared" si="238"/>
        <v>75</v>
      </c>
      <c r="K1859" s="6">
        <f>VLOOKUP(M1859,'BASE ARTICLE SAMUEL 25012023 v2'!$A$1:$K$1287,11,FALSE)</f>
        <v>75</v>
      </c>
      <c r="L1859" s="6">
        <f t="shared" si="239"/>
        <v>75</v>
      </c>
      <c r="M1859" t="s">
        <v>1603</v>
      </c>
      <c r="N1859" t="str">
        <f>VLOOKUP(M1859,'BASE ARTICLE SAMUEL 25012023 v1'!$A$2:$B$1287,2,FALSE)</f>
        <v>AN</v>
      </c>
      <c r="O1859">
        <f t="shared" si="240"/>
        <v>0</v>
      </c>
    </row>
    <row r="1860" spans="1:15" outlineLevel="2" x14ac:dyDescent="0.25">
      <c r="A1860" t="s">
        <v>2003</v>
      </c>
      <c r="B1860" s="74" t="str">
        <f t="shared" ref="B1860:B1923" si="241">MID(A1860,7,100)</f>
        <v>-ECSPR1800</v>
      </c>
      <c r="C1860" t="str">
        <f>VLOOKUP(A1860,'BASE ARTICLE SAMUEL 25012023 v1'!$A$1:$B$1287,2,FALSE)</f>
        <v>AA</v>
      </c>
      <c r="E1860">
        <v>1</v>
      </c>
      <c r="F1860" t="s">
        <v>475</v>
      </c>
      <c r="G1860" s="71">
        <f>VLOOKUP(M1860,'BASE ARTICLE SAMUEL 25012023 v1'!$A$1:$F$1287,6,FALSE)</f>
        <v>88</v>
      </c>
      <c r="H1860" s="6">
        <f>VLOOKUP(M1860,'BASE ARTICLE SAMUEL 25012023 v2'!$A$1:$H$1287,8,FALSE)</f>
        <v>88</v>
      </c>
      <c r="I1860">
        <v>119.89</v>
      </c>
      <c r="J1860">
        <f t="shared" si="238"/>
        <v>119.89</v>
      </c>
      <c r="K1860" s="6">
        <f>VLOOKUP(M1860,'BASE ARTICLE SAMUEL 25012023 v2'!$A$1:$K$1287,11,FALSE)</f>
        <v>132</v>
      </c>
      <c r="L1860" s="6">
        <f t="shared" si="239"/>
        <v>132</v>
      </c>
      <c r="M1860" t="s">
        <v>474</v>
      </c>
      <c r="N1860" t="str">
        <f>VLOOKUP(M1860,'BASE ARTICLE SAMUEL 25012023 v1'!$A$2:$B$1287,2,FALSE)</f>
        <v>AS</v>
      </c>
      <c r="O1860">
        <f t="shared" si="240"/>
        <v>88</v>
      </c>
    </row>
    <row r="1861" spans="1:15" outlineLevel="2" x14ac:dyDescent="0.25">
      <c r="A1861" t="s">
        <v>2003</v>
      </c>
      <c r="B1861" s="74" t="str">
        <f t="shared" si="241"/>
        <v>-ECSPR1800</v>
      </c>
      <c r="C1861" t="str">
        <f>VLOOKUP(A1861,'BASE ARTICLE SAMUEL 25012023 v1'!$A$1:$B$1287,2,FALSE)</f>
        <v>AA</v>
      </c>
      <c r="E1861">
        <v>1.7</v>
      </c>
      <c r="F1861" t="s">
        <v>3943</v>
      </c>
      <c r="G1861" s="71">
        <f>VLOOKUP(M1861,'BASE ARTICLE SAMUEL 25012023 v1'!$A$1:$F$1287,6,FALSE)</f>
        <v>2.16</v>
      </c>
      <c r="H1861" s="6">
        <f>VLOOKUP(M1861,'BASE ARTICLE SAMUEL 25012023 v2'!$A$1:$H$1287,8,FALSE)</f>
        <v>2.1760000000000002</v>
      </c>
      <c r="I1861">
        <v>5.59</v>
      </c>
      <c r="J1861">
        <f t="shared" si="238"/>
        <v>9.5030000000000001</v>
      </c>
      <c r="K1861" s="6">
        <f>VLOOKUP(M1861,'BASE ARTICLE SAMUEL 25012023 v2'!$A$1:$K$1287,11,FALSE)</f>
        <v>8.6822400000000002</v>
      </c>
      <c r="L1861" s="6">
        <f t="shared" si="239"/>
        <v>14.759808</v>
      </c>
      <c r="M1861" t="s">
        <v>563</v>
      </c>
      <c r="N1861" t="str">
        <f>VLOOKUP(M1861,'BASE ARTICLE SAMUEL 25012023 v1'!$A$2:$B$1287,2,FALSE)</f>
        <v>AN</v>
      </c>
      <c r="O1861">
        <f t="shared" si="240"/>
        <v>3.6992000000000003</v>
      </c>
    </row>
    <row r="1862" spans="1:15" outlineLevel="2" x14ac:dyDescent="0.25">
      <c r="A1862" t="s">
        <v>2003</v>
      </c>
      <c r="B1862" s="74" t="str">
        <f t="shared" si="241"/>
        <v>-ECSPR1800</v>
      </c>
      <c r="C1862" t="str">
        <f>VLOOKUP(A1862,'BASE ARTICLE SAMUEL 25012023 v1'!$A$1:$B$1287,2,FALSE)</f>
        <v>AA</v>
      </c>
      <c r="E1862">
        <v>1</v>
      </c>
      <c r="F1862" t="s">
        <v>916</v>
      </c>
      <c r="G1862" s="71">
        <f>VLOOKUP(M1862,'BASE ARTICLE SAMUEL 25012023 v1'!$A$1:$F$1287,6,FALSE)</f>
        <v>4.04</v>
      </c>
      <c r="H1862" s="6">
        <f>VLOOKUP(M1862,'BASE ARTICLE SAMUEL 25012023 v2'!$A$1:$H$1287,8,FALSE)</f>
        <v>4.04</v>
      </c>
      <c r="I1862">
        <v>6.93</v>
      </c>
      <c r="J1862">
        <f t="shared" si="238"/>
        <v>6.93</v>
      </c>
      <c r="K1862" s="6">
        <f>VLOOKUP(M1862,'BASE ARTICLE SAMUEL 25012023 v2'!$A$1:$K$1287,11,FALSE)</f>
        <v>5.3732000000000006</v>
      </c>
      <c r="L1862" s="6">
        <f t="shared" si="239"/>
        <v>5.3732000000000006</v>
      </c>
      <c r="M1862" t="s">
        <v>915</v>
      </c>
      <c r="N1862" t="str">
        <f>VLOOKUP(M1862,'BASE ARTICLE SAMUEL 25012023 v1'!$A$2:$B$1287,2,FALSE)</f>
        <v>AN</v>
      </c>
      <c r="O1862">
        <f t="shared" si="240"/>
        <v>4.04</v>
      </c>
    </row>
    <row r="1863" spans="1:15" outlineLevel="2" x14ac:dyDescent="0.25">
      <c r="A1863" t="s">
        <v>2003</v>
      </c>
      <c r="B1863" s="74" t="str">
        <f t="shared" si="241"/>
        <v>-ECSPR1800</v>
      </c>
      <c r="C1863" t="str">
        <f>VLOOKUP(A1863,'BASE ARTICLE SAMUEL 25012023 v1'!$A$1:$B$1287,2,FALSE)</f>
        <v>AA</v>
      </c>
      <c r="E1863">
        <v>1</v>
      </c>
      <c r="F1863" t="s">
        <v>568</v>
      </c>
      <c r="G1863" s="71">
        <f>VLOOKUP(M1863,'BASE ARTICLE SAMUEL 25012023 v1'!$A$1:$F$1287,6,FALSE)</f>
        <v>7.72</v>
      </c>
      <c r="H1863" s="6">
        <f>VLOOKUP(M1863,'BASE ARTICLE SAMUEL 25012023 v2'!$A$1:$H$1287,8,FALSE)</f>
        <v>8</v>
      </c>
      <c r="I1863">
        <v>8.51</v>
      </c>
      <c r="J1863">
        <f t="shared" si="238"/>
        <v>8.51</v>
      </c>
      <c r="K1863" s="6">
        <f>VLOOKUP(M1863,'BASE ARTICLE SAMUEL 25012023 v2'!$A$1:$K$1287,11,FALSE)</f>
        <v>10.64</v>
      </c>
      <c r="L1863" s="6">
        <f t="shared" si="239"/>
        <v>10.64</v>
      </c>
      <c r="M1863" t="s">
        <v>567</v>
      </c>
      <c r="N1863" t="str">
        <f>VLOOKUP(M1863,'BASE ARTICLE SAMUEL 25012023 v1'!$A$2:$B$1287,2,FALSE)</f>
        <v>AN</v>
      </c>
      <c r="O1863">
        <f t="shared" si="240"/>
        <v>8</v>
      </c>
    </row>
    <row r="1864" spans="1:15" outlineLevel="2" x14ac:dyDescent="0.25">
      <c r="A1864" t="s">
        <v>2003</v>
      </c>
      <c r="B1864" s="74" t="str">
        <f t="shared" si="241"/>
        <v>-ECSPR1800</v>
      </c>
      <c r="C1864" t="str">
        <f>VLOOKUP(A1864,'BASE ARTICLE SAMUEL 25012023 v1'!$A$1:$B$1287,2,FALSE)</f>
        <v>AA</v>
      </c>
      <c r="E1864">
        <v>1</v>
      </c>
      <c r="F1864" t="s">
        <v>1550</v>
      </c>
      <c r="G1864" s="71">
        <f>VLOOKUP(M1864,'BASE ARTICLE SAMUEL 25012023 v1'!$A$1:$F$1287,6,FALSE)</f>
        <v>5</v>
      </c>
      <c r="H1864" s="6">
        <f>VLOOKUP(M1864,'BASE ARTICLE SAMUEL 25012023 v2'!$A$1:$H$1287,8,FALSE)</f>
        <v>5</v>
      </c>
      <c r="I1864">
        <v>8.51</v>
      </c>
      <c r="J1864">
        <f t="shared" si="238"/>
        <v>8.51</v>
      </c>
      <c r="K1864" s="6">
        <f>VLOOKUP(M1864,'BASE ARTICLE SAMUEL 25012023 v2'!$A$1:$K$1287,11,FALSE)</f>
        <v>5.5</v>
      </c>
      <c r="L1864" s="6">
        <f t="shared" si="239"/>
        <v>5.5</v>
      </c>
      <c r="M1864" t="s">
        <v>1549</v>
      </c>
      <c r="N1864" t="str">
        <f>VLOOKUP(M1864,'BASE ARTICLE SAMUEL 25012023 v1'!$A$2:$B$1287,2,FALSE)</f>
        <v>AN</v>
      </c>
      <c r="O1864">
        <f t="shared" si="240"/>
        <v>5</v>
      </c>
    </row>
    <row r="1865" spans="1:15" outlineLevel="2" x14ac:dyDescent="0.25">
      <c r="A1865" t="s">
        <v>2003</v>
      </c>
      <c r="B1865" s="74" t="str">
        <f t="shared" si="241"/>
        <v>-ECSPR1800</v>
      </c>
      <c r="C1865" t="str">
        <f>VLOOKUP(A1865,'BASE ARTICLE SAMUEL 25012023 v1'!$A$1:$B$1287,2,FALSE)</f>
        <v>AA</v>
      </c>
      <c r="E1865">
        <v>1</v>
      </c>
      <c r="F1865" t="s">
        <v>2484</v>
      </c>
      <c r="G1865" s="71">
        <f>VLOOKUP(M1865,'BASE ARTICLE SAMUEL 25012023 v1'!$A$1:$F$1287,6,FALSE)</f>
        <v>1.32</v>
      </c>
      <c r="H1865" s="6">
        <f>VLOOKUP(M1865,'BASE ARTICLE SAMUEL 25012023 v2'!$A$1:$H$1287,8,FALSE)</f>
        <v>1.32</v>
      </c>
      <c r="I1865">
        <v>8.51</v>
      </c>
      <c r="J1865">
        <f t="shared" si="238"/>
        <v>8.51</v>
      </c>
      <c r="K1865" s="6">
        <f>VLOOKUP(M1865,'BASE ARTICLE SAMUEL 25012023 v2'!$A$1:$K$1287,11,FALSE)</f>
        <v>1.4520000000000002</v>
      </c>
      <c r="L1865" s="6">
        <f t="shared" si="239"/>
        <v>1.4520000000000002</v>
      </c>
      <c r="M1865" t="s">
        <v>2483</v>
      </c>
      <c r="N1865" t="str">
        <f>VLOOKUP(M1865,'BASE ARTICLE SAMUEL 25012023 v1'!$A$2:$B$1287,2,FALSE)</f>
        <v>AN</v>
      </c>
      <c r="O1865">
        <f t="shared" si="240"/>
        <v>1.32</v>
      </c>
    </row>
    <row r="1866" spans="1:15" outlineLevel="1" x14ac:dyDescent="0.25">
      <c r="A1866" s="74" t="s">
        <v>4211</v>
      </c>
      <c r="B1866" s="74" t="str">
        <f t="shared" si="241"/>
        <v>DPOSTE-ECSPR1800</v>
      </c>
      <c r="H1866" s="6" t="e">
        <f>VLOOKUP(M1866,'BASE ARTICLE SAMUEL 25012023 v2'!$A$1:$H$1287,8,FALSE)</f>
        <v>#N/A</v>
      </c>
      <c r="K1866" s="6" t="e">
        <f>VLOOKUP(M1866,'BASE ARTICLE SAMUEL 25012023 v2'!$A$1:$K$1287,11,FALSE)</f>
        <v>#N/A</v>
      </c>
      <c r="L1866" s="6">
        <f>SUBTOTAL(9,L1848:L1865)</f>
        <v>624.160258</v>
      </c>
      <c r="O1866">
        <f>SUBTOTAL(9,O1848:O1865)</f>
        <v>362.69819999999999</v>
      </c>
    </row>
    <row r="1867" spans="1:15" outlineLevel="2" x14ac:dyDescent="0.25">
      <c r="A1867" t="s">
        <v>2269</v>
      </c>
      <c r="B1867" s="74" t="str">
        <f t="shared" si="241"/>
        <v>00V100</v>
      </c>
      <c r="C1867" t="str">
        <f>VLOOKUP(A1867,'BASE ARTICLE SAMUEL 25012023 v1'!$A$1:$B$1287,2,FALSE)</f>
        <v>AF</v>
      </c>
      <c r="D1867" t="s">
        <v>576</v>
      </c>
      <c r="E1867">
        <v>2.5</v>
      </c>
      <c r="F1867" t="s">
        <v>577</v>
      </c>
      <c r="G1867" s="71">
        <f>VLOOKUP(M1867,'BASE ARTICLE SAMUEL 25012023 v1'!$A$1:$F$1287,6,FALSE)</f>
        <v>3.2</v>
      </c>
      <c r="H1867" s="6">
        <f>VLOOKUP(M1867,'BASE ARTICLE SAMUEL 25012023 v2'!$A$1:$H$1287,8,FALSE)</f>
        <v>3.2</v>
      </c>
      <c r="I1867">
        <v>4.3499999999999996</v>
      </c>
      <c r="J1867">
        <f t="shared" ref="J1867:J1889" si="242">E1867*I1867</f>
        <v>10.875</v>
      </c>
      <c r="K1867" s="6">
        <f>VLOOKUP(M1867,'BASE ARTICLE SAMUEL 25012023 v2'!$A$1:$K$1287,11,FALSE)</f>
        <v>4.8000000000000007</v>
      </c>
      <c r="L1867" s="6">
        <f t="shared" ref="L1867:L1889" si="243">E1867*K1867</f>
        <v>12.000000000000002</v>
      </c>
      <c r="M1867" t="s">
        <v>576</v>
      </c>
      <c r="N1867" t="str">
        <f>VLOOKUP(M1867,'BASE ARTICLE SAMUEL 25012023 v1'!$A$2:$B$1287,2,FALSE)</f>
        <v>AN</v>
      </c>
      <c r="O1867">
        <f t="shared" si="240"/>
        <v>8</v>
      </c>
    </row>
    <row r="1868" spans="1:15" outlineLevel="2" x14ac:dyDescent="0.25">
      <c r="A1868" t="s">
        <v>2269</v>
      </c>
      <c r="B1868" s="74" t="str">
        <f t="shared" si="241"/>
        <v>00V100</v>
      </c>
      <c r="C1868" t="str">
        <f>VLOOKUP(A1868,'BASE ARTICLE SAMUEL 25012023 v1'!$A$1:$B$1287,2,FALSE)</f>
        <v>AF</v>
      </c>
      <c r="D1868" t="s">
        <v>930</v>
      </c>
      <c r="E1868">
        <v>2</v>
      </c>
      <c r="F1868" t="s">
        <v>3954</v>
      </c>
      <c r="G1868" s="71">
        <f>VLOOKUP(M1868,'BASE ARTICLE SAMUEL 25012023 v1'!$A$1:$F$1287,6,FALSE)</f>
        <v>300</v>
      </c>
      <c r="H1868" s="6">
        <f>VLOOKUP(M1868,'BASE ARTICLE SAMUEL 25012023 v2'!$A$1:$H$1287,8,FALSE)</f>
        <v>300</v>
      </c>
      <c r="I1868">
        <v>450</v>
      </c>
      <c r="J1868">
        <f t="shared" si="242"/>
        <v>900</v>
      </c>
      <c r="K1868" s="6">
        <f>VLOOKUP(M1868,'BASE ARTICLE SAMUEL 25012023 v2'!$A$1:$K$1287,11,FALSE)</f>
        <v>450</v>
      </c>
      <c r="L1868" s="6">
        <f t="shared" si="243"/>
        <v>900</v>
      </c>
      <c r="M1868" t="s">
        <v>930</v>
      </c>
      <c r="N1868" t="str">
        <f>VLOOKUP(M1868,'BASE ARTICLE SAMUEL 25012023 v1'!$A$2:$B$1287,2,FALSE)</f>
        <v>AN</v>
      </c>
      <c r="O1868">
        <f t="shared" si="240"/>
        <v>600</v>
      </c>
    </row>
    <row r="1869" spans="1:15" outlineLevel="2" x14ac:dyDescent="0.25">
      <c r="A1869" t="s">
        <v>2269</v>
      </c>
      <c r="B1869" s="74" t="str">
        <f t="shared" si="241"/>
        <v>00V100</v>
      </c>
      <c r="C1869" t="str">
        <f>VLOOKUP(A1869,'BASE ARTICLE SAMUEL 25012023 v1'!$A$1:$B$1287,2,FALSE)</f>
        <v>AF</v>
      </c>
      <c r="D1869" t="s">
        <v>2162</v>
      </c>
      <c r="E1869">
        <v>2</v>
      </c>
      <c r="F1869" t="s">
        <v>2163</v>
      </c>
      <c r="G1869" s="71">
        <f>VLOOKUP(M1869,'BASE ARTICLE SAMUEL 25012023 v1'!$A$1:$F$1287,6,FALSE)</f>
        <v>9.44</v>
      </c>
      <c r="H1869" s="6">
        <f>VLOOKUP(M1869,'BASE ARTICLE SAMUEL 25012023 v2'!$A$1:$H$1287,8,FALSE)</f>
        <v>9.44</v>
      </c>
      <c r="I1869">
        <v>15</v>
      </c>
      <c r="J1869">
        <f t="shared" si="242"/>
        <v>30</v>
      </c>
      <c r="K1869" s="6">
        <f>VLOOKUP(M1869,'BASE ARTICLE SAMUEL 25012023 v2'!$A$1:$K$1287,11,FALSE)</f>
        <v>14.16</v>
      </c>
      <c r="L1869" s="6">
        <f t="shared" si="243"/>
        <v>28.32</v>
      </c>
      <c r="M1869" t="s">
        <v>2162</v>
      </c>
      <c r="N1869" t="str">
        <f>VLOOKUP(M1869,'BASE ARTICLE SAMUEL 25012023 v1'!$A$2:$B$1287,2,FALSE)</f>
        <v>AS</v>
      </c>
      <c r="O1869">
        <f t="shared" si="240"/>
        <v>18.88</v>
      </c>
    </row>
    <row r="1870" spans="1:15" outlineLevel="2" x14ac:dyDescent="0.25">
      <c r="A1870" t="s">
        <v>2269</v>
      </c>
      <c r="B1870" s="74" t="str">
        <f t="shared" si="241"/>
        <v>00V100</v>
      </c>
      <c r="C1870" t="str">
        <f>VLOOKUP(A1870,'BASE ARTICLE SAMUEL 25012023 v1'!$A$1:$B$1287,2,FALSE)</f>
        <v>AF</v>
      </c>
      <c r="D1870" t="s">
        <v>90</v>
      </c>
      <c r="E1870">
        <v>2</v>
      </c>
      <c r="F1870" t="s">
        <v>91</v>
      </c>
      <c r="G1870" s="71">
        <f>VLOOKUP(M1870,'BASE ARTICLE SAMUEL 25012023 v1'!$A$1:$F$1287,6,FALSE)</f>
        <v>0.92</v>
      </c>
      <c r="H1870" s="6">
        <f>VLOOKUP(M1870,'BASE ARTICLE SAMUEL 25012023 v2'!$A$1:$H$1287,8,FALSE)</f>
        <v>0.92</v>
      </c>
      <c r="I1870">
        <v>1.38</v>
      </c>
      <c r="J1870">
        <f t="shared" si="242"/>
        <v>2.76</v>
      </c>
      <c r="K1870" s="6">
        <f>VLOOKUP(M1870,'BASE ARTICLE SAMUEL 25012023 v2'!$A$1:$K$1287,11,FALSE)</f>
        <v>1.3800000000000001</v>
      </c>
      <c r="L1870" s="6">
        <f t="shared" si="243"/>
        <v>2.7600000000000002</v>
      </c>
      <c r="M1870" t="s">
        <v>90</v>
      </c>
      <c r="N1870" t="str">
        <f>VLOOKUP(M1870,'BASE ARTICLE SAMUEL 25012023 v1'!$A$2:$B$1287,2,FALSE)</f>
        <v>AS</v>
      </c>
      <c r="O1870">
        <f t="shared" si="240"/>
        <v>1.84</v>
      </c>
    </row>
    <row r="1871" spans="1:15" outlineLevel="2" x14ac:dyDescent="0.25">
      <c r="A1871" t="s">
        <v>2269</v>
      </c>
      <c r="B1871" s="74" t="str">
        <f t="shared" si="241"/>
        <v>00V100</v>
      </c>
      <c r="C1871" t="str">
        <f>VLOOKUP(A1871,'BASE ARTICLE SAMUEL 25012023 v1'!$A$1:$B$1287,2,FALSE)</f>
        <v>AF</v>
      </c>
      <c r="D1871" t="s">
        <v>68</v>
      </c>
      <c r="E1871">
        <v>1</v>
      </c>
      <c r="F1871" t="s">
        <v>69</v>
      </c>
      <c r="G1871" s="71">
        <f>VLOOKUP(M1871,'BASE ARTICLE SAMUEL 25012023 v1'!$A$1:$F$1287,6,FALSE)</f>
        <v>0.94</v>
      </c>
      <c r="H1871" s="6">
        <f>VLOOKUP(M1871,'BASE ARTICLE SAMUEL 25012023 v2'!$A$1:$H$1287,8,FALSE)</f>
        <v>0.94</v>
      </c>
      <c r="I1871">
        <v>1.41</v>
      </c>
      <c r="J1871">
        <f t="shared" si="242"/>
        <v>1.41</v>
      </c>
      <c r="K1871" s="6">
        <f>VLOOKUP(M1871,'BASE ARTICLE SAMUEL 25012023 v2'!$A$1:$K$1287,11,FALSE)</f>
        <v>1.41</v>
      </c>
      <c r="L1871" s="6">
        <f t="shared" si="243"/>
        <v>1.41</v>
      </c>
      <c r="M1871" t="s">
        <v>68</v>
      </c>
      <c r="N1871" t="str">
        <f>VLOOKUP(M1871,'BASE ARTICLE SAMUEL 25012023 v1'!$A$2:$B$1287,2,FALSE)</f>
        <v>AS</v>
      </c>
      <c r="O1871">
        <f t="shared" si="240"/>
        <v>0.94</v>
      </c>
    </row>
    <row r="1872" spans="1:15" outlineLevel="2" x14ac:dyDescent="0.25">
      <c r="A1872" t="s">
        <v>2269</v>
      </c>
      <c r="B1872" s="74" t="str">
        <f t="shared" si="241"/>
        <v>00V100</v>
      </c>
      <c r="C1872" t="str">
        <f>VLOOKUP(A1872,'BASE ARTICLE SAMUEL 25012023 v1'!$A$1:$B$1287,2,FALSE)</f>
        <v>AF</v>
      </c>
      <c r="D1872" t="s">
        <v>942</v>
      </c>
      <c r="E1872">
        <v>1</v>
      </c>
      <c r="F1872" t="s">
        <v>943</v>
      </c>
      <c r="G1872" s="71">
        <f>VLOOKUP(M1872,'BASE ARTICLE SAMUEL 25012023 v1'!$A$1:$F$1287,6,FALSE)</f>
        <v>1.64</v>
      </c>
      <c r="H1872" s="6">
        <f>VLOOKUP(M1872,'BASE ARTICLE SAMUEL 25012023 v2'!$A$1:$H$1287,8,FALSE)</f>
        <v>1.83</v>
      </c>
      <c r="I1872">
        <v>2.4500000000000002</v>
      </c>
      <c r="J1872">
        <f t="shared" si="242"/>
        <v>2.4500000000000002</v>
      </c>
      <c r="K1872" s="6">
        <f>VLOOKUP(M1872,'BASE ARTICLE SAMUEL 25012023 v2'!$A$1:$K$1287,11,FALSE)</f>
        <v>2.7450000000000001</v>
      </c>
      <c r="L1872" s="6">
        <f t="shared" si="243"/>
        <v>2.7450000000000001</v>
      </c>
      <c r="M1872" t="s">
        <v>942</v>
      </c>
      <c r="N1872" t="str">
        <f>VLOOKUP(M1872,'BASE ARTICLE SAMUEL 25012023 v1'!$A$2:$B$1287,2,FALSE)</f>
        <v>AS</v>
      </c>
      <c r="O1872">
        <f t="shared" si="240"/>
        <v>1.83</v>
      </c>
    </row>
    <row r="1873" spans="1:15" outlineLevel="2" x14ac:dyDescent="0.25">
      <c r="A1873" t="s">
        <v>2269</v>
      </c>
      <c r="B1873" s="74" t="str">
        <f t="shared" si="241"/>
        <v>00V100</v>
      </c>
      <c r="C1873" t="str">
        <f>VLOOKUP(A1873,'BASE ARTICLE SAMUEL 25012023 v1'!$A$1:$B$1287,2,FALSE)</f>
        <v>AF</v>
      </c>
      <c r="D1873" t="s">
        <v>757</v>
      </c>
      <c r="E1873">
        <v>1</v>
      </c>
      <c r="F1873" t="s">
        <v>758</v>
      </c>
      <c r="G1873" s="71">
        <f>VLOOKUP(M1873,'BASE ARTICLE SAMUEL 25012023 v1'!$A$1:$F$1287,6,FALSE)</f>
        <v>1.22</v>
      </c>
      <c r="H1873" s="6">
        <f>VLOOKUP(M1873,'BASE ARTICLE SAMUEL 25012023 v2'!$A$1:$H$1287,8,FALSE)</f>
        <v>1.22</v>
      </c>
      <c r="I1873">
        <v>1.62</v>
      </c>
      <c r="J1873">
        <f t="shared" si="242"/>
        <v>1.62</v>
      </c>
      <c r="K1873" s="6">
        <f>VLOOKUP(M1873,'BASE ARTICLE SAMUEL 25012023 v2'!$A$1:$K$1287,11,FALSE)</f>
        <v>1.6226</v>
      </c>
      <c r="L1873" s="6">
        <f t="shared" si="243"/>
        <v>1.6226</v>
      </c>
      <c r="M1873" t="s">
        <v>757</v>
      </c>
      <c r="N1873" t="str">
        <f>VLOOKUP(M1873,'BASE ARTICLE SAMUEL 25012023 v1'!$A$2:$B$1287,2,FALSE)</f>
        <v>AS</v>
      </c>
      <c r="O1873">
        <f t="shared" si="240"/>
        <v>1.22</v>
      </c>
    </row>
    <row r="1874" spans="1:15" outlineLevel="2" x14ac:dyDescent="0.25">
      <c r="A1874" t="s">
        <v>2269</v>
      </c>
      <c r="B1874" s="74" t="str">
        <f t="shared" si="241"/>
        <v>00V100</v>
      </c>
      <c r="C1874" t="str">
        <f>VLOOKUP(A1874,'BASE ARTICLE SAMUEL 25012023 v1'!$A$1:$B$1287,2,FALSE)</f>
        <v>AF</v>
      </c>
      <c r="D1874" t="s">
        <v>2049</v>
      </c>
      <c r="E1874">
        <v>4</v>
      </c>
      <c r="F1874" t="s">
        <v>2050</v>
      </c>
      <c r="G1874" s="71">
        <f>VLOOKUP(M1874,'BASE ARTICLE SAMUEL 25012023 v1'!$A$1:$F$1287,6,FALSE)</f>
        <v>0</v>
      </c>
      <c r="H1874" s="6">
        <f>VLOOKUP(M1874,'BASE ARTICLE SAMUEL 25012023 v2'!$A$1:$H$1287,8,FALSE)</f>
        <v>4.1400000000000006</v>
      </c>
      <c r="I1874">
        <v>5.5</v>
      </c>
      <c r="J1874">
        <f t="shared" si="242"/>
        <v>22</v>
      </c>
      <c r="K1874" s="6">
        <f>VLOOKUP(M1874,'BASE ARTICLE SAMUEL 25012023 v2'!$A$1:$K$1287,11,FALSE)</f>
        <v>5.5212000000000003</v>
      </c>
      <c r="L1874" s="6">
        <f t="shared" si="243"/>
        <v>22.084800000000001</v>
      </c>
      <c r="M1874" t="s">
        <v>2049</v>
      </c>
      <c r="N1874" t="str">
        <f>VLOOKUP(M1874,'BASE ARTICLE SAMUEL 25012023 v1'!$A$2:$B$1287,2,FALSE)</f>
        <v>AF</v>
      </c>
      <c r="O1874">
        <f t="shared" si="240"/>
        <v>16.560000000000002</v>
      </c>
    </row>
    <row r="1875" spans="1:15" outlineLevel="2" x14ac:dyDescent="0.25">
      <c r="A1875" t="s">
        <v>2269</v>
      </c>
      <c r="B1875" s="74" t="str">
        <f t="shared" si="241"/>
        <v>00V100</v>
      </c>
      <c r="C1875" t="str">
        <f>VLOOKUP(A1875,'BASE ARTICLE SAMUEL 25012023 v1'!$A$1:$B$1287,2,FALSE)</f>
        <v>AF</v>
      </c>
      <c r="D1875">
        <v>101007</v>
      </c>
      <c r="E1875">
        <v>2</v>
      </c>
      <c r="F1875" t="s">
        <v>582</v>
      </c>
      <c r="G1875" s="71">
        <f>VLOOKUP(M1875,'BASE ARTICLE SAMUEL 25012023 v1'!$A$1:$F$1287,6,FALSE)</f>
        <v>1.5</v>
      </c>
      <c r="H1875" s="6">
        <f>VLOOKUP(M1875,'BASE ARTICLE SAMUEL 25012023 v2'!$A$1:$H$1287,8,FALSE)</f>
        <v>1.5</v>
      </c>
      <c r="I1875">
        <v>2.25</v>
      </c>
      <c r="J1875">
        <f t="shared" si="242"/>
        <v>4.5</v>
      </c>
      <c r="K1875" s="6">
        <f>VLOOKUP(M1875,'BASE ARTICLE SAMUEL 25012023 v2'!$A$1:$K$1287,11,FALSE)</f>
        <v>2.25</v>
      </c>
      <c r="L1875" s="6">
        <f t="shared" si="243"/>
        <v>4.5</v>
      </c>
      <c r="M1875">
        <v>101007</v>
      </c>
      <c r="N1875" t="str">
        <f>VLOOKUP(M1875,'BASE ARTICLE SAMUEL 25012023 v1'!$A$2:$B$1287,2,FALSE)</f>
        <v>AN</v>
      </c>
      <c r="O1875">
        <f t="shared" si="240"/>
        <v>3</v>
      </c>
    </row>
    <row r="1876" spans="1:15" outlineLevel="2" x14ac:dyDescent="0.25">
      <c r="A1876" t="s">
        <v>2269</v>
      </c>
      <c r="B1876" s="74" t="str">
        <f t="shared" si="241"/>
        <v>00V100</v>
      </c>
      <c r="C1876" t="str">
        <f>VLOOKUP(A1876,'BASE ARTICLE SAMUEL 25012023 v1'!$A$1:$B$1287,2,FALSE)</f>
        <v>AF</v>
      </c>
      <c r="D1876" t="s">
        <v>558</v>
      </c>
      <c r="E1876">
        <v>3</v>
      </c>
      <c r="F1876" t="s">
        <v>559</v>
      </c>
      <c r="G1876" s="71">
        <f>VLOOKUP(M1876,'BASE ARTICLE SAMUEL 25012023 v1'!$A$1:$F$1287,6,FALSE)</f>
        <v>0.85</v>
      </c>
      <c r="H1876" s="6">
        <f>VLOOKUP(M1876,'BASE ARTICLE SAMUEL 25012023 v2'!$A$1:$H$1287,8,FALSE)</f>
        <v>0.91100000000000003</v>
      </c>
      <c r="I1876">
        <v>1.1299999999999999</v>
      </c>
      <c r="J1876">
        <f t="shared" si="242"/>
        <v>3.3899999999999997</v>
      </c>
      <c r="K1876" s="6">
        <f>VLOOKUP(M1876,'BASE ARTICLE SAMUEL 25012023 v2'!$A$1:$K$1287,11,FALSE)</f>
        <v>1.2116300000000002</v>
      </c>
      <c r="L1876" s="6">
        <f t="shared" si="243"/>
        <v>3.6348900000000004</v>
      </c>
      <c r="M1876" t="s">
        <v>558</v>
      </c>
      <c r="N1876" t="str">
        <f>VLOOKUP(M1876,'BASE ARTICLE SAMUEL 25012023 v1'!$A$2:$B$1287,2,FALSE)</f>
        <v>AS</v>
      </c>
      <c r="O1876">
        <f t="shared" si="240"/>
        <v>2.7330000000000001</v>
      </c>
    </row>
    <row r="1877" spans="1:15" outlineLevel="2" x14ac:dyDescent="0.25">
      <c r="A1877" t="s">
        <v>2269</v>
      </c>
      <c r="B1877" s="74" t="str">
        <f t="shared" si="241"/>
        <v>00V100</v>
      </c>
      <c r="C1877" t="str">
        <f>VLOOKUP(A1877,'BASE ARTICLE SAMUEL 25012023 v1'!$A$1:$B$1287,2,FALSE)</f>
        <v>AF</v>
      </c>
      <c r="D1877" t="s">
        <v>2215</v>
      </c>
      <c r="E1877">
        <v>5</v>
      </c>
      <c r="F1877" t="s">
        <v>2216</v>
      </c>
      <c r="G1877" s="71">
        <f>VLOOKUP(M1877,'BASE ARTICLE SAMUEL 25012023 v1'!$A$1:$F$1287,6,FALSE)</f>
        <v>0.6</v>
      </c>
      <c r="H1877" s="6">
        <f>VLOOKUP(M1877,'BASE ARTICLE SAMUEL 25012023 v2'!$A$1:$H$1287,8,FALSE)</f>
        <v>0.76</v>
      </c>
      <c r="I1877">
        <v>0.79800000000000004</v>
      </c>
      <c r="J1877">
        <f t="shared" si="242"/>
        <v>3.99</v>
      </c>
      <c r="K1877" s="6">
        <f>VLOOKUP(M1877,'BASE ARTICLE SAMUEL 25012023 v2'!$A$1:$K$1287,11,FALSE)</f>
        <v>1.0108000000000001</v>
      </c>
      <c r="L1877" s="6">
        <f t="shared" si="243"/>
        <v>5.0540000000000003</v>
      </c>
      <c r="M1877" t="s">
        <v>2215</v>
      </c>
      <c r="N1877" t="str">
        <f>VLOOKUP(M1877,'BASE ARTICLE SAMUEL 25012023 v1'!$A$2:$B$1287,2,FALSE)</f>
        <v>AN</v>
      </c>
      <c r="O1877">
        <f t="shared" si="240"/>
        <v>3.8</v>
      </c>
    </row>
    <row r="1878" spans="1:15" outlineLevel="2" x14ac:dyDescent="0.25">
      <c r="A1878" t="s">
        <v>2269</v>
      </c>
      <c r="B1878" s="74" t="str">
        <f t="shared" si="241"/>
        <v>00V100</v>
      </c>
      <c r="C1878" t="str">
        <f>VLOOKUP(A1878,'BASE ARTICLE SAMUEL 25012023 v1'!$A$1:$B$1287,2,FALSE)</f>
        <v>AF</v>
      </c>
      <c r="D1878" t="s">
        <v>1667</v>
      </c>
      <c r="E1878">
        <v>2</v>
      </c>
      <c r="F1878" t="s">
        <v>1668</v>
      </c>
      <c r="G1878" s="71">
        <f>VLOOKUP(M1878,'BASE ARTICLE SAMUEL 25012023 v1'!$A$1:$F$1287,6,FALSE)</f>
        <v>0.6</v>
      </c>
      <c r="H1878" s="6">
        <f>VLOOKUP(M1878,'BASE ARTICLE SAMUEL 25012023 v2'!$A$1:$H$1287,8,FALSE)</f>
        <v>0.6</v>
      </c>
      <c r="I1878">
        <v>0.9</v>
      </c>
      <c r="J1878">
        <f t="shared" si="242"/>
        <v>1.8</v>
      </c>
      <c r="K1878" s="6">
        <f>VLOOKUP(M1878,'BASE ARTICLE SAMUEL 25012023 v2'!$A$1:$K$1287,11,FALSE)</f>
        <v>0.89999999999999991</v>
      </c>
      <c r="L1878" s="6">
        <f t="shared" si="243"/>
        <v>1.7999999999999998</v>
      </c>
      <c r="M1878" t="s">
        <v>1667</v>
      </c>
      <c r="N1878" t="str">
        <f>VLOOKUP(M1878,'BASE ARTICLE SAMUEL 25012023 v1'!$A$2:$B$1287,2,FALSE)</f>
        <v>AN</v>
      </c>
      <c r="O1878">
        <f t="shared" si="240"/>
        <v>1.2</v>
      </c>
    </row>
    <row r="1879" spans="1:15" outlineLevel="2" x14ac:dyDescent="0.25">
      <c r="A1879" t="s">
        <v>2269</v>
      </c>
      <c r="B1879" s="74" t="str">
        <f t="shared" si="241"/>
        <v>00V100</v>
      </c>
      <c r="C1879" t="str">
        <f>VLOOKUP(A1879,'BASE ARTICLE SAMUEL 25012023 v1'!$A$1:$B$1287,2,FALSE)</f>
        <v>AF</v>
      </c>
      <c r="D1879" t="s">
        <v>2217</v>
      </c>
      <c r="E1879">
        <v>4</v>
      </c>
      <c r="F1879" t="s">
        <v>2218</v>
      </c>
      <c r="G1879" s="71">
        <f>VLOOKUP(M1879,'BASE ARTICLE SAMUEL 25012023 v1'!$A$1:$F$1287,6,FALSE)</f>
        <v>0.2</v>
      </c>
      <c r="H1879" s="6">
        <f>VLOOKUP(M1879,'BASE ARTICLE SAMUEL 25012023 v2'!$A$1:$H$1287,8,FALSE)</f>
        <v>0.2</v>
      </c>
      <c r="I1879">
        <v>0.26600000000000001</v>
      </c>
      <c r="J1879">
        <f t="shared" si="242"/>
        <v>1.0640000000000001</v>
      </c>
      <c r="K1879" s="6">
        <f>VLOOKUP(M1879,'BASE ARTICLE SAMUEL 25012023 v2'!$A$1:$K$1287,11,FALSE)</f>
        <v>0.26600000000000001</v>
      </c>
      <c r="L1879" s="6">
        <f t="shared" si="243"/>
        <v>1.0640000000000001</v>
      </c>
      <c r="M1879" t="s">
        <v>2217</v>
      </c>
      <c r="N1879" t="str">
        <f>VLOOKUP(M1879,'BASE ARTICLE SAMUEL 25012023 v1'!$A$2:$B$1287,2,FALSE)</f>
        <v>AN</v>
      </c>
      <c r="O1879">
        <f t="shared" si="240"/>
        <v>0.8</v>
      </c>
    </row>
    <row r="1880" spans="1:15" outlineLevel="2" x14ac:dyDescent="0.25">
      <c r="A1880" t="s">
        <v>2269</v>
      </c>
      <c r="B1880" s="74" t="str">
        <f t="shared" si="241"/>
        <v>00V100</v>
      </c>
      <c r="C1880" t="str">
        <f>VLOOKUP(A1880,'BASE ARTICLE SAMUEL 25012023 v1'!$A$1:$B$1287,2,FALSE)</f>
        <v>AF</v>
      </c>
      <c r="D1880" t="s">
        <v>1949</v>
      </c>
      <c r="E1880">
        <v>1</v>
      </c>
      <c r="F1880" t="s">
        <v>1950</v>
      </c>
      <c r="G1880" s="71">
        <f>VLOOKUP(M1880,'BASE ARTICLE SAMUEL 25012023 v1'!$A$1:$F$1287,6,FALSE)</f>
        <v>0</v>
      </c>
      <c r="H1880" s="6">
        <f>VLOOKUP(M1880,'BASE ARTICLE SAMUEL 25012023 v2'!$A$1:$H$1287,8,FALSE)</f>
        <v>92.97</v>
      </c>
      <c r="I1880">
        <v>156.03</v>
      </c>
      <c r="J1880">
        <f t="shared" si="242"/>
        <v>156.03</v>
      </c>
      <c r="K1880" s="6">
        <f>VLOOKUP(M1880,'BASE ARTICLE SAMUEL 25012023 v2'!$A$1:$K$1287,11,FALSE)</f>
        <v>157.13120000000001</v>
      </c>
      <c r="L1880" s="6">
        <f t="shared" si="243"/>
        <v>157.13120000000001</v>
      </c>
      <c r="M1880" t="s">
        <v>1949</v>
      </c>
      <c r="N1880" t="str">
        <f>VLOOKUP(M1880,'BASE ARTICLE SAMUEL 25012023 v1'!$A$2:$B$1287,2,FALSE)</f>
        <v>AF</v>
      </c>
      <c r="O1880">
        <f t="shared" si="240"/>
        <v>92.97</v>
      </c>
    </row>
    <row r="1881" spans="1:15" outlineLevel="2" x14ac:dyDescent="0.25">
      <c r="A1881" t="s">
        <v>2269</v>
      </c>
      <c r="B1881" s="74" t="str">
        <f t="shared" si="241"/>
        <v>00V100</v>
      </c>
      <c r="C1881" t="str">
        <f>VLOOKUP(A1881,'BASE ARTICLE SAMUEL 25012023 v1'!$A$1:$B$1287,2,FALSE)</f>
        <v>AF</v>
      </c>
      <c r="D1881" t="s">
        <v>2057</v>
      </c>
      <c r="E1881">
        <v>1</v>
      </c>
      <c r="F1881" t="s">
        <v>2058</v>
      </c>
      <c r="G1881" s="71">
        <f>VLOOKUP(M1881,'BASE ARTICLE SAMUEL 25012023 v1'!$A$1:$F$1287,6,FALSE)</f>
        <v>214.71</v>
      </c>
      <c r="H1881" s="6">
        <f>VLOOKUP(M1881,'BASE ARTICLE SAMUEL 25012023 v2'!$A$1:$H$1287,8,FALSE)</f>
        <v>196.03</v>
      </c>
      <c r="I1881">
        <v>289.12</v>
      </c>
      <c r="J1881">
        <f t="shared" si="242"/>
        <v>289.12</v>
      </c>
      <c r="K1881" s="6">
        <f>VLOOKUP(M1881,'BASE ARTICLE SAMUEL 25012023 v2'!$A$1:$K$1287,11,FALSE)</f>
        <v>287.341800036</v>
      </c>
      <c r="L1881" s="6">
        <f t="shared" si="243"/>
        <v>287.341800036</v>
      </c>
      <c r="M1881" t="s">
        <v>2057</v>
      </c>
      <c r="N1881" t="str">
        <f>VLOOKUP(M1881,'BASE ARTICLE SAMUEL 25012023 v1'!$A$2:$B$1287,2,FALSE)</f>
        <v>AF</v>
      </c>
      <c r="O1881">
        <f t="shared" si="240"/>
        <v>196.03</v>
      </c>
    </row>
    <row r="1882" spans="1:15" outlineLevel="2" x14ac:dyDescent="0.25">
      <c r="A1882" t="s">
        <v>2269</v>
      </c>
      <c r="B1882" s="74" t="str">
        <f t="shared" si="241"/>
        <v>00V100</v>
      </c>
      <c r="C1882" t="str">
        <f>VLOOKUP(A1882,'BASE ARTICLE SAMUEL 25012023 v1'!$A$1:$B$1287,2,FALSE)</f>
        <v>AF</v>
      </c>
      <c r="D1882" t="s">
        <v>1786</v>
      </c>
      <c r="E1882">
        <v>1</v>
      </c>
      <c r="F1882" t="s">
        <v>1787</v>
      </c>
      <c r="G1882" s="71">
        <f>VLOOKUP(M1882,'BASE ARTICLE SAMUEL 25012023 v1'!$A$1:$F$1287,6,FALSE)</f>
        <v>0</v>
      </c>
      <c r="H1882" s="6">
        <f>VLOOKUP(M1882,'BASE ARTICLE SAMUEL 25012023 v2'!$A$1:$H$1287,8,FALSE)</f>
        <v>203.62199999999999</v>
      </c>
      <c r="I1882">
        <v>326.8</v>
      </c>
      <c r="J1882">
        <f t="shared" si="242"/>
        <v>326.8</v>
      </c>
      <c r="K1882" s="6">
        <f>VLOOKUP(M1882,'BASE ARTICLE SAMUEL 25012023 v2'!$A$1:$K$1287,11,FALSE)</f>
        <v>411.34799999999996</v>
      </c>
      <c r="L1882" s="6">
        <f t="shared" si="243"/>
        <v>411.34799999999996</v>
      </c>
      <c r="M1882" t="s">
        <v>1786</v>
      </c>
      <c r="N1882" t="str">
        <f>VLOOKUP(M1882,'BASE ARTICLE SAMUEL 25012023 v1'!$A$2:$B$1287,2,FALSE)</f>
        <v>AF</v>
      </c>
      <c r="O1882">
        <f t="shared" si="240"/>
        <v>203.62199999999999</v>
      </c>
    </row>
    <row r="1883" spans="1:15" outlineLevel="2" x14ac:dyDescent="0.25">
      <c r="A1883" t="s">
        <v>2269</v>
      </c>
      <c r="B1883" s="74" t="str">
        <f t="shared" si="241"/>
        <v>00V100</v>
      </c>
      <c r="C1883" t="str">
        <f>VLOOKUP(A1883,'BASE ARTICLE SAMUEL 25012023 v1'!$A$1:$B$1287,2,FALSE)</f>
        <v>AF</v>
      </c>
      <c r="D1883" t="s">
        <v>534</v>
      </c>
      <c r="E1883">
        <v>1</v>
      </c>
      <c r="F1883" t="s">
        <v>535</v>
      </c>
      <c r="G1883" s="71">
        <f>VLOOKUP(M1883,'BASE ARTICLE SAMUEL 25012023 v1'!$A$1:$F$1287,6,FALSE)</f>
        <v>152.84</v>
      </c>
      <c r="H1883" s="6">
        <f>VLOOKUP(M1883,'BASE ARTICLE SAMUEL 25012023 v2'!$A$1:$H$1287,8,FALSE)</f>
        <v>180.1</v>
      </c>
      <c r="I1883">
        <v>229.26</v>
      </c>
      <c r="J1883">
        <f t="shared" si="242"/>
        <v>229.26</v>
      </c>
      <c r="K1883" s="6">
        <f>VLOOKUP(M1883,'BASE ARTICLE SAMUEL 25012023 v2'!$A$1:$K$1287,11,FALSE)</f>
        <v>270.14999999999998</v>
      </c>
      <c r="L1883" s="6">
        <f t="shared" si="243"/>
        <v>270.14999999999998</v>
      </c>
      <c r="M1883" t="s">
        <v>534</v>
      </c>
      <c r="N1883" t="str">
        <f>VLOOKUP(M1883,'BASE ARTICLE SAMUEL 25012023 v1'!$A$2:$B$1287,2,FALSE)</f>
        <v>AN</v>
      </c>
      <c r="O1883">
        <f t="shared" si="240"/>
        <v>180.1</v>
      </c>
    </row>
    <row r="1884" spans="1:15" outlineLevel="2" x14ac:dyDescent="0.25">
      <c r="A1884" t="s">
        <v>2269</v>
      </c>
      <c r="B1884" s="74" t="str">
        <f t="shared" si="241"/>
        <v>00V100</v>
      </c>
      <c r="C1884" t="str">
        <f>VLOOKUP(A1884,'BASE ARTICLE SAMUEL 25012023 v1'!$A$1:$B$1287,2,FALSE)</f>
        <v>AF</v>
      </c>
      <c r="D1884" t="s">
        <v>1603</v>
      </c>
      <c r="E1884">
        <v>1.5</v>
      </c>
      <c r="F1884" t="s">
        <v>1604</v>
      </c>
      <c r="G1884" s="71">
        <f>VLOOKUP(M1884,'BASE ARTICLE SAMUEL 25012023 v1'!$A$1:$F$1287,6,FALSE)</f>
        <v>50</v>
      </c>
      <c r="H1884" s="6">
        <f>VLOOKUP(M1884,'BASE ARTICLE SAMUEL 25012023 v2'!$A$1:$H$1287,8,FALSE)</f>
        <v>0</v>
      </c>
      <c r="I1884">
        <v>75</v>
      </c>
      <c r="J1884">
        <f t="shared" si="242"/>
        <v>112.5</v>
      </c>
      <c r="K1884" s="6">
        <f>VLOOKUP(M1884,'BASE ARTICLE SAMUEL 25012023 v2'!$A$1:$K$1287,11,FALSE)</f>
        <v>75</v>
      </c>
      <c r="L1884" s="6">
        <f t="shared" si="243"/>
        <v>112.5</v>
      </c>
      <c r="M1884" t="s">
        <v>1603</v>
      </c>
      <c r="N1884" t="str">
        <f>VLOOKUP(M1884,'BASE ARTICLE SAMUEL 25012023 v1'!$A$2:$B$1287,2,FALSE)</f>
        <v>AN</v>
      </c>
      <c r="O1884">
        <f t="shared" si="240"/>
        <v>0</v>
      </c>
    </row>
    <row r="1885" spans="1:15" outlineLevel="2" x14ac:dyDescent="0.25">
      <c r="A1885" t="s">
        <v>2269</v>
      </c>
      <c r="B1885" s="74" t="str">
        <f t="shared" si="241"/>
        <v>00V100</v>
      </c>
      <c r="C1885" t="str">
        <f>VLOOKUP(A1885,'BASE ARTICLE SAMUEL 25012023 v1'!$A$1:$B$1287,2,FALSE)</f>
        <v>AF</v>
      </c>
      <c r="D1885" t="s">
        <v>1562</v>
      </c>
      <c r="E1885">
        <v>1</v>
      </c>
      <c r="F1885" t="s">
        <v>1563</v>
      </c>
      <c r="G1885" s="71">
        <f>VLOOKUP(M1885,'BASE ARTICLE SAMUEL 25012023 v1'!$A$1:$F$1287,6,FALSE)</f>
        <v>19.18</v>
      </c>
      <c r="H1885" s="6">
        <f>VLOOKUP(M1885,'BASE ARTICLE SAMUEL 25012023 v2'!$A$1:$H$1287,8,FALSE)</f>
        <v>19.18</v>
      </c>
      <c r="I1885">
        <v>28.77</v>
      </c>
      <c r="J1885">
        <f t="shared" si="242"/>
        <v>28.77</v>
      </c>
      <c r="K1885" s="6">
        <f>VLOOKUP(M1885,'BASE ARTICLE SAMUEL 25012023 v2'!$A$1:$K$1287,11,FALSE)</f>
        <v>28.77</v>
      </c>
      <c r="L1885" s="6">
        <f t="shared" si="243"/>
        <v>28.77</v>
      </c>
      <c r="M1885" t="s">
        <v>1562</v>
      </c>
      <c r="N1885" t="str">
        <f>VLOOKUP(M1885,'BASE ARTICLE SAMUEL 25012023 v1'!$A$2:$B$1287,2,FALSE)</f>
        <v>AN</v>
      </c>
      <c r="O1885">
        <f t="shared" si="240"/>
        <v>19.18</v>
      </c>
    </row>
    <row r="1886" spans="1:15" outlineLevel="2" x14ac:dyDescent="0.25">
      <c r="A1886" t="s">
        <v>2269</v>
      </c>
      <c r="B1886" s="74" t="str">
        <f t="shared" si="241"/>
        <v>00V100</v>
      </c>
      <c r="C1886" t="str">
        <f>VLOOKUP(A1886,'BASE ARTICLE SAMUEL 25012023 v1'!$A$1:$B$1287,2,FALSE)</f>
        <v>AF</v>
      </c>
      <c r="D1886" t="s">
        <v>560</v>
      </c>
      <c r="E1886">
        <v>2</v>
      </c>
      <c r="F1886" t="s">
        <v>561</v>
      </c>
      <c r="G1886" s="71">
        <f>VLOOKUP(M1886,'BASE ARTICLE SAMUEL 25012023 v1'!$A$1:$F$1287,6,FALSE)</f>
        <v>5.73</v>
      </c>
      <c r="H1886" s="6">
        <f>VLOOKUP(M1886,'BASE ARTICLE SAMUEL 25012023 v2'!$A$1:$H$1287,8,FALSE)</f>
        <v>5.73</v>
      </c>
      <c r="I1886">
        <v>19.059999999999999</v>
      </c>
      <c r="J1886">
        <f t="shared" si="242"/>
        <v>38.119999999999997</v>
      </c>
      <c r="K1886" s="6">
        <f>VLOOKUP(M1886,'BASE ARTICLE SAMUEL 25012023 v2'!$A$1:$K$1287,11,FALSE)</f>
        <v>22.862700000000004</v>
      </c>
      <c r="L1886" s="6">
        <f t="shared" si="243"/>
        <v>45.725400000000008</v>
      </c>
      <c r="M1886" t="s">
        <v>560</v>
      </c>
      <c r="N1886" t="str">
        <f>VLOOKUP(M1886,'BASE ARTICLE SAMUEL 25012023 v1'!$A$2:$B$1287,2,FALSE)</f>
        <v>AS</v>
      </c>
      <c r="O1886">
        <f t="shared" si="240"/>
        <v>11.46</v>
      </c>
    </row>
    <row r="1887" spans="1:15" outlineLevel="2" x14ac:dyDescent="0.25">
      <c r="A1887" t="s">
        <v>2269</v>
      </c>
      <c r="B1887" s="74" t="str">
        <f t="shared" si="241"/>
        <v>00V100</v>
      </c>
      <c r="C1887" t="str">
        <f>VLOOKUP(A1887,'BASE ARTICLE SAMUEL 25012023 v1'!$A$1:$B$1287,2,FALSE)</f>
        <v>AF</v>
      </c>
      <c r="D1887" t="s">
        <v>274</v>
      </c>
      <c r="E1887">
        <v>1</v>
      </c>
      <c r="F1887" t="s">
        <v>275</v>
      </c>
      <c r="G1887" s="71">
        <f>VLOOKUP(M1887,'BASE ARTICLE SAMUEL 25012023 v1'!$A$1:$F$1287,6,FALSE)</f>
        <v>1.23</v>
      </c>
      <c r="H1887" s="6">
        <f>VLOOKUP(M1887,'BASE ARTICLE SAMUEL 25012023 v2'!$A$1:$H$1287,8,FALSE)</f>
        <v>1.327</v>
      </c>
      <c r="I1887">
        <v>1.64</v>
      </c>
      <c r="J1887">
        <f t="shared" si="242"/>
        <v>1.64</v>
      </c>
      <c r="K1887" s="6">
        <f>VLOOKUP(M1887,'BASE ARTICLE SAMUEL 25012023 v2'!$A$1:$K$1287,11,FALSE)</f>
        <v>1.76491</v>
      </c>
      <c r="L1887" s="6">
        <f t="shared" si="243"/>
        <v>1.76491</v>
      </c>
      <c r="M1887" t="s">
        <v>274</v>
      </c>
      <c r="N1887" t="str">
        <f>VLOOKUP(M1887,'BASE ARTICLE SAMUEL 25012023 v1'!$A$2:$B$1287,2,FALSE)</f>
        <v>AS</v>
      </c>
      <c r="O1887">
        <f t="shared" si="240"/>
        <v>1.327</v>
      </c>
    </row>
    <row r="1888" spans="1:15" outlineLevel="2" x14ac:dyDescent="0.25">
      <c r="A1888" t="s">
        <v>2269</v>
      </c>
      <c r="B1888" s="74" t="str">
        <f t="shared" si="241"/>
        <v>00V100</v>
      </c>
      <c r="C1888" t="str">
        <f>VLOOKUP(A1888,'BASE ARTICLE SAMUEL 25012023 v1'!$A$1:$B$1287,2,FALSE)</f>
        <v>AF</v>
      </c>
      <c r="E1888">
        <v>1</v>
      </c>
      <c r="F1888" t="s">
        <v>1550</v>
      </c>
      <c r="G1888" s="71">
        <f>VLOOKUP(M1888,'BASE ARTICLE SAMUEL 25012023 v1'!$A$1:$F$1287,6,FALSE)</f>
        <v>5</v>
      </c>
      <c r="H1888" s="6">
        <f>VLOOKUP(M1888,'BASE ARTICLE SAMUEL 25012023 v2'!$A$1:$H$1287,8,FALSE)</f>
        <v>5</v>
      </c>
      <c r="I1888">
        <v>1.64</v>
      </c>
      <c r="J1888">
        <f t="shared" si="242"/>
        <v>1.64</v>
      </c>
      <c r="K1888" s="6">
        <f>VLOOKUP(M1888,'BASE ARTICLE SAMUEL 25012023 v2'!$A$1:$K$1287,11,FALSE)</f>
        <v>5.5</v>
      </c>
      <c r="L1888" s="6">
        <f t="shared" si="243"/>
        <v>5.5</v>
      </c>
      <c r="M1888" t="s">
        <v>1549</v>
      </c>
      <c r="N1888" t="str">
        <f>VLOOKUP(M1888,'BASE ARTICLE SAMUEL 25012023 v1'!$A$2:$B$1287,2,FALSE)</f>
        <v>AN</v>
      </c>
      <c r="O1888">
        <f t="shared" si="240"/>
        <v>5</v>
      </c>
    </row>
    <row r="1889" spans="1:15" outlineLevel="2" x14ac:dyDescent="0.25">
      <c r="A1889" t="s">
        <v>2269</v>
      </c>
      <c r="B1889" s="74" t="str">
        <f t="shared" si="241"/>
        <v>00V100</v>
      </c>
      <c r="C1889" t="str">
        <f>VLOOKUP(A1889,'BASE ARTICLE SAMUEL 25012023 v1'!$A$1:$B$1287,2,FALSE)</f>
        <v>AF</v>
      </c>
      <c r="E1889">
        <v>1</v>
      </c>
      <c r="F1889" t="s">
        <v>2484</v>
      </c>
      <c r="G1889" s="71">
        <f>VLOOKUP(M1889,'BASE ARTICLE SAMUEL 25012023 v1'!$A$1:$F$1287,6,FALSE)</f>
        <v>1.32</v>
      </c>
      <c r="H1889" s="6">
        <f>VLOOKUP(M1889,'BASE ARTICLE SAMUEL 25012023 v2'!$A$1:$H$1287,8,FALSE)</f>
        <v>1.32</v>
      </c>
      <c r="I1889">
        <v>1.64</v>
      </c>
      <c r="J1889">
        <f t="shared" si="242"/>
        <v>1.64</v>
      </c>
      <c r="K1889" s="6">
        <f>VLOOKUP(M1889,'BASE ARTICLE SAMUEL 25012023 v2'!$A$1:$K$1287,11,FALSE)</f>
        <v>1.4520000000000002</v>
      </c>
      <c r="L1889" s="6">
        <f t="shared" si="243"/>
        <v>1.4520000000000002</v>
      </c>
      <c r="M1889" t="s">
        <v>2483</v>
      </c>
      <c r="N1889" t="str">
        <f>VLOOKUP(M1889,'BASE ARTICLE SAMUEL 25012023 v1'!$A$2:$B$1287,2,FALSE)</f>
        <v>AN</v>
      </c>
      <c r="O1889">
        <f t="shared" si="240"/>
        <v>1.32</v>
      </c>
    </row>
    <row r="1890" spans="1:15" outlineLevel="1" x14ac:dyDescent="0.25">
      <c r="A1890" s="74" t="s">
        <v>4212</v>
      </c>
      <c r="B1890" s="74" t="str">
        <f t="shared" si="241"/>
        <v>DSPR1200V100</v>
      </c>
      <c r="H1890" s="6" t="e">
        <f>VLOOKUP(M1890,'BASE ARTICLE SAMUEL 25012023 v2'!$A$1:$H$1287,8,FALSE)</f>
        <v>#N/A</v>
      </c>
      <c r="K1890" s="6" t="e">
        <f>VLOOKUP(M1890,'BASE ARTICLE SAMUEL 25012023 v2'!$A$1:$K$1287,11,FALSE)</f>
        <v>#N/A</v>
      </c>
      <c r="L1890" s="6">
        <f>SUBTOTAL(9,L1867:L1889)</f>
        <v>2308.6786000359998</v>
      </c>
      <c r="O1890">
        <f>SUBTOTAL(9,O1867:O1889)</f>
        <v>1371.8120000000001</v>
      </c>
    </row>
    <row r="1891" spans="1:15" outlineLevel="2" x14ac:dyDescent="0.25">
      <c r="A1891" t="s">
        <v>2283</v>
      </c>
      <c r="B1891" s="74" t="str">
        <f t="shared" si="241"/>
        <v>00V100ALT</v>
      </c>
      <c r="C1891" t="str">
        <f>VLOOKUP(A1891,'BASE ARTICLE SAMUEL 25012023 v1'!$A$1:$B$1287,2,FALSE)</f>
        <v>AF</v>
      </c>
      <c r="D1891" t="s">
        <v>576</v>
      </c>
      <c r="E1891">
        <v>2.5</v>
      </c>
      <c r="F1891" t="s">
        <v>577</v>
      </c>
      <c r="G1891" s="71">
        <f>VLOOKUP(M1891,'BASE ARTICLE SAMUEL 25012023 v1'!$A$1:$F$1287,6,FALSE)</f>
        <v>3.2</v>
      </c>
      <c r="H1891" s="6">
        <f>VLOOKUP(M1891,'BASE ARTICLE SAMUEL 25012023 v2'!$A$1:$H$1287,8,FALSE)</f>
        <v>3.2</v>
      </c>
      <c r="I1891">
        <v>4.3499999999999996</v>
      </c>
      <c r="J1891">
        <f t="shared" ref="J1891:J1912" si="244">E1891*I1891</f>
        <v>10.875</v>
      </c>
      <c r="K1891" s="6">
        <f>VLOOKUP(M1891,'BASE ARTICLE SAMUEL 25012023 v2'!$A$1:$K$1287,11,FALSE)</f>
        <v>4.8000000000000007</v>
      </c>
      <c r="L1891" s="6">
        <f t="shared" ref="L1891:L1912" si="245">E1891*K1891</f>
        <v>12.000000000000002</v>
      </c>
      <c r="M1891" t="s">
        <v>576</v>
      </c>
      <c r="N1891" t="str">
        <f>VLOOKUP(M1891,'BASE ARTICLE SAMUEL 25012023 v1'!$A$2:$B$1287,2,FALSE)</f>
        <v>AN</v>
      </c>
      <c r="O1891">
        <f t="shared" si="240"/>
        <v>8</v>
      </c>
    </row>
    <row r="1892" spans="1:15" outlineLevel="2" x14ac:dyDescent="0.25">
      <c r="A1892" t="s">
        <v>2283</v>
      </c>
      <c r="B1892" s="74" t="str">
        <f t="shared" si="241"/>
        <v>00V100ALT</v>
      </c>
      <c r="C1892" t="str">
        <f>VLOOKUP(A1892,'BASE ARTICLE SAMUEL 25012023 v1'!$A$1:$B$1287,2,FALSE)</f>
        <v>AF</v>
      </c>
      <c r="D1892" t="s">
        <v>930</v>
      </c>
      <c r="E1892">
        <v>2</v>
      </c>
      <c r="F1892" t="s">
        <v>3954</v>
      </c>
      <c r="G1892" s="71">
        <f>VLOOKUP(M1892,'BASE ARTICLE SAMUEL 25012023 v1'!$A$1:$F$1287,6,FALSE)</f>
        <v>300</v>
      </c>
      <c r="H1892" s="6">
        <f>VLOOKUP(M1892,'BASE ARTICLE SAMUEL 25012023 v2'!$A$1:$H$1287,8,FALSE)</f>
        <v>300</v>
      </c>
      <c r="I1892">
        <v>450</v>
      </c>
      <c r="J1892">
        <f t="shared" si="244"/>
        <v>900</v>
      </c>
      <c r="K1892" s="6">
        <f>VLOOKUP(M1892,'BASE ARTICLE SAMUEL 25012023 v2'!$A$1:$K$1287,11,FALSE)</f>
        <v>450</v>
      </c>
      <c r="L1892" s="6">
        <f t="shared" si="245"/>
        <v>900</v>
      </c>
      <c r="M1892" t="s">
        <v>930</v>
      </c>
      <c r="N1892" t="str">
        <f>VLOOKUP(M1892,'BASE ARTICLE SAMUEL 25012023 v1'!$A$2:$B$1287,2,FALSE)</f>
        <v>AN</v>
      </c>
      <c r="O1892">
        <f t="shared" si="240"/>
        <v>600</v>
      </c>
    </row>
    <row r="1893" spans="1:15" outlineLevel="2" x14ac:dyDescent="0.25">
      <c r="A1893" t="s">
        <v>2283</v>
      </c>
      <c r="B1893" s="74" t="str">
        <f t="shared" si="241"/>
        <v>00V100ALT</v>
      </c>
      <c r="C1893" t="str">
        <f>VLOOKUP(A1893,'BASE ARTICLE SAMUEL 25012023 v1'!$A$1:$B$1287,2,FALSE)</f>
        <v>AF</v>
      </c>
      <c r="D1893" t="s">
        <v>2162</v>
      </c>
      <c r="E1893">
        <v>2</v>
      </c>
      <c r="F1893" t="s">
        <v>2163</v>
      </c>
      <c r="G1893" s="71">
        <f>VLOOKUP(M1893,'BASE ARTICLE SAMUEL 25012023 v1'!$A$1:$F$1287,6,FALSE)</f>
        <v>9.44</v>
      </c>
      <c r="H1893" s="6">
        <f>VLOOKUP(M1893,'BASE ARTICLE SAMUEL 25012023 v2'!$A$1:$H$1287,8,FALSE)</f>
        <v>9.44</v>
      </c>
      <c r="I1893">
        <v>15</v>
      </c>
      <c r="J1893">
        <f t="shared" si="244"/>
        <v>30</v>
      </c>
      <c r="K1893" s="6">
        <f>VLOOKUP(M1893,'BASE ARTICLE SAMUEL 25012023 v2'!$A$1:$K$1287,11,FALSE)</f>
        <v>14.16</v>
      </c>
      <c r="L1893" s="6">
        <f t="shared" si="245"/>
        <v>28.32</v>
      </c>
      <c r="M1893" t="s">
        <v>2162</v>
      </c>
      <c r="N1893" t="str">
        <f>VLOOKUP(M1893,'BASE ARTICLE SAMUEL 25012023 v1'!$A$2:$B$1287,2,FALSE)</f>
        <v>AS</v>
      </c>
      <c r="O1893">
        <f t="shared" si="240"/>
        <v>18.88</v>
      </c>
    </row>
    <row r="1894" spans="1:15" outlineLevel="2" x14ac:dyDescent="0.25">
      <c r="A1894" t="s">
        <v>2283</v>
      </c>
      <c r="B1894" s="74" t="str">
        <f t="shared" si="241"/>
        <v>00V100ALT</v>
      </c>
      <c r="C1894" t="str">
        <f>VLOOKUP(A1894,'BASE ARTICLE SAMUEL 25012023 v1'!$A$1:$B$1287,2,FALSE)</f>
        <v>AF</v>
      </c>
      <c r="D1894" t="s">
        <v>90</v>
      </c>
      <c r="E1894">
        <v>2</v>
      </c>
      <c r="F1894" t="s">
        <v>91</v>
      </c>
      <c r="G1894" s="71">
        <f>VLOOKUP(M1894,'BASE ARTICLE SAMUEL 25012023 v1'!$A$1:$F$1287,6,FALSE)</f>
        <v>0.92</v>
      </c>
      <c r="H1894" s="6">
        <f>VLOOKUP(M1894,'BASE ARTICLE SAMUEL 25012023 v2'!$A$1:$H$1287,8,FALSE)</f>
        <v>0.92</v>
      </c>
      <c r="I1894">
        <v>1.38</v>
      </c>
      <c r="J1894">
        <f t="shared" si="244"/>
        <v>2.76</v>
      </c>
      <c r="K1894" s="6">
        <f>VLOOKUP(M1894,'BASE ARTICLE SAMUEL 25012023 v2'!$A$1:$K$1287,11,FALSE)</f>
        <v>1.3800000000000001</v>
      </c>
      <c r="L1894" s="6">
        <f t="shared" si="245"/>
        <v>2.7600000000000002</v>
      </c>
      <c r="M1894" t="s">
        <v>90</v>
      </c>
      <c r="N1894" t="str">
        <f>VLOOKUP(M1894,'BASE ARTICLE SAMUEL 25012023 v1'!$A$2:$B$1287,2,FALSE)</f>
        <v>AS</v>
      </c>
      <c r="O1894">
        <f t="shared" si="240"/>
        <v>1.84</v>
      </c>
    </row>
    <row r="1895" spans="1:15" outlineLevel="2" x14ac:dyDescent="0.25">
      <c r="A1895" t="s">
        <v>2283</v>
      </c>
      <c r="B1895" s="74" t="str">
        <f t="shared" si="241"/>
        <v>00V100ALT</v>
      </c>
      <c r="C1895" t="str">
        <f>VLOOKUP(A1895,'BASE ARTICLE SAMUEL 25012023 v1'!$A$1:$B$1287,2,FALSE)</f>
        <v>AF</v>
      </c>
      <c r="D1895" t="s">
        <v>68</v>
      </c>
      <c r="E1895">
        <v>1</v>
      </c>
      <c r="F1895" t="s">
        <v>69</v>
      </c>
      <c r="G1895" s="71">
        <f>VLOOKUP(M1895,'BASE ARTICLE SAMUEL 25012023 v1'!$A$1:$F$1287,6,FALSE)</f>
        <v>0.94</v>
      </c>
      <c r="H1895" s="6">
        <f>VLOOKUP(M1895,'BASE ARTICLE SAMUEL 25012023 v2'!$A$1:$H$1287,8,FALSE)</f>
        <v>0.94</v>
      </c>
      <c r="I1895">
        <v>1.41</v>
      </c>
      <c r="J1895">
        <f t="shared" si="244"/>
        <v>1.41</v>
      </c>
      <c r="K1895" s="6">
        <f>VLOOKUP(M1895,'BASE ARTICLE SAMUEL 25012023 v2'!$A$1:$K$1287,11,FALSE)</f>
        <v>1.41</v>
      </c>
      <c r="L1895" s="6">
        <f t="shared" si="245"/>
        <v>1.41</v>
      </c>
      <c r="M1895" t="s">
        <v>68</v>
      </c>
      <c r="N1895" t="str">
        <f>VLOOKUP(M1895,'BASE ARTICLE SAMUEL 25012023 v1'!$A$2:$B$1287,2,FALSE)</f>
        <v>AS</v>
      </c>
      <c r="O1895">
        <f t="shared" si="240"/>
        <v>0.94</v>
      </c>
    </row>
    <row r="1896" spans="1:15" outlineLevel="2" x14ac:dyDescent="0.25">
      <c r="A1896" t="s">
        <v>2283</v>
      </c>
      <c r="B1896" s="74" t="str">
        <f t="shared" si="241"/>
        <v>00V100ALT</v>
      </c>
      <c r="C1896" t="str">
        <f>VLOOKUP(A1896,'BASE ARTICLE SAMUEL 25012023 v1'!$A$1:$B$1287,2,FALSE)</f>
        <v>AF</v>
      </c>
      <c r="D1896" t="s">
        <v>942</v>
      </c>
      <c r="E1896">
        <v>1</v>
      </c>
      <c r="F1896" t="s">
        <v>943</v>
      </c>
      <c r="G1896" s="71">
        <f>VLOOKUP(M1896,'BASE ARTICLE SAMUEL 25012023 v1'!$A$1:$F$1287,6,FALSE)</f>
        <v>1.64</v>
      </c>
      <c r="H1896" s="6">
        <f>VLOOKUP(M1896,'BASE ARTICLE SAMUEL 25012023 v2'!$A$1:$H$1287,8,FALSE)</f>
        <v>1.83</v>
      </c>
      <c r="I1896">
        <v>2.4500000000000002</v>
      </c>
      <c r="J1896">
        <f t="shared" si="244"/>
        <v>2.4500000000000002</v>
      </c>
      <c r="K1896" s="6">
        <f>VLOOKUP(M1896,'BASE ARTICLE SAMUEL 25012023 v2'!$A$1:$K$1287,11,FALSE)</f>
        <v>2.7450000000000001</v>
      </c>
      <c r="L1896" s="6">
        <f t="shared" si="245"/>
        <v>2.7450000000000001</v>
      </c>
      <c r="M1896" t="s">
        <v>942</v>
      </c>
      <c r="N1896" t="str">
        <f>VLOOKUP(M1896,'BASE ARTICLE SAMUEL 25012023 v1'!$A$2:$B$1287,2,FALSE)</f>
        <v>AS</v>
      </c>
      <c r="O1896">
        <f t="shared" si="240"/>
        <v>1.83</v>
      </c>
    </row>
    <row r="1897" spans="1:15" outlineLevel="2" x14ac:dyDescent="0.25">
      <c r="A1897" t="s">
        <v>2283</v>
      </c>
      <c r="B1897" s="74" t="str">
        <f t="shared" si="241"/>
        <v>00V100ALT</v>
      </c>
      <c r="C1897" t="str">
        <f>VLOOKUP(A1897,'BASE ARTICLE SAMUEL 25012023 v1'!$A$1:$B$1287,2,FALSE)</f>
        <v>AF</v>
      </c>
      <c r="D1897" t="s">
        <v>757</v>
      </c>
      <c r="E1897">
        <v>2</v>
      </c>
      <c r="F1897" t="s">
        <v>758</v>
      </c>
      <c r="G1897" s="71">
        <f>VLOOKUP(M1897,'BASE ARTICLE SAMUEL 25012023 v1'!$A$1:$F$1287,6,FALSE)</f>
        <v>1.22</v>
      </c>
      <c r="H1897" s="6">
        <f>VLOOKUP(M1897,'BASE ARTICLE SAMUEL 25012023 v2'!$A$1:$H$1287,8,FALSE)</f>
        <v>1.22</v>
      </c>
      <c r="I1897">
        <v>1.62</v>
      </c>
      <c r="J1897">
        <f t="shared" si="244"/>
        <v>3.24</v>
      </c>
      <c r="K1897" s="6">
        <f>VLOOKUP(M1897,'BASE ARTICLE SAMUEL 25012023 v2'!$A$1:$K$1287,11,FALSE)</f>
        <v>1.6226</v>
      </c>
      <c r="L1897" s="6">
        <f t="shared" si="245"/>
        <v>3.2452000000000001</v>
      </c>
      <c r="M1897" t="s">
        <v>757</v>
      </c>
      <c r="N1897" t="str">
        <f>VLOOKUP(M1897,'BASE ARTICLE SAMUEL 25012023 v1'!$A$2:$B$1287,2,FALSE)</f>
        <v>AS</v>
      </c>
      <c r="O1897">
        <f t="shared" si="240"/>
        <v>2.44</v>
      </c>
    </row>
    <row r="1898" spans="1:15" outlineLevel="2" x14ac:dyDescent="0.25">
      <c r="A1898" t="s">
        <v>2283</v>
      </c>
      <c r="B1898" s="74" t="str">
        <f t="shared" si="241"/>
        <v>00V100ALT</v>
      </c>
      <c r="C1898" t="str">
        <f>VLOOKUP(A1898,'BASE ARTICLE SAMUEL 25012023 v1'!$A$1:$B$1287,2,FALSE)</f>
        <v>AF</v>
      </c>
      <c r="D1898" t="s">
        <v>2049</v>
      </c>
      <c r="E1898">
        <v>4</v>
      </c>
      <c r="F1898" t="s">
        <v>2050</v>
      </c>
      <c r="G1898" s="71">
        <f>VLOOKUP(M1898,'BASE ARTICLE SAMUEL 25012023 v1'!$A$1:$F$1287,6,FALSE)</f>
        <v>0</v>
      </c>
      <c r="H1898" s="6">
        <f>VLOOKUP(M1898,'BASE ARTICLE SAMUEL 25012023 v2'!$A$1:$H$1287,8,FALSE)</f>
        <v>4.1400000000000006</v>
      </c>
      <c r="I1898">
        <v>5.5</v>
      </c>
      <c r="J1898">
        <f t="shared" si="244"/>
        <v>22</v>
      </c>
      <c r="K1898" s="6">
        <f>VLOOKUP(M1898,'BASE ARTICLE SAMUEL 25012023 v2'!$A$1:$K$1287,11,FALSE)</f>
        <v>5.5212000000000003</v>
      </c>
      <c r="L1898" s="6">
        <f t="shared" si="245"/>
        <v>22.084800000000001</v>
      </c>
      <c r="M1898" t="s">
        <v>2049</v>
      </c>
      <c r="N1898" t="str">
        <f>VLOOKUP(M1898,'BASE ARTICLE SAMUEL 25012023 v1'!$A$2:$B$1287,2,FALSE)</f>
        <v>AF</v>
      </c>
      <c r="O1898">
        <f t="shared" si="240"/>
        <v>16.560000000000002</v>
      </c>
    </row>
    <row r="1899" spans="1:15" outlineLevel="2" x14ac:dyDescent="0.25">
      <c r="A1899" t="s">
        <v>2283</v>
      </c>
      <c r="B1899" s="74" t="str">
        <f t="shared" si="241"/>
        <v>00V100ALT</v>
      </c>
      <c r="C1899" t="str">
        <f>VLOOKUP(A1899,'BASE ARTICLE SAMUEL 25012023 v1'!$A$1:$B$1287,2,FALSE)</f>
        <v>AF</v>
      </c>
      <c r="D1899">
        <v>101007</v>
      </c>
      <c r="E1899">
        <v>2</v>
      </c>
      <c r="F1899" t="s">
        <v>582</v>
      </c>
      <c r="G1899" s="71">
        <f>VLOOKUP(M1899,'BASE ARTICLE SAMUEL 25012023 v1'!$A$1:$F$1287,6,FALSE)</f>
        <v>1.5</v>
      </c>
      <c r="H1899" s="6">
        <f>VLOOKUP(M1899,'BASE ARTICLE SAMUEL 25012023 v2'!$A$1:$H$1287,8,FALSE)</f>
        <v>1.5</v>
      </c>
      <c r="I1899">
        <v>2.25</v>
      </c>
      <c r="J1899">
        <f t="shared" si="244"/>
        <v>4.5</v>
      </c>
      <c r="K1899" s="6">
        <f>VLOOKUP(M1899,'BASE ARTICLE SAMUEL 25012023 v2'!$A$1:$K$1287,11,FALSE)</f>
        <v>2.25</v>
      </c>
      <c r="L1899" s="6">
        <f t="shared" si="245"/>
        <v>4.5</v>
      </c>
      <c r="M1899">
        <v>101007</v>
      </c>
      <c r="N1899" t="str">
        <f>VLOOKUP(M1899,'BASE ARTICLE SAMUEL 25012023 v1'!$A$2:$B$1287,2,FALSE)</f>
        <v>AN</v>
      </c>
      <c r="O1899">
        <f t="shared" si="240"/>
        <v>3</v>
      </c>
    </row>
    <row r="1900" spans="1:15" outlineLevel="2" x14ac:dyDescent="0.25">
      <c r="A1900" t="s">
        <v>2283</v>
      </c>
      <c r="B1900" s="74" t="str">
        <f t="shared" si="241"/>
        <v>00V100ALT</v>
      </c>
      <c r="C1900" t="str">
        <f>VLOOKUP(A1900,'BASE ARTICLE SAMUEL 25012023 v1'!$A$1:$B$1287,2,FALSE)</f>
        <v>AF</v>
      </c>
      <c r="D1900" t="s">
        <v>558</v>
      </c>
      <c r="E1900">
        <v>4</v>
      </c>
      <c r="F1900" t="s">
        <v>559</v>
      </c>
      <c r="G1900" s="71">
        <f>VLOOKUP(M1900,'BASE ARTICLE SAMUEL 25012023 v1'!$A$1:$F$1287,6,FALSE)</f>
        <v>0.85</v>
      </c>
      <c r="H1900" s="6">
        <f>VLOOKUP(M1900,'BASE ARTICLE SAMUEL 25012023 v2'!$A$1:$H$1287,8,FALSE)</f>
        <v>0.91100000000000003</v>
      </c>
      <c r="I1900">
        <v>1.1299999999999999</v>
      </c>
      <c r="J1900">
        <f t="shared" si="244"/>
        <v>4.5199999999999996</v>
      </c>
      <c r="K1900" s="6">
        <f>VLOOKUP(M1900,'BASE ARTICLE SAMUEL 25012023 v2'!$A$1:$K$1287,11,FALSE)</f>
        <v>1.2116300000000002</v>
      </c>
      <c r="L1900" s="6">
        <f t="shared" si="245"/>
        <v>4.8465200000000008</v>
      </c>
      <c r="M1900" t="s">
        <v>558</v>
      </c>
      <c r="N1900" t="str">
        <f>VLOOKUP(M1900,'BASE ARTICLE SAMUEL 25012023 v1'!$A$2:$B$1287,2,FALSE)</f>
        <v>AS</v>
      </c>
      <c r="O1900">
        <f t="shared" si="240"/>
        <v>3.6440000000000001</v>
      </c>
    </row>
    <row r="1901" spans="1:15" outlineLevel="2" x14ac:dyDescent="0.25">
      <c r="A1901" t="s">
        <v>2283</v>
      </c>
      <c r="B1901" s="74" t="str">
        <f t="shared" si="241"/>
        <v>00V100ALT</v>
      </c>
      <c r="C1901" t="str">
        <f>VLOOKUP(A1901,'BASE ARTICLE SAMUEL 25012023 v1'!$A$1:$B$1287,2,FALSE)</f>
        <v>AF</v>
      </c>
      <c r="D1901" t="s">
        <v>2215</v>
      </c>
      <c r="E1901">
        <v>5</v>
      </c>
      <c r="F1901" t="s">
        <v>2216</v>
      </c>
      <c r="G1901" s="71">
        <f>VLOOKUP(M1901,'BASE ARTICLE SAMUEL 25012023 v1'!$A$1:$F$1287,6,FALSE)</f>
        <v>0.6</v>
      </c>
      <c r="H1901" s="6">
        <f>VLOOKUP(M1901,'BASE ARTICLE SAMUEL 25012023 v2'!$A$1:$H$1287,8,FALSE)</f>
        <v>0.76</v>
      </c>
      <c r="I1901">
        <v>0.79800000000000004</v>
      </c>
      <c r="J1901">
        <f t="shared" si="244"/>
        <v>3.99</v>
      </c>
      <c r="K1901" s="6">
        <f>VLOOKUP(M1901,'BASE ARTICLE SAMUEL 25012023 v2'!$A$1:$K$1287,11,FALSE)</f>
        <v>1.0108000000000001</v>
      </c>
      <c r="L1901" s="6">
        <f t="shared" si="245"/>
        <v>5.0540000000000003</v>
      </c>
      <c r="M1901" t="s">
        <v>2215</v>
      </c>
      <c r="N1901" t="str">
        <f>VLOOKUP(M1901,'BASE ARTICLE SAMUEL 25012023 v1'!$A$2:$B$1287,2,FALSE)</f>
        <v>AN</v>
      </c>
      <c r="O1901">
        <f t="shared" si="240"/>
        <v>3.8</v>
      </c>
    </row>
    <row r="1902" spans="1:15" outlineLevel="2" x14ac:dyDescent="0.25">
      <c r="A1902" t="s">
        <v>2283</v>
      </c>
      <c r="B1902" s="74" t="str">
        <f t="shared" si="241"/>
        <v>00V100ALT</v>
      </c>
      <c r="C1902" t="str">
        <f>VLOOKUP(A1902,'BASE ARTICLE SAMUEL 25012023 v1'!$A$1:$B$1287,2,FALSE)</f>
        <v>AF</v>
      </c>
      <c r="D1902" t="s">
        <v>1667</v>
      </c>
      <c r="E1902">
        <v>2</v>
      </c>
      <c r="F1902" t="s">
        <v>1668</v>
      </c>
      <c r="G1902" s="71">
        <f>VLOOKUP(M1902,'BASE ARTICLE SAMUEL 25012023 v1'!$A$1:$F$1287,6,FALSE)</f>
        <v>0.6</v>
      </c>
      <c r="H1902" s="6">
        <f>VLOOKUP(M1902,'BASE ARTICLE SAMUEL 25012023 v2'!$A$1:$H$1287,8,FALSE)</f>
        <v>0.6</v>
      </c>
      <c r="I1902">
        <v>0.9</v>
      </c>
      <c r="J1902">
        <f t="shared" si="244"/>
        <v>1.8</v>
      </c>
      <c r="K1902" s="6">
        <f>VLOOKUP(M1902,'BASE ARTICLE SAMUEL 25012023 v2'!$A$1:$K$1287,11,FALSE)</f>
        <v>0.89999999999999991</v>
      </c>
      <c r="L1902" s="6">
        <f t="shared" si="245"/>
        <v>1.7999999999999998</v>
      </c>
      <c r="M1902" t="s">
        <v>1667</v>
      </c>
      <c r="N1902" t="str">
        <f>VLOOKUP(M1902,'BASE ARTICLE SAMUEL 25012023 v1'!$A$2:$B$1287,2,FALSE)</f>
        <v>AN</v>
      </c>
      <c r="O1902">
        <f t="shared" si="240"/>
        <v>1.2</v>
      </c>
    </row>
    <row r="1903" spans="1:15" outlineLevel="2" x14ac:dyDescent="0.25">
      <c r="A1903" t="s">
        <v>2283</v>
      </c>
      <c r="B1903" s="74" t="str">
        <f t="shared" si="241"/>
        <v>00V100ALT</v>
      </c>
      <c r="C1903" t="str">
        <f>VLOOKUP(A1903,'BASE ARTICLE SAMUEL 25012023 v1'!$A$1:$B$1287,2,FALSE)</f>
        <v>AF</v>
      </c>
      <c r="D1903" t="s">
        <v>2217</v>
      </c>
      <c r="E1903">
        <v>4</v>
      </c>
      <c r="F1903" t="s">
        <v>2218</v>
      </c>
      <c r="G1903" s="71">
        <f>VLOOKUP(M1903,'BASE ARTICLE SAMUEL 25012023 v1'!$A$1:$F$1287,6,FALSE)</f>
        <v>0.2</v>
      </c>
      <c r="H1903" s="6">
        <f>VLOOKUP(M1903,'BASE ARTICLE SAMUEL 25012023 v2'!$A$1:$H$1287,8,FALSE)</f>
        <v>0.2</v>
      </c>
      <c r="I1903">
        <v>0.26600000000000001</v>
      </c>
      <c r="J1903">
        <f t="shared" si="244"/>
        <v>1.0640000000000001</v>
      </c>
      <c r="K1903" s="6">
        <f>VLOOKUP(M1903,'BASE ARTICLE SAMUEL 25012023 v2'!$A$1:$K$1287,11,FALSE)</f>
        <v>0.26600000000000001</v>
      </c>
      <c r="L1903" s="6">
        <f t="shared" si="245"/>
        <v>1.0640000000000001</v>
      </c>
      <c r="M1903" t="s">
        <v>2217</v>
      </c>
      <c r="N1903" t="str">
        <f>VLOOKUP(M1903,'BASE ARTICLE SAMUEL 25012023 v1'!$A$2:$B$1287,2,FALSE)</f>
        <v>AN</v>
      </c>
      <c r="O1903">
        <f t="shared" si="240"/>
        <v>0.8</v>
      </c>
    </row>
    <row r="1904" spans="1:15" outlineLevel="2" x14ac:dyDescent="0.25">
      <c r="A1904" t="s">
        <v>2283</v>
      </c>
      <c r="B1904" s="74" t="str">
        <f t="shared" si="241"/>
        <v>00V100ALT</v>
      </c>
      <c r="C1904" t="str">
        <f>VLOOKUP(A1904,'BASE ARTICLE SAMUEL 25012023 v1'!$A$1:$B$1287,2,FALSE)</f>
        <v>AF</v>
      </c>
      <c r="D1904" t="s">
        <v>1949</v>
      </c>
      <c r="E1904">
        <v>1</v>
      </c>
      <c r="F1904" t="s">
        <v>1950</v>
      </c>
      <c r="G1904" s="71">
        <f>VLOOKUP(M1904,'BASE ARTICLE SAMUEL 25012023 v1'!$A$1:$F$1287,6,FALSE)</f>
        <v>0</v>
      </c>
      <c r="H1904" s="6">
        <f>VLOOKUP(M1904,'BASE ARTICLE SAMUEL 25012023 v2'!$A$1:$H$1287,8,FALSE)</f>
        <v>92.97</v>
      </c>
      <c r="I1904">
        <v>156.03</v>
      </c>
      <c r="J1904">
        <f t="shared" si="244"/>
        <v>156.03</v>
      </c>
      <c r="K1904" s="6">
        <f>VLOOKUP(M1904,'BASE ARTICLE SAMUEL 25012023 v2'!$A$1:$K$1287,11,FALSE)</f>
        <v>157.13120000000001</v>
      </c>
      <c r="L1904" s="6">
        <f t="shared" si="245"/>
        <v>157.13120000000001</v>
      </c>
      <c r="M1904" t="s">
        <v>1949</v>
      </c>
      <c r="N1904" t="str">
        <f>VLOOKUP(M1904,'BASE ARTICLE SAMUEL 25012023 v1'!$A$2:$B$1287,2,FALSE)</f>
        <v>AF</v>
      </c>
      <c r="O1904">
        <f t="shared" si="240"/>
        <v>92.97</v>
      </c>
    </row>
    <row r="1905" spans="1:15" outlineLevel="2" x14ac:dyDescent="0.25">
      <c r="A1905" t="s">
        <v>2283</v>
      </c>
      <c r="B1905" s="74" t="str">
        <f t="shared" si="241"/>
        <v>00V100ALT</v>
      </c>
      <c r="C1905" t="str">
        <f>VLOOKUP(A1905,'BASE ARTICLE SAMUEL 25012023 v1'!$A$1:$B$1287,2,FALSE)</f>
        <v>AF</v>
      </c>
      <c r="D1905" t="s">
        <v>2057</v>
      </c>
      <c r="E1905">
        <v>1</v>
      </c>
      <c r="F1905" t="s">
        <v>2058</v>
      </c>
      <c r="G1905" s="71">
        <f>VLOOKUP(M1905,'BASE ARTICLE SAMUEL 25012023 v1'!$A$1:$F$1287,6,FALSE)</f>
        <v>214.71</v>
      </c>
      <c r="H1905" s="6">
        <f>VLOOKUP(M1905,'BASE ARTICLE SAMUEL 25012023 v2'!$A$1:$H$1287,8,FALSE)</f>
        <v>196.03</v>
      </c>
      <c r="I1905">
        <v>289.12</v>
      </c>
      <c r="J1905">
        <f t="shared" si="244"/>
        <v>289.12</v>
      </c>
      <c r="K1905" s="6">
        <f>VLOOKUP(M1905,'BASE ARTICLE SAMUEL 25012023 v2'!$A$1:$K$1287,11,FALSE)</f>
        <v>287.341800036</v>
      </c>
      <c r="L1905" s="6">
        <f t="shared" si="245"/>
        <v>287.341800036</v>
      </c>
      <c r="M1905" t="s">
        <v>2057</v>
      </c>
      <c r="N1905" t="str">
        <f>VLOOKUP(M1905,'BASE ARTICLE SAMUEL 25012023 v1'!$A$2:$B$1287,2,FALSE)</f>
        <v>AF</v>
      </c>
      <c r="O1905">
        <f t="shared" si="240"/>
        <v>196.03</v>
      </c>
    </row>
    <row r="1906" spans="1:15" outlineLevel="2" x14ac:dyDescent="0.25">
      <c r="A1906" t="s">
        <v>2283</v>
      </c>
      <c r="B1906" s="74" t="str">
        <f t="shared" si="241"/>
        <v>00V100ALT</v>
      </c>
      <c r="C1906" t="str">
        <f>VLOOKUP(A1906,'BASE ARTICLE SAMUEL 25012023 v1'!$A$1:$B$1287,2,FALSE)</f>
        <v>AF</v>
      </c>
      <c r="D1906" t="s">
        <v>1786</v>
      </c>
      <c r="E1906">
        <v>1</v>
      </c>
      <c r="F1906" t="s">
        <v>1787</v>
      </c>
      <c r="G1906" s="71">
        <f>VLOOKUP(M1906,'BASE ARTICLE SAMUEL 25012023 v1'!$A$1:$F$1287,6,FALSE)</f>
        <v>0</v>
      </c>
      <c r="H1906" s="6">
        <f>VLOOKUP(M1906,'BASE ARTICLE SAMUEL 25012023 v2'!$A$1:$H$1287,8,FALSE)</f>
        <v>203.62199999999999</v>
      </c>
      <c r="I1906">
        <v>326.8</v>
      </c>
      <c r="J1906">
        <f t="shared" si="244"/>
        <v>326.8</v>
      </c>
      <c r="K1906" s="6">
        <f>VLOOKUP(M1906,'BASE ARTICLE SAMUEL 25012023 v2'!$A$1:$K$1287,11,FALSE)</f>
        <v>411.34799999999996</v>
      </c>
      <c r="L1906" s="6">
        <f t="shared" si="245"/>
        <v>411.34799999999996</v>
      </c>
      <c r="M1906" t="s">
        <v>1786</v>
      </c>
      <c r="N1906" t="str">
        <f>VLOOKUP(M1906,'BASE ARTICLE SAMUEL 25012023 v1'!$A$2:$B$1287,2,FALSE)</f>
        <v>AF</v>
      </c>
      <c r="O1906">
        <f t="shared" si="240"/>
        <v>203.62199999999999</v>
      </c>
    </row>
    <row r="1907" spans="1:15" outlineLevel="2" x14ac:dyDescent="0.25">
      <c r="A1907" t="s">
        <v>2283</v>
      </c>
      <c r="B1907" s="74" t="str">
        <f t="shared" si="241"/>
        <v>00V100ALT</v>
      </c>
      <c r="C1907" t="str">
        <f>VLOOKUP(A1907,'BASE ARTICLE SAMUEL 25012023 v1'!$A$1:$B$1287,2,FALSE)</f>
        <v>AF</v>
      </c>
      <c r="D1907" t="s">
        <v>534</v>
      </c>
      <c r="E1907">
        <v>1</v>
      </c>
      <c r="F1907" t="s">
        <v>535</v>
      </c>
      <c r="G1907" s="71">
        <f>VLOOKUP(M1907,'BASE ARTICLE SAMUEL 25012023 v1'!$A$1:$F$1287,6,FALSE)</f>
        <v>152.84</v>
      </c>
      <c r="H1907" s="6">
        <f>VLOOKUP(M1907,'BASE ARTICLE SAMUEL 25012023 v2'!$A$1:$H$1287,8,FALSE)</f>
        <v>180.1</v>
      </c>
      <c r="I1907">
        <v>229.26</v>
      </c>
      <c r="J1907">
        <f t="shared" si="244"/>
        <v>229.26</v>
      </c>
      <c r="K1907" s="6">
        <f>VLOOKUP(M1907,'BASE ARTICLE SAMUEL 25012023 v2'!$A$1:$K$1287,11,FALSE)</f>
        <v>270.14999999999998</v>
      </c>
      <c r="L1907" s="6">
        <f t="shared" si="245"/>
        <v>270.14999999999998</v>
      </c>
      <c r="M1907" t="s">
        <v>534</v>
      </c>
      <c r="N1907" t="str">
        <f>VLOOKUP(M1907,'BASE ARTICLE SAMUEL 25012023 v1'!$A$2:$B$1287,2,FALSE)</f>
        <v>AN</v>
      </c>
      <c r="O1907">
        <f t="shared" si="240"/>
        <v>180.1</v>
      </c>
    </row>
    <row r="1908" spans="1:15" outlineLevel="2" x14ac:dyDescent="0.25">
      <c r="A1908" t="s">
        <v>2283</v>
      </c>
      <c r="B1908" s="74" t="str">
        <f t="shared" si="241"/>
        <v>00V100ALT</v>
      </c>
      <c r="C1908" t="str">
        <f>VLOOKUP(A1908,'BASE ARTICLE SAMUEL 25012023 v1'!$A$1:$B$1287,2,FALSE)</f>
        <v>AF</v>
      </c>
      <c r="D1908" t="s">
        <v>1603</v>
      </c>
      <c r="E1908">
        <v>1.5</v>
      </c>
      <c r="F1908" t="s">
        <v>1604</v>
      </c>
      <c r="G1908" s="71">
        <f>VLOOKUP(M1908,'BASE ARTICLE SAMUEL 25012023 v1'!$A$1:$F$1287,6,FALSE)</f>
        <v>50</v>
      </c>
      <c r="H1908" s="6">
        <f>VLOOKUP(M1908,'BASE ARTICLE SAMUEL 25012023 v2'!$A$1:$H$1287,8,FALSE)</f>
        <v>0</v>
      </c>
      <c r="I1908">
        <v>75</v>
      </c>
      <c r="J1908">
        <f t="shared" si="244"/>
        <v>112.5</v>
      </c>
      <c r="K1908" s="6">
        <f>VLOOKUP(M1908,'BASE ARTICLE SAMUEL 25012023 v2'!$A$1:$K$1287,11,FALSE)</f>
        <v>75</v>
      </c>
      <c r="L1908" s="6">
        <f t="shared" si="245"/>
        <v>112.5</v>
      </c>
      <c r="M1908" t="s">
        <v>1603</v>
      </c>
      <c r="N1908" t="str">
        <f>VLOOKUP(M1908,'BASE ARTICLE SAMUEL 25012023 v1'!$A$2:$B$1287,2,FALSE)</f>
        <v>AN</v>
      </c>
      <c r="O1908">
        <f t="shared" si="240"/>
        <v>0</v>
      </c>
    </row>
    <row r="1909" spans="1:15" outlineLevel="2" x14ac:dyDescent="0.25">
      <c r="A1909" t="s">
        <v>2283</v>
      </c>
      <c r="B1909" s="74" t="str">
        <f t="shared" si="241"/>
        <v>00V100ALT</v>
      </c>
      <c r="C1909" t="str">
        <f>VLOOKUP(A1909,'BASE ARTICLE SAMUEL 25012023 v1'!$A$1:$B$1287,2,FALSE)</f>
        <v>AF</v>
      </c>
      <c r="D1909" t="s">
        <v>1562</v>
      </c>
      <c r="E1909">
        <v>1</v>
      </c>
      <c r="F1909" t="s">
        <v>1563</v>
      </c>
      <c r="G1909" s="71">
        <f>VLOOKUP(M1909,'BASE ARTICLE SAMUEL 25012023 v1'!$A$1:$F$1287,6,FALSE)</f>
        <v>19.18</v>
      </c>
      <c r="H1909" s="6">
        <f>VLOOKUP(M1909,'BASE ARTICLE SAMUEL 25012023 v2'!$A$1:$H$1287,8,FALSE)</f>
        <v>19.18</v>
      </c>
      <c r="I1909">
        <v>28.77</v>
      </c>
      <c r="J1909">
        <f t="shared" si="244"/>
        <v>28.77</v>
      </c>
      <c r="K1909" s="6">
        <f>VLOOKUP(M1909,'BASE ARTICLE SAMUEL 25012023 v2'!$A$1:$K$1287,11,FALSE)</f>
        <v>28.77</v>
      </c>
      <c r="L1909" s="6">
        <f t="shared" si="245"/>
        <v>28.77</v>
      </c>
      <c r="M1909" t="s">
        <v>1562</v>
      </c>
      <c r="N1909" t="str">
        <f>VLOOKUP(M1909,'BASE ARTICLE SAMUEL 25012023 v1'!$A$2:$B$1287,2,FALSE)</f>
        <v>AN</v>
      </c>
      <c r="O1909">
        <f t="shared" si="240"/>
        <v>19.18</v>
      </c>
    </row>
    <row r="1910" spans="1:15" outlineLevel="2" x14ac:dyDescent="0.25">
      <c r="A1910" t="s">
        <v>2283</v>
      </c>
      <c r="B1910" s="74" t="str">
        <f t="shared" si="241"/>
        <v>00V100ALT</v>
      </c>
      <c r="C1910" t="str">
        <f>VLOOKUP(A1910,'BASE ARTICLE SAMUEL 25012023 v1'!$A$1:$B$1287,2,FALSE)</f>
        <v>AF</v>
      </c>
      <c r="D1910" t="s">
        <v>560</v>
      </c>
      <c r="E1910">
        <v>2</v>
      </c>
      <c r="F1910" t="s">
        <v>561</v>
      </c>
      <c r="G1910" s="71">
        <f>VLOOKUP(M1910,'BASE ARTICLE SAMUEL 25012023 v1'!$A$1:$F$1287,6,FALSE)</f>
        <v>5.73</v>
      </c>
      <c r="H1910" s="6">
        <f>VLOOKUP(M1910,'BASE ARTICLE SAMUEL 25012023 v2'!$A$1:$H$1287,8,FALSE)</f>
        <v>5.73</v>
      </c>
      <c r="I1910">
        <v>19.059999999999999</v>
      </c>
      <c r="J1910">
        <f t="shared" si="244"/>
        <v>38.119999999999997</v>
      </c>
      <c r="K1910" s="6">
        <f>VLOOKUP(M1910,'BASE ARTICLE SAMUEL 25012023 v2'!$A$1:$K$1287,11,FALSE)</f>
        <v>22.862700000000004</v>
      </c>
      <c r="L1910" s="6">
        <f t="shared" si="245"/>
        <v>45.725400000000008</v>
      </c>
      <c r="M1910" t="s">
        <v>560</v>
      </c>
      <c r="N1910" t="str">
        <f>VLOOKUP(M1910,'BASE ARTICLE SAMUEL 25012023 v1'!$A$2:$B$1287,2,FALSE)</f>
        <v>AS</v>
      </c>
      <c r="O1910">
        <f t="shared" si="240"/>
        <v>11.46</v>
      </c>
    </row>
    <row r="1911" spans="1:15" outlineLevel="2" x14ac:dyDescent="0.25">
      <c r="A1911" t="s">
        <v>2283</v>
      </c>
      <c r="B1911" s="74" t="str">
        <f t="shared" si="241"/>
        <v>00V100ALT</v>
      </c>
      <c r="C1911" t="str">
        <f>VLOOKUP(A1911,'BASE ARTICLE SAMUEL 25012023 v1'!$A$1:$B$1287,2,FALSE)</f>
        <v>AF</v>
      </c>
      <c r="E1911">
        <v>1</v>
      </c>
      <c r="F1911" t="s">
        <v>2484</v>
      </c>
      <c r="G1911" s="71">
        <f>VLOOKUP(M1911,'BASE ARTICLE SAMUEL 25012023 v1'!$A$1:$F$1287,6,FALSE)</f>
        <v>1.32</v>
      </c>
      <c r="H1911" s="6">
        <f>VLOOKUP(M1911,'BASE ARTICLE SAMUEL 25012023 v2'!$A$1:$H$1287,8,FALSE)</f>
        <v>1.32</v>
      </c>
      <c r="I1911">
        <v>19.059999999999999</v>
      </c>
      <c r="J1911">
        <f t="shared" si="244"/>
        <v>19.059999999999999</v>
      </c>
      <c r="K1911" s="6">
        <f>VLOOKUP(M1911,'BASE ARTICLE SAMUEL 25012023 v2'!$A$1:$K$1287,11,FALSE)</f>
        <v>1.4520000000000002</v>
      </c>
      <c r="L1911" s="6">
        <f t="shared" si="245"/>
        <v>1.4520000000000002</v>
      </c>
      <c r="M1911" t="s">
        <v>2483</v>
      </c>
      <c r="N1911" t="str">
        <f>VLOOKUP(M1911,'BASE ARTICLE SAMUEL 25012023 v1'!$A$2:$B$1287,2,FALSE)</f>
        <v>AN</v>
      </c>
      <c r="O1911">
        <f t="shared" si="240"/>
        <v>1.32</v>
      </c>
    </row>
    <row r="1912" spans="1:15" outlineLevel="2" x14ac:dyDescent="0.25">
      <c r="A1912" t="s">
        <v>2283</v>
      </c>
      <c r="B1912" s="74" t="str">
        <f t="shared" si="241"/>
        <v>00V100ALT</v>
      </c>
      <c r="C1912" t="str">
        <f>VLOOKUP(A1912,'BASE ARTICLE SAMUEL 25012023 v1'!$A$1:$B$1287,2,FALSE)</f>
        <v>AF</v>
      </c>
      <c r="E1912">
        <v>1</v>
      </c>
      <c r="F1912" t="s">
        <v>1550</v>
      </c>
      <c r="G1912" s="71">
        <f>VLOOKUP(M1912,'BASE ARTICLE SAMUEL 25012023 v1'!$A$1:$F$1287,6,FALSE)</f>
        <v>5</v>
      </c>
      <c r="H1912" s="6">
        <f>VLOOKUP(M1912,'BASE ARTICLE SAMUEL 25012023 v2'!$A$1:$H$1287,8,FALSE)</f>
        <v>5</v>
      </c>
      <c r="I1912">
        <v>19.059999999999999</v>
      </c>
      <c r="J1912">
        <f t="shared" si="244"/>
        <v>19.059999999999999</v>
      </c>
      <c r="K1912" s="6">
        <f>VLOOKUP(M1912,'BASE ARTICLE SAMUEL 25012023 v2'!$A$1:$K$1287,11,FALSE)</f>
        <v>5.5</v>
      </c>
      <c r="L1912" s="6">
        <f t="shared" si="245"/>
        <v>5.5</v>
      </c>
      <c r="M1912" t="s">
        <v>1549</v>
      </c>
      <c r="N1912" t="str">
        <f>VLOOKUP(M1912,'BASE ARTICLE SAMUEL 25012023 v1'!$A$2:$B$1287,2,FALSE)</f>
        <v>AN</v>
      </c>
      <c r="O1912">
        <f t="shared" si="240"/>
        <v>5</v>
      </c>
    </row>
    <row r="1913" spans="1:15" outlineLevel="1" x14ac:dyDescent="0.25">
      <c r="A1913" s="74" t="s">
        <v>4213</v>
      </c>
      <c r="B1913" s="74" t="str">
        <f t="shared" si="241"/>
        <v>DSPR1200V100ALT</v>
      </c>
      <c r="H1913" s="6" t="e">
        <f>VLOOKUP(M1913,'BASE ARTICLE SAMUEL 25012023 v2'!$A$1:$H$1287,8,FALSE)</f>
        <v>#N/A</v>
      </c>
      <c r="K1913" s="6" t="e">
        <f>VLOOKUP(M1913,'BASE ARTICLE SAMUEL 25012023 v2'!$A$1:$K$1287,11,FALSE)</f>
        <v>#N/A</v>
      </c>
      <c r="L1913" s="6">
        <f>SUBTOTAL(9,L1891:L1912)</f>
        <v>2309.7479200359999</v>
      </c>
      <c r="O1913">
        <f>SUBTOTAL(9,O1891:O1912)</f>
        <v>1372.6160000000002</v>
      </c>
    </row>
    <row r="1914" spans="1:15" outlineLevel="2" x14ac:dyDescent="0.25">
      <c r="A1914" t="s">
        <v>2297</v>
      </c>
      <c r="B1914" s="74" t="str">
        <f t="shared" si="241"/>
        <v>00V150</v>
      </c>
      <c r="C1914" t="str">
        <f>VLOOKUP(A1914,'BASE ARTICLE SAMUEL 25012023 v1'!$A$1:$B$1287,2,FALSE)</f>
        <v>AF</v>
      </c>
      <c r="D1914" t="s">
        <v>576</v>
      </c>
      <c r="E1914">
        <v>2.5</v>
      </c>
      <c r="F1914" t="s">
        <v>577</v>
      </c>
      <c r="G1914" s="71">
        <f>VLOOKUP(M1914,'BASE ARTICLE SAMUEL 25012023 v1'!$A$1:$F$1287,6,FALSE)</f>
        <v>3.2</v>
      </c>
      <c r="H1914" s="6">
        <f>VLOOKUP(M1914,'BASE ARTICLE SAMUEL 25012023 v2'!$A$1:$H$1287,8,FALSE)</f>
        <v>3.2</v>
      </c>
      <c r="I1914">
        <v>4.3499999999999996</v>
      </c>
      <c r="J1914">
        <f t="shared" ref="J1914:J1936" si="246">E1914*I1914</f>
        <v>10.875</v>
      </c>
      <c r="K1914" s="6">
        <f>VLOOKUP(M1914,'BASE ARTICLE SAMUEL 25012023 v2'!$A$1:$K$1287,11,FALSE)</f>
        <v>4.8000000000000007</v>
      </c>
      <c r="L1914" s="6">
        <f t="shared" ref="L1914:L1936" si="247">E1914*K1914</f>
        <v>12.000000000000002</v>
      </c>
      <c r="M1914" t="s">
        <v>576</v>
      </c>
      <c r="N1914" t="str">
        <f>VLOOKUP(M1914,'BASE ARTICLE SAMUEL 25012023 v1'!$A$2:$B$1287,2,FALSE)</f>
        <v>AN</v>
      </c>
      <c r="O1914">
        <f t="shared" si="240"/>
        <v>8</v>
      </c>
    </row>
    <row r="1915" spans="1:15" outlineLevel="2" x14ac:dyDescent="0.25">
      <c r="A1915" t="s">
        <v>2297</v>
      </c>
      <c r="B1915" s="74" t="str">
        <f t="shared" si="241"/>
        <v>00V150</v>
      </c>
      <c r="C1915" t="str">
        <f>VLOOKUP(A1915,'BASE ARTICLE SAMUEL 25012023 v1'!$A$1:$B$1287,2,FALSE)</f>
        <v>AF</v>
      </c>
      <c r="D1915" t="s">
        <v>2251</v>
      </c>
      <c r="E1915">
        <v>2</v>
      </c>
      <c r="F1915" t="s">
        <v>3951</v>
      </c>
      <c r="G1915" s="71">
        <f>VLOOKUP(M1915,'BASE ARTICLE SAMUEL 25012023 v1'!$A$1:$F$1287,6,FALSE)</f>
        <v>320</v>
      </c>
      <c r="H1915" s="6">
        <f>VLOOKUP(M1915,'BASE ARTICLE SAMUEL 25012023 v2'!$A$1:$H$1287,8,FALSE)</f>
        <v>320</v>
      </c>
      <c r="I1915">
        <v>0</v>
      </c>
      <c r="J1915">
        <f t="shared" si="246"/>
        <v>0</v>
      </c>
      <c r="K1915" s="6">
        <f>VLOOKUP(M1915,'BASE ARTICLE SAMUEL 25012023 v2'!$A$1:$K$1287,11,FALSE)</f>
        <v>480</v>
      </c>
      <c r="L1915" s="6">
        <f t="shared" si="247"/>
        <v>960</v>
      </c>
      <c r="M1915" t="s">
        <v>2251</v>
      </c>
      <c r="N1915" t="str">
        <f>VLOOKUP(M1915,'BASE ARTICLE SAMUEL 25012023 v1'!$A$2:$B$1287,2,FALSE)</f>
        <v>AN</v>
      </c>
      <c r="O1915">
        <f t="shared" si="240"/>
        <v>640</v>
      </c>
    </row>
    <row r="1916" spans="1:15" outlineLevel="2" x14ac:dyDescent="0.25">
      <c r="A1916" t="s">
        <v>2297</v>
      </c>
      <c r="B1916" s="74" t="str">
        <f t="shared" si="241"/>
        <v>00V150</v>
      </c>
      <c r="C1916" t="str">
        <f>VLOOKUP(A1916,'BASE ARTICLE SAMUEL 25012023 v1'!$A$1:$B$1287,2,FALSE)</f>
        <v>AF</v>
      </c>
      <c r="D1916" t="s">
        <v>2162</v>
      </c>
      <c r="E1916">
        <v>2</v>
      </c>
      <c r="F1916" t="s">
        <v>2163</v>
      </c>
      <c r="G1916" s="71">
        <f>VLOOKUP(M1916,'BASE ARTICLE SAMUEL 25012023 v1'!$A$1:$F$1287,6,FALSE)</f>
        <v>9.44</v>
      </c>
      <c r="H1916" s="6">
        <f>VLOOKUP(M1916,'BASE ARTICLE SAMUEL 25012023 v2'!$A$1:$H$1287,8,FALSE)</f>
        <v>9.44</v>
      </c>
      <c r="I1916">
        <v>15</v>
      </c>
      <c r="J1916">
        <f t="shared" si="246"/>
        <v>30</v>
      </c>
      <c r="K1916" s="6">
        <f>VLOOKUP(M1916,'BASE ARTICLE SAMUEL 25012023 v2'!$A$1:$K$1287,11,FALSE)</f>
        <v>14.16</v>
      </c>
      <c r="L1916" s="6">
        <f t="shared" si="247"/>
        <v>28.32</v>
      </c>
      <c r="M1916" t="s">
        <v>2162</v>
      </c>
      <c r="N1916" t="str">
        <f>VLOOKUP(M1916,'BASE ARTICLE SAMUEL 25012023 v1'!$A$2:$B$1287,2,FALSE)</f>
        <v>AS</v>
      </c>
      <c r="O1916">
        <f t="shared" si="240"/>
        <v>18.88</v>
      </c>
    </row>
    <row r="1917" spans="1:15" outlineLevel="2" x14ac:dyDescent="0.25">
      <c r="A1917" t="s">
        <v>2297</v>
      </c>
      <c r="B1917" s="74" t="str">
        <f t="shared" si="241"/>
        <v>00V150</v>
      </c>
      <c r="C1917" t="str">
        <f>VLOOKUP(A1917,'BASE ARTICLE SAMUEL 25012023 v1'!$A$1:$B$1287,2,FALSE)</f>
        <v>AF</v>
      </c>
      <c r="D1917" t="s">
        <v>90</v>
      </c>
      <c r="E1917">
        <v>2</v>
      </c>
      <c r="F1917" t="s">
        <v>91</v>
      </c>
      <c r="G1917" s="71">
        <f>VLOOKUP(M1917,'BASE ARTICLE SAMUEL 25012023 v1'!$A$1:$F$1287,6,FALSE)</f>
        <v>0.92</v>
      </c>
      <c r="H1917" s="6">
        <f>VLOOKUP(M1917,'BASE ARTICLE SAMUEL 25012023 v2'!$A$1:$H$1287,8,FALSE)</f>
        <v>0.92</v>
      </c>
      <c r="I1917">
        <v>1.38</v>
      </c>
      <c r="J1917">
        <f t="shared" si="246"/>
        <v>2.76</v>
      </c>
      <c r="K1917" s="6">
        <f>VLOOKUP(M1917,'BASE ARTICLE SAMUEL 25012023 v2'!$A$1:$K$1287,11,FALSE)</f>
        <v>1.3800000000000001</v>
      </c>
      <c r="L1917" s="6">
        <f t="shared" si="247"/>
        <v>2.7600000000000002</v>
      </c>
      <c r="M1917" t="s">
        <v>90</v>
      </c>
      <c r="N1917" t="str">
        <f>VLOOKUP(M1917,'BASE ARTICLE SAMUEL 25012023 v1'!$A$2:$B$1287,2,FALSE)</f>
        <v>AS</v>
      </c>
      <c r="O1917">
        <f t="shared" si="240"/>
        <v>1.84</v>
      </c>
    </row>
    <row r="1918" spans="1:15" outlineLevel="2" x14ac:dyDescent="0.25">
      <c r="A1918" t="s">
        <v>2297</v>
      </c>
      <c r="B1918" s="74" t="str">
        <f t="shared" si="241"/>
        <v>00V150</v>
      </c>
      <c r="C1918" t="str">
        <f>VLOOKUP(A1918,'BASE ARTICLE SAMUEL 25012023 v1'!$A$1:$B$1287,2,FALSE)</f>
        <v>AF</v>
      </c>
      <c r="D1918" t="s">
        <v>68</v>
      </c>
      <c r="E1918">
        <v>1</v>
      </c>
      <c r="F1918" t="s">
        <v>69</v>
      </c>
      <c r="G1918" s="71">
        <f>VLOOKUP(M1918,'BASE ARTICLE SAMUEL 25012023 v1'!$A$1:$F$1287,6,FALSE)</f>
        <v>0.94</v>
      </c>
      <c r="H1918" s="6">
        <f>VLOOKUP(M1918,'BASE ARTICLE SAMUEL 25012023 v2'!$A$1:$H$1287,8,FALSE)</f>
        <v>0.94</v>
      </c>
      <c r="I1918">
        <v>1.41</v>
      </c>
      <c r="J1918">
        <f t="shared" si="246"/>
        <v>1.41</v>
      </c>
      <c r="K1918" s="6">
        <f>VLOOKUP(M1918,'BASE ARTICLE SAMUEL 25012023 v2'!$A$1:$K$1287,11,FALSE)</f>
        <v>1.41</v>
      </c>
      <c r="L1918" s="6">
        <f t="shared" si="247"/>
        <v>1.41</v>
      </c>
      <c r="M1918" t="s">
        <v>68</v>
      </c>
      <c r="N1918" t="str">
        <f>VLOOKUP(M1918,'BASE ARTICLE SAMUEL 25012023 v1'!$A$2:$B$1287,2,FALSE)</f>
        <v>AS</v>
      </c>
      <c r="O1918">
        <f t="shared" si="240"/>
        <v>0.94</v>
      </c>
    </row>
    <row r="1919" spans="1:15" outlineLevel="2" x14ac:dyDescent="0.25">
      <c r="A1919" t="s">
        <v>2297</v>
      </c>
      <c r="B1919" s="74" t="str">
        <f t="shared" si="241"/>
        <v>00V150</v>
      </c>
      <c r="C1919" t="str">
        <f>VLOOKUP(A1919,'BASE ARTICLE SAMUEL 25012023 v1'!$A$1:$B$1287,2,FALSE)</f>
        <v>AF</v>
      </c>
      <c r="D1919" t="s">
        <v>942</v>
      </c>
      <c r="E1919">
        <v>1</v>
      </c>
      <c r="F1919" t="s">
        <v>943</v>
      </c>
      <c r="G1919" s="71">
        <f>VLOOKUP(M1919,'BASE ARTICLE SAMUEL 25012023 v1'!$A$1:$F$1287,6,FALSE)</f>
        <v>1.64</v>
      </c>
      <c r="H1919" s="6">
        <f>VLOOKUP(M1919,'BASE ARTICLE SAMUEL 25012023 v2'!$A$1:$H$1287,8,FALSE)</f>
        <v>1.83</v>
      </c>
      <c r="I1919">
        <v>2.4500000000000002</v>
      </c>
      <c r="J1919">
        <f t="shared" si="246"/>
        <v>2.4500000000000002</v>
      </c>
      <c r="K1919" s="6">
        <f>VLOOKUP(M1919,'BASE ARTICLE SAMUEL 25012023 v2'!$A$1:$K$1287,11,FALSE)</f>
        <v>2.7450000000000001</v>
      </c>
      <c r="L1919" s="6">
        <f t="shared" si="247"/>
        <v>2.7450000000000001</v>
      </c>
      <c r="M1919" t="s">
        <v>942</v>
      </c>
      <c r="N1919" t="str">
        <f>VLOOKUP(M1919,'BASE ARTICLE SAMUEL 25012023 v1'!$A$2:$B$1287,2,FALSE)</f>
        <v>AS</v>
      </c>
      <c r="O1919">
        <f t="shared" si="240"/>
        <v>1.83</v>
      </c>
    </row>
    <row r="1920" spans="1:15" outlineLevel="2" x14ac:dyDescent="0.25">
      <c r="A1920" t="s">
        <v>2297</v>
      </c>
      <c r="B1920" s="74" t="str">
        <f t="shared" si="241"/>
        <v>00V150</v>
      </c>
      <c r="C1920" t="str">
        <f>VLOOKUP(A1920,'BASE ARTICLE SAMUEL 25012023 v1'!$A$1:$B$1287,2,FALSE)</f>
        <v>AF</v>
      </c>
      <c r="D1920" t="s">
        <v>757</v>
      </c>
      <c r="E1920">
        <v>1</v>
      </c>
      <c r="F1920" t="s">
        <v>758</v>
      </c>
      <c r="G1920" s="71">
        <f>VLOOKUP(M1920,'BASE ARTICLE SAMUEL 25012023 v1'!$A$1:$F$1287,6,FALSE)</f>
        <v>1.22</v>
      </c>
      <c r="H1920" s="6">
        <f>VLOOKUP(M1920,'BASE ARTICLE SAMUEL 25012023 v2'!$A$1:$H$1287,8,FALSE)</f>
        <v>1.22</v>
      </c>
      <c r="I1920">
        <v>1.62</v>
      </c>
      <c r="J1920">
        <f t="shared" si="246"/>
        <v>1.62</v>
      </c>
      <c r="K1920" s="6">
        <f>VLOOKUP(M1920,'BASE ARTICLE SAMUEL 25012023 v2'!$A$1:$K$1287,11,FALSE)</f>
        <v>1.6226</v>
      </c>
      <c r="L1920" s="6">
        <f t="shared" si="247"/>
        <v>1.6226</v>
      </c>
      <c r="M1920" t="s">
        <v>757</v>
      </c>
      <c r="N1920" t="str">
        <f>VLOOKUP(M1920,'BASE ARTICLE SAMUEL 25012023 v1'!$A$2:$B$1287,2,FALSE)</f>
        <v>AS</v>
      </c>
      <c r="O1920">
        <f t="shared" ref="O1920:O1986" si="248">E1920*H1920</f>
        <v>1.22</v>
      </c>
    </row>
    <row r="1921" spans="1:15" outlineLevel="2" x14ac:dyDescent="0.25">
      <c r="A1921" t="s">
        <v>2297</v>
      </c>
      <c r="B1921" s="74" t="str">
        <f t="shared" si="241"/>
        <v>00V150</v>
      </c>
      <c r="C1921" t="str">
        <f>VLOOKUP(A1921,'BASE ARTICLE SAMUEL 25012023 v1'!$A$1:$B$1287,2,FALSE)</f>
        <v>AF</v>
      </c>
      <c r="D1921" t="s">
        <v>2049</v>
      </c>
      <c r="E1921">
        <v>4</v>
      </c>
      <c r="F1921" t="s">
        <v>2050</v>
      </c>
      <c r="G1921" s="71">
        <f>VLOOKUP(M1921,'BASE ARTICLE SAMUEL 25012023 v1'!$A$1:$F$1287,6,FALSE)</f>
        <v>0</v>
      </c>
      <c r="H1921" s="6">
        <f>VLOOKUP(M1921,'BASE ARTICLE SAMUEL 25012023 v2'!$A$1:$H$1287,8,FALSE)</f>
        <v>4.1400000000000006</v>
      </c>
      <c r="I1921">
        <v>5.5</v>
      </c>
      <c r="J1921">
        <f t="shared" si="246"/>
        <v>22</v>
      </c>
      <c r="K1921" s="6">
        <f>VLOOKUP(M1921,'BASE ARTICLE SAMUEL 25012023 v2'!$A$1:$K$1287,11,FALSE)</f>
        <v>5.5212000000000003</v>
      </c>
      <c r="L1921" s="6">
        <f t="shared" si="247"/>
        <v>22.084800000000001</v>
      </c>
      <c r="M1921" t="s">
        <v>2049</v>
      </c>
      <c r="N1921" t="str">
        <f>VLOOKUP(M1921,'BASE ARTICLE SAMUEL 25012023 v1'!$A$2:$B$1287,2,FALSE)</f>
        <v>AF</v>
      </c>
      <c r="O1921">
        <f t="shared" si="248"/>
        <v>16.560000000000002</v>
      </c>
    </row>
    <row r="1922" spans="1:15" outlineLevel="2" x14ac:dyDescent="0.25">
      <c r="A1922" t="s">
        <v>2297</v>
      </c>
      <c r="B1922" s="74" t="str">
        <f t="shared" si="241"/>
        <v>00V150</v>
      </c>
      <c r="C1922" t="str">
        <f>VLOOKUP(A1922,'BASE ARTICLE SAMUEL 25012023 v1'!$A$1:$B$1287,2,FALSE)</f>
        <v>AF</v>
      </c>
      <c r="D1922">
        <v>101007</v>
      </c>
      <c r="E1922">
        <v>2</v>
      </c>
      <c r="F1922" t="s">
        <v>582</v>
      </c>
      <c r="G1922" s="71">
        <f>VLOOKUP(M1922,'BASE ARTICLE SAMUEL 25012023 v1'!$A$1:$F$1287,6,FALSE)</f>
        <v>1.5</v>
      </c>
      <c r="H1922" s="6">
        <f>VLOOKUP(M1922,'BASE ARTICLE SAMUEL 25012023 v2'!$A$1:$H$1287,8,FALSE)</f>
        <v>1.5</v>
      </c>
      <c r="I1922">
        <v>2.25</v>
      </c>
      <c r="J1922">
        <f t="shared" si="246"/>
        <v>4.5</v>
      </c>
      <c r="K1922" s="6">
        <f>VLOOKUP(M1922,'BASE ARTICLE SAMUEL 25012023 v2'!$A$1:$K$1287,11,FALSE)</f>
        <v>2.25</v>
      </c>
      <c r="L1922" s="6">
        <f t="shared" si="247"/>
        <v>4.5</v>
      </c>
      <c r="M1922">
        <v>101007</v>
      </c>
      <c r="N1922" t="str">
        <f>VLOOKUP(M1922,'BASE ARTICLE SAMUEL 25012023 v1'!$A$2:$B$1287,2,FALSE)</f>
        <v>AN</v>
      </c>
      <c r="O1922">
        <f t="shared" si="248"/>
        <v>3</v>
      </c>
    </row>
    <row r="1923" spans="1:15" outlineLevel="2" x14ac:dyDescent="0.25">
      <c r="A1923" t="s">
        <v>2297</v>
      </c>
      <c r="B1923" s="74" t="str">
        <f t="shared" si="241"/>
        <v>00V150</v>
      </c>
      <c r="C1923" t="str">
        <f>VLOOKUP(A1923,'BASE ARTICLE SAMUEL 25012023 v1'!$A$1:$B$1287,2,FALSE)</f>
        <v>AF</v>
      </c>
      <c r="D1923" t="s">
        <v>558</v>
      </c>
      <c r="E1923">
        <v>3</v>
      </c>
      <c r="F1923" t="s">
        <v>559</v>
      </c>
      <c r="G1923" s="71">
        <f>VLOOKUP(M1923,'BASE ARTICLE SAMUEL 25012023 v1'!$A$1:$F$1287,6,FALSE)</f>
        <v>0.85</v>
      </c>
      <c r="H1923" s="6">
        <f>VLOOKUP(M1923,'BASE ARTICLE SAMUEL 25012023 v2'!$A$1:$H$1287,8,FALSE)</f>
        <v>0.91100000000000003</v>
      </c>
      <c r="I1923">
        <v>1.1299999999999999</v>
      </c>
      <c r="J1923">
        <f t="shared" si="246"/>
        <v>3.3899999999999997</v>
      </c>
      <c r="K1923" s="6">
        <f>VLOOKUP(M1923,'BASE ARTICLE SAMUEL 25012023 v2'!$A$1:$K$1287,11,FALSE)</f>
        <v>1.2116300000000002</v>
      </c>
      <c r="L1923" s="6">
        <f t="shared" si="247"/>
        <v>3.6348900000000004</v>
      </c>
      <c r="M1923" t="s">
        <v>558</v>
      </c>
      <c r="N1923" t="str">
        <f>VLOOKUP(M1923,'BASE ARTICLE SAMUEL 25012023 v1'!$A$2:$B$1287,2,FALSE)</f>
        <v>AS</v>
      </c>
      <c r="O1923">
        <f t="shared" si="248"/>
        <v>2.7330000000000001</v>
      </c>
    </row>
    <row r="1924" spans="1:15" outlineLevel="2" x14ac:dyDescent="0.25">
      <c r="A1924" t="s">
        <v>2297</v>
      </c>
      <c r="B1924" s="74" t="str">
        <f t="shared" ref="B1924:B1987" si="249">MID(A1924,7,100)</f>
        <v>00V150</v>
      </c>
      <c r="C1924" t="str">
        <f>VLOOKUP(A1924,'BASE ARTICLE SAMUEL 25012023 v1'!$A$1:$B$1287,2,FALSE)</f>
        <v>AF</v>
      </c>
      <c r="D1924" t="s">
        <v>2215</v>
      </c>
      <c r="E1924">
        <v>5</v>
      </c>
      <c r="F1924" t="s">
        <v>2216</v>
      </c>
      <c r="G1924" s="71">
        <f>VLOOKUP(M1924,'BASE ARTICLE SAMUEL 25012023 v1'!$A$1:$F$1287,6,FALSE)</f>
        <v>0.6</v>
      </c>
      <c r="H1924" s="6">
        <f>VLOOKUP(M1924,'BASE ARTICLE SAMUEL 25012023 v2'!$A$1:$H$1287,8,FALSE)</f>
        <v>0.76</v>
      </c>
      <c r="I1924">
        <v>0.79800000000000004</v>
      </c>
      <c r="J1924">
        <f t="shared" si="246"/>
        <v>3.99</v>
      </c>
      <c r="K1924" s="6">
        <f>VLOOKUP(M1924,'BASE ARTICLE SAMUEL 25012023 v2'!$A$1:$K$1287,11,FALSE)</f>
        <v>1.0108000000000001</v>
      </c>
      <c r="L1924" s="6">
        <f t="shared" si="247"/>
        <v>5.0540000000000003</v>
      </c>
      <c r="M1924" t="s">
        <v>2215</v>
      </c>
      <c r="N1924" t="str">
        <f>VLOOKUP(M1924,'BASE ARTICLE SAMUEL 25012023 v1'!$A$2:$B$1287,2,FALSE)</f>
        <v>AN</v>
      </c>
      <c r="O1924">
        <f t="shared" si="248"/>
        <v>3.8</v>
      </c>
    </row>
    <row r="1925" spans="1:15" outlineLevel="2" x14ac:dyDescent="0.25">
      <c r="A1925" t="s">
        <v>2297</v>
      </c>
      <c r="B1925" s="74" t="str">
        <f t="shared" si="249"/>
        <v>00V150</v>
      </c>
      <c r="C1925" t="str">
        <f>VLOOKUP(A1925,'BASE ARTICLE SAMUEL 25012023 v1'!$A$1:$B$1287,2,FALSE)</f>
        <v>AF</v>
      </c>
      <c r="D1925" t="s">
        <v>1667</v>
      </c>
      <c r="E1925">
        <v>2</v>
      </c>
      <c r="F1925" t="s">
        <v>1668</v>
      </c>
      <c r="G1925" s="71">
        <f>VLOOKUP(M1925,'BASE ARTICLE SAMUEL 25012023 v1'!$A$1:$F$1287,6,FALSE)</f>
        <v>0.6</v>
      </c>
      <c r="H1925" s="6">
        <f>VLOOKUP(M1925,'BASE ARTICLE SAMUEL 25012023 v2'!$A$1:$H$1287,8,FALSE)</f>
        <v>0.6</v>
      </c>
      <c r="I1925">
        <v>0.9</v>
      </c>
      <c r="J1925">
        <f t="shared" si="246"/>
        <v>1.8</v>
      </c>
      <c r="K1925" s="6">
        <f>VLOOKUP(M1925,'BASE ARTICLE SAMUEL 25012023 v2'!$A$1:$K$1287,11,FALSE)</f>
        <v>0.89999999999999991</v>
      </c>
      <c r="L1925" s="6">
        <f t="shared" si="247"/>
        <v>1.7999999999999998</v>
      </c>
      <c r="M1925" t="s">
        <v>1667</v>
      </c>
      <c r="N1925" t="str">
        <f>VLOOKUP(M1925,'BASE ARTICLE SAMUEL 25012023 v1'!$A$2:$B$1287,2,FALSE)</f>
        <v>AN</v>
      </c>
      <c r="O1925">
        <f t="shared" si="248"/>
        <v>1.2</v>
      </c>
    </row>
    <row r="1926" spans="1:15" outlineLevel="2" x14ac:dyDescent="0.25">
      <c r="A1926" t="s">
        <v>2297</v>
      </c>
      <c r="B1926" s="74" t="str">
        <f t="shared" si="249"/>
        <v>00V150</v>
      </c>
      <c r="C1926" t="str">
        <f>VLOOKUP(A1926,'BASE ARTICLE SAMUEL 25012023 v1'!$A$1:$B$1287,2,FALSE)</f>
        <v>AF</v>
      </c>
      <c r="D1926" t="s">
        <v>2217</v>
      </c>
      <c r="E1926">
        <v>4</v>
      </c>
      <c r="F1926" t="s">
        <v>2218</v>
      </c>
      <c r="G1926" s="71">
        <f>VLOOKUP(M1926,'BASE ARTICLE SAMUEL 25012023 v1'!$A$1:$F$1287,6,FALSE)</f>
        <v>0.2</v>
      </c>
      <c r="H1926" s="6">
        <f>VLOOKUP(M1926,'BASE ARTICLE SAMUEL 25012023 v2'!$A$1:$H$1287,8,FALSE)</f>
        <v>0.2</v>
      </c>
      <c r="I1926">
        <v>0.26600000000000001</v>
      </c>
      <c r="J1926">
        <f t="shared" si="246"/>
        <v>1.0640000000000001</v>
      </c>
      <c r="K1926" s="6">
        <f>VLOOKUP(M1926,'BASE ARTICLE SAMUEL 25012023 v2'!$A$1:$K$1287,11,FALSE)</f>
        <v>0.26600000000000001</v>
      </c>
      <c r="L1926" s="6">
        <f t="shared" si="247"/>
        <v>1.0640000000000001</v>
      </c>
      <c r="M1926" t="s">
        <v>2217</v>
      </c>
      <c r="N1926" t="str">
        <f>VLOOKUP(M1926,'BASE ARTICLE SAMUEL 25012023 v1'!$A$2:$B$1287,2,FALSE)</f>
        <v>AN</v>
      </c>
      <c r="O1926">
        <f t="shared" si="248"/>
        <v>0.8</v>
      </c>
    </row>
    <row r="1927" spans="1:15" outlineLevel="2" x14ac:dyDescent="0.25">
      <c r="A1927" t="s">
        <v>2297</v>
      </c>
      <c r="B1927" s="74" t="str">
        <f t="shared" si="249"/>
        <v>00V150</v>
      </c>
      <c r="C1927" t="str">
        <f>VLOOKUP(A1927,'BASE ARTICLE SAMUEL 25012023 v1'!$A$1:$B$1287,2,FALSE)</f>
        <v>AF</v>
      </c>
      <c r="D1927" t="s">
        <v>1949</v>
      </c>
      <c r="E1927">
        <v>1</v>
      </c>
      <c r="F1927" t="s">
        <v>1950</v>
      </c>
      <c r="G1927" s="71">
        <f>VLOOKUP(M1927,'BASE ARTICLE SAMUEL 25012023 v1'!$A$1:$F$1287,6,FALSE)</f>
        <v>0</v>
      </c>
      <c r="H1927" s="6">
        <f>VLOOKUP(M1927,'BASE ARTICLE SAMUEL 25012023 v2'!$A$1:$H$1287,8,FALSE)</f>
        <v>92.97</v>
      </c>
      <c r="I1927">
        <v>156.03</v>
      </c>
      <c r="J1927">
        <f t="shared" si="246"/>
        <v>156.03</v>
      </c>
      <c r="K1927" s="6">
        <f>VLOOKUP(M1927,'BASE ARTICLE SAMUEL 25012023 v2'!$A$1:$K$1287,11,FALSE)</f>
        <v>157.13120000000001</v>
      </c>
      <c r="L1927" s="6">
        <f t="shared" si="247"/>
        <v>157.13120000000001</v>
      </c>
      <c r="M1927" t="s">
        <v>1949</v>
      </c>
      <c r="N1927" t="str">
        <f>VLOOKUP(M1927,'BASE ARTICLE SAMUEL 25012023 v1'!$A$2:$B$1287,2,FALSE)</f>
        <v>AF</v>
      </c>
      <c r="O1927">
        <f t="shared" si="248"/>
        <v>92.97</v>
      </c>
    </row>
    <row r="1928" spans="1:15" outlineLevel="2" x14ac:dyDescent="0.25">
      <c r="A1928" t="s">
        <v>2297</v>
      </c>
      <c r="B1928" s="74" t="str">
        <f t="shared" si="249"/>
        <v>00V150</v>
      </c>
      <c r="C1928" t="str">
        <f>VLOOKUP(A1928,'BASE ARTICLE SAMUEL 25012023 v1'!$A$1:$B$1287,2,FALSE)</f>
        <v>AF</v>
      </c>
      <c r="D1928" t="s">
        <v>2057</v>
      </c>
      <c r="E1928">
        <v>1</v>
      </c>
      <c r="F1928" t="s">
        <v>2058</v>
      </c>
      <c r="G1928" s="71">
        <f>VLOOKUP(M1928,'BASE ARTICLE SAMUEL 25012023 v1'!$A$1:$F$1287,6,FALSE)</f>
        <v>214.71</v>
      </c>
      <c r="H1928" s="6">
        <f>VLOOKUP(M1928,'BASE ARTICLE SAMUEL 25012023 v2'!$A$1:$H$1287,8,FALSE)</f>
        <v>196.03</v>
      </c>
      <c r="I1928">
        <v>289.12</v>
      </c>
      <c r="J1928">
        <f t="shared" si="246"/>
        <v>289.12</v>
      </c>
      <c r="K1928" s="6">
        <f>VLOOKUP(M1928,'BASE ARTICLE SAMUEL 25012023 v2'!$A$1:$K$1287,11,FALSE)</f>
        <v>287.341800036</v>
      </c>
      <c r="L1928" s="6">
        <f t="shared" si="247"/>
        <v>287.341800036</v>
      </c>
      <c r="M1928" t="s">
        <v>2057</v>
      </c>
      <c r="N1928" t="str">
        <f>VLOOKUP(M1928,'BASE ARTICLE SAMUEL 25012023 v1'!$A$2:$B$1287,2,FALSE)</f>
        <v>AF</v>
      </c>
      <c r="O1928">
        <f t="shared" si="248"/>
        <v>196.03</v>
      </c>
    </row>
    <row r="1929" spans="1:15" outlineLevel="2" x14ac:dyDescent="0.25">
      <c r="A1929" t="s">
        <v>2297</v>
      </c>
      <c r="B1929" s="74" t="str">
        <f t="shared" si="249"/>
        <v>00V150</v>
      </c>
      <c r="C1929" t="str">
        <f>VLOOKUP(A1929,'BASE ARTICLE SAMUEL 25012023 v1'!$A$1:$B$1287,2,FALSE)</f>
        <v>AF</v>
      </c>
      <c r="D1929" t="s">
        <v>1786</v>
      </c>
      <c r="E1929">
        <v>1</v>
      </c>
      <c r="F1929" t="s">
        <v>1787</v>
      </c>
      <c r="G1929" s="71">
        <f>VLOOKUP(M1929,'BASE ARTICLE SAMUEL 25012023 v1'!$A$1:$F$1287,6,FALSE)</f>
        <v>0</v>
      </c>
      <c r="H1929" s="6">
        <f>VLOOKUP(M1929,'BASE ARTICLE SAMUEL 25012023 v2'!$A$1:$H$1287,8,FALSE)</f>
        <v>203.62199999999999</v>
      </c>
      <c r="I1929">
        <v>326.8</v>
      </c>
      <c r="J1929">
        <f t="shared" si="246"/>
        <v>326.8</v>
      </c>
      <c r="K1929" s="6">
        <f>VLOOKUP(M1929,'BASE ARTICLE SAMUEL 25012023 v2'!$A$1:$K$1287,11,FALSE)</f>
        <v>411.34799999999996</v>
      </c>
      <c r="L1929" s="6">
        <f t="shared" si="247"/>
        <v>411.34799999999996</v>
      </c>
      <c r="M1929" t="s">
        <v>1786</v>
      </c>
      <c r="N1929" t="str">
        <f>VLOOKUP(M1929,'BASE ARTICLE SAMUEL 25012023 v1'!$A$2:$B$1287,2,FALSE)</f>
        <v>AF</v>
      </c>
      <c r="O1929">
        <f t="shared" si="248"/>
        <v>203.62199999999999</v>
      </c>
    </row>
    <row r="1930" spans="1:15" outlineLevel="2" x14ac:dyDescent="0.25">
      <c r="A1930" t="s">
        <v>2297</v>
      </c>
      <c r="B1930" s="74" t="str">
        <f t="shared" si="249"/>
        <v>00V150</v>
      </c>
      <c r="C1930" t="str">
        <f>VLOOKUP(A1930,'BASE ARTICLE SAMUEL 25012023 v1'!$A$1:$B$1287,2,FALSE)</f>
        <v>AF</v>
      </c>
      <c r="D1930" t="s">
        <v>534</v>
      </c>
      <c r="E1930">
        <v>1</v>
      </c>
      <c r="F1930" t="s">
        <v>535</v>
      </c>
      <c r="G1930" s="71">
        <f>VLOOKUP(M1930,'BASE ARTICLE SAMUEL 25012023 v1'!$A$1:$F$1287,6,FALSE)</f>
        <v>152.84</v>
      </c>
      <c r="H1930" s="6">
        <f>VLOOKUP(M1930,'BASE ARTICLE SAMUEL 25012023 v2'!$A$1:$H$1287,8,FALSE)</f>
        <v>180.1</v>
      </c>
      <c r="I1930">
        <v>229.26</v>
      </c>
      <c r="J1930">
        <f t="shared" si="246"/>
        <v>229.26</v>
      </c>
      <c r="K1930" s="6">
        <f>VLOOKUP(M1930,'BASE ARTICLE SAMUEL 25012023 v2'!$A$1:$K$1287,11,FALSE)</f>
        <v>270.14999999999998</v>
      </c>
      <c r="L1930" s="6">
        <f t="shared" si="247"/>
        <v>270.14999999999998</v>
      </c>
      <c r="M1930" t="s">
        <v>534</v>
      </c>
      <c r="N1930" t="str">
        <f>VLOOKUP(M1930,'BASE ARTICLE SAMUEL 25012023 v1'!$A$2:$B$1287,2,FALSE)</f>
        <v>AN</v>
      </c>
      <c r="O1930">
        <f t="shared" si="248"/>
        <v>180.1</v>
      </c>
    </row>
    <row r="1931" spans="1:15" outlineLevel="2" x14ac:dyDescent="0.25">
      <c r="A1931" t="s">
        <v>2297</v>
      </c>
      <c r="B1931" s="74" t="str">
        <f t="shared" si="249"/>
        <v>00V150</v>
      </c>
      <c r="C1931" t="str">
        <f>VLOOKUP(A1931,'BASE ARTICLE SAMUEL 25012023 v1'!$A$1:$B$1287,2,FALSE)</f>
        <v>AF</v>
      </c>
      <c r="D1931" t="s">
        <v>1603</v>
      </c>
      <c r="E1931">
        <v>1.5</v>
      </c>
      <c r="F1931" t="s">
        <v>1604</v>
      </c>
      <c r="G1931" s="71">
        <f>VLOOKUP(M1931,'BASE ARTICLE SAMUEL 25012023 v1'!$A$1:$F$1287,6,FALSE)</f>
        <v>50</v>
      </c>
      <c r="H1931" s="6">
        <f>VLOOKUP(M1931,'BASE ARTICLE SAMUEL 25012023 v2'!$A$1:$H$1287,8,FALSE)</f>
        <v>0</v>
      </c>
      <c r="I1931">
        <v>75</v>
      </c>
      <c r="J1931">
        <f t="shared" si="246"/>
        <v>112.5</v>
      </c>
      <c r="K1931" s="6">
        <f>VLOOKUP(M1931,'BASE ARTICLE SAMUEL 25012023 v2'!$A$1:$K$1287,11,FALSE)</f>
        <v>75</v>
      </c>
      <c r="L1931" s="6">
        <f t="shared" si="247"/>
        <v>112.5</v>
      </c>
      <c r="M1931" t="s">
        <v>1603</v>
      </c>
      <c r="N1931" t="str">
        <f>VLOOKUP(M1931,'BASE ARTICLE SAMUEL 25012023 v1'!$A$2:$B$1287,2,FALSE)</f>
        <v>AN</v>
      </c>
      <c r="O1931">
        <f t="shared" si="248"/>
        <v>0</v>
      </c>
    </row>
    <row r="1932" spans="1:15" outlineLevel="2" x14ac:dyDescent="0.25">
      <c r="A1932" t="s">
        <v>2297</v>
      </c>
      <c r="B1932" s="74" t="str">
        <f t="shared" si="249"/>
        <v>00V150</v>
      </c>
      <c r="C1932" t="str">
        <f>VLOOKUP(A1932,'BASE ARTICLE SAMUEL 25012023 v1'!$A$1:$B$1287,2,FALSE)</f>
        <v>AF</v>
      </c>
      <c r="D1932" t="s">
        <v>1562</v>
      </c>
      <c r="E1932">
        <v>1</v>
      </c>
      <c r="F1932" t="s">
        <v>1563</v>
      </c>
      <c r="G1932" s="71">
        <f>VLOOKUP(M1932,'BASE ARTICLE SAMUEL 25012023 v1'!$A$1:$F$1287,6,FALSE)</f>
        <v>19.18</v>
      </c>
      <c r="H1932" s="6">
        <f>VLOOKUP(M1932,'BASE ARTICLE SAMUEL 25012023 v2'!$A$1:$H$1287,8,FALSE)</f>
        <v>19.18</v>
      </c>
      <c r="I1932">
        <v>28.77</v>
      </c>
      <c r="J1932">
        <f t="shared" si="246"/>
        <v>28.77</v>
      </c>
      <c r="K1932" s="6">
        <f>VLOOKUP(M1932,'BASE ARTICLE SAMUEL 25012023 v2'!$A$1:$K$1287,11,FALSE)</f>
        <v>28.77</v>
      </c>
      <c r="L1932" s="6">
        <f t="shared" si="247"/>
        <v>28.77</v>
      </c>
      <c r="M1932" t="s">
        <v>1562</v>
      </c>
      <c r="N1932" t="str">
        <f>VLOOKUP(M1932,'BASE ARTICLE SAMUEL 25012023 v1'!$A$2:$B$1287,2,FALSE)</f>
        <v>AN</v>
      </c>
      <c r="O1932">
        <f t="shared" si="248"/>
        <v>19.18</v>
      </c>
    </row>
    <row r="1933" spans="1:15" outlineLevel="2" x14ac:dyDescent="0.25">
      <c r="A1933" t="s">
        <v>2297</v>
      </c>
      <c r="B1933" s="74" t="str">
        <f t="shared" si="249"/>
        <v>00V150</v>
      </c>
      <c r="C1933" t="str">
        <f>VLOOKUP(A1933,'BASE ARTICLE SAMUEL 25012023 v1'!$A$1:$B$1287,2,FALSE)</f>
        <v>AF</v>
      </c>
      <c r="D1933" t="s">
        <v>560</v>
      </c>
      <c r="E1933">
        <v>2</v>
      </c>
      <c r="F1933" t="s">
        <v>561</v>
      </c>
      <c r="G1933" s="71">
        <f>VLOOKUP(M1933,'BASE ARTICLE SAMUEL 25012023 v1'!$A$1:$F$1287,6,FALSE)</f>
        <v>5.73</v>
      </c>
      <c r="H1933" s="6">
        <f>VLOOKUP(M1933,'BASE ARTICLE SAMUEL 25012023 v2'!$A$1:$H$1287,8,FALSE)</f>
        <v>5.73</v>
      </c>
      <c r="I1933">
        <v>19.059999999999999</v>
      </c>
      <c r="J1933">
        <f t="shared" si="246"/>
        <v>38.119999999999997</v>
      </c>
      <c r="K1933" s="6">
        <f>VLOOKUP(M1933,'BASE ARTICLE SAMUEL 25012023 v2'!$A$1:$K$1287,11,FALSE)</f>
        <v>22.862700000000004</v>
      </c>
      <c r="L1933" s="6">
        <f t="shared" si="247"/>
        <v>45.725400000000008</v>
      </c>
      <c r="M1933" t="s">
        <v>560</v>
      </c>
      <c r="N1933" t="str">
        <f>VLOOKUP(M1933,'BASE ARTICLE SAMUEL 25012023 v1'!$A$2:$B$1287,2,FALSE)</f>
        <v>AS</v>
      </c>
      <c r="O1933">
        <f t="shared" si="248"/>
        <v>11.46</v>
      </c>
    </row>
    <row r="1934" spans="1:15" outlineLevel="2" x14ac:dyDescent="0.25">
      <c r="A1934" t="s">
        <v>2297</v>
      </c>
      <c r="B1934" s="74" t="str">
        <f t="shared" si="249"/>
        <v>00V150</v>
      </c>
      <c r="C1934" t="str">
        <f>VLOOKUP(A1934,'BASE ARTICLE SAMUEL 25012023 v1'!$A$1:$B$1287,2,FALSE)</f>
        <v>AF</v>
      </c>
      <c r="D1934" t="s">
        <v>274</v>
      </c>
      <c r="E1934">
        <v>1</v>
      </c>
      <c r="F1934" t="s">
        <v>275</v>
      </c>
      <c r="G1934" s="71">
        <f>VLOOKUP(M1934,'BASE ARTICLE SAMUEL 25012023 v1'!$A$1:$F$1287,6,FALSE)</f>
        <v>1.23</v>
      </c>
      <c r="H1934" s="6">
        <f>VLOOKUP(M1934,'BASE ARTICLE SAMUEL 25012023 v2'!$A$1:$H$1287,8,FALSE)</f>
        <v>1.327</v>
      </c>
      <c r="I1934">
        <v>1.64</v>
      </c>
      <c r="J1934">
        <f t="shared" si="246"/>
        <v>1.64</v>
      </c>
      <c r="K1934" s="6">
        <f>VLOOKUP(M1934,'BASE ARTICLE SAMUEL 25012023 v2'!$A$1:$K$1287,11,FALSE)</f>
        <v>1.76491</v>
      </c>
      <c r="L1934" s="6">
        <f t="shared" si="247"/>
        <v>1.76491</v>
      </c>
      <c r="M1934" t="s">
        <v>274</v>
      </c>
      <c r="N1934" t="str">
        <f>VLOOKUP(M1934,'BASE ARTICLE SAMUEL 25012023 v1'!$A$2:$B$1287,2,FALSE)</f>
        <v>AS</v>
      </c>
      <c r="O1934">
        <f t="shared" si="248"/>
        <v>1.327</v>
      </c>
    </row>
    <row r="1935" spans="1:15" outlineLevel="2" x14ac:dyDescent="0.25">
      <c r="A1935" t="s">
        <v>2297</v>
      </c>
      <c r="B1935" s="74" t="str">
        <f t="shared" si="249"/>
        <v>00V150</v>
      </c>
      <c r="C1935" t="str">
        <f>VLOOKUP(A1935,'BASE ARTICLE SAMUEL 25012023 v1'!$A$1:$B$1287,2,FALSE)</f>
        <v>AF</v>
      </c>
      <c r="E1935">
        <v>1</v>
      </c>
      <c r="F1935" t="s">
        <v>2484</v>
      </c>
      <c r="G1935" s="71">
        <f>VLOOKUP(M1935,'BASE ARTICLE SAMUEL 25012023 v1'!$A$1:$F$1287,6,FALSE)</f>
        <v>1.32</v>
      </c>
      <c r="H1935" s="6">
        <f>VLOOKUP(M1935,'BASE ARTICLE SAMUEL 25012023 v2'!$A$1:$H$1287,8,FALSE)</f>
        <v>1.32</v>
      </c>
      <c r="I1935">
        <v>1.64</v>
      </c>
      <c r="J1935">
        <f t="shared" si="246"/>
        <v>1.64</v>
      </c>
      <c r="K1935" s="6">
        <f>VLOOKUP(M1935,'BASE ARTICLE SAMUEL 25012023 v2'!$A$1:$K$1287,11,FALSE)</f>
        <v>1.4520000000000002</v>
      </c>
      <c r="L1935" s="6">
        <f t="shared" si="247"/>
        <v>1.4520000000000002</v>
      </c>
      <c r="M1935" t="s">
        <v>2483</v>
      </c>
      <c r="N1935" t="str">
        <f>VLOOKUP(M1935,'BASE ARTICLE SAMUEL 25012023 v1'!$A$2:$B$1287,2,FALSE)</f>
        <v>AN</v>
      </c>
      <c r="O1935">
        <f t="shared" si="248"/>
        <v>1.32</v>
      </c>
    </row>
    <row r="1936" spans="1:15" outlineLevel="2" x14ac:dyDescent="0.25">
      <c r="A1936" t="s">
        <v>2297</v>
      </c>
      <c r="B1936" s="74" t="str">
        <f t="shared" si="249"/>
        <v>00V150</v>
      </c>
      <c r="C1936" t="str">
        <f>VLOOKUP(A1936,'BASE ARTICLE SAMUEL 25012023 v1'!$A$1:$B$1287,2,FALSE)</f>
        <v>AF</v>
      </c>
      <c r="E1936">
        <v>1</v>
      </c>
      <c r="F1936" t="s">
        <v>1550</v>
      </c>
      <c r="G1936" s="71">
        <f>VLOOKUP(M1936,'BASE ARTICLE SAMUEL 25012023 v1'!$A$1:$F$1287,6,FALSE)</f>
        <v>5</v>
      </c>
      <c r="H1936" s="6">
        <f>VLOOKUP(M1936,'BASE ARTICLE SAMUEL 25012023 v2'!$A$1:$H$1287,8,FALSE)</f>
        <v>5</v>
      </c>
      <c r="I1936">
        <v>1.64</v>
      </c>
      <c r="J1936">
        <f t="shared" si="246"/>
        <v>1.64</v>
      </c>
      <c r="K1936" s="6">
        <f>VLOOKUP(M1936,'BASE ARTICLE SAMUEL 25012023 v2'!$A$1:$K$1287,11,FALSE)</f>
        <v>5.5</v>
      </c>
      <c r="L1936" s="6">
        <f t="shared" si="247"/>
        <v>5.5</v>
      </c>
      <c r="M1936" t="s">
        <v>1549</v>
      </c>
      <c r="N1936" t="str">
        <f>VLOOKUP(M1936,'BASE ARTICLE SAMUEL 25012023 v1'!$A$2:$B$1287,2,FALSE)</f>
        <v>AN</v>
      </c>
      <c r="O1936">
        <f t="shared" si="248"/>
        <v>5</v>
      </c>
    </row>
    <row r="1937" spans="1:15" outlineLevel="1" x14ac:dyDescent="0.25">
      <c r="A1937" s="74" t="s">
        <v>4214</v>
      </c>
      <c r="B1937" s="74" t="str">
        <f t="shared" si="249"/>
        <v>DSPR1200V150</v>
      </c>
      <c r="H1937" s="6" t="e">
        <f>VLOOKUP(M1937,'BASE ARTICLE SAMUEL 25012023 v2'!$A$1:$H$1287,8,FALSE)</f>
        <v>#N/A</v>
      </c>
      <c r="K1937" s="6" t="e">
        <f>VLOOKUP(M1937,'BASE ARTICLE SAMUEL 25012023 v2'!$A$1:$K$1287,11,FALSE)</f>
        <v>#N/A</v>
      </c>
      <c r="L1937" s="6">
        <f>SUBTOTAL(9,L1914:L1936)</f>
        <v>2368.6786000360003</v>
      </c>
      <c r="O1937">
        <f>SUBTOTAL(9,O1914:O1936)</f>
        <v>1411.8120000000001</v>
      </c>
    </row>
    <row r="1938" spans="1:15" outlineLevel="2" x14ac:dyDescent="0.25">
      <c r="A1938" t="s">
        <v>2311</v>
      </c>
      <c r="B1938" s="74" t="str">
        <f t="shared" si="249"/>
        <v>00V150ALT</v>
      </c>
      <c r="C1938" t="str">
        <f>VLOOKUP(A1938,'BASE ARTICLE SAMUEL 25012023 v1'!$A$1:$B$1287,2,FALSE)</f>
        <v>AF</v>
      </c>
      <c r="D1938" t="s">
        <v>560</v>
      </c>
      <c r="E1938">
        <v>2</v>
      </c>
      <c r="F1938" t="s">
        <v>561</v>
      </c>
      <c r="G1938" s="71">
        <f>VLOOKUP(M1938,'BASE ARTICLE SAMUEL 25012023 v1'!$A$1:$F$1287,6,FALSE)</f>
        <v>5.73</v>
      </c>
      <c r="H1938" s="6">
        <f>VLOOKUP(M1938,'BASE ARTICLE SAMUEL 25012023 v2'!$A$1:$H$1287,8,FALSE)</f>
        <v>5.73</v>
      </c>
      <c r="I1938">
        <v>19.059999999999999</v>
      </c>
      <c r="J1938">
        <f t="shared" ref="J1938:J1959" si="250">E1938*I1938</f>
        <v>38.119999999999997</v>
      </c>
      <c r="K1938" s="6">
        <f>VLOOKUP(M1938,'BASE ARTICLE SAMUEL 25012023 v2'!$A$1:$K$1287,11,FALSE)</f>
        <v>22.862700000000004</v>
      </c>
      <c r="L1938" s="6">
        <f t="shared" ref="L1938:L1959" si="251">E1938*K1938</f>
        <v>45.725400000000008</v>
      </c>
      <c r="M1938" t="s">
        <v>560</v>
      </c>
      <c r="N1938" t="str">
        <f>VLOOKUP(M1938,'BASE ARTICLE SAMUEL 25012023 v1'!$A$2:$B$1287,2,FALSE)</f>
        <v>AS</v>
      </c>
      <c r="O1938">
        <f t="shared" si="248"/>
        <v>11.46</v>
      </c>
    </row>
    <row r="1939" spans="1:15" outlineLevel="2" x14ac:dyDescent="0.25">
      <c r="A1939" t="s">
        <v>2311</v>
      </c>
      <c r="B1939" s="74" t="str">
        <f t="shared" si="249"/>
        <v>00V150ALT</v>
      </c>
      <c r="C1939" t="str">
        <f>VLOOKUP(A1939,'BASE ARTICLE SAMUEL 25012023 v1'!$A$1:$B$1287,2,FALSE)</f>
        <v>AF</v>
      </c>
      <c r="D1939" t="s">
        <v>576</v>
      </c>
      <c r="E1939">
        <v>2.5</v>
      </c>
      <c r="F1939" t="s">
        <v>577</v>
      </c>
      <c r="G1939" s="71">
        <f>VLOOKUP(M1939,'BASE ARTICLE SAMUEL 25012023 v1'!$A$1:$F$1287,6,FALSE)</f>
        <v>3.2</v>
      </c>
      <c r="H1939" s="6">
        <f>VLOOKUP(M1939,'BASE ARTICLE SAMUEL 25012023 v2'!$A$1:$H$1287,8,FALSE)</f>
        <v>3.2</v>
      </c>
      <c r="I1939">
        <v>4.3499999999999996</v>
      </c>
      <c r="J1939">
        <f t="shared" si="250"/>
        <v>10.875</v>
      </c>
      <c r="K1939" s="6">
        <f>VLOOKUP(M1939,'BASE ARTICLE SAMUEL 25012023 v2'!$A$1:$K$1287,11,FALSE)</f>
        <v>4.8000000000000007</v>
      </c>
      <c r="L1939" s="6">
        <f t="shared" si="251"/>
        <v>12.000000000000002</v>
      </c>
      <c r="M1939" t="s">
        <v>576</v>
      </c>
      <c r="N1939" t="str">
        <f>VLOOKUP(M1939,'BASE ARTICLE SAMUEL 25012023 v1'!$A$2:$B$1287,2,FALSE)</f>
        <v>AN</v>
      </c>
      <c r="O1939">
        <f t="shared" si="248"/>
        <v>8</v>
      </c>
    </row>
    <row r="1940" spans="1:15" outlineLevel="2" x14ac:dyDescent="0.25">
      <c r="A1940" t="s">
        <v>2311</v>
      </c>
      <c r="B1940" s="74" t="str">
        <f t="shared" si="249"/>
        <v>00V150ALT</v>
      </c>
      <c r="C1940" t="str">
        <f>VLOOKUP(A1940,'BASE ARTICLE SAMUEL 25012023 v1'!$A$1:$B$1287,2,FALSE)</f>
        <v>AF</v>
      </c>
      <c r="D1940" t="s">
        <v>2251</v>
      </c>
      <c r="E1940">
        <v>2</v>
      </c>
      <c r="F1940" t="s">
        <v>3951</v>
      </c>
      <c r="G1940" s="71">
        <f>VLOOKUP(M1940,'BASE ARTICLE SAMUEL 25012023 v1'!$A$1:$F$1287,6,FALSE)</f>
        <v>320</v>
      </c>
      <c r="H1940" s="6">
        <f>VLOOKUP(M1940,'BASE ARTICLE SAMUEL 25012023 v2'!$A$1:$H$1287,8,FALSE)</f>
        <v>320</v>
      </c>
      <c r="I1940">
        <v>0</v>
      </c>
      <c r="J1940">
        <f t="shared" si="250"/>
        <v>0</v>
      </c>
      <c r="K1940" s="6">
        <f>VLOOKUP(M1940,'BASE ARTICLE SAMUEL 25012023 v2'!$A$1:$K$1287,11,FALSE)</f>
        <v>480</v>
      </c>
      <c r="L1940" s="6">
        <f t="shared" si="251"/>
        <v>960</v>
      </c>
      <c r="M1940" t="s">
        <v>2251</v>
      </c>
      <c r="N1940" t="str">
        <f>VLOOKUP(M1940,'BASE ARTICLE SAMUEL 25012023 v1'!$A$2:$B$1287,2,FALSE)</f>
        <v>AN</v>
      </c>
      <c r="O1940">
        <f t="shared" si="248"/>
        <v>640</v>
      </c>
    </row>
    <row r="1941" spans="1:15" outlineLevel="2" x14ac:dyDescent="0.25">
      <c r="A1941" t="s">
        <v>2311</v>
      </c>
      <c r="B1941" s="74" t="str">
        <f t="shared" si="249"/>
        <v>00V150ALT</v>
      </c>
      <c r="C1941" t="str">
        <f>VLOOKUP(A1941,'BASE ARTICLE SAMUEL 25012023 v1'!$A$1:$B$1287,2,FALSE)</f>
        <v>AF</v>
      </c>
      <c r="D1941" t="s">
        <v>2162</v>
      </c>
      <c r="E1941">
        <v>2</v>
      </c>
      <c r="F1941" t="s">
        <v>2163</v>
      </c>
      <c r="G1941" s="71">
        <f>VLOOKUP(M1941,'BASE ARTICLE SAMUEL 25012023 v1'!$A$1:$F$1287,6,FALSE)</f>
        <v>9.44</v>
      </c>
      <c r="H1941" s="6">
        <f>VLOOKUP(M1941,'BASE ARTICLE SAMUEL 25012023 v2'!$A$1:$H$1287,8,FALSE)</f>
        <v>9.44</v>
      </c>
      <c r="I1941">
        <v>15</v>
      </c>
      <c r="J1941">
        <f t="shared" si="250"/>
        <v>30</v>
      </c>
      <c r="K1941" s="6">
        <f>VLOOKUP(M1941,'BASE ARTICLE SAMUEL 25012023 v2'!$A$1:$K$1287,11,FALSE)</f>
        <v>14.16</v>
      </c>
      <c r="L1941" s="6">
        <f t="shared" si="251"/>
        <v>28.32</v>
      </c>
      <c r="M1941" t="s">
        <v>2162</v>
      </c>
      <c r="N1941" t="str">
        <f>VLOOKUP(M1941,'BASE ARTICLE SAMUEL 25012023 v1'!$A$2:$B$1287,2,FALSE)</f>
        <v>AS</v>
      </c>
      <c r="O1941">
        <f t="shared" si="248"/>
        <v>18.88</v>
      </c>
    </row>
    <row r="1942" spans="1:15" outlineLevel="2" x14ac:dyDescent="0.25">
      <c r="A1942" t="s">
        <v>2311</v>
      </c>
      <c r="B1942" s="74" t="str">
        <f t="shared" si="249"/>
        <v>00V150ALT</v>
      </c>
      <c r="C1942" t="str">
        <f>VLOOKUP(A1942,'BASE ARTICLE SAMUEL 25012023 v1'!$A$1:$B$1287,2,FALSE)</f>
        <v>AF</v>
      </c>
      <c r="D1942" t="s">
        <v>90</v>
      </c>
      <c r="E1942">
        <v>2</v>
      </c>
      <c r="F1942" t="s">
        <v>91</v>
      </c>
      <c r="G1942" s="71">
        <f>VLOOKUP(M1942,'BASE ARTICLE SAMUEL 25012023 v1'!$A$1:$F$1287,6,FALSE)</f>
        <v>0.92</v>
      </c>
      <c r="H1942" s="6">
        <f>VLOOKUP(M1942,'BASE ARTICLE SAMUEL 25012023 v2'!$A$1:$H$1287,8,FALSE)</f>
        <v>0.92</v>
      </c>
      <c r="I1942">
        <v>1.38</v>
      </c>
      <c r="J1942">
        <f t="shared" si="250"/>
        <v>2.76</v>
      </c>
      <c r="K1942" s="6">
        <f>VLOOKUP(M1942,'BASE ARTICLE SAMUEL 25012023 v2'!$A$1:$K$1287,11,FALSE)</f>
        <v>1.3800000000000001</v>
      </c>
      <c r="L1942" s="6">
        <f t="shared" si="251"/>
        <v>2.7600000000000002</v>
      </c>
      <c r="M1942" t="s">
        <v>90</v>
      </c>
      <c r="N1942" t="str">
        <f>VLOOKUP(M1942,'BASE ARTICLE SAMUEL 25012023 v1'!$A$2:$B$1287,2,FALSE)</f>
        <v>AS</v>
      </c>
      <c r="O1942">
        <f t="shared" si="248"/>
        <v>1.84</v>
      </c>
    </row>
    <row r="1943" spans="1:15" outlineLevel="2" x14ac:dyDescent="0.25">
      <c r="A1943" t="s">
        <v>2311</v>
      </c>
      <c r="B1943" s="74" t="str">
        <f t="shared" si="249"/>
        <v>00V150ALT</v>
      </c>
      <c r="C1943" t="str">
        <f>VLOOKUP(A1943,'BASE ARTICLE SAMUEL 25012023 v1'!$A$1:$B$1287,2,FALSE)</f>
        <v>AF</v>
      </c>
      <c r="D1943" t="s">
        <v>68</v>
      </c>
      <c r="E1943">
        <v>1</v>
      </c>
      <c r="F1943" t="s">
        <v>69</v>
      </c>
      <c r="G1943" s="71">
        <f>VLOOKUP(M1943,'BASE ARTICLE SAMUEL 25012023 v1'!$A$1:$F$1287,6,FALSE)</f>
        <v>0.94</v>
      </c>
      <c r="H1943" s="6">
        <f>VLOOKUP(M1943,'BASE ARTICLE SAMUEL 25012023 v2'!$A$1:$H$1287,8,FALSE)</f>
        <v>0.94</v>
      </c>
      <c r="I1943">
        <v>1.41</v>
      </c>
      <c r="J1943">
        <f t="shared" si="250"/>
        <v>1.41</v>
      </c>
      <c r="K1943" s="6">
        <f>VLOOKUP(M1943,'BASE ARTICLE SAMUEL 25012023 v2'!$A$1:$K$1287,11,FALSE)</f>
        <v>1.41</v>
      </c>
      <c r="L1943" s="6">
        <f t="shared" si="251"/>
        <v>1.41</v>
      </c>
      <c r="M1943" t="s">
        <v>68</v>
      </c>
      <c r="N1943" t="str">
        <f>VLOOKUP(M1943,'BASE ARTICLE SAMUEL 25012023 v1'!$A$2:$B$1287,2,FALSE)</f>
        <v>AS</v>
      </c>
      <c r="O1943">
        <f t="shared" si="248"/>
        <v>0.94</v>
      </c>
    </row>
    <row r="1944" spans="1:15" outlineLevel="2" x14ac:dyDescent="0.25">
      <c r="A1944" t="s">
        <v>2311</v>
      </c>
      <c r="B1944" s="74" t="str">
        <f t="shared" si="249"/>
        <v>00V150ALT</v>
      </c>
      <c r="C1944" t="str">
        <f>VLOOKUP(A1944,'BASE ARTICLE SAMUEL 25012023 v1'!$A$1:$B$1287,2,FALSE)</f>
        <v>AF</v>
      </c>
      <c r="D1944" t="s">
        <v>942</v>
      </c>
      <c r="E1944">
        <v>1</v>
      </c>
      <c r="F1944" t="s">
        <v>943</v>
      </c>
      <c r="G1944" s="71">
        <f>VLOOKUP(M1944,'BASE ARTICLE SAMUEL 25012023 v1'!$A$1:$F$1287,6,FALSE)</f>
        <v>1.64</v>
      </c>
      <c r="H1944" s="6">
        <f>VLOOKUP(M1944,'BASE ARTICLE SAMUEL 25012023 v2'!$A$1:$H$1287,8,FALSE)</f>
        <v>1.83</v>
      </c>
      <c r="I1944">
        <v>2.4500000000000002</v>
      </c>
      <c r="J1944">
        <f t="shared" si="250"/>
        <v>2.4500000000000002</v>
      </c>
      <c r="K1944" s="6">
        <f>VLOOKUP(M1944,'BASE ARTICLE SAMUEL 25012023 v2'!$A$1:$K$1287,11,FALSE)</f>
        <v>2.7450000000000001</v>
      </c>
      <c r="L1944" s="6">
        <f t="shared" si="251"/>
        <v>2.7450000000000001</v>
      </c>
      <c r="M1944" t="s">
        <v>942</v>
      </c>
      <c r="N1944" t="str">
        <f>VLOOKUP(M1944,'BASE ARTICLE SAMUEL 25012023 v1'!$A$2:$B$1287,2,FALSE)</f>
        <v>AS</v>
      </c>
      <c r="O1944">
        <f t="shared" si="248"/>
        <v>1.83</v>
      </c>
    </row>
    <row r="1945" spans="1:15" outlineLevel="2" x14ac:dyDescent="0.25">
      <c r="A1945" t="s">
        <v>2311</v>
      </c>
      <c r="B1945" s="74" t="str">
        <f t="shared" si="249"/>
        <v>00V150ALT</v>
      </c>
      <c r="C1945" t="str">
        <f>VLOOKUP(A1945,'BASE ARTICLE SAMUEL 25012023 v1'!$A$1:$B$1287,2,FALSE)</f>
        <v>AF</v>
      </c>
      <c r="D1945" t="s">
        <v>757</v>
      </c>
      <c r="E1945">
        <v>2</v>
      </c>
      <c r="F1945" t="s">
        <v>758</v>
      </c>
      <c r="G1945" s="71">
        <f>VLOOKUP(M1945,'BASE ARTICLE SAMUEL 25012023 v1'!$A$1:$F$1287,6,FALSE)</f>
        <v>1.22</v>
      </c>
      <c r="H1945" s="6">
        <f>VLOOKUP(M1945,'BASE ARTICLE SAMUEL 25012023 v2'!$A$1:$H$1287,8,FALSE)</f>
        <v>1.22</v>
      </c>
      <c r="I1945">
        <v>1.62</v>
      </c>
      <c r="J1945">
        <f t="shared" si="250"/>
        <v>3.24</v>
      </c>
      <c r="K1945" s="6">
        <f>VLOOKUP(M1945,'BASE ARTICLE SAMUEL 25012023 v2'!$A$1:$K$1287,11,FALSE)</f>
        <v>1.6226</v>
      </c>
      <c r="L1945" s="6">
        <f t="shared" si="251"/>
        <v>3.2452000000000001</v>
      </c>
      <c r="M1945" t="s">
        <v>757</v>
      </c>
      <c r="N1945" t="str">
        <f>VLOOKUP(M1945,'BASE ARTICLE SAMUEL 25012023 v1'!$A$2:$B$1287,2,FALSE)</f>
        <v>AS</v>
      </c>
      <c r="O1945">
        <f t="shared" si="248"/>
        <v>2.44</v>
      </c>
    </row>
    <row r="1946" spans="1:15" outlineLevel="2" x14ac:dyDescent="0.25">
      <c r="A1946" t="s">
        <v>2311</v>
      </c>
      <c r="B1946" s="74" t="str">
        <f t="shared" si="249"/>
        <v>00V150ALT</v>
      </c>
      <c r="C1946" t="str">
        <f>VLOOKUP(A1946,'BASE ARTICLE SAMUEL 25012023 v1'!$A$1:$B$1287,2,FALSE)</f>
        <v>AF</v>
      </c>
      <c r="D1946" t="s">
        <v>2049</v>
      </c>
      <c r="E1946">
        <v>4</v>
      </c>
      <c r="F1946" t="s">
        <v>2050</v>
      </c>
      <c r="G1946" s="71">
        <f>VLOOKUP(M1946,'BASE ARTICLE SAMUEL 25012023 v1'!$A$1:$F$1287,6,FALSE)</f>
        <v>0</v>
      </c>
      <c r="H1946" s="6">
        <f>VLOOKUP(M1946,'BASE ARTICLE SAMUEL 25012023 v2'!$A$1:$H$1287,8,FALSE)</f>
        <v>4.1400000000000006</v>
      </c>
      <c r="I1946">
        <v>5.5</v>
      </c>
      <c r="J1946">
        <f t="shared" si="250"/>
        <v>22</v>
      </c>
      <c r="K1946" s="6">
        <f>VLOOKUP(M1946,'BASE ARTICLE SAMUEL 25012023 v2'!$A$1:$K$1287,11,FALSE)</f>
        <v>5.5212000000000003</v>
      </c>
      <c r="L1946" s="6">
        <f t="shared" si="251"/>
        <v>22.084800000000001</v>
      </c>
      <c r="M1946" t="s">
        <v>2049</v>
      </c>
      <c r="N1946" t="str">
        <f>VLOOKUP(M1946,'BASE ARTICLE SAMUEL 25012023 v1'!$A$2:$B$1287,2,FALSE)</f>
        <v>AF</v>
      </c>
      <c r="O1946">
        <f t="shared" si="248"/>
        <v>16.560000000000002</v>
      </c>
    </row>
    <row r="1947" spans="1:15" outlineLevel="2" x14ac:dyDescent="0.25">
      <c r="A1947" t="s">
        <v>2311</v>
      </c>
      <c r="B1947" s="74" t="str">
        <f t="shared" si="249"/>
        <v>00V150ALT</v>
      </c>
      <c r="C1947" t="str">
        <f>VLOOKUP(A1947,'BASE ARTICLE SAMUEL 25012023 v1'!$A$1:$B$1287,2,FALSE)</f>
        <v>AF</v>
      </c>
      <c r="D1947">
        <v>101007</v>
      </c>
      <c r="E1947">
        <v>2</v>
      </c>
      <c r="F1947" t="s">
        <v>582</v>
      </c>
      <c r="G1947" s="71">
        <f>VLOOKUP(M1947,'BASE ARTICLE SAMUEL 25012023 v1'!$A$1:$F$1287,6,FALSE)</f>
        <v>1.5</v>
      </c>
      <c r="H1947" s="6">
        <f>VLOOKUP(M1947,'BASE ARTICLE SAMUEL 25012023 v2'!$A$1:$H$1287,8,FALSE)</f>
        <v>1.5</v>
      </c>
      <c r="I1947">
        <v>2.25</v>
      </c>
      <c r="J1947">
        <f t="shared" si="250"/>
        <v>4.5</v>
      </c>
      <c r="K1947" s="6">
        <f>VLOOKUP(M1947,'BASE ARTICLE SAMUEL 25012023 v2'!$A$1:$K$1287,11,FALSE)</f>
        <v>2.25</v>
      </c>
      <c r="L1947" s="6">
        <f t="shared" si="251"/>
        <v>4.5</v>
      </c>
      <c r="M1947">
        <v>101007</v>
      </c>
      <c r="N1947" t="str">
        <f>VLOOKUP(M1947,'BASE ARTICLE SAMUEL 25012023 v1'!$A$2:$B$1287,2,FALSE)</f>
        <v>AN</v>
      </c>
      <c r="O1947">
        <f t="shared" si="248"/>
        <v>3</v>
      </c>
    </row>
    <row r="1948" spans="1:15" outlineLevel="2" x14ac:dyDescent="0.25">
      <c r="A1948" t="s">
        <v>2311</v>
      </c>
      <c r="B1948" s="74" t="str">
        <f t="shared" si="249"/>
        <v>00V150ALT</v>
      </c>
      <c r="C1948" t="str">
        <f>VLOOKUP(A1948,'BASE ARTICLE SAMUEL 25012023 v1'!$A$1:$B$1287,2,FALSE)</f>
        <v>AF</v>
      </c>
      <c r="D1948" t="s">
        <v>558</v>
      </c>
      <c r="E1948">
        <v>4</v>
      </c>
      <c r="F1948" t="s">
        <v>559</v>
      </c>
      <c r="G1948" s="71">
        <f>VLOOKUP(M1948,'BASE ARTICLE SAMUEL 25012023 v1'!$A$1:$F$1287,6,FALSE)</f>
        <v>0.85</v>
      </c>
      <c r="H1948" s="6">
        <f>VLOOKUP(M1948,'BASE ARTICLE SAMUEL 25012023 v2'!$A$1:$H$1287,8,FALSE)</f>
        <v>0.91100000000000003</v>
      </c>
      <c r="I1948">
        <v>1.1299999999999999</v>
      </c>
      <c r="J1948">
        <f t="shared" si="250"/>
        <v>4.5199999999999996</v>
      </c>
      <c r="K1948" s="6">
        <f>VLOOKUP(M1948,'BASE ARTICLE SAMUEL 25012023 v2'!$A$1:$K$1287,11,FALSE)</f>
        <v>1.2116300000000002</v>
      </c>
      <c r="L1948" s="6">
        <f t="shared" si="251"/>
        <v>4.8465200000000008</v>
      </c>
      <c r="M1948" t="s">
        <v>558</v>
      </c>
      <c r="N1948" t="str">
        <f>VLOOKUP(M1948,'BASE ARTICLE SAMUEL 25012023 v1'!$A$2:$B$1287,2,FALSE)</f>
        <v>AS</v>
      </c>
      <c r="O1948">
        <f t="shared" si="248"/>
        <v>3.6440000000000001</v>
      </c>
    </row>
    <row r="1949" spans="1:15" outlineLevel="2" x14ac:dyDescent="0.25">
      <c r="A1949" t="s">
        <v>2311</v>
      </c>
      <c r="B1949" s="74" t="str">
        <f t="shared" si="249"/>
        <v>00V150ALT</v>
      </c>
      <c r="C1949" t="str">
        <f>VLOOKUP(A1949,'BASE ARTICLE SAMUEL 25012023 v1'!$A$1:$B$1287,2,FALSE)</f>
        <v>AF</v>
      </c>
      <c r="D1949" t="s">
        <v>2215</v>
      </c>
      <c r="E1949">
        <v>5</v>
      </c>
      <c r="F1949" t="s">
        <v>2216</v>
      </c>
      <c r="G1949" s="71">
        <f>VLOOKUP(M1949,'BASE ARTICLE SAMUEL 25012023 v1'!$A$1:$F$1287,6,FALSE)</f>
        <v>0.6</v>
      </c>
      <c r="H1949" s="6">
        <f>VLOOKUP(M1949,'BASE ARTICLE SAMUEL 25012023 v2'!$A$1:$H$1287,8,FALSE)</f>
        <v>0.76</v>
      </c>
      <c r="I1949">
        <v>0.79800000000000004</v>
      </c>
      <c r="J1949">
        <f t="shared" si="250"/>
        <v>3.99</v>
      </c>
      <c r="K1949" s="6">
        <f>VLOOKUP(M1949,'BASE ARTICLE SAMUEL 25012023 v2'!$A$1:$K$1287,11,FALSE)</f>
        <v>1.0108000000000001</v>
      </c>
      <c r="L1949" s="6">
        <f t="shared" si="251"/>
        <v>5.0540000000000003</v>
      </c>
      <c r="M1949" t="s">
        <v>2215</v>
      </c>
      <c r="N1949" t="str">
        <f>VLOOKUP(M1949,'BASE ARTICLE SAMUEL 25012023 v1'!$A$2:$B$1287,2,FALSE)</f>
        <v>AN</v>
      </c>
      <c r="O1949">
        <f t="shared" si="248"/>
        <v>3.8</v>
      </c>
    </row>
    <row r="1950" spans="1:15" outlineLevel="2" x14ac:dyDescent="0.25">
      <c r="A1950" t="s">
        <v>2311</v>
      </c>
      <c r="B1950" s="74" t="str">
        <f t="shared" si="249"/>
        <v>00V150ALT</v>
      </c>
      <c r="C1950" t="str">
        <f>VLOOKUP(A1950,'BASE ARTICLE SAMUEL 25012023 v1'!$A$1:$B$1287,2,FALSE)</f>
        <v>AF</v>
      </c>
      <c r="D1950" t="s">
        <v>1667</v>
      </c>
      <c r="E1950">
        <v>2</v>
      </c>
      <c r="F1950" t="s">
        <v>1668</v>
      </c>
      <c r="G1950" s="71">
        <f>VLOOKUP(M1950,'BASE ARTICLE SAMUEL 25012023 v1'!$A$1:$F$1287,6,FALSE)</f>
        <v>0.6</v>
      </c>
      <c r="H1950" s="6">
        <f>VLOOKUP(M1950,'BASE ARTICLE SAMUEL 25012023 v2'!$A$1:$H$1287,8,FALSE)</f>
        <v>0.6</v>
      </c>
      <c r="I1950">
        <v>0.9</v>
      </c>
      <c r="J1950">
        <f t="shared" si="250"/>
        <v>1.8</v>
      </c>
      <c r="K1950" s="6">
        <f>VLOOKUP(M1950,'BASE ARTICLE SAMUEL 25012023 v2'!$A$1:$K$1287,11,FALSE)</f>
        <v>0.89999999999999991</v>
      </c>
      <c r="L1950" s="6">
        <f t="shared" si="251"/>
        <v>1.7999999999999998</v>
      </c>
      <c r="M1950" t="s">
        <v>1667</v>
      </c>
      <c r="N1950" t="str">
        <f>VLOOKUP(M1950,'BASE ARTICLE SAMUEL 25012023 v1'!$A$2:$B$1287,2,FALSE)</f>
        <v>AN</v>
      </c>
      <c r="O1950">
        <f t="shared" si="248"/>
        <v>1.2</v>
      </c>
    </row>
    <row r="1951" spans="1:15" outlineLevel="2" x14ac:dyDescent="0.25">
      <c r="A1951" t="s">
        <v>2311</v>
      </c>
      <c r="B1951" s="74" t="str">
        <f t="shared" si="249"/>
        <v>00V150ALT</v>
      </c>
      <c r="C1951" t="str">
        <f>VLOOKUP(A1951,'BASE ARTICLE SAMUEL 25012023 v1'!$A$1:$B$1287,2,FALSE)</f>
        <v>AF</v>
      </c>
      <c r="D1951" t="s">
        <v>2217</v>
      </c>
      <c r="E1951">
        <v>4</v>
      </c>
      <c r="F1951" t="s">
        <v>2218</v>
      </c>
      <c r="G1951" s="71">
        <f>VLOOKUP(M1951,'BASE ARTICLE SAMUEL 25012023 v1'!$A$1:$F$1287,6,FALSE)</f>
        <v>0.2</v>
      </c>
      <c r="H1951" s="6">
        <f>VLOOKUP(M1951,'BASE ARTICLE SAMUEL 25012023 v2'!$A$1:$H$1287,8,FALSE)</f>
        <v>0.2</v>
      </c>
      <c r="I1951">
        <v>0.26600000000000001</v>
      </c>
      <c r="J1951">
        <f t="shared" si="250"/>
        <v>1.0640000000000001</v>
      </c>
      <c r="K1951" s="6">
        <f>VLOOKUP(M1951,'BASE ARTICLE SAMUEL 25012023 v2'!$A$1:$K$1287,11,FALSE)</f>
        <v>0.26600000000000001</v>
      </c>
      <c r="L1951" s="6">
        <f t="shared" si="251"/>
        <v>1.0640000000000001</v>
      </c>
      <c r="M1951" t="s">
        <v>2217</v>
      </c>
      <c r="N1951" t="str">
        <f>VLOOKUP(M1951,'BASE ARTICLE SAMUEL 25012023 v1'!$A$2:$B$1287,2,FALSE)</f>
        <v>AN</v>
      </c>
      <c r="O1951">
        <f t="shared" si="248"/>
        <v>0.8</v>
      </c>
    </row>
    <row r="1952" spans="1:15" outlineLevel="2" x14ac:dyDescent="0.25">
      <c r="A1952" t="s">
        <v>2311</v>
      </c>
      <c r="B1952" s="74" t="str">
        <f t="shared" si="249"/>
        <v>00V150ALT</v>
      </c>
      <c r="C1952" t="str">
        <f>VLOOKUP(A1952,'BASE ARTICLE SAMUEL 25012023 v1'!$A$1:$B$1287,2,FALSE)</f>
        <v>AF</v>
      </c>
      <c r="D1952" t="s">
        <v>1949</v>
      </c>
      <c r="E1952">
        <v>1</v>
      </c>
      <c r="F1952" t="s">
        <v>1950</v>
      </c>
      <c r="G1952" s="71">
        <f>VLOOKUP(M1952,'BASE ARTICLE SAMUEL 25012023 v1'!$A$1:$F$1287,6,FALSE)</f>
        <v>0</v>
      </c>
      <c r="H1952" s="6">
        <f>VLOOKUP(M1952,'BASE ARTICLE SAMUEL 25012023 v2'!$A$1:$H$1287,8,FALSE)</f>
        <v>92.97</v>
      </c>
      <c r="I1952">
        <v>156.03</v>
      </c>
      <c r="J1952">
        <f t="shared" si="250"/>
        <v>156.03</v>
      </c>
      <c r="K1952" s="6">
        <f>VLOOKUP(M1952,'BASE ARTICLE SAMUEL 25012023 v2'!$A$1:$K$1287,11,FALSE)</f>
        <v>157.13120000000001</v>
      </c>
      <c r="L1952" s="6">
        <f t="shared" si="251"/>
        <v>157.13120000000001</v>
      </c>
      <c r="M1952" t="s">
        <v>1949</v>
      </c>
      <c r="N1952" t="str">
        <f>VLOOKUP(M1952,'BASE ARTICLE SAMUEL 25012023 v1'!$A$2:$B$1287,2,FALSE)</f>
        <v>AF</v>
      </c>
      <c r="O1952">
        <f t="shared" si="248"/>
        <v>92.97</v>
      </c>
    </row>
    <row r="1953" spans="1:15" outlineLevel="2" x14ac:dyDescent="0.25">
      <c r="A1953" t="s">
        <v>2311</v>
      </c>
      <c r="B1953" s="74" t="str">
        <f t="shared" si="249"/>
        <v>00V150ALT</v>
      </c>
      <c r="C1953" t="str">
        <f>VLOOKUP(A1953,'BASE ARTICLE SAMUEL 25012023 v1'!$A$1:$B$1287,2,FALSE)</f>
        <v>AF</v>
      </c>
      <c r="D1953" t="s">
        <v>2057</v>
      </c>
      <c r="E1953">
        <v>1</v>
      </c>
      <c r="F1953" t="s">
        <v>2058</v>
      </c>
      <c r="G1953" s="71">
        <f>VLOOKUP(M1953,'BASE ARTICLE SAMUEL 25012023 v1'!$A$1:$F$1287,6,FALSE)</f>
        <v>214.71</v>
      </c>
      <c r="H1953" s="6">
        <f>VLOOKUP(M1953,'BASE ARTICLE SAMUEL 25012023 v2'!$A$1:$H$1287,8,FALSE)</f>
        <v>196.03</v>
      </c>
      <c r="I1953">
        <v>289.12</v>
      </c>
      <c r="J1953">
        <f t="shared" si="250"/>
        <v>289.12</v>
      </c>
      <c r="K1953" s="6">
        <f>VLOOKUP(M1953,'BASE ARTICLE SAMUEL 25012023 v2'!$A$1:$K$1287,11,FALSE)</f>
        <v>287.341800036</v>
      </c>
      <c r="L1953" s="6">
        <f t="shared" si="251"/>
        <v>287.341800036</v>
      </c>
      <c r="M1953" t="s">
        <v>2057</v>
      </c>
      <c r="N1953" t="str">
        <f>VLOOKUP(M1953,'BASE ARTICLE SAMUEL 25012023 v1'!$A$2:$B$1287,2,FALSE)</f>
        <v>AF</v>
      </c>
      <c r="O1953">
        <f t="shared" si="248"/>
        <v>196.03</v>
      </c>
    </row>
    <row r="1954" spans="1:15" outlineLevel="2" x14ac:dyDescent="0.25">
      <c r="A1954" t="s">
        <v>2311</v>
      </c>
      <c r="B1954" s="74" t="str">
        <f t="shared" si="249"/>
        <v>00V150ALT</v>
      </c>
      <c r="C1954" t="str">
        <f>VLOOKUP(A1954,'BASE ARTICLE SAMUEL 25012023 v1'!$A$1:$B$1287,2,FALSE)</f>
        <v>AF</v>
      </c>
      <c r="D1954" t="s">
        <v>1786</v>
      </c>
      <c r="E1954">
        <v>1</v>
      </c>
      <c r="F1954" t="s">
        <v>1787</v>
      </c>
      <c r="G1954" s="71">
        <f>VLOOKUP(M1954,'BASE ARTICLE SAMUEL 25012023 v1'!$A$1:$F$1287,6,FALSE)</f>
        <v>0</v>
      </c>
      <c r="H1954" s="6">
        <f>VLOOKUP(M1954,'BASE ARTICLE SAMUEL 25012023 v2'!$A$1:$H$1287,8,FALSE)</f>
        <v>203.62199999999999</v>
      </c>
      <c r="I1954">
        <v>326.8</v>
      </c>
      <c r="J1954">
        <f t="shared" si="250"/>
        <v>326.8</v>
      </c>
      <c r="K1954" s="6">
        <f>VLOOKUP(M1954,'BASE ARTICLE SAMUEL 25012023 v2'!$A$1:$K$1287,11,FALSE)</f>
        <v>411.34799999999996</v>
      </c>
      <c r="L1954" s="6">
        <f t="shared" si="251"/>
        <v>411.34799999999996</v>
      </c>
      <c r="M1954" t="s">
        <v>1786</v>
      </c>
      <c r="N1954" t="str">
        <f>VLOOKUP(M1954,'BASE ARTICLE SAMUEL 25012023 v1'!$A$2:$B$1287,2,FALSE)</f>
        <v>AF</v>
      </c>
      <c r="O1954">
        <f t="shared" si="248"/>
        <v>203.62199999999999</v>
      </c>
    </row>
    <row r="1955" spans="1:15" outlineLevel="2" x14ac:dyDescent="0.25">
      <c r="A1955" t="s">
        <v>2311</v>
      </c>
      <c r="B1955" s="74" t="str">
        <f t="shared" si="249"/>
        <v>00V150ALT</v>
      </c>
      <c r="C1955" t="str">
        <f>VLOOKUP(A1955,'BASE ARTICLE SAMUEL 25012023 v1'!$A$1:$B$1287,2,FALSE)</f>
        <v>AF</v>
      </c>
      <c r="D1955" t="s">
        <v>534</v>
      </c>
      <c r="E1955">
        <v>1</v>
      </c>
      <c r="F1955" t="s">
        <v>535</v>
      </c>
      <c r="G1955" s="71">
        <f>VLOOKUP(M1955,'BASE ARTICLE SAMUEL 25012023 v1'!$A$1:$F$1287,6,FALSE)</f>
        <v>152.84</v>
      </c>
      <c r="H1955" s="6">
        <f>VLOOKUP(M1955,'BASE ARTICLE SAMUEL 25012023 v2'!$A$1:$H$1287,8,FALSE)</f>
        <v>180.1</v>
      </c>
      <c r="I1955">
        <v>229.26</v>
      </c>
      <c r="J1955">
        <f t="shared" si="250"/>
        <v>229.26</v>
      </c>
      <c r="K1955" s="6">
        <f>VLOOKUP(M1955,'BASE ARTICLE SAMUEL 25012023 v2'!$A$1:$K$1287,11,FALSE)</f>
        <v>270.14999999999998</v>
      </c>
      <c r="L1955" s="6">
        <f t="shared" si="251"/>
        <v>270.14999999999998</v>
      </c>
      <c r="M1955" t="s">
        <v>534</v>
      </c>
      <c r="N1955" t="str">
        <f>VLOOKUP(M1955,'BASE ARTICLE SAMUEL 25012023 v1'!$A$2:$B$1287,2,FALSE)</f>
        <v>AN</v>
      </c>
      <c r="O1955">
        <f t="shared" si="248"/>
        <v>180.1</v>
      </c>
    </row>
    <row r="1956" spans="1:15" outlineLevel="2" x14ac:dyDescent="0.25">
      <c r="A1956" t="s">
        <v>2311</v>
      </c>
      <c r="B1956" s="74" t="str">
        <f t="shared" si="249"/>
        <v>00V150ALT</v>
      </c>
      <c r="C1956" t="str">
        <f>VLOOKUP(A1956,'BASE ARTICLE SAMUEL 25012023 v1'!$A$1:$B$1287,2,FALSE)</f>
        <v>AF</v>
      </c>
      <c r="D1956" t="s">
        <v>1603</v>
      </c>
      <c r="E1956">
        <v>1.5</v>
      </c>
      <c r="F1956" t="s">
        <v>1604</v>
      </c>
      <c r="G1956" s="71">
        <f>VLOOKUP(M1956,'BASE ARTICLE SAMUEL 25012023 v1'!$A$1:$F$1287,6,FALSE)</f>
        <v>50</v>
      </c>
      <c r="H1956" s="6">
        <f>VLOOKUP(M1956,'BASE ARTICLE SAMUEL 25012023 v2'!$A$1:$H$1287,8,FALSE)</f>
        <v>0</v>
      </c>
      <c r="I1956">
        <v>75</v>
      </c>
      <c r="J1956">
        <f t="shared" si="250"/>
        <v>112.5</v>
      </c>
      <c r="K1956" s="6">
        <f>VLOOKUP(M1956,'BASE ARTICLE SAMUEL 25012023 v2'!$A$1:$K$1287,11,FALSE)</f>
        <v>75</v>
      </c>
      <c r="L1956" s="6">
        <f t="shared" si="251"/>
        <v>112.5</v>
      </c>
      <c r="M1956" t="s">
        <v>1603</v>
      </c>
      <c r="N1956" t="str">
        <f>VLOOKUP(M1956,'BASE ARTICLE SAMUEL 25012023 v1'!$A$2:$B$1287,2,FALSE)</f>
        <v>AN</v>
      </c>
      <c r="O1956">
        <f t="shared" si="248"/>
        <v>0</v>
      </c>
    </row>
    <row r="1957" spans="1:15" outlineLevel="2" x14ac:dyDescent="0.25">
      <c r="A1957" t="s">
        <v>2311</v>
      </c>
      <c r="B1957" s="74" t="str">
        <f t="shared" si="249"/>
        <v>00V150ALT</v>
      </c>
      <c r="C1957" t="str">
        <f>VLOOKUP(A1957,'BASE ARTICLE SAMUEL 25012023 v1'!$A$1:$B$1287,2,FALSE)</f>
        <v>AF</v>
      </c>
      <c r="D1957" t="s">
        <v>1562</v>
      </c>
      <c r="E1957">
        <v>1</v>
      </c>
      <c r="F1957" t="s">
        <v>1563</v>
      </c>
      <c r="G1957" s="71">
        <f>VLOOKUP(M1957,'BASE ARTICLE SAMUEL 25012023 v1'!$A$1:$F$1287,6,FALSE)</f>
        <v>19.18</v>
      </c>
      <c r="H1957" s="6">
        <f>VLOOKUP(M1957,'BASE ARTICLE SAMUEL 25012023 v2'!$A$1:$H$1287,8,FALSE)</f>
        <v>19.18</v>
      </c>
      <c r="I1957">
        <v>28.77</v>
      </c>
      <c r="J1957">
        <f t="shared" si="250"/>
        <v>28.77</v>
      </c>
      <c r="K1957" s="6">
        <f>VLOOKUP(M1957,'BASE ARTICLE SAMUEL 25012023 v2'!$A$1:$K$1287,11,FALSE)</f>
        <v>28.77</v>
      </c>
      <c r="L1957" s="6">
        <f t="shared" si="251"/>
        <v>28.77</v>
      </c>
      <c r="M1957" t="s">
        <v>1562</v>
      </c>
      <c r="N1957" t="str">
        <f>VLOOKUP(M1957,'BASE ARTICLE SAMUEL 25012023 v1'!$A$2:$B$1287,2,FALSE)</f>
        <v>AN</v>
      </c>
      <c r="O1957">
        <f t="shared" si="248"/>
        <v>19.18</v>
      </c>
    </row>
    <row r="1958" spans="1:15" outlineLevel="2" x14ac:dyDescent="0.25">
      <c r="A1958" t="s">
        <v>2311</v>
      </c>
      <c r="B1958" s="74" t="str">
        <f t="shared" si="249"/>
        <v>00V150ALT</v>
      </c>
      <c r="C1958" t="str">
        <f>VLOOKUP(A1958,'BASE ARTICLE SAMUEL 25012023 v1'!$A$1:$B$1287,2,FALSE)</f>
        <v>AF</v>
      </c>
      <c r="E1958">
        <v>1</v>
      </c>
      <c r="F1958" t="s">
        <v>1550</v>
      </c>
      <c r="G1958" s="71">
        <f>VLOOKUP(M1958,'BASE ARTICLE SAMUEL 25012023 v1'!$A$1:$F$1287,6,FALSE)</f>
        <v>5</v>
      </c>
      <c r="H1958" s="6">
        <f>VLOOKUP(M1958,'BASE ARTICLE SAMUEL 25012023 v2'!$A$1:$H$1287,8,FALSE)</f>
        <v>5</v>
      </c>
      <c r="I1958">
        <v>28.77</v>
      </c>
      <c r="J1958">
        <f t="shared" si="250"/>
        <v>28.77</v>
      </c>
      <c r="K1958" s="6">
        <f>VLOOKUP(M1958,'BASE ARTICLE SAMUEL 25012023 v2'!$A$1:$K$1287,11,FALSE)</f>
        <v>5.5</v>
      </c>
      <c r="L1958" s="6">
        <f t="shared" si="251"/>
        <v>5.5</v>
      </c>
      <c r="M1958" t="s">
        <v>1549</v>
      </c>
      <c r="N1958" t="str">
        <f>VLOOKUP(M1958,'BASE ARTICLE SAMUEL 25012023 v1'!$A$2:$B$1287,2,FALSE)</f>
        <v>AN</v>
      </c>
      <c r="O1958">
        <f t="shared" si="248"/>
        <v>5</v>
      </c>
    </row>
    <row r="1959" spans="1:15" outlineLevel="2" x14ac:dyDescent="0.25">
      <c r="A1959" t="s">
        <v>2311</v>
      </c>
      <c r="B1959" s="74" t="str">
        <f t="shared" si="249"/>
        <v>00V150ALT</v>
      </c>
      <c r="C1959" t="str">
        <f>VLOOKUP(A1959,'BASE ARTICLE SAMUEL 25012023 v1'!$A$1:$B$1287,2,FALSE)</f>
        <v>AF</v>
      </c>
      <c r="E1959">
        <v>1</v>
      </c>
      <c r="F1959" t="s">
        <v>2484</v>
      </c>
      <c r="G1959" s="71">
        <f>VLOOKUP(M1959,'BASE ARTICLE SAMUEL 25012023 v1'!$A$1:$F$1287,6,FALSE)</f>
        <v>1.32</v>
      </c>
      <c r="H1959" s="6">
        <f>VLOOKUP(M1959,'BASE ARTICLE SAMUEL 25012023 v2'!$A$1:$H$1287,8,FALSE)</f>
        <v>1.32</v>
      </c>
      <c r="I1959">
        <v>28.77</v>
      </c>
      <c r="J1959">
        <f t="shared" si="250"/>
        <v>28.77</v>
      </c>
      <c r="K1959" s="6">
        <f>VLOOKUP(M1959,'BASE ARTICLE SAMUEL 25012023 v2'!$A$1:$K$1287,11,FALSE)</f>
        <v>1.4520000000000002</v>
      </c>
      <c r="L1959" s="6">
        <f t="shared" si="251"/>
        <v>1.4520000000000002</v>
      </c>
      <c r="M1959" t="s">
        <v>2483</v>
      </c>
      <c r="N1959" t="str">
        <f>VLOOKUP(M1959,'BASE ARTICLE SAMUEL 25012023 v1'!$A$2:$B$1287,2,FALSE)</f>
        <v>AN</v>
      </c>
      <c r="O1959">
        <f t="shared" si="248"/>
        <v>1.32</v>
      </c>
    </row>
    <row r="1960" spans="1:15" outlineLevel="1" x14ac:dyDescent="0.25">
      <c r="A1960" s="74" t="s">
        <v>4215</v>
      </c>
      <c r="B1960" s="74" t="str">
        <f t="shared" si="249"/>
        <v>DSPR1200V150ALT</v>
      </c>
      <c r="H1960" s="6" t="e">
        <f>VLOOKUP(M1960,'BASE ARTICLE SAMUEL 25012023 v2'!$A$1:$H$1287,8,FALSE)</f>
        <v>#N/A</v>
      </c>
      <c r="K1960" s="6" t="e">
        <f>VLOOKUP(M1960,'BASE ARTICLE SAMUEL 25012023 v2'!$A$1:$K$1287,11,FALSE)</f>
        <v>#N/A</v>
      </c>
      <c r="L1960" s="6">
        <f>SUBTOTAL(9,L1938:L1959)</f>
        <v>2369.7479200360003</v>
      </c>
      <c r="O1960">
        <f>SUBTOTAL(9,O1938:O1959)</f>
        <v>1412.6160000000002</v>
      </c>
    </row>
    <row r="1961" spans="1:15" outlineLevel="2" x14ac:dyDescent="0.25">
      <c r="A1961" t="s">
        <v>2257</v>
      </c>
      <c r="B1961" s="74" t="str">
        <f t="shared" si="249"/>
        <v>00V75</v>
      </c>
      <c r="C1961" t="str">
        <f>VLOOKUP(A1961,'BASE ARTICLE SAMUEL 25012023 v1'!$A$1:$B$1287,2,FALSE)</f>
        <v>AF</v>
      </c>
      <c r="D1961" t="s">
        <v>576</v>
      </c>
      <c r="E1961">
        <v>2.5</v>
      </c>
      <c r="F1961" t="s">
        <v>577</v>
      </c>
      <c r="G1961" s="71">
        <f>VLOOKUP(M1961,'BASE ARTICLE SAMUEL 25012023 v1'!$A$1:$F$1287,6,FALSE)</f>
        <v>3.2</v>
      </c>
      <c r="H1961" s="6">
        <f>VLOOKUP(M1961,'BASE ARTICLE SAMUEL 25012023 v2'!$A$1:$H$1287,8,FALSE)</f>
        <v>3.2</v>
      </c>
      <c r="I1961">
        <v>4.3499999999999996</v>
      </c>
      <c r="J1961">
        <f t="shared" ref="J1961:J1983" si="252">E1961*I1961</f>
        <v>10.875</v>
      </c>
      <c r="K1961" s="6">
        <f>VLOOKUP(M1961,'BASE ARTICLE SAMUEL 25012023 v2'!$A$1:$K$1287,11,FALSE)</f>
        <v>4.8000000000000007</v>
      </c>
      <c r="L1961" s="6">
        <f t="shared" ref="L1961:L1983" si="253">E1961*K1961</f>
        <v>12.000000000000002</v>
      </c>
      <c r="M1961" t="s">
        <v>576</v>
      </c>
      <c r="N1961" t="str">
        <f>VLOOKUP(M1961,'BASE ARTICLE SAMUEL 25012023 v1'!$A$2:$B$1287,2,FALSE)</f>
        <v>AN</v>
      </c>
      <c r="O1961">
        <f t="shared" si="248"/>
        <v>8</v>
      </c>
    </row>
    <row r="1962" spans="1:15" outlineLevel="2" x14ac:dyDescent="0.25">
      <c r="A1962" t="s">
        <v>2257</v>
      </c>
      <c r="B1962" s="74" t="str">
        <f t="shared" si="249"/>
        <v>00V75</v>
      </c>
      <c r="C1962" t="str">
        <f>VLOOKUP(A1962,'BASE ARTICLE SAMUEL 25012023 v1'!$A$1:$B$1287,2,FALSE)</f>
        <v>AF</v>
      </c>
      <c r="D1962" t="s">
        <v>2093</v>
      </c>
      <c r="E1962">
        <v>2</v>
      </c>
      <c r="F1962" t="s">
        <v>3953</v>
      </c>
      <c r="G1962" s="71">
        <f>VLOOKUP(M1962,'BASE ARTICLE SAMUEL 25012023 v1'!$A$1:$F$1287,6,FALSE)</f>
        <v>265</v>
      </c>
      <c r="H1962" s="6">
        <f>VLOOKUP(M1962,'BASE ARTICLE SAMUEL 25012023 v2'!$A$1:$H$1287,8,FALSE)</f>
        <v>265</v>
      </c>
      <c r="I1962">
        <v>427.5</v>
      </c>
      <c r="J1962">
        <f t="shared" si="252"/>
        <v>855</v>
      </c>
      <c r="K1962" s="6">
        <f>VLOOKUP(M1962,'BASE ARTICLE SAMUEL 25012023 v2'!$A$1:$K$1287,11,FALSE)</f>
        <v>397.5</v>
      </c>
      <c r="L1962" s="6">
        <f t="shared" si="253"/>
        <v>795</v>
      </c>
      <c r="M1962" t="s">
        <v>2093</v>
      </c>
      <c r="N1962" t="str">
        <f>VLOOKUP(M1962,'BASE ARTICLE SAMUEL 25012023 v1'!$A$2:$B$1287,2,FALSE)</f>
        <v>AN</v>
      </c>
      <c r="O1962">
        <f t="shared" si="248"/>
        <v>530</v>
      </c>
    </row>
    <row r="1963" spans="1:15" outlineLevel="2" x14ac:dyDescent="0.25">
      <c r="A1963" t="s">
        <v>2257</v>
      </c>
      <c r="B1963" s="74" t="str">
        <f t="shared" si="249"/>
        <v>00V75</v>
      </c>
      <c r="C1963" t="str">
        <f>VLOOKUP(A1963,'BASE ARTICLE SAMUEL 25012023 v1'!$A$1:$B$1287,2,FALSE)</f>
        <v>AF</v>
      </c>
      <c r="D1963" t="s">
        <v>2162</v>
      </c>
      <c r="E1963">
        <v>2</v>
      </c>
      <c r="F1963" t="s">
        <v>2163</v>
      </c>
      <c r="G1963" s="71">
        <f>VLOOKUP(M1963,'BASE ARTICLE SAMUEL 25012023 v1'!$A$1:$F$1287,6,FALSE)</f>
        <v>9.44</v>
      </c>
      <c r="H1963" s="6">
        <f>VLOOKUP(M1963,'BASE ARTICLE SAMUEL 25012023 v2'!$A$1:$H$1287,8,FALSE)</f>
        <v>9.44</v>
      </c>
      <c r="I1963">
        <v>15</v>
      </c>
      <c r="J1963">
        <f t="shared" si="252"/>
        <v>30</v>
      </c>
      <c r="K1963" s="6">
        <f>VLOOKUP(M1963,'BASE ARTICLE SAMUEL 25012023 v2'!$A$1:$K$1287,11,FALSE)</f>
        <v>14.16</v>
      </c>
      <c r="L1963" s="6">
        <f t="shared" si="253"/>
        <v>28.32</v>
      </c>
      <c r="M1963" t="s">
        <v>2162</v>
      </c>
      <c r="N1963" t="str">
        <f>VLOOKUP(M1963,'BASE ARTICLE SAMUEL 25012023 v1'!$A$2:$B$1287,2,FALSE)</f>
        <v>AS</v>
      </c>
      <c r="O1963">
        <f t="shared" si="248"/>
        <v>18.88</v>
      </c>
    </row>
    <row r="1964" spans="1:15" outlineLevel="2" x14ac:dyDescent="0.25">
      <c r="A1964" t="s">
        <v>2257</v>
      </c>
      <c r="B1964" s="74" t="str">
        <f t="shared" si="249"/>
        <v>00V75</v>
      </c>
      <c r="C1964" t="str">
        <f>VLOOKUP(A1964,'BASE ARTICLE SAMUEL 25012023 v1'!$A$1:$B$1287,2,FALSE)</f>
        <v>AF</v>
      </c>
      <c r="D1964" t="s">
        <v>90</v>
      </c>
      <c r="E1964">
        <v>2</v>
      </c>
      <c r="F1964" t="s">
        <v>91</v>
      </c>
      <c r="G1964" s="71">
        <f>VLOOKUP(M1964,'BASE ARTICLE SAMUEL 25012023 v1'!$A$1:$F$1287,6,FALSE)</f>
        <v>0.92</v>
      </c>
      <c r="H1964" s="6">
        <f>VLOOKUP(M1964,'BASE ARTICLE SAMUEL 25012023 v2'!$A$1:$H$1287,8,FALSE)</f>
        <v>0.92</v>
      </c>
      <c r="I1964">
        <v>1.38</v>
      </c>
      <c r="J1964">
        <f t="shared" si="252"/>
        <v>2.76</v>
      </c>
      <c r="K1964" s="6">
        <f>VLOOKUP(M1964,'BASE ARTICLE SAMUEL 25012023 v2'!$A$1:$K$1287,11,FALSE)</f>
        <v>1.3800000000000001</v>
      </c>
      <c r="L1964" s="6">
        <f t="shared" si="253"/>
        <v>2.7600000000000002</v>
      </c>
      <c r="M1964" t="s">
        <v>90</v>
      </c>
      <c r="N1964" t="str">
        <f>VLOOKUP(M1964,'BASE ARTICLE SAMUEL 25012023 v1'!$A$2:$B$1287,2,FALSE)</f>
        <v>AS</v>
      </c>
      <c r="O1964">
        <f t="shared" si="248"/>
        <v>1.84</v>
      </c>
    </row>
    <row r="1965" spans="1:15" outlineLevel="2" x14ac:dyDescent="0.25">
      <c r="A1965" t="s">
        <v>2257</v>
      </c>
      <c r="B1965" s="74" t="str">
        <f t="shared" si="249"/>
        <v>00V75</v>
      </c>
      <c r="C1965" t="str">
        <f>VLOOKUP(A1965,'BASE ARTICLE SAMUEL 25012023 v1'!$A$1:$B$1287,2,FALSE)</f>
        <v>AF</v>
      </c>
      <c r="D1965" t="s">
        <v>68</v>
      </c>
      <c r="E1965">
        <v>1</v>
      </c>
      <c r="F1965" t="s">
        <v>69</v>
      </c>
      <c r="G1965" s="71">
        <f>VLOOKUP(M1965,'BASE ARTICLE SAMUEL 25012023 v1'!$A$1:$F$1287,6,FALSE)</f>
        <v>0.94</v>
      </c>
      <c r="H1965" s="6">
        <f>VLOOKUP(M1965,'BASE ARTICLE SAMUEL 25012023 v2'!$A$1:$H$1287,8,FALSE)</f>
        <v>0.94</v>
      </c>
      <c r="I1965">
        <v>1.41</v>
      </c>
      <c r="J1965">
        <f t="shared" si="252"/>
        <v>1.41</v>
      </c>
      <c r="K1965" s="6">
        <f>VLOOKUP(M1965,'BASE ARTICLE SAMUEL 25012023 v2'!$A$1:$K$1287,11,FALSE)</f>
        <v>1.41</v>
      </c>
      <c r="L1965" s="6">
        <f t="shared" si="253"/>
        <v>1.41</v>
      </c>
      <c r="M1965" t="s">
        <v>68</v>
      </c>
      <c r="N1965" t="str">
        <f>VLOOKUP(M1965,'BASE ARTICLE SAMUEL 25012023 v1'!$A$2:$B$1287,2,FALSE)</f>
        <v>AS</v>
      </c>
      <c r="O1965">
        <f t="shared" si="248"/>
        <v>0.94</v>
      </c>
    </row>
    <row r="1966" spans="1:15" outlineLevel="2" x14ac:dyDescent="0.25">
      <c r="A1966" t="s">
        <v>2257</v>
      </c>
      <c r="B1966" s="74" t="str">
        <f t="shared" si="249"/>
        <v>00V75</v>
      </c>
      <c r="C1966" t="str">
        <f>VLOOKUP(A1966,'BASE ARTICLE SAMUEL 25012023 v1'!$A$1:$B$1287,2,FALSE)</f>
        <v>AF</v>
      </c>
      <c r="D1966" t="s">
        <v>942</v>
      </c>
      <c r="E1966">
        <v>1</v>
      </c>
      <c r="F1966" t="s">
        <v>943</v>
      </c>
      <c r="G1966" s="71">
        <f>VLOOKUP(M1966,'BASE ARTICLE SAMUEL 25012023 v1'!$A$1:$F$1287,6,FALSE)</f>
        <v>1.64</v>
      </c>
      <c r="H1966" s="6">
        <f>VLOOKUP(M1966,'BASE ARTICLE SAMUEL 25012023 v2'!$A$1:$H$1287,8,FALSE)</f>
        <v>1.83</v>
      </c>
      <c r="I1966">
        <v>2.4500000000000002</v>
      </c>
      <c r="J1966">
        <f t="shared" si="252"/>
        <v>2.4500000000000002</v>
      </c>
      <c r="K1966" s="6">
        <f>VLOOKUP(M1966,'BASE ARTICLE SAMUEL 25012023 v2'!$A$1:$K$1287,11,FALSE)</f>
        <v>2.7450000000000001</v>
      </c>
      <c r="L1966" s="6">
        <f t="shared" si="253"/>
        <v>2.7450000000000001</v>
      </c>
      <c r="M1966" t="s">
        <v>942</v>
      </c>
      <c r="N1966" t="str">
        <f>VLOOKUP(M1966,'BASE ARTICLE SAMUEL 25012023 v1'!$A$2:$B$1287,2,FALSE)</f>
        <v>AS</v>
      </c>
      <c r="O1966">
        <f t="shared" si="248"/>
        <v>1.83</v>
      </c>
    </row>
    <row r="1967" spans="1:15" outlineLevel="2" x14ac:dyDescent="0.25">
      <c r="A1967" t="s">
        <v>2257</v>
      </c>
      <c r="B1967" s="74" t="str">
        <f t="shared" si="249"/>
        <v>00V75</v>
      </c>
      <c r="C1967" t="str">
        <f>VLOOKUP(A1967,'BASE ARTICLE SAMUEL 25012023 v1'!$A$1:$B$1287,2,FALSE)</f>
        <v>AF</v>
      </c>
      <c r="D1967" t="s">
        <v>757</v>
      </c>
      <c r="E1967">
        <v>1</v>
      </c>
      <c r="F1967" t="s">
        <v>758</v>
      </c>
      <c r="G1967" s="71">
        <f>VLOOKUP(M1967,'BASE ARTICLE SAMUEL 25012023 v1'!$A$1:$F$1287,6,FALSE)</f>
        <v>1.22</v>
      </c>
      <c r="H1967" s="6">
        <f>VLOOKUP(M1967,'BASE ARTICLE SAMUEL 25012023 v2'!$A$1:$H$1287,8,FALSE)</f>
        <v>1.22</v>
      </c>
      <c r="I1967">
        <v>1.62</v>
      </c>
      <c r="J1967">
        <f t="shared" si="252"/>
        <v>1.62</v>
      </c>
      <c r="K1967" s="6">
        <f>VLOOKUP(M1967,'BASE ARTICLE SAMUEL 25012023 v2'!$A$1:$K$1287,11,FALSE)</f>
        <v>1.6226</v>
      </c>
      <c r="L1967" s="6">
        <f t="shared" si="253"/>
        <v>1.6226</v>
      </c>
      <c r="M1967" t="s">
        <v>757</v>
      </c>
      <c r="N1967" t="str">
        <f>VLOOKUP(M1967,'BASE ARTICLE SAMUEL 25012023 v1'!$A$2:$B$1287,2,FALSE)</f>
        <v>AS</v>
      </c>
      <c r="O1967">
        <f t="shared" si="248"/>
        <v>1.22</v>
      </c>
    </row>
    <row r="1968" spans="1:15" outlineLevel="2" x14ac:dyDescent="0.25">
      <c r="A1968" t="s">
        <v>2257</v>
      </c>
      <c r="B1968" s="74" t="str">
        <f t="shared" si="249"/>
        <v>00V75</v>
      </c>
      <c r="C1968" t="str">
        <f>VLOOKUP(A1968,'BASE ARTICLE SAMUEL 25012023 v1'!$A$1:$B$1287,2,FALSE)</f>
        <v>AF</v>
      </c>
      <c r="D1968" t="s">
        <v>2049</v>
      </c>
      <c r="E1968">
        <v>4</v>
      </c>
      <c r="F1968" t="s">
        <v>2050</v>
      </c>
      <c r="G1968" s="71">
        <f>VLOOKUP(M1968,'BASE ARTICLE SAMUEL 25012023 v1'!$A$1:$F$1287,6,FALSE)</f>
        <v>0</v>
      </c>
      <c r="H1968" s="6">
        <f>VLOOKUP(M1968,'BASE ARTICLE SAMUEL 25012023 v2'!$A$1:$H$1287,8,FALSE)</f>
        <v>4.1400000000000006</v>
      </c>
      <c r="I1968">
        <v>5.5</v>
      </c>
      <c r="J1968">
        <f t="shared" si="252"/>
        <v>22</v>
      </c>
      <c r="K1968" s="6">
        <f>VLOOKUP(M1968,'BASE ARTICLE SAMUEL 25012023 v2'!$A$1:$K$1287,11,FALSE)</f>
        <v>5.5212000000000003</v>
      </c>
      <c r="L1968" s="6">
        <f t="shared" si="253"/>
        <v>22.084800000000001</v>
      </c>
      <c r="M1968" t="s">
        <v>2049</v>
      </c>
      <c r="N1968" t="str">
        <f>VLOOKUP(M1968,'BASE ARTICLE SAMUEL 25012023 v1'!$A$2:$B$1287,2,FALSE)</f>
        <v>AF</v>
      </c>
      <c r="O1968">
        <f t="shared" si="248"/>
        <v>16.560000000000002</v>
      </c>
    </row>
    <row r="1969" spans="1:15" outlineLevel="2" x14ac:dyDescent="0.25">
      <c r="A1969" t="s">
        <v>2257</v>
      </c>
      <c r="B1969" s="74" t="str">
        <f t="shared" si="249"/>
        <v>00V75</v>
      </c>
      <c r="C1969" t="str">
        <f>VLOOKUP(A1969,'BASE ARTICLE SAMUEL 25012023 v1'!$A$1:$B$1287,2,FALSE)</f>
        <v>AF</v>
      </c>
      <c r="D1969">
        <v>101007</v>
      </c>
      <c r="E1969">
        <v>2</v>
      </c>
      <c r="F1969" t="s">
        <v>582</v>
      </c>
      <c r="G1969" s="71">
        <f>VLOOKUP(M1969,'BASE ARTICLE SAMUEL 25012023 v1'!$A$1:$F$1287,6,FALSE)</f>
        <v>1.5</v>
      </c>
      <c r="H1969" s="6">
        <f>VLOOKUP(M1969,'BASE ARTICLE SAMUEL 25012023 v2'!$A$1:$H$1287,8,FALSE)</f>
        <v>1.5</v>
      </c>
      <c r="I1969">
        <v>2.25</v>
      </c>
      <c r="J1969">
        <f t="shared" si="252"/>
        <v>4.5</v>
      </c>
      <c r="K1969" s="6">
        <f>VLOOKUP(M1969,'BASE ARTICLE SAMUEL 25012023 v2'!$A$1:$K$1287,11,FALSE)</f>
        <v>2.25</v>
      </c>
      <c r="L1969" s="6">
        <f t="shared" si="253"/>
        <v>4.5</v>
      </c>
      <c r="M1969">
        <v>101007</v>
      </c>
      <c r="N1969" t="str">
        <f>VLOOKUP(M1969,'BASE ARTICLE SAMUEL 25012023 v1'!$A$2:$B$1287,2,FALSE)</f>
        <v>AN</v>
      </c>
      <c r="O1969">
        <f t="shared" si="248"/>
        <v>3</v>
      </c>
    </row>
    <row r="1970" spans="1:15" outlineLevel="2" x14ac:dyDescent="0.25">
      <c r="A1970" t="s">
        <v>2257</v>
      </c>
      <c r="B1970" s="74" t="str">
        <f t="shared" si="249"/>
        <v>00V75</v>
      </c>
      <c r="C1970" t="str">
        <f>VLOOKUP(A1970,'BASE ARTICLE SAMUEL 25012023 v1'!$A$1:$B$1287,2,FALSE)</f>
        <v>AF</v>
      </c>
      <c r="D1970" t="s">
        <v>558</v>
      </c>
      <c r="E1970">
        <v>3</v>
      </c>
      <c r="F1970" t="s">
        <v>559</v>
      </c>
      <c r="G1970" s="71">
        <f>VLOOKUP(M1970,'BASE ARTICLE SAMUEL 25012023 v1'!$A$1:$F$1287,6,FALSE)</f>
        <v>0.85</v>
      </c>
      <c r="H1970" s="6">
        <f>VLOOKUP(M1970,'BASE ARTICLE SAMUEL 25012023 v2'!$A$1:$H$1287,8,FALSE)</f>
        <v>0.91100000000000003</v>
      </c>
      <c r="I1970">
        <v>1.1299999999999999</v>
      </c>
      <c r="J1970">
        <f t="shared" si="252"/>
        <v>3.3899999999999997</v>
      </c>
      <c r="K1970" s="6">
        <f>VLOOKUP(M1970,'BASE ARTICLE SAMUEL 25012023 v2'!$A$1:$K$1287,11,FALSE)</f>
        <v>1.2116300000000002</v>
      </c>
      <c r="L1970" s="6">
        <f t="shared" si="253"/>
        <v>3.6348900000000004</v>
      </c>
      <c r="M1970" t="s">
        <v>558</v>
      </c>
      <c r="N1970" t="str">
        <f>VLOOKUP(M1970,'BASE ARTICLE SAMUEL 25012023 v1'!$A$2:$B$1287,2,FALSE)</f>
        <v>AS</v>
      </c>
      <c r="O1970">
        <f t="shared" si="248"/>
        <v>2.7330000000000001</v>
      </c>
    </row>
    <row r="1971" spans="1:15" outlineLevel="2" x14ac:dyDescent="0.25">
      <c r="A1971" t="s">
        <v>2257</v>
      </c>
      <c r="B1971" s="74" t="str">
        <f t="shared" si="249"/>
        <v>00V75</v>
      </c>
      <c r="C1971" t="str">
        <f>VLOOKUP(A1971,'BASE ARTICLE SAMUEL 25012023 v1'!$A$1:$B$1287,2,FALSE)</f>
        <v>AF</v>
      </c>
      <c r="D1971" t="s">
        <v>2215</v>
      </c>
      <c r="E1971">
        <v>5</v>
      </c>
      <c r="F1971" t="s">
        <v>2216</v>
      </c>
      <c r="G1971" s="71">
        <f>VLOOKUP(M1971,'BASE ARTICLE SAMUEL 25012023 v1'!$A$1:$F$1287,6,FALSE)</f>
        <v>0.6</v>
      </c>
      <c r="H1971" s="6">
        <f>VLOOKUP(M1971,'BASE ARTICLE SAMUEL 25012023 v2'!$A$1:$H$1287,8,FALSE)</f>
        <v>0.76</v>
      </c>
      <c r="I1971">
        <v>0.79800000000000004</v>
      </c>
      <c r="J1971">
        <f t="shared" si="252"/>
        <v>3.99</v>
      </c>
      <c r="K1971" s="6">
        <f>VLOOKUP(M1971,'BASE ARTICLE SAMUEL 25012023 v2'!$A$1:$K$1287,11,FALSE)</f>
        <v>1.0108000000000001</v>
      </c>
      <c r="L1971" s="6">
        <f t="shared" si="253"/>
        <v>5.0540000000000003</v>
      </c>
      <c r="M1971" t="s">
        <v>2215</v>
      </c>
      <c r="N1971" t="str">
        <f>VLOOKUP(M1971,'BASE ARTICLE SAMUEL 25012023 v1'!$A$2:$B$1287,2,FALSE)</f>
        <v>AN</v>
      </c>
      <c r="O1971">
        <f t="shared" si="248"/>
        <v>3.8</v>
      </c>
    </row>
    <row r="1972" spans="1:15" outlineLevel="2" x14ac:dyDescent="0.25">
      <c r="A1972" t="s">
        <v>2257</v>
      </c>
      <c r="B1972" s="74" t="str">
        <f t="shared" si="249"/>
        <v>00V75</v>
      </c>
      <c r="C1972" t="str">
        <f>VLOOKUP(A1972,'BASE ARTICLE SAMUEL 25012023 v1'!$A$1:$B$1287,2,FALSE)</f>
        <v>AF</v>
      </c>
      <c r="D1972" t="s">
        <v>1667</v>
      </c>
      <c r="E1972">
        <v>2</v>
      </c>
      <c r="F1972" t="s">
        <v>1668</v>
      </c>
      <c r="G1972" s="71">
        <f>VLOOKUP(M1972,'BASE ARTICLE SAMUEL 25012023 v1'!$A$1:$F$1287,6,FALSE)</f>
        <v>0.6</v>
      </c>
      <c r="H1972" s="6">
        <f>VLOOKUP(M1972,'BASE ARTICLE SAMUEL 25012023 v2'!$A$1:$H$1287,8,FALSE)</f>
        <v>0.6</v>
      </c>
      <c r="I1972">
        <v>0.9</v>
      </c>
      <c r="J1972">
        <f t="shared" si="252"/>
        <v>1.8</v>
      </c>
      <c r="K1972" s="6">
        <f>VLOOKUP(M1972,'BASE ARTICLE SAMUEL 25012023 v2'!$A$1:$K$1287,11,FALSE)</f>
        <v>0.89999999999999991</v>
      </c>
      <c r="L1972" s="6">
        <f t="shared" si="253"/>
        <v>1.7999999999999998</v>
      </c>
      <c r="M1972" t="s">
        <v>1667</v>
      </c>
      <c r="N1972" t="str">
        <f>VLOOKUP(M1972,'BASE ARTICLE SAMUEL 25012023 v1'!$A$2:$B$1287,2,FALSE)</f>
        <v>AN</v>
      </c>
      <c r="O1972">
        <f t="shared" si="248"/>
        <v>1.2</v>
      </c>
    </row>
    <row r="1973" spans="1:15" outlineLevel="2" x14ac:dyDescent="0.25">
      <c r="A1973" t="s">
        <v>2257</v>
      </c>
      <c r="B1973" s="74" t="str">
        <f t="shared" si="249"/>
        <v>00V75</v>
      </c>
      <c r="C1973" t="str">
        <f>VLOOKUP(A1973,'BASE ARTICLE SAMUEL 25012023 v1'!$A$1:$B$1287,2,FALSE)</f>
        <v>AF</v>
      </c>
      <c r="D1973" t="s">
        <v>2217</v>
      </c>
      <c r="E1973">
        <v>4</v>
      </c>
      <c r="F1973" t="s">
        <v>2218</v>
      </c>
      <c r="G1973" s="71">
        <f>VLOOKUP(M1973,'BASE ARTICLE SAMUEL 25012023 v1'!$A$1:$F$1287,6,FALSE)</f>
        <v>0.2</v>
      </c>
      <c r="H1973" s="6">
        <f>VLOOKUP(M1973,'BASE ARTICLE SAMUEL 25012023 v2'!$A$1:$H$1287,8,FALSE)</f>
        <v>0.2</v>
      </c>
      <c r="I1973">
        <v>0.26600000000000001</v>
      </c>
      <c r="J1973">
        <f t="shared" si="252"/>
        <v>1.0640000000000001</v>
      </c>
      <c r="K1973" s="6">
        <f>VLOOKUP(M1973,'BASE ARTICLE SAMUEL 25012023 v2'!$A$1:$K$1287,11,FALSE)</f>
        <v>0.26600000000000001</v>
      </c>
      <c r="L1973" s="6">
        <f t="shared" si="253"/>
        <v>1.0640000000000001</v>
      </c>
      <c r="M1973" t="s">
        <v>2217</v>
      </c>
      <c r="N1973" t="str">
        <f>VLOOKUP(M1973,'BASE ARTICLE SAMUEL 25012023 v1'!$A$2:$B$1287,2,FALSE)</f>
        <v>AN</v>
      </c>
      <c r="O1973">
        <f t="shared" si="248"/>
        <v>0.8</v>
      </c>
    </row>
    <row r="1974" spans="1:15" outlineLevel="2" x14ac:dyDescent="0.25">
      <c r="A1974" t="s">
        <v>2257</v>
      </c>
      <c r="B1974" s="74" t="str">
        <f t="shared" si="249"/>
        <v>00V75</v>
      </c>
      <c r="C1974" t="str">
        <f>VLOOKUP(A1974,'BASE ARTICLE SAMUEL 25012023 v1'!$A$1:$B$1287,2,FALSE)</f>
        <v>AF</v>
      </c>
      <c r="D1974" t="s">
        <v>1949</v>
      </c>
      <c r="E1974">
        <v>1</v>
      </c>
      <c r="F1974" t="s">
        <v>1950</v>
      </c>
      <c r="G1974" s="71">
        <f>VLOOKUP(M1974,'BASE ARTICLE SAMUEL 25012023 v1'!$A$1:$F$1287,6,FALSE)</f>
        <v>0</v>
      </c>
      <c r="H1974" s="6">
        <f>VLOOKUP(M1974,'BASE ARTICLE SAMUEL 25012023 v2'!$A$1:$H$1287,8,FALSE)</f>
        <v>92.97</v>
      </c>
      <c r="I1974">
        <v>156.03</v>
      </c>
      <c r="J1974">
        <f t="shared" si="252"/>
        <v>156.03</v>
      </c>
      <c r="K1974" s="6">
        <f>VLOOKUP(M1974,'BASE ARTICLE SAMUEL 25012023 v2'!$A$1:$K$1287,11,FALSE)</f>
        <v>157.13120000000001</v>
      </c>
      <c r="L1974" s="6">
        <f t="shared" si="253"/>
        <v>157.13120000000001</v>
      </c>
      <c r="M1974" t="s">
        <v>1949</v>
      </c>
      <c r="N1974" t="str">
        <f>VLOOKUP(M1974,'BASE ARTICLE SAMUEL 25012023 v1'!$A$2:$B$1287,2,FALSE)</f>
        <v>AF</v>
      </c>
      <c r="O1974">
        <f t="shared" si="248"/>
        <v>92.97</v>
      </c>
    </row>
    <row r="1975" spans="1:15" outlineLevel="2" x14ac:dyDescent="0.25">
      <c r="A1975" t="s">
        <v>2257</v>
      </c>
      <c r="B1975" s="74" t="str">
        <f t="shared" si="249"/>
        <v>00V75</v>
      </c>
      <c r="C1975" t="str">
        <f>VLOOKUP(A1975,'BASE ARTICLE SAMUEL 25012023 v1'!$A$1:$B$1287,2,FALSE)</f>
        <v>AF</v>
      </c>
      <c r="D1975" t="s">
        <v>2057</v>
      </c>
      <c r="E1975">
        <v>1</v>
      </c>
      <c r="F1975" t="s">
        <v>2058</v>
      </c>
      <c r="G1975" s="71">
        <f>VLOOKUP(M1975,'BASE ARTICLE SAMUEL 25012023 v1'!$A$1:$F$1287,6,FALSE)</f>
        <v>214.71</v>
      </c>
      <c r="H1975" s="6">
        <f>VLOOKUP(M1975,'BASE ARTICLE SAMUEL 25012023 v2'!$A$1:$H$1287,8,FALSE)</f>
        <v>196.03</v>
      </c>
      <c r="I1975">
        <v>289.12</v>
      </c>
      <c r="J1975">
        <f t="shared" si="252"/>
        <v>289.12</v>
      </c>
      <c r="K1975" s="6">
        <f>VLOOKUP(M1975,'BASE ARTICLE SAMUEL 25012023 v2'!$A$1:$K$1287,11,FALSE)</f>
        <v>287.341800036</v>
      </c>
      <c r="L1975" s="6">
        <f t="shared" si="253"/>
        <v>287.341800036</v>
      </c>
      <c r="M1975" t="s">
        <v>2057</v>
      </c>
      <c r="N1975" t="str">
        <f>VLOOKUP(M1975,'BASE ARTICLE SAMUEL 25012023 v1'!$A$2:$B$1287,2,FALSE)</f>
        <v>AF</v>
      </c>
      <c r="O1975">
        <f t="shared" si="248"/>
        <v>196.03</v>
      </c>
    </row>
    <row r="1976" spans="1:15" outlineLevel="2" x14ac:dyDescent="0.25">
      <c r="A1976" t="s">
        <v>2257</v>
      </c>
      <c r="B1976" s="74" t="str">
        <f t="shared" si="249"/>
        <v>00V75</v>
      </c>
      <c r="C1976" t="str">
        <f>VLOOKUP(A1976,'BASE ARTICLE SAMUEL 25012023 v1'!$A$1:$B$1287,2,FALSE)</f>
        <v>AF</v>
      </c>
      <c r="D1976" t="s">
        <v>1786</v>
      </c>
      <c r="E1976">
        <v>1</v>
      </c>
      <c r="F1976" t="s">
        <v>1787</v>
      </c>
      <c r="G1976" s="71">
        <f>VLOOKUP(M1976,'BASE ARTICLE SAMUEL 25012023 v1'!$A$1:$F$1287,6,FALSE)</f>
        <v>0</v>
      </c>
      <c r="H1976" s="6">
        <f>VLOOKUP(M1976,'BASE ARTICLE SAMUEL 25012023 v2'!$A$1:$H$1287,8,FALSE)</f>
        <v>203.62199999999999</v>
      </c>
      <c r="I1976">
        <v>326.8</v>
      </c>
      <c r="J1976">
        <f t="shared" si="252"/>
        <v>326.8</v>
      </c>
      <c r="K1976" s="6">
        <f>VLOOKUP(M1976,'BASE ARTICLE SAMUEL 25012023 v2'!$A$1:$K$1287,11,FALSE)</f>
        <v>411.34799999999996</v>
      </c>
      <c r="L1976" s="6">
        <f t="shared" si="253"/>
        <v>411.34799999999996</v>
      </c>
      <c r="M1976" t="s">
        <v>1786</v>
      </c>
      <c r="N1976" t="str">
        <f>VLOOKUP(M1976,'BASE ARTICLE SAMUEL 25012023 v1'!$A$2:$B$1287,2,FALSE)</f>
        <v>AF</v>
      </c>
      <c r="O1976">
        <f t="shared" si="248"/>
        <v>203.62199999999999</v>
      </c>
    </row>
    <row r="1977" spans="1:15" outlineLevel="2" x14ac:dyDescent="0.25">
      <c r="A1977" t="s">
        <v>2257</v>
      </c>
      <c r="B1977" s="74" t="str">
        <f t="shared" si="249"/>
        <v>00V75</v>
      </c>
      <c r="C1977" t="str">
        <f>VLOOKUP(A1977,'BASE ARTICLE SAMUEL 25012023 v1'!$A$1:$B$1287,2,FALSE)</f>
        <v>AF</v>
      </c>
      <c r="D1977" t="s">
        <v>534</v>
      </c>
      <c r="E1977">
        <v>1</v>
      </c>
      <c r="F1977" t="s">
        <v>535</v>
      </c>
      <c r="G1977" s="71">
        <f>VLOOKUP(M1977,'BASE ARTICLE SAMUEL 25012023 v1'!$A$1:$F$1287,6,FALSE)</f>
        <v>152.84</v>
      </c>
      <c r="H1977" s="6">
        <f>VLOOKUP(M1977,'BASE ARTICLE SAMUEL 25012023 v2'!$A$1:$H$1287,8,FALSE)</f>
        <v>180.1</v>
      </c>
      <c r="I1977">
        <v>229.26</v>
      </c>
      <c r="J1977">
        <f t="shared" si="252"/>
        <v>229.26</v>
      </c>
      <c r="K1977" s="6">
        <f>VLOOKUP(M1977,'BASE ARTICLE SAMUEL 25012023 v2'!$A$1:$K$1287,11,FALSE)</f>
        <v>270.14999999999998</v>
      </c>
      <c r="L1977" s="6">
        <f t="shared" si="253"/>
        <v>270.14999999999998</v>
      </c>
      <c r="M1977" t="s">
        <v>534</v>
      </c>
      <c r="N1977" t="str">
        <f>VLOOKUP(M1977,'BASE ARTICLE SAMUEL 25012023 v1'!$A$2:$B$1287,2,FALSE)</f>
        <v>AN</v>
      </c>
      <c r="O1977">
        <f t="shared" si="248"/>
        <v>180.1</v>
      </c>
    </row>
    <row r="1978" spans="1:15" outlineLevel="2" x14ac:dyDescent="0.25">
      <c r="A1978" t="s">
        <v>2257</v>
      </c>
      <c r="B1978" s="74" t="str">
        <f t="shared" si="249"/>
        <v>00V75</v>
      </c>
      <c r="C1978" t="str">
        <f>VLOOKUP(A1978,'BASE ARTICLE SAMUEL 25012023 v1'!$A$1:$B$1287,2,FALSE)</f>
        <v>AF</v>
      </c>
      <c r="D1978" t="s">
        <v>1603</v>
      </c>
      <c r="E1978">
        <v>1.5</v>
      </c>
      <c r="F1978" t="s">
        <v>1604</v>
      </c>
      <c r="G1978" s="71">
        <f>VLOOKUP(M1978,'BASE ARTICLE SAMUEL 25012023 v1'!$A$1:$F$1287,6,FALSE)</f>
        <v>50</v>
      </c>
      <c r="H1978" s="6">
        <f>VLOOKUP(M1978,'BASE ARTICLE SAMUEL 25012023 v2'!$A$1:$H$1287,8,FALSE)</f>
        <v>0</v>
      </c>
      <c r="I1978">
        <v>75</v>
      </c>
      <c r="J1978">
        <f t="shared" si="252"/>
        <v>112.5</v>
      </c>
      <c r="K1978" s="6">
        <f>VLOOKUP(M1978,'BASE ARTICLE SAMUEL 25012023 v2'!$A$1:$K$1287,11,FALSE)</f>
        <v>75</v>
      </c>
      <c r="L1978" s="6">
        <f t="shared" si="253"/>
        <v>112.5</v>
      </c>
      <c r="M1978" t="s">
        <v>1603</v>
      </c>
      <c r="N1978" t="str">
        <f>VLOOKUP(M1978,'BASE ARTICLE SAMUEL 25012023 v1'!$A$2:$B$1287,2,FALSE)</f>
        <v>AN</v>
      </c>
      <c r="O1978">
        <f t="shared" si="248"/>
        <v>0</v>
      </c>
    </row>
    <row r="1979" spans="1:15" outlineLevel="2" x14ac:dyDescent="0.25">
      <c r="A1979" t="s">
        <v>2257</v>
      </c>
      <c r="B1979" s="74" t="str">
        <f t="shared" si="249"/>
        <v>00V75</v>
      </c>
      <c r="C1979" t="str">
        <f>VLOOKUP(A1979,'BASE ARTICLE SAMUEL 25012023 v1'!$A$1:$B$1287,2,FALSE)</f>
        <v>AF</v>
      </c>
      <c r="D1979" t="s">
        <v>1562</v>
      </c>
      <c r="E1979">
        <v>1</v>
      </c>
      <c r="F1979" t="s">
        <v>1563</v>
      </c>
      <c r="G1979" s="71">
        <f>VLOOKUP(M1979,'BASE ARTICLE SAMUEL 25012023 v1'!$A$1:$F$1287,6,FALSE)</f>
        <v>19.18</v>
      </c>
      <c r="H1979" s="6">
        <f>VLOOKUP(M1979,'BASE ARTICLE SAMUEL 25012023 v2'!$A$1:$H$1287,8,FALSE)</f>
        <v>19.18</v>
      </c>
      <c r="I1979">
        <v>28.77</v>
      </c>
      <c r="J1979">
        <f t="shared" si="252"/>
        <v>28.77</v>
      </c>
      <c r="K1979" s="6">
        <f>VLOOKUP(M1979,'BASE ARTICLE SAMUEL 25012023 v2'!$A$1:$K$1287,11,FALSE)</f>
        <v>28.77</v>
      </c>
      <c r="L1979" s="6">
        <f t="shared" si="253"/>
        <v>28.77</v>
      </c>
      <c r="M1979" t="s">
        <v>1562</v>
      </c>
      <c r="N1979" t="str">
        <f>VLOOKUP(M1979,'BASE ARTICLE SAMUEL 25012023 v1'!$A$2:$B$1287,2,FALSE)</f>
        <v>AN</v>
      </c>
      <c r="O1979">
        <f t="shared" si="248"/>
        <v>19.18</v>
      </c>
    </row>
    <row r="1980" spans="1:15" outlineLevel="2" x14ac:dyDescent="0.25">
      <c r="A1980" t="s">
        <v>2257</v>
      </c>
      <c r="B1980" s="74" t="str">
        <f t="shared" si="249"/>
        <v>00V75</v>
      </c>
      <c r="C1980" t="str">
        <f>VLOOKUP(A1980,'BASE ARTICLE SAMUEL 25012023 v1'!$A$1:$B$1287,2,FALSE)</f>
        <v>AF</v>
      </c>
      <c r="D1980" t="s">
        <v>560</v>
      </c>
      <c r="E1980">
        <v>2</v>
      </c>
      <c r="F1980" t="s">
        <v>561</v>
      </c>
      <c r="G1980" s="71">
        <f>VLOOKUP(M1980,'BASE ARTICLE SAMUEL 25012023 v1'!$A$1:$F$1287,6,FALSE)</f>
        <v>5.73</v>
      </c>
      <c r="H1980" s="6">
        <f>VLOOKUP(M1980,'BASE ARTICLE SAMUEL 25012023 v2'!$A$1:$H$1287,8,FALSE)</f>
        <v>5.73</v>
      </c>
      <c r="I1980">
        <v>19.059999999999999</v>
      </c>
      <c r="J1980">
        <f t="shared" si="252"/>
        <v>38.119999999999997</v>
      </c>
      <c r="K1980" s="6">
        <f>VLOOKUP(M1980,'BASE ARTICLE SAMUEL 25012023 v2'!$A$1:$K$1287,11,FALSE)</f>
        <v>22.862700000000004</v>
      </c>
      <c r="L1980" s="6">
        <f t="shared" si="253"/>
        <v>45.725400000000008</v>
      </c>
      <c r="M1980" t="s">
        <v>560</v>
      </c>
      <c r="N1980" t="str">
        <f>VLOOKUP(M1980,'BASE ARTICLE SAMUEL 25012023 v1'!$A$2:$B$1287,2,FALSE)</f>
        <v>AS</v>
      </c>
      <c r="O1980">
        <f t="shared" si="248"/>
        <v>11.46</v>
      </c>
    </row>
    <row r="1981" spans="1:15" outlineLevel="2" x14ac:dyDescent="0.25">
      <c r="A1981" t="s">
        <v>2257</v>
      </c>
      <c r="B1981" s="74" t="str">
        <f t="shared" si="249"/>
        <v>00V75</v>
      </c>
      <c r="C1981" t="str">
        <f>VLOOKUP(A1981,'BASE ARTICLE SAMUEL 25012023 v1'!$A$1:$B$1287,2,FALSE)</f>
        <v>AF</v>
      </c>
      <c r="D1981" t="s">
        <v>274</v>
      </c>
      <c r="E1981">
        <v>1</v>
      </c>
      <c r="F1981" t="s">
        <v>275</v>
      </c>
      <c r="G1981" s="71">
        <f>VLOOKUP(M1981,'BASE ARTICLE SAMUEL 25012023 v1'!$A$1:$F$1287,6,FALSE)</f>
        <v>1.23</v>
      </c>
      <c r="H1981" s="6">
        <f>VLOOKUP(M1981,'BASE ARTICLE SAMUEL 25012023 v2'!$A$1:$H$1287,8,FALSE)</f>
        <v>1.327</v>
      </c>
      <c r="I1981">
        <v>1.64</v>
      </c>
      <c r="J1981">
        <f t="shared" si="252"/>
        <v>1.64</v>
      </c>
      <c r="K1981" s="6">
        <f>VLOOKUP(M1981,'BASE ARTICLE SAMUEL 25012023 v2'!$A$1:$K$1287,11,FALSE)</f>
        <v>1.76491</v>
      </c>
      <c r="L1981" s="6">
        <f t="shared" si="253"/>
        <v>1.76491</v>
      </c>
      <c r="M1981" t="s">
        <v>274</v>
      </c>
      <c r="N1981" t="str">
        <f>VLOOKUP(M1981,'BASE ARTICLE SAMUEL 25012023 v1'!$A$2:$B$1287,2,FALSE)</f>
        <v>AS</v>
      </c>
      <c r="O1981">
        <f t="shared" si="248"/>
        <v>1.327</v>
      </c>
    </row>
    <row r="1982" spans="1:15" outlineLevel="2" x14ac:dyDescent="0.25">
      <c r="A1982" t="s">
        <v>2257</v>
      </c>
      <c r="B1982" s="74" t="str">
        <f t="shared" si="249"/>
        <v>00V75</v>
      </c>
      <c r="C1982" t="str">
        <f>VLOOKUP(A1982,'BASE ARTICLE SAMUEL 25012023 v1'!$A$1:$B$1287,2,FALSE)</f>
        <v>AF</v>
      </c>
      <c r="E1982">
        <v>1</v>
      </c>
      <c r="F1982" t="s">
        <v>2484</v>
      </c>
      <c r="G1982" s="71">
        <f>VLOOKUP(M1982,'BASE ARTICLE SAMUEL 25012023 v1'!$A$1:$F$1287,6,FALSE)</f>
        <v>1.32</v>
      </c>
      <c r="H1982" s="6">
        <f>VLOOKUP(M1982,'BASE ARTICLE SAMUEL 25012023 v2'!$A$1:$H$1287,8,FALSE)</f>
        <v>1.32</v>
      </c>
      <c r="I1982">
        <v>1.64</v>
      </c>
      <c r="J1982">
        <f t="shared" si="252"/>
        <v>1.64</v>
      </c>
      <c r="K1982" s="6">
        <f>VLOOKUP(M1982,'BASE ARTICLE SAMUEL 25012023 v2'!$A$1:$K$1287,11,FALSE)</f>
        <v>1.4520000000000002</v>
      </c>
      <c r="L1982" s="6">
        <f t="shared" si="253"/>
        <v>1.4520000000000002</v>
      </c>
      <c r="M1982" t="s">
        <v>2483</v>
      </c>
      <c r="N1982" t="str">
        <f>VLOOKUP(M1982,'BASE ARTICLE SAMUEL 25012023 v1'!$A$2:$B$1287,2,FALSE)</f>
        <v>AN</v>
      </c>
      <c r="O1982">
        <f t="shared" si="248"/>
        <v>1.32</v>
      </c>
    </row>
    <row r="1983" spans="1:15" outlineLevel="2" x14ac:dyDescent="0.25">
      <c r="A1983" t="s">
        <v>2257</v>
      </c>
      <c r="B1983" s="74" t="str">
        <f t="shared" si="249"/>
        <v>00V75</v>
      </c>
      <c r="C1983" t="str">
        <f>VLOOKUP(A1983,'BASE ARTICLE SAMUEL 25012023 v1'!$A$1:$B$1287,2,FALSE)</f>
        <v>AF</v>
      </c>
      <c r="E1983">
        <v>1</v>
      </c>
      <c r="F1983" t="s">
        <v>1550</v>
      </c>
      <c r="G1983" s="71">
        <f>VLOOKUP(M1983,'BASE ARTICLE SAMUEL 25012023 v1'!$A$1:$F$1287,6,FALSE)</f>
        <v>5</v>
      </c>
      <c r="H1983" s="6">
        <f>VLOOKUP(M1983,'BASE ARTICLE SAMUEL 25012023 v2'!$A$1:$H$1287,8,FALSE)</f>
        <v>5</v>
      </c>
      <c r="I1983">
        <v>1.64</v>
      </c>
      <c r="J1983">
        <f t="shared" si="252"/>
        <v>1.64</v>
      </c>
      <c r="K1983" s="6">
        <f>VLOOKUP(M1983,'BASE ARTICLE SAMUEL 25012023 v2'!$A$1:$K$1287,11,FALSE)</f>
        <v>5.5</v>
      </c>
      <c r="L1983" s="6">
        <f t="shared" si="253"/>
        <v>5.5</v>
      </c>
      <c r="M1983" t="s">
        <v>1549</v>
      </c>
      <c r="N1983" t="str">
        <f>VLOOKUP(M1983,'BASE ARTICLE SAMUEL 25012023 v1'!$A$2:$B$1287,2,FALSE)</f>
        <v>AN</v>
      </c>
      <c r="O1983">
        <f t="shared" si="248"/>
        <v>5</v>
      </c>
    </row>
    <row r="1984" spans="1:15" outlineLevel="1" x14ac:dyDescent="0.25">
      <c r="A1984" s="74" t="s">
        <v>4216</v>
      </c>
      <c r="B1984" s="74" t="str">
        <f t="shared" si="249"/>
        <v>DSPR1200V75</v>
      </c>
      <c r="H1984" s="6" t="e">
        <f>VLOOKUP(M1984,'BASE ARTICLE SAMUEL 25012023 v2'!$A$1:$H$1287,8,FALSE)</f>
        <v>#N/A</v>
      </c>
      <c r="K1984" s="6" t="e">
        <f>VLOOKUP(M1984,'BASE ARTICLE SAMUEL 25012023 v2'!$A$1:$K$1287,11,FALSE)</f>
        <v>#N/A</v>
      </c>
      <c r="L1984" s="6">
        <f>SUBTOTAL(9,L1961:L1983)</f>
        <v>2203.6786000359998</v>
      </c>
      <c r="O1984">
        <f>SUBTOTAL(9,O1961:O1983)</f>
        <v>1301.8120000000001</v>
      </c>
    </row>
    <row r="1985" spans="1:15" outlineLevel="2" x14ac:dyDescent="0.25">
      <c r="A1985" t="s">
        <v>1792</v>
      </c>
      <c r="B1985" s="74" t="str">
        <f t="shared" si="249"/>
        <v>00V75ALT</v>
      </c>
      <c r="C1985" t="str">
        <f>VLOOKUP(A1985,'BASE ARTICLE SAMUEL 25012023 v1'!$A$1:$B$1287,2,FALSE)</f>
        <v>AF</v>
      </c>
      <c r="D1985">
        <v>101007</v>
      </c>
      <c r="E1985">
        <v>2</v>
      </c>
      <c r="F1985" t="s">
        <v>582</v>
      </c>
      <c r="G1985" s="71">
        <f>VLOOKUP(M1985,'BASE ARTICLE SAMUEL 25012023 v1'!$A$1:$F$1287,6,FALSE)</f>
        <v>1.5</v>
      </c>
      <c r="H1985" s="6">
        <f>VLOOKUP(M1985,'BASE ARTICLE SAMUEL 25012023 v2'!$A$1:$H$1287,8,FALSE)</f>
        <v>1.5</v>
      </c>
      <c r="I1985">
        <v>2.25</v>
      </c>
      <c r="J1985">
        <f t="shared" ref="J1985:J2006" si="254">E1985*I1985</f>
        <v>4.5</v>
      </c>
      <c r="K1985" s="6">
        <f>VLOOKUP(M1985,'BASE ARTICLE SAMUEL 25012023 v2'!$A$1:$K$1287,11,FALSE)</f>
        <v>2.25</v>
      </c>
      <c r="L1985" s="6">
        <f t="shared" ref="L1985:L2006" si="255">E1985*K1985</f>
        <v>4.5</v>
      </c>
      <c r="M1985">
        <v>101007</v>
      </c>
      <c r="N1985" t="str">
        <f>VLOOKUP(M1985,'BASE ARTICLE SAMUEL 25012023 v1'!$A$2:$B$1287,2,FALSE)</f>
        <v>AN</v>
      </c>
      <c r="O1985">
        <f t="shared" si="248"/>
        <v>3</v>
      </c>
    </row>
    <row r="1986" spans="1:15" outlineLevel="2" x14ac:dyDescent="0.25">
      <c r="A1986" t="s">
        <v>1792</v>
      </c>
      <c r="B1986" s="74" t="str">
        <f t="shared" si="249"/>
        <v>00V75ALT</v>
      </c>
      <c r="C1986" t="str">
        <f>VLOOKUP(A1986,'BASE ARTICLE SAMUEL 25012023 v1'!$A$1:$B$1287,2,FALSE)</f>
        <v>AF</v>
      </c>
      <c r="D1986" t="s">
        <v>2093</v>
      </c>
      <c r="E1986">
        <v>2</v>
      </c>
      <c r="F1986" t="s">
        <v>3953</v>
      </c>
      <c r="G1986" s="71">
        <f>VLOOKUP(M1986,'BASE ARTICLE SAMUEL 25012023 v1'!$A$1:$F$1287,6,FALSE)</f>
        <v>265</v>
      </c>
      <c r="H1986" s="6">
        <f>VLOOKUP(M1986,'BASE ARTICLE SAMUEL 25012023 v2'!$A$1:$H$1287,8,FALSE)</f>
        <v>265</v>
      </c>
      <c r="I1986">
        <v>427.5</v>
      </c>
      <c r="J1986">
        <f t="shared" si="254"/>
        <v>855</v>
      </c>
      <c r="K1986" s="6">
        <f>VLOOKUP(M1986,'BASE ARTICLE SAMUEL 25012023 v2'!$A$1:$K$1287,11,FALSE)</f>
        <v>397.5</v>
      </c>
      <c r="L1986" s="6">
        <f t="shared" si="255"/>
        <v>795</v>
      </c>
      <c r="M1986" t="s">
        <v>2093</v>
      </c>
      <c r="N1986" t="str">
        <f>VLOOKUP(M1986,'BASE ARTICLE SAMUEL 25012023 v1'!$A$2:$B$1287,2,FALSE)</f>
        <v>AN</v>
      </c>
      <c r="O1986">
        <f t="shared" si="248"/>
        <v>530</v>
      </c>
    </row>
    <row r="1987" spans="1:15" outlineLevel="2" x14ac:dyDescent="0.25">
      <c r="A1987" t="s">
        <v>1792</v>
      </c>
      <c r="B1987" s="74" t="str">
        <f t="shared" si="249"/>
        <v>00V75ALT</v>
      </c>
      <c r="C1987" t="str">
        <f>VLOOKUP(A1987,'BASE ARTICLE SAMUEL 25012023 v1'!$A$1:$B$1287,2,FALSE)</f>
        <v>AF</v>
      </c>
      <c r="D1987" t="s">
        <v>576</v>
      </c>
      <c r="E1987">
        <v>2.5</v>
      </c>
      <c r="F1987" t="s">
        <v>577</v>
      </c>
      <c r="G1987" s="71">
        <f>VLOOKUP(M1987,'BASE ARTICLE SAMUEL 25012023 v1'!$A$1:$F$1287,6,FALSE)</f>
        <v>3.2</v>
      </c>
      <c r="H1987" s="6">
        <f>VLOOKUP(M1987,'BASE ARTICLE SAMUEL 25012023 v2'!$A$1:$H$1287,8,FALSE)</f>
        <v>3.2</v>
      </c>
      <c r="I1987">
        <v>4.3499999999999996</v>
      </c>
      <c r="J1987">
        <f t="shared" si="254"/>
        <v>10.875</v>
      </c>
      <c r="K1987" s="6">
        <f>VLOOKUP(M1987,'BASE ARTICLE SAMUEL 25012023 v2'!$A$1:$K$1287,11,FALSE)</f>
        <v>4.8000000000000007</v>
      </c>
      <c r="L1987" s="6">
        <f t="shared" si="255"/>
        <v>12.000000000000002</v>
      </c>
      <c r="M1987" t="s">
        <v>576</v>
      </c>
      <c r="N1987" t="str">
        <f>VLOOKUP(M1987,'BASE ARTICLE SAMUEL 25012023 v1'!$A$2:$B$1287,2,FALSE)</f>
        <v>AN</v>
      </c>
      <c r="O1987">
        <f t="shared" ref="O1987:O2052" si="256">E1987*H1987</f>
        <v>8</v>
      </c>
    </row>
    <row r="1988" spans="1:15" outlineLevel="2" x14ac:dyDescent="0.25">
      <c r="A1988" t="s">
        <v>1792</v>
      </c>
      <c r="B1988" s="74" t="str">
        <f t="shared" ref="B1988:B2051" si="257">MID(A1988,7,100)</f>
        <v>00V75ALT</v>
      </c>
      <c r="C1988" t="str">
        <f>VLOOKUP(A1988,'BASE ARTICLE SAMUEL 25012023 v1'!$A$1:$B$1287,2,FALSE)</f>
        <v>AF</v>
      </c>
      <c r="D1988" t="s">
        <v>2162</v>
      </c>
      <c r="E1988">
        <v>2</v>
      </c>
      <c r="F1988" t="s">
        <v>2163</v>
      </c>
      <c r="G1988" s="71">
        <f>VLOOKUP(M1988,'BASE ARTICLE SAMUEL 25012023 v1'!$A$1:$F$1287,6,FALSE)</f>
        <v>9.44</v>
      </c>
      <c r="H1988" s="6">
        <f>VLOOKUP(M1988,'BASE ARTICLE SAMUEL 25012023 v2'!$A$1:$H$1287,8,FALSE)</f>
        <v>9.44</v>
      </c>
      <c r="I1988">
        <v>15</v>
      </c>
      <c r="J1988">
        <f t="shared" si="254"/>
        <v>30</v>
      </c>
      <c r="K1988" s="6">
        <f>VLOOKUP(M1988,'BASE ARTICLE SAMUEL 25012023 v2'!$A$1:$K$1287,11,FALSE)</f>
        <v>14.16</v>
      </c>
      <c r="L1988" s="6">
        <f t="shared" si="255"/>
        <v>28.32</v>
      </c>
      <c r="M1988" t="s">
        <v>2162</v>
      </c>
      <c r="N1988" t="str">
        <f>VLOOKUP(M1988,'BASE ARTICLE SAMUEL 25012023 v1'!$A$2:$B$1287,2,FALSE)</f>
        <v>AS</v>
      </c>
      <c r="O1988">
        <f t="shared" si="256"/>
        <v>18.88</v>
      </c>
    </row>
    <row r="1989" spans="1:15" outlineLevel="2" x14ac:dyDescent="0.25">
      <c r="A1989" t="s">
        <v>1792</v>
      </c>
      <c r="B1989" s="74" t="str">
        <f t="shared" si="257"/>
        <v>00V75ALT</v>
      </c>
      <c r="C1989" t="str">
        <f>VLOOKUP(A1989,'BASE ARTICLE SAMUEL 25012023 v1'!$A$1:$B$1287,2,FALSE)</f>
        <v>AF</v>
      </c>
      <c r="D1989" t="s">
        <v>558</v>
      </c>
      <c r="E1989">
        <v>4</v>
      </c>
      <c r="F1989" t="s">
        <v>559</v>
      </c>
      <c r="G1989" s="71">
        <f>VLOOKUP(M1989,'BASE ARTICLE SAMUEL 25012023 v1'!$A$1:$F$1287,6,FALSE)</f>
        <v>0.85</v>
      </c>
      <c r="H1989" s="6">
        <f>VLOOKUP(M1989,'BASE ARTICLE SAMUEL 25012023 v2'!$A$1:$H$1287,8,FALSE)</f>
        <v>0.91100000000000003</v>
      </c>
      <c r="I1989">
        <v>1.1299999999999999</v>
      </c>
      <c r="J1989">
        <f t="shared" si="254"/>
        <v>4.5199999999999996</v>
      </c>
      <c r="K1989" s="6">
        <f>VLOOKUP(M1989,'BASE ARTICLE SAMUEL 25012023 v2'!$A$1:$K$1287,11,FALSE)</f>
        <v>1.2116300000000002</v>
      </c>
      <c r="L1989" s="6">
        <f t="shared" si="255"/>
        <v>4.8465200000000008</v>
      </c>
      <c r="M1989" t="s">
        <v>558</v>
      </c>
      <c r="N1989" t="str">
        <f>VLOOKUP(M1989,'BASE ARTICLE SAMUEL 25012023 v1'!$A$2:$B$1287,2,FALSE)</f>
        <v>AS</v>
      </c>
      <c r="O1989">
        <f t="shared" si="256"/>
        <v>3.6440000000000001</v>
      </c>
    </row>
    <row r="1990" spans="1:15" outlineLevel="2" x14ac:dyDescent="0.25">
      <c r="A1990" t="s">
        <v>1792</v>
      </c>
      <c r="B1990" s="74" t="str">
        <f t="shared" si="257"/>
        <v>00V75ALT</v>
      </c>
      <c r="C1990" t="str">
        <f>VLOOKUP(A1990,'BASE ARTICLE SAMUEL 25012023 v1'!$A$1:$B$1287,2,FALSE)</f>
        <v>AF</v>
      </c>
      <c r="D1990" t="s">
        <v>2217</v>
      </c>
      <c r="E1990">
        <v>4</v>
      </c>
      <c r="F1990" t="s">
        <v>2218</v>
      </c>
      <c r="G1990" s="71">
        <f>VLOOKUP(M1990,'BASE ARTICLE SAMUEL 25012023 v1'!$A$1:$F$1287,6,FALSE)</f>
        <v>0.2</v>
      </c>
      <c r="H1990" s="6">
        <f>VLOOKUP(M1990,'BASE ARTICLE SAMUEL 25012023 v2'!$A$1:$H$1287,8,FALSE)</f>
        <v>0.2</v>
      </c>
      <c r="I1990">
        <v>0.26600000000000001</v>
      </c>
      <c r="J1990">
        <f t="shared" si="254"/>
        <v>1.0640000000000001</v>
      </c>
      <c r="K1990" s="6">
        <f>VLOOKUP(M1990,'BASE ARTICLE SAMUEL 25012023 v2'!$A$1:$K$1287,11,FALSE)</f>
        <v>0.26600000000000001</v>
      </c>
      <c r="L1990" s="6">
        <f t="shared" si="255"/>
        <v>1.0640000000000001</v>
      </c>
      <c r="M1990" t="s">
        <v>2217</v>
      </c>
      <c r="N1990" t="str">
        <f>VLOOKUP(M1990,'BASE ARTICLE SAMUEL 25012023 v1'!$A$2:$B$1287,2,FALSE)</f>
        <v>AN</v>
      </c>
      <c r="O1990">
        <f t="shared" si="256"/>
        <v>0.8</v>
      </c>
    </row>
    <row r="1991" spans="1:15" outlineLevel="2" x14ac:dyDescent="0.25">
      <c r="A1991" t="s">
        <v>1792</v>
      </c>
      <c r="B1991" s="74" t="str">
        <f t="shared" si="257"/>
        <v>00V75ALT</v>
      </c>
      <c r="C1991" t="str">
        <f>VLOOKUP(A1991,'BASE ARTICLE SAMUEL 25012023 v1'!$A$1:$B$1287,2,FALSE)</f>
        <v>AF</v>
      </c>
      <c r="D1991" t="s">
        <v>942</v>
      </c>
      <c r="E1991">
        <v>1</v>
      </c>
      <c r="F1991" t="s">
        <v>943</v>
      </c>
      <c r="G1991" s="71">
        <f>VLOOKUP(M1991,'BASE ARTICLE SAMUEL 25012023 v1'!$A$1:$F$1287,6,FALSE)</f>
        <v>1.64</v>
      </c>
      <c r="H1991" s="6">
        <f>VLOOKUP(M1991,'BASE ARTICLE SAMUEL 25012023 v2'!$A$1:$H$1287,8,FALSE)</f>
        <v>1.83</v>
      </c>
      <c r="I1991">
        <v>2.4500000000000002</v>
      </c>
      <c r="J1991">
        <f t="shared" si="254"/>
        <v>2.4500000000000002</v>
      </c>
      <c r="K1991" s="6">
        <f>VLOOKUP(M1991,'BASE ARTICLE SAMUEL 25012023 v2'!$A$1:$K$1287,11,FALSE)</f>
        <v>2.7450000000000001</v>
      </c>
      <c r="L1991" s="6">
        <f t="shared" si="255"/>
        <v>2.7450000000000001</v>
      </c>
      <c r="M1991" t="s">
        <v>942</v>
      </c>
      <c r="N1991" t="str">
        <f>VLOOKUP(M1991,'BASE ARTICLE SAMUEL 25012023 v1'!$A$2:$B$1287,2,FALSE)</f>
        <v>AS</v>
      </c>
      <c r="O1991">
        <f t="shared" si="256"/>
        <v>1.83</v>
      </c>
    </row>
    <row r="1992" spans="1:15" outlineLevel="2" x14ac:dyDescent="0.25">
      <c r="A1992" t="s">
        <v>1792</v>
      </c>
      <c r="B1992" s="74" t="str">
        <f t="shared" si="257"/>
        <v>00V75ALT</v>
      </c>
      <c r="C1992" t="str">
        <f>VLOOKUP(A1992,'BASE ARTICLE SAMUEL 25012023 v1'!$A$1:$B$1287,2,FALSE)</f>
        <v>AF</v>
      </c>
      <c r="D1992" t="s">
        <v>1667</v>
      </c>
      <c r="E1992">
        <v>2</v>
      </c>
      <c r="F1992" t="s">
        <v>1668</v>
      </c>
      <c r="G1992" s="71">
        <f>VLOOKUP(M1992,'BASE ARTICLE SAMUEL 25012023 v1'!$A$1:$F$1287,6,FALSE)</f>
        <v>0.6</v>
      </c>
      <c r="H1992" s="6">
        <f>VLOOKUP(M1992,'BASE ARTICLE SAMUEL 25012023 v2'!$A$1:$H$1287,8,FALSE)</f>
        <v>0.6</v>
      </c>
      <c r="I1992">
        <v>0.9</v>
      </c>
      <c r="J1992">
        <f t="shared" si="254"/>
        <v>1.8</v>
      </c>
      <c r="K1992" s="6">
        <f>VLOOKUP(M1992,'BASE ARTICLE SAMUEL 25012023 v2'!$A$1:$K$1287,11,FALSE)</f>
        <v>0.89999999999999991</v>
      </c>
      <c r="L1992" s="6">
        <f t="shared" si="255"/>
        <v>1.7999999999999998</v>
      </c>
      <c r="M1992" t="s">
        <v>1667</v>
      </c>
      <c r="N1992" t="str">
        <f>VLOOKUP(M1992,'BASE ARTICLE SAMUEL 25012023 v1'!$A$2:$B$1287,2,FALSE)</f>
        <v>AN</v>
      </c>
      <c r="O1992">
        <f t="shared" si="256"/>
        <v>1.2</v>
      </c>
    </row>
    <row r="1993" spans="1:15" outlineLevel="2" x14ac:dyDescent="0.25">
      <c r="A1993" t="s">
        <v>1792</v>
      </c>
      <c r="B1993" s="74" t="str">
        <f t="shared" si="257"/>
        <v>00V75ALT</v>
      </c>
      <c r="C1993" t="str">
        <f>VLOOKUP(A1993,'BASE ARTICLE SAMUEL 25012023 v1'!$A$1:$B$1287,2,FALSE)</f>
        <v>AF</v>
      </c>
      <c r="D1993" t="s">
        <v>1949</v>
      </c>
      <c r="E1993">
        <v>1</v>
      </c>
      <c r="F1993" t="s">
        <v>1950</v>
      </c>
      <c r="G1993" s="71">
        <f>VLOOKUP(M1993,'BASE ARTICLE SAMUEL 25012023 v1'!$A$1:$F$1287,6,FALSE)</f>
        <v>0</v>
      </c>
      <c r="H1993" s="6">
        <f>VLOOKUP(M1993,'BASE ARTICLE SAMUEL 25012023 v2'!$A$1:$H$1287,8,FALSE)</f>
        <v>92.97</v>
      </c>
      <c r="I1993">
        <v>156.03</v>
      </c>
      <c r="J1993">
        <f t="shared" si="254"/>
        <v>156.03</v>
      </c>
      <c r="K1993" s="6">
        <f>VLOOKUP(M1993,'BASE ARTICLE SAMUEL 25012023 v2'!$A$1:$K$1287,11,FALSE)</f>
        <v>157.13120000000001</v>
      </c>
      <c r="L1993" s="6">
        <f t="shared" si="255"/>
        <v>157.13120000000001</v>
      </c>
      <c r="M1993" t="s">
        <v>1949</v>
      </c>
      <c r="N1993" t="str">
        <f>VLOOKUP(M1993,'BASE ARTICLE SAMUEL 25012023 v1'!$A$2:$B$1287,2,FALSE)</f>
        <v>AF</v>
      </c>
      <c r="O1993">
        <f t="shared" si="256"/>
        <v>92.97</v>
      </c>
    </row>
    <row r="1994" spans="1:15" outlineLevel="2" x14ac:dyDescent="0.25">
      <c r="A1994" t="s">
        <v>1792</v>
      </c>
      <c r="B1994" s="74" t="str">
        <f t="shared" si="257"/>
        <v>00V75ALT</v>
      </c>
      <c r="C1994" t="str">
        <f>VLOOKUP(A1994,'BASE ARTICLE SAMUEL 25012023 v1'!$A$1:$B$1287,2,FALSE)</f>
        <v>AF</v>
      </c>
      <c r="D1994" t="s">
        <v>2057</v>
      </c>
      <c r="E1994">
        <v>1</v>
      </c>
      <c r="F1994" t="s">
        <v>2058</v>
      </c>
      <c r="G1994" s="71">
        <f>VLOOKUP(M1994,'BASE ARTICLE SAMUEL 25012023 v1'!$A$1:$F$1287,6,FALSE)</f>
        <v>214.71</v>
      </c>
      <c r="H1994" s="6">
        <f>VLOOKUP(M1994,'BASE ARTICLE SAMUEL 25012023 v2'!$A$1:$H$1287,8,FALSE)</f>
        <v>196.03</v>
      </c>
      <c r="I1994">
        <v>289.12</v>
      </c>
      <c r="J1994">
        <f t="shared" si="254"/>
        <v>289.12</v>
      </c>
      <c r="K1994" s="6">
        <f>VLOOKUP(M1994,'BASE ARTICLE SAMUEL 25012023 v2'!$A$1:$K$1287,11,FALSE)</f>
        <v>287.341800036</v>
      </c>
      <c r="L1994" s="6">
        <f t="shared" si="255"/>
        <v>287.341800036</v>
      </c>
      <c r="M1994" t="s">
        <v>2057</v>
      </c>
      <c r="N1994" t="str">
        <f>VLOOKUP(M1994,'BASE ARTICLE SAMUEL 25012023 v1'!$A$2:$B$1287,2,FALSE)</f>
        <v>AF</v>
      </c>
      <c r="O1994">
        <f t="shared" si="256"/>
        <v>196.03</v>
      </c>
    </row>
    <row r="1995" spans="1:15" outlineLevel="2" x14ac:dyDescent="0.25">
      <c r="A1995" t="s">
        <v>1792</v>
      </c>
      <c r="B1995" s="74" t="str">
        <f t="shared" si="257"/>
        <v>00V75ALT</v>
      </c>
      <c r="C1995" t="str">
        <f>VLOOKUP(A1995,'BASE ARTICLE SAMUEL 25012023 v1'!$A$1:$B$1287,2,FALSE)</f>
        <v>AF</v>
      </c>
      <c r="D1995" t="s">
        <v>1786</v>
      </c>
      <c r="E1995">
        <v>1</v>
      </c>
      <c r="F1995" t="s">
        <v>1787</v>
      </c>
      <c r="G1995" s="71">
        <f>VLOOKUP(M1995,'BASE ARTICLE SAMUEL 25012023 v1'!$A$1:$F$1287,6,FALSE)</f>
        <v>0</v>
      </c>
      <c r="H1995" s="6">
        <f>VLOOKUP(M1995,'BASE ARTICLE SAMUEL 25012023 v2'!$A$1:$H$1287,8,FALSE)</f>
        <v>203.62199999999999</v>
      </c>
      <c r="I1995">
        <v>326.8</v>
      </c>
      <c r="J1995">
        <f t="shared" si="254"/>
        <v>326.8</v>
      </c>
      <c r="K1995" s="6">
        <f>VLOOKUP(M1995,'BASE ARTICLE SAMUEL 25012023 v2'!$A$1:$K$1287,11,FALSE)</f>
        <v>411.34799999999996</v>
      </c>
      <c r="L1995" s="6">
        <f t="shared" si="255"/>
        <v>411.34799999999996</v>
      </c>
      <c r="M1995" t="s">
        <v>1786</v>
      </c>
      <c r="N1995" t="str">
        <f>VLOOKUP(M1995,'BASE ARTICLE SAMUEL 25012023 v1'!$A$2:$B$1287,2,FALSE)</f>
        <v>AF</v>
      </c>
      <c r="O1995">
        <f t="shared" si="256"/>
        <v>203.62199999999999</v>
      </c>
    </row>
    <row r="1996" spans="1:15" outlineLevel="2" x14ac:dyDescent="0.25">
      <c r="A1996" t="s">
        <v>1792</v>
      </c>
      <c r="B1996" s="74" t="str">
        <f t="shared" si="257"/>
        <v>00V75ALT</v>
      </c>
      <c r="C1996" t="str">
        <f>VLOOKUP(A1996,'BASE ARTICLE SAMUEL 25012023 v1'!$A$1:$B$1287,2,FALSE)</f>
        <v>AF</v>
      </c>
      <c r="D1996" t="s">
        <v>534</v>
      </c>
      <c r="E1996">
        <v>1</v>
      </c>
      <c r="F1996" t="s">
        <v>535</v>
      </c>
      <c r="G1996" s="71">
        <f>VLOOKUP(M1996,'BASE ARTICLE SAMUEL 25012023 v1'!$A$1:$F$1287,6,FALSE)</f>
        <v>152.84</v>
      </c>
      <c r="H1996" s="6">
        <f>VLOOKUP(M1996,'BASE ARTICLE SAMUEL 25012023 v2'!$A$1:$H$1287,8,FALSE)</f>
        <v>180.1</v>
      </c>
      <c r="I1996">
        <v>229.26</v>
      </c>
      <c r="J1996">
        <f t="shared" si="254"/>
        <v>229.26</v>
      </c>
      <c r="K1996" s="6">
        <f>VLOOKUP(M1996,'BASE ARTICLE SAMUEL 25012023 v2'!$A$1:$K$1287,11,FALSE)</f>
        <v>270.14999999999998</v>
      </c>
      <c r="L1996" s="6">
        <f t="shared" si="255"/>
        <v>270.14999999999998</v>
      </c>
      <c r="M1996" t="s">
        <v>534</v>
      </c>
      <c r="N1996" t="str">
        <f>VLOOKUP(M1996,'BASE ARTICLE SAMUEL 25012023 v1'!$A$2:$B$1287,2,FALSE)</f>
        <v>AN</v>
      </c>
      <c r="O1996">
        <f t="shared" si="256"/>
        <v>180.1</v>
      </c>
    </row>
    <row r="1997" spans="1:15" outlineLevel="2" x14ac:dyDescent="0.25">
      <c r="A1997" t="s">
        <v>1792</v>
      </c>
      <c r="B1997" s="74" t="str">
        <f t="shared" si="257"/>
        <v>00V75ALT</v>
      </c>
      <c r="C1997" t="str">
        <f>VLOOKUP(A1997,'BASE ARTICLE SAMUEL 25012023 v1'!$A$1:$B$1287,2,FALSE)</f>
        <v>AF</v>
      </c>
      <c r="D1997" t="s">
        <v>68</v>
      </c>
      <c r="E1997">
        <v>1</v>
      </c>
      <c r="F1997" t="s">
        <v>69</v>
      </c>
      <c r="G1997" s="71">
        <f>VLOOKUP(M1997,'BASE ARTICLE SAMUEL 25012023 v1'!$A$1:$F$1287,6,FALSE)</f>
        <v>0.94</v>
      </c>
      <c r="H1997" s="6">
        <f>VLOOKUP(M1997,'BASE ARTICLE SAMUEL 25012023 v2'!$A$1:$H$1287,8,FALSE)</f>
        <v>0.94</v>
      </c>
      <c r="I1997">
        <v>1.41</v>
      </c>
      <c r="J1997">
        <f t="shared" si="254"/>
        <v>1.41</v>
      </c>
      <c r="K1997" s="6">
        <f>VLOOKUP(M1997,'BASE ARTICLE SAMUEL 25012023 v2'!$A$1:$K$1287,11,FALSE)</f>
        <v>1.41</v>
      </c>
      <c r="L1997" s="6">
        <f t="shared" si="255"/>
        <v>1.41</v>
      </c>
      <c r="M1997" t="s">
        <v>68</v>
      </c>
      <c r="N1997" t="str">
        <f>VLOOKUP(M1997,'BASE ARTICLE SAMUEL 25012023 v1'!$A$2:$B$1287,2,FALSE)</f>
        <v>AS</v>
      </c>
      <c r="O1997">
        <f t="shared" si="256"/>
        <v>0.94</v>
      </c>
    </row>
    <row r="1998" spans="1:15" outlineLevel="2" x14ac:dyDescent="0.25">
      <c r="A1998" t="s">
        <v>1792</v>
      </c>
      <c r="B1998" s="74" t="str">
        <f t="shared" si="257"/>
        <v>00V75ALT</v>
      </c>
      <c r="C1998" t="str">
        <f>VLOOKUP(A1998,'BASE ARTICLE SAMUEL 25012023 v1'!$A$1:$B$1287,2,FALSE)</f>
        <v>AF</v>
      </c>
      <c r="D1998" t="s">
        <v>90</v>
      </c>
      <c r="E1998">
        <v>2</v>
      </c>
      <c r="F1998" t="s">
        <v>91</v>
      </c>
      <c r="G1998" s="71">
        <f>VLOOKUP(M1998,'BASE ARTICLE SAMUEL 25012023 v1'!$A$1:$F$1287,6,FALSE)</f>
        <v>0.92</v>
      </c>
      <c r="H1998" s="6">
        <f>VLOOKUP(M1998,'BASE ARTICLE SAMUEL 25012023 v2'!$A$1:$H$1287,8,FALSE)</f>
        <v>0.92</v>
      </c>
      <c r="I1998">
        <v>1.38</v>
      </c>
      <c r="J1998">
        <f t="shared" si="254"/>
        <v>2.76</v>
      </c>
      <c r="K1998" s="6">
        <f>VLOOKUP(M1998,'BASE ARTICLE SAMUEL 25012023 v2'!$A$1:$K$1287,11,FALSE)</f>
        <v>1.3800000000000001</v>
      </c>
      <c r="L1998" s="6">
        <f t="shared" si="255"/>
        <v>2.7600000000000002</v>
      </c>
      <c r="M1998" t="s">
        <v>90</v>
      </c>
      <c r="N1998" t="str">
        <f>VLOOKUP(M1998,'BASE ARTICLE SAMUEL 25012023 v1'!$A$2:$B$1287,2,FALSE)</f>
        <v>AS</v>
      </c>
      <c r="O1998">
        <f t="shared" si="256"/>
        <v>1.84</v>
      </c>
    </row>
    <row r="1999" spans="1:15" outlineLevel="2" x14ac:dyDescent="0.25">
      <c r="A1999" t="s">
        <v>1792</v>
      </c>
      <c r="B1999" s="74" t="str">
        <f t="shared" si="257"/>
        <v>00V75ALT</v>
      </c>
      <c r="C1999" t="str">
        <f>VLOOKUP(A1999,'BASE ARTICLE SAMUEL 25012023 v1'!$A$1:$B$1287,2,FALSE)</f>
        <v>AF</v>
      </c>
      <c r="D1999" t="s">
        <v>757</v>
      </c>
      <c r="E1999">
        <v>2</v>
      </c>
      <c r="F1999" t="s">
        <v>758</v>
      </c>
      <c r="G1999" s="71">
        <f>VLOOKUP(M1999,'BASE ARTICLE SAMUEL 25012023 v1'!$A$1:$F$1287,6,FALSE)</f>
        <v>1.22</v>
      </c>
      <c r="H1999" s="6">
        <f>VLOOKUP(M1999,'BASE ARTICLE SAMUEL 25012023 v2'!$A$1:$H$1287,8,FALSE)</f>
        <v>1.22</v>
      </c>
      <c r="I1999">
        <v>1.62</v>
      </c>
      <c r="J1999">
        <f t="shared" si="254"/>
        <v>3.24</v>
      </c>
      <c r="K1999" s="6">
        <f>VLOOKUP(M1999,'BASE ARTICLE SAMUEL 25012023 v2'!$A$1:$K$1287,11,FALSE)</f>
        <v>1.6226</v>
      </c>
      <c r="L1999" s="6">
        <f t="shared" si="255"/>
        <v>3.2452000000000001</v>
      </c>
      <c r="M1999" t="s">
        <v>757</v>
      </c>
      <c r="N1999" t="str">
        <f>VLOOKUP(M1999,'BASE ARTICLE SAMUEL 25012023 v1'!$A$2:$B$1287,2,FALSE)</f>
        <v>AS</v>
      </c>
      <c r="O1999">
        <f t="shared" si="256"/>
        <v>2.44</v>
      </c>
    </row>
    <row r="2000" spans="1:15" outlineLevel="2" x14ac:dyDescent="0.25">
      <c r="A2000" t="s">
        <v>1792</v>
      </c>
      <c r="B2000" s="74" t="str">
        <f t="shared" si="257"/>
        <v>00V75ALT</v>
      </c>
      <c r="C2000" t="str">
        <f>VLOOKUP(A2000,'BASE ARTICLE SAMUEL 25012023 v1'!$A$1:$B$1287,2,FALSE)</f>
        <v>AF</v>
      </c>
      <c r="D2000" t="s">
        <v>1603</v>
      </c>
      <c r="E2000">
        <v>1.5</v>
      </c>
      <c r="F2000" t="s">
        <v>1604</v>
      </c>
      <c r="G2000" s="71">
        <f>VLOOKUP(M2000,'BASE ARTICLE SAMUEL 25012023 v1'!$A$1:$F$1287,6,FALSE)</f>
        <v>50</v>
      </c>
      <c r="H2000" s="6">
        <f>VLOOKUP(M2000,'BASE ARTICLE SAMUEL 25012023 v2'!$A$1:$H$1287,8,FALSE)</f>
        <v>0</v>
      </c>
      <c r="I2000">
        <v>75</v>
      </c>
      <c r="J2000">
        <f t="shared" si="254"/>
        <v>112.5</v>
      </c>
      <c r="K2000" s="6">
        <f>VLOOKUP(M2000,'BASE ARTICLE SAMUEL 25012023 v2'!$A$1:$K$1287,11,FALSE)</f>
        <v>75</v>
      </c>
      <c r="L2000" s="6">
        <f t="shared" si="255"/>
        <v>112.5</v>
      </c>
      <c r="M2000" t="s">
        <v>1603</v>
      </c>
      <c r="N2000" t="str">
        <f>VLOOKUP(M2000,'BASE ARTICLE SAMUEL 25012023 v1'!$A$2:$B$1287,2,FALSE)</f>
        <v>AN</v>
      </c>
      <c r="O2000">
        <f t="shared" si="256"/>
        <v>0</v>
      </c>
    </row>
    <row r="2001" spans="1:15" outlineLevel="2" x14ac:dyDescent="0.25">
      <c r="A2001" t="s">
        <v>1792</v>
      </c>
      <c r="B2001" s="74" t="str">
        <f t="shared" si="257"/>
        <v>00V75ALT</v>
      </c>
      <c r="C2001" t="str">
        <f>VLOOKUP(A2001,'BASE ARTICLE SAMUEL 25012023 v1'!$A$1:$B$1287,2,FALSE)</f>
        <v>AF</v>
      </c>
      <c r="D2001" t="s">
        <v>2049</v>
      </c>
      <c r="E2001">
        <v>4</v>
      </c>
      <c r="F2001" t="s">
        <v>2050</v>
      </c>
      <c r="G2001" s="71">
        <f>VLOOKUP(M2001,'BASE ARTICLE SAMUEL 25012023 v1'!$A$1:$F$1287,6,FALSE)</f>
        <v>0</v>
      </c>
      <c r="H2001" s="6">
        <f>VLOOKUP(M2001,'BASE ARTICLE SAMUEL 25012023 v2'!$A$1:$H$1287,8,FALSE)</f>
        <v>4.1400000000000006</v>
      </c>
      <c r="I2001">
        <v>5.5</v>
      </c>
      <c r="J2001">
        <f t="shared" si="254"/>
        <v>22</v>
      </c>
      <c r="K2001" s="6">
        <f>VLOOKUP(M2001,'BASE ARTICLE SAMUEL 25012023 v2'!$A$1:$K$1287,11,FALSE)</f>
        <v>5.5212000000000003</v>
      </c>
      <c r="L2001" s="6">
        <f t="shared" si="255"/>
        <v>22.084800000000001</v>
      </c>
      <c r="M2001" t="s">
        <v>2049</v>
      </c>
      <c r="N2001" t="str">
        <f>VLOOKUP(M2001,'BASE ARTICLE SAMUEL 25012023 v1'!$A$2:$B$1287,2,FALSE)</f>
        <v>AF</v>
      </c>
      <c r="O2001">
        <f t="shared" si="256"/>
        <v>16.560000000000002</v>
      </c>
    </row>
    <row r="2002" spans="1:15" outlineLevel="2" x14ac:dyDescent="0.25">
      <c r="A2002" t="s">
        <v>1792</v>
      </c>
      <c r="B2002" s="74" t="str">
        <f t="shared" si="257"/>
        <v>00V75ALT</v>
      </c>
      <c r="C2002" t="str">
        <f>VLOOKUP(A2002,'BASE ARTICLE SAMUEL 25012023 v1'!$A$1:$B$1287,2,FALSE)</f>
        <v>AF</v>
      </c>
      <c r="D2002" t="s">
        <v>1562</v>
      </c>
      <c r="E2002">
        <v>1</v>
      </c>
      <c r="F2002" t="s">
        <v>1563</v>
      </c>
      <c r="G2002" s="71">
        <f>VLOOKUP(M2002,'BASE ARTICLE SAMUEL 25012023 v1'!$A$1:$F$1287,6,FALSE)</f>
        <v>19.18</v>
      </c>
      <c r="H2002" s="6">
        <f>VLOOKUP(M2002,'BASE ARTICLE SAMUEL 25012023 v2'!$A$1:$H$1287,8,FALSE)</f>
        <v>19.18</v>
      </c>
      <c r="I2002">
        <v>28.77</v>
      </c>
      <c r="J2002">
        <f t="shared" si="254"/>
        <v>28.77</v>
      </c>
      <c r="K2002" s="6">
        <f>VLOOKUP(M2002,'BASE ARTICLE SAMUEL 25012023 v2'!$A$1:$K$1287,11,FALSE)</f>
        <v>28.77</v>
      </c>
      <c r="L2002" s="6">
        <f t="shared" si="255"/>
        <v>28.77</v>
      </c>
      <c r="M2002" t="s">
        <v>1562</v>
      </c>
      <c r="N2002" t="str">
        <f>VLOOKUP(M2002,'BASE ARTICLE SAMUEL 25012023 v1'!$A$2:$B$1287,2,FALSE)</f>
        <v>AN</v>
      </c>
      <c r="O2002">
        <f t="shared" si="256"/>
        <v>19.18</v>
      </c>
    </row>
    <row r="2003" spans="1:15" outlineLevel="2" x14ac:dyDescent="0.25">
      <c r="A2003" t="s">
        <v>1792</v>
      </c>
      <c r="B2003" s="74" t="str">
        <f t="shared" si="257"/>
        <v>00V75ALT</v>
      </c>
      <c r="C2003" t="str">
        <f>VLOOKUP(A2003,'BASE ARTICLE SAMUEL 25012023 v1'!$A$1:$B$1287,2,FALSE)</f>
        <v>AF</v>
      </c>
      <c r="D2003" t="s">
        <v>560</v>
      </c>
      <c r="E2003">
        <v>2</v>
      </c>
      <c r="F2003" t="s">
        <v>561</v>
      </c>
      <c r="G2003" s="71">
        <f>VLOOKUP(M2003,'BASE ARTICLE SAMUEL 25012023 v1'!$A$1:$F$1287,6,FALSE)</f>
        <v>5.73</v>
      </c>
      <c r="H2003" s="6">
        <f>VLOOKUP(M2003,'BASE ARTICLE SAMUEL 25012023 v2'!$A$1:$H$1287,8,FALSE)</f>
        <v>5.73</v>
      </c>
      <c r="I2003">
        <v>19.059999999999999</v>
      </c>
      <c r="J2003">
        <f t="shared" si="254"/>
        <v>38.119999999999997</v>
      </c>
      <c r="K2003" s="6">
        <f>VLOOKUP(M2003,'BASE ARTICLE SAMUEL 25012023 v2'!$A$1:$K$1287,11,FALSE)</f>
        <v>22.862700000000004</v>
      </c>
      <c r="L2003" s="6">
        <f t="shared" si="255"/>
        <v>45.725400000000008</v>
      </c>
      <c r="M2003" t="s">
        <v>560</v>
      </c>
      <c r="N2003" t="str">
        <f>VLOOKUP(M2003,'BASE ARTICLE SAMUEL 25012023 v1'!$A$2:$B$1287,2,FALSE)</f>
        <v>AS</v>
      </c>
      <c r="O2003">
        <f t="shared" si="256"/>
        <v>11.46</v>
      </c>
    </row>
    <row r="2004" spans="1:15" outlineLevel="2" x14ac:dyDescent="0.25">
      <c r="A2004" t="s">
        <v>1792</v>
      </c>
      <c r="B2004" s="74" t="str">
        <f t="shared" si="257"/>
        <v>00V75ALT</v>
      </c>
      <c r="C2004" t="str">
        <f>VLOOKUP(A2004,'BASE ARTICLE SAMUEL 25012023 v1'!$A$1:$B$1287,2,FALSE)</f>
        <v>AF</v>
      </c>
      <c r="D2004" t="s">
        <v>2215</v>
      </c>
      <c r="E2004">
        <v>5</v>
      </c>
      <c r="F2004" t="s">
        <v>2216</v>
      </c>
      <c r="G2004" s="71">
        <f>VLOOKUP(M2004,'BASE ARTICLE SAMUEL 25012023 v1'!$A$1:$F$1287,6,FALSE)</f>
        <v>0.6</v>
      </c>
      <c r="H2004" s="6">
        <f>VLOOKUP(M2004,'BASE ARTICLE SAMUEL 25012023 v2'!$A$1:$H$1287,8,FALSE)</f>
        <v>0.76</v>
      </c>
      <c r="I2004">
        <v>0.79800000000000004</v>
      </c>
      <c r="J2004">
        <f t="shared" si="254"/>
        <v>3.99</v>
      </c>
      <c r="K2004" s="6">
        <f>VLOOKUP(M2004,'BASE ARTICLE SAMUEL 25012023 v2'!$A$1:$K$1287,11,FALSE)</f>
        <v>1.0108000000000001</v>
      </c>
      <c r="L2004" s="6">
        <f t="shared" si="255"/>
        <v>5.0540000000000003</v>
      </c>
      <c r="M2004" t="s">
        <v>2215</v>
      </c>
      <c r="N2004" t="str">
        <f>VLOOKUP(M2004,'BASE ARTICLE SAMUEL 25012023 v1'!$A$2:$B$1287,2,FALSE)</f>
        <v>AN</v>
      </c>
      <c r="O2004">
        <f t="shared" si="256"/>
        <v>3.8</v>
      </c>
    </row>
    <row r="2005" spans="1:15" outlineLevel="2" x14ac:dyDescent="0.25">
      <c r="A2005" t="s">
        <v>1792</v>
      </c>
      <c r="B2005" s="74" t="str">
        <f t="shared" si="257"/>
        <v>00V75ALT</v>
      </c>
      <c r="C2005" t="str">
        <f>VLOOKUP(A2005,'BASE ARTICLE SAMUEL 25012023 v1'!$A$1:$B$1287,2,FALSE)</f>
        <v>AF</v>
      </c>
      <c r="E2005">
        <v>1</v>
      </c>
      <c r="F2005" t="s">
        <v>1550</v>
      </c>
      <c r="G2005" s="71">
        <f>VLOOKUP(M2005,'BASE ARTICLE SAMUEL 25012023 v1'!$A$1:$F$1287,6,FALSE)</f>
        <v>5</v>
      </c>
      <c r="H2005" s="6">
        <f>VLOOKUP(M2005,'BASE ARTICLE SAMUEL 25012023 v2'!$A$1:$H$1287,8,FALSE)</f>
        <v>5</v>
      </c>
      <c r="I2005">
        <v>0.8</v>
      </c>
      <c r="J2005">
        <f t="shared" si="254"/>
        <v>0.8</v>
      </c>
      <c r="K2005" s="6">
        <f>VLOOKUP(M2005,'BASE ARTICLE SAMUEL 25012023 v2'!$A$1:$K$1287,11,FALSE)</f>
        <v>5.5</v>
      </c>
      <c r="L2005" s="6">
        <f t="shared" si="255"/>
        <v>5.5</v>
      </c>
      <c r="M2005" t="s">
        <v>1549</v>
      </c>
      <c r="N2005" t="str">
        <f>VLOOKUP(M2005,'BASE ARTICLE SAMUEL 25012023 v1'!$A$2:$B$1287,2,FALSE)</f>
        <v>AN</v>
      </c>
      <c r="O2005">
        <f t="shared" si="256"/>
        <v>5</v>
      </c>
    </row>
    <row r="2006" spans="1:15" outlineLevel="2" x14ac:dyDescent="0.25">
      <c r="A2006" t="s">
        <v>1792</v>
      </c>
      <c r="B2006" s="74" t="str">
        <f t="shared" si="257"/>
        <v>00V75ALT</v>
      </c>
      <c r="C2006" t="str">
        <f>VLOOKUP(A2006,'BASE ARTICLE SAMUEL 25012023 v1'!$A$1:$B$1287,2,FALSE)</f>
        <v>AF</v>
      </c>
      <c r="E2006">
        <v>1</v>
      </c>
      <c r="F2006" t="s">
        <v>2484</v>
      </c>
      <c r="G2006" s="71">
        <f>VLOOKUP(M2006,'BASE ARTICLE SAMUEL 25012023 v1'!$A$1:$F$1287,6,FALSE)</f>
        <v>1.32</v>
      </c>
      <c r="H2006" s="6">
        <f>VLOOKUP(M2006,'BASE ARTICLE SAMUEL 25012023 v2'!$A$1:$H$1287,8,FALSE)</f>
        <v>1.32</v>
      </c>
      <c r="I2006">
        <v>0.8</v>
      </c>
      <c r="J2006">
        <f t="shared" si="254"/>
        <v>0.8</v>
      </c>
      <c r="K2006" s="6">
        <f>VLOOKUP(M2006,'BASE ARTICLE SAMUEL 25012023 v2'!$A$1:$K$1287,11,FALSE)</f>
        <v>1.4520000000000002</v>
      </c>
      <c r="L2006" s="6">
        <f t="shared" si="255"/>
        <v>1.4520000000000002</v>
      </c>
      <c r="M2006" t="s">
        <v>2483</v>
      </c>
      <c r="N2006" t="str">
        <f>VLOOKUP(M2006,'BASE ARTICLE SAMUEL 25012023 v1'!$A$2:$B$1287,2,FALSE)</f>
        <v>AN</v>
      </c>
      <c r="O2006">
        <f t="shared" si="256"/>
        <v>1.32</v>
      </c>
    </row>
    <row r="2007" spans="1:15" outlineLevel="1" x14ac:dyDescent="0.25">
      <c r="A2007" s="74" t="s">
        <v>4217</v>
      </c>
      <c r="B2007" s="74" t="str">
        <f t="shared" si="257"/>
        <v>DSPR1200V75ALT</v>
      </c>
      <c r="H2007" s="6" t="e">
        <f>VLOOKUP(M2007,'BASE ARTICLE SAMUEL 25012023 v2'!$A$1:$H$1287,8,FALSE)</f>
        <v>#N/A</v>
      </c>
      <c r="K2007" s="6" t="e">
        <f>VLOOKUP(M2007,'BASE ARTICLE SAMUEL 25012023 v2'!$A$1:$K$1287,11,FALSE)</f>
        <v>#N/A</v>
      </c>
      <c r="L2007" s="6">
        <f>SUBTOTAL(9,L1985:L2006)</f>
        <v>2204.7479200360008</v>
      </c>
      <c r="O2007">
        <f>SUBTOTAL(9,O1985:O2006)</f>
        <v>1302.616</v>
      </c>
    </row>
    <row r="2008" spans="1:15" outlineLevel="2" x14ac:dyDescent="0.25">
      <c r="A2008" t="s">
        <v>2271</v>
      </c>
      <c r="B2008" s="74" t="str">
        <f t="shared" si="257"/>
        <v>00V100</v>
      </c>
      <c r="C2008" t="str">
        <f>VLOOKUP(A2008,'BASE ARTICLE SAMUEL 25012023 v1'!$A$1:$B$1287,2,FALSE)</f>
        <v>AF</v>
      </c>
      <c r="D2008" t="s">
        <v>576</v>
      </c>
      <c r="E2008">
        <v>3</v>
      </c>
      <c r="F2008" t="s">
        <v>577</v>
      </c>
      <c r="G2008" s="71">
        <f>VLOOKUP(M2008,'BASE ARTICLE SAMUEL 25012023 v1'!$A$1:$F$1287,6,FALSE)</f>
        <v>3.2</v>
      </c>
      <c r="H2008" s="6">
        <f>VLOOKUP(M2008,'BASE ARTICLE SAMUEL 25012023 v2'!$A$1:$H$1287,8,FALSE)</f>
        <v>3.2</v>
      </c>
      <c r="I2008">
        <v>4.3499999999999996</v>
      </c>
      <c r="J2008">
        <f t="shared" ref="J2008:J2030" si="258">E2008*I2008</f>
        <v>13.049999999999999</v>
      </c>
      <c r="K2008" s="6">
        <f>VLOOKUP(M2008,'BASE ARTICLE SAMUEL 25012023 v2'!$A$1:$K$1287,11,FALSE)</f>
        <v>4.8000000000000007</v>
      </c>
      <c r="L2008" s="6">
        <f t="shared" ref="L2008:L2030" si="259">E2008*K2008</f>
        <v>14.400000000000002</v>
      </c>
      <c r="M2008" t="s">
        <v>576</v>
      </c>
      <c r="N2008" t="str">
        <f>VLOOKUP(M2008,'BASE ARTICLE SAMUEL 25012023 v1'!$A$2:$B$1287,2,FALSE)</f>
        <v>AN</v>
      </c>
      <c r="O2008">
        <f t="shared" si="256"/>
        <v>9.6000000000000014</v>
      </c>
    </row>
    <row r="2009" spans="1:15" outlineLevel="2" x14ac:dyDescent="0.25">
      <c r="A2009" t="s">
        <v>2271</v>
      </c>
      <c r="B2009" s="74" t="str">
        <f t="shared" si="257"/>
        <v>00V100</v>
      </c>
      <c r="C2009" t="str">
        <f>VLOOKUP(A2009,'BASE ARTICLE SAMUEL 25012023 v1'!$A$1:$B$1287,2,FALSE)</f>
        <v>AF</v>
      </c>
      <c r="D2009" t="s">
        <v>930</v>
      </c>
      <c r="E2009">
        <v>2</v>
      </c>
      <c r="F2009" t="s">
        <v>3954</v>
      </c>
      <c r="G2009" s="71">
        <f>VLOOKUP(M2009,'BASE ARTICLE SAMUEL 25012023 v1'!$A$1:$F$1287,6,FALSE)</f>
        <v>300</v>
      </c>
      <c r="H2009" s="6">
        <f>VLOOKUP(M2009,'BASE ARTICLE SAMUEL 25012023 v2'!$A$1:$H$1287,8,FALSE)</f>
        <v>300</v>
      </c>
      <c r="I2009">
        <v>450</v>
      </c>
      <c r="J2009">
        <f t="shared" si="258"/>
        <v>900</v>
      </c>
      <c r="K2009" s="6">
        <f>VLOOKUP(M2009,'BASE ARTICLE SAMUEL 25012023 v2'!$A$1:$K$1287,11,FALSE)</f>
        <v>450</v>
      </c>
      <c r="L2009" s="6">
        <f t="shared" si="259"/>
        <v>900</v>
      </c>
      <c r="M2009" t="s">
        <v>930</v>
      </c>
      <c r="N2009" t="str">
        <f>VLOOKUP(M2009,'BASE ARTICLE SAMUEL 25012023 v1'!$A$2:$B$1287,2,FALSE)</f>
        <v>AN</v>
      </c>
      <c r="O2009">
        <f t="shared" si="256"/>
        <v>600</v>
      </c>
    </row>
    <row r="2010" spans="1:15" outlineLevel="2" x14ac:dyDescent="0.25">
      <c r="A2010" t="s">
        <v>2271</v>
      </c>
      <c r="B2010" s="74" t="str">
        <f t="shared" si="257"/>
        <v>00V100</v>
      </c>
      <c r="C2010" t="str">
        <f>VLOOKUP(A2010,'BASE ARTICLE SAMUEL 25012023 v1'!$A$1:$B$1287,2,FALSE)</f>
        <v>AF</v>
      </c>
      <c r="D2010" t="s">
        <v>2162</v>
      </c>
      <c r="E2010">
        <v>2</v>
      </c>
      <c r="F2010" t="s">
        <v>2163</v>
      </c>
      <c r="G2010" s="71">
        <f>VLOOKUP(M2010,'BASE ARTICLE SAMUEL 25012023 v1'!$A$1:$F$1287,6,FALSE)</f>
        <v>9.44</v>
      </c>
      <c r="H2010" s="6">
        <f>VLOOKUP(M2010,'BASE ARTICLE SAMUEL 25012023 v2'!$A$1:$H$1287,8,FALSE)</f>
        <v>9.44</v>
      </c>
      <c r="I2010">
        <v>15</v>
      </c>
      <c r="J2010">
        <f t="shared" si="258"/>
        <v>30</v>
      </c>
      <c r="K2010" s="6">
        <f>VLOOKUP(M2010,'BASE ARTICLE SAMUEL 25012023 v2'!$A$1:$K$1287,11,FALSE)</f>
        <v>14.16</v>
      </c>
      <c r="L2010" s="6">
        <f t="shared" si="259"/>
        <v>28.32</v>
      </c>
      <c r="M2010" t="s">
        <v>2162</v>
      </c>
      <c r="N2010" t="str">
        <f>VLOOKUP(M2010,'BASE ARTICLE SAMUEL 25012023 v1'!$A$2:$B$1287,2,FALSE)</f>
        <v>AS</v>
      </c>
      <c r="O2010">
        <f t="shared" si="256"/>
        <v>18.88</v>
      </c>
    </row>
    <row r="2011" spans="1:15" outlineLevel="2" x14ac:dyDescent="0.25">
      <c r="A2011" t="s">
        <v>2271</v>
      </c>
      <c r="B2011" s="74" t="str">
        <f t="shared" si="257"/>
        <v>00V100</v>
      </c>
      <c r="C2011" t="str">
        <f>VLOOKUP(A2011,'BASE ARTICLE SAMUEL 25012023 v1'!$A$1:$B$1287,2,FALSE)</f>
        <v>AF</v>
      </c>
      <c r="D2011" t="s">
        <v>90</v>
      </c>
      <c r="E2011">
        <v>2</v>
      </c>
      <c r="F2011" t="s">
        <v>91</v>
      </c>
      <c r="G2011" s="71">
        <f>VLOOKUP(M2011,'BASE ARTICLE SAMUEL 25012023 v1'!$A$1:$F$1287,6,FALSE)</f>
        <v>0.92</v>
      </c>
      <c r="H2011" s="6">
        <f>VLOOKUP(M2011,'BASE ARTICLE SAMUEL 25012023 v2'!$A$1:$H$1287,8,FALSE)</f>
        <v>0.92</v>
      </c>
      <c r="I2011">
        <v>1.38</v>
      </c>
      <c r="J2011">
        <f t="shared" si="258"/>
        <v>2.76</v>
      </c>
      <c r="K2011" s="6">
        <f>VLOOKUP(M2011,'BASE ARTICLE SAMUEL 25012023 v2'!$A$1:$K$1287,11,FALSE)</f>
        <v>1.3800000000000001</v>
      </c>
      <c r="L2011" s="6">
        <f t="shared" si="259"/>
        <v>2.7600000000000002</v>
      </c>
      <c r="M2011" t="s">
        <v>90</v>
      </c>
      <c r="N2011" t="str">
        <f>VLOOKUP(M2011,'BASE ARTICLE SAMUEL 25012023 v1'!$A$2:$B$1287,2,FALSE)</f>
        <v>AS</v>
      </c>
      <c r="O2011">
        <f t="shared" si="256"/>
        <v>1.84</v>
      </c>
    </row>
    <row r="2012" spans="1:15" outlineLevel="2" x14ac:dyDescent="0.25">
      <c r="A2012" t="s">
        <v>2271</v>
      </c>
      <c r="B2012" s="74" t="str">
        <f t="shared" si="257"/>
        <v>00V100</v>
      </c>
      <c r="C2012" t="str">
        <f>VLOOKUP(A2012,'BASE ARTICLE SAMUEL 25012023 v1'!$A$1:$B$1287,2,FALSE)</f>
        <v>AF</v>
      </c>
      <c r="D2012" t="s">
        <v>68</v>
      </c>
      <c r="E2012">
        <v>1</v>
      </c>
      <c r="F2012" t="s">
        <v>69</v>
      </c>
      <c r="G2012" s="71">
        <f>VLOOKUP(M2012,'BASE ARTICLE SAMUEL 25012023 v1'!$A$1:$F$1287,6,FALSE)</f>
        <v>0.94</v>
      </c>
      <c r="H2012" s="6">
        <f>VLOOKUP(M2012,'BASE ARTICLE SAMUEL 25012023 v2'!$A$1:$H$1287,8,FALSE)</f>
        <v>0.94</v>
      </c>
      <c r="I2012">
        <v>1.41</v>
      </c>
      <c r="J2012">
        <f t="shared" si="258"/>
        <v>1.41</v>
      </c>
      <c r="K2012" s="6">
        <f>VLOOKUP(M2012,'BASE ARTICLE SAMUEL 25012023 v2'!$A$1:$K$1287,11,FALSE)</f>
        <v>1.41</v>
      </c>
      <c r="L2012" s="6">
        <f t="shared" si="259"/>
        <v>1.41</v>
      </c>
      <c r="M2012" t="s">
        <v>68</v>
      </c>
      <c r="N2012" t="str">
        <f>VLOOKUP(M2012,'BASE ARTICLE SAMUEL 25012023 v1'!$A$2:$B$1287,2,FALSE)</f>
        <v>AS</v>
      </c>
      <c r="O2012">
        <f t="shared" si="256"/>
        <v>0.94</v>
      </c>
    </row>
    <row r="2013" spans="1:15" outlineLevel="2" x14ac:dyDescent="0.25">
      <c r="A2013" t="s">
        <v>2271</v>
      </c>
      <c r="B2013" s="74" t="str">
        <f t="shared" si="257"/>
        <v>00V100</v>
      </c>
      <c r="C2013" t="str">
        <f>VLOOKUP(A2013,'BASE ARTICLE SAMUEL 25012023 v1'!$A$1:$B$1287,2,FALSE)</f>
        <v>AF</v>
      </c>
      <c r="D2013" t="s">
        <v>942</v>
      </c>
      <c r="E2013">
        <v>1</v>
      </c>
      <c r="F2013" t="s">
        <v>943</v>
      </c>
      <c r="G2013" s="71">
        <f>VLOOKUP(M2013,'BASE ARTICLE SAMUEL 25012023 v1'!$A$1:$F$1287,6,FALSE)</f>
        <v>1.64</v>
      </c>
      <c r="H2013" s="6">
        <f>VLOOKUP(M2013,'BASE ARTICLE SAMUEL 25012023 v2'!$A$1:$H$1287,8,FALSE)</f>
        <v>1.83</v>
      </c>
      <c r="I2013">
        <v>2.4500000000000002</v>
      </c>
      <c r="J2013">
        <f t="shared" si="258"/>
        <v>2.4500000000000002</v>
      </c>
      <c r="K2013" s="6">
        <f>VLOOKUP(M2013,'BASE ARTICLE SAMUEL 25012023 v2'!$A$1:$K$1287,11,FALSE)</f>
        <v>2.7450000000000001</v>
      </c>
      <c r="L2013" s="6">
        <f t="shared" si="259"/>
        <v>2.7450000000000001</v>
      </c>
      <c r="M2013" t="s">
        <v>942</v>
      </c>
      <c r="N2013" t="str">
        <f>VLOOKUP(M2013,'BASE ARTICLE SAMUEL 25012023 v1'!$A$2:$B$1287,2,FALSE)</f>
        <v>AS</v>
      </c>
      <c r="O2013">
        <f t="shared" si="256"/>
        <v>1.83</v>
      </c>
    </row>
    <row r="2014" spans="1:15" outlineLevel="2" x14ac:dyDescent="0.25">
      <c r="A2014" t="s">
        <v>2271</v>
      </c>
      <c r="B2014" s="74" t="str">
        <f t="shared" si="257"/>
        <v>00V100</v>
      </c>
      <c r="C2014" t="str">
        <f>VLOOKUP(A2014,'BASE ARTICLE SAMUEL 25012023 v1'!$A$1:$B$1287,2,FALSE)</f>
        <v>AF</v>
      </c>
      <c r="D2014" t="s">
        <v>757</v>
      </c>
      <c r="E2014">
        <v>1</v>
      </c>
      <c r="F2014" t="s">
        <v>758</v>
      </c>
      <c r="G2014" s="71">
        <f>VLOOKUP(M2014,'BASE ARTICLE SAMUEL 25012023 v1'!$A$1:$F$1287,6,FALSE)</f>
        <v>1.22</v>
      </c>
      <c r="H2014" s="6">
        <f>VLOOKUP(M2014,'BASE ARTICLE SAMUEL 25012023 v2'!$A$1:$H$1287,8,FALSE)</f>
        <v>1.22</v>
      </c>
      <c r="I2014">
        <v>1.62</v>
      </c>
      <c r="J2014">
        <f t="shared" si="258"/>
        <v>1.62</v>
      </c>
      <c r="K2014" s="6">
        <f>VLOOKUP(M2014,'BASE ARTICLE SAMUEL 25012023 v2'!$A$1:$K$1287,11,FALSE)</f>
        <v>1.6226</v>
      </c>
      <c r="L2014" s="6">
        <f t="shared" si="259"/>
        <v>1.6226</v>
      </c>
      <c r="M2014" t="s">
        <v>757</v>
      </c>
      <c r="N2014" t="str">
        <f>VLOOKUP(M2014,'BASE ARTICLE SAMUEL 25012023 v1'!$A$2:$B$1287,2,FALSE)</f>
        <v>AS</v>
      </c>
      <c r="O2014">
        <f t="shared" si="256"/>
        <v>1.22</v>
      </c>
    </row>
    <row r="2015" spans="1:15" outlineLevel="2" x14ac:dyDescent="0.25">
      <c r="A2015" t="s">
        <v>2271</v>
      </c>
      <c r="B2015" s="74" t="str">
        <f t="shared" si="257"/>
        <v>00V100</v>
      </c>
      <c r="C2015" t="str">
        <f>VLOOKUP(A2015,'BASE ARTICLE SAMUEL 25012023 v1'!$A$1:$B$1287,2,FALSE)</f>
        <v>AF</v>
      </c>
      <c r="D2015" t="s">
        <v>2049</v>
      </c>
      <c r="E2015">
        <v>4</v>
      </c>
      <c r="F2015" t="s">
        <v>2050</v>
      </c>
      <c r="G2015" s="71">
        <f>VLOOKUP(M2015,'BASE ARTICLE SAMUEL 25012023 v1'!$A$1:$F$1287,6,FALSE)</f>
        <v>0</v>
      </c>
      <c r="H2015" s="6">
        <f>VLOOKUP(M2015,'BASE ARTICLE SAMUEL 25012023 v2'!$A$1:$H$1287,8,FALSE)</f>
        <v>4.1400000000000006</v>
      </c>
      <c r="I2015">
        <v>5.5</v>
      </c>
      <c r="J2015">
        <f t="shared" si="258"/>
        <v>22</v>
      </c>
      <c r="K2015" s="6">
        <f>VLOOKUP(M2015,'BASE ARTICLE SAMUEL 25012023 v2'!$A$1:$K$1287,11,FALSE)</f>
        <v>5.5212000000000003</v>
      </c>
      <c r="L2015" s="6">
        <f t="shared" si="259"/>
        <v>22.084800000000001</v>
      </c>
      <c r="M2015" t="s">
        <v>2049</v>
      </c>
      <c r="N2015" t="str">
        <f>VLOOKUP(M2015,'BASE ARTICLE SAMUEL 25012023 v1'!$A$2:$B$1287,2,FALSE)</f>
        <v>AF</v>
      </c>
      <c r="O2015">
        <f t="shared" si="256"/>
        <v>16.560000000000002</v>
      </c>
    </row>
    <row r="2016" spans="1:15" outlineLevel="2" x14ac:dyDescent="0.25">
      <c r="A2016" t="s">
        <v>2271</v>
      </c>
      <c r="B2016" s="74" t="str">
        <f t="shared" si="257"/>
        <v>00V100</v>
      </c>
      <c r="C2016" t="str">
        <f>VLOOKUP(A2016,'BASE ARTICLE SAMUEL 25012023 v1'!$A$1:$B$1287,2,FALSE)</f>
        <v>AF</v>
      </c>
      <c r="D2016">
        <v>101007</v>
      </c>
      <c r="E2016">
        <v>2</v>
      </c>
      <c r="F2016" t="s">
        <v>582</v>
      </c>
      <c r="G2016" s="71">
        <f>VLOOKUP(M2016,'BASE ARTICLE SAMUEL 25012023 v1'!$A$1:$F$1287,6,FALSE)</f>
        <v>1.5</v>
      </c>
      <c r="H2016" s="6">
        <f>VLOOKUP(M2016,'BASE ARTICLE SAMUEL 25012023 v2'!$A$1:$H$1287,8,FALSE)</f>
        <v>1.5</v>
      </c>
      <c r="I2016">
        <v>2.25</v>
      </c>
      <c r="J2016">
        <f t="shared" si="258"/>
        <v>4.5</v>
      </c>
      <c r="K2016" s="6">
        <f>VLOOKUP(M2016,'BASE ARTICLE SAMUEL 25012023 v2'!$A$1:$K$1287,11,FALSE)</f>
        <v>2.25</v>
      </c>
      <c r="L2016" s="6">
        <f t="shared" si="259"/>
        <v>4.5</v>
      </c>
      <c r="M2016">
        <v>101007</v>
      </c>
      <c r="N2016" t="str">
        <f>VLOOKUP(M2016,'BASE ARTICLE SAMUEL 25012023 v1'!$A$2:$B$1287,2,FALSE)</f>
        <v>AN</v>
      </c>
      <c r="O2016">
        <f t="shared" si="256"/>
        <v>3</v>
      </c>
    </row>
    <row r="2017" spans="1:15" outlineLevel="2" x14ac:dyDescent="0.25">
      <c r="A2017" t="s">
        <v>2271</v>
      </c>
      <c r="B2017" s="74" t="str">
        <f t="shared" si="257"/>
        <v>00V100</v>
      </c>
      <c r="C2017" t="str">
        <f>VLOOKUP(A2017,'BASE ARTICLE SAMUEL 25012023 v1'!$A$1:$B$1287,2,FALSE)</f>
        <v>AF</v>
      </c>
      <c r="D2017" t="s">
        <v>558</v>
      </c>
      <c r="E2017">
        <v>3</v>
      </c>
      <c r="F2017" t="s">
        <v>559</v>
      </c>
      <c r="G2017" s="71">
        <f>VLOOKUP(M2017,'BASE ARTICLE SAMUEL 25012023 v1'!$A$1:$F$1287,6,FALSE)</f>
        <v>0.85</v>
      </c>
      <c r="H2017" s="6">
        <f>VLOOKUP(M2017,'BASE ARTICLE SAMUEL 25012023 v2'!$A$1:$H$1287,8,FALSE)</f>
        <v>0.91100000000000003</v>
      </c>
      <c r="I2017">
        <v>1.1299999999999999</v>
      </c>
      <c r="J2017">
        <f t="shared" si="258"/>
        <v>3.3899999999999997</v>
      </c>
      <c r="K2017" s="6">
        <f>VLOOKUP(M2017,'BASE ARTICLE SAMUEL 25012023 v2'!$A$1:$K$1287,11,FALSE)</f>
        <v>1.2116300000000002</v>
      </c>
      <c r="L2017" s="6">
        <f t="shared" si="259"/>
        <v>3.6348900000000004</v>
      </c>
      <c r="M2017" t="s">
        <v>558</v>
      </c>
      <c r="N2017" t="str">
        <f>VLOOKUP(M2017,'BASE ARTICLE SAMUEL 25012023 v1'!$A$2:$B$1287,2,FALSE)</f>
        <v>AS</v>
      </c>
      <c r="O2017">
        <f t="shared" si="256"/>
        <v>2.7330000000000001</v>
      </c>
    </row>
    <row r="2018" spans="1:15" outlineLevel="2" x14ac:dyDescent="0.25">
      <c r="A2018" t="s">
        <v>2271</v>
      </c>
      <c r="B2018" s="74" t="str">
        <f t="shared" si="257"/>
        <v>00V100</v>
      </c>
      <c r="C2018" t="str">
        <f>VLOOKUP(A2018,'BASE ARTICLE SAMUEL 25012023 v1'!$A$1:$B$1287,2,FALSE)</f>
        <v>AF</v>
      </c>
      <c r="D2018" t="s">
        <v>2215</v>
      </c>
      <c r="E2018">
        <v>5</v>
      </c>
      <c r="F2018" t="s">
        <v>2216</v>
      </c>
      <c r="G2018" s="71">
        <f>VLOOKUP(M2018,'BASE ARTICLE SAMUEL 25012023 v1'!$A$1:$F$1287,6,FALSE)</f>
        <v>0.6</v>
      </c>
      <c r="H2018" s="6">
        <f>VLOOKUP(M2018,'BASE ARTICLE SAMUEL 25012023 v2'!$A$1:$H$1287,8,FALSE)</f>
        <v>0.76</v>
      </c>
      <c r="I2018">
        <v>0.79800000000000004</v>
      </c>
      <c r="J2018">
        <f t="shared" si="258"/>
        <v>3.99</v>
      </c>
      <c r="K2018" s="6">
        <f>VLOOKUP(M2018,'BASE ARTICLE SAMUEL 25012023 v2'!$A$1:$K$1287,11,FALSE)</f>
        <v>1.0108000000000001</v>
      </c>
      <c r="L2018" s="6">
        <f t="shared" si="259"/>
        <v>5.0540000000000003</v>
      </c>
      <c r="M2018" t="s">
        <v>2215</v>
      </c>
      <c r="N2018" t="str">
        <f>VLOOKUP(M2018,'BASE ARTICLE SAMUEL 25012023 v1'!$A$2:$B$1287,2,FALSE)</f>
        <v>AN</v>
      </c>
      <c r="O2018">
        <f t="shared" si="256"/>
        <v>3.8</v>
      </c>
    </row>
    <row r="2019" spans="1:15" outlineLevel="2" x14ac:dyDescent="0.25">
      <c r="A2019" t="s">
        <v>2271</v>
      </c>
      <c r="B2019" s="74" t="str">
        <f t="shared" si="257"/>
        <v>00V100</v>
      </c>
      <c r="C2019" t="str">
        <f>VLOOKUP(A2019,'BASE ARTICLE SAMUEL 25012023 v1'!$A$1:$B$1287,2,FALSE)</f>
        <v>AF</v>
      </c>
      <c r="D2019" t="s">
        <v>1667</v>
      </c>
      <c r="E2019">
        <v>2</v>
      </c>
      <c r="F2019" t="s">
        <v>1668</v>
      </c>
      <c r="G2019" s="71">
        <f>VLOOKUP(M2019,'BASE ARTICLE SAMUEL 25012023 v1'!$A$1:$F$1287,6,FALSE)</f>
        <v>0.6</v>
      </c>
      <c r="H2019" s="6">
        <f>VLOOKUP(M2019,'BASE ARTICLE SAMUEL 25012023 v2'!$A$1:$H$1287,8,FALSE)</f>
        <v>0.6</v>
      </c>
      <c r="I2019">
        <v>0.9</v>
      </c>
      <c r="J2019">
        <f t="shared" si="258"/>
        <v>1.8</v>
      </c>
      <c r="K2019" s="6">
        <f>VLOOKUP(M2019,'BASE ARTICLE SAMUEL 25012023 v2'!$A$1:$K$1287,11,FALSE)</f>
        <v>0.89999999999999991</v>
      </c>
      <c r="L2019" s="6">
        <f t="shared" si="259"/>
        <v>1.7999999999999998</v>
      </c>
      <c r="M2019" t="s">
        <v>1667</v>
      </c>
      <c r="N2019" t="str">
        <f>VLOOKUP(M2019,'BASE ARTICLE SAMUEL 25012023 v1'!$A$2:$B$1287,2,FALSE)</f>
        <v>AN</v>
      </c>
      <c r="O2019">
        <f t="shared" si="256"/>
        <v>1.2</v>
      </c>
    </row>
    <row r="2020" spans="1:15" outlineLevel="2" x14ac:dyDescent="0.25">
      <c r="A2020" t="s">
        <v>2271</v>
      </c>
      <c r="B2020" s="74" t="str">
        <f t="shared" si="257"/>
        <v>00V100</v>
      </c>
      <c r="C2020" t="str">
        <f>VLOOKUP(A2020,'BASE ARTICLE SAMUEL 25012023 v1'!$A$1:$B$1287,2,FALSE)</f>
        <v>AF</v>
      </c>
      <c r="D2020" t="s">
        <v>2217</v>
      </c>
      <c r="E2020">
        <v>4</v>
      </c>
      <c r="F2020" t="s">
        <v>2218</v>
      </c>
      <c r="G2020" s="71">
        <f>VLOOKUP(M2020,'BASE ARTICLE SAMUEL 25012023 v1'!$A$1:$F$1287,6,FALSE)</f>
        <v>0.2</v>
      </c>
      <c r="H2020" s="6">
        <f>VLOOKUP(M2020,'BASE ARTICLE SAMUEL 25012023 v2'!$A$1:$H$1287,8,FALSE)</f>
        <v>0.2</v>
      </c>
      <c r="I2020">
        <v>0.26600000000000001</v>
      </c>
      <c r="J2020">
        <f t="shared" si="258"/>
        <v>1.0640000000000001</v>
      </c>
      <c r="K2020" s="6">
        <f>VLOOKUP(M2020,'BASE ARTICLE SAMUEL 25012023 v2'!$A$1:$K$1287,11,FALSE)</f>
        <v>0.26600000000000001</v>
      </c>
      <c r="L2020" s="6">
        <f t="shared" si="259"/>
        <v>1.0640000000000001</v>
      </c>
      <c r="M2020" t="s">
        <v>2217</v>
      </c>
      <c r="N2020" t="str">
        <f>VLOOKUP(M2020,'BASE ARTICLE SAMUEL 25012023 v1'!$A$2:$B$1287,2,FALSE)</f>
        <v>AN</v>
      </c>
      <c r="O2020">
        <f t="shared" si="256"/>
        <v>0.8</v>
      </c>
    </row>
    <row r="2021" spans="1:15" outlineLevel="2" x14ac:dyDescent="0.25">
      <c r="A2021" t="s">
        <v>2271</v>
      </c>
      <c r="B2021" s="74" t="str">
        <f t="shared" si="257"/>
        <v>00V100</v>
      </c>
      <c r="C2021" t="str">
        <f>VLOOKUP(A2021,'BASE ARTICLE SAMUEL 25012023 v1'!$A$1:$B$1287,2,FALSE)</f>
        <v>AF</v>
      </c>
      <c r="D2021" t="s">
        <v>1949</v>
      </c>
      <c r="E2021">
        <v>1</v>
      </c>
      <c r="F2021" t="s">
        <v>1950</v>
      </c>
      <c r="G2021" s="71">
        <f>VLOOKUP(M2021,'BASE ARTICLE SAMUEL 25012023 v1'!$A$1:$F$1287,6,FALSE)</f>
        <v>0</v>
      </c>
      <c r="H2021" s="6">
        <f>VLOOKUP(M2021,'BASE ARTICLE SAMUEL 25012023 v2'!$A$1:$H$1287,8,FALSE)</f>
        <v>92.97</v>
      </c>
      <c r="I2021">
        <v>156.03</v>
      </c>
      <c r="J2021">
        <f t="shared" si="258"/>
        <v>156.03</v>
      </c>
      <c r="K2021" s="6">
        <f>VLOOKUP(M2021,'BASE ARTICLE SAMUEL 25012023 v2'!$A$1:$K$1287,11,FALSE)</f>
        <v>157.13120000000001</v>
      </c>
      <c r="L2021" s="6">
        <f t="shared" si="259"/>
        <v>157.13120000000001</v>
      </c>
      <c r="M2021" t="s">
        <v>1949</v>
      </c>
      <c r="N2021" t="str">
        <f>VLOOKUP(M2021,'BASE ARTICLE SAMUEL 25012023 v1'!$A$2:$B$1287,2,FALSE)</f>
        <v>AF</v>
      </c>
      <c r="O2021">
        <f t="shared" si="256"/>
        <v>92.97</v>
      </c>
    </row>
    <row r="2022" spans="1:15" outlineLevel="2" x14ac:dyDescent="0.25">
      <c r="A2022" t="s">
        <v>2271</v>
      </c>
      <c r="B2022" s="74" t="str">
        <f t="shared" si="257"/>
        <v>00V100</v>
      </c>
      <c r="C2022" t="str">
        <f>VLOOKUP(A2022,'BASE ARTICLE SAMUEL 25012023 v1'!$A$1:$B$1287,2,FALSE)</f>
        <v>AF</v>
      </c>
      <c r="D2022" t="s">
        <v>2057</v>
      </c>
      <c r="E2022">
        <v>1</v>
      </c>
      <c r="F2022" t="s">
        <v>2058</v>
      </c>
      <c r="G2022" s="71">
        <f>VLOOKUP(M2022,'BASE ARTICLE SAMUEL 25012023 v1'!$A$1:$F$1287,6,FALSE)</f>
        <v>214.71</v>
      </c>
      <c r="H2022" s="6">
        <f>VLOOKUP(M2022,'BASE ARTICLE SAMUEL 25012023 v2'!$A$1:$H$1287,8,FALSE)</f>
        <v>196.03</v>
      </c>
      <c r="I2022">
        <v>289.12</v>
      </c>
      <c r="J2022">
        <f t="shared" si="258"/>
        <v>289.12</v>
      </c>
      <c r="K2022" s="6">
        <f>VLOOKUP(M2022,'BASE ARTICLE SAMUEL 25012023 v2'!$A$1:$K$1287,11,FALSE)</f>
        <v>287.341800036</v>
      </c>
      <c r="L2022" s="6">
        <f t="shared" si="259"/>
        <v>287.341800036</v>
      </c>
      <c r="M2022" t="s">
        <v>2057</v>
      </c>
      <c r="N2022" t="str">
        <f>VLOOKUP(M2022,'BASE ARTICLE SAMUEL 25012023 v1'!$A$2:$B$1287,2,FALSE)</f>
        <v>AF</v>
      </c>
      <c r="O2022">
        <f t="shared" si="256"/>
        <v>196.03</v>
      </c>
    </row>
    <row r="2023" spans="1:15" outlineLevel="2" x14ac:dyDescent="0.25">
      <c r="A2023" t="s">
        <v>2271</v>
      </c>
      <c r="B2023" s="74" t="str">
        <f t="shared" si="257"/>
        <v>00V100</v>
      </c>
      <c r="C2023" t="str">
        <f>VLOOKUP(A2023,'BASE ARTICLE SAMUEL 25012023 v1'!$A$1:$B$1287,2,FALSE)</f>
        <v>AF</v>
      </c>
      <c r="D2023" t="s">
        <v>1786</v>
      </c>
      <c r="E2023">
        <v>1</v>
      </c>
      <c r="F2023" t="s">
        <v>1787</v>
      </c>
      <c r="G2023" s="71">
        <f>VLOOKUP(M2023,'BASE ARTICLE SAMUEL 25012023 v1'!$A$1:$F$1287,6,FALSE)</f>
        <v>0</v>
      </c>
      <c r="H2023" s="6">
        <f>VLOOKUP(M2023,'BASE ARTICLE SAMUEL 25012023 v2'!$A$1:$H$1287,8,FALSE)</f>
        <v>203.62199999999999</v>
      </c>
      <c r="I2023">
        <v>326.8</v>
      </c>
      <c r="J2023">
        <f t="shared" si="258"/>
        <v>326.8</v>
      </c>
      <c r="K2023" s="6">
        <f>VLOOKUP(M2023,'BASE ARTICLE SAMUEL 25012023 v2'!$A$1:$K$1287,11,FALSE)</f>
        <v>411.34799999999996</v>
      </c>
      <c r="L2023" s="6">
        <f t="shared" si="259"/>
        <v>411.34799999999996</v>
      </c>
      <c r="M2023" t="s">
        <v>1786</v>
      </c>
      <c r="N2023" t="str">
        <f>VLOOKUP(M2023,'BASE ARTICLE SAMUEL 25012023 v1'!$A$2:$B$1287,2,FALSE)</f>
        <v>AF</v>
      </c>
      <c r="O2023">
        <f t="shared" si="256"/>
        <v>203.62199999999999</v>
      </c>
    </row>
    <row r="2024" spans="1:15" outlineLevel="2" x14ac:dyDescent="0.25">
      <c r="A2024" t="s">
        <v>2271</v>
      </c>
      <c r="B2024" s="74" t="str">
        <f t="shared" si="257"/>
        <v>00V100</v>
      </c>
      <c r="C2024" t="str">
        <f>VLOOKUP(A2024,'BASE ARTICLE SAMUEL 25012023 v1'!$A$1:$B$1287,2,FALSE)</f>
        <v>AF</v>
      </c>
      <c r="D2024" t="s">
        <v>2059</v>
      </c>
      <c r="E2024">
        <v>1</v>
      </c>
      <c r="F2024" t="s">
        <v>2060</v>
      </c>
      <c r="G2024" s="71">
        <f>VLOOKUP(M2024,'BASE ARTICLE SAMUEL 25012023 v1'!$A$1:$F$1287,6,FALSE)</f>
        <v>237</v>
      </c>
      <c r="H2024" s="6">
        <f>VLOOKUP(M2024,'BASE ARTICLE SAMUEL 25012023 v2'!$A$1:$H$1287,8,FALSE)</f>
        <v>299.99</v>
      </c>
      <c r="I2024">
        <v>355.5</v>
      </c>
      <c r="J2024">
        <f t="shared" si="258"/>
        <v>355.5</v>
      </c>
      <c r="K2024" s="6">
        <f>VLOOKUP(M2024,'BASE ARTICLE SAMUEL 25012023 v2'!$A$1:$K$1287,11,FALSE)</f>
        <v>449.98500000000001</v>
      </c>
      <c r="L2024" s="6">
        <f t="shared" si="259"/>
        <v>449.98500000000001</v>
      </c>
      <c r="M2024" t="s">
        <v>2059</v>
      </c>
      <c r="N2024" t="str">
        <f>VLOOKUP(M2024,'BASE ARTICLE SAMUEL 25012023 v1'!$A$2:$B$1287,2,FALSE)</f>
        <v>AN</v>
      </c>
      <c r="O2024">
        <f t="shared" si="256"/>
        <v>299.99</v>
      </c>
    </row>
    <row r="2025" spans="1:15" outlineLevel="2" x14ac:dyDescent="0.25">
      <c r="A2025" t="s">
        <v>2271</v>
      </c>
      <c r="B2025" s="74" t="str">
        <f t="shared" si="257"/>
        <v>00V100</v>
      </c>
      <c r="C2025" t="str">
        <f>VLOOKUP(A2025,'BASE ARTICLE SAMUEL 25012023 v1'!$A$1:$B$1287,2,FALSE)</f>
        <v>AF</v>
      </c>
      <c r="D2025" t="s">
        <v>1603</v>
      </c>
      <c r="E2025">
        <v>1.5</v>
      </c>
      <c r="F2025" t="s">
        <v>1604</v>
      </c>
      <c r="G2025" s="71">
        <f>VLOOKUP(M2025,'BASE ARTICLE SAMUEL 25012023 v1'!$A$1:$F$1287,6,FALSE)</f>
        <v>50</v>
      </c>
      <c r="H2025" s="6">
        <f>VLOOKUP(M2025,'BASE ARTICLE SAMUEL 25012023 v2'!$A$1:$H$1287,8,FALSE)</f>
        <v>0</v>
      </c>
      <c r="I2025">
        <v>75</v>
      </c>
      <c r="J2025">
        <f t="shared" si="258"/>
        <v>112.5</v>
      </c>
      <c r="K2025" s="6">
        <f>VLOOKUP(M2025,'BASE ARTICLE SAMUEL 25012023 v2'!$A$1:$K$1287,11,FALSE)</f>
        <v>75</v>
      </c>
      <c r="L2025" s="6">
        <f t="shared" si="259"/>
        <v>112.5</v>
      </c>
      <c r="M2025" t="s">
        <v>1603</v>
      </c>
      <c r="N2025" t="str">
        <f>VLOOKUP(M2025,'BASE ARTICLE SAMUEL 25012023 v1'!$A$2:$B$1287,2,FALSE)</f>
        <v>AN</v>
      </c>
      <c r="O2025">
        <f t="shared" si="256"/>
        <v>0</v>
      </c>
    </row>
    <row r="2026" spans="1:15" outlineLevel="2" x14ac:dyDescent="0.25">
      <c r="A2026" t="s">
        <v>2271</v>
      </c>
      <c r="B2026" s="74" t="str">
        <f t="shared" si="257"/>
        <v>00V100</v>
      </c>
      <c r="C2026" t="str">
        <f>VLOOKUP(A2026,'BASE ARTICLE SAMUEL 25012023 v1'!$A$1:$B$1287,2,FALSE)</f>
        <v>AF</v>
      </c>
      <c r="D2026" t="s">
        <v>1562</v>
      </c>
      <c r="E2026">
        <v>1</v>
      </c>
      <c r="F2026" t="s">
        <v>1563</v>
      </c>
      <c r="G2026" s="71">
        <f>VLOOKUP(M2026,'BASE ARTICLE SAMUEL 25012023 v1'!$A$1:$F$1287,6,FALSE)</f>
        <v>19.18</v>
      </c>
      <c r="H2026" s="6">
        <f>VLOOKUP(M2026,'BASE ARTICLE SAMUEL 25012023 v2'!$A$1:$H$1287,8,FALSE)</f>
        <v>19.18</v>
      </c>
      <c r="I2026">
        <v>28.77</v>
      </c>
      <c r="J2026">
        <f t="shared" si="258"/>
        <v>28.77</v>
      </c>
      <c r="K2026" s="6">
        <f>VLOOKUP(M2026,'BASE ARTICLE SAMUEL 25012023 v2'!$A$1:$K$1287,11,FALSE)</f>
        <v>28.77</v>
      </c>
      <c r="L2026" s="6">
        <f t="shared" si="259"/>
        <v>28.77</v>
      </c>
      <c r="M2026" t="s">
        <v>1562</v>
      </c>
      <c r="N2026" t="str">
        <f>VLOOKUP(M2026,'BASE ARTICLE SAMUEL 25012023 v1'!$A$2:$B$1287,2,FALSE)</f>
        <v>AN</v>
      </c>
      <c r="O2026">
        <f t="shared" si="256"/>
        <v>19.18</v>
      </c>
    </row>
    <row r="2027" spans="1:15" outlineLevel="2" x14ac:dyDescent="0.25">
      <c r="A2027" t="s">
        <v>2271</v>
      </c>
      <c r="B2027" s="74" t="str">
        <f t="shared" si="257"/>
        <v>00V100</v>
      </c>
      <c r="C2027" t="str">
        <f>VLOOKUP(A2027,'BASE ARTICLE SAMUEL 25012023 v1'!$A$1:$B$1287,2,FALSE)</f>
        <v>AF</v>
      </c>
      <c r="D2027" t="s">
        <v>560</v>
      </c>
      <c r="E2027">
        <v>3</v>
      </c>
      <c r="F2027" t="s">
        <v>561</v>
      </c>
      <c r="G2027" s="71">
        <f>VLOOKUP(M2027,'BASE ARTICLE SAMUEL 25012023 v1'!$A$1:$F$1287,6,FALSE)</f>
        <v>5.73</v>
      </c>
      <c r="H2027" s="6">
        <f>VLOOKUP(M2027,'BASE ARTICLE SAMUEL 25012023 v2'!$A$1:$H$1287,8,FALSE)</f>
        <v>5.73</v>
      </c>
      <c r="I2027">
        <v>19.059999999999999</v>
      </c>
      <c r="J2027">
        <f t="shared" si="258"/>
        <v>57.179999999999993</v>
      </c>
      <c r="K2027" s="6">
        <f>VLOOKUP(M2027,'BASE ARTICLE SAMUEL 25012023 v2'!$A$1:$K$1287,11,FALSE)</f>
        <v>22.862700000000004</v>
      </c>
      <c r="L2027" s="6">
        <f t="shared" si="259"/>
        <v>68.588100000000011</v>
      </c>
      <c r="M2027" t="s">
        <v>560</v>
      </c>
      <c r="N2027" t="str">
        <f>VLOOKUP(M2027,'BASE ARTICLE SAMUEL 25012023 v1'!$A$2:$B$1287,2,FALSE)</f>
        <v>AS</v>
      </c>
      <c r="O2027">
        <f t="shared" si="256"/>
        <v>17.190000000000001</v>
      </c>
    </row>
    <row r="2028" spans="1:15" outlineLevel="2" x14ac:dyDescent="0.25">
      <c r="A2028" t="s">
        <v>2271</v>
      </c>
      <c r="B2028" s="74" t="str">
        <f t="shared" si="257"/>
        <v>00V100</v>
      </c>
      <c r="C2028" t="str">
        <f>VLOOKUP(A2028,'BASE ARTICLE SAMUEL 25012023 v1'!$A$1:$B$1287,2,FALSE)</f>
        <v>AF</v>
      </c>
      <c r="D2028" t="s">
        <v>274</v>
      </c>
      <c r="E2028">
        <v>1</v>
      </c>
      <c r="F2028" t="s">
        <v>275</v>
      </c>
      <c r="G2028" s="71">
        <f>VLOOKUP(M2028,'BASE ARTICLE SAMUEL 25012023 v1'!$A$1:$F$1287,6,FALSE)</f>
        <v>1.23</v>
      </c>
      <c r="H2028" s="6">
        <f>VLOOKUP(M2028,'BASE ARTICLE SAMUEL 25012023 v2'!$A$1:$H$1287,8,FALSE)</f>
        <v>1.327</v>
      </c>
      <c r="I2028">
        <v>1.64</v>
      </c>
      <c r="J2028">
        <f t="shared" si="258"/>
        <v>1.64</v>
      </c>
      <c r="K2028" s="6">
        <f>VLOOKUP(M2028,'BASE ARTICLE SAMUEL 25012023 v2'!$A$1:$K$1287,11,FALSE)</f>
        <v>1.76491</v>
      </c>
      <c r="L2028" s="6">
        <f t="shared" si="259"/>
        <v>1.76491</v>
      </c>
      <c r="M2028" t="s">
        <v>274</v>
      </c>
      <c r="N2028" t="str">
        <f>VLOOKUP(M2028,'BASE ARTICLE SAMUEL 25012023 v1'!$A$2:$B$1287,2,FALSE)</f>
        <v>AS</v>
      </c>
      <c r="O2028">
        <f t="shared" si="256"/>
        <v>1.327</v>
      </c>
    </row>
    <row r="2029" spans="1:15" outlineLevel="2" x14ac:dyDescent="0.25">
      <c r="A2029" t="s">
        <v>2271</v>
      </c>
      <c r="B2029" s="74" t="str">
        <f t="shared" si="257"/>
        <v>00V100</v>
      </c>
      <c r="C2029" t="str">
        <f>VLOOKUP(A2029,'BASE ARTICLE SAMUEL 25012023 v1'!$A$1:$B$1287,2,FALSE)</f>
        <v>AF</v>
      </c>
      <c r="E2029">
        <v>1</v>
      </c>
      <c r="F2029" t="s">
        <v>1550</v>
      </c>
      <c r="G2029" s="71">
        <f>VLOOKUP(M2029,'BASE ARTICLE SAMUEL 25012023 v1'!$A$1:$F$1287,6,FALSE)</f>
        <v>5</v>
      </c>
      <c r="H2029" s="6">
        <f>VLOOKUP(M2029,'BASE ARTICLE SAMUEL 25012023 v2'!$A$1:$H$1287,8,FALSE)</f>
        <v>5</v>
      </c>
      <c r="I2029">
        <v>1.64</v>
      </c>
      <c r="J2029">
        <f t="shared" si="258"/>
        <v>1.64</v>
      </c>
      <c r="K2029" s="6">
        <f>VLOOKUP(M2029,'BASE ARTICLE SAMUEL 25012023 v2'!$A$1:$K$1287,11,FALSE)</f>
        <v>5.5</v>
      </c>
      <c r="L2029" s="6">
        <f t="shared" si="259"/>
        <v>5.5</v>
      </c>
      <c r="M2029" t="s">
        <v>1549</v>
      </c>
      <c r="N2029" t="str">
        <f>VLOOKUP(M2029,'BASE ARTICLE SAMUEL 25012023 v1'!$A$2:$B$1287,2,FALSE)</f>
        <v>AN</v>
      </c>
      <c r="O2029">
        <f t="shared" si="256"/>
        <v>5</v>
      </c>
    </row>
    <row r="2030" spans="1:15" outlineLevel="2" x14ac:dyDescent="0.25">
      <c r="A2030" t="s">
        <v>2271</v>
      </c>
      <c r="B2030" s="74" t="str">
        <f t="shared" si="257"/>
        <v>00V100</v>
      </c>
      <c r="C2030" t="str">
        <f>VLOOKUP(A2030,'BASE ARTICLE SAMUEL 25012023 v1'!$A$1:$B$1287,2,FALSE)</f>
        <v>AF</v>
      </c>
      <c r="E2030">
        <v>1</v>
      </c>
      <c r="F2030" t="s">
        <v>2484</v>
      </c>
      <c r="G2030" s="71">
        <f>VLOOKUP(M2030,'BASE ARTICLE SAMUEL 25012023 v1'!$A$1:$F$1287,6,FALSE)</f>
        <v>1.32</v>
      </c>
      <c r="H2030" s="6">
        <f>VLOOKUP(M2030,'BASE ARTICLE SAMUEL 25012023 v2'!$A$1:$H$1287,8,FALSE)</f>
        <v>1.32</v>
      </c>
      <c r="I2030">
        <v>1.64</v>
      </c>
      <c r="J2030">
        <f t="shared" si="258"/>
        <v>1.64</v>
      </c>
      <c r="K2030" s="6">
        <f>VLOOKUP(M2030,'BASE ARTICLE SAMUEL 25012023 v2'!$A$1:$K$1287,11,FALSE)</f>
        <v>1.4520000000000002</v>
      </c>
      <c r="L2030" s="6">
        <f t="shared" si="259"/>
        <v>1.4520000000000002</v>
      </c>
      <c r="M2030" t="s">
        <v>2483</v>
      </c>
      <c r="N2030" t="str">
        <f>VLOOKUP(M2030,'BASE ARTICLE SAMUEL 25012023 v1'!$A$2:$B$1287,2,FALSE)</f>
        <v>AN</v>
      </c>
      <c r="O2030">
        <f t="shared" si="256"/>
        <v>1.32</v>
      </c>
    </row>
    <row r="2031" spans="1:15" outlineLevel="1" x14ac:dyDescent="0.25">
      <c r="A2031" s="74" t="s">
        <v>4218</v>
      </c>
      <c r="B2031" s="74" t="str">
        <f t="shared" si="257"/>
        <v>DSPR1500V100</v>
      </c>
      <c r="H2031" s="6" t="e">
        <f>VLOOKUP(M2031,'BASE ARTICLE SAMUEL 25012023 v2'!$A$1:$H$1287,8,FALSE)</f>
        <v>#N/A</v>
      </c>
      <c r="K2031" s="6" t="e">
        <f>VLOOKUP(M2031,'BASE ARTICLE SAMUEL 25012023 v2'!$A$1:$K$1287,11,FALSE)</f>
        <v>#N/A</v>
      </c>
      <c r="L2031" s="6">
        <f>SUBTOTAL(9,L2008:L2030)</f>
        <v>2513.7763000360001</v>
      </c>
      <c r="O2031">
        <f>SUBTOTAL(9,O2008:O2030)</f>
        <v>1499.0320000000002</v>
      </c>
    </row>
    <row r="2032" spans="1:15" outlineLevel="2" x14ac:dyDescent="0.25">
      <c r="A2032" t="s">
        <v>2285</v>
      </c>
      <c r="B2032" s="74" t="str">
        <f t="shared" si="257"/>
        <v>00V100ALT</v>
      </c>
      <c r="C2032" t="str">
        <f>VLOOKUP(A2032,'BASE ARTICLE SAMUEL 25012023 v1'!$A$1:$B$1287,2,FALSE)</f>
        <v>AF</v>
      </c>
      <c r="D2032" t="s">
        <v>576</v>
      </c>
      <c r="E2032">
        <v>3</v>
      </c>
      <c r="F2032" t="s">
        <v>577</v>
      </c>
      <c r="G2032" s="71">
        <f>VLOOKUP(M2032,'BASE ARTICLE SAMUEL 25012023 v1'!$A$1:$F$1287,6,FALSE)</f>
        <v>3.2</v>
      </c>
      <c r="H2032" s="6">
        <f>VLOOKUP(M2032,'BASE ARTICLE SAMUEL 25012023 v2'!$A$1:$H$1287,8,FALSE)</f>
        <v>3.2</v>
      </c>
      <c r="I2032">
        <v>4.3499999999999996</v>
      </c>
      <c r="J2032">
        <f t="shared" ref="J2032:J2053" si="260">E2032*I2032</f>
        <v>13.049999999999999</v>
      </c>
      <c r="K2032" s="6">
        <f>VLOOKUP(M2032,'BASE ARTICLE SAMUEL 25012023 v2'!$A$1:$K$1287,11,FALSE)</f>
        <v>4.8000000000000007</v>
      </c>
      <c r="L2032" s="6">
        <f t="shared" ref="L2032:L2053" si="261">E2032*K2032</f>
        <v>14.400000000000002</v>
      </c>
      <c r="M2032" t="s">
        <v>576</v>
      </c>
      <c r="N2032" t="str">
        <f>VLOOKUP(M2032,'BASE ARTICLE SAMUEL 25012023 v1'!$A$2:$B$1287,2,FALSE)</f>
        <v>AN</v>
      </c>
      <c r="O2032">
        <f t="shared" si="256"/>
        <v>9.6000000000000014</v>
      </c>
    </row>
    <row r="2033" spans="1:15" outlineLevel="2" x14ac:dyDescent="0.25">
      <c r="A2033" t="s">
        <v>2285</v>
      </c>
      <c r="B2033" s="74" t="str">
        <f t="shared" si="257"/>
        <v>00V100ALT</v>
      </c>
      <c r="C2033" t="str">
        <f>VLOOKUP(A2033,'BASE ARTICLE SAMUEL 25012023 v1'!$A$1:$B$1287,2,FALSE)</f>
        <v>AF</v>
      </c>
      <c r="D2033" t="s">
        <v>930</v>
      </c>
      <c r="E2033">
        <v>2</v>
      </c>
      <c r="F2033" t="s">
        <v>3954</v>
      </c>
      <c r="G2033" s="71">
        <f>VLOOKUP(M2033,'BASE ARTICLE SAMUEL 25012023 v1'!$A$1:$F$1287,6,FALSE)</f>
        <v>300</v>
      </c>
      <c r="H2033" s="6">
        <f>VLOOKUP(M2033,'BASE ARTICLE SAMUEL 25012023 v2'!$A$1:$H$1287,8,FALSE)</f>
        <v>300</v>
      </c>
      <c r="I2033">
        <v>450</v>
      </c>
      <c r="J2033">
        <f t="shared" si="260"/>
        <v>900</v>
      </c>
      <c r="K2033" s="6">
        <f>VLOOKUP(M2033,'BASE ARTICLE SAMUEL 25012023 v2'!$A$1:$K$1287,11,FALSE)</f>
        <v>450</v>
      </c>
      <c r="L2033" s="6">
        <f t="shared" si="261"/>
        <v>900</v>
      </c>
      <c r="M2033" t="s">
        <v>930</v>
      </c>
      <c r="N2033" t="str">
        <f>VLOOKUP(M2033,'BASE ARTICLE SAMUEL 25012023 v1'!$A$2:$B$1287,2,FALSE)</f>
        <v>AN</v>
      </c>
      <c r="O2033">
        <f t="shared" si="256"/>
        <v>600</v>
      </c>
    </row>
    <row r="2034" spans="1:15" outlineLevel="2" x14ac:dyDescent="0.25">
      <c r="A2034" t="s">
        <v>2285</v>
      </c>
      <c r="B2034" s="74" t="str">
        <f t="shared" si="257"/>
        <v>00V100ALT</v>
      </c>
      <c r="C2034" t="str">
        <f>VLOOKUP(A2034,'BASE ARTICLE SAMUEL 25012023 v1'!$A$1:$B$1287,2,FALSE)</f>
        <v>AF</v>
      </c>
      <c r="D2034" t="s">
        <v>2162</v>
      </c>
      <c r="E2034">
        <v>2</v>
      </c>
      <c r="F2034" t="s">
        <v>2163</v>
      </c>
      <c r="G2034" s="71">
        <f>VLOOKUP(M2034,'BASE ARTICLE SAMUEL 25012023 v1'!$A$1:$F$1287,6,FALSE)</f>
        <v>9.44</v>
      </c>
      <c r="H2034" s="6">
        <f>VLOOKUP(M2034,'BASE ARTICLE SAMUEL 25012023 v2'!$A$1:$H$1287,8,FALSE)</f>
        <v>9.44</v>
      </c>
      <c r="I2034">
        <v>15</v>
      </c>
      <c r="J2034">
        <f t="shared" si="260"/>
        <v>30</v>
      </c>
      <c r="K2034" s="6">
        <f>VLOOKUP(M2034,'BASE ARTICLE SAMUEL 25012023 v2'!$A$1:$K$1287,11,FALSE)</f>
        <v>14.16</v>
      </c>
      <c r="L2034" s="6">
        <f t="shared" si="261"/>
        <v>28.32</v>
      </c>
      <c r="M2034" t="s">
        <v>2162</v>
      </c>
      <c r="N2034" t="str">
        <f>VLOOKUP(M2034,'BASE ARTICLE SAMUEL 25012023 v1'!$A$2:$B$1287,2,FALSE)</f>
        <v>AS</v>
      </c>
      <c r="O2034">
        <f t="shared" si="256"/>
        <v>18.88</v>
      </c>
    </row>
    <row r="2035" spans="1:15" outlineLevel="2" x14ac:dyDescent="0.25">
      <c r="A2035" t="s">
        <v>2285</v>
      </c>
      <c r="B2035" s="74" t="str">
        <f t="shared" si="257"/>
        <v>00V100ALT</v>
      </c>
      <c r="C2035" t="str">
        <f>VLOOKUP(A2035,'BASE ARTICLE SAMUEL 25012023 v1'!$A$1:$B$1287,2,FALSE)</f>
        <v>AF</v>
      </c>
      <c r="D2035" t="s">
        <v>90</v>
      </c>
      <c r="E2035">
        <v>2</v>
      </c>
      <c r="F2035" t="s">
        <v>91</v>
      </c>
      <c r="G2035" s="71">
        <f>VLOOKUP(M2035,'BASE ARTICLE SAMUEL 25012023 v1'!$A$1:$F$1287,6,FALSE)</f>
        <v>0.92</v>
      </c>
      <c r="H2035" s="6">
        <f>VLOOKUP(M2035,'BASE ARTICLE SAMUEL 25012023 v2'!$A$1:$H$1287,8,FALSE)</f>
        <v>0.92</v>
      </c>
      <c r="I2035">
        <v>1.38</v>
      </c>
      <c r="J2035">
        <f t="shared" si="260"/>
        <v>2.76</v>
      </c>
      <c r="K2035" s="6">
        <f>VLOOKUP(M2035,'BASE ARTICLE SAMUEL 25012023 v2'!$A$1:$K$1287,11,FALSE)</f>
        <v>1.3800000000000001</v>
      </c>
      <c r="L2035" s="6">
        <f t="shared" si="261"/>
        <v>2.7600000000000002</v>
      </c>
      <c r="M2035" t="s">
        <v>90</v>
      </c>
      <c r="N2035" t="str">
        <f>VLOOKUP(M2035,'BASE ARTICLE SAMUEL 25012023 v1'!$A$2:$B$1287,2,FALSE)</f>
        <v>AS</v>
      </c>
      <c r="O2035">
        <f t="shared" si="256"/>
        <v>1.84</v>
      </c>
    </row>
    <row r="2036" spans="1:15" outlineLevel="2" x14ac:dyDescent="0.25">
      <c r="A2036" t="s">
        <v>2285</v>
      </c>
      <c r="B2036" s="74" t="str">
        <f t="shared" si="257"/>
        <v>00V100ALT</v>
      </c>
      <c r="C2036" t="str">
        <f>VLOOKUP(A2036,'BASE ARTICLE SAMUEL 25012023 v1'!$A$1:$B$1287,2,FALSE)</f>
        <v>AF</v>
      </c>
      <c r="D2036" t="s">
        <v>68</v>
      </c>
      <c r="E2036">
        <v>1</v>
      </c>
      <c r="F2036" t="s">
        <v>69</v>
      </c>
      <c r="G2036" s="71">
        <f>VLOOKUP(M2036,'BASE ARTICLE SAMUEL 25012023 v1'!$A$1:$F$1287,6,FALSE)</f>
        <v>0.94</v>
      </c>
      <c r="H2036" s="6">
        <f>VLOOKUP(M2036,'BASE ARTICLE SAMUEL 25012023 v2'!$A$1:$H$1287,8,FALSE)</f>
        <v>0.94</v>
      </c>
      <c r="I2036">
        <v>1.41</v>
      </c>
      <c r="J2036">
        <f t="shared" si="260"/>
        <v>1.41</v>
      </c>
      <c r="K2036" s="6">
        <f>VLOOKUP(M2036,'BASE ARTICLE SAMUEL 25012023 v2'!$A$1:$K$1287,11,FALSE)</f>
        <v>1.41</v>
      </c>
      <c r="L2036" s="6">
        <f t="shared" si="261"/>
        <v>1.41</v>
      </c>
      <c r="M2036" t="s">
        <v>68</v>
      </c>
      <c r="N2036" t="str">
        <f>VLOOKUP(M2036,'BASE ARTICLE SAMUEL 25012023 v1'!$A$2:$B$1287,2,FALSE)</f>
        <v>AS</v>
      </c>
      <c r="O2036">
        <f t="shared" si="256"/>
        <v>0.94</v>
      </c>
    </row>
    <row r="2037" spans="1:15" outlineLevel="2" x14ac:dyDescent="0.25">
      <c r="A2037" t="s">
        <v>2285</v>
      </c>
      <c r="B2037" s="74" t="str">
        <f t="shared" si="257"/>
        <v>00V100ALT</v>
      </c>
      <c r="C2037" t="str">
        <f>VLOOKUP(A2037,'BASE ARTICLE SAMUEL 25012023 v1'!$A$1:$B$1287,2,FALSE)</f>
        <v>AF</v>
      </c>
      <c r="D2037" t="s">
        <v>942</v>
      </c>
      <c r="E2037">
        <v>1</v>
      </c>
      <c r="F2037" t="s">
        <v>943</v>
      </c>
      <c r="G2037" s="71">
        <f>VLOOKUP(M2037,'BASE ARTICLE SAMUEL 25012023 v1'!$A$1:$F$1287,6,FALSE)</f>
        <v>1.64</v>
      </c>
      <c r="H2037" s="6">
        <f>VLOOKUP(M2037,'BASE ARTICLE SAMUEL 25012023 v2'!$A$1:$H$1287,8,FALSE)</f>
        <v>1.83</v>
      </c>
      <c r="I2037">
        <v>2.4500000000000002</v>
      </c>
      <c r="J2037">
        <f t="shared" si="260"/>
        <v>2.4500000000000002</v>
      </c>
      <c r="K2037" s="6">
        <f>VLOOKUP(M2037,'BASE ARTICLE SAMUEL 25012023 v2'!$A$1:$K$1287,11,FALSE)</f>
        <v>2.7450000000000001</v>
      </c>
      <c r="L2037" s="6">
        <f t="shared" si="261"/>
        <v>2.7450000000000001</v>
      </c>
      <c r="M2037" t="s">
        <v>942</v>
      </c>
      <c r="N2037" t="str">
        <f>VLOOKUP(M2037,'BASE ARTICLE SAMUEL 25012023 v1'!$A$2:$B$1287,2,FALSE)</f>
        <v>AS</v>
      </c>
      <c r="O2037">
        <f t="shared" si="256"/>
        <v>1.83</v>
      </c>
    </row>
    <row r="2038" spans="1:15" outlineLevel="2" x14ac:dyDescent="0.25">
      <c r="A2038" t="s">
        <v>2285</v>
      </c>
      <c r="B2038" s="74" t="str">
        <f t="shared" si="257"/>
        <v>00V100ALT</v>
      </c>
      <c r="C2038" t="str">
        <f>VLOOKUP(A2038,'BASE ARTICLE SAMUEL 25012023 v1'!$A$1:$B$1287,2,FALSE)</f>
        <v>AF</v>
      </c>
      <c r="D2038" t="s">
        <v>757</v>
      </c>
      <c r="E2038">
        <v>2</v>
      </c>
      <c r="F2038" t="s">
        <v>758</v>
      </c>
      <c r="G2038" s="71">
        <f>VLOOKUP(M2038,'BASE ARTICLE SAMUEL 25012023 v1'!$A$1:$F$1287,6,FALSE)</f>
        <v>1.22</v>
      </c>
      <c r="H2038" s="6">
        <f>VLOOKUP(M2038,'BASE ARTICLE SAMUEL 25012023 v2'!$A$1:$H$1287,8,FALSE)</f>
        <v>1.22</v>
      </c>
      <c r="I2038">
        <v>1.62</v>
      </c>
      <c r="J2038">
        <f t="shared" si="260"/>
        <v>3.24</v>
      </c>
      <c r="K2038" s="6">
        <f>VLOOKUP(M2038,'BASE ARTICLE SAMUEL 25012023 v2'!$A$1:$K$1287,11,FALSE)</f>
        <v>1.6226</v>
      </c>
      <c r="L2038" s="6">
        <f t="shared" si="261"/>
        <v>3.2452000000000001</v>
      </c>
      <c r="M2038" t="s">
        <v>757</v>
      </c>
      <c r="N2038" t="str">
        <f>VLOOKUP(M2038,'BASE ARTICLE SAMUEL 25012023 v1'!$A$2:$B$1287,2,FALSE)</f>
        <v>AS</v>
      </c>
      <c r="O2038">
        <f t="shared" si="256"/>
        <v>2.44</v>
      </c>
    </row>
    <row r="2039" spans="1:15" outlineLevel="2" x14ac:dyDescent="0.25">
      <c r="A2039" t="s">
        <v>2285</v>
      </c>
      <c r="B2039" s="74" t="str">
        <f t="shared" si="257"/>
        <v>00V100ALT</v>
      </c>
      <c r="C2039" t="str">
        <f>VLOOKUP(A2039,'BASE ARTICLE SAMUEL 25012023 v1'!$A$1:$B$1287,2,FALSE)</f>
        <v>AF</v>
      </c>
      <c r="D2039" t="s">
        <v>2049</v>
      </c>
      <c r="E2039">
        <v>4</v>
      </c>
      <c r="F2039" t="s">
        <v>2050</v>
      </c>
      <c r="G2039" s="71">
        <f>VLOOKUP(M2039,'BASE ARTICLE SAMUEL 25012023 v1'!$A$1:$F$1287,6,FALSE)</f>
        <v>0</v>
      </c>
      <c r="H2039" s="6">
        <f>VLOOKUP(M2039,'BASE ARTICLE SAMUEL 25012023 v2'!$A$1:$H$1287,8,FALSE)</f>
        <v>4.1400000000000006</v>
      </c>
      <c r="I2039">
        <v>5.5</v>
      </c>
      <c r="J2039">
        <f t="shared" si="260"/>
        <v>22</v>
      </c>
      <c r="K2039" s="6">
        <f>VLOOKUP(M2039,'BASE ARTICLE SAMUEL 25012023 v2'!$A$1:$K$1287,11,FALSE)</f>
        <v>5.5212000000000003</v>
      </c>
      <c r="L2039" s="6">
        <f t="shared" si="261"/>
        <v>22.084800000000001</v>
      </c>
      <c r="M2039" t="s">
        <v>2049</v>
      </c>
      <c r="N2039" t="str">
        <f>VLOOKUP(M2039,'BASE ARTICLE SAMUEL 25012023 v1'!$A$2:$B$1287,2,FALSE)</f>
        <v>AF</v>
      </c>
      <c r="O2039">
        <f t="shared" si="256"/>
        <v>16.560000000000002</v>
      </c>
    </row>
    <row r="2040" spans="1:15" outlineLevel="2" x14ac:dyDescent="0.25">
      <c r="A2040" t="s">
        <v>2285</v>
      </c>
      <c r="B2040" s="74" t="str">
        <f t="shared" si="257"/>
        <v>00V100ALT</v>
      </c>
      <c r="C2040" t="str">
        <f>VLOOKUP(A2040,'BASE ARTICLE SAMUEL 25012023 v1'!$A$1:$B$1287,2,FALSE)</f>
        <v>AF</v>
      </c>
      <c r="D2040">
        <v>101007</v>
      </c>
      <c r="E2040">
        <v>2</v>
      </c>
      <c r="F2040" t="s">
        <v>582</v>
      </c>
      <c r="G2040" s="71">
        <f>VLOOKUP(M2040,'BASE ARTICLE SAMUEL 25012023 v1'!$A$1:$F$1287,6,FALSE)</f>
        <v>1.5</v>
      </c>
      <c r="H2040" s="6">
        <f>VLOOKUP(M2040,'BASE ARTICLE SAMUEL 25012023 v2'!$A$1:$H$1287,8,FALSE)</f>
        <v>1.5</v>
      </c>
      <c r="I2040">
        <v>2.25</v>
      </c>
      <c r="J2040">
        <f t="shared" si="260"/>
        <v>4.5</v>
      </c>
      <c r="K2040" s="6">
        <f>VLOOKUP(M2040,'BASE ARTICLE SAMUEL 25012023 v2'!$A$1:$K$1287,11,FALSE)</f>
        <v>2.25</v>
      </c>
      <c r="L2040" s="6">
        <f t="shared" si="261"/>
        <v>4.5</v>
      </c>
      <c r="M2040">
        <v>101007</v>
      </c>
      <c r="N2040" t="str">
        <f>VLOOKUP(M2040,'BASE ARTICLE SAMUEL 25012023 v1'!$A$2:$B$1287,2,FALSE)</f>
        <v>AN</v>
      </c>
      <c r="O2040">
        <f t="shared" si="256"/>
        <v>3</v>
      </c>
    </row>
    <row r="2041" spans="1:15" outlineLevel="2" x14ac:dyDescent="0.25">
      <c r="A2041" t="s">
        <v>2285</v>
      </c>
      <c r="B2041" s="74" t="str">
        <f t="shared" si="257"/>
        <v>00V100ALT</v>
      </c>
      <c r="C2041" t="str">
        <f>VLOOKUP(A2041,'BASE ARTICLE SAMUEL 25012023 v1'!$A$1:$B$1287,2,FALSE)</f>
        <v>AF</v>
      </c>
      <c r="D2041" t="s">
        <v>558</v>
      </c>
      <c r="E2041">
        <v>4</v>
      </c>
      <c r="F2041" t="s">
        <v>559</v>
      </c>
      <c r="G2041" s="71">
        <f>VLOOKUP(M2041,'BASE ARTICLE SAMUEL 25012023 v1'!$A$1:$F$1287,6,FALSE)</f>
        <v>0.85</v>
      </c>
      <c r="H2041" s="6">
        <f>VLOOKUP(M2041,'BASE ARTICLE SAMUEL 25012023 v2'!$A$1:$H$1287,8,FALSE)</f>
        <v>0.91100000000000003</v>
      </c>
      <c r="I2041">
        <v>1.1299999999999999</v>
      </c>
      <c r="J2041">
        <f t="shared" si="260"/>
        <v>4.5199999999999996</v>
      </c>
      <c r="K2041" s="6">
        <f>VLOOKUP(M2041,'BASE ARTICLE SAMUEL 25012023 v2'!$A$1:$K$1287,11,FALSE)</f>
        <v>1.2116300000000002</v>
      </c>
      <c r="L2041" s="6">
        <f t="shared" si="261"/>
        <v>4.8465200000000008</v>
      </c>
      <c r="M2041" t="s">
        <v>558</v>
      </c>
      <c r="N2041" t="str">
        <f>VLOOKUP(M2041,'BASE ARTICLE SAMUEL 25012023 v1'!$A$2:$B$1287,2,FALSE)</f>
        <v>AS</v>
      </c>
      <c r="O2041">
        <f t="shared" si="256"/>
        <v>3.6440000000000001</v>
      </c>
    </row>
    <row r="2042" spans="1:15" outlineLevel="2" x14ac:dyDescent="0.25">
      <c r="A2042" t="s">
        <v>2285</v>
      </c>
      <c r="B2042" s="74" t="str">
        <f t="shared" si="257"/>
        <v>00V100ALT</v>
      </c>
      <c r="C2042" t="str">
        <f>VLOOKUP(A2042,'BASE ARTICLE SAMUEL 25012023 v1'!$A$1:$B$1287,2,FALSE)</f>
        <v>AF</v>
      </c>
      <c r="D2042" t="s">
        <v>2215</v>
      </c>
      <c r="E2042">
        <v>5</v>
      </c>
      <c r="F2042" t="s">
        <v>2216</v>
      </c>
      <c r="G2042" s="71">
        <f>VLOOKUP(M2042,'BASE ARTICLE SAMUEL 25012023 v1'!$A$1:$F$1287,6,FALSE)</f>
        <v>0.6</v>
      </c>
      <c r="H2042" s="6">
        <f>VLOOKUP(M2042,'BASE ARTICLE SAMUEL 25012023 v2'!$A$1:$H$1287,8,FALSE)</f>
        <v>0.76</v>
      </c>
      <c r="I2042">
        <v>0.79800000000000004</v>
      </c>
      <c r="J2042">
        <f t="shared" si="260"/>
        <v>3.99</v>
      </c>
      <c r="K2042" s="6">
        <f>VLOOKUP(M2042,'BASE ARTICLE SAMUEL 25012023 v2'!$A$1:$K$1287,11,FALSE)</f>
        <v>1.0108000000000001</v>
      </c>
      <c r="L2042" s="6">
        <f t="shared" si="261"/>
        <v>5.0540000000000003</v>
      </c>
      <c r="M2042" t="s">
        <v>2215</v>
      </c>
      <c r="N2042" t="str">
        <f>VLOOKUP(M2042,'BASE ARTICLE SAMUEL 25012023 v1'!$A$2:$B$1287,2,FALSE)</f>
        <v>AN</v>
      </c>
      <c r="O2042">
        <f t="shared" si="256"/>
        <v>3.8</v>
      </c>
    </row>
    <row r="2043" spans="1:15" outlineLevel="2" x14ac:dyDescent="0.25">
      <c r="A2043" t="s">
        <v>2285</v>
      </c>
      <c r="B2043" s="74" t="str">
        <f t="shared" si="257"/>
        <v>00V100ALT</v>
      </c>
      <c r="C2043" t="str">
        <f>VLOOKUP(A2043,'BASE ARTICLE SAMUEL 25012023 v1'!$A$1:$B$1287,2,FALSE)</f>
        <v>AF</v>
      </c>
      <c r="D2043" t="s">
        <v>1667</v>
      </c>
      <c r="E2043">
        <v>2</v>
      </c>
      <c r="F2043" t="s">
        <v>1668</v>
      </c>
      <c r="G2043" s="71">
        <f>VLOOKUP(M2043,'BASE ARTICLE SAMUEL 25012023 v1'!$A$1:$F$1287,6,FALSE)</f>
        <v>0.6</v>
      </c>
      <c r="H2043" s="6">
        <f>VLOOKUP(M2043,'BASE ARTICLE SAMUEL 25012023 v2'!$A$1:$H$1287,8,FALSE)</f>
        <v>0.6</v>
      </c>
      <c r="I2043">
        <v>0.9</v>
      </c>
      <c r="J2043">
        <f t="shared" si="260"/>
        <v>1.8</v>
      </c>
      <c r="K2043" s="6">
        <f>VLOOKUP(M2043,'BASE ARTICLE SAMUEL 25012023 v2'!$A$1:$K$1287,11,FALSE)</f>
        <v>0.89999999999999991</v>
      </c>
      <c r="L2043" s="6">
        <f t="shared" si="261"/>
        <v>1.7999999999999998</v>
      </c>
      <c r="M2043" t="s">
        <v>1667</v>
      </c>
      <c r="N2043" t="str">
        <f>VLOOKUP(M2043,'BASE ARTICLE SAMUEL 25012023 v1'!$A$2:$B$1287,2,FALSE)</f>
        <v>AN</v>
      </c>
      <c r="O2043">
        <f t="shared" si="256"/>
        <v>1.2</v>
      </c>
    </row>
    <row r="2044" spans="1:15" outlineLevel="2" x14ac:dyDescent="0.25">
      <c r="A2044" t="s">
        <v>2285</v>
      </c>
      <c r="B2044" s="74" t="str">
        <f t="shared" si="257"/>
        <v>00V100ALT</v>
      </c>
      <c r="C2044" t="str">
        <f>VLOOKUP(A2044,'BASE ARTICLE SAMUEL 25012023 v1'!$A$1:$B$1287,2,FALSE)</f>
        <v>AF</v>
      </c>
      <c r="D2044" t="s">
        <v>2217</v>
      </c>
      <c r="E2044">
        <v>4</v>
      </c>
      <c r="F2044" t="s">
        <v>2218</v>
      </c>
      <c r="G2044" s="71">
        <f>VLOOKUP(M2044,'BASE ARTICLE SAMUEL 25012023 v1'!$A$1:$F$1287,6,FALSE)</f>
        <v>0.2</v>
      </c>
      <c r="H2044" s="6">
        <f>VLOOKUP(M2044,'BASE ARTICLE SAMUEL 25012023 v2'!$A$1:$H$1287,8,FALSE)</f>
        <v>0.2</v>
      </c>
      <c r="I2044">
        <v>0.26600000000000001</v>
      </c>
      <c r="J2044">
        <f t="shared" si="260"/>
        <v>1.0640000000000001</v>
      </c>
      <c r="K2044" s="6">
        <f>VLOOKUP(M2044,'BASE ARTICLE SAMUEL 25012023 v2'!$A$1:$K$1287,11,FALSE)</f>
        <v>0.26600000000000001</v>
      </c>
      <c r="L2044" s="6">
        <f t="shared" si="261"/>
        <v>1.0640000000000001</v>
      </c>
      <c r="M2044" t="s">
        <v>2217</v>
      </c>
      <c r="N2044" t="str">
        <f>VLOOKUP(M2044,'BASE ARTICLE SAMUEL 25012023 v1'!$A$2:$B$1287,2,FALSE)</f>
        <v>AN</v>
      </c>
      <c r="O2044">
        <f t="shared" si="256"/>
        <v>0.8</v>
      </c>
    </row>
    <row r="2045" spans="1:15" outlineLevel="2" x14ac:dyDescent="0.25">
      <c r="A2045" t="s">
        <v>2285</v>
      </c>
      <c r="B2045" s="74" t="str">
        <f t="shared" si="257"/>
        <v>00V100ALT</v>
      </c>
      <c r="C2045" t="str">
        <f>VLOOKUP(A2045,'BASE ARTICLE SAMUEL 25012023 v1'!$A$1:$B$1287,2,FALSE)</f>
        <v>AF</v>
      </c>
      <c r="D2045" t="s">
        <v>1949</v>
      </c>
      <c r="E2045">
        <v>1</v>
      </c>
      <c r="F2045" t="s">
        <v>1950</v>
      </c>
      <c r="G2045" s="71">
        <f>VLOOKUP(M2045,'BASE ARTICLE SAMUEL 25012023 v1'!$A$1:$F$1287,6,FALSE)</f>
        <v>0</v>
      </c>
      <c r="H2045" s="6">
        <f>VLOOKUP(M2045,'BASE ARTICLE SAMUEL 25012023 v2'!$A$1:$H$1287,8,FALSE)</f>
        <v>92.97</v>
      </c>
      <c r="I2045">
        <v>156.03</v>
      </c>
      <c r="J2045">
        <f t="shared" si="260"/>
        <v>156.03</v>
      </c>
      <c r="K2045" s="6">
        <f>VLOOKUP(M2045,'BASE ARTICLE SAMUEL 25012023 v2'!$A$1:$K$1287,11,FALSE)</f>
        <v>157.13120000000001</v>
      </c>
      <c r="L2045" s="6">
        <f t="shared" si="261"/>
        <v>157.13120000000001</v>
      </c>
      <c r="M2045" t="s">
        <v>1949</v>
      </c>
      <c r="N2045" t="str">
        <f>VLOOKUP(M2045,'BASE ARTICLE SAMUEL 25012023 v1'!$A$2:$B$1287,2,FALSE)</f>
        <v>AF</v>
      </c>
      <c r="O2045">
        <f t="shared" si="256"/>
        <v>92.97</v>
      </c>
    </row>
    <row r="2046" spans="1:15" outlineLevel="2" x14ac:dyDescent="0.25">
      <c r="A2046" t="s">
        <v>2285</v>
      </c>
      <c r="B2046" s="74" t="str">
        <f t="shared" si="257"/>
        <v>00V100ALT</v>
      </c>
      <c r="C2046" t="str">
        <f>VLOOKUP(A2046,'BASE ARTICLE SAMUEL 25012023 v1'!$A$1:$B$1287,2,FALSE)</f>
        <v>AF</v>
      </c>
      <c r="D2046" t="s">
        <v>2057</v>
      </c>
      <c r="E2046">
        <v>1</v>
      </c>
      <c r="F2046" t="s">
        <v>2058</v>
      </c>
      <c r="G2046" s="71">
        <f>VLOOKUP(M2046,'BASE ARTICLE SAMUEL 25012023 v1'!$A$1:$F$1287,6,FALSE)</f>
        <v>214.71</v>
      </c>
      <c r="H2046" s="6">
        <f>VLOOKUP(M2046,'BASE ARTICLE SAMUEL 25012023 v2'!$A$1:$H$1287,8,FALSE)</f>
        <v>196.03</v>
      </c>
      <c r="I2046">
        <v>289.12</v>
      </c>
      <c r="J2046">
        <f t="shared" si="260"/>
        <v>289.12</v>
      </c>
      <c r="K2046" s="6">
        <f>VLOOKUP(M2046,'BASE ARTICLE SAMUEL 25012023 v2'!$A$1:$K$1287,11,FALSE)</f>
        <v>287.341800036</v>
      </c>
      <c r="L2046" s="6">
        <f t="shared" si="261"/>
        <v>287.341800036</v>
      </c>
      <c r="M2046" t="s">
        <v>2057</v>
      </c>
      <c r="N2046" t="str">
        <f>VLOOKUP(M2046,'BASE ARTICLE SAMUEL 25012023 v1'!$A$2:$B$1287,2,FALSE)</f>
        <v>AF</v>
      </c>
      <c r="O2046">
        <f t="shared" si="256"/>
        <v>196.03</v>
      </c>
    </row>
    <row r="2047" spans="1:15" outlineLevel="2" x14ac:dyDescent="0.25">
      <c r="A2047" t="s">
        <v>2285</v>
      </c>
      <c r="B2047" s="74" t="str">
        <f t="shared" si="257"/>
        <v>00V100ALT</v>
      </c>
      <c r="C2047" t="str">
        <f>VLOOKUP(A2047,'BASE ARTICLE SAMUEL 25012023 v1'!$A$1:$B$1287,2,FALSE)</f>
        <v>AF</v>
      </c>
      <c r="D2047" t="s">
        <v>1786</v>
      </c>
      <c r="E2047">
        <v>1</v>
      </c>
      <c r="F2047" t="s">
        <v>1787</v>
      </c>
      <c r="G2047" s="71">
        <f>VLOOKUP(M2047,'BASE ARTICLE SAMUEL 25012023 v1'!$A$1:$F$1287,6,FALSE)</f>
        <v>0</v>
      </c>
      <c r="H2047" s="6">
        <f>VLOOKUP(M2047,'BASE ARTICLE SAMUEL 25012023 v2'!$A$1:$H$1287,8,FALSE)</f>
        <v>203.62199999999999</v>
      </c>
      <c r="I2047">
        <v>326.8</v>
      </c>
      <c r="J2047">
        <f t="shared" si="260"/>
        <v>326.8</v>
      </c>
      <c r="K2047" s="6">
        <f>VLOOKUP(M2047,'BASE ARTICLE SAMUEL 25012023 v2'!$A$1:$K$1287,11,FALSE)</f>
        <v>411.34799999999996</v>
      </c>
      <c r="L2047" s="6">
        <f t="shared" si="261"/>
        <v>411.34799999999996</v>
      </c>
      <c r="M2047" t="s">
        <v>1786</v>
      </c>
      <c r="N2047" t="str">
        <f>VLOOKUP(M2047,'BASE ARTICLE SAMUEL 25012023 v1'!$A$2:$B$1287,2,FALSE)</f>
        <v>AF</v>
      </c>
      <c r="O2047">
        <f t="shared" si="256"/>
        <v>203.62199999999999</v>
      </c>
    </row>
    <row r="2048" spans="1:15" outlineLevel="2" x14ac:dyDescent="0.25">
      <c r="A2048" t="s">
        <v>2285</v>
      </c>
      <c r="B2048" s="74" t="str">
        <f t="shared" si="257"/>
        <v>00V100ALT</v>
      </c>
      <c r="C2048" t="str">
        <f>VLOOKUP(A2048,'BASE ARTICLE SAMUEL 25012023 v1'!$A$1:$B$1287,2,FALSE)</f>
        <v>AF</v>
      </c>
      <c r="D2048" t="s">
        <v>2059</v>
      </c>
      <c r="E2048">
        <v>1</v>
      </c>
      <c r="F2048" t="s">
        <v>2060</v>
      </c>
      <c r="G2048" s="71">
        <f>VLOOKUP(M2048,'BASE ARTICLE SAMUEL 25012023 v1'!$A$1:$F$1287,6,FALSE)</f>
        <v>237</v>
      </c>
      <c r="H2048" s="6">
        <f>VLOOKUP(M2048,'BASE ARTICLE SAMUEL 25012023 v2'!$A$1:$H$1287,8,FALSE)</f>
        <v>299.99</v>
      </c>
      <c r="I2048">
        <v>355.5</v>
      </c>
      <c r="J2048">
        <f t="shared" si="260"/>
        <v>355.5</v>
      </c>
      <c r="K2048" s="6">
        <f>VLOOKUP(M2048,'BASE ARTICLE SAMUEL 25012023 v2'!$A$1:$K$1287,11,FALSE)</f>
        <v>449.98500000000001</v>
      </c>
      <c r="L2048" s="6">
        <f t="shared" si="261"/>
        <v>449.98500000000001</v>
      </c>
      <c r="M2048" t="s">
        <v>2059</v>
      </c>
      <c r="N2048" t="str">
        <f>VLOOKUP(M2048,'BASE ARTICLE SAMUEL 25012023 v1'!$A$2:$B$1287,2,FALSE)</f>
        <v>AN</v>
      </c>
      <c r="O2048">
        <f t="shared" si="256"/>
        <v>299.99</v>
      </c>
    </row>
    <row r="2049" spans="1:15" outlineLevel="2" x14ac:dyDescent="0.25">
      <c r="A2049" t="s">
        <v>2285</v>
      </c>
      <c r="B2049" s="74" t="str">
        <f t="shared" si="257"/>
        <v>00V100ALT</v>
      </c>
      <c r="C2049" t="str">
        <f>VLOOKUP(A2049,'BASE ARTICLE SAMUEL 25012023 v1'!$A$1:$B$1287,2,FALSE)</f>
        <v>AF</v>
      </c>
      <c r="D2049" t="s">
        <v>1603</v>
      </c>
      <c r="E2049">
        <v>1.5</v>
      </c>
      <c r="F2049" t="s">
        <v>1604</v>
      </c>
      <c r="G2049" s="71">
        <f>VLOOKUP(M2049,'BASE ARTICLE SAMUEL 25012023 v1'!$A$1:$F$1287,6,FALSE)</f>
        <v>50</v>
      </c>
      <c r="H2049" s="6">
        <f>VLOOKUP(M2049,'BASE ARTICLE SAMUEL 25012023 v2'!$A$1:$H$1287,8,FALSE)</f>
        <v>0</v>
      </c>
      <c r="I2049">
        <v>75</v>
      </c>
      <c r="J2049">
        <f t="shared" si="260"/>
        <v>112.5</v>
      </c>
      <c r="K2049" s="6">
        <f>VLOOKUP(M2049,'BASE ARTICLE SAMUEL 25012023 v2'!$A$1:$K$1287,11,FALSE)</f>
        <v>75</v>
      </c>
      <c r="L2049" s="6">
        <f t="shared" si="261"/>
        <v>112.5</v>
      </c>
      <c r="M2049" t="s">
        <v>1603</v>
      </c>
      <c r="N2049" t="str">
        <f>VLOOKUP(M2049,'BASE ARTICLE SAMUEL 25012023 v1'!$A$2:$B$1287,2,FALSE)</f>
        <v>AN</v>
      </c>
      <c r="O2049">
        <f t="shared" si="256"/>
        <v>0</v>
      </c>
    </row>
    <row r="2050" spans="1:15" outlineLevel="2" x14ac:dyDescent="0.25">
      <c r="A2050" t="s">
        <v>2285</v>
      </c>
      <c r="B2050" s="74" t="str">
        <f t="shared" si="257"/>
        <v>00V100ALT</v>
      </c>
      <c r="C2050" t="str">
        <f>VLOOKUP(A2050,'BASE ARTICLE SAMUEL 25012023 v1'!$A$1:$B$1287,2,FALSE)</f>
        <v>AF</v>
      </c>
      <c r="D2050" t="s">
        <v>1562</v>
      </c>
      <c r="E2050">
        <v>1</v>
      </c>
      <c r="F2050" t="s">
        <v>1563</v>
      </c>
      <c r="G2050" s="71">
        <f>VLOOKUP(M2050,'BASE ARTICLE SAMUEL 25012023 v1'!$A$1:$F$1287,6,FALSE)</f>
        <v>19.18</v>
      </c>
      <c r="H2050" s="6">
        <f>VLOOKUP(M2050,'BASE ARTICLE SAMUEL 25012023 v2'!$A$1:$H$1287,8,FALSE)</f>
        <v>19.18</v>
      </c>
      <c r="I2050">
        <v>28.77</v>
      </c>
      <c r="J2050">
        <f t="shared" si="260"/>
        <v>28.77</v>
      </c>
      <c r="K2050" s="6">
        <f>VLOOKUP(M2050,'BASE ARTICLE SAMUEL 25012023 v2'!$A$1:$K$1287,11,FALSE)</f>
        <v>28.77</v>
      </c>
      <c r="L2050" s="6">
        <f t="shared" si="261"/>
        <v>28.77</v>
      </c>
      <c r="M2050" t="s">
        <v>1562</v>
      </c>
      <c r="N2050" t="str">
        <f>VLOOKUP(M2050,'BASE ARTICLE SAMUEL 25012023 v1'!$A$2:$B$1287,2,FALSE)</f>
        <v>AN</v>
      </c>
      <c r="O2050">
        <f t="shared" si="256"/>
        <v>19.18</v>
      </c>
    </row>
    <row r="2051" spans="1:15" outlineLevel="2" x14ac:dyDescent="0.25">
      <c r="A2051" t="s">
        <v>2285</v>
      </c>
      <c r="B2051" s="74" t="str">
        <f t="shared" si="257"/>
        <v>00V100ALT</v>
      </c>
      <c r="C2051" t="str">
        <f>VLOOKUP(A2051,'BASE ARTICLE SAMUEL 25012023 v1'!$A$1:$B$1287,2,FALSE)</f>
        <v>AF</v>
      </c>
      <c r="D2051" t="s">
        <v>560</v>
      </c>
      <c r="E2051">
        <v>3</v>
      </c>
      <c r="F2051" t="s">
        <v>561</v>
      </c>
      <c r="G2051" s="71">
        <f>VLOOKUP(M2051,'BASE ARTICLE SAMUEL 25012023 v1'!$A$1:$F$1287,6,FALSE)</f>
        <v>5.73</v>
      </c>
      <c r="H2051" s="6">
        <f>VLOOKUP(M2051,'BASE ARTICLE SAMUEL 25012023 v2'!$A$1:$H$1287,8,FALSE)</f>
        <v>5.73</v>
      </c>
      <c r="I2051">
        <v>19.059999999999999</v>
      </c>
      <c r="J2051">
        <f t="shared" si="260"/>
        <v>57.179999999999993</v>
      </c>
      <c r="K2051" s="6">
        <f>VLOOKUP(M2051,'BASE ARTICLE SAMUEL 25012023 v2'!$A$1:$K$1287,11,FALSE)</f>
        <v>22.862700000000004</v>
      </c>
      <c r="L2051" s="6">
        <f t="shared" si="261"/>
        <v>68.588100000000011</v>
      </c>
      <c r="M2051" t="s">
        <v>560</v>
      </c>
      <c r="N2051" t="str">
        <f>VLOOKUP(M2051,'BASE ARTICLE SAMUEL 25012023 v1'!$A$2:$B$1287,2,FALSE)</f>
        <v>AS</v>
      </c>
      <c r="O2051">
        <f t="shared" si="256"/>
        <v>17.190000000000001</v>
      </c>
    </row>
    <row r="2052" spans="1:15" outlineLevel="2" x14ac:dyDescent="0.25">
      <c r="A2052" t="s">
        <v>2285</v>
      </c>
      <c r="B2052" s="74" t="str">
        <f t="shared" ref="B2052:B2115" si="262">MID(A2052,7,100)</f>
        <v>00V100ALT</v>
      </c>
      <c r="C2052" t="str">
        <f>VLOOKUP(A2052,'BASE ARTICLE SAMUEL 25012023 v1'!$A$1:$B$1287,2,FALSE)</f>
        <v>AF</v>
      </c>
      <c r="E2052">
        <v>1</v>
      </c>
      <c r="F2052" t="s">
        <v>1550</v>
      </c>
      <c r="G2052" s="71">
        <f>VLOOKUP(M2052,'BASE ARTICLE SAMUEL 25012023 v1'!$A$1:$F$1287,6,FALSE)</f>
        <v>5</v>
      </c>
      <c r="H2052" s="6">
        <f>VLOOKUP(M2052,'BASE ARTICLE SAMUEL 25012023 v2'!$A$1:$H$1287,8,FALSE)</f>
        <v>5</v>
      </c>
      <c r="I2052">
        <v>19.059999999999999</v>
      </c>
      <c r="J2052">
        <f t="shared" si="260"/>
        <v>19.059999999999999</v>
      </c>
      <c r="K2052" s="6">
        <f>VLOOKUP(M2052,'BASE ARTICLE SAMUEL 25012023 v2'!$A$1:$K$1287,11,FALSE)</f>
        <v>5.5</v>
      </c>
      <c r="L2052" s="6">
        <f t="shared" si="261"/>
        <v>5.5</v>
      </c>
      <c r="M2052" t="s">
        <v>1549</v>
      </c>
      <c r="N2052" t="str">
        <f>VLOOKUP(M2052,'BASE ARTICLE SAMUEL 25012023 v1'!$A$2:$B$1287,2,FALSE)</f>
        <v>AN</v>
      </c>
      <c r="O2052">
        <f t="shared" si="256"/>
        <v>5</v>
      </c>
    </row>
    <row r="2053" spans="1:15" outlineLevel="2" x14ac:dyDescent="0.25">
      <c r="A2053" t="s">
        <v>2285</v>
      </c>
      <c r="B2053" s="74" t="str">
        <f t="shared" si="262"/>
        <v>00V100ALT</v>
      </c>
      <c r="C2053" t="str">
        <f>VLOOKUP(A2053,'BASE ARTICLE SAMUEL 25012023 v1'!$A$1:$B$1287,2,FALSE)</f>
        <v>AF</v>
      </c>
      <c r="E2053">
        <v>1</v>
      </c>
      <c r="F2053" t="s">
        <v>2484</v>
      </c>
      <c r="G2053" s="71">
        <f>VLOOKUP(M2053,'BASE ARTICLE SAMUEL 25012023 v1'!$A$1:$F$1287,6,FALSE)</f>
        <v>1.32</v>
      </c>
      <c r="H2053" s="6">
        <f>VLOOKUP(M2053,'BASE ARTICLE SAMUEL 25012023 v2'!$A$1:$H$1287,8,FALSE)</f>
        <v>1.32</v>
      </c>
      <c r="I2053">
        <v>19.059999999999999</v>
      </c>
      <c r="J2053">
        <f t="shared" si="260"/>
        <v>19.059999999999999</v>
      </c>
      <c r="K2053" s="6">
        <f>VLOOKUP(M2053,'BASE ARTICLE SAMUEL 25012023 v2'!$A$1:$K$1287,11,FALSE)</f>
        <v>1.4520000000000002</v>
      </c>
      <c r="L2053" s="6">
        <f t="shared" si="261"/>
        <v>1.4520000000000002</v>
      </c>
      <c r="M2053" t="s">
        <v>2483</v>
      </c>
      <c r="N2053" t="str">
        <f>VLOOKUP(M2053,'BASE ARTICLE SAMUEL 25012023 v1'!$A$2:$B$1287,2,FALSE)</f>
        <v>AN</v>
      </c>
      <c r="O2053">
        <f t="shared" ref="O2053:O2119" si="263">E2053*H2053</f>
        <v>1.32</v>
      </c>
    </row>
    <row r="2054" spans="1:15" outlineLevel="1" x14ac:dyDescent="0.25">
      <c r="A2054" s="74" t="s">
        <v>4219</v>
      </c>
      <c r="B2054" s="74" t="str">
        <f t="shared" si="262"/>
        <v>DSPR1500V100ALT</v>
      </c>
      <c r="H2054" s="6" t="e">
        <f>VLOOKUP(M2054,'BASE ARTICLE SAMUEL 25012023 v2'!$A$1:$H$1287,8,FALSE)</f>
        <v>#N/A</v>
      </c>
      <c r="K2054" s="6" t="e">
        <f>VLOOKUP(M2054,'BASE ARTICLE SAMUEL 25012023 v2'!$A$1:$K$1287,11,FALSE)</f>
        <v>#N/A</v>
      </c>
      <c r="L2054" s="6">
        <f>SUBTOTAL(9,L2032:L2053)</f>
        <v>2514.8456200360001</v>
      </c>
      <c r="O2054">
        <f>SUBTOTAL(9,O2032:O2053)</f>
        <v>1499.8360000000002</v>
      </c>
    </row>
    <row r="2055" spans="1:15" outlineLevel="2" x14ac:dyDescent="0.25">
      <c r="A2055" t="s">
        <v>2299</v>
      </c>
      <c r="B2055" s="74" t="str">
        <f t="shared" si="262"/>
        <v>00V150</v>
      </c>
      <c r="C2055" t="str">
        <f>VLOOKUP(A2055,'BASE ARTICLE SAMUEL 25012023 v1'!$A$1:$B$1287,2,FALSE)</f>
        <v>AF</v>
      </c>
      <c r="D2055" t="s">
        <v>576</v>
      </c>
      <c r="E2055">
        <v>3</v>
      </c>
      <c r="F2055" t="s">
        <v>577</v>
      </c>
      <c r="G2055" s="71">
        <f>VLOOKUP(M2055,'BASE ARTICLE SAMUEL 25012023 v1'!$A$1:$F$1287,6,FALSE)</f>
        <v>3.2</v>
      </c>
      <c r="H2055" s="6">
        <f>VLOOKUP(M2055,'BASE ARTICLE SAMUEL 25012023 v2'!$A$1:$H$1287,8,FALSE)</f>
        <v>3.2</v>
      </c>
      <c r="I2055">
        <v>4.3499999999999996</v>
      </c>
      <c r="J2055">
        <f t="shared" ref="J2055:J2077" si="264">E2055*I2055</f>
        <v>13.049999999999999</v>
      </c>
      <c r="K2055" s="6">
        <f>VLOOKUP(M2055,'BASE ARTICLE SAMUEL 25012023 v2'!$A$1:$K$1287,11,FALSE)</f>
        <v>4.8000000000000007</v>
      </c>
      <c r="L2055" s="6">
        <f t="shared" ref="L2055:L2077" si="265">E2055*K2055</f>
        <v>14.400000000000002</v>
      </c>
      <c r="M2055" t="s">
        <v>576</v>
      </c>
      <c r="N2055" t="str">
        <f>VLOOKUP(M2055,'BASE ARTICLE SAMUEL 25012023 v1'!$A$2:$B$1287,2,FALSE)</f>
        <v>AN</v>
      </c>
      <c r="O2055">
        <f t="shared" si="263"/>
        <v>9.6000000000000014</v>
      </c>
    </row>
    <row r="2056" spans="1:15" outlineLevel="2" x14ac:dyDescent="0.25">
      <c r="A2056" t="s">
        <v>2299</v>
      </c>
      <c r="B2056" s="74" t="str">
        <f t="shared" si="262"/>
        <v>00V150</v>
      </c>
      <c r="C2056" t="str">
        <f>VLOOKUP(A2056,'BASE ARTICLE SAMUEL 25012023 v1'!$A$1:$B$1287,2,FALSE)</f>
        <v>AF</v>
      </c>
      <c r="D2056" t="s">
        <v>2251</v>
      </c>
      <c r="E2056">
        <v>2</v>
      </c>
      <c r="F2056" t="s">
        <v>3951</v>
      </c>
      <c r="G2056" s="71">
        <f>VLOOKUP(M2056,'BASE ARTICLE SAMUEL 25012023 v1'!$A$1:$F$1287,6,FALSE)</f>
        <v>320</v>
      </c>
      <c r="H2056" s="6">
        <f>VLOOKUP(M2056,'BASE ARTICLE SAMUEL 25012023 v2'!$A$1:$H$1287,8,FALSE)</f>
        <v>320</v>
      </c>
      <c r="I2056">
        <v>0</v>
      </c>
      <c r="J2056">
        <f t="shared" si="264"/>
        <v>0</v>
      </c>
      <c r="K2056" s="6">
        <f>VLOOKUP(M2056,'BASE ARTICLE SAMUEL 25012023 v2'!$A$1:$K$1287,11,FALSE)</f>
        <v>480</v>
      </c>
      <c r="L2056" s="6">
        <f t="shared" si="265"/>
        <v>960</v>
      </c>
      <c r="M2056" t="s">
        <v>2251</v>
      </c>
      <c r="N2056" t="str">
        <f>VLOOKUP(M2056,'BASE ARTICLE SAMUEL 25012023 v1'!$A$2:$B$1287,2,FALSE)</f>
        <v>AN</v>
      </c>
      <c r="O2056">
        <f t="shared" si="263"/>
        <v>640</v>
      </c>
    </row>
    <row r="2057" spans="1:15" outlineLevel="2" x14ac:dyDescent="0.25">
      <c r="A2057" t="s">
        <v>2299</v>
      </c>
      <c r="B2057" s="74" t="str">
        <f t="shared" si="262"/>
        <v>00V150</v>
      </c>
      <c r="C2057" t="str">
        <f>VLOOKUP(A2057,'BASE ARTICLE SAMUEL 25012023 v1'!$A$1:$B$1287,2,FALSE)</f>
        <v>AF</v>
      </c>
      <c r="D2057" t="s">
        <v>2162</v>
      </c>
      <c r="E2057">
        <v>2</v>
      </c>
      <c r="F2057" t="s">
        <v>2163</v>
      </c>
      <c r="G2057" s="71">
        <f>VLOOKUP(M2057,'BASE ARTICLE SAMUEL 25012023 v1'!$A$1:$F$1287,6,FALSE)</f>
        <v>9.44</v>
      </c>
      <c r="H2057" s="6">
        <f>VLOOKUP(M2057,'BASE ARTICLE SAMUEL 25012023 v2'!$A$1:$H$1287,8,FALSE)</f>
        <v>9.44</v>
      </c>
      <c r="I2057">
        <v>15</v>
      </c>
      <c r="J2057">
        <f t="shared" si="264"/>
        <v>30</v>
      </c>
      <c r="K2057" s="6">
        <f>VLOOKUP(M2057,'BASE ARTICLE SAMUEL 25012023 v2'!$A$1:$K$1287,11,FALSE)</f>
        <v>14.16</v>
      </c>
      <c r="L2057" s="6">
        <f t="shared" si="265"/>
        <v>28.32</v>
      </c>
      <c r="M2057" t="s">
        <v>2162</v>
      </c>
      <c r="N2057" t="str">
        <f>VLOOKUP(M2057,'BASE ARTICLE SAMUEL 25012023 v1'!$A$2:$B$1287,2,FALSE)</f>
        <v>AS</v>
      </c>
      <c r="O2057">
        <f t="shared" si="263"/>
        <v>18.88</v>
      </c>
    </row>
    <row r="2058" spans="1:15" outlineLevel="2" x14ac:dyDescent="0.25">
      <c r="A2058" t="s">
        <v>2299</v>
      </c>
      <c r="B2058" s="74" t="str">
        <f t="shared" si="262"/>
        <v>00V150</v>
      </c>
      <c r="C2058" t="str">
        <f>VLOOKUP(A2058,'BASE ARTICLE SAMUEL 25012023 v1'!$A$1:$B$1287,2,FALSE)</f>
        <v>AF</v>
      </c>
      <c r="D2058" t="s">
        <v>90</v>
      </c>
      <c r="E2058">
        <v>2</v>
      </c>
      <c r="F2058" t="s">
        <v>91</v>
      </c>
      <c r="G2058" s="71">
        <f>VLOOKUP(M2058,'BASE ARTICLE SAMUEL 25012023 v1'!$A$1:$F$1287,6,FALSE)</f>
        <v>0.92</v>
      </c>
      <c r="H2058" s="6">
        <f>VLOOKUP(M2058,'BASE ARTICLE SAMUEL 25012023 v2'!$A$1:$H$1287,8,FALSE)</f>
        <v>0.92</v>
      </c>
      <c r="I2058">
        <v>1.38</v>
      </c>
      <c r="J2058">
        <f t="shared" si="264"/>
        <v>2.76</v>
      </c>
      <c r="K2058" s="6">
        <f>VLOOKUP(M2058,'BASE ARTICLE SAMUEL 25012023 v2'!$A$1:$K$1287,11,FALSE)</f>
        <v>1.3800000000000001</v>
      </c>
      <c r="L2058" s="6">
        <f t="shared" si="265"/>
        <v>2.7600000000000002</v>
      </c>
      <c r="M2058" t="s">
        <v>90</v>
      </c>
      <c r="N2058" t="str">
        <f>VLOOKUP(M2058,'BASE ARTICLE SAMUEL 25012023 v1'!$A$2:$B$1287,2,FALSE)</f>
        <v>AS</v>
      </c>
      <c r="O2058">
        <f t="shared" si="263"/>
        <v>1.84</v>
      </c>
    </row>
    <row r="2059" spans="1:15" outlineLevel="2" x14ac:dyDescent="0.25">
      <c r="A2059" t="s">
        <v>2299</v>
      </c>
      <c r="B2059" s="74" t="str">
        <f t="shared" si="262"/>
        <v>00V150</v>
      </c>
      <c r="C2059" t="str">
        <f>VLOOKUP(A2059,'BASE ARTICLE SAMUEL 25012023 v1'!$A$1:$B$1287,2,FALSE)</f>
        <v>AF</v>
      </c>
      <c r="D2059" t="s">
        <v>68</v>
      </c>
      <c r="E2059">
        <v>1</v>
      </c>
      <c r="F2059" t="s">
        <v>69</v>
      </c>
      <c r="G2059" s="71">
        <f>VLOOKUP(M2059,'BASE ARTICLE SAMUEL 25012023 v1'!$A$1:$F$1287,6,FALSE)</f>
        <v>0.94</v>
      </c>
      <c r="H2059" s="6">
        <f>VLOOKUP(M2059,'BASE ARTICLE SAMUEL 25012023 v2'!$A$1:$H$1287,8,FALSE)</f>
        <v>0.94</v>
      </c>
      <c r="I2059">
        <v>1.41</v>
      </c>
      <c r="J2059">
        <f t="shared" si="264"/>
        <v>1.41</v>
      </c>
      <c r="K2059" s="6">
        <f>VLOOKUP(M2059,'BASE ARTICLE SAMUEL 25012023 v2'!$A$1:$K$1287,11,FALSE)</f>
        <v>1.41</v>
      </c>
      <c r="L2059" s="6">
        <f t="shared" si="265"/>
        <v>1.41</v>
      </c>
      <c r="M2059" t="s">
        <v>68</v>
      </c>
      <c r="N2059" t="str">
        <f>VLOOKUP(M2059,'BASE ARTICLE SAMUEL 25012023 v1'!$A$2:$B$1287,2,FALSE)</f>
        <v>AS</v>
      </c>
      <c r="O2059">
        <f t="shared" si="263"/>
        <v>0.94</v>
      </c>
    </row>
    <row r="2060" spans="1:15" outlineLevel="2" x14ac:dyDescent="0.25">
      <c r="A2060" t="s">
        <v>2299</v>
      </c>
      <c r="B2060" s="74" t="str">
        <f t="shared" si="262"/>
        <v>00V150</v>
      </c>
      <c r="C2060" t="str">
        <f>VLOOKUP(A2060,'BASE ARTICLE SAMUEL 25012023 v1'!$A$1:$B$1287,2,FALSE)</f>
        <v>AF</v>
      </c>
      <c r="D2060" t="s">
        <v>942</v>
      </c>
      <c r="E2060">
        <v>1</v>
      </c>
      <c r="F2060" t="s">
        <v>943</v>
      </c>
      <c r="G2060" s="71">
        <f>VLOOKUP(M2060,'BASE ARTICLE SAMUEL 25012023 v1'!$A$1:$F$1287,6,FALSE)</f>
        <v>1.64</v>
      </c>
      <c r="H2060" s="6">
        <f>VLOOKUP(M2060,'BASE ARTICLE SAMUEL 25012023 v2'!$A$1:$H$1287,8,FALSE)</f>
        <v>1.83</v>
      </c>
      <c r="I2060">
        <v>2.4500000000000002</v>
      </c>
      <c r="J2060">
        <f t="shared" si="264"/>
        <v>2.4500000000000002</v>
      </c>
      <c r="K2060" s="6">
        <f>VLOOKUP(M2060,'BASE ARTICLE SAMUEL 25012023 v2'!$A$1:$K$1287,11,FALSE)</f>
        <v>2.7450000000000001</v>
      </c>
      <c r="L2060" s="6">
        <f t="shared" si="265"/>
        <v>2.7450000000000001</v>
      </c>
      <c r="M2060" t="s">
        <v>942</v>
      </c>
      <c r="N2060" t="str">
        <f>VLOOKUP(M2060,'BASE ARTICLE SAMUEL 25012023 v1'!$A$2:$B$1287,2,FALSE)</f>
        <v>AS</v>
      </c>
      <c r="O2060">
        <f t="shared" si="263"/>
        <v>1.83</v>
      </c>
    </row>
    <row r="2061" spans="1:15" outlineLevel="2" x14ac:dyDescent="0.25">
      <c r="A2061" t="s">
        <v>2299</v>
      </c>
      <c r="B2061" s="74" t="str">
        <f t="shared" si="262"/>
        <v>00V150</v>
      </c>
      <c r="C2061" t="str">
        <f>VLOOKUP(A2061,'BASE ARTICLE SAMUEL 25012023 v1'!$A$1:$B$1287,2,FALSE)</f>
        <v>AF</v>
      </c>
      <c r="D2061" t="s">
        <v>757</v>
      </c>
      <c r="E2061">
        <v>1</v>
      </c>
      <c r="F2061" t="s">
        <v>758</v>
      </c>
      <c r="G2061" s="71">
        <f>VLOOKUP(M2061,'BASE ARTICLE SAMUEL 25012023 v1'!$A$1:$F$1287,6,FALSE)</f>
        <v>1.22</v>
      </c>
      <c r="H2061" s="6">
        <f>VLOOKUP(M2061,'BASE ARTICLE SAMUEL 25012023 v2'!$A$1:$H$1287,8,FALSE)</f>
        <v>1.22</v>
      </c>
      <c r="I2061">
        <v>1.62</v>
      </c>
      <c r="J2061">
        <f t="shared" si="264"/>
        <v>1.62</v>
      </c>
      <c r="K2061" s="6">
        <f>VLOOKUP(M2061,'BASE ARTICLE SAMUEL 25012023 v2'!$A$1:$K$1287,11,FALSE)</f>
        <v>1.6226</v>
      </c>
      <c r="L2061" s="6">
        <f t="shared" si="265"/>
        <v>1.6226</v>
      </c>
      <c r="M2061" t="s">
        <v>757</v>
      </c>
      <c r="N2061" t="str">
        <f>VLOOKUP(M2061,'BASE ARTICLE SAMUEL 25012023 v1'!$A$2:$B$1287,2,FALSE)</f>
        <v>AS</v>
      </c>
      <c r="O2061">
        <f t="shared" si="263"/>
        <v>1.22</v>
      </c>
    </row>
    <row r="2062" spans="1:15" outlineLevel="2" x14ac:dyDescent="0.25">
      <c r="A2062" t="s">
        <v>2299</v>
      </c>
      <c r="B2062" s="74" t="str">
        <f t="shared" si="262"/>
        <v>00V150</v>
      </c>
      <c r="C2062" t="str">
        <f>VLOOKUP(A2062,'BASE ARTICLE SAMUEL 25012023 v1'!$A$1:$B$1287,2,FALSE)</f>
        <v>AF</v>
      </c>
      <c r="D2062" t="s">
        <v>2049</v>
      </c>
      <c r="E2062">
        <v>4</v>
      </c>
      <c r="F2062" t="s">
        <v>2050</v>
      </c>
      <c r="G2062" s="71">
        <f>VLOOKUP(M2062,'BASE ARTICLE SAMUEL 25012023 v1'!$A$1:$F$1287,6,FALSE)</f>
        <v>0</v>
      </c>
      <c r="H2062" s="6">
        <f>VLOOKUP(M2062,'BASE ARTICLE SAMUEL 25012023 v2'!$A$1:$H$1287,8,FALSE)</f>
        <v>4.1400000000000006</v>
      </c>
      <c r="I2062">
        <v>5.5</v>
      </c>
      <c r="J2062">
        <f t="shared" si="264"/>
        <v>22</v>
      </c>
      <c r="K2062" s="6">
        <f>VLOOKUP(M2062,'BASE ARTICLE SAMUEL 25012023 v2'!$A$1:$K$1287,11,FALSE)</f>
        <v>5.5212000000000003</v>
      </c>
      <c r="L2062" s="6">
        <f t="shared" si="265"/>
        <v>22.084800000000001</v>
      </c>
      <c r="M2062" t="s">
        <v>2049</v>
      </c>
      <c r="N2062" t="str">
        <f>VLOOKUP(M2062,'BASE ARTICLE SAMUEL 25012023 v1'!$A$2:$B$1287,2,FALSE)</f>
        <v>AF</v>
      </c>
      <c r="O2062">
        <f t="shared" si="263"/>
        <v>16.560000000000002</v>
      </c>
    </row>
    <row r="2063" spans="1:15" outlineLevel="2" x14ac:dyDescent="0.25">
      <c r="A2063" t="s">
        <v>2299</v>
      </c>
      <c r="B2063" s="74" t="str">
        <f t="shared" si="262"/>
        <v>00V150</v>
      </c>
      <c r="C2063" t="str">
        <f>VLOOKUP(A2063,'BASE ARTICLE SAMUEL 25012023 v1'!$A$1:$B$1287,2,FALSE)</f>
        <v>AF</v>
      </c>
      <c r="D2063">
        <v>101007</v>
      </c>
      <c r="E2063">
        <v>2</v>
      </c>
      <c r="F2063" t="s">
        <v>582</v>
      </c>
      <c r="G2063" s="71">
        <f>VLOOKUP(M2063,'BASE ARTICLE SAMUEL 25012023 v1'!$A$1:$F$1287,6,FALSE)</f>
        <v>1.5</v>
      </c>
      <c r="H2063" s="6">
        <f>VLOOKUP(M2063,'BASE ARTICLE SAMUEL 25012023 v2'!$A$1:$H$1287,8,FALSE)</f>
        <v>1.5</v>
      </c>
      <c r="I2063">
        <v>2.25</v>
      </c>
      <c r="J2063">
        <f t="shared" si="264"/>
        <v>4.5</v>
      </c>
      <c r="K2063" s="6">
        <f>VLOOKUP(M2063,'BASE ARTICLE SAMUEL 25012023 v2'!$A$1:$K$1287,11,FALSE)</f>
        <v>2.25</v>
      </c>
      <c r="L2063" s="6">
        <f t="shared" si="265"/>
        <v>4.5</v>
      </c>
      <c r="M2063">
        <v>101007</v>
      </c>
      <c r="N2063" t="str">
        <f>VLOOKUP(M2063,'BASE ARTICLE SAMUEL 25012023 v1'!$A$2:$B$1287,2,FALSE)</f>
        <v>AN</v>
      </c>
      <c r="O2063">
        <f t="shared" si="263"/>
        <v>3</v>
      </c>
    </row>
    <row r="2064" spans="1:15" outlineLevel="2" x14ac:dyDescent="0.25">
      <c r="A2064" t="s">
        <v>2299</v>
      </c>
      <c r="B2064" s="74" t="str">
        <f t="shared" si="262"/>
        <v>00V150</v>
      </c>
      <c r="C2064" t="str">
        <f>VLOOKUP(A2064,'BASE ARTICLE SAMUEL 25012023 v1'!$A$1:$B$1287,2,FALSE)</f>
        <v>AF</v>
      </c>
      <c r="D2064" t="s">
        <v>558</v>
      </c>
      <c r="E2064">
        <v>3</v>
      </c>
      <c r="F2064" t="s">
        <v>559</v>
      </c>
      <c r="G2064" s="71">
        <f>VLOOKUP(M2064,'BASE ARTICLE SAMUEL 25012023 v1'!$A$1:$F$1287,6,FALSE)</f>
        <v>0.85</v>
      </c>
      <c r="H2064" s="6">
        <f>VLOOKUP(M2064,'BASE ARTICLE SAMUEL 25012023 v2'!$A$1:$H$1287,8,FALSE)</f>
        <v>0.91100000000000003</v>
      </c>
      <c r="I2064">
        <v>1.1299999999999999</v>
      </c>
      <c r="J2064">
        <f t="shared" si="264"/>
        <v>3.3899999999999997</v>
      </c>
      <c r="K2064" s="6">
        <f>VLOOKUP(M2064,'BASE ARTICLE SAMUEL 25012023 v2'!$A$1:$K$1287,11,FALSE)</f>
        <v>1.2116300000000002</v>
      </c>
      <c r="L2064" s="6">
        <f t="shared" si="265"/>
        <v>3.6348900000000004</v>
      </c>
      <c r="M2064" t="s">
        <v>558</v>
      </c>
      <c r="N2064" t="str">
        <f>VLOOKUP(M2064,'BASE ARTICLE SAMUEL 25012023 v1'!$A$2:$B$1287,2,FALSE)</f>
        <v>AS</v>
      </c>
      <c r="O2064">
        <f t="shared" si="263"/>
        <v>2.7330000000000001</v>
      </c>
    </row>
    <row r="2065" spans="1:15" outlineLevel="2" x14ac:dyDescent="0.25">
      <c r="A2065" t="s">
        <v>2299</v>
      </c>
      <c r="B2065" s="74" t="str">
        <f t="shared" si="262"/>
        <v>00V150</v>
      </c>
      <c r="C2065" t="str">
        <f>VLOOKUP(A2065,'BASE ARTICLE SAMUEL 25012023 v1'!$A$1:$B$1287,2,FALSE)</f>
        <v>AF</v>
      </c>
      <c r="D2065" t="s">
        <v>2215</v>
      </c>
      <c r="E2065">
        <v>5</v>
      </c>
      <c r="F2065" t="s">
        <v>2216</v>
      </c>
      <c r="G2065" s="71">
        <f>VLOOKUP(M2065,'BASE ARTICLE SAMUEL 25012023 v1'!$A$1:$F$1287,6,FALSE)</f>
        <v>0.6</v>
      </c>
      <c r="H2065" s="6">
        <f>VLOOKUP(M2065,'BASE ARTICLE SAMUEL 25012023 v2'!$A$1:$H$1287,8,FALSE)</f>
        <v>0.76</v>
      </c>
      <c r="I2065">
        <v>0.79800000000000004</v>
      </c>
      <c r="J2065">
        <f t="shared" si="264"/>
        <v>3.99</v>
      </c>
      <c r="K2065" s="6">
        <f>VLOOKUP(M2065,'BASE ARTICLE SAMUEL 25012023 v2'!$A$1:$K$1287,11,FALSE)</f>
        <v>1.0108000000000001</v>
      </c>
      <c r="L2065" s="6">
        <f t="shared" si="265"/>
        <v>5.0540000000000003</v>
      </c>
      <c r="M2065" t="s">
        <v>2215</v>
      </c>
      <c r="N2065" t="str">
        <f>VLOOKUP(M2065,'BASE ARTICLE SAMUEL 25012023 v1'!$A$2:$B$1287,2,FALSE)</f>
        <v>AN</v>
      </c>
      <c r="O2065">
        <f t="shared" si="263"/>
        <v>3.8</v>
      </c>
    </row>
    <row r="2066" spans="1:15" outlineLevel="2" x14ac:dyDescent="0.25">
      <c r="A2066" t="s">
        <v>2299</v>
      </c>
      <c r="B2066" s="74" t="str">
        <f t="shared" si="262"/>
        <v>00V150</v>
      </c>
      <c r="C2066" t="str">
        <f>VLOOKUP(A2066,'BASE ARTICLE SAMUEL 25012023 v1'!$A$1:$B$1287,2,FALSE)</f>
        <v>AF</v>
      </c>
      <c r="D2066" t="s">
        <v>1667</v>
      </c>
      <c r="E2066">
        <v>2</v>
      </c>
      <c r="F2066" t="s">
        <v>1668</v>
      </c>
      <c r="G2066" s="71">
        <f>VLOOKUP(M2066,'BASE ARTICLE SAMUEL 25012023 v1'!$A$1:$F$1287,6,FALSE)</f>
        <v>0.6</v>
      </c>
      <c r="H2066" s="6">
        <f>VLOOKUP(M2066,'BASE ARTICLE SAMUEL 25012023 v2'!$A$1:$H$1287,8,FALSE)</f>
        <v>0.6</v>
      </c>
      <c r="I2066">
        <v>0.9</v>
      </c>
      <c r="J2066">
        <f t="shared" si="264"/>
        <v>1.8</v>
      </c>
      <c r="K2066" s="6">
        <f>VLOOKUP(M2066,'BASE ARTICLE SAMUEL 25012023 v2'!$A$1:$K$1287,11,FALSE)</f>
        <v>0.89999999999999991</v>
      </c>
      <c r="L2066" s="6">
        <f t="shared" si="265"/>
        <v>1.7999999999999998</v>
      </c>
      <c r="M2066" t="s">
        <v>1667</v>
      </c>
      <c r="N2066" t="str">
        <f>VLOOKUP(M2066,'BASE ARTICLE SAMUEL 25012023 v1'!$A$2:$B$1287,2,FALSE)</f>
        <v>AN</v>
      </c>
      <c r="O2066">
        <f t="shared" si="263"/>
        <v>1.2</v>
      </c>
    </row>
    <row r="2067" spans="1:15" outlineLevel="2" x14ac:dyDescent="0.25">
      <c r="A2067" t="s">
        <v>2299</v>
      </c>
      <c r="B2067" s="74" t="str">
        <f t="shared" si="262"/>
        <v>00V150</v>
      </c>
      <c r="C2067" t="str">
        <f>VLOOKUP(A2067,'BASE ARTICLE SAMUEL 25012023 v1'!$A$1:$B$1287,2,FALSE)</f>
        <v>AF</v>
      </c>
      <c r="D2067" t="s">
        <v>2217</v>
      </c>
      <c r="E2067">
        <v>4</v>
      </c>
      <c r="F2067" t="s">
        <v>2218</v>
      </c>
      <c r="G2067" s="71">
        <f>VLOOKUP(M2067,'BASE ARTICLE SAMUEL 25012023 v1'!$A$1:$F$1287,6,FALSE)</f>
        <v>0.2</v>
      </c>
      <c r="H2067" s="6">
        <f>VLOOKUP(M2067,'BASE ARTICLE SAMUEL 25012023 v2'!$A$1:$H$1287,8,FALSE)</f>
        <v>0.2</v>
      </c>
      <c r="I2067">
        <v>0.26600000000000001</v>
      </c>
      <c r="J2067">
        <f t="shared" si="264"/>
        <v>1.0640000000000001</v>
      </c>
      <c r="K2067" s="6">
        <f>VLOOKUP(M2067,'BASE ARTICLE SAMUEL 25012023 v2'!$A$1:$K$1287,11,FALSE)</f>
        <v>0.26600000000000001</v>
      </c>
      <c r="L2067" s="6">
        <f t="shared" si="265"/>
        <v>1.0640000000000001</v>
      </c>
      <c r="M2067" t="s">
        <v>2217</v>
      </c>
      <c r="N2067" t="str">
        <f>VLOOKUP(M2067,'BASE ARTICLE SAMUEL 25012023 v1'!$A$2:$B$1287,2,FALSE)</f>
        <v>AN</v>
      </c>
      <c r="O2067">
        <f t="shared" si="263"/>
        <v>0.8</v>
      </c>
    </row>
    <row r="2068" spans="1:15" outlineLevel="2" x14ac:dyDescent="0.25">
      <c r="A2068" t="s">
        <v>2299</v>
      </c>
      <c r="B2068" s="74" t="str">
        <f t="shared" si="262"/>
        <v>00V150</v>
      </c>
      <c r="C2068" t="str">
        <f>VLOOKUP(A2068,'BASE ARTICLE SAMUEL 25012023 v1'!$A$1:$B$1287,2,FALSE)</f>
        <v>AF</v>
      </c>
      <c r="D2068" t="s">
        <v>1949</v>
      </c>
      <c r="E2068">
        <v>1</v>
      </c>
      <c r="F2068" t="s">
        <v>1950</v>
      </c>
      <c r="G2068" s="71">
        <f>VLOOKUP(M2068,'BASE ARTICLE SAMUEL 25012023 v1'!$A$1:$F$1287,6,FALSE)</f>
        <v>0</v>
      </c>
      <c r="H2068" s="6">
        <f>VLOOKUP(M2068,'BASE ARTICLE SAMUEL 25012023 v2'!$A$1:$H$1287,8,FALSE)</f>
        <v>92.97</v>
      </c>
      <c r="I2068">
        <v>156.03</v>
      </c>
      <c r="J2068">
        <f t="shared" si="264"/>
        <v>156.03</v>
      </c>
      <c r="K2068" s="6">
        <f>VLOOKUP(M2068,'BASE ARTICLE SAMUEL 25012023 v2'!$A$1:$K$1287,11,FALSE)</f>
        <v>157.13120000000001</v>
      </c>
      <c r="L2068" s="6">
        <f t="shared" si="265"/>
        <v>157.13120000000001</v>
      </c>
      <c r="M2068" t="s">
        <v>1949</v>
      </c>
      <c r="N2068" t="str">
        <f>VLOOKUP(M2068,'BASE ARTICLE SAMUEL 25012023 v1'!$A$2:$B$1287,2,FALSE)</f>
        <v>AF</v>
      </c>
      <c r="O2068">
        <f t="shared" si="263"/>
        <v>92.97</v>
      </c>
    </row>
    <row r="2069" spans="1:15" outlineLevel="2" x14ac:dyDescent="0.25">
      <c r="A2069" t="s">
        <v>2299</v>
      </c>
      <c r="B2069" s="74" t="str">
        <f t="shared" si="262"/>
        <v>00V150</v>
      </c>
      <c r="C2069" t="str">
        <f>VLOOKUP(A2069,'BASE ARTICLE SAMUEL 25012023 v1'!$A$1:$B$1287,2,FALSE)</f>
        <v>AF</v>
      </c>
      <c r="D2069" t="s">
        <v>2057</v>
      </c>
      <c r="E2069">
        <v>1</v>
      </c>
      <c r="F2069" t="s">
        <v>2058</v>
      </c>
      <c r="G2069" s="71">
        <f>VLOOKUP(M2069,'BASE ARTICLE SAMUEL 25012023 v1'!$A$1:$F$1287,6,FALSE)</f>
        <v>214.71</v>
      </c>
      <c r="H2069" s="6">
        <f>VLOOKUP(M2069,'BASE ARTICLE SAMUEL 25012023 v2'!$A$1:$H$1287,8,FALSE)</f>
        <v>196.03</v>
      </c>
      <c r="I2069">
        <v>289.12</v>
      </c>
      <c r="J2069">
        <f t="shared" si="264"/>
        <v>289.12</v>
      </c>
      <c r="K2069" s="6">
        <f>VLOOKUP(M2069,'BASE ARTICLE SAMUEL 25012023 v2'!$A$1:$K$1287,11,FALSE)</f>
        <v>287.341800036</v>
      </c>
      <c r="L2069" s="6">
        <f t="shared" si="265"/>
        <v>287.341800036</v>
      </c>
      <c r="M2069" t="s">
        <v>2057</v>
      </c>
      <c r="N2069" t="str">
        <f>VLOOKUP(M2069,'BASE ARTICLE SAMUEL 25012023 v1'!$A$2:$B$1287,2,FALSE)</f>
        <v>AF</v>
      </c>
      <c r="O2069">
        <f t="shared" si="263"/>
        <v>196.03</v>
      </c>
    </row>
    <row r="2070" spans="1:15" outlineLevel="2" x14ac:dyDescent="0.25">
      <c r="A2070" t="s">
        <v>2299</v>
      </c>
      <c r="B2070" s="74" t="str">
        <f t="shared" si="262"/>
        <v>00V150</v>
      </c>
      <c r="C2070" t="str">
        <f>VLOOKUP(A2070,'BASE ARTICLE SAMUEL 25012023 v1'!$A$1:$B$1287,2,FALSE)</f>
        <v>AF</v>
      </c>
      <c r="D2070" t="s">
        <v>1786</v>
      </c>
      <c r="E2070">
        <v>1</v>
      </c>
      <c r="F2070" t="s">
        <v>1787</v>
      </c>
      <c r="G2070" s="71">
        <f>VLOOKUP(M2070,'BASE ARTICLE SAMUEL 25012023 v1'!$A$1:$F$1287,6,FALSE)</f>
        <v>0</v>
      </c>
      <c r="H2070" s="6">
        <f>VLOOKUP(M2070,'BASE ARTICLE SAMUEL 25012023 v2'!$A$1:$H$1287,8,FALSE)</f>
        <v>203.62199999999999</v>
      </c>
      <c r="I2070">
        <v>326.8</v>
      </c>
      <c r="J2070">
        <f t="shared" si="264"/>
        <v>326.8</v>
      </c>
      <c r="K2070" s="6">
        <f>VLOOKUP(M2070,'BASE ARTICLE SAMUEL 25012023 v2'!$A$1:$K$1287,11,FALSE)</f>
        <v>411.34799999999996</v>
      </c>
      <c r="L2070" s="6">
        <f t="shared" si="265"/>
        <v>411.34799999999996</v>
      </c>
      <c r="M2070" t="s">
        <v>1786</v>
      </c>
      <c r="N2070" t="str">
        <f>VLOOKUP(M2070,'BASE ARTICLE SAMUEL 25012023 v1'!$A$2:$B$1287,2,FALSE)</f>
        <v>AF</v>
      </c>
      <c r="O2070">
        <f t="shared" si="263"/>
        <v>203.62199999999999</v>
      </c>
    </row>
    <row r="2071" spans="1:15" outlineLevel="2" x14ac:dyDescent="0.25">
      <c r="A2071" t="s">
        <v>2299</v>
      </c>
      <c r="B2071" s="74" t="str">
        <f t="shared" si="262"/>
        <v>00V150</v>
      </c>
      <c r="C2071" t="str">
        <f>VLOOKUP(A2071,'BASE ARTICLE SAMUEL 25012023 v1'!$A$1:$B$1287,2,FALSE)</f>
        <v>AF</v>
      </c>
      <c r="D2071" t="s">
        <v>2059</v>
      </c>
      <c r="E2071">
        <v>1</v>
      </c>
      <c r="F2071" t="s">
        <v>2060</v>
      </c>
      <c r="G2071" s="71">
        <f>VLOOKUP(M2071,'BASE ARTICLE SAMUEL 25012023 v1'!$A$1:$F$1287,6,FALSE)</f>
        <v>237</v>
      </c>
      <c r="H2071" s="6">
        <f>VLOOKUP(M2071,'BASE ARTICLE SAMUEL 25012023 v2'!$A$1:$H$1287,8,FALSE)</f>
        <v>299.99</v>
      </c>
      <c r="I2071">
        <v>355.5</v>
      </c>
      <c r="J2071">
        <f t="shared" si="264"/>
        <v>355.5</v>
      </c>
      <c r="K2071" s="6">
        <f>VLOOKUP(M2071,'BASE ARTICLE SAMUEL 25012023 v2'!$A$1:$K$1287,11,FALSE)</f>
        <v>449.98500000000001</v>
      </c>
      <c r="L2071" s="6">
        <f t="shared" si="265"/>
        <v>449.98500000000001</v>
      </c>
      <c r="M2071" t="s">
        <v>2059</v>
      </c>
      <c r="N2071" t="str">
        <f>VLOOKUP(M2071,'BASE ARTICLE SAMUEL 25012023 v1'!$A$2:$B$1287,2,FALSE)</f>
        <v>AN</v>
      </c>
      <c r="O2071">
        <f t="shared" si="263"/>
        <v>299.99</v>
      </c>
    </row>
    <row r="2072" spans="1:15" outlineLevel="2" x14ac:dyDescent="0.25">
      <c r="A2072" t="s">
        <v>2299</v>
      </c>
      <c r="B2072" s="74" t="str">
        <f t="shared" si="262"/>
        <v>00V150</v>
      </c>
      <c r="C2072" t="str">
        <f>VLOOKUP(A2072,'BASE ARTICLE SAMUEL 25012023 v1'!$A$1:$B$1287,2,FALSE)</f>
        <v>AF</v>
      </c>
      <c r="D2072" t="s">
        <v>1603</v>
      </c>
      <c r="E2072">
        <v>1.5</v>
      </c>
      <c r="F2072" t="s">
        <v>1604</v>
      </c>
      <c r="G2072" s="71">
        <f>VLOOKUP(M2072,'BASE ARTICLE SAMUEL 25012023 v1'!$A$1:$F$1287,6,FALSE)</f>
        <v>50</v>
      </c>
      <c r="H2072" s="6">
        <f>VLOOKUP(M2072,'BASE ARTICLE SAMUEL 25012023 v2'!$A$1:$H$1287,8,FALSE)</f>
        <v>0</v>
      </c>
      <c r="I2072">
        <v>75</v>
      </c>
      <c r="J2072">
        <f t="shared" si="264"/>
        <v>112.5</v>
      </c>
      <c r="K2072" s="6">
        <f>VLOOKUP(M2072,'BASE ARTICLE SAMUEL 25012023 v2'!$A$1:$K$1287,11,FALSE)</f>
        <v>75</v>
      </c>
      <c r="L2072" s="6">
        <f t="shared" si="265"/>
        <v>112.5</v>
      </c>
      <c r="M2072" t="s">
        <v>1603</v>
      </c>
      <c r="N2072" t="str">
        <f>VLOOKUP(M2072,'BASE ARTICLE SAMUEL 25012023 v1'!$A$2:$B$1287,2,FALSE)</f>
        <v>AN</v>
      </c>
      <c r="O2072">
        <f t="shared" si="263"/>
        <v>0</v>
      </c>
    </row>
    <row r="2073" spans="1:15" outlineLevel="2" x14ac:dyDescent="0.25">
      <c r="A2073" t="s">
        <v>2299</v>
      </c>
      <c r="B2073" s="74" t="str">
        <f t="shared" si="262"/>
        <v>00V150</v>
      </c>
      <c r="C2073" t="str">
        <f>VLOOKUP(A2073,'BASE ARTICLE SAMUEL 25012023 v1'!$A$1:$B$1287,2,FALSE)</f>
        <v>AF</v>
      </c>
      <c r="D2073" t="s">
        <v>1562</v>
      </c>
      <c r="E2073">
        <v>1</v>
      </c>
      <c r="F2073" t="s">
        <v>1563</v>
      </c>
      <c r="G2073" s="71">
        <f>VLOOKUP(M2073,'BASE ARTICLE SAMUEL 25012023 v1'!$A$1:$F$1287,6,FALSE)</f>
        <v>19.18</v>
      </c>
      <c r="H2073" s="6">
        <f>VLOOKUP(M2073,'BASE ARTICLE SAMUEL 25012023 v2'!$A$1:$H$1287,8,FALSE)</f>
        <v>19.18</v>
      </c>
      <c r="I2073">
        <v>28.77</v>
      </c>
      <c r="J2073">
        <f t="shared" si="264"/>
        <v>28.77</v>
      </c>
      <c r="K2073" s="6">
        <f>VLOOKUP(M2073,'BASE ARTICLE SAMUEL 25012023 v2'!$A$1:$K$1287,11,FALSE)</f>
        <v>28.77</v>
      </c>
      <c r="L2073" s="6">
        <f t="shared" si="265"/>
        <v>28.77</v>
      </c>
      <c r="M2073" t="s">
        <v>1562</v>
      </c>
      <c r="N2073" t="str">
        <f>VLOOKUP(M2073,'BASE ARTICLE SAMUEL 25012023 v1'!$A$2:$B$1287,2,FALSE)</f>
        <v>AN</v>
      </c>
      <c r="O2073">
        <f t="shared" si="263"/>
        <v>19.18</v>
      </c>
    </row>
    <row r="2074" spans="1:15" outlineLevel="2" x14ac:dyDescent="0.25">
      <c r="A2074" t="s">
        <v>2299</v>
      </c>
      <c r="B2074" s="74" t="str">
        <f t="shared" si="262"/>
        <v>00V150</v>
      </c>
      <c r="C2074" t="str">
        <f>VLOOKUP(A2074,'BASE ARTICLE SAMUEL 25012023 v1'!$A$1:$B$1287,2,FALSE)</f>
        <v>AF</v>
      </c>
      <c r="D2074" t="s">
        <v>560</v>
      </c>
      <c r="E2074">
        <v>3</v>
      </c>
      <c r="F2074" t="s">
        <v>561</v>
      </c>
      <c r="G2074" s="71">
        <f>VLOOKUP(M2074,'BASE ARTICLE SAMUEL 25012023 v1'!$A$1:$F$1287,6,FALSE)</f>
        <v>5.73</v>
      </c>
      <c r="H2074" s="6">
        <f>VLOOKUP(M2074,'BASE ARTICLE SAMUEL 25012023 v2'!$A$1:$H$1287,8,FALSE)</f>
        <v>5.73</v>
      </c>
      <c r="I2074">
        <v>19.059999999999999</v>
      </c>
      <c r="J2074">
        <f t="shared" si="264"/>
        <v>57.179999999999993</v>
      </c>
      <c r="K2074" s="6">
        <f>VLOOKUP(M2074,'BASE ARTICLE SAMUEL 25012023 v2'!$A$1:$K$1287,11,FALSE)</f>
        <v>22.862700000000004</v>
      </c>
      <c r="L2074" s="6">
        <f t="shared" si="265"/>
        <v>68.588100000000011</v>
      </c>
      <c r="M2074" t="s">
        <v>560</v>
      </c>
      <c r="N2074" t="str">
        <f>VLOOKUP(M2074,'BASE ARTICLE SAMUEL 25012023 v1'!$A$2:$B$1287,2,FALSE)</f>
        <v>AS</v>
      </c>
      <c r="O2074">
        <f t="shared" si="263"/>
        <v>17.190000000000001</v>
      </c>
    </row>
    <row r="2075" spans="1:15" outlineLevel="2" x14ac:dyDescent="0.25">
      <c r="A2075" t="s">
        <v>2299</v>
      </c>
      <c r="B2075" s="74" t="str">
        <f t="shared" si="262"/>
        <v>00V150</v>
      </c>
      <c r="C2075" t="str">
        <f>VLOOKUP(A2075,'BASE ARTICLE SAMUEL 25012023 v1'!$A$1:$B$1287,2,FALSE)</f>
        <v>AF</v>
      </c>
      <c r="D2075" t="s">
        <v>274</v>
      </c>
      <c r="E2075">
        <v>1</v>
      </c>
      <c r="F2075" t="s">
        <v>275</v>
      </c>
      <c r="G2075" s="71">
        <f>VLOOKUP(M2075,'BASE ARTICLE SAMUEL 25012023 v1'!$A$1:$F$1287,6,FALSE)</f>
        <v>1.23</v>
      </c>
      <c r="H2075" s="6">
        <f>VLOOKUP(M2075,'BASE ARTICLE SAMUEL 25012023 v2'!$A$1:$H$1287,8,FALSE)</f>
        <v>1.327</v>
      </c>
      <c r="I2075">
        <v>1.64</v>
      </c>
      <c r="J2075">
        <f t="shared" si="264"/>
        <v>1.64</v>
      </c>
      <c r="K2075" s="6">
        <f>VLOOKUP(M2075,'BASE ARTICLE SAMUEL 25012023 v2'!$A$1:$K$1287,11,FALSE)</f>
        <v>1.76491</v>
      </c>
      <c r="L2075" s="6">
        <f t="shared" si="265"/>
        <v>1.76491</v>
      </c>
      <c r="M2075" t="s">
        <v>274</v>
      </c>
      <c r="N2075" t="str">
        <f>VLOOKUP(M2075,'BASE ARTICLE SAMUEL 25012023 v1'!$A$2:$B$1287,2,FALSE)</f>
        <v>AS</v>
      </c>
      <c r="O2075">
        <f t="shared" si="263"/>
        <v>1.327</v>
      </c>
    </row>
    <row r="2076" spans="1:15" outlineLevel="2" x14ac:dyDescent="0.25">
      <c r="A2076" t="s">
        <v>2299</v>
      </c>
      <c r="B2076" s="74" t="str">
        <f t="shared" si="262"/>
        <v>00V150</v>
      </c>
      <c r="C2076" t="str">
        <f>VLOOKUP(A2076,'BASE ARTICLE SAMUEL 25012023 v1'!$A$1:$B$1287,2,FALSE)</f>
        <v>AF</v>
      </c>
      <c r="E2076">
        <v>1</v>
      </c>
      <c r="F2076" t="s">
        <v>1550</v>
      </c>
      <c r="G2076" s="71">
        <f>VLOOKUP(M2076,'BASE ARTICLE SAMUEL 25012023 v1'!$A$1:$F$1287,6,FALSE)</f>
        <v>5</v>
      </c>
      <c r="H2076" s="6">
        <f>VLOOKUP(M2076,'BASE ARTICLE SAMUEL 25012023 v2'!$A$1:$H$1287,8,FALSE)</f>
        <v>5</v>
      </c>
      <c r="I2076">
        <v>1.64</v>
      </c>
      <c r="J2076">
        <f t="shared" si="264"/>
        <v>1.64</v>
      </c>
      <c r="K2076" s="6">
        <f>VLOOKUP(M2076,'BASE ARTICLE SAMUEL 25012023 v2'!$A$1:$K$1287,11,FALSE)</f>
        <v>5.5</v>
      </c>
      <c r="L2076" s="6">
        <f t="shared" si="265"/>
        <v>5.5</v>
      </c>
      <c r="M2076" t="s">
        <v>1549</v>
      </c>
      <c r="N2076" t="str">
        <f>VLOOKUP(M2076,'BASE ARTICLE SAMUEL 25012023 v1'!$A$2:$B$1287,2,FALSE)</f>
        <v>AN</v>
      </c>
      <c r="O2076">
        <f t="shared" si="263"/>
        <v>5</v>
      </c>
    </row>
    <row r="2077" spans="1:15" outlineLevel="2" x14ac:dyDescent="0.25">
      <c r="A2077" t="s">
        <v>2299</v>
      </c>
      <c r="B2077" s="74" t="str">
        <f t="shared" si="262"/>
        <v>00V150</v>
      </c>
      <c r="C2077" t="str">
        <f>VLOOKUP(A2077,'BASE ARTICLE SAMUEL 25012023 v1'!$A$1:$B$1287,2,FALSE)</f>
        <v>AF</v>
      </c>
      <c r="E2077">
        <v>1</v>
      </c>
      <c r="F2077" t="s">
        <v>2484</v>
      </c>
      <c r="G2077" s="71">
        <f>VLOOKUP(M2077,'BASE ARTICLE SAMUEL 25012023 v1'!$A$1:$F$1287,6,FALSE)</f>
        <v>1.32</v>
      </c>
      <c r="H2077" s="6">
        <f>VLOOKUP(M2077,'BASE ARTICLE SAMUEL 25012023 v2'!$A$1:$H$1287,8,FALSE)</f>
        <v>1.32</v>
      </c>
      <c r="I2077">
        <v>1.64</v>
      </c>
      <c r="J2077">
        <f t="shared" si="264"/>
        <v>1.64</v>
      </c>
      <c r="K2077" s="6">
        <f>VLOOKUP(M2077,'BASE ARTICLE SAMUEL 25012023 v2'!$A$1:$K$1287,11,FALSE)</f>
        <v>1.4520000000000002</v>
      </c>
      <c r="L2077" s="6">
        <f t="shared" si="265"/>
        <v>1.4520000000000002</v>
      </c>
      <c r="M2077" t="s">
        <v>2483</v>
      </c>
      <c r="N2077" t="str">
        <f>VLOOKUP(M2077,'BASE ARTICLE SAMUEL 25012023 v1'!$A$2:$B$1287,2,FALSE)</f>
        <v>AN</v>
      </c>
      <c r="O2077">
        <f t="shared" si="263"/>
        <v>1.32</v>
      </c>
    </row>
    <row r="2078" spans="1:15" outlineLevel="1" x14ac:dyDescent="0.25">
      <c r="A2078" s="74" t="s">
        <v>4220</v>
      </c>
      <c r="B2078" s="74" t="str">
        <f t="shared" si="262"/>
        <v>DSPR1500V150</v>
      </c>
      <c r="H2078" s="6" t="e">
        <f>VLOOKUP(M2078,'BASE ARTICLE SAMUEL 25012023 v2'!$A$1:$H$1287,8,FALSE)</f>
        <v>#N/A</v>
      </c>
      <c r="K2078" s="6" t="e">
        <f>VLOOKUP(M2078,'BASE ARTICLE SAMUEL 25012023 v2'!$A$1:$K$1287,11,FALSE)</f>
        <v>#N/A</v>
      </c>
      <c r="L2078" s="6">
        <f>SUBTOTAL(9,L2055:L2077)</f>
        <v>2573.7763000360001</v>
      </c>
      <c r="O2078">
        <f>SUBTOTAL(9,O2055:O2077)</f>
        <v>1539.0320000000002</v>
      </c>
    </row>
    <row r="2079" spans="1:15" outlineLevel="2" x14ac:dyDescent="0.25">
      <c r="A2079" t="s">
        <v>2313</v>
      </c>
      <c r="B2079" s="74" t="str">
        <f t="shared" si="262"/>
        <v>00V150ALT</v>
      </c>
      <c r="C2079" t="str">
        <f>VLOOKUP(A2079,'BASE ARTICLE SAMUEL 25012023 v1'!$A$1:$B$1287,2,FALSE)</f>
        <v>AF</v>
      </c>
      <c r="D2079" t="s">
        <v>560</v>
      </c>
      <c r="E2079">
        <v>3</v>
      </c>
      <c r="F2079" t="s">
        <v>561</v>
      </c>
      <c r="G2079" s="71">
        <f>VLOOKUP(M2079,'BASE ARTICLE SAMUEL 25012023 v1'!$A$1:$F$1287,6,FALSE)</f>
        <v>5.73</v>
      </c>
      <c r="H2079" s="6">
        <f>VLOOKUP(M2079,'BASE ARTICLE SAMUEL 25012023 v2'!$A$1:$H$1287,8,FALSE)</f>
        <v>5.73</v>
      </c>
      <c r="I2079">
        <v>19.059999999999999</v>
      </c>
      <c r="J2079">
        <f t="shared" ref="J2079:J2100" si="266">E2079*I2079</f>
        <v>57.179999999999993</v>
      </c>
      <c r="K2079" s="6">
        <f>VLOOKUP(M2079,'BASE ARTICLE SAMUEL 25012023 v2'!$A$1:$K$1287,11,FALSE)</f>
        <v>22.862700000000004</v>
      </c>
      <c r="L2079" s="6">
        <f t="shared" ref="L2079:L2100" si="267">E2079*K2079</f>
        <v>68.588100000000011</v>
      </c>
      <c r="M2079" t="s">
        <v>560</v>
      </c>
      <c r="N2079" t="str">
        <f>VLOOKUP(M2079,'BASE ARTICLE SAMUEL 25012023 v1'!$A$2:$B$1287,2,FALSE)</f>
        <v>AS</v>
      </c>
      <c r="O2079">
        <f t="shared" si="263"/>
        <v>17.190000000000001</v>
      </c>
    </row>
    <row r="2080" spans="1:15" outlineLevel="2" x14ac:dyDescent="0.25">
      <c r="A2080" t="s">
        <v>2313</v>
      </c>
      <c r="B2080" s="74" t="str">
        <f t="shared" si="262"/>
        <v>00V150ALT</v>
      </c>
      <c r="C2080" t="str">
        <f>VLOOKUP(A2080,'BASE ARTICLE SAMUEL 25012023 v1'!$A$1:$B$1287,2,FALSE)</f>
        <v>AF</v>
      </c>
      <c r="D2080" t="s">
        <v>576</v>
      </c>
      <c r="E2080">
        <v>3</v>
      </c>
      <c r="F2080" t="s">
        <v>577</v>
      </c>
      <c r="G2080" s="71">
        <f>VLOOKUP(M2080,'BASE ARTICLE SAMUEL 25012023 v1'!$A$1:$F$1287,6,FALSE)</f>
        <v>3.2</v>
      </c>
      <c r="H2080" s="6">
        <f>VLOOKUP(M2080,'BASE ARTICLE SAMUEL 25012023 v2'!$A$1:$H$1287,8,FALSE)</f>
        <v>3.2</v>
      </c>
      <c r="I2080">
        <v>4.3499999999999996</v>
      </c>
      <c r="J2080">
        <f t="shared" si="266"/>
        <v>13.049999999999999</v>
      </c>
      <c r="K2080" s="6">
        <f>VLOOKUP(M2080,'BASE ARTICLE SAMUEL 25012023 v2'!$A$1:$K$1287,11,FALSE)</f>
        <v>4.8000000000000007</v>
      </c>
      <c r="L2080" s="6">
        <f t="shared" si="267"/>
        <v>14.400000000000002</v>
      </c>
      <c r="M2080" t="s">
        <v>576</v>
      </c>
      <c r="N2080" t="str">
        <f>VLOOKUP(M2080,'BASE ARTICLE SAMUEL 25012023 v1'!$A$2:$B$1287,2,FALSE)</f>
        <v>AN</v>
      </c>
      <c r="O2080">
        <f t="shared" si="263"/>
        <v>9.6000000000000014</v>
      </c>
    </row>
    <row r="2081" spans="1:15" outlineLevel="2" x14ac:dyDescent="0.25">
      <c r="A2081" t="s">
        <v>2313</v>
      </c>
      <c r="B2081" s="74" t="str">
        <f t="shared" si="262"/>
        <v>00V150ALT</v>
      </c>
      <c r="C2081" t="str">
        <f>VLOOKUP(A2081,'BASE ARTICLE SAMUEL 25012023 v1'!$A$1:$B$1287,2,FALSE)</f>
        <v>AF</v>
      </c>
      <c r="D2081" t="s">
        <v>2251</v>
      </c>
      <c r="E2081">
        <v>2</v>
      </c>
      <c r="F2081" t="s">
        <v>3951</v>
      </c>
      <c r="G2081" s="71">
        <f>VLOOKUP(M2081,'BASE ARTICLE SAMUEL 25012023 v1'!$A$1:$F$1287,6,FALSE)</f>
        <v>320</v>
      </c>
      <c r="H2081" s="6">
        <f>VLOOKUP(M2081,'BASE ARTICLE SAMUEL 25012023 v2'!$A$1:$H$1287,8,FALSE)</f>
        <v>320</v>
      </c>
      <c r="I2081">
        <v>0</v>
      </c>
      <c r="J2081">
        <f t="shared" si="266"/>
        <v>0</v>
      </c>
      <c r="K2081" s="6">
        <f>VLOOKUP(M2081,'BASE ARTICLE SAMUEL 25012023 v2'!$A$1:$K$1287,11,FALSE)</f>
        <v>480</v>
      </c>
      <c r="L2081" s="6">
        <f t="shared" si="267"/>
        <v>960</v>
      </c>
      <c r="M2081" t="s">
        <v>2251</v>
      </c>
      <c r="N2081" t="str">
        <f>VLOOKUP(M2081,'BASE ARTICLE SAMUEL 25012023 v1'!$A$2:$B$1287,2,FALSE)</f>
        <v>AN</v>
      </c>
      <c r="O2081">
        <f t="shared" si="263"/>
        <v>640</v>
      </c>
    </row>
    <row r="2082" spans="1:15" outlineLevel="2" x14ac:dyDescent="0.25">
      <c r="A2082" t="s">
        <v>2313</v>
      </c>
      <c r="B2082" s="74" t="str">
        <f t="shared" si="262"/>
        <v>00V150ALT</v>
      </c>
      <c r="C2082" t="str">
        <f>VLOOKUP(A2082,'BASE ARTICLE SAMUEL 25012023 v1'!$A$1:$B$1287,2,FALSE)</f>
        <v>AF</v>
      </c>
      <c r="D2082" t="s">
        <v>2162</v>
      </c>
      <c r="E2082">
        <v>2</v>
      </c>
      <c r="F2082" t="s">
        <v>2163</v>
      </c>
      <c r="G2082" s="71">
        <f>VLOOKUP(M2082,'BASE ARTICLE SAMUEL 25012023 v1'!$A$1:$F$1287,6,FALSE)</f>
        <v>9.44</v>
      </c>
      <c r="H2082" s="6">
        <f>VLOOKUP(M2082,'BASE ARTICLE SAMUEL 25012023 v2'!$A$1:$H$1287,8,FALSE)</f>
        <v>9.44</v>
      </c>
      <c r="I2082">
        <v>15</v>
      </c>
      <c r="J2082">
        <f t="shared" si="266"/>
        <v>30</v>
      </c>
      <c r="K2082" s="6">
        <f>VLOOKUP(M2082,'BASE ARTICLE SAMUEL 25012023 v2'!$A$1:$K$1287,11,FALSE)</f>
        <v>14.16</v>
      </c>
      <c r="L2082" s="6">
        <f t="shared" si="267"/>
        <v>28.32</v>
      </c>
      <c r="M2082" t="s">
        <v>2162</v>
      </c>
      <c r="N2082" t="str">
        <f>VLOOKUP(M2082,'BASE ARTICLE SAMUEL 25012023 v1'!$A$2:$B$1287,2,FALSE)</f>
        <v>AS</v>
      </c>
      <c r="O2082">
        <f t="shared" si="263"/>
        <v>18.88</v>
      </c>
    </row>
    <row r="2083" spans="1:15" outlineLevel="2" x14ac:dyDescent="0.25">
      <c r="A2083" t="s">
        <v>2313</v>
      </c>
      <c r="B2083" s="74" t="str">
        <f t="shared" si="262"/>
        <v>00V150ALT</v>
      </c>
      <c r="C2083" t="str">
        <f>VLOOKUP(A2083,'BASE ARTICLE SAMUEL 25012023 v1'!$A$1:$B$1287,2,FALSE)</f>
        <v>AF</v>
      </c>
      <c r="D2083" t="s">
        <v>90</v>
      </c>
      <c r="E2083">
        <v>2</v>
      </c>
      <c r="F2083" t="s">
        <v>91</v>
      </c>
      <c r="G2083" s="71">
        <f>VLOOKUP(M2083,'BASE ARTICLE SAMUEL 25012023 v1'!$A$1:$F$1287,6,FALSE)</f>
        <v>0.92</v>
      </c>
      <c r="H2083" s="6">
        <f>VLOOKUP(M2083,'BASE ARTICLE SAMUEL 25012023 v2'!$A$1:$H$1287,8,FALSE)</f>
        <v>0.92</v>
      </c>
      <c r="I2083">
        <v>1.38</v>
      </c>
      <c r="J2083">
        <f t="shared" si="266"/>
        <v>2.76</v>
      </c>
      <c r="K2083" s="6">
        <f>VLOOKUP(M2083,'BASE ARTICLE SAMUEL 25012023 v2'!$A$1:$K$1287,11,FALSE)</f>
        <v>1.3800000000000001</v>
      </c>
      <c r="L2083" s="6">
        <f t="shared" si="267"/>
        <v>2.7600000000000002</v>
      </c>
      <c r="M2083" t="s">
        <v>90</v>
      </c>
      <c r="N2083" t="str">
        <f>VLOOKUP(M2083,'BASE ARTICLE SAMUEL 25012023 v1'!$A$2:$B$1287,2,FALSE)</f>
        <v>AS</v>
      </c>
      <c r="O2083">
        <f t="shared" si="263"/>
        <v>1.84</v>
      </c>
    </row>
    <row r="2084" spans="1:15" outlineLevel="2" x14ac:dyDescent="0.25">
      <c r="A2084" t="s">
        <v>2313</v>
      </c>
      <c r="B2084" s="74" t="str">
        <f t="shared" si="262"/>
        <v>00V150ALT</v>
      </c>
      <c r="C2084" t="str">
        <f>VLOOKUP(A2084,'BASE ARTICLE SAMUEL 25012023 v1'!$A$1:$B$1287,2,FALSE)</f>
        <v>AF</v>
      </c>
      <c r="D2084" t="s">
        <v>68</v>
      </c>
      <c r="E2084">
        <v>1</v>
      </c>
      <c r="F2084" t="s">
        <v>69</v>
      </c>
      <c r="G2084" s="71">
        <f>VLOOKUP(M2084,'BASE ARTICLE SAMUEL 25012023 v1'!$A$1:$F$1287,6,FALSE)</f>
        <v>0.94</v>
      </c>
      <c r="H2084" s="6">
        <f>VLOOKUP(M2084,'BASE ARTICLE SAMUEL 25012023 v2'!$A$1:$H$1287,8,FALSE)</f>
        <v>0.94</v>
      </c>
      <c r="I2084">
        <v>1.41</v>
      </c>
      <c r="J2084">
        <f t="shared" si="266"/>
        <v>1.41</v>
      </c>
      <c r="K2084" s="6">
        <f>VLOOKUP(M2084,'BASE ARTICLE SAMUEL 25012023 v2'!$A$1:$K$1287,11,FALSE)</f>
        <v>1.41</v>
      </c>
      <c r="L2084" s="6">
        <f t="shared" si="267"/>
        <v>1.41</v>
      </c>
      <c r="M2084" t="s">
        <v>68</v>
      </c>
      <c r="N2084" t="str">
        <f>VLOOKUP(M2084,'BASE ARTICLE SAMUEL 25012023 v1'!$A$2:$B$1287,2,FALSE)</f>
        <v>AS</v>
      </c>
      <c r="O2084">
        <f t="shared" si="263"/>
        <v>0.94</v>
      </c>
    </row>
    <row r="2085" spans="1:15" outlineLevel="2" x14ac:dyDescent="0.25">
      <c r="A2085" t="s">
        <v>2313</v>
      </c>
      <c r="B2085" s="74" t="str">
        <f t="shared" si="262"/>
        <v>00V150ALT</v>
      </c>
      <c r="C2085" t="str">
        <f>VLOOKUP(A2085,'BASE ARTICLE SAMUEL 25012023 v1'!$A$1:$B$1287,2,FALSE)</f>
        <v>AF</v>
      </c>
      <c r="D2085" t="s">
        <v>942</v>
      </c>
      <c r="E2085">
        <v>1</v>
      </c>
      <c r="F2085" t="s">
        <v>943</v>
      </c>
      <c r="G2085" s="71">
        <f>VLOOKUP(M2085,'BASE ARTICLE SAMUEL 25012023 v1'!$A$1:$F$1287,6,FALSE)</f>
        <v>1.64</v>
      </c>
      <c r="H2085" s="6">
        <f>VLOOKUP(M2085,'BASE ARTICLE SAMUEL 25012023 v2'!$A$1:$H$1287,8,FALSE)</f>
        <v>1.83</v>
      </c>
      <c r="I2085">
        <v>2.4500000000000002</v>
      </c>
      <c r="J2085">
        <f t="shared" si="266"/>
        <v>2.4500000000000002</v>
      </c>
      <c r="K2085" s="6">
        <f>VLOOKUP(M2085,'BASE ARTICLE SAMUEL 25012023 v2'!$A$1:$K$1287,11,FALSE)</f>
        <v>2.7450000000000001</v>
      </c>
      <c r="L2085" s="6">
        <f t="shared" si="267"/>
        <v>2.7450000000000001</v>
      </c>
      <c r="M2085" t="s">
        <v>942</v>
      </c>
      <c r="N2085" t="str">
        <f>VLOOKUP(M2085,'BASE ARTICLE SAMUEL 25012023 v1'!$A$2:$B$1287,2,FALSE)</f>
        <v>AS</v>
      </c>
      <c r="O2085">
        <f t="shared" si="263"/>
        <v>1.83</v>
      </c>
    </row>
    <row r="2086" spans="1:15" outlineLevel="2" x14ac:dyDescent="0.25">
      <c r="A2086" t="s">
        <v>2313</v>
      </c>
      <c r="B2086" s="74" t="str">
        <f t="shared" si="262"/>
        <v>00V150ALT</v>
      </c>
      <c r="C2086" t="str">
        <f>VLOOKUP(A2086,'BASE ARTICLE SAMUEL 25012023 v1'!$A$1:$B$1287,2,FALSE)</f>
        <v>AF</v>
      </c>
      <c r="D2086" t="s">
        <v>757</v>
      </c>
      <c r="E2086">
        <v>2</v>
      </c>
      <c r="F2086" t="s">
        <v>758</v>
      </c>
      <c r="G2086" s="71">
        <f>VLOOKUP(M2086,'BASE ARTICLE SAMUEL 25012023 v1'!$A$1:$F$1287,6,FALSE)</f>
        <v>1.22</v>
      </c>
      <c r="H2086" s="6">
        <f>VLOOKUP(M2086,'BASE ARTICLE SAMUEL 25012023 v2'!$A$1:$H$1287,8,FALSE)</f>
        <v>1.22</v>
      </c>
      <c r="I2086">
        <v>1.62</v>
      </c>
      <c r="J2086">
        <f t="shared" si="266"/>
        <v>3.24</v>
      </c>
      <c r="K2086" s="6">
        <f>VLOOKUP(M2086,'BASE ARTICLE SAMUEL 25012023 v2'!$A$1:$K$1287,11,FALSE)</f>
        <v>1.6226</v>
      </c>
      <c r="L2086" s="6">
        <f t="shared" si="267"/>
        <v>3.2452000000000001</v>
      </c>
      <c r="M2086" t="s">
        <v>757</v>
      </c>
      <c r="N2086" t="str">
        <f>VLOOKUP(M2086,'BASE ARTICLE SAMUEL 25012023 v1'!$A$2:$B$1287,2,FALSE)</f>
        <v>AS</v>
      </c>
      <c r="O2086">
        <f t="shared" si="263"/>
        <v>2.44</v>
      </c>
    </row>
    <row r="2087" spans="1:15" outlineLevel="2" x14ac:dyDescent="0.25">
      <c r="A2087" t="s">
        <v>2313</v>
      </c>
      <c r="B2087" s="74" t="str">
        <f t="shared" si="262"/>
        <v>00V150ALT</v>
      </c>
      <c r="C2087" t="str">
        <f>VLOOKUP(A2087,'BASE ARTICLE SAMUEL 25012023 v1'!$A$1:$B$1287,2,FALSE)</f>
        <v>AF</v>
      </c>
      <c r="D2087" t="s">
        <v>2049</v>
      </c>
      <c r="E2087">
        <v>4</v>
      </c>
      <c r="F2087" t="s">
        <v>2050</v>
      </c>
      <c r="G2087" s="71">
        <f>VLOOKUP(M2087,'BASE ARTICLE SAMUEL 25012023 v1'!$A$1:$F$1287,6,FALSE)</f>
        <v>0</v>
      </c>
      <c r="H2087" s="6">
        <f>VLOOKUP(M2087,'BASE ARTICLE SAMUEL 25012023 v2'!$A$1:$H$1287,8,FALSE)</f>
        <v>4.1400000000000006</v>
      </c>
      <c r="I2087">
        <v>5.5</v>
      </c>
      <c r="J2087">
        <f t="shared" si="266"/>
        <v>22</v>
      </c>
      <c r="K2087" s="6">
        <f>VLOOKUP(M2087,'BASE ARTICLE SAMUEL 25012023 v2'!$A$1:$K$1287,11,FALSE)</f>
        <v>5.5212000000000003</v>
      </c>
      <c r="L2087" s="6">
        <f t="shared" si="267"/>
        <v>22.084800000000001</v>
      </c>
      <c r="M2087" t="s">
        <v>2049</v>
      </c>
      <c r="N2087" t="str">
        <f>VLOOKUP(M2087,'BASE ARTICLE SAMUEL 25012023 v1'!$A$2:$B$1287,2,FALSE)</f>
        <v>AF</v>
      </c>
      <c r="O2087">
        <f t="shared" si="263"/>
        <v>16.560000000000002</v>
      </c>
    </row>
    <row r="2088" spans="1:15" outlineLevel="2" x14ac:dyDescent="0.25">
      <c r="A2088" t="s">
        <v>2313</v>
      </c>
      <c r="B2088" s="74" t="str">
        <f t="shared" si="262"/>
        <v>00V150ALT</v>
      </c>
      <c r="C2088" t="str">
        <f>VLOOKUP(A2088,'BASE ARTICLE SAMUEL 25012023 v1'!$A$1:$B$1287,2,FALSE)</f>
        <v>AF</v>
      </c>
      <c r="D2088">
        <v>101007</v>
      </c>
      <c r="E2088">
        <v>2</v>
      </c>
      <c r="F2088" t="s">
        <v>582</v>
      </c>
      <c r="G2088" s="71">
        <f>VLOOKUP(M2088,'BASE ARTICLE SAMUEL 25012023 v1'!$A$1:$F$1287,6,FALSE)</f>
        <v>1.5</v>
      </c>
      <c r="H2088" s="6">
        <f>VLOOKUP(M2088,'BASE ARTICLE SAMUEL 25012023 v2'!$A$1:$H$1287,8,FALSE)</f>
        <v>1.5</v>
      </c>
      <c r="I2088">
        <v>2.25</v>
      </c>
      <c r="J2088">
        <f t="shared" si="266"/>
        <v>4.5</v>
      </c>
      <c r="K2088" s="6">
        <f>VLOOKUP(M2088,'BASE ARTICLE SAMUEL 25012023 v2'!$A$1:$K$1287,11,FALSE)</f>
        <v>2.25</v>
      </c>
      <c r="L2088" s="6">
        <f t="shared" si="267"/>
        <v>4.5</v>
      </c>
      <c r="M2088">
        <v>101007</v>
      </c>
      <c r="N2088" t="str">
        <f>VLOOKUP(M2088,'BASE ARTICLE SAMUEL 25012023 v1'!$A$2:$B$1287,2,FALSE)</f>
        <v>AN</v>
      </c>
      <c r="O2088">
        <f t="shared" si="263"/>
        <v>3</v>
      </c>
    </row>
    <row r="2089" spans="1:15" outlineLevel="2" x14ac:dyDescent="0.25">
      <c r="A2089" t="s">
        <v>2313</v>
      </c>
      <c r="B2089" s="74" t="str">
        <f t="shared" si="262"/>
        <v>00V150ALT</v>
      </c>
      <c r="C2089" t="str">
        <f>VLOOKUP(A2089,'BASE ARTICLE SAMUEL 25012023 v1'!$A$1:$B$1287,2,FALSE)</f>
        <v>AF</v>
      </c>
      <c r="D2089" t="s">
        <v>558</v>
      </c>
      <c r="E2089">
        <v>4</v>
      </c>
      <c r="F2089" t="s">
        <v>559</v>
      </c>
      <c r="G2089" s="71">
        <f>VLOOKUP(M2089,'BASE ARTICLE SAMUEL 25012023 v1'!$A$1:$F$1287,6,FALSE)</f>
        <v>0.85</v>
      </c>
      <c r="H2089" s="6">
        <f>VLOOKUP(M2089,'BASE ARTICLE SAMUEL 25012023 v2'!$A$1:$H$1287,8,FALSE)</f>
        <v>0.91100000000000003</v>
      </c>
      <c r="I2089">
        <v>1.1299999999999999</v>
      </c>
      <c r="J2089">
        <f t="shared" si="266"/>
        <v>4.5199999999999996</v>
      </c>
      <c r="K2089" s="6">
        <f>VLOOKUP(M2089,'BASE ARTICLE SAMUEL 25012023 v2'!$A$1:$K$1287,11,FALSE)</f>
        <v>1.2116300000000002</v>
      </c>
      <c r="L2089" s="6">
        <f t="shared" si="267"/>
        <v>4.8465200000000008</v>
      </c>
      <c r="M2089" t="s">
        <v>558</v>
      </c>
      <c r="N2089" t="str">
        <f>VLOOKUP(M2089,'BASE ARTICLE SAMUEL 25012023 v1'!$A$2:$B$1287,2,FALSE)</f>
        <v>AS</v>
      </c>
      <c r="O2089">
        <f t="shared" si="263"/>
        <v>3.6440000000000001</v>
      </c>
    </row>
    <row r="2090" spans="1:15" outlineLevel="2" x14ac:dyDescent="0.25">
      <c r="A2090" t="s">
        <v>2313</v>
      </c>
      <c r="B2090" s="74" t="str">
        <f t="shared" si="262"/>
        <v>00V150ALT</v>
      </c>
      <c r="C2090" t="str">
        <f>VLOOKUP(A2090,'BASE ARTICLE SAMUEL 25012023 v1'!$A$1:$B$1287,2,FALSE)</f>
        <v>AF</v>
      </c>
      <c r="D2090" t="s">
        <v>2215</v>
      </c>
      <c r="E2090">
        <v>5</v>
      </c>
      <c r="F2090" t="s">
        <v>2216</v>
      </c>
      <c r="G2090" s="71">
        <f>VLOOKUP(M2090,'BASE ARTICLE SAMUEL 25012023 v1'!$A$1:$F$1287,6,FALSE)</f>
        <v>0.6</v>
      </c>
      <c r="H2090" s="6">
        <f>VLOOKUP(M2090,'BASE ARTICLE SAMUEL 25012023 v2'!$A$1:$H$1287,8,FALSE)</f>
        <v>0.76</v>
      </c>
      <c r="I2090">
        <v>0.79800000000000004</v>
      </c>
      <c r="J2090">
        <f t="shared" si="266"/>
        <v>3.99</v>
      </c>
      <c r="K2090" s="6">
        <f>VLOOKUP(M2090,'BASE ARTICLE SAMUEL 25012023 v2'!$A$1:$K$1287,11,FALSE)</f>
        <v>1.0108000000000001</v>
      </c>
      <c r="L2090" s="6">
        <f t="shared" si="267"/>
        <v>5.0540000000000003</v>
      </c>
      <c r="M2090" t="s">
        <v>2215</v>
      </c>
      <c r="N2090" t="str">
        <f>VLOOKUP(M2090,'BASE ARTICLE SAMUEL 25012023 v1'!$A$2:$B$1287,2,FALSE)</f>
        <v>AN</v>
      </c>
      <c r="O2090">
        <f t="shared" si="263"/>
        <v>3.8</v>
      </c>
    </row>
    <row r="2091" spans="1:15" outlineLevel="2" x14ac:dyDescent="0.25">
      <c r="A2091" t="s">
        <v>2313</v>
      </c>
      <c r="B2091" s="74" t="str">
        <f t="shared" si="262"/>
        <v>00V150ALT</v>
      </c>
      <c r="C2091" t="str">
        <f>VLOOKUP(A2091,'BASE ARTICLE SAMUEL 25012023 v1'!$A$1:$B$1287,2,FALSE)</f>
        <v>AF</v>
      </c>
      <c r="D2091" t="s">
        <v>1667</v>
      </c>
      <c r="E2091">
        <v>2</v>
      </c>
      <c r="F2091" t="s">
        <v>1668</v>
      </c>
      <c r="G2091" s="71">
        <f>VLOOKUP(M2091,'BASE ARTICLE SAMUEL 25012023 v1'!$A$1:$F$1287,6,FALSE)</f>
        <v>0.6</v>
      </c>
      <c r="H2091" s="6">
        <f>VLOOKUP(M2091,'BASE ARTICLE SAMUEL 25012023 v2'!$A$1:$H$1287,8,FALSE)</f>
        <v>0.6</v>
      </c>
      <c r="I2091">
        <v>0.9</v>
      </c>
      <c r="J2091">
        <f t="shared" si="266"/>
        <v>1.8</v>
      </c>
      <c r="K2091" s="6">
        <f>VLOOKUP(M2091,'BASE ARTICLE SAMUEL 25012023 v2'!$A$1:$K$1287,11,FALSE)</f>
        <v>0.89999999999999991</v>
      </c>
      <c r="L2091" s="6">
        <f t="shared" si="267"/>
        <v>1.7999999999999998</v>
      </c>
      <c r="M2091" t="s">
        <v>1667</v>
      </c>
      <c r="N2091" t="str">
        <f>VLOOKUP(M2091,'BASE ARTICLE SAMUEL 25012023 v1'!$A$2:$B$1287,2,FALSE)</f>
        <v>AN</v>
      </c>
      <c r="O2091">
        <f t="shared" si="263"/>
        <v>1.2</v>
      </c>
    </row>
    <row r="2092" spans="1:15" outlineLevel="2" x14ac:dyDescent="0.25">
      <c r="A2092" t="s">
        <v>2313</v>
      </c>
      <c r="B2092" s="74" t="str">
        <f t="shared" si="262"/>
        <v>00V150ALT</v>
      </c>
      <c r="C2092" t="str">
        <f>VLOOKUP(A2092,'BASE ARTICLE SAMUEL 25012023 v1'!$A$1:$B$1287,2,FALSE)</f>
        <v>AF</v>
      </c>
      <c r="D2092" t="s">
        <v>2217</v>
      </c>
      <c r="E2092">
        <v>4</v>
      </c>
      <c r="F2092" t="s">
        <v>2218</v>
      </c>
      <c r="G2092" s="71">
        <f>VLOOKUP(M2092,'BASE ARTICLE SAMUEL 25012023 v1'!$A$1:$F$1287,6,FALSE)</f>
        <v>0.2</v>
      </c>
      <c r="H2092" s="6">
        <f>VLOOKUP(M2092,'BASE ARTICLE SAMUEL 25012023 v2'!$A$1:$H$1287,8,FALSE)</f>
        <v>0.2</v>
      </c>
      <c r="I2092">
        <v>0.26600000000000001</v>
      </c>
      <c r="J2092">
        <f t="shared" si="266"/>
        <v>1.0640000000000001</v>
      </c>
      <c r="K2092" s="6">
        <f>VLOOKUP(M2092,'BASE ARTICLE SAMUEL 25012023 v2'!$A$1:$K$1287,11,FALSE)</f>
        <v>0.26600000000000001</v>
      </c>
      <c r="L2092" s="6">
        <f t="shared" si="267"/>
        <v>1.0640000000000001</v>
      </c>
      <c r="M2092" t="s">
        <v>2217</v>
      </c>
      <c r="N2092" t="str">
        <f>VLOOKUP(M2092,'BASE ARTICLE SAMUEL 25012023 v1'!$A$2:$B$1287,2,FALSE)</f>
        <v>AN</v>
      </c>
      <c r="O2092">
        <f t="shared" si="263"/>
        <v>0.8</v>
      </c>
    </row>
    <row r="2093" spans="1:15" outlineLevel="2" x14ac:dyDescent="0.25">
      <c r="A2093" t="s">
        <v>2313</v>
      </c>
      <c r="B2093" s="74" t="str">
        <f t="shared" si="262"/>
        <v>00V150ALT</v>
      </c>
      <c r="C2093" t="str">
        <f>VLOOKUP(A2093,'BASE ARTICLE SAMUEL 25012023 v1'!$A$1:$B$1287,2,FALSE)</f>
        <v>AF</v>
      </c>
      <c r="D2093" t="s">
        <v>1949</v>
      </c>
      <c r="E2093">
        <v>1</v>
      </c>
      <c r="F2093" t="s">
        <v>1950</v>
      </c>
      <c r="G2093" s="71">
        <f>VLOOKUP(M2093,'BASE ARTICLE SAMUEL 25012023 v1'!$A$1:$F$1287,6,FALSE)</f>
        <v>0</v>
      </c>
      <c r="H2093" s="6">
        <f>VLOOKUP(M2093,'BASE ARTICLE SAMUEL 25012023 v2'!$A$1:$H$1287,8,FALSE)</f>
        <v>92.97</v>
      </c>
      <c r="I2093">
        <v>156.03</v>
      </c>
      <c r="J2093">
        <f t="shared" si="266"/>
        <v>156.03</v>
      </c>
      <c r="K2093" s="6">
        <f>VLOOKUP(M2093,'BASE ARTICLE SAMUEL 25012023 v2'!$A$1:$K$1287,11,FALSE)</f>
        <v>157.13120000000001</v>
      </c>
      <c r="L2093" s="6">
        <f t="shared" si="267"/>
        <v>157.13120000000001</v>
      </c>
      <c r="M2093" t="s">
        <v>1949</v>
      </c>
      <c r="N2093" t="str">
        <f>VLOOKUP(M2093,'BASE ARTICLE SAMUEL 25012023 v1'!$A$2:$B$1287,2,FALSE)</f>
        <v>AF</v>
      </c>
      <c r="O2093">
        <f t="shared" si="263"/>
        <v>92.97</v>
      </c>
    </row>
    <row r="2094" spans="1:15" outlineLevel="2" x14ac:dyDescent="0.25">
      <c r="A2094" t="s">
        <v>2313</v>
      </c>
      <c r="B2094" s="74" t="str">
        <f t="shared" si="262"/>
        <v>00V150ALT</v>
      </c>
      <c r="C2094" t="str">
        <f>VLOOKUP(A2094,'BASE ARTICLE SAMUEL 25012023 v1'!$A$1:$B$1287,2,FALSE)</f>
        <v>AF</v>
      </c>
      <c r="D2094" t="s">
        <v>2057</v>
      </c>
      <c r="E2094">
        <v>1</v>
      </c>
      <c r="F2094" t="s">
        <v>2058</v>
      </c>
      <c r="G2094" s="71">
        <f>VLOOKUP(M2094,'BASE ARTICLE SAMUEL 25012023 v1'!$A$1:$F$1287,6,FALSE)</f>
        <v>214.71</v>
      </c>
      <c r="H2094" s="6">
        <f>VLOOKUP(M2094,'BASE ARTICLE SAMUEL 25012023 v2'!$A$1:$H$1287,8,FALSE)</f>
        <v>196.03</v>
      </c>
      <c r="I2094">
        <v>289.12</v>
      </c>
      <c r="J2094">
        <f t="shared" si="266"/>
        <v>289.12</v>
      </c>
      <c r="K2094" s="6">
        <f>VLOOKUP(M2094,'BASE ARTICLE SAMUEL 25012023 v2'!$A$1:$K$1287,11,FALSE)</f>
        <v>287.341800036</v>
      </c>
      <c r="L2094" s="6">
        <f t="shared" si="267"/>
        <v>287.341800036</v>
      </c>
      <c r="M2094" t="s">
        <v>2057</v>
      </c>
      <c r="N2094" t="str">
        <f>VLOOKUP(M2094,'BASE ARTICLE SAMUEL 25012023 v1'!$A$2:$B$1287,2,FALSE)</f>
        <v>AF</v>
      </c>
      <c r="O2094">
        <f t="shared" si="263"/>
        <v>196.03</v>
      </c>
    </row>
    <row r="2095" spans="1:15" outlineLevel="2" x14ac:dyDescent="0.25">
      <c r="A2095" t="s">
        <v>2313</v>
      </c>
      <c r="B2095" s="74" t="str">
        <f t="shared" si="262"/>
        <v>00V150ALT</v>
      </c>
      <c r="C2095" t="str">
        <f>VLOOKUP(A2095,'BASE ARTICLE SAMUEL 25012023 v1'!$A$1:$B$1287,2,FALSE)</f>
        <v>AF</v>
      </c>
      <c r="D2095" t="s">
        <v>1786</v>
      </c>
      <c r="E2095">
        <v>1</v>
      </c>
      <c r="F2095" t="s">
        <v>1787</v>
      </c>
      <c r="G2095" s="71">
        <f>VLOOKUP(M2095,'BASE ARTICLE SAMUEL 25012023 v1'!$A$1:$F$1287,6,FALSE)</f>
        <v>0</v>
      </c>
      <c r="H2095" s="6">
        <f>VLOOKUP(M2095,'BASE ARTICLE SAMUEL 25012023 v2'!$A$1:$H$1287,8,FALSE)</f>
        <v>203.62199999999999</v>
      </c>
      <c r="I2095">
        <v>326.8</v>
      </c>
      <c r="J2095">
        <f t="shared" si="266"/>
        <v>326.8</v>
      </c>
      <c r="K2095" s="6">
        <f>VLOOKUP(M2095,'BASE ARTICLE SAMUEL 25012023 v2'!$A$1:$K$1287,11,FALSE)</f>
        <v>411.34799999999996</v>
      </c>
      <c r="L2095" s="6">
        <f t="shared" si="267"/>
        <v>411.34799999999996</v>
      </c>
      <c r="M2095" t="s">
        <v>1786</v>
      </c>
      <c r="N2095" t="str">
        <f>VLOOKUP(M2095,'BASE ARTICLE SAMUEL 25012023 v1'!$A$2:$B$1287,2,FALSE)</f>
        <v>AF</v>
      </c>
      <c r="O2095">
        <f t="shared" si="263"/>
        <v>203.62199999999999</v>
      </c>
    </row>
    <row r="2096" spans="1:15" outlineLevel="2" x14ac:dyDescent="0.25">
      <c r="A2096" t="s">
        <v>2313</v>
      </c>
      <c r="B2096" s="74" t="str">
        <f t="shared" si="262"/>
        <v>00V150ALT</v>
      </c>
      <c r="C2096" t="str">
        <f>VLOOKUP(A2096,'BASE ARTICLE SAMUEL 25012023 v1'!$A$1:$B$1287,2,FALSE)</f>
        <v>AF</v>
      </c>
      <c r="D2096" t="s">
        <v>2059</v>
      </c>
      <c r="E2096">
        <v>1</v>
      </c>
      <c r="F2096" t="s">
        <v>2060</v>
      </c>
      <c r="G2096" s="71">
        <f>VLOOKUP(M2096,'BASE ARTICLE SAMUEL 25012023 v1'!$A$1:$F$1287,6,FALSE)</f>
        <v>237</v>
      </c>
      <c r="H2096" s="6">
        <f>VLOOKUP(M2096,'BASE ARTICLE SAMUEL 25012023 v2'!$A$1:$H$1287,8,FALSE)</f>
        <v>299.99</v>
      </c>
      <c r="I2096">
        <v>355.5</v>
      </c>
      <c r="J2096">
        <f t="shared" si="266"/>
        <v>355.5</v>
      </c>
      <c r="K2096" s="6">
        <f>VLOOKUP(M2096,'BASE ARTICLE SAMUEL 25012023 v2'!$A$1:$K$1287,11,FALSE)</f>
        <v>449.98500000000001</v>
      </c>
      <c r="L2096" s="6">
        <f t="shared" si="267"/>
        <v>449.98500000000001</v>
      </c>
      <c r="M2096" t="s">
        <v>2059</v>
      </c>
      <c r="N2096" t="str">
        <f>VLOOKUP(M2096,'BASE ARTICLE SAMUEL 25012023 v1'!$A$2:$B$1287,2,FALSE)</f>
        <v>AN</v>
      </c>
      <c r="O2096">
        <f t="shared" si="263"/>
        <v>299.99</v>
      </c>
    </row>
    <row r="2097" spans="1:15" outlineLevel="2" x14ac:dyDescent="0.25">
      <c r="A2097" t="s">
        <v>2313</v>
      </c>
      <c r="B2097" s="74" t="str">
        <f t="shared" si="262"/>
        <v>00V150ALT</v>
      </c>
      <c r="C2097" t="str">
        <f>VLOOKUP(A2097,'BASE ARTICLE SAMUEL 25012023 v1'!$A$1:$B$1287,2,FALSE)</f>
        <v>AF</v>
      </c>
      <c r="D2097" t="s">
        <v>1603</v>
      </c>
      <c r="E2097">
        <v>1.5</v>
      </c>
      <c r="F2097" t="s">
        <v>1604</v>
      </c>
      <c r="G2097" s="71">
        <f>VLOOKUP(M2097,'BASE ARTICLE SAMUEL 25012023 v1'!$A$1:$F$1287,6,FALSE)</f>
        <v>50</v>
      </c>
      <c r="H2097" s="6">
        <f>VLOOKUP(M2097,'BASE ARTICLE SAMUEL 25012023 v2'!$A$1:$H$1287,8,FALSE)</f>
        <v>0</v>
      </c>
      <c r="I2097">
        <v>75</v>
      </c>
      <c r="J2097">
        <f t="shared" si="266"/>
        <v>112.5</v>
      </c>
      <c r="K2097" s="6">
        <f>VLOOKUP(M2097,'BASE ARTICLE SAMUEL 25012023 v2'!$A$1:$K$1287,11,FALSE)</f>
        <v>75</v>
      </c>
      <c r="L2097" s="6">
        <f t="shared" si="267"/>
        <v>112.5</v>
      </c>
      <c r="M2097" t="s">
        <v>1603</v>
      </c>
      <c r="N2097" t="str">
        <f>VLOOKUP(M2097,'BASE ARTICLE SAMUEL 25012023 v1'!$A$2:$B$1287,2,FALSE)</f>
        <v>AN</v>
      </c>
      <c r="O2097">
        <f t="shared" si="263"/>
        <v>0</v>
      </c>
    </row>
    <row r="2098" spans="1:15" outlineLevel="2" x14ac:dyDescent="0.25">
      <c r="A2098" t="s">
        <v>2313</v>
      </c>
      <c r="B2098" s="74" t="str">
        <f t="shared" si="262"/>
        <v>00V150ALT</v>
      </c>
      <c r="C2098" t="str">
        <f>VLOOKUP(A2098,'BASE ARTICLE SAMUEL 25012023 v1'!$A$1:$B$1287,2,FALSE)</f>
        <v>AF</v>
      </c>
      <c r="D2098" t="s">
        <v>1562</v>
      </c>
      <c r="E2098">
        <v>1</v>
      </c>
      <c r="F2098" t="s">
        <v>1563</v>
      </c>
      <c r="G2098" s="71">
        <f>VLOOKUP(M2098,'BASE ARTICLE SAMUEL 25012023 v1'!$A$1:$F$1287,6,FALSE)</f>
        <v>19.18</v>
      </c>
      <c r="H2098" s="6">
        <f>VLOOKUP(M2098,'BASE ARTICLE SAMUEL 25012023 v2'!$A$1:$H$1287,8,FALSE)</f>
        <v>19.18</v>
      </c>
      <c r="I2098">
        <v>28.77</v>
      </c>
      <c r="J2098">
        <f t="shared" si="266"/>
        <v>28.77</v>
      </c>
      <c r="K2098" s="6">
        <f>VLOOKUP(M2098,'BASE ARTICLE SAMUEL 25012023 v2'!$A$1:$K$1287,11,FALSE)</f>
        <v>28.77</v>
      </c>
      <c r="L2098" s="6">
        <f t="shared" si="267"/>
        <v>28.77</v>
      </c>
      <c r="M2098" t="s">
        <v>1562</v>
      </c>
      <c r="N2098" t="str">
        <f>VLOOKUP(M2098,'BASE ARTICLE SAMUEL 25012023 v1'!$A$2:$B$1287,2,FALSE)</f>
        <v>AN</v>
      </c>
      <c r="O2098">
        <f t="shared" si="263"/>
        <v>19.18</v>
      </c>
    </row>
    <row r="2099" spans="1:15" outlineLevel="2" x14ac:dyDescent="0.25">
      <c r="A2099" t="s">
        <v>2313</v>
      </c>
      <c r="B2099" s="74" t="str">
        <f t="shared" si="262"/>
        <v>00V150ALT</v>
      </c>
      <c r="C2099" t="str">
        <f>VLOOKUP(A2099,'BASE ARTICLE SAMUEL 25012023 v1'!$A$1:$B$1287,2,FALSE)</f>
        <v>AF</v>
      </c>
      <c r="E2099">
        <v>1</v>
      </c>
      <c r="F2099" t="s">
        <v>1550</v>
      </c>
      <c r="G2099" s="71">
        <f>VLOOKUP(M2099,'BASE ARTICLE SAMUEL 25012023 v1'!$A$1:$F$1287,6,FALSE)</f>
        <v>5</v>
      </c>
      <c r="H2099" s="6">
        <f>VLOOKUP(M2099,'BASE ARTICLE SAMUEL 25012023 v2'!$A$1:$H$1287,8,FALSE)</f>
        <v>5</v>
      </c>
      <c r="I2099">
        <v>28.77</v>
      </c>
      <c r="J2099">
        <f t="shared" si="266"/>
        <v>28.77</v>
      </c>
      <c r="K2099" s="6">
        <f>VLOOKUP(M2099,'BASE ARTICLE SAMUEL 25012023 v2'!$A$1:$K$1287,11,FALSE)</f>
        <v>5.5</v>
      </c>
      <c r="L2099" s="6">
        <f t="shared" si="267"/>
        <v>5.5</v>
      </c>
      <c r="M2099" t="s">
        <v>1549</v>
      </c>
      <c r="N2099" t="str">
        <f>VLOOKUP(M2099,'BASE ARTICLE SAMUEL 25012023 v1'!$A$2:$B$1287,2,FALSE)</f>
        <v>AN</v>
      </c>
      <c r="O2099">
        <f t="shared" si="263"/>
        <v>5</v>
      </c>
    </row>
    <row r="2100" spans="1:15" outlineLevel="2" x14ac:dyDescent="0.25">
      <c r="A2100" t="s">
        <v>2313</v>
      </c>
      <c r="B2100" s="74" t="str">
        <f t="shared" si="262"/>
        <v>00V150ALT</v>
      </c>
      <c r="C2100" t="str">
        <f>VLOOKUP(A2100,'BASE ARTICLE SAMUEL 25012023 v1'!$A$1:$B$1287,2,FALSE)</f>
        <v>AF</v>
      </c>
      <c r="E2100">
        <v>1</v>
      </c>
      <c r="F2100" t="s">
        <v>2484</v>
      </c>
      <c r="G2100" s="71">
        <f>VLOOKUP(M2100,'BASE ARTICLE SAMUEL 25012023 v1'!$A$1:$F$1287,6,FALSE)</f>
        <v>1.32</v>
      </c>
      <c r="H2100" s="6">
        <f>VLOOKUP(M2100,'BASE ARTICLE SAMUEL 25012023 v2'!$A$1:$H$1287,8,FALSE)</f>
        <v>1.32</v>
      </c>
      <c r="I2100">
        <v>28.77</v>
      </c>
      <c r="J2100">
        <f t="shared" si="266"/>
        <v>28.77</v>
      </c>
      <c r="K2100" s="6">
        <f>VLOOKUP(M2100,'BASE ARTICLE SAMUEL 25012023 v2'!$A$1:$K$1287,11,FALSE)</f>
        <v>1.4520000000000002</v>
      </c>
      <c r="L2100" s="6">
        <f t="shared" si="267"/>
        <v>1.4520000000000002</v>
      </c>
      <c r="M2100" t="s">
        <v>2483</v>
      </c>
      <c r="N2100" t="str">
        <f>VLOOKUP(M2100,'BASE ARTICLE SAMUEL 25012023 v1'!$A$2:$B$1287,2,FALSE)</f>
        <v>AN</v>
      </c>
      <c r="O2100">
        <f t="shared" si="263"/>
        <v>1.32</v>
      </c>
    </row>
    <row r="2101" spans="1:15" outlineLevel="1" x14ac:dyDescent="0.25">
      <c r="A2101" s="74" t="s">
        <v>4221</v>
      </c>
      <c r="B2101" s="74" t="str">
        <f t="shared" si="262"/>
        <v>DSPR1500V150ALT</v>
      </c>
      <c r="H2101" s="6" t="e">
        <f>VLOOKUP(M2101,'BASE ARTICLE SAMUEL 25012023 v2'!$A$1:$H$1287,8,FALSE)</f>
        <v>#N/A</v>
      </c>
      <c r="K2101" s="6" t="e">
        <f>VLOOKUP(M2101,'BASE ARTICLE SAMUEL 25012023 v2'!$A$1:$K$1287,11,FALSE)</f>
        <v>#N/A</v>
      </c>
      <c r="L2101" s="6">
        <f>SUBTOTAL(9,L2079:L2100)</f>
        <v>2574.8456200360006</v>
      </c>
      <c r="O2101">
        <f>SUBTOTAL(9,O2079:O2100)</f>
        <v>1539.8360000000002</v>
      </c>
    </row>
    <row r="2102" spans="1:15" outlineLevel="2" x14ac:dyDescent="0.25">
      <c r="A2102" t="s">
        <v>2259</v>
      </c>
      <c r="B2102" s="74" t="str">
        <f t="shared" si="262"/>
        <v>00V75</v>
      </c>
      <c r="C2102" t="str">
        <f>VLOOKUP(A2102,'BASE ARTICLE SAMUEL 25012023 v1'!$A$1:$B$1287,2,FALSE)</f>
        <v>AF</v>
      </c>
      <c r="D2102" t="s">
        <v>576</v>
      </c>
      <c r="E2102">
        <v>3</v>
      </c>
      <c r="F2102" t="s">
        <v>577</v>
      </c>
      <c r="G2102" s="71">
        <f>VLOOKUP(M2102,'BASE ARTICLE SAMUEL 25012023 v1'!$A$1:$F$1287,6,FALSE)</f>
        <v>3.2</v>
      </c>
      <c r="H2102" s="6">
        <f>VLOOKUP(M2102,'BASE ARTICLE SAMUEL 25012023 v2'!$A$1:$H$1287,8,FALSE)</f>
        <v>3.2</v>
      </c>
      <c r="I2102">
        <v>4.3499999999999996</v>
      </c>
      <c r="J2102">
        <f t="shared" ref="J2102:J2124" si="268">E2102*I2102</f>
        <v>13.049999999999999</v>
      </c>
      <c r="K2102" s="6">
        <f>VLOOKUP(M2102,'BASE ARTICLE SAMUEL 25012023 v2'!$A$1:$K$1287,11,FALSE)</f>
        <v>4.8000000000000007</v>
      </c>
      <c r="L2102" s="6">
        <f t="shared" ref="L2102:L2124" si="269">E2102*K2102</f>
        <v>14.400000000000002</v>
      </c>
      <c r="M2102" t="s">
        <v>576</v>
      </c>
      <c r="N2102" t="str">
        <f>VLOOKUP(M2102,'BASE ARTICLE SAMUEL 25012023 v1'!$A$2:$B$1287,2,FALSE)</f>
        <v>AN</v>
      </c>
      <c r="O2102">
        <f t="shared" si="263"/>
        <v>9.6000000000000014</v>
      </c>
    </row>
    <row r="2103" spans="1:15" outlineLevel="2" x14ac:dyDescent="0.25">
      <c r="A2103" t="s">
        <v>2259</v>
      </c>
      <c r="B2103" s="74" t="str">
        <f t="shared" si="262"/>
        <v>00V75</v>
      </c>
      <c r="C2103" t="str">
        <f>VLOOKUP(A2103,'BASE ARTICLE SAMUEL 25012023 v1'!$A$1:$B$1287,2,FALSE)</f>
        <v>AF</v>
      </c>
      <c r="D2103" t="s">
        <v>2093</v>
      </c>
      <c r="E2103">
        <v>2</v>
      </c>
      <c r="F2103" t="s">
        <v>3953</v>
      </c>
      <c r="G2103" s="71">
        <f>VLOOKUP(M2103,'BASE ARTICLE SAMUEL 25012023 v1'!$A$1:$F$1287,6,FALSE)</f>
        <v>265</v>
      </c>
      <c r="H2103" s="6">
        <f>VLOOKUP(M2103,'BASE ARTICLE SAMUEL 25012023 v2'!$A$1:$H$1287,8,FALSE)</f>
        <v>265</v>
      </c>
      <c r="I2103">
        <v>427.5</v>
      </c>
      <c r="J2103">
        <f t="shared" si="268"/>
        <v>855</v>
      </c>
      <c r="K2103" s="6">
        <f>VLOOKUP(M2103,'BASE ARTICLE SAMUEL 25012023 v2'!$A$1:$K$1287,11,FALSE)</f>
        <v>397.5</v>
      </c>
      <c r="L2103" s="6">
        <f t="shared" si="269"/>
        <v>795</v>
      </c>
      <c r="M2103" t="s">
        <v>2093</v>
      </c>
      <c r="N2103" t="str">
        <f>VLOOKUP(M2103,'BASE ARTICLE SAMUEL 25012023 v1'!$A$2:$B$1287,2,FALSE)</f>
        <v>AN</v>
      </c>
      <c r="O2103">
        <f t="shared" si="263"/>
        <v>530</v>
      </c>
    </row>
    <row r="2104" spans="1:15" outlineLevel="2" x14ac:dyDescent="0.25">
      <c r="A2104" t="s">
        <v>2259</v>
      </c>
      <c r="B2104" s="74" t="str">
        <f t="shared" si="262"/>
        <v>00V75</v>
      </c>
      <c r="C2104" t="str">
        <f>VLOOKUP(A2104,'BASE ARTICLE SAMUEL 25012023 v1'!$A$1:$B$1287,2,FALSE)</f>
        <v>AF</v>
      </c>
      <c r="D2104" t="s">
        <v>2162</v>
      </c>
      <c r="E2104">
        <v>2</v>
      </c>
      <c r="F2104" t="s">
        <v>2163</v>
      </c>
      <c r="G2104" s="71">
        <f>VLOOKUP(M2104,'BASE ARTICLE SAMUEL 25012023 v1'!$A$1:$F$1287,6,FALSE)</f>
        <v>9.44</v>
      </c>
      <c r="H2104" s="6">
        <f>VLOOKUP(M2104,'BASE ARTICLE SAMUEL 25012023 v2'!$A$1:$H$1287,8,FALSE)</f>
        <v>9.44</v>
      </c>
      <c r="I2104">
        <v>15</v>
      </c>
      <c r="J2104">
        <f t="shared" si="268"/>
        <v>30</v>
      </c>
      <c r="K2104" s="6">
        <f>VLOOKUP(M2104,'BASE ARTICLE SAMUEL 25012023 v2'!$A$1:$K$1287,11,FALSE)</f>
        <v>14.16</v>
      </c>
      <c r="L2104" s="6">
        <f t="shared" si="269"/>
        <v>28.32</v>
      </c>
      <c r="M2104" t="s">
        <v>2162</v>
      </c>
      <c r="N2104" t="str">
        <f>VLOOKUP(M2104,'BASE ARTICLE SAMUEL 25012023 v1'!$A$2:$B$1287,2,FALSE)</f>
        <v>AS</v>
      </c>
      <c r="O2104">
        <f t="shared" si="263"/>
        <v>18.88</v>
      </c>
    </row>
    <row r="2105" spans="1:15" outlineLevel="2" x14ac:dyDescent="0.25">
      <c r="A2105" t="s">
        <v>2259</v>
      </c>
      <c r="B2105" s="74" t="str">
        <f t="shared" si="262"/>
        <v>00V75</v>
      </c>
      <c r="C2105" t="str">
        <f>VLOOKUP(A2105,'BASE ARTICLE SAMUEL 25012023 v1'!$A$1:$B$1287,2,FALSE)</f>
        <v>AF</v>
      </c>
      <c r="D2105" t="s">
        <v>90</v>
      </c>
      <c r="E2105">
        <v>2</v>
      </c>
      <c r="F2105" t="s">
        <v>91</v>
      </c>
      <c r="G2105" s="71">
        <f>VLOOKUP(M2105,'BASE ARTICLE SAMUEL 25012023 v1'!$A$1:$F$1287,6,FALSE)</f>
        <v>0.92</v>
      </c>
      <c r="H2105" s="6">
        <f>VLOOKUP(M2105,'BASE ARTICLE SAMUEL 25012023 v2'!$A$1:$H$1287,8,FALSE)</f>
        <v>0.92</v>
      </c>
      <c r="I2105">
        <v>1.38</v>
      </c>
      <c r="J2105">
        <f t="shared" si="268"/>
        <v>2.76</v>
      </c>
      <c r="K2105" s="6">
        <f>VLOOKUP(M2105,'BASE ARTICLE SAMUEL 25012023 v2'!$A$1:$K$1287,11,FALSE)</f>
        <v>1.3800000000000001</v>
      </c>
      <c r="L2105" s="6">
        <f t="shared" si="269"/>
        <v>2.7600000000000002</v>
      </c>
      <c r="M2105" t="s">
        <v>90</v>
      </c>
      <c r="N2105" t="str">
        <f>VLOOKUP(M2105,'BASE ARTICLE SAMUEL 25012023 v1'!$A$2:$B$1287,2,FALSE)</f>
        <v>AS</v>
      </c>
      <c r="O2105">
        <f t="shared" si="263"/>
        <v>1.84</v>
      </c>
    </row>
    <row r="2106" spans="1:15" outlineLevel="2" x14ac:dyDescent="0.25">
      <c r="A2106" t="s">
        <v>2259</v>
      </c>
      <c r="B2106" s="74" t="str">
        <f t="shared" si="262"/>
        <v>00V75</v>
      </c>
      <c r="C2106" t="str">
        <f>VLOOKUP(A2106,'BASE ARTICLE SAMUEL 25012023 v1'!$A$1:$B$1287,2,FALSE)</f>
        <v>AF</v>
      </c>
      <c r="D2106" t="s">
        <v>68</v>
      </c>
      <c r="E2106">
        <v>1</v>
      </c>
      <c r="F2106" t="s">
        <v>69</v>
      </c>
      <c r="G2106" s="71">
        <f>VLOOKUP(M2106,'BASE ARTICLE SAMUEL 25012023 v1'!$A$1:$F$1287,6,FALSE)</f>
        <v>0.94</v>
      </c>
      <c r="H2106" s="6">
        <f>VLOOKUP(M2106,'BASE ARTICLE SAMUEL 25012023 v2'!$A$1:$H$1287,8,FALSE)</f>
        <v>0.94</v>
      </c>
      <c r="I2106">
        <v>1.41</v>
      </c>
      <c r="J2106">
        <f t="shared" si="268"/>
        <v>1.41</v>
      </c>
      <c r="K2106" s="6">
        <f>VLOOKUP(M2106,'BASE ARTICLE SAMUEL 25012023 v2'!$A$1:$K$1287,11,FALSE)</f>
        <v>1.41</v>
      </c>
      <c r="L2106" s="6">
        <f t="shared" si="269"/>
        <v>1.41</v>
      </c>
      <c r="M2106" t="s">
        <v>68</v>
      </c>
      <c r="N2106" t="str">
        <f>VLOOKUP(M2106,'BASE ARTICLE SAMUEL 25012023 v1'!$A$2:$B$1287,2,FALSE)</f>
        <v>AS</v>
      </c>
      <c r="O2106">
        <f t="shared" si="263"/>
        <v>0.94</v>
      </c>
    </row>
    <row r="2107" spans="1:15" outlineLevel="2" x14ac:dyDescent="0.25">
      <c r="A2107" t="s">
        <v>2259</v>
      </c>
      <c r="B2107" s="74" t="str">
        <f t="shared" si="262"/>
        <v>00V75</v>
      </c>
      <c r="C2107" t="str">
        <f>VLOOKUP(A2107,'BASE ARTICLE SAMUEL 25012023 v1'!$A$1:$B$1287,2,FALSE)</f>
        <v>AF</v>
      </c>
      <c r="D2107" t="s">
        <v>942</v>
      </c>
      <c r="E2107">
        <v>1</v>
      </c>
      <c r="F2107" t="s">
        <v>943</v>
      </c>
      <c r="G2107" s="71">
        <f>VLOOKUP(M2107,'BASE ARTICLE SAMUEL 25012023 v1'!$A$1:$F$1287,6,FALSE)</f>
        <v>1.64</v>
      </c>
      <c r="H2107" s="6">
        <f>VLOOKUP(M2107,'BASE ARTICLE SAMUEL 25012023 v2'!$A$1:$H$1287,8,FALSE)</f>
        <v>1.83</v>
      </c>
      <c r="I2107">
        <v>2.4500000000000002</v>
      </c>
      <c r="J2107">
        <f t="shared" si="268"/>
        <v>2.4500000000000002</v>
      </c>
      <c r="K2107" s="6">
        <f>VLOOKUP(M2107,'BASE ARTICLE SAMUEL 25012023 v2'!$A$1:$K$1287,11,FALSE)</f>
        <v>2.7450000000000001</v>
      </c>
      <c r="L2107" s="6">
        <f t="shared" si="269"/>
        <v>2.7450000000000001</v>
      </c>
      <c r="M2107" t="s">
        <v>942</v>
      </c>
      <c r="N2107" t="str">
        <f>VLOOKUP(M2107,'BASE ARTICLE SAMUEL 25012023 v1'!$A$2:$B$1287,2,FALSE)</f>
        <v>AS</v>
      </c>
      <c r="O2107">
        <f t="shared" si="263"/>
        <v>1.83</v>
      </c>
    </row>
    <row r="2108" spans="1:15" outlineLevel="2" x14ac:dyDescent="0.25">
      <c r="A2108" t="s">
        <v>2259</v>
      </c>
      <c r="B2108" s="74" t="str">
        <f t="shared" si="262"/>
        <v>00V75</v>
      </c>
      <c r="C2108" t="str">
        <f>VLOOKUP(A2108,'BASE ARTICLE SAMUEL 25012023 v1'!$A$1:$B$1287,2,FALSE)</f>
        <v>AF</v>
      </c>
      <c r="D2108" t="s">
        <v>757</v>
      </c>
      <c r="E2108">
        <v>1</v>
      </c>
      <c r="F2108" t="s">
        <v>758</v>
      </c>
      <c r="G2108" s="71">
        <f>VLOOKUP(M2108,'BASE ARTICLE SAMUEL 25012023 v1'!$A$1:$F$1287,6,FALSE)</f>
        <v>1.22</v>
      </c>
      <c r="H2108" s="6">
        <f>VLOOKUP(M2108,'BASE ARTICLE SAMUEL 25012023 v2'!$A$1:$H$1287,8,FALSE)</f>
        <v>1.22</v>
      </c>
      <c r="I2108">
        <v>1.62</v>
      </c>
      <c r="J2108">
        <f t="shared" si="268"/>
        <v>1.62</v>
      </c>
      <c r="K2108" s="6">
        <f>VLOOKUP(M2108,'BASE ARTICLE SAMUEL 25012023 v2'!$A$1:$K$1287,11,FALSE)</f>
        <v>1.6226</v>
      </c>
      <c r="L2108" s="6">
        <f t="shared" si="269"/>
        <v>1.6226</v>
      </c>
      <c r="M2108" t="s">
        <v>757</v>
      </c>
      <c r="N2108" t="str">
        <f>VLOOKUP(M2108,'BASE ARTICLE SAMUEL 25012023 v1'!$A$2:$B$1287,2,FALSE)</f>
        <v>AS</v>
      </c>
      <c r="O2108">
        <f t="shared" si="263"/>
        <v>1.22</v>
      </c>
    </row>
    <row r="2109" spans="1:15" outlineLevel="2" x14ac:dyDescent="0.25">
      <c r="A2109" t="s">
        <v>2259</v>
      </c>
      <c r="B2109" s="74" t="str">
        <f t="shared" si="262"/>
        <v>00V75</v>
      </c>
      <c r="C2109" t="str">
        <f>VLOOKUP(A2109,'BASE ARTICLE SAMUEL 25012023 v1'!$A$1:$B$1287,2,FALSE)</f>
        <v>AF</v>
      </c>
      <c r="D2109" t="s">
        <v>2049</v>
      </c>
      <c r="E2109">
        <v>4</v>
      </c>
      <c r="F2109" t="s">
        <v>2050</v>
      </c>
      <c r="G2109" s="71">
        <f>VLOOKUP(M2109,'BASE ARTICLE SAMUEL 25012023 v1'!$A$1:$F$1287,6,FALSE)</f>
        <v>0</v>
      </c>
      <c r="H2109" s="6">
        <f>VLOOKUP(M2109,'BASE ARTICLE SAMUEL 25012023 v2'!$A$1:$H$1287,8,FALSE)</f>
        <v>4.1400000000000006</v>
      </c>
      <c r="I2109">
        <v>5.5</v>
      </c>
      <c r="J2109">
        <f t="shared" si="268"/>
        <v>22</v>
      </c>
      <c r="K2109" s="6">
        <f>VLOOKUP(M2109,'BASE ARTICLE SAMUEL 25012023 v2'!$A$1:$K$1287,11,FALSE)</f>
        <v>5.5212000000000003</v>
      </c>
      <c r="L2109" s="6">
        <f t="shared" si="269"/>
        <v>22.084800000000001</v>
      </c>
      <c r="M2109" t="s">
        <v>2049</v>
      </c>
      <c r="N2109" t="str">
        <f>VLOOKUP(M2109,'BASE ARTICLE SAMUEL 25012023 v1'!$A$2:$B$1287,2,FALSE)</f>
        <v>AF</v>
      </c>
      <c r="O2109">
        <f t="shared" si="263"/>
        <v>16.560000000000002</v>
      </c>
    </row>
    <row r="2110" spans="1:15" outlineLevel="2" x14ac:dyDescent="0.25">
      <c r="A2110" t="s">
        <v>2259</v>
      </c>
      <c r="B2110" s="74" t="str">
        <f t="shared" si="262"/>
        <v>00V75</v>
      </c>
      <c r="C2110" t="str">
        <f>VLOOKUP(A2110,'BASE ARTICLE SAMUEL 25012023 v1'!$A$1:$B$1287,2,FALSE)</f>
        <v>AF</v>
      </c>
      <c r="D2110">
        <v>101007</v>
      </c>
      <c r="E2110">
        <v>2</v>
      </c>
      <c r="F2110" t="s">
        <v>582</v>
      </c>
      <c r="G2110" s="71">
        <f>VLOOKUP(M2110,'BASE ARTICLE SAMUEL 25012023 v1'!$A$1:$F$1287,6,FALSE)</f>
        <v>1.5</v>
      </c>
      <c r="H2110" s="6">
        <f>VLOOKUP(M2110,'BASE ARTICLE SAMUEL 25012023 v2'!$A$1:$H$1287,8,FALSE)</f>
        <v>1.5</v>
      </c>
      <c r="I2110">
        <v>2.25</v>
      </c>
      <c r="J2110">
        <f t="shared" si="268"/>
        <v>4.5</v>
      </c>
      <c r="K2110" s="6">
        <f>VLOOKUP(M2110,'BASE ARTICLE SAMUEL 25012023 v2'!$A$1:$K$1287,11,FALSE)</f>
        <v>2.25</v>
      </c>
      <c r="L2110" s="6">
        <f t="shared" si="269"/>
        <v>4.5</v>
      </c>
      <c r="M2110">
        <v>101007</v>
      </c>
      <c r="N2110" t="str">
        <f>VLOOKUP(M2110,'BASE ARTICLE SAMUEL 25012023 v1'!$A$2:$B$1287,2,FALSE)</f>
        <v>AN</v>
      </c>
      <c r="O2110">
        <f t="shared" si="263"/>
        <v>3</v>
      </c>
    </row>
    <row r="2111" spans="1:15" outlineLevel="2" x14ac:dyDescent="0.25">
      <c r="A2111" t="s">
        <v>2259</v>
      </c>
      <c r="B2111" s="74" t="str">
        <f t="shared" si="262"/>
        <v>00V75</v>
      </c>
      <c r="C2111" t="str">
        <f>VLOOKUP(A2111,'BASE ARTICLE SAMUEL 25012023 v1'!$A$1:$B$1287,2,FALSE)</f>
        <v>AF</v>
      </c>
      <c r="D2111" t="s">
        <v>558</v>
      </c>
      <c r="E2111">
        <v>3</v>
      </c>
      <c r="F2111" t="s">
        <v>559</v>
      </c>
      <c r="G2111" s="71">
        <f>VLOOKUP(M2111,'BASE ARTICLE SAMUEL 25012023 v1'!$A$1:$F$1287,6,FALSE)</f>
        <v>0.85</v>
      </c>
      <c r="H2111" s="6">
        <f>VLOOKUP(M2111,'BASE ARTICLE SAMUEL 25012023 v2'!$A$1:$H$1287,8,FALSE)</f>
        <v>0.91100000000000003</v>
      </c>
      <c r="I2111">
        <v>1.1299999999999999</v>
      </c>
      <c r="J2111">
        <f t="shared" si="268"/>
        <v>3.3899999999999997</v>
      </c>
      <c r="K2111" s="6">
        <f>VLOOKUP(M2111,'BASE ARTICLE SAMUEL 25012023 v2'!$A$1:$K$1287,11,FALSE)</f>
        <v>1.2116300000000002</v>
      </c>
      <c r="L2111" s="6">
        <f t="shared" si="269"/>
        <v>3.6348900000000004</v>
      </c>
      <c r="M2111" t="s">
        <v>558</v>
      </c>
      <c r="N2111" t="str">
        <f>VLOOKUP(M2111,'BASE ARTICLE SAMUEL 25012023 v1'!$A$2:$B$1287,2,FALSE)</f>
        <v>AS</v>
      </c>
      <c r="O2111">
        <f t="shared" si="263"/>
        <v>2.7330000000000001</v>
      </c>
    </row>
    <row r="2112" spans="1:15" outlineLevel="2" x14ac:dyDescent="0.25">
      <c r="A2112" t="s">
        <v>2259</v>
      </c>
      <c r="B2112" s="74" t="str">
        <f t="shared" si="262"/>
        <v>00V75</v>
      </c>
      <c r="C2112" t="str">
        <f>VLOOKUP(A2112,'BASE ARTICLE SAMUEL 25012023 v1'!$A$1:$B$1287,2,FALSE)</f>
        <v>AF</v>
      </c>
      <c r="D2112" t="s">
        <v>2215</v>
      </c>
      <c r="E2112">
        <v>5</v>
      </c>
      <c r="F2112" t="s">
        <v>2216</v>
      </c>
      <c r="G2112" s="71">
        <f>VLOOKUP(M2112,'BASE ARTICLE SAMUEL 25012023 v1'!$A$1:$F$1287,6,FALSE)</f>
        <v>0.6</v>
      </c>
      <c r="H2112" s="6">
        <f>VLOOKUP(M2112,'BASE ARTICLE SAMUEL 25012023 v2'!$A$1:$H$1287,8,FALSE)</f>
        <v>0.76</v>
      </c>
      <c r="I2112">
        <v>0.79800000000000004</v>
      </c>
      <c r="J2112">
        <f t="shared" si="268"/>
        <v>3.99</v>
      </c>
      <c r="K2112" s="6">
        <f>VLOOKUP(M2112,'BASE ARTICLE SAMUEL 25012023 v2'!$A$1:$K$1287,11,FALSE)</f>
        <v>1.0108000000000001</v>
      </c>
      <c r="L2112" s="6">
        <f t="shared" si="269"/>
        <v>5.0540000000000003</v>
      </c>
      <c r="M2112" t="s">
        <v>2215</v>
      </c>
      <c r="N2112" t="str">
        <f>VLOOKUP(M2112,'BASE ARTICLE SAMUEL 25012023 v1'!$A$2:$B$1287,2,FALSE)</f>
        <v>AN</v>
      </c>
      <c r="O2112">
        <f t="shared" si="263"/>
        <v>3.8</v>
      </c>
    </row>
    <row r="2113" spans="1:15" outlineLevel="2" x14ac:dyDescent="0.25">
      <c r="A2113" t="s">
        <v>2259</v>
      </c>
      <c r="B2113" s="74" t="str">
        <f t="shared" si="262"/>
        <v>00V75</v>
      </c>
      <c r="C2113" t="str">
        <f>VLOOKUP(A2113,'BASE ARTICLE SAMUEL 25012023 v1'!$A$1:$B$1287,2,FALSE)</f>
        <v>AF</v>
      </c>
      <c r="D2113" t="s">
        <v>1667</v>
      </c>
      <c r="E2113">
        <v>2</v>
      </c>
      <c r="F2113" t="s">
        <v>1668</v>
      </c>
      <c r="G2113" s="71">
        <f>VLOOKUP(M2113,'BASE ARTICLE SAMUEL 25012023 v1'!$A$1:$F$1287,6,FALSE)</f>
        <v>0.6</v>
      </c>
      <c r="H2113" s="6">
        <f>VLOOKUP(M2113,'BASE ARTICLE SAMUEL 25012023 v2'!$A$1:$H$1287,8,FALSE)</f>
        <v>0.6</v>
      </c>
      <c r="I2113">
        <v>0.9</v>
      </c>
      <c r="J2113">
        <f t="shared" si="268"/>
        <v>1.8</v>
      </c>
      <c r="K2113" s="6">
        <f>VLOOKUP(M2113,'BASE ARTICLE SAMUEL 25012023 v2'!$A$1:$K$1287,11,FALSE)</f>
        <v>0.89999999999999991</v>
      </c>
      <c r="L2113" s="6">
        <f t="shared" si="269"/>
        <v>1.7999999999999998</v>
      </c>
      <c r="M2113" t="s">
        <v>1667</v>
      </c>
      <c r="N2113" t="str">
        <f>VLOOKUP(M2113,'BASE ARTICLE SAMUEL 25012023 v1'!$A$2:$B$1287,2,FALSE)</f>
        <v>AN</v>
      </c>
      <c r="O2113">
        <f t="shared" si="263"/>
        <v>1.2</v>
      </c>
    </row>
    <row r="2114" spans="1:15" outlineLevel="2" x14ac:dyDescent="0.25">
      <c r="A2114" t="s">
        <v>2259</v>
      </c>
      <c r="B2114" s="74" t="str">
        <f t="shared" si="262"/>
        <v>00V75</v>
      </c>
      <c r="C2114" t="str">
        <f>VLOOKUP(A2114,'BASE ARTICLE SAMUEL 25012023 v1'!$A$1:$B$1287,2,FALSE)</f>
        <v>AF</v>
      </c>
      <c r="D2114" t="s">
        <v>2217</v>
      </c>
      <c r="E2114">
        <v>4</v>
      </c>
      <c r="F2114" t="s">
        <v>2218</v>
      </c>
      <c r="G2114" s="71">
        <f>VLOOKUP(M2114,'BASE ARTICLE SAMUEL 25012023 v1'!$A$1:$F$1287,6,FALSE)</f>
        <v>0.2</v>
      </c>
      <c r="H2114" s="6">
        <f>VLOOKUP(M2114,'BASE ARTICLE SAMUEL 25012023 v2'!$A$1:$H$1287,8,FALSE)</f>
        <v>0.2</v>
      </c>
      <c r="I2114">
        <v>0.26600000000000001</v>
      </c>
      <c r="J2114">
        <f t="shared" si="268"/>
        <v>1.0640000000000001</v>
      </c>
      <c r="K2114" s="6">
        <f>VLOOKUP(M2114,'BASE ARTICLE SAMUEL 25012023 v2'!$A$1:$K$1287,11,FALSE)</f>
        <v>0.26600000000000001</v>
      </c>
      <c r="L2114" s="6">
        <f t="shared" si="269"/>
        <v>1.0640000000000001</v>
      </c>
      <c r="M2114" t="s">
        <v>2217</v>
      </c>
      <c r="N2114" t="str">
        <f>VLOOKUP(M2114,'BASE ARTICLE SAMUEL 25012023 v1'!$A$2:$B$1287,2,FALSE)</f>
        <v>AN</v>
      </c>
      <c r="O2114">
        <f t="shared" si="263"/>
        <v>0.8</v>
      </c>
    </row>
    <row r="2115" spans="1:15" outlineLevel="2" x14ac:dyDescent="0.25">
      <c r="A2115" t="s">
        <v>2259</v>
      </c>
      <c r="B2115" s="74" t="str">
        <f t="shared" si="262"/>
        <v>00V75</v>
      </c>
      <c r="C2115" t="str">
        <f>VLOOKUP(A2115,'BASE ARTICLE SAMUEL 25012023 v1'!$A$1:$B$1287,2,FALSE)</f>
        <v>AF</v>
      </c>
      <c r="D2115" t="s">
        <v>1949</v>
      </c>
      <c r="E2115">
        <v>1</v>
      </c>
      <c r="F2115" t="s">
        <v>1950</v>
      </c>
      <c r="G2115" s="71">
        <f>VLOOKUP(M2115,'BASE ARTICLE SAMUEL 25012023 v1'!$A$1:$F$1287,6,FALSE)</f>
        <v>0</v>
      </c>
      <c r="H2115" s="6">
        <f>VLOOKUP(M2115,'BASE ARTICLE SAMUEL 25012023 v2'!$A$1:$H$1287,8,FALSE)</f>
        <v>92.97</v>
      </c>
      <c r="I2115">
        <v>156.03</v>
      </c>
      <c r="J2115">
        <f t="shared" si="268"/>
        <v>156.03</v>
      </c>
      <c r="K2115" s="6">
        <f>VLOOKUP(M2115,'BASE ARTICLE SAMUEL 25012023 v2'!$A$1:$K$1287,11,FALSE)</f>
        <v>157.13120000000001</v>
      </c>
      <c r="L2115" s="6">
        <f t="shared" si="269"/>
        <v>157.13120000000001</v>
      </c>
      <c r="M2115" t="s">
        <v>1949</v>
      </c>
      <c r="N2115" t="str">
        <f>VLOOKUP(M2115,'BASE ARTICLE SAMUEL 25012023 v1'!$A$2:$B$1287,2,FALSE)</f>
        <v>AF</v>
      </c>
      <c r="O2115">
        <f t="shared" si="263"/>
        <v>92.97</v>
      </c>
    </row>
    <row r="2116" spans="1:15" outlineLevel="2" x14ac:dyDescent="0.25">
      <c r="A2116" t="s">
        <v>2259</v>
      </c>
      <c r="B2116" s="74" t="str">
        <f t="shared" ref="B2116:B2179" si="270">MID(A2116,7,100)</f>
        <v>00V75</v>
      </c>
      <c r="C2116" t="str">
        <f>VLOOKUP(A2116,'BASE ARTICLE SAMUEL 25012023 v1'!$A$1:$B$1287,2,FALSE)</f>
        <v>AF</v>
      </c>
      <c r="D2116" t="s">
        <v>2057</v>
      </c>
      <c r="E2116">
        <v>1</v>
      </c>
      <c r="F2116" t="s">
        <v>2058</v>
      </c>
      <c r="G2116" s="71">
        <f>VLOOKUP(M2116,'BASE ARTICLE SAMUEL 25012023 v1'!$A$1:$F$1287,6,FALSE)</f>
        <v>214.71</v>
      </c>
      <c r="H2116" s="6">
        <f>VLOOKUP(M2116,'BASE ARTICLE SAMUEL 25012023 v2'!$A$1:$H$1287,8,FALSE)</f>
        <v>196.03</v>
      </c>
      <c r="I2116">
        <v>289.12</v>
      </c>
      <c r="J2116">
        <f t="shared" si="268"/>
        <v>289.12</v>
      </c>
      <c r="K2116" s="6">
        <f>VLOOKUP(M2116,'BASE ARTICLE SAMUEL 25012023 v2'!$A$1:$K$1287,11,FALSE)</f>
        <v>287.341800036</v>
      </c>
      <c r="L2116" s="6">
        <f t="shared" si="269"/>
        <v>287.341800036</v>
      </c>
      <c r="M2116" t="s">
        <v>2057</v>
      </c>
      <c r="N2116" t="str">
        <f>VLOOKUP(M2116,'BASE ARTICLE SAMUEL 25012023 v1'!$A$2:$B$1287,2,FALSE)</f>
        <v>AF</v>
      </c>
      <c r="O2116">
        <f t="shared" si="263"/>
        <v>196.03</v>
      </c>
    </row>
    <row r="2117" spans="1:15" outlineLevel="2" x14ac:dyDescent="0.25">
      <c r="A2117" t="s">
        <v>2259</v>
      </c>
      <c r="B2117" s="74" t="str">
        <f t="shared" si="270"/>
        <v>00V75</v>
      </c>
      <c r="C2117" t="str">
        <f>VLOOKUP(A2117,'BASE ARTICLE SAMUEL 25012023 v1'!$A$1:$B$1287,2,FALSE)</f>
        <v>AF</v>
      </c>
      <c r="D2117" t="s">
        <v>1786</v>
      </c>
      <c r="E2117">
        <v>1</v>
      </c>
      <c r="F2117" t="s">
        <v>1787</v>
      </c>
      <c r="G2117" s="71">
        <f>VLOOKUP(M2117,'BASE ARTICLE SAMUEL 25012023 v1'!$A$1:$F$1287,6,FALSE)</f>
        <v>0</v>
      </c>
      <c r="H2117" s="6">
        <f>VLOOKUP(M2117,'BASE ARTICLE SAMUEL 25012023 v2'!$A$1:$H$1287,8,FALSE)</f>
        <v>203.62199999999999</v>
      </c>
      <c r="I2117">
        <v>326.8</v>
      </c>
      <c r="J2117">
        <f t="shared" si="268"/>
        <v>326.8</v>
      </c>
      <c r="K2117" s="6">
        <f>VLOOKUP(M2117,'BASE ARTICLE SAMUEL 25012023 v2'!$A$1:$K$1287,11,FALSE)</f>
        <v>411.34799999999996</v>
      </c>
      <c r="L2117" s="6">
        <f t="shared" si="269"/>
        <v>411.34799999999996</v>
      </c>
      <c r="M2117" t="s">
        <v>1786</v>
      </c>
      <c r="N2117" t="str">
        <f>VLOOKUP(M2117,'BASE ARTICLE SAMUEL 25012023 v1'!$A$2:$B$1287,2,FALSE)</f>
        <v>AF</v>
      </c>
      <c r="O2117">
        <f t="shared" si="263"/>
        <v>203.62199999999999</v>
      </c>
    </row>
    <row r="2118" spans="1:15" outlineLevel="2" x14ac:dyDescent="0.25">
      <c r="A2118" t="s">
        <v>2259</v>
      </c>
      <c r="B2118" s="74" t="str">
        <f t="shared" si="270"/>
        <v>00V75</v>
      </c>
      <c r="C2118" t="str">
        <f>VLOOKUP(A2118,'BASE ARTICLE SAMUEL 25012023 v1'!$A$1:$B$1287,2,FALSE)</f>
        <v>AF</v>
      </c>
      <c r="D2118" t="s">
        <v>2059</v>
      </c>
      <c r="E2118">
        <v>1</v>
      </c>
      <c r="F2118" t="s">
        <v>2060</v>
      </c>
      <c r="G2118" s="71">
        <f>VLOOKUP(M2118,'BASE ARTICLE SAMUEL 25012023 v1'!$A$1:$F$1287,6,FALSE)</f>
        <v>237</v>
      </c>
      <c r="H2118" s="6">
        <f>VLOOKUP(M2118,'BASE ARTICLE SAMUEL 25012023 v2'!$A$1:$H$1287,8,FALSE)</f>
        <v>299.99</v>
      </c>
      <c r="I2118">
        <v>355.5</v>
      </c>
      <c r="J2118">
        <f t="shared" si="268"/>
        <v>355.5</v>
      </c>
      <c r="K2118" s="6">
        <f>VLOOKUP(M2118,'BASE ARTICLE SAMUEL 25012023 v2'!$A$1:$K$1287,11,FALSE)</f>
        <v>449.98500000000001</v>
      </c>
      <c r="L2118" s="6">
        <f t="shared" si="269"/>
        <v>449.98500000000001</v>
      </c>
      <c r="M2118" t="s">
        <v>2059</v>
      </c>
      <c r="N2118" t="str">
        <f>VLOOKUP(M2118,'BASE ARTICLE SAMUEL 25012023 v1'!$A$2:$B$1287,2,FALSE)</f>
        <v>AN</v>
      </c>
      <c r="O2118">
        <f t="shared" si="263"/>
        <v>299.99</v>
      </c>
    </row>
    <row r="2119" spans="1:15" outlineLevel="2" x14ac:dyDescent="0.25">
      <c r="A2119" t="s">
        <v>2259</v>
      </c>
      <c r="B2119" s="74" t="str">
        <f t="shared" si="270"/>
        <v>00V75</v>
      </c>
      <c r="C2119" t="str">
        <f>VLOOKUP(A2119,'BASE ARTICLE SAMUEL 25012023 v1'!$A$1:$B$1287,2,FALSE)</f>
        <v>AF</v>
      </c>
      <c r="D2119" t="s">
        <v>1603</v>
      </c>
      <c r="E2119">
        <v>1.5</v>
      </c>
      <c r="F2119" t="s">
        <v>1604</v>
      </c>
      <c r="G2119" s="71">
        <f>VLOOKUP(M2119,'BASE ARTICLE SAMUEL 25012023 v1'!$A$1:$F$1287,6,FALSE)</f>
        <v>50</v>
      </c>
      <c r="H2119" s="6">
        <f>VLOOKUP(M2119,'BASE ARTICLE SAMUEL 25012023 v2'!$A$1:$H$1287,8,FALSE)</f>
        <v>0</v>
      </c>
      <c r="I2119">
        <v>75</v>
      </c>
      <c r="J2119">
        <f t="shared" si="268"/>
        <v>112.5</v>
      </c>
      <c r="K2119" s="6">
        <f>VLOOKUP(M2119,'BASE ARTICLE SAMUEL 25012023 v2'!$A$1:$K$1287,11,FALSE)</f>
        <v>75</v>
      </c>
      <c r="L2119" s="6">
        <f t="shared" si="269"/>
        <v>112.5</v>
      </c>
      <c r="M2119" t="s">
        <v>1603</v>
      </c>
      <c r="N2119" t="str">
        <f>VLOOKUP(M2119,'BASE ARTICLE SAMUEL 25012023 v1'!$A$2:$B$1287,2,FALSE)</f>
        <v>AN</v>
      </c>
      <c r="O2119">
        <f t="shared" si="263"/>
        <v>0</v>
      </c>
    </row>
    <row r="2120" spans="1:15" outlineLevel="2" x14ac:dyDescent="0.25">
      <c r="A2120" t="s">
        <v>2259</v>
      </c>
      <c r="B2120" s="74" t="str">
        <f t="shared" si="270"/>
        <v>00V75</v>
      </c>
      <c r="C2120" t="str">
        <f>VLOOKUP(A2120,'BASE ARTICLE SAMUEL 25012023 v1'!$A$1:$B$1287,2,FALSE)</f>
        <v>AF</v>
      </c>
      <c r="D2120" t="s">
        <v>1562</v>
      </c>
      <c r="E2120">
        <v>1</v>
      </c>
      <c r="F2120" t="s">
        <v>1563</v>
      </c>
      <c r="G2120" s="71">
        <f>VLOOKUP(M2120,'BASE ARTICLE SAMUEL 25012023 v1'!$A$1:$F$1287,6,FALSE)</f>
        <v>19.18</v>
      </c>
      <c r="H2120" s="6">
        <f>VLOOKUP(M2120,'BASE ARTICLE SAMUEL 25012023 v2'!$A$1:$H$1287,8,FALSE)</f>
        <v>19.18</v>
      </c>
      <c r="I2120">
        <v>28.77</v>
      </c>
      <c r="J2120">
        <f t="shared" si="268"/>
        <v>28.77</v>
      </c>
      <c r="K2120" s="6">
        <f>VLOOKUP(M2120,'BASE ARTICLE SAMUEL 25012023 v2'!$A$1:$K$1287,11,FALSE)</f>
        <v>28.77</v>
      </c>
      <c r="L2120" s="6">
        <f t="shared" si="269"/>
        <v>28.77</v>
      </c>
      <c r="M2120" t="s">
        <v>1562</v>
      </c>
      <c r="N2120" t="str">
        <f>VLOOKUP(M2120,'BASE ARTICLE SAMUEL 25012023 v1'!$A$2:$B$1287,2,FALSE)</f>
        <v>AN</v>
      </c>
      <c r="O2120">
        <f t="shared" ref="O2120:O2186" si="271">E2120*H2120</f>
        <v>19.18</v>
      </c>
    </row>
    <row r="2121" spans="1:15" outlineLevel="2" x14ac:dyDescent="0.25">
      <c r="A2121" t="s">
        <v>2259</v>
      </c>
      <c r="B2121" s="74" t="str">
        <f t="shared" si="270"/>
        <v>00V75</v>
      </c>
      <c r="C2121" t="str">
        <f>VLOOKUP(A2121,'BASE ARTICLE SAMUEL 25012023 v1'!$A$1:$B$1287,2,FALSE)</f>
        <v>AF</v>
      </c>
      <c r="D2121" t="s">
        <v>560</v>
      </c>
      <c r="E2121">
        <v>3</v>
      </c>
      <c r="F2121" t="s">
        <v>561</v>
      </c>
      <c r="G2121" s="71">
        <f>VLOOKUP(M2121,'BASE ARTICLE SAMUEL 25012023 v1'!$A$1:$F$1287,6,FALSE)</f>
        <v>5.73</v>
      </c>
      <c r="H2121" s="6">
        <f>VLOOKUP(M2121,'BASE ARTICLE SAMUEL 25012023 v2'!$A$1:$H$1287,8,FALSE)</f>
        <v>5.73</v>
      </c>
      <c r="I2121">
        <v>19.059999999999999</v>
      </c>
      <c r="J2121">
        <f t="shared" si="268"/>
        <v>57.179999999999993</v>
      </c>
      <c r="K2121" s="6">
        <f>VLOOKUP(M2121,'BASE ARTICLE SAMUEL 25012023 v2'!$A$1:$K$1287,11,FALSE)</f>
        <v>22.862700000000004</v>
      </c>
      <c r="L2121" s="6">
        <f t="shared" si="269"/>
        <v>68.588100000000011</v>
      </c>
      <c r="M2121" t="s">
        <v>560</v>
      </c>
      <c r="N2121" t="str">
        <f>VLOOKUP(M2121,'BASE ARTICLE SAMUEL 25012023 v1'!$A$2:$B$1287,2,FALSE)</f>
        <v>AS</v>
      </c>
      <c r="O2121">
        <f t="shared" si="271"/>
        <v>17.190000000000001</v>
      </c>
    </row>
    <row r="2122" spans="1:15" outlineLevel="2" x14ac:dyDescent="0.25">
      <c r="A2122" t="s">
        <v>2259</v>
      </c>
      <c r="B2122" s="74" t="str">
        <f t="shared" si="270"/>
        <v>00V75</v>
      </c>
      <c r="C2122" t="str">
        <f>VLOOKUP(A2122,'BASE ARTICLE SAMUEL 25012023 v1'!$A$1:$B$1287,2,FALSE)</f>
        <v>AF</v>
      </c>
      <c r="D2122" t="s">
        <v>274</v>
      </c>
      <c r="E2122">
        <v>1</v>
      </c>
      <c r="F2122" t="s">
        <v>275</v>
      </c>
      <c r="G2122" s="71">
        <f>VLOOKUP(M2122,'BASE ARTICLE SAMUEL 25012023 v1'!$A$1:$F$1287,6,FALSE)</f>
        <v>1.23</v>
      </c>
      <c r="H2122" s="6">
        <f>VLOOKUP(M2122,'BASE ARTICLE SAMUEL 25012023 v2'!$A$1:$H$1287,8,FALSE)</f>
        <v>1.327</v>
      </c>
      <c r="I2122">
        <v>1.64</v>
      </c>
      <c r="J2122">
        <f t="shared" si="268"/>
        <v>1.64</v>
      </c>
      <c r="K2122" s="6">
        <f>VLOOKUP(M2122,'BASE ARTICLE SAMUEL 25012023 v2'!$A$1:$K$1287,11,FALSE)</f>
        <v>1.76491</v>
      </c>
      <c r="L2122" s="6">
        <f t="shared" si="269"/>
        <v>1.76491</v>
      </c>
      <c r="M2122" t="s">
        <v>274</v>
      </c>
      <c r="N2122" t="str">
        <f>VLOOKUP(M2122,'BASE ARTICLE SAMUEL 25012023 v1'!$A$2:$B$1287,2,FALSE)</f>
        <v>AS</v>
      </c>
      <c r="O2122">
        <f t="shared" si="271"/>
        <v>1.327</v>
      </c>
    </row>
    <row r="2123" spans="1:15" outlineLevel="2" x14ac:dyDescent="0.25">
      <c r="A2123" t="s">
        <v>2259</v>
      </c>
      <c r="B2123" s="74" t="str">
        <f t="shared" si="270"/>
        <v>00V75</v>
      </c>
      <c r="C2123" t="str">
        <f>VLOOKUP(A2123,'BASE ARTICLE SAMUEL 25012023 v1'!$A$1:$B$1287,2,FALSE)</f>
        <v>AF</v>
      </c>
      <c r="E2123">
        <v>1</v>
      </c>
      <c r="F2123" t="s">
        <v>1550</v>
      </c>
      <c r="G2123" s="71">
        <f>VLOOKUP(M2123,'BASE ARTICLE SAMUEL 25012023 v1'!$A$1:$F$1287,6,FALSE)</f>
        <v>5</v>
      </c>
      <c r="H2123" s="6">
        <f>VLOOKUP(M2123,'BASE ARTICLE SAMUEL 25012023 v2'!$A$1:$H$1287,8,FALSE)</f>
        <v>5</v>
      </c>
      <c r="I2123">
        <v>1.64</v>
      </c>
      <c r="J2123">
        <f t="shared" si="268"/>
        <v>1.64</v>
      </c>
      <c r="K2123" s="6">
        <f>VLOOKUP(M2123,'BASE ARTICLE SAMUEL 25012023 v2'!$A$1:$K$1287,11,FALSE)</f>
        <v>5.5</v>
      </c>
      <c r="L2123" s="6">
        <f t="shared" si="269"/>
        <v>5.5</v>
      </c>
      <c r="M2123" t="s">
        <v>1549</v>
      </c>
      <c r="N2123" t="str">
        <f>VLOOKUP(M2123,'BASE ARTICLE SAMUEL 25012023 v1'!$A$2:$B$1287,2,FALSE)</f>
        <v>AN</v>
      </c>
      <c r="O2123">
        <f t="shared" si="271"/>
        <v>5</v>
      </c>
    </row>
    <row r="2124" spans="1:15" outlineLevel="2" x14ac:dyDescent="0.25">
      <c r="A2124" t="s">
        <v>2259</v>
      </c>
      <c r="B2124" s="74" t="str">
        <f t="shared" si="270"/>
        <v>00V75</v>
      </c>
      <c r="C2124" t="str">
        <f>VLOOKUP(A2124,'BASE ARTICLE SAMUEL 25012023 v1'!$A$1:$B$1287,2,FALSE)</f>
        <v>AF</v>
      </c>
      <c r="E2124">
        <v>1</v>
      </c>
      <c r="F2124" t="s">
        <v>2484</v>
      </c>
      <c r="G2124" s="71">
        <f>VLOOKUP(M2124,'BASE ARTICLE SAMUEL 25012023 v1'!$A$1:$F$1287,6,FALSE)</f>
        <v>1.32</v>
      </c>
      <c r="H2124" s="6">
        <f>VLOOKUP(M2124,'BASE ARTICLE SAMUEL 25012023 v2'!$A$1:$H$1287,8,FALSE)</f>
        <v>1.32</v>
      </c>
      <c r="I2124">
        <v>1.64</v>
      </c>
      <c r="J2124">
        <f t="shared" si="268"/>
        <v>1.64</v>
      </c>
      <c r="K2124" s="6">
        <f>VLOOKUP(M2124,'BASE ARTICLE SAMUEL 25012023 v2'!$A$1:$K$1287,11,FALSE)</f>
        <v>1.4520000000000002</v>
      </c>
      <c r="L2124" s="6">
        <f t="shared" si="269"/>
        <v>1.4520000000000002</v>
      </c>
      <c r="M2124" t="s">
        <v>2483</v>
      </c>
      <c r="N2124" t="str">
        <f>VLOOKUP(M2124,'BASE ARTICLE SAMUEL 25012023 v1'!$A$2:$B$1287,2,FALSE)</f>
        <v>AN</v>
      </c>
      <c r="O2124">
        <f t="shared" si="271"/>
        <v>1.32</v>
      </c>
    </row>
    <row r="2125" spans="1:15" outlineLevel="1" x14ac:dyDescent="0.25">
      <c r="A2125" s="74" t="s">
        <v>4222</v>
      </c>
      <c r="B2125" s="74" t="str">
        <f t="shared" si="270"/>
        <v>DSPR1500V75</v>
      </c>
      <c r="H2125" s="6" t="e">
        <f>VLOOKUP(M2125,'BASE ARTICLE SAMUEL 25012023 v2'!$A$1:$H$1287,8,FALSE)</f>
        <v>#N/A</v>
      </c>
      <c r="K2125" s="6" t="e">
        <f>VLOOKUP(M2125,'BASE ARTICLE SAMUEL 25012023 v2'!$A$1:$K$1287,11,FALSE)</f>
        <v>#N/A</v>
      </c>
      <c r="L2125" s="6">
        <f>SUBTOTAL(9,L2102:L2124)</f>
        <v>2408.7763000360001</v>
      </c>
      <c r="O2125">
        <f>SUBTOTAL(9,O2102:O2124)</f>
        <v>1429.0320000000002</v>
      </c>
    </row>
    <row r="2126" spans="1:15" outlineLevel="2" x14ac:dyDescent="0.25">
      <c r="A2126" t="s">
        <v>2078</v>
      </c>
      <c r="B2126" s="74" t="str">
        <f t="shared" si="270"/>
        <v>00V75ALT</v>
      </c>
      <c r="C2126" t="str">
        <f>VLOOKUP(A2126,'BASE ARTICLE SAMUEL 25012023 v1'!$A$1:$B$1287,2,FALSE)</f>
        <v>AF</v>
      </c>
      <c r="D2126">
        <v>101007</v>
      </c>
      <c r="E2126">
        <v>2</v>
      </c>
      <c r="F2126" t="s">
        <v>582</v>
      </c>
      <c r="G2126" s="71">
        <f>VLOOKUP(M2126,'BASE ARTICLE SAMUEL 25012023 v1'!$A$1:$F$1287,6,FALSE)</f>
        <v>1.5</v>
      </c>
      <c r="H2126" s="6">
        <f>VLOOKUP(M2126,'BASE ARTICLE SAMUEL 25012023 v2'!$A$1:$H$1287,8,FALSE)</f>
        <v>1.5</v>
      </c>
      <c r="I2126">
        <v>2.25</v>
      </c>
      <c r="J2126">
        <f t="shared" ref="J2126:J2147" si="272">E2126*I2126</f>
        <v>4.5</v>
      </c>
      <c r="K2126" s="6">
        <f>VLOOKUP(M2126,'BASE ARTICLE SAMUEL 25012023 v2'!$A$1:$K$1287,11,FALSE)</f>
        <v>2.25</v>
      </c>
      <c r="L2126" s="6">
        <f t="shared" ref="L2126:L2147" si="273">E2126*K2126</f>
        <v>4.5</v>
      </c>
      <c r="M2126">
        <v>101007</v>
      </c>
      <c r="N2126" t="str">
        <f>VLOOKUP(M2126,'BASE ARTICLE SAMUEL 25012023 v1'!$A$2:$B$1287,2,FALSE)</f>
        <v>AN</v>
      </c>
      <c r="O2126">
        <f t="shared" si="271"/>
        <v>3</v>
      </c>
    </row>
    <row r="2127" spans="1:15" outlineLevel="2" x14ac:dyDescent="0.25">
      <c r="A2127" t="s">
        <v>2078</v>
      </c>
      <c r="B2127" s="74" t="str">
        <f t="shared" si="270"/>
        <v>00V75ALT</v>
      </c>
      <c r="C2127" t="str">
        <f>VLOOKUP(A2127,'BASE ARTICLE SAMUEL 25012023 v1'!$A$1:$B$1287,2,FALSE)</f>
        <v>AF</v>
      </c>
      <c r="D2127" t="s">
        <v>2093</v>
      </c>
      <c r="E2127">
        <v>2</v>
      </c>
      <c r="F2127" t="s">
        <v>3953</v>
      </c>
      <c r="G2127" s="71">
        <f>VLOOKUP(M2127,'BASE ARTICLE SAMUEL 25012023 v1'!$A$1:$F$1287,6,FALSE)</f>
        <v>265</v>
      </c>
      <c r="H2127" s="6">
        <f>VLOOKUP(M2127,'BASE ARTICLE SAMUEL 25012023 v2'!$A$1:$H$1287,8,FALSE)</f>
        <v>265</v>
      </c>
      <c r="I2127">
        <v>427.5</v>
      </c>
      <c r="J2127">
        <f t="shared" si="272"/>
        <v>855</v>
      </c>
      <c r="K2127" s="6">
        <f>VLOOKUP(M2127,'BASE ARTICLE SAMUEL 25012023 v2'!$A$1:$K$1287,11,FALSE)</f>
        <v>397.5</v>
      </c>
      <c r="L2127" s="6">
        <f t="shared" si="273"/>
        <v>795</v>
      </c>
      <c r="M2127" t="s">
        <v>2093</v>
      </c>
      <c r="N2127" t="str">
        <f>VLOOKUP(M2127,'BASE ARTICLE SAMUEL 25012023 v1'!$A$2:$B$1287,2,FALSE)</f>
        <v>AN</v>
      </c>
      <c r="O2127">
        <f t="shared" si="271"/>
        <v>530</v>
      </c>
    </row>
    <row r="2128" spans="1:15" outlineLevel="2" x14ac:dyDescent="0.25">
      <c r="A2128" t="s">
        <v>2078</v>
      </c>
      <c r="B2128" s="74" t="str">
        <f t="shared" si="270"/>
        <v>00V75ALT</v>
      </c>
      <c r="C2128" t="str">
        <f>VLOOKUP(A2128,'BASE ARTICLE SAMUEL 25012023 v1'!$A$1:$B$1287,2,FALSE)</f>
        <v>AF</v>
      </c>
      <c r="D2128" t="s">
        <v>576</v>
      </c>
      <c r="E2128">
        <v>3</v>
      </c>
      <c r="F2128" t="s">
        <v>577</v>
      </c>
      <c r="G2128" s="71">
        <f>VLOOKUP(M2128,'BASE ARTICLE SAMUEL 25012023 v1'!$A$1:$F$1287,6,FALSE)</f>
        <v>3.2</v>
      </c>
      <c r="H2128" s="6">
        <f>VLOOKUP(M2128,'BASE ARTICLE SAMUEL 25012023 v2'!$A$1:$H$1287,8,FALSE)</f>
        <v>3.2</v>
      </c>
      <c r="I2128">
        <v>4.3499999999999996</v>
      </c>
      <c r="J2128">
        <f t="shared" si="272"/>
        <v>13.049999999999999</v>
      </c>
      <c r="K2128" s="6">
        <f>VLOOKUP(M2128,'BASE ARTICLE SAMUEL 25012023 v2'!$A$1:$K$1287,11,FALSE)</f>
        <v>4.8000000000000007</v>
      </c>
      <c r="L2128" s="6">
        <f t="shared" si="273"/>
        <v>14.400000000000002</v>
      </c>
      <c r="M2128" t="s">
        <v>576</v>
      </c>
      <c r="N2128" t="str">
        <f>VLOOKUP(M2128,'BASE ARTICLE SAMUEL 25012023 v1'!$A$2:$B$1287,2,FALSE)</f>
        <v>AN</v>
      </c>
      <c r="O2128">
        <f t="shared" si="271"/>
        <v>9.6000000000000014</v>
      </c>
    </row>
    <row r="2129" spans="1:15" outlineLevel="2" x14ac:dyDescent="0.25">
      <c r="A2129" t="s">
        <v>2078</v>
      </c>
      <c r="B2129" s="74" t="str">
        <f t="shared" si="270"/>
        <v>00V75ALT</v>
      </c>
      <c r="C2129" t="str">
        <f>VLOOKUP(A2129,'BASE ARTICLE SAMUEL 25012023 v1'!$A$1:$B$1287,2,FALSE)</f>
        <v>AF</v>
      </c>
      <c r="D2129" t="s">
        <v>2162</v>
      </c>
      <c r="E2129">
        <v>2</v>
      </c>
      <c r="F2129" t="s">
        <v>2163</v>
      </c>
      <c r="G2129" s="71">
        <f>VLOOKUP(M2129,'BASE ARTICLE SAMUEL 25012023 v1'!$A$1:$F$1287,6,FALSE)</f>
        <v>9.44</v>
      </c>
      <c r="H2129" s="6">
        <f>VLOOKUP(M2129,'BASE ARTICLE SAMUEL 25012023 v2'!$A$1:$H$1287,8,FALSE)</f>
        <v>9.44</v>
      </c>
      <c r="I2129">
        <v>15</v>
      </c>
      <c r="J2129">
        <f t="shared" si="272"/>
        <v>30</v>
      </c>
      <c r="K2129" s="6">
        <f>VLOOKUP(M2129,'BASE ARTICLE SAMUEL 25012023 v2'!$A$1:$K$1287,11,FALSE)</f>
        <v>14.16</v>
      </c>
      <c r="L2129" s="6">
        <f t="shared" si="273"/>
        <v>28.32</v>
      </c>
      <c r="M2129" t="s">
        <v>2162</v>
      </c>
      <c r="N2129" t="str">
        <f>VLOOKUP(M2129,'BASE ARTICLE SAMUEL 25012023 v1'!$A$2:$B$1287,2,FALSE)</f>
        <v>AS</v>
      </c>
      <c r="O2129">
        <f t="shared" si="271"/>
        <v>18.88</v>
      </c>
    </row>
    <row r="2130" spans="1:15" outlineLevel="2" x14ac:dyDescent="0.25">
      <c r="A2130" t="s">
        <v>2078</v>
      </c>
      <c r="B2130" s="74" t="str">
        <f t="shared" si="270"/>
        <v>00V75ALT</v>
      </c>
      <c r="C2130" t="str">
        <f>VLOOKUP(A2130,'BASE ARTICLE SAMUEL 25012023 v1'!$A$1:$B$1287,2,FALSE)</f>
        <v>AF</v>
      </c>
      <c r="D2130" t="s">
        <v>558</v>
      </c>
      <c r="E2130">
        <v>4</v>
      </c>
      <c r="F2130" t="s">
        <v>559</v>
      </c>
      <c r="G2130" s="71">
        <f>VLOOKUP(M2130,'BASE ARTICLE SAMUEL 25012023 v1'!$A$1:$F$1287,6,FALSE)</f>
        <v>0.85</v>
      </c>
      <c r="H2130" s="6">
        <f>VLOOKUP(M2130,'BASE ARTICLE SAMUEL 25012023 v2'!$A$1:$H$1287,8,FALSE)</f>
        <v>0.91100000000000003</v>
      </c>
      <c r="I2130">
        <v>1.1299999999999999</v>
      </c>
      <c r="J2130">
        <f t="shared" si="272"/>
        <v>4.5199999999999996</v>
      </c>
      <c r="K2130" s="6">
        <f>VLOOKUP(M2130,'BASE ARTICLE SAMUEL 25012023 v2'!$A$1:$K$1287,11,FALSE)</f>
        <v>1.2116300000000002</v>
      </c>
      <c r="L2130" s="6">
        <f t="shared" si="273"/>
        <v>4.8465200000000008</v>
      </c>
      <c r="M2130" t="s">
        <v>558</v>
      </c>
      <c r="N2130" t="str">
        <f>VLOOKUP(M2130,'BASE ARTICLE SAMUEL 25012023 v1'!$A$2:$B$1287,2,FALSE)</f>
        <v>AS</v>
      </c>
      <c r="O2130">
        <f t="shared" si="271"/>
        <v>3.6440000000000001</v>
      </c>
    </row>
    <row r="2131" spans="1:15" outlineLevel="2" x14ac:dyDescent="0.25">
      <c r="A2131" t="s">
        <v>2078</v>
      </c>
      <c r="B2131" s="74" t="str">
        <f t="shared" si="270"/>
        <v>00V75ALT</v>
      </c>
      <c r="C2131" t="str">
        <f>VLOOKUP(A2131,'BASE ARTICLE SAMUEL 25012023 v1'!$A$1:$B$1287,2,FALSE)</f>
        <v>AF</v>
      </c>
      <c r="D2131" t="s">
        <v>2217</v>
      </c>
      <c r="E2131">
        <v>4</v>
      </c>
      <c r="F2131" t="s">
        <v>2218</v>
      </c>
      <c r="G2131" s="71">
        <f>VLOOKUP(M2131,'BASE ARTICLE SAMUEL 25012023 v1'!$A$1:$F$1287,6,FALSE)</f>
        <v>0.2</v>
      </c>
      <c r="H2131" s="6">
        <f>VLOOKUP(M2131,'BASE ARTICLE SAMUEL 25012023 v2'!$A$1:$H$1287,8,FALSE)</f>
        <v>0.2</v>
      </c>
      <c r="I2131">
        <v>0.26600000000000001</v>
      </c>
      <c r="J2131">
        <f t="shared" si="272"/>
        <v>1.0640000000000001</v>
      </c>
      <c r="K2131" s="6">
        <f>VLOOKUP(M2131,'BASE ARTICLE SAMUEL 25012023 v2'!$A$1:$K$1287,11,FALSE)</f>
        <v>0.26600000000000001</v>
      </c>
      <c r="L2131" s="6">
        <f t="shared" si="273"/>
        <v>1.0640000000000001</v>
      </c>
      <c r="M2131" t="s">
        <v>2217</v>
      </c>
      <c r="N2131" t="str">
        <f>VLOOKUP(M2131,'BASE ARTICLE SAMUEL 25012023 v1'!$A$2:$B$1287,2,FALSE)</f>
        <v>AN</v>
      </c>
      <c r="O2131">
        <f t="shared" si="271"/>
        <v>0.8</v>
      </c>
    </row>
    <row r="2132" spans="1:15" outlineLevel="2" x14ac:dyDescent="0.25">
      <c r="A2132" t="s">
        <v>2078</v>
      </c>
      <c r="B2132" s="74" t="str">
        <f t="shared" si="270"/>
        <v>00V75ALT</v>
      </c>
      <c r="C2132" t="str">
        <f>VLOOKUP(A2132,'BASE ARTICLE SAMUEL 25012023 v1'!$A$1:$B$1287,2,FALSE)</f>
        <v>AF</v>
      </c>
      <c r="D2132" t="s">
        <v>942</v>
      </c>
      <c r="E2132">
        <v>1</v>
      </c>
      <c r="F2132" t="s">
        <v>943</v>
      </c>
      <c r="G2132" s="71">
        <f>VLOOKUP(M2132,'BASE ARTICLE SAMUEL 25012023 v1'!$A$1:$F$1287,6,FALSE)</f>
        <v>1.64</v>
      </c>
      <c r="H2132" s="6">
        <f>VLOOKUP(M2132,'BASE ARTICLE SAMUEL 25012023 v2'!$A$1:$H$1287,8,FALSE)</f>
        <v>1.83</v>
      </c>
      <c r="I2132">
        <v>2.4500000000000002</v>
      </c>
      <c r="J2132">
        <f t="shared" si="272"/>
        <v>2.4500000000000002</v>
      </c>
      <c r="K2132" s="6">
        <f>VLOOKUP(M2132,'BASE ARTICLE SAMUEL 25012023 v2'!$A$1:$K$1287,11,FALSE)</f>
        <v>2.7450000000000001</v>
      </c>
      <c r="L2132" s="6">
        <f t="shared" si="273"/>
        <v>2.7450000000000001</v>
      </c>
      <c r="M2132" t="s">
        <v>942</v>
      </c>
      <c r="N2132" t="str">
        <f>VLOOKUP(M2132,'BASE ARTICLE SAMUEL 25012023 v1'!$A$2:$B$1287,2,FALSE)</f>
        <v>AS</v>
      </c>
      <c r="O2132">
        <f t="shared" si="271"/>
        <v>1.83</v>
      </c>
    </row>
    <row r="2133" spans="1:15" outlineLevel="2" x14ac:dyDescent="0.25">
      <c r="A2133" t="s">
        <v>2078</v>
      </c>
      <c r="B2133" s="74" t="str">
        <f t="shared" si="270"/>
        <v>00V75ALT</v>
      </c>
      <c r="C2133" t="str">
        <f>VLOOKUP(A2133,'BASE ARTICLE SAMUEL 25012023 v1'!$A$1:$B$1287,2,FALSE)</f>
        <v>AF</v>
      </c>
      <c r="D2133" t="s">
        <v>1667</v>
      </c>
      <c r="E2133">
        <v>2</v>
      </c>
      <c r="F2133" t="s">
        <v>1668</v>
      </c>
      <c r="G2133" s="71">
        <f>VLOOKUP(M2133,'BASE ARTICLE SAMUEL 25012023 v1'!$A$1:$F$1287,6,FALSE)</f>
        <v>0.6</v>
      </c>
      <c r="H2133" s="6">
        <f>VLOOKUP(M2133,'BASE ARTICLE SAMUEL 25012023 v2'!$A$1:$H$1287,8,FALSE)</f>
        <v>0.6</v>
      </c>
      <c r="I2133">
        <v>0.9</v>
      </c>
      <c r="J2133">
        <f t="shared" si="272"/>
        <v>1.8</v>
      </c>
      <c r="K2133" s="6">
        <f>VLOOKUP(M2133,'BASE ARTICLE SAMUEL 25012023 v2'!$A$1:$K$1287,11,FALSE)</f>
        <v>0.89999999999999991</v>
      </c>
      <c r="L2133" s="6">
        <f t="shared" si="273"/>
        <v>1.7999999999999998</v>
      </c>
      <c r="M2133" t="s">
        <v>1667</v>
      </c>
      <c r="N2133" t="str">
        <f>VLOOKUP(M2133,'BASE ARTICLE SAMUEL 25012023 v1'!$A$2:$B$1287,2,FALSE)</f>
        <v>AN</v>
      </c>
      <c r="O2133">
        <f t="shared" si="271"/>
        <v>1.2</v>
      </c>
    </row>
    <row r="2134" spans="1:15" outlineLevel="2" x14ac:dyDescent="0.25">
      <c r="A2134" t="s">
        <v>2078</v>
      </c>
      <c r="B2134" s="74" t="str">
        <f t="shared" si="270"/>
        <v>00V75ALT</v>
      </c>
      <c r="C2134" t="str">
        <f>VLOOKUP(A2134,'BASE ARTICLE SAMUEL 25012023 v1'!$A$1:$B$1287,2,FALSE)</f>
        <v>AF</v>
      </c>
      <c r="D2134" t="s">
        <v>1949</v>
      </c>
      <c r="E2134">
        <v>1</v>
      </c>
      <c r="F2134" t="s">
        <v>1950</v>
      </c>
      <c r="G2134" s="71">
        <f>VLOOKUP(M2134,'BASE ARTICLE SAMUEL 25012023 v1'!$A$1:$F$1287,6,FALSE)</f>
        <v>0</v>
      </c>
      <c r="H2134" s="6">
        <f>VLOOKUP(M2134,'BASE ARTICLE SAMUEL 25012023 v2'!$A$1:$H$1287,8,FALSE)</f>
        <v>92.97</v>
      </c>
      <c r="I2134">
        <v>156.03</v>
      </c>
      <c r="J2134">
        <f t="shared" si="272"/>
        <v>156.03</v>
      </c>
      <c r="K2134" s="6">
        <f>VLOOKUP(M2134,'BASE ARTICLE SAMUEL 25012023 v2'!$A$1:$K$1287,11,FALSE)</f>
        <v>157.13120000000001</v>
      </c>
      <c r="L2134" s="6">
        <f t="shared" si="273"/>
        <v>157.13120000000001</v>
      </c>
      <c r="M2134" t="s">
        <v>1949</v>
      </c>
      <c r="N2134" t="str">
        <f>VLOOKUP(M2134,'BASE ARTICLE SAMUEL 25012023 v1'!$A$2:$B$1287,2,FALSE)</f>
        <v>AF</v>
      </c>
      <c r="O2134">
        <f t="shared" si="271"/>
        <v>92.97</v>
      </c>
    </row>
    <row r="2135" spans="1:15" outlineLevel="2" x14ac:dyDescent="0.25">
      <c r="A2135" t="s">
        <v>2078</v>
      </c>
      <c r="B2135" s="74" t="str">
        <f t="shared" si="270"/>
        <v>00V75ALT</v>
      </c>
      <c r="C2135" t="str">
        <f>VLOOKUP(A2135,'BASE ARTICLE SAMUEL 25012023 v1'!$A$1:$B$1287,2,FALSE)</f>
        <v>AF</v>
      </c>
      <c r="D2135" t="s">
        <v>2057</v>
      </c>
      <c r="E2135">
        <v>1</v>
      </c>
      <c r="F2135" t="s">
        <v>2058</v>
      </c>
      <c r="G2135" s="71">
        <f>VLOOKUP(M2135,'BASE ARTICLE SAMUEL 25012023 v1'!$A$1:$F$1287,6,FALSE)</f>
        <v>214.71</v>
      </c>
      <c r="H2135" s="6">
        <f>VLOOKUP(M2135,'BASE ARTICLE SAMUEL 25012023 v2'!$A$1:$H$1287,8,FALSE)</f>
        <v>196.03</v>
      </c>
      <c r="I2135">
        <v>289.12</v>
      </c>
      <c r="J2135">
        <f t="shared" si="272"/>
        <v>289.12</v>
      </c>
      <c r="K2135" s="6">
        <f>VLOOKUP(M2135,'BASE ARTICLE SAMUEL 25012023 v2'!$A$1:$K$1287,11,FALSE)</f>
        <v>287.341800036</v>
      </c>
      <c r="L2135" s="6">
        <f t="shared" si="273"/>
        <v>287.341800036</v>
      </c>
      <c r="M2135" t="s">
        <v>2057</v>
      </c>
      <c r="N2135" t="str">
        <f>VLOOKUP(M2135,'BASE ARTICLE SAMUEL 25012023 v1'!$A$2:$B$1287,2,FALSE)</f>
        <v>AF</v>
      </c>
      <c r="O2135">
        <f t="shared" si="271"/>
        <v>196.03</v>
      </c>
    </row>
    <row r="2136" spans="1:15" outlineLevel="2" x14ac:dyDescent="0.25">
      <c r="A2136" t="s">
        <v>2078</v>
      </c>
      <c r="B2136" s="74" t="str">
        <f t="shared" si="270"/>
        <v>00V75ALT</v>
      </c>
      <c r="C2136" t="str">
        <f>VLOOKUP(A2136,'BASE ARTICLE SAMUEL 25012023 v1'!$A$1:$B$1287,2,FALSE)</f>
        <v>AF</v>
      </c>
      <c r="D2136" t="s">
        <v>1786</v>
      </c>
      <c r="E2136">
        <v>1</v>
      </c>
      <c r="F2136" t="s">
        <v>1787</v>
      </c>
      <c r="G2136" s="71">
        <f>VLOOKUP(M2136,'BASE ARTICLE SAMUEL 25012023 v1'!$A$1:$F$1287,6,FALSE)</f>
        <v>0</v>
      </c>
      <c r="H2136" s="6">
        <f>VLOOKUP(M2136,'BASE ARTICLE SAMUEL 25012023 v2'!$A$1:$H$1287,8,FALSE)</f>
        <v>203.62199999999999</v>
      </c>
      <c r="I2136">
        <v>326.8</v>
      </c>
      <c r="J2136">
        <f t="shared" si="272"/>
        <v>326.8</v>
      </c>
      <c r="K2136" s="6">
        <f>VLOOKUP(M2136,'BASE ARTICLE SAMUEL 25012023 v2'!$A$1:$K$1287,11,FALSE)</f>
        <v>411.34799999999996</v>
      </c>
      <c r="L2136" s="6">
        <f t="shared" si="273"/>
        <v>411.34799999999996</v>
      </c>
      <c r="M2136" t="s">
        <v>1786</v>
      </c>
      <c r="N2136" t="str">
        <f>VLOOKUP(M2136,'BASE ARTICLE SAMUEL 25012023 v1'!$A$2:$B$1287,2,FALSE)</f>
        <v>AF</v>
      </c>
      <c r="O2136">
        <f t="shared" si="271"/>
        <v>203.62199999999999</v>
      </c>
    </row>
    <row r="2137" spans="1:15" outlineLevel="2" x14ac:dyDescent="0.25">
      <c r="A2137" t="s">
        <v>2078</v>
      </c>
      <c r="B2137" s="74" t="str">
        <f t="shared" si="270"/>
        <v>00V75ALT</v>
      </c>
      <c r="C2137" t="str">
        <f>VLOOKUP(A2137,'BASE ARTICLE SAMUEL 25012023 v1'!$A$1:$B$1287,2,FALSE)</f>
        <v>AF</v>
      </c>
      <c r="D2137" t="s">
        <v>2059</v>
      </c>
      <c r="E2137">
        <v>1</v>
      </c>
      <c r="F2137" t="s">
        <v>2060</v>
      </c>
      <c r="G2137" s="71">
        <f>VLOOKUP(M2137,'BASE ARTICLE SAMUEL 25012023 v1'!$A$1:$F$1287,6,FALSE)</f>
        <v>237</v>
      </c>
      <c r="H2137" s="6">
        <f>VLOOKUP(M2137,'BASE ARTICLE SAMUEL 25012023 v2'!$A$1:$H$1287,8,FALSE)</f>
        <v>299.99</v>
      </c>
      <c r="I2137">
        <v>355.5</v>
      </c>
      <c r="J2137">
        <f t="shared" si="272"/>
        <v>355.5</v>
      </c>
      <c r="K2137" s="6">
        <f>VLOOKUP(M2137,'BASE ARTICLE SAMUEL 25012023 v2'!$A$1:$K$1287,11,FALSE)</f>
        <v>449.98500000000001</v>
      </c>
      <c r="L2137" s="6">
        <f t="shared" si="273"/>
        <v>449.98500000000001</v>
      </c>
      <c r="M2137" t="s">
        <v>2059</v>
      </c>
      <c r="N2137" t="str">
        <f>VLOOKUP(M2137,'BASE ARTICLE SAMUEL 25012023 v1'!$A$2:$B$1287,2,FALSE)</f>
        <v>AN</v>
      </c>
      <c r="O2137">
        <f t="shared" si="271"/>
        <v>299.99</v>
      </c>
    </row>
    <row r="2138" spans="1:15" outlineLevel="2" x14ac:dyDescent="0.25">
      <c r="A2138" t="s">
        <v>2078</v>
      </c>
      <c r="B2138" s="74" t="str">
        <f t="shared" si="270"/>
        <v>00V75ALT</v>
      </c>
      <c r="C2138" t="str">
        <f>VLOOKUP(A2138,'BASE ARTICLE SAMUEL 25012023 v1'!$A$1:$B$1287,2,FALSE)</f>
        <v>AF</v>
      </c>
      <c r="D2138" t="s">
        <v>68</v>
      </c>
      <c r="E2138">
        <v>1</v>
      </c>
      <c r="F2138" t="s">
        <v>69</v>
      </c>
      <c r="G2138" s="71">
        <f>VLOOKUP(M2138,'BASE ARTICLE SAMUEL 25012023 v1'!$A$1:$F$1287,6,FALSE)</f>
        <v>0.94</v>
      </c>
      <c r="H2138" s="6">
        <f>VLOOKUP(M2138,'BASE ARTICLE SAMUEL 25012023 v2'!$A$1:$H$1287,8,FALSE)</f>
        <v>0.94</v>
      </c>
      <c r="I2138">
        <v>1.41</v>
      </c>
      <c r="J2138">
        <f t="shared" si="272"/>
        <v>1.41</v>
      </c>
      <c r="K2138" s="6">
        <f>VLOOKUP(M2138,'BASE ARTICLE SAMUEL 25012023 v2'!$A$1:$K$1287,11,FALSE)</f>
        <v>1.41</v>
      </c>
      <c r="L2138" s="6">
        <f t="shared" si="273"/>
        <v>1.41</v>
      </c>
      <c r="M2138" t="s">
        <v>68</v>
      </c>
      <c r="N2138" t="str">
        <f>VLOOKUP(M2138,'BASE ARTICLE SAMUEL 25012023 v1'!$A$2:$B$1287,2,FALSE)</f>
        <v>AS</v>
      </c>
      <c r="O2138">
        <f t="shared" si="271"/>
        <v>0.94</v>
      </c>
    </row>
    <row r="2139" spans="1:15" outlineLevel="2" x14ac:dyDescent="0.25">
      <c r="A2139" t="s">
        <v>2078</v>
      </c>
      <c r="B2139" s="74" t="str">
        <f t="shared" si="270"/>
        <v>00V75ALT</v>
      </c>
      <c r="C2139" t="str">
        <f>VLOOKUP(A2139,'BASE ARTICLE SAMUEL 25012023 v1'!$A$1:$B$1287,2,FALSE)</f>
        <v>AF</v>
      </c>
      <c r="D2139" t="s">
        <v>90</v>
      </c>
      <c r="E2139">
        <v>2</v>
      </c>
      <c r="F2139" t="s">
        <v>91</v>
      </c>
      <c r="G2139" s="71">
        <f>VLOOKUP(M2139,'BASE ARTICLE SAMUEL 25012023 v1'!$A$1:$F$1287,6,FALSE)</f>
        <v>0.92</v>
      </c>
      <c r="H2139" s="6">
        <f>VLOOKUP(M2139,'BASE ARTICLE SAMUEL 25012023 v2'!$A$1:$H$1287,8,FALSE)</f>
        <v>0.92</v>
      </c>
      <c r="I2139">
        <v>1.38</v>
      </c>
      <c r="J2139">
        <f t="shared" si="272"/>
        <v>2.76</v>
      </c>
      <c r="K2139" s="6">
        <f>VLOOKUP(M2139,'BASE ARTICLE SAMUEL 25012023 v2'!$A$1:$K$1287,11,FALSE)</f>
        <v>1.3800000000000001</v>
      </c>
      <c r="L2139" s="6">
        <f t="shared" si="273"/>
        <v>2.7600000000000002</v>
      </c>
      <c r="M2139" t="s">
        <v>90</v>
      </c>
      <c r="N2139" t="str">
        <f>VLOOKUP(M2139,'BASE ARTICLE SAMUEL 25012023 v1'!$A$2:$B$1287,2,FALSE)</f>
        <v>AS</v>
      </c>
      <c r="O2139">
        <f t="shared" si="271"/>
        <v>1.84</v>
      </c>
    </row>
    <row r="2140" spans="1:15" outlineLevel="2" x14ac:dyDescent="0.25">
      <c r="A2140" t="s">
        <v>2078</v>
      </c>
      <c r="B2140" s="74" t="str">
        <f t="shared" si="270"/>
        <v>00V75ALT</v>
      </c>
      <c r="C2140" t="str">
        <f>VLOOKUP(A2140,'BASE ARTICLE SAMUEL 25012023 v1'!$A$1:$B$1287,2,FALSE)</f>
        <v>AF</v>
      </c>
      <c r="D2140" t="s">
        <v>757</v>
      </c>
      <c r="E2140">
        <v>2</v>
      </c>
      <c r="F2140" t="s">
        <v>758</v>
      </c>
      <c r="G2140" s="71">
        <f>VLOOKUP(M2140,'BASE ARTICLE SAMUEL 25012023 v1'!$A$1:$F$1287,6,FALSE)</f>
        <v>1.22</v>
      </c>
      <c r="H2140" s="6">
        <f>VLOOKUP(M2140,'BASE ARTICLE SAMUEL 25012023 v2'!$A$1:$H$1287,8,FALSE)</f>
        <v>1.22</v>
      </c>
      <c r="I2140">
        <v>1.62</v>
      </c>
      <c r="J2140">
        <f t="shared" si="272"/>
        <v>3.24</v>
      </c>
      <c r="K2140" s="6">
        <f>VLOOKUP(M2140,'BASE ARTICLE SAMUEL 25012023 v2'!$A$1:$K$1287,11,FALSE)</f>
        <v>1.6226</v>
      </c>
      <c r="L2140" s="6">
        <f t="shared" si="273"/>
        <v>3.2452000000000001</v>
      </c>
      <c r="M2140" t="s">
        <v>757</v>
      </c>
      <c r="N2140" t="str">
        <f>VLOOKUP(M2140,'BASE ARTICLE SAMUEL 25012023 v1'!$A$2:$B$1287,2,FALSE)</f>
        <v>AS</v>
      </c>
      <c r="O2140">
        <f t="shared" si="271"/>
        <v>2.44</v>
      </c>
    </row>
    <row r="2141" spans="1:15" outlineLevel="2" x14ac:dyDescent="0.25">
      <c r="A2141" t="s">
        <v>2078</v>
      </c>
      <c r="B2141" s="74" t="str">
        <f t="shared" si="270"/>
        <v>00V75ALT</v>
      </c>
      <c r="C2141" t="str">
        <f>VLOOKUP(A2141,'BASE ARTICLE SAMUEL 25012023 v1'!$A$1:$B$1287,2,FALSE)</f>
        <v>AF</v>
      </c>
      <c r="D2141" t="s">
        <v>1603</v>
      </c>
      <c r="E2141">
        <v>1.5</v>
      </c>
      <c r="F2141" t="s">
        <v>1604</v>
      </c>
      <c r="G2141" s="71">
        <f>VLOOKUP(M2141,'BASE ARTICLE SAMUEL 25012023 v1'!$A$1:$F$1287,6,FALSE)</f>
        <v>50</v>
      </c>
      <c r="H2141" s="6">
        <f>VLOOKUP(M2141,'BASE ARTICLE SAMUEL 25012023 v2'!$A$1:$H$1287,8,FALSE)</f>
        <v>0</v>
      </c>
      <c r="I2141">
        <v>75</v>
      </c>
      <c r="J2141">
        <f t="shared" si="272"/>
        <v>112.5</v>
      </c>
      <c r="K2141" s="6">
        <f>VLOOKUP(M2141,'BASE ARTICLE SAMUEL 25012023 v2'!$A$1:$K$1287,11,FALSE)</f>
        <v>75</v>
      </c>
      <c r="L2141" s="6">
        <f t="shared" si="273"/>
        <v>112.5</v>
      </c>
      <c r="M2141" t="s">
        <v>1603</v>
      </c>
      <c r="N2141" t="str">
        <f>VLOOKUP(M2141,'BASE ARTICLE SAMUEL 25012023 v1'!$A$2:$B$1287,2,FALSE)</f>
        <v>AN</v>
      </c>
      <c r="O2141">
        <f t="shared" si="271"/>
        <v>0</v>
      </c>
    </row>
    <row r="2142" spans="1:15" outlineLevel="2" x14ac:dyDescent="0.25">
      <c r="A2142" t="s">
        <v>2078</v>
      </c>
      <c r="B2142" s="74" t="str">
        <f t="shared" si="270"/>
        <v>00V75ALT</v>
      </c>
      <c r="C2142" t="str">
        <f>VLOOKUP(A2142,'BASE ARTICLE SAMUEL 25012023 v1'!$A$1:$B$1287,2,FALSE)</f>
        <v>AF</v>
      </c>
      <c r="D2142" t="s">
        <v>2049</v>
      </c>
      <c r="E2142">
        <v>4</v>
      </c>
      <c r="F2142" t="s">
        <v>2050</v>
      </c>
      <c r="G2142" s="71">
        <f>VLOOKUP(M2142,'BASE ARTICLE SAMUEL 25012023 v1'!$A$1:$F$1287,6,FALSE)</f>
        <v>0</v>
      </c>
      <c r="H2142" s="6">
        <f>VLOOKUP(M2142,'BASE ARTICLE SAMUEL 25012023 v2'!$A$1:$H$1287,8,FALSE)</f>
        <v>4.1400000000000006</v>
      </c>
      <c r="I2142">
        <v>5.5</v>
      </c>
      <c r="J2142">
        <f t="shared" si="272"/>
        <v>22</v>
      </c>
      <c r="K2142" s="6">
        <f>VLOOKUP(M2142,'BASE ARTICLE SAMUEL 25012023 v2'!$A$1:$K$1287,11,FALSE)</f>
        <v>5.5212000000000003</v>
      </c>
      <c r="L2142" s="6">
        <f t="shared" si="273"/>
        <v>22.084800000000001</v>
      </c>
      <c r="M2142" t="s">
        <v>2049</v>
      </c>
      <c r="N2142" t="str">
        <f>VLOOKUP(M2142,'BASE ARTICLE SAMUEL 25012023 v1'!$A$2:$B$1287,2,FALSE)</f>
        <v>AF</v>
      </c>
      <c r="O2142">
        <f t="shared" si="271"/>
        <v>16.560000000000002</v>
      </c>
    </row>
    <row r="2143" spans="1:15" outlineLevel="2" x14ac:dyDescent="0.25">
      <c r="A2143" t="s">
        <v>2078</v>
      </c>
      <c r="B2143" s="74" t="str">
        <f t="shared" si="270"/>
        <v>00V75ALT</v>
      </c>
      <c r="C2143" t="str">
        <f>VLOOKUP(A2143,'BASE ARTICLE SAMUEL 25012023 v1'!$A$1:$B$1287,2,FALSE)</f>
        <v>AF</v>
      </c>
      <c r="D2143" t="s">
        <v>1562</v>
      </c>
      <c r="E2143">
        <v>1</v>
      </c>
      <c r="F2143" t="s">
        <v>1563</v>
      </c>
      <c r="G2143" s="71">
        <f>VLOOKUP(M2143,'BASE ARTICLE SAMUEL 25012023 v1'!$A$1:$F$1287,6,FALSE)</f>
        <v>19.18</v>
      </c>
      <c r="H2143" s="6">
        <f>VLOOKUP(M2143,'BASE ARTICLE SAMUEL 25012023 v2'!$A$1:$H$1287,8,FALSE)</f>
        <v>19.18</v>
      </c>
      <c r="I2143">
        <v>28.77</v>
      </c>
      <c r="J2143">
        <f t="shared" si="272"/>
        <v>28.77</v>
      </c>
      <c r="K2143" s="6">
        <f>VLOOKUP(M2143,'BASE ARTICLE SAMUEL 25012023 v2'!$A$1:$K$1287,11,FALSE)</f>
        <v>28.77</v>
      </c>
      <c r="L2143" s="6">
        <f t="shared" si="273"/>
        <v>28.77</v>
      </c>
      <c r="M2143" t="s">
        <v>1562</v>
      </c>
      <c r="N2143" t="str">
        <f>VLOOKUP(M2143,'BASE ARTICLE SAMUEL 25012023 v1'!$A$2:$B$1287,2,FALSE)</f>
        <v>AN</v>
      </c>
      <c r="O2143">
        <f t="shared" si="271"/>
        <v>19.18</v>
      </c>
    </row>
    <row r="2144" spans="1:15" outlineLevel="2" x14ac:dyDescent="0.25">
      <c r="A2144" t="s">
        <v>2078</v>
      </c>
      <c r="B2144" s="74" t="str">
        <f t="shared" si="270"/>
        <v>00V75ALT</v>
      </c>
      <c r="C2144" t="str">
        <f>VLOOKUP(A2144,'BASE ARTICLE SAMUEL 25012023 v1'!$A$1:$B$1287,2,FALSE)</f>
        <v>AF</v>
      </c>
      <c r="D2144" t="s">
        <v>560</v>
      </c>
      <c r="E2144">
        <v>3</v>
      </c>
      <c r="F2144" t="s">
        <v>561</v>
      </c>
      <c r="G2144" s="71">
        <f>VLOOKUP(M2144,'BASE ARTICLE SAMUEL 25012023 v1'!$A$1:$F$1287,6,FALSE)</f>
        <v>5.73</v>
      </c>
      <c r="H2144" s="6">
        <f>VLOOKUP(M2144,'BASE ARTICLE SAMUEL 25012023 v2'!$A$1:$H$1287,8,FALSE)</f>
        <v>5.73</v>
      </c>
      <c r="I2144">
        <v>19.059999999999999</v>
      </c>
      <c r="J2144">
        <f t="shared" si="272"/>
        <v>57.179999999999993</v>
      </c>
      <c r="K2144" s="6">
        <f>VLOOKUP(M2144,'BASE ARTICLE SAMUEL 25012023 v2'!$A$1:$K$1287,11,FALSE)</f>
        <v>22.862700000000004</v>
      </c>
      <c r="L2144" s="6">
        <f t="shared" si="273"/>
        <v>68.588100000000011</v>
      </c>
      <c r="M2144" t="s">
        <v>560</v>
      </c>
      <c r="N2144" t="str">
        <f>VLOOKUP(M2144,'BASE ARTICLE SAMUEL 25012023 v1'!$A$2:$B$1287,2,FALSE)</f>
        <v>AS</v>
      </c>
      <c r="O2144">
        <f t="shared" si="271"/>
        <v>17.190000000000001</v>
      </c>
    </row>
    <row r="2145" spans="1:15" outlineLevel="2" x14ac:dyDescent="0.25">
      <c r="A2145" t="s">
        <v>2078</v>
      </c>
      <c r="B2145" s="74" t="str">
        <f t="shared" si="270"/>
        <v>00V75ALT</v>
      </c>
      <c r="C2145" t="str">
        <f>VLOOKUP(A2145,'BASE ARTICLE SAMUEL 25012023 v1'!$A$1:$B$1287,2,FALSE)</f>
        <v>AF</v>
      </c>
      <c r="D2145" t="s">
        <v>2215</v>
      </c>
      <c r="E2145">
        <v>5</v>
      </c>
      <c r="F2145" t="s">
        <v>2216</v>
      </c>
      <c r="G2145" s="71">
        <f>VLOOKUP(M2145,'BASE ARTICLE SAMUEL 25012023 v1'!$A$1:$F$1287,6,FALSE)</f>
        <v>0.6</v>
      </c>
      <c r="H2145" s="6">
        <f>VLOOKUP(M2145,'BASE ARTICLE SAMUEL 25012023 v2'!$A$1:$H$1287,8,FALSE)</f>
        <v>0.76</v>
      </c>
      <c r="I2145">
        <v>0.79800000000000004</v>
      </c>
      <c r="J2145">
        <f t="shared" si="272"/>
        <v>3.99</v>
      </c>
      <c r="K2145" s="6">
        <f>VLOOKUP(M2145,'BASE ARTICLE SAMUEL 25012023 v2'!$A$1:$K$1287,11,FALSE)</f>
        <v>1.0108000000000001</v>
      </c>
      <c r="L2145" s="6">
        <f t="shared" si="273"/>
        <v>5.0540000000000003</v>
      </c>
      <c r="M2145" t="s">
        <v>2215</v>
      </c>
      <c r="N2145" t="str">
        <f>VLOOKUP(M2145,'BASE ARTICLE SAMUEL 25012023 v1'!$A$2:$B$1287,2,FALSE)</f>
        <v>AN</v>
      </c>
      <c r="O2145">
        <f t="shared" si="271"/>
        <v>3.8</v>
      </c>
    </row>
    <row r="2146" spans="1:15" outlineLevel="2" x14ac:dyDescent="0.25">
      <c r="A2146" t="s">
        <v>2078</v>
      </c>
      <c r="B2146" s="74" t="str">
        <f t="shared" si="270"/>
        <v>00V75ALT</v>
      </c>
      <c r="C2146" t="str">
        <f>VLOOKUP(A2146,'BASE ARTICLE SAMUEL 25012023 v1'!$A$1:$B$1287,2,FALSE)</f>
        <v>AF</v>
      </c>
      <c r="E2146">
        <v>1</v>
      </c>
      <c r="F2146" t="s">
        <v>1550</v>
      </c>
      <c r="G2146" s="71">
        <f>VLOOKUP(M2146,'BASE ARTICLE SAMUEL 25012023 v1'!$A$1:$F$1287,6,FALSE)</f>
        <v>5</v>
      </c>
      <c r="H2146" s="6">
        <f>VLOOKUP(M2146,'BASE ARTICLE SAMUEL 25012023 v2'!$A$1:$H$1287,8,FALSE)</f>
        <v>5</v>
      </c>
      <c r="I2146">
        <v>0.8</v>
      </c>
      <c r="J2146">
        <f t="shared" si="272"/>
        <v>0.8</v>
      </c>
      <c r="K2146" s="6">
        <f>VLOOKUP(M2146,'BASE ARTICLE SAMUEL 25012023 v2'!$A$1:$K$1287,11,FALSE)</f>
        <v>5.5</v>
      </c>
      <c r="L2146" s="6">
        <f t="shared" si="273"/>
        <v>5.5</v>
      </c>
      <c r="M2146" t="s">
        <v>1549</v>
      </c>
      <c r="N2146" t="str">
        <f>VLOOKUP(M2146,'BASE ARTICLE SAMUEL 25012023 v1'!$A$2:$B$1287,2,FALSE)</f>
        <v>AN</v>
      </c>
      <c r="O2146">
        <f t="shared" si="271"/>
        <v>5</v>
      </c>
    </row>
    <row r="2147" spans="1:15" outlineLevel="2" x14ac:dyDescent="0.25">
      <c r="A2147" t="s">
        <v>2078</v>
      </c>
      <c r="B2147" s="74" t="str">
        <f t="shared" si="270"/>
        <v>00V75ALT</v>
      </c>
      <c r="C2147" t="str">
        <f>VLOOKUP(A2147,'BASE ARTICLE SAMUEL 25012023 v1'!$A$1:$B$1287,2,FALSE)</f>
        <v>AF</v>
      </c>
      <c r="E2147">
        <v>1</v>
      </c>
      <c r="F2147" t="s">
        <v>2484</v>
      </c>
      <c r="G2147" s="71">
        <f>VLOOKUP(M2147,'BASE ARTICLE SAMUEL 25012023 v1'!$A$1:$F$1287,6,FALSE)</f>
        <v>1.32</v>
      </c>
      <c r="H2147" s="6">
        <f>VLOOKUP(M2147,'BASE ARTICLE SAMUEL 25012023 v2'!$A$1:$H$1287,8,FALSE)</f>
        <v>1.32</v>
      </c>
      <c r="I2147">
        <v>0.8</v>
      </c>
      <c r="J2147">
        <f t="shared" si="272"/>
        <v>0.8</v>
      </c>
      <c r="K2147" s="6">
        <f>VLOOKUP(M2147,'BASE ARTICLE SAMUEL 25012023 v2'!$A$1:$K$1287,11,FALSE)</f>
        <v>1.4520000000000002</v>
      </c>
      <c r="L2147" s="6">
        <f t="shared" si="273"/>
        <v>1.4520000000000002</v>
      </c>
      <c r="M2147" t="s">
        <v>2483</v>
      </c>
      <c r="N2147" t="str">
        <f>VLOOKUP(M2147,'BASE ARTICLE SAMUEL 25012023 v1'!$A$2:$B$1287,2,FALSE)</f>
        <v>AN</v>
      </c>
      <c r="O2147">
        <f t="shared" si="271"/>
        <v>1.32</v>
      </c>
    </row>
    <row r="2148" spans="1:15" outlineLevel="1" x14ac:dyDescent="0.25">
      <c r="A2148" s="74" t="s">
        <v>4223</v>
      </c>
      <c r="B2148" s="74" t="str">
        <f t="shared" si="270"/>
        <v>DSPR1500V75ALT</v>
      </c>
      <c r="H2148" s="6" t="e">
        <f>VLOOKUP(M2148,'BASE ARTICLE SAMUEL 25012023 v2'!$A$1:$H$1287,8,FALSE)</f>
        <v>#N/A</v>
      </c>
      <c r="K2148" s="6" t="e">
        <f>VLOOKUP(M2148,'BASE ARTICLE SAMUEL 25012023 v2'!$A$1:$K$1287,11,FALSE)</f>
        <v>#N/A</v>
      </c>
      <c r="L2148" s="6">
        <f>SUBTOTAL(9,L2126:L2147)</f>
        <v>2409.8456200360001</v>
      </c>
      <c r="O2148">
        <f>SUBTOTAL(9,O2126:O2147)</f>
        <v>1429.836</v>
      </c>
    </row>
    <row r="2149" spans="1:15" outlineLevel="2" x14ac:dyDescent="0.25">
      <c r="A2149" t="s">
        <v>2273</v>
      </c>
      <c r="B2149" s="74" t="str">
        <f t="shared" si="270"/>
        <v>00V100</v>
      </c>
      <c r="C2149" t="str">
        <f>VLOOKUP(A2149,'BASE ARTICLE SAMUEL 25012023 v1'!$A$1:$B$1287,2,FALSE)</f>
        <v>AF</v>
      </c>
      <c r="D2149" t="s">
        <v>576</v>
      </c>
      <c r="E2149">
        <v>4</v>
      </c>
      <c r="F2149" t="s">
        <v>577</v>
      </c>
      <c r="G2149" s="71">
        <f>VLOOKUP(M2149,'BASE ARTICLE SAMUEL 25012023 v1'!$A$1:$F$1287,6,FALSE)</f>
        <v>3.2</v>
      </c>
      <c r="H2149" s="6">
        <f>VLOOKUP(M2149,'BASE ARTICLE SAMUEL 25012023 v2'!$A$1:$H$1287,8,FALSE)</f>
        <v>3.2</v>
      </c>
      <c r="I2149">
        <v>4.3499999999999996</v>
      </c>
      <c r="J2149">
        <f t="shared" ref="J2149:J2171" si="274">E2149*I2149</f>
        <v>17.399999999999999</v>
      </c>
      <c r="K2149" s="6">
        <f>VLOOKUP(M2149,'BASE ARTICLE SAMUEL 25012023 v2'!$A$1:$K$1287,11,FALSE)</f>
        <v>4.8000000000000007</v>
      </c>
      <c r="L2149" s="6">
        <f t="shared" ref="L2149:L2171" si="275">E2149*K2149</f>
        <v>19.200000000000003</v>
      </c>
      <c r="M2149" t="s">
        <v>576</v>
      </c>
      <c r="N2149" t="str">
        <f>VLOOKUP(M2149,'BASE ARTICLE SAMUEL 25012023 v1'!$A$2:$B$1287,2,FALSE)</f>
        <v>AN</v>
      </c>
      <c r="O2149">
        <f t="shared" si="271"/>
        <v>12.8</v>
      </c>
    </row>
    <row r="2150" spans="1:15" outlineLevel="2" x14ac:dyDescent="0.25">
      <c r="A2150" t="s">
        <v>2273</v>
      </c>
      <c r="B2150" s="74" t="str">
        <f t="shared" si="270"/>
        <v>00V100</v>
      </c>
      <c r="C2150" t="str">
        <f>VLOOKUP(A2150,'BASE ARTICLE SAMUEL 25012023 v1'!$A$1:$B$1287,2,FALSE)</f>
        <v>AF</v>
      </c>
      <c r="D2150" t="s">
        <v>930</v>
      </c>
      <c r="E2150">
        <v>2</v>
      </c>
      <c r="F2150" t="s">
        <v>3954</v>
      </c>
      <c r="G2150" s="71">
        <f>VLOOKUP(M2150,'BASE ARTICLE SAMUEL 25012023 v1'!$A$1:$F$1287,6,FALSE)</f>
        <v>300</v>
      </c>
      <c r="H2150" s="6">
        <f>VLOOKUP(M2150,'BASE ARTICLE SAMUEL 25012023 v2'!$A$1:$H$1287,8,FALSE)</f>
        <v>300</v>
      </c>
      <c r="I2150">
        <v>450</v>
      </c>
      <c r="J2150">
        <f t="shared" si="274"/>
        <v>900</v>
      </c>
      <c r="K2150" s="6">
        <f>VLOOKUP(M2150,'BASE ARTICLE SAMUEL 25012023 v2'!$A$1:$K$1287,11,FALSE)</f>
        <v>450</v>
      </c>
      <c r="L2150" s="6">
        <f t="shared" si="275"/>
        <v>900</v>
      </c>
      <c r="M2150" t="s">
        <v>930</v>
      </c>
      <c r="N2150" t="str">
        <f>VLOOKUP(M2150,'BASE ARTICLE SAMUEL 25012023 v1'!$A$2:$B$1287,2,FALSE)</f>
        <v>AN</v>
      </c>
      <c r="O2150">
        <f t="shared" si="271"/>
        <v>600</v>
      </c>
    </row>
    <row r="2151" spans="1:15" outlineLevel="2" x14ac:dyDescent="0.25">
      <c r="A2151" t="s">
        <v>2273</v>
      </c>
      <c r="B2151" s="74" t="str">
        <f t="shared" si="270"/>
        <v>00V100</v>
      </c>
      <c r="C2151" t="str">
        <f>VLOOKUP(A2151,'BASE ARTICLE SAMUEL 25012023 v1'!$A$1:$B$1287,2,FALSE)</f>
        <v>AF</v>
      </c>
      <c r="D2151" t="s">
        <v>2162</v>
      </c>
      <c r="E2151">
        <v>2</v>
      </c>
      <c r="F2151" t="s">
        <v>2163</v>
      </c>
      <c r="G2151" s="71">
        <f>VLOOKUP(M2151,'BASE ARTICLE SAMUEL 25012023 v1'!$A$1:$F$1287,6,FALSE)</f>
        <v>9.44</v>
      </c>
      <c r="H2151" s="6">
        <f>VLOOKUP(M2151,'BASE ARTICLE SAMUEL 25012023 v2'!$A$1:$H$1287,8,FALSE)</f>
        <v>9.44</v>
      </c>
      <c r="I2151">
        <v>15</v>
      </c>
      <c r="J2151">
        <f t="shared" si="274"/>
        <v>30</v>
      </c>
      <c r="K2151" s="6">
        <f>VLOOKUP(M2151,'BASE ARTICLE SAMUEL 25012023 v2'!$A$1:$K$1287,11,FALSE)</f>
        <v>14.16</v>
      </c>
      <c r="L2151" s="6">
        <f t="shared" si="275"/>
        <v>28.32</v>
      </c>
      <c r="M2151" t="s">
        <v>2162</v>
      </c>
      <c r="N2151" t="str">
        <f>VLOOKUP(M2151,'BASE ARTICLE SAMUEL 25012023 v1'!$A$2:$B$1287,2,FALSE)</f>
        <v>AS</v>
      </c>
      <c r="O2151">
        <f t="shared" si="271"/>
        <v>18.88</v>
      </c>
    </row>
    <row r="2152" spans="1:15" outlineLevel="2" x14ac:dyDescent="0.25">
      <c r="A2152" t="s">
        <v>2273</v>
      </c>
      <c r="B2152" s="74" t="str">
        <f t="shared" si="270"/>
        <v>00V100</v>
      </c>
      <c r="C2152" t="str">
        <f>VLOOKUP(A2152,'BASE ARTICLE SAMUEL 25012023 v1'!$A$1:$B$1287,2,FALSE)</f>
        <v>AF</v>
      </c>
      <c r="D2152" t="s">
        <v>90</v>
      </c>
      <c r="E2152">
        <v>2</v>
      </c>
      <c r="F2152" t="s">
        <v>91</v>
      </c>
      <c r="G2152" s="71">
        <f>VLOOKUP(M2152,'BASE ARTICLE SAMUEL 25012023 v1'!$A$1:$F$1287,6,FALSE)</f>
        <v>0.92</v>
      </c>
      <c r="H2152" s="6">
        <f>VLOOKUP(M2152,'BASE ARTICLE SAMUEL 25012023 v2'!$A$1:$H$1287,8,FALSE)</f>
        <v>0.92</v>
      </c>
      <c r="I2152">
        <v>1.38</v>
      </c>
      <c r="J2152">
        <f t="shared" si="274"/>
        <v>2.76</v>
      </c>
      <c r="K2152" s="6">
        <f>VLOOKUP(M2152,'BASE ARTICLE SAMUEL 25012023 v2'!$A$1:$K$1287,11,FALSE)</f>
        <v>1.3800000000000001</v>
      </c>
      <c r="L2152" s="6">
        <f t="shared" si="275"/>
        <v>2.7600000000000002</v>
      </c>
      <c r="M2152" t="s">
        <v>90</v>
      </c>
      <c r="N2152" t="str">
        <f>VLOOKUP(M2152,'BASE ARTICLE SAMUEL 25012023 v1'!$A$2:$B$1287,2,FALSE)</f>
        <v>AS</v>
      </c>
      <c r="O2152">
        <f t="shared" si="271"/>
        <v>1.84</v>
      </c>
    </row>
    <row r="2153" spans="1:15" outlineLevel="2" x14ac:dyDescent="0.25">
      <c r="A2153" t="s">
        <v>2273</v>
      </c>
      <c r="B2153" s="74" t="str">
        <f t="shared" si="270"/>
        <v>00V100</v>
      </c>
      <c r="C2153" t="str">
        <f>VLOOKUP(A2153,'BASE ARTICLE SAMUEL 25012023 v1'!$A$1:$B$1287,2,FALSE)</f>
        <v>AF</v>
      </c>
      <c r="D2153" t="s">
        <v>68</v>
      </c>
      <c r="E2153">
        <v>1</v>
      </c>
      <c r="F2153" t="s">
        <v>69</v>
      </c>
      <c r="G2153" s="71">
        <f>VLOOKUP(M2153,'BASE ARTICLE SAMUEL 25012023 v1'!$A$1:$F$1287,6,FALSE)</f>
        <v>0.94</v>
      </c>
      <c r="H2153" s="6">
        <f>VLOOKUP(M2153,'BASE ARTICLE SAMUEL 25012023 v2'!$A$1:$H$1287,8,FALSE)</f>
        <v>0.94</v>
      </c>
      <c r="I2153">
        <v>1.41</v>
      </c>
      <c r="J2153">
        <f t="shared" si="274"/>
        <v>1.41</v>
      </c>
      <c r="K2153" s="6">
        <f>VLOOKUP(M2153,'BASE ARTICLE SAMUEL 25012023 v2'!$A$1:$K$1287,11,FALSE)</f>
        <v>1.41</v>
      </c>
      <c r="L2153" s="6">
        <f t="shared" si="275"/>
        <v>1.41</v>
      </c>
      <c r="M2153" t="s">
        <v>68</v>
      </c>
      <c r="N2153" t="str">
        <f>VLOOKUP(M2153,'BASE ARTICLE SAMUEL 25012023 v1'!$A$2:$B$1287,2,FALSE)</f>
        <v>AS</v>
      </c>
      <c r="O2153">
        <f t="shared" si="271"/>
        <v>0.94</v>
      </c>
    </row>
    <row r="2154" spans="1:15" outlineLevel="2" x14ac:dyDescent="0.25">
      <c r="A2154" t="s">
        <v>2273</v>
      </c>
      <c r="B2154" s="74" t="str">
        <f t="shared" si="270"/>
        <v>00V100</v>
      </c>
      <c r="C2154" t="str">
        <f>VLOOKUP(A2154,'BASE ARTICLE SAMUEL 25012023 v1'!$A$1:$B$1287,2,FALSE)</f>
        <v>AF</v>
      </c>
      <c r="D2154" t="s">
        <v>942</v>
      </c>
      <c r="E2154">
        <v>1</v>
      </c>
      <c r="F2154" t="s">
        <v>943</v>
      </c>
      <c r="G2154" s="71">
        <f>VLOOKUP(M2154,'BASE ARTICLE SAMUEL 25012023 v1'!$A$1:$F$1287,6,FALSE)</f>
        <v>1.64</v>
      </c>
      <c r="H2154" s="6">
        <f>VLOOKUP(M2154,'BASE ARTICLE SAMUEL 25012023 v2'!$A$1:$H$1287,8,FALSE)</f>
        <v>1.83</v>
      </c>
      <c r="I2154">
        <v>2.4500000000000002</v>
      </c>
      <c r="J2154">
        <f t="shared" si="274"/>
        <v>2.4500000000000002</v>
      </c>
      <c r="K2154" s="6">
        <f>VLOOKUP(M2154,'BASE ARTICLE SAMUEL 25012023 v2'!$A$1:$K$1287,11,FALSE)</f>
        <v>2.7450000000000001</v>
      </c>
      <c r="L2154" s="6">
        <f t="shared" si="275"/>
        <v>2.7450000000000001</v>
      </c>
      <c r="M2154" t="s">
        <v>942</v>
      </c>
      <c r="N2154" t="str">
        <f>VLOOKUP(M2154,'BASE ARTICLE SAMUEL 25012023 v1'!$A$2:$B$1287,2,FALSE)</f>
        <v>AS</v>
      </c>
      <c r="O2154">
        <f t="shared" si="271"/>
        <v>1.83</v>
      </c>
    </row>
    <row r="2155" spans="1:15" outlineLevel="2" x14ac:dyDescent="0.25">
      <c r="A2155" t="s">
        <v>2273</v>
      </c>
      <c r="B2155" s="74" t="str">
        <f t="shared" si="270"/>
        <v>00V100</v>
      </c>
      <c r="C2155" t="str">
        <f>VLOOKUP(A2155,'BASE ARTICLE SAMUEL 25012023 v1'!$A$1:$B$1287,2,FALSE)</f>
        <v>AF</v>
      </c>
      <c r="D2155" t="s">
        <v>757</v>
      </c>
      <c r="E2155">
        <v>1</v>
      </c>
      <c r="F2155" t="s">
        <v>758</v>
      </c>
      <c r="G2155" s="71">
        <f>VLOOKUP(M2155,'BASE ARTICLE SAMUEL 25012023 v1'!$A$1:$F$1287,6,FALSE)</f>
        <v>1.22</v>
      </c>
      <c r="H2155" s="6">
        <f>VLOOKUP(M2155,'BASE ARTICLE SAMUEL 25012023 v2'!$A$1:$H$1287,8,FALSE)</f>
        <v>1.22</v>
      </c>
      <c r="I2155">
        <v>1.62</v>
      </c>
      <c r="J2155">
        <f t="shared" si="274"/>
        <v>1.62</v>
      </c>
      <c r="K2155" s="6">
        <f>VLOOKUP(M2155,'BASE ARTICLE SAMUEL 25012023 v2'!$A$1:$K$1287,11,FALSE)</f>
        <v>1.6226</v>
      </c>
      <c r="L2155" s="6">
        <f t="shared" si="275"/>
        <v>1.6226</v>
      </c>
      <c r="M2155" t="s">
        <v>757</v>
      </c>
      <c r="N2155" t="str">
        <f>VLOOKUP(M2155,'BASE ARTICLE SAMUEL 25012023 v1'!$A$2:$B$1287,2,FALSE)</f>
        <v>AS</v>
      </c>
      <c r="O2155">
        <f t="shared" si="271"/>
        <v>1.22</v>
      </c>
    </row>
    <row r="2156" spans="1:15" outlineLevel="2" x14ac:dyDescent="0.25">
      <c r="A2156" t="s">
        <v>2273</v>
      </c>
      <c r="B2156" s="74" t="str">
        <f t="shared" si="270"/>
        <v>00V100</v>
      </c>
      <c r="C2156" t="str">
        <f>VLOOKUP(A2156,'BASE ARTICLE SAMUEL 25012023 v1'!$A$1:$B$1287,2,FALSE)</f>
        <v>AF</v>
      </c>
      <c r="D2156" t="s">
        <v>2049</v>
      </c>
      <c r="E2156">
        <v>4</v>
      </c>
      <c r="F2156" t="s">
        <v>2050</v>
      </c>
      <c r="G2156" s="71">
        <f>VLOOKUP(M2156,'BASE ARTICLE SAMUEL 25012023 v1'!$A$1:$F$1287,6,FALSE)</f>
        <v>0</v>
      </c>
      <c r="H2156" s="6">
        <f>VLOOKUP(M2156,'BASE ARTICLE SAMUEL 25012023 v2'!$A$1:$H$1287,8,FALSE)</f>
        <v>4.1400000000000006</v>
      </c>
      <c r="I2156">
        <v>5.5</v>
      </c>
      <c r="J2156">
        <f t="shared" si="274"/>
        <v>22</v>
      </c>
      <c r="K2156" s="6">
        <f>VLOOKUP(M2156,'BASE ARTICLE SAMUEL 25012023 v2'!$A$1:$K$1287,11,FALSE)</f>
        <v>5.5212000000000003</v>
      </c>
      <c r="L2156" s="6">
        <f t="shared" si="275"/>
        <v>22.084800000000001</v>
      </c>
      <c r="M2156" t="s">
        <v>2049</v>
      </c>
      <c r="N2156" t="str">
        <f>VLOOKUP(M2156,'BASE ARTICLE SAMUEL 25012023 v1'!$A$2:$B$1287,2,FALSE)</f>
        <v>AF</v>
      </c>
      <c r="O2156">
        <f t="shared" si="271"/>
        <v>16.560000000000002</v>
      </c>
    </row>
    <row r="2157" spans="1:15" outlineLevel="2" x14ac:dyDescent="0.25">
      <c r="A2157" t="s">
        <v>2273</v>
      </c>
      <c r="B2157" s="74" t="str">
        <f t="shared" si="270"/>
        <v>00V100</v>
      </c>
      <c r="C2157" t="str">
        <f>VLOOKUP(A2157,'BASE ARTICLE SAMUEL 25012023 v1'!$A$1:$B$1287,2,FALSE)</f>
        <v>AF</v>
      </c>
      <c r="D2157">
        <v>101007</v>
      </c>
      <c r="E2157">
        <v>2</v>
      </c>
      <c r="F2157" t="s">
        <v>582</v>
      </c>
      <c r="G2157" s="71">
        <f>VLOOKUP(M2157,'BASE ARTICLE SAMUEL 25012023 v1'!$A$1:$F$1287,6,FALSE)</f>
        <v>1.5</v>
      </c>
      <c r="H2157" s="6">
        <f>VLOOKUP(M2157,'BASE ARTICLE SAMUEL 25012023 v2'!$A$1:$H$1287,8,FALSE)</f>
        <v>1.5</v>
      </c>
      <c r="I2157">
        <v>2.25</v>
      </c>
      <c r="J2157">
        <f t="shared" si="274"/>
        <v>4.5</v>
      </c>
      <c r="K2157" s="6">
        <f>VLOOKUP(M2157,'BASE ARTICLE SAMUEL 25012023 v2'!$A$1:$K$1287,11,FALSE)</f>
        <v>2.25</v>
      </c>
      <c r="L2157" s="6">
        <f t="shared" si="275"/>
        <v>4.5</v>
      </c>
      <c r="M2157">
        <v>101007</v>
      </c>
      <c r="N2157" t="str">
        <f>VLOOKUP(M2157,'BASE ARTICLE SAMUEL 25012023 v1'!$A$2:$B$1287,2,FALSE)</f>
        <v>AN</v>
      </c>
      <c r="O2157">
        <f t="shared" si="271"/>
        <v>3</v>
      </c>
    </row>
    <row r="2158" spans="1:15" outlineLevel="2" x14ac:dyDescent="0.25">
      <c r="A2158" t="s">
        <v>2273</v>
      </c>
      <c r="B2158" s="74" t="str">
        <f t="shared" si="270"/>
        <v>00V100</v>
      </c>
      <c r="C2158" t="str">
        <f>VLOOKUP(A2158,'BASE ARTICLE SAMUEL 25012023 v1'!$A$1:$B$1287,2,FALSE)</f>
        <v>AF</v>
      </c>
      <c r="D2158" t="s">
        <v>558</v>
      </c>
      <c r="E2158">
        <v>3</v>
      </c>
      <c r="F2158" t="s">
        <v>559</v>
      </c>
      <c r="G2158" s="71">
        <f>VLOOKUP(M2158,'BASE ARTICLE SAMUEL 25012023 v1'!$A$1:$F$1287,6,FALSE)</f>
        <v>0.85</v>
      </c>
      <c r="H2158" s="6">
        <f>VLOOKUP(M2158,'BASE ARTICLE SAMUEL 25012023 v2'!$A$1:$H$1287,8,FALSE)</f>
        <v>0.91100000000000003</v>
      </c>
      <c r="I2158">
        <v>1.1299999999999999</v>
      </c>
      <c r="J2158">
        <f t="shared" si="274"/>
        <v>3.3899999999999997</v>
      </c>
      <c r="K2158" s="6">
        <f>VLOOKUP(M2158,'BASE ARTICLE SAMUEL 25012023 v2'!$A$1:$K$1287,11,FALSE)</f>
        <v>1.2116300000000002</v>
      </c>
      <c r="L2158" s="6">
        <f t="shared" si="275"/>
        <v>3.6348900000000004</v>
      </c>
      <c r="M2158" t="s">
        <v>558</v>
      </c>
      <c r="N2158" t="str">
        <f>VLOOKUP(M2158,'BASE ARTICLE SAMUEL 25012023 v1'!$A$2:$B$1287,2,FALSE)</f>
        <v>AS</v>
      </c>
      <c r="O2158">
        <f t="shared" si="271"/>
        <v>2.7330000000000001</v>
      </c>
    </row>
    <row r="2159" spans="1:15" outlineLevel="2" x14ac:dyDescent="0.25">
      <c r="A2159" t="s">
        <v>2273</v>
      </c>
      <c r="B2159" s="74" t="str">
        <f t="shared" si="270"/>
        <v>00V100</v>
      </c>
      <c r="C2159" t="str">
        <f>VLOOKUP(A2159,'BASE ARTICLE SAMUEL 25012023 v1'!$A$1:$B$1287,2,FALSE)</f>
        <v>AF</v>
      </c>
      <c r="D2159" t="s">
        <v>2215</v>
      </c>
      <c r="E2159">
        <v>5</v>
      </c>
      <c r="F2159" t="s">
        <v>2216</v>
      </c>
      <c r="G2159" s="71">
        <f>VLOOKUP(M2159,'BASE ARTICLE SAMUEL 25012023 v1'!$A$1:$F$1287,6,FALSE)</f>
        <v>0.6</v>
      </c>
      <c r="H2159" s="6">
        <f>VLOOKUP(M2159,'BASE ARTICLE SAMUEL 25012023 v2'!$A$1:$H$1287,8,FALSE)</f>
        <v>0.76</v>
      </c>
      <c r="I2159">
        <v>0.79800000000000004</v>
      </c>
      <c r="J2159">
        <f t="shared" si="274"/>
        <v>3.99</v>
      </c>
      <c r="K2159" s="6">
        <f>VLOOKUP(M2159,'BASE ARTICLE SAMUEL 25012023 v2'!$A$1:$K$1287,11,FALSE)</f>
        <v>1.0108000000000001</v>
      </c>
      <c r="L2159" s="6">
        <f t="shared" si="275"/>
        <v>5.0540000000000003</v>
      </c>
      <c r="M2159" t="s">
        <v>2215</v>
      </c>
      <c r="N2159" t="str">
        <f>VLOOKUP(M2159,'BASE ARTICLE SAMUEL 25012023 v1'!$A$2:$B$1287,2,FALSE)</f>
        <v>AN</v>
      </c>
      <c r="O2159">
        <f t="shared" si="271"/>
        <v>3.8</v>
      </c>
    </row>
    <row r="2160" spans="1:15" outlineLevel="2" x14ac:dyDescent="0.25">
      <c r="A2160" t="s">
        <v>2273</v>
      </c>
      <c r="B2160" s="74" t="str">
        <f t="shared" si="270"/>
        <v>00V100</v>
      </c>
      <c r="C2160" t="str">
        <f>VLOOKUP(A2160,'BASE ARTICLE SAMUEL 25012023 v1'!$A$1:$B$1287,2,FALSE)</f>
        <v>AF</v>
      </c>
      <c r="D2160" t="s">
        <v>1667</v>
      </c>
      <c r="E2160">
        <v>2</v>
      </c>
      <c r="F2160" t="s">
        <v>1668</v>
      </c>
      <c r="G2160" s="71">
        <f>VLOOKUP(M2160,'BASE ARTICLE SAMUEL 25012023 v1'!$A$1:$F$1287,6,FALSE)</f>
        <v>0.6</v>
      </c>
      <c r="H2160" s="6">
        <f>VLOOKUP(M2160,'BASE ARTICLE SAMUEL 25012023 v2'!$A$1:$H$1287,8,FALSE)</f>
        <v>0.6</v>
      </c>
      <c r="I2160">
        <v>0.9</v>
      </c>
      <c r="J2160">
        <f t="shared" si="274"/>
        <v>1.8</v>
      </c>
      <c r="K2160" s="6">
        <f>VLOOKUP(M2160,'BASE ARTICLE SAMUEL 25012023 v2'!$A$1:$K$1287,11,FALSE)</f>
        <v>0.89999999999999991</v>
      </c>
      <c r="L2160" s="6">
        <f t="shared" si="275"/>
        <v>1.7999999999999998</v>
      </c>
      <c r="M2160" t="s">
        <v>1667</v>
      </c>
      <c r="N2160" t="str">
        <f>VLOOKUP(M2160,'BASE ARTICLE SAMUEL 25012023 v1'!$A$2:$B$1287,2,FALSE)</f>
        <v>AN</v>
      </c>
      <c r="O2160">
        <f t="shared" si="271"/>
        <v>1.2</v>
      </c>
    </row>
    <row r="2161" spans="1:15" outlineLevel="2" x14ac:dyDescent="0.25">
      <c r="A2161" t="s">
        <v>2273</v>
      </c>
      <c r="B2161" s="74" t="str">
        <f t="shared" si="270"/>
        <v>00V100</v>
      </c>
      <c r="C2161" t="str">
        <f>VLOOKUP(A2161,'BASE ARTICLE SAMUEL 25012023 v1'!$A$1:$B$1287,2,FALSE)</f>
        <v>AF</v>
      </c>
      <c r="D2161" t="s">
        <v>2217</v>
      </c>
      <c r="E2161">
        <v>4</v>
      </c>
      <c r="F2161" t="s">
        <v>2218</v>
      </c>
      <c r="G2161" s="71">
        <f>VLOOKUP(M2161,'BASE ARTICLE SAMUEL 25012023 v1'!$A$1:$F$1287,6,FALSE)</f>
        <v>0.2</v>
      </c>
      <c r="H2161" s="6">
        <f>VLOOKUP(M2161,'BASE ARTICLE SAMUEL 25012023 v2'!$A$1:$H$1287,8,FALSE)</f>
        <v>0.2</v>
      </c>
      <c r="I2161">
        <v>0.26600000000000001</v>
      </c>
      <c r="J2161">
        <f t="shared" si="274"/>
        <v>1.0640000000000001</v>
      </c>
      <c r="K2161" s="6">
        <f>VLOOKUP(M2161,'BASE ARTICLE SAMUEL 25012023 v2'!$A$1:$K$1287,11,FALSE)</f>
        <v>0.26600000000000001</v>
      </c>
      <c r="L2161" s="6">
        <f t="shared" si="275"/>
        <v>1.0640000000000001</v>
      </c>
      <c r="M2161" t="s">
        <v>2217</v>
      </c>
      <c r="N2161" t="str">
        <f>VLOOKUP(M2161,'BASE ARTICLE SAMUEL 25012023 v1'!$A$2:$B$1287,2,FALSE)</f>
        <v>AN</v>
      </c>
      <c r="O2161">
        <f t="shared" si="271"/>
        <v>0.8</v>
      </c>
    </row>
    <row r="2162" spans="1:15" outlineLevel="2" x14ac:dyDescent="0.25">
      <c r="A2162" t="s">
        <v>2273</v>
      </c>
      <c r="B2162" s="74" t="str">
        <f t="shared" si="270"/>
        <v>00V100</v>
      </c>
      <c r="C2162" t="str">
        <f>VLOOKUP(A2162,'BASE ARTICLE SAMUEL 25012023 v1'!$A$1:$B$1287,2,FALSE)</f>
        <v>AF</v>
      </c>
      <c r="D2162" t="s">
        <v>1949</v>
      </c>
      <c r="E2162">
        <v>1</v>
      </c>
      <c r="F2162" t="s">
        <v>1950</v>
      </c>
      <c r="G2162" s="71">
        <f>VLOOKUP(M2162,'BASE ARTICLE SAMUEL 25012023 v1'!$A$1:$F$1287,6,FALSE)</f>
        <v>0</v>
      </c>
      <c r="H2162" s="6">
        <f>VLOOKUP(M2162,'BASE ARTICLE SAMUEL 25012023 v2'!$A$1:$H$1287,8,FALSE)</f>
        <v>92.97</v>
      </c>
      <c r="I2162">
        <v>156.03</v>
      </c>
      <c r="J2162">
        <f t="shared" si="274"/>
        <v>156.03</v>
      </c>
      <c r="K2162" s="6">
        <f>VLOOKUP(M2162,'BASE ARTICLE SAMUEL 25012023 v2'!$A$1:$K$1287,11,FALSE)</f>
        <v>157.13120000000001</v>
      </c>
      <c r="L2162" s="6">
        <f t="shared" si="275"/>
        <v>157.13120000000001</v>
      </c>
      <c r="M2162" t="s">
        <v>1949</v>
      </c>
      <c r="N2162" t="str">
        <f>VLOOKUP(M2162,'BASE ARTICLE SAMUEL 25012023 v1'!$A$2:$B$1287,2,FALSE)</f>
        <v>AF</v>
      </c>
      <c r="O2162">
        <f t="shared" si="271"/>
        <v>92.97</v>
      </c>
    </row>
    <row r="2163" spans="1:15" outlineLevel="2" x14ac:dyDescent="0.25">
      <c r="A2163" t="s">
        <v>2273</v>
      </c>
      <c r="B2163" s="74" t="str">
        <f t="shared" si="270"/>
        <v>00V100</v>
      </c>
      <c r="C2163" t="str">
        <f>VLOOKUP(A2163,'BASE ARTICLE SAMUEL 25012023 v1'!$A$1:$B$1287,2,FALSE)</f>
        <v>AF</v>
      </c>
      <c r="D2163" t="s">
        <v>2057</v>
      </c>
      <c r="E2163">
        <v>1</v>
      </c>
      <c r="F2163" t="s">
        <v>2058</v>
      </c>
      <c r="G2163" s="71">
        <f>VLOOKUP(M2163,'BASE ARTICLE SAMUEL 25012023 v1'!$A$1:$F$1287,6,FALSE)</f>
        <v>214.71</v>
      </c>
      <c r="H2163" s="6">
        <f>VLOOKUP(M2163,'BASE ARTICLE SAMUEL 25012023 v2'!$A$1:$H$1287,8,FALSE)</f>
        <v>196.03</v>
      </c>
      <c r="I2163">
        <v>289.12</v>
      </c>
      <c r="J2163">
        <f t="shared" si="274"/>
        <v>289.12</v>
      </c>
      <c r="K2163" s="6">
        <f>VLOOKUP(M2163,'BASE ARTICLE SAMUEL 25012023 v2'!$A$1:$K$1287,11,FALSE)</f>
        <v>287.341800036</v>
      </c>
      <c r="L2163" s="6">
        <f t="shared" si="275"/>
        <v>287.341800036</v>
      </c>
      <c r="M2163" t="s">
        <v>2057</v>
      </c>
      <c r="N2163" t="str">
        <f>VLOOKUP(M2163,'BASE ARTICLE SAMUEL 25012023 v1'!$A$2:$B$1287,2,FALSE)</f>
        <v>AF</v>
      </c>
      <c r="O2163">
        <f t="shared" si="271"/>
        <v>196.03</v>
      </c>
    </row>
    <row r="2164" spans="1:15" outlineLevel="2" x14ac:dyDescent="0.25">
      <c r="A2164" t="s">
        <v>2273</v>
      </c>
      <c r="B2164" s="74" t="str">
        <f t="shared" si="270"/>
        <v>00V100</v>
      </c>
      <c r="C2164" t="str">
        <f>VLOOKUP(A2164,'BASE ARTICLE SAMUEL 25012023 v1'!$A$1:$B$1287,2,FALSE)</f>
        <v>AF</v>
      </c>
      <c r="D2164" t="s">
        <v>1786</v>
      </c>
      <c r="E2164">
        <v>1</v>
      </c>
      <c r="F2164" t="s">
        <v>1787</v>
      </c>
      <c r="G2164" s="71">
        <f>VLOOKUP(M2164,'BASE ARTICLE SAMUEL 25012023 v1'!$A$1:$F$1287,6,FALSE)</f>
        <v>0</v>
      </c>
      <c r="H2164" s="6">
        <f>VLOOKUP(M2164,'BASE ARTICLE SAMUEL 25012023 v2'!$A$1:$H$1287,8,FALSE)</f>
        <v>203.62199999999999</v>
      </c>
      <c r="I2164">
        <v>326.8</v>
      </c>
      <c r="J2164">
        <f t="shared" si="274"/>
        <v>326.8</v>
      </c>
      <c r="K2164" s="6">
        <f>VLOOKUP(M2164,'BASE ARTICLE SAMUEL 25012023 v2'!$A$1:$K$1287,11,FALSE)</f>
        <v>411.34799999999996</v>
      </c>
      <c r="L2164" s="6">
        <f t="shared" si="275"/>
        <v>411.34799999999996</v>
      </c>
      <c r="M2164" t="s">
        <v>1786</v>
      </c>
      <c r="N2164" t="str">
        <f>VLOOKUP(M2164,'BASE ARTICLE SAMUEL 25012023 v1'!$A$2:$B$1287,2,FALSE)</f>
        <v>AF</v>
      </c>
      <c r="O2164">
        <f t="shared" si="271"/>
        <v>203.62199999999999</v>
      </c>
    </row>
    <row r="2165" spans="1:15" outlineLevel="2" x14ac:dyDescent="0.25">
      <c r="A2165" t="s">
        <v>2273</v>
      </c>
      <c r="B2165" s="74" t="str">
        <f t="shared" si="270"/>
        <v>00V100</v>
      </c>
      <c r="C2165" t="str">
        <f>VLOOKUP(A2165,'BASE ARTICLE SAMUEL 25012023 v1'!$A$1:$B$1287,2,FALSE)</f>
        <v>AF</v>
      </c>
      <c r="D2165" t="s">
        <v>2059</v>
      </c>
      <c r="E2165">
        <v>1</v>
      </c>
      <c r="F2165" t="s">
        <v>2060</v>
      </c>
      <c r="G2165" s="71">
        <f>VLOOKUP(M2165,'BASE ARTICLE SAMUEL 25012023 v1'!$A$1:$F$1287,6,FALSE)</f>
        <v>237</v>
      </c>
      <c r="H2165" s="6">
        <f>VLOOKUP(M2165,'BASE ARTICLE SAMUEL 25012023 v2'!$A$1:$H$1287,8,FALSE)</f>
        <v>299.99</v>
      </c>
      <c r="I2165">
        <v>355.5</v>
      </c>
      <c r="J2165">
        <f t="shared" si="274"/>
        <v>355.5</v>
      </c>
      <c r="K2165" s="6">
        <f>VLOOKUP(M2165,'BASE ARTICLE SAMUEL 25012023 v2'!$A$1:$K$1287,11,FALSE)</f>
        <v>449.98500000000001</v>
      </c>
      <c r="L2165" s="6">
        <f t="shared" si="275"/>
        <v>449.98500000000001</v>
      </c>
      <c r="M2165" t="s">
        <v>2059</v>
      </c>
      <c r="N2165" t="str">
        <f>VLOOKUP(M2165,'BASE ARTICLE SAMUEL 25012023 v1'!$A$2:$B$1287,2,FALSE)</f>
        <v>AN</v>
      </c>
      <c r="O2165">
        <f t="shared" si="271"/>
        <v>299.99</v>
      </c>
    </row>
    <row r="2166" spans="1:15" outlineLevel="2" x14ac:dyDescent="0.25">
      <c r="A2166" t="s">
        <v>2273</v>
      </c>
      <c r="B2166" s="74" t="str">
        <f t="shared" si="270"/>
        <v>00V100</v>
      </c>
      <c r="C2166" t="str">
        <f>VLOOKUP(A2166,'BASE ARTICLE SAMUEL 25012023 v1'!$A$1:$B$1287,2,FALSE)</f>
        <v>AF</v>
      </c>
      <c r="D2166" t="s">
        <v>1603</v>
      </c>
      <c r="E2166">
        <v>1.5</v>
      </c>
      <c r="F2166" t="s">
        <v>1604</v>
      </c>
      <c r="G2166" s="71">
        <f>VLOOKUP(M2166,'BASE ARTICLE SAMUEL 25012023 v1'!$A$1:$F$1287,6,FALSE)</f>
        <v>50</v>
      </c>
      <c r="H2166" s="6">
        <f>VLOOKUP(M2166,'BASE ARTICLE SAMUEL 25012023 v2'!$A$1:$H$1287,8,FALSE)</f>
        <v>0</v>
      </c>
      <c r="I2166">
        <v>75</v>
      </c>
      <c r="J2166">
        <f t="shared" si="274"/>
        <v>112.5</v>
      </c>
      <c r="K2166" s="6">
        <f>VLOOKUP(M2166,'BASE ARTICLE SAMUEL 25012023 v2'!$A$1:$K$1287,11,FALSE)</f>
        <v>75</v>
      </c>
      <c r="L2166" s="6">
        <f t="shared" si="275"/>
        <v>112.5</v>
      </c>
      <c r="M2166" t="s">
        <v>1603</v>
      </c>
      <c r="N2166" t="str">
        <f>VLOOKUP(M2166,'BASE ARTICLE SAMUEL 25012023 v1'!$A$2:$B$1287,2,FALSE)</f>
        <v>AN</v>
      </c>
      <c r="O2166">
        <f t="shared" si="271"/>
        <v>0</v>
      </c>
    </row>
    <row r="2167" spans="1:15" outlineLevel="2" x14ac:dyDescent="0.25">
      <c r="A2167" t="s">
        <v>2273</v>
      </c>
      <c r="B2167" s="74" t="str">
        <f t="shared" si="270"/>
        <v>00V100</v>
      </c>
      <c r="C2167" t="str">
        <f>VLOOKUP(A2167,'BASE ARTICLE SAMUEL 25012023 v1'!$A$1:$B$1287,2,FALSE)</f>
        <v>AF</v>
      </c>
      <c r="D2167" t="s">
        <v>1562</v>
      </c>
      <c r="E2167">
        <v>1</v>
      </c>
      <c r="F2167" t="s">
        <v>1563</v>
      </c>
      <c r="G2167" s="71">
        <f>VLOOKUP(M2167,'BASE ARTICLE SAMUEL 25012023 v1'!$A$1:$F$1287,6,FALSE)</f>
        <v>19.18</v>
      </c>
      <c r="H2167" s="6">
        <f>VLOOKUP(M2167,'BASE ARTICLE SAMUEL 25012023 v2'!$A$1:$H$1287,8,FALSE)</f>
        <v>19.18</v>
      </c>
      <c r="I2167">
        <v>28.77</v>
      </c>
      <c r="J2167">
        <f t="shared" si="274"/>
        <v>28.77</v>
      </c>
      <c r="K2167" s="6">
        <f>VLOOKUP(M2167,'BASE ARTICLE SAMUEL 25012023 v2'!$A$1:$K$1287,11,FALSE)</f>
        <v>28.77</v>
      </c>
      <c r="L2167" s="6">
        <f t="shared" si="275"/>
        <v>28.77</v>
      </c>
      <c r="M2167" t="s">
        <v>1562</v>
      </c>
      <c r="N2167" t="str">
        <f>VLOOKUP(M2167,'BASE ARTICLE SAMUEL 25012023 v1'!$A$2:$B$1287,2,FALSE)</f>
        <v>AN</v>
      </c>
      <c r="O2167">
        <f t="shared" si="271"/>
        <v>19.18</v>
      </c>
    </row>
    <row r="2168" spans="1:15" outlineLevel="2" x14ac:dyDescent="0.25">
      <c r="A2168" t="s">
        <v>2273</v>
      </c>
      <c r="B2168" s="74" t="str">
        <f t="shared" si="270"/>
        <v>00V100</v>
      </c>
      <c r="C2168" t="str">
        <f>VLOOKUP(A2168,'BASE ARTICLE SAMUEL 25012023 v1'!$A$1:$B$1287,2,FALSE)</f>
        <v>AF</v>
      </c>
      <c r="D2168" t="s">
        <v>560</v>
      </c>
      <c r="E2168">
        <v>3</v>
      </c>
      <c r="F2168" t="s">
        <v>561</v>
      </c>
      <c r="G2168" s="71">
        <f>VLOOKUP(M2168,'BASE ARTICLE SAMUEL 25012023 v1'!$A$1:$F$1287,6,FALSE)</f>
        <v>5.73</v>
      </c>
      <c r="H2168" s="6">
        <f>VLOOKUP(M2168,'BASE ARTICLE SAMUEL 25012023 v2'!$A$1:$H$1287,8,FALSE)</f>
        <v>5.73</v>
      </c>
      <c r="I2168">
        <v>19.059999999999999</v>
      </c>
      <c r="J2168">
        <f t="shared" si="274"/>
        <v>57.179999999999993</v>
      </c>
      <c r="K2168" s="6">
        <f>VLOOKUP(M2168,'BASE ARTICLE SAMUEL 25012023 v2'!$A$1:$K$1287,11,FALSE)</f>
        <v>22.862700000000004</v>
      </c>
      <c r="L2168" s="6">
        <f t="shared" si="275"/>
        <v>68.588100000000011</v>
      </c>
      <c r="M2168" t="s">
        <v>560</v>
      </c>
      <c r="N2168" t="str">
        <f>VLOOKUP(M2168,'BASE ARTICLE SAMUEL 25012023 v1'!$A$2:$B$1287,2,FALSE)</f>
        <v>AS</v>
      </c>
      <c r="O2168">
        <f t="shared" si="271"/>
        <v>17.190000000000001</v>
      </c>
    </row>
    <row r="2169" spans="1:15" outlineLevel="2" x14ac:dyDescent="0.25">
      <c r="A2169" t="s">
        <v>2273</v>
      </c>
      <c r="B2169" s="74" t="str">
        <f t="shared" si="270"/>
        <v>00V100</v>
      </c>
      <c r="C2169" t="str">
        <f>VLOOKUP(A2169,'BASE ARTICLE SAMUEL 25012023 v1'!$A$1:$B$1287,2,FALSE)</f>
        <v>AF</v>
      </c>
      <c r="D2169" t="s">
        <v>274</v>
      </c>
      <c r="E2169">
        <v>1</v>
      </c>
      <c r="F2169" t="s">
        <v>275</v>
      </c>
      <c r="G2169" s="71">
        <f>VLOOKUP(M2169,'BASE ARTICLE SAMUEL 25012023 v1'!$A$1:$F$1287,6,FALSE)</f>
        <v>1.23</v>
      </c>
      <c r="H2169" s="6">
        <f>VLOOKUP(M2169,'BASE ARTICLE SAMUEL 25012023 v2'!$A$1:$H$1287,8,FALSE)</f>
        <v>1.327</v>
      </c>
      <c r="I2169">
        <v>1.64</v>
      </c>
      <c r="J2169">
        <f t="shared" si="274"/>
        <v>1.64</v>
      </c>
      <c r="K2169" s="6">
        <f>VLOOKUP(M2169,'BASE ARTICLE SAMUEL 25012023 v2'!$A$1:$K$1287,11,FALSE)</f>
        <v>1.76491</v>
      </c>
      <c r="L2169" s="6">
        <f t="shared" si="275"/>
        <v>1.76491</v>
      </c>
      <c r="M2169" t="s">
        <v>274</v>
      </c>
      <c r="N2169" t="str">
        <f>VLOOKUP(M2169,'BASE ARTICLE SAMUEL 25012023 v1'!$A$2:$B$1287,2,FALSE)</f>
        <v>AS</v>
      </c>
      <c r="O2169">
        <f t="shared" si="271"/>
        <v>1.327</v>
      </c>
    </row>
    <row r="2170" spans="1:15" outlineLevel="2" x14ac:dyDescent="0.25">
      <c r="A2170" t="s">
        <v>2273</v>
      </c>
      <c r="B2170" s="74" t="str">
        <f t="shared" si="270"/>
        <v>00V100</v>
      </c>
      <c r="C2170" t="str">
        <f>VLOOKUP(A2170,'BASE ARTICLE SAMUEL 25012023 v1'!$A$1:$B$1287,2,FALSE)</f>
        <v>AF</v>
      </c>
      <c r="E2170">
        <v>1</v>
      </c>
      <c r="F2170" t="s">
        <v>1550</v>
      </c>
      <c r="G2170" s="71">
        <f>VLOOKUP(M2170,'BASE ARTICLE SAMUEL 25012023 v1'!$A$1:$F$1287,6,FALSE)</f>
        <v>5</v>
      </c>
      <c r="H2170" s="6">
        <f>VLOOKUP(M2170,'BASE ARTICLE SAMUEL 25012023 v2'!$A$1:$H$1287,8,FALSE)</f>
        <v>5</v>
      </c>
      <c r="I2170">
        <v>1.64</v>
      </c>
      <c r="J2170">
        <f t="shared" si="274"/>
        <v>1.64</v>
      </c>
      <c r="K2170" s="6">
        <f>VLOOKUP(M2170,'BASE ARTICLE SAMUEL 25012023 v2'!$A$1:$K$1287,11,FALSE)</f>
        <v>5.5</v>
      </c>
      <c r="L2170" s="6">
        <f t="shared" si="275"/>
        <v>5.5</v>
      </c>
      <c r="M2170" t="s">
        <v>1549</v>
      </c>
      <c r="N2170" t="str">
        <f>VLOOKUP(M2170,'BASE ARTICLE SAMUEL 25012023 v1'!$A$2:$B$1287,2,FALSE)</f>
        <v>AN</v>
      </c>
      <c r="O2170">
        <f t="shared" si="271"/>
        <v>5</v>
      </c>
    </row>
    <row r="2171" spans="1:15" outlineLevel="2" x14ac:dyDescent="0.25">
      <c r="A2171" t="s">
        <v>2273</v>
      </c>
      <c r="B2171" s="74" t="str">
        <f t="shared" si="270"/>
        <v>00V100</v>
      </c>
      <c r="C2171" t="str">
        <f>VLOOKUP(A2171,'BASE ARTICLE SAMUEL 25012023 v1'!$A$1:$B$1287,2,FALSE)</f>
        <v>AF</v>
      </c>
      <c r="E2171">
        <v>1</v>
      </c>
      <c r="F2171" t="s">
        <v>2484</v>
      </c>
      <c r="G2171" s="71">
        <f>VLOOKUP(M2171,'BASE ARTICLE SAMUEL 25012023 v1'!$A$1:$F$1287,6,FALSE)</f>
        <v>1.32</v>
      </c>
      <c r="H2171" s="6">
        <f>VLOOKUP(M2171,'BASE ARTICLE SAMUEL 25012023 v2'!$A$1:$H$1287,8,FALSE)</f>
        <v>1.32</v>
      </c>
      <c r="I2171">
        <v>1.64</v>
      </c>
      <c r="J2171">
        <f t="shared" si="274"/>
        <v>1.64</v>
      </c>
      <c r="K2171" s="6">
        <f>VLOOKUP(M2171,'BASE ARTICLE SAMUEL 25012023 v2'!$A$1:$K$1287,11,FALSE)</f>
        <v>1.4520000000000002</v>
      </c>
      <c r="L2171" s="6">
        <f t="shared" si="275"/>
        <v>1.4520000000000002</v>
      </c>
      <c r="M2171" t="s">
        <v>2483</v>
      </c>
      <c r="N2171" t="str">
        <f>VLOOKUP(M2171,'BASE ARTICLE SAMUEL 25012023 v1'!$A$2:$B$1287,2,FALSE)</f>
        <v>AN</v>
      </c>
      <c r="O2171">
        <f t="shared" si="271"/>
        <v>1.32</v>
      </c>
    </row>
    <row r="2172" spans="1:15" outlineLevel="1" x14ac:dyDescent="0.25">
      <c r="A2172" s="74" t="s">
        <v>4224</v>
      </c>
      <c r="B2172" s="74" t="str">
        <f t="shared" si="270"/>
        <v>DSPR1900V100</v>
      </c>
      <c r="H2172" s="6" t="e">
        <f>VLOOKUP(M2172,'BASE ARTICLE SAMUEL 25012023 v2'!$A$1:$H$1287,8,FALSE)</f>
        <v>#N/A</v>
      </c>
      <c r="K2172" s="6" t="e">
        <f>VLOOKUP(M2172,'BASE ARTICLE SAMUEL 25012023 v2'!$A$1:$K$1287,11,FALSE)</f>
        <v>#N/A</v>
      </c>
      <c r="L2172" s="6">
        <f>SUBTOTAL(9,L2149:L2171)</f>
        <v>2518.5763000359998</v>
      </c>
      <c r="O2172">
        <f>SUBTOTAL(9,O2149:O2171)</f>
        <v>1502.2320000000002</v>
      </c>
    </row>
    <row r="2173" spans="1:15" outlineLevel="2" x14ac:dyDescent="0.25">
      <c r="A2173" t="s">
        <v>2287</v>
      </c>
      <c r="B2173" s="74" t="str">
        <f t="shared" si="270"/>
        <v>00V100ALT</v>
      </c>
      <c r="C2173" t="str">
        <f>VLOOKUP(A2173,'BASE ARTICLE SAMUEL 25012023 v1'!$A$1:$B$1287,2,FALSE)</f>
        <v>AF</v>
      </c>
      <c r="D2173" t="s">
        <v>576</v>
      </c>
      <c r="E2173">
        <v>4</v>
      </c>
      <c r="F2173" t="s">
        <v>577</v>
      </c>
      <c r="G2173" s="71">
        <f>VLOOKUP(M2173,'BASE ARTICLE SAMUEL 25012023 v1'!$A$1:$F$1287,6,FALSE)</f>
        <v>3.2</v>
      </c>
      <c r="H2173" s="6">
        <f>VLOOKUP(M2173,'BASE ARTICLE SAMUEL 25012023 v2'!$A$1:$H$1287,8,FALSE)</f>
        <v>3.2</v>
      </c>
      <c r="I2173">
        <v>4.3499999999999996</v>
      </c>
      <c r="J2173">
        <f t="shared" ref="J2173:J2194" si="276">E2173*I2173</f>
        <v>17.399999999999999</v>
      </c>
      <c r="K2173" s="6">
        <f>VLOOKUP(M2173,'BASE ARTICLE SAMUEL 25012023 v2'!$A$1:$K$1287,11,FALSE)</f>
        <v>4.8000000000000007</v>
      </c>
      <c r="L2173" s="6">
        <f t="shared" ref="L2173:L2194" si="277">E2173*K2173</f>
        <v>19.200000000000003</v>
      </c>
      <c r="M2173" t="s">
        <v>576</v>
      </c>
      <c r="N2173" t="str">
        <f>VLOOKUP(M2173,'BASE ARTICLE SAMUEL 25012023 v1'!$A$2:$B$1287,2,FALSE)</f>
        <v>AN</v>
      </c>
      <c r="O2173">
        <f t="shared" si="271"/>
        <v>12.8</v>
      </c>
    </row>
    <row r="2174" spans="1:15" outlineLevel="2" x14ac:dyDescent="0.25">
      <c r="A2174" t="s">
        <v>2287</v>
      </c>
      <c r="B2174" s="74" t="str">
        <f t="shared" si="270"/>
        <v>00V100ALT</v>
      </c>
      <c r="C2174" t="str">
        <f>VLOOKUP(A2174,'BASE ARTICLE SAMUEL 25012023 v1'!$A$1:$B$1287,2,FALSE)</f>
        <v>AF</v>
      </c>
      <c r="D2174" t="s">
        <v>930</v>
      </c>
      <c r="E2174">
        <v>2</v>
      </c>
      <c r="F2174" t="s">
        <v>3954</v>
      </c>
      <c r="G2174" s="71">
        <f>VLOOKUP(M2174,'BASE ARTICLE SAMUEL 25012023 v1'!$A$1:$F$1287,6,FALSE)</f>
        <v>300</v>
      </c>
      <c r="H2174" s="6">
        <f>VLOOKUP(M2174,'BASE ARTICLE SAMUEL 25012023 v2'!$A$1:$H$1287,8,FALSE)</f>
        <v>300</v>
      </c>
      <c r="I2174">
        <v>450</v>
      </c>
      <c r="J2174">
        <f t="shared" si="276"/>
        <v>900</v>
      </c>
      <c r="K2174" s="6">
        <f>VLOOKUP(M2174,'BASE ARTICLE SAMUEL 25012023 v2'!$A$1:$K$1287,11,FALSE)</f>
        <v>450</v>
      </c>
      <c r="L2174" s="6">
        <f t="shared" si="277"/>
        <v>900</v>
      </c>
      <c r="M2174" t="s">
        <v>930</v>
      </c>
      <c r="N2174" t="str">
        <f>VLOOKUP(M2174,'BASE ARTICLE SAMUEL 25012023 v1'!$A$2:$B$1287,2,FALSE)</f>
        <v>AN</v>
      </c>
      <c r="O2174">
        <f t="shared" si="271"/>
        <v>600</v>
      </c>
    </row>
    <row r="2175" spans="1:15" outlineLevel="2" x14ac:dyDescent="0.25">
      <c r="A2175" t="s">
        <v>2287</v>
      </c>
      <c r="B2175" s="74" t="str">
        <f t="shared" si="270"/>
        <v>00V100ALT</v>
      </c>
      <c r="C2175" t="str">
        <f>VLOOKUP(A2175,'BASE ARTICLE SAMUEL 25012023 v1'!$A$1:$B$1287,2,FALSE)</f>
        <v>AF</v>
      </c>
      <c r="D2175" t="s">
        <v>2162</v>
      </c>
      <c r="E2175">
        <v>2</v>
      </c>
      <c r="F2175" t="s">
        <v>2163</v>
      </c>
      <c r="G2175" s="71">
        <f>VLOOKUP(M2175,'BASE ARTICLE SAMUEL 25012023 v1'!$A$1:$F$1287,6,FALSE)</f>
        <v>9.44</v>
      </c>
      <c r="H2175" s="6">
        <f>VLOOKUP(M2175,'BASE ARTICLE SAMUEL 25012023 v2'!$A$1:$H$1287,8,FALSE)</f>
        <v>9.44</v>
      </c>
      <c r="I2175">
        <v>15</v>
      </c>
      <c r="J2175">
        <f t="shared" si="276"/>
        <v>30</v>
      </c>
      <c r="K2175" s="6">
        <f>VLOOKUP(M2175,'BASE ARTICLE SAMUEL 25012023 v2'!$A$1:$K$1287,11,FALSE)</f>
        <v>14.16</v>
      </c>
      <c r="L2175" s="6">
        <f t="shared" si="277"/>
        <v>28.32</v>
      </c>
      <c r="M2175" t="s">
        <v>2162</v>
      </c>
      <c r="N2175" t="str">
        <f>VLOOKUP(M2175,'BASE ARTICLE SAMUEL 25012023 v1'!$A$2:$B$1287,2,FALSE)</f>
        <v>AS</v>
      </c>
      <c r="O2175">
        <f t="shared" si="271"/>
        <v>18.88</v>
      </c>
    </row>
    <row r="2176" spans="1:15" outlineLevel="2" x14ac:dyDescent="0.25">
      <c r="A2176" t="s">
        <v>2287</v>
      </c>
      <c r="B2176" s="74" t="str">
        <f t="shared" si="270"/>
        <v>00V100ALT</v>
      </c>
      <c r="C2176" t="str">
        <f>VLOOKUP(A2176,'BASE ARTICLE SAMUEL 25012023 v1'!$A$1:$B$1287,2,FALSE)</f>
        <v>AF</v>
      </c>
      <c r="D2176" t="s">
        <v>90</v>
      </c>
      <c r="E2176">
        <v>2</v>
      </c>
      <c r="F2176" t="s">
        <v>91</v>
      </c>
      <c r="G2176" s="71">
        <f>VLOOKUP(M2176,'BASE ARTICLE SAMUEL 25012023 v1'!$A$1:$F$1287,6,FALSE)</f>
        <v>0.92</v>
      </c>
      <c r="H2176" s="6">
        <f>VLOOKUP(M2176,'BASE ARTICLE SAMUEL 25012023 v2'!$A$1:$H$1287,8,FALSE)</f>
        <v>0.92</v>
      </c>
      <c r="I2176">
        <v>1.38</v>
      </c>
      <c r="J2176">
        <f t="shared" si="276"/>
        <v>2.76</v>
      </c>
      <c r="K2176" s="6">
        <f>VLOOKUP(M2176,'BASE ARTICLE SAMUEL 25012023 v2'!$A$1:$K$1287,11,FALSE)</f>
        <v>1.3800000000000001</v>
      </c>
      <c r="L2176" s="6">
        <f t="shared" si="277"/>
        <v>2.7600000000000002</v>
      </c>
      <c r="M2176" t="s">
        <v>90</v>
      </c>
      <c r="N2176" t="str">
        <f>VLOOKUP(M2176,'BASE ARTICLE SAMUEL 25012023 v1'!$A$2:$B$1287,2,FALSE)</f>
        <v>AS</v>
      </c>
      <c r="O2176">
        <f t="shared" si="271"/>
        <v>1.84</v>
      </c>
    </row>
    <row r="2177" spans="1:15" outlineLevel="2" x14ac:dyDescent="0.25">
      <c r="A2177" t="s">
        <v>2287</v>
      </c>
      <c r="B2177" s="74" t="str">
        <f t="shared" si="270"/>
        <v>00V100ALT</v>
      </c>
      <c r="C2177" t="str">
        <f>VLOOKUP(A2177,'BASE ARTICLE SAMUEL 25012023 v1'!$A$1:$B$1287,2,FALSE)</f>
        <v>AF</v>
      </c>
      <c r="D2177" t="s">
        <v>68</v>
      </c>
      <c r="E2177">
        <v>1</v>
      </c>
      <c r="F2177" t="s">
        <v>69</v>
      </c>
      <c r="G2177" s="71">
        <f>VLOOKUP(M2177,'BASE ARTICLE SAMUEL 25012023 v1'!$A$1:$F$1287,6,FALSE)</f>
        <v>0.94</v>
      </c>
      <c r="H2177" s="6">
        <f>VLOOKUP(M2177,'BASE ARTICLE SAMUEL 25012023 v2'!$A$1:$H$1287,8,FALSE)</f>
        <v>0.94</v>
      </c>
      <c r="I2177">
        <v>1.41</v>
      </c>
      <c r="J2177">
        <f t="shared" si="276"/>
        <v>1.41</v>
      </c>
      <c r="K2177" s="6">
        <f>VLOOKUP(M2177,'BASE ARTICLE SAMUEL 25012023 v2'!$A$1:$K$1287,11,FALSE)</f>
        <v>1.41</v>
      </c>
      <c r="L2177" s="6">
        <f t="shared" si="277"/>
        <v>1.41</v>
      </c>
      <c r="M2177" t="s">
        <v>68</v>
      </c>
      <c r="N2177" t="str">
        <f>VLOOKUP(M2177,'BASE ARTICLE SAMUEL 25012023 v1'!$A$2:$B$1287,2,FALSE)</f>
        <v>AS</v>
      </c>
      <c r="O2177">
        <f t="shared" si="271"/>
        <v>0.94</v>
      </c>
    </row>
    <row r="2178" spans="1:15" outlineLevel="2" x14ac:dyDescent="0.25">
      <c r="A2178" t="s">
        <v>2287</v>
      </c>
      <c r="B2178" s="74" t="str">
        <f t="shared" si="270"/>
        <v>00V100ALT</v>
      </c>
      <c r="C2178" t="str">
        <f>VLOOKUP(A2178,'BASE ARTICLE SAMUEL 25012023 v1'!$A$1:$B$1287,2,FALSE)</f>
        <v>AF</v>
      </c>
      <c r="D2178" t="s">
        <v>942</v>
      </c>
      <c r="E2178">
        <v>1</v>
      </c>
      <c r="F2178" t="s">
        <v>943</v>
      </c>
      <c r="G2178" s="71">
        <f>VLOOKUP(M2178,'BASE ARTICLE SAMUEL 25012023 v1'!$A$1:$F$1287,6,FALSE)</f>
        <v>1.64</v>
      </c>
      <c r="H2178" s="6">
        <f>VLOOKUP(M2178,'BASE ARTICLE SAMUEL 25012023 v2'!$A$1:$H$1287,8,FALSE)</f>
        <v>1.83</v>
      </c>
      <c r="I2178">
        <v>2.4500000000000002</v>
      </c>
      <c r="J2178">
        <f t="shared" si="276"/>
        <v>2.4500000000000002</v>
      </c>
      <c r="K2178" s="6">
        <f>VLOOKUP(M2178,'BASE ARTICLE SAMUEL 25012023 v2'!$A$1:$K$1287,11,FALSE)</f>
        <v>2.7450000000000001</v>
      </c>
      <c r="L2178" s="6">
        <f t="shared" si="277"/>
        <v>2.7450000000000001</v>
      </c>
      <c r="M2178" t="s">
        <v>942</v>
      </c>
      <c r="N2178" t="str">
        <f>VLOOKUP(M2178,'BASE ARTICLE SAMUEL 25012023 v1'!$A$2:$B$1287,2,FALSE)</f>
        <v>AS</v>
      </c>
      <c r="O2178">
        <f t="shared" si="271"/>
        <v>1.83</v>
      </c>
    </row>
    <row r="2179" spans="1:15" outlineLevel="2" x14ac:dyDescent="0.25">
      <c r="A2179" t="s">
        <v>2287</v>
      </c>
      <c r="B2179" s="74" t="str">
        <f t="shared" si="270"/>
        <v>00V100ALT</v>
      </c>
      <c r="C2179" t="str">
        <f>VLOOKUP(A2179,'BASE ARTICLE SAMUEL 25012023 v1'!$A$1:$B$1287,2,FALSE)</f>
        <v>AF</v>
      </c>
      <c r="D2179" t="s">
        <v>757</v>
      </c>
      <c r="E2179">
        <v>2</v>
      </c>
      <c r="F2179" t="s">
        <v>758</v>
      </c>
      <c r="G2179" s="71">
        <f>VLOOKUP(M2179,'BASE ARTICLE SAMUEL 25012023 v1'!$A$1:$F$1287,6,FALSE)</f>
        <v>1.22</v>
      </c>
      <c r="H2179" s="6">
        <f>VLOOKUP(M2179,'BASE ARTICLE SAMUEL 25012023 v2'!$A$1:$H$1287,8,FALSE)</f>
        <v>1.22</v>
      </c>
      <c r="I2179">
        <v>1.62</v>
      </c>
      <c r="J2179">
        <f t="shared" si="276"/>
        <v>3.24</v>
      </c>
      <c r="K2179" s="6">
        <f>VLOOKUP(M2179,'BASE ARTICLE SAMUEL 25012023 v2'!$A$1:$K$1287,11,FALSE)</f>
        <v>1.6226</v>
      </c>
      <c r="L2179" s="6">
        <f t="shared" si="277"/>
        <v>3.2452000000000001</v>
      </c>
      <c r="M2179" t="s">
        <v>757</v>
      </c>
      <c r="N2179" t="str">
        <f>VLOOKUP(M2179,'BASE ARTICLE SAMUEL 25012023 v1'!$A$2:$B$1287,2,FALSE)</f>
        <v>AS</v>
      </c>
      <c r="O2179">
        <f t="shared" si="271"/>
        <v>2.44</v>
      </c>
    </row>
    <row r="2180" spans="1:15" outlineLevel="2" x14ac:dyDescent="0.25">
      <c r="A2180" t="s">
        <v>2287</v>
      </c>
      <c r="B2180" s="74" t="str">
        <f t="shared" ref="B2180:B2243" si="278">MID(A2180,7,100)</f>
        <v>00V100ALT</v>
      </c>
      <c r="C2180" t="str">
        <f>VLOOKUP(A2180,'BASE ARTICLE SAMUEL 25012023 v1'!$A$1:$B$1287,2,FALSE)</f>
        <v>AF</v>
      </c>
      <c r="D2180" t="s">
        <v>2049</v>
      </c>
      <c r="E2180">
        <v>4</v>
      </c>
      <c r="F2180" t="s">
        <v>2050</v>
      </c>
      <c r="G2180" s="71">
        <f>VLOOKUP(M2180,'BASE ARTICLE SAMUEL 25012023 v1'!$A$1:$F$1287,6,FALSE)</f>
        <v>0</v>
      </c>
      <c r="H2180" s="6">
        <f>VLOOKUP(M2180,'BASE ARTICLE SAMUEL 25012023 v2'!$A$1:$H$1287,8,FALSE)</f>
        <v>4.1400000000000006</v>
      </c>
      <c r="I2180">
        <v>5.5</v>
      </c>
      <c r="J2180">
        <f t="shared" si="276"/>
        <v>22</v>
      </c>
      <c r="K2180" s="6">
        <f>VLOOKUP(M2180,'BASE ARTICLE SAMUEL 25012023 v2'!$A$1:$K$1287,11,FALSE)</f>
        <v>5.5212000000000003</v>
      </c>
      <c r="L2180" s="6">
        <f t="shared" si="277"/>
        <v>22.084800000000001</v>
      </c>
      <c r="M2180" t="s">
        <v>2049</v>
      </c>
      <c r="N2180" t="str">
        <f>VLOOKUP(M2180,'BASE ARTICLE SAMUEL 25012023 v1'!$A$2:$B$1287,2,FALSE)</f>
        <v>AF</v>
      </c>
      <c r="O2180">
        <f t="shared" si="271"/>
        <v>16.560000000000002</v>
      </c>
    </row>
    <row r="2181" spans="1:15" outlineLevel="2" x14ac:dyDescent="0.25">
      <c r="A2181" t="s">
        <v>2287</v>
      </c>
      <c r="B2181" s="74" t="str">
        <f t="shared" si="278"/>
        <v>00V100ALT</v>
      </c>
      <c r="C2181" t="str">
        <f>VLOOKUP(A2181,'BASE ARTICLE SAMUEL 25012023 v1'!$A$1:$B$1287,2,FALSE)</f>
        <v>AF</v>
      </c>
      <c r="D2181">
        <v>101007</v>
      </c>
      <c r="E2181">
        <v>2</v>
      </c>
      <c r="F2181" t="s">
        <v>582</v>
      </c>
      <c r="G2181" s="71">
        <f>VLOOKUP(M2181,'BASE ARTICLE SAMUEL 25012023 v1'!$A$1:$F$1287,6,FALSE)</f>
        <v>1.5</v>
      </c>
      <c r="H2181" s="6">
        <f>VLOOKUP(M2181,'BASE ARTICLE SAMUEL 25012023 v2'!$A$1:$H$1287,8,FALSE)</f>
        <v>1.5</v>
      </c>
      <c r="I2181">
        <v>2.25</v>
      </c>
      <c r="J2181">
        <f t="shared" si="276"/>
        <v>4.5</v>
      </c>
      <c r="K2181" s="6">
        <f>VLOOKUP(M2181,'BASE ARTICLE SAMUEL 25012023 v2'!$A$1:$K$1287,11,FALSE)</f>
        <v>2.25</v>
      </c>
      <c r="L2181" s="6">
        <f t="shared" si="277"/>
        <v>4.5</v>
      </c>
      <c r="M2181">
        <v>101007</v>
      </c>
      <c r="N2181" t="str">
        <f>VLOOKUP(M2181,'BASE ARTICLE SAMUEL 25012023 v1'!$A$2:$B$1287,2,FALSE)</f>
        <v>AN</v>
      </c>
      <c r="O2181">
        <f t="shared" si="271"/>
        <v>3</v>
      </c>
    </row>
    <row r="2182" spans="1:15" outlineLevel="2" x14ac:dyDescent="0.25">
      <c r="A2182" t="s">
        <v>2287</v>
      </c>
      <c r="B2182" s="74" t="str">
        <f t="shared" si="278"/>
        <v>00V100ALT</v>
      </c>
      <c r="C2182" t="str">
        <f>VLOOKUP(A2182,'BASE ARTICLE SAMUEL 25012023 v1'!$A$1:$B$1287,2,FALSE)</f>
        <v>AF</v>
      </c>
      <c r="D2182" t="s">
        <v>558</v>
      </c>
      <c r="E2182">
        <v>4</v>
      </c>
      <c r="F2182" t="s">
        <v>559</v>
      </c>
      <c r="G2182" s="71">
        <f>VLOOKUP(M2182,'BASE ARTICLE SAMUEL 25012023 v1'!$A$1:$F$1287,6,FALSE)</f>
        <v>0.85</v>
      </c>
      <c r="H2182" s="6">
        <f>VLOOKUP(M2182,'BASE ARTICLE SAMUEL 25012023 v2'!$A$1:$H$1287,8,FALSE)</f>
        <v>0.91100000000000003</v>
      </c>
      <c r="I2182">
        <v>1.1299999999999999</v>
      </c>
      <c r="J2182">
        <f t="shared" si="276"/>
        <v>4.5199999999999996</v>
      </c>
      <c r="K2182" s="6">
        <f>VLOOKUP(M2182,'BASE ARTICLE SAMUEL 25012023 v2'!$A$1:$K$1287,11,FALSE)</f>
        <v>1.2116300000000002</v>
      </c>
      <c r="L2182" s="6">
        <f t="shared" si="277"/>
        <v>4.8465200000000008</v>
      </c>
      <c r="M2182" t="s">
        <v>558</v>
      </c>
      <c r="N2182" t="str">
        <f>VLOOKUP(M2182,'BASE ARTICLE SAMUEL 25012023 v1'!$A$2:$B$1287,2,FALSE)</f>
        <v>AS</v>
      </c>
      <c r="O2182">
        <f t="shared" si="271"/>
        <v>3.6440000000000001</v>
      </c>
    </row>
    <row r="2183" spans="1:15" outlineLevel="2" x14ac:dyDescent="0.25">
      <c r="A2183" t="s">
        <v>2287</v>
      </c>
      <c r="B2183" s="74" t="str">
        <f t="shared" si="278"/>
        <v>00V100ALT</v>
      </c>
      <c r="C2183" t="str">
        <f>VLOOKUP(A2183,'BASE ARTICLE SAMUEL 25012023 v1'!$A$1:$B$1287,2,FALSE)</f>
        <v>AF</v>
      </c>
      <c r="D2183" t="s">
        <v>2215</v>
      </c>
      <c r="E2183">
        <v>5</v>
      </c>
      <c r="F2183" t="s">
        <v>2216</v>
      </c>
      <c r="G2183" s="71">
        <f>VLOOKUP(M2183,'BASE ARTICLE SAMUEL 25012023 v1'!$A$1:$F$1287,6,FALSE)</f>
        <v>0.6</v>
      </c>
      <c r="H2183" s="6">
        <f>VLOOKUP(M2183,'BASE ARTICLE SAMUEL 25012023 v2'!$A$1:$H$1287,8,FALSE)</f>
        <v>0.76</v>
      </c>
      <c r="I2183">
        <v>0.79800000000000004</v>
      </c>
      <c r="J2183">
        <f t="shared" si="276"/>
        <v>3.99</v>
      </c>
      <c r="K2183" s="6">
        <f>VLOOKUP(M2183,'BASE ARTICLE SAMUEL 25012023 v2'!$A$1:$K$1287,11,FALSE)</f>
        <v>1.0108000000000001</v>
      </c>
      <c r="L2183" s="6">
        <f t="shared" si="277"/>
        <v>5.0540000000000003</v>
      </c>
      <c r="M2183" t="s">
        <v>2215</v>
      </c>
      <c r="N2183" t="str">
        <f>VLOOKUP(M2183,'BASE ARTICLE SAMUEL 25012023 v1'!$A$2:$B$1287,2,FALSE)</f>
        <v>AN</v>
      </c>
      <c r="O2183">
        <f t="shared" si="271"/>
        <v>3.8</v>
      </c>
    </row>
    <row r="2184" spans="1:15" outlineLevel="2" x14ac:dyDescent="0.25">
      <c r="A2184" t="s">
        <v>2287</v>
      </c>
      <c r="B2184" s="74" t="str">
        <f t="shared" si="278"/>
        <v>00V100ALT</v>
      </c>
      <c r="C2184" t="str">
        <f>VLOOKUP(A2184,'BASE ARTICLE SAMUEL 25012023 v1'!$A$1:$B$1287,2,FALSE)</f>
        <v>AF</v>
      </c>
      <c r="D2184" t="s">
        <v>1667</v>
      </c>
      <c r="E2184">
        <v>2</v>
      </c>
      <c r="F2184" t="s">
        <v>1668</v>
      </c>
      <c r="G2184" s="71">
        <f>VLOOKUP(M2184,'BASE ARTICLE SAMUEL 25012023 v1'!$A$1:$F$1287,6,FALSE)</f>
        <v>0.6</v>
      </c>
      <c r="H2184" s="6">
        <f>VLOOKUP(M2184,'BASE ARTICLE SAMUEL 25012023 v2'!$A$1:$H$1287,8,FALSE)</f>
        <v>0.6</v>
      </c>
      <c r="I2184">
        <v>0.9</v>
      </c>
      <c r="J2184">
        <f t="shared" si="276"/>
        <v>1.8</v>
      </c>
      <c r="K2184" s="6">
        <f>VLOOKUP(M2184,'BASE ARTICLE SAMUEL 25012023 v2'!$A$1:$K$1287,11,FALSE)</f>
        <v>0.89999999999999991</v>
      </c>
      <c r="L2184" s="6">
        <f t="shared" si="277"/>
        <v>1.7999999999999998</v>
      </c>
      <c r="M2184" t="s">
        <v>1667</v>
      </c>
      <c r="N2184" t="str">
        <f>VLOOKUP(M2184,'BASE ARTICLE SAMUEL 25012023 v1'!$A$2:$B$1287,2,FALSE)</f>
        <v>AN</v>
      </c>
      <c r="O2184">
        <f t="shared" si="271"/>
        <v>1.2</v>
      </c>
    </row>
    <row r="2185" spans="1:15" outlineLevel="2" x14ac:dyDescent="0.25">
      <c r="A2185" t="s">
        <v>2287</v>
      </c>
      <c r="B2185" s="74" t="str">
        <f t="shared" si="278"/>
        <v>00V100ALT</v>
      </c>
      <c r="C2185" t="str">
        <f>VLOOKUP(A2185,'BASE ARTICLE SAMUEL 25012023 v1'!$A$1:$B$1287,2,FALSE)</f>
        <v>AF</v>
      </c>
      <c r="D2185" t="s">
        <v>2217</v>
      </c>
      <c r="E2185">
        <v>4</v>
      </c>
      <c r="F2185" t="s">
        <v>2218</v>
      </c>
      <c r="G2185" s="71">
        <f>VLOOKUP(M2185,'BASE ARTICLE SAMUEL 25012023 v1'!$A$1:$F$1287,6,FALSE)</f>
        <v>0.2</v>
      </c>
      <c r="H2185" s="6">
        <f>VLOOKUP(M2185,'BASE ARTICLE SAMUEL 25012023 v2'!$A$1:$H$1287,8,FALSE)</f>
        <v>0.2</v>
      </c>
      <c r="I2185">
        <v>0.26600000000000001</v>
      </c>
      <c r="J2185">
        <f t="shared" si="276"/>
        <v>1.0640000000000001</v>
      </c>
      <c r="K2185" s="6">
        <f>VLOOKUP(M2185,'BASE ARTICLE SAMUEL 25012023 v2'!$A$1:$K$1287,11,FALSE)</f>
        <v>0.26600000000000001</v>
      </c>
      <c r="L2185" s="6">
        <f t="shared" si="277"/>
        <v>1.0640000000000001</v>
      </c>
      <c r="M2185" t="s">
        <v>2217</v>
      </c>
      <c r="N2185" t="str">
        <f>VLOOKUP(M2185,'BASE ARTICLE SAMUEL 25012023 v1'!$A$2:$B$1287,2,FALSE)</f>
        <v>AN</v>
      </c>
      <c r="O2185">
        <f t="shared" si="271"/>
        <v>0.8</v>
      </c>
    </row>
    <row r="2186" spans="1:15" outlineLevel="2" x14ac:dyDescent="0.25">
      <c r="A2186" t="s">
        <v>2287</v>
      </c>
      <c r="B2186" s="74" t="str">
        <f t="shared" si="278"/>
        <v>00V100ALT</v>
      </c>
      <c r="C2186" t="str">
        <f>VLOOKUP(A2186,'BASE ARTICLE SAMUEL 25012023 v1'!$A$1:$B$1287,2,FALSE)</f>
        <v>AF</v>
      </c>
      <c r="D2186" t="s">
        <v>1949</v>
      </c>
      <c r="E2186">
        <v>1</v>
      </c>
      <c r="F2186" t="s">
        <v>1950</v>
      </c>
      <c r="G2186" s="71">
        <f>VLOOKUP(M2186,'BASE ARTICLE SAMUEL 25012023 v1'!$A$1:$F$1287,6,FALSE)</f>
        <v>0</v>
      </c>
      <c r="H2186" s="6">
        <f>VLOOKUP(M2186,'BASE ARTICLE SAMUEL 25012023 v2'!$A$1:$H$1287,8,FALSE)</f>
        <v>92.97</v>
      </c>
      <c r="I2186">
        <v>156.03</v>
      </c>
      <c r="J2186">
        <f t="shared" si="276"/>
        <v>156.03</v>
      </c>
      <c r="K2186" s="6">
        <f>VLOOKUP(M2186,'BASE ARTICLE SAMUEL 25012023 v2'!$A$1:$K$1287,11,FALSE)</f>
        <v>157.13120000000001</v>
      </c>
      <c r="L2186" s="6">
        <f t="shared" si="277"/>
        <v>157.13120000000001</v>
      </c>
      <c r="M2186" t="s">
        <v>1949</v>
      </c>
      <c r="N2186" t="str">
        <f>VLOOKUP(M2186,'BASE ARTICLE SAMUEL 25012023 v1'!$A$2:$B$1287,2,FALSE)</f>
        <v>AF</v>
      </c>
      <c r="O2186">
        <f t="shared" si="271"/>
        <v>92.97</v>
      </c>
    </row>
    <row r="2187" spans="1:15" outlineLevel="2" x14ac:dyDescent="0.25">
      <c r="A2187" t="s">
        <v>2287</v>
      </c>
      <c r="B2187" s="74" t="str">
        <f t="shared" si="278"/>
        <v>00V100ALT</v>
      </c>
      <c r="C2187" t="str">
        <f>VLOOKUP(A2187,'BASE ARTICLE SAMUEL 25012023 v1'!$A$1:$B$1287,2,FALSE)</f>
        <v>AF</v>
      </c>
      <c r="D2187" t="s">
        <v>2057</v>
      </c>
      <c r="E2187">
        <v>1</v>
      </c>
      <c r="F2187" t="s">
        <v>2058</v>
      </c>
      <c r="G2187" s="71">
        <f>VLOOKUP(M2187,'BASE ARTICLE SAMUEL 25012023 v1'!$A$1:$F$1287,6,FALSE)</f>
        <v>214.71</v>
      </c>
      <c r="H2187" s="6">
        <f>VLOOKUP(M2187,'BASE ARTICLE SAMUEL 25012023 v2'!$A$1:$H$1287,8,FALSE)</f>
        <v>196.03</v>
      </c>
      <c r="I2187">
        <v>289.12</v>
      </c>
      <c r="J2187">
        <f t="shared" si="276"/>
        <v>289.12</v>
      </c>
      <c r="K2187" s="6">
        <f>VLOOKUP(M2187,'BASE ARTICLE SAMUEL 25012023 v2'!$A$1:$K$1287,11,FALSE)</f>
        <v>287.341800036</v>
      </c>
      <c r="L2187" s="6">
        <f t="shared" si="277"/>
        <v>287.341800036</v>
      </c>
      <c r="M2187" t="s">
        <v>2057</v>
      </c>
      <c r="N2187" t="str">
        <f>VLOOKUP(M2187,'BASE ARTICLE SAMUEL 25012023 v1'!$A$2:$B$1287,2,FALSE)</f>
        <v>AF</v>
      </c>
      <c r="O2187">
        <f t="shared" ref="O2187:O2253" si="279">E2187*H2187</f>
        <v>196.03</v>
      </c>
    </row>
    <row r="2188" spans="1:15" outlineLevel="2" x14ac:dyDescent="0.25">
      <c r="A2188" t="s">
        <v>2287</v>
      </c>
      <c r="B2188" s="74" t="str">
        <f t="shared" si="278"/>
        <v>00V100ALT</v>
      </c>
      <c r="C2188" t="str">
        <f>VLOOKUP(A2188,'BASE ARTICLE SAMUEL 25012023 v1'!$A$1:$B$1287,2,FALSE)</f>
        <v>AF</v>
      </c>
      <c r="D2188" t="s">
        <v>1786</v>
      </c>
      <c r="E2188">
        <v>1</v>
      </c>
      <c r="F2188" t="s">
        <v>1787</v>
      </c>
      <c r="G2188" s="71">
        <f>VLOOKUP(M2188,'BASE ARTICLE SAMUEL 25012023 v1'!$A$1:$F$1287,6,FALSE)</f>
        <v>0</v>
      </c>
      <c r="H2188" s="6">
        <f>VLOOKUP(M2188,'BASE ARTICLE SAMUEL 25012023 v2'!$A$1:$H$1287,8,FALSE)</f>
        <v>203.62199999999999</v>
      </c>
      <c r="I2188">
        <v>326.8</v>
      </c>
      <c r="J2188">
        <f t="shared" si="276"/>
        <v>326.8</v>
      </c>
      <c r="K2188" s="6">
        <f>VLOOKUP(M2188,'BASE ARTICLE SAMUEL 25012023 v2'!$A$1:$K$1287,11,FALSE)</f>
        <v>411.34799999999996</v>
      </c>
      <c r="L2188" s="6">
        <f t="shared" si="277"/>
        <v>411.34799999999996</v>
      </c>
      <c r="M2188" t="s">
        <v>1786</v>
      </c>
      <c r="N2188" t="str">
        <f>VLOOKUP(M2188,'BASE ARTICLE SAMUEL 25012023 v1'!$A$2:$B$1287,2,FALSE)</f>
        <v>AF</v>
      </c>
      <c r="O2188">
        <f t="shared" si="279"/>
        <v>203.62199999999999</v>
      </c>
    </row>
    <row r="2189" spans="1:15" outlineLevel="2" x14ac:dyDescent="0.25">
      <c r="A2189" t="s">
        <v>2287</v>
      </c>
      <c r="B2189" s="74" t="str">
        <f t="shared" si="278"/>
        <v>00V100ALT</v>
      </c>
      <c r="C2189" t="str">
        <f>VLOOKUP(A2189,'BASE ARTICLE SAMUEL 25012023 v1'!$A$1:$B$1287,2,FALSE)</f>
        <v>AF</v>
      </c>
      <c r="D2189" t="s">
        <v>2059</v>
      </c>
      <c r="E2189">
        <v>1</v>
      </c>
      <c r="F2189" t="s">
        <v>2060</v>
      </c>
      <c r="G2189" s="71">
        <f>VLOOKUP(M2189,'BASE ARTICLE SAMUEL 25012023 v1'!$A$1:$F$1287,6,FALSE)</f>
        <v>237</v>
      </c>
      <c r="H2189" s="6">
        <f>VLOOKUP(M2189,'BASE ARTICLE SAMUEL 25012023 v2'!$A$1:$H$1287,8,FALSE)</f>
        <v>299.99</v>
      </c>
      <c r="I2189">
        <v>355.5</v>
      </c>
      <c r="J2189">
        <f t="shared" si="276"/>
        <v>355.5</v>
      </c>
      <c r="K2189" s="6">
        <f>VLOOKUP(M2189,'BASE ARTICLE SAMUEL 25012023 v2'!$A$1:$K$1287,11,FALSE)</f>
        <v>449.98500000000001</v>
      </c>
      <c r="L2189" s="6">
        <f t="shared" si="277"/>
        <v>449.98500000000001</v>
      </c>
      <c r="M2189" t="s">
        <v>2059</v>
      </c>
      <c r="N2189" t="str">
        <f>VLOOKUP(M2189,'BASE ARTICLE SAMUEL 25012023 v1'!$A$2:$B$1287,2,FALSE)</f>
        <v>AN</v>
      </c>
      <c r="O2189">
        <f t="shared" si="279"/>
        <v>299.99</v>
      </c>
    </row>
    <row r="2190" spans="1:15" outlineLevel="2" x14ac:dyDescent="0.25">
      <c r="A2190" t="s">
        <v>2287</v>
      </c>
      <c r="B2190" s="74" t="str">
        <f t="shared" si="278"/>
        <v>00V100ALT</v>
      </c>
      <c r="C2190" t="str">
        <f>VLOOKUP(A2190,'BASE ARTICLE SAMUEL 25012023 v1'!$A$1:$B$1287,2,FALSE)</f>
        <v>AF</v>
      </c>
      <c r="D2190" t="s">
        <v>1603</v>
      </c>
      <c r="E2190">
        <v>1.5</v>
      </c>
      <c r="F2190" t="s">
        <v>1604</v>
      </c>
      <c r="G2190" s="71">
        <f>VLOOKUP(M2190,'BASE ARTICLE SAMUEL 25012023 v1'!$A$1:$F$1287,6,FALSE)</f>
        <v>50</v>
      </c>
      <c r="H2190" s="6">
        <f>VLOOKUP(M2190,'BASE ARTICLE SAMUEL 25012023 v2'!$A$1:$H$1287,8,FALSE)</f>
        <v>0</v>
      </c>
      <c r="I2190">
        <v>75</v>
      </c>
      <c r="J2190">
        <f t="shared" si="276"/>
        <v>112.5</v>
      </c>
      <c r="K2190" s="6">
        <f>VLOOKUP(M2190,'BASE ARTICLE SAMUEL 25012023 v2'!$A$1:$K$1287,11,FALSE)</f>
        <v>75</v>
      </c>
      <c r="L2190" s="6">
        <f t="shared" si="277"/>
        <v>112.5</v>
      </c>
      <c r="M2190" t="s">
        <v>1603</v>
      </c>
      <c r="N2190" t="str">
        <f>VLOOKUP(M2190,'BASE ARTICLE SAMUEL 25012023 v1'!$A$2:$B$1287,2,FALSE)</f>
        <v>AN</v>
      </c>
      <c r="O2190">
        <f t="shared" si="279"/>
        <v>0</v>
      </c>
    </row>
    <row r="2191" spans="1:15" outlineLevel="2" x14ac:dyDescent="0.25">
      <c r="A2191" t="s">
        <v>2287</v>
      </c>
      <c r="B2191" s="74" t="str">
        <f t="shared" si="278"/>
        <v>00V100ALT</v>
      </c>
      <c r="C2191" t="str">
        <f>VLOOKUP(A2191,'BASE ARTICLE SAMUEL 25012023 v1'!$A$1:$B$1287,2,FALSE)</f>
        <v>AF</v>
      </c>
      <c r="D2191" t="s">
        <v>1562</v>
      </c>
      <c r="E2191">
        <v>1</v>
      </c>
      <c r="F2191" t="s">
        <v>1563</v>
      </c>
      <c r="G2191" s="71">
        <f>VLOOKUP(M2191,'BASE ARTICLE SAMUEL 25012023 v1'!$A$1:$F$1287,6,FALSE)</f>
        <v>19.18</v>
      </c>
      <c r="H2191" s="6">
        <f>VLOOKUP(M2191,'BASE ARTICLE SAMUEL 25012023 v2'!$A$1:$H$1287,8,FALSE)</f>
        <v>19.18</v>
      </c>
      <c r="I2191">
        <v>28.77</v>
      </c>
      <c r="J2191">
        <f t="shared" si="276"/>
        <v>28.77</v>
      </c>
      <c r="K2191" s="6">
        <f>VLOOKUP(M2191,'BASE ARTICLE SAMUEL 25012023 v2'!$A$1:$K$1287,11,FALSE)</f>
        <v>28.77</v>
      </c>
      <c r="L2191" s="6">
        <f t="shared" si="277"/>
        <v>28.77</v>
      </c>
      <c r="M2191" t="s">
        <v>1562</v>
      </c>
      <c r="N2191" t="str">
        <f>VLOOKUP(M2191,'BASE ARTICLE SAMUEL 25012023 v1'!$A$2:$B$1287,2,FALSE)</f>
        <v>AN</v>
      </c>
      <c r="O2191">
        <f t="shared" si="279"/>
        <v>19.18</v>
      </c>
    </row>
    <row r="2192" spans="1:15" outlineLevel="2" x14ac:dyDescent="0.25">
      <c r="A2192" t="s">
        <v>2287</v>
      </c>
      <c r="B2192" s="74" t="str">
        <f t="shared" si="278"/>
        <v>00V100ALT</v>
      </c>
      <c r="C2192" t="str">
        <f>VLOOKUP(A2192,'BASE ARTICLE SAMUEL 25012023 v1'!$A$1:$B$1287,2,FALSE)</f>
        <v>AF</v>
      </c>
      <c r="D2192" t="s">
        <v>560</v>
      </c>
      <c r="E2192">
        <v>3</v>
      </c>
      <c r="F2192" t="s">
        <v>561</v>
      </c>
      <c r="G2192" s="71">
        <f>VLOOKUP(M2192,'BASE ARTICLE SAMUEL 25012023 v1'!$A$1:$F$1287,6,FALSE)</f>
        <v>5.73</v>
      </c>
      <c r="H2192" s="6">
        <f>VLOOKUP(M2192,'BASE ARTICLE SAMUEL 25012023 v2'!$A$1:$H$1287,8,FALSE)</f>
        <v>5.73</v>
      </c>
      <c r="I2192">
        <v>19.059999999999999</v>
      </c>
      <c r="J2192">
        <f t="shared" si="276"/>
        <v>57.179999999999993</v>
      </c>
      <c r="K2192" s="6">
        <f>VLOOKUP(M2192,'BASE ARTICLE SAMUEL 25012023 v2'!$A$1:$K$1287,11,FALSE)</f>
        <v>22.862700000000004</v>
      </c>
      <c r="L2192" s="6">
        <f t="shared" si="277"/>
        <v>68.588100000000011</v>
      </c>
      <c r="M2192" t="s">
        <v>560</v>
      </c>
      <c r="N2192" t="str">
        <f>VLOOKUP(M2192,'BASE ARTICLE SAMUEL 25012023 v1'!$A$2:$B$1287,2,FALSE)</f>
        <v>AS</v>
      </c>
      <c r="O2192">
        <f t="shared" si="279"/>
        <v>17.190000000000001</v>
      </c>
    </row>
    <row r="2193" spans="1:15" outlineLevel="2" x14ac:dyDescent="0.25">
      <c r="A2193" t="s">
        <v>2287</v>
      </c>
      <c r="B2193" s="74" t="str">
        <f t="shared" si="278"/>
        <v>00V100ALT</v>
      </c>
      <c r="C2193" t="str">
        <f>VLOOKUP(A2193,'BASE ARTICLE SAMUEL 25012023 v1'!$A$1:$B$1287,2,FALSE)</f>
        <v>AF</v>
      </c>
      <c r="E2193">
        <v>1</v>
      </c>
      <c r="F2193" t="s">
        <v>1550</v>
      </c>
      <c r="G2193" s="71">
        <f>VLOOKUP(M2193,'BASE ARTICLE SAMUEL 25012023 v1'!$A$1:$F$1287,6,FALSE)</f>
        <v>5</v>
      </c>
      <c r="H2193" s="6">
        <f>VLOOKUP(M2193,'BASE ARTICLE SAMUEL 25012023 v2'!$A$1:$H$1287,8,FALSE)</f>
        <v>5</v>
      </c>
      <c r="I2193">
        <v>19.059999999999999</v>
      </c>
      <c r="J2193">
        <f t="shared" si="276"/>
        <v>19.059999999999999</v>
      </c>
      <c r="K2193" s="6">
        <f>VLOOKUP(M2193,'BASE ARTICLE SAMUEL 25012023 v2'!$A$1:$K$1287,11,FALSE)</f>
        <v>5.5</v>
      </c>
      <c r="L2193" s="6">
        <f t="shared" si="277"/>
        <v>5.5</v>
      </c>
      <c r="M2193" t="s">
        <v>1549</v>
      </c>
      <c r="N2193" t="str">
        <f>VLOOKUP(M2193,'BASE ARTICLE SAMUEL 25012023 v1'!$A$2:$B$1287,2,FALSE)</f>
        <v>AN</v>
      </c>
      <c r="O2193">
        <f t="shared" si="279"/>
        <v>5</v>
      </c>
    </row>
    <row r="2194" spans="1:15" outlineLevel="2" x14ac:dyDescent="0.25">
      <c r="A2194" t="s">
        <v>2287</v>
      </c>
      <c r="B2194" s="74" t="str">
        <f t="shared" si="278"/>
        <v>00V100ALT</v>
      </c>
      <c r="C2194" t="str">
        <f>VLOOKUP(A2194,'BASE ARTICLE SAMUEL 25012023 v1'!$A$1:$B$1287,2,FALSE)</f>
        <v>AF</v>
      </c>
      <c r="E2194">
        <v>1</v>
      </c>
      <c r="F2194" t="s">
        <v>2484</v>
      </c>
      <c r="G2194" s="71">
        <f>VLOOKUP(M2194,'BASE ARTICLE SAMUEL 25012023 v1'!$A$1:$F$1287,6,FALSE)</f>
        <v>1.32</v>
      </c>
      <c r="H2194" s="6">
        <f>VLOOKUP(M2194,'BASE ARTICLE SAMUEL 25012023 v2'!$A$1:$H$1287,8,FALSE)</f>
        <v>1.32</v>
      </c>
      <c r="I2194">
        <v>19.059999999999999</v>
      </c>
      <c r="J2194">
        <f t="shared" si="276"/>
        <v>19.059999999999999</v>
      </c>
      <c r="K2194" s="6">
        <f>VLOOKUP(M2194,'BASE ARTICLE SAMUEL 25012023 v2'!$A$1:$K$1287,11,FALSE)</f>
        <v>1.4520000000000002</v>
      </c>
      <c r="L2194" s="6">
        <f t="shared" si="277"/>
        <v>1.4520000000000002</v>
      </c>
      <c r="M2194" t="s">
        <v>2483</v>
      </c>
      <c r="N2194" t="str">
        <f>VLOOKUP(M2194,'BASE ARTICLE SAMUEL 25012023 v1'!$A$2:$B$1287,2,FALSE)</f>
        <v>AN</v>
      </c>
      <c r="O2194">
        <f t="shared" si="279"/>
        <v>1.32</v>
      </c>
    </row>
    <row r="2195" spans="1:15" outlineLevel="1" x14ac:dyDescent="0.25">
      <c r="A2195" s="74" t="s">
        <v>4225</v>
      </c>
      <c r="B2195" s="74" t="str">
        <f t="shared" si="278"/>
        <v>DSPR1900V100ALT</v>
      </c>
      <c r="H2195" s="6" t="e">
        <f>VLOOKUP(M2195,'BASE ARTICLE SAMUEL 25012023 v2'!$A$1:$H$1287,8,FALSE)</f>
        <v>#N/A</v>
      </c>
      <c r="K2195" s="6" t="e">
        <f>VLOOKUP(M2195,'BASE ARTICLE SAMUEL 25012023 v2'!$A$1:$K$1287,11,FALSE)</f>
        <v>#N/A</v>
      </c>
      <c r="L2195" s="6">
        <f>SUBTOTAL(9,L2173:L2194)</f>
        <v>2519.6456200359999</v>
      </c>
      <c r="O2195">
        <f>SUBTOTAL(9,O2173:O2194)</f>
        <v>1503.0360000000003</v>
      </c>
    </row>
    <row r="2196" spans="1:15" outlineLevel="2" x14ac:dyDescent="0.25">
      <c r="A2196" t="s">
        <v>2301</v>
      </c>
      <c r="B2196" s="74" t="str">
        <f t="shared" si="278"/>
        <v>00V150</v>
      </c>
      <c r="C2196" t="str">
        <f>VLOOKUP(A2196,'BASE ARTICLE SAMUEL 25012023 v1'!$A$1:$B$1287,2,FALSE)</f>
        <v>AF</v>
      </c>
      <c r="D2196" t="s">
        <v>576</v>
      </c>
      <c r="E2196">
        <v>4</v>
      </c>
      <c r="F2196" t="s">
        <v>577</v>
      </c>
      <c r="G2196" s="71">
        <f>VLOOKUP(M2196,'BASE ARTICLE SAMUEL 25012023 v1'!$A$1:$F$1287,6,FALSE)</f>
        <v>3.2</v>
      </c>
      <c r="H2196" s="6">
        <f>VLOOKUP(M2196,'BASE ARTICLE SAMUEL 25012023 v2'!$A$1:$H$1287,8,FALSE)</f>
        <v>3.2</v>
      </c>
      <c r="I2196">
        <v>4.3499999999999996</v>
      </c>
      <c r="J2196">
        <f t="shared" ref="J2196:J2218" si="280">E2196*I2196</f>
        <v>17.399999999999999</v>
      </c>
      <c r="K2196" s="6">
        <f>VLOOKUP(M2196,'BASE ARTICLE SAMUEL 25012023 v2'!$A$1:$K$1287,11,FALSE)</f>
        <v>4.8000000000000007</v>
      </c>
      <c r="L2196" s="6">
        <f t="shared" ref="L2196:L2218" si="281">E2196*K2196</f>
        <v>19.200000000000003</v>
      </c>
      <c r="M2196" t="s">
        <v>576</v>
      </c>
      <c r="N2196" t="str">
        <f>VLOOKUP(M2196,'BASE ARTICLE SAMUEL 25012023 v1'!$A$2:$B$1287,2,FALSE)</f>
        <v>AN</v>
      </c>
      <c r="O2196">
        <f t="shared" si="279"/>
        <v>12.8</v>
      </c>
    </row>
    <row r="2197" spans="1:15" outlineLevel="2" x14ac:dyDescent="0.25">
      <c r="A2197" t="s">
        <v>2301</v>
      </c>
      <c r="B2197" s="74" t="str">
        <f t="shared" si="278"/>
        <v>00V150</v>
      </c>
      <c r="C2197" t="str">
        <f>VLOOKUP(A2197,'BASE ARTICLE SAMUEL 25012023 v1'!$A$1:$B$1287,2,FALSE)</f>
        <v>AF</v>
      </c>
      <c r="D2197" t="s">
        <v>2251</v>
      </c>
      <c r="E2197">
        <v>2</v>
      </c>
      <c r="F2197" t="s">
        <v>3951</v>
      </c>
      <c r="G2197" s="71">
        <f>VLOOKUP(M2197,'BASE ARTICLE SAMUEL 25012023 v1'!$A$1:$F$1287,6,FALSE)</f>
        <v>320</v>
      </c>
      <c r="H2197" s="6">
        <f>VLOOKUP(M2197,'BASE ARTICLE SAMUEL 25012023 v2'!$A$1:$H$1287,8,FALSE)</f>
        <v>320</v>
      </c>
      <c r="I2197">
        <v>0</v>
      </c>
      <c r="J2197">
        <f t="shared" si="280"/>
        <v>0</v>
      </c>
      <c r="K2197" s="6">
        <f>VLOOKUP(M2197,'BASE ARTICLE SAMUEL 25012023 v2'!$A$1:$K$1287,11,FALSE)</f>
        <v>480</v>
      </c>
      <c r="L2197" s="6">
        <f t="shared" si="281"/>
        <v>960</v>
      </c>
      <c r="M2197" t="s">
        <v>2251</v>
      </c>
      <c r="N2197" t="str">
        <f>VLOOKUP(M2197,'BASE ARTICLE SAMUEL 25012023 v1'!$A$2:$B$1287,2,FALSE)</f>
        <v>AN</v>
      </c>
      <c r="O2197">
        <f t="shared" si="279"/>
        <v>640</v>
      </c>
    </row>
    <row r="2198" spans="1:15" outlineLevel="2" x14ac:dyDescent="0.25">
      <c r="A2198" t="s">
        <v>2301</v>
      </c>
      <c r="B2198" s="74" t="str">
        <f t="shared" si="278"/>
        <v>00V150</v>
      </c>
      <c r="C2198" t="str">
        <f>VLOOKUP(A2198,'BASE ARTICLE SAMUEL 25012023 v1'!$A$1:$B$1287,2,FALSE)</f>
        <v>AF</v>
      </c>
      <c r="D2198" t="s">
        <v>2162</v>
      </c>
      <c r="E2198">
        <v>2</v>
      </c>
      <c r="F2198" t="s">
        <v>2163</v>
      </c>
      <c r="G2198" s="71">
        <f>VLOOKUP(M2198,'BASE ARTICLE SAMUEL 25012023 v1'!$A$1:$F$1287,6,FALSE)</f>
        <v>9.44</v>
      </c>
      <c r="H2198" s="6">
        <f>VLOOKUP(M2198,'BASE ARTICLE SAMUEL 25012023 v2'!$A$1:$H$1287,8,FALSE)</f>
        <v>9.44</v>
      </c>
      <c r="I2198">
        <v>15</v>
      </c>
      <c r="J2198">
        <f t="shared" si="280"/>
        <v>30</v>
      </c>
      <c r="K2198" s="6">
        <f>VLOOKUP(M2198,'BASE ARTICLE SAMUEL 25012023 v2'!$A$1:$K$1287,11,FALSE)</f>
        <v>14.16</v>
      </c>
      <c r="L2198" s="6">
        <f t="shared" si="281"/>
        <v>28.32</v>
      </c>
      <c r="M2198" t="s">
        <v>2162</v>
      </c>
      <c r="N2198" t="str">
        <f>VLOOKUP(M2198,'BASE ARTICLE SAMUEL 25012023 v1'!$A$2:$B$1287,2,FALSE)</f>
        <v>AS</v>
      </c>
      <c r="O2198">
        <f t="shared" si="279"/>
        <v>18.88</v>
      </c>
    </row>
    <row r="2199" spans="1:15" outlineLevel="2" x14ac:dyDescent="0.25">
      <c r="A2199" t="s">
        <v>2301</v>
      </c>
      <c r="B2199" s="74" t="str">
        <f t="shared" si="278"/>
        <v>00V150</v>
      </c>
      <c r="C2199" t="str">
        <f>VLOOKUP(A2199,'BASE ARTICLE SAMUEL 25012023 v1'!$A$1:$B$1287,2,FALSE)</f>
        <v>AF</v>
      </c>
      <c r="D2199" t="s">
        <v>90</v>
      </c>
      <c r="E2199">
        <v>2</v>
      </c>
      <c r="F2199" t="s">
        <v>91</v>
      </c>
      <c r="G2199" s="71">
        <f>VLOOKUP(M2199,'BASE ARTICLE SAMUEL 25012023 v1'!$A$1:$F$1287,6,FALSE)</f>
        <v>0.92</v>
      </c>
      <c r="H2199" s="6">
        <f>VLOOKUP(M2199,'BASE ARTICLE SAMUEL 25012023 v2'!$A$1:$H$1287,8,FALSE)</f>
        <v>0.92</v>
      </c>
      <c r="I2199">
        <v>1.38</v>
      </c>
      <c r="J2199">
        <f t="shared" si="280"/>
        <v>2.76</v>
      </c>
      <c r="K2199" s="6">
        <f>VLOOKUP(M2199,'BASE ARTICLE SAMUEL 25012023 v2'!$A$1:$K$1287,11,FALSE)</f>
        <v>1.3800000000000001</v>
      </c>
      <c r="L2199" s="6">
        <f t="shared" si="281"/>
        <v>2.7600000000000002</v>
      </c>
      <c r="M2199" t="s">
        <v>90</v>
      </c>
      <c r="N2199" t="str">
        <f>VLOOKUP(M2199,'BASE ARTICLE SAMUEL 25012023 v1'!$A$2:$B$1287,2,FALSE)</f>
        <v>AS</v>
      </c>
      <c r="O2199">
        <f t="shared" si="279"/>
        <v>1.84</v>
      </c>
    </row>
    <row r="2200" spans="1:15" outlineLevel="2" x14ac:dyDescent="0.25">
      <c r="A2200" t="s">
        <v>2301</v>
      </c>
      <c r="B2200" s="74" t="str">
        <f t="shared" si="278"/>
        <v>00V150</v>
      </c>
      <c r="C2200" t="str">
        <f>VLOOKUP(A2200,'BASE ARTICLE SAMUEL 25012023 v1'!$A$1:$B$1287,2,FALSE)</f>
        <v>AF</v>
      </c>
      <c r="D2200" t="s">
        <v>68</v>
      </c>
      <c r="E2200">
        <v>1</v>
      </c>
      <c r="F2200" t="s">
        <v>69</v>
      </c>
      <c r="G2200" s="71">
        <f>VLOOKUP(M2200,'BASE ARTICLE SAMUEL 25012023 v1'!$A$1:$F$1287,6,FALSE)</f>
        <v>0.94</v>
      </c>
      <c r="H2200" s="6">
        <f>VLOOKUP(M2200,'BASE ARTICLE SAMUEL 25012023 v2'!$A$1:$H$1287,8,FALSE)</f>
        <v>0.94</v>
      </c>
      <c r="I2200">
        <v>1.41</v>
      </c>
      <c r="J2200">
        <f t="shared" si="280"/>
        <v>1.41</v>
      </c>
      <c r="K2200" s="6">
        <f>VLOOKUP(M2200,'BASE ARTICLE SAMUEL 25012023 v2'!$A$1:$K$1287,11,FALSE)</f>
        <v>1.41</v>
      </c>
      <c r="L2200" s="6">
        <f t="shared" si="281"/>
        <v>1.41</v>
      </c>
      <c r="M2200" t="s">
        <v>68</v>
      </c>
      <c r="N2200" t="str">
        <f>VLOOKUP(M2200,'BASE ARTICLE SAMUEL 25012023 v1'!$A$2:$B$1287,2,FALSE)</f>
        <v>AS</v>
      </c>
      <c r="O2200">
        <f t="shared" si="279"/>
        <v>0.94</v>
      </c>
    </row>
    <row r="2201" spans="1:15" outlineLevel="2" x14ac:dyDescent="0.25">
      <c r="A2201" t="s">
        <v>2301</v>
      </c>
      <c r="B2201" s="74" t="str">
        <f t="shared" si="278"/>
        <v>00V150</v>
      </c>
      <c r="C2201" t="str">
        <f>VLOOKUP(A2201,'BASE ARTICLE SAMUEL 25012023 v1'!$A$1:$B$1287,2,FALSE)</f>
        <v>AF</v>
      </c>
      <c r="D2201" t="s">
        <v>942</v>
      </c>
      <c r="E2201">
        <v>1</v>
      </c>
      <c r="F2201" t="s">
        <v>943</v>
      </c>
      <c r="G2201" s="71">
        <f>VLOOKUP(M2201,'BASE ARTICLE SAMUEL 25012023 v1'!$A$1:$F$1287,6,FALSE)</f>
        <v>1.64</v>
      </c>
      <c r="H2201" s="6">
        <f>VLOOKUP(M2201,'BASE ARTICLE SAMUEL 25012023 v2'!$A$1:$H$1287,8,FALSE)</f>
        <v>1.83</v>
      </c>
      <c r="I2201">
        <v>2.4500000000000002</v>
      </c>
      <c r="J2201">
        <f t="shared" si="280"/>
        <v>2.4500000000000002</v>
      </c>
      <c r="K2201" s="6">
        <f>VLOOKUP(M2201,'BASE ARTICLE SAMUEL 25012023 v2'!$A$1:$K$1287,11,FALSE)</f>
        <v>2.7450000000000001</v>
      </c>
      <c r="L2201" s="6">
        <f t="shared" si="281"/>
        <v>2.7450000000000001</v>
      </c>
      <c r="M2201" t="s">
        <v>942</v>
      </c>
      <c r="N2201" t="str">
        <f>VLOOKUP(M2201,'BASE ARTICLE SAMUEL 25012023 v1'!$A$2:$B$1287,2,FALSE)</f>
        <v>AS</v>
      </c>
      <c r="O2201">
        <f t="shared" si="279"/>
        <v>1.83</v>
      </c>
    </row>
    <row r="2202" spans="1:15" outlineLevel="2" x14ac:dyDescent="0.25">
      <c r="A2202" t="s">
        <v>2301</v>
      </c>
      <c r="B2202" s="74" t="str">
        <f t="shared" si="278"/>
        <v>00V150</v>
      </c>
      <c r="C2202" t="str">
        <f>VLOOKUP(A2202,'BASE ARTICLE SAMUEL 25012023 v1'!$A$1:$B$1287,2,FALSE)</f>
        <v>AF</v>
      </c>
      <c r="D2202" t="s">
        <v>757</v>
      </c>
      <c r="E2202">
        <v>1</v>
      </c>
      <c r="F2202" t="s">
        <v>758</v>
      </c>
      <c r="G2202" s="71">
        <f>VLOOKUP(M2202,'BASE ARTICLE SAMUEL 25012023 v1'!$A$1:$F$1287,6,FALSE)</f>
        <v>1.22</v>
      </c>
      <c r="H2202" s="6">
        <f>VLOOKUP(M2202,'BASE ARTICLE SAMUEL 25012023 v2'!$A$1:$H$1287,8,FALSE)</f>
        <v>1.22</v>
      </c>
      <c r="I2202">
        <v>1.62</v>
      </c>
      <c r="J2202">
        <f t="shared" si="280"/>
        <v>1.62</v>
      </c>
      <c r="K2202" s="6">
        <f>VLOOKUP(M2202,'BASE ARTICLE SAMUEL 25012023 v2'!$A$1:$K$1287,11,FALSE)</f>
        <v>1.6226</v>
      </c>
      <c r="L2202" s="6">
        <f t="shared" si="281"/>
        <v>1.6226</v>
      </c>
      <c r="M2202" t="s">
        <v>757</v>
      </c>
      <c r="N2202" t="str">
        <f>VLOOKUP(M2202,'BASE ARTICLE SAMUEL 25012023 v1'!$A$2:$B$1287,2,FALSE)</f>
        <v>AS</v>
      </c>
      <c r="O2202">
        <f t="shared" si="279"/>
        <v>1.22</v>
      </c>
    </row>
    <row r="2203" spans="1:15" outlineLevel="2" x14ac:dyDescent="0.25">
      <c r="A2203" t="s">
        <v>2301</v>
      </c>
      <c r="B2203" s="74" t="str">
        <f t="shared" si="278"/>
        <v>00V150</v>
      </c>
      <c r="C2203" t="str">
        <f>VLOOKUP(A2203,'BASE ARTICLE SAMUEL 25012023 v1'!$A$1:$B$1287,2,FALSE)</f>
        <v>AF</v>
      </c>
      <c r="D2203" t="s">
        <v>2049</v>
      </c>
      <c r="E2203">
        <v>4</v>
      </c>
      <c r="F2203" t="s">
        <v>2050</v>
      </c>
      <c r="G2203" s="71">
        <f>VLOOKUP(M2203,'BASE ARTICLE SAMUEL 25012023 v1'!$A$1:$F$1287,6,FALSE)</f>
        <v>0</v>
      </c>
      <c r="H2203" s="6">
        <f>VLOOKUP(M2203,'BASE ARTICLE SAMUEL 25012023 v2'!$A$1:$H$1287,8,FALSE)</f>
        <v>4.1400000000000006</v>
      </c>
      <c r="I2203">
        <v>5.5</v>
      </c>
      <c r="J2203">
        <f t="shared" si="280"/>
        <v>22</v>
      </c>
      <c r="K2203" s="6">
        <f>VLOOKUP(M2203,'BASE ARTICLE SAMUEL 25012023 v2'!$A$1:$K$1287,11,FALSE)</f>
        <v>5.5212000000000003</v>
      </c>
      <c r="L2203" s="6">
        <f t="shared" si="281"/>
        <v>22.084800000000001</v>
      </c>
      <c r="M2203" t="s">
        <v>2049</v>
      </c>
      <c r="N2203" t="str">
        <f>VLOOKUP(M2203,'BASE ARTICLE SAMUEL 25012023 v1'!$A$2:$B$1287,2,FALSE)</f>
        <v>AF</v>
      </c>
      <c r="O2203">
        <f t="shared" si="279"/>
        <v>16.560000000000002</v>
      </c>
    </row>
    <row r="2204" spans="1:15" outlineLevel="2" x14ac:dyDescent="0.25">
      <c r="A2204" t="s">
        <v>2301</v>
      </c>
      <c r="B2204" s="74" t="str">
        <f t="shared" si="278"/>
        <v>00V150</v>
      </c>
      <c r="C2204" t="str">
        <f>VLOOKUP(A2204,'BASE ARTICLE SAMUEL 25012023 v1'!$A$1:$B$1287,2,FALSE)</f>
        <v>AF</v>
      </c>
      <c r="D2204">
        <v>101007</v>
      </c>
      <c r="E2204">
        <v>2</v>
      </c>
      <c r="F2204" t="s">
        <v>582</v>
      </c>
      <c r="G2204" s="71">
        <f>VLOOKUP(M2204,'BASE ARTICLE SAMUEL 25012023 v1'!$A$1:$F$1287,6,FALSE)</f>
        <v>1.5</v>
      </c>
      <c r="H2204" s="6">
        <f>VLOOKUP(M2204,'BASE ARTICLE SAMUEL 25012023 v2'!$A$1:$H$1287,8,FALSE)</f>
        <v>1.5</v>
      </c>
      <c r="I2204">
        <v>2.25</v>
      </c>
      <c r="J2204">
        <f t="shared" si="280"/>
        <v>4.5</v>
      </c>
      <c r="K2204" s="6">
        <f>VLOOKUP(M2204,'BASE ARTICLE SAMUEL 25012023 v2'!$A$1:$K$1287,11,FALSE)</f>
        <v>2.25</v>
      </c>
      <c r="L2204" s="6">
        <f t="shared" si="281"/>
        <v>4.5</v>
      </c>
      <c r="M2204">
        <v>101007</v>
      </c>
      <c r="N2204" t="str">
        <f>VLOOKUP(M2204,'BASE ARTICLE SAMUEL 25012023 v1'!$A$2:$B$1287,2,FALSE)</f>
        <v>AN</v>
      </c>
      <c r="O2204">
        <f t="shared" si="279"/>
        <v>3</v>
      </c>
    </row>
    <row r="2205" spans="1:15" outlineLevel="2" x14ac:dyDescent="0.25">
      <c r="A2205" t="s">
        <v>2301</v>
      </c>
      <c r="B2205" s="74" t="str">
        <f t="shared" si="278"/>
        <v>00V150</v>
      </c>
      <c r="C2205" t="str">
        <f>VLOOKUP(A2205,'BASE ARTICLE SAMUEL 25012023 v1'!$A$1:$B$1287,2,FALSE)</f>
        <v>AF</v>
      </c>
      <c r="D2205" t="s">
        <v>558</v>
      </c>
      <c r="E2205">
        <v>3</v>
      </c>
      <c r="F2205" t="s">
        <v>559</v>
      </c>
      <c r="G2205" s="71">
        <f>VLOOKUP(M2205,'BASE ARTICLE SAMUEL 25012023 v1'!$A$1:$F$1287,6,FALSE)</f>
        <v>0.85</v>
      </c>
      <c r="H2205" s="6">
        <f>VLOOKUP(M2205,'BASE ARTICLE SAMUEL 25012023 v2'!$A$1:$H$1287,8,FALSE)</f>
        <v>0.91100000000000003</v>
      </c>
      <c r="I2205">
        <v>1.1299999999999999</v>
      </c>
      <c r="J2205">
        <f t="shared" si="280"/>
        <v>3.3899999999999997</v>
      </c>
      <c r="K2205" s="6">
        <f>VLOOKUP(M2205,'BASE ARTICLE SAMUEL 25012023 v2'!$A$1:$K$1287,11,FALSE)</f>
        <v>1.2116300000000002</v>
      </c>
      <c r="L2205" s="6">
        <f t="shared" si="281"/>
        <v>3.6348900000000004</v>
      </c>
      <c r="M2205" t="s">
        <v>558</v>
      </c>
      <c r="N2205" t="str">
        <f>VLOOKUP(M2205,'BASE ARTICLE SAMUEL 25012023 v1'!$A$2:$B$1287,2,FALSE)</f>
        <v>AS</v>
      </c>
      <c r="O2205">
        <f t="shared" si="279"/>
        <v>2.7330000000000001</v>
      </c>
    </row>
    <row r="2206" spans="1:15" outlineLevel="2" x14ac:dyDescent="0.25">
      <c r="A2206" t="s">
        <v>2301</v>
      </c>
      <c r="B2206" s="74" t="str">
        <f t="shared" si="278"/>
        <v>00V150</v>
      </c>
      <c r="C2206" t="str">
        <f>VLOOKUP(A2206,'BASE ARTICLE SAMUEL 25012023 v1'!$A$1:$B$1287,2,FALSE)</f>
        <v>AF</v>
      </c>
      <c r="D2206" t="s">
        <v>2215</v>
      </c>
      <c r="E2206">
        <v>5</v>
      </c>
      <c r="F2206" t="s">
        <v>2216</v>
      </c>
      <c r="G2206" s="71">
        <f>VLOOKUP(M2206,'BASE ARTICLE SAMUEL 25012023 v1'!$A$1:$F$1287,6,FALSE)</f>
        <v>0.6</v>
      </c>
      <c r="H2206" s="6">
        <f>VLOOKUP(M2206,'BASE ARTICLE SAMUEL 25012023 v2'!$A$1:$H$1287,8,FALSE)</f>
        <v>0.76</v>
      </c>
      <c r="I2206">
        <v>0.79800000000000004</v>
      </c>
      <c r="J2206">
        <f t="shared" si="280"/>
        <v>3.99</v>
      </c>
      <c r="K2206" s="6">
        <f>VLOOKUP(M2206,'BASE ARTICLE SAMUEL 25012023 v2'!$A$1:$K$1287,11,FALSE)</f>
        <v>1.0108000000000001</v>
      </c>
      <c r="L2206" s="6">
        <f t="shared" si="281"/>
        <v>5.0540000000000003</v>
      </c>
      <c r="M2206" t="s">
        <v>2215</v>
      </c>
      <c r="N2206" t="str">
        <f>VLOOKUP(M2206,'BASE ARTICLE SAMUEL 25012023 v1'!$A$2:$B$1287,2,FALSE)</f>
        <v>AN</v>
      </c>
      <c r="O2206">
        <f t="shared" si="279"/>
        <v>3.8</v>
      </c>
    </row>
    <row r="2207" spans="1:15" outlineLevel="2" x14ac:dyDescent="0.25">
      <c r="A2207" t="s">
        <v>2301</v>
      </c>
      <c r="B2207" s="74" t="str">
        <f t="shared" si="278"/>
        <v>00V150</v>
      </c>
      <c r="C2207" t="str">
        <f>VLOOKUP(A2207,'BASE ARTICLE SAMUEL 25012023 v1'!$A$1:$B$1287,2,FALSE)</f>
        <v>AF</v>
      </c>
      <c r="D2207" t="s">
        <v>1667</v>
      </c>
      <c r="E2207">
        <v>2</v>
      </c>
      <c r="F2207" t="s">
        <v>1668</v>
      </c>
      <c r="G2207" s="71">
        <f>VLOOKUP(M2207,'BASE ARTICLE SAMUEL 25012023 v1'!$A$1:$F$1287,6,FALSE)</f>
        <v>0.6</v>
      </c>
      <c r="H2207" s="6">
        <f>VLOOKUP(M2207,'BASE ARTICLE SAMUEL 25012023 v2'!$A$1:$H$1287,8,FALSE)</f>
        <v>0.6</v>
      </c>
      <c r="I2207">
        <v>0.9</v>
      </c>
      <c r="J2207">
        <f t="shared" si="280"/>
        <v>1.8</v>
      </c>
      <c r="K2207" s="6">
        <f>VLOOKUP(M2207,'BASE ARTICLE SAMUEL 25012023 v2'!$A$1:$K$1287,11,FALSE)</f>
        <v>0.89999999999999991</v>
      </c>
      <c r="L2207" s="6">
        <f t="shared" si="281"/>
        <v>1.7999999999999998</v>
      </c>
      <c r="M2207" t="s">
        <v>1667</v>
      </c>
      <c r="N2207" t="str">
        <f>VLOOKUP(M2207,'BASE ARTICLE SAMUEL 25012023 v1'!$A$2:$B$1287,2,FALSE)</f>
        <v>AN</v>
      </c>
      <c r="O2207">
        <f t="shared" si="279"/>
        <v>1.2</v>
      </c>
    </row>
    <row r="2208" spans="1:15" outlineLevel="2" x14ac:dyDescent="0.25">
      <c r="A2208" t="s">
        <v>2301</v>
      </c>
      <c r="B2208" s="74" t="str">
        <f t="shared" si="278"/>
        <v>00V150</v>
      </c>
      <c r="C2208" t="str">
        <f>VLOOKUP(A2208,'BASE ARTICLE SAMUEL 25012023 v1'!$A$1:$B$1287,2,FALSE)</f>
        <v>AF</v>
      </c>
      <c r="D2208" t="s">
        <v>2217</v>
      </c>
      <c r="E2208">
        <v>4</v>
      </c>
      <c r="F2208" t="s">
        <v>2218</v>
      </c>
      <c r="G2208" s="71">
        <f>VLOOKUP(M2208,'BASE ARTICLE SAMUEL 25012023 v1'!$A$1:$F$1287,6,FALSE)</f>
        <v>0.2</v>
      </c>
      <c r="H2208" s="6">
        <f>VLOOKUP(M2208,'BASE ARTICLE SAMUEL 25012023 v2'!$A$1:$H$1287,8,FALSE)</f>
        <v>0.2</v>
      </c>
      <c r="I2208">
        <v>0.26600000000000001</v>
      </c>
      <c r="J2208">
        <f t="shared" si="280"/>
        <v>1.0640000000000001</v>
      </c>
      <c r="K2208" s="6">
        <f>VLOOKUP(M2208,'BASE ARTICLE SAMUEL 25012023 v2'!$A$1:$K$1287,11,FALSE)</f>
        <v>0.26600000000000001</v>
      </c>
      <c r="L2208" s="6">
        <f t="shared" si="281"/>
        <v>1.0640000000000001</v>
      </c>
      <c r="M2208" t="s">
        <v>2217</v>
      </c>
      <c r="N2208" t="str">
        <f>VLOOKUP(M2208,'BASE ARTICLE SAMUEL 25012023 v1'!$A$2:$B$1287,2,FALSE)</f>
        <v>AN</v>
      </c>
      <c r="O2208">
        <f t="shared" si="279"/>
        <v>0.8</v>
      </c>
    </row>
    <row r="2209" spans="1:15" outlineLevel="2" x14ac:dyDescent="0.25">
      <c r="A2209" t="s">
        <v>2301</v>
      </c>
      <c r="B2209" s="74" t="str">
        <f t="shared" si="278"/>
        <v>00V150</v>
      </c>
      <c r="C2209" t="str">
        <f>VLOOKUP(A2209,'BASE ARTICLE SAMUEL 25012023 v1'!$A$1:$B$1287,2,FALSE)</f>
        <v>AF</v>
      </c>
      <c r="D2209" t="s">
        <v>1949</v>
      </c>
      <c r="E2209">
        <v>1</v>
      </c>
      <c r="F2209" t="s">
        <v>1950</v>
      </c>
      <c r="G2209" s="71">
        <f>VLOOKUP(M2209,'BASE ARTICLE SAMUEL 25012023 v1'!$A$1:$F$1287,6,FALSE)</f>
        <v>0</v>
      </c>
      <c r="H2209" s="6">
        <f>VLOOKUP(M2209,'BASE ARTICLE SAMUEL 25012023 v2'!$A$1:$H$1287,8,FALSE)</f>
        <v>92.97</v>
      </c>
      <c r="I2209">
        <v>156.03</v>
      </c>
      <c r="J2209">
        <f t="shared" si="280"/>
        <v>156.03</v>
      </c>
      <c r="K2209" s="6">
        <f>VLOOKUP(M2209,'BASE ARTICLE SAMUEL 25012023 v2'!$A$1:$K$1287,11,FALSE)</f>
        <v>157.13120000000001</v>
      </c>
      <c r="L2209" s="6">
        <f t="shared" si="281"/>
        <v>157.13120000000001</v>
      </c>
      <c r="M2209" t="s">
        <v>1949</v>
      </c>
      <c r="N2209" t="str">
        <f>VLOOKUP(M2209,'BASE ARTICLE SAMUEL 25012023 v1'!$A$2:$B$1287,2,FALSE)</f>
        <v>AF</v>
      </c>
      <c r="O2209">
        <f t="shared" si="279"/>
        <v>92.97</v>
      </c>
    </row>
    <row r="2210" spans="1:15" outlineLevel="2" x14ac:dyDescent="0.25">
      <c r="A2210" t="s">
        <v>2301</v>
      </c>
      <c r="B2210" s="74" t="str">
        <f t="shared" si="278"/>
        <v>00V150</v>
      </c>
      <c r="C2210" t="str">
        <f>VLOOKUP(A2210,'BASE ARTICLE SAMUEL 25012023 v1'!$A$1:$B$1287,2,FALSE)</f>
        <v>AF</v>
      </c>
      <c r="D2210" t="s">
        <v>2057</v>
      </c>
      <c r="E2210">
        <v>1</v>
      </c>
      <c r="F2210" t="s">
        <v>2058</v>
      </c>
      <c r="G2210" s="71">
        <f>VLOOKUP(M2210,'BASE ARTICLE SAMUEL 25012023 v1'!$A$1:$F$1287,6,FALSE)</f>
        <v>214.71</v>
      </c>
      <c r="H2210" s="6">
        <f>VLOOKUP(M2210,'BASE ARTICLE SAMUEL 25012023 v2'!$A$1:$H$1287,8,FALSE)</f>
        <v>196.03</v>
      </c>
      <c r="I2210">
        <v>289.12</v>
      </c>
      <c r="J2210">
        <f t="shared" si="280"/>
        <v>289.12</v>
      </c>
      <c r="K2210" s="6">
        <f>VLOOKUP(M2210,'BASE ARTICLE SAMUEL 25012023 v2'!$A$1:$K$1287,11,FALSE)</f>
        <v>287.341800036</v>
      </c>
      <c r="L2210" s="6">
        <f t="shared" si="281"/>
        <v>287.341800036</v>
      </c>
      <c r="M2210" t="s">
        <v>2057</v>
      </c>
      <c r="N2210" t="str">
        <f>VLOOKUP(M2210,'BASE ARTICLE SAMUEL 25012023 v1'!$A$2:$B$1287,2,FALSE)</f>
        <v>AF</v>
      </c>
      <c r="O2210">
        <f t="shared" si="279"/>
        <v>196.03</v>
      </c>
    </row>
    <row r="2211" spans="1:15" outlineLevel="2" x14ac:dyDescent="0.25">
      <c r="A2211" t="s">
        <v>2301</v>
      </c>
      <c r="B2211" s="74" t="str">
        <f t="shared" si="278"/>
        <v>00V150</v>
      </c>
      <c r="C2211" t="str">
        <f>VLOOKUP(A2211,'BASE ARTICLE SAMUEL 25012023 v1'!$A$1:$B$1287,2,FALSE)</f>
        <v>AF</v>
      </c>
      <c r="D2211" t="s">
        <v>1786</v>
      </c>
      <c r="E2211">
        <v>1</v>
      </c>
      <c r="F2211" t="s">
        <v>1787</v>
      </c>
      <c r="G2211" s="71">
        <f>VLOOKUP(M2211,'BASE ARTICLE SAMUEL 25012023 v1'!$A$1:$F$1287,6,FALSE)</f>
        <v>0</v>
      </c>
      <c r="H2211" s="6">
        <f>VLOOKUP(M2211,'BASE ARTICLE SAMUEL 25012023 v2'!$A$1:$H$1287,8,FALSE)</f>
        <v>203.62199999999999</v>
      </c>
      <c r="I2211">
        <v>326.8</v>
      </c>
      <c r="J2211">
        <f t="shared" si="280"/>
        <v>326.8</v>
      </c>
      <c r="K2211" s="6">
        <f>VLOOKUP(M2211,'BASE ARTICLE SAMUEL 25012023 v2'!$A$1:$K$1287,11,FALSE)</f>
        <v>411.34799999999996</v>
      </c>
      <c r="L2211" s="6">
        <f t="shared" si="281"/>
        <v>411.34799999999996</v>
      </c>
      <c r="M2211" t="s">
        <v>1786</v>
      </c>
      <c r="N2211" t="str">
        <f>VLOOKUP(M2211,'BASE ARTICLE SAMUEL 25012023 v1'!$A$2:$B$1287,2,FALSE)</f>
        <v>AF</v>
      </c>
      <c r="O2211">
        <f t="shared" si="279"/>
        <v>203.62199999999999</v>
      </c>
    </row>
    <row r="2212" spans="1:15" outlineLevel="2" x14ac:dyDescent="0.25">
      <c r="A2212" t="s">
        <v>2301</v>
      </c>
      <c r="B2212" s="74" t="str">
        <f t="shared" si="278"/>
        <v>00V150</v>
      </c>
      <c r="C2212" t="str">
        <f>VLOOKUP(A2212,'BASE ARTICLE SAMUEL 25012023 v1'!$A$1:$B$1287,2,FALSE)</f>
        <v>AF</v>
      </c>
      <c r="D2212" t="s">
        <v>2059</v>
      </c>
      <c r="E2212">
        <v>1</v>
      </c>
      <c r="F2212" t="s">
        <v>2060</v>
      </c>
      <c r="G2212" s="71">
        <f>VLOOKUP(M2212,'BASE ARTICLE SAMUEL 25012023 v1'!$A$1:$F$1287,6,FALSE)</f>
        <v>237</v>
      </c>
      <c r="H2212" s="6">
        <f>VLOOKUP(M2212,'BASE ARTICLE SAMUEL 25012023 v2'!$A$1:$H$1287,8,FALSE)</f>
        <v>299.99</v>
      </c>
      <c r="I2212">
        <v>355.5</v>
      </c>
      <c r="J2212">
        <f t="shared" si="280"/>
        <v>355.5</v>
      </c>
      <c r="K2212" s="6">
        <f>VLOOKUP(M2212,'BASE ARTICLE SAMUEL 25012023 v2'!$A$1:$K$1287,11,FALSE)</f>
        <v>449.98500000000001</v>
      </c>
      <c r="L2212" s="6">
        <f t="shared" si="281"/>
        <v>449.98500000000001</v>
      </c>
      <c r="M2212" t="s">
        <v>2059</v>
      </c>
      <c r="N2212" t="str">
        <f>VLOOKUP(M2212,'BASE ARTICLE SAMUEL 25012023 v1'!$A$2:$B$1287,2,FALSE)</f>
        <v>AN</v>
      </c>
      <c r="O2212">
        <f t="shared" si="279"/>
        <v>299.99</v>
      </c>
    </row>
    <row r="2213" spans="1:15" outlineLevel="2" x14ac:dyDescent="0.25">
      <c r="A2213" t="s">
        <v>2301</v>
      </c>
      <c r="B2213" s="74" t="str">
        <f t="shared" si="278"/>
        <v>00V150</v>
      </c>
      <c r="C2213" t="str">
        <f>VLOOKUP(A2213,'BASE ARTICLE SAMUEL 25012023 v1'!$A$1:$B$1287,2,FALSE)</f>
        <v>AF</v>
      </c>
      <c r="D2213" t="s">
        <v>1603</v>
      </c>
      <c r="E2213">
        <v>1.5</v>
      </c>
      <c r="F2213" t="s">
        <v>1604</v>
      </c>
      <c r="G2213" s="71">
        <f>VLOOKUP(M2213,'BASE ARTICLE SAMUEL 25012023 v1'!$A$1:$F$1287,6,FALSE)</f>
        <v>50</v>
      </c>
      <c r="H2213" s="6">
        <f>VLOOKUP(M2213,'BASE ARTICLE SAMUEL 25012023 v2'!$A$1:$H$1287,8,FALSE)</f>
        <v>0</v>
      </c>
      <c r="I2213">
        <v>75</v>
      </c>
      <c r="J2213">
        <f t="shared" si="280"/>
        <v>112.5</v>
      </c>
      <c r="K2213" s="6">
        <f>VLOOKUP(M2213,'BASE ARTICLE SAMUEL 25012023 v2'!$A$1:$K$1287,11,FALSE)</f>
        <v>75</v>
      </c>
      <c r="L2213" s="6">
        <f t="shared" si="281"/>
        <v>112.5</v>
      </c>
      <c r="M2213" t="s">
        <v>1603</v>
      </c>
      <c r="N2213" t="str">
        <f>VLOOKUP(M2213,'BASE ARTICLE SAMUEL 25012023 v1'!$A$2:$B$1287,2,FALSE)</f>
        <v>AN</v>
      </c>
      <c r="O2213">
        <f t="shared" si="279"/>
        <v>0</v>
      </c>
    </row>
    <row r="2214" spans="1:15" outlineLevel="2" x14ac:dyDescent="0.25">
      <c r="A2214" t="s">
        <v>2301</v>
      </c>
      <c r="B2214" s="74" t="str">
        <f t="shared" si="278"/>
        <v>00V150</v>
      </c>
      <c r="C2214" t="str">
        <f>VLOOKUP(A2214,'BASE ARTICLE SAMUEL 25012023 v1'!$A$1:$B$1287,2,FALSE)</f>
        <v>AF</v>
      </c>
      <c r="D2214" t="s">
        <v>1562</v>
      </c>
      <c r="E2214">
        <v>1</v>
      </c>
      <c r="F2214" t="s">
        <v>1563</v>
      </c>
      <c r="G2214" s="71">
        <f>VLOOKUP(M2214,'BASE ARTICLE SAMUEL 25012023 v1'!$A$1:$F$1287,6,FALSE)</f>
        <v>19.18</v>
      </c>
      <c r="H2214" s="6">
        <f>VLOOKUP(M2214,'BASE ARTICLE SAMUEL 25012023 v2'!$A$1:$H$1287,8,FALSE)</f>
        <v>19.18</v>
      </c>
      <c r="I2214">
        <v>28.77</v>
      </c>
      <c r="J2214">
        <f t="shared" si="280"/>
        <v>28.77</v>
      </c>
      <c r="K2214" s="6">
        <f>VLOOKUP(M2214,'BASE ARTICLE SAMUEL 25012023 v2'!$A$1:$K$1287,11,FALSE)</f>
        <v>28.77</v>
      </c>
      <c r="L2214" s="6">
        <f t="shared" si="281"/>
        <v>28.77</v>
      </c>
      <c r="M2214" t="s">
        <v>1562</v>
      </c>
      <c r="N2214" t="str">
        <f>VLOOKUP(M2214,'BASE ARTICLE SAMUEL 25012023 v1'!$A$2:$B$1287,2,FALSE)</f>
        <v>AN</v>
      </c>
      <c r="O2214">
        <f t="shared" si="279"/>
        <v>19.18</v>
      </c>
    </row>
    <row r="2215" spans="1:15" outlineLevel="2" x14ac:dyDescent="0.25">
      <c r="A2215" t="s">
        <v>2301</v>
      </c>
      <c r="B2215" s="74" t="str">
        <f t="shared" si="278"/>
        <v>00V150</v>
      </c>
      <c r="C2215" t="str">
        <f>VLOOKUP(A2215,'BASE ARTICLE SAMUEL 25012023 v1'!$A$1:$B$1287,2,FALSE)</f>
        <v>AF</v>
      </c>
      <c r="D2215" t="s">
        <v>560</v>
      </c>
      <c r="E2215">
        <v>3</v>
      </c>
      <c r="F2215" t="s">
        <v>561</v>
      </c>
      <c r="G2215" s="71">
        <f>VLOOKUP(M2215,'BASE ARTICLE SAMUEL 25012023 v1'!$A$1:$F$1287,6,FALSE)</f>
        <v>5.73</v>
      </c>
      <c r="H2215" s="6">
        <f>VLOOKUP(M2215,'BASE ARTICLE SAMUEL 25012023 v2'!$A$1:$H$1287,8,FALSE)</f>
        <v>5.73</v>
      </c>
      <c r="I2215">
        <v>19.059999999999999</v>
      </c>
      <c r="J2215">
        <f t="shared" si="280"/>
        <v>57.179999999999993</v>
      </c>
      <c r="K2215" s="6">
        <f>VLOOKUP(M2215,'BASE ARTICLE SAMUEL 25012023 v2'!$A$1:$K$1287,11,FALSE)</f>
        <v>22.862700000000004</v>
      </c>
      <c r="L2215" s="6">
        <f t="shared" si="281"/>
        <v>68.588100000000011</v>
      </c>
      <c r="M2215" t="s">
        <v>560</v>
      </c>
      <c r="N2215" t="str">
        <f>VLOOKUP(M2215,'BASE ARTICLE SAMUEL 25012023 v1'!$A$2:$B$1287,2,FALSE)</f>
        <v>AS</v>
      </c>
      <c r="O2215">
        <f t="shared" si="279"/>
        <v>17.190000000000001</v>
      </c>
    </row>
    <row r="2216" spans="1:15" outlineLevel="2" x14ac:dyDescent="0.25">
      <c r="A2216" t="s">
        <v>2301</v>
      </c>
      <c r="B2216" s="74" t="str">
        <f t="shared" si="278"/>
        <v>00V150</v>
      </c>
      <c r="C2216" t="str">
        <f>VLOOKUP(A2216,'BASE ARTICLE SAMUEL 25012023 v1'!$A$1:$B$1287,2,FALSE)</f>
        <v>AF</v>
      </c>
      <c r="D2216" t="s">
        <v>274</v>
      </c>
      <c r="E2216">
        <v>1</v>
      </c>
      <c r="F2216" t="s">
        <v>275</v>
      </c>
      <c r="G2216" s="71">
        <f>VLOOKUP(M2216,'BASE ARTICLE SAMUEL 25012023 v1'!$A$1:$F$1287,6,FALSE)</f>
        <v>1.23</v>
      </c>
      <c r="H2216" s="6">
        <f>VLOOKUP(M2216,'BASE ARTICLE SAMUEL 25012023 v2'!$A$1:$H$1287,8,FALSE)</f>
        <v>1.327</v>
      </c>
      <c r="I2216">
        <v>1.64</v>
      </c>
      <c r="J2216">
        <f t="shared" si="280"/>
        <v>1.64</v>
      </c>
      <c r="K2216" s="6">
        <f>VLOOKUP(M2216,'BASE ARTICLE SAMUEL 25012023 v2'!$A$1:$K$1287,11,FALSE)</f>
        <v>1.76491</v>
      </c>
      <c r="L2216" s="6">
        <f t="shared" si="281"/>
        <v>1.76491</v>
      </c>
      <c r="M2216" t="s">
        <v>274</v>
      </c>
      <c r="N2216" t="str">
        <f>VLOOKUP(M2216,'BASE ARTICLE SAMUEL 25012023 v1'!$A$2:$B$1287,2,FALSE)</f>
        <v>AS</v>
      </c>
      <c r="O2216">
        <f t="shared" si="279"/>
        <v>1.327</v>
      </c>
    </row>
    <row r="2217" spans="1:15" outlineLevel="2" x14ac:dyDescent="0.25">
      <c r="A2217" t="s">
        <v>2301</v>
      </c>
      <c r="B2217" s="74" t="str">
        <f t="shared" si="278"/>
        <v>00V150</v>
      </c>
      <c r="C2217" t="str">
        <f>VLOOKUP(A2217,'BASE ARTICLE SAMUEL 25012023 v1'!$A$1:$B$1287,2,FALSE)</f>
        <v>AF</v>
      </c>
      <c r="E2217">
        <v>1</v>
      </c>
      <c r="F2217" t="s">
        <v>1550</v>
      </c>
      <c r="G2217" s="71">
        <f>VLOOKUP(M2217,'BASE ARTICLE SAMUEL 25012023 v1'!$A$1:$F$1287,6,FALSE)</f>
        <v>5</v>
      </c>
      <c r="H2217" s="6">
        <f>VLOOKUP(M2217,'BASE ARTICLE SAMUEL 25012023 v2'!$A$1:$H$1287,8,FALSE)</f>
        <v>5</v>
      </c>
      <c r="I2217">
        <v>1.64</v>
      </c>
      <c r="J2217">
        <f t="shared" si="280"/>
        <v>1.64</v>
      </c>
      <c r="K2217" s="6">
        <f>VLOOKUP(M2217,'BASE ARTICLE SAMUEL 25012023 v2'!$A$1:$K$1287,11,FALSE)</f>
        <v>5.5</v>
      </c>
      <c r="L2217" s="6">
        <f t="shared" si="281"/>
        <v>5.5</v>
      </c>
      <c r="M2217" t="s">
        <v>1549</v>
      </c>
      <c r="N2217" t="str">
        <f>VLOOKUP(M2217,'BASE ARTICLE SAMUEL 25012023 v1'!$A$2:$B$1287,2,FALSE)</f>
        <v>AN</v>
      </c>
      <c r="O2217">
        <f t="shared" si="279"/>
        <v>5</v>
      </c>
    </row>
    <row r="2218" spans="1:15" outlineLevel="2" x14ac:dyDescent="0.25">
      <c r="A2218" t="s">
        <v>2301</v>
      </c>
      <c r="B2218" s="74" t="str">
        <f t="shared" si="278"/>
        <v>00V150</v>
      </c>
      <c r="C2218" t="str">
        <f>VLOOKUP(A2218,'BASE ARTICLE SAMUEL 25012023 v1'!$A$1:$B$1287,2,FALSE)</f>
        <v>AF</v>
      </c>
      <c r="E2218">
        <v>1</v>
      </c>
      <c r="F2218" t="s">
        <v>2484</v>
      </c>
      <c r="G2218" s="71">
        <f>VLOOKUP(M2218,'BASE ARTICLE SAMUEL 25012023 v1'!$A$1:$F$1287,6,FALSE)</f>
        <v>1.32</v>
      </c>
      <c r="H2218" s="6">
        <f>VLOOKUP(M2218,'BASE ARTICLE SAMUEL 25012023 v2'!$A$1:$H$1287,8,FALSE)</f>
        <v>1.32</v>
      </c>
      <c r="I2218">
        <v>1.64</v>
      </c>
      <c r="J2218">
        <f t="shared" si="280"/>
        <v>1.64</v>
      </c>
      <c r="K2218" s="6">
        <f>VLOOKUP(M2218,'BASE ARTICLE SAMUEL 25012023 v2'!$A$1:$K$1287,11,FALSE)</f>
        <v>1.4520000000000002</v>
      </c>
      <c r="L2218" s="6">
        <f t="shared" si="281"/>
        <v>1.4520000000000002</v>
      </c>
      <c r="M2218" t="s">
        <v>2483</v>
      </c>
      <c r="N2218" t="str">
        <f>VLOOKUP(M2218,'BASE ARTICLE SAMUEL 25012023 v1'!$A$2:$B$1287,2,FALSE)</f>
        <v>AN</v>
      </c>
      <c r="O2218">
        <f t="shared" si="279"/>
        <v>1.32</v>
      </c>
    </row>
    <row r="2219" spans="1:15" outlineLevel="1" x14ac:dyDescent="0.25">
      <c r="A2219" s="74" t="s">
        <v>4226</v>
      </c>
      <c r="B2219" s="74" t="str">
        <f t="shared" si="278"/>
        <v>DSPR1900V150</v>
      </c>
      <c r="H2219" s="6" t="e">
        <f>VLOOKUP(M2219,'BASE ARTICLE SAMUEL 25012023 v2'!$A$1:$H$1287,8,FALSE)</f>
        <v>#N/A</v>
      </c>
      <c r="K2219" s="6" t="e">
        <f>VLOOKUP(M2219,'BASE ARTICLE SAMUEL 25012023 v2'!$A$1:$K$1287,11,FALSE)</f>
        <v>#N/A</v>
      </c>
      <c r="L2219" s="6">
        <f>SUBTOTAL(9,L2196:L2218)</f>
        <v>2578.5763000360002</v>
      </c>
      <c r="O2219">
        <f>SUBTOTAL(9,O2196:O2218)</f>
        <v>1542.2320000000002</v>
      </c>
    </row>
    <row r="2220" spans="1:15" outlineLevel="2" x14ac:dyDescent="0.25">
      <c r="A2220" t="s">
        <v>2261</v>
      </c>
      <c r="B2220" s="74" t="str">
        <f t="shared" si="278"/>
        <v>00V75</v>
      </c>
      <c r="C2220" t="str">
        <f>VLOOKUP(A2220,'BASE ARTICLE SAMUEL 25012023 v1'!$A$1:$B$1287,2,FALSE)</f>
        <v>AF</v>
      </c>
      <c r="D2220" t="s">
        <v>576</v>
      </c>
      <c r="E2220">
        <v>4</v>
      </c>
      <c r="F2220" t="s">
        <v>577</v>
      </c>
      <c r="G2220" s="71">
        <f>VLOOKUP(M2220,'BASE ARTICLE SAMUEL 25012023 v1'!$A$1:$F$1287,6,FALSE)</f>
        <v>3.2</v>
      </c>
      <c r="H2220" s="6">
        <f>VLOOKUP(M2220,'BASE ARTICLE SAMUEL 25012023 v2'!$A$1:$H$1287,8,FALSE)</f>
        <v>3.2</v>
      </c>
      <c r="I2220">
        <v>4.3499999999999996</v>
      </c>
      <c r="J2220">
        <f t="shared" ref="J2220:J2242" si="282">E2220*I2220</f>
        <v>17.399999999999999</v>
      </c>
      <c r="K2220" s="6">
        <f>VLOOKUP(M2220,'BASE ARTICLE SAMUEL 25012023 v2'!$A$1:$K$1287,11,FALSE)</f>
        <v>4.8000000000000007</v>
      </c>
      <c r="L2220" s="6">
        <f t="shared" ref="L2220:L2242" si="283">E2220*K2220</f>
        <v>19.200000000000003</v>
      </c>
      <c r="M2220" t="s">
        <v>576</v>
      </c>
      <c r="N2220" t="str">
        <f>VLOOKUP(M2220,'BASE ARTICLE SAMUEL 25012023 v1'!$A$2:$B$1287,2,FALSE)</f>
        <v>AN</v>
      </c>
      <c r="O2220">
        <f t="shared" si="279"/>
        <v>12.8</v>
      </c>
    </row>
    <row r="2221" spans="1:15" outlineLevel="2" x14ac:dyDescent="0.25">
      <c r="A2221" t="s">
        <v>2261</v>
      </c>
      <c r="B2221" s="74" t="str">
        <f t="shared" si="278"/>
        <v>00V75</v>
      </c>
      <c r="C2221" t="str">
        <f>VLOOKUP(A2221,'BASE ARTICLE SAMUEL 25012023 v1'!$A$1:$B$1287,2,FALSE)</f>
        <v>AF</v>
      </c>
      <c r="D2221" t="s">
        <v>2093</v>
      </c>
      <c r="E2221">
        <v>2</v>
      </c>
      <c r="F2221" t="s">
        <v>3953</v>
      </c>
      <c r="G2221" s="71">
        <f>VLOOKUP(M2221,'BASE ARTICLE SAMUEL 25012023 v1'!$A$1:$F$1287,6,FALSE)</f>
        <v>265</v>
      </c>
      <c r="H2221" s="6">
        <f>VLOOKUP(M2221,'BASE ARTICLE SAMUEL 25012023 v2'!$A$1:$H$1287,8,FALSE)</f>
        <v>265</v>
      </c>
      <c r="I2221">
        <v>427.5</v>
      </c>
      <c r="J2221">
        <f t="shared" si="282"/>
        <v>855</v>
      </c>
      <c r="K2221" s="6">
        <f>VLOOKUP(M2221,'BASE ARTICLE SAMUEL 25012023 v2'!$A$1:$K$1287,11,FALSE)</f>
        <v>397.5</v>
      </c>
      <c r="L2221" s="6">
        <f t="shared" si="283"/>
        <v>795</v>
      </c>
      <c r="M2221" t="s">
        <v>2093</v>
      </c>
      <c r="N2221" t="str">
        <f>VLOOKUP(M2221,'BASE ARTICLE SAMUEL 25012023 v1'!$A$2:$B$1287,2,FALSE)</f>
        <v>AN</v>
      </c>
      <c r="O2221">
        <f t="shared" si="279"/>
        <v>530</v>
      </c>
    </row>
    <row r="2222" spans="1:15" outlineLevel="2" x14ac:dyDescent="0.25">
      <c r="A2222" t="s">
        <v>2261</v>
      </c>
      <c r="B2222" s="74" t="str">
        <f t="shared" si="278"/>
        <v>00V75</v>
      </c>
      <c r="C2222" t="str">
        <f>VLOOKUP(A2222,'BASE ARTICLE SAMUEL 25012023 v1'!$A$1:$B$1287,2,FALSE)</f>
        <v>AF</v>
      </c>
      <c r="D2222" t="s">
        <v>2162</v>
      </c>
      <c r="E2222">
        <v>2</v>
      </c>
      <c r="F2222" t="s">
        <v>2163</v>
      </c>
      <c r="G2222" s="71">
        <f>VLOOKUP(M2222,'BASE ARTICLE SAMUEL 25012023 v1'!$A$1:$F$1287,6,FALSE)</f>
        <v>9.44</v>
      </c>
      <c r="H2222" s="6">
        <f>VLOOKUP(M2222,'BASE ARTICLE SAMUEL 25012023 v2'!$A$1:$H$1287,8,FALSE)</f>
        <v>9.44</v>
      </c>
      <c r="I2222">
        <v>15</v>
      </c>
      <c r="J2222">
        <f t="shared" si="282"/>
        <v>30</v>
      </c>
      <c r="K2222" s="6">
        <f>VLOOKUP(M2222,'BASE ARTICLE SAMUEL 25012023 v2'!$A$1:$K$1287,11,FALSE)</f>
        <v>14.16</v>
      </c>
      <c r="L2222" s="6">
        <f t="shared" si="283"/>
        <v>28.32</v>
      </c>
      <c r="M2222" t="s">
        <v>2162</v>
      </c>
      <c r="N2222" t="str">
        <f>VLOOKUP(M2222,'BASE ARTICLE SAMUEL 25012023 v1'!$A$2:$B$1287,2,FALSE)</f>
        <v>AS</v>
      </c>
      <c r="O2222">
        <f t="shared" si="279"/>
        <v>18.88</v>
      </c>
    </row>
    <row r="2223" spans="1:15" outlineLevel="2" x14ac:dyDescent="0.25">
      <c r="A2223" t="s">
        <v>2261</v>
      </c>
      <c r="B2223" s="74" t="str">
        <f t="shared" si="278"/>
        <v>00V75</v>
      </c>
      <c r="C2223" t="str">
        <f>VLOOKUP(A2223,'BASE ARTICLE SAMUEL 25012023 v1'!$A$1:$B$1287,2,FALSE)</f>
        <v>AF</v>
      </c>
      <c r="D2223" t="s">
        <v>90</v>
      </c>
      <c r="E2223">
        <v>2</v>
      </c>
      <c r="F2223" t="s">
        <v>91</v>
      </c>
      <c r="G2223" s="71">
        <f>VLOOKUP(M2223,'BASE ARTICLE SAMUEL 25012023 v1'!$A$1:$F$1287,6,FALSE)</f>
        <v>0.92</v>
      </c>
      <c r="H2223" s="6">
        <f>VLOOKUP(M2223,'BASE ARTICLE SAMUEL 25012023 v2'!$A$1:$H$1287,8,FALSE)</f>
        <v>0.92</v>
      </c>
      <c r="I2223">
        <v>1.38</v>
      </c>
      <c r="J2223">
        <f t="shared" si="282"/>
        <v>2.76</v>
      </c>
      <c r="K2223" s="6">
        <f>VLOOKUP(M2223,'BASE ARTICLE SAMUEL 25012023 v2'!$A$1:$K$1287,11,FALSE)</f>
        <v>1.3800000000000001</v>
      </c>
      <c r="L2223" s="6">
        <f t="shared" si="283"/>
        <v>2.7600000000000002</v>
      </c>
      <c r="M2223" t="s">
        <v>90</v>
      </c>
      <c r="N2223" t="str">
        <f>VLOOKUP(M2223,'BASE ARTICLE SAMUEL 25012023 v1'!$A$2:$B$1287,2,FALSE)</f>
        <v>AS</v>
      </c>
      <c r="O2223">
        <f t="shared" si="279"/>
        <v>1.84</v>
      </c>
    </row>
    <row r="2224" spans="1:15" outlineLevel="2" x14ac:dyDescent="0.25">
      <c r="A2224" t="s">
        <v>2261</v>
      </c>
      <c r="B2224" s="74" t="str">
        <f t="shared" si="278"/>
        <v>00V75</v>
      </c>
      <c r="C2224" t="str">
        <f>VLOOKUP(A2224,'BASE ARTICLE SAMUEL 25012023 v1'!$A$1:$B$1287,2,FALSE)</f>
        <v>AF</v>
      </c>
      <c r="D2224" t="s">
        <v>68</v>
      </c>
      <c r="E2224">
        <v>1</v>
      </c>
      <c r="F2224" t="s">
        <v>69</v>
      </c>
      <c r="G2224" s="71">
        <f>VLOOKUP(M2224,'BASE ARTICLE SAMUEL 25012023 v1'!$A$1:$F$1287,6,FALSE)</f>
        <v>0.94</v>
      </c>
      <c r="H2224" s="6">
        <f>VLOOKUP(M2224,'BASE ARTICLE SAMUEL 25012023 v2'!$A$1:$H$1287,8,FALSE)</f>
        <v>0.94</v>
      </c>
      <c r="I2224">
        <v>1.41</v>
      </c>
      <c r="J2224">
        <f t="shared" si="282"/>
        <v>1.41</v>
      </c>
      <c r="K2224" s="6">
        <f>VLOOKUP(M2224,'BASE ARTICLE SAMUEL 25012023 v2'!$A$1:$K$1287,11,FALSE)</f>
        <v>1.41</v>
      </c>
      <c r="L2224" s="6">
        <f t="shared" si="283"/>
        <v>1.41</v>
      </c>
      <c r="M2224" t="s">
        <v>68</v>
      </c>
      <c r="N2224" t="str">
        <f>VLOOKUP(M2224,'BASE ARTICLE SAMUEL 25012023 v1'!$A$2:$B$1287,2,FALSE)</f>
        <v>AS</v>
      </c>
      <c r="O2224">
        <f t="shared" si="279"/>
        <v>0.94</v>
      </c>
    </row>
    <row r="2225" spans="1:15" outlineLevel="2" x14ac:dyDescent="0.25">
      <c r="A2225" t="s">
        <v>2261</v>
      </c>
      <c r="B2225" s="74" t="str">
        <f t="shared" si="278"/>
        <v>00V75</v>
      </c>
      <c r="C2225" t="str">
        <f>VLOOKUP(A2225,'BASE ARTICLE SAMUEL 25012023 v1'!$A$1:$B$1287,2,FALSE)</f>
        <v>AF</v>
      </c>
      <c r="D2225" t="s">
        <v>942</v>
      </c>
      <c r="E2225">
        <v>1</v>
      </c>
      <c r="F2225" t="s">
        <v>943</v>
      </c>
      <c r="G2225" s="71">
        <f>VLOOKUP(M2225,'BASE ARTICLE SAMUEL 25012023 v1'!$A$1:$F$1287,6,FALSE)</f>
        <v>1.64</v>
      </c>
      <c r="H2225" s="6">
        <f>VLOOKUP(M2225,'BASE ARTICLE SAMUEL 25012023 v2'!$A$1:$H$1287,8,FALSE)</f>
        <v>1.83</v>
      </c>
      <c r="I2225">
        <v>2.4500000000000002</v>
      </c>
      <c r="J2225">
        <f t="shared" si="282"/>
        <v>2.4500000000000002</v>
      </c>
      <c r="K2225" s="6">
        <f>VLOOKUP(M2225,'BASE ARTICLE SAMUEL 25012023 v2'!$A$1:$K$1287,11,FALSE)</f>
        <v>2.7450000000000001</v>
      </c>
      <c r="L2225" s="6">
        <f t="shared" si="283"/>
        <v>2.7450000000000001</v>
      </c>
      <c r="M2225" t="s">
        <v>942</v>
      </c>
      <c r="N2225" t="str">
        <f>VLOOKUP(M2225,'BASE ARTICLE SAMUEL 25012023 v1'!$A$2:$B$1287,2,FALSE)</f>
        <v>AS</v>
      </c>
      <c r="O2225">
        <f t="shared" si="279"/>
        <v>1.83</v>
      </c>
    </row>
    <row r="2226" spans="1:15" outlineLevel="2" x14ac:dyDescent="0.25">
      <c r="A2226" t="s">
        <v>2261</v>
      </c>
      <c r="B2226" s="74" t="str">
        <f t="shared" si="278"/>
        <v>00V75</v>
      </c>
      <c r="C2226" t="str">
        <f>VLOOKUP(A2226,'BASE ARTICLE SAMUEL 25012023 v1'!$A$1:$B$1287,2,FALSE)</f>
        <v>AF</v>
      </c>
      <c r="D2226" t="s">
        <v>757</v>
      </c>
      <c r="E2226">
        <v>1</v>
      </c>
      <c r="F2226" t="s">
        <v>758</v>
      </c>
      <c r="G2226" s="71">
        <f>VLOOKUP(M2226,'BASE ARTICLE SAMUEL 25012023 v1'!$A$1:$F$1287,6,FALSE)</f>
        <v>1.22</v>
      </c>
      <c r="H2226" s="6">
        <f>VLOOKUP(M2226,'BASE ARTICLE SAMUEL 25012023 v2'!$A$1:$H$1287,8,FALSE)</f>
        <v>1.22</v>
      </c>
      <c r="I2226">
        <v>1.62</v>
      </c>
      <c r="J2226">
        <f t="shared" si="282"/>
        <v>1.62</v>
      </c>
      <c r="K2226" s="6">
        <f>VLOOKUP(M2226,'BASE ARTICLE SAMUEL 25012023 v2'!$A$1:$K$1287,11,FALSE)</f>
        <v>1.6226</v>
      </c>
      <c r="L2226" s="6">
        <f t="shared" si="283"/>
        <v>1.6226</v>
      </c>
      <c r="M2226" t="s">
        <v>757</v>
      </c>
      <c r="N2226" t="str">
        <f>VLOOKUP(M2226,'BASE ARTICLE SAMUEL 25012023 v1'!$A$2:$B$1287,2,FALSE)</f>
        <v>AS</v>
      </c>
      <c r="O2226">
        <f t="shared" si="279"/>
        <v>1.22</v>
      </c>
    </row>
    <row r="2227" spans="1:15" outlineLevel="2" x14ac:dyDescent="0.25">
      <c r="A2227" t="s">
        <v>2261</v>
      </c>
      <c r="B2227" s="74" t="str">
        <f t="shared" si="278"/>
        <v>00V75</v>
      </c>
      <c r="C2227" t="str">
        <f>VLOOKUP(A2227,'BASE ARTICLE SAMUEL 25012023 v1'!$A$1:$B$1287,2,FALSE)</f>
        <v>AF</v>
      </c>
      <c r="D2227" t="s">
        <v>2049</v>
      </c>
      <c r="E2227">
        <v>4</v>
      </c>
      <c r="F2227" t="s">
        <v>2050</v>
      </c>
      <c r="G2227" s="71">
        <f>VLOOKUP(M2227,'BASE ARTICLE SAMUEL 25012023 v1'!$A$1:$F$1287,6,FALSE)</f>
        <v>0</v>
      </c>
      <c r="H2227" s="6">
        <f>VLOOKUP(M2227,'BASE ARTICLE SAMUEL 25012023 v2'!$A$1:$H$1287,8,FALSE)</f>
        <v>4.1400000000000006</v>
      </c>
      <c r="I2227">
        <v>5.5</v>
      </c>
      <c r="J2227">
        <f t="shared" si="282"/>
        <v>22</v>
      </c>
      <c r="K2227" s="6">
        <f>VLOOKUP(M2227,'BASE ARTICLE SAMUEL 25012023 v2'!$A$1:$K$1287,11,FALSE)</f>
        <v>5.5212000000000003</v>
      </c>
      <c r="L2227" s="6">
        <f t="shared" si="283"/>
        <v>22.084800000000001</v>
      </c>
      <c r="M2227" t="s">
        <v>2049</v>
      </c>
      <c r="N2227" t="str">
        <f>VLOOKUP(M2227,'BASE ARTICLE SAMUEL 25012023 v1'!$A$2:$B$1287,2,FALSE)</f>
        <v>AF</v>
      </c>
      <c r="O2227">
        <f t="shared" si="279"/>
        <v>16.560000000000002</v>
      </c>
    </row>
    <row r="2228" spans="1:15" outlineLevel="2" x14ac:dyDescent="0.25">
      <c r="A2228" t="s">
        <v>2261</v>
      </c>
      <c r="B2228" s="74" t="str">
        <f t="shared" si="278"/>
        <v>00V75</v>
      </c>
      <c r="C2228" t="str">
        <f>VLOOKUP(A2228,'BASE ARTICLE SAMUEL 25012023 v1'!$A$1:$B$1287,2,FALSE)</f>
        <v>AF</v>
      </c>
      <c r="D2228">
        <v>101007</v>
      </c>
      <c r="E2228">
        <v>2</v>
      </c>
      <c r="F2228" t="s">
        <v>582</v>
      </c>
      <c r="G2228" s="71">
        <f>VLOOKUP(M2228,'BASE ARTICLE SAMUEL 25012023 v1'!$A$1:$F$1287,6,FALSE)</f>
        <v>1.5</v>
      </c>
      <c r="H2228" s="6">
        <f>VLOOKUP(M2228,'BASE ARTICLE SAMUEL 25012023 v2'!$A$1:$H$1287,8,FALSE)</f>
        <v>1.5</v>
      </c>
      <c r="I2228">
        <v>2.25</v>
      </c>
      <c r="J2228">
        <f t="shared" si="282"/>
        <v>4.5</v>
      </c>
      <c r="K2228" s="6">
        <f>VLOOKUP(M2228,'BASE ARTICLE SAMUEL 25012023 v2'!$A$1:$K$1287,11,FALSE)</f>
        <v>2.25</v>
      </c>
      <c r="L2228" s="6">
        <f t="shared" si="283"/>
        <v>4.5</v>
      </c>
      <c r="M2228">
        <v>101007</v>
      </c>
      <c r="N2228" t="str">
        <f>VLOOKUP(M2228,'BASE ARTICLE SAMUEL 25012023 v1'!$A$2:$B$1287,2,FALSE)</f>
        <v>AN</v>
      </c>
      <c r="O2228">
        <f t="shared" si="279"/>
        <v>3</v>
      </c>
    </row>
    <row r="2229" spans="1:15" outlineLevel="2" x14ac:dyDescent="0.25">
      <c r="A2229" t="s">
        <v>2261</v>
      </c>
      <c r="B2229" s="74" t="str">
        <f t="shared" si="278"/>
        <v>00V75</v>
      </c>
      <c r="C2229" t="str">
        <f>VLOOKUP(A2229,'BASE ARTICLE SAMUEL 25012023 v1'!$A$1:$B$1287,2,FALSE)</f>
        <v>AF</v>
      </c>
      <c r="D2229" t="s">
        <v>558</v>
      </c>
      <c r="E2229">
        <v>3</v>
      </c>
      <c r="F2229" t="s">
        <v>559</v>
      </c>
      <c r="G2229" s="71">
        <f>VLOOKUP(M2229,'BASE ARTICLE SAMUEL 25012023 v1'!$A$1:$F$1287,6,FALSE)</f>
        <v>0.85</v>
      </c>
      <c r="H2229" s="6">
        <f>VLOOKUP(M2229,'BASE ARTICLE SAMUEL 25012023 v2'!$A$1:$H$1287,8,FALSE)</f>
        <v>0.91100000000000003</v>
      </c>
      <c r="I2229">
        <v>1.1299999999999999</v>
      </c>
      <c r="J2229">
        <f t="shared" si="282"/>
        <v>3.3899999999999997</v>
      </c>
      <c r="K2229" s="6">
        <f>VLOOKUP(M2229,'BASE ARTICLE SAMUEL 25012023 v2'!$A$1:$K$1287,11,FALSE)</f>
        <v>1.2116300000000002</v>
      </c>
      <c r="L2229" s="6">
        <f t="shared" si="283"/>
        <v>3.6348900000000004</v>
      </c>
      <c r="M2229" t="s">
        <v>558</v>
      </c>
      <c r="N2229" t="str">
        <f>VLOOKUP(M2229,'BASE ARTICLE SAMUEL 25012023 v1'!$A$2:$B$1287,2,FALSE)</f>
        <v>AS</v>
      </c>
      <c r="O2229">
        <f t="shared" si="279"/>
        <v>2.7330000000000001</v>
      </c>
    </row>
    <row r="2230" spans="1:15" outlineLevel="2" x14ac:dyDescent="0.25">
      <c r="A2230" t="s">
        <v>2261</v>
      </c>
      <c r="B2230" s="74" t="str">
        <f t="shared" si="278"/>
        <v>00V75</v>
      </c>
      <c r="C2230" t="str">
        <f>VLOOKUP(A2230,'BASE ARTICLE SAMUEL 25012023 v1'!$A$1:$B$1287,2,FALSE)</f>
        <v>AF</v>
      </c>
      <c r="D2230" t="s">
        <v>2215</v>
      </c>
      <c r="E2230">
        <v>5</v>
      </c>
      <c r="F2230" t="s">
        <v>2216</v>
      </c>
      <c r="G2230" s="71">
        <f>VLOOKUP(M2230,'BASE ARTICLE SAMUEL 25012023 v1'!$A$1:$F$1287,6,FALSE)</f>
        <v>0.6</v>
      </c>
      <c r="H2230" s="6">
        <f>VLOOKUP(M2230,'BASE ARTICLE SAMUEL 25012023 v2'!$A$1:$H$1287,8,FALSE)</f>
        <v>0.76</v>
      </c>
      <c r="I2230">
        <v>0.79800000000000004</v>
      </c>
      <c r="J2230">
        <f t="shared" si="282"/>
        <v>3.99</v>
      </c>
      <c r="K2230" s="6">
        <f>VLOOKUP(M2230,'BASE ARTICLE SAMUEL 25012023 v2'!$A$1:$K$1287,11,FALSE)</f>
        <v>1.0108000000000001</v>
      </c>
      <c r="L2230" s="6">
        <f t="shared" si="283"/>
        <v>5.0540000000000003</v>
      </c>
      <c r="M2230" t="s">
        <v>2215</v>
      </c>
      <c r="N2230" t="str">
        <f>VLOOKUP(M2230,'BASE ARTICLE SAMUEL 25012023 v1'!$A$2:$B$1287,2,FALSE)</f>
        <v>AN</v>
      </c>
      <c r="O2230">
        <f t="shared" si="279"/>
        <v>3.8</v>
      </c>
    </row>
    <row r="2231" spans="1:15" outlineLevel="2" x14ac:dyDescent="0.25">
      <c r="A2231" t="s">
        <v>2261</v>
      </c>
      <c r="B2231" s="74" t="str">
        <f t="shared" si="278"/>
        <v>00V75</v>
      </c>
      <c r="C2231" t="str">
        <f>VLOOKUP(A2231,'BASE ARTICLE SAMUEL 25012023 v1'!$A$1:$B$1287,2,FALSE)</f>
        <v>AF</v>
      </c>
      <c r="D2231" t="s">
        <v>1667</v>
      </c>
      <c r="E2231">
        <v>2</v>
      </c>
      <c r="F2231" t="s">
        <v>1668</v>
      </c>
      <c r="G2231" s="71">
        <f>VLOOKUP(M2231,'BASE ARTICLE SAMUEL 25012023 v1'!$A$1:$F$1287,6,FALSE)</f>
        <v>0.6</v>
      </c>
      <c r="H2231" s="6">
        <f>VLOOKUP(M2231,'BASE ARTICLE SAMUEL 25012023 v2'!$A$1:$H$1287,8,FALSE)</f>
        <v>0.6</v>
      </c>
      <c r="I2231">
        <v>0.9</v>
      </c>
      <c r="J2231">
        <f t="shared" si="282"/>
        <v>1.8</v>
      </c>
      <c r="K2231" s="6">
        <f>VLOOKUP(M2231,'BASE ARTICLE SAMUEL 25012023 v2'!$A$1:$K$1287,11,FALSE)</f>
        <v>0.89999999999999991</v>
      </c>
      <c r="L2231" s="6">
        <f t="shared" si="283"/>
        <v>1.7999999999999998</v>
      </c>
      <c r="M2231" t="s">
        <v>1667</v>
      </c>
      <c r="N2231" t="str">
        <f>VLOOKUP(M2231,'BASE ARTICLE SAMUEL 25012023 v1'!$A$2:$B$1287,2,FALSE)</f>
        <v>AN</v>
      </c>
      <c r="O2231">
        <f t="shared" si="279"/>
        <v>1.2</v>
      </c>
    </row>
    <row r="2232" spans="1:15" outlineLevel="2" x14ac:dyDescent="0.25">
      <c r="A2232" t="s">
        <v>2261</v>
      </c>
      <c r="B2232" s="74" t="str">
        <f t="shared" si="278"/>
        <v>00V75</v>
      </c>
      <c r="C2232" t="str">
        <f>VLOOKUP(A2232,'BASE ARTICLE SAMUEL 25012023 v1'!$A$1:$B$1287,2,FALSE)</f>
        <v>AF</v>
      </c>
      <c r="D2232" t="s">
        <v>2217</v>
      </c>
      <c r="E2232">
        <v>4</v>
      </c>
      <c r="F2232" t="s">
        <v>2218</v>
      </c>
      <c r="G2232" s="71">
        <f>VLOOKUP(M2232,'BASE ARTICLE SAMUEL 25012023 v1'!$A$1:$F$1287,6,FALSE)</f>
        <v>0.2</v>
      </c>
      <c r="H2232" s="6">
        <f>VLOOKUP(M2232,'BASE ARTICLE SAMUEL 25012023 v2'!$A$1:$H$1287,8,FALSE)</f>
        <v>0.2</v>
      </c>
      <c r="I2232">
        <v>0.26600000000000001</v>
      </c>
      <c r="J2232">
        <f t="shared" si="282"/>
        <v>1.0640000000000001</v>
      </c>
      <c r="K2232" s="6">
        <f>VLOOKUP(M2232,'BASE ARTICLE SAMUEL 25012023 v2'!$A$1:$K$1287,11,FALSE)</f>
        <v>0.26600000000000001</v>
      </c>
      <c r="L2232" s="6">
        <f t="shared" si="283"/>
        <v>1.0640000000000001</v>
      </c>
      <c r="M2232" t="s">
        <v>2217</v>
      </c>
      <c r="N2232" t="str">
        <f>VLOOKUP(M2232,'BASE ARTICLE SAMUEL 25012023 v1'!$A$2:$B$1287,2,FALSE)</f>
        <v>AN</v>
      </c>
      <c r="O2232">
        <f t="shared" si="279"/>
        <v>0.8</v>
      </c>
    </row>
    <row r="2233" spans="1:15" outlineLevel="2" x14ac:dyDescent="0.25">
      <c r="A2233" t="s">
        <v>2261</v>
      </c>
      <c r="B2233" s="74" t="str">
        <f t="shared" si="278"/>
        <v>00V75</v>
      </c>
      <c r="C2233" t="str">
        <f>VLOOKUP(A2233,'BASE ARTICLE SAMUEL 25012023 v1'!$A$1:$B$1287,2,FALSE)</f>
        <v>AF</v>
      </c>
      <c r="D2233" t="s">
        <v>1949</v>
      </c>
      <c r="E2233">
        <v>1</v>
      </c>
      <c r="F2233" t="s">
        <v>1950</v>
      </c>
      <c r="G2233" s="71">
        <f>VLOOKUP(M2233,'BASE ARTICLE SAMUEL 25012023 v1'!$A$1:$F$1287,6,FALSE)</f>
        <v>0</v>
      </c>
      <c r="H2233" s="6">
        <f>VLOOKUP(M2233,'BASE ARTICLE SAMUEL 25012023 v2'!$A$1:$H$1287,8,FALSE)</f>
        <v>92.97</v>
      </c>
      <c r="I2233">
        <v>156.03</v>
      </c>
      <c r="J2233">
        <f t="shared" si="282"/>
        <v>156.03</v>
      </c>
      <c r="K2233" s="6">
        <f>VLOOKUP(M2233,'BASE ARTICLE SAMUEL 25012023 v2'!$A$1:$K$1287,11,FALSE)</f>
        <v>157.13120000000001</v>
      </c>
      <c r="L2233" s="6">
        <f t="shared" si="283"/>
        <v>157.13120000000001</v>
      </c>
      <c r="M2233" t="s">
        <v>1949</v>
      </c>
      <c r="N2233" t="str">
        <f>VLOOKUP(M2233,'BASE ARTICLE SAMUEL 25012023 v1'!$A$2:$B$1287,2,FALSE)</f>
        <v>AF</v>
      </c>
      <c r="O2233">
        <f t="shared" si="279"/>
        <v>92.97</v>
      </c>
    </row>
    <row r="2234" spans="1:15" outlineLevel="2" x14ac:dyDescent="0.25">
      <c r="A2234" t="s">
        <v>2261</v>
      </c>
      <c r="B2234" s="74" t="str">
        <f t="shared" si="278"/>
        <v>00V75</v>
      </c>
      <c r="C2234" t="str">
        <f>VLOOKUP(A2234,'BASE ARTICLE SAMUEL 25012023 v1'!$A$1:$B$1287,2,FALSE)</f>
        <v>AF</v>
      </c>
      <c r="D2234" t="s">
        <v>2057</v>
      </c>
      <c r="E2234">
        <v>1</v>
      </c>
      <c r="F2234" t="s">
        <v>2058</v>
      </c>
      <c r="G2234" s="71">
        <f>VLOOKUP(M2234,'BASE ARTICLE SAMUEL 25012023 v1'!$A$1:$F$1287,6,FALSE)</f>
        <v>214.71</v>
      </c>
      <c r="H2234" s="6">
        <f>VLOOKUP(M2234,'BASE ARTICLE SAMUEL 25012023 v2'!$A$1:$H$1287,8,FALSE)</f>
        <v>196.03</v>
      </c>
      <c r="I2234">
        <v>289.12</v>
      </c>
      <c r="J2234">
        <f t="shared" si="282"/>
        <v>289.12</v>
      </c>
      <c r="K2234" s="6">
        <f>VLOOKUP(M2234,'BASE ARTICLE SAMUEL 25012023 v2'!$A$1:$K$1287,11,FALSE)</f>
        <v>287.341800036</v>
      </c>
      <c r="L2234" s="6">
        <f t="shared" si="283"/>
        <v>287.341800036</v>
      </c>
      <c r="M2234" t="s">
        <v>2057</v>
      </c>
      <c r="N2234" t="str">
        <f>VLOOKUP(M2234,'BASE ARTICLE SAMUEL 25012023 v1'!$A$2:$B$1287,2,FALSE)</f>
        <v>AF</v>
      </c>
      <c r="O2234">
        <f t="shared" si="279"/>
        <v>196.03</v>
      </c>
    </row>
    <row r="2235" spans="1:15" outlineLevel="2" x14ac:dyDescent="0.25">
      <c r="A2235" t="s">
        <v>2261</v>
      </c>
      <c r="B2235" s="74" t="str">
        <f t="shared" si="278"/>
        <v>00V75</v>
      </c>
      <c r="C2235" t="str">
        <f>VLOOKUP(A2235,'BASE ARTICLE SAMUEL 25012023 v1'!$A$1:$B$1287,2,FALSE)</f>
        <v>AF</v>
      </c>
      <c r="D2235" t="s">
        <v>1786</v>
      </c>
      <c r="E2235">
        <v>1</v>
      </c>
      <c r="F2235" t="s">
        <v>1787</v>
      </c>
      <c r="G2235" s="71">
        <f>VLOOKUP(M2235,'BASE ARTICLE SAMUEL 25012023 v1'!$A$1:$F$1287,6,FALSE)</f>
        <v>0</v>
      </c>
      <c r="H2235" s="6">
        <f>VLOOKUP(M2235,'BASE ARTICLE SAMUEL 25012023 v2'!$A$1:$H$1287,8,FALSE)</f>
        <v>203.62199999999999</v>
      </c>
      <c r="I2235">
        <v>326.8</v>
      </c>
      <c r="J2235">
        <f t="shared" si="282"/>
        <v>326.8</v>
      </c>
      <c r="K2235" s="6">
        <f>VLOOKUP(M2235,'BASE ARTICLE SAMUEL 25012023 v2'!$A$1:$K$1287,11,FALSE)</f>
        <v>411.34799999999996</v>
      </c>
      <c r="L2235" s="6">
        <f t="shared" si="283"/>
        <v>411.34799999999996</v>
      </c>
      <c r="M2235" t="s">
        <v>1786</v>
      </c>
      <c r="N2235" t="str">
        <f>VLOOKUP(M2235,'BASE ARTICLE SAMUEL 25012023 v1'!$A$2:$B$1287,2,FALSE)</f>
        <v>AF</v>
      </c>
      <c r="O2235">
        <f t="shared" si="279"/>
        <v>203.62199999999999</v>
      </c>
    </row>
    <row r="2236" spans="1:15" outlineLevel="2" x14ac:dyDescent="0.25">
      <c r="A2236" t="s">
        <v>2261</v>
      </c>
      <c r="B2236" s="74" t="str">
        <f t="shared" si="278"/>
        <v>00V75</v>
      </c>
      <c r="C2236" t="str">
        <f>VLOOKUP(A2236,'BASE ARTICLE SAMUEL 25012023 v1'!$A$1:$B$1287,2,FALSE)</f>
        <v>AF</v>
      </c>
      <c r="D2236" t="s">
        <v>2059</v>
      </c>
      <c r="E2236">
        <v>1</v>
      </c>
      <c r="F2236" t="s">
        <v>2060</v>
      </c>
      <c r="G2236" s="71">
        <f>VLOOKUP(M2236,'BASE ARTICLE SAMUEL 25012023 v1'!$A$1:$F$1287,6,FALSE)</f>
        <v>237</v>
      </c>
      <c r="H2236" s="6">
        <f>VLOOKUP(M2236,'BASE ARTICLE SAMUEL 25012023 v2'!$A$1:$H$1287,8,FALSE)</f>
        <v>299.99</v>
      </c>
      <c r="I2236">
        <v>355.5</v>
      </c>
      <c r="J2236">
        <f t="shared" si="282"/>
        <v>355.5</v>
      </c>
      <c r="K2236" s="6">
        <f>VLOOKUP(M2236,'BASE ARTICLE SAMUEL 25012023 v2'!$A$1:$K$1287,11,FALSE)</f>
        <v>449.98500000000001</v>
      </c>
      <c r="L2236" s="6">
        <f t="shared" si="283"/>
        <v>449.98500000000001</v>
      </c>
      <c r="M2236" t="s">
        <v>2059</v>
      </c>
      <c r="N2236" t="str">
        <f>VLOOKUP(M2236,'BASE ARTICLE SAMUEL 25012023 v1'!$A$2:$B$1287,2,FALSE)</f>
        <v>AN</v>
      </c>
      <c r="O2236">
        <f t="shared" si="279"/>
        <v>299.99</v>
      </c>
    </row>
    <row r="2237" spans="1:15" outlineLevel="2" x14ac:dyDescent="0.25">
      <c r="A2237" t="s">
        <v>2261</v>
      </c>
      <c r="B2237" s="74" t="str">
        <f t="shared" si="278"/>
        <v>00V75</v>
      </c>
      <c r="C2237" t="str">
        <f>VLOOKUP(A2237,'BASE ARTICLE SAMUEL 25012023 v1'!$A$1:$B$1287,2,FALSE)</f>
        <v>AF</v>
      </c>
      <c r="D2237" t="s">
        <v>1603</v>
      </c>
      <c r="E2237">
        <v>1.5</v>
      </c>
      <c r="F2237" t="s">
        <v>1604</v>
      </c>
      <c r="G2237" s="71">
        <f>VLOOKUP(M2237,'BASE ARTICLE SAMUEL 25012023 v1'!$A$1:$F$1287,6,FALSE)</f>
        <v>50</v>
      </c>
      <c r="H2237" s="6">
        <f>VLOOKUP(M2237,'BASE ARTICLE SAMUEL 25012023 v2'!$A$1:$H$1287,8,FALSE)</f>
        <v>0</v>
      </c>
      <c r="I2237">
        <v>75</v>
      </c>
      <c r="J2237">
        <f t="shared" si="282"/>
        <v>112.5</v>
      </c>
      <c r="K2237" s="6">
        <f>VLOOKUP(M2237,'BASE ARTICLE SAMUEL 25012023 v2'!$A$1:$K$1287,11,FALSE)</f>
        <v>75</v>
      </c>
      <c r="L2237" s="6">
        <f t="shared" si="283"/>
        <v>112.5</v>
      </c>
      <c r="M2237" t="s">
        <v>1603</v>
      </c>
      <c r="N2237" t="str">
        <f>VLOOKUP(M2237,'BASE ARTICLE SAMUEL 25012023 v1'!$A$2:$B$1287,2,FALSE)</f>
        <v>AN</v>
      </c>
      <c r="O2237">
        <f t="shared" si="279"/>
        <v>0</v>
      </c>
    </row>
    <row r="2238" spans="1:15" outlineLevel="2" x14ac:dyDescent="0.25">
      <c r="A2238" t="s">
        <v>2261</v>
      </c>
      <c r="B2238" s="74" t="str">
        <f t="shared" si="278"/>
        <v>00V75</v>
      </c>
      <c r="C2238" t="str">
        <f>VLOOKUP(A2238,'BASE ARTICLE SAMUEL 25012023 v1'!$A$1:$B$1287,2,FALSE)</f>
        <v>AF</v>
      </c>
      <c r="D2238" t="s">
        <v>1562</v>
      </c>
      <c r="E2238">
        <v>1</v>
      </c>
      <c r="F2238" t="s">
        <v>1563</v>
      </c>
      <c r="G2238" s="71">
        <f>VLOOKUP(M2238,'BASE ARTICLE SAMUEL 25012023 v1'!$A$1:$F$1287,6,FALSE)</f>
        <v>19.18</v>
      </c>
      <c r="H2238" s="6">
        <f>VLOOKUP(M2238,'BASE ARTICLE SAMUEL 25012023 v2'!$A$1:$H$1287,8,FALSE)</f>
        <v>19.18</v>
      </c>
      <c r="I2238">
        <v>28.77</v>
      </c>
      <c r="J2238">
        <f t="shared" si="282"/>
        <v>28.77</v>
      </c>
      <c r="K2238" s="6">
        <f>VLOOKUP(M2238,'BASE ARTICLE SAMUEL 25012023 v2'!$A$1:$K$1287,11,FALSE)</f>
        <v>28.77</v>
      </c>
      <c r="L2238" s="6">
        <f t="shared" si="283"/>
        <v>28.77</v>
      </c>
      <c r="M2238" t="s">
        <v>1562</v>
      </c>
      <c r="N2238" t="str">
        <f>VLOOKUP(M2238,'BASE ARTICLE SAMUEL 25012023 v1'!$A$2:$B$1287,2,FALSE)</f>
        <v>AN</v>
      </c>
      <c r="O2238">
        <f t="shared" si="279"/>
        <v>19.18</v>
      </c>
    </row>
    <row r="2239" spans="1:15" outlineLevel="2" x14ac:dyDescent="0.25">
      <c r="A2239" t="s">
        <v>2261</v>
      </c>
      <c r="B2239" s="74" t="str">
        <f t="shared" si="278"/>
        <v>00V75</v>
      </c>
      <c r="C2239" t="str">
        <f>VLOOKUP(A2239,'BASE ARTICLE SAMUEL 25012023 v1'!$A$1:$B$1287,2,FALSE)</f>
        <v>AF</v>
      </c>
      <c r="D2239" t="s">
        <v>560</v>
      </c>
      <c r="E2239">
        <v>3</v>
      </c>
      <c r="F2239" t="s">
        <v>561</v>
      </c>
      <c r="G2239" s="71">
        <f>VLOOKUP(M2239,'BASE ARTICLE SAMUEL 25012023 v1'!$A$1:$F$1287,6,FALSE)</f>
        <v>5.73</v>
      </c>
      <c r="H2239" s="6">
        <f>VLOOKUP(M2239,'BASE ARTICLE SAMUEL 25012023 v2'!$A$1:$H$1287,8,FALSE)</f>
        <v>5.73</v>
      </c>
      <c r="I2239">
        <v>19.059999999999999</v>
      </c>
      <c r="J2239">
        <f t="shared" si="282"/>
        <v>57.179999999999993</v>
      </c>
      <c r="K2239" s="6">
        <f>VLOOKUP(M2239,'BASE ARTICLE SAMUEL 25012023 v2'!$A$1:$K$1287,11,FALSE)</f>
        <v>22.862700000000004</v>
      </c>
      <c r="L2239" s="6">
        <f t="shared" si="283"/>
        <v>68.588100000000011</v>
      </c>
      <c r="M2239" t="s">
        <v>560</v>
      </c>
      <c r="N2239" t="str">
        <f>VLOOKUP(M2239,'BASE ARTICLE SAMUEL 25012023 v1'!$A$2:$B$1287,2,FALSE)</f>
        <v>AS</v>
      </c>
      <c r="O2239">
        <f t="shared" si="279"/>
        <v>17.190000000000001</v>
      </c>
    </row>
    <row r="2240" spans="1:15" outlineLevel="2" x14ac:dyDescent="0.25">
      <c r="A2240" t="s">
        <v>2261</v>
      </c>
      <c r="B2240" s="74" t="str">
        <f t="shared" si="278"/>
        <v>00V75</v>
      </c>
      <c r="C2240" t="str">
        <f>VLOOKUP(A2240,'BASE ARTICLE SAMUEL 25012023 v1'!$A$1:$B$1287,2,FALSE)</f>
        <v>AF</v>
      </c>
      <c r="D2240" t="s">
        <v>274</v>
      </c>
      <c r="E2240">
        <v>1</v>
      </c>
      <c r="F2240" t="s">
        <v>275</v>
      </c>
      <c r="G2240" s="71">
        <f>VLOOKUP(M2240,'BASE ARTICLE SAMUEL 25012023 v1'!$A$1:$F$1287,6,FALSE)</f>
        <v>1.23</v>
      </c>
      <c r="H2240" s="6">
        <f>VLOOKUP(M2240,'BASE ARTICLE SAMUEL 25012023 v2'!$A$1:$H$1287,8,FALSE)</f>
        <v>1.327</v>
      </c>
      <c r="I2240">
        <v>1.64</v>
      </c>
      <c r="J2240">
        <f t="shared" si="282"/>
        <v>1.64</v>
      </c>
      <c r="K2240" s="6">
        <f>VLOOKUP(M2240,'BASE ARTICLE SAMUEL 25012023 v2'!$A$1:$K$1287,11,FALSE)</f>
        <v>1.76491</v>
      </c>
      <c r="L2240" s="6">
        <f t="shared" si="283"/>
        <v>1.76491</v>
      </c>
      <c r="M2240" t="s">
        <v>274</v>
      </c>
      <c r="N2240" t="str">
        <f>VLOOKUP(M2240,'BASE ARTICLE SAMUEL 25012023 v1'!$A$2:$B$1287,2,FALSE)</f>
        <v>AS</v>
      </c>
      <c r="O2240">
        <f t="shared" si="279"/>
        <v>1.327</v>
      </c>
    </row>
    <row r="2241" spans="1:15" outlineLevel="2" x14ac:dyDescent="0.25">
      <c r="A2241" t="s">
        <v>2261</v>
      </c>
      <c r="B2241" s="74" t="str">
        <f t="shared" si="278"/>
        <v>00V75</v>
      </c>
      <c r="C2241" t="str">
        <f>VLOOKUP(A2241,'BASE ARTICLE SAMUEL 25012023 v1'!$A$1:$B$1287,2,FALSE)</f>
        <v>AF</v>
      </c>
      <c r="E2241">
        <v>1</v>
      </c>
      <c r="F2241" t="s">
        <v>1550</v>
      </c>
      <c r="G2241" s="71">
        <f>VLOOKUP(M2241,'BASE ARTICLE SAMUEL 25012023 v1'!$A$1:$F$1287,6,FALSE)</f>
        <v>5</v>
      </c>
      <c r="H2241" s="6">
        <f>VLOOKUP(M2241,'BASE ARTICLE SAMUEL 25012023 v2'!$A$1:$H$1287,8,FALSE)</f>
        <v>5</v>
      </c>
      <c r="I2241">
        <v>1.64</v>
      </c>
      <c r="J2241">
        <f t="shared" si="282"/>
        <v>1.64</v>
      </c>
      <c r="K2241" s="6">
        <f>VLOOKUP(M2241,'BASE ARTICLE SAMUEL 25012023 v2'!$A$1:$K$1287,11,FALSE)</f>
        <v>5.5</v>
      </c>
      <c r="L2241" s="6">
        <f t="shared" si="283"/>
        <v>5.5</v>
      </c>
      <c r="M2241" t="s">
        <v>1549</v>
      </c>
      <c r="N2241" t="str">
        <f>VLOOKUP(M2241,'BASE ARTICLE SAMUEL 25012023 v1'!$A$2:$B$1287,2,FALSE)</f>
        <v>AN</v>
      </c>
      <c r="O2241">
        <f t="shared" si="279"/>
        <v>5</v>
      </c>
    </row>
    <row r="2242" spans="1:15" outlineLevel="2" x14ac:dyDescent="0.25">
      <c r="A2242" t="s">
        <v>2261</v>
      </c>
      <c r="B2242" s="74" t="str">
        <f t="shared" si="278"/>
        <v>00V75</v>
      </c>
      <c r="C2242" t="str">
        <f>VLOOKUP(A2242,'BASE ARTICLE SAMUEL 25012023 v1'!$A$1:$B$1287,2,FALSE)</f>
        <v>AF</v>
      </c>
      <c r="E2242">
        <v>1</v>
      </c>
      <c r="F2242" t="s">
        <v>2484</v>
      </c>
      <c r="G2242" s="71">
        <f>VLOOKUP(M2242,'BASE ARTICLE SAMUEL 25012023 v1'!$A$1:$F$1287,6,FALSE)</f>
        <v>1.32</v>
      </c>
      <c r="H2242" s="6">
        <f>VLOOKUP(M2242,'BASE ARTICLE SAMUEL 25012023 v2'!$A$1:$H$1287,8,FALSE)</f>
        <v>1.32</v>
      </c>
      <c r="I2242">
        <v>1.64</v>
      </c>
      <c r="J2242">
        <f t="shared" si="282"/>
        <v>1.64</v>
      </c>
      <c r="K2242" s="6">
        <f>VLOOKUP(M2242,'BASE ARTICLE SAMUEL 25012023 v2'!$A$1:$K$1287,11,FALSE)</f>
        <v>1.4520000000000002</v>
      </c>
      <c r="L2242" s="6">
        <f t="shared" si="283"/>
        <v>1.4520000000000002</v>
      </c>
      <c r="M2242" t="s">
        <v>2483</v>
      </c>
      <c r="N2242" t="str">
        <f>VLOOKUP(M2242,'BASE ARTICLE SAMUEL 25012023 v1'!$A$2:$B$1287,2,FALSE)</f>
        <v>AN</v>
      </c>
      <c r="O2242">
        <f t="shared" si="279"/>
        <v>1.32</v>
      </c>
    </row>
    <row r="2243" spans="1:15" outlineLevel="1" x14ac:dyDescent="0.25">
      <c r="A2243" s="74" t="s">
        <v>4227</v>
      </c>
      <c r="B2243" s="74" t="str">
        <f t="shared" si="278"/>
        <v>DSPR1900V75</v>
      </c>
      <c r="H2243" s="6" t="e">
        <f>VLOOKUP(M2243,'BASE ARTICLE SAMUEL 25012023 v2'!$A$1:$H$1287,8,FALSE)</f>
        <v>#N/A</v>
      </c>
      <c r="K2243" s="6" t="e">
        <f>VLOOKUP(M2243,'BASE ARTICLE SAMUEL 25012023 v2'!$A$1:$K$1287,11,FALSE)</f>
        <v>#N/A</v>
      </c>
      <c r="L2243" s="6">
        <f>SUBTOTAL(9,L2220:L2242)</f>
        <v>2413.5763000359998</v>
      </c>
      <c r="O2243">
        <f>SUBTOTAL(9,O2220:O2242)</f>
        <v>1432.2320000000002</v>
      </c>
    </row>
    <row r="2244" spans="1:15" outlineLevel="2" x14ac:dyDescent="0.25">
      <c r="A2244" t="s">
        <v>2080</v>
      </c>
      <c r="B2244" s="74" t="str">
        <f t="shared" ref="B2244:B2307" si="284">MID(A2244,7,100)</f>
        <v>00V75ALT</v>
      </c>
      <c r="C2244" t="str">
        <f>VLOOKUP(A2244,'BASE ARTICLE SAMUEL 25012023 v1'!$A$1:$B$1287,2,FALSE)</f>
        <v>AF</v>
      </c>
      <c r="D2244">
        <v>101007</v>
      </c>
      <c r="E2244">
        <v>2</v>
      </c>
      <c r="F2244" t="s">
        <v>582</v>
      </c>
      <c r="G2244" s="71">
        <f>VLOOKUP(M2244,'BASE ARTICLE SAMUEL 25012023 v1'!$A$1:$F$1287,6,FALSE)</f>
        <v>1.5</v>
      </c>
      <c r="H2244" s="6">
        <f>VLOOKUP(M2244,'BASE ARTICLE SAMUEL 25012023 v2'!$A$1:$H$1287,8,FALSE)</f>
        <v>1.5</v>
      </c>
      <c r="I2244">
        <v>2.25</v>
      </c>
      <c r="J2244">
        <f t="shared" ref="J2244:J2265" si="285">E2244*I2244</f>
        <v>4.5</v>
      </c>
      <c r="K2244" s="6">
        <f>VLOOKUP(M2244,'BASE ARTICLE SAMUEL 25012023 v2'!$A$1:$K$1287,11,FALSE)</f>
        <v>2.25</v>
      </c>
      <c r="L2244" s="6">
        <f t="shared" ref="L2244:L2265" si="286">E2244*K2244</f>
        <v>4.5</v>
      </c>
      <c r="M2244">
        <v>101007</v>
      </c>
      <c r="N2244" t="str">
        <f>VLOOKUP(M2244,'BASE ARTICLE SAMUEL 25012023 v1'!$A$2:$B$1287,2,FALSE)</f>
        <v>AN</v>
      </c>
      <c r="O2244">
        <f t="shared" si="279"/>
        <v>3</v>
      </c>
    </row>
    <row r="2245" spans="1:15" outlineLevel="2" x14ac:dyDescent="0.25">
      <c r="A2245" t="s">
        <v>2080</v>
      </c>
      <c r="B2245" s="74" t="str">
        <f t="shared" si="284"/>
        <v>00V75ALT</v>
      </c>
      <c r="C2245" t="str">
        <f>VLOOKUP(A2245,'BASE ARTICLE SAMUEL 25012023 v1'!$A$1:$B$1287,2,FALSE)</f>
        <v>AF</v>
      </c>
      <c r="D2245" t="s">
        <v>2093</v>
      </c>
      <c r="E2245">
        <v>2</v>
      </c>
      <c r="F2245" t="s">
        <v>3953</v>
      </c>
      <c r="G2245" s="71">
        <f>VLOOKUP(M2245,'BASE ARTICLE SAMUEL 25012023 v1'!$A$1:$F$1287,6,FALSE)</f>
        <v>265</v>
      </c>
      <c r="H2245" s="6">
        <f>VLOOKUP(M2245,'BASE ARTICLE SAMUEL 25012023 v2'!$A$1:$H$1287,8,FALSE)</f>
        <v>265</v>
      </c>
      <c r="I2245">
        <v>427.5</v>
      </c>
      <c r="J2245">
        <f t="shared" si="285"/>
        <v>855</v>
      </c>
      <c r="K2245" s="6">
        <f>VLOOKUP(M2245,'BASE ARTICLE SAMUEL 25012023 v2'!$A$1:$K$1287,11,FALSE)</f>
        <v>397.5</v>
      </c>
      <c r="L2245" s="6">
        <f t="shared" si="286"/>
        <v>795</v>
      </c>
      <c r="M2245" t="s">
        <v>2093</v>
      </c>
      <c r="N2245" t="str">
        <f>VLOOKUP(M2245,'BASE ARTICLE SAMUEL 25012023 v1'!$A$2:$B$1287,2,FALSE)</f>
        <v>AN</v>
      </c>
      <c r="O2245">
        <f t="shared" si="279"/>
        <v>530</v>
      </c>
    </row>
    <row r="2246" spans="1:15" outlineLevel="2" x14ac:dyDescent="0.25">
      <c r="A2246" t="s">
        <v>2080</v>
      </c>
      <c r="B2246" s="74" t="str">
        <f t="shared" si="284"/>
        <v>00V75ALT</v>
      </c>
      <c r="C2246" t="str">
        <f>VLOOKUP(A2246,'BASE ARTICLE SAMUEL 25012023 v1'!$A$1:$B$1287,2,FALSE)</f>
        <v>AF</v>
      </c>
      <c r="D2246" t="s">
        <v>576</v>
      </c>
      <c r="E2246">
        <v>4</v>
      </c>
      <c r="F2246" t="s">
        <v>577</v>
      </c>
      <c r="G2246" s="71">
        <f>VLOOKUP(M2246,'BASE ARTICLE SAMUEL 25012023 v1'!$A$1:$F$1287,6,FALSE)</f>
        <v>3.2</v>
      </c>
      <c r="H2246" s="6">
        <f>VLOOKUP(M2246,'BASE ARTICLE SAMUEL 25012023 v2'!$A$1:$H$1287,8,FALSE)</f>
        <v>3.2</v>
      </c>
      <c r="I2246">
        <v>4.3499999999999996</v>
      </c>
      <c r="J2246">
        <f t="shared" si="285"/>
        <v>17.399999999999999</v>
      </c>
      <c r="K2246" s="6">
        <f>VLOOKUP(M2246,'BASE ARTICLE SAMUEL 25012023 v2'!$A$1:$K$1287,11,FALSE)</f>
        <v>4.8000000000000007</v>
      </c>
      <c r="L2246" s="6">
        <f t="shared" si="286"/>
        <v>19.200000000000003</v>
      </c>
      <c r="M2246" t="s">
        <v>576</v>
      </c>
      <c r="N2246" t="str">
        <f>VLOOKUP(M2246,'BASE ARTICLE SAMUEL 25012023 v1'!$A$2:$B$1287,2,FALSE)</f>
        <v>AN</v>
      </c>
      <c r="O2246">
        <f t="shared" si="279"/>
        <v>12.8</v>
      </c>
    </row>
    <row r="2247" spans="1:15" outlineLevel="2" x14ac:dyDescent="0.25">
      <c r="A2247" t="s">
        <v>2080</v>
      </c>
      <c r="B2247" s="74" t="str">
        <f t="shared" si="284"/>
        <v>00V75ALT</v>
      </c>
      <c r="C2247" t="str">
        <f>VLOOKUP(A2247,'BASE ARTICLE SAMUEL 25012023 v1'!$A$1:$B$1287,2,FALSE)</f>
        <v>AF</v>
      </c>
      <c r="D2247" t="s">
        <v>2162</v>
      </c>
      <c r="E2247">
        <v>2</v>
      </c>
      <c r="F2247" t="s">
        <v>2163</v>
      </c>
      <c r="G2247" s="71">
        <f>VLOOKUP(M2247,'BASE ARTICLE SAMUEL 25012023 v1'!$A$1:$F$1287,6,FALSE)</f>
        <v>9.44</v>
      </c>
      <c r="H2247" s="6">
        <f>VLOOKUP(M2247,'BASE ARTICLE SAMUEL 25012023 v2'!$A$1:$H$1287,8,FALSE)</f>
        <v>9.44</v>
      </c>
      <c r="I2247">
        <v>15</v>
      </c>
      <c r="J2247">
        <f t="shared" si="285"/>
        <v>30</v>
      </c>
      <c r="K2247" s="6">
        <f>VLOOKUP(M2247,'BASE ARTICLE SAMUEL 25012023 v2'!$A$1:$K$1287,11,FALSE)</f>
        <v>14.16</v>
      </c>
      <c r="L2247" s="6">
        <f t="shared" si="286"/>
        <v>28.32</v>
      </c>
      <c r="M2247" t="s">
        <v>2162</v>
      </c>
      <c r="N2247" t="str">
        <f>VLOOKUP(M2247,'BASE ARTICLE SAMUEL 25012023 v1'!$A$2:$B$1287,2,FALSE)</f>
        <v>AS</v>
      </c>
      <c r="O2247">
        <f t="shared" si="279"/>
        <v>18.88</v>
      </c>
    </row>
    <row r="2248" spans="1:15" outlineLevel="2" x14ac:dyDescent="0.25">
      <c r="A2248" t="s">
        <v>2080</v>
      </c>
      <c r="B2248" s="74" t="str">
        <f t="shared" si="284"/>
        <v>00V75ALT</v>
      </c>
      <c r="C2248" t="str">
        <f>VLOOKUP(A2248,'BASE ARTICLE SAMUEL 25012023 v1'!$A$1:$B$1287,2,FALSE)</f>
        <v>AF</v>
      </c>
      <c r="D2248" t="s">
        <v>558</v>
      </c>
      <c r="E2248">
        <v>4</v>
      </c>
      <c r="F2248" t="s">
        <v>559</v>
      </c>
      <c r="G2248" s="71">
        <f>VLOOKUP(M2248,'BASE ARTICLE SAMUEL 25012023 v1'!$A$1:$F$1287,6,FALSE)</f>
        <v>0.85</v>
      </c>
      <c r="H2248" s="6">
        <f>VLOOKUP(M2248,'BASE ARTICLE SAMUEL 25012023 v2'!$A$1:$H$1287,8,FALSE)</f>
        <v>0.91100000000000003</v>
      </c>
      <c r="I2248">
        <v>1.1299999999999999</v>
      </c>
      <c r="J2248">
        <f t="shared" si="285"/>
        <v>4.5199999999999996</v>
      </c>
      <c r="K2248" s="6">
        <f>VLOOKUP(M2248,'BASE ARTICLE SAMUEL 25012023 v2'!$A$1:$K$1287,11,FALSE)</f>
        <v>1.2116300000000002</v>
      </c>
      <c r="L2248" s="6">
        <f t="shared" si="286"/>
        <v>4.8465200000000008</v>
      </c>
      <c r="M2248" t="s">
        <v>558</v>
      </c>
      <c r="N2248" t="str">
        <f>VLOOKUP(M2248,'BASE ARTICLE SAMUEL 25012023 v1'!$A$2:$B$1287,2,FALSE)</f>
        <v>AS</v>
      </c>
      <c r="O2248">
        <f t="shared" si="279"/>
        <v>3.6440000000000001</v>
      </c>
    </row>
    <row r="2249" spans="1:15" outlineLevel="2" x14ac:dyDescent="0.25">
      <c r="A2249" t="s">
        <v>2080</v>
      </c>
      <c r="B2249" s="74" t="str">
        <f t="shared" si="284"/>
        <v>00V75ALT</v>
      </c>
      <c r="C2249" t="str">
        <f>VLOOKUP(A2249,'BASE ARTICLE SAMUEL 25012023 v1'!$A$1:$B$1287,2,FALSE)</f>
        <v>AF</v>
      </c>
      <c r="D2249" t="s">
        <v>2217</v>
      </c>
      <c r="E2249">
        <v>4</v>
      </c>
      <c r="F2249" t="s">
        <v>2218</v>
      </c>
      <c r="G2249" s="71">
        <f>VLOOKUP(M2249,'BASE ARTICLE SAMUEL 25012023 v1'!$A$1:$F$1287,6,FALSE)</f>
        <v>0.2</v>
      </c>
      <c r="H2249" s="6">
        <f>VLOOKUP(M2249,'BASE ARTICLE SAMUEL 25012023 v2'!$A$1:$H$1287,8,FALSE)</f>
        <v>0.2</v>
      </c>
      <c r="I2249">
        <v>0.26600000000000001</v>
      </c>
      <c r="J2249">
        <f t="shared" si="285"/>
        <v>1.0640000000000001</v>
      </c>
      <c r="K2249" s="6">
        <f>VLOOKUP(M2249,'BASE ARTICLE SAMUEL 25012023 v2'!$A$1:$K$1287,11,FALSE)</f>
        <v>0.26600000000000001</v>
      </c>
      <c r="L2249" s="6">
        <f t="shared" si="286"/>
        <v>1.0640000000000001</v>
      </c>
      <c r="M2249" t="s">
        <v>2217</v>
      </c>
      <c r="N2249" t="str">
        <f>VLOOKUP(M2249,'BASE ARTICLE SAMUEL 25012023 v1'!$A$2:$B$1287,2,FALSE)</f>
        <v>AN</v>
      </c>
      <c r="O2249">
        <f t="shared" si="279"/>
        <v>0.8</v>
      </c>
    </row>
    <row r="2250" spans="1:15" outlineLevel="2" x14ac:dyDescent="0.25">
      <c r="A2250" t="s">
        <v>2080</v>
      </c>
      <c r="B2250" s="74" t="str">
        <f t="shared" si="284"/>
        <v>00V75ALT</v>
      </c>
      <c r="C2250" t="str">
        <f>VLOOKUP(A2250,'BASE ARTICLE SAMUEL 25012023 v1'!$A$1:$B$1287,2,FALSE)</f>
        <v>AF</v>
      </c>
      <c r="D2250" t="s">
        <v>942</v>
      </c>
      <c r="E2250">
        <v>1</v>
      </c>
      <c r="F2250" t="s">
        <v>943</v>
      </c>
      <c r="G2250" s="71">
        <f>VLOOKUP(M2250,'BASE ARTICLE SAMUEL 25012023 v1'!$A$1:$F$1287,6,FALSE)</f>
        <v>1.64</v>
      </c>
      <c r="H2250" s="6">
        <f>VLOOKUP(M2250,'BASE ARTICLE SAMUEL 25012023 v2'!$A$1:$H$1287,8,FALSE)</f>
        <v>1.83</v>
      </c>
      <c r="I2250">
        <v>2.4500000000000002</v>
      </c>
      <c r="J2250">
        <f t="shared" si="285"/>
        <v>2.4500000000000002</v>
      </c>
      <c r="K2250" s="6">
        <f>VLOOKUP(M2250,'BASE ARTICLE SAMUEL 25012023 v2'!$A$1:$K$1287,11,FALSE)</f>
        <v>2.7450000000000001</v>
      </c>
      <c r="L2250" s="6">
        <f t="shared" si="286"/>
        <v>2.7450000000000001</v>
      </c>
      <c r="M2250" t="s">
        <v>942</v>
      </c>
      <c r="N2250" t="str">
        <f>VLOOKUP(M2250,'BASE ARTICLE SAMUEL 25012023 v1'!$A$2:$B$1287,2,FALSE)</f>
        <v>AS</v>
      </c>
      <c r="O2250">
        <f t="shared" si="279"/>
        <v>1.83</v>
      </c>
    </row>
    <row r="2251" spans="1:15" outlineLevel="2" x14ac:dyDescent="0.25">
      <c r="A2251" t="s">
        <v>2080</v>
      </c>
      <c r="B2251" s="74" t="str">
        <f t="shared" si="284"/>
        <v>00V75ALT</v>
      </c>
      <c r="C2251" t="str">
        <f>VLOOKUP(A2251,'BASE ARTICLE SAMUEL 25012023 v1'!$A$1:$B$1287,2,FALSE)</f>
        <v>AF</v>
      </c>
      <c r="D2251" t="s">
        <v>1667</v>
      </c>
      <c r="E2251">
        <v>2</v>
      </c>
      <c r="F2251" t="s">
        <v>1668</v>
      </c>
      <c r="G2251" s="71">
        <f>VLOOKUP(M2251,'BASE ARTICLE SAMUEL 25012023 v1'!$A$1:$F$1287,6,FALSE)</f>
        <v>0.6</v>
      </c>
      <c r="H2251" s="6">
        <f>VLOOKUP(M2251,'BASE ARTICLE SAMUEL 25012023 v2'!$A$1:$H$1287,8,FALSE)</f>
        <v>0.6</v>
      </c>
      <c r="I2251">
        <v>0.9</v>
      </c>
      <c r="J2251">
        <f t="shared" si="285"/>
        <v>1.8</v>
      </c>
      <c r="K2251" s="6">
        <f>VLOOKUP(M2251,'BASE ARTICLE SAMUEL 25012023 v2'!$A$1:$K$1287,11,FALSE)</f>
        <v>0.89999999999999991</v>
      </c>
      <c r="L2251" s="6">
        <f t="shared" si="286"/>
        <v>1.7999999999999998</v>
      </c>
      <c r="M2251" t="s">
        <v>1667</v>
      </c>
      <c r="N2251" t="str">
        <f>VLOOKUP(M2251,'BASE ARTICLE SAMUEL 25012023 v1'!$A$2:$B$1287,2,FALSE)</f>
        <v>AN</v>
      </c>
      <c r="O2251">
        <f t="shared" si="279"/>
        <v>1.2</v>
      </c>
    </row>
    <row r="2252" spans="1:15" outlineLevel="2" x14ac:dyDescent="0.25">
      <c r="A2252" t="s">
        <v>2080</v>
      </c>
      <c r="B2252" s="74" t="str">
        <f t="shared" si="284"/>
        <v>00V75ALT</v>
      </c>
      <c r="C2252" t="str">
        <f>VLOOKUP(A2252,'BASE ARTICLE SAMUEL 25012023 v1'!$A$1:$B$1287,2,FALSE)</f>
        <v>AF</v>
      </c>
      <c r="D2252" t="s">
        <v>1949</v>
      </c>
      <c r="E2252">
        <v>1</v>
      </c>
      <c r="F2252" t="s">
        <v>1950</v>
      </c>
      <c r="G2252" s="71">
        <f>VLOOKUP(M2252,'BASE ARTICLE SAMUEL 25012023 v1'!$A$1:$F$1287,6,FALSE)</f>
        <v>0</v>
      </c>
      <c r="H2252" s="6">
        <f>VLOOKUP(M2252,'BASE ARTICLE SAMUEL 25012023 v2'!$A$1:$H$1287,8,FALSE)</f>
        <v>92.97</v>
      </c>
      <c r="I2252">
        <v>156.03</v>
      </c>
      <c r="J2252">
        <f t="shared" si="285"/>
        <v>156.03</v>
      </c>
      <c r="K2252" s="6">
        <f>VLOOKUP(M2252,'BASE ARTICLE SAMUEL 25012023 v2'!$A$1:$K$1287,11,FALSE)</f>
        <v>157.13120000000001</v>
      </c>
      <c r="L2252" s="6">
        <f t="shared" si="286"/>
        <v>157.13120000000001</v>
      </c>
      <c r="M2252" t="s">
        <v>1949</v>
      </c>
      <c r="N2252" t="str">
        <f>VLOOKUP(M2252,'BASE ARTICLE SAMUEL 25012023 v1'!$A$2:$B$1287,2,FALSE)</f>
        <v>AF</v>
      </c>
      <c r="O2252">
        <f t="shared" si="279"/>
        <v>92.97</v>
      </c>
    </row>
    <row r="2253" spans="1:15" outlineLevel="2" x14ac:dyDescent="0.25">
      <c r="A2253" t="s">
        <v>2080</v>
      </c>
      <c r="B2253" s="74" t="str">
        <f t="shared" si="284"/>
        <v>00V75ALT</v>
      </c>
      <c r="C2253" t="str">
        <f>VLOOKUP(A2253,'BASE ARTICLE SAMUEL 25012023 v1'!$A$1:$B$1287,2,FALSE)</f>
        <v>AF</v>
      </c>
      <c r="D2253" t="s">
        <v>2057</v>
      </c>
      <c r="E2253">
        <v>1</v>
      </c>
      <c r="F2253" t="s">
        <v>2058</v>
      </c>
      <c r="G2253" s="71">
        <f>VLOOKUP(M2253,'BASE ARTICLE SAMUEL 25012023 v1'!$A$1:$F$1287,6,FALSE)</f>
        <v>214.71</v>
      </c>
      <c r="H2253" s="6">
        <f>VLOOKUP(M2253,'BASE ARTICLE SAMUEL 25012023 v2'!$A$1:$H$1287,8,FALSE)</f>
        <v>196.03</v>
      </c>
      <c r="I2253">
        <v>289.12</v>
      </c>
      <c r="J2253">
        <f t="shared" si="285"/>
        <v>289.12</v>
      </c>
      <c r="K2253" s="6">
        <f>VLOOKUP(M2253,'BASE ARTICLE SAMUEL 25012023 v2'!$A$1:$K$1287,11,FALSE)</f>
        <v>287.341800036</v>
      </c>
      <c r="L2253" s="6">
        <f t="shared" si="286"/>
        <v>287.341800036</v>
      </c>
      <c r="M2253" t="s">
        <v>2057</v>
      </c>
      <c r="N2253" t="str">
        <f>VLOOKUP(M2253,'BASE ARTICLE SAMUEL 25012023 v1'!$A$2:$B$1287,2,FALSE)</f>
        <v>AF</v>
      </c>
      <c r="O2253">
        <f t="shared" si="279"/>
        <v>196.03</v>
      </c>
    </row>
    <row r="2254" spans="1:15" outlineLevel="2" x14ac:dyDescent="0.25">
      <c r="A2254" t="s">
        <v>2080</v>
      </c>
      <c r="B2254" s="74" t="str">
        <f t="shared" si="284"/>
        <v>00V75ALT</v>
      </c>
      <c r="C2254" t="str">
        <f>VLOOKUP(A2254,'BASE ARTICLE SAMUEL 25012023 v1'!$A$1:$B$1287,2,FALSE)</f>
        <v>AF</v>
      </c>
      <c r="D2254" t="s">
        <v>1786</v>
      </c>
      <c r="E2254">
        <v>1</v>
      </c>
      <c r="F2254" t="s">
        <v>1787</v>
      </c>
      <c r="G2254" s="71">
        <f>VLOOKUP(M2254,'BASE ARTICLE SAMUEL 25012023 v1'!$A$1:$F$1287,6,FALSE)</f>
        <v>0</v>
      </c>
      <c r="H2254" s="6">
        <f>VLOOKUP(M2254,'BASE ARTICLE SAMUEL 25012023 v2'!$A$1:$H$1287,8,FALSE)</f>
        <v>203.62199999999999</v>
      </c>
      <c r="I2254">
        <v>326.8</v>
      </c>
      <c r="J2254">
        <f t="shared" si="285"/>
        <v>326.8</v>
      </c>
      <c r="K2254" s="6">
        <f>VLOOKUP(M2254,'BASE ARTICLE SAMUEL 25012023 v2'!$A$1:$K$1287,11,FALSE)</f>
        <v>411.34799999999996</v>
      </c>
      <c r="L2254" s="6">
        <f t="shared" si="286"/>
        <v>411.34799999999996</v>
      </c>
      <c r="M2254" t="s">
        <v>1786</v>
      </c>
      <c r="N2254" t="str">
        <f>VLOOKUP(M2254,'BASE ARTICLE SAMUEL 25012023 v1'!$A$2:$B$1287,2,FALSE)</f>
        <v>AF</v>
      </c>
      <c r="O2254">
        <f t="shared" ref="O2254:O2320" si="287">E2254*H2254</f>
        <v>203.62199999999999</v>
      </c>
    </row>
    <row r="2255" spans="1:15" outlineLevel="2" x14ac:dyDescent="0.25">
      <c r="A2255" t="s">
        <v>2080</v>
      </c>
      <c r="B2255" s="74" t="str">
        <f t="shared" si="284"/>
        <v>00V75ALT</v>
      </c>
      <c r="C2255" t="str">
        <f>VLOOKUP(A2255,'BASE ARTICLE SAMUEL 25012023 v1'!$A$1:$B$1287,2,FALSE)</f>
        <v>AF</v>
      </c>
      <c r="D2255" t="s">
        <v>2059</v>
      </c>
      <c r="E2255">
        <v>1</v>
      </c>
      <c r="F2255" t="s">
        <v>2060</v>
      </c>
      <c r="G2255" s="71">
        <f>VLOOKUP(M2255,'BASE ARTICLE SAMUEL 25012023 v1'!$A$1:$F$1287,6,FALSE)</f>
        <v>237</v>
      </c>
      <c r="H2255" s="6">
        <f>VLOOKUP(M2255,'BASE ARTICLE SAMUEL 25012023 v2'!$A$1:$H$1287,8,FALSE)</f>
        <v>299.99</v>
      </c>
      <c r="I2255">
        <v>355.5</v>
      </c>
      <c r="J2255">
        <f t="shared" si="285"/>
        <v>355.5</v>
      </c>
      <c r="K2255" s="6">
        <f>VLOOKUP(M2255,'BASE ARTICLE SAMUEL 25012023 v2'!$A$1:$K$1287,11,FALSE)</f>
        <v>449.98500000000001</v>
      </c>
      <c r="L2255" s="6">
        <f t="shared" si="286"/>
        <v>449.98500000000001</v>
      </c>
      <c r="M2255" t="s">
        <v>2059</v>
      </c>
      <c r="N2255" t="str">
        <f>VLOOKUP(M2255,'BASE ARTICLE SAMUEL 25012023 v1'!$A$2:$B$1287,2,FALSE)</f>
        <v>AN</v>
      </c>
      <c r="O2255">
        <f t="shared" si="287"/>
        <v>299.99</v>
      </c>
    </row>
    <row r="2256" spans="1:15" outlineLevel="2" x14ac:dyDescent="0.25">
      <c r="A2256" t="s">
        <v>2080</v>
      </c>
      <c r="B2256" s="74" t="str">
        <f t="shared" si="284"/>
        <v>00V75ALT</v>
      </c>
      <c r="C2256" t="str">
        <f>VLOOKUP(A2256,'BASE ARTICLE SAMUEL 25012023 v1'!$A$1:$B$1287,2,FALSE)</f>
        <v>AF</v>
      </c>
      <c r="D2256" t="s">
        <v>68</v>
      </c>
      <c r="E2256">
        <v>1</v>
      </c>
      <c r="F2256" t="s">
        <v>69</v>
      </c>
      <c r="G2256" s="71">
        <f>VLOOKUP(M2256,'BASE ARTICLE SAMUEL 25012023 v1'!$A$1:$F$1287,6,FALSE)</f>
        <v>0.94</v>
      </c>
      <c r="H2256" s="6">
        <f>VLOOKUP(M2256,'BASE ARTICLE SAMUEL 25012023 v2'!$A$1:$H$1287,8,FALSE)</f>
        <v>0.94</v>
      </c>
      <c r="I2256">
        <v>1.41</v>
      </c>
      <c r="J2256">
        <f t="shared" si="285"/>
        <v>1.41</v>
      </c>
      <c r="K2256" s="6">
        <f>VLOOKUP(M2256,'BASE ARTICLE SAMUEL 25012023 v2'!$A$1:$K$1287,11,FALSE)</f>
        <v>1.41</v>
      </c>
      <c r="L2256" s="6">
        <f t="shared" si="286"/>
        <v>1.41</v>
      </c>
      <c r="M2256" t="s">
        <v>68</v>
      </c>
      <c r="N2256" t="str">
        <f>VLOOKUP(M2256,'BASE ARTICLE SAMUEL 25012023 v1'!$A$2:$B$1287,2,FALSE)</f>
        <v>AS</v>
      </c>
      <c r="O2256">
        <f t="shared" si="287"/>
        <v>0.94</v>
      </c>
    </row>
    <row r="2257" spans="1:15" outlineLevel="2" x14ac:dyDescent="0.25">
      <c r="A2257" t="s">
        <v>2080</v>
      </c>
      <c r="B2257" s="74" t="str">
        <f t="shared" si="284"/>
        <v>00V75ALT</v>
      </c>
      <c r="C2257" t="str">
        <f>VLOOKUP(A2257,'BASE ARTICLE SAMUEL 25012023 v1'!$A$1:$B$1287,2,FALSE)</f>
        <v>AF</v>
      </c>
      <c r="D2257" t="s">
        <v>90</v>
      </c>
      <c r="E2257">
        <v>2</v>
      </c>
      <c r="F2257" t="s">
        <v>91</v>
      </c>
      <c r="G2257" s="71">
        <f>VLOOKUP(M2257,'BASE ARTICLE SAMUEL 25012023 v1'!$A$1:$F$1287,6,FALSE)</f>
        <v>0.92</v>
      </c>
      <c r="H2257" s="6">
        <f>VLOOKUP(M2257,'BASE ARTICLE SAMUEL 25012023 v2'!$A$1:$H$1287,8,FALSE)</f>
        <v>0.92</v>
      </c>
      <c r="I2257">
        <v>1.38</v>
      </c>
      <c r="J2257">
        <f t="shared" si="285"/>
        <v>2.76</v>
      </c>
      <c r="K2257" s="6">
        <f>VLOOKUP(M2257,'BASE ARTICLE SAMUEL 25012023 v2'!$A$1:$K$1287,11,FALSE)</f>
        <v>1.3800000000000001</v>
      </c>
      <c r="L2257" s="6">
        <f t="shared" si="286"/>
        <v>2.7600000000000002</v>
      </c>
      <c r="M2257" t="s">
        <v>90</v>
      </c>
      <c r="N2257" t="str">
        <f>VLOOKUP(M2257,'BASE ARTICLE SAMUEL 25012023 v1'!$A$2:$B$1287,2,FALSE)</f>
        <v>AS</v>
      </c>
      <c r="O2257">
        <f t="shared" si="287"/>
        <v>1.84</v>
      </c>
    </row>
    <row r="2258" spans="1:15" outlineLevel="2" x14ac:dyDescent="0.25">
      <c r="A2258" t="s">
        <v>2080</v>
      </c>
      <c r="B2258" s="74" t="str">
        <f t="shared" si="284"/>
        <v>00V75ALT</v>
      </c>
      <c r="C2258" t="str">
        <f>VLOOKUP(A2258,'BASE ARTICLE SAMUEL 25012023 v1'!$A$1:$B$1287,2,FALSE)</f>
        <v>AF</v>
      </c>
      <c r="D2258" t="s">
        <v>757</v>
      </c>
      <c r="E2258">
        <v>2</v>
      </c>
      <c r="F2258" t="s">
        <v>758</v>
      </c>
      <c r="G2258" s="71">
        <f>VLOOKUP(M2258,'BASE ARTICLE SAMUEL 25012023 v1'!$A$1:$F$1287,6,FALSE)</f>
        <v>1.22</v>
      </c>
      <c r="H2258" s="6">
        <f>VLOOKUP(M2258,'BASE ARTICLE SAMUEL 25012023 v2'!$A$1:$H$1287,8,FALSE)</f>
        <v>1.22</v>
      </c>
      <c r="I2258">
        <v>1.62</v>
      </c>
      <c r="J2258">
        <f t="shared" si="285"/>
        <v>3.24</v>
      </c>
      <c r="K2258" s="6">
        <f>VLOOKUP(M2258,'BASE ARTICLE SAMUEL 25012023 v2'!$A$1:$K$1287,11,FALSE)</f>
        <v>1.6226</v>
      </c>
      <c r="L2258" s="6">
        <f t="shared" si="286"/>
        <v>3.2452000000000001</v>
      </c>
      <c r="M2258" t="s">
        <v>757</v>
      </c>
      <c r="N2258" t="str">
        <f>VLOOKUP(M2258,'BASE ARTICLE SAMUEL 25012023 v1'!$A$2:$B$1287,2,FALSE)</f>
        <v>AS</v>
      </c>
      <c r="O2258">
        <f t="shared" si="287"/>
        <v>2.44</v>
      </c>
    </row>
    <row r="2259" spans="1:15" outlineLevel="2" x14ac:dyDescent="0.25">
      <c r="A2259" t="s">
        <v>2080</v>
      </c>
      <c r="B2259" s="74" t="str">
        <f t="shared" si="284"/>
        <v>00V75ALT</v>
      </c>
      <c r="C2259" t="str">
        <f>VLOOKUP(A2259,'BASE ARTICLE SAMUEL 25012023 v1'!$A$1:$B$1287,2,FALSE)</f>
        <v>AF</v>
      </c>
      <c r="D2259" t="s">
        <v>1603</v>
      </c>
      <c r="E2259">
        <v>1.5</v>
      </c>
      <c r="F2259" t="s">
        <v>1604</v>
      </c>
      <c r="G2259" s="71">
        <f>VLOOKUP(M2259,'BASE ARTICLE SAMUEL 25012023 v1'!$A$1:$F$1287,6,FALSE)</f>
        <v>50</v>
      </c>
      <c r="H2259" s="6">
        <f>VLOOKUP(M2259,'BASE ARTICLE SAMUEL 25012023 v2'!$A$1:$H$1287,8,FALSE)</f>
        <v>0</v>
      </c>
      <c r="I2259">
        <v>75</v>
      </c>
      <c r="J2259">
        <f t="shared" si="285"/>
        <v>112.5</v>
      </c>
      <c r="K2259" s="6">
        <f>VLOOKUP(M2259,'BASE ARTICLE SAMUEL 25012023 v2'!$A$1:$K$1287,11,FALSE)</f>
        <v>75</v>
      </c>
      <c r="L2259" s="6">
        <f t="shared" si="286"/>
        <v>112.5</v>
      </c>
      <c r="M2259" t="s">
        <v>1603</v>
      </c>
      <c r="N2259" t="str">
        <f>VLOOKUP(M2259,'BASE ARTICLE SAMUEL 25012023 v1'!$A$2:$B$1287,2,FALSE)</f>
        <v>AN</v>
      </c>
      <c r="O2259">
        <f t="shared" si="287"/>
        <v>0</v>
      </c>
    </row>
    <row r="2260" spans="1:15" outlineLevel="2" x14ac:dyDescent="0.25">
      <c r="A2260" t="s">
        <v>2080</v>
      </c>
      <c r="B2260" s="74" t="str">
        <f t="shared" si="284"/>
        <v>00V75ALT</v>
      </c>
      <c r="C2260" t="str">
        <f>VLOOKUP(A2260,'BASE ARTICLE SAMUEL 25012023 v1'!$A$1:$B$1287,2,FALSE)</f>
        <v>AF</v>
      </c>
      <c r="D2260" t="s">
        <v>2049</v>
      </c>
      <c r="E2260">
        <v>4</v>
      </c>
      <c r="F2260" t="s">
        <v>2050</v>
      </c>
      <c r="G2260" s="71">
        <f>VLOOKUP(M2260,'BASE ARTICLE SAMUEL 25012023 v1'!$A$1:$F$1287,6,FALSE)</f>
        <v>0</v>
      </c>
      <c r="H2260" s="6">
        <f>VLOOKUP(M2260,'BASE ARTICLE SAMUEL 25012023 v2'!$A$1:$H$1287,8,FALSE)</f>
        <v>4.1400000000000006</v>
      </c>
      <c r="I2260">
        <v>5.5</v>
      </c>
      <c r="J2260">
        <f t="shared" si="285"/>
        <v>22</v>
      </c>
      <c r="K2260" s="6">
        <f>VLOOKUP(M2260,'BASE ARTICLE SAMUEL 25012023 v2'!$A$1:$K$1287,11,FALSE)</f>
        <v>5.5212000000000003</v>
      </c>
      <c r="L2260" s="6">
        <f t="shared" si="286"/>
        <v>22.084800000000001</v>
      </c>
      <c r="M2260" t="s">
        <v>2049</v>
      </c>
      <c r="N2260" t="str">
        <f>VLOOKUP(M2260,'BASE ARTICLE SAMUEL 25012023 v1'!$A$2:$B$1287,2,FALSE)</f>
        <v>AF</v>
      </c>
      <c r="O2260">
        <f t="shared" si="287"/>
        <v>16.560000000000002</v>
      </c>
    </row>
    <row r="2261" spans="1:15" outlineLevel="2" x14ac:dyDescent="0.25">
      <c r="A2261" t="s">
        <v>2080</v>
      </c>
      <c r="B2261" s="74" t="str">
        <f t="shared" si="284"/>
        <v>00V75ALT</v>
      </c>
      <c r="C2261" t="str">
        <f>VLOOKUP(A2261,'BASE ARTICLE SAMUEL 25012023 v1'!$A$1:$B$1287,2,FALSE)</f>
        <v>AF</v>
      </c>
      <c r="D2261" t="s">
        <v>1562</v>
      </c>
      <c r="E2261">
        <v>1</v>
      </c>
      <c r="F2261" t="s">
        <v>1563</v>
      </c>
      <c r="G2261" s="71">
        <f>VLOOKUP(M2261,'BASE ARTICLE SAMUEL 25012023 v1'!$A$1:$F$1287,6,FALSE)</f>
        <v>19.18</v>
      </c>
      <c r="H2261" s="6">
        <f>VLOOKUP(M2261,'BASE ARTICLE SAMUEL 25012023 v2'!$A$1:$H$1287,8,FALSE)</f>
        <v>19.18</v>
      </c>
      <c r="I2261">
        <v>28.77</v>
      </c>
      <c r="J2261">
        <f t="shared" si="285"/>
        <v>28.77</v>
      </c>
      <c r="K2261" s="6">
        <f>VLOOKUP(M2261,'BASE ARTICLE SAMUEL 25012023 v2'!$A$1:$K$1287,11,FALSE)</f>
        <v>28.77</v>
      </c>
      <c r="L2261" s="6">
        <f t="shared" si="286"/>
        <v>28.77</v>
      </c>
      <c r="M2261" t="s">
        <v>1562</v>
      </c>
      <c r="N2261" t="str">
        <f>VLOOKUP(M2261,'BASE ARTICLE SAMUEL 25012023 v1'!$A$2:$B$1287,2,FALSE)</f>
        <v>AN</v>
      </c>
      <c r="O2261">
        <f t="shared" si="287"/>
        <v>19.18</v>
      </c>
    </row>
    <row r="2262" spans="1:15" outlineLevel="2" x14ac:dyDescent="0.25">
      <c r="A2262" t="s">
        <v>2080</v>
      </c>
      <c r="B2262" s="74" t="str">
        <f t="shared" si="284"/>
        <v>00V75ALT</v>
      </c>
      <c r="C2262" t="str">
        <f>VLOOKUP(A2262,'BASE ARTICLE SAMUEL 25012023 v1'!$A$1:$B$1287,2,FALSE)</f>
        <v>AF</v>
      </c>
      <c r="D2262" t="s">
        <v>560</v>
      </c>
      <c r="E2262">
        <v>3</v>
      </c>
      <c r="F2262" t="s">
        <v>561</v>
      </c>
      <c r="G2262" s="71">
        <f>VLOOKUP(M2262,'BASE ARTICLE SAMUEL 25012023 v1'!$A$1:$F$1287,6,FALSE)</f>
        <v>5.73</v>
      </c>
      <c r="H2262" s="6">
        <f>VLOOKUP(M2262,'BASE ARTICLE SAMUEL 25012023 v2'!$A$1:$H$1287,8,FALSE)</f>
        <v>5.73</v>
      </c>
      <c r="I2262">
        <v>19.059999999999999</v>
      </c>
      <c r="J2262">
        <f t="shared" si="285"/>
        <v>57.179999999999993</v>
      </c>
      <c r="K2262" s="6">
        <f>VLOOKUP(M2262,'BASE ARTICLE SAMUEL 25012023 v2'!$A$1:$K$1287,11,FALSE)</f>
        <v>22.862700000000004</v>
      </c>
      <c r="L2262" s="6">
        <f t="shared" si="286"/>
        <v>68.588100000000011</v>
      </c>
      <c r="M2262" t="s">
        <v>560</v>
      </c>
      <c r="N2262" t="str">
        <f>VLOOKUP(M2262,'BASE ARTICLE SAMUEL 25012023 v1'!$A$2:$B$1287,2,FALSE)</f>
        <v>AS</v>
      </c>
      <c r="O2262">
        <f t="shared" si="287"/>
        <v>17.190000000000001</v>
      </c>
    </row>
    <row r="2263" spans="1:15" outlineLevel="2" x14ac:dyDescent="0.25">
      <c r="A2263" t="s">
        <v>2080</v>
      </c>
      <c r="B2263" s="74" t="str">
        <f t="shared" si="284"/>
        <v>00V75ALT</v>
      </c>
      <c r="C2263" t="str">
        <f>VLOOKUP(A2263,'BASE ARTICLE SAMUEL 25012023 v1'!$A$1:$B$1287,2,FALSE)</f>
        <v>AF</v>
      </c>
      <c r="D2263" t="s">
        <v>2215</v>
      </c>
      <c r="E2263">
        <v>5</v>
      </c>
      <c r="F2263" t="s">
        <v>2216</v>
      </c>
      <c r="G2263" s="71">
        <f>VLOOKUP(M2263,'BASE ARTICLE SAMUEL 25012023 v1'!$A$1:$F$1287,6,FALSE)</f>
        <v>0.6</v>
      </c>
      <c r="H2263" s="6">
        <f>VLOOKUP(M2263,'BASE ARTICLE SAMUEL 25012023 v2'!$A$1:$H$1287,8,FALSE)</f>
        <v>0.76</v>
      </c>
      <c r="I2263">
        <v>0.79800000000000004</v>
      </c>
      <c r="J2263">
        <f t="shared" si="285"/>
        <v>3.99</v>
      </c>
      <c r="K2263" s="6">
        <f>VLOOKUP(M2263,'BASE ARTICLE SAMUEL 25012023 v2'!$A$1:$K$1287,11,FALSE)</f>
        <v>1.0108000000000001</v>
      </c>
      <c r="L2263" s="6">
        <f t="shared" si="286"/>
        <v>5.0540000000000003</v>
      </c>
      <c r="M2263" t="s">
        <v>2215</v>
      </c>
      <c r="N2263" t="str">
        <f>VLOOKUP(M2263,'BASE ARTICLE SAMUEL 25012023 v1'!$A$2:$B$1287,2,FALSE)</f>
        <v>AN</v>
      </c>
      <c r="O2263">
        <f t="shared" si="287"/>
        <v>3.8</v>
      </c>
    </row>
    <row r="2264" spans="1:15" outlineLevel="2" x14ac:dyDescent="0.25">
      <c r="A2264" t="s">
        <v>2080</v>
      </c>
      <c r="B2264" s="74" t="str">
        <f t="shared" si="284"/>
        <v>00V75ALT</v>
      </c>
      <c r="C2264" t="str">
        <f>VLOOKUP(A2264,'BASE ARTICLE SAMUEL 25012023 v1'!$A$1:$B$1287,2,FALSE)</f>
        <v>AF</v>
      </c>
      <c r="E2264">
        <v>1</v>
      </c>
      <c r="F2264" t="s">
        <v>1550</v>
      </c>
      <c r="G2264" s="71">
        <f>VLOOKUP(M2264,'BASE ARTICLE SAMUEL 25012023 v1'!$A$1:$F$1287,6,FALSE)</f>
        <v>5</v>
      </c>
      <c r="H2264" s="6">
        <f>VLOOKUP(M2264,'BASE ARTICLE SAMUEL 25012023 v2'!$A$1:$H$1287,8,FALSE)</f>
        <v>5</v>
      </c>
      <c r="I2264">
        <v>0.8</v>
      </c>
      <c r="J2264">
        <f t="shared" si="285"/>
        <v>0.8</v>
      </c>
      <c r="K2264" s="6">
        <f>VLOOKUP(M2264,'BASE ARTICLE SAMUEL 25012023 v2'!$A$1:$K$1287,11,FALSE)</f>
        <v>5.5</v>
      </c>
      <c r="L2264" s="6">
        <f t="shared" si="286"/>
        <v>5.5</v>
      </c>
      <c r="M2264" t="s">
        <v>1549</v>
      </c>
      <c r="N2264" t="str">
        <f>VLOOKUP(M2264,'BASE ARTICLE SAMUEL 25012023 v1'!$A$2:$B$1287,2,FALSE)</f>
        <v>AN</v>
      </c>
      <c r="O2264">
        <f t="shared" si="287"/>
        <v>5</v>
      </c>
    </row>
    <row r="2265" spans="1:15" outlineLevel="2" x14ac:dyDescent="0.25">
      <c r="A2265" t="s">
        <v>2080</v>
      </c>
      <c r="B2265" s="74" t="str">
        <f t="shared" si="284"/>
        <v>00V75ALT</v>
      </c>
      <c r="C2265" t="str">
        <f>VLOOKUP(A2265,'BASE ARTICLE SAMUEL 25012023 v1'!$A$1:$B$1287,2,FALSE)</f>
        <v>AF</v>
      </c>
      <c r="E2265">
        <v>1</v>
      </c>
      <c r="F2265" t="s">
        <v>2484</v>
      </c>
      <c r="G2265" s="71">
        <f>VLOOKUP(M2265,'BASE ARTICLE SAMUEL 25012023 v1'!$A$1:$F$1287,6,FALSE)</f>
        <v>1.32</v>
      </c>
      <c r="H2265" s="6">
        <f>VLOOKUP(M2265,'BASE ARTICLE SAMUEL 25012023 v2'!$A$1:$H$1287,8,FALSE)</f>
        <v>1.32</v>
      </c>
      <c r="I2265">
        <v>0.8</v>
      </c>
      <c r="J2265">
        <f t="shared" si="285"/>
        <v>0.8</v>
      </c>
      <c r="K2265" s="6">
        <f>VLOOKUP(M2265,'BASE ARTICLE SAMUEL 25012023 v2'!$A$1:$K$1287,11,FALSE)</f>
        <v>1.4520000000000002</v>
      </c>
      <c r="L2265" s="6">
        <f t="shared" si="286"/>
        <v>1.4520000000000002</v>
      </c>
      <c r="M2265" t="s">
        <v>2483</v>
      </c>
      <c r="N2265" t="str">
        <f>VLOOKUP(M2265,'BASE ARTICLE SAMUEL 25012023 v1'!$A$2:$B$1287,2,FALSE)</f>
        <v>AN</v>
      </c>
      <c r="O2265">
        <f t="shared" si="287"/>
        <v>1.32</v>
      </c>
    </row>
    <row r="2266" spans="1:15" outlineLevel="1" x14ac:dyDescent="0.25">
      <c r="A2266" s="74" t="s">
        <v>4228</v>
      </c>
      <c r="B2266" s="74" t="str">
        <f t="shared" si="284"/>
        <v>DSPR1900V75ALT</v>
      </c>
      <c r="H2266" s="6" t="e">
        <f>VLOOKUP(M2266,'BASE ARTICLE SAMUEL 25012023 v2'!$A$1:$H$1287,8,FALSE)</f>
        <v>#N/A</v>
      </c>
      <c r="K2266" s="6" t="e">
        <f>VLOOKUP(M2266,'BASE ARTICLE SAMUEL 25012023 v2'!$A$1:$K$1287,11,FALSE)</f>
        <v>#N/A</v>
      </c>
      <c r="L2266" s="6">
        <f>SUBTOTAL(9,L2244:L2265)</f>
        <v>2414.6456200360003</v>
      </c>
      <c r="O2266">
        <f>SUBTOTAL(9,O2244:O2265)</f>
        <v>1433.0360000000001</v>
      </c>
    </row>
    <row r="2267" spans="1:15" outlineLevel="2" x14ac:dyDescent="0.25">
      <c r="A2267" t="s">
        <v>2275</v>
      </c>
      <c r="B2267" s="74" t="str">
        <f t="shared" si="284"/>
        <v>00V100</v>
      </c>
      <c r="C2267" t="str">
        <f>VLOOKUP(A2267,'BASE ARTICLE SAMUEL 25012023 v1'!$A$1:$B$1287,2,FALSE)</f>
        <v>AF</v>
      </c>
      <c r="D2267" t="s">
        <v>576</v>
      </c>
      <c r="E2267">
        <v>5</v>
      </c>
      <c r="F2267" t="s">
        <v>577</v>
      </c>
      <c r="G2267" s="71">
        <f>VLOOKUP(M2267,'BASE ARTICLE SAMUEL 25012023 v1'!$A$1:$F$1287,6,FALSE)</f>
        <v>3.2</v>
      </c>
      <c r="H2267" s="6">
        <f>VLOOKUP(M2267,'BASE ARTICLE SAMUEL 25012023 v2'!$A$1:$H$1287,8,FALSE)</f>
        <v>3.2</v>
      </c>
      <c r="I2267">
        <v>4.3499999999999996</v>
      </c>
      <c r="J2267">
        <f t="shared" ref="J2267:J2289" si="288">E2267*I2267</f>
        <v>21.75</v>
      </c>
      <c r="K2267" s="6">
        <f>VLOOKUP(M2267,'BASE ARTICLE SAMUEL 25012023 v2'!$A$1:$K$1287,11,FALSE)</f>
        <v>4.8000000000000007</v>
      </c>
      <c r="L2267" s="6">
        <f t="shared" ref="L2267:L2289" si="289">E2267*K2267</f>
        <v>24.000000000000004</v>
      </c>
      <c r="M2267" t="s">
        <v>576</v>
      </c>
      <c r="N2267" t="str">
        <f>VLOOKUP(M2267,'BASE ARTICLE SAMUEL 25012023 v1'!$A$2:$B$1287,2,FALSE)</f>
        <v>AN</v>
      </c>
      <c r="O2267">
        <f t="shared" si="287"/>
        <v>16</v>
      </c>
    </row>
    <row r="2268" spans="1:15" outlineLevel="2" x14ac:dyDescent="0.25">
      <c r="A2268" t="s">
        <v>2275</v>
      </c>
      <c r="B2268" s="74" t="str">
        <f t="shared" si="284"/>
        <v>00V100</v>
      </c>
      <c r="C2268" t="str">
        <f>VLOOKUP(A2268,'BASE ARTICLE SAMUEL 25012023 v1'!$A$1:$B$1287,2,FALSE)</f>
        <v>AF</v>
      </c>
      <c r="D2268" t="s">
        <v>930</v>
      </c>
      <c r="E2268">
        <v>2</v>
      </c>
      <c r="F2268" t="s">
        <v>3954</v>
      </c>
      <c r="G2268" s="71">
        <f>VLOOKUP(M2268,'BASE ARTICLE SAMUEL 25012023 v1'!$A$1:$F$1287,6,FALSE)</f>
        <v>300</v>
      </c>
      <c r="H2268" s="6">
        <f>VLOOKUP(M2268,'BASE ARTICLE SAMUEL 25012023 v2'!$A$1:$H$1287,8,FALSE)</f>
        <v>300</v>
      </c>
      <c r="I2268">
        <v>450</v>
      </c>
      <c r="J2268">
        <f t="shared" si="288"/>
        <v>900</v>
      </c>
      <c r="K2268" s="6">
        <f>VLOOKUP(M2268,'BASE ARTICLE SAMUEL 25012023 v2'!$A$1:$K$1287,11,FALSE)</f>
        <v>450</v>
      </c>
      <c r="L2268" s="6">
        <f t="shared" si="289"/>
        <v>900</v>
      </c>
      <c r="M2268" t="s">
        <v>930</v>
      </c>
      <c r="N2268" t="str">
        <f>VLOOKUP(M2268,'BASE ARTICLE SAMUEL 25012023 v1'!$A$2:$B$1287,2,FALSE)</f>
        <v>AN</v>
      </c>
      <c r="O2268">
        <f t="shared" si="287"/>
        <v>600</v>
      </c>
    </row>
    <row r="2269" spans="1:15" outlineLevel="2" x14ac:dyDescent="0.25">
      <c r="A2269" t="s">
        <v>2275</v>
      </c>
      <c r="B2269" s="74" t="str">
        <f t="shared" si="284"/>
        <v>00V100</v>
      </c>
      <c r="C2269" t="str">
        <f>VLOOKUP(A2269,'BASE ARTICLE SAMUEL 25012023 v1'!$A$1:$B$1287,2,FALSE)</f>
        <v>AF</v>
      </c>
      <c r="D2269" t="s">
        <v>2162</v>
      </c>
      <c r="E2269">
        <v>2</v>
      </c>
      <c r="F2269" t="s">
        <v>2163</v>
      </c>
      <c r="G2269" s="71">
        <f>VLOOKUP(M2269,'BASE ARTICLE SAMUEL 25012023 v1'!$A$1:$F$1287,6,FALSE)</f>
        <v>9.44</v>
      </c>
      <c r="H2269" s="6">
        <f>VLOOKUP(M2269,'BASE ARTICLE SAMUEL 25012023 v2'!$A$1:$H$1287,8,FALSE)</f>
        <v>9.44</v>
      </c>
      <c r="I2269">
        <v>15</v>
      </c>
      <c r="J2269">
        <f t="shared" si="288"/>
        <v>30</v>
      </c>
      <c r="K2269" s="6">
        <f>VLOOKUP(M2269,'BASE ARTICLE SAMUEL 25012023 v2'!$A$1:$K$1287,11,FALSE)</f>
        <v>14.16</v>
      </c>
      <c r="L2269" s="6">
        <f t="shared" si="289"/>
        <v>28.32</v>
      </c>
      <c r="M2269" t="s">
        <v>2162</v>
      </c>
      <c r="N2269" t="str">
        <f>VLOOKUP(M2269,'BASE ARTICLE SAMUEL 25012023 v1'!$A$2:$B$1287,2,FALSE)</f>
        <v>AS</v>
      </c>
      <c r="O2269">
        <f t="shared" si="287"/>
        <v>18.88</v>
      </c>
    </row>
    <row r="2270" spans="1:15" outlineLevel="2" x14ac:dyDescent="0.25">
      <c r="A2270" t="s">
        <v>2275</v>
      </c>
      <c r="B2270" s="74" t="str">
        <f t="shared" si="284"/>
        <v>00V100</v>
      </c>
      <c r="C2270" t="str">
        <f>VLOOKUP(A2270,'BASE ARTICLE SAMUEL 25012023 v1'!$A$1:$B$1287,2,FALSE)</f>
        <v>AF</v>
      </c>
      <c r="D2270" t="s">
        <v>90</v>
      </c>
      <c r="E2270">
        <v>2</v>
      </c>
      <c r="F2270" t="s">
        <v>91</v>
      </c>
      <c r="G2270" s="71">
        <f>VLOOKUP(M2270,'BASE ARTICLE SAMUEL 25012023 v1'!$A$1:$F$1287,6,FALSE)</f>
        <v>0.92</v>
      </c>
      <c r="H2270" s="6">
        <f>VLOOKUP(M2270,'BASE ARTICLE SAMUEL 25012023 v2'!$A$1:$H$1287,8,FALSE)</f>
        <v>0.92</v>
      </c>
      <c r="I2270">
        <v>1.38</v>
      </c>
      <c r="J2270">
        <f t="shared" si="288"/>
        <v>2.76</v>
      </c>
      <c r="K2270" s="6">
        <f>VLOOKUP(M2270,'BASE ARTICLE SAMUEL 25012023 v2'!$A$1:$K$1287,11,FALSE)</f>
        <v>1.3800000000000001</v>
      </c>
      <c r="L2270" s="6">
        <f t="shared" si="289"/>
        <v>2.7600000000000002</v>
      </c>
      <c r="M2270" t="s">
        <v>90</v>
      </c>
      <c r="N2270" t="str">
        <f>VLOOKUP(M2270,'BASE ARTICLE SAMUEL 25012023 v1'!$A$2:$B$1287,2,FALSE)</f>
        <v>AS</v>
      </c>
      <c r="O2270">
        <f t="shared" si="287"/>
        <v>1.84</v>
      </c>
    </row>
    <row r="2271" spans="1:15" outlineLevel="2" x14ac:dyDescent="0.25">
      <c r="A2271" t="s">
        <v>2275</v>
      </c>
      <c r="B2271" s="74" t="str">
        <f t="shared" si="284"/>
        <v>00V100</v>
      </c>
      <c r="C2271" t="str">
        <f>VLOOKUP(A2271,'BASE ARTICLE SAMUEL 25012023 v1'!$A$1:$B$1287,2,FALSE)</f>
        <v>AF</v>
      </c>
      <c r="D2271" t="s">
        <v>68</v>
      </c>
      <c r="E2271">
        <v>1</v>
      </c>
      <c r="F2271" t="s">
        <v>69</v>
      </c>
      <c r="G2271" s="71">
        <f>VLOOKUP(M2271,'BASE ARTICLE SAMUEL 25012023 v1'!$A$1:$F$1287,6,FALSE)</f>
        <v>0.94</v>
      </c>
      <c r="H2271" s="6">
        <f>VLOOKUP(M2271,'BASE ARTICLE SAMUEL 25012023 v2'!$A$1:$H$1287,8,FALSE)</f>
        <v>0.94</v>
      </c>
      <c r="I2271">
        <v>1.41</v>
      </c>
      <c r="J2271">
        <f t="shared" si="288"/>
        <v>1.41</v>
      </c>
      <c r="K2271" s="6">
        <f>VLOOKUP(M2271,'BASE ARTICLE SAMUEL 25012023 v2'!$A$1:$K$1287,11,FALSE)</f>
        <v>1.41</v>
      </c>
      <c r="L2271" s="6">
        <f t="shared" si="289"/>
        <v>1.41</v>
      </c>
      <c r="M2271" t="s">
        <v>68</v>
      </c>
      <c r="N2271" t="str">
        <f>VLOOKUP(M2271,'BASE ARTICLE SAMUEL 25012023 v1'!$A$2:$B$1287,2,FALSE)</f>
        <v>AS</v>
      </c>
      <c r="O2271">
        <f t="shared" si="287"/>
        <v>0.94</v>
      </c>
    </row>
    <row r="2272" spans="1:15" outlineLevel="2" x14ac:dyDescent="0.25">
      <c r="A2272" t="s">
        <v>2275</v>
      </c>
      <c r="B2272" s="74" t="str">
        <f t="shared" si="284"/>
        <v>00V100</v>
      </c>
      <c r="C2272" t="str">
        <f>VLOOKUP(A2272,'BASE ARTICLE SAMUEL 25012023 v1'!$A$1:$B$1287,2,FALSE)</f>
        <v>AF</v>
      </c>
      <c r="D2272" t="s">
        <v>942</v>
      </c>
      <c r="E2272">
        <v>1</v>
      </c>
      <c r="F2272" t="s">
        <v>943</v>
      </c>
      <c r="G2272" s="71">
        <f>VLOOKUP(M2272,'BASE ARTICLE SAMUEL 25012023 v1'!$A$1:$F$1287,6,FALSE)</f>
        <v>1.64</v>
      </c>
      <c r="H2272" s="6">
        <f>VLOOKUP(M2272,'BASE ARTICLE SAMUEL 25012023 v2'!$A$1:$H$1287,8,FALSE)</f>
        <v>1.83</v>
      </c>
      <c r="I2272">
        <v>2.4500000000000002</v>
      </c>
      <c r="J2272">
        <f t="shared" si="288"/>
        <v>2.4500000000000002</v>
      </c>
      <c r="K2272" s="6">
        <f>VLOOKUP(M2272,'BASE ARTICLE SAMUEL 25012023 v2'!$A$1:$K$1287,11,FALSE)</f>
        <v>2.7450000000000001</v>
      </c>
      <c r="L2272" s="6">
        <f t="shared" si="289"/>
        <v>2.7450000000000001</v>
      </c>
      <c r="M2272" t="s">
        <v>942</v>
      </c>
      <c r="N2272" t="str">
        <f>VLOOKUP(M2272,'BASE ARTICLE SAMUEL 25012023 v1'!$A$2:$B$1287,2,FALSE)</f>
        <v>AS</v>
      </c>
      <c r="O2272">
        <f t="shared" si="287"/>
        <v>1.83</v>
      </c>
    </row>
    <row r="2273" spans="1:15" outlineLevel="2" x14ac:dyDescent="0.25">
      <c r="A2273" t="s">
        <v>2275</v>
      </c>
      <c r="B2273" s="74" t="str">
        <f t="shared" si="284"/>
        <v>00V100</v>
      </c>
      <c r="C2273" t="str">
        <f>VLOOKUP(A2273,'BASE ARTICLE SAMUEL 25012023 v1'!$A$1:$B$1287,2,FALSE)</f>
        <v>AF</v>
      </c>
      <c r="D2273" t="s">
        <v>757</v>
      </c>
      <c r="E2273">
        <v>1</v>
      </c>
      <c r="F2273" t="s">
        <v>758</v>
      </c>
      <c r="G2273" s="71">
        <f>VLOOKUP(M2273,'BASE ARTICLE SAMUEL 25012023 v1'!$A$1:$F$1287,6,FALSE)</f>
        <v>1.22</v>
      </c>
      <c r="H2273" s="6">
        <f>VLOOKUP(M2273,'BASE ARTICLE SAMUEL 25012023 v2'!$A$1:$H$1287,8,FALSE)</f>
        <v>1.22</v>
      </c>
      <c r="I2273">
        <v>1.62</v>
      </c>
      <c r="J2273">
        <f t="shared" si="288"/>
        <v>1.62</v>
      </c>
      <c r="K2273" s="6">
        <f>VLOOKUP(M2273,'BASE ARTICLE SAMUEL 25012023 v2'!$A$1:$K$1287,11,FALSE)</f>
        <v>1.6226</v>
      </c>
      <c r="L2273" s="6">
        <f t="shared" si="289"/>
        <v>1.6226</v>
      </c>
      <c r="M2273" t="s">
        <v>757</v>
      </c>
      <c r="N2273" t="str">
        <f>VLOOKUP(M2273,'BASE ARTICLE SAMUEL 25012023 v1'!$A$2:$B$1287,2,FALSE)</f>
        <v>AS</v>
      </c>
      <c r="O2273">
        <f t="shared" si="287"/>
        <v>1.22</v>
      </c>
    </row>
    <row r="2274" spans="1:15" outlineLevel="2" x14ac:dyDescent="0.25">
      <c r="A2274" t="s">
        <v>2275</v>
      </c>
      <c r="B2274" s="74" t="str">
        <f t="shared" si="284"/>
        <v>00V100</v>
      </c>
      <c r="C2274" t="str">
        <f>VLOOKUP(A2274,'BASE ARTICLE SAMUEL 25012023 v1'!$A$1:$B$1287,2,FALSE)</f>
        <v>AF</v>
      </c>
      <c r="D2274" t="s">
        <v>2049</v>
      </c>
      <c r="E2274">
        <v>4</v>
      </c>
      <c r="F2274" t="s">
        <v>2050</v>
      </c>
      <c r="G2274" s="71">
        <f>VLOOKUP(M2274,'BASE ARTICLE SAMUEL 25012023 v1'!$A$1:$F$1287,6,FALSE)</f>
        <v>0</v>
      </c>
      <c r="H2274" s="6">
        <f>VLOOKUP(M2274,'BASE ARTICLE SAMUEL 25012023 v2'!$A$1:$H$1287,8,FALSE)</f>
        <v>4.1400000000000006</v>
      </c>
      <c r="I2274">
        <v>5.5</v>
      </c>
      <c r="J2274">
        <f t="shared" si="288"/>
        <v>22</v>
      </c>
      <c r="K2274" s="6">
        <f>VLOOKUP(M2274,'BASE ARTICLE SAMUEL 25012023 v2'!$A$1:$K$1287,11,FALSE)</f>
        <v>5.5212000000000003</v>
      </c>
      <c r="L2274" s="6">
        <f t="shared" si="289"/>
        <v>22.084800000000001</v>
      </c>
      <c r="M2274" t="s">
        <v>2049</v>
      </c>
      <c r="N2274" t="str">
        <f>VLOOKUP(M2274,'BASE ARTICLE SAMUEL 25012023 v1'!$A$2:$B$1287,2,FALSE)</f>
        <v>AF</v>
      </c>
      <c r="O2274">
        <f t="shared" si="287"/>
        <v>16.560000000000002</v>
      </c>
    </row>
    <row r="2275" spans="1:15" outlineLevel="2" x14ac:dyDescent="0.25">
      <c r="A2275" t="s">
        <v>2275</v>
      </c>
      <c r="B2275" s="74" t="str">
        <f t="shared" si="284"/>
        <v>00V100</v>
      </c>
      <c r="C2275" t="str">
        <f>VLOOKUP(A2275,'BASE ARTICLE SAMUEL 25012023 v1'!$A$1:$B$1287,2,FALSE)</f>
        <v>AF</v>
      </c>
      <c r="D2275">
        <v>101007</v>
      </c>
      <c r="E2275">
        <v>2</v>
      </c>
      <c r="F2275" t="s">
        <v>582</v>
      </c>
      <c r="G2275" s="71">
        <f>VLOOKUP(M2275,'BASE ARTICLE SAMUEL 25012023 v1'!$A$1:$F$1287,6,FALSE)</f>
        <v>1.5</v>
      </c>
      <c r="H2275" s="6">
        <f>VLOOKUP(M2275,'BASE ARTICLE SAMUEL 25012023 v2'!$A$1:$H$1287,8,FALSE)</f>
        <v>1.5</v>
      </c>
      <c r="I2275">
        <v>2.25</v>
      </c>
      <c r="J2275">
        <f t="shared" si="288"/>
        <v>4.5</v>
      </c>
      <c r="K2275" s="6">
        <f>VLOOKUP(M2275,'BASE ARTICLE SAMUEL 25012023 v2'!$A$1:$K$1287,11,FALSE)</f>
        <v>2.25</v>
      </c>
      <c r="L2275" s="6">
        <f t="shared" si="289"/>
        <v>4.5</v>
      </c>
      <c r="M2275">
        <v>101007</v>
      </c>
      <c r="N2275" t="str">
        <f>VLOOKUP(M2275,'BASE ARTICLE SAMUEL 25012023 v1'!$A$2:$B$1287,2,FALSE)</f>
        <v>AN</v>
      </c>
      <c r="O2275">
        <f t="shared" si="287"/>
        <v>3</v>
      </c>
    </row>
    <row r="2276" spans="1:15" outlineLevel="2" x14ac:dyDescent="0.25">
      <c r="A2276" t="s">
        <v>2275</v>
      </c>
      <c r="B2276" s="74" t="str">
        <f t="shared" si="284"/>
        <v>00V100</v>
      </c>
      <c r="C2276" t="str">
        <f>VLOOKUP(A2276,'BASE ARTICLE SAMUEL 25012023 v1'!$A$1:$B$1287,2,FALSE)</f>
        <v>AF</v>
      </c>
      <c r="D2276" t="s">
        <v>558</v>
      </c>
      <c r="E2276">
        <v>3</v>
      </c>
      <c r="F2276" t="s">
        <v>559</v>
      </c>
      <c r="G2276" s="71">
        <f>VLOOKUP(M2276,'BASE ARTICLE SAMUEL 25012023 v1'!$A$1:$F$1287,6,FALSE)</f>
        <v>0.85</v>
      </c>
      <c r="H2276" s="6">
        <f>VLOOKUP(M2276,'BASE ARTICLE SAMUEL 25012023 v2'!$A$1:$H$1287,8,FALSE)</f>
        <v>0.91100000000000003</v>
      </c>
      <c r="I2276">
        <v>1.1299999999999999</v>
      </c>
      <c r="J2276">
        <f t="shared" si="288"/>
        <v>3.3899999999999997</v>
      </c>
      <c r="K2276" s="6">
        <f>VLOOKUP(M2276,'BASE ARTICLE SAMUEL 25012023 v2'!$A$1:$K$1287,11,FALSE)</f>
        <v>1.2116300000000002</v>
      </c>
      <c r="L2276" s="6">
        <f t="shared" si="289"/>
        <v>3.6348900000000004</v>
      </c>
      <c r="M2276" t="s">
        <v>558</v>
      </c>
      <c r="N2276" t="str">
        <f>VLOOKUP(M2276,'BASE ARTICLE SAMUEL 25012023 v1'!$A$2:$B$1287,2,FALSE)</f>
        <v>AS</v>
      </c>
      <c r="O2276">
        <f t="shared" si="287"/>
        <v>2.7330000000000001</v>
      </c>
    </row>
    <row r="2277" spans="1:15" outlineLevel="2" x14ac:dyDescent="0.25">
      <c r="A2277" t="s">
        <v>2275</v>
      </c>
      <c r="B2277" s="74" t="str">
        <f t="shared" si="284"/>
        <v>00V100</v>
      </c>
      <c r="C2277" t="str">
        <f>VLOOKUP(A2277,'BASE ARTICLE SAMUEL 25012023 v1'!$A$1:$B$1287,2,FALSE)</f>
        <v>AF</v>
      </c>
      <c r="D2277" t="s">
        <v>2215</v>
      </c>
      <c r="E2277">
        <v>5</v>
      </c>
      <c r="F2277" t="s">
        <v>2216</v>
      </c>
      <c r="G2277" s="71">
        <f>VLOOKUP(M2277,'BASE ARTICLE SAMUEL 25012023 v1'!$A$1:$F$1287,6,FALSE)</f>
        <v>0.6</v>
      </c>
      <c r="H2277" s="6">
        <f>VLOOKUP(M2277,'BASE ARTICLE SAMUEL 25012023 v2'!$A$1:$H$1287,8,FALSE)</f>
        <v>0.76</v>
      </c>
      <c r="I2277">
        <v>0.79800000000000004</v>
      </c>
      <c r="J2277">
        <f t="shared" si="288"/>
        <v>3.99</v>
      </c>
      <c r="K2277" s="6">
        <f>VLOOKUP(M2277,'BASE ARTICLE SAMUEL 25012023 v2'!$A$1:$K$1287,11,FALSE)</f>
        <v>1.0108000000000001</v>
      </c>
      <c r="L2277" s="6">
        <f t="shared" si="289"/>
        <v>5.0540000000000003</v>
      </c>
      <c r="M2277" t="s">
        <v>2215</v>
      </c>
      <c r="N2277" t="str">
        <f>VLOOKUP(M2277,'BASE ARTICLE SAMUEL 25012023 v1'!$A$2:$B$1287,2,FALSE)</f>
        <v>AN</v>
      </c>
      <c r="O2277">
        <f t="shared" si="287"/>
        <v>3.8</v>
      </c>
    </row>
    <row r="2278" spans="1:15" outlineLevel="2" x14ac:dyDescent="0.25">
      <c r="A2278" t="s">
        <v>2275</v>
      </c>
      <c r="B2278" s="74" t="str">
        <f t="shared" si="284"/>
        <v>00V100</v>
      </c>
      <c r="C2278" t="str">
        <f>VLOOKUP(A2278,'BASE ARTICLE SAMUEL 25012023 v1'!$A$1:$B$1287,2,FALSE)</f>
        <v>AF</v>
      </c>
      <c r="D2278" t="s">
        <v>1667</v>
      </c>
      <c r="E2278">
        <v>2</v>
      </c>
      <c r="F2278" t="s">
        <v>1668</v>
      </c>
      <c r="G2278" s="71">
        <f>VLOOKUP(M2278,'BASE ARTICLE SAMUEL 25012023 v1'!$A$1:$F$1287,6,FALSE)</f>
        <v>0.6</v>
      </c>
      <c r="H2278" s="6">
        <f>VLOOKUP(M2278,'BASE ARTICLE SAMUEL 25012023 v2'!$A$1:$H$1287,8,FALSE)</f>
        <v>0.6</v>
      </c>
      <c r="I2278">
        <v>0.9</v>
      </c>
      <c r="J2278">
        <f t="shared" si="288"/>
        <v>1.8</v>
      </c>
      <c r="K2278" s="6">
        <f>VLOOKUP(M2278,'BASE ARTICLE SAMUEL 25012023 v2'!$A$1:$K$1287,11,FALSE)</f>
        <v>0.89999999999999991</v>
      </c>
      <c r="L2278" s="6">
        <f t="shared" si="289"/>
        <v>1.7999999999999998</v>
      </c>
      <c r="M2278" t="s">
        <v>1667</v>
      </c>
      <c r="N2278" t="str">
        <f>VLOOKUP(M2278,'BASE ARTICLE SAMUEL 25012023 v1'!$A$2:$B$1287,2,FALSE)</f>
        <v>AN</v>
      </c>
      <c r="O2278">
        <f t="shared" si="287"/>
        <v>1.2</v>
      </c>
    </row>
    <row r="2279" spans="1:15" outlineLevel="2" x14ac:dyDescent="0.25">
      <c r="A2279" t="s">
        <v>2275</v>
      </c>
      <c r="B2279" s="74" t="str">
        <f t="shared" si="284"/>
        <v>00V100</v>
      </c>
      <c r="C2279" t="str">
        <f>VLOOKUP(A2279,'BASE ARTICLE SAMUEL 25012023 v1'!$A$1:$B$1287,2,FALSE)</f>
        <v>AF</v>
      </c>
      <c r="D2279" t="s">
        <v>2217</v>
      </c>
      <c r="E2279">
        <v>4</v>
      </c>
      <c r="F2279" t="s">
        <v>2218</v>
      </c>
      <c r="G2279" s="71">
        <f>VLOOKUP(M2279,'BASE ARTICLE SAMUEL 25012023 v1'!$A$1:$F$1287,6,FALSE)</f>
        <v>0.2</v>
      </c>
      <c r="H2279" s="6">
        <f>VLOOKUP(M2279,'BASE ARTICLE SAMUEL 25012023 v2'!$A$1:$H$1287,8,FALSE)</f>
        <v>0.2</v>
      </c>
      <c r="I2279">
        <v>0.26600000000000001</v>
      </c>
      <c r="J2279">
        <f t="shared" si="288"/>
        <v>1.0640000000000001</v>
      </c>
      <c r="K2279" s="6">
        <f>VLOOKUP(M2279,'BASE ARTICLE SAMUEL 25012023 v2'!$A$1:$K$1287,11,FALSE)</f>
        <v>0.26600000000000001</v>
      </c>
      <c r="L2279" s="6">
        <f t="shared" si="289"/>
        <v>1.0640000000000001</v>
      </c>
      <c r="M2279" t="s">
        <v>2217</v>
      </c>
      <c r="N2279" t="str">
        <f>VLOOKUP(M2279,'BASE ARTICLE SAMUEL 25012023 v1'!$A$2:$B$1287,2,FALSE)</f>
        <v>AN</v>
      </c>
      <c r="O2279">
        <f t="shared" si="287"/>
        <v>0.8</v>
      </c>
    </row>
    <row r="2280" spans="1:15" outlineLevel="2" x14ac:dyDescent="0.25">
      <c r="A2280" t="s">
        <v>2275</v>
      </c>
      <c r="B2280" s="74" t="str">
        <f t="shared" si="284"/>
        <v>00V100</v>
      </c>
      <c r="C2280" t="str">
        <f>VLOOKUP(A2280,'BASE ARTICLE SAMUEL 25012023 v1'!$A$1:$B$1287,2,FALSE)</f>
        <v>AF</v>
      </c>
      <c r="D2280" t="s">
        <v>1949</v>
      </c>
      <c r="E2280">
        <v>1</v>
      </c>
      <c r="F2280" t="s">
        <v>1950</v>
      </c>
      <c r="G2280" s="71">
        <f>VLOOKUP(M2280,'BASE ARTICLE SAMUEL 25012023 v1'!$A$1:$F$1287,6,FALSE)</f>
        <v>0</v>
      </c>
      <c r="H2280" s="6">
        <f>VLOOKUP(M2280,'BASE ARTICLE SAMUEL 25012023 v2'!$A$1:$H$1287,8,FALSE)</f>
        <v>92.97</v>
      </c>
      <c r="I2280">
        <v>156.03</v>
      </c>
      <c r="J2280">
        <f t="shared" si="288"/>
        <v>156.03</v>
      </c>
      <c r="K2280" s="6">
        <f>VLOOKUP(M2280,'BASE ARTICLE SAMUEL 25012023 v2'!$A$1:$K$1287,11,FALSE)</f>
        <v>157.13120000000001</v>
      </c>
      <c r="L2280" s="6">
        <f t="shared" si="289"/>
        <v>157.13120000000001</v>
      </c>
      <c r="M2280" t="s">
        <v>1949</v>
      </c>
      <c r="N2280" t="str">
        <f>VLOOKUP(M2280,'BASE ARTICLE SAMUEL 25012023 v1'!$A$2:$B$1287,2,FALSE)</f>
        <v>AF</v>
      </c>
      <c r="O2280">
        <f t="shared" si="287"/>
        <v>92.97</v>
      </c>
    </row>
    <row r="2281" spans="1:15" outlineLevel="2" x14ac:dyDescent="0.25">
      <c r="A2281" t="s">
        <v>2275</v>
      </c>
      <c r="B2281" s="74" t="str">
        <f t="shared" si="284"/>
        <v>00V100</v>
      </c>
      <c r="C2281" t="str">
        <f>VLOOKUP(A2281,'BASE ARTICLE SAMUEL 25012023 v1'!$A$1:$B$1287,2,FALSE)</f>
        <v>AF</v>
      </c>
      <c r="D2281" t="s">
        <v>2057</v>
      </c>
      <c r="E2281">
        <v>1</v>
      </c>
      <c r="F2281" t="s">
        <v>2058</v>
      </c>
      <c r="G2281" s="71">
        <f>VLOOKUP(M2281,'BASE ARTICLE SAMUEL 25012023 v1'!$A$1:$F$1287,6,FALSE)</f>
        <v>214.71</v>
      </c>
      <c r="H2281" s="6">
        <f>VLOOKUP(M2281,'BASE ARTICLE SAMUEL 25012023 v2'!$A$1:$H$1287,8,FALSE)</f>
        <v>196.03</v>
      </c>
      <c r="I2281">
        <v>289.12</v>
      </c>
      <c r="J2281">
        <f t="shared" si="288"/>
        <v>289.12</v>
      </c>
      <c r="K2281" s="6">
        <f>VLOOKUP(M2281,'BASE ARTICLE SAMUEL 25012023 v2'!$A$1:$K$1287,11,FALSE)</f>
        <v>287.341800036</v>
      </c>
      <c r="L2281" s="6">
        <f t="shared" si="289"/>
        <v>287.341800036</v>
      </c>
      <c r="M2281" t="s">
        <v>2057</v>
      </c>
      <c r="N2281" t="str">
        <f>VLOOKUP(M2281,'BASE ARTICLE SAMUEL 25012023 v1'!$A$2:$B$1287,2,FALSE)</f>
        <v>AF</v>
      </c>
      <c r="O2281">
        <f t="shared" si="287"/>
        <v>196.03</v>
      </c>
    </row>
    <row r="2282" spans="1:15" outlineLevel="2" x14ac:dyDescent="0.25">
      <c r="A2282" t="s">
        <v>2275</v>
      </c>
      <c r="B2282" s="74" t="str">
        <f t="shared" si="284"/>
        <v>00V100</v>
      </c>
      <c r="C2282" t="str">
        <f>VLOOKUP(A2282,'BASE ARTICLE SAMUEL 25012023 v1'!$A$1:$B$1287,2,FALSE)</f>
        <v>AF</v>
      </c>
      <c r="D2282" t="s">
        <v>1786</v>
      </c>
      <c r="E2282">
        <v>1</v>
      </c>
      <c r="F2282" t="s">
        <v>1787</v>
      </c>
      <c r="G2282" s="71">
        <f>VLOOKUP(M2282,'BASE ARTICLE SAMUEL 25012023 v1'!$A$1:$F$1287,6,FALSE)</f>
        <v>0</v>
      </c>
      <c r="H2282" s="6">
        <f>VLOOKUP(M2282,'BASE ARTICLE SAMUEL 25012023 v2'!$A$1:$H$1287,8,FALSE)</f>
        <v>203.62199999999999</v>
      </c>
      <c r="I2282">
        <v>326.8</v>
      </c>
      <c r="J2282">
        <f t="shared" si="288"/>
        <v>326.8</v>
      </c>
      <c r="K2282" s="6">
        <f>VLOOKUP(M2282,'BASE ARTICLE SAMUEL 25012023 v2'!$A$1:$K$1287,11,FALSE)</f>
        <v>411.34799999999996</v>
      </c>
      <c r="L2282" s="6">
        <f t="shared" si="289"/>
        <v>411.34799999999996</v>
      </c>
      <c r="M2282" t="s">
        <v>1786</v>
      </c>
      <c r="N2282" t="str">
        <f>VLOOKUP(M2282,'BASE ARTICLE SAMUEL 25012023 v1'!$A$2:$B$1287,2,FALSE)</f>
        <v>AF</v>
      </c>
      <c r="O2282">
        <f t="shared" si="287"/>
        <v>203.62199999999999</v>
      </c>
    </row>
    <row r="2283" spans="1:15" outlineLevel="2" x14ac:dyDescent="0.25">
      <c r="A2283" t="s">
        <v>2275</v>
      </c>
      <c r="B2283" s="74" t="str">
        <f t="shared" si="284"/>
        <v>00V100</v>
      </c>
      <c r="C2283" t="str">
        <f>VLOOKUP(A2283,'BASE ARTICLE SAMUEL 25012023 v1'!$A$1:$B$1287,2,FALSE)</f>
        <v>AF</v>
      </c>
      <c r="D2283" t="s">
        <v>2059</v>
      </c>
      <c r="E2283">
        <v>1</v>
      </c>
      <c r="F2283" t="s">
        <v>2060</v>
      </c>
      <c r="G2283" s="71">
        <f>VLOOKUP(M2283,'BASE ARTICLE SAMUEL 25012023 v1'!$A$1:$F$1287,6,FALSE)</f>
        <v>237</v>
      </c>
      <c r="H2283" s="6">
        <f>VLOOKUP(M2283,'BASE ARTICLE SAMUEL 25012023 v2'!$A$1:$H$1287,8,FALSE)</f>
        <v>299.99</v>
      </c>
      <c r="I2283">
        <v>355.5</v>
      </c>
      <c r="J2283">
        <f t="shared" si="288"/>
        <v>355.5</v>
      </c>
      <c r="K2283" s="6">
        <f>VLOOKUP(M2283,'BASE ARTICLE SAMUEL 25012023 v2'!$A$1:$K$1287,11,FALSE)</f>
        <v>449.98500000000001</v>
      </c>
      <c r="L2283" s="6">
        <f t="shared" si="289"/>
        <v>449.98500000000001</v>
      </c>
      <c r="M2283" t="s">
        <v>2059</v>
      </c>
      <c r="N2283" t="str">
        <f>VLOOKUP(M2283,'BASE ARTICLE SAMUEL 25012023 v1'!$A$2:$B$1287,2,FALSE)</f>
        <v>AN</v>
      </c>
      <c r="O2283">
        <f t="shared" si="287"/>
        <v>299.99</v>
      </c>
    </row>
    <row r="2284" spans="1:15" outlineLevel="2" x14ac:dyDescent="0.25">
      <c r="A2284" t="s">
        <v>2275</v>
      </c>
      <c r="B2284" s="74" t="str">
        <f t="shared" si="284"/>
        <v>00V100</v>
      </c>
      <c r="C2284" t="str">
        <f>VLOOKUP(A2284,'BASE ARTICLE SAMUEL 25012023 v1'!$A$1:$B$1287,2,FALSE)</f>
        <v>AF</v>
      </c>
      <c r="D2284" t="s">
        <v>1603</v>
      </c>
      <c r="E2284">
        <v>1.5</v>
      </c>
      <c r="F2284" t="s">
        <v>1604</v>
      </c>
      <c r="G2284" s="71">
        <f>VLOOKUP(M2284,'BASE ARTICLE SAMUEL 25012023 v1'!$A$1:$F$1287,6,FALSE)</f>
        <v>50</v>
      </c>
      <c r="H2284" s="6">
        <f>VLOOKUP(M2284,'BASE ARTICLE SAMUEL 25012023 v2'!$A$1:$H$1287,8,FALSE)</f>
        <v>0</v>
      </c>
      <c r="I2284">
        <v>75</v>
      </c>
      <c r="J2284">
        <f t="shared" si="288"/>
        <v>112.5</v>
      </c>
      <c r="K2284" s="6">
        <f>VLOOKUP(M2284,'BASE ARTICLE SAMUEL 25012023 v2'!$A$1:$K$1287,11,FALSE)</f>
        <v>75</v>
      </c>
      <c r="L2284" s="6">
        <f t="shared" si="289"/>
        <v>112.5</v>
      </c>
      <c r="M2284" t="s">
        <v>1603</v>
      </c>
      <c r="N2284" t="str">
        <f>VLOOKUP(M2284,'BASE ARTICLE SAMUEL 25012023 v1'!$A$2:$B$1287,2,FALSE)</f>
        <v>AN</v>
      </c>
      <c r="O2284">
        <f t="shared" si="287"/>
        <v>0</v>
      </c>
    </row>
    <row r="2285" spans="1:15" outlineLevel="2" x14ac:dyDescent="0.25">
      <c r="A2285" t="s">
        <v>2275</v>
      </c>
      <c r="B2285" s="74" t="str">
        <f t="shared" si="284"/>
        <v>00V100</v>
      </c>
      <c r="C2285" t="str">
        <f>VLOOKUP(A2285,'BASE ARTICLE SAMUEL 25012023 v1'!$A$1:$B$1287,2,FALSE)</f>
        <v>AF</v>
      </c>
      <c r="D2285" t="s">
        <v>1562</v>
      </c>
      <c r="E2285">
        <v>1</v>
      </c>
      <c r="F2285" t="s">
        <v>1563</v>
      </c>
      <c r="G2285" s="71">
        <f>VLOOKUP(M2285,'BASE ARTICLE SAMUEL 25012023 v1'!$A$1:$F$1287,6,FALSE)</f>
        <v>19.18</v>
      </c>
      <c r="H2285" s="6">
        <f>VLOOKUP(M2285,'BASE ARTICLE SAMUEL 25012023 v2'!$A$1:$H$1287,8,FALSE)</f>
        <v>19.18</v>
      </c>
      <c r="I2285">
        <v>28.77</v>
      </c>
      <c r="J2285">
        <f t="shared" si="288"/>
        <v>28.77</v>
      </c>
      <c r="K2285" s="6">
        <f>VLOOKUP(M2285,'BASE ARTICLE SAMUEL 25012023 v2'!$A$1:$K$1287,11,FALSE)</f>
        <v>28.77</v>
      </c>
      <c r="L2285" s="6">
        <f t="shared" si="289"/>
        <v>28.77</v>
      </c>
      <c r="M2285" t="s">
        <v>1562</v>
      </c>
      <c r="N2285" t="str">
        <f>VLOOKUP(M2285,'BASE ARTICLE SAMUEL 25012023 v1'!$A$2:$B$1287,2,FALSE)</f>
        <v>AN</v>
      </c>
      <c r="O2285">
        <f t="shared" si="287"/>
        <v>19.18</v>
      </c>
    </row>
    <row r="2286" spans="1:15" outlineLevel="2" x14ac:dyDescent="0.25">
      <c r="A2286" t="s">
        <v>2275</v>
      </c>
      <c r="B2286" s="74" t="str">
        <f t="shared" si="284"/>
        <v>00V100</v>
      </c>
      <c r="C2286" t="str">
        <f>VLOOKUP(A2286,'BASE ARTICLE SAMUEL 25012023 v1'!$A$1:$B$1287,2,FALSE)</f>
        <v>AF</v>
      </c>
      <c r="D2286" t="s">
        <v>560</v>
      </c>
      <c r="E2286">
        <v>3.5</v>
      </c>
      <c r="F2286" t="s">
        <v>561</v>
      </c>
      <c r="G2286" s="71">
        <f>VLOOKUP(M2286,'BASE ARTICLE SAMUEL 25012023 v1'!$A$1:$F$1287,6,FALSE)</f>
        <v>5.73</v>
      </c>
      <c r="H2286" s="6">
        <f>VLOOKUP(M2286,'BASE ARTICLE SAMUEL 25012023 v2'!$A$1:$H$1287,8,FALSE)</f>
        <v>5.73</v>
      </c>
      <c r="I2286">
        <v>19.059999999999999</v>
      </c>
      <c r="J2286">
        <f t="shared" si="288"/>
        <v>66.709999999999994</v>
      </c>
      <c r="K2286" s="6">
        <f>VLOOKUP(M2286,'BASE ARTICLE SAMUEL 25012023 v2'!$A$1:$K$1287,11,FALSE)</f>
        <v>22.862700000000004</v>
      </c>
      <c r="L2286" s="6">
        <f t="shared" si="289"/>
        <v>80.019450000000006</v>
      </c>
      <c r="M2286" t="s">
        <v>560</v>
      </c>
      <c r="N2286" t="str">
        <f>VLOOKUP(M2286,'BASE ARTICLE SAMUEL 25012023 v1'!$A$2:$B$1287,2,FALSE)</f>
        <v>AS</v>
      </c>
      <c r="O2286">
        <f t="shared" si="287"/>
        <v>20.055</v>
      </c>
    </row>
    <row r="2287" spans="1:15" outlineLevel="2" x14ac:dyDescent="0.25">
      <c r="A2287" t="s">
        <v>2275</v>
      </c>
      <c r="B2287" s="74" t="str">
        <f t="shared" si="284"/>
        <v>00V100</v>
      </c>
      <c r="C2287" t="str">
        <f>VLOOKUP(A2287,'BASE ARTICLE SAMUEL 25012023 v1'!$A$1:$B$1287,2,FALSE)</f>
        <v>AF</v>
      </c>
      <c r="D2287" t="s">
        <v>274</v>
      </c>
      <c r="E2287">
        <v>1</v>
      </c>
      <c r="F2287" t="s">
        <v>275</v>
      </c>
      <c r="G2287" s="71">
        <f>VLOOKUP(M2287,'BASE ARTICLE SAMUEL 25012023 v1'!$A$1:$F$1287,6,FALSE)</f>
        <v>1.23</v>
      </c>
      <c r="H2287" s="6">
        <f>VLOOKUP(M2287,'BASE ARTICLE SAMUEL 25012023 v2'!$A$1:$H$1287,8,FALSE)</f>
        <v>1.327</v>
      </c>
      <c r="I2287">
        <v>1.64</v>
      </c>
      <c r="J2287">
        <f t="shared" si="288"/>
        <v>1.64</v>
      </c>
      <c r="K2287" s="6">
        <f>VLOOKUP(M2287,'BASE ARTICLE SAMUEL 25012023 v2'!$A$1:$K$1287,11,FALSE)</f>
        <v>1.76491</v>
      </c>
      <c r="L2287" s="6">
        <f t="shared" si="289"/>
        <v>1.76491</v>
      </c>
      <c r="M2287" t="s">
        <v>274</v>
      </c>
      <c r="N2287" t="str">
        <f>VLOOKUP(M2287,'BASE ARTICLE SAMUEL 25012023 v1'!$A$2:$B$1287,2,FALSE)</f>
        <v>AS</v>
      </c>
      <c r="O2287">
        <f t="shared" si="287"/>
        <v>1.327</v>
      </c>
    </row>
    <row r="2288" spans="1:15" outlineLevel="2" x14ac:dyDescent="0.25">
      <c r="A2288" t="s">
        <v>2275</v>
      </c>
      <c r="B2288" s="74" t="str">
        <f t="shared" si="284"/>
        <v>00V100</v>
      </c>
      <c r="C2288" t="str">
        <f>VLOOKUP(A2288,'BASE ARTICLE SAMUEL 25012023 v1'!$A$1:$B$1287,2,FALSE)</f>
        <v>AF</v>
      </c>
      <c r="E2288">
        <v>1</v>
      </c>
      <c r="F2288" t="s">
        <v>2484</v>
      </c>
      <c r="G2288" s="71">
        <f>VLOOKUP(M2288,'BASE ARTICLE SAMUEL 25012023 v1'!$A$1:$F$1287,6,FALSE)</f>
        <v>1.32</v>
      </c>
      <c r="H2288" s="6">
        <f>VLOOKUP(M2288,'BASE ARTICLE SAMUEL 25012023 v2'!$A$1:$H$1287,8,FALSE)</f>
        <v>1.32</v>
      </c>
      <c r="I2288">
        <v>1.64</v>
      </c>
      <c r="J2288">
        <f t="shared" si="288"/>
        <v>1.64</v>
      </c>
      <c r="K2288" s="6">
        <f>VLOOKUP(M2288,'BASE ARTICLE SAMUEL 25012023 v2'!$A$1:$K$1287,11,FALSE)</f>
        <v>1.4520000000000002</v>
      </c>
      <c r="L2288" s="6">
        <f t="shared" si="289"/>
        <v>1.4520000000000002</v>
      </c>
      <c r="M2288" t="s">
        <v>2483</v>
      </c>
      <c r="N2288" t="str">
        <f>VLOOKUP(M2288,'BASE ARTICLE SAMUEL 25012023 v1'!$A$2:$B$1287,2,FALSE)</f>
        <v>AN</v>
      </c>
      <c r="O2288">
        <f t="shared" si="287"/>
        <v>1.32</v>
      </c>
    </row>
    <row r="2289" spans="1:15" outlineLevel="2" x14ac:dyDescent="0.25">
      <c r="A2289" t="s">
        <v>2275</v>
      </c>
      <c r="B2289" s="74" t="str">
        <f t="shared" si="284"/>
        <v>00V100</v>
      </c>
      <c r="C2289" t="str">
        <f>VLOOKUP(A2289,'BASE ARTICLE SAMUEL 25012023 v1'!$A$1:$B$1287,2,FALSE)</f>
        <v>AF</v>
      </c>
      <c r="E2289">
        <v>1</v>
      </c>
      <c r="F2289" t="s">
        <v>1550</v>
      </c>
      <c r="G2289" s="71">
        <f>VLOOKUP(M2289,'BASE ARTICLE SAMUEL 25012023 v1'!$A$1:$F$1287,6,FALSE)</f>
        <v>5</v>
      </c>
      <c r="H2289" s="6">
        <f>VLOOKUP(M2289,'BASE ARTICLE SAMUEL 25012023 v2'!$A$1:$H$1287,8,FALSE)</f>
        <v>5</v>
      </c>
      <c r="I2289">
        <v>1.64</v>
      </c>
      <c r="J2289">
        <f t="shared" si="288"/>
        <v>1.64</v>
      </c>
      <c r="K2289" s="6">
        <f>VLOOKUP(M2289,'BASE ARTICLE SAMUEL 25012023 v2'!$A$1:$K$1287,11,FALSE)</f>
        <v>5.5</v>
      </c>
      <c r="L2289" s="6">
        <f t="shared" si="289"/>
        <v>5.5</v>
      </c>
      <c r="M2289" t="s">
        <v>1549</v>
      </c>
      <c r="N2289" t="str">
        <f>VLOOKUP(M2289,'BASE ARTICLE SAMUEL 25012023 v1'!$A$2:$B$1287,2,FALSE)</f>
        <v>AN</v>
      </c>
      <c r="O2289">
        <f t="shared" si="287"/>
        <v>5</v>
      </c>
    </row>
    <row r="2290" spans="1:15" outlineLevel="1" x14ac:dyDescent="0.25">
      <c r="A2290" s="74" t="s">
        <v>4229</v>
      </c>
      <c r="B2290" s="74" t="str">
        <f t="shared" si="284"/>
        <v>DSPR2200V100</v>
      </c>
      <c r="H2290" s="6" t="e">
        <f>VLOOKUP(M2290,'BASE ARTICLE SAMUEL 25012023 v2'!$A$1:$H$1287,8,FALSE)</f>
        <v>#N/A</v>
      </c>
      <c r="K2290" s="6" t="e">
        <f>VLOOKUP(M2290,'BASE ARTICLE SAMUEL 25012023 v2'!$A$1:$K$1287,11,FALSE)</f>
        <v>#N/A</v>
      </c>
      <c r="L2290" s="6">
        <f>SUBTOTAL(9,L2267:L2289)</f>
        <v>2534.8076500360003</v>
      </c>
      <c r="O2290">
        <f>SUBTOTAL(9,O2267:O2289)</f>
        <v>1508.2970000000003</v>
      </c>
    </row>
    <row r="2291" spans="1:15" outlineLevel="2" x14ac:dyDescent="0.25">
      <c r="A2291" t="s">
        <v>2289</v>
      </c>
      <c r="B2291" s="74" t="str">
        <f t="shared" si="284"/>
        <v>00V100ALT</v>
      </c>
      <c r="C2291" t="str">
        <f>VLOOKUP(A2291,'BASE ARTICLE SAMUEL 25012023 v1'!$A$1:$B$1287,2,FALSE)</f>
        <v>AF</v>
      </c>
      <c r="D2291" t="s">
        <v>576</v>
      </c>
      <c r="E2291">
        <v>5</v>
      </c>
      <c r="F2291" t="s">
        <v>577</v>
      </c>
      <c r="G2291" s="71">
        <f>VLOOKUP(M2291,'BASE ARTICLE SAMUEL 25012023 v1'!$A$1:$F$1287,6,FALSE)</f>
        <v>3.2</v>
      </c>
      <c r="H2291" s="6">
        <f>VLOOKUP(M2291,'BASE ARTICLE SAMUEL 25012023 v2'!$A$1:$H$1287,8,FALSE)</f>
        <v>3.2</v>
      </c>
      <c r="I2291">
        <v>4.3499999999999996</v>
      </c>
      <c r="J2291">
        <f t="shared" ref="J2291:J2312" si="290">E2291*I2291</f>
        <v>21.75</v>
      </c>
      <c r="K2291" s="6">
        <f>VLOOKUP(M2291,'BASE ARTICLE SAMUEL 25012023 v2'!$A$1:$K$1287,11,FALSE)</f>
        <v>4.8000000000000007</v>
      </c>
      <c r="L2291" s="6">
        <f t="shared" ref="L2291:L2312" si="291">E2291*K2291</f>
        <v>24.000000000000004</v>
      </c>
      <c r="M2291" t="s">
        <v>576</v>
      </c>
      <c r="N2291" t="str">
        <f>VLOOKUP(M2291,'BASE ARTICLE SAMUEL 25012023 v1'!$A$2:$B$1287,2,FALSE)</f>
        <v>AN</v>
      </c>
      <c r="O2291">
        <f t="shared" si="287"/>
        <v>16</v>
      </c>
    </row>
    <row r="2292" spans="1:15" outlineLevel="2" x14ac:dyDescent="0.25">
      <c r="A2292" t="s">
        <v>2289</v>
      </c>
      <c r="B2292" s="74" t="str">
        <f t="shared" si="284"/>
        <v>00V100ALT</v>
      </c>
      <c r="C2292" t="str">
        <f>VLOOKUP(A2292,'BASE ARTICLE SAMUEL 25012023 v1'!$A$1:$B$1287,2,FALSE)</f>
        <v>AF</v>
      </c>
      <c r="D2292" t="s">
        <v>930</v>
      </c>
      <c r="E2292">
        <v>2</v>
      </c>
      <c r="F2292" t="s">
        <v>3954</v>
      </c>
      <c r="G2292" s="71">
        <f>VLOOKUP(M2292,'BASE ARTICLE SAMUEL 25012023 v1'!$A$1:$F$1287,6,FALSE)</f>
        <v>300</v>
      </c>
      <c r="H2292" s="6">
        <f>VLOOKUP(M2292,'BASE ARTICLE SAMUEL 25012023 v2'!$A$1:$H$1287,8,FALSE)</f>
        <v>300</v>
      </c>
      <c r="I2292">
        <v>450</v>
      </c>
      <c r="J2292">
        <f t="shared" si="290"/>
        <v>900</v>
      </c>
      <c r="K2292" s="6">
        <f>VLOOKUP(M2292,'BASE ARTICLE SAMUEL 25012023 v2'!$A$1:$K$1287,11,FALSE)</f>
        <v>450</v>
      </c>
      <c r="L2292" s="6">
        <f t="shared" si="291"/>
        <v>900</v>
      </c>
      <c r="M2292" t="s">
        <v>930</v>
      </c>
      <c r="N2292" t="str">
        <f>VLOOKUP(M2292,'BASE ARTICLE SAMUEL 25012023 v1'!$A$2:$B$1287,2,FALSE)</f>
        <v>AN</v>
      </c>
      <c r="O2292">
        <f t="shared" si="287"/>
        <v>600</v>
      </c>
    </row>
    <row r="2293" spans="1:15" outlineLevel="2" x14ac:dyDescent="0.25">
      <c r="A2293" t="s">
        <v>2289</v>
      </c>
      <c r="B2293" s="74" t="str">
        <f t="shared" si="284"/>
        <v>00V100ALT</v>
      </c>
      <c r="C2293" t="str">
        <f>VLOOKUP(A2293,'BASE ARTICLE SAMUEL 25012023 v1'!$A$1:$B$1287,2,FALSE)</f>
        <v>AF</v>
      </c>
      <c r="D2293" t="s">
        <v>2162</v>
      </c>
      <c r="E2293">
        <v>2</v>
      </c>
      <c r="F2293" t="s">
        <v>2163</v>
      </c>
      <c r="G2293" s="71">
        <f>VLOOKUP(M2293,'BASE ARTICLE SAMUEL 25012023 v1'!$A$1:$F$1287,6,FALSE)</f>
        <v>9.44</v>
      </c>
      <c r="H2293" s="6">
        <f>VLOOKUP(M2293,'BASE ARTICLE SAMUEL 25012023 v2'!$A$1:$H$1287,8,FALSE)</f>
        <v>9.44</v>
      </c>
      <c r="I2293">
        <v>15</v>
      </c>
      <c r="J2293">
        <f t="shared" si="290"/>
        <v>30</v>
      </c>
      <c r="K2293" s="6">
        <f>VLOOKUP(M2293,'BASE ARTICLE SAMUEL 25012023 v2'!$A$1:$K$1287,11,FALSE)</f>
        <v>14.16</v>
      </c>
      <c r="L2293" s="6">
        <f t="shared" si="291"/>
        <v>28.32</v>
      </c>
      <c r="M2293" t="s">
        <v>2162</v>
      </c>
      <c r="N2293" t="str">
        <f>VLOOKUP(M2293,'BASE ARTICLE SAMUEL 25012023 v1'!$A$2:$B$1287,2,FALSE)</f>
        <v>AS</v>
      </c>
      <c r="O2293">
        <f t="shared" si="287"/>
        <v>18.88</v>
      </c>
    </row>
    <row r="2294" spans="1:15" outlineLevel="2" x14ac:dyDescent="0.25">
      <c r="A2294" t="s">
        <v>2289</v>
      </c>
      <c r="B2294" s="74" t="str">
        <f t="shared" si="284"/>
        <v>00V100ALT</v>
      </c>
      <c r="C2294" t="str">
        <f>VLOOKUP(A2294,'BASE ARTICLE SAMUEL 25012023 v1'!$A$1:$B$1287,2,FALSE)</f>
        <v>AF</v>
      </c>
      <c r="D2294" t="s">
        <v>90</v>
      </c>
      <c r="E2294">
        <v>2</v>
      </c>
      <c r="F2294" t="s">
        <v>91</v>
      </c>
      <c r="G2294" s="71">
        <f>VLOOKUP(M2294,'BASE ARTICLE SAMUEL 25012023 v1'!$A$1:$F$1287,6,FALSE)</f>
        <v>0.92</v>
      </c>
      <c r="H2294" s="6">
        <f>VLOOKUP(M2294,'BASE ARTICLE SAMUEL 25012023 v2'!$A$1:$H$1287,8,FALSE)</f>
        <v>0.92</v>
      </c>
      <c r="I2294">
        <v>1.38</v>
      </c>
      <c r="J2294">
        <f t="shared" si="290"/>
        <v>2.76</v>
      </c>
      <c r="K2294" s="6">
        <f>VLOOKUP(M2294,'BASE ARTICLE SAMUEL 25012023 v2'!$A$1:$K$1287,11,FALSE)</f>
        <v>1.3800000000000001</v>
      </c>
      <c r="L2294" s="6">
        <f t="shared" si="291"/>
        <v>2.7600000000000002</v>
      </c>
      <c r="M2294" t="s">
        <v>90</v>
      </c>
      <c r="N2294" t="str">
        <f>VLOOKUP(M2294,'BASE ARTICLE SAMUEL 25012023 v1'!$A$2:$B$1287,2,FALSE)</f>
        <v>AS</v>
      </c>
      <c r="O2294">
        <f t="shared" si="287"/>
        <v>1.84</v>
      </c>
    </row>
    <row r="2295" spans="1:15" outlineLevel="2" x14ac:dyDescent="0.25">
      <c r="A2295" t="s">
        <v>2289</v>
      </c>
      <c r="B2295" s="74" t="str">
        <f t="shared" si="284"/>
        <v>00V100ALT</v>
      </c>
      <c r="C2295" t="str">
        <f>VLOOKUP(A2295,'BASE ARTICLE SAMUEL 25012023 v1'!$A$1:$B$1287,2,FALSE)</f>
        <v>AF</v>
      </c>
      <c r="D2295" t="s">
        <v>68</v>
      </c>
      <c r="E2295">
        <v>1</v>
      </c>
      <c r="F2295" t="s">
        <v>69</v>
      </c>
      <c r="G2295" s="71">
        <f>VLOOKUP(M2295,'BASE ARTICLE SAMUEL 25012023 v1'!$A$1:$F$1287,6,FALSE)</f>
        <v>0.94</v>
      </c>
      <c r="H2295" s="6">
        <f>VLOOKUP(M2295,'BASE ARTICLE SAMUEL 25012023 v2'!$A$1:$H$1287,8,FALSE)</f>
        <v>0.94</v>
      </c>
      <c r="I2295">
        <v>1.41</v>
      </c>
      <c r="J2295">
        <f t="shared" si="290"/>
        <v>1.41</v>
      </c>
      <c r="K2295" s="6">
        <f>VLOOKUP(M2295,'BASE ARTICLE SAMUEL 25012023 v2'!$A$1:$K$1287,11,FALSE)</f>
        <v>1.41</v>
      </c>
      <c r="L2295" s="6">
        <f t="shared" si="291"/>
        <v>1.41</v>
      </c>
      <c r="M2295" t="s">
        <v>68</v>
      </c>
      <c r="N2295" t="str">
        <f>VLOOKUP(M2295,'BASE ARTICLE SAMUEL 25012023 v1'!$A$2:$B$1287,2,FALSE)</f>
        <v>AS</v>
      </c>
      <c r="O2295">
        <f t="shared" si="287"/>
        <v>0.94</v>
      </c>
    </row>
    <row r="2296" spans="1:15" outlineLevel="2" x14ac:dyDescent="0.25">
      <c r="A2296" t="s">
        <v>2289</v>
      </c>
      <c r="B2296" s="74" t="str">
        <f t="shared" si="284"/>
        <v>00V100ALT</v>
      </c>
      <c r="C2296" t="str">
        <f>VLOOKUP(A2296,'BASE ARTICLE SAMUEL 25012023 v1'!$A$1:$B$1287,2,FALSE)</f>
        <v>AF</v>
      </c>
      <c r="D2296" t="s">
        <v>942</v>
      </c>
      <c r="E2296">
        <v>1</v>
      </c>
      <c r="F2296" t="s">
        <v>943</v>
      </c>
      <c r="G2296" s="71">
        <f>VLOOKUP(M2296,'BASE ARTICLE SAMUEL 25012023 v1'!$A$1:$F$1287,6,FALSE)</f>
        <v>1.64</v>
      </c>
      <c r="H2296" s="6">
        <f>VLOOKUP(M2296,'BASE ARTICLE SAMUEL 25012023 v2'!$A$1:$H$1287,8,FALSE)</f>
        <v>1.83</v>
      </c>
      <c r="I2296">
        <v>2.4500000000000002</v>
      </c>
      <c r="J2296">
        <f t="shared" si="290"/>
        <v>2.4500000000000002</v>
      </c>
      <c r="K2296" s="6">
        <f>VLOOKUP(M2296,'BASE ARTICLE SAMUEL 25012023 v2'!$A$1:$K$1287,11,FALSE)</f>
        <v>2.7450000000000001</v>
      </c>
      <c r="L2296" s="6">
        <f t="shared" si="291"/>
        <v>2.7450000000000001</v>
      </c>
      <c r="M2296" t="s">
        <v>942</v>
      </c>
      <c r="N2296" t="str">
        <f>VLOOKUP(M2296,'BASE ARTICLE SAMUEL 25012023 v1'!$A$2:$B$1287,2,FALSE)</f>
        <v>AS</v>
      </c>
      <c r="O2296">
        <f t="shared" si="287"/>
        <v>1.83</v>
      </c>
    </row>
    <row r="2297" spans="1:15" outlineLevel="2" x14ac:dyDescent="0.25">
      <c r="A2297" t="s">
        <v>2289</v>
      </c>
      <c r="B2297" s="74" t="str">
        <f t="shared" si="284"/>
        <v>00V100ALT</v>
      </c>
      <c r="C2297" t="str">
        <f>VLOOKUP(A2297,'BASE ARTICLE SAMUEL 25012023 v1'!$A$1:$B$1287,2,FALSE)</f>
        <v>AF</v>
      </c>
      <c r="D2297" t="s">
        <v>757</v>
      </c>
      <c r="E2297">
        <v>2</v>
      </c>
      <c r="F2297" t="s">
        <v>758</v>
      </c>
      <c r="G2297" s="71">
        <f>VLOOKUP(M2297,'BASE ARTICLE SAMUEL 25012023 v1'!$A$1:$F$1287,6,FALSE)</f>
        <v>1.22</v>
      </c>
      <c r="H2297" s="6">
        <f>VLOOKUP(M2297,'BASE ARTICLE SAMUEL 25012023 v2'!$A$1:$H$1287,8,FALSE)</f>
        <v>1.22</v>
      </c>
      <c r="I2297">
        <v>1.62</v>
      </c>
      <c r="J2297">
        <f t="shared" si="290"/>
        <v>3.24</v>
      </c>
      <c r="K2297" s="6">
        <f>VLOOKUP(M2297,'BASE ARTICLE SAMUEL 25012023 v2'!$A$1:$K$1287,11,FALSE)</f>
        <v>1.6226</v>
      </c>
      <c r="L2297" s="6">
        <f t="shared" si="291"/>
        <v>3.2452000000000001</v>
      </c>
      <c r="M2297" t="s">
        <v>757</v>
      </c>
      <c r="N2297" t="str">
        <f>VLOOKUP(M2297,'BASE ARTICLE SAMUEL 25012023 v1'!$A$2:$B$1287,2,FALSE)</f>
        <v>AS</v>
      </c>
      <c r="O2297">
        <f t="shared" si="287"/>
        <v>2.44</v>
      </c>
    </row>
    <row r="2298" spans="1:15" outlineLevel="2" x14ac:dyDescent="0.25">
      <c r="A2298" t="s">
        <v>2289</v>
      </c>
      <c r="B2298" s="74" t="str">
        <f t="shared" si="284"/>
        <v>00V100ALT</v>
      </c>
      <c r="C2298" t="str">
        <f>VLOOKUP(A2298,'BASE ARTICLE SAMUEL 25012023 v1'!$A$1:$B$1287,2,FALSE)</f>
        <v>AF</v>
      </c>
      <c r="D2298" t="s">
        <v>2049</v>
      </c>
      <c r="E2298">
        <v>4</v>
      </c>
      <c r="F2298" t="s">
        <v>2050</v>
      </c>
      <c r="G2298" s="71">
        <f>VLOOKUP(M2298,'BASE ARTICLE SAMUEL 25012023 v1'!$A$1:$F$1287,6,FALSE)</f>
        <v>0</v>
      </c>
      <c r="H2298" s="6">
        <f>VLOOKUP(M2298,'BASE ARTICLE SAMUEL 25012023 v2'!$A$1:$H$1287,8,FALSE)</f>
        <v>4.1400000000000006</v>
      </c>
      <c r="I2298">
        <v>5.5</v>
      </c>
      <c r="J2298">
        <f t="shared" si="290"/>
        <v>22</v>
      </c>
      <c r="K2298" s="6">
        <f>VLOOKUP(M2298,'BASE ARTICLE SAMUEL 25012023 v2'!$A$1:$K$1287,11,FALSE)</f>
        <v>5.5212000000000003</v>
      </c>
      <c r="L2298" s="6">
        <f t="shared" si="291"/>
        <v>22.084800000000001</v>
      </c>
      <c r="M2298" t="s">
        <v>2049</v>
      </c>
      <c r="N2298" t="str">
        <f>VLOOKUP(M2298,'BASE ARTICLE SAMUEL 25012023 v1'!$A$2:$B$1287,2,FALSE)</f>
        <v>AF</v>
      </c>
      <c r="O2298">
        <f t="shared" si="287"/>
        <v>16.560000000000002</v>
      </c>
    </row>
    <row r="2299" spans="1:15" outlineLevel="2" x14ac:dyDescent="0.25">
      <c r="A2299" t="s">
        <v>2289</v>
      </c>
      <c r="B2299" s="74" t="str">
        <f t="shared" si="284"/>
        <v>00V100ALT</v>
      </c>
      <c r="C2299" t="str">
        <f>VLOOKUP(A2299,'BASE ARTICLE SAMUEL 25012023 v1'!$A$1:$B$1287,2,FALSE)</f>
        <v>AF</v>
      </c>
      <c r="D2299">
        <v>101007</v>
      </c>
      <c r="E2299">
        <v>2</v>
      </c>
      <c r="F2299" t="s">
        <v>582</v>
      </c>
      <c r="G2299" s="71">
        <f>VLOOKUP(M2299,'BASE ARTICLE SAMUEL 25012023 v1'!$A$1:$F$1287,6,FALSE)</f>
        <v>1.5</v>
      </c>
      <c r="H2299" s="6">
        <f>VLOOKUP(M2299,'BASE ARTICLE SAMUEL 25012023 v2'!$A$1:$H$1287,8,FALSE)</f>
        <v>1.5</v>
      </c>
      <c r="I2299">
        <v>2.25</v>
      </c>
      <c r="J2299">
        <f t="shared" si="290"/>
        <v>4.5</v>
      </c>
      <c r="K2299" s="6">
        <f>VLOOKUP(M2299,'BASE ARTICLE SAMUEL 25012023 v2'!$A$1:$K$1287,11,FALSE)</f>
        <v>2.25</v>
      </c>
      <c r="L2299" s="6">
        <f t="shared" si="291"/>
        <v>4.5</v>
      </c>
      <c r="M2299">
        <v>101007</v>
      </c>
      <c r="N2299" t="str">
        <f>VLOOKUP(M2299,'BASE ARTICLE SAMUEL 25012023 v1'!$A$2:$B$1287,2,FALSE)</f>
        <v>AN</v>
      </c>
      <c r="O2299">
        <f t="shared" si="287"/>
        <v>3</v>
      </c>
    </row>
    <row r="2300" spans="1:15" outlineLevel="2" x14ac:dyDescent="0.25">
      <c r="A2300" t="s">
        <v>2289</v>
      </c>
      <c r="B2300" s="74" t="str">
        <f t="shared" si="284"/>
        <v>00V100ALT</v>
      </c>
      <c r="C2300" t="str">
        <f>VLOOKUP(A2300,'BASE ARTICLE SAMUEL 25012023 v1'!$A$1:$B$1287,2,FALSE)</f>
        <v>AF</v>
      </c>
      <c r="D2300" t="s">
        <v>558</v>
      </c>
      <c r="E2300">
        <v>4</v>
      </c>
      <c r="F2300" t="s">
        <v>559</v>
      </c>
      <c r="G2300" s="71">
        <f>VLOOKUP(M2300,'BASE ARTICLE SAMUEL 25012023 v1'!$A$1:$F$1287,6,FALSE)</f>
        <v>0.85</v>
      </c>
      <c r="H2300" s="6">
        <f>VLOOKUP(M2300,'BASE ARTICLE SAMUEL 25012023 v2'!$A$1:$H$1287,8,FALSE)</f>
        <v>0.91100000000000003</v>
      </c>
      <c r="I2300">
        <v>1.1299999999999999</v>
      </c>
      <c r="J2300">
        <f t="shared" si="290"/>
        <v>4.5199999999999996</v>
      </c>
      <c r="K2300" s="6">
        <f>VLOOKUP(M2300,'BASE ARTICLE SAMUEL 25012023 v2'!$A$1:$K$1287,11,FALSE)</f>
        <v>1.2116300000000002</v>
      </c>
      <c r="L2300" s="6">
        <f t="shared" si="291"/>
        <v>4.8465200000000008</v>
      </c>
      <c r="M2300" t="s">
        <v>558</v>
      </c>
      <c r="N2300" t="str">
        <f>VLOOKUP(M2300,'BASE ARTICLE SAMUEL 25012023 v1'!$A$2:$B$1287,2,FALSE)</f>
        <v>AS</v>
      </c>
      <c r="O2300">
        <f t="shared" si="287"/>
        <v>3.6440000000000001</v>
      </c>
    </row>
    <row r="2301" spans="1:15" outlineLevel="2" x14ac:dyDescent="0.25">
      <c r="A2301" t="s">
        <v>2289</v>
      </c>
      <c r="B2301" s="74" t="str">
        <f t="shared" si="284"/>
        <v>00V100ALT</v>
      </c>
      <c r="C2301" t="str">
        <f>VLOOKUP(A2301,'BASE ARTICLE SAMUEL 25012023 v1'!$A$1:$B$1287,2,FALSE)</f>
        <v>AF</v>
      </c>
      <c r="D2301" t="s">
        <v>2215</v>
      </c>
      <c r="E2301">
        <v>5</v>
      </c>
      <c r="F2301" t="s">
        <v>2216</v>
      </c>
      <c r="G2301" s="71">
        <f>VLOOKUP(M2301,'BASE ARTICLE SAMUEL 25012023 v1'!$A$1:$F$1287,6,FALSE)</f>
        <v>0.6</v>
      </c>
      <c r="H2301" s="6">
        <f>VLOOKUP(M2301,'BASE ARTICLE SAMUEL 25012023 v2'!$A$1:$H$1287,8,FALSE)</f>
        <v>0.76</v>
      </c>
      <c r="I2301">
        <v>0.79800000000000004</v>
      </c>
      <c r="J2301">
        <f t="shared" si="290"/>
        <v>3.99</v>
      </c>
      <c r="K2301" s="6">
        <f>VLOOKUP(M2301,'BASE ARTICLE SAMUEL 25012023 v2'!$A$1:$K$1287,11,FALSE)</f>
        <v>1.0108000000000001</v>
      </c>
      <c r="L2301" s="6">
        <f t="shared" si="291"/>
        <v>5.0540000000000003</v>
      </c>
      <c r="M2301" t="s">
        <v>2215</v>
      </c>
      <c r="N2301" t="str">
        <f>VLOOKUP(M2301,'BASE ARTICLE SAMUEL 25012023 v1'!$A$2:$B$1287,2,FALSE)</f>
        <v>AN</v>
      </c>
      <c r="O2301">
        <f t="shared" si="287"/>
        <v>3.8</v>
      </c>
    </row>
    <row r="2302" spans="1:15" outlineLevel="2" x14ac:dyDescent="0.25">
      <c r="A2302" t="s">
        <v>2289</v>
      </c>
      <c r="B2302" s="74" t="str">
        <f t="shared" si="284"/>
        <v>00V100ALT</v>
      </c>
      <c r="C2302" t="str">
        <f>VLOOKUP(A2302,'BASE ARTICLE SAMUEL 25012023 v1'!$A$1:$B$1287,2,FALSE)</f>
        <v>AF</v>
      </c>
      <c r="D2302" t="s">
        <v>1667</v>
      </c>
      <c r="E2302">
        <v>2</v>
      </c>
      <c r="F2302" t="s">
        <v>1668</v>
      </c>
      <c r="G2302" s="71">
        <f>VLOOKUP(M2302,'BASE ARTICLE SAMUEL 25012023 v1'!$A$1:$F$1287,6,FALSE)</f>
        <v>0.6</v>
      </c>
      <c r="H2302" s="6">
        <f>VLOOKUP(M2302,'BASE ARTICLE SAMUEL 25012023 v2'!$A$1:$H$1287,8,FALSE)</f>
        <v>0.6</v>
      </c>
      <c r="I2302">
        <v>0.9</v>
      </c>
      <c r="J2302">
        <f t="shared" si="290"/>
        <v>1.8</v>
      </c>
      <c r="K2302" s="6">
        <f>VLOOKUP(M2302,'BASE ARTICLE SAMUEL 25012023 v2'!$A$1:$K$1287,11,FALSE)</f>
        <v>0.89999999999999991</v>
      </c>
      <c r="L2302" s="6">
        <f t="shared" si="291"/>
        <v>1.7999999999999998</v>
      </c>
      <c r="M2302" t="s">
        <v>1667</v>
      </c>
      <c r="N2302" t="str">
        <f>VLOOKUP(M2302,'BASE ARTICLE SAMUEL 25012023 v1'!$A$2:$B$1287,2,FALSE)</f>
        <v>AN</v>
      </c>
      <c r="O2302">
        <f t="shared" si="287"/>
        <v>1.2</v>
      </c>
    </row>
    <row r="2303" spans="1:15" outlineLevel="2" x14ac:dyDescent="0.25">
      <c r="A2303" t="s">
        <v>2289</v>
      </c>
      <c r="B2303" s="74" t="str">
        <f t="shared" si="284"/>
        <v>00V100ALT</v>
      </c>
      <c r="C2303" t="str">
        <f>VLOOKUP(A2303,'BASE ARTICLE SAMUEL 25012023 v1'!$A$1:$B$1287,2,FALSE)</f>
        <v>AF</v>
      </c>
      <c r="D2303" t="s">
        <v>2217</v>
      </c>
      <c r="E2303">
        <v>4</v>
      </c>
      <c r="F2303" t="s">
        <v>2218</v>
      </c>
      <c r="G2303" s="71">
        <f>VLOOKUP(M2303,'BASE ARTICLE SAMUEL 25012023 v1'!$A$1:$F$1287,6,FALSE)</f>
        <v>0.2</v>
      </c>
      <c r="H2303" s="6">
        <f>VLOOKUP(M2303,'BASE ARTICLE SAMUEL 25012023 v2'!$A$1:$H$1287,8,FALSE)</f>
        <v>0.2</v>
      </c>
      <c r="I2303">
        <v>0.26600000000000001</v>
      </c>
      <c r="J2303">
        <f t="shared" si="290"/>
        <v>1.0640000000000001</v>
      </c>
      <c r="K2303" s="6">
        <f>VLOOKUP(M2303,'BASE ARTICLE SAMUEL 25012023 v2'!$A$1:$K$1287,11,FALSE)</f>
        <v>0.26600000000000001</v>
      </c>
      <c r="L2303" s="6">
        <f t="shared" si="291"/>
        <v>1.0640000000000001</v>
      </c>
      <c r="M2303" t="s">
        <v>2217</v>
      </c>
      <c r="N2303" t="str">
        <f>VLOOKUP(M2303,'BASE ARTICLE SAMUEL 25012023 v1'!$A$2:$B$1287,2,FALSE)</f>
        <v>AN</v>
      </c>
      <c r="O2303">
        <f t="shared" si="287"/>
        <v>0.8</v>
      </c>
    </row>
    <row r="2304" spans="1:15" outlineLevel="2" x14ac:dyDescent="0.25">
      <c r="A2304" t="s">
        <v>2289</v>
      </c>
      <c r="B2304" s="74" t="str">
        <f t="shared" si="284"/>
        <v>00V100ALT</v>
      </c>
      <c r="C2304" t="str">
        <f>VLOOKUP(A2304,'BASE ARTICLE SAMUEL 25012023 v1'!$A$1:$B$1287,2,FALSE)</f>
        <v>AF</v>
      </c>
      <c r="D2304" t="s">
        <v>1949</v>
      </c>
      <c r="E2304">
        <v>1</v>
      </c>
      <c r="F2304" t="s">
        <v>1950</v>
      </c>
      <c r="G2304" s="71">
        <f>VLOOKUP(M2304,'BASE ARTICLE SAMUEL 25012023 v1'!$A$1:$F$1287,6,FALSE)</f>
        <v>0</v>
      </c>
      <c r="H2304" s="6">
        <f>VLOOKUP(M2304,'BASE ARTICLE SAMUEL 25012023 v2'!$A$1:$H$1287,8,FALSE)</f>
        <v>92.97</v>
      </c>
      <c r="I2304">
        <v>156.03</v>
      </c>
      <c r="J2304">
        <f t="shared" si="290"/>
        <v>156.03</v>
      </c>
      <c r="K2304" s="6">
        <f>VLOOKUP(M2304,'BASE ARTICLE SAMUEL 25012023 v2'!$A$1:$K$1287,11,FALSE)</f>
        <v>157.13120000000001</v>
      </c>
      <c r="L2304" s="6">
        <f t="shared" si="291"/>
        <v>157.13120000000001</v>
      </c>
      <c r="M2304" t="s">
        <v>1949</v>
      </c>
      <c r="N2304" t="str">
        <f>VLOOKUP(M2304,'BASE ARTICLE SAMUEL 25012023 v1'!$A$2:$B$1287,2,FALSE)</f>
        <v>AF</v>
      </c>
      <c r="O2304">
        <f t="shared" si="287"/>
        <v>92.97</v>
      </c>
    </row>
    <row r="2305" spans="1:15" outlineLevel="2" x14ac:dyDescent="0.25">
      <c r="A2305" t="s">
        <v>2289</v>
      </c>
      <c r="B2305" s="74" t="str">
        <f t="shared" si="284"/>
        <v>00V100ALT</v>
      </c>
      <c r="C2305" t="str">
        <f>VLOOKUP(A2305,'BASE ARTICLE SAMUEL 25012023 v1'!$A$1:$B$1287,2,FALSE)</f>
        <v>AF</v>
      </c>
      <c r="D2305" t="s">
        <v>2057</v>
      </c>
      <c r="E2305">
        <v>1</v>
      </c>
      <c r="F2305" t="s">
        <v>2058</v>
      </c>
      <c r="G2305" s="71">
        <f>VLOOKUP(M2305,'BASE ARTICLE SAMUEL 25012023 v1'!$A$1:$F$1287,6,FALSE)</f>
        <v>214.71</v>
      </c>
      <c r="H2305" s="6">
        <f>VLOOKUP(M2305,'BASE ARTICLE SAMUEL 25012023 v2'!$A$1:$H$1287,8,FALSE)</f>
        <v>196.03</v>
      </c>
      <c r="I2305">
        <v>289.12</v>
      </c>
      <c r="J2305">
        <f t="shared" si="290"/>
        <v>289.12</v>
      </c>
      <c r="K2305" s="6">
        <f>VLOOKUP(M2305,'BASE ARTICLE SAMUEL 25012023 v2'!$A$1:$K$1287,11,FALSE)</f>
        <v>287.341800036</v>
      </c>
      <c r="L2305" s="6">
        <f t="shared" si="291"/>
        <v>287.341800036</v>
      </c>
      <c r="M2305" t="s">
        <v>2057</v>
      </c>
      <c r="N2305" t="str">
        <f>VLOOKUP(M2305,'BASE ARTICLE SAMUEL 25012023 v1'!$A$2:$B$1287,2,FALSE)</f>
        <v>AF</v>
      </c>
      <c r="O2305">
        <f t="shared" si="287"/>
        <v>196.03</v>
      </c>
    </row>
    <row r="2306" spans="1:15" outlineLevel="2" x14ac:dyDescent="0.25">
      <c r="A2306" t="s">
        <v>2289</v>
      </c>
      <c r="B2306" s="74" t="str">
        <f t="shared" si="284"/>
        <v>00V100ALT</v>
      </c>
      <c r="C2306" t="str">
        <f>VLOOKUP(A2306,'BASE ARTICLE SAMUEL 25012023 v1'!$A$1:$B$1287,2,FALSE)</f>
        <v>AF</v>
      </c>
      <c r="D2306" t="s">
        <v>1786</v>
      </c>
      <c r="E2306">
        <v>1</v>
      </c>
      <c r="F2306" t="s">
        <v>1787</v>
      </c>
      <c r="G2306" s="71">
        <f>VLOOKUP(M2306,'BASE ARTICLE SAMUEL 25012023 v1'!$A$1:$F$1287,6,FALSE)</f>
        <v>0</v>
      </c>
      <c r="H2306" s="6">
        <f>VLOOKUP(M2306,'BASE ARTICLE SAMUEL 25012023 v2'!$A$1:$H$1287,8,FALSE)</f>
        <v>203.62199999999999</v>
      </c>
      <c r="I2306">
        <v>326.8</v>
      </c>
      <c r="J2306">
        <f t="shared" si="290"/>
        <v>326.8</v>
      </c>
      <c r="K2306" s="6">
        <f>VLOOKUP(M2306,'BASE ARTICLE SAMUEL 25012023 v2'!$A$1:$K$1287,11,FALSE)</f>
        <v>411.34799999999996</v>
      </c>
      <c r="L2306" s="6">
        <f t="shared" si="291"/>
        <v>411.34799999999996</v>
      </c>
      <c r="M2306" t="s">
        <v>1786</v>
      </c>
      <c r="N2306" t="str">
        <f>VLOOKUP(M2306,'BASE ARTICLE SAMUEL 25012023 v1'!$A$2:$B$1287,2,FALSE)</f>
        <v>AF</v>
      </c>
      <c r="O2306">
        <f t="shared" si="287"/>
        <v>203.62199999999999</v>
      </c>
    </row>
    <row r="2307" spans="1:15" outlineLevel="2" x14ac:dyDescent="0.25">
      <c r="A2307" t="s">
        <v>2289</v>
      </c>
      <c r="B2307" s="74" t="str">
        <f t="shared" si="284"/>
        <v>00V100ALT</v>
      </c>
      <c r="C2307" t="str">
        <f>VLOOKUP(A2307,'BASE ARTICLE SAMUEL 25012023 v1'!$A$1:$B$1287,2,FALSE)</f>
        <v>AF</v>
      </c>
      <c r="D2307" t="s">
        <v>2059</v>
      </c>
      <c r="E2307">
        <v>1</v>
      </c>
      <c r="F2307" t="s">
        <v>2060</v>
      </c>
      <c r="G2307" s="71">
        <f>VLOOKUP(M2307,'BASE ARTICLE SAMUEL 25012023 v1'!$A$1:$F$1287,6,FALSE)</f>
        <v>237</v>
      </c>
      <c r="H2307" s="6">
        <f>VLOOKUP(M2307,'BASE ARTICLE SAMUEL 25012023 v2'!$A$1:$H$1287,8,FALSE)</f>
        <v>299.99</v>
      </c>
      <c r="I2307">
        <v>355.5</v>
      </c>
      <c r="J2307">
        <f t="shared" si="290"/>
        <v>355.5</v>
      </c>
      <c r="K2307" s="6">
        <f>VLOOKUP(M2307,'BASE ARTICLE SAMUEL 25012023 v2'!$A$1:$K$1287,11,FALSE)</f>
        <v>449.98500000000001</v>
      </c>
      <c r="L2307" s="6">
        <f t="shared" si="291"/>
        <v>449.98500000000001</v>
      </c>
      <c r="M2307" t="s">
        <v>2059</v>
      </c>
      <c r="N2307" t="str">
        <f>VLOOKUP(M2307,'BASE ARTICLE SAMUEL 25012023 v1'!$A$2:$B$1287,2,FALSE)</f>
        <v>AN</v>
      </c>
      <c r="O2307">
        <f t="shared" si="287"/>
        <v>299.99</v>
      </c>
    </row>
    <row r="2308" spans="1:15" outlineLevel="2" x14ac:dyDescent="0.25">
      <c r="A2308" t="s">
        <v>2289</v>
      </c>
      <c r="B2308" s="74" t="str">
        <f t="shared" ref="B2308:B2371" si="292">MID(A2308,7,100)</f>
        <v>00V100ALT</v>
      </c>
      <c r="C2308" t="str">
        <f>VLOOKUP(A2308,'BASE ARTICLE SAMUEL 25012023 v1'!$A$1:$B$1287,2,FALSE)</f>
        <v>AF</v>
      </c>
      <c r="D2308" t="s">
        <v>1603</v>
      </c>
      <c r="E2308">
        <v>1.5</v>
      </c>
      <c r="F2308" t="s">
        <v>1604</v>
      </c>
      <c r="G2308" s="71">
        <f>VLOOKUP(M2308,'BASE ARTICLE SAMUEL 25012023 v1'!$A$1:$F$1287,6,FALSE)</f>
        <v>50</v>
      </c>
      <c r="H2308" s="6">
        <f>VLOOKUP(M2308,'BASE ARTICLE SAMUEL 25012023 v2'!$A$1:$H$1287,8,FALSE)</f>
        <v>0</v>
      </c>
      <c r="I2308">
        <v>75</v>
      </c>
      <c r="J2308">
        <f t="shared" si="290"/>
        <v>112.5</v>
      </c>
      <c r="K2308" s="6">
        <f>VLOOKUP(M2308,'BASE ARTICLE SAMUEL 25012023 v2'!$A$1:$K$1287,11,FALSE)</f>
        <v>75</v>
      </c>
      <c r="L2308" s="6">
        <f t="shared" si="291"/>
        <v>112.5</v>
      </c>
      <c r="M2308" t="s">
        <v>1603</v>
      </c>
      <c r="N2308" t="str">
        <f>VLOOKUP(M2308,'BASE ARTICLE SAMUEL 25012023 v1'!$A$2:$B$1287,2,FALSE)</f>
        <v>AN</v>
      </c>
      <c r="O2308">
        <f t="shared" si="287"/>
        <v>0</v>
      </c>
    </row>
    <row r="2309" spans="1:15" outlineLevel="2" x14ac:dyDescent="0.25">
      <c r="A2309" t="s">
        <v>2289</v>
      </c>
      <c r="B2309" s="74" t="str">
        <f t="shared" si="292"/>
        <v>00V100ALT</v>
      </c>
      <c r="C2309" t="str">
        <f>VLOOKUP(A2309,'BASE ARTICLE SAMUEL 25012023 v1'!$A$1:$B$1287,2,FALSE)</f>
        <v>AF</v>
      </c>
      <c r="D2309" t="s">
        <v>1562</v>
      </c>
      <c r="E2309">
        <v>1</v>
      </c>
      <c r="F2309" t="s">
        <v>1563</v>
      </c>
      <c r="G2309" s="71">
        <f>VLOOKUP(M2309,'BASE ARTICLE SAMUEL 25012023 v1'!$A$1:$F$1287,6,FALSE)</f>
        <v>19.18</v>
      </c>
      <c r="H2309" s="6">
        <f>VLOOKUP(M2309,'BASE ARTICLE SAMUEL 25012023 v2'!$A$1:$H$1287,8,FALSE)</f>
        <v>19.18</v>
      </c>
      <c r="I2309">
        <v>28.77</v>
      </c>
      <c r="J2309">
        <f t="shared" si="290"/>
        <v>28.77</v>
      </c>
      <c r="K2309" s="6">
        <f>VLOOKUP(M2309,'BASE ARTICLE SAMUEL 25012023 v2'!$A$1:$K$1287,11,FALSE)</f>
        <v>28.77</v>
      </c>
      <c r="L2309" s="6">
        <f t="shared" si="291"/>
        <v>28.77</v>
      </c>
      <c r="M2309" t="s">
        <v>1562</v>
      </c>
      <c r="N2309" t="str">
        <f>VLOOKUP(M2309,'BASE ARTICLE SAMUEL 25012023 v1'!$A$2:$B$1287,2,FALSE)</f>
        <v>AN</v>
      </c>
      <c r="O2309">
        <f t="shared" si="287"/>
        <v>19.18</v>
      </c>
    </row>
    <row r="2310" spans="1:15" outlineLevel="2" x14ac:dyDescent="0.25">
      <c r="A2310" t="s">
        <v>2289</v>
      </c>
      <c r="B2310" s="74" t="str">
        <f t="shared" si="292"/>
        <v>00V100ALT</v>
      </c>
      <c r="C2310" t="str">
        <f>VLOOKUP(A2310,'BASE ARTICLE SAMUEL 25012023 v1'!$A$1:$B$1287,2,FALSE)</f>
        <v>AF</v>
      </c>
      <c r="D2310" t="s">
        <v>560</v>
      </c>
      <c r="E2310">
        <v>3.5</v>
      </c>
      <c r="F2310" t="s">
        <v>561</v>
      </c>
      <c r="G2310" s="71">
        <f>VLOOKUP(M2310,'BASE ARTICLE SAMUEL 25012023 v1'!$A$1:$F$1287,6,FALSE)</f>
        <v>5.73</v>
      </c>
      <c r="H2310" s="6">
        <f>VLOOKUP(M2310,'BASE ARTICLE SAMUEL 25012023 v2'!$A$1:$H$1287,8,FALSE)</f>
        <v>5.73</v>
      </c>
      <c r="I2310">
        <v>19.059999999999999</v>
      </c>
      <c r="J2310">
        <f t="shared" si="290"/>
        <v>66.709999999999994</v>
      </c>
      <c r="K2310" s="6">
        <f>VLOOKUP(M2310,'BASE ARTICLE SAMUEL 25012023 v2'!$A$1:$K$1287,11,FALSE)</f>
        <v>22.862700000000004</v>
      </c>
      <c r="L2310" s="6">
        <f t="shared" si="291"/>
        <v>80.019450000000006</v>
      </c>
      <c r="M2310" t="s">
        <v>560</v>
      </c>
      <c r="N2310" t="str">
        <f>VLOOKUP(M2310,'BASE ARTICLE SAMUEL 25012023 v1'!$A$2:$B$1287,2,FALSE)</f>
        <v>AS</v>
      </c>
      <c r="O2310">
        <f t="shared" si="287"/>
        <v>20.055</v>
      </c>
    </row>
    <row r="2311" spans="1:15" outlineLevel="2" x14ac:dyDescent="0.25">
      <c r="A2311" t="s">
        <v>2289</v>
      </c>
      <c r="B2311" s="74" t="str">
        <f t="shared" si="292"/>
        <v>00V100ALT</v>
      </c>
      <c r="C2311" t="str">
        <f>VLOOKUP(A2311,'BASE ARTICLE SAMUEL 25012023 v1'!$A$1:$B$1287,2,FALSE)</f>
        <v>AF</v>
      </c>
      <c r="E2311">
        <v>1</v>
      </c>
      <c r="F2311" t="s">
        <v>2484</v>
      </c>
      <c r="G2311" s="71">
        <f>VLOOKUP(M2311,'BASE ARTICLE SAMUEL 25012023 v1'!$A$1:$F$1287,6,FALSE)</f>
        <v>1.32</v>
      </c>
      <c r="H2311" s="6">
        <f>VLOOKUP(M2311,'BASE ARTICLE SAMUEL 25012023 v2'!$A$1:$H$1287,8,FALSE)</f>
        <v>1.32</v>
      </c>
      <c r="I2311">
        <v>19.059999999999999</v>
      </c>
      <c r="J2311">
        <f t="shared" si="290"/>
        <v>19.059999999999999</v>
      </c>
      <c r="K2311" s="6">
        <f>VLOOKUP(M2311,'BASE ARTICLE SAMUEL 25012023 v2'!$A$1:$K$1287,11,FALSE)</f>
        <v>1.4520000000000002</v>
      </c>
      <c r="L2311" s="6">
        <f t="shared" si="291"/>
        <v>1.4520000000000002</v>
      </c>
      <c r="M2311" t="s">
        <v>2483</v>
      </c>
      <c r="N2311" t="str">
        <f>VLOOKUP(M2311,'BASE ARTICLE SAMUEL 25012023 v1'!$A$2:$B$1287,2,FALSE)</f>
        <v>AN</v>
      </c>
      <c r="O2311">
        <f t="shared" si="287"/>
        <v>1.32</v>
      </c>
    </row>
    <row r="2312" spans="1:15" outlineLevel="2" x14ac:dyDescent="0.25">
      <c r="A2312" t="s">
        <v>2289</v>
      </c>
      <c r="B2312" s="74" t="str">
        <f t="shared" si="292"/>
        <v>00V100ALT</v>
      </c>
      <c r="C2312" t="str">
        <f>VLOOKUP(A2312,'BASE ARTICLE SAMUEL 25012023 v1'!$A$1:$B$1287,2,FALSE)</f>
        <v>AF</v>
      </c>
      <c r="E2312">
        <v>1</v>
      </c>
      <c r="F2312" t="s">
        <v>1550</v>
      </c>
      <c r="G2312" s="71">
        <f>VLOOKUP(M2312,'BASE ARTICLE SAMUEL 25012023 v1'!$A$1:$F$1287,6,FALSE)</f>
        <v>5</v>
      </c>
      <c r="H2312" s="6">
        <f>VLOOKUP(M2312,'BASE ARTICLE SAMUEL 25012023 v2'!$A$1:$H$1287,8,FALSE)</f>
        <v>5</v>
      </c>
      <c r="I2312">
        <v>19.059999999999999</v>
      </c>
      <c r="J2312">
        <f t="shared" si="290"/>
        <v>19.059999999999999</v>
      </c>
      <c r="K2312" s="6">
        <f>VLOOKUP(M2312,'BASE ARTICLE SAMUEL 25012023 v2'!$A$1:$K$1287,11,FALSE)</f>
        <v>5.5</v>
      </c>
      <c r="L2312" s="6">
        <f t="shared" si="291"/>
        <v>5.5</v>
      </c>
      <c r="M2312" t="s">
        <v>1549</v>
      </c>
      <c r="N2312" t="str">
        <f>VLOOKUP(M2312,'BASE ARTICLE SAMUEL 25012023 v1'!$A$2:$B$1287,2,FALSE)</f>
        <v>AN</v>
      </c>
      <c r="O2312">
        <f t="shared" si="287"/>
        <v>5</v>
      </c>
    </row>
    <row r="2313" spans="1:15" outlineLevel="1" x14ac:dyDescent="0.25">
      <c r="A2313" s="74" t="s">
        <v>4230</v>
      </c>
      <c r="B2313" s="74" t="str">
        <f t="shared" si="292"/>
        <v>DSPR2200V100ALT</v>
      </c>
      <c r="H2313" s="6" t="e">
        <f>VLOOKUP(M2313,'BASE ARTICLE SAMUEL 25012023 v2'!$A$1:$H$1287,8,FALSE)</f>
        <v>#N/A</v>
      </c>
      <c r="K2313" s="6" t="e">
        <f>VLOOKUP(M2313,'BASE ARTICLE SAMUEL 25012023 v2'!$A$1:$K$1287,11,FALSE)</f>
        <v>#N/A</v>
      </c>
      <c r="L2313" s="6">
        <f>SUBTOTAL(9,L2291:L2312)</f>
        <v>2535.8769700359999</v>
      </c>
      <c r="O2313">
        <f>SUBTOTAL(9,O2291:O2312)</f>
        <v>1509.1010000000003</v>
      </c>
    </row>
    <row r="2314" spans="1:15" outlineLevel="2" x14ac:dyDescent="0.25">
      <c r="A2314" t="s">
        <v>2303</v>
      </c>
      <c r="B2314" s="74" t="str">
        <f t="shared" si="292"/>
        <v>00V150</v>
      </c>
      <c r="C2314" t="str">
        <f>VLOOKUP(A2314,'BASE ARTICLE SAMUEL 25012023 v1'!$A$1:$B$1287,2,FALSE)</f>
        <v>AF</v>
      </c>
      <c r="D2314" t="s">
        <v>576</v>
      </c>
      <c r="E2314">
        <v>5</v>
      </c>
      <c r="F2314" t="s">
        <v>577</v>
      </c>
      <c r="G2314" s="71">
        <f>VLOOKUP(M2314,'BASE ARTICLE SAMUEL 25012023 v1'!$A$1:$F$1287,6,FALSE)</f>
        <v>3.2</v>
      </c>
      <c r="H2314" s="6">
        <f>VLOOKUP(M2314,'BASE ARTICLE SAMUEL 25012023 v2'!$A$1:$H$1287,8,FALSE)</f>
        <v>3.2</v>
      </c>
      <c r="I2314">
        <v>4.3499999999999996</v>
      </c>
      <c r="J2314">
        <f t="shared" ref="J2314:J2336" si="293">E2314*I2314</f>
        <v>21.75</v>
      </c>
      <c r="K2314" s="6">
        <f>VLOOKUP(M2314,'BASE ARTICLE SAMUEL 25012023 v2'!$A$1:$K$1287,11,FALSE)</f>
        <v>4.8000000000000007</v>
      </c>
      <c r="L2314" s="6">
        <f t="shared" ref="L2314:L2336" si="294">E2314*K2314</f>
        <v>24.000000000000004</v>
      </c>
      <c r="M2314" t="s">
        <v>576</v>
      </c>
      <c r="N2314" t="str">
        <f>VLOOKUP(M2314,'BASE ARTICLE SAMUEL 25012023 v1'!$A$2:$B$1287,2,FALSE)</f>
        <v>AN</v>
      </c>
      <c r="O2314">
        <f t="shared" si="287"/>
        <v>16</v>
      </c>
    </row>
    <row r="2315" spans="1:15" outlineLevel="2" x14ac:dyDescent="0.25">
      <c r="A2315" t="s">
        <v>2303</v>
      </c>
      <c r="B2315" s="74" t="str">
        <f t="shared" si="292"/>
        <v>00V150</v>
      </c>
      <c r="C2315" t="str">
        <f>VLOOKUP(A2315,'BASE ARTICLE SAMUEL 25012023 v1'!$A$1:$B$1287,2,FALSE)</f>
        <v>AF</v>
      </c>
      <c r="D2315" t="s">
        <v>2251</v>
      </c>
      <c r="E2315">
        <v>2</v>
      </c>
      <c r="F2315" t="s">
        <v>3951</v>
      </c>
      <c r="G2315" s="71">
        <f>VLOOKUP(M2315,'BASE ARTICLE SAMUEL 25012023 v1'!$A$1:$F$1287,6,FALSE)</f>
        <v>320</v>
      </c>
      <c r="H2315" s="6">
        <f>VLOOKUP(M2315,'BASE ARTICLE SAMUEL 25012023 v2'!$A$1:$H$1287,8,FALSE)</f>
        <v>320</v>
      </c>
      <c r="I2315">
        <v>0</v>
      </c>
      <c r="J2315">
        <f t="shared" si="293"/>
        <v>0</v>
      </c>
      <c r="K2315" s="6">
        <f>VLOOKUP(M2315,'BASE ARTICLE SAMUEL 25012023 v2'!$A$1:$K$1287,11,FALSE)</f>
        <v>480</v>
      </c>
      <c r="L2315" s="6">
        <f t="shared" si="294"/>
        <v>960</v>
      </c>
      <c r="M2315" t="s">
        <v>2251</v>
      </c>
      <c r="N2315" t="str">
        <f>VLOOKUP(M2315,'BASE ARTICLE SAMUEL 25012023 v1'!$A$2:$B$1287,2,FALSE)</f>
        <v>AN</v>
      </c>
      <c r="O2315">
        <f t="shared" si="287"/>
        <v>640</v>
      </c>
    </row>
    <row r="2316" spans="1:15" outlineLevel="2" x14ac:dyDescent="0.25">
      <c r="A2316" t="s">
        <v>2303</v>
      </c>
      <c r="B2316" s="74" t="str">
        <f t="shared" si="292"/>
        <v>00V150</v>
      </c>
      <c r="C2316" t="str">
        <f>VLOOKUP(A2316,'BASE ARTICLE SAMUEL 25012023 v1'!$A$1:$B$1287,2,FALSE)</f>
        <v>AF</v>
      </c>
      <c r="D2316" t="s">
        <v>2162</v>
      </c>
      <c r="E2316">
        <v>2</v>
      </c>
      <c r="F2316" t="s">
        <v>2163</v>
      </c>
      <c r="G2316" s="71">
        <f>VLOOKUP(M2316,'BASE ARTICLE SAMUEL 25012023 v1'!$A$1:$F$1287,6,FALSE)</f>
        <v>9.44</v>
      </c>
      <c r="H2316" s="6">
        <f>VLOOKUP(M2316,'BASE ARTICLE SAMUEL 25012023 v2'!$A$1:$H$1287,8,FALSE)</f>
        <v>9.44</v>
      </c>
      <c r="I2316">
        <v>15</v>
      </c>
      <c r="J2316">
        <f t="shared" si="293"/>
        <v>30</v>
      </c>
      <c r="K2316" s="6">
        <f>VLOOKUP(M2316,'BASE ARTICLE SAMUEL 25012023 v2'!$A$1:$K$1287,11,FALSE)</f>
        <v>14.16</v>
      </c>
      <c r="L2316" s="6">
        <f t="shared" si="294"/>
        <v>28.32</v>
      </c>
      <c r="M2316" t="s">
        <v>2162</v>
      </c>
      <c r="N2316" t="str">
        <f>VLOOKUP(M2316,'BASE ARTICLE SAMUEL 25012023 v1'!$A$2:$B$1287,2,FALSE)</f>
        <v>AS</v>
      </c>
      <c r="O2316">
        <f t="shared" si="287"/>
        <v>18.88</v>
      </c>
    </row>
    <row r="2317" spans="1:15" outlineLevel="2" x14ac:dyDescent="0.25">
      <c r="A2317" t="s">
        <v>2303</v>
      </c>
      <c r="B2317" s="74" t="str">
        <f t="shared" si="292"/>
        <v>00V150</v>
      </c>
      <c r="C2317" t="str">
        <f>VLOOKUP(A2317,'BASE ARTICLE SAMUEL 25012023 v1'!$A$1:$B$1287,2,FALSE)</f>
        <v>AF</v>
      </c>
      <c r="D2317" t="s">
        <v>90</v>
      </c>
      <c r="E2317">
        <v>2</v>
      </c>
      <c r="F2317" t="s">
        <v>91</v>
      </c>
      <c r="G2317" s="71">
        <f>VLOOKUP(M2317,'BASE ARTICLE SAMUEL 25012023 v1'!$A$1:$F$1287,6,FALSE)</f>
        <v>0.92</v>
      </c>
      <c r="H2317" s="6">
        <f>VLOOKUP(M2317,'BASE ARTICLE SAMUEL 25012023 v2'!$A$1:$H$1287,8,FALSE)</f>
        <v>0.92</v>
      </c>
      <c r="I2317">
        <v>1.38</v>
      </c>
      <c r="J2317">
        <f t="shared" si="293"/>
        <v>2.76</v>
      </c>
      <c r="K2317" s="6">
        <f>VLOOKUP(M2317,'BASE ARTICLE SAMUEL 25012023 v2'!$A$1:$K$1287,11,FALSE)</f>
        <v>1.3800000000000001</v>
      </c>
      <c r="L2317" s="6">
        <f t="shared" si="294"/>
        <v>2.7600000000000002</v>
      </c>
      <c r="M2317" t="s">
        <v>90</v>
      </c>
      <c r="N2317" t="str">
        <f>VLOOKUP(M2317,'BASE ARTICLE SAMUEL 25012023 v1'!$A$2:$B$1287,2,FALSE)</f>
        <v>AS</v>
      </c>
      <c r="O2317">
        <f t="shared" si="287"/>
        <v>1.84</v>
      </c>
    </row>
    <row r="2318" spans="1:15" outlineLevel="2" x14ac:dyDescent="0.25">
      <c r="A2318" t="s">
        <v>2303</v>
      </c>
      <c r="B2318" s="74" t="str">
        <f t="shared" si="292"/>
        <v>00V150</v>
      </c>
      <c r="C2318" t="str">
        <f>VLOOKUP(A2318,'BASE ARTICLE SAMUEL 25012023 v1'!$A$1:$B$1287,2,FALSE)</f>
        <v>AF</v>
      </c>
      <c r="D2318" t="s">
        <v>68</v>
      </c>
      <c r="E2318">
        <v>1</v>
      </c>
      <c r="F2318" t="s">
        <v>69</v>
      </c>
      <c r="G2318" s="71">
        <f>VLOOKUP(M2318,'BASE ARTICLE SAMUEL 25012023 v1'!$A$1:$F$1287,6,FALSE)</f>
        <v>0.94</v>
      </c>
      <c r="H2318" s="6">
        <f>VLOOKUP(M2318,'BASE ARTICLE SAMUEL 25012023 v2'!$A$1:$H$1287,8,FALSE)</f>
        <v>0.94</v>
      </c>
      <c r="I2318">
        <v>1.41</v>
      </c>
      <c r="J2318">
        <f t="shared" si="293"/>
        <v>1.41</v>
      </c>
      <c r="K2318" s="6">
        <f>VLOOKUP(M2318,'BASE ARTICLE SAMUEL 25012023 v2'!$A$1:$K$1287,11,FALSE)</f>
        <v>1.41</v>
      </c>
      <c r="L2318" s="6">
        <f t="shared" si="294"/>
        <v>1.41</v>
      </c>
      <c r="M2318" t="s">
        <v>68</v>
      </c>
      <c r="N2318" t="str">
        <f>VLOOKUP(M2318,'BASE ARTICLE SAMUEL 25012023 v1'!$A$2:$B$1287,2,FALSE)</f>
        <v>AS</v>
      </c>
      <c r="O2318">
        <f t="shared" si="287"/>
        <v>0.94</v>
      </c>
    </row>
    <row r="2319" spans="1:15" outlineLevel="2" x14ac:dyDescent="0.25">
      <c r="A2319" t="s">
        <v>2303</v>
      </c>
      <c r="B2319" s="74" t="str">
        <f t="shared" si="292"/>
        <v>00V150</v>
      </c>
      <c r="C2319" t="str">
        <f>VLOOKUP(A2319,'BASE ARTICLE SAMUEL 25012023 v1'!$A$1:$B$1287,2,FALSE)</f>
        <v>AF</v>
      </c>
      <c r="D2319" t="s">
        <v>942</v>
      </c>
      <c r="E2319">
        <v>1</v>
      </c>
      <c r="F2319" t="s">
        <v>943</v>
      </c>
      <c r="G2319" s="71">
        <f>VLOOKUP(M2319,'BASE ARTICLE SAMUEL 25012023 v1'!$A$1:$F$1287,6,FALSE)</f>
        <v>1.64</v>
      </c>
      <c r="H2319" s="6">
        <f>VLOOKUP(M2319,'BASE ARTICLE SAMUEL 25012023 v2'!$A$1:$H$1287,8,FALSE)</f>
        <v>1.83</v>
      </c>
      <c r="I2319">
        <v>2.4500000000000002</v>
      </c>
      <c r="J2319">
        <f t="shared" si="293"/>
        <v>2.4500000000000002</v>
      </c>
      <c r="K2319" s="6">
        <f>VLOOKUP(M2319,'BASE ARTICLE SAMUEL 25012023 v2'!$A$1:$K$1287,11,FALSE)</f>
        <v>2.7450000000000001</v>
      </c>
      <c r="L2319" s="6">
        <f t="shared" si="294"/>
        <v>2.7450000000000001</v>
      </c>
      <c r="M2319" t="s">
        <v>942</v>
      </c>
      <c r="N2319" t="str">
        <f>VLOOKUP(M2319,'BASE ARTICLE SAMUEL 25012023 v1'!$A$2:$B$1287,2,FALSE)</f>
        <v>AS</v>
      </c>
      <c r="O2319">
        <f t="shared" si="287"/>
        <v>1.83</v>
      </c>
    </row>
    <row r="2320" spans="1:15" outlineLevel="2" x14ac:dyDescent="0.25">
      <c r="A2320" t="s">
        <v>2303</v>
      </c>
      <c r="B2320" s="74" t="str">
        <f t="shared" si="292"/>
        <v>00V150</v>
      </c>
      <c r="C2320" t="str">
        <f>VLOOKUP(A2320,'BASE ARTICLE SAMUEL 25012023 v1'!$A$1:$B$1287,2,FALSE)</f>
        <v>AF</v>
      </c>
      <c r="D2320" t="s">
        <v>757</v>
      </c>
      <c r="E2320">
        <v>1</v>
      </c>
      <c r="F2320" t="s">
        <v>758</v>
      </c>
      <c r="G2320" s="71">
        <f>VLOOKUP(M2320,'BASE ARTICLE SAMUEL 25012023 v1'!$A$1:$F$1287,6,FALSE)</f>
        <v>1.22</v>
      </c>
      <c r="H2320" s="6">
        <f>VLOOKUP(M2320,'BASE ARTICLE SAMUEL 25012023 v2'!$A$1:$H$1287,8,FALSE)</f>
        <v>1.22</v>
      </c>
      <c r="I2320">
        <v>1.62</v>
      </c>
      <c r="J2320">
        <f t="shared" si="293"/>
        <v>1.62</v>
      </c>
      <c r="K2320" s="6">
        <f>VLOOKUP(M2320,'BASE ARTICLE SAMUEL 25012023 v2'!$A$1:$K$1287,11,FALSE)</f>
        <v>1.6226</v>
      </c>
      <c r="L2320" s="6">
        <f t="shared" si="294"/>
        <v>1.6226</v>
      </c>
      <c r="M2320" t="s">
        <v>757</v>
      </c>
      <c r="N2320" t="str">
        <f>VLOOKUP(M2320,'BASE ARTICLE SAMUEL 25012023 v1'!$A$2:$B$1287,2,FALSE)</f>
        <v>AS</v>
      </c>
      <c r="O2320">
        <f t="shared" si="287"/>
        <v>1.22</v>
      </c>
    </row>
    <row r="2321" spans="1:15" outlineLevel="2" x14ac:dyDescent="0.25">
      <c r="A2321" t="s">
        <v>2303</v>
      </c>
      <c r="B2321" s="74" t="str">
        <f t="shared" si="292"/>
        <v>00V150</v>
      </c>
      <c r="C2321" t="str">
        <f>VLOOKUP(A2321,'BASE ARTICLE SAMUEL 25012023 v1'!$A$1:$B$1287,2,FALSE)</f>
        <v>AF</v>
      </c>
      <c r="D2321" t="s">
        <v>2049</v>
      </c>
      <c r="E2321">
        <v>4</v>
      </c>
      <c r="F2321" t="s">
        <v>2050</v>
      </c>
      <c r="G2321" s="71">
        <f>VLOOKUP(M2321,'BASE ARTICLE SAMUEL 25012023 v1'!$A$1:$F$1287,6,FALSE)</f>
        <v>0</v>
      </c>
      <c r="H2321" s="6">
        <f>VLOOKUP(M2321,'BASE ARTICLE SAMUEL 25012023 v2'!$A$1:$H$1287,8,FALSE)</f>
        <v>4.1400000000000006</v>
      </c>
      <c r="I2321">
        <v>5.5</v>
      </c>
      <c r="J2321">
        <f t="shared" si="293"/>
        <v>22</v>
      </c>
      <c r="K2321" s="6">
        <f>VLOOKUP(M2321,'BASE ARTICLE SAMUEL 25012023 v2'!$A$1:$K$1287,11,FALSE)</f>
        <v>5.5212000000000003</v>
      </c>
      <c r="L2321" s="6">
        <f t="shared" si="294"/>
        <v>22.084800000000001</v>
      </c>
      <c r="M2321" t="s">
        <v>2049</v>
      </c>
      <c r="N2321" t="str">
        <f>VLOOKUP(M2321,'BASE ARTICLE SAMUEL 25012023 v1'!$A$2:$B$1287,2,FALSE)</f>
        <v>AF</v>
      </c>
      <c r="O2321">
        <f t="shared" ref="O2321:O2387" si="295">E2321*H2321</f>
        <v>16.560000000000002</v>
      </c>
    </row>
    <row r="2322" spans="1:15" outlineLevel="2" x14ac:dyDescent="0.25">
      <c r="A2322" t="s">
        <v>2303</v>
      </c>
      <c r="B2322" s="74" t="str">
        <f t="shared" si="292"/>
        <v>00V150</v>
      </c>
      <c r="C2322" t="str">
        <f>VLOOKUP(A2322,'BASE ARTICLE SAMUEL 25012023 v1'!$A$1:$B$1287,2,FALSE)</f>
        <v>AF</v>
      </c>
      <c r="D2322">
        <v>101007</v>
      </c>
      <c r="E2322">
        <v>2</v>
      </c>
      <c r="F2322" t="s">
        <v>582</v>
      </c>
      <c r="G2322" s="71">
        <f>VLOOKUP(M2322,'BASE ARTICLE SAMUEL 25012023 v1'!$A$1:$F$1287,6,FALSE)</f>
        <v>1.5</v>
      </c>
      <c r="H2322" s="6">
        <f>VLOOKUP(M2322,'BASE ARTICLE SAMUEL 25012023 v2'!$A$1:$H$1287,8,FALSE)</f>
        <v>1.5</v>
      </c>
      <c r="I2322">
        <v>2.25</v>
      </c>
      <c r="J2322">
        <f t="shared" si="293"/>
        <v>4.5</v>
      </c>
      <c r="K2322" s="6">
        <f>VLOOKUP(M2322,'BASE ARTICLE SAMUEL 25012023 v2'!$A$1:$K$1287,11,FALSE)</f>
        <v>2.25</v>
      </c>
      <c r="L2322" s="6">
        <f t="shared" si="294"/>
        <v>4.5</v>
      </c>
      <c r="M2322">
        <v>101007</v>
      </c>
      <c r="N2322" t="str">
        <f>VLOOKUP(M2322,'BASE ARTICLE SAMUEL 25012023 v1'!$A$2:$B$1287,2,FALSE)</f>
        <v>AN</v>
      </c>
      <c r="O2322">
        <f t="shared" si="295"/>
        <v>3</v>
      </c>
    </row>
    <row r="2323" spans="1:15" outlineLevel="2" x14ac:dyDescent="0.25">
      <c r="A2323" t="s">
        <v>2303</v>
      </c>
      <c r="B2323" s="74" t="str">
        <f t="shared" si="292"/>
        <v>00V150</v>
      </c>
      <c r="C2323" t="str">
        <f>VLOOKUP(A2323,'BASE ARTICLE SAMUEL 25012023 v1'!$A$1:$B$1287,2,FALSE)</f>
        <v>AF</v>
      </c>
      <c r="D2323" t="s">
        <v>558</v>
      </c>
      <c r="E2323">
        <v>3</v>
      </c>
      <c r="F2323" t="s">
        <v>559</v>
      </c>
      <c r="G2323" s="71">
        <f>VLOOKUP(M2323,'BASE ARTICLE SAMUEL 25012023 v1'!$A$1:$F$1287,6,FALSE)</f>
        <v>0.85</v>
      </c>
      <c r="H2323" s="6">
        <f>VLOOKUP(M2323,'BASE ARTICLE SAMUEL 25012023 v2'!$A$1:$H$1287,8,FALSE)</f>
        <v>0.91100000000000003</v>
      </c>
      <c r="I2323">
        <v>1.1299999999999999</v>
      </c>
      <c r="J2323">
        <f t="shared" si="293"/>
        <v>3.3899999999999997</v>
      </c>
      <c r="K2323" s="6">
        <f>VLOOKUP(M2323,'BASE ARTICLE SAMUEL 25012023 v2'!$A$1:$K$1287,11,FALSE)</f>
        <v>1.2116300000000002</v>
      </c>
      <c r="L2323" s="6">
        <f t="shared" si="294"/>
        <v>3.6348900000000004</v>
      </c>
      <c r="M2323" t="s">
        <v>558</v>
      </c>
      <c r="N2323" t="str">
        <f>VLOOKUP(M2323,'BASE ARTICLE SAMUEL 25012023 v1'!$A$2:$B$1287,2,FALSE)</f>
        <v>AS</v>
      </c>
      <c r="O2323">
        <f t="shared" si="295"/>
        <v>2.7330000000000001</v>
      </c>
    </row>
    <row r="2324" spans="1:15" outlineLevel="2" x14ac:dyDescent="0.25">
      <c r="A2324" t="s">
        <v>2303</v>
      </c>
      <c r="B2324" s="74" t="str">
        <f t="shared" si="292"/>
        <v>00V150</v>
      </c>
      <c r="C2324" t="str">
        <f>VLOOKUP(A2324,'BASE ARTICLE SAMUEL 25012023 v1'!$A$1:$B$1287,2,FALSE)</f>
        <v>AF</v>
      </c>
      <c r="D2324" t="s">
        <v>2215</v>
      </c>
      <c r="E2324">
        <v>5</v>
      </c>
      <c r="F2324" t="s">
        <v>2216</v>
      </c>
      <c r="G2324" s="71">
        <f>VLOOKUP(M2324,'BASE ARTICLE SAMUEL 25012023 v1'!$A$1:$F$1287,6,FALSE)</f>
        <v>0.6</v>
      </c>
      <c r="H2324" s="6">
        <f>VLOOKUP(M2324,'BASE ARTICLE SAMUEL 25012023 v2'!$A$1:$H$1287,8,FALSE)</f>
        <v>0.76</v>
      </c>
      <c r="I2324">
        <v>0.79800000000000004</v>
      </c>
      <c r="J2324">
        <f t="shared" si="293"/>
        <v>3.99</v>
      </c>
      <c r="K2324" s="6">
        <f>VLOOKUP(M2324,'BASE ARTICLE SAMUEL 25012023 v2'!$A$1:$K$1287,11,FALSE)</f>
        <v>1.0108000000000001</v>
      </c>
      <c r="L2324" s="6">
        <f t="shared" si="294"/>
        <v>5.0540000000000003</v>
      </c>
      <c r="M2324" t="s">
        <v>2215</v>
      </c>
      <c r="N2324" t="str">
        <f>VLOOKUP(M2324,'BASE ARTICLE SAMUEL 25012023 v1'!$A$2:$B$1287,2,FALSE)</f>
        <v>AN</v>
      </c>
      <c r="O2324">
        <f t="shared" si="295"/>
        <v>3.8</v>
      </c>
    </row>
    <row r="2325" spans="1:15" outlineLevel="2" x14ac:dyDescent="0.25">
      <c r="A2325" t="s">
        <v>2303</v>
      </c>
      <c r="B2325" s="74" t="str">
        <f t="shared" si="292"/>
        <v>00V150</v>
      </c>
      <c r="C2325" t="str">
        <f>VLOOKUP(A2325,'BASE ARTICLE SAMUEL 25012023 v1'!$A$1:$B$1287,2,FALSE)</f>
        <v>AF</v>
      </c>
      <c r="D2325" t="s">
        <v>1667</v>
      </c>
      <c r="E2325">
        <v>2</v>
      </c>
      <c r="F2325" t="s">
        <v>1668</v>
      </c>
      <c r="G2325" s="71">
        <f>VLOOKUP(M2325,'BASE ARTICLE SAMUEL 25012023 v1'!$A$1:$F$1287,6,FALSE)</f>
        <v>0.6</v>
      </c>
      <c r="H2325" s="6">
        <f>VLOOKUP(M2325,'BASE ARTICLE SAMUEL 25012023 v2'!$A$1:$H$1287,8,FALSE)</f>
        <v>0.6</v>
      </c>
      <c r="I2325">
        <v>0.9</v>
      </c>
      <c r="J2325">
        <f t="shared" si="293"/>
        <v>1.8</v>
      </c>
      <c r="K2325" s="6">
        <f>VLOOKUP(M2325,'BASE ARTICLE SAMUEL 25012023 v2'!$A$1:$K$1287,11,FALSE)</f>
        <v>0.89999999999999991</v>
      </c>
      <c r="L2325" s="6">
        <f t="shared" si="294"/>
        <v>1.7999999999999998</v>
      </c>
      <c r="M2325" t="s">
        <v>1667</v>
      </c>
      <c r="N2325" t="str">
        <f>VLOOKUP(M2325,'BASE ARTICLE SAMUEL 25012023 v1'!$A$2:$B$1287,2,FALSE)</f>
        <v>AN</v>
      </c>
      <c r="O2325">
        <f t="shared" si="295"/>
        <v>1.2</v>
      </c>
    </row>
    <row r="2326" spans="1:15" outlineLevel="2" x14ac:dyDescent="0.25">
      <c r="A2326" t="s">
        <v>2303</v>
      </c>
      <c r="B2326" s="74" t="str">
        <f t="shared" si="292"/>
        <v>00V150</v>
      </c>
      <c r="C2326" t="str">
        <f>VLOOKUP(A2326,'BASE ARTICLE SAMUEL 25012023 v1'!$A$1:$B$1287,2,FALSE)</f>
        <v>AF</v>
      </c>
      <c r="D2326" t="s">
        <v>2217</v>
      </c>
      <c r="E2326">
        <v>4</v>
      </c>
      <c r="F2326" t="s">
        <v>2218</v>
      </c>
      <c r="G2326" s="71">
        <f>VLOOKUP(M2326,'BASE ARTICLE SAMUEL 25012023 v1'!$A$1:$F$1287,6,FALSE)</f>
        <v>0.2</v>
      </c>
      <c r="H2326" s="6">
        <f>VLOOKUP(M2326,'BASE ARTICLE SAMUEL 25012023 v2'!$A$1:$H$1287,8,FALSE)</f>
        <v>0.2</v>
      </c>
      <c r="I2326">
        <v>0.26600000000000001</v>
      </c>
      <c r="J2326">
        <f t="shared" si="293"/>
        <v>1.0640000000000001</v>
      </c>
      <c r="K2326" s="6">
        <f>VLOOKUP(M2326,'BASE ARTICLE SAMUEL 25012023 v2'!$A$1:$K$1287,11,FALSE)</f>
        <v>0.26600000000000001</v>
      </c>
      <c r="L2326" s="6">
        <f t="shared" si="294"/>
        <v>1.0640000000000001</v>
      </c>
      <c r="M2326" t="s">
        <v>2217</v>
      </c>
      <c r="N2326" t="str">
        <f>VLOOKUP(M2326,'BASE ARTICLE SAMUEL 25012023 v1'!$A$2:$B$1287,2,FALSE)</f>
        <v>AN</v>
      </c>
      <c r="O2326">
        <f t="shared" si="295"/>
        <v>0.8</v>
      </c>
    </row>
    <row r="2327" spans="1:15" outlineLevel="2" x14ac:dyDescent="0.25">
      <c r="A2327" t="s">
        <v>2303</v>
      </c>
      <c r="B2327" s="74" t="str">
        <f t="shared" si="292"/>
        <v>00V150</v>
      </c>
      <c r="C2327" t="str">
        <f>VLOOKUP(A2327,'BASE ARTICLE SAMUEL 25012023 v1'!$A$1:$B$1287,2,FALSE)</f>
        <v>AF</v>
      </c>
      <c r="D2327" t="s">
        <v>1949</v>
      </c>
      <c r="E2327">
        <v>1</v>
      </c>
      <c r="F2327" t="s">
        <v>1950</v>
      </c>
      <c r="G2327" s="71">
        <f>VLOOKUP(M2327,'BASE ARTICLE SAMUEL 25012023 v1'!$A$1:$F$1287,6,FALSE)</f>
        <v>0</v>
      </c>
      <c r="H2327" s="6">
        <f>VLOOKUP(M2327,'BASE ARTICLE SAMUEL 25012023 v2'!$A$1:$H$1287,8,FALSE)</f>
        <v>92.97</v>
      </c>
      <c r="I2327">
        <v>156.03</v>
      </c>
      <c r="J2327">
        <f t="shared" si="293"/>
        <v>156.03</v>
      </c>
      <c r="K2327" s="6">
        <f>VLOOKUP(M2327,'BASE ARTICLE SAMUEL 25012023 v2'!$A$1:$K$1287,11,FALSE)</f>
        <v>157.13120000000001</v>
      </c>
      <c r="L2327" s="6">
        <f t="shared" si="294"/>
        <v>157.13120000000001</v>
      </c>
      <c r="M2327" t="s">
        <v>1949</v>
      </c>
      <c r="N2327" t="str">
        <f>VLOOKUP(M2327,'BASE ARTICLE SAMUEL 25012023 v1'!$A$2:$B$1287,2,FALSE)</f>
        <v>AF</v>
      </c>
      <c r="O2327">
        <f t="shared" si="295"/>
        <v>92.97</v>
      </c>
    </row>
    <row r="2328" spans="1:15" outlineLevel="2" x14ac:dyDescent="0.25">
      <c r="A2328" t="s">
        <v>2303</v>
      </c>
      <c r="B2328" s="74" t="str">
        <f t="shared" si="292"/>
        <v>00V150</v>
      </c>
      <c r="C2328" t="str">
        <f>VLOOKUP(A2328,'BASE ARTICLE SAMUEL 25012023 v1'!$A$1:$B$1287,2,FALSE)</f>
        <v>AF</v>
      </c>
      <c r="D2328" t="s">
        <v>2057</v>
      </c>
      <c r="E2328">
        <v>1</v>
      </c>
      <c r="F2328" t="s">
        <v>2058</v>
      </c>
      <c r="G2328" s="71">
        <f>VLOOKUP(M2328,'BASE ARTICLE SAMUEL 25012023 v1'!$A$1:$F$1287,6,FALSE)</f>
        <v>214.71</v>
      </c>
      <c r="H2328" s="6">
        <f>VLOOKUP(M2328,'BASE ARTICLE SAMUEL 25012023 v2'!$A$1:$H$1287,8,FALSE)</f>
        <v>196.03</v>
      </c>
      <c r="I2328">
        <v>289.12</v>
      </c>
      <c r="J2328">
        <f t="shared" si="293"/>
        <v>289.12</v>
      </c>
      <c r="K2328" s="6">
        <f>VLOOKUP(M2328,'BASE ARTICLE SAMUEL 25012023 v2'!$A$1:$K$1287,11,FALSE)</f>
        <v>287.341800036</v>
      </c>
      <c r="L2328" s="6">
        <f t="shared" si="294"/>
        <v>287.341800036</v>
      </c>
      <c r="M2328" t="s">
        <v>2057</v>
      </c>
      <c r="N2328" t="str">
        <f>VLOOKUP(M2328,'BASE ARTICLE SAMUEL 25012023 v1'!$A$2:$B$1287,2,FALSE)</f>
        <v>AF</v>
      </c>
      <c r="O2328">
        <f t="shared" si="295"/>
        <v>196.03</v>
      </c>
    </row>
    <row r="2329" spans="1:15" outlineLevel="2" x14ac:dyDescent="0.25">
      <c r="A2329" t="s">
        <v>2303</v>
      </c>
      <c r="B2329" s="74" t="str">
        <f t="shared" si="292"/>
        <v>00V150</v>
      </c>
      <c r="C2329" t="str">
        <f>VLOOKUP(A2329,'BASE ARTICLE SAMUEL 25012023 v1'!$A$1:$B$1287,2,FALSE)</f>
        <v>AF</v>
      </c>
      <c r="D2329" t="s">
        <v>1786</v>
      </c>
      <c r="E2329">
        <v>1</v>
      </c>
      <c r="F2329" t="s">
        <v>1787</v>
      </c>
      <c r="G2329" s="71">
        <f>VLOOKUP(M2329,'BASE ARTICLE SAMUEL 25012023 v1'!$A$1:$F$1287,6,FALSE)</f>
        <v>0</v>
      </c>
      <c r="H2329" s="6">
        <f>VLOOKUP(M2329,'BASE ARTICLE SAMUEL 25012023 v2'!$A$1:$H$1287,8,FALSE)</f>
        <v>203.62199999999999</v>
      </c>
      <c r="I2329">
        <v>326.8</v>
      </c>
      <c r="J2329">
        <f t="shared" si="293"/>
        <v>326.8</v>
      </c>
      <c r="K2329" s="6">
        <f>VLOOKUP(M2329,'BASE ARTICLE SAMUEL 25012023 v2'!$A$1:$K$1287,11,FALSE)</f>
        <v>411.34799999999996</v>
      </c>
      <c r="L2329" s="6">
        <f t="shared" si="294"/>
        <v>411.34799999999996</v>
      </c>
      <c r="M2329" t="s">
        <v>1786</v>
      </c>
      <c r="N2329" t="str">
        <f>VLOOKUP(M2329,'BASE ARTICLE SAMUEL 25012023 v1'!$A$2:$B$1287,2,FALSE)</f>
        <v>AF</v>
      </c>
      <c r="O2329">
        <f t="shared" si="295"/>
        <v>203.62199999999999</v>
      </c>
    </row>
    <row r="2330" spans="1:15" outlineLevel="2" x14ac:dyDescent="0.25">
      <c r="A2330" t="s">
        <v>2303</v>
      </c>
      <c r="B2330" s="74" t="str">
        <f t="shared" si="292"/>
        <v>00V150</v>
      </c>
      <c r="C2330" t="str">
        <f>VLOOKUP(A2330,'BASE ARTICLE SAMUEL 25012023 v1'!$A$1:$B$1287,2,FALSE)</f>
        <v>AF</v>
      </c>
      <c r="D2330" t="s">
        <v>2059</v>
      </c>
      <c r="E2330">
        <v>1</v>
      </c>
      <c r="F2330" t="s">
        <v>2060</v>
      </c>
      <c r="G2330" s="71">
        <f>VLOOKUP(M2330,'BASE ARTICLE SAMUEL 25012023 v1'!$A$1:$F$1287,6,FALSE)</f>
        <v>237</v>
      </c>
      <c r="H2330" s="6">
        <f>VLOOKUP(M2330,'BASE ARTICLE SAMUEL 25012023 v2'!$A$1:$H$1287,8,FALSE)</f>
        <v>299.99</v>
      </c>
      <c r="I2330">
        <v>355.5</v>
      </c>
      <c r="J2330">
        <f t="shared" si="293"/>
        <v>355.5</v>
      </c>
      <c r="K2330" s="6">
        <f>VLOOKUP(M2330,'BASE ARTICLE SAMUEL 25012023 v2'!$A$1:$K$1287,11,FALSE)</f>
        <v>449.98500000000001</v>
      </c>
      <c r="L2330" s="6">
        <f t="shared" si="294"/>
        <v>449.98500000000001</v>
      </c>
      <c r="M2330" t="s">
        <v>2059</v>
      </c>
      <c r="N2330" t="str">
        <f>VLOOKUP(M2330,'BASE ARTICLE SAMUEL 25012023 v1'!$A$2:$B$1287,2,FALSE)</f>
        <v>AN</v>
      </c>
      <c r="O2330">
        <f t="shared" si="295"/>
        <v>299.99</v>
      </c>
    </row>
    <row r="2331" spans="1:15" outlineLevel="2" x14ac:dyDescent="0.25">
      <c r="A2331" t="s">
        <v>2303</v>
      </c>
      <c r="B2331" s="74" t="str">
        <f t="shared" si="292"/>
        <v>00V150</v>
      </c>
      <c r="C2331" t="str">
        <f>VLOOKUP(A2331,'BASE ARTICLE SAMUEL 25012023 v1'!$A$1:$B$1287,2,FALSE)</f>
        <v>AF</v>
      </c>
      <c r="D2331" t="s">
        <v>1603</v>
      </c>
      <c r="E2331">
        <v>1.5</v>
      </c>
      <c r="F2331" t="s">
        <v>1604</v>
      </c>
      <c r="G2331" s="71">
        <f>VLOOKUP(M2331,'BASE ARTICLE SAMUEL 25012023 v1'!$A$1:$F$1287,6,FALSE)</f>
        <v>50</v>
      </c>
      <c r="H2331" s="6">
        <f>VLOOKUP(M2331,'BASE ARTICLE SAMUEL 25012023 v2'!$A$1:$H$1287,8,FALSE)</f>
        <v>0</v>
      </c>
      <c r="I2331">
        <v>75</v>
      </c>
      <c r="J2331">
        <f t="shared" si="293"/>
        <v>112.5</v>
      </c>
      <c r="K2331" s="6">
        <f>VLOOKUP(M2331,'BASE ARTICLE SAMUEL 25012023 v2'!$A$1:$K$1287,11,FALSE)</f>
        <v>75</v>
      </c>
      <c r="L2331" s="6">
        <f t="shared" si="294"/>
        <v>112.5</v>
      </c>
      <c r="M2331" t="s">
        <v>1603</v>
      </c>
      <c r="N2331" t="str">
        <f>VLOOKUP(M2331,'BASE ARTICLE SAMUEL 25012023 v1'!$A$2:$B$1287,2,FALSE)</f>
        <v>AN</v>
      </c>
      <c r="O2331">
        <f t="shared" si="295"/>
        <v>0</v>
      </c>
    </row>
    <row r="2332" spans="1:15" outlineLevel="2" x14ac:dyDescent="0.25">
      <c r="A2332" t="s">
        <v>2303</v>
      </c>
      <c r="B2332" s="74" t="str">
        <f t="shared" si="292"/>
        <v>00V150</v>
      </c>
      <c r="C2332" t="str">
        <f>VLOOKUP(A2332,'BASE ARTICLE SAMUEL 25012023 v1'!$A$1:$B$1287,2,FALSE)</f>
        <v>AF</v>
      </c>
      <c r="D2332" t="s">
        <v>1562</v>
      </c>
      <c r="E2332">
        <v>1</v>
      </c>
      <c r="F2332" t="s">
        <v>1563</v>
      </c>
      <c r="G2332" s="71">
        <f>VLOOKUP(M2332,'BASE ARTICLE SAMUEL 25012023 v1'!$A$1:$F$1287,6,FALSE)</f>
        <v>19.18</v>
      </c>
      <c r="H2332" s="6">
        <f>VLOOKUP(M2332,'BASE ARTICLE SAMUEL 25012023 v2'!$A$1:$H$1287,8,FALSE)</f>
        <v>19.18</v>
      </c>
      <c r="I2332">
        <v>28.77</v>
      </c>
      <c r="J2332">
        <f t="shared" si="293"/>
        <v>28.77</v>
      </c>
      <c r="K2332" s="6">
        <f>VLOOKUP(M2332,'BASE ARTICLE SAMUEL 25012023 v2'!$A$1:$K$1287,11,FALSE)</f>
        <v>28.77</v>
      </c>
      <c r="L2332" s="6">
        <f t="shared" si="294"/>
        <v>28.77</v>
      </c>
      <c r="M2332" t="s">
        <v>1562</v>
      </c>
      <c r="N2332" t="str">
        <f>VLOOKUP(M2332,'BASE ARTICLE SAMUEL 25012023 v1'!$A$2:$B$1287,2,FALSE)</f>
        <v>AN</v>
      </c>
      <c r="O2332">
        <f t="shared" si="295"/>
        <v>19.18</v>
      </c>
    </row>
    <row r="2333" spans="1:15" outlineLevel="2" x14ac:dyDescent="0.25">
      <c r="A2333" t="s">
        <v>2303</v>
      </c>
      <c r="B2333" s="74" t="str">
        <f t="shared" si="292"/>
        <v>00V150</v>
      </c>
      <c r="C2333" t="str">
        <f>VLOOKUP(A2333,'BASE ARTICLE SAMUEL 25012023 v1'!$A$1:$B$1287,2,FALSE)</f>
        <v>AF</v>
      </c>
      <c r="D2333" t="s">
        <v>560</v>
      </c>
      <c r="E2333">
        <v>3.5</v>
      </c>
      <c r="F2333" t="s">
        <v>561</v>
      </c>
      <c r="G2333" s="71">
        <f>VLOOKUP(M2333,'BASE ARTICLE SAMUEL 25012023 v1'!$A$1:$F$1287,6,FALSE)</f>
        <v>5.73</v>
      </c>
      <c r="H2333" s="6">
        <f>VLOOKUP(M2333,'BASE ARTICLE SAMUEL 25012023 v2'!$A$1:$H$1287,8,FALSE)</f>
        <v>5.73</v>
      </c>
      <c r="I2333">
        <v>19.059999999999999</v>
      </c>
      <c r="J2333">
        <f t="shared" si="293"/>
        <v>66.709999999999994</v>
      </c>
      <c r="K2333" s="6">
        <f>VLOOKUP(M2333,'BASE ARTICLE SAMUEL 25012023 v2'!$A$1:$K$1287,11,FALSE)</f>
        <v>22.862700000000004</v>
      </c>
      <c r="L2333" s="6">
        <f t="shared" si="294"/>
        <v>80.019450000000006</v>
      </c>
      <c r="M2333" t="s">
        <v>560</v>
      </c>
      <c r="N2333" t="str">
        <f>VLOOKUP(M2333,'BASE ARTICLE SAMUEL 25012023 v1'!$A$2:$B$1287,2,FALSE)</f>
        <v>AS</v>
      </c>
      <c r="O2333">
        <f t="shared" si="295"/>
        <v>20.055</v>
      </c>
    </row>
    <row r="2334" spans="1:15" outlineLevel="2" x14ac:dyDescent="0.25">
      <c r="A2334" t="s">
        <v>2303</v>
      </c>
      <c r="B2334" s="74" t="str">
        <f t="shared" si="292"/>
        <v>00V150</v>
      </c>
      <c r="C2334" t="str">
        <f>VLOOKUP(A2334,'BASE ARTICLE SAMUEL 25012023 v1'!$A$1:$B$1287,2,FALSE)</f>
        <v>AF</v>
      </c>
      <c r="D2334" t="s">
        <v>274</v>
      </c>
      <c r="E2334">
        <v>1</v>
      </c>
      <c r="F2334" t="s">
        <v>275</v>
      </c>
      <c r="G2334" s="71">
        <f>VLOOKUP(M2334,'BASE ARTICLE SAMUEL 25012023 v1'!$A$1:$F$1287,6,FALSE)</f>
        <v>1.23</v>
      </c>
      <c r="H2334" s="6">
        <f>VLOOKUP(M2334,'BASE ARTICLE SAMUEL 25012023 v2'!$A$1:$H$1287,8,FALSE)</f>
        <v>1.327</v>
      </c>
      <c r="I2334">
        <v>1.64</v>
      </c>
      <c r="J2334">
        <f t="shared" si="293"/>
        <v>1.64</v>
      </c>
      <c r="K2334" s="6">
        <f>VLOOKUP(M2334,'BASE ARTICLE SAMUEL 25012023 v2'!$A$1:$K$1287,11,FALSE)</f>
        <v>1.76491</v>
      </c>
      <c r="L2334" s="6">
        <f t="shared" si="294"/>
        <v>1.76491</v>
      </c>
      <c r="M2334" t="s">
        <v>274</v>
      </c>
      <c r="N2334" t="str">
        <f>VLOOKUP(M2334,'BASE ARTICLE SAMUEL 25012023 v1'!$A$2:$B$1287,2,FALSE)</f>
        <v>AS</v>
      </c>
      <c r="O2334">
        <f t="shared" si="295"/>
        <v>1.327</v>
      </c>
    </row>
    <row r="2335" spans="1:15" outlineLevel="2" x14ac:dyDescent="0.25">
      <c r="A2335" t="s">
        <v>2303</v>
      </c>
      <c r="B2335" s="74" t="str">
        <f t="shared" si="292"/>
        <v>00V150</v>
      </c>
      <c r="C2335" t="str">
        <f>VLOOKUP(A2335,'BASE ARTICLE SAMUEL 25012023 v1'!$A$1:$B$1287,2,FALSE)</f>
        <v>AF</v>
      </c>
      <c r="E2335">
        <v>1</v>
      </c>
      <c r="F2335" t="s">
        <v>2484</v>
      </c>
      <c r="G2335" s="71">
        <f>VLOOKUP(M2335,'BASE ARTICLE SAMUEL 25012023 v1'!$A$1:$F$1287,6,FALSE)</f>
        <v>1.32</v>
      </c>
      <c r="H2335" s="6">
        <f>VLOOKUP(M2335,'BASE ARTICLE SAMUEL 25012023 v2'!$A$1:$H$1287,8,FALSE)</f>
        <v>1.32</v>
      </c>
      <c r="I2335">
        <v>1.64</v>
      </c>
      <c r="J2335">
        <f t="shared" si="293"/>
        <v>1.64</v>
      </c>
      <c r="K2335" s="6">
        <f>VLOOKUP(M2335,'BASE ARTICLE SAMUEL 25012023 v2'!$A$1:$K$1287,11,FALSE)</f>
        <v>1.4520000000000002</v>
      </c>
      <c r="L2335" s="6">
        <f t="shared" si="294"/>
        <v>1.4520000000000002</v>
      </c>
      <c r="M2335" t="s">
        <v>2483</v>
      </c>
      <c r="N2335" t="str">
        <f>VLOOKUP(M2335,'BASE ARTICLE SAMUEL 25012023 v1'!$A$2:$B$1287,2,FALSE)</f>
        <v>AN</v>
      </c>
      <c r="O2335">
        <f t="shared" si="295"/>
        <v>1.32</v>
      </c>
    </row>
    <row r="2336" spans="1:15" outlineLevel="2" x14ac:dyDescent="0.25">
      <c r="A2336" t="s">
        <v>2303</v>
      </c>
      <c r="B2336" s="74" t="str">
        <f t="shared" si="292"/>
        <v>00V150</v>
      </c>
      <c r="C2336" t="str">
        <f>VLOOKUP(A2336,'BASE ARTICLE SAMUEL 25012023 v1'!$A$1:$B$1287,2,FALSE)</f>
        <v>AF</v>
      </c>
      <c r="E2336">
        <v>1</v>
      </c>
      <c r="F2336" t="s">
        <v>1550</v>
      </c>
      <c r="G2336" s="71">
        <f>VLOOKUP(M2336,'BASE ARTICLE SAMUEL 25012023 v1'!$A$1:$F$1287,6,FALSE)</f>
        <v>5</v>
      </c>
      <c r="H2336" s="6">
        <f>VLOOKUP(M2336,'BASE ARTICLE SAMUEL 25012023 v2'!$A$1:$H$1287,8,FALSE)</f>
        <v>5</v>
      </c>
      <c r="I2336">
        <v>1.64</v>
      </c>
      <c r="J2336">
        <f t="shared" si="293"/>
        <v>1.64</v>
      </c>
      <c r="K2336" s="6">
        <f>VLOOKUP(M2336,'BASE ARTICLE SAMUEL 25012023 v2'!$A$1:$K$1287,11,FALSE)</f>
        <v>5.5</v>
      </c>
      <c r="L2336" s="6">
        <f t="shared" si="294"/>
        <v>5.5</v>
      </c>
      <c r="M2336" t="s">
        <v>1549</v>
      </c>
      <c r="N2336" t="str">
        <f>VLOOKUP(M2336,'BASE ARTICLE SAMUEL 25012023 v1'!$A$2:$B$1287,2,FALSE)</f>
        <v>AN</v>
      </c>
      <c r="O2336">
        <f t="shared" si="295"/>
        <v>5</v>
      </c>
    </row>
    <row r="2337" spans="1:15" outlineLevel="1" x14ac:dyDescent="0.25">
      <c r="A2337" s="74" t="s">
        <v>4231</v>
      </c>
      <c r="B2337" s="74" t="str">
        <f t="shared" si="292"/>
        <v>DSPR2200V150</v>
      </c>
      <c r="H2337" s="6" t="e">
        <f>VLOOKUP(M2337,'BASE ARTICLE SAMUEL 25012023 v2'!$A$1:$H$1287,8,FALSE)</f>
        <v>#N/A</v>
      </c>
      <c r="K2337" s="6" t="e">
        <f>VLOOKUP(M2337,'BASE ARTICLE SAMUEL 25012023 v2'!$A$1:$K$1287,11,FALSE)</f>
        <v>#N/A</v>
      </c>
      <c r="L2337" s="6">
        <f>SUBTOTAL(9,L2314:L2336)</f>
        <v>2594.8076500360003</v>
      </c>
      <c r="O2337">
        <f>SUBTOTAL(9,O2314:O2336)</f>
        <v>1548.2970000000003</v>
      </c>
    </row>
    <row r="2338" spans="1:15" outlineLevel="2" x14ac:dyDescent="0.25">
      <c r="A2338" t="s">
        <v>2263</v>
      </c>
      <c r="B2338" s="74" t="str">
        <f t="shared" si="292"/>
        <v>00V75</v>
      </c>
      <c r="C2338" t="str">
        <f>VLOOKUP(A2338,'BASE ARTICLE SAMUEL 25012023 v1'!$A$1:$B$1287,2,FALSE)</f>
        <v>AF</v>
      </c>
      <c r="D2338" t="s">
        <v>576</v>
      </c>
      <c r="E2338">
        <v>5</v>
      </c>
      <c r="F2338" t="s">
        <v>577</v>
      </c>
      <c r="G2338" s="71">
        <f>VLOOKUP(M2338,'BASE ARTICLE SAMUEL 25012023 v1'!$A$1:$F$1287,6,FALSE)</f>
        <v>3.2</v>
      </c>
      <c r="H2338" s="6">
        <f>VLOOKUP(M2338,'BASE ARTICLE SAMUEL 25012023 v2'!$A$1:$H$1287,8,FALSE)</f>
        <v>3.2</v>
      </c>
      <c r="I2338">
        <v>4.3499999999999996</v>
      </c>
      <c r="J2338">
        <f t="shared" ref="J2338:J2360" si="296">E2338*I2338</f>
        <v>21.75</v>
      </c>
      <c r="K2338" s="6">
        <f>VLOOKUP(M2338,'BASE ARTICLE SAMUEL 25012023 v2'!$A$1:$K$1287,11,FALSE)</f>
        <v>4.8000000000000007</v>
      </c>
      <c r="L2338" s="6">
        <f t="shared" ref="L2338:L2360" si="297">E2338*K2338</f>
        <v>24.000000000000004</v>
      </c>
      <c r="M2338" t="s">
        <v>576</v>
      </c>
      <c r="N2338" t="str">
        <f>VLOOKUP(M2338,'BASE ARTICLE SAMUEL 25012023 v1'!$A$2:$B$1287,2,FALSE)</f>
        <v>AN</v>
      </c>
      <c r="O2338">
        <f t="shared" si="295"/>
        <v>16</v>
      </c>
    </row>
    <row r="2339" spans="1:15" outlineLevel="2" x14ac:dyDescent="0.25">
      <c r="A2339" t="s">
        <v>2263</v>
      </c>
      <c r="B2339" s="74" t="str">
        <f t="shared" si="292"/>
        <v>00V75</v>
      </c>
      <c r="C2339" t="str">
        <f>VLOOKUP(A2339,'BASE ARTICLE SAMUEL 25012023 v1'!$A$1:$B$1287,2,FALSE)</f>
        <v>AF</v>
      </c>
      <c r="D2339" t="s">
        <v>2093</v>
      </c>
      <c r="E2339">
        <v>2</v>
      </c>
      <c r="F2339" t="s">
        <v>3953</v>
      </c>
      <c r="G2339" s="71">
        <f>VLOOKUP(M2339,'BASE ARTICLE SAMUEL 25012023 v1'!$A$1:$F$1287,6,FALSE)</f>
        <v>265</v>
      </c>
      <c r="H2339" s="6">
        <f>VLOOKUP(M2339,'BASE ARTICLE SAMUEL 25012023 v2'!$A$1:$H$1287,8,FALSE)</f>
        <v>265</v>
      </c>
      <c r="I2339">
        <v>427.5</v>
      </c>
      <c r="J2339">
        <f t="shared" si="296"/>
        <v>855</v>
      </c>
      <c r="K2339" s="6">
        <f>VLOOKUP(M2339,'BASE ARTICLE SAMUEL 25012023 v2'!$A$1:$K$1287,11,FALSE)</f>
        <v>397.5</v>
      </c>
      <c r="L2339" s="6">
        <f t="shared" si="297"/>
        <v>795</v>
      </c>
      <c r="M2339" t="s">
        <v>2093</v>
      </c>
      <c r="N2339" t="str">
        <f>VLOOKUP(M2339,'BASE ARTICLE SAMUEL 25012023 v1'!$A$2:$B$1287,2,FALSE)</f>
        <v>AN</v>
      </c>
      <c r="O2339">
        <f t="shared" si="295"/>
        <v>530</v>
      </c>
    </row>
    <row r="2340" spans="1:15" outlineLevel="2" x14ac:dyDescent="0.25">
      <c r="A2340" t="s">
        <v>2263</v>
      </c>
      <c r="B2340" s="74" t="str">
        <f t="shared" si="292"/>
        <v>00V75</v>
      </c>
      <c r="C2340" t="str">
        <f>VLOOKUP(A2340,'BASE ARTICLE SAMUEL 25012023 v1'!$A$1:$B$1287,2,FALSE)</f>
        <v>AF</v>
      </c>
      <c r="D2340" t="s">
        <v>2162</v>
      </c>
      <c r="E2340">
        <v>2</v>
      </c>
      <c r="F2340" t="s">
        <v>2163</v>
      </c>
      <c r="G2340" s="71">
        <f>VLOOKUP(M2340,'BASE ARTICLE SAMUEL 25012023 v1'!$A$1:$F$1287,6,FALSE)</f>
        <v>9.44</v>
      </c>
      <c r="H2340" s="6">
        <f>VLOOKUP(M2340,'BASE ARTICLE SAMUEL 25012023 v2'!$A$1:$H$1287,8,FALSE)</f>
        <v>9.44</v>
      </c>
      <c r="I2340">
        <v>15</v>
      </c>
      <c r="J2340">
        <f t="shared" si="296"/>
        <v>30</v>
      </c>
      <c r="K2340" s="6">
        <f>VLOOKUP(M2340,'BASE ARTICLE SAMUEL 25012023 v2'!$A$1:$K$1287,11,FALSE)</f>
        <v>14.16</v>
      </c>
      <c r="L2340" s="6">
        <f t="shared" si="297"/>
        <v>28.32</v>
      </c>
      <c r="M2340" t="s">
        <v>2162</v>
      </c>
      <c r="N2340" t="str">
        <f>VLOOKUP(M2340,'BASE ARTICLE SAMUEL 25012023 v1'!$A$2:$B$1287,2,FALSE)</f>
        <v>AS</v>
      </c>
      <c r="O2340">
        <f t="shared" si="295"/>
        <v>18.88</v>
      </c>
    </row>
    <row r="2341" spans="1:15" outlineLevel="2" x14ac:dyDescent="0.25">
      <c r="A2341" t="s">
        <v>2263</v>
      </c>
      <c r="B2341" s="74" t="str">
        <f t="shared" si="292"/>
        <v>00V75</v>
      </c>
      <c r="C2341" t="str">
        <f>VLOOKUP(A2341,'BASE ARTICLE SAMUEL 25012023 v1'!$A$1:$B$1287,2,FALSE)</f>
        <v>AF</v>
      </c>
      <c r="D2341" t="s">
        <v>90</v>
      </c>
      <c r="E2341">
        <v>2</v>
      </c>
      <c r="F2341" t="s">
        <v>91</v>
      </c>
      <c r="G2341" s="71">
        <f>VLOOKUP(M2341,'BASE ARTICLE SAMUEL 25012023 v1'!$A$1:$F$1287,6,FALSE)</f>
        <v>0.92</v>
      </c>
      <c r="H2341" s="6">
        <f>VLOOKUP(M2341,'BASE ARTICLE SAMUEL 25012023 v2'!$A$1:$H$1287,8,FALSE)</f>
        <v>0.92</v>
      </c>
      <c r="I2341">
        <v>1.38</v>
      </c>
      <c r="J2341">
        <f t="shared" si="296"/>
        <v>2.76</v>
      </c>
      <c r="K2341" s="6">
        <f>VLOOKUP(M2341,'BASE ARTICLE SAMUEL 25012023 v2'!$A$1:$K$1287,11,FALSE)</f>
        <v>1.3800000000000001</v>
      </c>
      <c r="L2341" s="6">
        <f t="shared" si="297"/>
        <v>2.7600000000000002</v>
      </c>
      <c r="M2341" t="s">
        <v>90</v>
      </c>
      <c r="N2341" t="str">
        <f>VLOOKUP(M2341,'BASE ARTICLE SAMUEL 25012023 v1'!$A$2:$B$1287,2,FALSE)</f>
        <v>AS</v>
      </c>
      <c r="O2341">
        <f t="shared" si="295"/>
        <v>1.84</v>
      </c>
    </row>
    <row r="2342" spans="1:15" outlineLevel="2" x14ac:dyDescent="0.25">
      <c r="A2342" t="s">
        <v>2263</v>
      </c>
      <c r="B2342" s="74" t="str">
        <f t="shared" si="292"/>
        <v>00V75</v>
      </c>
      <c r="C2342" t="str">
        <f>VLOOKUP(A2342,'BASE ARTICLE SAMUEL 25012023 v1'!$A$1:$B$1287,2,FALSE)</f>
        <v>AF</v>
      </c>
      <c r="D2342" t="s">
        <v>68</v>
      </c>
      <c r="E2342">
        <v>1</v>
      </c>
      <c r="F2342" t="s">
        <v>69</v>
      </c>
      <c r="G2342" s="71">
        <f>VLOOKUP(M2342,'BASE ARTICLE SAMUEL 25012023 v1'!$A$1:$F$1287,6,FALSE)</f>
        <v>0.94</v>
      </c>
      <c r="H2342" s="6">
        <f>VLOOKUP(M2342,'BASE ARTICLE SAMUEL 25012023 v2'!$A$1:$H$1287,8,FALSE)</f>
        <v>0.94</v>
      </c>
      <c r="I2342">
        <v>1.41</v>
      </c>
      <c r="J2342">
        <f t="shared" si="296"/>
        <v>1.41</v>
      </c>
      <c r="K2342" s="6">
        <f>VLOOKUP(M2342,'BASE ARTICLE SAMUEL 25012023 v2'!$A$1:$K$1287,11,FALSE)</f>
        <v>1.41</v>
      </c>
      <c r="L2342" s="6">
        <f t="shared" si="297"/>
        <v>1.41</v>
      </c>
      <c r="M2342" t="s">
        <v>68</v>
      </c>
      <c r="N2342" t="str">
        <f>VLOOKUP(M2342,'BASE ARTICLE SAMUEL 25012023 v1'!$A$2:$B$1287,2,FALSE)</f>
        <v>AS</v>
      </c>
      <c r="O2342">
        <f t="shared" si="295"/>
        <v>0.94</v>
      </c>
    </row>
    <row r="2343" spans="1:15" outlineLevel="2" x14ac:dyDescent="0.25">
      <c r="A2343" t="s">
        <v>2263</v>
      </c>
      <c r="B2343" s="74" t="str">
        <f t="shared" si="292"/>
        <v>00V75</v>
      </c>
      <c r="C2343" t="str">
        <f>VLOOKUP(A2343,'BASE ARTICLE SAMUEL 25012023 v1'!$A$1:$B$1287,2,FALSE)</f>
        <v>AF</v>
      </c>
      <c r="D2343" t="s">
        <v>942</v>
      </c>
      <c r="E2343">
        <v>1</v>
      </c>
      <c r="F2343" t="s">
        <v>943</v>
      </c>
      <c r="G2343" s="71">
        <f>VLOOKUP(M2343,'BASE ARTICLE SAMUEL 25012023 v1'!$A$1:$F$1287,6,FALSE)</f>
        <v>1.64</v>
      </c>
      <c r="H2343" s="6">
        <f>VLOOKUP(M2343,'BASE ARTICLE SAMUEL 25012023 v2'!$A$1:$H$1287,8,FALSE)</f>
        <v>1.83</v>
      </c>
      <c r="I2343">
        <v>2.4500000000000002</v>
      </c>
      <c r="J2343">
        <f t="shared" si="296"/>
        <v>2.4500000000000002</v>
      </c>
      <c r="K2343" s="6">
        <f>VLOOKUP(M2343,'BASE ARTICLE SAMUEL 25012023 v2'!$A$1:$K$1287,11,FALSE)</f>
        <v>2.7450000000000001</v>
      </c>
      <c r="L2343" s="6">
        <f t="shared" si="297"/>
        <v>2.7450000000000001</v>
      </c>
      <c r="M2343" t="s">
        <v>942</v>
      </c>
      <c r="N2343" t="str">
        <f>VLOOKUP(M2343,'BASE ARTICLE SAMUEL 25012023 v1'!$A$2:$B$1287,2,FALSE)</f>
        <v>AS</v>
      </c>
      <c r="O2343">
        <f t="shared" si="295"/>
        <v>1.83</v>
      </c>
    </row>
    <row r="2344" spans="1:15" outlineLevel="2" x14ac:dyDescent="0.25">
      <c r="A2344" t="s">
        <v>2263</v>
      </c>
      <c r="B2344" s="74" t="str">
        <f t="shared" si="292"/>
        <v>00V75</v>
      </c>
      <c r="C2344" t="str">
        <f>VLOOKUP(A2344,'BASE ARTICLE SAMUEL 25012023 v1'!$A$1:$B$1287,2,FALSE)</f>
        <v>AF</v>
      </c>
      <c r="D2344" t="s">
        <v>757</v>
      </c>
      <c r="E2344">
        <v>1</v>
      </c>
      <c r="F2344" t="s">
        <v>758</v>
      </c>
      <c r="G2344" s="71">
        <f>VLOOKUP(M2344,'BASE ARTICLE SAMUEL 25012023 v1'!$A$1:$F$1287,6,FALSE)</f>
        <v>1.22</v>
      </c>
      <c r="H2344" s="6">
        <f>VLOOKUP(M2344,'BASE ARTICLE SAMUEL 25012023 v2'!$A$1:$H$1287,8,FALSE)</f>
        <v>1.22</v>
      </c>
      <c r="I2344">
        <v>1.62</v>
      </c>
      <c r="J2344">
        <f t="shared" si="296"/>
        <v>1.62</v>
      </c>
      <c r="K2344" s="6">
        <f>VLOOKUP(M2344,'BASE ARTICLE SAMUEL 25012023 v2'!$A$1:$K$1287,11,FALSE)</f>
        <v>1.6226</v>
      </c>
      <c r="L2344" s="6">
        <f t="shared" si="297"/>
        <v>1.6226</v>
      </c>
      <c r="M2344" t="s">
        <v>757</v>
      </c>
      <c r="N2344" t="str">
        <f>VLOOKUP(M2344,'BASE ARTICLE SAMUEL 25012023 v1'!$A$2:$B$1287,2,FALSE)</f>
        <v>AS</v>
      </c>
      <c r="O2344">
        <f t="shared" si="295"/>
        <v>1.22</v>
      </c>
    </row>
    <row r="2345" spans="1:15" outlineLevel="2" x14ac:dyDescent="0.25">
      <c r="A2345" t="s">
        <v>2263</v>
      </c>
      <c r="B2345" s="74" t="str">
        <f t="shared" si="292"/>
        <v>00V75</v>
      </c>
      <c r="C2345" t="str">
        <f>VLOOKUP(A2345,'BASE ARTICLE SAMUEL 25012023 v1'!$A$1:$B$1287,2,FALSE)</f>
        <v>AF</v>
      </c>
      <c r="D2345" t="s">
        <v>2049</v>
      </c>
      <c r="E2345">
        <v>4</v>
      </c>
      <c r="F2345" t="s">
        <v>2050</v>
      </c>
      <c r="G2345" s="71">
        <f>VLOOKUP(M2345,'BASE ARTICLE SAMUEL 25012023 v1'!$A$1:$F$1287,6,FALSE)</f>
        <v>0</v>
      </c>
      <c r="H2345" s="6">
        <f>VLOOKUP(M2345,'BASE ARTICLE SAMUEL 25012023 v2'!$A$1:$H$1287,8,FALSE)</f>
        <v>4.1400000000000006</v>
      </c>
      <c r="I2345">
        <v>5.5</v>
      </c>
      <c r="J2345">
        <f t="shared" si="296"/>
        <v>22</v>
      </c>
      <c r="K2345" s="6">
        <f>VLOOKUP(M2345,'BASE ARTICLE SAMUEL 25012023 v2'!$A$1:$K$1287,11,FALSE)</f>
        <v>5.5212000000000003</v>
      </c>
      <c r="L2345" s="6">
        <f t="shared" si="297"/>
        <v>22.084800000000001</v>
      </c>
      <c r="M2345" t="s">
        <v>2049</v>
      </c>
      <c r="N2345" t="str">
        <f>VLOOKUP(M2345,'BASE ARTICLE SAMUEL 25012023 v1'!$A$2:$B$1287,2,FALSE)</f>
        <v>AF</v>
      </c>
      <c r="O2345">
        <f t="shared" si="295"/>
        <v>16.560000000000002</v>
      </c>
    </row>
    <row r="2346" spans="1:15" outlineLevel="2" x14ac:dyDescent="0.25">
      <c r="A2346" t="s">
        <v>2263</v>
      </c>
      <c r="B2346" s="74" t="str">
        <f t="shared" si="292"/>
        <v>00V75</v>
      </c>
      <c r="C2346" t="str">
        <f>VLOOKUP(A2346,'BASE ARTICLE SAMUEL 25012023 v1'!$A$1:$B$1287,2,FALSE)</f>
        <v>AF</v>
      </c>
      <c r="D2346">
        <v>101007</v>
      </c>
      <c r="E2346">
        <v>2</v>
      </c>
      <c r="F2346" t="s">
        <v>582</v>
      </c>
      <c r="G2346" s="71">
        <f>VLOOKUP(M2346,'BASE ARTICLE SAMUEL 25012023 v1'!$A$1:$F$1287,6,FALSE)</f>
        <v>1.5</v>
      </c>
      <c r="H2346" s="6">
        <f>VLOOKUP(M2346,'BASE ARTICLE SAMUEL 25012023 v2'!$A$1:$H$1287,8,FALSE)</f>
        <v>1.5</v>
      </c>
      <c r="I2346">
        <v>2.25</v>
      </c>
      <c r="J2346">
        <f t="shared" si="296"/>
        <v>4.5</v>
      </c>
      <c r="K2346" s="6">
        <f>VLOOKUP(M2346,'BASE ARTICLE SAMUEL 25012023 v2'!$A$1:$K$1287,11,FALSE)</f>
        <v>2.25</v>
      </c>
      <c r="L2346" s="6">
        <f t="shared" si="297"/>
        <v>4.5</v>
      </c>
      <c r="M2346">
        <v>101007</v>
      </c>
      <c r="N2346" t="str">
        <f>VLOOKUP(M2346,'BASE ARTICLE SAMUEL 25012023 v1'!$A$2:$B$1287,2,FALSE)</f>
        <v>AN</v>
      </c>
      <c r="O2346">
        <f t="shared" si="295"/>
        <v>3</v>
      </c>
    </row>
    <row r="2347" spans="1:15" outlineLevel="2" x14ac:dyDescent="0.25">
      <c r="A2347" t="s">
        <v>2263</v>
      </c>
      <c r="B2347" s="74" t="str">
        <f t="shared" si="292"/>
        <v>00V75</v>
      </c>
      <c r="C2347" t="str">
        <f>VLOOKUP(A2347,'BASE ARTICLE SAMUEL 25012023 v1'!$A$1:$B$1287,2,FALSE)</f>
        <v>AF</v>
      </c>
      <c r="D2347" t="s">
        <v>558</v>
      </c>
      <c r="E2347">
        <v>3</v>
      </c>
      <c r="F2347" t="s">
        <v>559</v>
      </c>
      <c r="G2347" s="71">
        <f>VLOOKUP(M2347,'BASE ARTICLE SAMUEL 25012023 v1'!$A$1:$F$1287,6,FALSE)</f>
        <v>0.85</v>
      </c>
      <c r="H2347" s="6">
        <f>VLOOKUP(M2347,'BASE ARTICLE SAMUEL 25012023 v2'!$A$1:$H$1287,8,FALSE)</f>
        <v>0.91100000000000003</v>
      </c>
      <c r="I2347">
        <v>1.1299999999999999</v>
      </c>
      <c r="J2347">
        <f t="shared" si="296"/>
        <v>3.3899999999999997</v>
      </c>
      <c r="K2347" s="6">
        <f>VLOOKUP(M2347,'BASE ARTICLE SAMUEL 25012023 v2'!$A$1:$K$1287,11,FALSE)</f>
        <v>1.2116300000000002</v>
      </c>
      <c r="L2347" s="6">
        <f t="shared" si="297"/>
        <v>3.6348900000000004</v>
      </c>
      <c r="M2347" t="s">
        <v>558</v>
      </c>
      <c r="N2347" t="str">
        <f>VLOOKUP(M2347,'BASE ARTICLE SAMUEL 25012023 v1'!$A$2:$B$1287,2,FALSE)</f>
        <v>AS</v>
      </c>
      <c r="O2347">
        <f t="shared" si="295"/>
        <v>2.7330000000000001</v>
      </c>
    </row>
    <row r="2348" spans="1:15" outlineLevel="2" x14ac:dyDescent="0.25">
      <c r="A2348" t="s">
        <v>2263</v>
      </c>
      <c r="B2348" s="74" t="str">
        <f t="shared" si="292"/>
        <v>00V75</v>
      </c>
      <c r="C2348" t="str">
        <f>VLOOKUP(A2348,'BASE ARTICLE SAMUEL 25012023 v1'!$A$1:$B$1287,2,FALSE)</f>
        <v>AF</v>
      </c>
      <c r="D2348" t="s">
        <v>2215</v>
      </c>
      <c r="E2348">
        <v>5</v>
      </c>
      <c r="F2348" t="s">
        <v>2216</v>
      </c>
      <c r="G2348" s="71">
        <f>VLOOKUP(M2348,'BASE ARTICLE SAMUEL 25012023 v1'!$A$1:$F$1287,6,FALSE)</f>
        <v>0.6</v>
      </c>
      <c r="H2348" s="6">
        <f>VLOOKUP(M2348,'BASE ARTICLE SAMUEL 25012023 v2'!$A$1:$H$1287,8,FALSE)</f>
        <v>0.76</v>
      </c>
      <c r="I2348">
        <v>0.79800000000000004</v>
      </c>
      <c r="J2348">
        <f t="shared" si="296"/>
        <v>3.99</v>
      </c>
      <c r="K2348" s="6">
        <f>VLOOKUP(M2348,'BASE ARTICLE SAMUEL 25012023 v2'!$A$1:$K$1287,11,FALSE)</f>
        <v>1.0108000000000001</v>
      </c>
      <c r="L2348" s="6">
        <f t="shared" si="297"/>
        <v>5.0540000000000003</v>
      </c>
      <c r="M2348" t="s">
        <v>2215</v>
      </c>
      <c r="N2348" t="str">
        <f>VLOOKUP(M2348,'BASE ARTICLE SAMUEL 25012023 v1'!$A$2:$B$1287,2,FALSE)</f>
        <v>AN</v>
      </c>
      <c r="O2348">
        <f t="shared" si="295"/>
        <v>3.8</v>
      </c>
    </row>
    <row r="2349" spans="1:15" outlineLevel="2" x14ac:dyDescent="0.25">
      <c r="A2349" t="s">
        <v>2263</v>
      </c>
      <c r="B2349" s="74" t="str">
        <f t="shared" si="292"/>
        <v>00V75</v>
      </c>
      <c r="C2349" t="str">
        <f>VLOOKUP(A2349,'BASE ARTICLE SAMUEL 25012023 v1'!$A$1:$B$1287,2,FALSE)</f>
        <v>AF</v>
      </c>
      <c r="D2349" t="s">
        <v>1667</v>
      </c>
      <c r="E2349">
        <v>2</v>
      </c>
      <c r="F2349" t="s">
        <v>1668</v>
      </c>
      <c r="G2349" s="71">
        <f>VLOOKUP(M2349,'BASE ARTICLE SAMUEL 25012023 v1'!$A$1:$F$1287,6,FALSE)</f>
        <v>0.6</v>
      </c>
      <c r="H2349" s="6">
        <f>VLOOKUP(M2349,'BASE ARTICLE SAMUEL 25012023 v2'!$A$1:$H$1287,8,FALSE)</f>
        <v>0.6</v>
      </c>
      <c r="I2349">
        <v>0.9</v>
      </c>
      <c r="J2349">
        <f t="shared" si="296"/>
        <v>1.8</v>
      </c>
      <c r="K2349" s="6">
        <f>VLOOKUP(M2349,'BASE ARTICLE SAMUEL 25012023 v2'!$A$1:$K$1287,11,FALSE)</f>
        <v>0.89999999999999991</v>
      </c>
      <c r="L2349" s="6">
        <f t="shared" si="297"/>
        <v>1.7999999999999998</v>
      </c>
      <c r="M2349" t="s">
        <v>1667</v>
      </c>
      <c r="N2349" t="str">
        <f>VLOOKUP(M2349,'BASE ARTICLE SAMUEL 25012023 v1'!$A$2:$B$1287,2,FALSE)</f>
        <v>AN</v>
      </c>
      <c r="O2349">
        <f t="shared" si="295"/>
        <v>1.2</v>
      </c>
    </row>
    <row r="2350" spans="1:15" outlineLevel="2" x14ac:dyDescent="0.25">
      <c r="A2350" t="s">
        <v>2263</v>
      </c>
      <c r="B2350" s="74" t="str">
        <f t="shared" si="292"/>
        <v>00V75</v>
      </c>
      <c r="C2350" t="str">
        <f>VLOOKUP(A2350,'BASE ARTICLE SAMUEL 25012023 v1'!$A$1:$B$1287,2,FALSE)</f>
        <v>AF</v>
      </c>
      <c r="D2350" t="s">
        <v>2217</v>
      </c>
      <c r="E2350">
        <v>4</v>
      </c>
      <c r="F2350" t="s">
        <v>2218</v>
      </c>
      <c r="G2350" s="71">
        <f>VLOOKUP(M2350,'BASE ARTICLE SAMUEL 25012023 v1'!$A$1:$F$1287,6,FALSE)</f>
        <v>0.2</v>
      </c>
      <c r="H2350" s="6">
        <f>VLOOKUP(M2350,'BASE ARTICLE SAMUEL 25012023 v2'!$A$1:$H$1287,8,FALSE)</f>
        <v>0.2</v>
      </c>
      <c r="I2350">
        <v>0.26600000000000001</v>
      </c>
      <c r="J2350">
        <f t="shared" si="296"/>
        <v>1.0640000000000001</v>
      </c>
      <c r="K2350" s="6">
        <f>VLOOKUP(M2350,'BASE ARTICLE SAMUEL 25012023 v2'!$A$1:$K$1287,11,FALSE)</f>
        <v>0.26600000000000001</v>
      </c>
      <c r="L2350" s="6">
        <f t="shared" si="297"/>
        <v>1.0640000000000001</v>
      </c>
      <c r="M2350" t="s">
        <v>2217</v>
      </c>
      <c r="N2350" t="str">
        <f>VLOOKUP(M2350,'BASE ARTICLE SAMUEL 25012023 v1'!$A$2:$B$1287,2,FALSE)</f>
        <v>AN</v>
      </c>
      <c r="O2350">
        <f t="shared" si="295"/>
        <v>0.8</v>
      </c>
    </row>
    <row r="2351" spans="1:15" outlineLevel="2" x14ac:dyDescent="0.25">
      <c r="A2351" t="s">
        <v>2263</v>
      </c>
      <c r="B2351" s="74" t="str">
        <f t="shared" si="292"/>
        <v>00V75</v>
      </c>
      <c r="C2351" t="str">
        <f>VLOOKUP(A2351,'BASE ARTICLE SAMUEL 25012023 v1'!$A$1:$B$1287,2,FALSE)</f>
        <v>AF</v>
      </c>
      <c r="D2351" t="s">
        <v>1949</v>
      </c>
      <c r="E2351">
        <v>1</v>
      </c>
      <c r="F2351" t="s">
        <v>1950</v>
      </c>
      <c r="G2351" s="71">
        <f>VLOOKUP(M2351,'BASE ARTICLE SAMUEL 25012023 v1'!$A$1:$F$1287,6,FALSE)</f>
        <v>0</v>
      </c>
      <c r="H2351" s="6">
        <f>VLOOKUP(M2351,'BASE ARTICLE SAMUEL 25012023 v2'!$A$1:$H$1287,8,FALSE)</f>
        <v>92.97</v>
      </c>
      <c r="I2351">
        <v>156.03</v>
      </c>
      <c r="J2351">
        <f t="shared" si="296"/>
        <v>156.03</v>
      </c>
      <c r="K2351" s="6">
        <f>VLOOKUP(M2351,'BASE ARTICLE SAMUEL 25012023 v2'!$A$1:$K$1287,11,FALSE)</f>
        <v>157.13120000000001</v>
      </c>
      <c r="L2351" s="6">
        <f t="shared" si="297"/>
        <v>157.13120000000001</v>
      </c>
      <c r="M2351" t="s">
        <v>1949</v>
      </c>
      <c r="N2351" t="str">
        <f>VLOOKUP(M2351,'BASE ARTICLE SAMUEL 25012023 v1'!$A$2:$B$1287,2,FALSE)</f>
        <v>AF</v>
      </c>
      <c r="O2351">
        <f t="shared" si="295"/>
        <v>92.97</v>
      </c>
    </row>
    <row r="2352" spans="1:15" outlineLevel="2" x14ac:dyDescent="0.25">
      <c r="A2352" t="s">
        <v>2263</v>
      </c>
      <c r="B2352" s="74" t="str">
        <f t="shared" si="292"/>
        <v>00V75</v>
      </c>
      <c r="C2352" t="str">
        <f>VLOOKUP(A2352,'BASE ARTICLE SAMUEL 25012023 v1'!$A$1:$B$1287,2,FALSE)</f>
        <v>AF</v>
      </c>
      <c r="D2352" t="s">
        <v>2057</v>
      </c>
      <c r="E2352">
        <v>1</v>
      </c>
      <c r="F2352" t="s">
        <v>2058</v>
      </c>
      <c r="G2352" s="71">
        <f>VLOOKUP(M2352,'BASE ARTICLE SAMUEL 25012023 v1'!$A$1:$F$1287,6,FALSE)</f>
        <v>214.71</v>
      </c>
      <c r="H2352" s="6">
        <f>VLOOKUP(M2352,'BASE ARTICLE SAMUEL 25012023 v2'!$A$1:$H$1287,8,FALSE)</f>
        <v>196.03</v>
      </c>
      <c r="I2352">
        <v>289.12</v>
      </c>
      <c r="J2352">
        <f t="shared" si="296"/>
        <v>289.12</v>
      </c>
      <c r="K2352" s="6">
        <f>VLOOKUP(M2352,'BASE ARTICLE SAMUEL 25012023 v2'!$A$1:$K$1287,11,FALSE)</f>
        <v>287.341800036</v>
      </c>
      <c r="L2352" s="6">
        <f t="shared" si="297"/>
        <v>287.341800036</v>
      </c>
      <c r="M2352" t="s">
        <v>2057</v>
      </c>
      <c r="N2352" t="str">
        <f>VLOOKUP(M2352,'BASE ARTICLE SAMUEL 25012023 v1'!$A$2:$B$1287,2,FALSE)</f>
        <v>AF</v>
      </c>
      <c r="O2352">
        <f t="shared" si="295"/>
        <v>196.03</v>
      </c>
    </row>
    <row r="2353" spans="1:15" outlineLevel="2" x14ac:dyDescent="0.25">
      <c r="A2353" t="s">
        <v>2263</v>
      </c>
      <c r="B2353" s="74" t="str">
        <f t="shared" si="292"/>
        <v>00V75</v>
      </c>
      <c r="C2353" t="str">
        <f>VLOOKUP(A2353,'BASE ARTICLE SAMUEL 25012023 v1'!$A$1:$B$1287,2,FALSE)</f>
        <v>AF</v>
      </c>
      <c r="D2353" t="s">
        <v>1786</v>
      </c>
      <c r="E2353">
        <v>1</v>
      </c>
      <c r="F2353" t="s">
        <v>1787</v>
      </c>
      <c r="G2353" s="71">
        <f>VLOOKUP(M2353,'BASE ARTICLE SAMUEL 25012023 v1'!$A$1:$F$1287,6,FALSE)</f>
        <v>0</v>
      </c>
      <c r="H2353" s="6">
        <f>VLOOKUP(M2353,'BASE ARTICLE SAMUEL 25012023 v2'!$A$1:$H$1287,8,FALSE)</f>
        <v>203.62199999999999</v>
      </c>
      <c r="I2353">
        <v>326.8</v>
      </c>
      <c r="J2353">
        <f t="shared" si="296"/>
        <v>326.8</v>
      </c>
      <c r="K2353" s="6">
        <f>VLOOKUP(M2353,'BASE ARTICLE SAMUEL 25012023 v2'!$A$1:$K$1287,11,FALSE)</f>
        <v>411.34799999999996</v>
      </c>
      <c r="L2353" s="6">
        <f t="shared" si="297"/>
        <v>411.34799999999996</v>
      </c>
      <c r="M2353" t="s">
        <v>1786</v>
      </c>
      <c r="N2353" t="str">
        <f>VLOOKUP(M2353,'BASE ARTICLE SAMUEL 25012023 v1'!$A$2:$B$1287,2,FALSE)</f>
        <v>AF</v>
      </c>
      <c r="O2353">
        <f t="shared" si="295"/>
        <v>203.62199999999999</v>
      </c>
    </row>
    <row r="2354" spans="1:15" outlineLevel="2" x14ac:dyDescent="0.25">
      <c r="A2354" t="s">
        <v>2263</v>
      </c>
      <c r="B2354" s="74" t="str">
        <f t="shared" si="292"/>
        <v>00V75</v>
      </c>
      <c r="C2354" t="str">
        <f>VLOOKUP(A2354,'BASE ARTICLE SAMUEL 25012023 v1'!$A$1:$B$1287,2,FALSE)</f>
        <v>AF</v>
      </c>
      <c r="D2354" t="s">
        <v>2059</v>
      </c>
      <c r="E2354">
        <v>1</v>
      </c>
      <c r="F2354" t="s">
        <v>2060</v>
      </c>
      <c r="G2354" s="71">
        <f>VLOOKUP(M2354,'BASE ARTICLE SAMUEL 25012023 v1'!$A$1:$F$1287,6,FALSE)</f>
        <v>237</v>
      </c>
      <c r="H2354" s="6">
        <f>VLOOKUP(M2354,'BASE ARTICLE SAMUEL 25012023 v2'!$A$1:$H$1287,8,FALSE)</f>
        <v>299.99</v>
      </c>
      <c r="I2354">
        <v>355.5</v>
      </c>
      <c r="J2354">
        <f t="shared" si="296"/>
        <v>355.5</v>
      </c>
      <c r="K2354" s="6">
        <f>VLOOKUP(M2354,'BASE ARTICLE SAMUEL 25012023 v2'!$A$1:$K$1287,11,FALSE)</f>
        <v>449.98500000000001</v>
      </c>
      <c r="L2354" s="6">
        <f t="shared" si="297"/>
        <v>449.98500000000001</v>
      </c>
      <c r="M2354" t="s">
        <v>2059</v>
      </c>
      <c r="N2354" t="str">
        <f>VLOOKUP(M2354,'BASE ARTICLE SAMUEL 25012023 v1'!$A$2:$B$1287,2,FALSE)</f>
        <v>AN</v>
      </c>
      <c r="O2354">
        <f t="shared" si="295"/>
        <v>299.99</v>
      </c>
    </row>
    <row r="2355" spans="1:15" outlineLevel="2" x14ac:dyDescent="0.25">
      <c r="A2355" t="s">
        <v>2263</v>
      </c>
      <c r="B2355" s="74" t="str">
        <f t="shared" si="292"/>
        <v>00V75</v>
      </c>
      <c r="C2355" t="str">
        <f>VLOOKUP(A2355,'BASE ARTICLE SAMUEL 25012023 v1'!$A$1:$B$1287,2,FALSE)</f>
        <v>AF</v>
      </c>
      <c r="D2355" t="s">
        <v>1603</v>
      </c>
      <c r="E2355">
        <v>1.5</v>
      </c>
      <c r="F2355" t="s">
        <v>1604</v>
      </c>
      <c r="G2355" s="71">
        <f>VLOOKUP(M2355,'BASE ARTICLE SAMUEL 25012023 v1'!$A$1:$F$1287,6,FALSE)</f>
        <v>50</v>
      </c>
      <c r="H2355" s="6">
        <f>VLOOKUP(M2355,'BASE ARTICLE SAMUEL 25012023 v2'!$A$1:$H$1287,8,FALSE)</f>
        <v>0</v>
      </c>
      <c r="I2355">
        <v>75</v>
      </c>
      <c r="J2355">
        <f t="shared" si="296"/>
        <v>112.5</v>
      </c>
      <c r="K2355" s="6">
        <f>VLOOKUP(M2355,'BASE ARTICLE SAMUEL 25012023 v2'!$A$1:$K$1287,11,FALSE)</f>
        <v>75</v>
      </c>
      <c r="L2355" s="6">
        <f t="shared" si="297"/>
        <v>112.5</v>
      </c>
      <c r="M2355" t="s">
        <v>1603</v>
      </c>
      <c r="N2355" t="str">
        <f>VLOOKUP(M2355,'BASE ARTICLE SAMUEL 25012023 v1'!$A$2:$B$1287,2,FALSE)</f>
        <v>AN</v>
      </c>
      <c r="O2355">
        <f t="shared" si="295"/>
        <v>0</v>
      </c>
    </row>
    <row r="2356" spans="1:15" outlineLevel="2" x14ac:dyDescent="0.25">
      <c r="A2356" t="s">
        <v>2263</v>
      </c>
      <c r="B2356" s="74" t="str">
        <f t="shared" si="292"/>
        <v>00V75</v>
      </c>
      <c r="C2356" t="str">
        <f>VLOOKUP(A2356,'BASE ARTICLE SAMUEL 25012023 v1'!$A$1:$B$1287,2,FALSE)</f>
        <v>AF</v>
      </c>
      <c r="D2356" t="s">
        <v>1562</v>
      </c>
      <c r="E2356">
        <v>1</v>
      </c>
      <c r="F2356" t="s">
        <v>1563</v>
      </c>
      <c r="G2356" s="71">
        <f>VLOOKUP(M2356,'BASE ARTICLE SAMUEL 25012023 v1'!$A$1:$F$1287,6,FALSE)</f>
        <v>19.18</v>
      </c>
      <c r="H2356" s="6">
        <f>VLOOKUP(M2356,'BASE ARTICLE SAMUEL 25012023 v2'!$A$1:$H$1287,8,FALSE)</f>
        <v>19.18</v>
      </c>
      <c r="I2356">
        <v>28.77</v>
      </c>
      <c r="J2356">
        <f t="shared" si="296"/>
        <v>28.77</v>
      </c>
      <c r="K2356" s="6">
        <f>VLOOKUP(M2356,'BASE ARTICLE SAMUEL 25012023 v2'!$A$1:$K$1287,11,FALSE)</f>
        <v>28.77</v>
      </c>
      <c r="L2356" s="6">
        <f t="shared" si="297"/>
        <v>28.77</v>
      </c>
      <c r="M2356" t="s">
        <v>1562</v>
      </c>
      <c r="N2356" t="str">
        <f>VLOOKUP(M2356,'BASE ARTICLE SAMUEL 25012023 v1'!$A$2:$B$1287,2,FALSE)</f>
        <v>AN</v>
      </c>
      <c r="O2356">
        <f t="shared" si="295"/>
        <v>19.18</v>
      </c>
    </row>
    <row r="2357" spans="1:15" outlineLevel="2" x14ac:dyDescent="0.25">
      <c r="A2357" t="s">
        <v>2263</v>
      </c>
      <c r="B2357" s="74" t="str">
        <f t="shared" si="292"/>
        <v>00V75</v>
      </c>
      <c r="C2357" t="str">
        <f>VLOOKUP(A2357,'BASE ARTICLE SAMUEL 25012023 v1'!$A$1:$B$1287,2,FALSE)</f>
        <v>AF</v>
      </c>
      <c r="D2357" t="s">
        <v>560</v>
      </c>
      <c r="E2357">
        <v>3.5</v>
      </c>
      <c r="F2357" t="s">
        <v>561</v>
      </c>
      <c r="G2357" s="71">
        <f>VLOOKUP(M2357,'BASE ARTICLE SAMUEL 25012023 v1'!$A$1:$F$1287,6,FALSE)</f>
        <v>5.73</v>
      </c>
      <c r="H2357" s="6">
        <f>VLOOKUP(M2357,'BASE ARTICLE SAMUEL 25012023 v2'!$A$1:$H$1287,8,FALSE)</f>
        <v>5.73</v>
      </c>
      <c r="I2357">
        <v>19.059999999999999</v>
      </c>
      <c r="J2357">
        <f t="shared" si="296"/>
        <v>66.709999999999994</v>
      </c>
      <c r="K2357" s="6">
        <f>VLOOKUP(M2357,'BASE ARTICLE SAMUEL 25012023 v2'!$A$1:$K$1287,11,FALSE)</f>
        <v>22.862700000000004</v>
      </c>
      <c r="L2357" s="6">
        <f t="shared" si="297"/>
        <v>80.019450000000006</v>
      </c>
      <c r="M2357" t="s">
        <v>560</v>
      </c>
      <c r="N2357" t="str">
        <f>VLOOKUP(M2357,'BASE ARTICLE SAMUEL 25012023 v1'!$A$2:$B$1287,2,FALSE)</f>
        <v>AS</v>
      </c>
      <c r="O2357">
        <f t="shared" si="295"/>
        <v>20.055</v>
      </c>
    </row>
    <row r="2358" spans="1:15" outlineLevel="2" x14ac:dyDescent="0.25">
      <c r="A2358" t="s">
        <v>2263</v>
      </c>
      <c r="B2358" s="74" t="str">
        <f t="shared" si="292"/>
        <v>00V75</v>
      </c>
      <c r="C2358" t="str">
        <f>VLOOKUP(A2358,'BASE ARTICLE SAMUEL 25012023 v1'!$A$1:$B$1287,2,FALSE)</f>
        <v>AF</v>
      </c>
      <c r="D2358" t="s">
        <v>274</v>
      </c>
      <c r="E2358">
        <v>1</v>
      </c>
      <c r="F2358" t="s">
        <v>275</v>
      </c>
      <c r="G2358" s="71">
        <f>VLOOKUP(M2358,'BASE ARTICLE SAMUEL 25012023 v1'!$A$1:$F$1287,6,FALSE)</f>
        <v>1.23</v>
      </c>
      <c r="H2358" s="6">
        <f>VLOOKUP(M2358,'BASE ARTICLE SAMUEL 25012023 v2'!$A$1:$H$1287,8,FALSE)</f>
        <v>1.327</v>
      </c>
      <c r="I2358">
        <v>1.64</v>
      </c>
      <c r="J2358">
        <f t="shared" si="296"/>
        <v>1.64</v>
      </c>
      <c r="K2358" s="6">
        <f>VLOOKUP(M2358,'BASE ARTICLE SAMUEL 25012023 v2'!$A$1:$K$1287,11,FALSE)</f>
        <v>1.76491</v>
      </c>
      <c r="L2358" s="6">
        <f t="shared" si="297"/>
        <v>1.76491</v>
      </c>
      <c r="M2358" t="s">
        <v>274</v>
      </c>
      <c r="N2358" t="str">
        <f>VLOOKUP(M2358,'BASE ARTICLE SAMUEL 25012023 v1'!$A$2:$B$1287,2,FALSE)</f>
        <v>AS</v>
      </c>
      <c r="O2358">
        <f t="shared" si="295"/>
        <v>1.327</v>
      </c>
    </row>
    <row r="2359" spans="1:15" outlineLevel="2" x14ac:dyDescent="0.25">
      <c r="A2359" t="s">
        <v>2263</v>
      </c>
      <c r="B2359" s="74" t="str">
        <f t="shared" si="292"/>
        <v>00V75</v>
      </c>
      <c r="C2359" t="str">
        <f>VLOOKUP(A2359,'BASE ARTICLE SAMUEL 25012023 v1'!$A$1:$B$1287,2,FALSE)</f>
        <v>AF</v>
      </c>
      <c r="E2359">
        <v>1</v>
      </c>
      <c r="F2359" t="s">
        <v>1550</v>
      </c>
      <c r="G2359" s="71">
        <f>VLOOKUP(M2359,'BASE ARTICLE SAMUEL 25012023 v1'!$A$1:$F$1287,6,FALSE)</f>
        <v>5</v>
      </c>
      <c r="H2359" s="6">
        <f>VLOOKUP(M2359,'BASE ARTICLE SAMUEL 25012023 v2'!$A$1:$H$1287,8,FALSE)</f>
        <v>5</v>
      </c>
      <c r="I2359">
        <v>1.64</v>
      </c>
      <c r="J2359">
        <f t="shared" si="296"/>
        <v>1.64</v>
      </c>
      <c r="K2359" s="6">
        <f>VLOOKUP(M2359,'BASE ARTICLE SAMUEL 25012023 v2'!$A$1:$K$1287,11,FALSE)</f>
        <v>5.5</v>
      </c>
      <c r="L2359" s="6">
        <f t="shared" si="297"/>
        <v>5.5</v>
      </c>
      <c r="M2359" t="s">
        <v>1549</v>
      </c>
      <c r="N2359" t="str">
        <f>VLOOKUP(M2359,'BASE ARTICLE SAMUEL 25012023 v1'!$A$2:$B$1287,2,FALSE)</f>
        <v>AN</v>
      </c>
      <c r="O2359">
        <f t="shared" si="295"/>
        <v>5</v>
      </c>
    </row>
    <row r="2360" spans="1:15" outlineLevel="2" x14ac:dyDescent="0.25">
      <c r="A2360" t="s">
        <v>2263</v>
      </c>
      <c r="B2360" s="74" t="str">
        <f t="shared" si="292"/>
        <v>00V75</v>
      </c>
      <c r="C2360" t="str">
        <f>VLOOKUP(A2360,'BASE ARTICLE SAMUEL 25012023 v1'!$A$1:$B$1287,2,FALSE)</f>
        <v>AF</v>
      </c>
      <c r="E2360">
        <v>1</v>
      </c>
      <c r="F2360" t="s">
        <v>2484</v>
      </c>
      <c r="G2360" s="71">
        <f>VLOOKUP(M2360,'BASE ARTICLE SAMUEL 25012023 v1'!$A$1:$F$1287,6,FALSE)</f>
        <v>1.32</v>
      </c>
      <c r="H2360" s="6">
        <f>VLOOKUP(M2360,'BASE ARTICLE SAMUEL 25012023 v2'!$A$1:$H$1287,8,FALSE)</f>
        <v>1.32</v>
      </c>
      <c r="I2360">
        <v>1.64</v>
      </c>
      <c r="J2360">
        <f t="shared" si="296"/>
        <v>1.64</v>
      </c>
      <c r="K2360" s="6">
        <f>VLOOKUP(M2360,'BASE ARTICLE SAMUEL 25012023 v2'!$A$1:$K$1287,11,FALSE)</f>
        <v>1.4520000000000002</v>
      </c>
      <c r="L2360" s="6">
        <f t="shared" si="297"/>
        <v>1.4520000000000002</v>
      </c>
      <c r="M2360" t="s">
        <v>2483</v>
      </c>
      <c r="N2360" t="str">
        <f>VLOOKUP(M2360,'BASE ARTICLE SAMUEL 25012023 v1'!$A$2:$B$1287,2,FALSE)</f>
        <v>AN</v>
      </c>
      <c r="O2360">
        <f t="shared" si="295"/>
        <v>1.32</v>
      </c>
    </row>
    <row r="2361" spans="1:15" outlineLevel="1" x14ac:dyDescent="0.25">
      <c r="A2361" s="74" t="s">
        <v>4232</v>
      </c>
      <c r="B2361" s="74" t="str">
        <f t="shared" si="292"/>
        <v>DSPR2200V75</v>
      </c>
      <c r="H2361" s="6" t="e">
        <f>VLOOKUP(M2361,'BASE ARTICLE SAMUEL 25012023 v2'!$A$1:$H$1287,8,FALSE)</f>
        <v>#N/A</v>
      </c>
      <c r="K2361" s="6" t="e">
        <f>VLOOKUP(M2361,'BASE ARTICLE SAMUEL 25012023 v2'!$A$1:$K$1287,11,FALSE)</f>
        <v>#N/A</v>
      </c>
      <c r="L2361" s="6">
        <f>SUBTOTAL(9,L2338:L2360)</f>
        <v>2429.8076500360003</v>
      </c>
      <c r="O2361">
        <f>SUBTOTAL(9,O2338:O2360)</f>
        <v>1438.2970000000003</v>
      </c>
    </row>
    <row r="2362" spans="1:15" outlineLevel="2" x14ac:dyDescent="0.25">
      <c r="A2362" t="s">
        <v>2082</v>
      </c>
      <c r="B2362" s="74" t="str">
        <f t="shared" si="292"/>
        <v>00V75ALT</v>
      </c>
      <c r="C2362" t="str">
        <f>VLOOKUP(A2362,'BASE ARTICLE SAMUEL 25012023 v1'!$A$1:$B$1287,2,FALSE)</f>
        <v>AF</v>
      </c>
      <c r="D2362">
        <v>101007</v>
      </c>
      <c r="E2362">
        <v>2</v>
      </c>
      <c r="F2362" t="s">
        <v>582</v>
      </c>
      <c r="G2362" s="71">
        <f>VLOOKUP(M2362,'BASE ARTICLE SAMUEL 25012023 v1'!$A$1:$F$1287,6,FALSE)</f>
        <v>1.5</v>
      </c>
      <c r="H2362" s="6">
        <f>VLOOKUP(M2362,'BASE ARTICLE SAMUEL 25012023 v2'!$A$1:$H$1287,8,FALSE)</f>
        <v>1.5</v>
      </c>
      <c r="I2362">
        <v>2.25</v>
      </c>
      <c r="J2362">
        <f t="shared" ref="J2362:J2383" si="298">E2362*I2362</f>
        <v>4.5</v>
      </c>
      <c r="K2362" s="6">
        <f>VLOOKUP(M2362,'BASE ARTICLE SAMUEL 25012023 v2'!$A$1:$K$1287,11,FALSE)</f>
        <v>2.25</v>
      </c>
      <c r="L2362" s="6">
        <f t="shared" ref="L2362:L2383" si="299">E2362*K2362</f>
        <v>4.5</v>
      </c>
      <c r="M2362">
        <v>101007</v>
      </c>
      <c r="N2362" t="str">
        <f>VLOOKUP(M2362,'BASE ARTICLE SAMUEL 25012023 v1'!$A$2:$B$1287,2,FALSE)</f>
        <v>AN</v>
      </c>
      <c r="O2362">
        <f t="shared" si="295"/>
        <v>3</v>
      </c>
    </row>
    <row r="2363" spans="1:15" outlineLevel="2" x14ac:dyDescent="0.25">
      <c r="A2363" t="s">
        <v>2082</v>
      </c>
      <c r="B2363" s="74" t="str">
        <f t="shared" si="292"/>
        <v>00V75ALT</v>
      </c>
      <c r="C2363" t="str">
        <f>VLOOKUP(A2363,'BASE ARTICLE SAMUEL 25012023 v1'!$A$1:$B$1287,2,FALSE)</f>
        <v>AF</v>
      </c>
      <c r="D2363" t="s">
        <v>2093</v>
      </c>
      <c r="E2363">
        <v>2</v>
      </c>
      <c r="F2363" t="s">
        <v>3953</v>
      </c>
      <c r="G2363" s="71">
        <f>VLOOKUP(M2363,'BASE ARTICLE SAMUEL 25012023 v1'!$A$1:$F$1287,6,FALSE)</f>
        <v>265</v>
      </c>
      <c r="H2363" s="6">
        <f>VLOOKUP(M2363,'BASE ARTICLE SAMUEL 25012023 v2'!$A$1:$H$1287,8,FALSE)</f>
        <v>265</v>
      </c>
      <c r="I2363">
        <v>427.5</v>
      </c>
      <c r="J2363">
        <f t="shared" si="298"/>
        <v>855</v>
      </c>
      <c r="K2363" s="6">
        <f>VLOOKUP(M2363,'BASE ARTICLE SAMUEL 25012023 v2'!$A$1:$K$1287,11,FALSE)</f>
        <v>397.5</v>
      </c>
      <c r="L2363" s="6">
        <f t="shared" si="299"/>
        <v>795</v>
      </c>
      <c r="M2363" t="s">
        <v>2093</v>
      </c>
      <c r="N2363" t="str">
        <f>VLOOKUP(M2363,'BASE ARTICLE SAMUEL 25012023 v1'!$A$2:$B$1287,2,FALSE)</f>
        <v>AN</v>
      </c>
      <c r="O2363">
        <f t="shared" si="295"/>
        <v>530</v>
      </c>
    </row>
    <row r="2364" spans="1:15" outlineLevel="2" x14ac:dyDescent="0.25">
      <c r="A2364" t="s">
        <v>2082</v>
      </c>
      <c r="B2364" s="74" t="str">
        <f t="shared" si="292"/>
        <v>00V75ALT</v>
      </c>
      <c r="C2364" t="str">
        <f>VLOOKUP(A2364,'BASE ARTICLE SAMUEL 25012023 v1'!$A$1:$B$1287,2,FALSE)</f>
        <v>AF</v>
      </c>
      <c r="D2364" t="s">
        <v>576</v>
      </c>
      <c r="E2364">
        <v>5</v>
      </c>
      <c r="F2364" t="s">
        <v>577</v>
      </c>
      <c r="G2364" s="71">
        <f>VLOOKUP(M2364,'BASE ARTICLE SAMUEL 25012023 v1'!$A$1:$F$1287,6,FALSE)</f>
        <v>3.2</v>
      </c>
      <c r="H2364" s="6">
        <f>VLOOKUP(M2364,'BASE ARTICLE SAMUEL 25012023 v2'!$A$1:$H$1287,8,FALSE)</f>
        <v>3.2</v>
      </c>
      <c r="I2364">
        <v>4.3499999999999996</v>
      </c>
      <c r="J2364">
        <f t="shared" si="298"/>
        <v>21.75</v>
      </c>
      <c r="K2364" s="6">
        <f>VLOOKUP(M2364,'BASE ARTICLE SAMUEL 25012023 v2'!$A$1:$K$1287,11,FALSE)</f>
        <v>4.8000000000000007</v>
      </c>
      <c r="L2364" s="6">
        <f t="shared" si="299"/>
        <v>24.000000000000004</v>
      </c>
      <c r="M2364" t="s">
        <v>576</v>
      </c>
      <c r="N2364" t="str">
        <f>VLOOKUP(M2364,'BASE ARTICLE SAMUEL 25012023 v1'!$A$2:$B$1287,2,FALSE)</f>
        <v>AN</v>
      </c>
      <c r="O2364">
        <f t="shared" si="295"/>
        <v>16</v>
      </c>
    </row>
    <row r="2365" spans="1:15" outlineLevel="2" x14ac:dyDescent="0.25">
      <c r="A2365" t="s">
        <v>2082</v>
      </c>
      <c r="B2365" s="74" t="str">
        <f t="shared" si="292"/>
        <v>00V75ALT</v>
      </c>
      <c r="C2365" t="str">
        <f>VLOOKUP(A2365,'BASE ARTICLE SAMUEL 25012023 v1'!$A$1:$B$1287,2,FALSE)</f>
        <v>AF</v>
      </c>
      <c r="D2365" t="s">
        <v>2162</v>
      </c>
      <c r="E2365">
        <v>2</v>
      </c>
      <c r="F2365" t="s">
        <v>2163</v>
      </c>
      <c r="G2365" s="71">
        <f>VLOOKUP(M2365,'BASE ARTICLE SAMUEL 25012023 v1'!$A$1:$F$1287,6,FALSE)</f>
        <v>9.44</v>
      </c>
      <c r="H2365" s="6">
        <f>VLOOKUP(M2365,'BASE ARTICLE SAMUEL 25012023 v2'!$A$1:$H$1287,8,FALSE)</f>
        <v>9.44</v>
      </c>
      <c r="I2365">
        <v>15</v>
      </c>
      <c r="J2365">
        <f t="shared" si="298"/>
        <v>30</v>
      </c>
      <c r="K2365" s="6">
        <f>VLOOKUP(M2365,'BASE ARTICLE SAMUEL 25012023 v2'!$A$1:$K$1287,11,FALSE)</f>
        <v>14.16</v>
      </c>
      <c r="L2365" s="6">
        <f t="shared" si="299"/>
        <v>28.32</v>
      </c>
      <c r="M2365" t="s">
        <v>2162</v>
      </c>
      <c r="N2365" t="str">
        <f>VLOOKUP(M2365,'BASE ARTICLE SAMUEL 25012023 v1'!$A$2:$B$1287,2,FALSE)</f>
        <v>AS</v>
      </c>
      <c r="O2365">
        <f t="shared" si="295"/>
        <v>18.88</v>
      </c>
    </row>
    <row r="2366" spans="1:15" outlineLevel="2" x14ac:dyDescent="0.25">
      <c r="A2366" t="s">
        <v>2082</v>
      </c>
      <c r="B2366" s="74" t="str">
        <f t="shared" si="292"/>
        <v>00V75ALT</v>
      </c>
      <c r="C2366" t="str">
        <f>VLOOKUP(A2366,'BASE ARTICLE SAMUEL 25012023 v1'!$A$1:$B$1287,2,FALSE)</f>
        <v>AF</v>
      </c>
      <c r="D2366" t="s">
        <v>558</v>
      </c>
      <c r="E2366">
        <v>4</v>
      </c>
      <c r="F2366" t="s">
        <v>559</v>
      </c>
      <c r="G2366" s="71">
        <f>VLOOKUP(M2366,'BASE ARTICLE SAMUEL 25012023 v1'!$A$1:$F$1287,6,FALSE)</f>
        <v>0.85</v>
      </c>
      <c r="H2366" s="6">
        <f>VLOOKUP(M2366,'BASE ARTICLE SAMUEL 25012023 v2'!$A$1:$H$1287,8,FALSE)</f>
        <v>0.91100000000000003</v>
      </c>
      <c r="I2366">
        <v>1.1299999999999999</v>
      </c>
      <c r="J2366">
        <f t="shared" si="298"/>
        <v>4.5199999999999996</v>
      </c>
      <c r="K2366" s="6">
        <f>VLOOKUP(M2366,'BASE ARTICLE SAMUEL 25012023 v2'!$A$1:$K$1287,11,FALSE)</f>
        <v>1.2116300000000002</v>
      </c>
      <c r="L2366" s="6">
        <f t="shared" si="299"/>
        <v>4.8465200000000008</v>
      </c>
      <c r="M2366" t="s">
        <v>558</v>
      </c>
      <c r="N2366" t="str">
        <f>VLOOKUP(M2366,'BASE ARTICLE SAMUEL 25012023 v1'!$A$2:$B$1287,2,FALSE)</f>
        <v>AS</v>
      </c>
      <c r="O2366">
        <f t="shared" si="295"/>
        <v>3.6440000000000001</v>
      </c>
    </row>
    <row r="2367" spans="1:15" outlineLevel="2" x14ac:dyDescent="0.25">
      <c r="A2367" t="s">
        <v>2082</v>
      </c>
      <c r="B2367" s="74" t="str">
        <f t="shared" si="292"/>
        <v>00V75ALT</v>
      </c>
      <c r="C2367" t="str">
        <f>VLOOKUP(A2367,'BASE ARTICLE SAMUEL 25012023 v1'!$A$1:$B$1287,2,FALSE)</f>
        <v>AF</v>
      </c>
      <c r="D2367" t="s">
        <v>2217</v>
      </c>
      <c r="E2367">
        <v>4</v>
      </c>
      <c r="F2367" t="s">
        <v>2218</v>
      </c>
      <c r="G2367" s="71">
        <f>VLOOKUP(M2367,'BASE ARTICLE SAMUEL 25012023 v1'!$A$1:$F$1287,6,FALSE)</f>
        <v>0.2</v>
      </c>
      <c r="H2367" s="6">
        <f>VLOOKUP(M2367,'BASE ARTICLE SAMUEL 25012023 v2'!$A$1:$H$1287,8,FALSE)</f>
        <v>0.2</v>
      </c>
      <c r="I2367">
        <v>0.26600000000000001</v>
      </c>
      <c r="J2367">
        <f t="shared" si="298"/>
        <v>1.0640000000000001</v>
      </c>
      <c r="K2367" s="6">
        <f>VLOOKUP(M2367,'BASE ARTICLE SAMUEL 25012023 v2'!$A$1:$K$1287,11,FALSE)</f>
        <v>0.26600000000000001</v>
      </c>
      <c r="L2367" s="6">
        <f t="shared" si="299"/>
        <v>1.0640000000000001</v>
      </c>
      <c r="M2367" t="s">
        <v>2217</v>
      </c>
      <c r="N2367" t="str">
        <f>VLOOKUP(M2367,'BASE ARTICLE SAMUEL 25012023 v1'!$A$2:$B$1287,2,FALSE)</f>
        <v>AN</v>
      </c>
      <c r="O2367">
        <f t="shared" si="295"/>
        <v>0.8</v>
      </c>
    </row>
    <row r="2368" spans="1:15" outlineLevel="2" x14ac:dyDescent="0.25">
      <c r="A2368" t="s">
        <v>2082</v>
      </c>
      <c r="B2368" s="74" t="str">
        <f t="shared" si="292"/>
        <v>00V75ALT</v>
      </c>
      <c r="C2368" t="str">
        <f>VLOOKUP(A2368,'BASE ARTICLE SAMUEL 25012023 v1'!$A$1:$B$1287,2,FALSE)</f>
        <v>AF</v>
      </c>
      <c r="D2368" t="s">
        <v>942</v>
      </c>
      <c r="E2368">
        <v>1</v>
      </c>
      <c r="F2368" t="s">
        <v>943</v>
      </c>
      <c r="G2368" s="71">
        <f>VLOOKUP(M2368,'BASE ARTICLE SAMUEL 25012023 v1'!$A$1:$F$1287,6,FALSE)</f>
        <v>1.64</v>
      </c>
      <c r="H2368" s="6">
        <f>VLOOKUP(M2368,'BASE ARTICLE SAMUEL 25012023 v2'!$A$1:$H$1287,8,FALSE)</f>
        <v>1.83</v>
      </c>
      <c r="I2368">
        <v>2.4500000000000002</v>
      </c>
      <c r="J2368">
        <f t="shared" si="298"/>
        <v>2.4500000000000002</v>
      </c>
      <c r="K2368" s="6">
        <f>VLOOKUP(M2368,'BASE ARTICLE SAMUEL 25012023 v2'!$A$1:$K$1287,11,FALSE)</f>
        <v>2.7450000000000001</v>
      </c>
      <c r="L2368" s="6">
        <f t="shared" si="299"/>
        <v>2.7450000000000001</v>
      </c>
      <c r="M2368" t="s">
        <v>942</v>
      </c>
      <c r="N2368" t="str">
        <f>VLOOKUP(M2368,'BASE ARTICLE SAMUEL 25012023 v1'!$A$2:$B$1287,2,FALSE)</f>
        <v>AS</v>
      </c>
      <c r="O2368">
        <f t="shared" si="295"/>
        <v>1.83</v>
      </c>
    </row>
    <row r="2369" spans="1:15" outlineLevel="2" x14ac:dyDescent="0.25">
      <c r="A2369" t="s">
        <v>2082</v>
      </c>
      <c r="B2369" s="74" t="str">
        <f t="shared" si="292"/>
        <v>00V75ALT</v>
      </c>
      <c r="C2369" t="str">
        <f>VLOOKUP(A2369,'BASE ARTICLE SAMUEL 25012023 v1'!$A$1:$B$1287,2,FALSE)</f>
        <v>AF</v>
      </c>
      <c r="D2369" t="s">
        <v>1667</v>
      </c>
      <c r="E2369">
        <v>2</v>
      </c>
      <c r="F2369" t="s">
        <v>1668</v>
      </c>
      <c r="G2369" s="71">
        <f>VLOOKUP(M2369,'BASE ARTICLE SAMUEL 25012023 v1'!$A$1:$F$1287,6,FALSE)</f>
        <v>0.6</v>
      </c>
      <c r="H2369" s="6">
        <f>VLOOKUP(M2369,'BASE ARTICLE SAMUEL 25012023 v2'!$A$1:$H$1287,8,FALSE)</f>
        <v>0.6</v>
      </c>
      <c r="I2369">
        <v>0.9</v>
      </c>
      <c r="J2369">
        <f t="shared" si="298"/>
        <v>1.8</v>
      </c>
      <c r="K2369" s="6">
        <f>VLOOKUP(M2369,'BASE ARTICLE SAMUEL 25012023 v2'!$A$1:$K$1287,11,FALSE)</f>
        <v>0.89999999999999991</v>
      </c>
      <c r="L2369" s="6">
        <f t="shared" si="299"/>
        <v>1.7999999999999998</v>
      </c>
      <c r="M2369" t="s">
        <v>1667</v>
      </c>
      <c r="N2369" t="str">
        <f>VLOOKUP(M2369,'BASE ARTICLE SAMUEL 25012023 v1'!$A$2:$B$1287,2,FALSE)</f>
        <v>AN</v>
      </c>
      <c r="O2369">
        <f t="shared" si="295"/>
        <v>1.2</v>
      </c>
    </row>
    <row r="2370" spans="1:15" outlineLevel="2" x14ac:dyDescent="0.25">
      <c r="A2370" t="s">
        <v>2082</v>
      </c>
      <c r="B2370" s="74" t="str">
        <f t="shared" si="292"/>
        <v>00V75ALT</v>
      </c>
      <c r="C2370" t="str">
        <f>VLOOKUP(A2370,'BASE ARTICLE SAMUEL 25012023 v1'!$A$1:$B$1287,2,FALSE)</f>
        <v>AF</v>
      </c>
      <c r="D2370" t="s">
        <v>1949</v>
      </c>
      <c r="E2370">
        <v>1</v>
      </c>
      <c r="F2370" t="s">
        <v>1950</v>
      </c>
      <c r="G2370" s="71">
        <f>VLOOKUP(M2370,'BASE ARTICLE SAMUEL 25012023 v1'!$A$1:$F$1287,6,FALSE)</f>
        <v>0</v>
      </c>
      <c r="H2370" s="6">
        <f>VLOOKUP(M2370,'BASE ARTICLE SAMUEL 25012023 v2'!$A$1:$H$1287,8,FALSE)</f>
        <v>92.97</v>
      </c>
      <c r="I2370">
        <v>156.03</v>
      </c>
      <c r="J2370">
        <f t="shared" si="298"/>
        <v>156.03</v>
      </c>
      <c r="K2370" s="6">
        <f>VLOOKUP(M2370,'BASE ARTICLE SAMUEL 25012023 v2'!$A$1:$K$1287,11,FALSE)</f>
        <v>157.13120000000001</v>
      </c>
      <c r="L2370" s="6">
        <f t="shared" si="299"/>
        <v>157.13120000000001</v>
      </c>
      <c r="M2370" t="s">
        <v>1949</v>
      </c>
      <c r="N2370" t="str">
        <f>VLOOKUP(M2370,'BASE ARTICLE SAMUEL 25012023 v1'!$A$2:$B$1287,2,FALSE)</f>
        <v>AF</v>
      </c>
      <c r="O2370">
        <f t="shared" si="295"/>
        <v>92.97</v>
      </c>
    </row>
    <row r="2371" spans="1:15" outlineLevel="2" x14ac:dyDescent="0.25">
      <c r="A2371" t="s">
        <v>2082</v>
      </c>
      <c r="B2371" s="74" t="str">
        <f t="shared" si="292"/>
        <v>00V75ALT</v>
      </c>
      <c r="C2371" t="str">
        <f>VLOOKUP(A2371,'BASE ARTICLE SAMUEL 25012023 v1'!$A$1:$B$1287,2,FALSE)</f>
        <v>AF</v>
      </c>
      <c r="D2371" t="s">
        <v>2057</v>
      </c>
      <c r="E2371">
        <v>1</v>
      </c>
      <c r="F2371" t="s">
        <v>2058</v>
      </c>
      <c r="G2371" s="71">
        <f>VLOOKUP(M2371,'BASE ARTICLE SAMUEL 25012023 v1'!$A$1:$F$1287,6,FALSE)</f>
        <v>214.71</v>
      </c>
      <c r="H2371" s="6">
        <f>VLOOKUP(M2371,'BASE ARTICLE SAMUEL 25012023 v2'!$A$1:$H$1287,8,FALSE)</f>
        <v>196.03</v>
      </c>
      <c r="I2371">
        <v>289.12</v>
      </c>
      <c r="J2371">
        <f t="shared" si="298"/>
        <v>289.12</v>
      </c>
      <c r="K2371" s="6">
        <f>VLOOKUP(M2371,'BASE ARTICLE SAMUEL 25012023 v2'!$A$1:$K$1287,11,FALSE)</f>
        <v>287.341800036</v>
      </c>
      <c r="L2371" s="6">
        <f t="shared" si="299"/>
        <v>287.341800036</v>
      </c>
      <c r="M2371" t="s">
        <v>2057</v>
      </c>
      <c r="N2371" t="str">
        <f>VLOOKUP(M2371,'BASE ARTICLE SAMUEL 25012023 v1'!$A$2:$B$1287,2,FALSE)</f>
        <v>AF</v>
      </c>
      <c r="O2371">
        <f t="shared" si="295"/>
        <v>196.03</v>
      </c>
    </row>
    <row r="2372" spans="1:15" outlineLevel="2" x14ac:dyDescent="0.25">
      <c r="A2372" t="s">
        <v>2082</v>
      </c>
      <c r="B2372" s="74" t="str">
        <f t="shared" ref="B2372:B2435" si="300">MID(A2372,7,100)</f>
        <v>00V75ALT</v>
      </c>
      <c r="C2372" t="str">
        <f>VLOOKUP(A2372,'BASE ARTICLE SAMUEL 25012023 v1'!$A$1:$B$1287,2,FALSE)</f>
        <v>AF</v>
      </c>
      <c r="D2372" t="s">
        <v>1786</v>
      </c>
      <c r="E2372">
        <v>1</v>
      </c>
      <c r="F2372" t="s">
        <v>1787</v>
      </c>
      <c r="G2372" s="71">
        <f>VLOOKUP(M2372,'BASE ARTICLE SAMUEL 25012023 v1'!$A$1:$F$1287,6,FALSE)</f>
        <v>0</v>
      </c>
      <c r="H2372" s="6">
        <f>VLOOKUP(M2372,'BASE ARTICLE SAMUEL 25012023 v2'!$A$1:$H$1287,8,FALSE)</f>
        <v>203.62199999999999</v>
      </c>
      <c r="I2372">
        <v>326.8</v>
      </c>
      <c r="J2372">
        <f t="shared" si="298"/>
        <v>326.8</v>
      </c>
      <c r="K2372" s="6">
        <f>VLOOKUP(M2372,'BASE ARTICLE SAMUEL 25012023 v2'!$A$1:$K$1287,11,FALSE)</f>
        <v>411.34799999999996</v>
      </c>
      <c r="L2372" s="6">
        <f t="shared" si="299"/>
        <v>411.34799999999996</v>
      </c>
      <c r="M2372" t="s">
        <v>1786</v>
      </c>
      <c r="N2372" t="str">
        <f>VLOOKUP(M2372,'BASE ARTICLE SAMUEL 25012023 v1'!$A$2:$B$1287,2,FALSE)</f>
        <v>AF</v>
      </c>
      <c r="O2372">
        <f t="shared" si="295"/>
        <v>203.62199999999999</v>
      </c>
    </row>
    <row r="2373" spans="1:15" outlineLevel="2" x14ac:dyDescent="0.25">
      <c r="A2373" t="s">
        <v>2082</v>
      </c>
      <c r="B2373" s="74" t="str">
        <f t="shared" si="300"/>
        <v>00V75ALT</v>
      </c>
      <c r="C2373" t="str">
        <f>VLOOKUP(A2373,'BASE ARTICLE SAMUEL 25012023 v1'!$A$1:$B$1287,2,FALSE)</f>
        <v>AF</v>
      </c>
      <c r="D2373" t="s">
        <v>2059</v>
      </c>
      <c r="E2373">
        <v>1</v>
      </c>
      <c r="F2373" t="s">
        <v>2060</v>
      </c>
      <c r="G2373" s="71">
        <f>VLOOKUP(M2373,'BASE ARTICLE SAMUEL 25012023 v1'!$A$1:$F$1287,6,FALSE)</f>
        <v>237</v>
      </c>
      <c r="H2373" s="6">
        <f>VLOOKUP(M2373,'BASE ARTICLE SAMUEL 25012023 v2'!$A$1:$H$1287,8,FALSE)</f>
        <v>299.99</v>
      </c>
      <c r="I2373">
        <v>355.5</v>
      </c>
      <c r="J2373">
        <f t="shared" si="298"/>
        <v>355.5</v>
      </c>
      <c r="K2373" s="6">
        <f>VLOOKUP(M2373,'BASE ARTICLE SAMUEL 25012023 v2'!$A$1:$K$1287,11,FALSE)</f>
        <v>449.98500000000001</v>
      </c>
      <c r="L2373" s="6">
        <f t="shared" si="299"/>
        <v>449.98500000000001</v>
      </c>
      <c r="M2373" t="s">
        <v>2059</v>
      </c>
      <c r="N2373" t="str">
        <f>VLOOKUP(M2373,'BASE ARTICLE SAMUEL 25012023 v1'!$A$2:$B$1287,2,FALSE)</f>
        <v>AN</v>
      </c>
      <c r="O2373">
        <f t="shared" si="295"/>
        <v>299.99</v>
      </c>
    </row>
    <row r="2374" spans="1:15" outlineLevel="2" x14ac:dyDescent="0.25">
      <c r="A2374" t="s">
        <v>2082</v>
      </c>
      <c r="B2374" s="74" t="str">
        <f t="shared" si="300"/>
        <v>00V75ALT</v>
      </c>
      <c r="C2374" t="str">
        <f>VLOOKUP(A2374,'BASE ARTICLE SAMUEL 25012023 v1'!$A$1:$B$1287,2,FALSE)</f>
        <v>AF</v>
      </c>
      <c r="D2374" t="s">
        <v>68</v>
      </c>
      <c r="E2374">
        <v>1</v>
      </c>
      <c r="F2374" t="s">
        <v>69</v>
      </c>
      <c r="G2374" s="71">
        <f>VLOOKUP(M2374,'BASE ARTICLE SAMUEL 25012023 v1'!$A$1:$F$1287,6,FALSE)</f>
        <v>0.94</v>
      </c>
      <c r="H2374" s="6">
        <f>VLOOKUP(M2374,'BASE ARTICLE SAMUEL 25012023 v2'!$A$1:$H$1287,8,FALSE)</f>
        <v>0.94</v>
      </c>
      <c r="I2374">
        <v>1.41</v>
      </c>
      <c r="J2374">
        <f t="shared" si="298"/>
        <v>1.41</v>
      </c>
      <c r="K2374" s="6">
        <f>VLOOKUP(M2374,'BASE ARTICLE SAMUEL 25012023 v2'!$A$1:$K$1287,11,FALSE)</f>
        <v>1.41</v>
      </c>
      <c r="L2374" s="6">
        <f t="shared" si="299"/>
        <v>1.41</v>
      </c>
      <c r="M2374" t="s">
        <v>68</v>
      </c>
      <c r="N2374" t="str">
        <f>VLOOKUP(M2374,'BASE ARTICLE SAMUEL 25012023 v1'!$A$2:$B$1287,2,FALSE)</f>
        <v>AS</v>
      </c>
      <c r="O2374">
        <f t="shared" si="295"/>
        <v>0.94</v>
      </c>
    </row>
    <row r="2375" spans="1:15" outlineLevel="2" x14ac:dyDescent="0.25">
      <c r="A2375" t="s">
        <v>2082</v>
      </c>
      <c r="B2375" s="74" t="str">
        <f t="shared" si="300"/>
        <v>00V75ALT</v>
      </c>
      <c r="C2375" t="str">
        <f>VLOOKUP(A2375,'BASE ARTICLE SAMUEL 25012023 v1'!$A$1:$B$1287,2,FALSE)</f>
        <v>AF</v>
      </c>
      <c r="D2375" t="s">
        <v>90</v>
      </c>
      <c r="E2375">
        <v>2</v>
      </c>
      <c r="F2375" t="s">
        <v>91</v>
      </c>
      <c r="G2375" s="71">
        <f>VLOOKUP(M2375,'BASE ARTICLE SAMUEL 25012023 v1'!$A$1:$F$1287,6,FALSE)</f>
        <v>0.92</v>
      </c>
      <c r="H2375" s="6">
        <f>VLOOKUP(M2375,'BASE ARTICLE SAMUEL 25012023 v2'!$A$1:$H$1287,8,FALSE)</f>
        <v>0.92</v>
      </c>
      <c r="I2375">
        <v>1.38</v>
      </c>
      <c r="J2375">
        <f t="shared" si="298"/>
        <v>2.76</v>
      </c>
      <c r="K2375" s="6">
        <f>VLOOKUP(M2375,'BASE ARTICLE SAMUEL 25012023 v2'!$A$1:$K$1287,11,FALSE)</f>
        <v>1.3800000000000001</v>
      </c>
      <c r="L2375" s="6">
        <f t="shared" si="299"/>
        <v>2.7600000000000002</v>
      </c>
      <c r="M2375" t="s">
        <v>90</v>
      </c>
      <c r="N2375" t="str">
        <f>VLOOKUP(M2375,'BASE ARTICLE SAMUEL 25012023 v1'!$A$2:$B$1287,2,FALSE)</f>
        <v>AS</v>
      </c>
      <c r="O2375">
        <f t="shared" si="295"/>
        <v>1.84</v>
      </c>
    </row>
    <row r="2376" spans="1:15" outlineLevel="2" x14ac:dyDescent="0.25">
      <c r="A2376" t="s">
        <v>2082</v>
      </c>
      <c r="B2376" s="74" t="str">
        <f t="shared" si="300"/>
        <v>00V75ALT</v>
      </c>
      <c r="C2376" t="str">
        <f>VLOOKUP(A2376,'BASE ARTICLE SAMUEL 25012023 v1'!$A$1:$B$1287,2,FALSE)</f>
        <v>AF</v>
      </c>
      <c r="D2376" t="s">
        <v>757</v>
      </c>
      <c r="E2376">
        <v>2</v>
      </c>
      <c r="F2376" t="s">
        <v>758</v>
      </c>
      <c r="G2376" s="71">
        <f>VLOOKUP(M2376,'BASE ARTICLE SAMUEL 25012023 v1'!$A$1:$F$1287,6,FALSE)</f>
        <v>1.22</v>
      </c>
      <c r="H2376" s="6">
        <f>VLOOKUP(M2376,'BASE ARTICLE SAMUEL 25012023 v2'!$A$1:$H$1287,8,FALSE)</f>
        <v>1.22</v>
      </c>
      <c r="I2376">
        <v>1.62</v>
      </c>
      <c r="J2376">
        <f t="shared" si="298"/>
        <v>3.24</v>
      </c>
      <c r="K2376" s="6">
        <f>VLOOKUP(M2376,'BASE ARTICLE SAMUEL 25012023 v2'!$A$1:$K$1287,11,FALSE)</f>
        <v>1.6226</v>
      </c>
      <c r="L2376" s="6">
        <f t="shared" si="299"/>
        <v>3.2452000000000001</v>
      </c>
      <c r="M2376" t="s">
        <v>757</v>
      </c>
      <c r="N2376" t="str">
        <f>VLOOKUP(M2376,'BASE ARTICLE SAMUEL 25012023 v1'!$A$2:$B$1287,2,FALSE)</f>
        <v>AS</v>
      </c>
      <c r="O2376">
        <f t="shared" si="295"/>
        <v>2.44</v>
      </c>
    </row>
    <row r="2377" spans="1:15" outlineLevel="2" x14ac:dyDescent="0.25">
      <c r="A2377" t="s">
        <v>2082</v>
      </c>
      <c r="B2377" s="74" t="str">
        <f t="shared" si="300"/>
        <v>00V75ALT</v>
      </c>
      <c r="C2377" t="str">
        <f>VLOOKUP(A2377,'BASE ARTICLE SAMUEL 25012023 v1'!$A$1:$B$1287,2,FALSE)</f>
        <v>AF</v>
      </c>
      <c r="D2377" t="s">
        <v>1603</v>
      </c>
      <c r="E2377">
        <v>1.5</v>
      </c>
      <c r="F2377" t="s">
        <v>1604</v>
      </c>
      <c r="G2377" s="71">
        <f>VLOOKUP(M2377,'BASE ARTICLE SAMUEL 25012023 v1'!$A$1:$F$1287,6,FALSE)</f>
        <v>50</v>
      </c>
      <c r="H2377" s="6">
        <f>VLOOKUP(M2377,'BASE ARTICLE SAMUEL 25012023 v2'!$A$1:$H$1287,8,FALSE)</f>
        <v>0</v>
      </c>
      <c r="I2377">
        <v>75</v>
      </c>
      <c r="J2377">
        <f t="shared" si="298"/>
        <v>112.5</v>
      </c>
      <c r="K2377" s="6">
        <f>VLOOKUP(M2377,'BASE ARTICLE SAMUEL 25012023 v2'!$A$1:$K$1287,11,FALSE)</f>
        <v>75</v>
      </c>
      <c r="L2377" s="6">
        <f t="shared" si="299"/>
        <v>112.5</v>
      </c>
      <c r="M2377" t="s">
        <v>1603</v>
      </c>
      <c r="N2377" t="str">
        <f>VLOOKUP(M2377,'BASE ARTICLE SAMUEL 25012023 v1'!$A$2:$B$1287,2,FALSE)</f>
        <v>AN</v>
      </c>
      <c r="O2377">
        <f t="shared" si="295"/>
        <v>0</v>
      </c>
    </row>
    <row r="2378" spans="1:15" outlineLevel="2" x14ac:dyDescent="0.25">
      <c r="A2378" t="s">
        <v>2082</v>
      </c>
      <c r="B2378" s="74" t="str">
        <f t="shared" si="300"/>
        <v>00V75ALT</v>
      </c>
      <c r="C2378" t="str">
        <f>VLOOKUP(A2378,'BASE ARTICLE SAMUEL 25012023 v1'!$A$1:$B$1287,2,FALSE)</f>
        <v>AF</v>
      </c>
      <c r="D2378" t="s">
        <v>2049</v>
      </c>
      <c r="E2378">
        <v>4</v>
      </c>
      <c r="F2378" t="s">
        <v>2050</v>
      </c>
      <c r="G2378" s="71">
        <f>VLOOKUP(M2378,'BASE ARTICLE SAMUEL 25012023 v1'!$A$1:$F$1287,6,FALSE)</f>
        <v>0</v>
      </c>
      <c r="H2378" s="6">
        <f>VLOOKUP(M2378,'BASE ARTICLE SAMUEL 25012023 v2'!$A$1:$H$1287,8,FALSE)</f>
        <v>4.1400000000000006</v>
      </c>
      <c r="I2378">
        <v>5.5</v>
      </c>
      <c r="J2378">
        <f t="shared" si="298"/>
        <v>22</v>
      </c>
      <c r="K2378" s="6">
        <f>VLOOKUP(M2378,'BASE ARTICLE SAMUEL 25012023 v2'!$A$1:$K$1287,11,FALSE)</f>
        <v>5.5212000000000003</v>
      </c>
      <c r="L2378" s="6">
        <f t="shared" si="299"/>
        <v>22.084800000000001</v>
      </c>
      <c r="M2378" t="s">
        <v>2049</v>
      </c>
      <c r="N2378" t="str">
        <f>VLOOKUP(M2378,'BASE ARTICLE SAMUEL 25012023 v1'!$A$2:$B$1287,2,FALSE)</f>
        <v>AF</v>
      </c>
      <c r="O2378">
        <f t="shared" si="295"/>
        <v>16.560000000000002</v>
      </c>
    </row>
    <row r="2379" spans="1:15" outlineLevel="2" x14ac:dyDescent="0.25">
      <c r="A2379" t="s">
        <v>2082</v>
      </c>
      <c r="B2379" s="74" t="str">
        <f t="shared" si="300"/>
        <v>00V75ALT</v>
      </c>
      <c r="C2379" t="str">
        <f>VLOOKUP(A2379,'BASE ARTICLE SAMUEL 25012023 v1'!$A$1:$B$1287,2,FALSE)</f>
        <v>AF</v>
      </c>
      <c r="D2379" t="s">
        <v>1562</v>
      </c>
      <c r="E2379">
        <v>1</v>
      </c>
      <c r="F2379" t="s">
        <v>1563</v>
      </c>
      <c r="G2379" s="71">
        <f>VLOOKUP(M2379,'BASE ARTICLE SAMUEL 25012023 v1'!$A$1:$F$1287,6,FALSE)</f>
        <v>19.18</v>
      </c>
      <c r="H2379" s="6">
        <f>VLOOKUP(M2379,'BASE ARTICLE SAMUEL 25012023 v2'!$A$1:$H$1287,8,FALSE)</f>
        <v>19.18</v>
      </c>
      <c r="I2379">
        <v>28.77</v>
      </c>
      <c r="J2379">
        <f t="shared" si="298"/>
        <v>28.77</v>
      </c>
      <c r="K2379" s="6">
        <f>VLOOKUP(M2379,'BASE ARTICLE SAMUEL 25012023 v2'!$A$1:$K$1287,11,FALSE)</f>
        <v>28.77</v>
      </c>
      <c r="L2379" s="6">
        <f t="shared" si="299"/>
        <v>28.77</v>
      </c>
      <c r="M2379" t="s">
        <v>1562</v>
      </c>
      <c r="N2379" t="str">
        <f>VLOOKUP(M2379,'BASE ARTICLE SAMUEL 25012023 v1'!$A$2:$B$1287,2,FALSE)</f>
        <v>AN</v>
      </c>
      <c r="O2379">
        <f t="shared" si="295"/>
        <v>19.18</v>
      </c>
    </row>
    <row r="2380" spans="1:15" outlineLevel="2" x14ac:dyDescent="0.25">
      <c r="A2380" t="s">
        <v>2082</v>
      </c>
      <c r="B2380" s="74" t="str">
        <f t="shared" si="300"/>
        <v>00V75ALT</v>
      </c>
      <c r="C2380" t="str">
        <f>VLOOKUP(A2380,'BASE ARTICLE SAMUEL 25012023 v1'!$A$1:$B$1287,2,FALSE)</f>
        <v>AF</v>
      </c>
      <c r="D2380" t="s">
        <v>560</v>
      </c>
      <c r="E2380">
        <v>3.5</v>
      </c>
      <c r="F2380" t="s">
        <v>561</v>
      </c>
      <c r="G2380" s="71">
        <f>VLOOKUP(M2380,'BASE ARTICLE SAMUEL 25012023 v1'!$A$1:$F$1287,6,FALSE)</f>
        <v>5.73</v>
      </c>
      <c r="H2380" s="6">
        <f>VLOOKUP(M2380,'BASE ARTICLE SAMUEL 25012023 v2'!$A$1:$H$1287,8,FALSE)</f>
        <v>5.73</v>
      </c>
      <c r="I2380">
        <v>19.059999999999999</v>
      </c>
      <c r="J2380">
        <f t="shared" si="298"/>
        <v>66.709999999999994</v>
      </c>
      <c r="K2380" s="6">
        <f>VLOOKUP(M2380,'BASE ARTICLE SAMUEL 25012023 v2'!$A$1:$K$1287,11,FALSE)</f>
        <v>22.862700000000004</v>
      </c>
      <c r="L2380" s="6">
        <f t="shared" si="299"/>
        <v>80.019450000000006</v>
      </c>
      <c r="M2380" t="s">
        <v>560</v>
      </c>
      <c r="N2380" t="str">
        <f>VLOOKUP(M2380,'BASE ARTICLE SAMUEL 25012023 v1'!$A$2:$B$1287,2,FALSE)</f>
        <v>AS</v>
      </c>
      <c r="O2380">
        <f t="shared" si="295"/>
        <v>20.055</v>
      </c>
    </row>
    <row r="2381" spans="1:15" outlineLevel="2" x14ac:dyDescent="0.25">
      <c r="A2381" t="s">
        <v>2082</v>
      </c>
      <c r="B2381" s="74" t="str">
        <f t="shared" si="300"/>
        <v>00V75ALT</v>
      </c>
      <c r="C2381" t="str">
        <f>VLOOKUP(A2381,'BASE ARTICLE SAMUEL 25012023 v1'!$A$1:$B$1287,2,FALSE)</f>
        <v>AF</v>
      </c>
      <c r="D2381" t="s">
        <v>2215</v>
      </c>
      <c r="E2381">
        <v>5</v>
      </c>
      <c r="F2381" t="s">
        <v>2216</v>
      </c>
      <c r="G2381" s="71">
        <f>VLOOKUP(M2381,'BASE ARTICLE SAMUEL 25012023 v1'!$A$1:$F$1287,6,FALSE)</f>
        <v>0.6</v>
      </c>
      <c r="H2381" s="6">
        <f>VLOOKUP(M2381,'BASE ARTICLE SAMUEL 25012023 v2'!$A$1:$H$1287,8,FALSE)</f>
        <v>0.76</v>
      </c>
      <c r="I2381">
        <v>0.79800000000000004</v>
      </c>
      <c r="J2381">
        <f t="shared" si="298"/>
        <v>3.99</v>
      </c>
      <c r="K2381" s="6">
        <f>VLOOKUP(M2381,'BASE ARTICLE SAMUEL 25012023 v2'!$A$1:$K$1287,11,FALSE)</f>
        <v>1.0108000000000001</v>
      </c>
      <c r="L2381" s="6">
        <f t="shared" si="299"/>
        <v>5.0540000000000003</v>
      </c>
      <c r="M2381" t="s">
        <v>2215</v>
      </c>
      <c r="N2381" t="str">
        <f>VLOOKUP(M2381,'BASE ARTICLE SAMUEL 25012023 v1'!$A$2:$B$1287,2,FALSE)</f>
        <v>AN</v>
      </c>
      <c r="O2381">
        <f t="shared" si="295"/>
        <v>3.8</v>
      </c>
    </row>
    <row r="2382" spans="1:15" outlineLevel="2" x14ac:dyDescent="0.25">
      <c r="A2382" t="s">
        <v>2082</v>
      </c>
      <c r="B2382" s="74" t="str">
        <f t="shared" si="300"/>
        <v>00V75ALT</v>
      </c>
      <c r="C2382" t="str">
        <f>VLOOKUP(A2382,'BASE ARTICLE SAMUEL 25012023 v1'!$A$1:$B$1287,2,FALSE)</f>
        <v>AF</v>
      </c>
      <c r="E2382">
        <v>1</v>
      </c>
      <c r="F2382" t="s">
        <v>2484</v>
      </c>
      <c r="G2382" s="71">
        <f>VLOOKUP(M2382,'BASE ARTICLE SAMUEL 25012023 v1'!$A$1:$F$1287,6,FALSE)</f>
        <v>1.32</v>
      </c>
      <c r="H2382" s="6">
        <f>VLOOKUP(M2382,'BASE ARTICLE SAMUEL 25012023 v2'!$A$1:$H$1287,8,FALSE)</f>
        <v>1.32</v>
      </c>
      <c r="I2382">
        <v>0.79800000000000004</v>
      </c>
      <c r="J2382">
        <f t="shared" si="298"/>
        <v>0.79800000000000004</v>
      </c>
      <c r="K2382" s="6">
        <f>VLOOKUP(M2382,'BASE ARTICLE SAMUEL 25012023 v2'!$A$1:$K$1287,11,FALSE)</f>
        <v>1.4520000000000002</v>
      </c>
      <c r="L2382" s="6">
        <f t="shared" si="299"/>
        <v>1.4520000000000002</v>
      </c>
      <c r="M2382" t="s">
        <v>2483</v>
      </c>
      <c r="N2382" t="str">
        <f>VLOOKUP(M2382,'BASE ARTICLE SAMUEL 25012023 v1'!$A$2:$B$1287,2,FALSE)</f>
        <v>AN</v>
      </c>
      <c r="O2382">
        <f t="shared" si="295"/>
        <v>1.32</v>
      </c>
    </row>
    <row r="2383" spans="1:15" outlineLevel="2" x14ac:dyDescent="0.25">
      <c r="A2383" t="s">
        <v>2082</v>
      </c>
      <c r="B2383" s="74" t="str">
        <f t="shared" si="300"/>
        <v>00V75ALT</v>
      </c>
      <c r="C2383" t="str">
        <f>VLOOKUP(A2383,'BASE ARTICLE SAMUEL 25012023 v1'!$A$1:$B$1287,2,FALSE)</f>
        <v>AF</v>
      </c>
      <c r="E2383">
        <v>1</v>
      </c>
      <c r="F2383" t="s">
        <v>1550</v>
      </c>
      <c r="G2383" s="71">
        <f>VLOOKUP(M2383,'BASE ARTICLE SAMUEL 25012023 v1'!$A$1:$F$1287,6,FALSE)</f>
        <v>5</v>
      </c>
      <c r="H2383" s="6">
        <f>VLOOKUP(M2383,'BASE ARTICLE SAMUEL 25012023 v2'!$A$1:$H$1287,8,FALSE)</f>
        <v>5</v>
      </c>
      <c r="I2383">
        <v>0.8</v>
      </c>
      <c r="J2383">
        <f t="shared" si="298"/>
        <v>0.8</v>
      </c>
      <c r="K2383" s="6">
        <f>VLOOKUP(M2383,'BASE ARTICLE SAMUEL 25012023 v2'!$A$1:$K$1287,11,FALSE)</f>
        <v>5.5</v>
      </c>
      <c r="L2383" s="6">
        <f t="shared" si="299"/>
        <v>5.5</v>
      </c>
      <c r="M2383" t="s">
        <v>1549</v>
      </c>
      <c r="N2383" t="str">
        <f>VLOOKUP(M2383,'BASE ARTICLE SAMUEL 25012023 v1'!$A$2:$B$1287,2,FALSE)</f>
        <v>AN</v>
      </c>
      <c r="O2383">
        <f t="shared" si="295"/>
        <v>5</v>
      </c>
    </row>
    <row r="2384" spans="1:15" outlineLevel="1" x14ac:dyDescent="0.25">
      <c r="A2384" s="74" t="s">
        <v>4233</v>
      </c>
      <c r="B2384" s="74" t="str">
        <f t="shared" si="300"/>
        <v>DSPR2200V75ALT</v>
      </c>
      <c r="H2384" s="6" t="e">
        <f>VLOOKUP(M2384,'BASE ARTICLE SAMUEL 25012023 v2'!$A$1:$H$1287,8,FALSE)</f>
        <v>#N/A</v>
      </c>
      <c r="K2384" s="6" t="e">
        <f>VLOOKUP(M2384,'BASE ARTICLE SAMUEL 25012023 v2'!$A$1:$K$1287,11,FALSE)</f>
        <v>#N/A</v>
      </c>
      <c r="L2384" s="6">
        <f>SUBTOTAL(9,L2362:L2383)</f>
        <v>2430.8769700360008</v>
      </c>
      <c r="O2384">
        <f>SUBTOTAL(9,O2362:O2383)</f>
        <v>1439.1010000000001</v>
      </c>
    </row>
    <row r="2385" spans="1:15" outlineLevel="2" x14ac:dyDescent="0.25">
      <c r="A2385" t="s">
        <v>1540</v>
      </c>
      <c r="B2385" s="74" t="str">
        <f t="shared" si="300"/>
        <v>5EH</v>
      </c>
      <c r="C2385" t="str">
        <f>VLOOKUP(A2385,'BASE ARTICLE SAMUEL 25012023 v1'!$A$1:$B$1287,2,FALSE)</f>
        <v>AF</v>
      </c>
      <c r="D2385">
        <v>8210707018</v>
      </c>
      <c r="E2385">
        <v>45</v>
      </c>
      <c r="F2385" t="s">
        <v>1230</v>
      </c>
      <c r="G2385" s="71">
        <f>VLOOKUP(M2385,'BASE ARTICLE SAMUEL 25012023 v1'!$A$1:$F$1287,6,FALSE)</f>
        <v>0.24</v>
      </c>
      <c r="H2385" s="6">
        <f>VLOOKUP(M2385,'BASE ARTICLE SAMUEL 25012023 v2'!$A$1:$H$1287,8,FALSE)</f>
        <v>0.24</v>
      </c>
      <c r="I2385">
        <v>0.158</v>
      </c>
      <c r="J2385">
        <f t="shared" ref="J2385:J2391" si="301">E2385*I2385</f>
        <v>7.11</v>
      </c>
      <c r="K2385" s="6">
        <f>VLOOKUP(M2385,'BASE ARTICLE SAMUEL 25012023 v2'!$A$1:$K$1287,11,FALSE)</f>
        <v>0.34999999199999998</v>
      </c>
      <c r="L2385" s="6">
        <f t="shared" ref="L2385:L2391" si="302">E2385*K2385</f>
        <v>15.749999639999999</v>
      </c>
      <c r="M2385">
        <v>8210707018</v>
      </c>
      <c r="N2385" t="str">
        <f>VLOOKUP(M2385,'BASE ARTICLE SAMUEL 25012023 v1'!$A$2:$B$1287,2,FALSE)</f>
        <v>AN</v>
      </c>
      <c r="O2385">
        <f t="shared" si="295"/>
        <v>10.799999999999999</v>
      </c>
    </row>
    <row r="2386" spans="1:15" outlineLevel="2" x14ac:dyDescent="0.25">
      <c r="A2386" t="s">
        <v>1540</v>
      </c>
      <c r="B2386" s="74" t="str">
        <f t="shared" si="300"/>
        <v>5EH</v>
      </c>
      <c r="C2386" t="str">
        <f>VLOOKUP(A2386,'BASE ARTICLE SAMUEL 25012023 v1'!$A$1:$B$1287,2,FALSE)</f>
        <v>AF</v>
      </c>
      <c r="D2386" t="s">
        <v>1168</v>
      </c>
      <c r="E2386">
        <v>6</v>
      </c>
      <c r="F2386" t="s">
        <v>1169</v>
      </c>
      <c r="G2386" s="71">
        <f>VLOOKUP(M2386,'BASE ARTICLE SAMUEL 25012023 v1'!$A$1:$F$1287,6,FALSE)</f>
        <v>7.4</v>
      </c>
      <c r="H2386" s="6">
        <f>VLOOKUP(M2386,'BASE ARTICLE SAMUEL 25012023 v2'!$A$1:$H$1287,8,FALSE)</f>
        <v>7.77</v>
      </c>
      <c r="I2386">
        <v>11.27</v>
      </c>
      <c r="J2386">
        <f t="shared" si="301"/>
        <v>67.62</v>
      </c>
      <c r="K2386" s="6">
        <f>VLOOKUP(M2386,'BASE ARTICLE SAMUEL 25012023 v2'!$A$1:$K$1287,11,FALSE)</f>
        <v>11.654999999999999</v>
      </c>
      <c r="L2386" s="6">
        <f t="shared" si="302"/>
        <v>69.929999999999993</v>
      </c>
      <c r="M2386" t="s">
        <v>1168</v>
      </c>
      <c r="N2386" t="str">
        <f>VLOOKUP(M2386,'BASE ARTICLE SAMUEL 25012023 v1'!$A$2:$B$1287,2,FALSE)</f>
        <v>AS</v>
      </c>
      <c r="O2386">
        <f t="shared" si="295"/>
        <v>46.62</v>
      </c>
    </row>
    <row r="2387" spans="1:15" outlineLevel="2" x14ac:dyDescent="0.25">
      <c r="A2387" t="s">
        <v>1540</v>
      </c>
      <c r="B2387" s="74" t="str">
        <f t="shared" si="300"/>
        <v>5EH</v>
      </c>
      <c r="C2387" t="str">
        <f>VLOOKUP(A2387,'BASE ARTICLE SAMUEL 25012023 v1'!$A$1:$B$1287,2,FALSE)</f>
        <v>AF</v>
      </c>
      <c r="E2387">
        <v>1</v>
      </c>
      <c r="F2387" t="s">
        <v>2492</v>
      </c>
      <c r="G2387" s="71">
        <f>VLOOKUP(M2387,'BASE ARTICLE SAMUEL 25012023 v1'!$A$1:$F$1287,6,FALSE)</f>
        <v>0.67</v>
      </c>
      <c r="H2387" s="6">
        <f>VLOOKUP(M2387,'BASE ARTICLE SAMUEL 25012023 v2'!$A$1:$H$1287,8,FALSE)</f>
        <v>0.67</v>
      </c>
      <c r="I2387">
        <v>75</v>
      </c>
      <c r="J2387">
        <f t="shared" si="301"/>
        <v>75</v>
      </c>
      <c r="K2387" s="6">
        <f>VLOOKUP(M2387,'BASE ARTICLE SAMUEL 25012023 v2'!$A$1:$K$1287,11,FALSE)</f>
        <v>0.7370000000000001</v>
      </c>
      <c r="L2387" s="6">
        <f t="shared" si="302"/>
        <v>0.7370000000000001</v>
      </c>
      <c r="M2387" t="s">
        <v>2491</v>
      </c>
      <c r="N2387" t="str">
        <f>VLOOKUP(M2387,'BASE ARTICLE SAMUEL 25012023 v1'!$A$2:$B$1287,2,FALSE)</f>
        <v>AN</v>
      </c>
      <c r="O2387">
        <f t="shared" si="295"/>
        <v>0.67</v>
      </c>
    </row>
    <row r="2388" spans="1:15" outlineLevel="2" x14ac:dyDescent="0.25">
      <c r="A2388" t="s">
        <v>1540</v>
      </c>
      <c r="B2388" s="74" t="str">
        <f t="shared" si="300"/>
        <v>5EH</v>
      </c>
      <c r="C2388" t="str">
        <f>VLOOKUP(A2388,'BASE ARTICLE SAMUEL 25012023 v1'!$A$1:$B$1287,2,FALSE)</f>
        <v>AF</v>
      </c>
      <c r="D2388" t="s">
        <v>200</v>
      </c>
      <c r="E2388">
        <v>2</v>
      </c>
      <c r="F2388" t="s">
        <v>201</v>
      </c>
      <c r="G2388" s="71">
        <f>VLOOKUP(M2388,'BASE ARTICLE SAMUEL 25012023 v1'!$A$1:$F$1287,6,FALSE)</f>
        <v>18.350000000000001</v>
      </c>
      <c r="H2388" s="6">
        <f>VLOOKUP(M2388,'BASE ARTICLE SAMUEL 25012023 v2'!$A$1:$H$1287,8,FALSE)</f>
        <v>18.350000000000001</v>
      </c>
      <c r="I2388">
        <v>20.91</v>
      </c>
      <c r="J2388">
        <f t="shared" si="301"/>
        <v>41.82</v>
      </c>
      <c r="K2388" s="6">
        <f>VLOOKUP(M2388,'BASE ARTICLE SAMUEL 25012023 v2'!$A$1:$K$1287,11,FALSE)</f>
        <v>23.855000000000004</v>
      </c>
      <c r="L2388" s="6">
        <f t="shared" si="302"/>
        <v>47.710000000000008</v>
      </c>
      <c r="M2388" t="s">
        <v>200</v>
      </c>
      <c r="N2388" t="str">
        <f>VLOOKUP(M2388,'BASE ARTICLE SAMUEL 25012023 v1'!$A$2:$B$1287,2,FALSE)</f>
        <v>AS</v>
      </c>
      <c r="O2388">
        <f t="shared" ref="O2388:O2462" si="303">E2388*H2388</f>
        <v>36.700000000000003</v>
      </c>
    </row>
    <row r="2389" spans="1:15" outlineLevel="2" x14ac:dyDescent="0.25">
      <c r="A2389" t="s">
        <v>1540</v>
      </c>
      <c r="B2389" s="74" t="str">
        <f t="shared" si="300"/>
        <v>5EH</v>
      </c>
      <c r="C2389" t="str">
        <f>VLOOKUP(A2389,'BASE ARTICLE SAMUEL 25012023 v1'!$A$1:$B$1287,2,FALSE)</f>
        <v>AF</v>
      </c>
      <c r="D2389" t="s">
        <v>1356</v>
      </c>
      <c r="E2389">
        <v>2</v>
      </c>
      <c r="F2389" t="s">
        <v>1357</v>
      </c>
      <c r="G2389" s="71">
        <f>VLOOKUP(M2389,'BASE ARTICLE SAMUEL 25012023 v1'!$A$1:$F$1287,6,FALSE)</f>
        <v>7.91</v>
      </c>
      <c r="H2389" s="6">
        <f>VLOOKUP(M2389,'BASE ARTICLE SAMUEL 25012023 v2'!$A$1:$H$1287,8,FALSE)</f>
        <v>7.91</v>
      </c>
      <c r="I2389">
        <v>10.98</v>
      </c>
      <c r="J2389">
        <f t="shared" si="301"/>
        <v>21.96</v>
      </c>
      <c r="K2389" s="6">
        <f>VLOOKUP(M2389,'BASE ARTICLE SAMUEL 25012023 v2'!$A$1:$K$1287,11,FALSE)</f>
        <v>11.074</v>
      </c>
      <c r="L2389" s="6">
        <f t="shared" si="302"/>
        <v>22.148</v>
      </c>
      <c r="M2389" t="s">
        <v>1356</v>
      </c>
      <c r="N2389" t="str">
        <f>VLOOKUP(M2389,'BASE ARTICLE SAMUEL 25012023 v1'!$A$2:$B$1287,2,FALSE)</f>
        <v>AN</v>
      </c>
      <c r="O2389">
        <f t="shared" si="303"/>
        <v>15.82</v>
      </c>
    </row>
    <row r="2390" spans="1:15" outlineLevel="2" x14ac:dyDescent="0.25">
      <c r="A2390" t="s">
        <v>1540</v>
      </c>
      <c r="B2390" s="74" t="str">
        <f t="shared" si="300"/>
        <v>5EH</v>
      </c>
      <c r="C2390" t="str">
        <f>VLOOKUP(A2390,'BASE ARTICLE SAMUEL 25012023 v1'!$A$1:$B$1287,2,FALSE)</f>
        <v>AF</v>
      </c>
      <c r="D2390" t="s">
        <v>1603</v>
      </c>
      <c r="E2390">
        <v>0.2</v>
      </c>
      <c r="F2390" t="s">
        <v>1604</v>
      </c>
      <c r="G2390" s="71">
        <f>VLOOKUP(M2390,'BASE ARTICLE SAMUEL 25012023 v1'!$A$1:$F$1287,6,FALSE)</f>
        <v>50</v>
      </c>
      <c r="H2390" s="6">
        <f>VLOOKUP(M2390,'BASE ARTICLE SAMUEL 25012023 v2'!$A$1:$H$1287,8,FALSE)</f>
        <v>0</v>
      </c>
      <c r="I2390">
        <v>75</v>
      </c>
      <c r="J2390">
        <f t="shared" si="301"/>
        <v>15</v>
      </c>
      <c r="K2390" s="6">
        <f>VLOOKUP(M2390,'BASE ARTICLE SAMUEL 25012023 v2'!$A$1:$K$1287,11,FALSE)</f>
        <v>75</v>
      </c>
      <c r="L2390" s="6">
        <f t="shared" si="302"/>
        <v>15</v>
      </c>
      <c r="M2390" t="s">
        <v>1603</v>
      </c>
      <c r="N2390" t="str">
        <f>VLOOKUP(M2390,'BASE ARTICLE SAMUEL 25012023 v1'!$A$2:$B$1287,2,FALSE)</f>
        <v>AN</v>
      </c>
      <c r="O2390">
        <f t="shared" si="303"/>
        <v>0</v>
      </c>
    </row>
    <row r="2391" spans="1:15" outlineLevel="2" x14ac:dyDescent="0.25">
      <c r="A2391" t="s">
        <v>1540</v>
      </c>
      <c r="B2391" s="74" t="str">
        <f t="shared" si="300"/>
        <v>5EH</v>
      </c>
      <c r="C2391" t="str">
        <f>VLOOKUP(A2391,'BASE ARTICLE SAMUEL 25012023 v1'!$A$1:$B$1287,2,FALSE)</f>
        <v>AF</v>
      </c>
      <c r="E2391">
        <v>1</v>
      </c>
      <c r="F2391" t="s">
        <v>2490</v>
      </c>
      <c r="G2391" s="71">
        <f>VLOOKUP(M2391,'BASE ARTICLE SAMUEL 25012023 v1'!$A$1:$F$1287,6,FALSE)</f>
        <v>20.5</v>
      </c>
      <c r="H2391" s="6">
        <f>VLOOKUP(M2391,'BASE ARTICLE SAMUEL 25012023 v2'!$A$1:$H$1287,8,FALSE)</f>
        <v>20.5</v>
      </c>
      <c r="I2391">
        <v>75</v>
      </c>
      <c r="J2391">
        <f t="shared" si="301"/>
        <v>75</v>
      </c>
      <c r="K2391" s="6">
        <f>VLOOKUP(M2391,'BASE ARTICLE SAMUEL 25012023 v2'!$A$1:$K$1287,11,FALSE)</f>
        <v>22.55</v>
      </c>
      <c r="L2391" s="6">
        <f t="shared" si="302"/>
        <v>22.55</v>
      </c>
      <c r="M2391" t="s">
        <v>2489</v>
      </c>
      <c r="N2391" t="str">
        <f>VLOOKUP(M2391,'BASE ARTICLE SAMUEL 25012023 v1'!$A$2:$B$1287,2,FALSE)</f>
        <v>AN</v>
      </c>
      <c r="O2391">
        <f t="shared" si="303"/>
        <v>20.5</v>
      </c>
    </row>
    <row r="2392" spans="1:15" outlineLevel="1" x14ac:dyDescent="0.25">
      <c r="A2392" s="74" t="s">
        <v>4234</v>
      </c>
      <c r="B2392" s="74" t="str">
        <f t="shared" si="300"/>
        <v>CARECO5EH</v>
      </c>
      <c r="H2392" s="6" t="e">
        <f>VLOOKUP(M2392,'BASE ARTICLE SAMUEL 25012023 v2'!$A$1:$H$1287,8,FALSE)</f>
        <v>#N/A</v>
      </c>
      <c r="K2392" s="6" t="e">
        <f>VLOOKUP(M2392,'BASE ARTICLE SAMUEL 25012023 v2'!$A$1:$K$1287,11,FALSE)</f>
        <v>#N/A</v>
      </c>
      <c r="L2392" s="6">
        <f>SUBTOTAL(9,L2385:L2391)</f>
        <v>193.82499964000002</v>
      </c>
      <c r="O2392">
        <f>SUBTOTAL(9,O2385:O2391)</f>
        <v>131.10999999999999</v>
      </c>
    </row>
    <row r="2393" spans="1:15" outlineLevel="2" x14ac:dyDescent="0.25">
      <c r="A2393" t="s">
        <v>1542</v>
      </c>
      <c r="B2393" s="74" t="str">
        <f t="shared" si="300"/>
        <v>6EH</v>
      </c>
      <c r="C2393" t="str">
        <f>VLOOKUP(A2393,'BASE ARTICLE SAMUEL 25012023 v1'!$A$1:$B$1287,2,FALSE)</f>
        <v>AF</v>
      </c>
      <c r="D2393">
        <v>8210707018</v>
      </c>
      <c r="E2393">
        <v>50</v>
      </c>
      <c r="F2393" t="s">
        <v>1230</v>
      </c>
      <c r="G2393" s="71">
        <f>VLOOKUP(M2393,'BASE ARTICLE SAMUEL 25012023 v1'!$A$1:$F$1287,6,FALSE)</f>
        <v>0.24</v>
      </c>
      <c r="H2393" s="6">
        <f>VLOOKUP(M2393,'BASE ARTICLE SAMUEL 25012023 v2'!$A$1:$H$1287,8,FALSE)</f>
        <v>0.24</v>
      </c>
      <c r="I2393">
        <v>0.158</v>
      </c>
      <c r="J2393">
        <f t="shared" ref="J2393:J2399" si="304">E2393*I2393</f>
        <v>7.9</v>
      </c>
      <c r="K2393" s="6">
        <f>VLOOKUP(M2393,'BASE ARTICLE SAMUEL 25012023 v2'!$A$1:$K$1287,11,FALSE)</f>
        <v>0.34999999199999998</v>
      </c>
      <c r="L2393" s="6">
        <f t="shared" ref="L2393:L2399" si="305">E2393*K2393</f>
        <v>17.499999599999999</v>
      </c>
      <c r="M2393">
        <v>8210707018</v>
      </c>
      <c r="N2393" t="str">
        <f>VLOOKUP(M2393,'BASE ARTICLE SAMUEL 25012023 v1'!$A$2:$B$1287,2,FALSE)</f>
        <v>AN</v>
      </c>
      <c r="O2393">
        <f t="shared" si="303"/>
        <v>12</v>
      </c>
    </row>
    <row r="2394" spans="1:15" outlineLevel="2" x14ac:dyDescent="0.25">
      <c r="A2394" t="s">
        <v>1542</v>
      </c>
      <c r="B2394" s="74" t="str">
        <f t="shared" si="300"/>
        <v>6EH</v>
      </c>
      <c r="C2394" t="str">
        <f>VLOOKUP(A2394,'BASE ARTICLE SAMUEL 25012023 v1'!$A$1:$B$1287,2,FALSE)</f>
        <v>AF</v>
      </c>
      <c r="D2394" t="s">
        <v>1168</v>
      </c>
      <c r="E2394">
        <v>7</v>
      </c>
      <c r="F2394" t="s">
        <v>1169</v>
      </c>
      <c r="G2394" s="71">
        <f>VLOOKUP(M2394,'BASE ARTICLE SAMUEL 25012023 v1'!$A$1:$F$1287,6,FALSE)</f>
        <v>7.4</v>
      </c>
      <c r="H2394" s="6">
        <f>VLOOKUP(M2394,'BASE ARTICLE SAMUEL 25012023 v2'!$A$1:$H$1287,8,FALSE)</f>
        <v>7.77</v>
      </c>
      <c r="I2394">
        <v>11.27</v>
      </c>
      <c r="J2394">
        <f t="shared" si="304"/>
        <v>78.89</v>
      </c>
      <c r="K2394" s="6">
        <f>VLOOKUP(M2394,'BASE ARTICLE SAMUEL 25012023 v2'!$A$1:$K$1287,11,FALSE)</f>
        <v>11.654999999999999</v>
      </c>
      <c r="L2394" s="6">
        <f t="shared" si="305"/>
        <v>81.584999999999994</v>
      </c>
      <c r="M2394" t="s">
        <v>1168</v>
      </c>
      <c r="N2394" t="str">
        <f>VLOOKUP(M2394,'BASE ARTICLE SAMUEL 25012023 v1'!$A$2:$B$1287,2,FALSE)</f>
        <v>AS</v>
      </c>
      <c r="O2394">
        <f t="shared" si="303"/>
        <v>54.39</v>
      </c>
    </row>
    <row r="2395" spans="1:15" outlineLevel="2" x14ac:dyDescent="0.25">
      <c r="A2395" t="s">
        <v>1542</v>
      </c>
      <c r="B2395" s="74" t="str">
        <f t="shared" si="300"/>
        <v>6EH</v>
      </c>
      <c r="C2395" t="str">
        <f>VLOOKUP(A2395,'BASE ARTICLE SAMUEL 25012023 v1'!$A$1:$B$1287,2,FALSE)</f>
        <v>AF</v>
      </c>
      <c r="E2395">
        <v>1</v>
      </c>
      <c r="F2395" t="s">
        <v>2492</v>
      </c>
      <c r="G2395" s="71">
        <f>VLOOKUP(M2395,'BASE ARTICLE SAMUEL 25012023 v1'!$A$1:$F$1287,6,FALSE)</f>
        <v>0.67</v>
      </c>
      <c r="H2395" s="6">
        <f>VLOOKUP(M2395,'BASE ARTICLE SAMUEL 25012023 v2'!$A$1:$H$1287,8,FALSE)</f>
        <v>0.67</v>
      </c>
      <c r="I2395">
        <v>75</v>
      </c>
      <c r="J2395">
        <f t="shared" si="304"/>
        <v>75</v>
      </c>
      <c r="K2395" s="6">
        <f>VLOOKUP(M2395,'BASE ARTICLE SAMUEL 25012023 v2'!$A$1:$K$1287,11,FALSE)</f>
        <v>0.7370000000000001</v>
      </c>
      <c r="L2395" s="6">
        <f t="shared" si="305"/>
        <v>0.7370000000000001</v>
      </c>
      <c r="M2395" t="s">
        <v>2491</v>
      </c>
      <c r="N2395" t="str">
        <f>VLOOKUP(M2395,'BASE ARTICLE SAMUEL 25012023 v1'!$A$2:$B$1287,2,FALSE)</f>
        <v>AN</v>
      </c>
      <c r="O2395">
        <f t="shared" si="303"/>
        <v>0.67</v>
      </c>
    </row>
    <row r="2396" spans="1:15" outlineLevel="2" x14ac:dyDescent="0.25">
      <c r="A2396" t="s">
        <v>1542</v>
      </c>
      <c r="B2396" s="74" t="str">
        <f t="shared" si="300"/>
        <v>6EH</v>
      </c>
      <c r="C2396" t="str">
        <f>VLOOKUP(A2396,'BASE ARTICLE SAMUEL 25012023 v1'!$A$1:$B$1287,2,FALSE)</f>
        <v>AF</v>
      </c>
      <c r="D2396" t="s">
        <v>200</v>
      </c>
      <c r="E2396">
        <v>4</v>
      </c>
      <c r="F2396" t="s">
        <v>201</v>
      </c>
      <c r="G2396" s="71">
        <f>VLOOKUP(M2396,'BASE ARTICLE SAMUEL 25012023 v1'!$A$1:$F$1287,6,FALSE)</f>
        <v>18.350000000000001</v>
      </c>
      <c r="H2396" s="6">
        <f>VLOOKUP(M2396,'BASE ARTICLE SAMUEL 25012023 v2'!$A$1:$H$1287,8,FALSE)</f>
        <v>18.350000000000001</v>
      </c>
      <c r="I2396">
        <v>20.91</v>
      </c>
      <c r="J2396">
        <f t="shared" si="304"/>
        <v>83.64</v>
      </c>
      <c r="K2396" s="6">
        <f>VLOOKUP(M2396,'BASE ARTICLE SAMUEL 25012023 v2'!$A$1:$K$1287,11,FALSE)</f>
        <v>23.855000000000004</v>
      </c>
      <c r="L2396" s="6">
        <f t="shared" si="305"/>
        <v>95.420000000000016</v>
      </c>
      <c r="M2396" t="s">
        <v>200</v>
      </c>
      <c r="N2396" t="str">
        <f>VLOOKUP(M2396,'BASE ARTICLE SAMUEL 25012023 v1'!$A$2:$B$1287,2,FALSE)</f>
        <v>AS</v>
      </c>
      <c r="O2396">
        <f t="shared" si="303"/>
        <v>73.400000000000006</v>
      </c>
    </row>
    <row r="2397" spans="1:15" outlineLevel="2" x14ac:dyDescent="0.25">
      <c r="A2397" t="s">
        <v>1542</v>
      </c>
      <c r="B2397" s="74" t="str">
        <f t="shared" si="300"/>
        <v>6EH</v>
      </c>
      <c r="C2397" t="str">
        <f>VLOOKUP(A2397,'BASE ARTICLE SAMUEL 25012023 v1'!$A$1:$B$1287,2,FALSE)</f>
        <v>AF</v>
      </c>
      <c r="D2397" t="s">
        <v>1356</v>
      </c>
      <c r="E2397">
        <v>2</v>
      </c>
      <c r="F2397" t="s">
        <v>1357</v>
      </c>
      <c r="G2397" s="71">
        <f>VLOOKUP(M2397,'BASE ARTICLE SAMUEL 25012023 v1'!$A$1:$F$1287,6,FALSE)</f>
        <v>7.91</v>
      </c>
      <c r="H2397" s="6">
        <f>VLOOKUP(M2397,'BASE ARTICLE SAMUEL 25012023 v2'!$A$1:$H$1287,8,FALSE)</f>
        <v>7.91</v>
      </c>
      <c r="I2397">
        <v>10.98</v>
      </c>
      <c r="J2397">
        <f t="shared" si="304"/>
        <v>21.96</v>
      </c>
      <c r="K2397" s="6">
        <f>VLOOKUP(M2397,'BASE ARTICLE SAMUEL 25012023 v2'!$A$1:$K$1287,11,FALSE)</f>
        <v>11.074</v>
      </c>
      <c r="L2397" s="6">
        <f t="shared" si="305"/>
        <v>22.148</v>
      </c>
      <c r="M2397" t="s">
        <v>1356</v>
      </c>
      <c r="N2397" t="str">
        <f>VLOOKUP(M2397,'BASE ARTICLE SAMUEL 25012023 v1'!$A$2:$B$1287,2,FALSE)</f>
        <v>AN</v>
      </c>
      <c r="O2397">
        <f t="shared" si="303"/>
        <v>15.82</v>
      </c>
    </row>
    <row r="2398" spans="1:15" outlineLevel="2" x14ac:dyDescent="0.25">
      <c r="A2398" t="s">
        <v>1542</v>
      </c>
      <c r="B2398" s="74" t="str">
        <f t="shared" si="300"/>
        <v>6EH</v>
      </c>
      <c r="C2398" t="str">
        <f>VLOOKUP(A2398,'BASE ARTICLE SAMUEL 25012023 v1'!$A$1:$B$1287,2,FALSE)</f>
        <v>AF</v>
      </c>
      <c r="D2398" t="s">
        <v>1603</v>
      </c>
      <c r="E2398">
        <v>0.2</v>
      </c>
      <c r="F2398" t="s">
        <v>1604</v>
      </c>
      <c r="G2398" s="71">
        <f>VLOOKUP(M2398,'BASE ARTICLE SAMUEL 25012023 v1'!$A$1:$F$1287,6,FALSE)</f>
        <v>50</v>
      </c>
      <c r="H2398" s="6">
        <f>VLOOKUP(M2398,'BASE ARTICLE SAMUEL 25012023 v2'!$A$1:$H$1287,8,FALSE)</f>
        <v>0</v>
      </c>
      <c r="I2398">
        <v>75</v>
      </c>
      <c r="J2398">
        <f t="shared" si="304"/>
        <v>15</v>
      </c>
      <c r="K2398" s="6">
        <f>VLOOKUP(M2398,'BASE ARTICLE SAMUEL 25012023 v2'!$A$1:$K$1287,11,FALSE)</f>
        <v>75</v>
      </c>
      <c r="L2398" s="6">
        <f t="shared" si="305"/>
        <v>15</v>
      </c>
      <c r="M2398" t="s">
        <v>1603</v>
      </c>
      <c r="N2398" t="str">
        <f>VLOOKUP(M2398,'BASE ARTICLE SAMUEL 25012023 v1'!$A$2:$B$1287,2,FALSE)</f>
        <v>AN</v>
      </c>
      <c r="O2398">
        <f t="shared" si="303"/>
        <v>0</v>
      </c>
    </row>
    <row r="2399" spans="1:15" outlineLevel="2" x14ac:dyDescent="0.25">
      <c r="A2399" t="s">
        <v>1542</v>
      </c>
      <c r="B2399" s="74" t="str">
        <f t="shared" si="300"/>
        <v>6EH</v>
      </c>
      <c r="C2399" t="str">
        <f>VLOOKUP(A2399,'BASE ARTICLE SAMUEL 25012023 v1'!$A$1:$B$1287,2,FALSE)</f>
        <v>AF</v>
      </c>
      <c r="E2399">
        <v>1</v>
      </c>
      <c r="F2399" t="s">
        <v>2490</v>
      </c>
      <c r="G2399" s="71">
        <f>VLOOKUP(M2399,'BASE ARTICLE SAMUEL 25012023 v1'!$A$1:$F$1287,6,FALSE)</f>
        <v>20.5</v>
      </c>
      <c r="H2399" s="6">
        <f>VLOOKUP(M2399,'BASE ARTICLE SAMUEL 25012023 v2'!$A$1:$H$1287,8,FALSE)</f>
        <v>20.5</v>
      </c>
      <c r="I2399">
        <v>75</v>
      </c>
      <c r="J2399">
        <f t="shared" si="304"/>
        <v>75</v>
      </c>
      <c r="K2399" s="6">
        <f>VLOOKUP(M2399,'BASE ARTICLE SAMUEL 25012023 v2'!$A$1:$K$1287,11,FALSE)</f>
        <v>22.55</v>
      </c>
      <c r="L2399" s="6">
        <f t="shared" si="305"/>
        <v>22.55</v>
      </c>
      <c r="M2399" t="s">
        <v>2489</v>
      </c>
      <c r="N2399" t="str">
        <f>VLOOKUP(M2399,'BASE ARTICLE SAMUEL 25012023 v1'!$A$2:$B$1287,2,FALSE)</f>
        <v>AN</v>
      </c>
      <c r="O2399">
        <f t="shared" si="303"/>
        <v>20.5</v>
      </c>
    </row>
    <row r="2400" spans="1:15" outlineLevel="1" x14ac:dyDescent="0.25">
      <c r="A2400" s="74" t="s">
        <v>4235</v>
      </c>
      <c r="B2400" s="74" t="str">
        <f t="shared" si="300"/>
        <v>CARECO6EH</v>
      </c>
      <c r="H2400" s="6" t="e">
        <f>VLOOKUP(M2400,'BASE ARTICLE SAMUEL 25012023 v2'!$A$1:$H$1287,8,FALSE)</f>
        <v>#N/A</v>
      </c>
      <c r="K2400" s="6" t="e">
        <f>VLOOKUP(M2400,'BASE ARTICLE SAMUEL 25012023 v2'!$A$1:$K$1287,11,FALSE)</f>
        <v>#N/A</v>
      </c>
      <c r="L2400" s="6">
        <f>SUBTOTAL(9,L2393:L2399)</f>
        <v>254.93999959999999</v>
      </c>
      <c r="O2400">
        <f>SUBTOTAL(9,O2393:O2399)</f>
        <v>176.78</v>
      </c>
    </row>
    <row r="2401" spans="1:15" outlineLevel="2" x14ac:dyDescent="0.25">
      <c r="A2401" t="s">
        <v>1320</v>
      </c>
      <c r="B2401" s="74" t="str">
        <f t="shared" si="300"/>
        <v>HA</v>
      </c>
      <c r="C2401" t="str">
        <f>VLOOKUP(A2401,'BASE ARTICLE SAMUEL 25012023 v1'!$A$1:$B$1287,2,FALSE)</f>
        <v>AS</v>
      </c>
      <c r="D2401" t="s">
        <v>2432</v>
      </c>
      <c r="E2401">
        <v>1</v>
      </c>
      <c r="F2401" t="s">
        <v>2433</v>
      </c>
      <c r="G2401" s="71">
        <f>VLOOKUP(M2401,'BASE ARTICLE SAMUEL 25012023 v1'!$A$1:$F$1287,6,FALSE)</f>
        <v>2.2400000000000002</v>
      </c>
      <c r="H2401" s="6">
        <f>VLOOKUP(M2401,'BASE ARTICLE SAMUEL 25012023 v2'!$A$1:$H$1287,8,FALSE)</f>
        <v>1.3029999999999999</v>
      </c>
      <c r="I2401">
        <v>0</v>
      </c>
      <c r="J2401">
        <f>E2401*I2401</f>
        <v>0</v>
      </c>
      <c r="K2401" s="6">
        <f>VLOOKUP(M2401,'BASE ARTICLE SAMUEL 25012023 v2'!$A$1:$K$1287,11,FALSE)</f>
        <v>1.9544999999999999</v>
      </c>
      <c r="L2401" s="6">
        <f>E2401*K2401</f>
        <v>1.9544999999999999</v>
      </c>
      <c r="M2401" t="s">
        <v>2432</v>
      </c>
      <c r="N2401" t="str">
        <f>VLOOKUP(M2401,'BASE ARTICLE SAMUEL 25012023 v1'!$A$2:$B$1287,2,FALSE)</f>
        <v>AF</v>
      </c>
      <c r="O2401">
        <f t="shared" si="303"/>
        <v>1.3029999999999999</v>
      </c>
    </row>
    <row r="2402" spans="1:15" outlineLevel="2" x14ac:dyDescent="0.25">
      <c r="A2402" t="s">
        <v>1320</v>
      </c>
      <c r="B2402" s="74" t="str">
        <f t="shared" si="300"/>
        <v>HA</v>
      </c>
      <c r="C2402" t="str">
        <f>VLOOKUP(A2402,'BASE ARTICLE SAMUEL 25012023 v1'!$A$1:$B$1287,2,FALSE)</f>
        <v>AS</v>
      </c>
      <c r="D2402" t="s">
        <v>2430</v>
      </c>
      <c r="E2402">
        <v>2</v>
      </c>
      <c r="F2402" t="s">
        <v>2431</v>
      </c>
      <c r="G2402" s="71">
        <f>VLOOKUP(M2402,'BASE ARTICLE SAMUEL 25012023 v1'!$A$1:$F$1287,6,FALSE)</f>
        <v>3.59</v>
      </c>
      <c r="H2402" s="6">
        <f>VLOOKUP(M2402,'BASE ARTICLE SAMUEL 25012023 v2'!$A$1:$H$1287,8,FALSE)</f>
        <v>2.7194999999999996</v>
      </c>
      <c r="I2402">
        <v>5.38</v>
      </c>
      <c r="J2402">
        <f>E2402*I2402</f>
        <v>10.76</v>
      </c>
      <c r="K2402" s="6">
        <f>VLOOKUP(M2402,'BASE ARTICLE SAMUEL 25012023 v2'!$A$1:$K$1287,11,FALSE)</f>
        <v>5.5792499999999992</v>
      </c>
      <c r="L2402" s="6">
        <f>E2402*K2402</f>
        <v>11.158499999999998</v>
      </c>
      <c r="M2402" t="s">
        <v>2430</v>
      </c>
      <c r="N2402" t="str">
        <f>VLOOKUP(M2402,'BASE ARTICLE SAMUEL 25012023 v1'!$A$2:$B$1287,2,FALSE)</f>
        <v>AF</v>
      </c>
      <c r="O2402">
        <f t="shared" si="303"/>
        <v>5.4389999999999992</v>
      </c>
    </row>
    <row r="2403" spans="1:15" outlineLevel="2" x14ac:dyDescent="0.25">
      <c r="A2403" t="s">
        <v>1320</v>
      </c>
      <c r="B2403" s="74" t="str">
        <f t="shared" si="300"/>
        <v>HA</v>
      </c>
      <c r="C2403" t="str">
        <f>VLOOKUP(A2403,'BASE ARTICLE SAMUEL 25012023 v1'!$A$1:$B$1287,2,FALSE)</f>
        <v>AS</v>
      </c>
      <c r="D2403" t="s">
        <v>1913</v>
      </c>
      <c r="E2403">
        <v>2</v>
      </c>
      <c r="F2403" t="s">
        <v>3941</v>
      </c>
      <c r="G2403" s="71">
        <f>VLOOKUP(M2403,'BASE ARTICLE SAMUEL 25012023 v1'!$A$1:$F$1287,6,FALSE)</f>
        <v>4.46</v>
      </c>
      <c r="H2403" s="6">
        <f>VLOOKUP(M2403,'BASE ARTICLE SAMUEL 25012023 v2'!$A$1:$H$1287,8,FALSE)</f>
        <v>3.0550000000000002</v>
      </c>
      <c r="I2403">
        <v>6.69</v>
      </c>
      <c r="J2403">
        <f>E2403*I2403</f>
        <v>13.38</v>
      </c>
      <c r="K2403" s="6">
        <f>VLOOKUP(M2403,'BASE ARTICLE SAMUEL 25012023 v2'!$A$1:$K$1287,11,FALSE)</f>
        <v>6.8325000000000005</v>
      </c>
      <c r="L2403" s="6">
        <f>E2403*K2403</f>
        <v>13.665000000000001</v>
      </c>
      <c r="M2403" t="s">
        <v>1913</v>
      </c>
      <c r="N2403" t="str">
        <f>VLOOKUP(M2403,'BASE ARTICLE SAMUEL 25012023 v1'!$A$2:$B$1287,2,FALSE)</f>
        <v>AF</v>
      </c>
      <c r="O2403">
        <f t="shared" si="303"/>
        <v>6.11</v>
      </c>
    </row>
    <row r="2404" spans="1:15" outlineLevel="2" x14ac:dyDescent="0.25">
      <c r="A2404" t="s">
        <v>1320</v>
      </c>
      <c r="B2404" s="74" t="str">
        <f t="shared" si="300"/>
        <v>HA</v>
      </c>
      <c r="C2404" t="str">
        <f>VLOOKUP(A2404,'BASE ARTICLE SAMUEL 25012023 v1'!$A$1:$B$1287,2,FALSE)</f>
        <v>AS</v>
      </c>
      <c r="D2404" t="s">
        <v>1356</v>
      </c>
      <c r="E2404">
        <v>3</v>
      </c>
      <c r="F2404" t="s">
        <v>1357</v>
      </c>
      <c r="G2404" s="71">
        <f>VLOOKUP(M2404,'BASE ARTICLE SAMUEL 25012023 v1'!$A$1:$F$1287,6,FALSE)</f>
        <v>7.91</v>
      </c>
      <c r="H2404" s="6">
        <f>VLOOKUP(M2404,'BASE ARTICLE SAMUEL 25012023 v2'!$A$1:$H$1287,8,FALSE)</f>
        <v>7.91</v>
      </c>
      <c r="I2404">
        <v>11.86</v>
      </c>
      <c r="J2404">
        <f>E2404*I2404</f>
        <v>35.58</v>
      </c>
      <c r="K2404" s="6">
        <f>VLOOKUP(M2404,'BASE ARTICLE SAMUEL 25012023 v2'!$A$1:$K$1287,11,FALSE)</f>
        <v>11.074</v>
      </c>
      <c r="L2404" s="6">
        <f>E2404*K2404</f>
        <v>33.222000000000001</v>
      </c>
      <c r="M2404" t="s">
        <v>1356</v>
      </c>
      <c r="N2404" t="str">
        <f>VLOOKUP(M2404,'BASE ARTICLE SAMUEL 25012023 v1'!$A$2:$B$1287,2,FALSE)</f>
        <v>AN</v>
      </c>
      <c r="O2404">
        <f t="shared" si="303"/>
        <v>23.73</v>
      </c>
    </row>
    <row r="2405" spans="1:15" outlineLevel="2" x14ac:dyDescent="0.25">
      <c r="A2405" t="s">
        <v>1320</v>
      </c>
      <c r="B2405" s="74" t="str">
        <f t="shared" si="300"/>
        <v>HA</v>
      </c>
      <c r="C2405" t="str">
        <f>VLOOKUP(A2405,'BASE ARTICLE SAMUEL 25012023 v1'!$A$1:$B$1287,2,FALSE)</f>
        <v>AS</v>
      </c>
      <c r="D2405" t="s">
        <v>2389</v>
      </c>
      <c r="E2405">
        <v>1</v>
      </c>
      <c r="F2405" t="s">
        <v>2390</v>
      </c>
      <c r="G2405" s="71">
        <f>VLOOKUP(M2405,'BASE ARTICLE SAMUEL 25012023 v1'!$A$1:$F$1287,6,FALSE)</f>
        <v>5.58</v>
      </c>
      <c r="H2405" s="6">
        <f>VLOOKUP(M2405,'BASE ARTICLE SAMUEL 25012023 v2'!$A$1:$H$1287,8,FALSE)</f>
        <v>5.58</v>
      </c>
      <c r="I2405">
        <v>7.65</v>
      </c>
      <c r="J2405">
        <f>E2405*I2405</f>
        <v>7.65</v>
      </c>
      <c r="K2405" s="6">
        <f>VLOOKUP(M2405,'BASE ARTICLE SAMUEL 25012023 v2'!$A$1:$K$1287,11,FALSE)</f>
        <v>7.6530000000000005</v>
      </c>
      <c r="L2405" s="6">
        <f>E2405*K2405</f>
        <v>7.6530000000000005</v>
      </c>
      <c r="M2405" t="s">
        <v>2389</v>
      </c>
      <c r="N2405" t="str">
        <f>VLOOKUP(M2405,'BASE ARTICLE SAMUEL 25012023 v1'!$A$2:$B$1287,2,FALSE)</f>
        <v>AF</v>
      </c>
      <c r="O2405">
        <f t="shared" si="303"/>
        <v>5.58</v>
      </c>
    </row>
    <row r="2406" spans="1:15" outlineLevel="1" x14ac:dyDescent="0.25">
      <c r="A2406" s="74" t="s">
        <v>4236</v>
      </c>
      <c r="B2406" s="74" t="str">
        <f t="shared" si="300"/>
        <v>PCLC6EHA</v>
      </c>
      <c r="H2406" s="6" t="e">
        <f>VLOOKUP(M2406,'BASE ARTICLE SAMUEL 25012023 v2'!$A$1:$H$1287,8,FALSE)</f>
        <v>#N/A</v>
      </c>
      <c r="K2406" s="6" t="e">
        <f>VLOOKUP(M2406,'BASE ARTICLE SAMUEL 25012023 v2'!$A$1:$K$1287,11,FALSE)</f>
        <v>#N/A</v>
      </c>
      <c r="L2406" s="6">
        <f>SUBTOTAL(9,L2401:L2405)</f>
        <v>67.653000000000006</v>
      </c>
      <c r="O2406">
        <f>SUBTOTAL(9,O2401:O2405)</f>
        <v>42.161999999999999</v>
      </c>
    </row>
    <row r="2407" spans="1:15" outlineLevel="2" x14ac:dyDescent="0.25">
      <c r="A2407" t="s">
        <v>1318</v>
      </c>
      <c r="B2407" s="74" t="str">
        <f t="shared" si="300"/>
        <v>H</v>
      </c>
      <c r="C2407" t="str">
        <f>VLOOKUP(A2407,'BASE ARTICLE SAMUEL 25012023 v1'!$A$1:$B$1287,2,FALSE)</f>
        <v>AS</v>
      </c>
      <c r="D2407" t="s">
        <v>2430</v>
      </c>
      <c r="E2407">
        <v>2</v>
      </c>
      <c r="F2407" t="s">
        <v>2431</v>
      </c>
      <c r="G2407" s="71">
        <f>VLOOKUP(M2407,'BASE ARTICLE SAMUEL 25012023 v1'!$A$1:$F$1287,6,FALSE)</f>
        <v>3.59</v>
      </c>
      <c r="H2407" s="6">
        <f>VLOOKUP(M2407,'BASE ARTICLE SAMUEL 25012023 v2'!$A$1:$H$1287,8,FALSE)</f>
        <v>2.7194999999999996</v>
      </c>
      <c r="I2407">
        <v>0</v>
      </c>
      <c r="J2407">
        <f>E2407*I2407</f>
        <v>0</v>
      </c>
      <c r="K2407" s="6">
        <f>VLOOKUP(M2407,'BASE ARTICLE SAMUEL 25012023 v2'!$A$1:$K$1287,11,FALSE)</f>
        <v>5.5792499999999992</v>
      </c>
      <c r="L2407" s="6">
        <f>E2407*K2407</f>
        <v>11.158499999999998</v>
      </c>
      <c r="M2407" t="s">
        <v>2430</v>
      </c>
      <c r="N2407" t="str">
        <f>VLOOKUP(M2407,'BASE ARTICLE SAMUEL 25012023 v1'!$A$2:$B$1287,2,FALSE)</f>
        <v>AF</v>
      </c>
      <c r="O2407">
        <f t="shared" si="303"/>
        <v>5.4389999999999992</v>
      </c>
    </row>
    <row r="2408" spans="1:15" outlineLevel="2" x14ac:dyDescent="0.25">
      <c r="A2408" t="s">
        <v>1318</v>
      </c>
      <c r="B2408" s="74" t="str">
        <f t="shared" si="300"/>
        <v>H</v>
      </c>
      <c r="C2408" t="str">
        <f>VLOOKUP(A2408,'BASE ARTICLE SAMUEL 25012023 v1'!$A$1:$B$1287,2,FALSE)</f>
        <v>AS</v>
      </c>
      <c r="D2408" t="s">
        <v>1913</v>
      </c>
      <c r="E2408">
        <v>1</v>
      </c>
      <c r="F2408" t="s">
        <v>3941</v>
      </c>
      <c r="G2408" s="71">
        <f>VLOOKUP(M2408,'BASE ARTICLE SAMUEL 25012023 v1'!$A$1:$F$1287,6,FALSE)</f>
        <v>4.46</v>
      </c>
      <c r="H2408" s="6">
        <f>VLOOKUP(M2408,'BASE ARTICLE SAMUEL 25012023 v2'!$A$1:$H$1287,8,FALSE)</f>
        <v>3.0550000000000002</v>
      </c>
      <c r="I2408">
        <v>0</v>
      </c>
      <c r="J2408">
        <f>E2408*I2408</f>
        <v>0</v>
      </c>
      <c r="K2408" s="6">
        <f>VLOOKUP(M2408,'BASE ARTICLE SAMUEL 25012023 v2'!$A$1:$K$1287,11,FALSE)</f>
        <v>6.8325000000000005</v>
      </c>
      <c r="L2408" s="6">
        <f>E2408*K2408</f>
        <v>6.8325000000000005</v>
      </c>
      <c r="M2408" t="s">
        <v>1913</v>
      </c>
      <c r="N2408" t="str">
        <f>VLOOKUP(M2408,'BASE ARTICLE SAMUEL 25012023 v1'!$A$2:$B$1287,2,FALSE)</f>
        <v>AF</v>
      </c>
      <c r="O2408">
        <f t="shared" si="303"/>
        <v>3.0550000000000002</v>
      </c>
    </row>
    <row r="2409" spans="1:15" outlineLevel="2" x14ac:dyDescent="0.25">
      <c r="A2409" t="s">
        <v>1318</v>
      </c>
      <c r="B2409" s="74" t="str">
        <f t="shared" si="300"/>
        <v>H</v>
      </c>
      <c r="C2409" t="str">
        <f>VLOOKUP(A2409,'BASE ARTICLE SAMUEL 25012023 v1'!$A$1:$B$1287,2,FALSE)</f>
        <v>AS</v>
      </c>
      <c r="E2409">
        <v>1</v>
      </c>
      <c r="F2409" t="s">
        <v>1114</v>
      </c>
      <c r="G2409" s="71">
        <f>VLOOKUP(M2409,'BASE ARTICLE SAMUEL 25012023 v1'!$A$1:$F$1287,6,FALSE)</f>
        <v>22.94</v>
      </c>
      <c r="H2409" s="6">
        <f>VLOOKUP(M2409,'BASE ARTICLE SAMUEL 25012023 v2'!$A$1:$H$1287,8,FALSE)</f>
        <v>22.94</v>
      </c>
      <c r="I2409">
        <v>0</v>
      </c>
      <c r="J2409">
        <f>E2409*I2409</f>
        <v>0</v>
      </c>
      <c r="K2409" s="6">
        <f>VLOOKUP(M2409,'BASE ARTICLE SAMUEL 25012023 v2'!$A$1:$K$1287,11,FALSE)</f>
        <v>29.822000000000003</v>
      </c>
      <c r="L2409" s="6">
        <f>E2409*K2409</f>
        <v>29.822000000000003</v>
      </c>
      <c r="M2409" t="s">
        <v>1113</v>
      </c>
      <c r="N2409" t="str">
        <f>VLOOKUP(M2409,'BASE ARTICLE SAMUEL 25012023 v1'!$A$2:$B$1287,2,FALSE)</f>
        <v>AS</v>
      </c>
      <c r="O2409">
        <f t="shared" si="303"/>
        <v>22.94</v>
      </c>
    </row>
    <row r="2410" spans="1:15" outlineLevel="2" x14ac:dyDescent="0.25">
      <c r="A2410" t="s">
        <v>1318</v>
      </c>
      <c r="B2410" s="74" t="str">
        <f t="shared" si="300"/>
        <v>H</v>
      </c>
      <c r="C2410" t="str">
        <f>VLOOKUP(A2410,'BASE ARTICLE SAMUEL 25012023 v1'!$A$1:$B$1287,2,FALSE)</f>
        <v>AS</v>
      </c>
      <c r="E2410">
        <v>1</v>
      </c>
      <c r="F2410" t="s">
        <v>2388</v>
      </c>
      <c r="G2410" s="71">
        <f>VLOOKUP(M2410,'BASE ARTICLE SAMUEL 25012023 v1'!$A$1:$F$1287,6,FALSE)</f>
        <v>4.9400000000000004</v>
      </c>
      <c r="H2410" s="6">
        <f>VLOOKUP(M2410,'BASE ARTICLE SAMUEL 25012023 v2'!$A$1:$H$1287,8,FALSE)</f>
        <v>3.94</v>
      </c>
      <c r="I2410">
        <v>0</v>
      </c>
      <c r="J2410">
        <f>E2410*I2410</f>
        <v>0</v>
      </c>
      <c r="K2410" s="6">
        <f>VLOOKUP(M2410,'BASE ARTICLE SAMUEL 25012023 v2'!$A$1:$K$1287,11,FALSE)</f>
        <v>7.41</v>
      </c>
      <c r="L2410" s="6">
        <f>E2410*K2410</f>
        <v>7.41</v>
      </c>
      <c r="M2410" t="s">
        <v>2387</v>
      </c>
      <c r="N2410" t="str">
        <f>VLOOKUP(M2410,'BASE ARTICLE SAMUEL 25012023 v1'!$A$2:$B$1287,2,FALSE)</f>
        <v>AF</v>
      </c>
      <c r="O2410">
        <f t="shared" si="303"/>
        <v>3.94</v>
      </c>
    </row>
    <row r="2411" spans="1:15" outlineLevel="1" x14ac:dyDescent="0.25">
      <c r="A2411" s="74" t="s">
        <v>4237</v>
      </c>
      <c r="B2411" s="74" t="str">
        <f t="shared" si="300"/>
        <v>PCLC5EH</v>
      </c>
      <c r="H2411" s="6" t="e">
        <f>VLOOKUP(M2411,'BASE ARTICLE SAMUEL 25012023 v2'!$A$1:$H$1287,8,FALSE)</f>
        <v>#N/A</v>
      </c>
      <c r="K2411" s="6" t="e">
        <f>VLOOKUP(M2411,'BASE ARTICLE SAMUEL 25012023 v2'!$A$1:$K$1287,11,FALSE)</f>
        <v>#N/A</v>
      </c>
      <c r="L2411" s="6">
        <f>SUBTOTAL(9,L2407:L2410)</f>
        <v>55.222999999999999</v>
      </c>
      <c r="O2411">
        <f>SUBTOTAL(9,O2407:O2410)</f>
        <v>35.374000000000002</v>
      </c>
    </row>
    <row r="2412" spans="1:15" outlineLevel="2" x14ac:dyDescent="0.25">
      <c r="A2412" t="s">
        <v>649</v>
      </c>
      <c r="B2412" s="74" t="str">
        <f t="shared" si="300"/>
        <v>4/20</v>
      </c>
      <c r="C2412" t="str">
        <f>VLOOKUP(A2412,'BASE ARTICLE SAMUEL 25012023 v1'!$A$1:$B$1287,2,FALSE)</f>
        <v>AA</v>
      </c>
      <c r="D2412" t="s">
        <v>930</v>
      </c>
      <c r="E2412">
        <v>2</v>
      </c>
      <c r="F2412" t="s">
        <v>3954</v>
      </c>
      <c r="G2412" s="71">
        <f>VLOOKUP(M2412,'BASE ARTICLE SAMUEL 25012023 v1'!$A$1:$F$1287,6,FALSE)</f>
        <v>300</v>
      </c>
      <c r="H2412" s="6">
        <f>VLOOKUP(M2412,'BASE ARTICLE SAMUEL 25012023 v2'!$A$1:$H$1287,8,FALSE)</f>
        <v>300</v>
      </c>
      <c r="I2412">
        <v>301.74</v>
      </c>
      <c r="J2412">
        <f>E2412*I2412</f>
        <v>603.48</v>
      </c>
      <c r="K2412" s="6">
        <f>VLOOKUP(M2412,'BASE ARTICLE SAMUEL 25012023 v2'!$A$1:$K$1287,11,FALSE)</f>
        <v>450</v>
      </c>
      <c r="L2412" s="6">
        <f>E2412*K2412</f>
        <v>900</v>
      </c>
      <c r="M2412" t="s">
        <v>930</v>
      </c>
      <c r="N2412" t="str">
        <f>VLOOKUP(M2412,'BASE ARTICLE SAMUEL 25012023 v1'!$A$2:$B$1287,2,FALSE)</f>
        <v>AN</v>
      </c>
      <c r="O2412">
        <f t="shared" si="303"/>
        <v>600</v>
      </c>
    </row>
    <row r="2413" spans="1:15" outlineLevel="2" x14ac:dyDescent="0.25">
      <c r="A2413" t="s">
        <v>649</v>
      </c>
      <c r="B2413" s="74" t="str">
        <f t="shared" si="300"/>
        <v>4/20</v>
      </c>
      <c r="C2413" t="str">
        <f>VLOOKUP(A2413,'BASE ARTICLE SAMUEL 25012023 v1'!$A$1:$B$1287,2,FALSE)</f>
        <v>AA</v>
      </c>
      <c r="D2413">
        <v>362334026</v>
      </c>
      <c r="E2413">
        <v>1</v>
      </c>
      <c r="F2413" t="s">
        <v>3955</v>
      </c>
      <c r="G2413" s="71">
        <f>VLOOKUP(M2413,'BASE ARTICLE SAMUEL 25012023 v1'!$A$1:$F$1287,6,FALSE)</f>
        <v>445</v>
      </c>
      <c r="H2413" s="6">
        <f>VLOOKUP(M2413,'BASE ARTICLE SAMUEL 25012023 v2'!$A$1:$H$1287,8,FALSE)</f>
        <v>445</v>
      </c>
      <c r="I2413">
        <v>597.84</v>
      </c>
      <c r="J2413">
        <f>E2413*I2413</f>
        <v>597.84</v>
      </c>
      <c r="K2413" s="6">
        <f>VLOOKUP(M2413,'BASE ARTICLE SAMUEL 25012023 v2'!$A$1:$K$1287,11,FALSE)</f>
        <v>667.5</v>
      </c>
      <c r="L2413" s="6">
        <f>E2413*K2413</f>
        <v>667.5</v>
      </c>
      <c r="M2413">
        <v>362334026</v>
      </c>
      <c r="N2413" t="str">
        <f>VLOOKUP(M2413,'BASE ARTICLE SAMUEL 25012023 v1'!$A$2:$B$1287,2,FALSE)</f>
        <v>AN</v>
      </c>
      <c r="O2413">
        <f t="shared" si="303"/>
        <v>445</v>
      </c>
    </row>
    <row r="2414" spans="1:15" outlineLevel="2" x14ac:dyDescent="0.25">
      <c r="A2414" t="s">
        <v>649</v>
      </c>
      <c r="B2414" s="74" t="str">
        <f t="shared" si="300"/>
        <v>4/20</v>
      </c>
      <c r="C2414" t="str">
        <f>VLOOKUP(A2414,'BASE ARTICLE SAMUEL 25012023 v1'!$A$1:$B$1287,2,FALSE)</f>
        <v>AA</v>
      </c>
      <c r="D2414">
        <v>365231202</v>
      </c>
      <c r="E2414">
        <v>3</v>
      </c>
      <c r="F2414" t="s">
        <v>630</v>
      </c>
      <c r="G2414" s="71">
        <f>VLOOKUP(M2414,'BASE ARTICLE SAMUEL 25012023 v1'!$A$1:$F$1287,6,FALSE)</f>
        <v>50</v>
      </c>
      <c r="H2414" s="6">
        <f>VLOOKUP(M2414,'BASE ARTICLE SAMUEL 25012023 v2'!$A$1:$H$1287,8,FALSE)</f>
        <v>50</v>
      </c>
      <c r="I2414">
        <v>62.02</v>
      </c>
      <c r="J2414">
        <f>E2414*I2414</f>
        <v>186.06</v>
      </c>
      <c r="K2414" s="6">
        <f>VLOOKUP(M2414,'BASE ARTICLE SAMUEL 25012023 v2'!$A$1:$K$1287,11,FALSE)</f>
        <v>66.5</v>
      </c>
      <c r="L2414" s="6">
        <f>E2414*K2414</f>
        <v>199.5</v>
      </c>
      <c r="M2414">
        <v>365231202</v>
      </c>
      <c r="N2414" t="str">
        <f>VLOOKUP(M2414,'BASE ARTICLE SAMUEL 25012023 v1'!$A$2:$B$1287,2,FALSE)</f>
        <v>AN</v>
      </c>
      <c r="O2414">
        <f t="shared" si="303"/>
        <v>150</v>
      </c>
    </row>
    <row r="2415" spans="1:15" outlineLevel="2" x14ac:dyDescent="0.25">
      <c r="A2415" t="s">
        <v>649</v>
      </c>
      <c r="B2415" s="74" t="str">
        <f t="shared" si="300"/>
        <v>4/20</v>
      </c>
      <c r="C2415" t="str">
        <f>VLOOKUP(A2415,'BASE ARTICLE SAMUEL 25012023 v1'!$A$1:$B$1287,2,FALSE)</f>
        <v>AA</v>
      </c>
      <c r="D2415" t="s">
        <v>437</v>
      </c>
      <c r="E2415">
        <v>1</v>
      </c>
      <c r="F2415" t="s">
        <v>438</v>
      </c>
      <c r="G2415" s="71">
        <f>VLOOKUP(M2415,'BASE ARTICLE SAMUEL 25012023 v1'!$A$1:$F$1287,6,FALSE)</f>
        <v>89</v>
      </c>
      <c r="H2415" s="6">
        <f>VLOOKUP(M2415,'BASE ARTICLE SAMUEL 25012023 v2'!$A$1:$H$1287,8,FALSE)</f>
        <v>89</v>
      </c>
      <c r="I2415">
        <v>141.36000000000001</v>
      </c>
      <c r="J2415">
        <f>E2415*I2415</f>
        <v>141.36000000000001</v>
      </c>
      <c r="K2415" s="6">
        <f>VLOOKUP(M2415,'BASE ARTICLE SAMUEL 25012023 v2'!$A$1:$K$1287,11,FALSE)</f>
        <v>133.5</v>
      </c>
      <c r="L2415" s="6">
        <f>E2415*K2415</f>
        <v>133.5</v>
      </c>
      <c r="M2415" t="s">
        <v>437</v>
      </c>
      <c r="N2415" t="str">
        <f>VLOOKUP(M2415,'BASE ARTICLE SAMUEL 25012023 v1'!$A$2:$B$1287,2,FALSE)</f>
        <v>Z</v>
      </c>
      <c r="O2415">
        <f t="shared" si="303"/>
        <v>89</v>
      </c>
    </row>
    <row r="2416" spans="1:15" outlineLevel="2" x14ac:dyDescent="0.25">
      <c r="A2416" t="s">
        <v>649</v>
      </c>
      <c r="B2416" s="74" t="str">
        <f t="shared" si="300"/>
        <v>4/20</v>
      </c>
      <c r="C2416" t="str">
        <f>VLOOKUP(A2416,'BASE ARTICLE SAMUEL 25012023 v1'!$A$1:$B$1287,2,FALSE)</f>
        <v>AA</v>
      </c>
      <c r="D2416" t="s">
        <v>926</v>
      </c>
      <c r="E2416">
        <v>1</v>
      </c>
      <c r="F2416" t="s">
        <v>927</v>
      </c>
      <c r="G2416" s="71">
        <f>VLOOKUP(M2416,'BASE ARTICLE SAMUEL 25012023 v1'!$A$1:$F$1287,6,FALSE)</f>
        <v>2092</v>
      </c>
      <c r="H2416" s="6">
        <f>VLOOKUP(M2416,'BASE ARTICLE SAMUEL 25012023 v2'!$A$1:$H$1287,8,FALSE)</f>
        <v>2092</v>
      </c>
      <c r="I2416">
        <v>2282.4</v>
      </c>
      <c r="J2416">
        <f>E2416*I2416</f>
        <v>2282.4</v>
      </c>
      <c r="K2416" s="6">
        <f>VLOOKUP(M2416,'BASE ARTICLE SAMUEL 25012023 v2'!$A$1:$K$1287,11,FALSE)</f>
        <v>2615</v>
      </c>
      <c r="L2416" s="6">
        <f>E2416*K2416</f>
        <v>2615</v>
      </c>
      <c r="M2416" t="s">
        <v>926</v>
      </c>
      <c r="N2416" t="str">
        <f>VLOOKUP(M2416,'BASE ARTICLE SAMUEL 25012023 v1'!$A$2:$B$1287,2,FALSE)</f>
        <v>AN</v>
      </c>
      <c r="O2416">
        <f t="shared" si="303"/>
        <v>2092</v>
      </c>
    </row>
    <row r="2417" spans="1:15" outlineLevel="1" x14ac:dyDescent="0.25">
      <c r="A2417" s="74" t="s">
        <v>4238</v>
      </c>
      <c r="B2417" s="74" t="str">
        <f t="shared" si="300"/>
        <v>KITSRS4/20</v>
      </c>
      <c r="H2417" s="6" t="e">
        <f>VLOOKUP(M2417,'BASE ARTICLE SAMUEL 25012023 v2'!$A$1:$H$1287,8,FALSE)</f>
        <v>#N/A</v>
      </c>
      <c r="K2417" s="6" t="e">
        <f>VLOOKUP(M2417,'BASE ARTICLE SAMUEL 25012023 v2'!$A$1:$K$1287,11,FALSE)</f>
        <v>#N/A</v>
      </c>
      <c r="L2417" s="6">
        <f>SUBTOTAL(9,L2412:L2416)</f>
        <v>4515.5</v>
      </c>
      <c r="O2417">
        <f>SUBTOTAL(9,O2412:O2416)</f>
        <v>3376</v>
      </c>
    </row>
    <row r="2418" spans="1:15" outlineLevel="2" x14ac:dyDescent="0.25">
      <c r="A2418" t="s">
        <v>2521</v>
      </c>
      <c r="B2418" s="74" t="str">
        <f t="shared" si="300"/>
        <v>EN63</v>
      </c>
      <c r="C2418" t="str">
        <f>VLOOKUP(A2418,'BASE ARTICLE SAMUEL 25012023 v1'!$A$1:$B$1287,2,FALSE)</f>
        <v>AF</v>
      </c>
      <c r="E2418">
        <v>1</v>
      </c>
      <c r="F2418" t="s">
        <v>775</v>
      </c>
      <c r="G2418" s="71">
        <f>VLOOKUP(M2418,'BASE ARTICLE SAMUEL 25012023 v1'!$A$1:$F$1287,6,FALSE)</f>
        <v>32.159999999999997</v>
      </c>
      <c r="H2418" s="6">
        <f>VLOOKUP(M2418,'BASE ARTICLE SAMUEL 25012023 v2'!$A$1:$H$1287,8,FALSE)</f>
        <v>32.159999999999997</v>
      </c>
      <c r="I2418">
        <v>0</v>
      </c>
      <c r="J2418">
        <f>E2418*I2418</f>
        <v>0</v>
      </c>
      <c r="K2418" s="6">
        <f>VLOOKUP(M2418,'BASE ARTICLE SAMUEL 25012023 v2'!$A$1:$K$1287,11,FALSE)</f>
        <v>45.023999999999994</v>
      </c>
      <c r="L2418" s="6">
        <f>E2418*K2418</f>
        <v>45.023999999999994</v>
      </c>
      <c r="M2418" t="s">
        <v>774</v>
      </c>
      <c r="N2418" t="str">
        <f>VLOOKUP(M2418,'BASE ARTICLE SAMUEL 25012023 v1'!$A$2:$B$1287,2,FALSE)</f>
        <v>AS</v>
      </c>
      <c r="O2418">
        <f t="shared" si="303"/>
        <v>32.159999999999997</v>
      </c>
    </row>
    <row r="2419" spans="1:15" outlineLevel="2" x14ac:dyDescent="0.25">
      <c r="A2419" t="s">
        <v>2521</v>
      </c>
      <c r="B2419" s="74" t="str">
        <f t="shared" si="300"/>
        <v>EN63</v>
      </c>
      <c r="C2419" t="str">
        <f>VLOOKUP(A2419,'BASE ARTICLE SAMUEL 25012023 v1'!$A$1:$B$1287,2,FALSE)</f>
        <v>AF</v>
      </c>
      <c r="E2419">
        <v>0.5</v>
      </c>
      <c r="F2419" t="s">
        <v>791</v>
      </c>
      <c r="G2419" s="71">
        <f>VLOOKUP(M2419,'BASE ARTICLE SAMUEL 25012023 v1'!$A$1:$F$1287,6,FALSE)</f>
        <v>1.77</v>
      </c>
      <c r="H2419" s="6">
        <f>VLOOKUP(M2419,'BASE ARTICLE SAMUEL 25012023 v2'!$A$1:$H$1287,8,FALSE)</f>
        <v>1.77</v>
      </c>
      <c r="I2419">
        <v>0</v>
      </c>
      <c r="J2419">
        <f>E2419*I2419</f>
        <v>0</v>
      </c>
      <c r="K2419" s="6">
        <f>VLOOKUP(M2419,'BASE ARTICLE SAMUEL 25012023 v2'!$A$1:$K$1287,11,FALSE)</f>
        <v>2.6550000000000002</v>
      </c>
      <c r="L2419" s="6">
        <f>E2419*K2419</f>
        <v>1.3275000000000001</v>
      </c>
      <c r="M2419" t="s">
        <v>790</v>
      </c>
      <c r="N2419" t="str">
        <f>VLOOKUP(M2419,'BASE ARTICLE SAMUEL 25012023 v1'!$A$2:$B$1287,2,FALSE)</f>
        <v>AN</v>
      </c>
      <c r="O2419">
        <f t="shared" si="303"/>
        <v>0.88500000000000001</v>
      </c>
    </row>
    <row r="2420" spans="1:15" outlineLevel="2" x14ac:dyDescent="0.25">
      <c r="A2420" t="s">
        <v>2521</v>
      </c>
      <c r="B2420" s="74" t="str">
        <f t="shared" si="300"/>
        <v>EN63</v>
      </c>
      <c r="C2420" t="str">
        <f>VLOOKUP(A2420,'BASE ARTICLE SAMUEL 25012023 v1'!$A$1:$B$1287,2,FALSE)</f>
        <v>AF</v>
      </c>
      <c r="E2420">
        <v>1</v>
      </c>
      <c r="F2420" t="s">
        <v>1485</v>
      </c>
      <c r="G2420" s="71">
        <f>VLOOKUP(M2420,'BASE ARTICLE SAMUEL 25012023 v1'!$A$1:$F$1287,6,FALSE)</f>
        <v>0.02</v>
      </c>
      <c r="H2420" s="6">
        <f>VLOOKUP(M2420,'BASE ARTICLE SAMUEL 25012023 v2'!$A$1:$H$1287,8,FALSE)</f>
        <v>0.02</v>
      </c>
      <c r="I2420">
        <v>0</v>
      </c>
      <c r="J2420">
        <f>E2420*I2420</f>
        <v>0</v>
      </c>
      <c r="K2420" s="6">
        <f>VLOOKUP(M2420,'BASE ARTICLE SAMUEL 25012023 v2'!$A$1:$K$1287,11,FALSE)</f>
        <v>0.03</v>
      </c>
      <c r="L2420" s="6">
        <f>E2420*K2420</f>
        <v>0.03</v>
      </c>
      <c r="M2420">
        <v>8434000618</v>
      </c>
      <c r="N2420" t="str">
        <f>VLOOKUP(M2420,'BASE ARTICLE SAMUEL 25012023 v1'!$A$2:$B$1287,2,FALSE)</f>
        <v>AN</v>
      </c>
      <c r="O2420">
        <f t="shared" si="303"/>
        <v>0.02</v>
      </c>
    </row>
    <row r="2421" spans="1:15" outlineLevel="2" x14ac:dyDescent="0.25">
      <c r="A2421" t="s">
        <v>2521</v>
      </c>
      <c r="B2421" s="74" t="str">
        <f t="shared" si="300"/>
        <v>EN63</v>
      </c>
      <c r="C2421" t="str">
        <f>VLOOKUP(A2421,'BASE ARTICLE SAMUEL 25012023 v1'!$A$1:$B$1287,2,FALSE)</f>
        <v>AF</v>
      </c>
      <c r="E2421">
        <v>1</v>
      </c>
      <c r="F2421" t="s">
        <v>1896</v>
      </c>
      <c r="G2421" s="71">
        <f>VLOOKUP(M2421,'BASE ARTICLE SAMUEL 25012023 v1'!$A$1:$F$1287,6,FALSE)</f>
        <v>0.2</v>
      </c>
      <c r="H2421" s="6">
        <f>VLOOKUP(M2421,'BASE ARTICLE SAMUEL 25012023 v2'!$A$1:$H$1287,8,FALSE)</f>
        <v>0.2</v>
      </c>
      <c r="I2421">
        <v>0</v>
      </c>
      <c r="J2421">
        <f>E2421*I2421</f>
        <v>0</v>
      </c>
      <c r="K2421" s="6">
        <f>VLOOKUP(M2421,'BASE ARTICLE SAMUEL 25012023 v2'!$A$1:$K$1287,11,FALSE)</f>
        <v>0.30000000000000004</v>
      </c>
      <c r="L2421" s="6">
        <f>E2421*K2421</f>
        <v>0.30000000000000004</v>
      </c>
      <c r="M2421">
        <v>8710605018</v>
      </c>
      <c r="N2421" t="str">
        <f>VLOOKUP(M2421,'BASE ARTICLE SAMUEL 25012023 v1'!$A$2:$B$1287,2,FALSE)</f>
        <v>AN</v>
      </c>
      <c r="O2421">
        <f t="shared" si="303"/>
        <v>0.2</v>
      </c>
    </row>
    <row r="2422" spans="1:15" outlineLevel="1" x14ac:dyDescent="0.25">
      <c r="A2422" s="74" t="s">
        <v>4239</v>
      </c>
      <c r="B2422" s="74" t="str">
        <f t="shared" si="300"/>
        <v>KITEXTEN63</v>
      </c>
      <c r="H2422" s="6" t="e">
        <f>VLOOKUP(M2422,'BASE ARTICLE SAMUEL 25012023 v2'!$A$1:$H$1287,8,FALSE)</f>
        <v>#N/A</v>
      </c>
      <c r="K2422" s="6" t="e">
        <f>VLOOKUP(M2422,'BASE ARTICLE SAMUEL 25012023 v2'!$A$1:$K$1287,11,FALSE)</f>
        <v>#N/A</v>
      </c>
      <c r="L2422" s="6">
        <f>SUBTOTAL(9,L2418:L2421)</f>
        <v>46.681499999999993</v>
      </c>
      <c r="O2422">
        <f>SUBTOTAL(9,O2418:O2421)</f>
        <v>33.265000000000001</v>
      </c>
    </row>
    <row r="2423" spans="1:15" outlineLevel="2" x14ac:dyDescent="0.25">
      <c r="A2423" t="s">
        <v>2505</v>
      </c>
      <c r="B2423" s="74" t="str">
        <f t="shared" si="300"/>
        <v>EN50</v>
      </c>
      <c r="C2423" t="str">
        <f>VLOOKUP(A2423,'BASE ARTICLE SAMUEL 25012023 v1'!$A$1:$B$1287,2,FALSE)</f>
        <v>AF</v>
      </c>
      <c r="E2423">
        <v>0.5</v>
      </c>
      <c r="F2423" t="s">
        <v>791</v>
      </c>
      <c r="G2423" s="71">
        <f>VLOOKUP(M2423,'BASE ARTICLE SAMUEL 25012023 v1'!$A$1:$F$1287,6,FALSE)</f>
        <v>1.77</v>
      </c>
      <c r="H2423" s="6">
        <f>VLOOKUP(M2423,'BASE ARTICLE SAMUEL 25012023 v2'!$A$1:$H$1287,8,FALSE)</f>
        <v>1.77</v>
      </c>
      <c r="I2423">
        <v>0</v>
      </c>
      <c r="J2423">
        <f>E2423*I2423</f>
        <v>0</v>
      </c>
      <c r="K2423" s="6">
        <f>VLOOKUP(M2423,'BASE ARTICLE SAMUEL 25012023 v2'!$A$1:$K$1287,11,FALSE)</f>
        <v>2.6550000000000002</v>
      </c>
      <c r="L2423" s="6">
        <f>E2423*K2423</f>
        <v>1.3275000000000001</v>
      </c>
      <c r="M2423" t="s">
        <v>790</v>
      </c>
      <c r="N2423" t="str">
        <f>VLOOKUP(M2423,'BASE ARTICLE SAMUEL 25012023 v1'!$A$2:$B$1287,2,FALSE)</f>
        <v>AN</v>
      </c>
      <c r="O2423">
        <f t="shared" si="303"/>
        <v>0.88500000000000001</v>
      </c>
    </row>
    <row r="2424" spans="1:15" outlineLevel="2" x14ac:dyDescent="0.25">
      <c r="A2424" t="s">
        <v>2505</v>
      </c>
      <c r="B2424" s="74" t="str">
        <f t="shared" si="300"/>
        <v>EN50</v>
      </c>
      <c r="C2424" t="str">
        <f>VLOOKUP(A2424,'BASE ARTICLE SAMUEL 25012023 v1'!$A$1:$B$1287,2,FALSE)</f>
        <v>AF</v>
      </c>
      <c r="E2424">
        <v>1</v>
      </c>
      <c r="F2424" t="s">
        <v>1485</v>
      </c>
      <c r="G2424" s="71">
        <f>VLOOKUP(M2424,'BASE ARTICLE SAMUEL 25012023 v1'!$A$1:$F$1287,6,FALSE)</f>
        <v>0.02</v>
      </c>
      <c r="H2424" s="6">
        <f>VLOOKUP(M2424,'BASE ARTICLE SAMUEL 25012023 v2'!$A$1:$H$1287,8,FALSE)</f>
        <v>0.02</v>
      </c>
      <c r="I2424">
        <v>0</v>
      </c>
      <c r="J2424">
        <f>E2424*I2424</f>
        <v>0</v>
      </c>
      <c r="K2424" s="6">
        <f>VLOOKUP(M2424,'BASE ARTICLE SAMUEL 25012023 v2'!$A$1:$K$1287,11,FALSE)</f>
        <v>0.03</v>
      </c>
      <c r="L2424" s="6">
        <f>E2424*K2424</f>
        <v>0.03</v>
      </c>
      <c r="M2424">
        <v>8434000618</v>
      </c>
      <c r="N2424" t="str">
        <f>VLOOKUP(M2424,'BASE ARTICLE SAMUEL 25012023 v1'!$A$2:$B$1287,2,FALSE)</f>
        <v>AN</v>
      </c>
      <c r="O2424">
        <f t="shared" si="303"/>
        <v>0.02</v>
      </c>
    </row>
    <row r="2425" spans="1:15" outlineLevel="2" x14ac:dyDescent="0.25">
      <c r="A2425" t="s">
        <v>2505</v>
      </c>
      <c r="B2425" s="74" t="str">
        <f t="shared" si="300"/>
        <v>EN50</v>
      </c>
      <c r="C2425" t="str">
        <f>VLOOKUP(A2425,'BASE ARTICLE SAMUEL 25012023 v1'!$A$1:$B$1287,2,FALSE)</f>
        <v>AF</v>
      </c>
      <c r="E2425">
        <v>1</v>
      </c>
      <c r="F2425" t="s">
        <v>1896</v>
      </c>
      <c r="G2425" s="71">
        <f>VLOOKUP(M2425,'BASE ARTICLE SAMUEL 25012023 v1'!$A$1:$F$1287,6,FALSE)</f>
        <v>0.2</v>
      </c>
      <c r="H2425" s="6">
        <f>VLOOKUP(M2425,'BASE ARTICLE SAMUEL 25012023 v2'!$A$1:$H$1287,8,FALSE)</f>
        <v>0.2</v>
      </c>
      <c r="I2425">
        <v>0</v>
      </c>
      <c r="J2425">
        <f>E2425*I2425</f>
        <v>0</v>
      </c>
      <c r="K2425" s="6">
        <f>VLOOKUP(M2425,'BASE ARTICLE SAMUEL 25012023 v2'!$A$1:$K$1287,11,FALSE)</f>
        <v>0.30000000000000004</v>
      </c>
      <c r="L2425" s="6">
        <f>E2425*K2425</f>
        <v>0.30000000000000004</v>
      </c>
      <c r="M2425">
        <v>8710605018</v>
      </c>
      <c r="N2425" t="str">
        <f>VLOOKUP(M2425,'BASE ARTICLE SAMUEL 25012023 v1'!$A$2:$B$1287,2,FALSE)</f>
        <v>AN</v>
      </c>
      <c r="O2425">
        <f t="shared" si="303"/>
        <v>0.2</v>
      </c>
    </row>
    <row r="2426" spans="1:15" outlineLevel="2" x14ac:dyDescent="0.25">
      <c r="A2426" t="s">
        <v>2505</v>
      </c>
      <c r="B2426" s="74" t="str">
        <f t="shared" si="300"/>
        <v>EN50</v>
      </c>
      <c r="C2426" t="str">
        <f>VLOOKUP(A2426,'BASE ARTICLE SAMUEL 25012023 v1'!$A$1:$B$1287,2,FALSE)</f>
        <v>AF</v>
      </c>
      <c r="E2426">
        <v>1</v>
      </c>
      <c r="F2426" t="s">
        <v>773</v>
      </c>
      <c r="G2426" s="71">
        <f>VLOOKUP(M2426,'BASE ARTICLE SAMUEL 25012023 v1'!$A$1:$F$1287,6,FALSE)</f>
        <v>29.15</v>
      </c>
      <c r="H2426" s="6">
        <f>VLOOKUP(M2426,'BASE ARTICLE SAMUEL 25012023 v2'!$A$1:$H$1287,8,FALSE)</f>
        <v>29.15</v>
      </c>
      <c r="I2426">
        <v>0</v>
      </c>
      <c r="J2426">
        <f>E2426*I2426</f>
        <v>0</v>
      </c>
      <c r="K2426" s="6">
        <f>VLOOKUP(M2426,'BASE ARTICLE SAMUEL 25012023 v2'!$A$1:$K$1287,11,FALSE)</f>
        <v>40.809999999999995</v>
      </c>
      <c r="L2426" s="6">
        <f>E2426*K2426</f>
        <v>40.809999999999995</v>
      </c>
      <c r="M2426" t="s">
        <v>772</v>
      </c>
      <c r="N2426" t="str">
        <f>VLOOKUP(M2426,'BASE ARTICLE SAMUEL 25012023 v1'!$A$2:$B$1287,2,FALSE)</f>
        <v>AS</v>
      </c>
      <c r="O2426">
        <f t="shared" si="303"/>
        <v>29.15</v>
      </c>
    </row>
    <row r="2427" spans="1:15" outlineLevel="1" x14ac:dyDescent="0.25">
      <c r="A2427" s="74" t="s">
        <v>4240</v>
      </c>
      <c r="B2427" s="74" t="str">
        <f t="shared" si="300"/>
        <v>KITEXTEN50</v>
      </c>
      <c r="H2427" s="6" t="e">
        <f>VLOOKUP(M2427,'BASE ARTICLE SAMUEL 25012023 v2'!$A$1:$H$1287,8,FALSE)</f>
        <v>#N/A</v>
      </c>
      <c r="K2427" s="6" t="e">
        <f>VLOOKUP(M2427,'BASE ARTICLE SAMUEL 25012023 v2'!$A$1:$K$1287,11,FALSE)</f>
        <v>#N/A</v>
      </c>
      <c r="L2427" s="6">
        <f>SUBTOTAL(9,L2423:L2426)</f>
        <v>42.467499999999994</v>
      </c>
      <c r="O2427">
        <f>SUBTOTAL(9,O2423:O2426)</f>
        <v>30.254999999999999</v>
      </c>
    </row>
    <row r="2428" spans="1:15" outlineLevel="2" x14ac:dyDescent="0.25">
      <c r="A2428" t="s">
        <v>1354</v>
      </c>
      <c r="B2428" s="74" t="str">
        <f t="shared" si="300"/>
        <v>EH</v>
      </c>
      <c r="C2428" t="str">
        <f>VLOOKUP(A2428,'BASE ARTICLE SAMUEL 25012023 v1'!$A$1:$B$1287,2,FALSE)</f>
        <v>Z</v>
      </c>
      <c r="E2428">
        <v>0</v>
      </c>
      <c r="G2428" s="71" t="e">
        <f>VLOOKUP(M2428,'BASE ARTICLE SAMUEL 25012023 v1'!$A$1:$F$1287,6,FALSE)</f>
        <v>#N/A</v>
      </c>
      <c r="H2428" s="6" t="e">
        <f>VLOOKUP(M2428,'BASE ARTICLE SAMUEL 25012023 v2'!$A$1:$H$1287,8,FALSE)</f>
        <v>#N/A</v>
      </c>
      <c r="I2428">
        <v>0</v>
      </c>
      <c r="J2428">
        <f>E2428*I2428</f>
        <v>0</v>
      </c>
      <c r="K2428" s="6" t="e">
        <f>VLOOKUP(M2428,'BASE ARTICLE SAMUEL 25012023 v2'!$A$1:$K$1287,11,FALSE)</f>
        <v>#N/A</v>
      </c>
      <c r="L2428" s="6" t="e">
        <f>E2428*K2428</f>
        <v>#N/A</v>
      </c>
      <c r="N2428" t="e">
        <f>VLOOKUP(M2428,'BASE ARTICLE SAMUEL 25012023 v1'!$A$2:$B$1287,2,FALSE)</f>
        <v>#N/A</v>
      </c>
      <c r="O2428" t="e">
        <f t="shared" si="303"/>
        <v>#N/A</v>
      </c>
    </row>
    <row r="2429" spans="1:15" outlineLevel="1" x14ac:dyDescent="0.25">
      <c r="A2429" s="74" t="s">
        <v>4241</v>
      </c>
      <c r="B2429" s="74" t="str">
        <f t="shared" si="300"/>
        <v>PCLCB3EH</v>
      </c>
      <c r="H2429" s="6" t="e">
        <f>VLOOKUP(M2429,'BASE ARTICLE SAMUEL 25012023 v2'!$A$1:$H$1287,8,FALSE)</f>
        <v>#N/A</v>
      </c>
      <c r="K2429" s="6" t="e">
        <f>VLOOKUP(M2429,'BASE ARTICLE SAMUEL 25012023 v2'!$A$1:$K$1287,11,FALSE)</f>
        <v>#N/A</v>
      </c>
      <c r="L2429" s="6" t="e">
        <f>SUBTOTAL(9,L2428:L2428)</f>
        <v>#N/A</v>
      </c>
      <c r="O2429" t="e">
        <f>SUBTOTAL(9,O2428:O2428)</f>
        <v>#N/A</v>
      </c>
    </row>
    <row r="2430" spans="1:15" outlineLevel="2" x14ac:dyDescent="0.25">
      <c r="A2430" t="s">
        <v>2525</v>
      </c>
      <c r="B2430" s="74" t="str">
        <f t="shared" si="300"/>
        <v>EHNEW</v>
      </c>
      <c r="C2430" t="str">
        <f>VLOOKUP(A2430,'BASE ARTICLE SAMUEL 25012023 v1'!$A$1:$B$1287,2,FALSE)</f>
        <v>AF</v>
      </c>
      <c r="E2430">
        <v>1</v>
      </c>
      <c r="F2430" t="s">
        <v>1114</v>
      </c>
      <c r="G2430" s="71">
        <f>VLOOKUP(M2430,'BASE ARTICLE SAMUEL 25012023 v1'!$A$1:$F$1287,6,FALSE)</f>
        <v>22.94</v>
      </c>
      <c r="H2430" s="6">
        <f>VLOOKUP(M2430,'BASE ARTICLE SAMUEL 25012023 v2'!$A$1:$H$1287,8,FALSE)</f>
        <v>22.94</v>
      </c>
      <c r="I2430">
        <v>0</v>
      </c>
      <c r="J2430">
        <f>E2430*I2430</f>
        <v>0</v>
      </c>
      <c r="K2430" s="6">
        <f>VLOOKUP(M2430,'BASE ARTICLE SAMUEL 25012023 v2'!$A$1:$K$1287,11,FALSE)</f>
        <v>29.822000000000003</v>
      </c>
      <c r="L2430" s="6">
        <f>E2430*K2430</f>
        <v>29.822000000000003</v>
      </c>
      <c r="M2430" t="s">
        <v>1113</v>
      </c>
      <c r="N2430" t="str">
        <f>VLOOKUP(M2430,'BASE ARTICLE SAMUEL 25012023 v1'!$A$2:$B$1287,2,FALSE)</f>
        <v>AS</v>
      </c>
      <c r="O2430">
        <f t="shared" si="303"/>
        <v>22.94</v>
      </c>
    </row>
    <row r="2431" spans="1:15" outlineLevel="2" x14ac:dyDescent="0.25">
      <c r="A2431" t="s">
        <v>2525</v>
      </c>
      <c r="B2431" s="74" t="str">
        <f t="shared" si="300"/>
        <v>EHNEW</v>
      </c>
      <c r="C2431" t="str">
        <f>VLOOKUP(A2431,'BASE ARTICLE SAMUEL 25012023 v1'!$A$1:$B$1287,2,FALSE)</f>
        <v>AF</v>
      </c>
      <c r="E2431">
        <v>0.05</v>
      </c>
      <c r="F2431" t="s">
        <v>1604</v>
      </c>
      <c r="G2431" s="71">
        <f>VLOOKUP(M2431,'BASE ARTICLE SAMUEL 25012023 v1'!$A$1:$F$1287,6,FALSE)</f>
        <v>50</v>
      </c>
      <c r="H2431" s="6">
        <f>VLOOKUP(M2431,'BASE ARTICLE SAMUEL 25012023 v2'!$A$1:$H$1287,8,FALSE)</f>
        <v>0</v>
      </c>
      <c r="I2431">
        <v>0</v>
      </c>
      <c r="J2431">
        <f>E2431*I2431</f>
        <v>0</v>
      </c>
      <c r="K2431" s="6">
        <f>VLOOKUP(M2431,'BASE ARTICLE SAMUEL 25012023 v2'!$A$1:$K$1287,11,FALSE)</f>
        <v>75</v>
      </c>
      <c r="L2431" s="6">
        <f>E2431*K2431</f>
        <v>3.75</v>
      </c>
      <c r="M2431" t="s">
        <v>1603</v>
      </c>
      <c r="N2431" t="str">
        <f>VLOOKUP(M2431,'BASE ARTICLE SAMUEL 25012023 v1'!$A$2:$B$1287,2,FALSE)</f>
        <v>AN</v>
      </c>
      <c r="O2431">
        <f t="shared" si="303"/>
        <v>0</v>
      </c>
    </row>
    <row r="2432" spans="1:15" outlineLevel="1" x14ac:dyDescent="0.25">
      <c r="A2432" s="74" t="s">
        <v>4242</v>
      </c>
      <c r="B2432" s="74" t="str">
        <f t="shared" si="300"/>
        <v>PCLCB3EHNEW</v>
      </c>
      <c r="H2432" s="6" t="e">
        <f>VLOOKUP(M2432,'BASE ARTICLE SAMUEL 25012023 v2'!$A$1:$H$1287,8,FALSE)</f>
        <v>#N/A</v>
      </c>
      <c r="K2432" s="6" t="e">
        <f>VLOOKUP(M2432,'BASE ARTICLE SAMUEL 25012023 v2'!$A$1:$K$1287,11,FALSE)</f>
        <v>#N/A</v>
      </c>
      <c r="L2432" s="6">
        <f>SUBTOTAL(9,L2430:L2431)</f>
        <v>33.572000000000003</v>
      </c>
      <c r="O2432">
        <f>SUBTOTAL(9,O2430:O2431)</f>
        <v>22.94</v>
      </c>
    </row>
    <row r="2433" spans="1:15" outlineLevel="2" x14ac:dyDescent="0.25">
      <c r="A2433" t="s">
        <v>484</v>
      </c>
      <c r="B2433" s="74" t="str">
        <f t="shared" si="300"/>
        <v/>
      </c>
      <c r="C2433" t="str">
        <f>VLOOKUP(A2433,'BASE ARTICLE SAMUEL 25012023 v1'!$A$1:$B$1287,2,FALSE)</f>
        <v>AA</v>
      </c>
      <c r="E2433">
        <v>1</v>
      </c>
      <c r="F2433" t="s">
        <v>2526</v>
      </c>
      <c r="G2433" s="71">
        <f>VLOOKUP(M2433,'BASE ARTICLE SAMUEL 25012023 v1'!$A$1:$F$1287,6,FALSE)</f>
        <v>0</v>
      </c>
      <c r="H2433" s="6">
        <f>VLOOKUP(M2433,'BASE ARTICLE SAMUEL 25012023 v2'!$A$1:$H$1287,8,FALSE)</f>
        <v>22.94</v>
      </c>
      <c r="I2433">
        <v>658.56</v>
      </c>
      <c r="J2433">
        <f t="shared" ref="J2433:J2439" si="306">E2433*I2433</f>
        <v>658.56</v>
      </c>
      <c r="K2433" s="6">
        <f>VLOOKUP(M2433,'BASE ARTICLE SAMUEL 25012023 v2'!$A$1:$K$1287,11,FALSE)</f>
        <v>33.572000000000003</v>
      </c>
      <c r="L2433" s="6">
        <f t="shared" ref="L2433:L2439" si="307">E2433*K2433</f>
        <v>33.572000000000003</v>
      </c>
      <c r="M2433" t="s">
        <v>2525</v>
      </c>
      <c r="N2433" t="str">
        <f>VLOOKUP(M2433,'BASE ARTICLE SAMUEL 25012023 v1'!$A$2:$B$1287,2,FALSE)</f>
        <v>AF</v>
      </c>
      <c r="O2433">
        <f t="shared" si="303"/>
        <v>22.94</v>
      </c>
    </row>
    <row r="2434" spans="1:15" outlineLevel="2" x14ac:dyDescent="0.25">
      <c r="A2434" t="s">
        <v>484</v>
      </c>
      <c r="B2434" s="74" t="str">
        <f t="shared" si="300"/>
        <v/>
      </c>
      <c r="C2434" t="str">
        <f>VLOOKUP(A2434,'BASE ARTICLE SAMUEL 25012023 v1'!$A$1:$B$1287,2,FALSE)</f>
        <v>AA</v>
      </c>
      <c r="D2434" t="s">
        <v>478</v>
      </c>
      <c r="E2434">
        <v>1</v>
      </c>
      <c r="F2434" t="s">
        <v>479</v>
      </c>
      <c r="G2434" s="71">
        <f>VLOOKUP(M2434,'BASE ARTICLE SAMUEL 25012023 v1'!$A$1:$F$1287,6,FALSE)</f>
        <v>637.44000000000005</v>
      </c>
      <c r="H2434" s="6">
        <f>VLOOKUP(M2434,'BASE ARTICLE SAMUEL 25012023 v2'!$A$1:$H$1287,8,FALSE)</f>
        <v>637.44000000000005</v>
      </c>
      <c r="I2434">
        <v>658.56</v>
      </c>
      <c r="J2434">
        <f t="shared" si="306"/>
        <v>658.56</v>
      </c>
      <c r="K2434" s="6">
        <f>VLOOKUP(M2434,'BASE ARTICLE SAMUEL 25012023 v2'!$A$1:$K$1287,11,FALSE)</f>
        <v>956.16000000000008</v>
      </c>
      <c r="L2434" s="6">
        <f t="shared" si="307"/>
        <v>956.16000000000008</v>
      </c>
      <c r="M2434" t="s">
        <v>478</v>
      </c>
      <c r="N2434" t="str">
        <f>VLOOKUP(M2434,'BASE ARTICLE SAMUEL 25012023 v1'!$A$2:$B$1287,2,FALSE)</f>
        <v>AN</v>
      </c>
      <c r="O2434">
        <f t="shared" si="303"/>
        <v>637.44000000000005</v>
      </c>
    </row>
    <row r="2435" spans="1:15" outlineLevel="2" x14ac:dyDescent="0.25">
      <c r="A2435" t="s">
        <v>484</v>
      </c>
      <c r="B2435" s="74" t="str">
        <f t="shared" si="300"/>
        <v/>
      </c>
      <c r="C2435" t="str">
        <f>VLOOKUP(A2435,'BASE ARTICLE SAMUEL 25012023 v1'!$A$1:$B$1287,2,FALSE)</f>
        <v>AA</v>
      </c>
      <c r="E2435">
        <v>2</v>
      </c>
      <c r="F2435" t="s">
        <v>2073</v>
      </c>
      <c r="G2435" s="71">
        <f>VLOOKUP(M2435,'BASE ARTICLE SAMUEL 25012023 v1'!$A$1:$F$1287,6,FALSE)</f>
        <v>28.5</v>
      </c>
      <c r="H2435" s="6">
        <f>VLOOKUP(M2435,'BASE ARTICLE SAMUEL 25012023 v2'!$A$1:$H$1287,8,FALSE)</f>
        <v>28.5</v>
      </c>
      <c r="I2435">
        <v>658.56</v>
      </c>
      <c r="J2435">
        <f t="shared" si="306"/>
        <v>1317.12</v>
      </c>
      <c r="K2435" s="6">
        <f>VLOOKUP(M2435,'BASE ARTICLE SAMUEL 25012023 v2'!$A$1:$K$1287,11,FALSE)</f>
        <v>64.125</v>
      </c>
      <c r="L2435" s="6">
        <f t="shared" si="307"/>
        <v>128.25</v>
      </c>
      <c r="M2435" t="s">
        <v>2072</v>
      </c>
      <c r="N2435" t="str">
        <f>VLOOKUP(M2435,'BASE ARTICLE SAMUEL 25012023 v1'!$A$2:$B$1287,2,FALSE)</f>
        <v>AS</v>
      </c>
      <c r="O2435">
        <f t="shared" si="303"/>
        <v>57</v>
      </c>
    </row>
    <row r="2436" spans="1:15" outlineLevel="2" x14ac:dyDescent="0.25">
      <c r="A2436" t="s">
        <v>484</v>
      </c>
      <c r="B2436" s="74" t="str">
        <f t="shared" ref="B2436:B2499" si="308">MID(A2436,7,100)</f>
        <v/>
      </c>
      <c r="C2436" t="str">
        <f>VLOOKUP(A2436,'BASE ARTICLE SAMUEL 25012023 v1'!$A$1:$B$1287,2,FALSE)</f>
        <v>AA</v>
      </c>
      <c r="E2436">
        <v>1</v>
      </c>
      <c r="F2436" t="s">
        <v>2075</v>
      </c>
      <c r="G2436" s="71">
        <f>VLOOKUP(M2436,'BASE ARTICLE SAMUEL 25012023 v1'!$A$1:$F$1287,6,FALSE)</f>
        <v>35</v>
      </c>
      <c r="H2436" s="6">
        <f>VLOOKUP(M2436,'BASE ARTICLE SAMUEL 25012023 v2'!$A$1:$H$1287,8,FALSE)</f>
        <v>35</v>
      </c>
      <c r="I2436">
        <v>61.25</v>
      </c>
      <c r="J2436">
        <f t="shared" si="306"/>
        <v>61.25</v>
      </c>
      <c r="K2436" s="6">
        <f>VLOOKUP(M2436,'BASE ARTICLE SAMUEL 25012023 v2'!$A$1:$K$1287,11,FALSE)</f>
        <v>61.25</v>
      </c>
      <c r="L2436" s="6">
        <f t="shared" si="307"/>
        <v>61.25</v>
      </c>
      <c r="M2436" t="s">
        <v>2074</v>
      </c>
      <c r="N2436" t="str">
        <f>VLOOKUP(M2436,'BASE ARTICLE SAMUEL 25012023 v1'!$A$2:$B$1287,2,FALSE)</f>
        <v>AS</v>
      </c>
      <c r="O2436">
        <f t="shared" si="303"/>
        <v>35</v>
      </c>
    </row>
    <row r="2437" spans="1:15" outlineLevel="2" x14ac:dyDescent="0.25">
      <c r="A2437" t="s">
        <v>484</v>
      </c>
      <c r="B2437" s="74" t="str">
        <f t="shared" si="308"/>
        <v/>
      </c>
      <c r="C2437" t="str">
        <f>VLOOKUP(A2437,'BASE ARTICLE SAMUEL 25012023 v1'!$A$1:$B$1287,2,FALSE)</f>
        <v>AA</v>
      </c>
      <c r="E2437">
        <v>4</v>
      </c>
      <c r="F2437" t="s">
        <v>3949</v>
      </c>
      <c r="G2437" s="71">
        <f>VLOOKUP(M2437,'BASE ARTICLE SAMUEL 25012023 v1'!$A$1:$F$1287,6,FALSE)</f>
        <v>51.8</v>
      </c>
      <c r="H2437" s="6">
        <f>VLOOKUP(M2437,'BASE ARTICLE SAMUEL 25012023 v2'!$A$1:$H$1287,8,FALSE)</f>
        <v>51.7</v>
      </c>
      <c r="I2437">
        <v>97.48</v>
      </c>
      <c r="J2437">
        <f t="shared" si="306"/>
        <v>389.92</v>
      </c>
      <c r="K2437" s="6">
        <f>VLOOKUP(M2437,'BASE ARTICLE SAMUEL 25012023 v2'!$A$1:$K$1287,11,FALSE)</f>
        <v>77.550000000000011</v>
      </c>
      <c r="L2437" s="6">
        <f t="shared" si="307"/>
        <v>310.20000000000005</v>
      </c>
      <c r="M2437" t="s">
        <v>1965</v>
      </c>
      <c r="N2437" t="str">
        <f>VLOOKUP(M2437,'BASE ARTICLE SAMUEL 25012023 v1'!$A$2:$B$1287,2,FALSE)</f>
        <v>AN</v>
      </c>
      <c r="O2437">
        <f t="shared" si="303"/>
        <v>206.8</v>
      </c>
    </row>
    <row r="2438" spans="1:15" outlineLevel="2" x14ac:dyDescent="0.25">
      <c r="A2438" t="s">
        <v>484</v>
      </c>
      <c r="B2438" s="74" t="str">
        <f t="shared" si="308"/>
        <v/>
      </c>
      <c r="C2438" t="str">
        <f>VLOOKUP(A2438,'BASE ARTICLE SAMUEL 25012023 v1'!$A$1:$B$1287,2,FALSE)</f>
        <v>AA</v>
      </c>
      <c r="E2438">
        <v>1</v>
      </c>
      <c r="F2438" t="s">
        <v>2182</v>
      </c>
      <c r="G2438" s="71">
        <f>VLOOKUP(M2438,'BASE ARTICLE SAMUEL 25012023 v1'!$A$1:$F$1287,6,FALSE)</f>
        <v>0</v>
      </c>
      <c r="H2438" s="6">
        <f>VLOOKUP(M2438,'BASE ARTICLE SAMUEL 25012023 v2'!$A$1:$H$1287,8,FALSE)</f>
        <v>34.405999999999999</v>
      </c>
      <c r="I2438">
        <v>658.56</v>
      </c>
      <c r="J2438">
        <f t="shared" si="306"/>
        <v>658.56</v>
      </c>
      <c r="K2438" s="6">
        <f>VLOOKUP(M2438,'BASE ARTICLE SAMUEL 25012023 v2'!$A$1:$K$1287,11,FALSE)</f>
        <v>62.964000039999995</v>
      </c>
      <c r="L2438" s="6">
        <f t="shared" si="307"/>
        <v>62.964000039999995</v>
      </c>
      <c r="M2438" t="s">
        <v>2181</v>
      </c>
      <c r="N2438" t="str">
        <f>VLOOKUP(M2438,'BASE ARTICLE SAMUEL 25012023 v1'!$A$2:$B$1287,2,FALSE)</f>
        <v>AF</v>
      </c>
      <c r="O2438">
        <f t="shared" si="303"/>
        <v>34.405999999999999</v>
      </c>
    </row>
    <row r="2439" spans="1:15" outlineLevel="2" x14ac:dyDescent="0.25">
      <c r="A2439" t="s">
        <v>484</v>
      </c>
      <c r="B2439" s="74" t="str">
        <f t="shared" si="308"/>
        <v/>
      </c>
      <c r="C2439" t="str">
        <f>VLOOKUP(A2439,'BASE ARTICLE SAMUEL 25012023 v1'!$A$1:$B$1287,2,FALSE)</f>
        <v>AA</v>
      </c>
      <c r="E2439">
        <v>1</v>
      </c>
      <c r="F2439" t="s">
        <v>2490</v>
      </c>
      <c r="G2439" s="71">
        <f>VLOOKUP(M2439,'BASE ARTICLE SAMUEL 25012023 v1'!$A$1:$F$1287,6,FALSE)</f>
        <v>20.5</v>
      </c>
      <c r="H2439" s="6">
        <f>VLOOKUP(M2439,'BASE ARTICLE SAMUEL 25012023 v2'!$A$1:$H$1287,8,FALSE)</f>
        <v>20.5</v>
      </c>
      <c r="I2439">
        <v>0</v>
      </c>
      <c r="J2439">
        <f t="shared" si="306"/>
        <v>0</v>
      </c>
      <c r="K2439" s="6">
        <f>VLOOKUP(M2439,'BASE ARTICLE SAMUEL 25012023 v2'!$A$1:$K$1287,11,FALSE)</f>
        <v>22.55</v>
      </c>
      <c r="L2439" s="6">
        <f t="shared" si="307"/>
        <v>22.55</v>
      </c>
      <c r="M2439" t="s">
        <v>2489</v>
      </c>
      <c r="N2439" t="str">
        <f>VLOOKUP(M2439,'BASE ARTICLE SAMUEL 25012023 v1'!$A$2:$B$1287,2,FALSE)</f>
        <v>AN</v>
      </c>
      <c r="O2439">
        <f t="shared" si="303"/>
        <v>20.5</v>
      </c>
    </row>
    <row r="2440" spans="1:15" outlineLevel="1" x14ac:dyDescent="0.25">
      <c r="A2440" s="74" t="s">
        <v>4243</v>
      </c>
      <c r="B2440" s="74" t="str">
        <f t="shared" si="308"/>
        <v>BFV3EH</v>
      </c>
      <c r="H2440" s="6" t="e">
        <f>VLOOKUP(M2440,'BASE ARTICLE SAMUEL 25012023 v2'!$A$1:$H$1287,8,FALSE)</f>
        <v>#N/A</v>
      </c>
      <c r="K2440" s="6" t="e">
        <f>VLOOKUP(M2440,'BASE ARTICLE SAMUEL 25012023 v2'!$A$1:$K$1287,11,FALSE)</f>
        <v>#N/A</v>
      </c>
      <c r="L2440" s="6">
        <f>SUBTOTAL(9,L2433:L2439)</f>
        <v>1574.9460000399999</v>
      </c>
      <c r="O2440">
        <f>SUBTOTAL(9,O2433:O2439)</f>
        <v>1014.086</v>
      </c>
    </row>
    <row r="2441" spans="1:15" outlineLevel="2" x14ac:dyDescent="0.25">
      <c r="A2441" t="s">
        <v>1921</v>
      </c>
      <c r="B2441" s="74" t="str">
        <f t="shared" si="308"/>
        <v>PR</v>
      </c>
      <c r="C2441" t="str">
        <f>VLOOKUP(A2441,'BASE ARTICLE SAMUEL 25012023 v1'!$A$1:$B$1287,2,FALSE)</f>
        <v>AF</v>
      </c>
      <c r="D2441" t="s">
        <v>554</v>
      </c>
      <c r="E2441">
        <v>1</v>
      </c>
      <c r="F2441" t="s">
        <v>555</v>
      </c>
      <c r="G2441" s="71">
        <f>VLOOKUP(M2441,'BASE ARTICLE SAMUEL 25012023 v1'!$A$1:$F$1287,6,FALSE)</f>
        <v>7.12</v>
      </c>
      <c r="H2441" s="6">
        <f>VLOOKUP(M2441,'BASE ARTICLE SAMUEL 25012023 v2'!$A$1:$H$1287,8,FALSE)</f>
        <v>7.12</v>
      </c>
      <c r="I2441">
        <v>9.4700000000000006</v>
      </c>
      <c r="J2441">
        <f t="shared" ref="J2441:J2446" si="309">E2441*I2441</f>
        <v>9.4700000000000006</v>
      </c>
      <c r="K2441" s="6">
        <f>VLOOKUP(M2441,'BASE ARTICLE SAMUEL 25012023 v2'!$A$1:$K$1287,11,FALSE)</f>
        <v>9.4695999999999998</v>
      </c>
      <c r="L2441" s="6">
        <f t="shared" ref="L2441:L2446" si="310">E2441*K2441</f>
        <v>9.4695999999999998</v>
      </c>
      <c r="M2441" t="s">
        <v>554</v>
      </c>
      <c r="N2441" t="str">
        <f>VLOOKUP(M2441,'BASE ARTICLE SAMUEL 25012023 v1'!$A$2:$B$1287,2,FALSE)</f>
        <v>AN</v>
      </c>
      <c r="O2441">
        <f t="shared" si="303"/>
        <v>7.12</v>
      </c>
    </row>
    <row r="2442" spans="1:15" outlineLevel="2" x14ac:dyDescent="0.25">
      <c r="A2442" t="s">
        <v>1921</v>
      </c>
      <c r="B2442" s="74" t="str">
        <f t="shared" si="308"/>
        <v>PR</v>
      </c>
      <c r="C2442" t="str">
        <f>VLOOKUP(A2442,'BASE ARTICLE SAMUEL 25012023 v1'!$A$1:$B$1287,2,FALSE)</f>
        <v>AF</v>
      </c>
      <c r="D2442">
        <v>1510064</v>
      </c>
      <c r="E2442">
        <v>1</v>
      </c>
      <c r="F2442" t="s">
        <v>733</v>
      </c>
      <c r="G2442" s="71">
        <f>VLOOKUP(M2442,'BASE ARTICLE SAMUEL 25012023 v1'!$A$1:$F$1287,6,FALSE)</f>
        <v>27.76</v>
      </c>
      <c r="H2442" s="6">
        <f>VLOOKUP(M2442,'BASE ARTICLE SAMUEL 25012023 v2'!$A$1:$H$1287,8,FALSE)</f>
        <v>27.76</v>
      </c>
      <c r="I2442">
        <v>44.41</v>
      </c>
      <c r="J2442">
        <f t="shared" si="309"/>
        <v>44.41</v>
      </c>
      <c r="K2442" s="6">
        <f>VLOOKUP(M2442,'BASE ARTICLE SAMUEL 25012023 v2'!$A$1:$K$1287,11,FALSE)</f>
        <v>44.416000000000004</v>
      </c>
      <c r="L2442" s="6">
        <f t="shared" si="310"/>
        <v>44.416000000000004</v>
      </c>
      <c r="M2442">
        <v>1510064</v>
      </c>
      <c r="N2442" t="str">
        <f>VLOOKUP(M2442,'BASE ARTICLE SAMUEL 25012023 v1'!$A$2:$B$1287,2,FALSE)</f>
        <v>AN</v>
      </c>
      <c r="O2442">
        <f t="shared" si="303"/>
        <v>27.76</v>
      </c>
    </row>
    <row r="2443" spans="1:15" outlineLevel="2" x14ac:dyDescent="0.25">
      <c r="A2443" t="s">
        <v>1921</v>
      </c>
      <c r="B2443" s="74" t="str">
        <f t="shared" si="308"/>
        <v>PR</v>
      </c>
      <c r="C2443" t="str">
        <f>VLOOKUP(A2443,'BASE ARTICLE SAMUEL 25012023 v1'!$A$1:$B$1287,2,FALSE)</f>
        <v>AF</v>
      </c>
      <c r="D2443" t="s">
        <v>47</v>
      </c>
      <c r="E2443">
        <v>1</v>
      </c>
      <c r="F2443" t="s">
        <v>48</v>
      </c>
      <c r="G2443" s="71">
        <f>VLOOKUP(M2443,'BASE ARTICLE SAMUEL 25012023 v1'!$A$1:$F$1287,6,FALSE)</f>
        <v>2.5099999999999998</v>
      </c>
      <c r="H2443" s="6">
        <f>VLOOKUP(M2443,'BASE ARTICLE SAMUEL 25012023 v2'!$A$1:$H$1287,8,FALSE)</f>
        <v>2.605</v>
      </c>
      <c r="I2443">
        <v>5.01</v>
      </c>
      <c r="J2443">
        <f t="shared" si="309"/>
        <v>5.01</v>
      </c>
      <c r="K2443" s="6">
        <f>VLOOKUP(M2443,'BASE ARTICLE SAMUEL 25012023 v2'!$A$1:$K$1287,11,FALSE)</f>
        <v>5.21</v>
      </c>
      <c r="L2443" s="6">
        <f t="shared" si="310"/>
        <v>5.21</v>
      </c>
      <c r="M2443" t="s">
        <v>47</v>
      </c>
      <c r="N2443" t="str">
        <f>VLOOKUP(M2443,'BASE ARTICLE SAMUEL 25012023 v1'!$A$2:$B$1287,2,FALSE)</f>
        <v>AN</v>
      </c>
      <c r="O2443">
        <f t="shared" si="303"/>
        <v>2.605</v>
      </c>
    </row>
    <row r="2444" spans="1:15" outlineLevel="2" x14ac:dyDescent="0.25">
      <c r="A2444" t="s">
        <v>1921</v>
      </c>
      <c r="B2444" s="74" t="str">
        <f t="shared" si="308"/>
        <v>PR</v>
      </c>
      <c r="C2444" t="str">
        <f>VLOOKUP(A2444,'BASE ARTICLE SAMUEL 25012023 v1'!$A$1:$B$1287,2,FALSE)</f>
        <v>AF</v>
      </c>
      <c r="D2444" t="s">
        <v>565</v>
      </c>
      <c r="E2444">
        <v>1</v>
      </c>
      <c r="F2444" t="s">
        <v>566</v>
      </c>
      <c r="G2444" s="71">
        <f>VLOOKUP(M2444,'BASE ARTICLE SAMUEL 25012023 v1'!$A$1:$F$1287,6,FALSE)</f>
        <v>8.74</v>
      </c>
      <c r="H2444" s="6">
        <f>VLOOKUP(M2444,'BASE ARTICLE SAMUEL 25012023 v2'!$A$1:$H$1287,8,FALSE)</f>
        <v>9</v>
      </c>
      <c r="I2444">
        <v>11.62</v>
      </c>
      <c r="J2444">
        <f t="shared" si="309"/>
        <v>11.62</v>
      </c>
      <c r="K2444" s="6">
        <f>VLOOKUP(M2444,'BASE ARTICLE SAMUEL 25012023 v2'!$A$1:$K$1287,11,FALSE)</f>
        <v>11.97</v>
      </c>
      <c r="L2444" s="6">
        <f t="shared" si="310"/>
        <v>11.97</v>
      </c>
      <c r="M2444" t="s">
        <v>565</v>
      </c>
      <c r="N2444" t="str">
        <f>VLOOKUP(M2444,'BASE ARTICLE SAMUEL 25012023 v1'!$A$2:$B$1287,2,FALSE)</f>
        <v>AN</v>
      </c>
      <c r="O2444">
        <f t="shared" si="303"/>
        <v>9</v>
      </c>
    </row>
    <row r="2445" spans="1:15" outlineLevel="2" x14ac:dyDescent="0.25">
      <c r="A2445" t="s">
        <v>1921</v>
      </c>
      <c r="B2445" s="74" t="str">
        <f t="shared" si="308"/>
        <v>PR</v>
      </c>
      <c r="C2445" t="str">
        <f>VLOOKUP(A2445,'BASE ARTICLE SAMUEL 25012023 v1'!$A$1:$B$1287,2,FALSE)</f>
        <v>AF</v>
      </c>
      <c r="D2445" t="s">
        <v>2468</v>
      </c>
      <c r="E2445">
        <v>1</v>
      </c>
      <c r="F2445" t="s">
        <v>2469</v>
      </c>
      <c r="G2445" s="71">
        <f>VLOOKUP(M2445,'BASE ARTICLE SAMUEL 25012023 v1'!$A$1:$F$1287,6,FALSE)</f>
        <v>0.97199999999999998</v>
      </c>
      <c r="H2445" s="6">
        <f>VLOOKUP(M2445,'BASE ARTICLE SAMUEL 25012023 v2'!$A$1:$H$1287,8,FALSE)</f>
        <v>0.97199999999999998</v>
      </c>
      <c r="I2445">
        <v>1.3120000000000001</v>
      </c>
      <c r="J2445">
        <f t="shared" si="309"/>
        <v>1.3120000000000001</v>
      </c>
      <c r="K2445" s="6">
        <f>VLOOKUP(M2445,'BASE ARTICLE SAMUEL 25012023 v2'!$A$1:$K$1287,11,FALSE)</f>
        <v>1.3122</v>
      </c>
      <c r="L2445" s="6">
        <f t="shared" si="310"/>
        <v>1.3122</v>
      </c>
      <c r="M2445" t="s">
        <v>2468</v>
      </c>
      <c r="N2445" t="str">
        <f>VLOOKUP(M2445,'BASE ARTICLE SAMUEL 25012023 v1'!$A$2:$B$1287,2,FALSE)</f>
        <v>AS</v>
      </c>
      <c r="O2445">
        <f t="shared" si="303"/>
        <v>0.97199999999999998</v>
      </c>
    </row>
    <row r="2446" spans="1:15" outlineLevel="2" x14ac:dyDescent="0.25">
      <c r="A2446" t="s">
        <v>1921</v>
      </c>
      <c r="B2446" s="74" t="str">
        <f t="shared" si="308"/>
        <v>PR</v>
      </c>
      <c r="C2446" t="str">
        <f>VLOOKUP(A2446,'BASE ARTICLE SAMUEL 25012023 v1'!$A$1:$B$1287,2,FALSE)</f>
        <v>AF</v>
      </c>
      <c r="D2446" t="s">
        <v>1752</v>
      </c>
      <c r="E2446">
        <v>1</v>
      </c>
      <c r="F2446" t="s">
        <v>1753</v>
      </c>
      <c r="G2446" s="71">
        <f>VLOOKUP(M2446,'BASE ARTICLE SAMUEL 25012023 v1'!$A$1:$F$1287,6,FALSE)</f>
        <v>1.22</v>
      </c>
      <c r="H2446" s="6">
        <f>VLOOKUP(M2446,'BASE ARTICLE SAMUEL 25012023 v2'!$A$1:$H$1287,8,FALSE)</f>
        <v>1.34</v>
      </c>
      <c r="I2446">
        <v>15.6</v>
      </c>
      <c r="J2446">
        <f t="shared" si="309"/>
        <v>15.6</v>
      </c>
      <c r="K2446" s="6">
        <f>VLOOKUP(M2446,'BASE ARTICLE SAMUEL 25012023 v2'!$A$1:$K$1287,11,FALSE)</f>
        <v>1.7822000000000002</v>
      </c>
      <c r="L2446" s="6">
        <f t="shared" si="310"/>
        <v>1.7822000000000002</v>
      </c>
      <c r="M2446" t="s">
        <v>1752</v>
      </c>
      <c r="N2446" t="str">
        <f>VLOOKUP(M2446,'BASE ARTICLE SAMUEL 25012023 v1'!$A$2:$B$1287,2,FALSE)</f>
        <v>AN</v>
      </c>
      <c r="O2446">
        <f t="shared" si="303"/>
        <v>1.34</v>
      </c>
    </row>
    <row r="2447" spans="1:15" outlineLevel="1" x14ac:dyDescent="0.25">
      <c r="A2447" s="74" t="s">
        <v>4244</v>
      </c>
      <c r="B2447" s="74" t="str">
        <f t="shared" si="308"/>
        <v>HCANASPR</v>
      </c>
      <c r="H2447" s="6" t="e">
        <f>VLOOKUP(M2447,'BASE ARTICLE SAMUEL 25012023 v2'!$A$1:$H$1287,8,FALSE)</f>
        <v>#N/A</v>
      </c>
      <c r="K2447" s="6" t="e">
        <f>VLOOKUP(M2447,'BASE ARTICLE SAMUEL 25012023 v2'!$A$1:$K$1287,11,FALSE)</f>
        <v>#N/A</v>
      </c>
      <c r="L2447" s="6">
        <f>SUBTOTAL(9,L2441:L2446)</f>
        <v>74.160000000000011</v>
      </c>
      <c r="O2447">
        <f>SUBTOTAL(9,O2441:O2446)</f>
        <v>48.797000000000004</v>
      </c>
    </row>
    <row r="2448" spans="1:15" outlineLevel="2" x14ac:dyDescent="0.25">
      <c r="A2448" t="s">
        <v>2464</v>
      </c>
      <c r="B2448" s="74" t="str">
        <f t="shared" si="308"/>
        <v>0D600R100</v>
      </c>
      <c r="C2448" t="str">
        <f>VLOOKUP(A2448,'BASE ARTICLE SAMUEL 25012023 v1'!$A$1:$B$1287,2,FALSE)</f>
        <v>AF</v>
      </c>
      <c r="D2448">
        <v>101007</v>
      </c>
      <c r="E2448">
        <v>1</v>
      </c>
      <c r="F2448" t="s">
        <v>582</v>
      </c>
      <c r="G2448" s="71">
        <f>VLOOKUP(M2448,'BASE ARTICLE SAMUEL 25012023 v1'!$A$1:$F$1287,6,FALSE)</f>
        <v>1.5</v>
      </c>
      <c r="H2448" s="6">
        <f>VLOOKUP(M2448,'BASE ARTICLE SAMUEL 25012023 v2'!$A$1:$H$1287,8,FALSE)</f>
        <v>1.5</v>
      </c>
      <c r="I2448">
        <v>2.25</v>
      </c>
      <c r="J2448">
        <f t="shared" ref="J2448:J2474" si="311">E2448*I2448</f>
        <v>2.25</v>
      </c>
      <c r="K2448" s="6">
        <f>VLOOKUP(M2448,'BASE ARTICLE SAMUEL 25012023 v2'!$A$1:$K$1287,11,FALSE)</f>
        <v>2.25</v>
      </c>
      <c r="L2448" s="6">
        <f t="shared" ref="L2448:L2474" si="312">E2448*K2448</f>
        <v>2.25</v>
      </c>
      <c r="M2448">
        <v>101007</v>
      </c>
      <c r="N2448" t="str">
        <f>VLOOKUP(M2448,'BASE ARTICLE SAMUEL 25012023 v1'!$A$2:$B$1287,2,FALSE)</f>
        <v>AN</v>
      </c>
      <c r="O2448">
        <f t="shared" si="303"/>
        <v>1.5</v>
      </c>
    </row>
    <row r="2449" spans="1:15" outlineLevel="2" x14ac:dyDescent="0.25">
      <c r="A2449" t="s">
        <v>2464</v>
      </c>
      <c r="B2449" s="74" t="str">
        <f t="shared" si="308"/>
        <v>0D600R100</v>
      </c>
      <c r="C2449" t="str">
        <f>VLOOKUP(A2449,'BASE ARTICLE SAMUEL 25012023 v1'!$A$1:$B$1287,2,FALSE)</f>
        <v>AF</v>
      </c>
      <c r="D2449" t="s">
        <v>576</v>
      </c>
      <c r="E2449">
        <v>0.75</v>
      </c>
      <c r="F2449" t="s">
        <v>577</v>
      </c>
      <c r="G2449" s="71">
        <f>VLOOKUP(M2449,'BASE ARTICLE SAMUEL 25012023 v1'!$A$1:$F$1287,6,FALSE)</f>
        <v>3.2</v>
      </c>
      <c r="H2449" s="6">
        <f>VLOOKUP(M2449,'BASE ARTICLE SAMUEL 25012023 v2'!$A$1:$H$1287,8,FALSE)</f>
        <v>3.2</v>
      </c>
      <c r="I2449">
        <v>4.3499999999999996</v>
      </c>
      <c r="J2449">
        <f t="shared" si="311"/>
        <v>3.2624999999999997</v>
      </c>
      <c r="K2449" s="6">
        <f>VLOOKUP(M2449,'BASE ARTICLE SAMUEL 25012023 v2'!$A$1:$K$1287,11,FALSE)</f>
        <v>4.8000000000000007</v>
      </c>
      <c r="L2449" s="6">
        <f t="shared" si="312"/>
        <v>3.6000000000000005</v>
      </c>
      <c r="M2449" t="s">
        <v>576</v>
      </c>
      <c r="N2449" t="str">
        <f>VLOOKUP(M2449,'BASE ARTICLE SAMUEL 25012023 v1'!$A$2:$B$1287,2,FALSE)</f>
        <v>AN</v>
      </c>
      <c r="O2449">
        <f t="shared" si="303"/>
        <v>2.4000000000000004</v>
      </c>
    </row>
    <row r="2450" spans="1:15" outlineLevel="2" x14ac:dyDescent="0.25">
      <c r="A2450" t="s">
        <v>2464</v>
      </c>
      <c r="B2450" s="74" t="str">
        <f t="shared" si="308"/>
        <v>0D600R100</v>
      </c>
      <c r="C2450" t="str">
        <f>VLOOKUP(A2450,'BASE ARTICLE SAMUEL 25012023 v1'!$A$1:$B$1287,2,FALSE)</f>
        <v>AF</v>
      </c>
      <c r="D2450">
        <v>7214321415</v>
      </c>
      <c r="E2450">
        <v>1</v>
      </c>
      <c r="F2450" t="s">
        <v>1597</v>
      </c>
      <c r="G2450" s="71">
        <f>VLOOKUP(M2450,'BASE ARTICLE SAMUEL 25012023 v1'!$A$1:$F$1287,6,FALSE)</f>
        <v>0.03</v>
      </c>
      <c r="H2450" s="6">
        <f>VLOOKUP(M2450,'BASE ARTICLE SAMUEL 25012023 v2'!$A$1:$H$1287,8,FALSE)</f>
        <v>0.03</v>
      </c>
      <c r="I2450">
        <v>0.05</v>
      </c>
      <c r="J2450">
        <f t="shared" si="311"/>
        <v>0.05</v>
      </c>
      <c r="K2450" s="6">
        <f>VLOOKUP(M2450,'BASE ARTICLE SAMUEL 25012023 v2'!$A$1:$K$1287,11,FALSE)</f>
        <v>5.0000000010000001</v>
      </c>
      <c r="L2450" s="6">
        <f t="shared" si="312"/>
        <v>5.0000000010000001</v>
      </c>
      <c r="M2450">
        <v>7214321415</v>
      </c>
      <c r="N2450" t="str">
        <f>VLOOKUP(M2450,'BASE ARTICLE SAMUEL 25012023 v1'!$A$2:$B$1287,2,FALSE)</f>
        <v>AN</v>
      </c>
      <c r="O2450">
        <f t="shared" si="303"/>
        <v>0.03</v>
      </c>
    </row>
    <row r="2451" spans="1:15" outlineLevel="2" x14ac:dyDescent="0.25">
      <c r="A2451" t="s">
        <v>2464</v>
      </c>
      <c r="B2451" s="74" t="str">
        <f t="shared" si="308"/>
        <v>0D600R100</v>
      </c>
      <c r="C2451" t="str">
        <f>VLOOKUP(A2451,'BASE ARTICLE SAMUEL 25012023 v1'!$A$1:$B$1287,2,FALSE)</f>
        <v>AF</v>
      </c>
      <c r="D2451" t="s">
        <v>1549</v>
      </c>
      <c r="E2451">
        <v>1</v>
      </c>
      <c r="F2451" t="s">
        <v>1550</v>
      </c>
      <c r="G2451" s="71">
        <f>VLOOKUP(M2451,'BASE ARTICLE SAMUEL 25012023 v1'!$A$1:$F$1287,6,FALSE)</f>
        <v>5</v>
      </c>
      <c r="H2451" s="6">
        <f>VLOOKUP(M2451,'BASE ARTICLE SAMUEL 25012023 v2'!$A$1:$H$1287,8,FALSE)</f>
        <v>5</v>
      </c>
      <c r="I2451">
        <v>0</v>
      </c>
      <c r="J2451">
        <f t="shared" si="311"/>
        <v>0</v>
      </c>
      <c r="K2451" s="6">
        <f>VLOOKUP(M2451,'BASE ARTICLE SAMUEL 25012023 v2'!$A$1:$K$1287,11,FALSE)</f>
        <v>5.5</v>
      </c>
      <c r="L2451" s="6">
        <f t="shared" si="312"/>
        <v>5.5</v>
      </c>
      <c r="M2451" t="s">
        <v>1549</v>
      </c>
      <c r="N2451" t="str">
        <f>VLOOKUP(M2451,'BASE ARTICLE SAMUEL 25012023 v1'!$A$2:$B$1287,2,FALSE)</f>
        <v>AN</v>
      </c>
      <c r="O2451">
        <f t="shared" si="303"/>
        <v>5</v>
      </c>
    </row>
    <row r="2452" spans="1:15" outlineLevel="2" x14ac:dyDescent="0.25">
      <c r="A2452" t="s">
        <v>2464</v>
      </c>
      <c r="B2452" s="74" t="str">
        <f t="shared" si="308"/>
        <v>0D600R100</v>
      </c>
      <c r="C2452" t="str">
        <f>VLOOKUP(A2452,'BASE ARTICLE SAMUEL 25012023 v1'!$A$1:$B$1287,2,FALSE)</f>
        <v>AF</v>
      </c>
      <c r="D2452">
        <v>8412602518</v>
      </c>
      <c r="E2452">
        <v>1</v>
      </c>
      <c r="F2452" t="s">
        <v>1483</v>
      </c>
      <c r="G2452" s="71">
        <f>VLOOKUP(M2452,'BASE ARTICLE SAMUEL 25012023 v1'!$A$1:$F$1287,6,FALSE)</f>
        <v>0.04</v>
      </c>
      <c r="H2452" s="6">
        <f>VLOOKUP(M2452,'BASE ARTICLE SAMUEL 25012023 v2'!$A$1:$H$1287,8,FALSE)</f>
        <v>0.04</v>
      </c>
      <c r="I2452">
        <v>0.05</v>
      </c>
      <c r="J2452">
        <f t="shared" si="311"/>
        <v>0.05</v>
      </c>
      <c r="K2452" s="6">
        <f>VLOOKUP(M2452,'BASE ARTICLE SAMUEL 25012023 v2'!$A$1:$K$1287,11,FALSE)</f>
        <v>0.05</v>
      </c>
      <c r="L2452" s="6">
        <f t="shared" si="312"/>
        <v>0.05</v>
      </c>
      <c r="M2452">
        <v>8412602518</v>
      </c>
      <c r="N2452" t="str">
        <f>VLOOKUP(M2452,'BASE ARTICLE SAMUEL 25012023 v1'!$A$2:$B$1287,2,FALSE)</f>
        <v>AN</v>
      </c>
      <c r="O2452">
        <f t="shared" si="303"/>
        <v>0.04</v>
      </c>
    </row>
    <row r="2453" spans="1:15" outlineLevel="2" x14ac:dyDescent="0.25">
      <c r="A2453" t="s">
        <v>2464</v>
      </c>
      <c r="B2453" s="74" t="str">
        <f t="shared" si="308"/>
        <v>0D600R100</v>
      </c>
      <c r="C2453" t="str">
        <f>VLOOKUP(A2453,'BASE ARTICLE SAMUEL 25012023 v1'!$A$1:$B$1287,2,FALSE)</f>
        <v>AF</v>
      </c>
      <c r="D2453">
        <v>8434000618</v>
      </c>
      <c r="E2453">
        <v>1</v>
      </c>
      <c r="F2453" t="s">
        <v>1485</v>
      </c>
      <c r="G2453" s="71">
        <f>VLOOKUP(M2453,'BASE ARTICLE SAMUEL 25012023 v1'!$A$1:$F$1287,6,FALSE)</f>
        <v>0.02</v>
      </c>
      <c r="H2453" s="6">
        <f>VLOOKUP(M2453,'BASE ARTICLE SAMUEL 25012023 v2'!$A$1:$H$1287,8,FALSE)</f>
        <v>0.02</v>
      </c>
      <c r="I2453">
        <v>0.03</v>
      </c>
      <c r="J2453">
        <f t="shared" si="311"/>
        <v>0.03</v>
      </c>
      <c r="K2453" s="6">
        <f>VLOOKUP(M2453,'BASE ARTICLE SAMUEL 25012023 v2'!$A$1:$K$1287,11,FALSE)</f>
        <v>0.03</v>
      </c>
      <c r="L2453" s="6">
        <f t="shared" si="312"/>
        <v>0.03</v>
      </c>
      <c r="M2453">
        <v>8434000618</v>
      </c>
      <c r="N2453" t="str">
        <f>VLOOKUP(M2453,'BASE ARTICLE SAMUEL 25012023 v1'!$A$2:$B$1287,2,FALSE)</f>
        <v>AN</v>
      </c>
      <c r="O2453">
        <f t="shared" si="303"/>
        <v>0.02</v>
      </c>
    </row>
    <row r="2454" spans="1:15" outlineLevel="2" x14ac:dyDescent="0.25">
      <c r="A2454" t="s">
        <v>2464</v>
      </c>
      <c r="B2454" s="74" t="str">
        <f t="shared" si="308"/>
        <v>0D600R100</v>
      </c>
      <c r="C2454" t="str">
        <f>VLOOKUP(A2454,'BASE ARTICLE SAMUEL 25012023 v1'!$A$1:$B$1287,2,FALSE)</f>
        <v>AF</v>
      </c>
      <c r="D2454">
        <v>8535000618</v>
      </c>
      <c r="E2454">
        <v>1</v>
      </c>
      <c r="F2454" t="s">
        <v>1489</v>
      </c>
      <c r="G2454" s="71">
        <f>VLOOKUP(M2454,'BASE ARTICLE SAMUEL 25012023 v1'!$A$1:$F$1287,6,FALSE)</f>
        <v>0.03</v>
      </c>
      <c r="H2454" s="6">
        <f>VLOOKUP(M2454,'BASE ARTICLE SAMUEL 25012023 v2'!$A$1:$H$1287,8,FALSE)</f>
        <v>0.03</v>
      </c>
      <c r="I2454">
        <v>0.05</v>
      </c>
      <c r="J2454">
        <f t="shared" si="311"/>
        <v>0.05</v>
      </c>
      <c r="K2454" s="6">
        <f>VLOOKUP(M2454,'BASE ARTICLE SAMUEL 25012023 v2'!$A$1:$K$1287,11,FALSE)</f>
        <v>5.0000000999999995E-2</v>
      </c>
      <c r="L2454" s="6">
        <f t="shared" si="312"/>
        <v>5.0000000999999995E-2</v>
      </c>
      <c r="M2454">
        <v>8535000618</v>
      </c>
      <c r="N2454" t="str">
        <f>VLOOKUP(M2454,'BASE ARTICLE SAMUEL 25012023 v1'!$A$2:$B$1287,2,FALSE)</f>
        <v>AN</v>
      </c>
      <c r="O2454">
        <f t="shared" si="303"/>
        <v>0.03</v>
      </c>
    </row>
    <row r="2455" spans="1:15" outlineLevel="2" x14ac:dyDescent="0.25">
      <c r="A2455" t="s">
        <v>2464</v>
      </c>
      <c r="B2455" s="74" t="str">
        <f t="shared" si="308"/>
        <v>0D600R100</v>
      </c>
      <c r="C2455" t="str">
        <f>VLOOKUP(A2455,'BASE ARTICLE SAMUEL 25012023 v1'!$A$1:$B$1287,2,FALSE)</f>
        <v>AF</v>
      </c>
      <c r="D2455">
        <v>9600000618</v>
      </c>
      <c r="E2455">
        <v>1</v>
      </c>
      <c r="F2455" t="s">
        <v>1160</v>
      </c>
      <c r="G2455" s="71">
        <f>VLOOKUP(M2455,'BASE ARTICLE SAMUEL 25012023 v1'!$A$1:$F$1287,6,FALSE)</f>
        <v>1.2</v>
      </c>
      <c r="H2455" s="6">
        <f>VLOOKUP(M2455,'BASE ARTICLE SAMUEL 25012023 v2'!$A$1:$H$1287,8,FALSE)</f>
        <v>1.2</v>
      </c>
      <c r="I2455">
        <v>2.4</v>
      </c>
      <c r="J2455">
        <f t="shared" si="311"/>
        <v>2.4</v>
      </c>
      <c r="K2455" s="6">
        <f>VLOOKUP(M2455,'BASE ARTICLE SAMUEL 25012023 v2'!$A$1:$K$1287,11,FALSE)</f>
        <v>2.4</v>
      </c>
      <c r="L2455" s="6">
        <f t="shared" si="312"/>
        <v>2.4</v>
      </c>
      <c r="M2455">
        <v>9600000618</v>
      </c>
      <c r="N2455" t="str">
        <f>VLOOKUP(M2455,'BASE ARTICLE SAMUEL 25012023 v1'!$A$2:$B$1287,2,FALSE)</f>
        <v>AN</v>
      </c>
      <c r="O2455">
        <f t="shared" si="303"/>
        <v>1.2</v>
      </c>
    </row>
    <row r="2456" spans="1:15" outlineLevel="2" x14ac:dyDescent="0.25">
      <c r="A2456" t="s">
        <v>2464</v>
      </c>
      <c r="B2456" s="74" t="str">
        <f t="shared" si="308"/>
        <v>0D600R100</v>
      </c>
      <c r="C2456" t="str">
        <f>VLOOKUP(A2456,'BASE ARTICLE SAMUEL 25012023 v1'!$A$1:$B$1287,2,FALSE)</f>
        <v>AF</v>
      </c>
      <c r="D2456" t="s">
        <v>558</v>
      </c>
      <c r="E2456">
        <v>2</v>
      </c>
      <c r="F2456" t="s">
        <v>559</v>
      </c>
      <c r="G2456" s="71">
        <f>VLOOKUP(M2456,'BASE ARTICLE SAMUEL 25012023 v1'!$A$1:$F$1287,6,FALSE)</f>
        <v>0.85</v>
      </c>
      <c r="H2456" s="6">
        <f>VLOOKUP(M2456,'BASE ARTICLE SAMUEL 25012023 v2'!$A$1:$H$1287,8,FALSE)</f>
        <v>0.91100000000000003</v>
      </c>
      <c r="I2456">
        <v>1.1299999999999999</v>
      </c>
      <c r="J2456">
        <f t="shared" si="311"/>
        <v>2.2599999999999998</v>
      </c>
      <c r="K2456" s="6">
        <f>VLOOKUP(M2456,'BASE ARTICLE SAMUEL 25012023 v2'!$A$1:$K$1287,11,FALSE)</f>
        <v>1.2116300000000002</v>
      </c>
      <c r="L2456" s="6">
        <f t="shared" si="312"/>
        <v>2.4232600000000004</v>
      </c>
      <c r="M2456" t="s">
        <v>558</v>
      </c>
      <c r="N2456" t="str">
        <f>VLOOKUP(M2456,'BASE ARTICLE SAMUEL 25012023 v1'!$A$2:$B$1287,2,FALSE)</f>
        <v>AS</v>
      </c>
      <c r="O2456">
        <f t="shared" si="303"/>
        <v>1.8220000000000001</v>
      </c>
    </row>
    <row r="2457" spans="1:15" outlineLevel="2" x14ac:dyDescent="0.25">
      <c r="A2457" t="s">
        <v>2464</v>
      </c>
      <c r="B2457" s="74" t="str">
        <f t="shared" si="308"/>
        <v>0D600R100</v>
      </c>
      <c r="C2457" t="str">
        <f>VLOOKUP(A2457,'BASE ARTICLE SAMUEL 25012023 v1'!$A$1:$B$1287,2,FALSE)</f>
        <v>AF</v>
      </c>
      <c r="D2457" t="s">
        <v>47</v>
      </c>
      <c r="E2457">
        <v>1</v>
      </c>
      <c r="F2457" t="s">
        <v>48</v>
      </c>
      <c r="G2457" s="71">
        <f>VLOOKUP(M2457,'BASE ARTICLE SAMUEL 25012023 v1'!$A$1:$F$1287,6,FALSE)</f>
        <v>2.5099999999999998</v>
      </c>
      <c r="H2457" s="6">
        <f>VLOOKUP(M2457,'BASE ARTICLE SAMUEL 25012023 v2'!$A$1:$H$1287,8,FALSE)</f>
        <v>2.605</v>
      </c>
      <c r="I2457">
        <v>5.01</v>
      </c>
      <c r="J2457">
        <f t="shared" si="311"/>
        <v>5.01</v>
      </c>
      <c r="K2457" s="6">
        <f>VLOOKUP(M2457,'BASE ARTICLE SAMUEL 25012023 v2'!$A$1:$K$1287,11,FALSE)</f>
        <v>5.21</v>
      </c>
      <c r="L2457" s="6">
        <f t="shared" si="312"/>
        <v>5.21</v>
      </c>
      <c r="M2457" t="s">
        <v>47</v>
      </c>
      <c r="N2457" t="str">
        <f>VLOOKUP(M2457,'BASE ARTICLE SAMUEL 25012023 v1'!$A$2:$B$1287,2,FALSE)</f>
        <v>AN</v>
      </c>
      <c r="O2457">
        <f t="shared" si="303"/>
        <v>2.605</v>
      </c>
    </row>
    <row r="2458" spans="1:15" outlineLevel="2" x14ac:dyDescent="0.25">
      <c r="A2458" t="s">
        <v>2464</v>
      </c>
      <c r="B2458" s="74" t="str">
        <f t="shared" si="308"/>
        <v>0D600R100</v>
      </c>
      <c r="C2458" t="str">
        <f>VLOOKUP(A2458,'BASE ARTICLE SAMUEL 25012023 v1'!$A$1:$B$1287,2,FALSE)</f>
        <v>AF</v>
      </c>
      <c r="D2458" t="s">
        <v>1522</v>
      </c>
      <c r="E2458">
        <v>1</v>
      </c>
      <c r="F2458" t="s">
        <v>1523</v>
      </c>
      <c r="G2458" s="71">
        <f>VLOOKUP(M2458,'BASE ARTICLE SAMUEL 25012023 v1'!$A$1:$F$1287,6,FALSE)</f>
        <v>13.79</v>
      </c>
      <c r="H2458" s="6">
        <f>VLOOKUP(M2458,'BASE ARTICLE SAMUEL 25012023 v2'!$A$1:$H$1287,8,FALSE)</f>
        <v>12.83</v>
      </c>
      <c r="I2458">
        <v>20.69</v>
      </c>
      <c r="J2458">
        <f t="shared" si="311"/>
        <v>20.69</v>
      </c>
      <c r="K2458" s="6">
        <f>VLOOKUP(M2458,'BASE ARTICLE SAMUEL 25012023 v2'!$A$1:$K$1287,11,FALSE)</f>
        <v>19.245000000000001</v>
      </c>
      <c r="L2458" s="6">
        <f t="shared" si="312"/>
        <v>19.245000000000001</v>
      </c>
      <c r="M2458" t="s">
        <v>1522</v>
      </c>
      <c r="N2458" t="str">
        <f>VLOOKUP(M2458,'BASE ARTICLE SAMUEL 25012023 v1'!$A$2:$B$1287,2,FALSE)</f>
        <v>AS</v>
      </c>
      <c r="O2458">
        <f t="shared" si="303"/>
        <v>12.83</v>
      </c>
    </row>
    <row r="2459" spans="1:15" outlineLevel="2" x14ac:dyDescent="0.25">
      <c r="A2459" t="s">
        <v>2464</v>
      </c>
      <c r="B2459" s="74" t="str">
        <f t="shared" si="308"/>
        <v>0D600R100</v>
      </c>
      <c r="C2459" t="str">
        <f>VLOOKUP(A2459,'BASE ARTICLE SAMUEL 25012023 v1'!$A$1:$B$1287,2,FALSE)</f>
        <v>AF</v>
      </c>
      <c r="D2459" t="s">
        <v>1107</v>
      </c>
      <c r="E2459">
        <v>1</v>
      </c>
      <c r="F2459" t="s">
        <v>1108</v>
      </c>
      <c r="G2459" s="71">
        <f>VLOOKUP(M2459,'BASE ARTICLE SAMUEL 25012023 v1'!$A$1:$F$1287,6,FALSE)</f>
        <v>162.80000000000001</v>
      </c>
      <c r="H2459" s="6">
        <f>VLOOKUP(M2459,'BASE ARTICLE SAMUEL 25012023 v2'!$A$1:$H$1287,8,FALSE)</f>
        <v>162.80000000000001</v>
      </c>
      <c r="I2459">
        <v>239.76</v>
      </c>
      <c r="J2459">
        <f t="shared" si="311"/>
        <v>239.76</v>
      </c>
      <c r="K2459" s="6">
        <f>VLOOKUP(M2459,'BASE ARTICLE SAMUEL 25012023 v2'!$A$1:$K$1287,11,FALSE)</f>
        <v>244.20000000000002</v>
      </c>
      <c r="L2459" s="6">
        <f t="shared" si="312"/>
        <v>244.20000000000002</v>
      </c>
      <c r="M2459" t="s">
        <v>1107</v>
      </c>
      <c r="N2459" t="str">
        <f>VLOOKUP(M2459,'BASE ARTICLE SAMUEL 25012023 v1'!$A$2:$B$1287,2,FALSE)</f>
        <v>AN</v>
      </c>
      <c r="O2459">
        <f t="shared" si="303"/>
        <v>162.80000000000001</v>
      </c>
    </row>
    <row r="2460" spans="1:15" outlineLevel="2" x14ac:dyDescent="0.25">
      <c r="A2460" t="s">
        <v>2464</v>
      </c>
      <c r="B2460" s="74" t="str">
        <f t="shared" si="308"/>
        <v>0D600R100</v>
      </c>
      <c r="C2460" t="str">
        <f>VLOOKUP(A2460,'BASE ARTICLE SAMUEL 25012023 v1'!$A$1:$B$1287,2,FALSE)</f>
        <v>AF</v>
      </c>
      <c r="D2460" t="s">
        <v>1669</v>
      </c>
      <c r="E2460">
        <v>2</v>
      </c>
      <c r="F2460" t="s">
        <v>1670</v>
      </c>
      <c r="G2460" s="71">
        <f>VLOOKUP(M2460,'BASE ARTICLE SAMUEL 25012023 v1'!$A$1:$F$1287,6,FALSE)</f>
        <v>7.0000000000000007E-2</v>
      </c>
      <c r="H2460" s="6">
        <f>VLOOKUP(M2460,'BASE ARTICLE SAMUEL 25012023 v2'!$A$1:$H$1287,8,FALSE)</f>
        <v>7.0000000000000007E-2</v>
      </c>
      <c r="I2460">
        <v>0.11</v>
      </c>
      <c r="J2460">
        <f t="shared" si="311"/>
        <v>0.22</v>
      </c>
      <c r="K2460" s="6">
        <f>VLOOKUP(M2460,'BASE ARTICLE SAMUEL 25012023 v2'!$A$1:$K$1287,11,FALSE)</f>
        <v>0.11200000000000002</v>
      </c>
      <c r="L2460" s="6">
        <f t="shared" si="312"/>
        <v>0.22400000000000003</v>
      </c>
      <c r="M2460" t="s">
        <v>1669</v>
      </c>
      <c r="N2460" t="str">
        <f>VLOOKUP(M2460,'BASE ARTICLE SAMUEL 25012023 v1'!$A$2:$B$1287,2,FALSE)</f>
        <v>AN</v>
      </c>
      <c r="O2460">
        <f t="shared" si="303"/>
        <v>0.14000000000000001</v>
      </c>
    </row>
    <row r="2461" spans="1:15" outlineLevel="2" x14ac:dyDescent="0.25">
      <c r="A2461" t="s">
        <v>2464</v>
      </c>
      <c r="B2461" s="74" t="str">
        <f t="shared" si="308"/>
        <v>0D600R100</v>
      </c>
      <c r="C2461" t="str">
        <f>VLOOKUP(A2461,'BASE ARTICLE SAMUEL 25012023 v1'!$A$1:$B$1287,2,FALSE)</f>
        <v>AF</v>
      </c>
      <c r="D2461" t="s">
        <v>569</v>
      </c>
      <c r="E2461">
        <v>1</v>
      </c>
      <c r="F2461" t="s">
        <v>570</v>
      </c>
      <c r="G2461" s="71">
        <f>VLOOKUP(M2461,'BASE ARTICLE SAMUEL 25012023 v1'!$A$1:$F$1287,6,FALSE)</f>
        <v>0.67</v>
      </c>
      <c r="H2461" s="6">
        <f>VLOOKUP(M2461,'BASE ARTICLE SAMUEL 25012023 v2'!$A$1:$H$1287,8,FALSE)</f>
        <v>0.73</v>
      </c>
      <c r="I2461">
        <v>0.9</v>
      </c>
      <c r="J2461">
        <f t="shared" si="311"/>
        <v>0.9</v>
      </c>
      <c r="K2461" s="6">
        <f>VLOOKUP(M2461,'BASE ARTICLE SAMUEL 25012023 v2'!$A$1:$K$1287,11,FALSE)</f>
        <v>0.97089999999999999</v>
      </c>
      <c r="L2461" s="6">
        <f t="shared" si="312"/>
        <v>0.97089999999999999</v>
      </c>
      <c r="M2461" t="s">
        <v>569</v>
      </c>
      <c r="N2461" t="str">
        <f>VLOOKUP(M2461,'BASE ARTICLE SAMUEL 25012023 v1'!$A$2:$B$1287,2,FALSE)</f>
        <v>AN</v>
      </c>
      <c r="O2461">
        <f t="shared" si="303"/>
        <v>0.73</v>
      </c>
    </row>
    <row r="2462" spans="1:15" outlineLevel="2" x14ac:dyDescent="0.25">
      <c r="A2462" t="s">
        <v>2464</v>
      </c>
      <c r="B2462" s="74" t="str">
        <f t="shared" si="308"/>
        <v>0D600R100</v>
      </c>
      <c r="C2462" t="str">
        <f>VLOOKUP(A2462,'BASE ARTICLE SAMUEL 25012023 v1'!$A$1:$B$1287,2,FALSE)</f>
        <v>AF</v>
      </c>
      <c r="D2462" t="s">
        <v>942</v>
      </c>
      <c r="E2462">
        <v>1</v>
      </c>
      <c r="F2462" t="s">
        <v>943</v>
      </c>
      <c r="G2462" s="71">
        <f>VLOOKUP(M2462,'BASE ARTICLE SAMUEL 25012023 v1'!$A$1:$F$1287,6,FALSE)</f>
        <v>1.64</v>
      </c>
      <c r="H2462" s="6">
        <f>VLOOKUP(M2462,'BASE ARTICLE SAMUEL 25012023 v2'!$A$1:$H$1287,8,FALSE)</f>
        <v>1.83</v>
      </c>
      <c r="I2462">
        <v>2.4500000000000002</v>
      </c>
      <c r="J2462">
        <f t="shared" si="311"/>
        <v>2.4500000000000002</v>
      </c>
      <c r="K2462" s="6">
        <f>VLOOKUP(M2462,'BASE ARTICLE SAMUEL 25012023 v2'!$A$1:$K$1287,11,FALSE)</f>
        <v>2.7450000000000001</v>
      </c>
      <c r="L2462" s="6">
        <f t="shared" si="312"/>
        <v>2.7450000000000001</v>
      </c>
      <c r="M2462" t="s">
        <v>942</v>
      </c>
      <c r="N2462" t="str">
        <f>VLOOKUP(M2462,'BASE ARTICLE SAMUEL 25012023 v1'!$A$2:$B$1287,2,FALSE)</f>
        <v>AS</v>
      </c>
      <c r="O2462">
        <f t="shared" si="303"/>
        <v>1.83</v>
      </c>
    </row>
    <row r="2463" spans="1:15" outlineLevel="2" x14ac:dyDescent="0.25">
      <c r="A2463" t="s">
        <v>2464</v>
      </c>
      <c r="B2463" s="74" t="str">
        <f t="shared" si="308"/>
        <v>0D600R100</v>
      </c>
      <c r="C2463" t="str">
        <f>VLOOKUP(A2463,'BASE ARTICLE SAMUEL 25012023 v1'!$A$1:$B$1287,2,FALSE)</f>
        <v>AF</v>
      </c>
      <c r="D2463" t="s">
        <v>1667</v>
      </c>
      <c r="E2463">
        <v>2</v>
      </c>
      <c r="F2463" t="s">
        <v>1668</v>
      </c>
      <c r="G2463" s="71">
        <f>VLOOKUP(M2463,'BASE ARTICLE SAMUEL 25012023 v1'!$A$1:$F$1287,6,FALSE)</f>
        <v>0.6</v>
      </c>
      <c r="H2463" s="6">
        <f>VLOOKUP(M2463,'BASE ARTICLE SAMUEL 25012023 v2'!$A$1:$H$1287,8,FALSE)</f>
        <v>0.6</v>
      </c>
      <c r="I2463">
        <v>0.9</v>
      </c>
      <c r="J2463">
        <f t="shared" si="311"/>
        <v>1.8</v>
      </c>
      <c r="K2463" s="6">
        <f>VLOOKUP(M2463,'BASE ARTICLE SAMUEL 25012023 v2'!$A$1:$K$1287,11,FALSE)</f>
        <v>0.89999999999999991</v>
      </c>
      <c r="L2463" s="6">
        <f t="shared" si="312"/>
        <v>1.7999999999999998</v>
      </c>
      <c r="M2463" t="s">
        <v>1667</v>
      </c>
      <c r="N2463" t="str">
        <f>VLOOKUP(M2463,'BASE ARTICLE SAMUEL 25012023 v1'!$A$2:$B$1287,2,FALSE)</f>
        <v>AN</v>
      </c>
      <c r="O2463">
        <f t="shared" ref="O2463:O2532" si="313">E2463*H2463</f>
        <v>1.2</v>
      </c>
    </row>
    <row r="2464" spans="1:15" outlineLevel="2" x14ac:dyDescent="0.25">
      <c r="A2464" t="s">
        <v>2464</v>
      </c>
      <c r="B2464" s="74" t="str">
        <f t="shared" si="308"/>
        <v>0D600R100</v>
      </c>
      <c r="C2464" t="str">
        <f>VLOOKUP(A2464,'BASE ARTICLE SAMUEL 25012023 v1'!$A$1:$B$1287,2,FALSE)</f>
        <v>AF</v>
      </c>
      <c r="D2464" t="s">
        <v>1809</v>
      </c>
      <c r="E2464">
        <v>1</v>
      </c>
      <c r="F2464" t="s">
        <v>1810</v>
      </c>
      <c r="G2464" s="71">
        <f>VLOOKUP(M2464,'BASE ARTICLE SAMUEL 25012023 v1'!$A$1:$F$1287,6,FALSE)</f>
        <v>0.2</v>
      </c>
      <c r="H2464" s="6">
        <f>VLOOKUP(M2464,'BASE ARTICLE SAMUEL 25012023 v2'!$A$1:$H$1287,8,FALSE)</f>
        <v>0.2</v>
      </c>
      <c r="I2464">
        <v>0.4</v>
      </c>
      <c r="J2464">
        <f t="shared" si="311"/>
        <v>0.4</v>
      </c>
      <c r="K2464" s="6">
        <f>VLOOKUP(M2464,'BASE ARTICLE SAMUEL 25012023 v2'!$A$1:$K$1287,11,FALSE)</f>
        <v>0.4</v>
      </c>
      <c r="L2464" s="6">
        <f t="shared" si="312"/>
        <v>0.4</v>
      </c>
      <c r="M2464" t="s">
        <v>1809</v>
      </c>
      <c r="N2464" t="str">
        <f>VLOOKUP(M2464,'BASE ARTICLE SAMUEL 25012023 v1'!$A$2:$B$1287,2,FALSE)</f>
        <v>AN</v>
      </c>
      <c r="O2464">
        <f t="shared" si="313"/>
        <v>0.2</v>
      </c>
    </row>
    <row r="2465" spans="1:15" outlineLevel="2" x14ac:dyDescent="0.25">
      <c r="A2465" t="s">
        <v>2464</v>
      </c>
      <c r="B2465" s="74" t="str">
        <f t="shared" si="308"/>
        <v>0D600R100</v>
      </c>
      <c r="C2465" t="str">
        <f>VLOOKUP(A2465,'BASE ARTICLE SAMUEL 25012023 v1'!$A$1:$B$1287,2,FALSE)</f>
        <v>AF</v>
      </c>
      <c r="D2465" t="s">
        <v>1921</v>
      </c>
      <c r="E2465">
        <v>1</v>
      </c>
      <c r="F2465" t="s">
        <v>1922</v>
      </c>
      <c r="G2465" s="71">
        <f>VLOOKUP(M2465,'BASE ARTICLE SAMUEL 25012023 v1'!$A$1:$F$1287,6,FALSE)</f>
        <v>0</v>
      </c>
      <c r="H2465" s="6">
        <f>VLOOKUP(M2465,'BASE ARTICLE SAMUEL 25012023 v2'!$A$1:$H$1287,8,FALSE)</f>
        <v>48.797000000000004</v>
      </c>
      <c r="I2465">
        <v>58.89</v>
      </c>
      <c r="J2465">
        <f t="shared" si="311"/>
        <v>58.89</v>
      </c>
      <c r="K2465" s="6">
        <f>VLOOKUP(M2465,'BASE ARTICLE SAMUEL 25012023 v2'!$A$1:$K$1287,11,FALSE)</f>
        <v>74.160000000000011</v>
      </c>
      <c r="L2465" s="6">
        <f t="shared" si="312"/>
        <v>74.160000000000011</v>
      </c>
      <c r="M2465" t="s">
        <v>1921</v>
      </c>
      <c r="N2465" t="str">
        <f>VLOOKUP(M2465,'BASE ARTICLE SAMUEL 25012023 v1'!$A$2:$B$1287,2,FALSE)</f>
        <v>AF</v>
      </c>
      <c r="O2465">
        <f t="shared" si="313"/>
        <v>48.797000000000004</v>
      </c>
    </row>
    <row r="2466" spans="1:15" outlineLevel="2" x14ac:dyDescent="0.25">
      <c r="A2466" t="s">
        <v>2464</v>
      </c>
      <c r="B2466" s="74" t="str">
        <f t="shared" si="308"/>
        <v>0D600R100</v>
      </c>
      <c r="C2466" t="str">
        <f>VLOOKUP(A2466,'BASE ARTICLE SAMUEL 25012023 v1'!$A$1:$B$1287,2,FALSE)</f>
        <v>AF</v>
      </c>
      <c r="D2466" t="s">
        <v>1929</v>
      </c>
      <c r="E2466">
        <v>1</v>
      </c>
      <c r="F2466" t="s">
        <v>1930</v>
      </c>
      <c r="G2466" s="71">
        <f>VLOOKUP(M2466,'BASE ARTICLE SAMUEL 25012023 v1'!$A$1:$F$1287,6,FALSE)</f>
        <v>37.68</v>
      </c>
      <c r="H2466" s="6">
        <f>VLOOKUP(M2466,'BASE ARTICLE SAMUEL 25012023 v2'!$A$1:$H$1287,8,FALSE)</f>
        <v>37.183000000000007</v>
      </c>
      <c r="I2466">
        <v>19.28</v>
      </c>
      <c r="J2466">
        <f t="shared" si="311"/>
        <v>19.28</v>
      </c>
      <c r="K2466" s="6">
        <f>VLOOKUP(M2466,'BASE ARTICLE SAMUEL 25012023 v2'!$A$1:$K$1287,11,FALSE)</f>
        <v>46.478750000000005</v>
      </c>
      <c r="L2466" s="6">
        <f t="shared" si="312"/>
        <v>46.478750000000005</v>
      </c>
      <c r="M2466" t="s">
        <v>1929</v>
      </c>
      <c r="N2466" t="str">
        <f>VLOOKUP(M2466,'BASE ARTICLE SAMUEL 25012023 v1'!$A$2:$B$1287,2,FALSE)</f>
        <v>AA</v>
      </c>
      <c r="O2466">
        <f t="shared" si="313"/>
        <v>37.183000000000007</v>
      </c>
    </row>
    <row r="2467" spans="1:15" outlineLevel="2" x14ac:dyDescent="0.25">
      <c r="A2467" t="s">
        <v>2464</v>
      </c>
      <c r="B2467" s="74" t="str">
        <f t="shared" si="308"/>
        <v>0D600R100</v>
      </c>
      <c r="C2467" t="str">
        <f>VLOOKUP(A2467,'BASE ARTICLE SAMUEL 25012023 v1'!$A$1:$B$1287,2,FALSE)</f>
        <v>AF</v>
      </c>
      <c r="D2467" t="s">
        <v>1118</v>
      </c>
      <c r="E2467">
        <v>1</v>
      </c>
      <c r="F2467" t="s">
        <v>1119</v>
      </c>
      <c r="G2467" s="71">
        <f>VLOOKUP(M2467,'BASE ARTICLE SAMUEL 25012023 v1'!$A$1:$F$1287,6,FALSE)</f>
        <v>0</v>
      </c>
      <c r="H2467" s="6">
        <f>VLOOKUP(M2467,'BASE ARTICLE SAMUEL 25012023 v2'!$A$1:$H$1287,8,FALSE)</f>
        <v>83.629999999999981</v>
      </c>
      <c r="I2467">
        <v>135.75</v>
      </c>
      <c r="J2467">
        <f t="shared" si="311"/>
        <v>135.75</v>
      </c>
      <c r="K2467" s="6">
        <f>VLOOKUP(M2467,'BASE ARTICLE SAMUEL 25012023 v2'!$A$1:$K$1287,11,FALSE)</f>
        <v>142.03600000000003</v>
      </c>
      <c r="L2467" s="6">
        <f t="shared" si="312"/>
        <v>142.03600000000003</v>
      </c>
      <c r="M2467" t="s">
        <v>1118</v>
      </c>
      <c r="N2467" t="str">
        <f>VLOOKUP(M2467,'BASE ARTICLE SAMUEL 25012023 v1'!$A$2:$B$1287,2,FALSE)</f>
        <v>AF</v>
      </c>
      <c r="O2467">
        <f t="shared" si="313"/>
        <v>83.629999999999981</v>
      </c>
    </row>
    <row r="2468" spans="1:15" outlineLevel="2" x14ac:dyDescent="0.25">
      <c r="A2468" t="s">
        <v>2464</v>
      </c>
      <c r="B2468" s="74" t="str">
        <f t="shared" si="308"/>
        <v>0D600R100</v>
      </c>
      <c r="C2468" t="str">
        <f>VLOOKUP(A2468,'BASE ARTICLE SAMUEL 25012023 v1'!$A$1:$B$1287,2,FALSE)</f>
        <v>AF</v>
      </c>
      <c r="D2468" t="s">
        <v>68</v>
      </c>
      <c r="E2468">
        <v>1</v>
      </c>
      <c r="F2468" t="s">
        <v>69</v>
      </c>
      <c r="G2468" s="71">
        <f>VLOOKUP(M2468,'BASE ARTICLE SAMUEL 25012023 v1'!$A$1:$F$1287,6,FALSE)</f>
        <v>0.94</v>
      </c>
      <c r="H2468" s="6">
        <f>VLOOKUP(M2468,'BASE ARTICLE SAMUEL 25012023 v2'!$A$1:$H$1287,8,FALSE)</f>
        <v>0.94</v>
      </c>
      <c r="I2468">
        <v>1.41</v>
      </c>
      <c r="J2468">
        <f t="shared" si="311"/>
        <v>1.41</v>
      </c>
      <c r="K2468" s="6">
        <f>VLOOKUP(M2468,'BASE ARTICLE SAMUEL 25012023 v2'!$A$1:$K$1287,11,FALSE)</f>
        <v>1.41</v>
      </c>
      <c r="L2468" s="6">
        <f t="shared" si="312"/>
        <v>1.41</v>
      </c>
      <c r="M2468" t="s">
        <v>68</v>
      </c>
      <c r="N2468" t="str">
        <f>VLOOKUP(M2468,'BASE ARTICLE SAMUEL 25012023 v1'!$A$2:$B$1287,2,FALSE)</f>
        <v>AS</v>
      </c>
      <c r="O2468">
        <f t="shared" si="313"/>
        <v>0.94</v>
      </c>
    </row>
    <row r="2469" spans="1:15" outlineLevel="2" x14ac:dyDescent="0.25">
      <c r="A2469" t="s">
        <v>2464</v>
      </c>
      <c r="B2469" s="74" t="str">
        <f t="shared" si="308"/>
        <v>0D600R100</v>
      </c>
      <c r="C2469" t="str">
        <f>VLOOKUP(A2469,'BASE ARTICLE SAMUEL 25012023 v1'!$A$1:$B$1287,2,FALSE)</f>
        <v>AF</v>
      </c>
      <c r="D2469" t="s">
        <v>90</v>
      </c>
      <c r="E2469">
        <v>1</v>
      </c>
      <c r="F2469" t="s">
        <v>91</v>
      </c>
      <c r="G2469" s="71">
        <f>VLOOKUP(M2469,'BASE ARTICLE SAMUEL 25012023 v1'!$A$1:$F$1287,6,FALSE)</f>
        <v>0.92</v>
      </c>
      <c r="H2469" s="6">
        <f>VLOOKUP(M2469,'BASE ARTICLE SAMUEL 25012023 v2'!$A$1:$H$1287,8,FALSE)</f>
        <v>0.92</v>
      </c>
      <c r="I2469">
        <v>1.38</v>
      </c>
      <c r="J2469">
        <f t="shared" si="311"/>
        <v>1.38</v>
      </c>
      <c r="K2469" s="6">
        <f>VLOOKUP(M2469,'BASE ARTICLE SAMUEL 25012023 v2'!$A$1:$K$1287,11,FALSE)</f>
        <v>1.3800000000000001</v>
      </c>
      <c r="L2469" s="6">
        <f t="shared" si="312"/>
        <v>1.3800000000000001</v>
      </c>
      <c r="M2469" t="s">
        <v>90</v>
      </c>
      <c r="N2469" t="str">
        <f>VLOOKUP(M2469,'BASE ARTICLE SAMUEL 25012023 v1'!$A$2:$B$1287,2,FALSE)</f>
        <v>AS</v>
      </c>
      <c r="O2469">
        <f t="shared" si="313"/>
        <v>0.92</v>
      </c>
    </row>
    <row r="2470" spans="1:15" outlineLevel="2" x14ac:dyDescent="0.25">
      <c r="A2470" t="s">
        <v>2464</v>
      </c>
      <c r="B2470" s="74" t="str">
        <f t="shared" si="308"/>
        <v>0D600R100</v>
      </c>
      <c r="C2470" t="str">
        <f>VLOOKUP(A2470,'BASE ARTICLE SAMUEL 25012023 v1'!$A$1:$B$1287,2,FALSE)</f>
        <v>AF</v>
      </c>
      <c r="D2470" t="s">
        <v>757</v>
      </c>
      <c r="E2470">
        <v>1</v>
      </c>
      <c r="F2470" t="s">
        <v>758</v>
      </c>
      <c r="G2470" s="71">
        <f>VLOOKUP(M2470,'BASE ARTICLE SAMUEL 25012023 v1'!$A$1:$F$1287,6,FALSE)</f>
        <v>1.22</v>
      </c>
      <c r="H2470" s="6">
        <f>VLOOKUP(M2470,'BASE ARTICLE SAMUEL 25012023 v2'!$A$1:$H$1287,8,FALSE)</f>
        <v>1.22</v>
      </c>
      <c r="I2470">
        <v>1.62</v>
      </c>
      <c r="J2470">
        <f t="shared" si="311"/>
        <v>1.62</v>
      </c>
      <c r="K2470" s="6">
        <f>VLOOKUP(M2470,'BASE ARTICLE SAMUEL 25012023 v2'!$A$1:$K$1287,11,FALSE)</f>
        <v>1.6226</v>
      </c>
      <c r="L2470" s="6">
        <f t="shared" si="312"/>
        <v>1.6226</v>
      </c>
      <c r="M2470" t="s">
        <v>757</v>
      </c>
      <c r="N2470" t="str">
        <f>VLOOKUP(M2470,'BASE ARTICLE SAMUEL 25012023 v1'!$A$2:$B$1287,2,FALSE)</f>
        <v>AS</v>
      </c>
      <c r="O2470">
        <f t="shared" si="313"/>
        <v>1.22</v>
      </c>
    </row>
    <row r="2471" spans="1:15" outlineLevel="2" x14ac:dyDescent="0.25">
      <c r="A2471" t="s">
        <v>2464</v>
      </c>
      <c r="B2471" s="74" t="str">
        <f t="shared" si="308"/>
        <v>0D600R100</v>
      </c>
      <c r="C2471" t="str">
        <f>VLOOKUP(A2471,'BASE ARTICLE SAMUEL 25012023 v1'!$A$1:$B$1287,2,FALSE)</f>
        <v>AF</v>
      </c>
      <c r="D2471" t="s">
        <v>1603</v>
      </c>
      <c r="E2471">
        <v>1.22</v>
      </c>
      <c r="F2471" t="s">
        <v>1604</v>
      </c>
      <c r="G2471" s="71">
        <f>VLOOKUP(M2471,'BASE ARTICLE SAMUEL 25012023 v1'!$A$1:$F$1287,6,FALSE)</f>
        <v>50</v>
      </c>
      <c r="H2471" s="6">
        <f>VLOOKUP(M2471,'BASE ARTICLE SAMUEL 25012023 v2'!$A$1:$H$1287,8,FALSE)</f>
        <v>0</v>
      </c>
      <c r="I2471">
        <v>75</v>
      </c>
      <c r="J2471">
        <f t="shared" si="311"/>
        <v>91.5</v>
      </c>
      <c r="K2471" s="6">
        <f>VLOOKUP(M2471,'BASE ARTICLE SAMUEL 25012023 v2'!$A$1:$K$1287,11,FALSE)</f>
        <v>75</v>
      </c>
      <c r="L2471" s="6">
        <f t="shared" si="312"/>
        <v>91.5</v>
      </c>
      <c r="M2471" t="s">
        <v>1603</v>
      </c>
      <c r="N2471" t="str">
        <f>VLOOKUP(M2471,'BASE ARTICLE SAMUEL 25012023 v1'!$A$2:$B$1287,2,FALSE)</f>
        <v>AN</v>
      </c>
      <c r="O2471">
        <f t="shared" si="313"/>
        <v>0</v>
      </c>
    </row>
    <row r="2472" spans="1:15" outlineLevel="2" x14ac:dyDescent="0.25">
      <c r="A2472" t="s">
        <v>2464</v>
      </c>
      <c r="B2472" s="74" t="str">
        <f t="shared" si="308"/>
        <v>0D600R100</v>
      </c>
      <c r="C2472" t="str">
        <f>VLOOKUP(A2472,'BASE ARTICLE SAMUEL 25012023 v1'!$A$1:$B$1287,2,FALSE)</f>
        <v>AF</v>
      </c>
      <c r="D2472" t="s">
        <v>543</v>
      </c>
      <c r="E2472">
        <v>1</v>
      </c>
      <c r="F2472" t="s">
        <v>544</v>
      </c>
      <c r="G2472" s="71">
        <f>VLOOKUP(M2472,'BASE ARTICLE SAMUEL 25012023 v1'!$A$1:$F$1287,6,FALSE)</f>
        <v>178</v>
      </c>
      <c r="H2472" s="6">
        <f>VLOOKUP(M2472,'BASE ARTICLE SAMUEL 25012023 v2'!$A$1:$H$1287,8,FALSE)</f>
        <v>178</v>
      </c>
      <c r="I2472">
        <v>267</v>
      </c>
      <c r="J2472">
        <f t="shared" si="311"/>
        <v>267</v>
      </c>
      <c r="K2472" s="6">
        <f>VLOOKUP(M2472,'BASE ARTICLE SAMUEL 25012023 v2'!$A$1:$K$1287,11,FALSE)</f>
        <v>267</v>
      </c>
      <c r="L2472" s="6">
        <f t="shared" si="312"/>
        <v>267</v>
      </c>
      <c r="M2472" t="s">
        <v>543</v>
      </c>
      <c r="N2472" t="str">
        <f>VLOOKUP(M2472,'BASE ARTICLE SAMUEL 25012023 v1'!$A$2:$B$1287,2,FALSE)</f>
        <v>AS</v>
      </c>
      <c r="O2472">
        <f t="shared" si="313"/>
        <v>178</v>
      </c>
    </row>
    <row r="2473" spans="1:15" outlineLevel="2" x14ac:dyDescent="0.25">
      <c r="A2473" t="s">
        <v>2464</v>
      </c>
      <c r="B2473" s="74" t="str">
        <f t="shared" si="308"/>
        <v>0D600R100</v>
      </c>
      <c r="C2473" t="str">
        <f>VLOOKUP(A2473,'BASE ARTICLE SAMUEL 25012023 v1'!$A$1:$B$1287,2,FALSE)</f>
        <v>AF</v>
      </c>
      <c r="D2473" t="s">
        <v>560</v>
      </c>
      <c r="E2473">
        <v>1</v>
      </c>
      <c r="F2473" t="s">
        <v>561</v>
      </c>
      <c r="G2473" s="71">
        <f>VLOOKUP(M2473,'BASE ARTICLE SAMUEL 25012023 v1'!$A$1:$F$1287,6,FALSE)</f>
        <v>5.73</v>
      </c>
      <c r="H2473" s="6">
        <f>VLOOKUP(M2473,'BASE ARTICLE SAMUEL 25012023 v2'!$A$1:$H$1287,8,FALSE)</f>
        <v>5.73</v>
      </c>
      <c r="I2473">
        <v>19.059999999999999</v>
      </c>
      <c r="J2473">
        <f t="shared" si="311"/>
        <v>19.059999999999999</v>
      </c>
      <c r="K2473" s="6">
        <f>VLOOKUP(M2473,'BASE ARTICLE SAMUEL 25012023 v2'!$A$1:$K$1287,11,FALSE)</f>
        <v>22.862700000000004</v>
      </c>
      <c r="L2473" s="6">
        <f t="shared" si="312"/>
        <v>22.862700000000004</v>
      </c>
      <c r="M2473" t="s">
        <v>560</v>
      </c>
      <c r="N2473" t="str">
        <f>VLOOKUP(M2473,'BASE ARTICLE SAMUEL 25012023 v1'!$A$2:$B$1287,2,FALSE)</f>
        <v>AS</v>
      </c>
      <c r="O2473">
        <f t="shared" si="313"/>
        <v>5.73</v>
      </c>
    </row>
    <row r="2474" spans="1:15" outlineLevel="2" x14ac:dyDescent="0.25">
      <c r="A2474" t="s">
        <v>2464</v>
      </c>
      <c r="B2474" s="74" t="str">
        <f t="shared" si="308"/>
        <v>0D600R100</v>
      </c>
      <c r="C2474" t="str">
        <f>VLOOKUP(A2474,'BASE ARTICLE SAMUEL 25012023 v1'!$A$1:$B$1287,2,FALSE)</f>
        <v>AF</v>
      </c>
      <c r="D2474" t="s">
        <v>1560</v>
      </c>
      <c r="E2474">
        <v>2</v>
      </c>
      <c r="F2474" t="s">
        <v>1561</v>
      </c>
      <c r="G2474" s="71">
        <f>VLOOKUP(M2474,'BASE ARTICLE SAMUEL 25012023 v1'!$A$1:$F$1287,6,FALSE)</f>
        <v>0.13</v>
      </c>
      <c r="H2474" s="6">
        <f>VLOOKUP(M2474,'BASE ARTICLE SAMUEL 25012023 v2'!$A$1:$H$1287,8,FALSE)</f>
        <v>0.13</v>
      </c>
      <c r="I2474">
        <v>0.19</v>
      </c>
      <c r="J2474">
        <f t="shared" si="311"/>
        <v>0.38</v>
      </c>
      <c r="K2474" s="6">
        <f>VLOOKUP(M2474,'BASE ARTICLE SAMUEL 25012023 v2'!$A$1:$K$1287,11,FALSE)</f>
        <v>0.19000000500000003</v>
      </c>
      <c r="L2474" s="6">
        <f t="shared" si="312"/>
        <v>0.38000001000000005</v>
      </c>
      <c r="M2474" t="s">
        <v>1560</v>
      </c>
      <c r="N2474" t="str">
        <f>VLOOKUP(M2474,'BASE ARTICLE SAMUEL 25012023 v1'!$A$2:$B$1287,2,FALSE)</f>
        <v>AN</v>
      </c>
      <c r="O2474">
        <f t="shared" si="313"/>
        <v>0.26</v>
      </c>
    </row>
    <row r="2475" spans="1:15" outlineLevel="1" x14ac:dyDescent="0.25">
      <c r="A2475" s="74" t="s">
        <v>4245</v>
      </c>
      <c r="B2475" s="74" t="str">
        <f t="shared" si="308"/>
        <v>SPR1200D600R100</v>
      </c>
      <c r="H2475" s="6" t="e">
        <f>VLOOKUP(M2475,'BASE ARTICLE SAMUEL 25012023 v2'!$A$1:$H$1287,8,FALSE)</f>
        <v>#N/A</v>
      </c>
      <c r="K2475" s="6" t="e">
        <f>VLOOKUP(M2475,'BASE ARTICLE SAMUEL 25012023 v2'!$A$1:$K$1287,11,FALSE)</f>
        <v>#N/A</v>
      </c>
      <c r="L2475" s="6">
        <f>SUBTOTAL(9,L2448:L2474)</f>
        <v>944.92821001200002</v>
      </c>
      <c r="O2475">
        <f>SUBTOTAL(9,O2448:O2474)</f>
        <v>551.05700000000002</v>
      </c>
    </row>
    <row r="2476" spans="1:15" outlineLevel="2" x14ac:dyDescent="0.25">
      <c r="A2476" t="s">
        <v>2185</v>
      </c>
      <c r="B2476" s="74" t="str">
        <f t="shared" si="308"/>
        <v>O10</v>
      </c>
      <c r="C2476" t="str">
        <f>VLOOKUP(A2476,'BASE ARTICLE SAMUEL 25012023 v1'!$A$1:$B$1287,2,FALSE)</f>
        <v>AF</v>
      </c>
      <c r="D2476">
        <v>101006</v>
      </c>
      <c r="E2476">
        <v>3</v>
      </c>
      <c r="F2476" t="s">
        <v>583</v>
      </c>
      <c r="G2476" s="71">
        <f>VLOOKUP(M2476,'BASE ARTICLE SAMUEL 25012023 v1'!$A$1:$F$1287,6,FALSE)</f>
        <v>0.29299999999999998</v>
      </c>
      <c r="H2476" s="6">
        <f>VLOOKUP(M2476,'BASE ARTICLE SAMUEL 25012023 v2'!$A$1:$H$1287,8,FALSE)</f>
        <v>0.29299999999999998</v>
      </c>
      <c r="I2476">
        <v>0.68</v>
      </c>
      <c r="J2476">
        <f t="shared" ref="J2476:J2485" si="314">E2476*I2476</f>
        <v>2.04</v>
      </c>
      <c r="K2476" s="6">
        <f>VLOOKUP(M2476,'BASE ARTICLE SAMUEL 25012023 v2'!$A$1:$K$1287,11,FALSE)</f>
        <v>0.73249999999999993</v>
      </c>
      <c r="L2476" s="6">
        <f t="shared" ref="L2476:L2485" si="315">E2476*K2476</f>
        <v>2.1974999999999998</v>
      </c>
      <c r="M2476">
        <v>101006</v>
      </c>
      <c r="N2476" t="str">
        <f>VLOOKUP(M2476,'BASE ARTICLE SAMUEL 25012023 v1'!$A$2:$B$1287,2,FALSE)</f>
        <v>AN</v>
      </c>
      <c r="O2476">
        <f t="shared" si="313"/>
        <v>0.879</v>
      </c>
    </row>
    <row r="2477" spans="1:15" outlineLevel="2" x14ac:dyDescent="0.25">
      <c r="A2477" t="s">
        <v>2185</v>
      </c>
      <c r="B2477" s="74" t="str">
        <f t="shared" si="308"/>
        <v>O10</v>
      </c>
      <c r="C2477" t="str">
        <f>VLOOKUP(A2477,'BASE ARTICLE SAMUEL 25012023 v1'!$A$1:$B$1287,2,FALSE)</f>
        <v>AF</v>
      </c>
      <c r="D2477">
        <v>174222</v>
      </c>
      <c r="E2477">
        <v>1</v>
      </c>
      <c r="F2477" t="s">
        <v>1115</v>
      </c>
      <c r="G2477" s="71">
        <f>VLOOKUP(M2477,'BASE ARTICLE SAMUEL 25012023 v1'!$A$1:$F$1287,6,FALSE)</f>
        <v>23.46</v>
      </c>
      <c r="H2477" s="6">
        <f>VLOOKUP(M2477,'BASE ARTICLE SAMUEL 25012023 v2'!$A$1:$H$1287,8,FALSE)</f>
        <v>23.46</v>
      </c>
      <c r="I2477">
        <v>38.67</v>
      </c>
      <c r="J2477">
        <f t="shared" si="314"/>
        <v>38.67</v>
      </c>
      <c r="K2477" s="6">
        <f>VLOOKUP(M2477,'BASE ARTICLE SAMUEL 25012023 v2'!$A$1:$K$1287,11,FALSE)</f>
        <v>41.055</v>
      </c>
      <c r="L2477" s="6">
        <f t="shared" si="315"/>
        <v>41.055</v>
      </c>
      <c r="M2477">
        <v>174222</v>
      </c>
      <c r="N2477" t="str">
        <f>VLOOKUP(M2477,'BASE ARTICLE SAMUEL 25012023 v1'!$A$2:$B$1287,2,FALSE)</f>
        <v>AN</v>
      </c>
      <c r="O2477">
        <f t="shared" si="313"/>
        <v>23.46</v>
      </c>
    </row>
    <row r="2478" spans="1:15" outlineLevel="2" x14ac:dyDescent="0.25">
      <c r="A2478" t="s">
        <v>2185</v>
      </c>
      <c r="B2478" s="74" t="str">
        <f t="shared" si="308"/>
        <v>O10</v>
      </c>
      <c r="C2478" t="str">
        <f>VLOOKUP(A2478,'BASE ARTICLE SAMUEL 25012023 v1'!$A$1:$B$1287,2,FALSE)</f>
        <v>AF</v>
      </c>
      <c r="D2478" t="s">
        <v>1126</v>
      </c>
      <c r="E2478">
        <v>0.4</v>
      </c>
      <c r="F2478" t="s">
        <v>1127</v>
      </c>
      <c r="G2478" s="71">
        <f>VLOOKUP(M2478,'BASE ARTICLE SAMUEL 25012023 v1'!$A$1:$F$1287,6,FALSE)</f>
        <v>0.28999999999999998</v>
      </c>
      <c r="H2478" s="6">
        <f>VLOOKUP(M2478,'BASE ARTICLE SAMUEL 25012023 v2'!$A$1:$H$1287,8,FALSE)</f>
        <v>0.28999999999999998</v>
      </c>
      <c r="I2478">
        <v>0.41</v>
      </c>
      <c r="J2478">
        <f t="shared" si="314"/>
        <v>0.16400000000000001</v>
      </c>
      <c r="K2478" s="6">
        <f>VLOOKUP(M2478,'BASE ARTICLE SAMUEL 25012023 v2'!$A$1:$K$1287,11,FALSE)</f>
        <v>0.43499999999999994</v>
      </c>
      <c r="L2478" s="6">
        <f t="shared" si="315"/>
        <v>0.17399999999999999</v>
      </c>
      <c r="M2478" t="s">
        <v>1126</v>
      </c>
      <c r="N2478" t="str">
        <f>VLOOKUP(M2478,'BASE ARTICLE SAMUEL 25012023 v1'!$A$2:$B$1287,2,FALSE)</f>
        <v>AN</v>
      </c>
      <c r="O2478">
        <f t="shared" si="313"/>
        <v>0.11599999999999999</v>
      </c>
    </row>
    <row r="2479" spans="1:15" outlineLevel="2" x14ac:dyDescent="0.25">
      <c r="A2479" t="s">
        <v>2185</v>
      </c>
      <c r="B2479" s="74" t="str">
        <f t="shared" si="308"/>
        <v>O10</v>
      </c>
      <c r="C2479" t="str">
        <f>VLOOKUP(A2479,'BASE ARTICLE SAMUEL 25012023 v1'!$A$1:$B$1287,2,FALSE)</f>
        <v>AF</v>
      </c>
      <c r="D2479" t="s">
        <v>1123</v>
      </c>
      <c r="E2479">
        <v>1.05</v>
      </c>
      <c r="F2479" t="s">
        <v>1124</v>
      </c>
      <c r="G2479" s="71">
        <f>VLOOKUP(M2479,'BASE ARTICLE SAMUEL 25012023 v1'!$A$1:$F$1287,6,FALSE)</f>
        <v>0.21</v>
      </c>
      <c r="H2479" s="6">
        <f>VLOOKUP(M2479,'BASE ARTICLE SAMUEL 25012023 v2'!$A$1:$H$1287,8,FALSE)</f>
        <v>0.21</v>
      </c>
      <c r="I2479">
        <v>0.41</v>
      </c>
      <c r="J2479">
        <f t="shared" si="314"/>
        <v>0.43049999999999999</v>
      </c>
      <c r="K2479" s="6">
        <f>VLOOKUP(M2479,'BASE ARTICLE SAMUEL 25012023 v2'!$A$1:$K$1287,11,FALSE)</f>
        <v>0.315</v>
      </c>
      <c r="L2479" s="6">
        <f t="shared" si="315"/>
        <v>0.33075000000000004</v>
      </c>
      <c r="M2479" t="s">
        <v>1123</v>
      </c>
      <c r="N2479" t="str">
        <f>VLOOKUP(M2479,'BASE ARTICLE SAMUEL 25012023 v1'!$A$2:$B$1287,2,FALSE)</f>
        <v>AN</v>
      </c>
      <c r="O2479">
        <f t="shared" si="313"/>
        <v>0.2205</v>
      </c>
    </row>
    <row r="2480" spans="1:15" outlineLevel="2" x14ac:dyDescent="0.25">
      <c r="A2480" t="s">
        <v>2185</v>
      </c>
      <c r="B2480" s="74" t="str">
        <f t="shared" si="308"/>
        <v>O10</v>
      </c>
      <c r="C2480" t="str">
        <f>VLOOKUP(A2480,'BASE ARTICLE SAMUEL 25012023 v1'!$A$1:$B$1287,2,FALSE)</f>
        <v>AF</v>
      </c>
      <c r="E2480">
        <v>2</v>
      </c>
      <c r="F2480" t="s">
        <v>1944</v>
      </c>
      <c r="G2480" s="71">
        <f>VLOOKUP(M2480,'BASE ARTICLE SAMUEL 25012023 v1'!$A$1:$F$1287,6,FALSE)</f>
        <v>2.87</v>
      </c>
      <c r="H2480" s="6">
        <f>VLOOKUP(M2480,'BASE ARTICLE SAMUEL 25012023 v2'!$A$1:$H$1287,8,FALSE)</f>
        <v>2.87</v>
      </c>
      <c r="I2480">
        <v>0</v>
      </c>
      <c r="J2480">
        <f t="shared" si="314"/>
        <v>0</v>
      </c>
      <c r="K2480" s="6">
        <f>VLOOKUP(M2480,'BASE ARTICLE SAMUEL 25012023 v2'!$A$1:$K$1287,11,FALSE)</f>
        <v>4.3049999999999997</v>
      </c>
      <c r="L2480" s="6">
        <f t="shared" si="315"/>
        <v>8.61</v>
      </c>
      <c r="M2480" t="s">
        <v>1943</v>
      </c>
      <c r="N2480" t="str">
        <f>VLOOKUP(M2480,'BASE ARTICLE SAMUEL 25012023 v1'!$A$2:$B$1287,2,FALSE)</f>
        <v>AN</v>
      </c>
      <c r="O2480">
        <f t="shared" si="313"/>
        <v>5.74</v>
      </c>
    </row>
    <row r="2481" spans="1:15" outlineLevel="2" x14ac:dyDescent="0.25">
      <c r="A2481" t="s">
        <v>2185</v>
      </c>
      <c r="B2481" s="74" t="str">
        <f t="shared" si="308"/>
        <v>O10</v>
      </c>
      <c r="C2481" t="str">
        <f>VLOOKUP(A2481,'BASE ARTICLE SAMUEL 25012023 v1'!$A$1:$B$1287,2,FALSE)</f>
        <v>AF</v>
      </c>
      <c r="D2481" t="s">
        <v>1116</v>
      </c>
      <c r="E2481">
        <v>1</v>
      </c>
      <c r="F2481" t="s">
        <v>1117</v>
      </c>
      <c r="G2481" s="71">
        <f>VLOOKUP(M2481,'BASE ARTICLE SAMUEL 25012023 v1'!$A$1:$F$1287,6,FALSE)</f>
        <v>3.14</v>
      </c>
      <c r="H2481" s="6">
        <f>VLOOKUP(M2481,'BASE ARTICLE SAMUEL 25012023 v2'!$A$1:$H$1287,8,FALSE)</f>
        <v>3.14</v>
      </c>
      <c r="I2481">
        <v>5.23</v>
      </c>
      <c r="J2481">
        <f t="shared" si="314"/>
        <v>5.23</v>
      </c>
      <c r="K2481" s="6">
        <f>VLOOKUP(M2481,'BASE ARTICLE SAMUEL 25012023 v2'!$A$1:$K$1287,11,FALSE)</f>
        <v>5.4950000000000001</v>
      </c>
      <c r="L2481" s="6">
        <f t="shared" si="315"/>
        <v>5.4950000000000001</v>
      </c>
      <c r="M2481" t="s">
        <v>1116</v>
      </c>
      <c r="N2481" t="str">
        <f>VLOOKUP(M2481,'BASE ARTICLE SAMUEL 25012023 v1'!$A$2:$B$1287,2,FALSE)</f>
        <v>AN</v>
      </c>
      <c r="O2481">
        <f t="shared" si="313"/>
        <v>3.14</v>
      </c>
    </row>
    <row r="2482" spans="1:15" outlineLevel="2" x14ac:dyDescent="0.25">
      <c r="A2482" t="s">
        <v>2185</v>
      </c>
      <c r="B2482" s="74" t="str">
        <f t="shared" si="308"/>
        <v>O10</v>
      </c>
      <c r="C2482" t="str">
        <f>VLOOKUP(A2482,'BASE ARTICLE SAMUEL 25012023 v1'!$A$1:$B$1287,2,FALSE)</f>
        <v>AF</v>
      </c>
      <c r="D2482" t="s">
        <v>536</v>
      </c>
      <c r="E2482">
        <v>1.5</v>
      </c>
      <c r="F2482" t="s">
        <v>537</v>
      </c>
      <c r="G2482" s="71">
        <f>VLOOKUP(M2482,'BASE ARTICLE SAMUEL 25012023 v1'!$A$1:$F$1287,6,FALSE)</f>
        <v>0.89</v>
      </c>
      <c r="H2482" s="6">
        <f>VLOOKUP(M2482,'BASE ARTICLE SAMUEL 25012023 v2'!$A$1:$H$1287,8,FALSE)</f>
        <v>0.89</v>
      </c>
      <c r="I2482">
        <v>29.75</v>
      </c>
      <c r="J2482">
        <f t="shared" si="314"/>
        <v>44.625</v>
      </c>
      <c r="K2482" s="6">
        <f>VLOOKUP(M2482,'BASE ARTICLE SAMUEL 25012023 v2'!$A$1:$K$1287,11,FALSE)</f>
        <v>1.5575000000000001</v>
      </c>
      <c r="L2482" s="6">
        <f t="shared" si="315"/>
        <v>2.3362500000000002</v>
      </c>
      <c r="M2482" t="s">
        <v>536</v>
      </c>
      <c r="N2482" t="str">
        <f>VLOOKUP(M2482,'BASE ARTICLE SAMUEL 25012023 v1'!$A$2:$B$1287,2,FALSE)</f>
        <v>AS</v>
      </c>
      <c r="O2482">
        <f t="shared" si="313"/>
        <v>1.335</v>
      </c>
    </row>
    <row r="2483" spans="1:15" outlineLevel="2" x14ac:dyDescent="0.25">
      <c r="A2483" t="s">
        <v>2185</v>
      </c>
      <c r="B2483" s="74" t="str">
        <f t="shared" si="308"/>
        <v>O10</v>
      </c>
      <c r="C2483" t="str">
        <f>VLOOKUP(A2483,'BASE ARTICLE SAMUEL 25012023 v1'!$A$1:$B$1287,2,FALSE)</f>
        <v>AF</v>
      </c>
      <c r="D2483" t="s">
        <v>1603</v>
      </c>
      <c r="E2483">
        <v>0.53</v>
      </c>
      <c r="F2483" t="s">
        <v>1604</v>
      </c>
      <c r="G2483" s="71">
        <f>VLOOKUP(M2483,'BASE ARTICLE SAMUEL 25012023 v1'!$A$1:$F$1287,6,FALSE)</f>
        <v>50</v>
      </c>
      <c r="H2483" s="6">
        <f>VLOOKUP(M2483,'BASE ARTICLE SAMUEL 25012023 v2'!$A$1:$H$1287,8,FALSE)</f>
        <v>0</v>
      </c>
      <c r="I2483">
        <v>75</v>
      </c>
      <c r="J2483">
        <f t="shared" si="314"/>
        <v>39.75</v>
      </c>
      <c r="K2483" s="6">
        <f>VLOOKUP(M2483,'BASE ARTICLE SAMUEL 25012023 v2'!$A$1:$K$1287,11,FALSE)</f>
        <v>75</v>
      </c>
      <c r="L2483" s="6">
        <f t="shared" si="315"/>
        <v>39.75</v>
      </c>
      <c r="M2483" t="s">
        <v>1603</v>
      </c>
      <c r="N2483" t="str">
        <f>VLOOKUP(M2483,'BASE ARTICLE SAMUEL 25012023 v1'!$A$2:$B$1287,2,FALSE)</f>
        <v>AN</v>
      </c>
      <c r="O2483">
        <f t="shared" si="313"/>
        <v>0</v>
      </c>
    </row>
    <row r="2484" spans="1:15" outlineLevel="2" x14ac:dyDescent="0.25">
      <c r="A2484" t="s">
        <v>2185</v>
      </c>
      <c r="B2484" s="74" t="str">
        <f t="shared" si="308"/>
        <v>O10</v>
      </c>
      <c r="C2484" t="str">
        <f>VLOOKUP(A2484,'BASE ARTICLE SAMUEL 25012023 v1'!$A$1:$B$1287,2,FALSE)</f>
        <v>AF</v>
      </c>
      <c r="D2484" t="s">
        <v>1128</v>
      </c>
      <c r="E2484">
        <v>1</v>
      </c>
      <c r="F2484" t="s">
        <v>1129</v>
      </c>
      <c r="G2484" s="71">
        <f>VLOOKUP(M2484,'BASE ARTICLE SAMUEL 25012023 v1'!$A$1:$F$1287,6,FALSE)</f>
        <v>3.27</v>
      </c>
      <c r="H2484" s="6">
        <f>VLOOKUP(M2484,'BASE ARTICLE SAMUEL 25012023 v2'!$A$1:$H$1287,8,FALSE)</f>
        <v>3.27</v>
      </c>
      <c r="I2484">
        <v>6.05</v>
      </c>
      <c r="J2484">
        <f t="shared" si="314"/>
        <v>6.05</v>
      </c>
      <c r="K2484" s="6">
        <f>VLOOKUP(M2484,'BASE ARTICLE SAMUEL 25012023 v2'!$A$1:$K$1287,11,FALSE)</f>
        <v>8.1750000000000007</v>
      </c>
      <c r="L2484" s="6">
        <f t="shared" si="315"/>
        <v>8.1750000000000007</v>
      </c>
      <c r="M2484" t="s">
        <v>1128</v>
      </c>
      <c r="N2484" t="str">
        <f>VLOOKUP(M2484,'BASE ARTICLE SAMUEL 25012023 v1'!$A$2:$B$1287,2,FALSE)</f>
        <v>AN</v>
      </c>
      <c r="O2484">
        <f t="shared" si="313"/>
        <v>3.27</v>
      </c>
    </row>
    <row r="2485" spans="1:15" outlineLevel="2" x14ac:dyDescent="0.25">
      <c r="A2485" t="s">
        <v>2185</v>
      </c>
      <c r="B2485" s="74" t="str">
        <f t="shared" si="308"/>
        <v>O10</v>
      </c>
      <c r="C2485" t="str">
        <f>VLOOKUP(A2485,'BASE ARTICLE SAMUEL 25012023 v1'!$A$1:$B$1287,2,FALSE)</f>
        <v>AF</v>
      </c>
      <c r="E2485">
        <v>1</v>
      </c>
      <c r="F2485" t="s">
        <v>765</v>
      </c>
      <c r="G2485" s="71">
        <f>VLOOKUP(M2485,'BASE ARTICLE SAMUEL 25012023 v1'!$A$1:$F$1287,6,FALSE)</f>
        <v>22.8</v>
      </c>
      <c r="H2485" s="6">
        <f>VLOOKUP(M2485,'BASE ARTICLE SAMUEL 25012023 v2'!$A$1:$H$1287,8,FALSE)</f>
        <v>22.8</v>
      </c>
      <c r="I2485">
        <v>0.68</v>
      </c>
      <c r="J2485">
        <f t="shared" si="314"/>
        <v>0.68</v>
      </c>
      <c r="K2485" s="6">
        <f>VLOOKUP(M2485,'BASE ARTICLE SAMUEL 25012023 v2'!$A$1:$K$1287,11,FALSE)</f>
        <v>34.200000000000003</v>
      </c>
      <c r="L2485" s="6">
        <f t="shared" si="315"/>
        <v>34.200000000000003</v>
      </c>
      <c r="M2485" t="s">
        <v>764</v>
      </c>
      <c r="N2485" t="str">
        <f>VLOOKUP(M2485,'BASE ARTICLE SAMUEL 25012023 v1'!$A$2:$B$1287,2,FALSE)</f>
        <v>AS</v>
      </c>
      <c r="O2485">
        <f t="shared" si="313"/>
        <v>22.8</v>
      </c>
    </row>
    <row r="2486" spans="1:15" outlineLevel="1" x14ac:dyDescent="0.25">
      <c r="A2486" s="74" t="s">
        <v>4246</v>
      </c>
      <c r="B2486" s="74" t="str">
        <f t="shared" si="308"/>
        <v>MCOFPRO10</v>
      </c>
      <c r="H2486" s="6" t="e">
        <f>VLOOKUP(M2486,'BASE ARTICLE SAMUEL 25012023 v2'!$A$1:$H$1287,8,FALSE)</f>
        <v>#N/A</v>
      </c>
      <c r="K2486" s="6" t="e">
        <f>VLOOKUP(M2486,'BASE ARTICLE SAMUEL 25012023 v2'!$A$1:$K$1287,11,FALSE)</f>
        <v>#N/A</v>
      </c>
      <c r="L2486" s="6">
        <f>SUBTOTAL(9,L2476:L2485)</f>
        <v>142.3235</v>
      </c>
      <c r="O2486">
        <f>SUBTOTAL(9,O2476:O2485)</f>
        <v>60.96050000000001</v>
      </c>
    </row>
    <row r="2487" spans="1:15" outlineLevel="2" x14ac:dyDescent="0.25">
      <c r="A2487" t="s">
        <v>2187</v>
      </c>
      <c r="B2487" s="74" t="str">
        <f t="shared" si="308"/>
        <v>O4-6A-VMHI</v>
      </c>
      <c r="C2487" t="str">
        <f>VLOOKUP(A2487,'BASE ARTICLE SAMUEL 25012023 v1'!$A$1:$B$1287,2,FALSE)</f>
        <v>AF</v>
      </c>
      <c r="D2487">
        <v>101006</v>
      </c>
      <c r="E2487">
        <v>4</v>
      </c>
      <c r="F2487" t="s">
        <v>583</v>
      </c>
      <c r="G2487" s="71">
        <f>VLOOKUP(M2487,'BASE ARTICLE SAMUEL 25012023 v1'!$A$1:$F$1287,6,FALSE)</f>
        <v>0.29299999999999998</v>
      </c>
      <c r="H2487" s="6">
        <f>VLOOKUP(M2487,'BASE ARTICLE SAMUEL 25012023 v2'!$A$1:$H$1287,8,FALSE)</f>
        <v>0.29299999999999998</v>
      </c>
      <c r="I2487">
        <v>0.68</v>
      </c>
      <c r="J2487">
        <f t="shared" ref="J2487:J2497" si="316">E2487*I2487</f>
        <v>2.72</v>
      </c>
      <c r="K2487" s="6">
        <f>VLOOKUP(M2487,'BASE ARTICLE SAMUEL 25012023 v2'!$A$1:$K$1287,11,FALSE)</f>
        <v>0.73249999999999993</v>
      </c>
      <c r="L2487" s="6">
        <f t="shared" ref="L2487:L2497" si="317">E2487*K2487</f>
        <v>2.9299999999999997</v>
      </c>
      <c r="M2487">
        <v>101006</v>
      </c>
      <c r="N2487" t="str">
        <f>VLOOKUP(M2487,'BASE ARTICLE SAMUEL 25012023 v1'!$A$2:$B$1287,2,FALSE)</f>
        <v>AN</v>
      </c>
      <c r="O2487">
        <f t="shared" si="313"/>
        <v>1.1719999999999999</v>
      </c>
    </row>
    <row r="2488" spans="1:15" outlineLevel="2" x14ac:dyDescent="0.25">
      <c r="A2488" t="s">
        <v>2187</v>
      </c>
      <c r="B2488" s="74" t="str">
        <f t="shared" si="308"/>
        <v>O4-6A-VMHI</v>
      </c>
      <c r="C2488" t="str">
        <f>VLOOKUP(A2488,'BASE ARTICLE SAMUEL 25012023 v1'!$A$1:$B$1287,2,FALSE)</f>
        <v>AF</v>
      </c>
      <c r="D2488">
        <v>174222</v>
      </c>
      <c r="E2488">
        <v>1</v>
      </c>
      <c r="F2488" t="s">
        <v>1115</v>
      </c>
      <c r="G2488" s="71">
        <f>VLOOKUP(M2488,'BASE ARTICLE SAMUEL 25012023 v1'!$A$1:$F$1287,6,FALSE)</f>
        <v>23.46</v>
      </c>
      <c r="H2488" s="6">
        <f>VLOOKUP(M2488,'BASE ARTICLE SAMUEL 25012023 v2'!$A$1:$H$1287,8,FALSE)</f>
        <v>23.46</v>
      </c>
      <c r="I2488">
        <v>38.67</v>
      </c>
      <c r="J2488">
        <f t="shared" si="316"/>
        <v>38.67</v>
      </c>
      <c r="K2488" s="6">
        <f>VLOOKUP(M2488,'BASE ARTICLE SAMUEL 25012023 v2'!$A$1:$K$1287,11,FALSE)</f>
        <v>41.055</v>
      </c>
      <c r="L2488" s="6">
        <f t="shared" si="317"/>
        <v>41.055</v>
      </c>
      <c r="M2488">
        <v>174222</v>
      </c>
      <c r="N2488" t="str">
        <f>VLOOKUP(M2488,'BASE ARTICLE SAMUEL 25012023 v1'!$A$2:$B$1287,2,FALSE)</f>
        <v>AN</v>
      </c>
      <c r="O2488">
        <f t="shared" si="313"/>
        <v>23.46</v>
      </c>
    </row>
    <row r="2489" spans="1:15" outlineLevel="2" x14ac:dyDescent="0.25">
      <c r="A2489" t="s">
        <v>2187</v>
      </c>
      <c r="B2489" s="74" t="str">
        <f t="shared" si="308"/>
        <v>O4-6A-VMHI</v>
      </c>
      <c r="C2489" t="str">
        <f>VLOOKUP(A2489,'BASE ARTICLE SAMUEL 25012023 v1'!$A$1:$B$1287,2,FALSE)</f>
        <v>AF</v>
      </c>
      <c r="D2489" t="s">
        <v>1126</v>
      </c>
      <c r="E2489">
        <v>0.4</v>
      </c>
      <c r="F2489" t="s">
        <v>1127</v>
      </c>
      <c r="G2489" s="71">
        <f>VLOOKUP(M2489,'BASE ARTICLE SAMUEL 25012023 v1'!$A$1:$F$1287,6,FALSE)</f>
        <v>0.28999999999999998</v>
      </c>
      <c r="H2489" s="6">
        <f>VLOOKUP(M2489,'BASE ARTICLE SAMUEL 25012023 v2'!$A$1:$H$1287,8,FALSE)</f>
        <v>0.28999999999999998</v>
      </c>
      <c r="I2489">
        <v>0.41</v>
      </c>
      <c r="J2489">
        <f t="shared" si="316"/>
        <v>0.16400000000000001</v>
      </c>
      <c r="K2489" s="6">
        <f>VLOOKUP(M2489,'BASE ARTICLE SAMUEL 25012023 v2'!$A$1:$K$1287,11,FALSE)</f>
        <v>0.43499999999999994</v>
      </c>
      <c r="L2489" s="6">
        <f t="shared" si="317"/>
        <v>0.17399999999999999</v>
      </c>
      <c r="M2489" t="s">
        <v>1126</v>
      </c>
      <c r="N2489" t="str">
        <f>VLOOKUP(M2489,'BASE ARTICLE SAMUEL 25012023 v1'!$A$2:$B$1287,2,FALSE)</f>
        <v>AN</v>
      </c>
      <c r="O2489">
        <f t="shared" si="313"/>
        <v>0.11599999999999999</v>
      </c>
    </row>
    <row r="2490" spans="1:15" outlineLevel="2" x14ac:dyDescent="0.25">
      <c r="A2490" t="s">
        <v>2187</v>
      </c>
      <c r="B2490" s="74" t="str">
        <f t="shared" si="308"/>
        <v>O4-6A-VMHI</v>
      </c>
      <c r="C2490" t="str">
        <f>VLOOKUP(A2490,'BASE ARTICLE SAMUEL 25012023 v1'!$A$1:$B$1287,2,FALSE)</f>
        <v>AF</v>
      </c>
      <c r="D2490" t="s">
        <v>1123</v>
      </c>
      <c r="E2490">
        <v>1.05</v>
      </c>
      <c r="F2490" t="s">
        <v>1124</v>
      </c>
      <c r="G2490" s="71">
        <f>VLOOKUP(M2490,'BASE ARTICLE SAMUEL 25012023 v1'!$A$1:$F$1287,6,FALSE)</f>
        <v>0.21</v>
      </c>
      <c r="H2490" s="6">
        <f>VLOOKUP(M2490,'BASE ARTICLE SAMUEL 25012023 v2'!$A$1:$H$1287,8,FALSE)</f>
        <v>0.21</v>
      </c>
      <c r="I2490">
        <v>0.41</v>
      </c>
      <c r="J2490">
        <f t="shared" si="316"/>
        <v>0.43049999999999999</v>
      </c>
      <c r="K2490" s="6">
        <f>VLOOKUP(M2490,'BASE ARTICLE SAMUEL 25012023 v2'!$A$1:$K$1287,11,FALSE)</f>
        <v>0.315</v>
      </c>
      <c r="L2490" s="6">
        <f t="shared" si="317"/>
        <v>0.33075000000000004</v>
      </c>
      <c r="M2490" t="s">
        <v>1123</v>
      </c>
      <c r="N2490" t="str">
        <f>VLOOKUP(M2490,'BASE ARTICLE SAMUEL 25012023 v1'!$A$2:$B$1287,2,FALSE)</f>
        <v>AN</v>
      </c>
      <c r="O2490">
        <f t="shared" si="313"/>
        <v>0.2205</v>
      </c>
    </row>
    <row r="2491" spans="1:15" outlineLevel="2" x14ac:dyDescent="0.25">
      <c r="A2491" t="s">
        <v>2187</v>
      </c>
      <c r="B2491" s="74" t="str">
        <f t="shared" si="308"/>
        <v>O4-6A-VMHI</v>
      </c>
      <c r="C2491" t="str">
        <f>VLOOKUP(A2491,'BASE ARTICLE SAMUEL 25012023 v1'!$A$1:$B$1287,2,FALSE)</f>
        <v>AF</v>
      </c>
      <c r="E2491">
        <v>2</v>
      </c>
      <c r="F2491" t="s">
        <v>1944</v>
      </c>
      <c r="G2491" s="71">
        <f>VLOOKUP(M2491,'BASE ARTICLE SAMUEL 25012023 v1'!$A$1:$F$1287,6,FALSE)</f>
        <v>2.87</v>
      </c>
      <c r="H2491" s="6">
        <f>VLOOKUP(M2491,'BASE ARTICLE SAMUEL 25012023 v2'!$A$1:$H$1287,8,FALSE)</f>
        <v>2.87</v>
      </c>
      <c r="I2491">
        <v>0</v>
      </c>
      <c r="J2491">
        <f t="shared" si="316"/>
        <v>0</v>
      </c>
      <c r="K2491" s="6">
        <f>VLOOKUP(M2491,'BASE ARTICLE SAMUEL 25012023 v2'!$A$1:$K$1287,11,FALSE)</f>
        <v>4.3049999999999997</v>
      </c>
      <c r="L2491" s="6">
        <f t="shared" si="317"/>
        <v>8.61</v>
      </c>
      <c r="M2491" t="s">
        <v>1943</v>
      </c>
      <c r="N2491" t="str">
        <f>VLOOKUP(M2491,'BASE ARTICLE SAMUEL 25012023 v1'!$A$2:$B$1287,2,FALSE)</f>
        <v>AN</v>
      </c>
      <c r="O2491">
        <f t="shared" si="313"/>
        <v>5.74</v>
      </c>
    </row>
    <row r="2492" spans="1:15" outlineLevel="2" x14ac:dyDescent="0.25">
      <c r="A2492" t="s">
        <v>2187</v>
      </c>
      <c r="B2492" s="74" t="str">
        <f t="shared" si="308"/>
        <v>O4-6A-VMHI</v>
      </c>
      <c r="C2492" t="str">
        <f>VLOOKUP(A2492,'BASE ARTICLE SAMUEL 25012023 v1'!$A$1:$B$1287,2,FALSE)</f>
        <v>AF</v>
      </c>
      <c r="D2492" t="s">
        <v>1116</v>
      </c>
      <c r="E2492">
        <v>1</v>
      </c>
      <c r="F2492" t="s">
        <v>1117</v>
      </c>
      <c r="G2492" s="71">
        <f>VLOOKUP(M2492,'BASE ARTICLE SAMUEL 25012023 v1'!$A$1:$F$1287,6,FALSE)</f>
        <v>3.14</v>
      </c>
      <c r="H2492" s="6">
        <f>VLOOKUP(M2492,'BASE ARTICLE SAMUEL 25012023 v2'!$A$1:$H$1287,8,FALSE)</f>
        <v>3.14</v>
      </c>
      <c r="I2492">
        <v>5.23</v>
      </c>
      <c r="J2492">
        <f t="shared" si="316"/>
        <v>5.23</v>
      </c>
      <c r="K2492" s="6">
        <f>VLOOKUP(M2492,'BASE ARTICLE SAMUEL 25012023 v2'!$A$1:$K$1287,11,FALSE)</f>
        <v>5.4950000000000001</v>
      </c>
      <c r="L2492" s="6">
        <f t="shared" si="317"/>
        <v>5.4950000000000001</v>
      </c>
      <c r="M2492" t="s">
        <v>1116</v>
      </c>
      <c r="N2492" t="str">
        <f>VLOOKUP(M2492,'BASE ARTICLE SAMUEL 25012023 v1'!$A$2:$B$1287,2,FALSE)</f>
        <v>AN</v>
      </c>
      <c r="O2492">
        <f t="shared" si="313"/>
        <v>3.14</v>
      </c>
    </row>
    <row r="2493" spans="1:15" outlineLevel="2" x14ac:dyDescent="0.25">
      <c r="A2493" t="s">
        <v>2187</v>
      </c>
      <c r="B2493" s="74" t="str">
        <f t="shared" si="308"/>
        <v>O4-6A-VMHI</v>
      </c>
      <c r="C2493" t="str">
        <f>VLOOKUP(A2493,'BASE ARTICLE SAMUEL 25012023 v1'!$A$1:$B$1287,2,FALSE)</f>
        <v>AF</v>
      </c>
      <c r="D2493" t="s">
        <v>536</v>
      </c>
      <c r="E2493">
        <v>1.5</v>
      </c>
      <c r="F2493" t="s">
        <v>537</v>
      </c>
      <c r="G2493" s="71">
        <f>VLOOKUP(M2493,'BASE ARTICLE SAMUEL 25012023 v1'!$A$1:$F$1287,6,FALSE)</f>
        <v>0.89</v>
      </c>
      <c r="H2493" s="6">
        <f>VLOOKUP(M2493,'BASE ARTICLE SAMUEL 25012023 v2'!$A$1:$H$1287,8,FALSE)</f>
        <v>0.89</v>
      </c>
      <c r="I2493">
        <v>29.75</v>
      </c>
      <c r="J2493">
        <f t="shared" si="316"/>
        <v>44.625</v>
      </c>
      <c r="K2493" s="6">
        <f>VLOOKUP(M2493,'BASE ARTICLE SAMUEL 25012023 v2'!$A$1:$K$1287,11,FALSE)</f>
        <v>1.5575000000000001</v>
      </c>
      <c r="L2493" s="6">
        <f t="shared" si="317"/>
        <v>2.3362500000000002</v>
      </c>
      <c r="M2493" t="s">
        <v>536</v>
      </c>
      <c r="N2493" t="str">
        <f>VLOOKUP(M2493,'BASE ARTICLE SAMUEL 25012023 v1'!$A$2:$B$1287,2,FALSE)</f>
        <v>AS</v>
      </c>
      <c r="O2493">
        <f t="shared" si="313"/>
        <v>1.335</v>
      </c>
    </row>
    <row r="2494" spans="1:15" outlineLevel="2" x14ac:dyDescent="0.25">
      <c r="A2494" t="s">
        <v>2187</v>
      </c>
      <c r="B2494" s="74" t="str">
        <f t="shared" si="308"/>
        <v>O4-6A-VMHI</v>
      </c>
      <c r="C2494" t="str">
        <f>VLOOKUP(A2494,'BASE ARTICLE SAMUEL 25012023 v1'!$A$1:$B$1287,2,FALSE)</f>
        <v>AF</v>
      </c>
      <c r="D2494" t="s">
        <v>1603</v>
      </c>
      <c r="E2494">
        <v>0.53</v>
      </c>
      <c r="F2494" t="s">
        <v>1604</v>
      </c>
      <c r="G2494" s="71">
        <f>VLOOKUP(M2494,'BASE ARTICLE SAMUEL 25012023 v1'!$A$1:$F$1287,6,FALSE)</f>
        <v>50</v>
      </c>
      <c r="H2494" s="6">
        <f>VLOOKUP(M2494,'BASE ARTICLE SAMUEL 25012023 v2'!$A$1:$H$1287,8,FALSE)</f>
        <v>0</v>
      </c>
      <c r="I2494">
        <v>75</v>
      </c>
      <c r="J2494">
        <f t="shared" si="316"/>
        <v>39.75</v>
      </c>
      <c r="K2494" s="6">
        <f>VLOOKUP(M2494,'BASE ARTICLE SAMUEL 25012023 v2'!$A$1:$K$1287,11,FALSE)</f>
        <v>75</v>
      </c>
      <c r="L2494" s="6">
        <f t="shared" si="317"/>
        <v>39.75</v>
      </c>
      <c r="M2494" t="s">
        <v>1603</v>
      </c>
      <c r="N2494" t="str">
        <f>VLOOKUP(M2494,'BASE ARTICLE SAMUEL 25012023 v1'!$A$2:$B$1287,2,FALSE)</f>
        <v>AN</v>
      </c>
      <c r="O2494">
        <f t="shared" si="313"/>
        <v>0</v>
      </c>
    </row>
    <row r="2495" spans="1:15" outlineLevel="2" x14ac:dyDescent="0.25">
      <c r="A2495" t="s">
        <v>2187</v>
      </c>
      <c r="B2495" s="74" t="str">
        <f t="shared" si="308"/>
        <v>O4-6A-VMHI</v>
      </c>
      <c r="C2495" t="str">
        <f>VLOOKUP(A2495,'BASE ARTICLE SAMUEL 25012023 v1'!$A$1:$B$1287,2,FALSE)</f>
        <v>AF</v>
      </c>
      <c r="E2495">
        <v>1</v>
      </c>
      <c r="F2495" t="s">
        <v>1087</v>
      </c>
      <c r="G2495" s="71">
        <f>VLOOKUP(M2495,'BASE ARTICLE SAMUEL 25012023 v1'!$A$1:$F$1287,6,FALSE)</f>
        <v>5.56</v>
      </c>
      <c r="H2495" s="6">
        <f>VLOOKUP(M2495,'BASE ARTICLE SAMUEL 25012023 v2'!$A$1:$H$1287,8,FALSE)</f>
        <v>5.56</v>
      </c>
      <c r="I2495">
        <v>27</v>
      </c>
      <c r="J2495">
        <f t="shared" si="316"/>
        <v>27</v>
      </c>
      <c r="K2495" s="6">
        <f>VLOOKUP(M2495,'BASE ARTICLE SAMUEL 25012023 v2'!$A$1:$K$1287,11,FALSE)</f>
        <v>8.34</v>
      </c>
      <c r="L2495" s="6">
        <f t="shared" si="317"/>
        <v>8.34</v>
      </c>
      <c r="M2495" t="s">
        <v>1086</v>
      </c>
      <c r="N2495" t="str">
        <f>VLOOKUP(M2495,'BASE ARTICLE SAMUEL 25012023 v1'!$A$2:$B$1287,2,FALSE)</f>
        <v>AN</v>
      </c>
      <c r="O2495">
        <f t="shared" si="313"/>
        <v>5.56</v>
      </c>
    </row>
    <row r="2496" spans="1:15" outlineLevel="2" x14ac:dyDescent="0.25">
      <c r="A2496" t="s">
        <v>2187</v>
      </c>
      <c r="B2496" s="74" t="str">
        <f t="shared" si="308"/>
        <v>O4-6A-VMHI</v>
      </c>
      <c r="C2496" t="str">
        <f>VLOOKUP(A2496,'BASE ARTICLE SAMUEL 25012023 v1'!$A$1:$B$1287,2,FALSE)</f>
        <v>AF</v>
      </c>
      <c r="D2496" t="s">
        <v>1128</v>
      </c>
      <c r="E2496">
        <v>1</v>
      </c>
      <c r="F2496" t="s">
        <v>1129</v>
      </c>
      <c r="G2496" s="71">
        <f>VLOOKUP(M2496,'BASE ARTICLE SAMUEL 25012023 v1'!$A$1:$F$1287,6,FALSE)</f>
        <v>3.27</v>
      </c>
      <c r="H2496" s="6">
        <f>VLOOKUP(M2496,'BASE ARTICLE SAMUEL 25012023 v2'!$A$1:$H$1287,8,FALSE)</f>
        <v>3.27</v>
      </c>
      <c r="I2496">
        <v>6.05</v>
      </c>
      <c r="J2496">
        <f t="shared" si="316"/>
        <v>6.05</v>
      </c>
      <c r="K2496" s="6">
        <f>VLOOKUP(M2496,'BASE ARTICLE SAMUEL 25012023 v2'!$A$1:$K$1287,11,FALSE)</f>
        <v>8.1750000000000007</v>
      </c>
      <c r="L2496" s="6">
        <f t="shared" si="317"/>
        <v>8.1750000000000007</v>
      </c>
      <c r="M2496" t="s">
        <v>1128</v>
      </c>
      <c r="N2496" t="str">
        <f>VLOOKUP(M2496,'BASE ARTICLE SAMUEL 25012023 v1'!$A$2:$B$1287,2,FALSE)</f>
        <v>AN</v>
      </c>
      <c r="O2496">
        <f t="shared" si="313"/>
        <v>3.27</v>
      </c>
    </row>
    <row r="2497" spans="1:15" outlineLevel="2" x14ac:dyDescent="0.25">
      <c r="A2497" t="s">
        <v>2187</v>
      </c>
      <c r="B2497" s="74" t="str">
        <f t="shared" si="308"/>
        <v>O4-6A-VMHI</v>
      </c>
      <c r="C2497" t="str">
        <f>VLOOKUP(A2497,'BASE ARTICLE SAMUEL 25012023 v1'!$A$1:$B$1287,2,FALSE)</f>
        <v>AF</v>
      </c>
      <c r="D2497" t="s">
        <v>762</v>
      </c>
      <c r="E2497">
        <v>1</v>
      </c>
      <c r="F2497" t="s">
        <v>763</v>
      </c>
      <c r="G2497" s="71">
        <f>VLOOKUP(M2497,'BASE ARTICLE SAMUEL 25012023 v1'!$A$1:$F$1287,6,FALSE)</f>
        <v>18.72</v>
      </c>
      <c r="H2497" s="6">
        <f>VLOOKUP(M2497,'BASE ARTICLE SAMUEL 25012023 v2'!$A$1:$H$1287,8,FALSE)</f>
        <v>18.72</v>
      </c>
      <c r="I2497">
        <v>27</v>
      </c>
      <c r="J2497">
        <f t="shared" si="316"/>
        <v>27</v>
      </c>
      <c r="K2497" s="6">
        <f>VLOOKUP(M2497,'BASE ARTICLE SAMUEL 25012023 v2'!$A$1:$K$1287,11,FALSE)</f>
        <v>28.08</v>
      </c>
      <c r="L2497" s="6">
        <f t="shared" si="317"/>
        <v>28.08</v>
      </c>
      <c r="M2497" t="s">
        <v>762</v>
      </c>
      <c r="N2497" t="str">
        <f>VLOOKUP(M2497,'BASE ARTICLE SAMUEL 25012023 v1'!$A$2:$B$1287,2,FALSE)</f>
        <v>AS</v>
      </c>
      <c r="O2497">
        <f t="shared" si="313"/>
        <v>18.72</v>
      </c>
    </row>
    <row r="2498" spans="1:15" outlineLevel="1" x14ac:dyDescent="0.25">
      <c r="A2498" s="74" t="s">
        <v>4247</v>
      </c>
      <c r="B2498" s="74" t="str">
        <f t="shared" si="308"/>
        <v>MCOFPRO4-6A-VMHI</v>
      </c>
      <c r="H2498" s="6" t="e">
        <f>VLOOKUP(M2498,'BASE ARTICLE SAMUEL 25012023 v2'!$A$1:$H$1287,8,FALSE)</f>
        <v>#N/A</v>
      </c>
      <c r="K2498" s="6" t="e">
        <f>VLOOKUP(M2498,'BASE ARTICLE SAMUEL 25012023 v2'!$A$1:$K$1287,11,FALSE)</f>
        <v>#N/A</v>
      </c>
      <c r="L2498" s="6">
        <f>SUBTOTAL(9,L2487:L2497)</f>
        <v>145.27600000000001</v>
      </c>
      <c r="O2498">
        <f>SUBTOTAL(9,O2487:O2497)</f>
        <v>62.733500000000006</v>
      </c>
    </row>
    <row r="2499" spans="1:15" outlineLevel="2" x14ac:dyDescent="0.25">
      <c r="A2499" t="s">
        <v>2045</v>
      </c>
      <c r="B2499" s="74" t="str">
        <f t="shared" si="308"/>
        <v>ODPAPD</v>
      </c>
      <c r="C2499" t="str">
        <f>VLOOKUP(A2499,'BASE ARTICLE SAMUEL 25012023 v1'!$A$1:$B$1287,2,FALSE)</f>
        <v>AF</v>
      </c>
      <c r="D2499" t="s">
        <v>1126</v>
      </c>
      <c r="E2499">
        <v>1.5</v>
      </c>
      <c r="F2499" t="s">
        <v>1127</v>
      </c>
      <c r="G2499" s="71">
        <f>VLOOKUP(M2499,'BASE ARTICLE SAMUEL 25012023 v1'!$A$1:$F$1287,6,FALSE)</f>
        <v>0.28999999999999998</v>
      </c>
      <c r="H2499" s="6">
        <f>VLOOKUP(M2499,'BASE ARTICLE SAMUEL 25012023 v2'!$A$1:$H$1287,8,FALSE)</f>
        <v>0.28999999999999998</v>
      </c>
      <c r="I2499">
        <v>0.41</v>
      </c>
      <c r="J2499">
        <f>E2499*I2499</f>
        <v>0.61499999999999999</v>
      </c>
      <c r="K2499" s="6">
        <f>VLOOKUP(M2499,'BASE ARTICLE SAMUEL 25012023 v2'!$A$1:$K$1287,11,FALSE)</f>
        <v>0.43499999999999994</v>
      </c>
      <c r="L2499" s="6">
        <f>E2499*K2499</f>
        <v>0.65249999999999986</v>
      </c>
      <c r="M2499" t="s">
        <v>1126</v>
      </c>
      <c r="N2499" t="str">
        <f>VLOOKUP(M2499,'BASE ARTICLE SAMUEL 25012023 v1'!$A$2:$B$1287,2,FALSE)</f>
        <v>AN</v>
      </c>
      <c r="O2499">
        <f t="shared" si="313"/>
        <v>0.43499999999999994</v>
      </c>
    </row>
    <row r="2500" spans="1:15" outlineLevel="2" x14ac:dyDescent="0.25">
      <c r="A2500" t="s">
        <v>2045</v>
      </c>
      <c r="B2500" s="74" t="str">
        <f t="shared" ref="B2500:B2563" si="318">MID(A2500,7,100)</f>
        <v>ODPAPD</v>
      </c>
      <c r="C2500" t="str">
        <f>VLOOKUP(A2500,'BASE ARTICLE SAMUEL 25012023 v1'!$A$1:$B$1287,2,FALSE)</f>
        <v>AF</v>
      </c>
      <c r="E2500">
        <v>3</v>
      </c>
      <c r="F2500" t="s">
        <v>1944</v>
      </c>
      <c r="G2500" s="71">
        <f>VLOOKUP(M2500,'BASE ARTICLE SAMUEL 25012023 v1'!$A$1:$F$1287,6,FALSE)</f>
        <v>2.87</v>
      </c>
      <c r="H2500" s="6">
        <f>VLOOKUP(M2500,'BASE ARTICLE SAMUEL 25012023 v2'!$A$1:$H$1287,8,FALSE)</f>
        <v>2.87</v>
      </c>
      <c r="I2500">
        <v>4.3099999999999996</v>
      </c>
      <c r="J2500">
        <f>E2500*I2500</f>
        <v>12.93</v>
      </c>
      <c r="K2500" s="6">
        <f>VLOOKUP(M2500,'BASE ARTICLE SAMUEL 25012023 v2'!$A$1:$K$1287,11,FALSE)</f>
        <v>4.3049999999999997</v>
      </c>
      <c r="L2500" s="6">
        <f>E2500*K2500</f>
        <v>12.914999999999999</v>
      </c>
      <c r="M2500" t="s">
        <v>1943</v>
      </c>
      <c r="N2500" t="str">
        <f>VLOOKUP(M2500,'BASE ARTICLE SAMUEL 25012023 v1'!$A$2:$B$1287,2,FALSE)</f>
        <v>AN</v>
      </c>
      <c r="O2500">
        <f t="shared" si="313"/>
        <v>8.61</v>
      </c>
    </row>
    <row r="2501" spans="1:15" outlineLevel="2" x14ac:dyDescent="0.25">
      <c r="A2501" t="s">
        <v>2045</v>
      </c>
      <c r="B2501" s="74" t="str">
        <f t="shared" si="318"/>
        <v>ODPAPD</v>
      </c>
      <c r="C2501" t="str">
        <f>VLOOKUP(A2501,'BASE ARTICLE SAMUEL 25012023 v1'!$A$1:$B$1287,2,FALSE)</f>
        <v>AF</v>
      </c>
      <c r="D2501" t="s">
        <v>1603</v>
      </c>
      <c r="E2501">
        <v>1.65</v>
      </c>
      <c r="F2501" t="s">
        <v>1604</v>
      </c>
      <c r="G2501" s="71">
        <f>VLOOKUP(M2501,'BASE ARTICLE SAMUEL 25012023 v1'!$A$1:$F$1287,6,FALSE)</f>
        <v>50</v>
      </c>
      <c r="H2501" s="6">
        <f>VLOOKUP(M2501,'BASE ARTICLE SAMUEL 25012023 v2'!$A$1:$H$1287,8,FALSE)</f>
        <v>0</v>
      </c>
      <c r="I2501">
        <v>75</v>
      </c>
      <c r="J2501">
        <f>E2501*I2501</f>
        <v>123.75</v>
      </c>
      <c r="K2501" s="6">
        <f>VLOOKUP(M2501,'BASE ARTICLE SAMUEL 25012023 v2'!$A$1:$K$1287,11,FALSE)</f>
        <v>75</v>
      </c>
      <c r="L2501" s="6">
        <f>E2501*K2501</f>
        <v>123.75</v>
      </c>
      <c r="M2501" t="s">
        <v>1603</v>
      </c>
      <c r="N2501" t="str">
        <f>VLOOKUP(M2501,'BASE ARTICLE SAMUEL 25012023 v1'!$A$2:$B$1287,2,FALSE)</f>
        <v>AN</v>
      </c>
      <c r="O2501">
        <f t="shared" si="313"/>
        <v>0</v>
      </c>
    </row>
    <row r="2502" spans="1:15" outlineLevel="2" x14ac:dyDescent="0.25">
      <c r="A2502" t="s">
        <v>2045</v>
      </c>
      <c r="B2502" s="74" t="str">
        <f t="shared" si="318"/>
        <v>ODPAPD</v>
      </c>
      <c r="C2502" t="str">
        <f>VLOOKUP(A2502,'BASE ARTICLE SAMUEL 25012023 v1'!$A$1:$B$1287,2,FALSE)</f>
        <v>AF</v>
      </c>
      <c r="E2502">
        <v>2</v>
      </c>
      <c r="F2502" t="s">
        <v>763</v>
      </c>
      <c r="G2502" s="71">
        <f>VLOOKUP(M2502,'BASE ARTICLE SAMUEL 25012023 v1'!$A$1:$F$1287,6,FALSE)</f>
        <v>18.72</v>
      </c>
      <c r="H2502" s="6">
        <f>VLOOKUP(M2502,'BASE ARTICLE SAMUEL 25012023 v2'!$A$1:$H$1287,8,FALSE)</f>
        <v>18.72</v>
      </c>
      <c r="I2502">
        <v>0</v>
      </c>
      <c r="J2502">
        <f>E2502*I2502</f>
        <v>0</v>
      </c>
      <c r="K2502" s="6">
        <f>VLOOKUP(M2502,'BASE ARTICLE SAMUEL 25012023 v2'!$A$1:$K$1287,11,FALSE)</f>
        <v>28.08</v>
      </c>
      <c r="L2502" s="6">
        <f>E2502*K2502</f>
        <v>56.16</v>
      </c>
      <c r="M2502" t="s">
        <v>762</v>
      </c>
      <c r="N2502" t="str">
        <f>VLOOKUP(M2502,'BASE ARTICLE SAMUEL 25012023 v1'!$A$2:$B$1287,2,FALSE)</f>
        <v>AS</v>
      </c>
      <c r="O2502">
        <f t="shared" si="313"/>
        <v>37.44</v>
      </c>
    </row>
    <row r="2503" spans="1:15" outlineLevel="1" x14ac:dyDescent="0.25">
      <c r="A2503" s="74" t="s">
        <v>4248</v>
      </c>
      <c r="B2503" s="74" t="str">
        <f t="shared" si="318"/>
        <v>MCOFPRODPAPD</v>
      </c>
      <c r="H2503" s="6" t="e">
        <f>VLOOKUP(M2503,'BASE ARTICLE SAMUEL 25012023 v2'!$A$1:$H$1287,8,FALSE)</f>
        <v>#N/A</v>
      </c>
      <c r="K2503" s="6" t="e">
        <f>VLOOKUP(M2503,'BASE ARTICLE SAMUEL 25012023 v2'!$A$1:$K$1287,11,FALSE)</f>
        <v>#N/A</v>
      </c>
      <c r="L2503" s="6">
        <f>SUBTOTAL(9,L2499:L2502)</f>
        <v>193.47749999999999</v>
      </c>
      <c r="O2503">
        <f>SUBTOTAL(9,O2499:O2502)</f>
        <v>46.484999999999999</v>
      </c>
    </row>
    <row r="2504" spans="1:15" outlineLevel="2" x14ac:dyDescent="0.25">
      <c r="A2504" t="s">
        <v>2533</v>
      </c>
      <c r="B2504" s="74" t="str">
        <f t="shared" si="318"/>
        <v>ODPAPD6-10A</v>
      </c>
      <c r="C2504" t="str">
        <f>VLOOKUP(A2504,'BASE ARTICLE SAMUEL 25012023 v1'!$A$1:$B$1287,2,FALSE)</f>
        <v>AF</v>
      </c>
      <c r="E2504">
        <v>2</v>
      </c>
      <c r="F2504" t="s">
        <v>765</v>
      </c>
      <c r="G2504" s="71">
        <f>VLOOKUP(M2504,'BASE ARTICLE SAMUEL 25012023 v1'!$A$1:$F$1287,6,FALSE)</f>
        <v>22.8</v>
      </c>
      <c r="H2504" s="6">
        <f>VLOOKUP(M2504,'BASE ARTICLE SAMUEL 25012023 v2'!$A$1:$H$1287,8,FALSE)</f>
        <v>22.8</v>
      </c>
      <c r="I2504">
        <v>0</v>
      </c>
      <c r="J2504">
        <f>E2504*I2504</f>
        <v>0</v>
      </c>
      <c r="K2504" s="6">
        <f>VLOOKUP(M2504,'BASE ARTICLE SAMUEL 25012023 v2'!$A$1:$K$1287,11,FALSE)</f>
        <v>34.200000000000003</v>
      </c>
      <c r="L2504" s="6">
        <f>E2504*K2504</f>
        <v>68.400000000000006</v>
      </c>
      <c r="M2504" t="s">
        <v>764</v>
      </c>
      <c r="N2504" t="str">
        <f>VLOOKUP(M2504,'BASE ARTICLE SAMUEL 25012023 v1'!$A$2:$B$1287,2,FALSE)</f>
        <v>AS</v>
      </c>
      <c r="O2504">
        <f t="shared" si="313"/>
        <v>45.6</v>
      </c>
    </row>
    <row r="2505" spans="1:15" outlineLevel="1" x14ac:dyDescent="0.25">
      <c r="A2505" s="74" t="s">
        <v>4249</v>
      </c>
      <c r="B2505" s="74" t="str">
        <f t="shared" si="318"/>
        <v>MCOFPRODPAPD6-10A</v>
      </c>
      <c r="H2505" s="6" t="e">
        <f>VLOOKUP(M2505,'BASE ARTICLE SAMUEL 25012023 v2'!$A$1:$H$1287,8,FALSE)</f>
        <v>#N/A</v>
      </c>
      <c r="K2505" s="6" t="e">
        <f>VLOOKUP(M2505,'BASE ARTICLE SAMUEL 25012023 v2'!$A$1:$K$1287,11,FALSE)</f>
        <v>#N/A</v>
      </c>
      <c r="L2505" s="6">
        <f>SUBTOTAL(9,L2504:L2504)</f>
        <v>68.400000000000006</v>
      </c>
      <c r="O2505">
        <f>SUBTOTAL(9,O2504:O2504)</f>
        <v>45.6</v>
      </c>
    </row>
    <row r="2506" spans="1:15" outlineLevel="2" x14ac:dyDescent="0.25">
      <c r="A2506" t="s">
        <v>1786</v>
      </c>
      <c r="B2506" s="74" t="str">
        <f t="shared" si="318"/>
        <v>ODPASA</v>
      </c>
      <c r="C2506" t="str">
        <f>VLOOKUP(A2506,'BASE ARTICLE SAMUEL 25012023 v1'!$A$1:$B$1287,2,FALSE)</f>
        <v>AF</v>
      </c>
      <c r="E2506">
        <v>4</v>
      </c>
      <c r="F2506" t="s">
        <v>583</v>
      </c>
      <c r="G2506" s="71">
        <f>VLOOKUP(M2506,'BASE ARTICLE SAMUEL 25012023 v1'!$A$1:$F$1287,6,FALSE)</f>
        <v>0.29299999999999998</v>
      </c>
      <c r="H2506" s="6">
        <f>VLOOKUP(M2506,'BASE ARTICLE SAMUEL 25012023 v2'!$A$1:$H$1287,8,FALSE)</f>
        <v>0.29299999999999998</v>
      </c>
      <c r="I2506">
        <v>0</v>
      </c>
      <c r="J2506">
        <f t="shared" ref="J2506:J2520" si="319">E2506*I2506</f>
        <v>0</v>
      </c>
      <c r="K2506" s="6">
        <f>VLOOKUP(M2506,'BASE ARTICLE SAMUEL 25012023 v2'!$A$1:$K$1287,11,FALSE)</f>
        <v>0.73249999999999993</v>
      </c>
      <c r="L2506" s="6">
        <f t="shared" ref="L2506:L2520" si="320">E2506*K2506</f>
        <v>2.9299999999999997</v>
      </c>
      <c r="M2506">
        <v>101006</v>
      </c>
      <c r="N2506" t="str">
        <f>VLOOKUP(M2506,'BASE ARTICLE SAMUEL 25012023 v1'!$A$2:$B$1287,2,FALSE)</f>
        <v>AN</v>
      </c>
      <c r="O2506">
        <f t="shared" si="313"/>
        <v>1.1719999999999999</v>
      </c>
    </row>
    <row r="2507" spans="1:15" outlineLevel="2" x14ac:dyDescent="0.25">
      <c r="A2507" t="s">
        <v>1786</v>
      </c>
      <c r="B2507" s="74" t="str">
        <f t="shared" si="318"/>
        <v>ODPASA</v>
      </c>
      <c r="C2507" t="str">
        <f>VLOOKUP(A2507,'BASE ARTICLE SAMUEL 25012023 v1'!$A$1:$B$1287,2,FALSE)</f>
        <v>AF</v>
      </c>
      <c r="E2507">
        <v>1</v>
      </c>
      <c r="F2507" t="s">
        <v>1625</v>
      </c>
      <c r="G2507" s="71">
        <f>VLOOKUP(M2507,'BASE ARTICLE SAMUEL 25012023 v1'!$A$1:$F$1287,6,FALSE)</f>
        <v>29.33</v>
      </c>
      <c r="H2507" s="6">
        <f>VLOOKUP(M2507,'BASE ARTICLE SAMUEL 25012023 v2'!$A$1:$H$1287,8,FALSE)</f>
        <v>29.33</v>
      </c>
      <c r="I2507">
        <v>44</v>
      </c>
      <c r="J2507">
        <f t="shared" si="319"/>
        <v>44</v>
      </c>
      <c r="K2507" s="6">
        <f>VLOOKUP(M2507,'BASE ARTICLE SAMUEL 25012023 v2'!$A$1:$K$1287,11,FALSE)</f>
        <v>43.994999999999997</v>
      </c>
      <c r="L2507" s="6">
        <f t="shared" si="320"/>
        <v>43.994999999999997</v>
      </c>
      <c r="M2507">
        <v>174197</v>
      </c>
      <c r="N2507" t="str">
        <f>VLOOKUP(M2507,'BASE ARTICLE SAMUEL 25012023 v1'!$A$2:$B$1287,2,FALSE)</f>
        <v>AN</v>
      </c>
      <c r="O2507">
        <f t="shared" si="313"/>
        <v>29.33</v>
      </c>
    </row>
    <row r="2508" spans="1:15" outlineLevel="2" x14ac:dyDescent="0.25">
      <c r="A2508" t="s">
        <v>1786</v>
      </c>
      <c r="B2508" s="74" t="str">
        <f t="shared" si="318"/>
        <v>ODPASA</v>
      </c>
      <c r="C2508" t="str">
        <f>VLOOKUP(A2508,'BASE ARTICLE SAMUEL 25012023 v1'!$A$1:$B$1287,2,FALSE)</f>
        <v>AF</v>
      </c>
      <c r="E2508">
        <v>1</v>
      </c>
      <c r="F2508" t="s">
        <v>2528</v>
      </c>
      <c r="G2508" s="71">
        <f>VLOOKUP(M2508,'BASE ARTICLE SAMUEL 25012023 v1'!$A$1:$F$1287,6,FALSE)</f>
        <v>21.94</v>
      </c>
      <c r="H2508" s="6">
        <f>VLOOKUP(M2508,'BASE ARTICLE SAMUEL 25012023 v2'!$A$1:$H$1287,8,FALSE)</f>
        <v>21.94</v>
      </c>
      <c r="I2508">
        <v>0</v>
      </c>
      <c r="J2508">
        <f t="shared" si="319"/>
        <v>0</v>
      </c>
      <c r="K2508" s="6">
        <f>VLOOKUP(M2508,'BASE ARTICLE SAMUEL 25012023 v2'!$A$1:$K$1287,11,FALSE)</f>
        <v>29.619000000000003</v>
      </c>
      <c r="L2508" s="6">
        <f t="shared" si="320"/>
        <v>29.619000000000003</v>
      </c>
      <c r="M2508" t="s">
        <v>2527</v>
      </c>
      <c r="N2508" t="str">
        <f>VLOOKUP(M2508,'BASE ARTICLE SAMUEL 25012023 v1'!$A$2:$B$1287,2,FALSE)</f>
        <v>AN</v>
      </c>
      <c r="O2508">
        <f t="shared" si="313"/>
        <v>21.94</v>
      </c>
    </row>
    <row r="2509" spans="1:15" outlineLevel="2" x14ac:dyDescent="0.25">
      <c r="A2509" t="s">
        <v>1786</v>
      </c>
      <c r="B2509" s="74" t="str">
        <f t="shared" si="318"/>
        <v>ODPASA</v>
      </c>
      <c r="C2509" t="str">
        <f>VLOOKUP(A2509,'BASE ARTICLE SAMUEL 25012023 v1'!$A$1:$B$1287,2,FALSE)</f>
        <v>AF</v>
      </c>
      <c r="E2509">
        <v>2</v>
      </c>
      <c r="F2509" t="s">
        <v>2530</v>
      </c>
      <c r="G2509" s="71">
        <f>VLOOKUP(M2509,'BASE ARTICLE SAMUEL 25012023 v1'!$A$1:$F$1287,6,FALSE)</f>
        <v>22.45</v>
      </c>
      <c r="H2509" s="6">
        <f>VLOOKUP(M2509,'BASE ARTICLE SAMUEL 25012023 v2'!$A$1:$H$1287,8,FALSE)</f>
        <v>22.45</v>
      </c>
      <c r="I2509">
        <v>0</v>
      </c>
      <c r="J2509">
        <f t="shared" si="319"/>
        <v>0</v>
      </c>
      <c r="K2509" s="6">
        <f>VLOOKUP(M2509,'BASE ARTICLE SAMUEL 25012023 v2'!$A$1:$K$1287,11,FALSE)</f>
        <v>30.307500000000001</v>
      </c>
      <c r="L2509" s="6">
        <f t="shared" si="320"/>
        <v>60.615000000000002</v>
      </c>
      <c r="M2509" t="s">
        <v>2529</v>
      </c>
      <c r="N2509" t="str">
        <f>VLOOKUP(M2509,'BASE ARTICLE SAMUEL 25012023 v1'!$A$2:$B$1287,2,FALSE)</f>
        <v>AN</v>
      </c>
      <c r="O2509">
        <f t="shared" si="313"/>
        <v>44.9</v>
      </c>
    </row>
    <row r="2510" spans="1:15" outlineLevel="2" x14ac:dyDescent="0.25">
      <c r="A2510" t="s">
        <v>1786</v>
      </c>
      <c r="B2510" s="74" t="str">
        <f t="shared" si="318"/>
        <v>ODPASA</v>
      </c>
      <c r="C2510" t="str">
        <f>VLOOKUP(A2510,'BASE ARTICLE SAMUEL 25012023 v1'!$A$1:$B$1287,2,FALSE)</f>
        <v>AF</v>
      </c>
      <c r="E2510">
        <v>1</v>
      </c>
      <c r="F2510" t="s">
        <v>2212</v>
      </c>
      <c r="G2510" s="71">
        <f>VLOOKUP(M2510,'BASE ARTICLE SAMUEL 25012023 v1'!$A$1:$F$1287,6,FALSE)</f>
        <v>7</v>
      </c>
      <c r="H2510" s="6">
        <f>VLOOKUP(M2510,'BASE ARTICLE SAMUEL 25012023 v2'!$A$1:$H$1287,8,FALSE)</f>
        <v>7</v>
      </c>
      <c r="I2510">
        <v>0</v>
      </c>
      <c r="J2510">
        <f t="shared" si="319"/>
        <v>0</v>
      </c>
      <c r="K2510" s="6">
        <f>VLOOKUP(M2510,'BASE ARTICLE SAMUEL 25012023 v2'!$A$1:$K$1287,11,FALSE)</f>
        <v>9.31</v>
      </c>
      <c r="L2510" s="6">
        <f t="shared" si="320"/>
        <v>9.31</v>
      </c>
      <c r="M2510" t="s">
        <v>2211</v>
      </c>
      <c r="N2510" t="str">
        <f>VLOOKUP(M2510,'BASE ARTICLE SAMUEL 25012023 v1'!$A$2:$B$1287,2,FALSE)</f>
        <v>AN</v>
      </c>
      <c r="O2510">
        <f t="shared" si="313"/>
        <v>7</v>
      </c>
    </row>
    <row r="2511" spans="1:15" outlineLevel="2" x14ac:dyDescent="0.25">
      <c r="A2511" t="s">
        <v>1786</v>
      </c>
      <c r="B2511" s="74" t="str">
        <f t="shared" si="318"/>
        <v>ODPASA</v>
      </c>
      <c r="C2511" t="str">
        <f>VLOOKUP(A2511,'BASE ARTICLE SAMUEL 25012023 v1'!$A$1:$B$1287,2,FALSE)</f>
        <v>AF</v>
      </c>
      <c r="D2511" t="s">
        <v>1126</v>
      </c>
      <c r="E2511">
        <v>1</v>
      </c>
      <c r="F2511" t="s">
        <v>1127</v>
      </c>
      <c r="G2511" s="71">
        <f>VLOOKUP(M2511,'BASE ARTICLE SAMUEL 25012023 v1'!$A$1:$F$1287,6,FALSE)</f>
        <v>0.28999999999999998</v>
      </c>
      <c r="H2511" s="6">
        <f>VLOOKUP(M2511,'BASE ARTICLE SAMUEL 25012023 v2'!$A$1:$H$1287,8,FALSE)</f>
        <v>0.28999999999999998</v>
      </c>
      <c r="I2511">
        <v>0.41</v>
      </c>
      <c r="J2511">
        <f t="shared" si="319"/>
        <v>0.41</v>
      </c>
      <c r="K2511" s="6">
        <f>VLOOKUP(M2511,'BASE ARTICLE SAMUEL 25012023 v2'!$A$1:$K$1287,11,FALSE)</f>
        <v>0.43499999999999994</v>
      </c>
      <c r="L2511" s="6">
        <f t="shared" si="320"/>
        <v>0.43499999999999994</v>
      </c>
      <c r="M2511" t="s">
        <v>1126</v>
      </c>
      <c r="N2511" t="str">
        <f>VLOOKUP(M2511,'BASE ARTICLE SAMUEL 25012023 v1'!$A$2:$B$1287,2,FALSE)</f>
        <v>AN</v>
      </c>
      <c r="O2511">
        <f t="shared" si="313"/>
        <v>0.28999999999999998</v>
      </c>
    </row>
    <row r="2512" spans="1:15" outlineLevel="2" x14ac:dyDescent="0.25">
      <c r="A2512" t="s">
        <v>1786</v>
      </c>
      <c r="B2512" s="74" t="str">
        <f t="shared" si="318"/>
        <v>ODPASA</v>
      </c>
      <c r="C2512" t="str">
        <f>VLOOKUP(A2512,'BASE ARTICLE SAMUEL 25012023 v1'!$A$1:$B$1287,2,FALSE)</f>
        <v>AF</v>
      </c>
      <c r="D2512" t="s">
        <v>1123</v>
      </c>
      <c r="E2512">
        <v>5</v>
      </c>
      <c r="F2512" t="s">
        <v>1124</v>
      </c>
      <c r="G2512" s="71">
        <f>VLOOKUP(M2512,'BASE ARTICLE SAMUEL 25012023 v1'!$A$1:$F$1287,6,FALSE)</f>
        <v>0.21</v>
      </c>
      <c r="H2512" s="6">
        <f>VLOOKUP(M2512,'BASE ARTICLE SAMUEL 25012023 v2'!$A$1:$H$1287,8,FALSE)</f>
        <v>0.21</v>
      </c>
      <c r="I2512">
        <v>0.41</v>
      </c>
      <c r="J2512">
        <f t="shared" si="319"/>
        <v>2.0499999999999998</v>
      </c>
      <c r="K2512" s="6">
        <f>VLOOKUP(M2512,'BASE ARTICLE SAMUEL 25012023 v2'!$A$1:$K$1287,11,FALSE)</f>
        <v>0.315</v>
      </c>
      <c r="L2512" s="6">
        <f t="shared" si="320"/>
        <v>1.575</v>
      </c>
      <c r="M2512" t="s">
        <v>1123</v>
      </c>
      <c r="N2512" t="str">
        <f>VLOOKUP(M2512,'BASE ARTICLE SAMUEL 25012023 v1'!$A$2:$B$1287,2,FALSE)</f>
        <v>AN</v>
      </c>
      <c r="O2512">
        <f t="shared" si="313"/>
        <v>1.05</v>
      </c>
    </row>
    <row r="2513" spans="1:15" outlineLevel="2" x14ac:dyDescent="0.25">
      <c r="A2513" t="s">
        <v>1786</v>
      </c>
      <c r="B2513" s="74" t="str">
        <f t="shared" si="318"/>
        <v>ODPASA</v>
      </c>
      <c r="C2513" t="str">
        <f>VLOOKUP(A2513,'BASE ARTICLE SAMUEL 25012023 v1'!$A$1:$B$1287,2,FALSE)</f>
        <v>AF</v>
      </c>
      <c r="E2513">
        <v>1</v>
      </c>
      <c r="F2513" t="s">
        <v>2225</v>
      </c>
      <c r="G2513" s="71">
        <f>VLOOKUP(M2513,'BASE ARTICLE SAMUEL 25012023 v1'!$A$1:$F$1287,6,FALSE)</f>
        <v>1.3</v>
      </c>
      <c r="H2513" s="6">
        <f>VLOOKUP(M2513,'BASE ARTICLE SAMUEL 25012023 v2'!$A$1:$H$1287,8,FALSE)</f>
        <v>1.3</v>
      </c>
      <c r="I2513">
        <v>0</v>
      </c>
      <c r="J2513">
        <f t="shared" si="319"/>
        <v>0</v>
      </c>
      <c r="K2513" s="6">
        <f>VLOOKUP(M2513,'BASE ARTICLE SAMUEL 25012023 v2'!$A$1:$K$1287,11,FALSE)</f>
        <v>1.7290000000000001</v>
      </c>
      <c r="L2513" s="6">
        <f t="shared" si="320"/>
        <v>1.7290000000000001</v>
      </c>
      <c r="M2513" t="s">
        <v>2224</v>
      </c>
      <c r="N2513" t="str">
        <f>VLOOKUP(M2513,'BASE ARTICLE SAMUEL 25012023 v1'!$A$2:$B$1287,2,FALSE)</f>
        <v>AN</v>
      </c>
      <c r="O2513">
        <f t="shared" si="313"/>
        <v>1.3</v>
      </c>
    </row>
    <row r="2514" spans="1:15" outlineLevel="2" x14ac:dyDescent="0.25">
      <c r="A2514" t="s">
        <v>1786</v>
      </c>
      <c r="B2514" s="74" t="str">
        <f t="shared" si="318"/>
        <v>ODPASA</v>
      </c>
      <c r="C2514" t="str">
        <f>VLOOKUP(A2514,'BASE ARTICLE SAMUEL 25012023 v1'!$A$1:$B$1287,2,FALSE)</f>
        <v>AF</v>
      </c>
      <c r="E2514">
        <v>2</v>
      </c>
      <c r="F2514" t="s">
        <v>1122</v>
      </c>
      <c r="G2514" s="71">
        <f>VLOOKUP(M2514,'BASE ARTICLE SAMUEL 25012023 v1'!$A$1:$F$1287,6,FALSE)</f>
        <v>0.82</v>
      </c>
      <c r="H2514" s="6">
        <f>VLOOKUP(M2514,'BASE ARTICLE SAMUEL 25012023 v2'!$A$1:$H$1287,8,FALSE)</f>
        <v>0.82</v>
      </c>
      <c r="I2514">
        <v>0</v>
      </c>
      <c r="J2514">
        <f t="shared" si="319"/>
        <v>0</v>
      </c>
      <c r="K2514" s="6">
        <f>VLOOKUP(M2514,'BASE ARTICLE SAMUEL 25012023 v2'!$A$1:$K$1287,11,FALSE)</f>
        <v>1.4349999999999998</v>
      </c>
      <c r="L2514" s="6">
        <f t="shared" si="320"/>
        <v>2.8699999999999997</v>
      </c>
      <c r="M2514" t="s">
        <v>1121</v>
      </c>
      <c r="N2514" t="str">
        <f>VLOOKUP(M2514,'BASE ARTICLE SAMUEL 25012023 v1'!$A$2:$B$1287,2,FALSE)</f>
        <v>AN</v>
      </c>
      <c r="O2514">
        <f t="shared" si="313"/>
        <v>1.64</v>
      </c>
    </row>
    <row r="2515" spans="1:15" outlineLevel="2" x14ac:dyDescent="0.25">
      <c r="A2515" t="s">
        <v>1786</v>
      </c>
      <c r="B2515" s="74" t="str">
        <f t="shared" si="318"/>
        <v>ODPASA</v>
      </c>
      <c r="C2515" t="str">
        <f>VLOOKUP(A2515,'BASE ARTICLE SAMUEL 25012023 v1'!$A$1:$B$1287,2,FALSE)</f>
        <v>AF</v>
      </c>
      <c r="E2515">
        <v>2</v>
      </c>
      <c r="F2515" t="s">
        <v>1944</v>
      </c>
      <c r="G2515" s="71">
        <f>VLOOKUP(M2515,'BASE ARTICLE SAMUEL 25012023 v1'!$A$1:$F$1287,6,FALSE)</f>
        <v>2.87</v>
      </c>
      <c r="H2515" s="6">
        <f>VLOOKUP(M2515,'BASE ARTICLE SAMUEL 25012023 v2'!$A$1:$H$1287,8,FALSE)</f>
        <v>2.87</v>
      </c>
      <c r="I2515">
        <v>4.3099999999999996</v>
      </c>
      <c r="J2515">
        <f t="shared" si="319"/>
        <v>8.6199999999999992</v>
      </c>
      <c r="K2515" s="6">
        <f>VLOOKUP(M2515,'BASE ARTICLE SAMUEL 25012023 v2'!$A$1:$K$1287,11,FALSE)</f>
        <v>4.3049999999999997</v>
      </c>
      <c r="L2515" s="6">
        <f t="shared" si="320"/>
        <v>8.61</v>
      </c>
      <c r="M2515" t="s">
        <v>1943</v>
      </c>
      <c r="N2515" t="str">
        <f>VLOOKUP(M2515,'BASE ARTICLE SAMUEL 25012023 v1'!$A$2:$B$1287,2,FALSE)</f>
        <v>AN</v>
      </c>
      <c r="O2515">
        <f t="shared" si="313"/>
        <v>5.74</v>
      </c>
    </row>
    <row r="2516" spans="1:15" outlineLevel="2" x14ac:dyDescent="0.25">
      <c r="A2516" t="s">
        <v>1786</v>
      </c>
      <c r="B2516" s="74" t="str">
        <f t="shared" si="318"/>
        <v>ODPASA</v>
      </c>
      <c r="C2516" t="str">
        <f>VLOOKUP(A2516,'BASE ARTICLE SAMUEL 25012023 v1'!$A$1:$B$1287,2,FALSE)</f>
        <v>AF</v>
      </c>
      <c r="D2516" t="s">
        <v>1603</v>
      </c>
      <c r="E2516">
        <v>1.5</v>
      </c>
      <c r="F2516" t="s">
        <v>1604</v>
      </c>
      <c r="G2516" s="71">
        <f>VLOOKUP(M2516,'BASE ARTICLE SAMUEL 25012023 v1'!$A$1:$F$1287,6,FALSE)</f>
        <v>50</v>
      </c>
      <c r="H2516" s="6">
        <f>VLOOKUP(M2516,'BASE ARTICLE SAMUEL 25012023 v2'!$A$1:$H$1287,8,FALSE)</f>
        <v>0</v>
      </c>
      <c r="I2516">
        <v>75</v>
      </c>
      <c r="J2516">
        <f t="shared" si="319"/>
        <v>112.5</v>
      </c>
      <c r="K2516" s="6">
        <f>VLOOKUP(M2516,'BASE ARTICLE SAMUEL 25012023 v2'!$A$1:$K$1287,11,FALSE)</f>
        <v>75</v>
      </c>
      <c r="L2516" s="6">
        <f t="shared" si="320"/>
        <v>112.5</v>
      </c>
      <c r="M2516" t="s">
        <v>1603</v>
      </c>
      <c r="N2516" t="str">
        <f>VLOOKUP(M2516,'BASE ARTICLE SAMUEL 25012023 v1'!$A$2:$B$1287,2,FALSE)</f>
        <v>AN</v>
      </c>
      <c r="O2516">
        <f t="shared" si="313"/>
        <v>0</v>
      </c>
    </row>
    <row r="2517" spans="1:15" outlineLevel="2" x14ac:dyDescent="0.25">
      <c r="A2517" t="s">
        <v>1786</v>
      </c>
      <c r="B2517" s="74" t="str">
        <f t="shared" si="318"/>
        <v>ODPASA</v>
      </c>
      <c r="C2517" t="str">
        <f>VLOOKUP(A2517,'BASE ARTICLE SAMUEL 25012023 v1'!$A$1:$B$1287,2,FALSE)</f>
        <v>AF</v>
      </c>
      <c r="E2517">
        <v>1</v>
      </c>
      <c r="F2517" t="s">
        <v>1942</v>
      </c>
      <c r="G2517" s="71">
        <f>VLOOKUP(M2517,'BASE ARTICLE SAMUEL 25012023 v1'!$A$1:$F$1287,6,FALSE)</f>
        <v>35.29</v>
      </c>
      <c r="H2517" s="6">
        <f>VLOOKUP(M2517,'BASE ARTICLE SAMUEL 25012023 v2'!$A$1:$H$1287,8,FALSE)</f>
        <v>35.29</v>
      </c>
      <c r="I2517">
        <v>0</v>
      </c>
      <c r="J2517">
        <f t="shared" si="319"/>
        <v>0</v>
      </c>
      <c r="K2517" s="6">
        <f>VLOOKUP(M2517,'BASE ARTICLE SAMUEL 25012023 v2'!$A$1:$K$1287,11,FALSE)</f>
        <v>52.935000000000002</v>
      </c>
      <c r="L2517" s="6">
        <f t="shared" si="320"/>
        <v>52.935000000000002</v>
      </c>
      <c r="M2517" t="s">
        <v>1941</v>
      </c>
      <c r="N2517" t="str">
        <f>VLOOKUP(M2517,'BASE ARTICLE SAMUEL 25012023 v1'!$A$2:$B$1287,2,FALSE)</f>
        <v>AN</v>
      </c>
      <c r="O2517">
        <f t="shared" si="313"/>
        <v>35.29</v>
      </c>
    </row>
    <row r="2518" spans="1:15" outlineLevel="2" x14ac:dyDescent="0.25">
      <c r="A2518" t="s">
        <v>1786</v>
      </c>
      <c r="B2518" s="74" t="str">
        <f t="shared" si="318"/>
        <v>ODPASA</v>
      </c>
      <c r="C2518" t="str">
        <f>VLOOKUP(A2518,'BASE ARTICLE SAMUEL 25012023 v1'!$A$1:$B$1287,2,FALSE)</f>
        <v>AF</v>
      </c>
      <c r="D2518" t="s">
        <v>1128</v>
      </c>
      <c r="E2518">
        <v>1</v>
      </c>
      <c r="F2518" t="s">
        <v>1129</v>
      </c>
      <c r="G2518" s="71">
        <f>VLOOKUP(M2518,'BASE ARTICLE SAMUEL 25012023 v1'!$A$1:$F$1287,6,FALSE)</f>
        <v>3.27</v>
      </c>
      <c r="H2518" s="6">
        <f>VLOOKUP(M2518,'BASE ARTICLE SAMUEL 25012023 v2'!$A$1:$H$1287,8,FALSE)</f>
        <v>3.27</v>
      </c>
      <c r="I2518">
        <v>6.05</v>
      </c>
      <c r="J2518">
        <f t="shared" si="319"/>
        <v>6.05</v>
      </c>
      <c r="K2518" s="6">
        <f>VLOOKUP(M2518,'BASE ARTICLE SAMUEL 25012023 v2'!$A$1:$K$1287,11,FALSE)</f>
        <v>8.1750000000000007</v>
      </c>
      <c r="L2518" s="6">
        <f t="shared" si="320"/>
        <v>8.1750000000000007</v>
      </c>
      <c r="M2518" t="s">
        <v>1128</v>
      </c>
      <c r="N2518" t="str">
        <f>VLOOKUP(M2518,'BASE ARTICLE SAMUEL 25012023 v1'!$A$2:$B$1287,2,FALSE)</f>
        <v>AN</v>
      </c>
      <c r="O2518">
        <f t="shared" si="313"/>
        <v>3.27</v>
      </c>
    </row>
    <row r="2519" spans="1:15" outlineLevel="2" x14ac:dyDescent="0.25">
      <c r="A2519" t="s">
        <v>1786</v>
      </c>
      <c r="B2519" s="74" t="str">
        <f t="shared" si="318"/>
        <v>ODPASA</v>
      </c>
      <c r="C2519" t="str">
        <f>VLOOKUP(A2519,'BASE ARTICLE SAMUEL 25012023 v1'!$A$1:$B$1287,2,FALSE)</f>
        <v>AF</v>
      </c>
      <c r="E2519">
        <v>2</v>
      </c>
      <c r="F2519" t="s">
        <v>1085</v>
      </c>
      <c r="G2519" s="71">
        <f>VLOOKUP(M2519,'BASE ARTICLE SAMUEL 25012023 v1'!$A$1:$F$1287,6,FALSE)</f>
        <v>6.63</v>
      </c>
      <c r="H2519" s="6">
        <f>VLOOKUP(M2519,'BASE ARTICLE SAMUEL 25012023 v2'!$A$1:$H$1287,8,FALSE)</f>
        <v>6.63</v>
      </c>
      <c r="I2519">
        <v>0</v>
      </c>
      <c r="J2519">
        <f t="shared" si="319"/>
        <v>0</v>
      </c>
      <c r="K2519" s="6">
        <f>VLOOKUP(M2519,'BASE ARTICLE SAMUEL 25012023 v2'!$A$1:$K$1287,11,FALSE)</f>
        <v>9.9450000000000003</v>
      </c>
      <c r="L2519" s="6">
        <f t="shared" si="320"/>
        <v>19.89</v>
      </c>
      <c r="M2519" t="s">
        <v>1084</v>
      </c>
      <c r="N2519" t="str">
        <f>VLOOKUP(M2519,'BASE ARTICLE SAMUEL 25012023 v1'!$A$2:$B$1287,2,FALSE)</f>
        <v>AN</v>
      </c>
      <c r="O2519">
        <f t="shared" si="313"/>
        <v>13.26</v>
      </c>
    </row>
    <row r="2520" spans="1:15" outlineLevel="2" x14ac:dyDescent="0.25">
      <c r="A2520" t="s">
        <v>1786</v>
      </c>
      <c r="B2520" s="74" t="str">
        <f t="shared" si="318"/>
        <v>ODPASA</v>
      </c>
      <c r="C2520" t="str">
        <f>VLOOKUP(A2520,'BASE ARTICLE SAMUEL 25012023 v1'!$A$1:$B$1287,2,FALSE)</f>
        <v>AF</v>
      </c>
      <c r="E2520">
        <v>2</v>
      </c>
      <c r="F2520" t="s">
        <v>763</v>
      </c>
      <c r="G2520" s="71">
        <f>VLOOKUP(M2520,'BASE ARTICLE SAMUEL 25012023 v1'!$A$1:$F$1287,6,FALSE)</f>
        <v>18.72</v>
      </c>
      <c r="H2520" s="6">
        <f>VLOOKUP(M2520,'BASE ARTICLE SAMUEL 25012023 v2'!$A$1:$H$1287,8,FALSE)</f>
        <v>18.72</v>
      </c>
      <c r="I2520">
        <v>0</v>
      </c>
      <c r="J2520">
        <f t="shared" si="319"/>
        <v>0</v>
      </c>
      <c r="K2520" s="6">
        <f>VLOOKUP(M2520,'BASE ARTICLE SAMUEL 25012023 v2'!$A$1:$K$1287,11,FALSE)</f>
        <v>28.08</v>
      </c>
      <c r="L2520" s="6">
        <f t="shared" si="320"/>
        <v>56.16</v>
      </c>
      <c r="M2520" t="s">
        <v>762</v>
      </c>
      <c r="N2520" t="str">
        <f>VLOOKUP(M2520,'BASE ARTICLE SAMUEL 25012023 v1'!$A$2:$B$1287,2,FALSE)</f>
        <v>AS</v>
      </c>
      <c r="O2520">
        <f t="shared" si="313"/>
        <v>37.44</v>
      </c>
    </row>
    <row r="2521" spans="1:15" outlineLevel="1" x14ac:dyDescent="0.25">
      <c r="A2521" s="74" t="s">
        <v>4250</v>
      </c>
      <c r="B2521" s="74" t="str">
        <f t="shared" si="318"/>
        <v>MCOFPRODPASA</v>
      </c>
      <c r="H2521" s="6" t="e">
        <f>VLOOKUP(M2521,'BASE ARTICLE SAMUEL 25012023 v2'!$A$1:$H$1287,8,FALSE)</f>
        <v>#N/A</v>
      </c>
      <c r="K2521" s="6" t="e">
        <f>VLOOKUP(M2521,'BASE ARTICLE SAMUEL 25012023 v2'!$A$1:$K$1287,11,FALSE)</f>
        <v>#N/A</v>
      </c>
      <c r="L2521" s="6">
        <f>SUBTOTAL(9,L2506:L2520)</f>
        <v>411.34799999999996</v>
      </c>
      <c r="O2521">
        <f>SUBTOTAL(9,O2506:O2520)</f>
        <v>203.62199999999999</v>
      </c>
    </row>
    <row r="2522" spans="1:15" outlineLevel="2" x14ac:dyDescent="0.25">
      <c r="A2522" t="s">
        <v>2531</v>
      </c>
      <c r="B2522" s="74" t="str">
        <f t="shared" si="318"/>
        <v>ODPASA-10A</v>
      </c>
      <c r="C2522" t="str">
        <f>VLOOKUP(A2522,'BASE ARTICLE SAMUEL 25012023 v1'!$A$1:$B$1287,2,FALSE)</f>
        <v>AF</v>
      </c>
      <c r="E2522">
        <v>4</v>
      </c>
      <c r="F2522" t="s">
        <v>583</v>
      </c>
      <c r="G2522" s="71">
        <f>VLOOKUP(M2522,'BASE ARTICLE SAMUEL 25012023 v1'!$A$1:$F$1287,6,FALSE)</f>
        <v>0.29299999999999998</v>
      </c>
      <c r="H2522" s="6">
        <f>VLOOKUP(M2522,'BASE ARTICLE SAMUEL 25012023 v2'!$A$1:$H$1287,8,FALSE)</f>
        <v>0.29299999999999998</v>
      </c>
      <c r="I2522">
        <v>0</v>
      </c>
      <c r="J2522">
        <f t="shared" ref="J2522:J2536" si="321">E2522*I2522</f>
        <v>0</v>
      </c>
      <c r="K2522" s="6">
        <f>VLOOKUP(M2522,'BASE ARTICLE SAMUEL 25012023 v2'!$A$1:$K$1287,11,FALSE)</f>
        <v>0.73249999999999993</v>
      </c>
      <c r="L2522" s="6">
        <f t="shared" ref="L2522:L2536" si="322">E2522*K2522</f>
        <v>2.9299999999999997</v>
      </c>
      <c r="M2522">
        <v>101006</v>
      </c>
      <c r="N2522" t="str">
        <f>VLOOKUP(M2522,'BASE ARTICLE SAMUEL 25012023 v1'!$A$2:$B$1287,2,FALSE)</f>
        <v>AN</v>
      </c>
      <c r="O2522">
        <f t="shared" si="313"/>
        <v>1.1719999999999999</v>
      </c>
    </row>
    <row r="2523" spans="1:15" outlineLevel="2" x14ac:dyDescent="0.25">
      <c r="A2523" t="s">
        <v>2531</v>
      </c>
      <c r="B2523" s="74" t="str">
        <f t="shared" si="318"/>
        <v>ODPASA-10A</v>
      </c>
      <c r="C2523" t="str">
        <f>VLOOKUP(A2523,'BASE ARTICLE SAMUEL 25012023 v1'!$A$1:$B$1287,2,FALSE)</f>
        <v>AF</v>
      </c>
      <c r="E2523">
        <v>1</v>
      </c>
      <c r="F2523" t="s">
        <v>1625</v>
      </c>
      <c r="G2523" s="71">
        <f>VLOOKUP(M2523,'BASE ARTICLE SAMUEL 25012023 v1'!$A$1:$F$1287,6,FALSE)</f>
        <v>29.33</v>
      </c>
      <c r="H2523" s="6">
        <f>VLOOKUP(M2523,'BASE ARTICLE SAMUEL 25012023 v2'!$A$1:$H$1287,8,FALSE)</f>
        <v>29.33</v>
      </c>
      <c r="I2523">
        <v>44</v>
      </c>
      <c r="J2523">
        <f t="shared" si="321"/>
        <v>44</v>
      </c>
      <c r="K2523" s="6">
        <f>VLOOKUP(M2523,'BASE ARTICLE SAMUEL 25012023 v2'!$A$1:$K$1287,11,FALSE)</f>
        <v>43.994999999999997</v>
      </c>
      <c r="L2523" s="6">
        <f t="shared" si="322"/>
        <v>43.994999999999997</v>
      </c>
      <c r="M2523">
        <v>174197</v>
      </c>
      <c r="N2523" t="str">
        <f>VLOOKUP(M2523,'BASE ARTICLE SAMUEL 25012023 v1'!$A$2:$B$1287,2,FALSE)</f>
        <v>AN</v>
      </c>
      <c r="O2523">
        <f t="shared" si="313"/>
        <v>29.33</v>
      </c>
    </row>
    <row r="2524" spans="1:15" outlineLevel="2" x14ac:dyDescent="0.25">
      <c r="A2524" t="s">
        <v>2531</v>
      </c>
      <c r="B2524" s="74" t="str">
        <f t="shared" si="318"/>
        <v>ODPASA-10A</v>
      </c>
      <c r="C2524" t="str">
        <f>VLOOKUP(A2524,'BASE ARTICLE SAMUEL 25012023 v1'!$A$1:$B$1287,2,FALSE)</f>
        <v>AF</v>
      </c>
      <c r="E2524">
        <v>1</v>
      </c>
      <c r="F2524" t="s">
        <v>2528</v>
      </c>
      <c r="G2524" s="71">
        <f>VLOOKUP(M2524,'BASE ARTICLE SAMUEL 25012023 v1'!$A$1:$F$1287,6,FALSE)</f>
        <v>21.94</v>
      </c>
      <c r="H2524" s="6">
        <f>VLOOKUP(M2524,'BASE ARTICLE SAMUEL 25012023 v2'!$A$1:$H$1287,8,FALSE)</f>
        <v>21.94</v>
      </c>
      <c r="I2524">
        <v>0</v>
      </c>
      <c r="J2524">
        <f t="shared" si="321"/>
        <v>0</v>
      </c>
      <c r="K2524" s="6">
        <f>VLOOKUP(M2524,'BASE ARTICLE SAMUEL 25012023 v2'!$A$1:$K$1287,11,FALSE)</f>
        <v>29.619000000000003</v>
      </c>
      <c r="L2524" s="6">
        <f t="shared" si="322"/>
        <v>29.619000000000003</v>
      </c>
      <c r="M2524" t="s">
        <v>2527</v>
      </c>
      <c r="N2524" t="str">
        <f>VLOOKUP(M2524,'BASE ARTICLE SAMUEL 25012023 v1'!$A$2:$B$1287,2,FALSE)</f>
        <v>AN</v>
      </c>
      <c r="O2524">
        <f t="shared" si="313"/>
        <v>21.94</v>
      </c>
    </row>
    <row r="2525" spans="1:15" outlineLevel="2" x14ac:dyDescent="0.25">
      <c r="A2525" t="s">
        <v>2531</v>
      </c>
      <c r="B2525" s="74" t="str">
        <f t="shared" si="318"/>
        <v>ODPASA-10A</v>
      </c>
      <c r="C2525" t="str">
        <f>VLOOKUP(A2525,'BASE ARTICLE SAMUEL 25012023 v1'!$A$1:$B$1287,2,FALSE)</f>
        <v>AF</v>
      </c>
      <c r="E2525">
        <v>2</v>
      </c>
      <c r="F2525" t="s">
        <v>2530</v>
      </c>
      <c r="G2525" s="71">
        <f>VLOOKUP(M2525,'BASE ARTICLE SAMUEL 25012023 v1'!$A$1:$F$1287,6,FALSE)</f>
        <v>22.45</v>
      </c>
      <c r="H2525" s="6">
        <f>VLOOKUP(M2525,'BASE ARTICLE SAMUEL 25012023 v2'!$A$1:$H$1287,8,FALSE)</f>
        <v>22.45</v>
      </c>
      <c r="I2525">
        <v>0</v>
      </c>
      <c r="J2525">
        <f t="shared" si="321"/>
        <v>0</v>
      </c>
      <c r="K2525" s="6">
        <f>VLOOKUP(M2525,'BASE ARTICLE SAMUEL 25012023 v2'!$A$1:$K$1287,11,FALSE)</f>
        <v>30.307500000000001</v>
      </c>
      <c r="L2525" s="6">
        <f t="shared" si="322"/>
        <v>60.615000000000002</v>
      </c>
      <c r="M2525" t="s">
        <v>2529</v>
      </c>
      <c r="N2525" t="str">
        <f>VLOOKUP(M2525,'BASE ARTICLE SAMUEL 25012023 v1'!$A$2:$B$1287,2,FALSE)</f>
        <v>AN</v>
      </c>
      <c r="O2525">
        <f t="shared" si="313"/>
        <v>44.9</v>
      </c>
    </row>
    <row r="2526" spans="1:15" outlineLevel="2" x14ac:dyDescent="0.25">
      <c r="A2526" t="s">
        <v>2531</v>
      </c>
      <c r="B2526" s="74" t="str">
        <f t="shared" si="318"/>
        <v>ODPASA-10A</v>
      </c>
      <c r="C2526" t="str">
        <f>VLOOKUP(A2526,'BASE ARTICLE SAMUEL 25012023 v1'!$A$1:$B$1287,2,FALSE)</f>
        <v>AF</v>
      </c>
      <c r="E2526">
        <v>1</v>
      </c>
      <c r="F2526" t="s">
        <v>2212</v>
      </c>
      <c r="G2526" s="71">
        <f>VLOOKUP(M2526,'BASE ARTICLE SAMUEL 25012023 v1'!$A$1:$F$1287,6,FALSE)</f>
        <v>7</v>
      </c>
      <c r="H2526" s="6">
        <f>VLOOKUP(M2526,'BASE ARTICLE SAMUEL 25012023 v2'!$A$1:$H$1287,8,FALSE)</f>
        <v>7</v>
      </c>
      <c r="I2526">
        <v>0</v>
      </c>
      <c r="J2526">
        <f t="shared" si="321"/>
        <v>0</v>
      </c>
      <c r="K2526" s="6">
        <f>VLOOKUP(M2526,'BASE ARTICLE SAMUEL 25012023 v2'!$A$1:$K$1287,11,FALSE)</f>
        <v>9.31</v>
      </c>
      <c r="L2526" s="6">
        <f t="shared" si="322"/>
        <v>9.31</v>
      </c>
      <c r="M2526" t="s">
        <v>2211</v>
      </c>
      <c r="N2526" t="str">
        <f>VLOOKUP(M2526,'BASE ARTICLE SAMUEL 25012023 v1'!$A$2:$B$1287,2,FALSE)</f>
        <v>AN</v>
      </c>
      <c r="O2526">
        <f t="shared" si="313"/>
        <v>7</v>
      </c>
    </row>
    <row r="2527" spans="1:15" outlineLevel="2" x14ac:dyDescent="0.25">
      <c r="A2527" t="s">
        <v>2531</v>
      </c>
      <c r="B2527" s="74" t="str">
        <f t="shared" si="318"/>
        <v>ODPASA-10A</v>
      </c>
      <c r="C2527" t="str">
        <f>VLOOKUP(A2527,'BASE ARTICLE SAMUEL 25012023 v1'!$A$1:$B$1287,2,FALSE)</f>
        <v>AF</v>
      </c>
      <c r="D2527" t="s">
        <v>1126</v>
      </c>
      <c r="E2527">
        <v>1</v>
      </c>
      <c r="F2527" t="s">
        <v>1127</v>
      </c>
      <c r="G2527" s="71">
        <f>VLOOKUP(M2527,'BASE ARTICLE SAMUEL 25012023 v1'!$A$1:$F$1287,6,FALSE)</f>
        <v>0.28999999999999998</v>
      </c>
      <c r="H2527" s="6">
        <f>VLOOKUP(M2527,'BASE ARTICLE SAMUEL 25012023 v2'!$A$1:$H$1287,8,FALSE)</f>
        <v>0.28999999999999998</v>
      </c>
      <c r="I2527">
        <v>0.41</v>
      </c>
      <c r="J2527">
        <f t="shared" si="321"/>
        <v>0.41</v>
      </c>
      <c r="K2527" s="6">
        <f>VLOOKUP(M2527,'BASE ARTICLE SAMUEL 25012023 v2'!$A$1:$K$1287,11,FALSE)</f>
        <v>0.43499999999999994</v>
      </c>
      <c r="L2527" s="6">
        <f t="shared" si="322"/>
        <v>0.43499999999999994</v>
      </c>
      <c r="M2527" t="s">
        <v>1126</v>
      </c>
      <c r="N2527" t="str">
        <f>VLOOKUP(M2527,'BASE ARTICLE SAMUEL 25012023 v1'!$A$2:$B$1287,2,FALSE)</f>
        <v>AN</v>
      </c>
      <c r="O2527">
        <f t="shared" si="313"/>
        <v>0.28999999999999998</v>
      </c>
    </row>
    <row r="2528" spans="1:15" outlineLevel="2" x14ac:dyDescent="0.25">
      <c r="A2528" t="s">
        <v>2531</v>
      </c>
      <c r="B2528" s="74" t="str">
        <f t="shared" si="318"/>
        <v>ODPASA-10A</v>
      </c>
      <c r="C2528" t="str">
        <f>VLOOKUP(A2528,'BASE ARTICLE SAMUEL 25012023 v1'!$A$1:$B$1287,2,FALSE)</f>
        <v>AF</v>
      </c>
      <c r="D2528" t="s">
        <v>1123</v>
      </c>
      <c r="E2528">
        <v>5</v>
      </c>
      <c r="F2528" t="s">
        <v>1124</v>
      </c>
      <c r="G2528" s="71">
        <f>VLOOKUP(M2528,'BASE ARTICLE SAMUEL 25012023 v1'!$A$1:$F$1287,6,FALSE)</f>
        <v>0.21</v>
      </c>
      <c r="H2528" s="6">
        <f>VLOOKUP(M2528,'BASE ARTICLE SAMUEL 25012023 v2'!$A$1:$H$1287,8,FALSE)</f>
        <v>0.21</v>
      </c>
      <c r="I2528">
        <v>0.41</v>
      </c>
      <c r="J2528">
        <f t="shared" si="321"/>
        <v>2.0499999999999998</v>
      </c>
      <c r="K2528" s="6">
        <f>VLOOKUP(M2528,'BASE ARTICLE SAMUEL 25012023 v2'!$A$1:$K$1287,11,FALSE)</f>
        <v>0.315</v>
      </c>
      <c r="L2528" s="6">
        <f t="shared" si="322"/>
        <v>1.575</v>
      </c>
      <c r="M2528" t="s">
        <v>1123</v>
      </c>
      <c r="N2528" t="str">
        <f>VLOOKUP(M2528,'BASE ARTICLE SAMUEL 25012023 v1'!$A$2:$B$1287,2,FALSE)</f>
        <v>AN</v>
      </c>
      <c r="O2528">
        <f t="shared" si="313"/>
        <v>1.05</v>
      </c>
    </row>
    <row r="2529" spans="1:15" outlineLevel="2" x14ac:dyDescent="0.25">
      <c r="A2529" t="s">
        <v>2531</v>
      </c>
      <c r="B2529" s="74" t="str">
        <f t="shared" si="318"/>
        <v>ODPASA-10A</v>
      </c>
      <c r="C2529" t="str">
        <f>VLOOKUP(A2529,'BASE ARTICLE SAMUEL 25012023 v1'!$A$1:$B$1287,2,FALSE)</f>
        <v>AF</v>
      </c>
      <c r="E2529">
        <v>1</v>
      </c>
      <c r="F2529" t="s">
        <v>2225</v>
      </c>
      <c r="G2529" s="71">
        <f>VLOOKUP(M2529,'BASE ARTICLE SAMUEL 25012023 v1'!$A$1:$F$1287,6,FALSE)</f>
        <v>1.3</v>
      </c>
      <c r="H2529" s="6">
        <f>VLOOKUP(M2529,'BASE ARTICLE SAMUEL 25012023 v2'!$A$1:$H$1287,8,FALSE)</f>
        <v>1.3</v>
      </c>
      <c r="I2529">
        <v>0</v>
      </c>
      <c r="J2529">
        <f t="shared" si="321"/>
        <v>0</v>
      </c>
      <c r="K2529" s="6">
        <f>VLOOKUP(M2529,'BASE ARTICLE SAMUEL 25012023 v2'!$A$1:$K$1287,11,FALSE)</f>
        <v>1.7290000000000001</v>
      </c>
      <c r="L2529" s="6">
        <f t="shared" si="322"/>
        <v>1.7290000000000001</v>
      </c>
      <c r="M2529" t="s">
        <v>2224</v>
      </c>
      <c r="N2529" t="str">
        <f>VLOOKUP(M2529,'BASE ARTICLE SAMUEL 25012023 v1'!$A$2:$B$1287,2,FALSE)</f>
        <v>AN</v>
      </c>
      <c r="O2529">
        <f t="shared" si="313"/>
        <v>1.3</v>
      </c>
    </row>
    <row r="2530" spans="1:15" outlineLevel="2" x14ac:dyDescent="0.25">
      <c r="A2530" t="s">
        <v>2531</v>
      </c>
      <c r="B2530" s="74" t="str">
        <f t="shared" si="318"/>
        <v>ODPASA-10A</v>
      </c>
      <c r="C2530" t="str">
        <f>VLOOKUP(A2530,'BASE ARTICLE SAMUEL 25012023 v1'!$A$1:$B$1287,2,FALSE)</f>
        <v>AF</v>
      </c>
      <c r="E2530">
        <v>2</v>
      </c>
      <c r="F2530" t="s">
        <v>1122</v>
      </c>
      <c r="G2530" s="71">
        <f>VLOOKUP(M2530,'BASE ARTICLE SAMUEL 25012023 v1'!$A$1:$F$1287,6,FALSE)</f>
        <v>0.82</v>
      </c>
      <c r="H2530" s="6">
        <f>VLOOKUP(M2530,'BASE ARTICLE SAMUEL 25012023 v2'!$A$1:$H$1287,8,FALSE)</f>
        <v>0.82</v>
      </c>
      <c r="I2530">
        <v>0</v>
      </c>
      <c r="J2530">
        <f t="shared" si="321"/>
        <v>0</v>
      </c>
      <c r="K2530" s="6">
        <f>VLOOKUP(M2530,'BASE ARTICLE SAMUEL 25012023 v2'!$A$1:$K$1287,11,FALSE)</f>
        <v>1.4349999999999998</v>
      </c>
      <c r="L2530" s="6">
        <f t="shared" si="322"/>
        <v>2.8699999999999997</v>
      </c>
      <c r="M2530" t="s">
        <v>1121</v>
      </c>
      <c r="N2530" t="str">
        <f>VLOOKUP(M2530,'BASE ARTICLE SAMUEL 25012023 v1'!$A$2:$B$1287,2,FALSE)</f>
        <v>AN</v>
      </c>
      <c r="O2530">
        <f t="shared" si="313"/>
        <v>1.64</v>
      </c>
    </row>
    <row r="2531" spans="1:15" outlineLevel="2" x14ac:dyDescent="0.25">
      <c r="A2531" t="s">
        <v>2531</v>
      </c>
      <c r="B2531" s="74" t="str">
        <f t="shared" si="318"/>
        <v>ODPASA-10A</v>
      </c>
      <c r="C2531" t="str">
        <f>VLOOKUP(A2531,'BASE ARTICLE SAMUEL 25012023 v1'!$A$1:$B$1287,2,FALSE)</f>
        <v>AF</v>
      </c>
      <c r="E2531">
        <v>2</v>
      </c>
      <c r="F2531" t="s">
        <v>1944</v>
      </c>
      <c r="G2531" s="71">
        <f>VLOOKUP(M2531,'BASE ARTICLE SAMUEL 25012023 v1'!$A$1:$F$1287,6,FALSE)</f>
        <v>2.87</v>
      </c>
      <c r="H2531" s="6">
        <f>VLOOKUP(M2531,'BASE ARTICLE SAMUEL 25012023 v2'!$A$1:$H$1287,8,FALSE)</f>
        <v>2.87</v>
      </c>
      <c r="I2531">
        <v>4.3099999999999996</v>
      </c>
      <c r="J2531">
        <f t="shared" si="321"/>
        <v>8.6199999999999992</v>
      </c>
      <c r="K2531" s="6">
        <f>VLOOKUP(M2531,'BASE ARTICLE SAMUEL 25012023 v2'!$A$1:$K$1287,11,FALSE)</f>
        <v>4.3049999999999997</v>
      </c>
      <c r="L2531" s="6">
        <f t="shared" si="322"/>
        <v>8.61</v>
      </c>
      <c r="M2531" t="s">
        <v>1943</v>
      </c>
      <c r="N2531" t="str">
        <f>VLOOKUP(M2531,'BASE ARTICLE SAMUEL 25012023 v1'!$A$2:$B$1287,2,FALSE)</f>
        <v>AN</v>
      </c>
      <c r="O2531">
        <f t="shared" si="313"/>
        <v>5.74</v>
      </c>
    </row>
    <row r="2532" spans="1:15" outlineLevel="2" x14ac:dyDescent="0.25">
      <c r="A2532" t="s">
        <v>2531</v>
      </c>
      <c r="B2532" s="74" t="str">
        <f t="shared" si="318"/>
        <v>ODPASA-10A</v>
      </c>
      <c r="C2532" t="str">
        <f>VLOOKUP(A2532,'BASE ARTICLE SAMUEL 25012023 v1'!$A$1:$B$1287,2,FALSE)</f>
        <v>AF</v>
      </c>
      <c r="D2532" t="s">
        <v>1603</v>
      </c>
      <c r="E2532">
        <v>1.5</v>
      </c>
      <c r="F2532" t="s">
        <v>1604</v>
      </c>
      <c r="G2532" s="71">
        <f>VLOOKUP(M2532,'BASE ARTICLE SAMUEL 25012023 v1'!$A$1:$F$1287,6,FALSE)</f>
        <v>50</v>
      </c>
      <c r="H2532" s="6">
        <f>VLOOKUP(M2532,'BASE ARTICLE SAMUEL 25012023 v2'!$A$1:$H$1287,8,FALSE)</f>
        <v>0</v>
      </c>
      <c r="I2532">
        <v>75</v>
      </c>
      <c r="J2532">
        <f t="shared" si="321"/>
        <v>112.5</v>
      </c>
      <c r="K2532" s="6">
        <f>VLOOKUP(M2532,'BASE ARTICLE SAMUEL 25012023 v2'!$A$1:$K$1287,11,FALSE)</f>
        <v>75</v>
      </c>
      <c r="L2532" s="6">
        <f t="shared" si="322"/>
        <v>112.5</v>
      </c>
      <c r="M2532" t="s">
        <v>1603</v>
      </c>
      <c r="N2532" t="str">
        <f>VLOOKUP(M2532,'BASE ARTICLE SAMUEL 25012023 v1'!$A$2:$B$1287,2,FALSE)</f>
        <v>AN</v>
      </c>
      <c r="O2532">
        <f t="shared" si="313"/>
        <v>0</v>
      </c>
    </row>
    <row r="2533" spans="1:15" outlineLevel="2" x14ac:dyDescent="0.25">
      <c r="A2533" t="s">
        <v>2531</v>
      </c>
      <c r="B2533" s="74" t="str">
        <f t="shared" si="318"/>
        <v>ODPASA-10A</v>
      </c>
      <c r="C2533" t="str">
        <f>VLOOKUP(A2533,'BASE ARTICLE SAMUEL 25012023 v1'!$A$1:$B$1287,2,FALSE)</f>
        <v>AF</v>
      </c>
      <c r="E2533">
        <v>1</v>
      </c>
      <c r="F2533" t="s">
        <v>1942</v>
      </c>
      <c r="G2533" s="71">
        <f>VLOOKUP(M2533,'BASE ARTICLE SAMUEL 25012023 v1'!$A$1:$F$1287,6,FALSE)</f>
        <v>35.29</v>
      </c>
      <c r="H2533" s="6">
        <f>VLOOKUP(M2533,'BASE ARTICLE SAMUEL 25012023 v2'!$A$1:$H$1287,8,FALSE)</f>
        <v>35.29</v>
      </c>
      <c r="I2533">
        <v>0</v>
      </c>
      <c r="J2533">
        <f t="shared" si="321"/>
        <v>0</v>
      </c>
      <c r="K2533" s="6">
        <f>VLOOKUP(M2533,'BASE ARTICLE SAMUEL 25012023 v2'!$A$1:$K$1287,11,FALSE)</f>
        <v>52.935000000000002</v>
      </c>
      <c r="L2533" s="6">
        <f t="shared" si="322"/>
        <v>52.935000000000002</v>
      </c>
      <c r="M2533" t="s">
        <v>1941</v>
      </c>
      <c r="N2533" t="str">
        <f>VLOOKUP(M2533,'BASE ARTICLE SAMUEL 25012023 v1'!$A$2:$B$1287,2,FALSE)</f>
        <v>AN</v>
      </c>
      <c r="O2533">
        <f t="shared" ref="O2533:O2599" si="323">E2533*H2533</f>
        <v>35.29</v>
      </c>
    </row>
    <row r="2534" spans="1:15" outlineLevel="2" x14ac:dyDescent="0.25">
      <c r="A2534" t="s">
        <v>2531</v>
      </c>
      <c r="B2534" s="74" t="str">
        <f t="shared" si="318"/>
        <v>ODPASA-10A</v>
      </c>
      <c r="C2534" t="str">
        <f>VLOOKUP(A2534,'BASE ARTICLE SAMUEL 25012023 v1'!$A$1:$B$1287,2,FALSE)</f>
        <v>AF</v>
      </c>
      <c r="D2534" t="s">
        <v>1128</v>
      </c>
      <c r="E2534">
        <v>1</v>
      </c>
      <c r="F2534" t="s">
        <v>1129</v>
      </c>
      <c r="G2534" s="71">
        <f>VLOOKUP(M2534,'BASE ARTICLE SAMUEL 25012023 v1'!$A$1:$F$1287,6,FALSE)</f>
        <v>3.27</v>
      </c>
      <c r="H2534" s="6">
        <f>VLOOKUP(M2534,'BASE ARTICLE SAMUEL 25012023 v2'!$A$1:$H$1287,8,FALSE)</f>
        <v>3.27</v>
      </c>
      <c r="I2534">
        <v>6.05</v>
      </c>
      <c r="J2534">
        <f t="shared" si="321"/>
        <v>6.05</v>
      </c>
      <c r="K2534" s="6">
        <f>VLOOKUP(M2534,'BASE ARTICLE SAMUEL 25012023 v2'!$A$1:$K$1287,11,FALSE)</f>
        <v>8.1750000000000007</v>
      </c>
      <c r="L2534" s="6">
        <f t="shared" si="322"/>
        <v>8.1750000000000007</v>
      </c>
      <c r="M2534" t="s">
        <v>1128</v>
      </c>
      <c r="N2534" t="str">
        <f>VLOOKUP(M2534,'BASE ARTICLE SAMUEL 25012023 v1'!$A$2:$B$1287,2,FALSE)</f>
        <v>AN</v>
      </c>
      <c r="O2534">
        <f t="shared" si="323"/>
        <v>3.27</v>
      </c>
    </row>
    <row r="2535" spans="1:15" outlineLevel="2" x14ac:dyDescent="0.25">
      <c r="A2535" t="s">
        <v>2531</v>
      </c>
      <c r="B2535" s="74" t="str">
        <f t="shared" si="318"/>
        <v>ODPASA-10A</v>
      </c>
      <c r="C2535" t="str">
        <f>VLOOKUP(A2535,'BASE ARTICLE SAMUEL 25012023 v1'!$A$1:$B$1287,2,FALSE)</f>
        <v>AF</v>
      </c>
      <c r="E2535">
        <v>2</v>
      </c>
      <c r="F2535" t="s">
        <v>1085</v>
      </c>
      <c r="G2535" s="71">
        <f>VLOOKUP(M2535,'BASE ARTICLE SAMUEL 25012023 v1'!$A$1:$F$1287,6,FALSE)</f>
        <v>6.63</v>
      </c>
      <c r="H2535" s="6">
        <f>VLOOKUP(M2535,'BASE ARTICLE SAMUEL 25012023 v2'!$A$1:$H$1287,8,FALSE)</f>
        <v>6.63</v>
      </c>
      <c r="I2535">
        <v>0</v>
      </c>
      <c r="J2535">
        <f t="shared" si="321"/>
        <v>0</v>
      </c>
      <c r="K2535" s="6">
        <f>VLOOKUP(M2535,'BASE ARTICLE SAMUEL 25012023 v2'!$A$1:$K$1287,11,FALSE)</f>
        <v>9.9450000000000003</v>
      </c>
      <c r="L2535" s="6">
        <f t="shared" si="322"/>
        <v>19.89</v>
      </c>
      <c r="M2535" t="s">
        <v>1084</v>
      </c>
      <c r="N2535" t="str">
        <f>VLOOKUP(M2535,'BASE ARTICLE SAMUEL 25012023 v1'!$A$2:$B$1287,2,FALSE)</f>
        <v>AN</v>
      </c>
      <c r="O2535">
        <f t="shared" si="323"/>
        <v>13.26</v>
      </c>
    </row>
    <row r="2536" spans="1:15" outlineLevel="2" x14ac:dyDescent="0.25">
      <c r="A2536" t="s">
        <v>2531</v>
      </c>
      <c r="B2536" s="74" t="str">
        <f t="shared" si="318"/>
        <v>ODPASA-10A</v>
      </c>
      <c r="C2536" t="str">
        <f>VLOOKUP(A2536,'BASE ARTICLE SAMUEL 25012023 v1'!$A$1:$B$1287,2,FALSE)</f>
        <v>AF</v>
      </c>
      <c r="E2536">
        <v>2</v>
      </c>
      <c r="F2536" t="s">
        <v>765</v>
      </c>
      <c r="G2536" s="71">
        <f>VLOOKUP(M2536,'BASE ARTICLE SAMUEL 25012023 v1'!$A$1:$F$1287,6,FALSE)</f>
        <v>22.8</v>
      </c>
      <c r="H2536" s="6">
        <f>VLOOKUP(M2536,'BASE ARTICLE SAMUEL 25012023 v2'!$A$1:$H$1287,8,FALSE)</f>
        <v>22.8</v>
      </c>
      <c r="I2536">
        <v>0</v>
      </c>
      <c r="J2536">
        <f t="shared" si="321"/>
        <v>0</v>
      </c>
      <c r="K2536" s="6">
        <f>VLOOKUP(M2536,'BASE ARTICLE SAMUEL 25012023 v2'!$A$1:$K$1287,11,FALSE)</f>
        <v>34.200000000000003</v>
      </c>
      <c r="L2536" s="6">
        <f t="shared" si="322"/>
        <v>68.400000000000006</v>
      </c>
      <c r="M2536" t="s">
        <v>764</v>
      </c>
      <c r="N2536" t="str">
        <f>VLOOKUP(M2536,'BASE ARTICLE SAMUEL 25012023 v1'!$A$2:$B$1287,2,FALSE)</f>
        <v>AS</v>
      </c>
      <c r="O2536">
        <f t="shared" si="323"/>
        <v>45.6</v>
      </c>
    </row>
    <row r="2537" spans="1:15" outlineLevel="1" x14ac:dyDescent="0.25">
      <c r="A2537" s="74" t="s">
        <v>4251</v>
      </c>
      <c r="B2537" s="74" t="str">
        <f t="shared" si="318"/>
        <v>MCOFPRODPASA-10A</v>
      </c>
      <c r="H2537" s="6" t="e">
        <f>VLOOKUP(M2537,'BASE ARTICLE SAMUEL 25012023 v2'!$A$1:$H$1287,8,FALSE)</f>
        <v>#N/A</v>
      </c>
      <c r="K2537" s="6" t="e">
        <f>VLOOKUP(M2537,'BASE ARTICLE SAMUEL 25012023 v2'!$A$1:$K$1287,11,FALSE)</f>
        <v>#N/A</v>
      </c>
      <c r="L2537" s="6">
        <f>SUBTOTAL(9,L2522:L2536)</f>
        <v>423.58799999999997</v>
      </c>
      <c r="O2537">
        <f>SUBTOTAL(9,O2522:O2536)</f>
        <v>211.78199999999998</v>
      </c>
    </row>
    <row r="2538" spans="1:15" outlineLevel="2" x14ac:dyDescent="0.25">
      <c r="A2538" t="s">
        <v>2462</v>
      </c>
      <c r="B2538" s="74" t="str">
        <f t="shared" si="318"/>
        <v>1200R75ALT</v>
      </c>
      <c r="C2538" t="str">
        <f>VLOOKUP(A2538,'BASE ARTICLE SAMUEL 25012023 v1'!$A$1:$B$1287,2,FALSE)</f>
        <v>AA</v>
      </c>
      <c r="D2538">
        <v>101007</v>
      </c>
      <c r="E2538">
        <v>2</v>
      </c>
      <c r="F2538" t="s">
        <v>582</v>
      </c>
      <c r="G2538" s="71">
        <f>VLOOKUP(M2538,'BASE ARTICLE SAMUEL 25012023 v1'!$A$1:$F$1287,6,FALSE)</f>
        <v>1.5</v>
      </c>
      <c r="H2538" s="6">
        <f>VLOOKUP(M2538,'BASE ARTICLE SAMUEL 25012023 v2'!$A$1:$H$1287,8,FALSE)</f>
        <v>1.5</v>
      </c>
      <c r="I2538">
        <v>2.25</v>
      </c>
      <c r="J2538">
        <f t="shared" ref="J2538:J2557" si="324">E2538*I2538</f>
        <v>4.5</v>
      </c>
      <c r="K2538" s="6">
        <f>VLOOKUP(M2538,'BASE ARTICLE SAMUEL 25012023 v2'!$A$1:$K$1287,11,FALSE)</f>
        <v>2.25</v>
      </c>
      <c r="L2538" s="6">
        <f t="shared" ref="L2538:L2557" si="325">E2538*K2538</f>
        <v>4.5</v>
      </c>
      <c r="M2538">
        <v>101007</v>
      </c>
      <c r="N2538" t="str">
        <f>VLOOKUP(M2538,'BASE ARTICLE SAMUEL 25012023 v1'!$A$2:$B$1287,2,FALSE)</f>
        <v>AN</v>
      </c>
      <c r="O2538">
        <f t="shared" si="323"/>
        <v>3</v>
      </c>
    </row>
    <row r="2539" spans="1:15" outlineLevel="2" x14ac:dyDescent="0.25">
      <c r="A2539" t="s">
        <v>2462</v>
      </c>
      <c r="B2539" s="74" t="str">
        <f t="shared" si="318"/>
        <v>1200R75ALT</v>
      </c>
      <c r="C2539" t="str">
        <f>VLOOKUP(A2539,'BASE ARTICLE SAMUEL 25012023 v1'!$A$1:$B$1287,2,FALSE)</f>
        <v>AA</v>
      </c>
      <c r="D2539" t="s">
        <v>576</v>
      </c>
      <c r="E2539">
        <v>2.5</v>
      </c>
      <c r="F2539" t="s">
        <v>577</v>
      </c>
      <c r="G2539" s="71">
        <f>VLOOKUP(M2539,'BASE ARTICLE SAMUEL 25012023 v1'!$A$1:$F$1287,6,FALSE)</f>
        <v>3.2</v>
      </c>
      <c r="H2539" s="6">
        <f>VLOOKUP(M2539,'BASE ARTICLE SAMUEL 25012023 v2'!$A$1:$H$1287,8,FALSE)</f>
        <v>3.2</v>
      </c>
      <c r="I2539">
        <v>4.3499999999999996</v>
      </c>
      <c r="J2539">
        <f t="shared" si="324"/>
        <v>10.875</v>
      </c>
      <c r="K2539" s="6">
        <f>VLOOKUP(M2539,'BASE ARTICLE SAMUEL 25012023 v2'!$A$1:$K$1287,11,FALSE)</f>
        <v>4.8000000000000007</v>
      </c>
      <c r="L2539" s="6">
        <f t="shared" si="325"/>
        <v>12.000000000000002</v>
      </c>
      <c r="M2539" t="s">
        <v>576</v>
      </c>
      <c r="N2539" t="str">
        <f>VLOOKUP(M2539,'BASE ARTICLE SAMUEL 25012023 v1'!$A$2:$B$1287,2,FALSE)</f>
        <v>AN</v>
      </c>
      <c r="O2539">
        <f t="shared" si="323"/>
        <v>8</v>
      </c>
    </row>
    <row r="2540" spans="1:15" outlineLevel="2" x14ac:dyDescent="0.25">
      <c r="A2540" t="s">
        <v>2462</v>
      </c>
      <c r="B2540" s="74" t="str">
        <f t="shared" si="318"/>
        <v>1200R75ALT</v>
      </c>
      <c r="C2540" t="str">
        <f>VLOOKUP(A2540,'BASE ARTICLE SAMUEL 25012023 v1'!$A$1:$B$1287,2,FALSE)</f>
        <v>AA</v>
      </c>
      <c r="E2540">
        <v>1</v>
      </c>
      <c r="F2540" t="s">
        <v>1550</v>
      </c>
      <c r="G2540" s="71">
        <f>VLOOKUP(M2540,'BASE ARTICLE SAMUEL 25012023 v1'!$A$1:$F$1287,6,FALSE)</f>
        <v>5</v>
      </c>
      <c r="H2540" s="6">
        <f>VLOOKUP(M2540,'BASE ARTICLE SAMUEL 25012023 v2'!$A$1:$H$1287,8,FALSE)</f>
        <v>5</v>
      </c>
      <c r="I2540">
        <v>0.8</v>
      </c>
      <c r="J2540">
        <f t="shared" si="324"/>
        <v>0.8</v>
      </c>
      <c r="K2540" s="6">
        <f>VLOOKUP(M2540,'BASE ARTICLE SAMUEL 25012023 v2'!$A$1:$K$1287,11,FALSE)</f>
        <v>5.5</v>
      </c>
      <c r="L2540" s="6">
        <f t="shared" si="325"/>
        <v>5.5</v>
      </c>
      <c r="M2540" t="s">
        <v>1549</v>
      </c>
      <c r="N2540" t="str">
        <f>VLOOKUP(M2540,'BASE ARTICLE SAMUEL 25012023 v1'!$A$2:$B$1287,2,FALSE)</f>
        <v>AN</v>
      </c>
      <c r="O2540">
        <f t="shared" si="323"/>
        <v>5</v>
      </c>
    </row>
    <row r="2541" spans="1:15" outlineLevel="2" x14ac:dyDescent="0.25">
      <c r="A2541" t="s">
        <v>2462</v>
      </c>
      <c r="B2541" s="74" t="str">
        <f t="shared" si="318"/>
        <v>1200R75ALT</v>
      </c>
      <c r="C2541" t="str">
        <f>VLOOKUP(A2541,'BASE ARTICLE SAMUEL 25012023 v1'!$A$1:$B$1287,2,FALSE)</f>
        <v>AA</v>
      </c>
      <c r="D2541" t="s">
        <v>558</v>
      </c>
      <c r="E2541">
        <v>4</v>
      </c>
      <c r="F2541" t="s">
        <v>559</v>
      </c>
      <c r="G2541" s="71">
        <f>VLOOKUP(M2541,'BASE ARTICLE SAMUEL 25012023 v1'!$A$1:$F$1287,6,FALSE)</f>
        <v>0.85</v>
      </c>
      <c r="H2541" s="6">
        <f>VLOOKUP(M2541,'BASE ARTICLE SAMUEL 25012023 v2'!$A$1:$H$1287,8,FALSE)</f>
        <v>0.91100000000000003</v>
      </c>
      <c r="I2541">
        <v>1.1299999999999999</v>
      </c>
      <c r="J2541">
        <f t="shared" si="324"/>
        <v>4.5199999999999996</v>
      </c>
      <c r="K2541" s="6">
        <f>VLOOKUP(M2541,'BASE ARTICLE SAMUEL 25012023 v2'!$A$1:$K$1287,11,FALSE)</f>
        <v>1.2116300000000002</v>
      </c>
      <c r="L2541" s="6">
        <f t="shared" si="325"/>
        <v>4.8465200000000008</v>
      </c>
      <c r="M2541" t="s">
        <v>558</v>
      </c>
      <c r="N2541" t="str">
        <f>VLOOKUP(M2541,'BASE ARTICLE SAMUEL 25012023 v1'!$A$2:$B$1287,2,FALSE)</f>
        <v>AS</v>
      </c>
      <c r="O2541">
        <f t="shared" si="323"/>
        <v>3.6440000000000001</v>
      </c>
    </row>
    <row r="2542" spans="1:15" outlineLevel="2" x14ac:dyDescent="0.25">
      <c r="A2542" t="s">
        <v>2462</v>
      </c>
      <c r="B2542" s="74" t="str">
        <f t="shared" si="318"/>
        <v>1200R75ALT</v>
      </c>
      <c r="C2542" t="str">
        <f>VLOOKUP(A2542,'BASE ARTICLE SAMUEL 25012023 v1'!$A$1:$B$1287,2,FALSE)</f>
        <v>AA</v>
      </c>
      <c r="D2542" t="s">
        <v>2217</v>
      </c>
      <c r="E2542">
        <v>6</v>
      </c>
      <c r="F2542" t="s">
        <v>2218</v>
      </c>
      <c r="G2542" s="71">
        <f>VLOOKUP(M2542,'BASE ARTICLE SAMUEL 25012023 v1'!$A$1:$F$1287,6,FALSE)</f>
        <v>0.2</v>
      </c>
      <c r="H2542" s="6">
        <f>VLOOKUP(M2542,'BASE ARTICLE SAMUEL 25012023 v2'!$A$1:$H$1287,8,FALSE)</f>
        <v>0.2</v>
      </c>
      <c r="I2542">
        <v>0.26600000000000001</v>
      </c>
      <c r="J2542">
        <f t="shared" si="324"/>
        <v>1.5960000000000001</v>
      </c>
      <c r="K2542" s="6">
        <f>VLOOKUP(M2542,'BASE ARTICLE SAMUEL 25012023 v2'!$A$1:$K$1287,11,FALSE)</f>
        <v>0.26600000000000001</v>
      </c>
      <c r="L2542" s="6">
        <f t="shared" si="325"/>
        <v>1.5960000000000001</v>
      </c>
      <c r="M2542" t="s">
        <v>2217</v>
      </c>
      <c r="N2542" t="str">
        <f>VLOOKUP(M2542,'BASE ARTICLE SAMUEL 25012023 v1'!$A$2:$B$1287,2,FALSE)</f>
        <v>AN</v>
      </c>
      <c r="O2542">
        <f t="shared" si="323"/>
        <v>1.2000000000000002</v>
      </c>
    </row>
    <row r="2543" spans="1:15" outlineLevel="2" x14ac:dyDescent="0.25">
      <c r="A2543" t="s">
        <v>2462</v>
      </c>
      <c r="B2543" s="74" t="str">
        <f t="shared" si="318"/>
        <v>1200R75ALT</v>
      </c>
      <c r="C2543" t="str">
        <f>VLOOKUP(A2543,'BASE ARTICLE SAMUEL 25012023 v1'!$A$1:$B$1287,2,FALSE)</f>
        <v>AA</v>
      </c>
      <c r="D2543" t="s">
        <v>942</v>
      </c>
      <c r="E2543">
        <v>1</v>
      </c>
      <c r="F2543" t="s">
        <v>943</v>
      </c>
      <c r="G2543" s="71">
        <f>VLOOKUP(M2543,'BASE ARTICLE SAMUEL 25012023 v1'!$A$1:$F$1287,6,FALSE)</f>
        <v>1.64</v>
      </c>
      <c r="H2543" s="6">
        <f>VLOOKUP(M2543,'BASE ARTICLE SAMUEL 25012023 v2'!$A$1:$H$1287,8,FALSE)</f>
        <v>1.83</v>
      </c>
      <c r="I2543">
        <v>2.4500000000000002</v>
      </c>
      <c r="J2543">
        <f t="shared" si="324"/>
        <v>2.4500000000000002</v>
      </c>
      <c r="K2543" s="6">
        <f>VLOOKUP(M2543,'BASE ARTICLE SAMUEL 25012023 v2'!$A$1:$K$1287,11,FALSE)</f>
        <v>2.7450000000000001</v>
      </c>
      <c r="L2543" s="6">
        <f t="shared" si="325"/>
        <v>2.7450000000000001</v>
      </c>
      <c r="M2543" t="s">
        <v>942</v>
      </c>
      <c r="N2543" t="str">
        <f>VLOOKUP(M2543,'BASE ARTICLE SAMUEL 25012023 v1'!$A$2:$B$1287,2,FALSE)</f>
        <v>AS</v>
      </c>
      <c r="O2543">
        <f t="shared" si="323"/>
        <v>1.83</v>
      </c>
    </row>
    <row r="2544" spans="1:15" outlineLevel="2" x14ac:dyDescent="0.25">
      <c r="A2544" t="s">
        <v>2462</v>
      </c>
      <c r="B2544" s="74" t="str">
        <f t="shared" si="318"/>
        <v>1200R75ALT</v>
      </c>
      <c r="C2544" t="str">
        <f>VLOOKUP(A2544,'BASE ARTICLE SAMUEL 25012023 v1'!$A$1:$B$1287,2,FALSE)</f>
        <v>AA</v>
      </c>
      <c r="D2544" t="s">
        <v>1667</v>
      </c>
      <c r="E2544">
        <v>3</v>
      </c>
      <c r="F2544" t="s">
        <v>1668</v>
      </c>
      <c r="G2544" s="71">
        <f>VLOOKUP(M2544,'BASE ARTICLE SAMUEL 25012023 v1'!$A$1:$F$1287,6,FALSE)</f>
        <v>0.6</v>
      </c>
      <c r="H2544" s="6">
        <f>VLOOKUP(M2544,'BASE ARTICLE SAMUEL 25012023 v2'!$A$1:$H$1287,8,FALSE)</f>
        <v>0.6</v>
      </c>
      <c r="I2544">
        <v>0.9</v>
      </c>
      <c r="J2544">
        <f t="shared" si="324"/>
        <v>2.7</v>
      </c>
      <c r="K2544" s="6">
        <f>VLOOKUP(M2544,'BASE ARTICLE SAMUEL 25012023 v2'!$A$1:$K$1287,11,FALSE)</f>
        <v>0.89999999999999991</v>
      </c>
      <c r="L2544" s="6">
        <f t="shared" si="325"/>
        <v>2.6999999999999997</v>
      </c>
      <c r="M2544" t="s">
        <v>1667</v>
      </c>
      <c r="N2544" t="str">
        <f>VLOOKUP(M2544,'BASE ARTICLE SAMUEL 25012023 v1'!$A$2:$B$1287,2,FALSE)</f>
        <v>AN</v>
      </c>
      <c r="O2544">
        <f t="shared" si="323"/>
        <v>1.7999999999999998</v>
      </c>
    </row>
    <row r="2545" spans="1:15" outlineLevel="2" x14ac:dyDescent="0.25">
      <c r="A2545" t="s">
        <v>2462</v>
      </c>
      <c r="B2545" s="74" t="str">
        <f t="shared" si="318"/>
        <v>1200R75ALT</v>
      </c>
      <c r="C2545" t="str">
        <f>VLOOKUP(A2545,'BASE ARTICLE SAMUEL 25012023 v1'!$A$1:$B$1287,2,FALSE)</f>
        <v>AA</v>
      </c>
      <c r="D2545" t="s">
        <v>1949</v>
      </c>
      <c r="E2545">
        <v>2</v>
      </c>
      <c r="F2545" t="s">
        <v>1950</v>
      </c>
      <c r="G2545" s="71">
        <f>VLOOKUP(M2545,'BASE ARTICLE SAMUEL 25012023 v1'!$A$1:$F$1287,6,FALSE)</f>
        <v>0</v>
      </c>
      <c r="H2545" s="6">
        <f>VLOOKUP(M2545,'BASE ARTICLE SAMUEL 25012023 v2'!$A$1:$H$1287,8,FALSE)</f>
        <v>92.97</v>
      </c>
      <c r="I2545">
        <v>156.03</v>
      </c>
      <c r="J2545">
        <f t="shared" si="324"/>
        <v>312.06</v>
      </c>
      <c r="K2545" s="6">
        <f>VLOOKUP(M2545,'BASE ARTICLE SAMUEL 25012023 v2'!$A$1:$K$1287,11,FALSE)</f>
        <v>157.13120000000001</v>
      </c>
      <c r="L2545" s="6">
        <f t="shared" si="325"/>
        <v>314.26240000000001</v>
      </c>
      <c r="M2545" t="s">
        <v>1949</v>
      </c>
      <c r="N2545" t="str">
        <f>VLOOKUP(M2545,'BASE ARTICLE SAMUEL 25012023 v1'!$A$2:$B$1287,2,FALSE)</f>
        <v>AF</v>
      </c>
      <c r="O2545">
        <f t="shared" si="323"/>
        <v>185.94</v>
      </c>
    </row>
    <row r="2546" spans="1:15" outlineLevel="2" x14ac:dyDescent="0.25">
      <c r="A2546" t="s">
        <v>2462</v>
      </c>
      <c r="B2546" s="74" t="str">
        <f t="shared" si="318"/>
        <v>1200R75ALT</v>
      </c>
      <c r="C2546" t="str">
        <f>VLOOKUP(A2546,'BASE ARTICLE SAMUEL 25012023 v1'!$A$1:$B$1287,2,FALSE)</f>
        <v>AA</v>
      </c>
      <c r="D2546" t="s">
        <v>2045</v>
      </c>
      <c r="E2546">
        <v>1</v>
      </c>
      <c r="F2546" t="s">
        <v>3952</v>
      </c>
      <c r="G2546" s="71">
        <f>VLOOKUP(M2546,'BASE ARTICLE SAMUEL 25012023 v1'!$A$1:$F$1287,6,FALSE)</f>
        <v>249.46</v>
      </c>
      <c r="H2546" s="6">
        <f>VLOOKUP(M2546,'BASE ARTICLE SAMUEL 25012023 v2'!$A$1:$H$1287,8,FALSE)</f>
        <v>46.484999999999999</v>
      </c>
      <c r="I2546">
        <v>380.51</v>
      </c>
      <c r="J2546">
        <f t="shared" si="324"/>
        <v>380.51</v>
      </c>
      <c r="K2546" s="6">
        <f>VLOOKUP(M2546,'BASE ARTICLE SAMUEL 25012023 v2'!$A$1:$K$1287,11,FALSE)</f>
        <v>193.47749999999999</v>
      </c>
      <c r="L2546" s="6">
        <f t="shared" si="325"/>
        <v>193.47749999999999</v>
      </c>
      <c r="M2546" t="s">
        <v>2045</v>
      </c>
      <c r="N2546" t="str">
        <f>VLOOKUP(M2546,'BASE ARTICLE SAMUEL 25012023 v1'!$A$2:$B$1287,2,FALSE)</f>
        <v>AF</v>
      </c>
      <c r="O2546">
        <f t="shared" si="323"/>
        <v>46.484999999999999</v>
      </c>
    </row>
    <row r="2547" spans="1:15" outlineLevel="2" x14ac:dyDescent="0.25">
      <c r="A2547" t="s">
        <v>2462</v>
      </c>
      <c r="B2547" s="74" t="str">
        <f t="shared" si="318"/>
        <v>1200R75ALT</v>
      </c>
      <c r="C2547" t="str">
        <f>VLOOKUP(A2547,'BASE ARTICLE SAMUEL 25012023 v1'!$A$1:$B$1287,2,FALSE)</f>
        <v>AA</v>
      </c>
      <c r="D2547" t="s">
        <v>534</v>
      </c>
      <c r="E2547">
        <v>1</v>
      </c>
      <c r="F2547" t="s">
        <v>535</v>
      </c>
      <c r="G2547" s="71">
        <f>VLOOKUP(M2547,'BASE ARTICLE SAMUEL 25012023 v1'!$A$1:$F$1287,6,FALSE)</f>
        <v>152.84</v>
      </c>
      <c r="H2547" s="6">
        <f>VLOOKUP(M2547,'BASE ARTICLE SAMUEL 25012023 v2'!$A$1:$H$1287,8,FALSE)</f>
        <v>180.1</v>
      </c>
      <c r="I2547">
        <v>229.26</v>
      </c>
      <c r="J2547">
        <f t="shared" si="324"/>
        <v>229.26</v>
      </c>
      <c r="K2547" s="6">
        <f>VLOOKUP(M2547,'BASE ARTICLE SAMUEL 25012023 v2'!$A$1:$K$1287,11,FALSE)</f>
        <v>270.14999999999998</v>
      </c>
      <c r="L2547" s="6">
        <f t="shared" si="325"/>
        <v>270.14999999999998</v>
      </c>
      <c r="M2547" t="s">
        <v>534</v>
      </c>
      <c r="N2547" t="str">
        <f>VLOOKUP(M2547,'BASE ARTICLE SAMUEL 25012023 v1'!$A$2:$B$1287,2,FALSE)</f>
        <v>AN</v>
      </c>
      <c r="O2547">
        <f t="shared" si="323"/>
        <v>180.1</v>
      </c>
    </row>
    <row r="2548" spans="1:15" outlineLevel="2" x14ac:dyDescent="0.25">
      <c r="A2548" t="s">
        <v>2462</v>
      </c>
      <c r="B2548" s="74" t="str">
        <f t="shared" si="318"/>
        <v>1200R75ALT</v>
      </c>
      <c r="C2548" t="str">
        <f>VLOOKUP(A2548,'BASE ARTICLE SAMUEL 25012023 v1'!$A$1:$B$1287,2,FALSE)</f>
        <v>AA</v>
      </c>
      <c r="D2548" t="s">
        <v>68</v>
      </c>
      <c r="E2548">
        <v>1</v>
      </c>
      <c r="F2548" t="s">
        <v>69</v>
      </c>
      <c r="G2548" s="71">
        <f>VLOOKUP(M2548,'BASE ARTICLE SAMUEL 25012023 v1'!$A$1:$F$1287,6,FALSE)</f>
        <v>0.94</v>
      </c>
      <c r="H2548" s="6">
        <f>VLOOKUP(M2548,'BASE ARTICLE SAMUEL 25012023 v2'!$A$1:$H$1287,8,FALSE)</f>
        <v>0.94</v>
      </c>
      <c r="I2548">
        <v>1.41</v>
      </c>
      <c r="J2548">
        <f t="shared" si="324"/>
        <v>1.41</v>
      </c>
      <c r="K2548" s="6">
        <f>VLOOKUP(M2548,'BASE ARTICLE SAMUEL 25012023 v2'!$A$1:$K$1287,11,FALSE)</f>
        <v>1.41</v>
      </c>
      <c r="L2548" s="6">
        <f t="shared" si="325"/>
        <v>1.41</v>
      </c>
      <c r="M2548" t="s">
        <v>68</v>
      </c>
      <c r="N2548" t="str">
        <f>VLOOKUP(M2548,'BASE ARTICLE SAMUEL 25012023 v1'!$A$2:$B$1287,2,FALSE)</f>
        <v>AS</v>
      </c>
      <c r="O2548">
        <f t="shared" si="323"/>
        <v>0.94</v>
      </c>
    </row>
    <row r="2549" spans="1:15" outlineLevel="2" x14ac:dyDescent="0.25">
      <c r="A2549" t="s">
        <v>2462</v>
      </c>
      <c r="B2549" s="74" t="str">
        <f t="shared" si="318"/>
        <v>1200R75ALT</v>
      </c>
      <c r="C2549" t="str">
        <f>VLOOKUP(A2549,'BASE ARTICLE SAMUEL 25012023 v1'!$A$1:$B$1287,2,FALSE)</f>
        <v>AA</v>
      </c>
      <c r="D2549" t="s">
        <v>90</v>
      </c>
      <c r="E2549">
        <v>2</v>
      </c>
      <c r="F2549" t="s">
        <v>91</v>
      </c>
      <c r="G2549" s="71">
        <f>VLOOKUP(M2549,'BASE ARTICLE SAMUEL 25012023 v1'!$A$1:$F$1287,6,FALSE)</f>
        <v>0.92</v>
      </c>
      <c r="H2549" s="6">
        <f>VLOOKUP(M2549,'BASE ARTICLE SAMUEL 25012023 v2'!$A$1:$H$1287,8,FALSE)</f>
        <v>0.92</v>
      </c>
      <c r="I2549">
        <v>1.38</v>
      </c>
      <c r="J2549">
        <f t="shared" si="324"/>
        <v>2.76</v>
      </c>
      <c r="K2549" s="6">
        <f>VLOOKUP(M2549,'BASE ARTICLE SAMUEL 25012023 v2'!$A$1:$K$1287,11,FALSE)</f>
        <v>1.3800000000000001</v>
      </c>
      <c r="L2549" s="6">
        <f t="shared" si="325"/>
        <v>2.7600000000000002</v>
      </c>
      <c r="M2549" t="s">
        <v>90</v>
      </c>
      <c r="N2549" t="str">
        <f>VLOOKUP(M2549,'BASE ARTICLE SAMUEL 25012023 v1'!$A$2:$B$1287,2,FALSE)</f>
        <v>AS</v>
      </c>
      <c r="O2549">
        <f t="shared" si="323"/>
        <v>1.84</v>
      </c>
    </row>
    <row r="2550" spans="1:15" outlineLevel="2" x14ac:dyDescent="0.25">
      <c r="A2550" t="s">
        <v>2462</v>
      </c>
      <c r="B2550" s="74" t="str">
        <f t="shared" si="318"/>
        <v>1200R75ALT</v>
      </c>
      <c r="C2550" t="str">
        <f>VLOOKUP(A2550,'BASE ARTICLE SAMUEL 25012023 v1'!$A$1:$B$1287,2,FALSE)</f>
        <v>AA</v>
      </c>
      <c r="D2550" t="s">
        <v>757</v>
      </c>
      <c r="E2550">
        <v>2</v>
      </c>
      <c r="F2550" t="s">
        <v>758</v>
      </c>
      <c r="G2550" s="71">
        <f>VLOOKUP(M2550,'BASE ARTICLE SAMUEL 25012023 v1'!$A$1:$F$1287,6,FALSE)</f>
        <v>1.22</v>
      </c>
      <c r="H2550" s="6">
        <f>VLOOKUP(M2550,'BASE ARTICLE SAMUEL 25012023 v2'!$A$1:$H$1287,8,FALSE)</f>
        <v>1.22</v>
      </c>
      <c r="I2550">
        <v>1.62</v>
      </c>
      <c r="J2550">
        <f t="shared" si="324"/>
        <v>3.24</v>
      </c>
      <c r="K2550" s="6">
        <f>VLOOKUP(M2550,'BASE ARTICLE SAMUEL 25012023 v2'!$A$1:$K$1287,11,FALSE)</f>
        <v>1.6226</v>
      </c>
      <c r="L2550" s="6">
        <f t="shared" si="325"/>
        <v>3.2452000000000001</v>
      </c>
      <c r="M2550" t="s">
        <v>757</v>
      </c>
      <c r="N2550" t="str">
        <f>VLOOKUP(M2550,'BASE ARTICLE SAMUEL 25012023 v1'!$A$2:$B$1287,2,FALSE)</f>
        <v>AS</v>
      </c>
      <c r="O2550">
        <f t="shared" si="323"/>
        <v>2.44</v>
      </c>
    </row>
    <row r="2551" spans="1:15" outlineLevel="2" x14ac:dyDescent="0.25">
      <c r="A2551" t="s">
        <v>2462</v>
      </c>
      <c r="B2551" s="74" t="str">
        <f t="shared" si="318"/>
        <v>1200R75ALT</v>
      </c>
      <c r="C2551" t="str">
        <f>VLOOKUP(A2551,'BASE ARTICLE SAMUEL 25012023 v1'!$A$1:$B$1287,2,FALSE)</f>
        <v>AA</v>
      </c>
      <c r="D2551" t="s">
        <v>1603</v>
      </c>
      <c r="E2551">
        <v>2</v>
      </c>
      <c r="F2551" t="s">
        <v>1604</v>
      </c>
      <c r="G2551" s="71">
        <f>VLOOKUP(M2551,'BASE ARTICLE SAMUEL 25012023 v1'!$A$1:$F$1287,6,FALSE)</f>
        <v>50</v>
      </c>
      <c r="H2551" s="6">
        <f>VLOOKUP(M2551,'BASE ARTICLE SAMUEL 25012023 v2'!$A$1:$H$1287,8,FALSE)</f>
        <v>0</v>
      </c>
      <c r="I2551">
        <v>75</v>
      </c>
      <c r="J2551">
        <f t="shared" si="324"/>
        <v>150</v>
      </c>
      <c r="K2551" s="6">
        <f>VLOOKUP(M2551,'BASE ARTICLE SAMUEL 25012023 v2'!$A$1:$K$1287,11,FALSE)</f>
        <v>75</v>
      </c>
      <c r="L2551" s="6">
        <f t="shared" si="325"/>
        <v>150</v>
      </c>
      <c r="M2551" t="s">
        <v>1603</v>
      </c>
      <c r="N2551" t="str">
        <f>VLOOKUP(M2551,'BASE ARTICLE SAMUEL 25012023 v1'!$A$2:$B$1287,2,FALSE)</f>
        <v>AN</v>
      </c>
      <c r="O2551">
        <f t="shared" si="323"/>
        <v>0</v>
      </c>
    </row>
    <row r="2552" spans="1:15" outlineLevel="2" x14ac:dyDescent="0.25">
      <c r="A2552" t="s">
        <v>2462</v>
      </c>
      <c r="B2552" s="74" t="str">
        <f t="shared" si="318"/>
        <v>1200R75ALT</v>
      </c>
      <c r="C2552" t="str">
        <f>VLOOKUP(A2552,'BASE ARTICLE SAMUEL 25012023 v1'!$A$1:$B$1287,2,FALSE)</f>
        <v>AA</v>
      </c>
      <c r="E2552">
        <v>2</v>
      </c>
      <c r="F2552" t="s">
        <v>2124</v>
      </c>
      <c r="G2552" s="71">
        <f>VLOOKUP(M2552,'BASE ARTICLE SAMUEL 25012023 v1'!$A$1:$F$1287,6,FALSE)</f>
        <v>172</v>
      </c>
      <c r="H2552" s="6">
        <f>VLOOKUP(M2552,'BASE ARTICLE SAMUEL 25012023 v2'!$A$1:$H$1287,8,FALSE)</f>
        <v>172</v>
      </c>
      <c r="I2552">
        <v>0</v>
      </c>
      <c r="J2552">
        <f t="shared" si="324"/>
        <v>0</v>
      </c>
      <c r="K2552" s="6">
        <f>VLOOKUP(M2552,'BASE ARTICLE SAMUEL 25012023 v2'!$A$1:$K$1287,11,FALSE)</f>
        <v>258</v>
      </c>
      <c r="L2552" s="6">
        <f t="shared" si="325"/>
        <v>516</v>
      </c>
      <c r="M2552" t="s">
        <v>2123</v>
      </c>
      <c r="N2552" t="str">
        <f>VLOOKUP(M2552,'BASE ARTICLE SAMUEL 25012023 v1'!$A$2:$B$1287,2,FALSE)</f>
        <v>AS</v>
      </c>
      <c r="O2552">
        <f t="shared" si="323"/>
        <v>344</v>
      </c>
    </row>
    <row r="2553" spans="1:15" outlineLevel="2" x14ac:dyDescent="0.25">
      <c r="A2553" t="s">
        <v>2462</v>
      </c>
      <c r="B2553" s="74" t="str">
        <f t="shared" si="318"/>
        <v>1200R75ALT</v>
      </c>
      <c r="C2553" t="str">
        <f>VLOOKUP(A2553,'BASE ARTICLE SAMUEL 25012023 v1'!$A$1:$B$1287,2,FALSE)</f>
        <v>AA</v>
      </c>
      <c r="D2553" t="s">
        <v>2049</v>
      </c>
      <c r="E2553">
        <v>4</v>
      </c>
      <c r="F2553" t="s">
        <v>2050</v>
      </c>
      <c r="G2553" s="71">
        <f>VLOOKUP(M2553,'BASE ARTICLE SAMUEL 25012023 v1'!$A$1:$F$1287,6,FALSE)</f>
        <v>0</v>
      </c>
      <c r="H2553" s="6">
        <f>VLOOKUP(M2553,'BASE ARTICLE SAMUEL 25012023 v2'!$A$1:$H$1287,8,FALSE)</f>
        <v>4.1400000000000006</v>
      </c>
      <c r="I2553">
        <v>5.5</v>
      </c>
      <c r="J2553">
        <f t="shared" si="324"/>
        <v>22</v>
      </c>
      <c r="K2553" s="6">
        <f>VLOOKUP(M2553,'BASE ARTICLE SAMUEL 25012023 v2'!$A$1:$K$1287,11,FALSE)</f>
        <v>5.5212000000000003</v>
      </c>
      <c r="L2553" s="6">
        <f t="shared" si="325"/>
        <v>22.084800000000001</v>
      </c>
      <c r="M2553" t="s">
        <v>2049</v>
      </c>
      <c r="N2553" t="str">
        <f>VLOOKUP(M2553,'BASE ARTICLE SAMUEL 25012023 v1'!$A$2:$B$1287,2,FALSE)</f>
        <v>AF</v>
      </c>
      <c r="O2553">
        <f t="shared" si="323"/>
        <v>16.560000000000002</v>
      </c>
    </row>
    <row r="2554" spans="1:15" outlineLevel="2" x14ac:dyDescent="0.25">
      <c r="A2554" t="s">
        <v>2462</v>
      </c>
      <c r="B2554" s="74" t="str">
        <f t="shared" si="318"/>
        <v>1200R75ALT</v>
      </c>
      <c r="C2554" t="str">
        <f>VLOOKUP(A2554,'BASE ARTICLE SAMUEL 25012023 v1'!$A$1:$B$1287,2,FALSE)</f>
        <v>AA</v>
      </c>
      <c r="D2554" t="s">
        <v>560</v>
      </c>
      <c r="E2554">
        <v>2</v>
      </c>
      <c r="F2554" t="s">
        <v>561</v>
      </c>
      <c r="G2554" s="71">
        <f>VLOOKUP(M2554,'BASE ARTICLE SAMUEL 25012023 v1'!$A$1:$F$1287,6,FALSE)</f>
        <v>5.73</v>
      </c>
      <c r="H2554" s="6">
        <f>VLOOKUP(M2554,'BASE ARTICLE SAMUEL 25012023 v2'!$A$1:$H$1287,8,FALSE)</f>
        <v>5.73</v>
      </c>
      <c r="I2554">
        <v>19.059999999999999</v>
      </c>
      <c r="J2554">
        <f t="shared" si="324"/>
        <v>38.119999999999997</v>
      </c>
      <c r="K2554" s="6">
        <f>VLOOKUP(M2554,'BASE ARTICLE SAMUEL 25012023 v2'!$A$1:$K$1287,11,FALSE)</f>
        <v>22.862700000000004</v>
      </c>
      <c r="L2554" s="6">
        <f t="shared" si="325"/>
        <v>45.725400000000008</v>
      </c>
      <c r="M2554" t="s">
        <v>560</v>
      </c>
      <c r="N2554" t="str">
        <f>VLOOKUP(M2554,'BASE ARTICLE SAMUEL 25012023 v1'!$A$2:$B$1287,2,FALSE)</f>
        <v>AS</v>
      </c>
      <c r="O2554">
        <f t="shared" si="323"/>
        <v>11.46</v>
      </c>
    </row>
    <row r="2555" spans="1:15" outlineLevel="2" x14ac:dyDescent="0.25">
      <c r="A2555" t="s">
        <v>2462</v>
      </c>
      <c r="B2555" s="74" t="str">
        <f t="shared" si="318"/>
        <v>1200R75ALT</v>
      </c>
      <c r="C2555" t="str">
        <f>VLOOKUP(A2555,'BASE ARTICLE SAMUEL 25012023 v1'!$A$1:$B$1287,2,FALSE)</f>
        <v>AA</v>
      </c>
      <c r="D2555" t="s">
        <v>2200</v>
      </c>
      <c r="E2555">
        <v>3</v>
      </c>
      <c r="F2555" t="s">
        <v>2201</v>
      </c>
      <c r="G2555" s="71">
        <f>VLOOKUP(M2555,'BASE ARTICLE SAMUEL 25012023 v1'!$A$1:$F$1287,6,FALSE)</f>
        <v>0</v>
      </c>
      <c r="H2555" s="6">
        <f>VLOOKUP(M2555,'BASE ARTICLE SAMUEL 25012023 v2'!$A$1:$H$1287,8,FALSE)</f>
        <v>0</v>
      </c>
      <c r="I2555">
        <v>0</v>
      </c>
      <c r="J2555">
        <f t="shared" si="324"/>
        <v>0</v>
      </c>
      <c r="K2555" s="6">
        <f>VLOOKUP(M2555,'BASE ARTICLE SAMUEL 25012023 v2'!$A$1:$K$1287,11,FALSE)</f>
        <v>0</v>
      </c>
      <c r="L2555" s="6">
        <f t="shared" si="325"/>
        <v>0</v>
      </c>
      <c r="M2555" t="s">
        <v>2200</v>
      </c>
      <c r="N2555" t="str">
        <f>VLOOKUP(M2555,'BASE ARTICLE SAMUEL 25012023 v1'!$A$2:$B$1287,2,FALSE)</f>
        <v>AS</v>
      </c>
      <c r="O2555">
        <f t="shared" si="323"/>
        <v>0</v>
      </c>
    </row>
    <row r="2556" spans="1:15" outlineLevel="2" x14ac:dyDescent="0.25">
      <c r="A2556" t="s">
        <v>2462</v>
      </c>
      <c r="B2556" s="74" t="str">
        <f t="shared" si="318"/>
        <v>1200R75ALT</v>
      </c>
      <c r="C2556" t="str">
        <f>VLOOKUP(A2556,'BASE ARTICLE SAMUEL 25012023 v1'!$A$1:$B$1287,2,FALSE)</f>
        <v>AA</v>
      </c>
      <c r="D2556" t="s">
        <v>2215</v>
      </c>
      <c r="E2556">
        <v>5</v>
      </c>
      <c r="F2556" t="s">
        <v>2216</v>
      </c>
      <c r="G2556" s="71">
        <f>VLOOKUP(M2556,'BASE ARTICLE SAMUEL 25012023 v1'!$A$1:$F$1287,6,FALSE)</f>
        <v>0.6</v>
      </c>
      <c r="H2556" s="6">
        <f>VLOOKUP(M2556,'BASE ARTICLE SAMUEL 25012023 v2'!$A$1:$H$1287,8,FALSE)</f>
        <v>0.76</v>
      </c>
      <c r="I2556">
        <v>0.79800000000000004</v>
      </c>
      <c r="J2556">
        <f t="shared" si="324"/>
        <v>3.99</v>
      </c>
      <c r="K2556" s="6">
        <f>VLOOKUP(M2556,'BASE ARTICLE SAMUEL 25012023 v2'!$A$1:$K$1287,11,FALSE)</f>
        <v>1.0108000000000001</v>
      </c>
      <c r="L2556" s="6">
        <f t="shared" si="325"/>
        <v>5.0540000000000003</v>
      </c>
      <c r="M2556" t="s">
        <v>2215</v>
      </c>
      <c r="N2556" t="str">
        <f>VLOOKUP(M2556,'BASE ARTICLE SAMUEL 25012023 v1'!$A$2:$B$1287,2,FALSE)</f>
        <v>AN</v>
      </c>
      <c r="O2556">
        <f t="shared" si="323"/>
        <v>3.8</v>
      </c>
    </row>
    <row r="2557" spans="1:15" outlineLevel="2" x14ac:dyDescent="0.25">
      <c r="A2557" t="s">
        <v>2462</v>
      </c>
      <c r="B2557" s="74" t="str">
        <f t="shared" si="318"/>
        <v>1200R75ALT</v>
      </c>
      <c r="C2557" t="str">
        <f>VLOOKUP(A2557,'BASE ARTICLE SAMUEL 25012023 v1'!$A$1:$B$1287,2,FALSE)</f>
        <v>AA</v>
      </c>
      <c r="E2557">
        <v>1</v>
      </c>
      <c r="F2557" t="s">
        <v>2484</v>
      </c>
      <c r="G2557" s="71">
        <f>VLOOKUP(M2557,'BASE ARTICLE SAMUEL 25012023 v1'!$A$1:$F$1287,6,FALSE)</f>
        <v>1.32</v>
      </c>
      <c r="H2557" s="6">
        <f>VLOOKUP(M2557,'BASE ARTICLE SAMUEL 25012023 v2'!$A$1:$H$1287,8,FALSE)</f>
        <v>1.32</v>
      </c>
      <c r="I2557">
        <v>0.79800000000000004</v>
      </c>
      <c r="J2557">
        <f t="shared" si="324"/>
        <v>0.79800000000000004</v>
      </c>
      <c r="K2557" s="6">
        <f>VLOOKUP(M2557,'BASE ARTICLE SAMUEL 25012023 v2'!$A$1:$K$1287,11,FALSE)</f>
        <v>1.4520000000000002</v>
      </c>
      <c r="L2557" s="6">
        <f t="shared" si="325"/>
        <v>1.4520000000000002</v>
      </c>
      <c r="M2557" t="s">
        <v>2483</v>
      </c>
      <c r="N2557" t="str">
        <f>VLOOKUP(M2557,'BASE ARTICLE SAMUEL 25012023 v1'!$A$2:$B$1287,2,FALSE)</f>
        <v>AN</v>
      </c>
      <c r="O2557">
        <f t="shared" si="323"/>
        <v>1.32</v>
      </c>
    </row>
    <row r="2558" spans="1:15" outlineLevel="1" x14ac:dyDescent="0.25">
      <c r="A2558" s="74" t="s">
        <v>4252</v>
      </c>
      <c r="B2558" s="74" t="str">
        <f t="shared" si="318"/>
        <v>DP-SPR1200R75ALT</v>
      </c>
      <c r="H2558" s="6" t="e">
        <f>VLOOKUP(M2558,'BASE ARTICLE SAMUEL 25012023 v2'!$A$1:$H$1287,8,FALSE)</f>
        <v>#N/A</v>
      </c>
      <c r="K2558" s="6" t="e">
        <f>VLOOKUP(M2558,'BASE ARTICLE SAMUEL 25012023 v2'!$A$1:$K$1287,11,FALSE)</f>
        <v>#N/A</v>
      </c>
      <c r="L2558" s="6">
        <f>SUBTOTAL(9,L2538:L2557)</f>
        <v>1559.50882</v>
      </c>
      <c r="O2558">
        <f>SUBTOTAL(9,O2538:O2557)</f>
        <v>819.35900000000004</v>
      </c>
    </row>
    <row r="2559" spans="1:15" outlineLevel="2" x14ac:dyDescent="0.25">
      <c r="A2559" t="s">
        <v>2277</v>
      </c>
      <c r="B2559" s="74" t="str">
        <f t="shared" si="318"/>
        <v>1200V100</v>
      </c>
      <c r="C2559" t="str">
        <f>VLOOKUP(A2559,'BASE ARTICLE SAMUEL 25012023 v1'!$A$1:$B$1287,2,FALSE)</f>
        <v>AF</v>
      </c>
      <c r="D2559" t="s">
        <v>560</v>
      </c>
      <c r="E2559">
        <v>2</v>
      </c>
      <c r="F2559" t="s">
        <v>561</v>
      </c>
      <c r="G2559" s="71">
        <f>VLOOKUP(M2559,'BASE ARTICLE SAMUEL 25012023 v1'!$A$1:$F$1287,6,FALSE)</f>
        <v>5.73</v>
      </c>
      <c r="H2559" s="6">
        <f>VLOOKUP(M2559,'BASE ARTICLE SAMUEL 25012023 v2'!$A$1:$H$1287,8,FALSE)</f>
        <v>5.73</v>
      </c>
      <c r="I2559">
        <v>19.059999999999999</v>
      </c>
      <c r="J2559">
        <f t="shared" ref="J2559:J2581" si="326">E2559*I2559</f>
        <v>38.119999999999997</v>
      </c>
      <c r="K2559" s="6">
        <f>VLOOKUP(M2559,'BASE ARTICLE SAMUEL 25012023 v2'!$A$1:$K$1287,11,FALSE)</f>
        <v>22.862700000000004</v>
      </c>
      <c r="L2559" s="6">
        <f t="shared" ref="L2559:L2581" si="327">E2559*K2559</f>
        <v>45.725400000000008</v>
      </c>
      <c r="M2559" t="s">
        <v>560</v>
      </c>
      <c r="N2559" t="str">
        <f>VLOOKUP(M2559,'BASE ARTICLE SAMUEL 25012023 v1'!$A$2:$B$1287,2,FALSE)</f>
        <v>AS</v>
      </c>
      <c r="O2559">
        <f t="shared" si="323"/>
        <v>11.46</v>
      </c>
    </row>
    <row r="2560" spans="1:15" outlineLevel="2" x14ac:dyDescent="0.25">
      <c r="A2560" t="s">
        <v>2277</v>
      </c>
      <c r="B2560" s="74" t="str">
        <f t="shared" si="318"/>
        <v>1200V100</v>
      </c>
      <c r="C2560" t="str">
        <f>VLOOKUP(A2560,'BASE ARTICLE SAMUEL 25012023 v1'!$A$1:$B$1287,2,FALSE)</f>
        <v>AF</v>
      </c>
      <c r="D2560" t="s">
        <v>576</v>
      </c>
      <c r="E2560">
        <v>2.5</v>
      </c>
      <c r="F2560" t="s">
        <v>577</v>
      </c>
      <c r="G2560" s="71">
        <f>VLOOKUP(M2560,'BASE ARTICLE SAMUEL 25012023 v1'!$A$1:$F$1287,6,FALSE)</f>
        <v>3.2</v>
      </c>
      <c r="H2560" s="6">
        <f>VLOOKUP(M2560,'BASE ARTICLE SAMUEL 25012023 v2'!$A$1:$H$1287,8,FALSE)</f>
        <v>3.2</v>
      </c>
      <c r="I2560">
        <v>4.3499999999999996</v>
      </c>
      <c r="J2560">
        <f t="shared" si="326"/>
        <v>10.875</v>
      </c>
      <c r="K2560" s="6">
        <f>VLOOKUP(M2560,'BASE ARTICLE SAMUEL 25012023 v2'!$A$1:$K$1287,11,FALSE)</f>
        <v>4.8000000000000007</v>
      </c>
      <c r="L2560" s="6">
        <f t="shared" si="327"/>
        <v>12.000000000000002</v>
      </c>
      <c r="M2560" t="s">
        <v>576</v>
      </c>
      <c r="N2560" t="str">
        <f>VLOOKUP(M2560,'BASE ARTICLE SAMUEL 25012023 v1'!$A$2:$B$1287,2,FALSE)</f>
        <v>AN</v>
      </c>
      <c r="O2560">
        <f t="shared" si="323"/>
        <v>8</v>
      </c>
    </row>
    <row r="2561" spans="1:15" outlineLevel="2" x14ac:dyDescent="0.25">
      <c r="A2561" t="s">
        <v>2277</v>
      </c>
      <c r="B2561" s="74" t="str">
        <f t="shared" si="318"/>
        <v>1200V100</v>
      </c>
      <c r="C2561" t="str">
        <f>VLOOKUP(A2561,'BASE ARTICLE SAMUEL 25012023 v1'!$A$1:$B$1287,2,FALSE)</f>
        <v>AF</v>
      </c>
      <c r="D2561" t="s">
        <v>930</v>
      </c>
      <c r="E2561">
        <v>2</v>
      </c>
      <c r="F2561" t="s">
        <v>3954</v>
      </c>
      <c r="G2561" s="71">
        <f>VLOOKUP(M2561,'BASE ARTICLE SAMUEL 25012023 v1'!$A$1:$F$1287,6,FALSE)</f>
        <v>300</v>
      </c>
      <c r="H2561" s="6">
        <f>VLOOKUP(M2561,'BASE ARTICLE SAMUEL 25012023 v2'!$A$1:$H$1287,8,FALSE)</f>
        <v>300</v>
      </c>
      <c r="I2561">
        <v>450</v>
      </c>
      <c r="J2561">
        <f t="shared" si="326"/>
        <v>900</v>
      </c>
      <c r="K2561" s="6">
        <f>VLOOKUP(M2561,'BASE ARTICLE SAMUEL 25012023 v2'!$A$1:$K$1287,11,FALSE)</f>
        <v>450</v>
      </c>
      <c r="L2561" s="6">
        <f t="shared" si="327"/>
        <v>900</v>
      </c>
      <c r="M2561" t="s">
        <v>930</v>
      </c>
      <c r="N2561" t="str">
        <f>VLOOKUP(M2561,'BASE ARTICLE SAMUEL 25012023 v1'!$A$2:$B$1287,2,FALSE)</f>
        <v>AN</v>
      </c>
      <c r="O2561">
        <f t="shared" si="323"/>
        <v>600</v>
      </c>
    </row>
    <row r="2562" spans="1:15" outlineLevel="2" x14ac:dyDescent="0.25">
      <c r="A2562" t="s">
        <v>2277</v>
      </c>
      <c r="B2562" s="74" t="str">
        <f t="shared" si="318"/>
        <v>1200V100</v>
      </c>
      <c r="C2562" t="str">
        <f>VLOOKUP(A2562,'BASE ARTICLE SAMUEL 25012023 v1'!$A$1:$B$1287,2,FALSE)</f>
        <v>AF</v>
      </c>
      <c r="D2562" t="s">
        <v>2200</v>
      </c>
      <c r="E2562">
        <v>3</v>
      </c>
      <c r="F2562" t="s">
        <v>2201</v>
      </c>
      <c r="G2562" s="71">
        <f>VLOOKUP(M2562,'BASE ARTICLE SAMUEL 25012023 v1'!$A$1:$F$1287,6,FALSE)</f>
        <v>0</v>
      </c>
      <c r="H2562" s="6">
        <f>VLOOKUP(M2562,'BASE ARTICLE SAMUEL 25012023 v2'!$A$1:$H$1287,8,FALSE)</f>
        <v>0</v>
      </c>
      <c r="I2562">
        <v>0</v>
      </c>
      <c r="J2562">
        <f t="shared" si="326"/>
        <v>0</v>
      </c>
      <c r="K2562" s="6">
        <f>VLOOKUP(M2562,'BASE ARTICLE SAMUEL 25012023 v2'!$A$1:$K$1287,11,FALSE)</f>
        <v>0</v>
      </c>
      <c r="L2562" s="6">
        <f t="shared" si="327"/>
        <v>0</v>
      </c>
      <c r="M2562" t="s">
        <v>2200</v>
      </c>
      <c r="N2562" t="str">
        <f>VLOOKUP(M2562,'BASE ARTICLE SAMUEL 25012023 v1'!$A$2:$B$1287,2,FALSE)</f>
        <v>AS</v>
      </c>
      <c r="O2562">
        <f t="shared" si="323"/>
        <v>0</v>
      </c>
    </row>
    <row r="2563" spans="1:15" outlineLevel="2" x14ac:dyDescent="0.25">
      <c r="A2563" t="s">
        <v>2277</v>
      </c>
      <c r="B2563" s="74" t="str">
        <f t="shared" si="318"/>
        <v>1200V100</v>
      </c>
      <c r="C2563" t="str">
        <f>VLOOKUP(A2563,'BASE ARTICLE SAMUEL 25012023 v1'!$A$1:$B$1287,2,FALSE)</f>
        <v>AF</v>
      </c>
      <c r="D2563" t="s">
        <v>90</v>
      </c>
      <c r="E2563">
        <v>2</v>
      </c>
      <c r="F2563" t="s">
        <v>91</v>
      </c>
      <c r="G2563" s="71">
        <f>VLOOKUP(M2563,'BASE ARTICLE SAMUEL 25012023 v1'!$A$1:$F$1287,6,FALSE)</f>
        <v>0.92</v>
      </c>
      <c r="H2563" s="6">
        <f>VLOOKUP(M2563,'BASE ARTICLE SAMUEL 25012023 v2'!$A$1:$H$1287,8,FALSE)</f>
        <v>0.92</v>
      </c>
      <c r="I2563">
        <v>1.38</v>
      </c>
      <c r="J2563">
        <f t="shared" si="326"/>
        <v>2.76</v>
      </c>
      <c r="K2563" s="6">
        <f>VLOOKUP(M2563,'BASE ARTICLE SAMUEL 25012023 v2'!$A$1:$K$1287,11,FALSE)</f>
        <v>1.3800000000000001</v>
      </c>
      <c r="L2563" s="6">
        <f t="shared" si="327"/>
        <v>2.7600000000000002</v>
      </c>
      <c r="M2563" t="s">
        <v>90</v>
      </c>
      <c r="N2563" t="str">
        <f>VLOOKUP(M2563,'BASE ARTICLE SAMUEL 25012023 v1'!$A$2:$B$1287,2,FALSE)</f>
        <v>AS</v>
      </c>
      <c r="O2563">
        <f t="shared" si="323"/>
        <v>1.84</v>
      </c>
    </row>
    <row r="2564" spans="1:15" outlineLevel="2" x14ac:dyDescent="0.25">
      <c r="A2564" t="s">
        <v>2277</v>
      </c>
      <c r="B2564" s="74" t="str">
        <f t="shared" ref="B2564:B2627" si="328">MID(A2564,7,100)</f>
        <v>1200V100</v>
      </c>
      <c r="C2564" t="str">
        <f>VLOOKUP(A2564,'BASE ARTICLE SAMUEL 25012023 v1'!$A$1:$B$1287,2,FALSE)</f>
        <v>AF</v>
      </c>
      <c r="D2564" t="s">
        <v>68</v>
      </c>
      <c r="E2564">
        <v>1</v>
      </c>
      <c r="F2564" t="s">
        <v>69</v>
      </c>
      <c r="G2564" s="71">
        <f>VLOOKUP(M2564,'BASE ARTICLE SAMUEL 25012023 v1'!$A$1:$F$1287,6,FALSE)</f>
        <v>0.94</v>
      </c>
      <c r="H2564" s="6">
        <f>VLOOKUP(M2564,'BASE ARTICLE SAMUEL 25012023 v2'!$A$1:$H$1287,8,FALSE)</f>
        <v>0.94</v>
      </c>
      <c r="I2564">
        <v>1.41</v>
      </c>
      <c r="J2564">
        <f t="shared" si="326"/>
        <v>1.41</v>
      </c>
      <c r="K2564" s="6">
        <f>VLOOKUP(M2564,'BASE ARTICLE SAMUEL 25012023 v2'!$A$1:$K$1287,11,FALSE)</f>
        <v>1.41</v>
      </c>
      <c r="L2564" s="6">
        <f t="shared" si="327"/>
        <v>1.41</v>
      </c>
      <c r="M2564" t="s">
        <v>68</v>
      </c>
      <c r="N2564" t="str">
        <f>VLOOKUP(M2564,'BASE ARTICLE SAMUEL 25012023 v1'!$A$2:$B$1287,2,FALSE)</f>
        <v>AS</v>
      </c>
      <c r="O2564">
        <f t="shared" si="323"/>
        <v>0.94</v>
      </c>
    </row>
    <row r="2565" spans="1:15" outlineLevel="2" x14ac:dyDescent="0.25">
      <c r="A2565" t="s">
        <v>2277</v>
      </c>
      <c r="B2565" s="74" t="str">
        <f t="shared" si="328"/>
        <v>1200V100</v>
      </c>
      <c r="C2565" t="str">
        <f>VLOOKUP(A2565,'BASE ARTICLE SAMUEL 25012023 v1'!$A$1:$B$1287,2,FALSE)</f>
        <v>AF</v>
      </c>
      <c r="D2565" t="s">
        <v>942</v>
      </c>
      <c r="E2565">
        <v>1</v>
      </c>
      <c r="F2565" t="s">
        <v>943</v>
      </c>
      <c r="G2565" s="71">
        <f>VLOOKUP(M2565,'BASE ARTICLE SAMUEL 25012023 v1'!$A$1:$F$1287,6,FALSE)</f>
        <v>1.64</v>
      </c>
      <c r="H2565" s="6">
        <f>VLOOKUP(M2565,'BASE ARTICLE SAMUEL 25012023 v2'!$A$1:$H$1287,8,FALSE)</f>
        <v>1.83</v>
      </c>
      <c r="I2565">
        <v>2.4500000000000002</v>
      </c>
      <c r="J2565">
        <f t="shared" si="326"/>
        <v>2.4500000000000002</v>
      </c>
      <c r="K2565" s="6">
        <f>VLOOKUP(M2565,'BASE ARTICLE SAMUEL 25012023 v2'!$A$1:$K$1287,11,FALSE)</f>
        <v>2.7450000000000001</v>
      </c>
      <c r="L2565" s="6">
        <f t="shared" si="327"/>
        <v>2.7450000000000001</v>
      </c>
      <c r="M2565" t="s">
        <v>942</v>
      </c>
      <c r="N2565" t="str">
        <f>VLOOKUP(M2565,'BASE ARTICLE SAMUEL 25012023 v1'!$A$2:$B$1287,2,FALSE)</f>
        <v>AS</v>
      </c>
      <c r="O2565">
        <f t="shared" si="323"/>
        <v>1.83</v>
      </c>
    </row>
    <row r="2566" spans="1:15" outlineLevel="2" x14ac:dyDescent="0.25">
      <c r="A2566" t="s">
        <v>2277</v>
      </c>
      <c r="B2566" s="74" t="str">
        <f t="shared" si="328"/>
        <v>1200V100</v>
      </c>
      <c r="C2566" t="str">
        <f>VLOOKUP(A2566,'BASE ARTICLE SAMUEL 25012023 v1'!$A$1:$B$1287,2,FALSE)</f>
        <v>AF</v>
      </c>
      <c r="D2566" t="s">
        <v>757</v>
      </c>
      <c r="E2566">
        <v>1</v>
      </c>
      <c r="F2566" t="s">
        <v>758</v>
      </c>
      <c r="G2566" s="71">
        <f>VLOOKUP(M2566,'BASE ARTICLE SAMUEL 25012023 v1'!$A$1:$F$1287,6,FALSE)</f>
        <v>1.22</v>
      </c>
      <c r="H2566" s="6">
        <f>VLOOKUP(M2566,'BASE ARTICLE SAMUEL 25012023 v2'!$A$1:$H$1287,8,FALSE)</f>
        <v>1.22</v>
      </c>
      <c r="I2566">
        <v>1.62</v>
      </c>
      <c r="J2566">
        <f t="shared" si="326"/>
        <v>1.62</v>
      </c>
      <c r="K2566" s="6">
        <f>VLOOKUP(M2566,'BASE ARTICLE SAMUEL 25012023 v2'!$A$1:$K$1287,11,FALSE)</f>
        <v>1.6226</v>
      </c>
      <c r="L2566" s="6">
        <f t="shared" si="327"/>
        <v>1.6226</v>
      </c>
      <c r="M2566" t="s">
        <v>757</v>
      </c>
      <c r="N2566" t="str">
        <f>VLOOKUP(M2566,'BASE ARTICLE SAMUEL 25012023 v1'!$A$2:$B$1287,2,FALSE)</f>
        <v>AS</v>
      </c>
      <c r="O2566">
        <f t="shared" si="323"/>
        <v>1.22</v>
      </c>
    </row>
    <row r="2567" spans="1:15" outlineLevel="2" x14ac:dyDescent="0.25">
      <c r="A2567" t="s">
        <v>2277</v>
      </c>
      <c r="B2567" s="74" t="str">
        <f t="shared" si="328"/>
        <v>1200V100</v>
      </c>
      <c r="C2567" t="str">
        <f>VLOOKUP(A2567,'BASE ARTICLE SAMUEL 25012023 v1'!$A$1:$B$1287,2,FALSE)</f>
        <v>AF</v>
      </c>
      <c r="D2567" t="s">
        <v>2049</v>
      </c>
      <c r="E2567">
        <v>4</v>
      </c>
      <c r="F2567" t="s">
        <v>2050</v>
      </c>
      <c r="G2567" s="71">
        <f>VLOOKUP(M2567,'BASE ARTICLE SAMUEL 25012023 v1'!$A$1:$F$1287,6,FALSE)</f>
        <v>0</v>
      </c>
      <c r="H2567" s="6">
        <f>VLOOKUP(M2567,'BASE ARTICLE SAMUEL 25012023 v2'!$A$1:$H$1287,8,FALSE)</f>
        <v>4.1400000000000006</v>
      </c>
      <c r="I2567">
        <v>5.5</v>
      </c>
      <c r="J2567">
        <f t="shared" si="326"/>
        <v>22</v>
      </c>
      <c r="K2567" s="6">
        <f>VLOOKUP(M2567,'BASE ARTICLE SAMUEL 25012023 v2'!$A$1:$K$1287,11,FALSE)</f>
        <v>5.5212000000000003</v>
      </c>
      <c r="L2567" s="6">
        <f t="shared" si="327"/>
        <v>22.084800000000001</v>
      </c>
      <c r="M2567" t="s">
        <v>2049</v>
      </c>
      <c r="N2567" t="str">
        <f>VLOOKUP(M2567,'BASE ARTICLE SAMUEL 25012023 v1'!$A$2:$B$1287,2,FALSE)</f>
        <v>AF</v>
      </c>
      <c r="O2567">
        <f t="shared" si="323"/>
        <v>16.560000000000002</v>
      </c>
    </row>
    <row r="2568" spans="1:15" outlineLevel="2" x14ac:dyDescent="0.25">
      <c r="A2568" t="s">
        <v>2277</v>
      </c>
      <c r="B2568" s="74" t="str">
        <f t="shared" si="328"/>
        <v>1200V100</v>
      </c>
      <c r="C2568" t="str">
        <f>VLOOKUP(A2568,'BASE ARTICLE SAMUEL 25012023 v1'!$A$1:$B$1287,2,FALSE)</f>
        <v>AF</v>
      </c>
      <c r="D2568">
        <v>101007</v>
      </c>
      <c r="E2568">
        <v>2</v>
      </c>
      <c r="F2568" t="s">
        <v>582</v>
      </c>
      <c r="G2568" s="71">
        <f>VLOOKUP(M2568,'BASE ARTICLE SAMUEL 25012023 v1'!$A$1:$F$1287,6,FALSE)</f>
        <v>1.5</v>
      </c>
      <c r="H2568" s="6">
        <f>VLOOKUP(M2568,'BASE ARTICLE SAMUEL 25012023 v2'!$A$1:$H$1287,8,FALSE)</f>
        <v>1.5</v>
      </c>
      <c r="I2568">
        <v>2.25</v>
      </c>
      <c r="J2568">
        <f t="shared" si="326"/>
        <v>4.5</v>
      </c>
      <c r="K2568" s="6">
        <f>VLOOKUP(M2568,'BASE ARTICLE SAMUEL 25012023 v2'!$A$1:$K$1287,11,FALSE)</f>
        <v>2.25</v>
      </c>
      <c r="L2568" s="6">
        <f t="shared" si="327"/>
        <v>4.5</v>
      </c>
      <c r="M2568">
        <v>101007</v>
      </c>
      <c r="N2568" t="str">
        <f>VLOOKUP(M2568,'BASE ARTICLE SAMUEL 25012023 v1'!$A$2:$B$1287,2,FALSE)</f>
        <v>AN</v>
      </c>
      <c r="O2568">
        <f t="shared" si="323"/>
        <v>3</v>
      </c>
    </row>
    <row r="2569" spans="1:15" outlineLevel="2" x14ac:dyDescent="0.25">
      <c r="A2569" t="s">
        <v>2277</v>
      </c>
      <c r="B2569" s="74" t="str">
        <f t="shared" si="328"/>
        <v>1200V100</v>
      </c>
      <c r="C2569" t="str">
        <f>VLOOKUP(A2569,'BASE ARTICLE SAMUEL 25012023 v1'!$A$1:$B$1287,2,FALSE)</f>
        <v>AF</v>
      </c>
      <c r="D2569" t="s">
        <v>558</v>
      </c>
      <c r="E2569">
        <v>3</v>
      </c>
      <c r="F2569" t="s">
        <v>559</v>
      </c>
      <c r="G2569" s="71">
        <f>VLOOKUP(M2569,'BASE ARTICLE SAMUEL 25012023 v1'!$A$1:$F$1287,6,FALSE)</f>
        <v>0.85</v>
      </c>
      <c r="H2569" s="6">
        <f>VLOOKUP(M2569,'BASE ARTICLE SAMUEL 25012023 v2'!$A$1:$H$1287,8,FALSE)</f>
        <v>0.91100000000000003</v>
      </c>
      <c r="I2569">
        <v>1.1299999999999999</v>
      </c>
      <c r="J2569">
        <f t="shared" si="326"/>
        <v>3.3899999999999997</v>
      </c>
      <c r="K2569" s="6">
        <f>VLOOKUP(M2569,'BASE ARTICLE SAMUEL 25012023 v2'!$A$1:$K$1287,11,FALSE)</f>
        <v>1.2116300000000002</v>
      </c>
      <c r="L2569" s="6">
        <f t="shared" si="327"/>
        <v>3.6348900000000004</v>
      </c>
      <c r="M2569" t="s">
        <v>558</v>
      </c>
      <c r="N2569" t="str">
        <f>VLOOKUP(M2569,'BASE ARTICLE SAMUEL 25012023 v1'!$A$2:$B$1287,2,FALSE)</f>
        <v>AS</v>
      </c>
      <c r="O2569">
        <f t="shared" si="323"/>
        <v>2.7330000000000001</v>
      </c>
    </row>
    <row r="2570" spans="1:15" outlineLevel="2" x14ac:dyDescent="0.25">
      <c r="A2570" t="s">
        <v>2277</v>
      </c>
      <c r="B2570" s="74" t="str">
        <f t="shared" si="328"/>
        <v>1200V100</v>
      </c>
      <c r="C2570" t="str">
        <f>VLOOKUP(A2570,'BASE ARTICLE SAMUEL 25012023 v1'!$A$1:$B$1287,2,FALSE)</f>
        <v>AF</v>
      </c>
      <c r="D2570" t="s">
        <v>2215</v>
      </c>
      <c r="E2570">
        <v>5</v>
      </c>
      <c r="F2570" t="s">
        <v>2216</v>
      </c>
      <c r="G2570" s="71">
        <f>VLOOKUP(M2570,'BASE ARTICLE SAMUEL 25012023 v1'!$A$1:$F$1287,6,FALSE)</f>
        <v>0.6</v>
      </c>
      <c r="H2570" s="6">
        <f>VLOOKUP(M2570,'BASE ARTICLE SAMUEL 25012023 v2'!$A$1:$H$1287,8,FALSE)</f>
        <v>0.76</v>
      </c>
      <c r="I2570">
        <v>0.79800000000000004</v>
      </c>
      <c r="J2570">
        <f t="shared" si="326"/>
        <v>3.99</v>
      </c>
      <c r="K2570" s="6">
        <f>VLOOKUP(M2570,'BASE ARTICLE SAMUEL 25012023 v2'!$A$1:$K$1287,11,FALSE)</f>
        <v>1.0108000000000001</v>
      </c>
      <c r="L2570" s="6">
        <f t="shared" si="327"/>
        <v>5.0540000000000003</v>
      </c>
      <c r="M2570" t="s">
        <v>2215</v>
      </c>
      <c r="N2570" t="str">
        <f>VLOOKUP(M2570,'BASE ARTICLE SAMUEL 25012023 v1'!$A$2:$B$1287,2,FALSE)</f>
        <v>AN</v>
      </c>
      <c r="O2570">
        <f t="shared" si="323"/>
        <v>3.8</v>
      </c>
    </row>
    <row r="2571" spans="1:15" outlineLevel="2" x14ac:dyDescent="0.25">
      <c r="A2571" t="s">
        <v>2277</v>
      </c>
      <c r="B2571" s="74" t="str">
        <f t="shared" si="328"/>
        <v>1200V100</v>
      </c>
      <c r="C2571" t="str">
        <f>VLOOKUP(A2571,'BASE ARTICLE SAMUEL 25012023 v1'!$A$1:$B$1287,2,FALSE)</f>
        <v>AF</v>
      </c>
      <c r="D2571" t="s">
        <v>1667</v>
      </c>
      <c r="E2571">
        <v>3</v>
      </c>
      <c r="F2571" t="s">
        <v>1668</v>
      </c>
      <c r="G2571" s="71">
        <f>VLOOKUP(M2571,'BASE ARTICLE SAMUEL 25012023 v1'!$A$1:$F$1287,6,FALSE)</f>
        <v>0.6</v>
      </c>
      <c r="H2571" s="6">
        <f>VLOOKUP(M2571,'BASE ARTICLE SAMUEL 25012023 v2'!$A$1:$H$1287,8,FALSE)</f>
        <v>0.6</v>
      </c>
      <c r="I2571">
        <v>0.9</v>
      </c>
      <c r="J2571">
        <f t="shared" si="326"/>
        <v>2.7</v>
      </c>
      <c r="K2571" s="6">
        <f>VLOOKUP(M2571,'BASE ARTICLE SAMUEL 25012023 v2'!$A$1:$K$1287,11,FALSE)</f>
        <v>0.89999999999999991</v>
      </c>
      <c r="L2571" s="6">
        <f t="shared" si="327"/>
        <v>2.6999999999999997</v>
      </c>
      <c r="M2571" t="s">
        <v>1667</v>
      </c>
      <c r="N2571" t="str">
        <f>VLOOKUP(M2571,'BASE ARTICLE SAMUEL 25012023 v1'!$A$2:$B$1287,2,FALSE)</f>
        <v>AN</v>
      </c>
      <c r="O2571">
        <f t="shared" si="323"/>
        <v>1.7999999999999998</v>
      </c>
    </row>
    <row r="2572" spans="1:15" outlineLevel="2" x14ac:dyDescent="0.25">
      <c r="A2572" t="s">
        <v>2277</v>
      </c>
      <c r="B2572" s="74" t="str">
        <f t="shared" si="328"/>
        <v>1200V100</v>
      </c>
      <c r="C2572" t="str">
        <f>VLOOKUP(A2572,'BASE ARTICLE SAMUEL 25012023 v1'!$A$1:$B$1287,2,FALSE)</f>
        <v>AF</v>
      </c>
      <c r="D2572" t="s">
        <v>2217</v>
      </c>
      <c r="E2572">
        <v>6</v>
      </c>
      <c r="F2572" t="s">
        <v>2218</v>
      </c>
      <c r="G2572" s="71">
        <f>VLOOKUP(M2572,'BASE ARTICLE SAMUEL 25012023 v1'!$A$1:$F$1287,6,FALSE)</f>
        <v>0.2</v>
      </c>
      <c r="H2572" s="6">
        <f>VLOOKUP(M2572,'BASE ARTICLE SAMUEL 25012023 v2'!$A$1:$H$1287,8,FALSE)</f>
        <v>0.2</v>
      </c>
      <c r="I2572">
        <v>0.26600000000000001</v>
      </c>
      <c r="J2572">
        <f t="shared" si="326"/>
        <v>1.5960000000000001</v>
      </c>
      <c r="K2572" s="6">
        <f>VLOOKUP(M2572,'BASE ARTICLE SAMUEL 25012023 v2'!$A$1:$K$1287,11,FALSE)</f>
        <v>0.26600000000000001</v>
      </c>
      <c r="L2572" s="6">
        <f t="shared" si="327"/>
        <v>1.5960000000000001</v>
      </c>
      <c r="M2572" t="s">
        <v>2217</v>
      </c>
      <c r="N2572" t="str">
        <f>VLOOKUP(M2572,'BASE ARTICLE SAMUEL 25012023 v1'!$A$2:$B$1287,2,FALSE)</f>
        <v>AN</v>
      </c>
      <c r="O2572">
        <f t="shared" si="323"/>
        <v>1.2000000000000002</v>
      </c>
    </row>
    <row r="2573" spans="1:15" outlineLevel="2" x14ac:dyDescent="0.25">
      <c r="A2573" t="s">
        <v>2277</v>
      </c>
      <c r="B2573" s="74" t="str">
        <f t="shared" si="328"/>
        <v>1200V100</v>
      </c>
      <c r="C2573" t="str">
        <f>VLOOKUP(A2573,'BASE ARTICLE SAMUEL 25012023 v1'!$A$1:$B$1287,2,FALSE)</f>
        <v>AF</v>
      </c>
      <c r="D2573" t="s">
        <v>1949</v>
      </c>
      <c r="E2573">
        <v>2</v>
      </c>
      <c r="F2573" t="s">
        <v>1950</v>
      </c>
      <c r="G2573" s="71">
        <f>VLOOKUP(M2573,'BASE ARTICLE SAMUEL 25012023 v1'!$A$1:$F$1287,6,FALSE)</f>
        <v>0</v>
      </c>
      <c r="H2573" s="6">
        <f>VLOOKUP(M2573,'BASE ARTICLE SAMUEL 25012023 v2'!$A$1:$H$1287,8,FALSE)</f>
        <v>92.97</v>
      </c>
      <c r="I2573">
        <v>156.03</v>
      </c>
      <c r="J2573">
        <f t="shared" si="326"/>
        <v>312.06</v>
      </c>
      <c r="K2573" s="6">
        <f>VLOOKUP(M2573,'BASE ARTICLE SAMUEL 25012023 v2'!$A$1:$K$1287,11,FALSE)</f>
        <v>157.13120000000001</v>
      </c>
      <c r="L2573" s="6">
        <f t="shared" si="327"/>
        <v>314.26240000000001</v>
      </c>
      <c r="M2573" t="s">
        <v>1949</v>
      </c>
      <c r="N2573" t="str">
        <f>VLOOKUP(M2573,'BASE ARTICLE SAMUEL 25012023 v1'!$A$2:$B$1287,2,FALSE)</f>
        <v>AF</v>
      </c>
      <c r="O2573">
        <f t="shared" si="323"/>
        <v>185.94</v>
      </c>
    </row>
    <row r="2574" spans="1:15" outlineLevel="2" x14ac:dyDescent="0.25">
      <c r="A2574" t="s">
        <v>2277</v>
      </c>
      <c r="B2574" s="74" t="str">
        <f t="shared" si="328"/>
        <v>1200V100</v>
      </c>
      <c r="C2574" t="str">
        <f>VLOOKUP(A2574,'BASE ARTICLE SAMUEL 25012023 v1'!$A$1:$B$1287,2,FALSE)</f>
        <v>AF</v>
      </c>
      <c r="D2574" t="s">
        <v>2057</v>
      </c>
      <c r="E2574">
        <v>1</v>
      </c>
      <c r="F2574" t="s">
        <v>2058</v>
      </c>
      <c r="G2574" s="71">
        <f>VLOOKUP(M2574,'BASE ARTICLE SAMUEL 25012023 v1'!$A$1:$F$1287,6,FALSE)</f>
        <v>214.71</v>
      </c>
      <c r="H2574" s="6">
        <f>VLOOKUP(M2574,'BASE ARTICLE SAMUEL 25012023 v2'!$A$1:$H$1287,8,FALSE)</f>
        <v>196.03</v>
      </c>
      <c r="I2574">
        <v>289.12</v>
      </c>
      <c r="J2574">
        <f t="shared" si="326"/>
        <v>289.12</v>
      </c>
      <c r="K2574" s="6">
        <f>VLOOKUP(M2574,'BASE ARTICLE SAMUEL 25012023 v2'!$A$1:$K$1287,11,FALSE)</f>
        <v>287.341800036</v>
      </c>
      <c r="L2574" s="6">
        <f t="shared" si="327"/>
        <v>287.341800036</v>
      </c>
      <c r="M2574" t="s">
        <v>2057</v>
      </c>
      <c r="N2574" t="str">
        <f>VLOOKUP(M2574,'BASE ARTICLE SAMUEL 25012023 v1'!$A$2:$B$1287,2,FALSE)</f>
        <v>AF</v>
      </c>
      <c r="O2574">
        <f t="shared" si="323"/>
        <v>196.03</v>
      </c>
    </row>
    <row r="2575" spans="1:15" outlineLevel="2" x14ac:dyDescent="0.25">
      <c r="A2575" t="s">
        <v>2277</v>
      </c>
      <c r="B2575" s="74" t="str">
        <f t="shared" si="328"/>
        <v>1200V100</v>
      </c>
      <c r="C2575" t="str">
        <f>VLOOKUP(A2575,'BASE ARTICLE SAMUEL 25012023 v1'!$A$1:$B$1287,2,FALSE)</f>
        <v>AF</v>
      </c>
      <c r="D2575" t="s">
        <v>2045</v>
      </c>
      <c r="E2575">
        <v>1</v>
      </c>
      <c r="F2575" t="s">
        <v>3952</v>
      </c>
      <c r="G2575" s="71">
        <f>VLOOKUP(M2575,'BASE ARTICLE SAMUEL 25012023 v1'!$A$1:$F$1287,6,FALSE)</f>
        <v>249.46</v>
      </c>
      <c r="H2575" s="6">
        <f>VLOOKUP(M2575,'BASE ARTICLE SAMUEL 25012023 v2'!$A$1:$H$1287,8,FALSE)</f>
        <v>46.484999999999999</v>
      </c>
      <c r="I2575">
        <v>380.51</v>
      </c>
      <c r="J2575">
        <f t="shared" si="326"/>
        <v>380.51</v>
      </c>
      <c r="K2575" s="6">
        <f>VLOOKUP(M2575,'BASE ARTICLE SAMUEL 25012023 v2'!$A$1:$K$1287,11,FALSE)</f>
        <v>193.47749999999999</v>
      </c>
      <c r="L2575" s="6">
        <f t="shared" si="327"/>
        <v>193.47749999999999</v>
      </c>
      <c r="M2575" t="s">
        <v>2045</v>
      </c>
      <c r="N2575" t="str">
        <f>VLOOKUP(M2575,'BASE ARTICLE SAMUEL 25012023 v1'!$A$2:$B$1287,2,FALSE)</f>
        <v>AF</v>
      </c>
      <c r="O2575">
        <f t="shared" si="323"/>
        <v>46.484999999999999</v>
      </c>
    </row>
    <row r="2576" spans="1:15" outlineLevel="2" x14ac:dyDescent="0.25">
      <c r="A2576" t="s">
        <v>2277</v>
      </c>
      <c r="B2576" s="74" t="str">
        <f t="shared" si="328"/>
        <v>1200V100</v>
      </c>
      <c r="C2576" t="str">
        <f>VLOOKUP(A2576,'BASE ARTICLE SAMUEL 25012023 v1'!$A$1:$B$1287,2,FALSE)</f>
        <v>AF</v>
      </c>
      <c r="D2576" t="s">
        <v>534</v>
      </c>
      <c r="E2576">
        <v>1</v>
      </c>
      <c r="F2576" t="s">
        <v>535</v>
      </c>
      <c r="G2576" s="71">
        <f>VLOOKUP(M2576,'BASE ARTICLE SAMUEL 25012023 v1'!$A$1:$F$1287,6,FALSE)</f>
        <v>152.84</v>
      </c>
      <c r="H2576" s="6">
        <f>VLOOKUP(M2576,'BASE ARTICLE SAMUEL 25012023 v2'!$A$1:$H$1287,8,FALSE)</f>
        <v>180.1</v>
      </c>
      <c r="I2576">
        <v>229.26</v>
      </c>
      <c r="J2576">
        <f t="shared" si="326"/>
        <v>229.26</v>
      </c>
      <c r="K2576" s="6">
        <f>VLOOKUP(M2576,'BASE ARTICLE SAMUEL 25012023 v2'!$A$1:$K$1287,11,FALSE)</f>
        <v>270.14999999999998</v>
      </c>
      <c r="L2576" s="6">
        <f t="shared" si="327"/>
        <v>270.14999999999998</v>
      </c>
      <c r="M2576" t="s">
        <v>534</v>
      </c>
      <c r="N2576" t="str">
        <f>VLOOKUP(M2576,'BASE ARTICLE SAMUEL 25012023 v1'!$A$2:$B$1287,2,FALSE)</f>
        <v>AN</v>
      </c>
      <c r="O2576">
        <f t="shared" si="323"/>
        <v>180.1</v>
      </c>
    </row>
    <row r="2577" spans="1:15" outlineLevel="2" x14ac:dyDescent="0.25">
      <c r="A2577" t="s">
        <v>2277</v>
      </c>
      <c r="B2577" s="74" t="str">
        <f t="shared" si="328"/>
        <v>1200V100</v>
      </c>
      <c r="C2577" t="str">
        <f>VLOOKUP(A2577,'BASE ARTICLE SAMUEL 25012023 v1'!$A$1:$B$1287,2,FALSE)</f>
        <v>AF</v>
      </c>
      <c r="D2577" t="s">
        <v>1603</v>
      </c>
      <c r="E2577">
        <v>2</v>
      </c>
      <c r="F2577" t="s">
        <v>1604</v>
      </c>
      <c r="G2577" s="71">
        <f>VLOOKUP(M2577,'BASE ARTICLE SAMUEL 25012023 v1'!$A$1:$F$1287,6,FALSE)</f>
        <v>50</v>
      </c>
      <c r="H2577" s="6">
        <f>VLOOKUP(M2577,'BASE ARTICLE SAMUEL 25012023 v2'!$A$1:$H$1287,8,FALSE)</f>
        <v>0</v>
      </c>
      <c r="I2577">
        <v>75</v>
      </c>
      <c r="J2577">
        <f t="shared" si="326"/>
        <v>150</v>
      </c>
      <c r="K2577" s="6">
        <f>VLOOKUP(M2577,'BASE ARTICLE SAMUEL 25012023 v2'!$A$1:$K$1287,11,FALSE)</f>
        <v>75</v>
      </c>
      <c r="L2577" s="6">
        <f t="shared" si="327"/>
        <v>150</v>
      </c>
      <c r="M2577" t="s">
        <v>1603</v>
      </c>
      <c r="N2577" t="str">
        <f>VLOOKUP(M2577,'BASE ARTICLE SAMUEL 25012023 v1'!$A$2:$B$1287,2,FALSE)</f>
        <v>AN</v>
      </c>
      <c r="O2577">
        <f t="shared" si="323"/>
        <v>0</v>
      </c>
    </row>
    <row r="2578" spans="1:15" outlineLevel="2" x14ac:dyDescent="0.25">
      <c r="A2578" t="s">
        <v>2277</v>
      </c>
      <c r="B2578" s="74" t="str">
        <f t="shared" si="328"/>
        <v>1200V100</v>
      </c>
      <c r="C2578" t="str">
        <f>VLOOKUP(A2578,'BASE ARTICLE SAMUEL 25012023 v1'!$A$1:$B$1287,2,FALSE)</f>
        <v>AF</v>
      </c>
      <c r="D2578" t="s">
        <v>1562</v>
      </c>
      <c r="E2578">
        <v>1</v>
      </c>
      <c r="F2578" t="s">
        <v>1563</v>
      </c>
      <c r="G2578" s="71">
        <f>VLOOKUP(M2578,'BASE ARTICLE SAMUEL 25012023 v1'!$A$1:$F$1287,6,FALSE)</f>
        <v>19.18</v>
      </c>
      <c r="H2578" s="6">
        <f>VLOOKUP(M2578,'BASE ARTICLE SAMUEL 25012023 v2'!$A$1:$H$1287,8,FALSE)</f>
        <v>19.18</v>
      </c>
      <c r="I2578">
        <v>28.77</v>
      </c>
      <c r="J2578">
        <f t="shared" si="326"/>
        <v>28.77</v>
      </c>
      <c r="K2578" s="6">
        <f>VLOOKUP(M2578,'BASE ARTICLE SAMUEL 25012023 v2'!$A$1:$K$1287,11,FALSE)</f>
        <v>28.77</v>
      </c>
      <c r="L2578" s="6">
        <f t="shared" si="327"/>
        <v>28.77</v>
      </c>
      <c r="M2578" t="s">
        <v>1562</v>
      </c>
      <c r="N2578" t="str">
        <f>VLOOKUP(M2578,'BASE ARTICLE SAMUEL 25012023 v1'!$A$2:$B$1287,2,FALSE)</f>
        <v>AN</v>
      </c>
      <c r="O2578">
        <f t="shared" si="323"/>
        <v>19.18</v>
      </c>
    </row>
    <row r="2579" spans="1:15" outlineLevel="2" x14ac:dyDescent="0.25">
      <c r="A2579" t="s">
        <v>2277</v>
      </c>
      <c r="B2579" s="74" t="str">
        <f t="shared" si="328"/>
        <v>1200V100</v>
      </c>
      <c r="C2579" t="str">
        <f>VLOOKUP(A2579,'BASE ARTICLE SAMUEL 25012023 v1'!$A$1:$B$1287,2,FALSE)</f>
        <v>AF</v>
      </c>
      <c r="D2579" t="s">
        <v>274</v>
      </c>
      <c r="E2579">
        <v>1</v>
      </c>
      <c r="F2579" t="s">
        <v>275</v>
      </c>
      <c r="G2579" s="71">
        <f>VLOOKUP(M2579,'BASE ARTICLE SAMUEL 25012023 v1'!$A$1:$F$1287,6,FALSE)</f>
        <v>1.23</v>
      </c>
      <c r="H2579" s="6">
        <f>VLOOKUP(M2579,'BASE ARTICLE SAMUEL 25012023 v2'!$A$1:$H$1287,8,FALSE)</f>
        <v>1.327</v>
      </c>
      <c r="I2579">
        <v>1.64</v>
      </c>
      <c r="J2579">
        <f t="shared" si="326"/>
        <v>1.64</v>
      </c>
      <c r="K2579" s="6">
        <f>VLOOKUP(M2579,'BASE ARTICLE SAMUEL 25012023 v2'!$A$1:$K$1287,11,FALSE)</f>
        <v>1.76491</v>
      </c>
      <c r="L2579" s="6">
        <f t="shared" si="327"/>
        <v>1.76491</v>
      </c>
      <c r="M2579" t="s">
        <v>274</v>
      </c>
      <c r="N2579" t="str">
        <f>VLOOKUP(M2579,'BASE ARTICLE SAMUEL 25012023 v1'!$A$2:$B$1287,2,FALSE)</f>
        <v>AS</v>
      </c>
      <c r="O2579">
        <f t="shared" si="323"/>
        <v>1.327</v>
      </c>
    </row>
    <row r="2580" spans="1:15" outlineLevel="2" x14ac:dyDescent="0.25">
      <c r="A2580" t="s">
        <v>2277</v>
      </c>
      <c r="B2580" s="74" t="str">
        <f t="shared" si="328"/>
        <v>1200V100</v>
      </c>
      <c r="C2580" t="str">
        <f>VLOOKUP(A2580,'BASE ARTICLE SAMUEL 25012023 v1'!$A$1:$B$1287,2,FALSE)</f>
        <v>AF</v>
      </c>
      <c r="E2580">
        <v>1</v>
      </c>
      <c r="F2580" t="s">
        <v>1550</v>
      </c>
      <c r="G2580" s="71">
        <f>VLOOKUP(M2580,'BASE ARTICLE SAMUEL 25012023 v1'!$A$1:$F$1287,6,FALSE)</f>
        <v>5</v>
      </c>
      <c r="H2580" s="6">
        <f>VLOOKUP(M2580,'BASE ARTICLE SAMUEL 25012023 v2'!$A$1:$H$1287,8,FALSE)</f>
        <v>5</v>
      </c>
      <c r="I2580">
        <v>1.64</v>
      </c>
      <c r="J2580">
        <f t="shared" si="326"/>
        <v>1.64</v>
      </c>
      <c r="K2580" s="6">
        <f>VLOOKUP(M2580,'BASE ARTICLE SAMUEL 25012023 v2'!$A$1:$K$1287,11,FALSE)</f>
        <v>5.5</v>
      </c>
      <c r="L2580" s="6">
        <f t="shared" si="327"/>
        <v>5.5</v>
      </c>
      <c r="M2580" t="s">
        <v>1549</v>
      </c>
      <c r="N2580" t="str">
        <f>VLOOKUP(M2580,'BASE ARTICLE SAMUEL 25012023 v1'!$A$2:$B$1287,2,FALSE)</f>
        <v>AN</v>
      </c>
      <c r="O2580">
        <f t="shared" si="323"/>
        <v>5</v>
      </c>
    </row>
    <row r="2581" spans="1:15" outlineLevel="2" x14ac:dyDescent="0.25">
      <c r="A2581" t="s">
        <v>2277</v>
      </c>
      <c r="B2581" s="74" t="str">
        <f t="shared" si="328"/>
        <v>1200V100</v>
      </c>
      <c r="C2581" t="str">
        <f>VLOOKUP(A2581,'BASE ARTICLE SAMUEL 25012023 v1'!$A$1:$B$1287,2,FALSE)</f>
        <v>AF</v>
      </c>
      <c r="E2581">
        <v>1</v>
      </c>
      <c r="F2581" t="s">
        <v>2484</v>
      </c>
      <c r="G2581" s="71">
        <f>VLOOKUP(M2581,'BASE ARTICLE SAMUEL 25012023 v1'!$A$1:$F$1287,6,FALSE)</f>
        <v>1.32</v>
      </c>
      <c r="H2581" s="6">
        <f>VLOOKUP(M2581,'BASE ARTICLE SAMUEL 25012023 v2'!$A$1:$H$1287,8,FALSE)</f>
        <v>1.32</v>
      </c>
      <c r="I2581">
        <v>1.64</v>
      </c>
      <c r="J2581">
        <f t="shared" si="326"/>
        <v>1.64</v>
      </c>
      <c r="K2581" s="6">
        <f>VLOOKUP(M2581,'BASE ARTICLE SAMUEL 25012023 v2'!$A$1:$K$1287,11,FALSE)</f>
        <v>1.4520000000000002</v>
      </c>
      <c r="L2581" s="6">
        <f t="shared" si="327"/>
        <v>1.4520000000000002</v>
      </c>
      <c r="M2581" t="s">
        <v>2483</v>
      </c>
      <c r="N2581" t="str">
        <f>VLOOKUP(M2581,'BASE ARTICLE SAMUEL 25012023 v1'!$A$2:$B$1287,2,FALSE)</f>
        <v>AN</v>
      </c>
      <c r="O2581">
        <f t="shared" si="323"/>
        <v>1.32</v>
      </c>
    </row>
    <row r="2582" spans="1:15" outlineLevel="1" x14ac:dyDescent="0.25">
      <c r="A2582" s="74" t="s">
        <v>4253</v>
      </c>
      <c r="B2582" s="74" t="str">
        <f t="shared" si="328"/>
        <v>DP-SPR1200V100</v>
      </c>
      <c r="H2582" s="6" t="e">
        <f>VLOOKUP(M2582,'BASE ARTICLE SAMUEL 25012023 v2'!$A$1:$H$1287,8,FALSE)</f>
        <v>#N/A</v>
      </c>
      <c r="K2582" s="6" t="e">
        <f>VLOOKUP(M2582,'BASE ARTICLE SAMUEL 25012023 v2'!$A$1:$K$1287,11,FALSE)</f>
        <v>#N/A</v>
      </c>
      <c r="L2582" s="6">
        <f>SUBTOTAL(9,L2559:L2581)</f>
        <v>2258.5513000360002</v>
      </c>
      <c r="O2582">
        <f>SUBTOTAL(9,O2559:O2581)</f>
        <v>1289.7649999999999</v>
      </c>
    </row>
    <row r="2583" spans="1:15" outlineLevel="2" x14ac:dyDescent="0.25">
      <c r="A2583" t="s">
        <v>2291</v>
      </c>
      <c r="B2583" s="74" t="str">
        <f t="shared" si="328"/>
        <v>1200V100ALT</v>
      </c>
      <c r="C2583" t="str">
        <f>VLOOKUP(A2583,'BASE ARTICLE SAMUEL 25012023 v1'!$A$1:$B$1287,2,FALSE)</f>
        <v>AF</v>
      </c>
      <c r="D2583" t="s">
        <v>560</v>
      </c>
      <c r="E2583">
        <v>2</v>
      </c>
      <c r="F2583" t="s">
        <v>561</v>
      </c>
      <c r="G2583" s="71">
        <f>VLOOKUP(M2583,'BASE ARTICLE SAMUEL 25012023 v1'!$A$1:$F$1287,6,FALSE)</f>
        <v>5.73</v>
      </c>
      <c r="H2583" s="6">
        <f>VLOOKUP(M2583,'BASE ARTICLE SAMUEL 25012023 v2'!$A$1:$H$1287,8,FALSE)</f>
        <v>5.73</v>
      </c>
      <c r="I2583">
        <v>19.059999999999999</v>
      </c>
      <c r="J2583">
        <f t="shared" ref="J2583:J2604" si="329">E2583*I2583</f>
        <v>38.119999999999997</v>
      </c>
      <c r="K2583" s="6">
        <f>VLOOKUP(M2583,'BASE ARTICLE SAMUEL 25012023 v2'!$A$1:$K$1287,11,FALSE)</f>
        <v>22.862700000000004</v>
      </c>
      <c r="L2583" s="6">
        <f t="shared" ref="L2583:L2604" si="330">E2583*K2583</f>
        <v>45.725400000000008</v>
      </c>
      <c r="M2583" t="s">
        <v>560</v>
      </c>
      <c r="N2583" t="str">
        <f>VLOOKUP(M2583,'BASE ARTICLE SAMUEL 25012023 v1'!$A$2:$B$1287,2,FALSE)</f>
        <v>AS</v>
      </c>
      <c r="O2583">
        <f t="shared" si="323"/>
        <v>11.46</v>
      </c>
    </row>
    <row r="2584" spans="1:15" outlineLevel="2" x14ac:dyDescent="0.25">
      <c r="A2584" t="s">
        <v>2291</v>
      </c>
      <c r="B2584" s="74" t="str">
        <f t="shared" si="328"/>
        <v>1200V100ALT</v>
      </c>
      <c r="C2584" t="str">
        <f>VLOOKUP(A2584,'BASE ARTICLE SAMUEL 25012023 v1'!$A$1:$B$1287,2,FALSE)</f>
        <v>AF</v>
      </c>
      <c r="D2584" t="s">
        <v>576</v>
      </c>
      <c r="E2584">
        <v>2.5</v>
      </c>
      <c r="F2584" t="s">
        <v>577</v>
      </c>
      <c r="G2584" s="71">
        <f>VLOOKUP(M2584,'BASE ARTICLE SAMUEL 25012023 v1'!$A$1:$F$1287,6,FALSE)</f>
        <v>3.2</v>
      </c>
      <c r="H2584" s="6">
        <f>VLOOKUP(M2584,'BASE ARTICLE SAMUEL 25012023 v2'!$A$1:$H$1287,8,FALSE)</f>
        <v>3.2</v>
      </c>
      <c r="I2584">
        <v>4.3499999999999996</v>
      </c>
      <c r="J2584">
        <f t="shared" si="329"/>
        <v>10.875</v>
      </c>
      <c r="K2584" s="6">
        <f>VLOOKUP(M2584,'BASE ARTICLE SAMUEL 25012023 v2'!$A$1:$K$1287,11,FALSE)</f>
        <v>4.8000000000000007</v>
      </c>
      <c r="L2584" s="6">
        <f t="shared" si="330"/>
        <v>12.000000000000002</v>
      </c>
      <c r="M2584" t="s">
        <v>576</v>
      </c>
      <c r="N2584" t="str">
        <f>VLOOKUP(M2584,'BASE ARTICLE SAMUEL 25012023 v1'!$A$2:$B$1287,2,FALSE)</f>
        <v>AN</v>
      </c>
      <c r="O2584">
        <f t="shared" si="323"/>
        <v>8</v>
      </c>
    </row>
    <row r="2585" spans="1:15" outlineLevel="2" x14ac:dyDescent="0.25">
      <c r="A2585" t="s">
        <v>2291</v>
      </c>
      <c r="B2585" s="74" t="str">
        <f t="shared" si="328"/>
        <v>1200V100ALT</v>
      </c>
      <c r="C2585" t="str">
        <f>VLOOKUP(A2585,'BASE ARTICLE SAMUEL 25012023 v1'!$A$1:$B$1287,2,FALSE)</f>
        <v>AF</v>
      </c>
      <c r="D2585" t="s">
        <v>930</v>
      </c>
      <c r="E2585">
        <v>2</v>
      </c>
      <c r="F2585" t="s">
        <v>3954</v>
      </c>
      <c r="G2585" s="71">
        <f>VLOOKUP(M2585,'BASE ARTICLE SAMUEL 25012023 v1'!$A$1:$F$1287,6,FALSE)</f>
        <v>300</v>
      </c>
      <c r="H2585" s="6">
        <f>VLOOKUP(M2585,'BASE ARTICLE SAMUEL 25012023 v2'!$A$1:$H$1287,8,FALSE)</f>
        <v>300</v>
      </c>
      <c r="I2585">
        <v>450</v>
      </c>
      <c r="J2585">
        <f t="shared" si="329"/>
        <v>900</v>
      </c>
      <c r="K2585" s="6">
        <f>VLOOKUP(M2585,'BASE ARTICLE SAMUEL 25012023 v2'!$A$1:$K$1287,11,FALSE)</f>
        <v>450</v>
      </c>
      <c r="L2585" s="6">
        <f t="shared" si="330"/>
        <v>900</v>
      </c>
      <c r="M2585" t="s">
        <v>930</v>
      </c>
      <c r="N2585" t="str">
        <f>VLOOKUP(M2585,'BASE ARTICLE SAMUEL 25012023 v1'!$A$2:$B$1287,2,FALSE)</f>
        <v>AN</v>
      </c>
      <c r="O2585">
        <f t="shared" si="323"/>
        <v>600</v>
      </c>
    </row>
    <row r="2586" spans="1:15" outlineLevel="2" x14ac:dyDescent="0.25">
      <c r="A2586" t="s">
        <v>2291</v>
      </c>
      <c r="B2586" s="74" t="str">
        <f t="shared" si="328"/>
        <v>1200V100ALT</v>
      </c>
      <c r="C2586" t="str">
        <f>VLOOKUP(A2586,'BASE ARTICLE SAMUEL 25012023 v1'!$A$1:$B$1287,2,FALSE)</f>
        <v>AF</v>
      </c>
      <c r="D2586" t="s">
        <v>2200</v>
      </c>
      <c r="E2586">
        <v>3</v>
      </c>
      <c r="F2586" t="s">
        <v>2201</v>
      </c>
      <c r="G2586" s="71">
        <f>VLOOKUP(M2586,'BASE ARTICLE SAMUEL 25012023 v1'!$A$1:$F$1287,6,FALSE)</f>
        <v>0</v>
      </c>
      <c r="H2586" s="6">
        <f>VLOOKUP(M2586,'BASE ARTICLE SAMUEL 25012023 v2'!$A$1:$H$1287,8,FALSE)</f>
        <v>0</v>
      </c>
      <c r="I2586">
        <v>0</v>
      </c>
      <c r="J2586">
        <f t="shared" si="329"/>
        <v>0</v>
      </c>
      <c r="K2586" s="6">
        <f>VLOOKUP(M2586,'BASE ARTICLE SAMUEL 25012023 v2'!$A$1:$K$1287,11,FALSE)</f>
        <v>0</v>
      </c>
      <c r="L2586" s="6">
        <f t="shared" si="330"/>
        <v>0</v>
      </c>
      <c r="M2586" t="s">
        <v>2200</v>
      </c>
      <c r="N2586" t="str">
        <f>VLOOKUP(M2586,'BASE ARTICLE SAMUEL 25012023 v1'!$A$2:$B$1287,2,FALSE)</f>
        <v>AS</v>
      </c>
      <c r="O2586">
        <f t="shared" si="323"/>
        <v>0</v>
      </c>
    </row>
    <row r="2587" spans="1:15" outlineLevel="2" x14ac:dyDescent="0.25">
      <c r="A2587" t="s">
        <v>2291</v>
      </c>
      <c r="B2587" s="74" t="str">
        <f t="shared" si="328"/>
        <v>1200V100ALT</v>
      </c>
      <c r="C2587" t="str">
        <f>VLOOKUP(A2587,'BASE ARTICLE SAMUEL 25012023 v1'!$A$1:$B$1287,2,FALSE)</f>
        <v>AF</v>
      </c>
      <c r="D2587" t="s">
        <v>90</v>
      </c>
      <c r="E2587">
        <v>2</v>
      </c>
      <c r="F2587" t="s">
        <v>91</v>
      </c>
      <c r="G2587" s="71">
        <f>VLOOKUP(M2587,'BASE ARTICLE SAMUEL 25012023 v1'!$A$1:$F$1287,6,FALSE)</f>
        <v>0.92</v>
      </c>
      <c r="H2587" s="6">
        <f>VLOOKUP(M2587,'BASE ARTICLE SAMUEL 25012023 v2'!$A$1:$H$1287,8,FALSE)</f>
        <v>0.92</v>
      </c>
      <c r="I2587">
        <v>1.38</v>
      </c>
      <c r="J2587">
        <f t="shared" si="329"/>
        <v>2.76</v>
      </c>
      <c r="K2587" s="6">
        <f>VLOOKUP(M2587,'BASE ARTICLE SAMUEL 25012023 v2'!$A$1:$K$1287,11,FALSE)</f>
        <v>1.3800000000000001</v>
      </c>
      <c r="L2587" s="6">
        <f t="shared" si="330"/>
        <v>2.7600000000000002</v>
      </c>
      <c r="M2587" t="s">
        <v>90</v>
      </c>
      <c r="N2587" t="str">
        <f>VLOOKUP(M2587,'BASE ARTICLE SAMUEL 25012023 v1'!$A$2:$B$1287,2,FALSE)</f>
        <v>AS</v>
      </c>
      <c r="O2587">
        <f t="shared" si="323"/>
        <v>1.84</v>
      </c>
    </row>
    <row r="2588" spans="1:15" outlineLevel="2" x14ac:dyDescent="0.25">
      <c r="A2588" t="s">
        <v>2291</v>
      </c>
      <c r="B2588" s="74" t="str">
        <f t="shared" si="328"/>
        <v>1200V100ALT</v>
      </c>
      <c r="C2588" t="str">
        <f>VLOOKUP(A2588,'BASE ARTICLE SAMUEL 25012023 v1'!$A$1:$B$1287,2,FALSE)</f>
        <v>AF</v>
      </c>
      <c r="D2588" t="s">
        <v>68</v>
      </c>
      <c r="E2588">
        <v>1</v>
      </c>
      <c r="F2588" t="s">
        <v>69</v>
      </c>
      <c r="G2588" s="71">
        <f>VLOOKUP(M2588,'BASE ARTICLE SAMUEL 25012023 v1'!$A$1:$F$1287,6,FALSE)</f>
        <v>0.94</v>
      </c>
      <c r="H2588" s="6">
        <f>VLOOKUP(M2588,'BASE ARTICLE SAMUEL 25012023 v2'!$A$1:$H$1287,8,FALSE)</f>
        <v>0.94</v>
      </c>
      <c r="I2588">
        <v>1.41</v>
      </c>
      <c r="J2588">
        <f t="shared" si="329"/>
        <v>1.41</v>
      </c>
      <c r="K2588" s="6">
        <f>VLOOKUP(M2588,'BASE ARTICLE SAMUEL 25012023 v2'!$A$1:$K$1287,11,FALSE)</f>
        <v>1.41</v>
      </c>
      <c r="L2588" s="6">
        <f t="shared" si="330"/>
        <v>1.41</v>
      </c>
      <c r="M2588" t="s">
        <v>68</v>
      </c>
      <c r="N2588" t="str">
        <f>VLOOKUP(M2588,'BASE ARTICLE SAMUEL 25012023 v1'!$A$2:$B$1287,2,FALSE)</f>
        <v>AS</v>
      </c>
      <c r="O2588">
        <f t="shared" si="323"/>
        <v>0.94</v>
      </c>
    </row>
    <row r="2589" spans="1:15" outlineLevel="2" x14ac:dyDescent="0.25">
      <c r="A2589" t="s">
        <v>2291</v>
      </c>
      <c r="B2589" s="74" t="str">
        <f t="shared" si="328"/>
        <v>1200V100ALT</v>
      </c>
      <c r="C2589" t="str">
        <f>VLOOKUP(A2589,'BASE ARTICLE SAMUEL 25012023 v1'!$A$1:$B$1287,2,FALSE)</f>
        <v>AF</v>
      </c>
      <c r="D2589" t="s">
        <v>942</v>
      </c>
      <c r="E2589">
        <v>1</v>
      </c>
      <c r="F2589" t="s">
        <v>943</v>
      </c>
      <c r="G2589" s="71">
        <f>VLOOKUP(M2589,'BASE ARTICLE SAMUEL 25012023 v1'!$A$1:$F$1287,6,FALSE)</f>
        <v>1.64</v>
      </c>
      <c r="H2589" s="6">
        <f>VLOOKUP(M2589,'BASE ARTICLE SAMUEL 25012023 v2'!$A$1:$H$1287,8,FALSE)</f>
        <v>1.83</v>
      </c>
      <c r="I2589">
        <v>2.4500000000000002</v>
      </c>
      <c r="J2589">
        <f t="shared" si="329"/>
        <v>2.4500000000000002</v>
      </c>
      <c r="K2589" s="6">
        <f>VLOOKUP(M2589,'BASE ARTICLE SAMUEL 25012023 v2'!$A$1:$K$1287,11,FALSE)</f>
        <v>2.7450000000000001</v>
      </c>
      <c r="L2589" s="6">
        <f t="shared" si="330"/>
        <v>2.7450000000000001</v>
      </c>
      <c r="M2589" t="s">
        <v>942</v>
      </c>
      <c r="N2589" t="str">
        <f>VLOOKUP(M2589,'BASE ARTICLE SAMUEL 25012023 v1'!$A$2:$B$1287,2,FALSE)</f>
        <v>AS</v>
      </c>
      <c r="O2589">
        <f t="shared" si="323"/>
        <v>1.83</v>
      </c>
    </row>
    <row r="2590" spans="1:15" outlineLevel="2" x14ac:dyDescent="0.25">
      <c r="A2590" t="s">
        <v>2291</v>
      </c>
      <c r="B2590" s="74" t="str">
        <f t="shared" si="328"/>
        <v>1200V100ALT</v>
      </c>
      <c r="C2590" t="str">
        <f>VLOOKUP(A2590,'BASE ARTICLE SAMUEL 25012023 v1'!$A$1:$B$1287,2,FALSE)</f>
        <v>AF</v>
      </c>
      <c r="D2590" t="s">
        <v>757</v>
      </c>
      <c r="E2590">
        <v>2</v>
      </c>
      <c r="F2590" t="s">
        <v>758</v>
      </c>
      <c r="G2590" s="71">
        <f>VLOOKUP(M2590,'BASE ARTICLE SAMUEL 25012023 v1'!$A$1:$F$1287,6,FALSE)</f>
        <v>1.22</v>
      </c>
      <c r="H2590" s="6">
        <f>VLOOKUP(M2590,'BASE ARTICLE SAMUEL 25012023 v2'!$A$1:$H$1287,8,FALSE)</f>
        <v>1.22</v>
      </c>
      <c r="I2590">
        <v>1.62</v>
      </c>
      <c r="J2590">
        <f t="shared" si="329"/>
        <v>3.24</v>
      </c>
      <c r="K2590" s="6">
        <f>VLOOKUP(M2590,'BASE ARTICLE SAMUEL 25012023 v2'!$A$1:$K$1287,11,FALSE)</f>
        <v>1.6226</v>
      </c>
      <c r="L2590" s="6">
        <f t="shared" si="330"/>
        <v>3.2452000000000001</v>
      </c>
      <c r="M2590" t="s">
        <v>757</v>
      </c>
      <c r="N2590" t="str">
        <f>VLOOKUP(M2590,'BASE ARTICLE SAMUEL 25012023 v1'!$A$2:$B$1287,2,FALSE)</f>
        <v>AS</v>
      </c>
      <c r="O2590">
        <f t="shared" si="323"/>
        <v>2.44</v>
      </c>
    </row>
    <row r="2591" spans="1:15" outlineLevel="2" x14ac:dyDescent="0.25">
      <c r="A2591" t="s">
        <v>2291</v>
      </c>
      <c r="B2591" s="74" t="str">
        <f t="shared" si="328"/>
        <v>1200V100ALT</v>
      </c>
      <c r="C2591" t="str">
        <f>VLOOKUP(A2591,'BASE ARTICLE SAMUEL 25012023 v1'!$A$1:$B$1287,2,FALSE)</f>
        <v>AF</v>
      </c>
      <c r="D2591" t="s">
        <v>2049</v>
      </c>
      <c r="E2591">
        <v>4</v>
      </c>
      <c r="F2591" t="s">
        <v>2050</v>
      </c>
      <c r="G2591" s="71">
        <f>VLOOKUP(M2591,'BASE ARTICLE SAMUEL 25012023 v1'!$A$1:$F$1287,6,FALSE)</f>
        <v>0</v>
      </c>
      <c r="H2591" s="6">
        <f>VLOOKUP(M2591,'BASE ARTICLE SAMUEL 25012023 v2'!$A$1:$H$1287,8,FALSE)</f>
        <v>4.1400000000000006</v>
      </c>
      <c r="I2591">
        <v>5.5</v>
      </c>
      <c r="J2591">
        <f t="shared" si="329"/>
        <v>22</v>
      </c>
      <c r="K2591" s="6">
        <f>VLOOKUP(M2591,'BASE ARTICLE SAMUEL 25012023 v2'!$A$1:$K$1287,11,FALSE)</f>
        <v>5.5212000000000003</v>
      </c>
      <c r="L2591" s="6">
        <f t="shared" si="330"/>
        <v>22.084800000000001</v>
      </c>
      <c r="M2591" t="s">
        <v>2049</v>
      </c>
      <c r="N2591" t="str">
        <f>VLOOKUP(M2591,'BASE ARTICLE SAMUEL 25012023 v1'!$A$2:$B$1287,2,FALSE)</f>
        <v>AF</v>
      </c>
      <c r="O2591">
        <f t="shared" si="323"/>
        <v>16.560000000000002</v>
      </c>
    </row>
    <row r="2592" spans="1:15" outlineLevel="2" x14ac:dyDescent="0.25">
      <c r="A2592" t="s">
        <v>2291</v>
      </c>
      <c r="B2592" s="74" t="str">
        <f t="shared" si="328"/>
        <v>1200V100ALT</v>
      </c>
      <c r="C2592" t="str">
        <f>VLOOKUP(A2592,'BASE ARTICLE SAMUEL 25012023 v1'!$A$1:$B$1287,2,FALSE)</f>
        <v>AF</v>
      </c>
      <c r="D2592">
        <v>101007</v>
      </c>
      <c r="E2592">
        <v>2</v>
      </c>
      <c r="F2592" t="s">
        <v>582</v>
      </c>
      <c r="G2592" s="71">
        <f>VLOOKUP(M2592,'BASE ARTICLE SAMUEL 25012023 v1'!$A$1:$F$1287,6,FALSE)</f>
        <v>1.5</v>
      </c>
      <c r="H2592" s="6">
        <f>VLOOKUP(M2592,'BASE ARTICLE SAMUEL 25012023 v2'!$A$1:$H$1287,8,FALSE)</f>
        <v>1.5</v>
      </c>
      <c r="I2592">
        <v>2.25</v>
      </c>
      <c r="J2592">
        <f t="shared" si="329"/>
        <v>4.5</v>
      </c>
      <c r="K2592" s="6">
        <f>VLOOKUP(M2592,'BASE ARTICLE SAMUEL 25012023 v2'!$A$1:$K$1287,11,FALSE)</f>
        <v>2.25</v>
      </c>
      <c r="L2592" s="6">
        <f t="shared" si="330"/>
        <v>4.5</v>
      </c>
      <c r="M2592">
        <v>101007</v>
      </c>
      <c r="N2592" t="str">
        <f>VLOOKUP(M2592,'BASE ARTICLE SAMUEL 25012023 v1'!$A$2:$B$1287,2,FALSE)</f>
        <v>AN</v>
      </c>
      <c r="O2592">
        <f t="shared" si="323"/>
        <v>3</v>
      </c>
    </row>
    <row r="2593" spans="1:15" outlineLevel="2" x14ac:dyDescent="0.25">
      <c r="A2593" t="s">
        <v>2291</v>
      </c>
      <c r="B2593" s="74" t="str">
        <f t="shared" si="328"/>
        <v>1200V100ALT</v>
      </c>
      <c r="C2593" t="str">
        <f>VLOOKUP(A2593,'BASE ARTICLE SAMUEL 25012023 v1'!$A$1:$B$1287,2,FALSE)</f>
        <v>AF</v>
      </c>
      <c r="D2593" t="s">
        <v>558</v>
      </c>
      <c r="E2593">
        <v>4</v>
      </c>
      <c r="F2593" t="s">
        <v>559</v>
      </c>
      <c r="G2593" s="71">
        <f>VLOOKUP(M2593,'BASE ARTICLE SAMUEL 25012023 v1'!$A$1:$F$1287,6,FALSE)</f>
        <v>0.85</v>
      </c>
      <c r="H2593" s="6">
        <f>VLOOKUP(M2593,'BASE ARTICLE SAMUEL 25012023 v2'!$A$1:$H$1287,8,FALSE)</f>
        <v>0.91100000000000003</v>
      </c>
      <c r="I2593">
        <v>1.1299999999999999</v>
      </c>
      <c r="J2593">
        <f t="shared" si="329"/>
        <v>4.5199999999999996</v>
      </c>
      <c r="K2593" s="6">
        <f>VLOOKUP(M2593,'BASE ARTICLE SAMUEL 25012023 v2'!$A$1:$K$1287,11,FALSE)</f>
        <v>1.2116300000000002</v>
      </c>
      <c r="L2593" s="6">
        <f t="shared" si="330"/>
        <v>4.8465200000000008</v>
      </c>
      <c r="M2593" t="s">
        <v>558</v>
      </c>
      <c r="N2593" t="str">
        <f>VLOOKUP(M2593,'BASE ARTICLE SAMUEL 25012023 v1'!$A$2:$B$1287,2,FALSE)</f>
        <v>AS</v>
      </c>
      <c r="O2593">
        <f t="shared" si="323"/>
        <v>3.6440000000000001</v>
      </c>
    </row>
    <row r="2594" spans="1:15" outlineLevel="2" x14ac:dyDescent="0.25">
      <c r="A2594" t="s">
        <v>2291</v>
      </c>
      <c r="B2594" s="74" t="str">
        <f t="shared" si="328"/>
        <v>1200V100ALT</v>
      </c>
      <c r="C2594" t="str">
        <f>VLOOKUP(A2594,'BASE ARTICLE SAMUEL 25012023 v1'!$A$1:$B$1287,2,FALSE)</f>
        <v>AF</v>
      </c>
      <c r="D2594" t="s">
        <v>2215</v>
      </c>
      <c r="E2594">
        <v>5</v>
      </c>
      <c r="F2594" t="s">
        <v>2216</v>
      </c>
      <c r="G2594" s="71">
        <f>VLOOKUP(M2594,'BASE ARTICLE SAMUEL 25012023 v1'!$A$1:$F$1287,6,FALSE)</f>
        <v>0.6</v>
      </c>
      <c r="H2594" s="6">
        <f>VLOOKUP(M2594,'BASE ARTICLE SAMUEL 25012023 v2'!$A$1:$H$1287,8,FALSE)</f>
        <v>0.76</v>
      </c>
      <c r="I2594">
        <v>0.79800000000000004</v>
      </c>
      <c r="J2594">
        <f t="shared" si="329"/>
        <v>3.99</v>
      </c>
      <c r="K2594" s="6">
        <f>VLOOKUP(M2594,'BASE ARTICLE SAMUEL 25012023 v2'!$A$1:$K$1287,11,FALSE)</f>
        <v>1.0108000000000001</v>
      </c>
      <c r="L2594" s="6">
        <f t="shared" si="330"/>
        <v>5.0540000000000003</v>
      </c>
      <c r="M2594" t="s">
        <v>2215</v>
      </c>
      <c r="N2594" t="str">
        <f>VLOOKUP(M2594,'BASE ARTICLE SAMUEL 25012023 v1'!$A$2:$B$1287,2,FALSE)</f>
        <v>AN</v>
      </c>
      <c r="O2594">
        <f t="shared" si="323"/>
        <v>3.8</v>
      </c>
    </row>
    <row r="2595" spans="1:15" outlineLevel="2" x14ac:dyDescent="0.25">
      <c r="A2595" t="s">
        <v>2291</v>
      </c>
      <c r="B2595" s="74" t="str">
        <f t="shared" si="328"/>
        <v>1200V100ALT</v>
      </c>
      <c r="C2595" t="str">
        <f>VLOOKUP(A2595,'BASE ARTICLE SAMUEL 25012023 v1'!$A$1:$B$1287,2,FALSE)</f>
        <v>AF</v>
      </c>
      <c r="D2595" t="s">
        <v>1667</v>
      </c>
      <c r="E2595">
        <v>3</v>
      </c>
      <c r="F2595" t="s">
        <v>1668</v>
      </c>
      <c r="G2595" s="71">
        <f>VLOOKUP(M2595,'BASE ARTICLE SAMUEL 25012023 v1'!$A$1:$F$1287,6,FALSE)</f>
        <v>0.6</v>
      </c>
      <c r="H2595" s="6">
        <f>VLOOKUP(M2595,'BASE ARTICLE SAMUEL 25012023 v2'!$A$1:$H$1287,8,FALSE)</f>
        <v>0.6</v>
      </c>
      <c r="I2595">
        <v>0.9</v>
      </c>
      <c r="J2595">
        <f t="shared" si="329"/>
        <v>2.7</v>
      </c>
      <c r="K2595" s="6">
        <f>VLOOKUP(M2595,'BASE ARTICLE SAMUEL 25012023 v2'!$A$1:$K$1287,11,FALSE)</f>
        <v>0.89999999999999991</v>
      </c>
      <c r="L2595" s="6">
        <f t="shared" si="330"/>
        <v>2.6999999999999997</v>
      </c>
      <c r="M2595" t="s">
        <v>1667</v>
      </c>
      <c r="N2595" t="str">
        <f>VLOOKUP(M2595,'BASE ARTICLE SAMUEL 25012023 v1'!$A$2:$B$1287,2,FALSE)</f>
        <v>AN</v>
      </c>
      <c r="O2595">
        <f t="shared" si="323"/>
        <v>1.7999999999999998</v>
      </c>
    </row>
    <row r="2596" spans="1:15" outlineLevel="2" x14ac:dyDescent="0.25">
      <c r="A2596" t="s">
        <v>2291</v>
      </c>
      <c r="B2596" s="74" t="str">
        <f t="shared" si="328"/>
        <v>1200V100ALT</v>
      </c>
      <c r="C2596" t="str">
        <f>VLOOKUP(A2596,'BASE ARTICLE SAMUEL 25012023 v1'!$A$1:$B$1287,2,FALSE)</f>
        <v>AF</v>
      </c>
      <c r="D2596" t="s">
        <v>2217</v>
      </c>
      <c r="E2596">
        <v>6</v>
      </c>
      <c r="F2596" t="s">
        <v>2218</v>
      </c>
      <c r="G2596" s="71">
        <f>VLOOKUP(M2596,'BASE ARTICLE SAMUEL 25012023 v1'!$A$1:$F$1287,6,FALSE)</f>
        <v>0.2</v>
      </c>
      <c r="H2596" s="6">
        <f>VLOOKUP(M2596,'BASE ARTICLE SAMUEL 25012023 v2'!$A$1:$H$1287,8,FALSE)</f>
        <v>0.2</v>
      </c>
      <c r="I2596">
        <v>0.26600000000000001</v>
      </c>
      <c r="J2596">
        <f t="shared" si="329"/>
        <v>1.5960000000000001</v>
      </c>
      <c r="K2596" s="6">
        <f>VLOOKUP(M2596,'BASE ARTICLE SAMUEL 25012023 v2'!$A$1:$K$1287,11,FALSE)</f>
        <v>0.26600000000000001</v>
      </c>
      <c r="L2596" s="6">
        <f t="shared" si="330"/>
        <v>1.5960000000000001</v>
      </c>
      <c r="M2596" t="s">
        <v>2217</v>
      </c>
      <c r="N2596" t="str">
        <f>VLOOKUP(M2596,'BASE ARTICLE SAMUEL 25012023 v1'!$A$2:$B$1287,2,FALSE)</f>
        <v>AN</v>
      </c>
      <c r="O2596">
        <f t="shared" si="323"/>
        <v>1.2000000000000002</v>
      </c>
    </row>
    <row r="2597" spans="1:15" outlineLevel="2" x14ac:dyDescent="0.25">
      <c r="A2597" t="s">
        <v>2291</v>
      </c>
      <c r="B2597" s="74" t="str">
        <f t="shared" si="328"/>
        <v>1200V100ALT</v>
      </c>
      <c r="C2597" t="str">
        <f>VLOOKUP(A2597,'BASE ARTICLE SAMUEL 25012023 v1'!$A$1:$B$1287,2,FALSE)</f>
        <v>AF</v>
      </c>
      <c r="D2597" t="s">
        <v>1949</v>
      </c>
      <c r="E2597">
        <v>2</v>
      </c>
      <c r="F2597" t="s">
        <v>1950</v>
      </c>
      <c r="G2597" s="71">
        <f>VLOOKUP(M2597,'BASE ARTICLE SAMUEL 25012023 v1'!$A$1:$F$1287,6,FALSE)</f>
        <v>0</v>
      </c>
      <c r="H2597" s="6">
        <f>VLOOKUP(M2597,'BASE ARTICLE SAMUEL 25012023 v2'!$A$1:$H$1287,8,FALSE)</f>
        <v>92.97</v>
      </c>
      <c r="I2597">
        <v>156.03</v>
      </c>
      <c r="J2597">
        <f t="shared" si="329"/>
        <v>312.06</v>
      </c>
      <c r="K2597" s="6">
        <f>VLOOKUP(M2597,'BASE ARTICLE SAMUEL 25012023 v2'!$A$1:$K$1287,11,FALSE)</f>
        <v>157.13120000000001</v>
      </c>
      <c r="L2597" s="6">
        <f t="shared" si="330"/>
        <v>314.26240000000001</v>
      </c>
      <c r="M2597" t="s">
        <v>1949</v>
      </c>
      <c r="N2597" t="str">
        <f>VLOOKUP(M2597,'BASE ARTICLE SAMUEL 25012023 v1'!$A$2:$B$1287,2,FALSE)</f>
        <v>AF</v>
      </c>
      <c r="O2597">
        <f t="shared" si="323"/>
        <v>185.94</v>
      </c>
    </row>
    <row r="2598" spans="1:15" outlineLevel="2" x14ac:dyDescent="0.25">
      <c r="A2598" t="s">
        <v>2291</v>
      </c>
      <c r="B2598" s="74" t="str">
        <f t="shared" si="328"/>
        <v>1200V100ALT</v>
      </c>
      <c r="C2598" t="str">
        <f>VLOOKUP(A2598,'BASE ARTICLE SAMUEL 25012023 v1'!$A$1:$B$1287,2,FALSE)</f>
        <v>AF</v>
      </c>
      <c r="D2598" t="s">
        <v>2057</v>
      </c>
      <c r="E2598">
        <v>1</v>
      </c>
      <c r="F2598" t="s">
        <v>2058</v>
      </c>
      <c r="G2598" s="71">
        <f>VLOOKUP(M2598,'BASE ARTICLE SAMUEL 25012023 v1'!$A$1:$F$1287,6,FALSE)</f>
        <v>214.71</v>
      </c>
      <c r="H2598" s="6">
        <f>VLOOKUP(M2598,'BASE ARTICLE SAMUEL 25012023 v2'!$A$1:$H$1287,8,FALSE)</f>
        <v>196.03</v>
      </c>
      <c r="I2598">
        <v>289.12</v>
      </c>
      <c r="J2598">
        <f t="shared" si="329"/>
        <v>289.12</v>
      </c>
      <c r="K2598" s="6">
        <f>VLOOKUP(M2598,'BASE ARTICLE SAMUEL 25012023 v2'!$A$1:$K$1287,11,FALSE)</f>
        <v>287.341800036</v>
      </c>
      <c r="L2598" s="6">
        <f t="shared" si="330"/>
        <v>287.341800036</v>
      </c>
      <c r="M2598" t="s">
        <v>2057</v>
      </c>
      <c r="N2598" t="str">
        <f>VLOOKUP(M2598,'BASE ARTICLE SAMUEL 25012023 v1'!$A$2:$B$1287,2,FALSE)</f>
        <v>AF</v>
      </c>
      <c r="O2598">
        <f t="shared" si="323"/>
        <v>196.03</v>
      </c>
    </row>
    <row r="2599" spans="1:15" outlineLevel="2" x14ac:dyDescent="0.25">
      <c r="A2599" t="s">
        <v>2291</v>
      </c>
      <c r="B2599" s="74" t="str">
        <f t="shared" si="328"/>
        <v>1200V100ALT</v>
      </c>
      <c r="C2599" t="str">
        <f>VLOOKUP(A2599,'BASE ARTICLE SAMUEL 25012023 v1'!$A$1:$B$1287,2,FALSE)</f>
        <v>AF</v>
      </c>
      <c r="D2599" t="s">
        <v>2045</v>
      </c>
      <c r="E2599">
        <v>1</v>
      </c>
      <c r="F2599" t="s">
        <v>3952</v>
      </c>
      <c r="G2599" s="71">
        <f>VLOOKUP(M2599,'BASE ARTICLE SAMUEL 25012023 v1'!$A$1:$F$1287,6,FALSE)</f>
        <v>249.46</v>
      </c>
      <c r="H2599" s="6">
        <f>VLOOKUP(M2599,'BASE ARTICLE SAMUEL 25012023 v2'!$A$1:$H$1287,8,FALSE)</f>
        <v>46.484999999999999</v>
      </c>
      <c r="I2599">
        <v>380.51</v>
      </c>
      <c r="J2599">
        <f t="shared" si="329"/>
        <v>380.51</v>
      </c>
      <c r="K2599" s="6">
        <f>VLOOKUP(M2599,'BASE ARTICLE SAMUEL 25012023 v2'!$A$1:$K$1287,11,FALSE)</f>
        <v>193.47749999999999</v>
      </c>
      <c r="L2599" s="6">
        <f t="shared" si="330"/>
        <v>193.47749999999999</v>
      </c>
      <c r="M2599" t="s">
        <v>2045</v>
      </c>
      <c r="N2599" t="str">
        <f>VLOOKUP(M2599,'BASE ARTICLE SAMUEL 25012023 v1'!$A$2:$B$1287,2,FALSE)</f>
        <v>AF</v>
      </c>
      <c r="O2599">
        <f t="shared" si="323"/>
        <v>46.484999999999999</v>
      </c>
    </row>
    <row r="2600" spans="1:15" outlineLevel="2" x14ac:dyDescent="0.25">
      <c r="A2600" t="s">
        <v>2291</v>
      </c>
      <c r="B2600" s="74" t="str">
        <f t="shared" si="328"/>
        <v>1200V100ALT</v>
      </c>
      <c r="C2600" t="str">
        <f>VLOOKUP(A2600,'BASE ARTICLE SAMUEL 25012023 v1'!$A$1:$B$1287,2,FALSE)</f>
        <v>AF</v>
      </c>
      <c r="D2600" t="s">
        <v>534</v>
      </c>
      <c r="E2600">
        <v>1</v>
      </c>
      <c r="F2600" t="s">
        <v>535</v>
      </c>
      <c r="G2600" s="71">
        <f>VLOOKUP(M2600,'BASE ARTICLE SAMUEL 25012023 v1'!$A$1:$F$1287,6,FALSE)</f>
        <v>152.84</v>
      </c>
      <c r="H2600" s="6">
        <f>VLOOKUP(M2600,'BASE ARTICLE SAMUEL 25012023 v2'!$A$1:$H$1287,8,FALSE)</f>
        <v>180.1</v>
      </c>
      <c r="I2600">
        <v>229.26</v>
      </c>
      <c r="J2600">
        <f t="shared" si="329"/>
        <v>229.26</v>
      </c>
      <c r="K2600" s="6">
        <f>VLOOKUP(M2600,'BASE ARTICLE SAMUEL 25012023 v2'!$A$1:$K$1287,11,FALSE)</f>
        <v>270.14999999999998</v>
      </c>
      <c r="L2600" s="6">
        <f t="shared" si="330"/>
        <v>270.14999999999998</v>
      </c>
      <c r="M2600" t="s">
        <v>534</v>
      </c>
      <c r="N2600" t="str">
        <f>VLOOKUP(M2600,'BASE ARTICLE SAMUEL 25012023 v1'!$A$2:$B$1287,2,FALSE)</f>
        <v>AN</v>
      </c>
      <c r="O2600">
        <f t="shared" ref="O2600:O2666" si="331">E2600*H2600</f>
        <v>180.1</v>
      </c>
    </row>
    <row r="2601" spans="1:15" outlineLevel="2" x14ac:dyDescent="0.25">
      <c r="A2601" t="s">
        <v>2291</v>
      </c>
      <c r="B2601" s="74" t="str">
        <f t="shared" si="328"/>
        <v>1200V100ALT</v>
      </c>
      <c r="C2601" t="str">
        <f>VLOOKUP(A2601,'BASE ARTICLE SAMUEL 25012023 v1'!$A$1:$B$1287,2,FALSE)</f>
        <v>AF</v>
      </c>
      <c r="D2601" t="s">
        <v>1603</v>
      </c>
      <c r="E2601">
        <v>2</v>
      </c>
      <c r="F2601" t="s">
        <v>1604</v>
      </c>
      <c r="G2601" s="71">
        <f>VLOOKUP(M2601,'BASE ARTICLE SAMUEL 25012023 v1'!$A$1:$F$1287,6,FALSE)</f>
        <v>50</v>
      </c>
      <c r="H2601" s="6">
        <f>VLOOKUP(M2601,'BASE ARTICLE SAMUEL 25012023 v2'!$A$1:$H$1287,8,FALSE)</f>
        <v>0</v>
      </c>
      <c r="I2601">
        <v>75</v>
      </c>
      <c r="J2601">
        <f t="shared" si="329"/>
        <v>150</v>
      </c>
      <c r="K2601" s="6">
        <f>VLOOKUP(M2601,'BASE ARTICLE SAMUEL 25012023 v2'!$A$1:$K$1287,11,FALSE)</f>
        <v>75</v>
      </c>
      <c r="L2601" s="6">
        <f t="shared" si="330"/>
        <v>150</v>
      </c>
      <c r="M2601" t="s">
        <v>1603</v>
      </c>
      <c r="N2601" t="str">
        <f>VLOOKUP(M2601,'BASE ARTICLE SAMUEL 25012023 v1'!$A$2:$B$1287,2,FALSE)</f>
        <v>AN</v>
      </c>
      <c r="O2601">
        <f t="shared" si="331"/>
        <v>0</v>
      </c>
    </row>
    <row r="2602" spans="1:15" outlineLevel="2" x14ac:dyDescent="0.25">
      <c r="A2602" t="s">
        <v>2291</v>
      </c>
      <c r="B2602" s="74" t="str">
        <f t="shared" si="328"/>
        <v>1200V100ALT</v>
      </c>
      <c r="C2602" t="str">
        <f>VLOOKUP(A2602,'BASE ARTICLE SAMUEL 25012023 v1'!$A$1:$B$1287,2,FALSE)</f>
        <v>AF</v>
      </c>
      <c r="D2602" t="s">
        <v>1562</v>
      </c>
      <c r="E2602">
        <v>1</v>
      </c>
      <c r="F2602" t="s">
        <v>1563</v>
      </c>
      <c r="G2602" s="71">
        <f>VLOOKUP(M2602,'BASE ARTICLE SAMUEL 25012023 v1'!$A$1:$F$1287,6,FALSE)</f>
        <v>19.18</v>
      </c>
      <c r="H2602" s="6">
        <f>VLOOKUP(M2602,'BASE ARTICLE SAMUEL 25012023 v2'!$A$1:$H$1287,8,FALSE)</f>
        <v>19.18</v>
      </c>
      <c r="I2602">
        <v>28.77</v>
      </c>
      <c r="J2602">
        <f t="shared" si="329"/>
        <v>28.77</v>
      </c>
      <c r="K2602" s="6">
        <f>VLOOKUP(M2602,'BASE ARTICLE SAMUEL 25012023 v2'!$A$1:$K$1287,11,FALSE)</f>
        <v>28.77</v>
      </c>
      <c r="L2602" s="6">
        <f t="shared" si="330"/>
        <v>28.77</v>
      </c>
      <c r="M2602" t="s">
        <v>1562</v>
      </c>
      <c r="N2602" t="str">
        <f>VLOOKUP(M2602,'BASE ARTICLE SAMUEL 25012023 v1'!$A$2:$B$1287,2,FALSE)</f>
        <v>AN</v>
      </c>
      <c r="O2602">
        <f t="shared" si="331"/>
        <v>19.18</v>
      </c>
    </row>
    <row r="2603" spans="1:15" outlineLevel="2" x14ac:dyDescent="0.25">
      <c r="A2603" t="s">
        <v>2291</v>
      </c>
      <c r="B2603" s="74" t="str">
        <f t="shared" si="328"/>
        <v>1200V100ALT</v>
      </c>
      <c r="C2603" t="str">
        <f>VLOOKUP(A2603,'BASE ARTICLE SAMUEL 25012023 v1'!$A$1:$B$1287,2,FALSE)</f>
        <v>AF</v>
      </c>
      <c r="E2603">
        <v>1</v>
      </c>
      <c r="F2603" t="s">
        <v>1550</v>
      </c>
      <c r="G2603" s="71">
        <f>VLOOKUP(M2603,'BASE ARTICLE SAMUEL 25012023 v1'!$A$1:$F$1287,6,FALSE)</f>
        <v>5</v>
      </c>
      <c r="H2603" s="6">
        <f>VLOOKUP(M2603,'BASE ARTICLE SAMUEL 25012023 v2'!$A$1:$H$1287,8,FALSE)</f>
        <v>5</v>
      </c>
      <c r="I2603">
        <v>28.77</v>
      </c>
      <c r="J2603">
        <f t="shared" si="329"/>
        <v>28.77</v>
      </c>
      <c r="K2603" s="6">
        <f>VLOOKUP(M2603,'BASE ARTICLE SAMUEL 25012023 v2'!$A$1:$K$1287,11,FALSE)</f>
        <v>5.5</v>
      </c>
      <c r="L2603" s="6">
        <f t="shared" si="330"/>
        <v>5.5</v>
      </c>
      <c r="M2603" t="s">
        <v>1549</v>
      </c>
      <c r="N2603" t="str">
        <f>VLOOKUP(M2603,'BASE ARTICLE SAMUEL 25012023 v1'!$A$2:$B$1287,2,FALSE)</f>
        <v>AN</v>
      </c>
      <c r="O2603">
        <f t="shared" si="331"/>
        <v>5</v>
      </c>
    </row>
    <row r="2604" spans="1:15" outlineLevel="2" x14ac:dyDescent="0.25">
      <c r="A2604" t="s">
        <v>2291</v>
      </c>
      <c r="B2604" s="74" t="str">
        <f t="shared" si="328"/>
        <v>1200V100ALT</v>
      </c>
      <c r="C2604" t="str">
        <f>VLOOKUP(A2604,'BASE ARTICLE SAMUEL 25012023 v1'!$A$1:$B$1287,2,FALSE)</f>
        <v>AF</v>
      </c>
      <c r="E2604">
        <v>1</v>
      </c>
      <c r="F2604" t="s">
        <v>2484</v>
      </c>
      <c r="G2604" s="71">
        <f>VLOOKUP(M2604,'BASE ARTICLE SAMUEL 25012023 v1'!$A$1:$F$1287,6,FALSE)</f>
        <v>1.32</v>
      </c>
      <c r="H2604" s="6">
        <f>VLOOKUP(M2604,'BASE ARTICLE SAMUEL 25012023 v2'!$A$1:$H$1287,8,FALSE)</f>
        <v>1.32</v>
      </c>
      <c r="I2604">
        <v>28.77</v>
      </c>
      <c r="J2604">
        <f t="shared" si="329"/>
        <v>28.77</v>
      </c>
      <c r="K2604" s="6">
        <f>VLOOKUP(M2604,'BASE ARTICLE SAMUEL 25012023 v2'!$A$1:$K$1287,11,FALSE)</f>
        <v>1.4520000000000002</v>
      </c>
      <c r="L2604" s="6">
        <f t="shared" si="330"/>
        <v>1.4520000000000002</v>
      </c>
      <c r="M2604" t="s">
        <v>2483</v>
      </c>
      <c r="N2604" t="str">
        <f>VLOOKUP(M2604,'BASE ARTICLE SAMUEL 25012023 v1'!$A$2:$B$1287,2,FALSE)</f>
        <v>AN</v>
      </c>
      <c r="O2604">
        <f t="shared" si="331"/>
        <v>1.32</v>
      </c>
    </row>
    <row r="2605" spans="1:15" outlineLevel="1" x14ac:dyDescent="0.25">
      <c r="A2605" s="74" t="s">
        <v>4254</v>
      </c>
      <c r="B2605" s="74" t="str">
        <f t="shared" si="328"/>
        <v>DP-SPR1200V100ALT</v>
      </c>
      <c r="H2605" s="6" t="e">
        <f>VLOOKUP(M2605,'BASE ARTICLE SAMUEL 25012023 v2'!$A$1:$H$1287,8,FALSE)</f>
        <v>#N/A</v>
      </c>
      <c r="K2605" s="6" t="e">
        <f>VLOOKUP(M2605,'BASE ARTICLE SAMUEL 25012023 v2'!$A$1:$K$1287,11,FALSE)</f>
        <v>#N/A</v>
      </c>
      <c r="L2605" s="6">
        <f>SUBTOTAL(9,L2583:L2604)</f>
        <v>2259.6206200360002</v>
      </c>
      <c r="O2605">
        <f>SUBTOTAL(9,O2583:O2604)</f>
        <v>1290.569</v>
      </c>
    </row>
    <row r="2606" spans="1:15" outlineLevel="2" x14ac:dyDescent="0.25">
      <c r="A2606" t="s">
        <v>2305</v>
      </c>
      <c r="B2606" s="74" t="str">
        <f t="shared" si="328"/>
        <v>1200V150</v>
      </c>
      <c r="C2606" t="str">
        <f>VLOOKUP(A2606,'BASE ARTICLE SAMUEL 25012023 v1'!$A$1:$B$1287,2,FALSE)</f>
        <v>AF</v>
      </c>
      <c r="D2606" t="s">
        <v>560</v>
      </c>
      <c r="E2606">
        <v>2</v>
      </c>
      <c r="F2606" t="s">
        <v>561</v>
      </c>
      <c r="G2606" s="71">
        <f>VLOOKUP(M2606,'BASE ARTICLE SAMUEL 25012023 v1'!$A$1:$F$1287,6,FALSE)</f>
        <v>5.73</v>
      </c>
      <c r="H2606" s="6">
        <f>VLOOKUP(M2606,'BASE ARTICLE SAMUEL 25012023 v2'!$A$1:$H$1287,8,FALSE)</f>
        <v>5.73</v>
      </c>
      <c r="I2606">
        <v>19.059999999999999</v>
      </c>
      <c r="J2606">
        <f t="shared" ref="J2606:J2628" si="332">E2606*I2606</f>
        <v>38.119999999999997</v>
      </c>
      <c r="K2606" s="6">
        <f>VLOOKUP(M2606,'BASE ARTICLE SAMUEL 25012023 v2'!$A$1:$K$1287,11,FALSE)</f>
        <v>22.862700000000004</v>
      </c>
      <c r="L2606" s="6">
        <f t="shared" ref="L2606:L2628" si="333">E2606*K2606</f>
        <v>45.725400000000008</v>
      </c>
      <c r="M2606" t="s">
        <v>560</v>
      </c>
      <c r="N2606" t="str">
        <f>VLOOKUP(M2606,'BASE ARTICLE SAMUEL 25012023 v1'!$A$2:$B$1287,2,FALSE)</f>
        <v>AS</v>
      </c>
      <c r="O2606">
        <f t="shared" si="331"/>
        <v>11.46</v>
      </c>
    </row>
    <row r="2607" spans="1:15" outlineLevel="2" x14ac:dyDescent="0.25">
      <c r="A2607" t="s">
        <v>2305</v>
      </c>
      <c r="B2607" s="74" t="str">
        <f t="shared" si="328"/>
        <v>1200V150</v>
      </c>
      <c r="C2607" t="str">
        <f>VLOOKUP(A2607,'BASE ARTICLE SAMUEL 25012023 v1'!$A$1:$B$1287,2,FALSE)</f>
        <v>AF</v>
      </c>
      <c r="D2607" t="s">
        <v>576</v>
      </c>
      <c r="E2607">
        <v>2.5</v>
      </c>
      <c r="F2607" t="s">
        <v>577</v>
      </c>
      <c r="G2607" s="71">
        <f>VLOOKUP(M2607,'BASE ARTICLE SAMUEL 25012023 v1'!$A$1:$F$1287,6,FALSE)</f>
        <v>3.2</v>
      </c>
      <c r="H2607" s="6">
        <f>VLOOKUP(M2607,'BASE ARTICLE SAMUEL 25012023 v2'!$A$1:$H$1287,8,FALSE)</f>
        <v>3.2</v>
      </c>
      <c r="I2607">
        <v>4.3499999999999996</v>
      </c>
      <c r="J2607">
        <f t="shared" si="332"/>
        <v>10.875</v>
      </c>
      <c r="K2607" s="6">
        <f>VLOOKUP(M2607,'BASE ARTICLE SAMUEL 25012023 v2'!$A$1:$K$1287,11,FALSE)</f>
        <v>4.8000000000000007</v>
      </c>
      <c r="L2607" s="6">
        <f t="shared" si="333"/>
        <v>12.000000000000002</v>
      </c>
      <c r="M2607" t="s">
        <v>576</v>
      </c>
      <c r="N2607" t="str">
        <f>VLOOKUP(M2607,'BASE ARTICLE SAMUEL 25012023 v1'!$A$2:$B$1287,2,FALSE)</f>
        <v>AN</v>
      </c>
      <c r="O2607">
        <f t="shared" si="331"/>
        <v>8</v>
      </c>
    </row>
    <row r="2608" spans="1:15" outlineLevel="2" x14ac:dyDescent="0.25">
      <c r="A2608" t="s">
        <v>2305</v>
      </c>
      <c r="B2608" s="74" t="str">
        <f t="shared" si="328"/>
        <v>1200V150</v>
      </c>
      <c r="C2608" t="str">
        <f>VLOOKUP(A2608,'BASE ARTICLE SAMUEL 25012023 v1'!$A$1:$B$1287,2,FALSE)</f>
        <v>AF</v>
      </c>
      <c r="D2608" t="s">
        <v>2251</v>
      </c>
      <c r="E2608">
        <v>2</v>
      </c>
      <c r="F2608" t="s">
        <v>3951</v>
      </c>
      <c r="G2608" s="71">
        <f>VLOOKUP(M2608,'BASE ARTICLE SAMUEL 25012023 v1'!$A$1:$F$1287,6,FALSE)</f>
        <v>320</v>
      </c>
      <c r="H2608" s="6">
        <f>VLOOKUP(M2608,'BASE ARTICLE SAMUEL 25012023 v2'!$A$1:$H$1287,8,FALSE)</f>
        <v>320</v>
      </c>
      <c r="I2608">
        <v>0</v>
      </c>
      <c r="J2608">
        <f t="shared" si="332"/>
        <v>0</v>
      </c>
      <c r="K2608" s="6">
        <f>VLOOKUP(M2608,'BASE ARTICLE SAMUEL 25012023 v2'!$A$1:$K$1287,11,FALSE)</f>
        <v>480</v>
      </c>
      <c r="L2608" s="6">
        <f t="shared" si="333"/>
        <v>960</v>
      </c>
      <c r="M2608" t="s">
        <v>2251</v>
      </c>
      <c r="N2608" t="str">
        <f>VLOOKUP(M2608,'BASE ARTICLE SAMUEL 25012023 v1'!$A$2:$B$1287,2,FALSE)</f>
        <v>AN</v>
      </c>
      <c r="O2608">
        <f t="shared" si="331"/>
        <v>640</v>
      </c>
    </row>
    <row r="2609" spans="1:15" outlineLevel="2" x14ac:dyDescent="0.25">
      <c r="A2609" t="s">
        <v>2305</v>
      </c>
      <c r="B2609" s="74" t="str">
        <f t="shared" si="328"/>
        <v>1200V150</v>
      </c>
      <c r="C2609" t="str">
        <f>VLOOKUP(A2609,'BASE ARTICLE SAMUEL 25012023 v1'!$A$1:$B$1287,2,FALSE)</f>
        <v>AF</v>
      </c>
      <c r="D2609" t="s">
        <v>2200</v>
      </c>
      <c r="E2609">
        <v>3</v>
      </c>
      <c r="F2609" t="s">
        <v>2201</v>
      </c>
      <c r="G2609" s="71">
        <f>VLOOKUP(M2609,'BASE ARTICLE SAMUEL 25012023 v1'!$A$1:$F$1287,6,FALSE)</f>
        <v>0</v>
      </c>
      <c r="H2609" s="6">
        <f>VLOOKUP(M2609,'BASE ARTICLE SAMUEL 25012023 v2'!$A$1:$H$1287,8,FALSE)</f>
        <v>0</v>
      </c>
      <c r="I2609">
        <v>0</v>
      </c>
      <c r="J2609">
        <f t="shared" si="332"/>
        <v>0</v>
      </c>
      <c r="K2609" s="6">
        <f>VLOOKUP(M2609,'BASE ARTICLE SAMUEL 25012023 v2'!$A$1:$K$1287,11,FALSE)</f>
        <v>0</v>
      </c>
      <c r="L2609" s="6">
        <f t="shared" si="333"/>
        <v>0</v>
      </c>
      <c r="M2609" t="s">
        <v>2200</v>
      </c>
      <c r="N2609" t="str">
        <f>VLOOKUP(M2609,'BASE ARTICLE SAMUEL 25012023 v1'!$A$2:$B$1287,2,FALSE)</f>
        <v>AS</v>
      </c>
      <c r="O2609">
        <f t="shared" si="331"/>
        <v>0</v>
      </c>
    </row>
    <row r="2610" spans="1:15" outlineLevel="2" x14ac:dyDescent="0.25">
      <c r="A2610" t="s">
        <v>2305</v>
      </c>
      <c r="B2610" s="74" t="str">
        <f t="shared" si="328"/>
        <v>1200V150</v>
      </c>
      <c r="C2610" t="str">
        <f>VLOOKUP(A2610,'BASE ARTICLE SAMUEL 25012023 v1'!$A$1:$B$1287,2,FALSE)</f>
        <v>AF</v>
      </c>
      <c r="D2610" t="s">
        <v>90</v>
      </c>
      <c r="E2610">
        <v>2</v>
      </c>
      <c r="F2610" t="s">
        <v>91</v>
      </c>
      <c r="G2610" s="71">
        <f>VLOOKUP(M2610,'BASE ARTICLE SAMUEL 25012023 v1'!$A$1:$F$1287,6,FALSE)</f>
        <v>0.92</v>
      </c>
      <c r="H2610" s="6">
        <f>VLOOKUP(M2610,'BASE ARTICLE SAMUEL 25012023 v2'!$A$1:$H$1287,8,FALSE)</f>
        <v>0.92</v>
      </c>
      <c r="I2610">
        <v>1.38</v>
      </c>
      <c r="J2610">
        <f t="shared" si="332"/>
        <v>2.76</v>
      </c>
      <c r="K2610" s="6">
        <f>VLOOKUP(M2610,'BASE ARTICLE SAMUEL 25012023 v2'!$A$1:$K$1287,11,FALSE)</f>
        <v>1.3800000000000001</v>
      </c>
      <c r="L2610" s="6">
        <f t="shared" si="333"/>
        <v>2.7600000000000002</v>
      </c>
      <c r="M2610" t="s">
        <v>90</v>
      </c>
      <c r="N2610" t="str">
        <f>VLOOKUP(M2610,'BASE ARTICLE SAMUEL 25012023 v1'!$A$2:$B$1287,2,FALSE)</f>
        <v>AS</v>
      </c>
      <c r="O2610">
        <f t="shared" si="331"/>
        <v>1.84</v>
      </c>
    </row>
    <row r="2611" spans="1:15" outlineLevel="2" x14ac:dyDescent="0.25">
      <c r="A2611" t="s">
        <v>2305</v>
      </c>
      <c r="B2611" s="74" t="str">
        <f t="shared" si="328"/>
        <v>1200V150</v>
      </c>
      <c r="C2611" t="str">
        <f>VLOOKUP(A2611,'BASE ARTICLE SAMUEL 25012023 v1'!$A$1:$B$1287,2,FALSE)</f>
        <v>AF</v>
      </c>
      <c r="D2611" t="s">
        <v>68</v>
      </c>
      <c r="E2611">
        <v>1</v>
      </c>
      <c r="F2611" t="s">
        <v>69</v>
      </c>
      <c r="G2611" s="71">
        <f>VLOOKUP(M2611,'BASE ARTICLE SAMUEL 25012023 v1'!$A$1:$F$1287,6,FALSE)</f>
        <v>0.94</v>
      </c>
      <c r="H2611" s="6">
        <f>VLOOKUP(M2611,'BASE ARTICLE SAMUEL 25012023 v2'!$A$1:$H$1287,8,FALSE)</f>
        <v>0.94</v>
      </c>
      <c r="I2611">
        <v>1.41</v>
      </c>
      <c r="J2611">
        <f t="shared" si="332"/>
        <v>1.41</v>
      </c>
      <c r="K2611" s="6">
        <f>VLOOKUP(M2611,'BASE ARTICLE SAMUEL 25012023 v2'!$A$1:$K$1287,11,FALSE)</f>
        <v>1.41</v>
      </c>
      <c r="L2611" s="6">
        <f t="shared" si="333"/>
        <v>1.41</v>
      </c>
      <c r="M2611" t="s">
        <v>68</v>
      </c>
      <c r="N2611" t="str">
        <f>VLOOKUP(M2611,'BASE ARTICLE SAMUEL 25012023 v1'!$A$2:$B$1287,2,FALSE)</f>
        <v>AS</v>
      </c>
      <c r="O2611">
        <f t="shared" si="331"/>
        <v>0.94</v>
      </c>
    </row>
    <row r="2612" spans="1:15" outlineLevel="2" x14ac:dyDescent="0.25">
      <c r="A2612" t="s">
        <v>2305</v>
      </c>
      <c r="B2612" s="74" t="str">
        <f t="shared" si="328"/>
        <v>1200V150</v>
      </c>
      <c r="C2612" t="str">
        <f>VLOOKUP(A2612,'BASE ARTICLE SAMUEL 25012023 v1'!$A$1:$B$1287,2,FALSE)</f>
        <v>AF</v>
      </c>
      <c r="D2612" t="s">
        <v>942</v>
      </c>
      <c r="E2612">
        <v>1</v>
      </c>
      <c r="F2612" t="s">
        <v>943</v>
      </c>
      <c r="G2612" s="71">
        <f>VLOOKUP(M2612,'BASE ARTICLE SAMUEL 25012023 v1'!$A$1:$F$1287,6,FALSE)</f>
        <v>1.64</v>
      </c>
      <c r="H2612" s="6">
        <f>VLOOKUP(M2612,'BASE ARTICLE SAMUEL 25012023 v2'!$A$1:$H$1287,8,FALSE)</f>
        <v>1.83</v>
      </c>
      <c r="I2612">
        <v>2.4500000000000002</v>
      </c>
      <c r="J2612">
        <f t="shared" si="332"/>
        <v>2.4500000000000002</v>
      </c>
      <c r="K2612" s="6">
        <f>VLOOKUP(M2612,'BASE ARTICLE SAMUEL 25012023 v2'!$A$1:$K$1287,11,FALSE)</f>
        <v>2.7450000000000001</v>
      </c>
      <c r="L2612" s="6">
        <f t="shared" si="333"/>
        <v>2.7450000000000001</v>
      </c>
      <c r="M2612" t="s">
        <v>942</v>
      </c>
      <c r="N2612" t="str">
        <f>VLOOKUP(M2612,'BASE ARTICLE SAMUEL 25012023 v1'!$A$2:$B$1287,2,FALSE)</f>
        <v>AS</v>
      </c>
      <c r="O2612">
        <f t="shared" si="331"/>
        <v>1.83</v>
      </c>
    </row>
    <row r="2613" spans="1:15" outlineLevel="2" x14ac:dyDescent="0.25">
      <c r="A2613" t="s">
        <v>2305</v>
      </c>
      <c r="B2613" s="74" t="str">
        <f t="shared" si="328"/>
        <v>1200V150</v>
      </c>
      <c r="C2613" t="str">
        <f>VLOOKUP(A2613,'BASE ARTICLE SAMUEL 25012023 v1'!$A$1:$B$1287,2,FALSE)</f>
        <v>AF</v>
      </c>
      <c r="D2613" t="s">
        <v>757</v>
      </c>
      <c r="E2613">
        <v>1</v>
      </c>
      <c r="F2613" t="s">
        <v>758</v>
      </c>
      <c r="G2613" s="71">
        <f>VLOOKUP(M2613,'BASE ARTICLE SAMUEL 25012023 v1'!$A$1:$F$1287,6,FALSE)</f>
        <v>1.22</v>
      </c>
      <c r="H2613" s="6">
        <f>VLOOKUP(M2613,'BASE ARTICLE SAMUEL 25012023 v2'!$A$1:$H$1287,8,FALSE)</f>
        <v>1.22</v>
      </c>
      <c r="I2613">
        <v>1.62</v>
      </c>
      <c r="J2613">
        <f t="shared" si="332"/>
        <v>1.62</v>
      </c>
      <c r="K2613" s="6">
        <f>VLOOKUP(M2613,'BASE ARTICLE SAMUEL 25012023 v2'!$A$1:$K$1287,11,FALSE)</f>
        <v>1.6226</v>
      </c>
      <c r="L2613" s="6">
        <f t="shared" si="333"/>
        <v>1.6226</v>
      </c>
      <c r="M2613" t="s">
        <v>757</v>
      </c>
      <c r="N2613" t="str">
        <f>VLOOKUP(M2613,'BASE ARTICLE SAMUEL 25012023 v1'!$A$2:$B$1287,2,FALSE)</f>
        <v>AS</v>
      </c>
      <c r="O2613">
        <f t="shared" si="331"/>
        <v>1.22</v>
      </c>
    </row>
    <row r="2614" spans="1:15" outlineLevel="2" x14ac:dyDescent="0.25">
      <c r="A2614" t="s">
        <v>2305</v>
      </c>
      <c r="B2614" s="74" t="str">
        <f t="shared" si="328"/>
        <v>1200V150</v>
      </c>
      <c r="C2614" t="str">
        <f>VLOOKUP(A2614,'BASE ARTICLE SAMUEL 25012023 v1'!$A$1:$B$1287,2,FALSE)</f>
        <v>AF</v>
      </c>
      <c r="D2614" t="s">
        <v>2049</v>
      </c>
      <c r="E2614">
        <v>4</v>
      </c>
      <c r="F2614" t="s">
        <v>2050</v>
      </c>
      <c r="G2614" s="71">
        <f>VLOOKUP(M2614,'BASE ARTICLE SAMUEL 25012023 v1'!$A$1:$F$1287,6,FALSE)</f>
        <v>0</v>
      </c>
      <c r="H2614" s="6">
        <f>VLOOKUP(M2614,'BASE ARTICLE SAMUEL 25012023 v2'!$A$1:$H$1287,8,FALSE)</f>
        <v>4.1400000000000006</v>
      </c>
      <c r="I2614">
        <v>5.5</v>
      </c>
      <c r="J2614">
        <f t="shared" si="332"/>
        <v>22</v>
      </c>
      <c r="K2614" s="6">
        <f>VLOOKUP(M2614,'BASE ARTICLE SAMUEL 25012023 v2'!$A$1:$K$1287,11,FALSE)</f>
        <v>5.5212000000000003</v>
      </c>
      <c r="L2614" s="6">
        <f t="shared" si="333"/>
        <v>22.084800000000001</v>
      </c>
      <c r="M2614" t="s">
        <v>2049</v>
      </c>
      <c r="N2614" t="str">
        <f>VLOOKUP(M2614,'BASE ARTICLE SAMUEL 25012023 v1'!$A$2:$B$1287,2,FALSE)</f>
        <v>AF</v>
      </c>
      <c r="O2614">
        <f t="shared" si="331"/>
        <v>16.560000000000002</v>
      </c>
    </row>
    <row r="2615" spans="1:15" outlineLevel="2" x14ac:dyDescent="0.25">
      <c r="A2615" t="s">
        <v>2305</v>
      </c>
      <c r="B2615" s="74" t="str">
        <f t="shared" si="328"/>
        <v>1200V150</v>
      </c>
      <c r="C2615" t="str">
        <f>VLOOKUP(A2615,'BASE ARTICLE SAMUEL 25012023 v1'!$A$1:$B$1287,2,FALSE)</f>
        <v>AF</v>
      </c>
      <c r="D2615">
        <v>101007</v>
      </c>
      <c r="E2615">
        <v>2</v>
      </c>
      <c r="F2615" t="s">
        <v>582</v>
      </c>
      <c r="G2615" s="71">
        <f>VLOOKUP(M2615,'BASE ARTICLE SAMUEL 25012023 v1'!$A$1:$F$1287,6,FALSE)</f>
        <v>1.5</v>
      </c>
      <c r="H2615" s="6">
        <f>VLOOKUP(M2615,'BASE ARTICLE SAMUEL 25012023 v2'!$A$1:$H$1287,8,FALSE)</f>
        <v>1.5</v>
      </c>
      <c r="I2615">
        <v>2.25</v>
      </c>
      <c r="J2615">
        <f t="shared" si="332"/>
        <v>4.5</v>
      </c>
      <c r="K2615" s="6">
        <f>VLOOKUP(M2615,'BASE ARTICLE SAMUEL 25012023 v2'!$A$1:$K$1287,11,FALSE)</f>
        <v>2.25</v>
      </c>
      <c r="L2615" s="6">
        <f t="shared" si="333"/>
        <v>4.5</v>
      </c>
      <c r="M2615">
        <v>101007</v>
      </c>
      <c r="N2615" t="str">
        <f>VLOOKUP(M2615,'BASE ARTICLE SAMUEL 25012023 v1'!$A$2:$B$1287,2,FALSE)</f>
        <v>AN</v>
      </c>
      <c r="O2615">
        <f t="shared" si="331"/>
        <v>3</v>
      </c>
    </row>
    <row r="2616" spans="1:15" outlineLevel="2" x14ac:dyDescent="0.25">
      <c r="A2616" t="s">
        <v>2305</v>
      </c>
      <c r="B2616" s="74" t="str">
        <f t="shared" si="328"/>
        <v>1200V150</v>
      </c>
      <c r="C2616" t="str">
        <f>VLOOKUP(A2616,'BASE ARTICLE SAMUEL 25012023 v1'!$A$1:$B$1287,2,FALSE)</f>
        <v>AF</v>
      </c>
      <c r="D2616" t="s">
        <v>558</v>
      </c>
      <c r="E2616">
        <v>3</v>
      </c>
      <c r="F2616" t="s">
        <v>559</v>
      </c>
      <c r="G2616" s="71">
        <f>VLOOKUP(M2616,'BASE ARTICLE SAMUEL 25012023 v1'!$A$1:$F$1287,6,FALSE)</f>
        <v>0.85</v>
      </c>
      <c r="H2616" s="6">
        <f>VLOOKUP(M2616,'BASE ARTICLE SAMUEL 25012023 v2'!$A$1:$H$1287,8,FALSE)</f>
        <v>0.91100000000000003</v>
      </c>
      <c r="I2616">
        <v>1.1299999999999999</v>
      </c>
      <c r="J2616">
        <f t="shared" si="332"/>
        <v>3.3899999999999997</v>
      </c>
      <c r="K2616" s="6">
        <f>VLOOKUP(M2616,'BASE ARTICLE SAMUEL 25012023 v2'!$A$1:$K$1287,11,FALSE)</f>
        <v>1.2116300000000002</v>
      </c>
      <c r="L2616" s="6">
        <f t="shared" si="333"/>
        <v>3.6348900000000004</v>
      </c>
      <c r="M2616" t="s">
        <v>558</v>
      </c>
      <c r="N2616" t="str">
        <f>VLOOKUP(M2616,'BASE ARTICLE SAMUEL 25012023 v1'!$A$2:$B$1287,2,FALSE)</f>
        <v>AS</v>
      </c>
      <c r="O2616">
        <f t="shared" si="331"/>
        <v>2.7330000000000001</v>
      </c>
    </row>
    <row r="2617" spans="1:15" outlineLevel="2" x14ac:dyDescent="0.25">
      <c r="A2617" t="s">
        <v>2305</v>
      </c>
      <c r="B2617" s="74" t="str">
        <f t="shared" si="328"/>
        <v>1200V150</v>
      </c>
      <c r="C2617" t="str">
        <f>VLOOKUP(A2617,'BASE ARTICLE SAMUEL 25012023 v1'!$A$1:$B$1287,2,FALSE)</f>
        <v>AF</v>
      </c>
      <c r="D2617" t="s">
        <v>2215</v>
      </c>
      <c r="E2617">
        <v>5</v>
      </c>
      <c r="F2617" t="s">
        <v>2216</v>
      </c>
      <c r="G2617" s="71">
        <f>VLOOKUP(M2617,'BASE ARTICLE SAMUEL 25012023 v1'!$A$1:$F$1287,6,FALSE)</f>
        <v>0.6</v>
      </c>
      <c r="H2617" s="6">
        <f>VLOOKUP(M2617,'BASE ARTICLE SAMUEL 25012023 v2'!$A$1:$H$1287,8,FALSE)</f>
        <v>0.76</v>
      </c>
      <c r="I2617">
        <v>0.79800000000000004</v>
      </c>
      <c r="J2617">
        <f t="shared" si="332"/>
        <v>3.99</v>
      </c>
      <c r="K2617" s="6">
        <f>VLOOKUP(M2617,'BASE ARTICLE SAMUEL 25012023 v2'!$A$1:$K$1287,11,FALSE)</f>
        <v>1.0108000000000001</v>
      </c>
      <c r="L2617" s="6">
        <f t="shared" si="333"/>
        <v>5.0540000000000003</v>
      </c>
      <c r="M2617" t="s">
        <v>2215</v>
      </c>
      <c r="N2617" t="str">
        <f>VLOOKUP(M2617,'BASE ARTICLE SAMUEL 25012023 v1'!$A$2:$B$1287,2,FALSE)</f>
        <v>AN</v>
      </c>
      <c r="O2617">
        <f t="shared" si="331"/>
        <v>3.8</v>
      </c>
    </row>
    <row r="2618" spans="1:15" outlineLevel="2" x14ac:dyDescent="0.25">
      <c r="A2618" t="s">
        <v>2305</v>
      </c>
      <c r="B2618" s="74" t="str">
        <f t="shared" si="328"/>
        <v>1200V150</v>
      </c>
      <c r="C2618" t="str">
        <f>VLOOKUP(A2618,'BASE ARTICLE SAMUEL 25012023 v1'!$A$1:$B$1287,2,FALSE)</f>
        <v>AF</v>
      </c>
      <c r="D2618" t="s">
        <v>1667</v>
      </c>
      <c r="E2618">
        <v>3</v>
      </c>
      <c r="F2618" t="s">
        <v>1668</v>
      </c>
      <c r="G2618" s="71">
        <f>VLOOKUP(M2618,'BASE ARTICLE SAMUEL 25012023 v1'!$A$1:$F$1287,6,FALSE)</f>
        <v>0.6</v>
      </c>
      <c r="H2618" s="6">
        <f>VLOOKUP(M2618,'BASE ARTICLE SAMUEL 25012023 v2'!$A$1:$H$1287,8,FALSE)</f>
        <v>0.6</v>
      </c>
      <c r="I2618">
        <v>0.9</v>
      </c>
      <c r="J2618">
        <f t="shared" si="332"/>
        <v>2.7</v>
      </c>
      <c r="K2618" s="6">
        <f>VLOOKUP(M2618,'BASE ARTICLE SAMUEL 25012023 v2'!$A$1:$K$1287,11,FALSE)</f>
        <v>0.89999999999999991</v>
      </c>
      <c r="L2618" s="6">
        <f t="shared" si="333"/>
        <v>2.6999999999999997</v>
      </c>
      <c r="M2618" t="s">
        <v>1667</v>
      </c>
      <c r="N2618" t="str">
        <f>VLOOKUP(M2618,'BASE ARTICLE SAMUEL 25012023 v1'!$A$2:$B$1287,2,FALSE)</f>
        <v>AN</v>
      </c>
      <c r="O2618">
        <f t="shared" si="331"/>
        <v>1.7999999999999998</v>
      </c>
    </row>
    <row r="2619" spans="1:15" outlineLevel="2" x14ac:dyDescent="0.25">
      <c r="A2619" t="s">
        <v>2305</v>
      </c>
      <c r="B2619" s="74" t="str">
        <f t="shared" si="328"/>
        <v>1200V150</v>
      </c>
      <c r="C2619" t="str">
        <f>VLOOKUP(A2619,'BASE ARTICLE SAMUEL 25012023 v1'!$A$1:$B$1287,2,FALSE)</f>
        <v>AF</v>
      </c>
      <c r="D2619" t="s">
        <v>2217</v>
      </c>
      <c r="E2619">
        <v>6</v>
      </c>
      <c r="F2619" t="s">
        <v>2218</v>
      </c>
      <c r="G2619" s="71">
        <f>VLOOKUP(M2619,'BASE ARTICLE SAMUEL 25012023 v1'!$A$1:$F$1287,6,FALSE)</f>
        <v>0.2</v>
      </c>
      <c r="H2619" s="6">
        <f>VLOOKUP(M2619,'BASE ARTICLE SAMUEL 25012023 v2'!$A$1:$H$1287,8,FALSE)</f>
        <v>0.2</v>
      </c>
      <c r="I2619">
        <v>0.26600000000000001</v>
      </c>
      <c r="J2619">
        <f t="shared" si="332"/>
        <v>1.5960000000000001</v>
      </c>
      <c r="K2619" s="6">
        <f>VLOOKUP(M2619,'BASE ARTICLE SAMUEL 25012023 v2'!$A$1:$K$1287,11,FALSE)</f>
        <v>0.26600000000000001</v>
      </c>
      <c r="L2619" s="6">
        <f t="shared" si="333"/>
        <v>1.5960000000000001</v>
      </c>
      <c r="M2619" t="s">
        <v>2217</v>
      </c>
      <c r="N2619" t="str">
        <f>VLOOKUP(M2619,'BASE ARTICLE SAMUEL 25012023 v1'!$A$2:$B$1287,2,FALSE)</f>
        <v>AN</v>
      </c>
      <c r="O2619">
        <f t="shared" si="331"/>
        <v>1.2000000000000002</v>
      </c>
    </row>
    <row r="2620" spans="1:15" outlineLevel="2" x14ac:dyDescent="0.25">
      <c r="A2620" t="s">
        <v>2305</v>
      </c>
      <c r="B2620" s="74" t="str">
        <f t="shared" si="328"/>
        <v>1200V150</v>
      </c>
      <c r="C2620" t="str">
        <f>VLOOKUP(A2620,'BASE ARTICLE SAMUEL 25012023 v1'!$A$1:$B$1287,2,FALSE)</f>
        <v>AF</v>
      </c>
      <c r="D2620" t="s">
        <v>1949</v>
      </c>
      <c r="E2620">
        <v>2</v>
      </c>
      <c r="F2620" t="s">
        <v>1950</v>
      </c>
      <c r="G2620" s="71">
        <f>VLOOKUP(M2620,'BASE ARTICLE SAMUEL 25012023 v1'!$A$1:$F$1287,6,FALSE)</f>
        <v>0</v>
      </c>
      <c r="H2620" s="6">
        <f>VLOOKUP(M2620,'BASE ARTICLE SAMUEL 25012023 v2'!$A$1:$H$1287,8,FALSE)</f>
        <v>92.97</v>
      </c>
      <c r="I2620">
        <v>156.03</v>
      </c>
      <c r="J2620">
        <f t="shared" si="332"/>
        <v>312.06</v>
      </c>
      <c r="K2620" s="6">
        <f>VLOOKUP(M2620,'BASE ARTICLE SAMUEL 25012023 v2'!$A$1:$K$1287,11,FALSE)</f>
        <v>157.13120000000001</v>
      </c>
      <c r="L2620" s="6">
        <f t="shared" si="333"/>
        <v>314.26240000000001</v>
      </c>
      <c r="M2620" t="s">
        <v>1949</v>
      </c>
      <c r="N2620" t="str">
        <f>VLOOKUP(M2620,'BASE ARTICLE SAMUEL 25012023 v1'!$A$2:$B$1287,2,FALSE)</f>
        <v>AF</v>
      </c>
      <c r="O2620">
        <f t="shared" si="331"/>
        <v>185.94</v>
      </c>
    </row>
    <row r="2621" spans="1:15" outlineLevel="2" x14ac:dyDescent="0.25">
      <c r="A2621" t="s">
        <v>2305</v>
      </c>
      <c r="B2621" s="74" t="str">
        <f t="shared" si="328"/>
        <v>1200V150</v>
      </c>
      <c r="C2621" t="str">
        <f>VLOOKUP(A2621,'BASE ARTICLE SAMUEL 25012023 v1'!$A$1:$B$1287,2,FALSE)</f>
        <v>AF</v>
      </c>
      <c r="D2621" t="s">
        <v>2057</v>
      </c>
      <c r="E2621">
        <v>1</v>
      </c>
      <c r="F2621" t="s">
        <v>2058</v>
      </c>
      <c r="G2621" s="71">
        <f>VLOOKUP(M2621,'BASE ARTICLE SAMUEL 25012023 v1'!$A$1:$F$1287,6,FALSE)</f>
        <v>214.71</v>
      </c>
      <c r="H2621" s="6">
        <f>VLOOKUP(M2621,'BASE ARTICLE SAMUEL 25012023 v2'!$A$1:$H$1287,8,FALSE)</f>
        <v>196.03</v>
      </c>
      <c r="I2621">
        <v>289.12</v>
      </c>
      <c r="J2621">
        <f t="shared" si="332"/>
        <v>289.12</v>
      </c>
      <c r="K2621" s="6">
        <f>VLOOKUP(M2621,'BASE ARTICLE SAMUEL 25012023 v2'!$A$1:$K$1287,11,FALSE)</f>
        <v>287.341800036</v>
      </c>
      <c r="L2621" s="6">
        <f t="shared" si="333"/>
        <v>287.341800036</v>
      </c>
      <c r="M2621" t="s">
        <v>2057</v>
      </c>
      <c r="N2621" t="str">
        <f>VLOOKUP(M2621,'BASE ARTICLE SAMUEL 25012023 v1'!$A$2:$B$1287,2,FALSE)</f>
        <v>AF</v>
      </c>
      <c r="O2621">
        <f t="shared" si="331"/>
        <v>196.03</v>
      </c>
    </row>
    <row r="2622" spans="1:15" outlineLevel="2" x14ac:dyDescent="0.25">
      <c r="A2622" t="s">
        <v>2305</v>
      </c>
      <c r="B2622" s="74" t="str">
        <f t="shared" si="328"/>
        <v>1200V150</v>
      </c>
      <c r="C2622" t="str">
        <f>VLOOKUP(A2622,'BASE ARTICLE SAMUEL 25012023 v1'!$A$1:$B$1287,2,FALSE)</f>
        <v>AF</v>
      </c>
      <c r="D2622" t="s">
        <v>2045</v>
      </c>
      <c r="E2622">
        <v>1</v>
      </c>
      <c r="F2622" t="s">
        <v>3952</v>
      </c>
      <c r="G2622" s="71">
        <f>VLOOKUP(M2622,'BASE ARTICLE SAMUEL 25012023 v1'!$A$1:$F$1287,6,FALSE)</f>
        <v>249.46</v>
      </c>
      <c r="H2622" s="6">
        <f>VLOOKUP(M2622,'BASE ARTICLE SAMUEL 25012023 v2'!$A$1:$H$1287,8,FALSE)</f>
        <v>46.484999999999999</v>
      </c>
      <c r="I2622">
        <v>380.51</v>
      </c>
      <c r="J2622">
        <f t="shared" si="332"/>
        <v>380.51</v>
      </c>
      <c r="K2622" s="6">
        <f>VLOOKUP(M2622,'BASE ARTICLE SAMUEL 25012023 v2'!$A$1:$K$1287,11,FALSE)</f>
        <v>193.47749999999999</v>
      </c>
      <c r="L2622" s="6">
        <f t="shared" si="333"/>
        <v>193.47749999999999</v>
      </c>
      <c r="M2622" t="s">
        <v>2045</v>
      </c>
      <c r="N2622" t="str">
        <f>VLOOKUP(M2622,'BASE ARTICLE SAMUEL 25012023 v1'!$A$2:$B$1287,2,FALSE)</f>
        <v>AF</v>
      </c>
      <c r="O2622">
        <f t="shared" si="331"/>
        <v>46.484999999999999</v>
      </c>
    </row>
    <row r="2623" spans="1:15" outlineLevel="2" x14ac:dyDescent="0.25">
      <c r="A2623" t="s">
        <v>2305</v>
      </c>
      <c r="B2623" s="74" t="str">
        <f t="shared" si="328"/>
        <v>1200V150</v>
      </c>
      <c r="C2623" t="str">
        <f>VLOOKUP(A2623,'BASE ARTICLE SAMUEL 25012023 v1'!$A$1:$B$1287,2,FALSE)</f>
        <v>AF</v>
      </c>
      <c r="D2623" t="s">
        <v>534</v>
      </c>
      <c r="E2623">
        <v>1</v>
      </c>
      <c r="F2623" t="s">
        <v>535</v>
      </c>
      <c r="G2623" s="71">
        <f>VLOOKUP(M2623,'BASE ARTICLE SAMUEL 25012023 v1'!$A$1:$F$1287,6,FALSE)</f>
        <v>152.84</v>
      </c>
      <c r="H2623" s="6">
        <f>VLOOKUP(M2623,'BASE ARTICLE SAMUEL 25012023 v2'!$A$1:$H$1287,8,FALSE)</f>
        <v>180.1</v>
      </c>
      <c r="I2623">
        <v>229.26</v>
      </c>
      <c r="J2623">
        <f t="shared" si="332"/>
        <v>229.26</v>
      </c>
      <c r="K2623" s="6">
        <f>VLOOKUP(M2623,'BASE ARTICLE SAMUEL 25012023 v2'!$A$1:$K$1287,11,FALSE)</f>
        <v>270.14999999999998</v>
      </c>
      <c r="L2623" s="6">
        <f t="shared" si="333"/>
        <v>270.14999999999998</v>
      </c>
      <c r="M2623" t="s">
        <v>534</v>
      </c>
      <c r="N2623" t="str">
        <f>VLOOKUP(M2623,'BASE ARTICLE SAMUEL 25012023 v1'!$A$2:$B$1287,2,FALSE)</f>
        <v>AN</v>
      </c>
      <c r="O2623">
        <f t="shared" si="331"/>
        <v>180.1</v>
      </c>
    </row>
    <row r="2624" spans="1:15" outlineLevel="2" x14ac:dyDescent="0.25">
      <c r="A2624" t="s">
        <v>2305</v>
      </c>
      <c r="B2624" s="74" t="str">
        <f t="shared" si="328"/>
        <v>1200V150</v>
      </c>
      <c r="C2624" t="str">
        <f>VLOOKUP(A2624,'BASE ARTICLE SAMUEL 25012023 v1'!$A$1:$B$1287,2,FALSE)</f>
        <v>AF</v>
      </c>
      <c r="D2624" t="s">
        <v>1603</v>
      </c>
      <c r="E2624">
        <v>2</v>
      </c>
      <c r="F2624" t="s">
        <v>1604</v>
      </c>
      <c r="G2624" s="71">
        <f>VLOOKUP(M2624,'BASE ARTICLE SAMUEL 25012023 v1'!$A$1:$F$1287,6,FALSE)</f>
        <v>50</v>
      </c>
      <c r="H2624" s="6">
        <f>VLOOKUP(M2624,'BASE ARTICLE SAMUEL 25012023 v2'!$A$1:$H$1287,8,FALSE)</f>
        <v>0</v>
      </c>
      <c r="I2624">
        <v>75</v>
      </c>
      <c r="J2624">
        <f t="shared" si="332"/>
        <v>150</v>
      </c>
      <c r="K2624" s="6">
        <f>VLOOKUP(M2624,'BASE ARTICLE SAMUEL 25012023 v2'!$A$1:$K$1287,11,FALSE)</f>
        <v>75</v>
      </c>
      <c r="L2624" s="6">
        <f t="shared" si="333"/>
        <v>150</v>
      </c>
      <c r="M2624" t="s">
        <v>1603</v>
      </c>
      <c r="N2624" t="str">
        <f>VLOOKUP(M2624,'BASE ARTICLE SAMUEL 25012023 v1'!$A$2:$B$1287,2,FALSE)</f>
        <v>AN</v>
      </c>
      <c r="O2624">
        <f t="shared" si="331"/>
        <v>0</v>
      </c>
    </row>
    <row r="2625" spans="1:15" outlineLevel="2" x14ac:dyDescent="0.25">
      <c r="A2625" t="s">
        <v>2305</v>
      </c>
      <c r="B2625" s="74" t="str">
        <f t="shared" si="328"/>
        <v>1200V150</v>
      </c>
      <c r="C2625" t="str">
        <f>VLOOKUP(A2625,'BASE ARTICLE SAMUEL 25012023 v1'!$A$1:$B$1287,2,FALSE)</f>
        <v>AF</v>
      </c>
      <c r="D2625" t="s">
        <v>1562</v>
      </c>
      <c r="E2625">
        <v>1</v>
      </c>
      <c r="F2625" t="s">
        <v>1563</v>
      </c>
      <c r="G2625" s="71">
        <f>VLOOKUP(M2625,'BASE ARTICLE SAMUEL 25012023 v1'!$A$1:$F$1287,6,FALSE)</f>
        <v>19.18</v>
      </c>
      <c r="H2625" s="6">
        <f>VLOOKUP(M2625,'BASE ARTICLE SAMUEL 25012023 v2'!$A$1:$H$1287,8,FALSE)</f>
        <v>19.18</v>
      </c>
      <c r="I2625">
        <v>28.77</v>
      </c>
      <c r="J2625">
        <f t="shared" si="332"/>
        <v>28.77</v>
      </c>
      <c r="K2625" s="6">
        <f>VLOOKUP(M2625,'BASE ARTICLE SAMUEL 25012023 v2'!$A$1:$K$1287,11,FALSE)</f>
        <v>28.77</v>
      </c>
      <c r="L2625" s="6">
        <f t="shared" si="333"/>
        <v>28.77</v>
      </c>
      <c r="M2625" t="s">
        <v>1562</v>
      </c>
      <c r="N2625" t="str">
        <f>VLOOKUP(M2625,'BASE ARTICLE SAMUEL 25012023 v1'!$A$2:$B$1287,2,FALSE)</f>
        <v>AN</v>
      </c>
      <c r="O2625">
        <f t="shared" si="331"/>
        <v>19.18</v>
      </c>
    </row>
    <row r="2626" spans="1:15" outlineLevel="2" x14ac:dyDescent="0.25">
      <c r="A2626" t="s">
        <v>2305</v>
      </c>
      <c r="B2626" s="74" t="str">
        <f t="shared" si="328"/>
        <v>1200V150</v>
      </c>
      <c r="C2626" t="str">
        <f>VLOOKUP(A2626,'BASE ARTICLE SAMUEL 25012023 v1'!$A$1:$B$1287,2,FALSE)</f>
        <v>AF</v>
      </c>
      <c r="D2626" t="s">
        <v>274</v>
      </c>
      <c r="E2626">
        <v>1</v>
      </c>
      <c r="F2626" t="s">
        <v>275</v>
      </c>
      <c r="G2626" s="71">
        <f>VLOOKUP(M2626,'BASE ARTICLE SAMUEL 25012023 v1'!$A$1:$F$1287,6,FALSE)</f>
        <v>1.23</v>
      </c>
      <c r="H2626" s="6">
        <f>VLOOKUP(M2626,'BASE ARTICLE SAMUEL 25012023 v2'!$A$1:$H$1287,8,FALSE)</f>
        <v>1.327</v>
      </c>
      <c r="I2626">
        <v>1.64</v>
      </c>
      <c r="J2626">
        <f t="shared" si="332"/>
        <v>1.64</v>
      </c>
      <c r="K2626" s="6">
        <f>VLOOKUP(M2626,'BASE ARTICLE SAMUEL 25012023 v2'!$A$1:$K$1287,11,FALSE)</f>
        <v>1.76491</v>
      </c>
      <c r="L2626" s="6">
        <f t="shared" si="333"/>
        <v>1.76491</v>
      </c>
      <c r="M2626" t="s">
        <v>274</v>
      </c>
      <c r="N2626" t="str">
        <f>VLOOKUP(M2626,'BASE ARTICLE SAMUEL 25012023 v1'!$A$2:$B$1287,2,FALSE)</f>
        <v>AS</v>
      </c>
      <c r="O2626">
        <f t="shared" si="331"/>
        <v>1.327</v>
      </c>
    </row>
    <row r="2627" spans="1:15" outlineLevel="2" x14ac:dyDescent="0.25">
      <c r="A2627" t="s">
        <v>2305</v>
      </c>
      <c r="B2627" s="74" t="str">
        <f t="shared" si="328"/>
        <v>1200V150</v>
      </c>
      <c r="C2627" t="str">
        <f>VLOOKUP(A2627,'BASE ARTICLE SAMUEL 25012023 v1'!$A$1:$B$1287,2,FALSE)</f>
        <v>AF</v>
      </c>
      <c r="E2627">
        <v>1</v>
      </c>
      <c r="F2627" t="s">
        <v>1550</v>
      </c>
      <c r="G2627" s="71">
        <f>VLOOKUP(M2627,'BASE ARTICLE SAMUEL 25012023 v1'!$A$1:$F$1287,6,FALSE)</f>
        <v>5</v>
      </c>
      <c r="H2627" s="6">
        <f>VLOOKUP(M2627,'BASE ARTICLE SAMUEL 25012023 v2'!$A$1:$H$1287,8,FALSE)</f>
        <v>5</v>
      </c>
      <c r="I2627">
        <v>1.64</v>
      </c>
      <c r="J2627">
        <f t="shared" si="332"/>
        <v>1.64</v>
      </c>
      <c r="K2627" s="6">
        <f>VLOOKUP(M2627,'BASE ARTICLE SAMUEL 25012023 v2'!$A$1:$K$1287,11,FALSE)</f>
        <v>5.5</v>
      </c>
      <c r="L2627" s="6">
        <f t="shared" si="333"/>
        <v>5.5</v>
      </c>
      <c r="M2627" t="s">
        <v>1549</v>
      </c>
      <c r="N2627" t="str">
        <f>VLOOKUP(M2627,'BASE ARTICLE SAMUEL 25012023 v1'!$A$2:$B$1287,2,FALSE)</f>
        <v>AN</v>
      </c>
      <c r="O2627">
        <f t="shared" si="331"/>
        <v>5</v>
      </c>
    </row>
    <row r="2628" spans="1:15" outlineLevel="2" x14ac:dyDescent="0.25">
      <c r="A2628" t="s">
        <v>2305</v>
      </c>
      <c r="B2628" s="74" t="str">
        <f t="shared" ref="B2628:B2691" si="334">MID(A2628,7,100)</f>
        <v>1200V150</v>
      </c>
      <c r="C2628" t="str">
        <f>VLOOKUP(A2628,'BASE ARTICLE SAMUEL 25012023 v1'!$A$1:$B$1287,2,FALSE)</f>
        <v>AF</v>
      </c>
      <c r="E2628">
        <v>1</v>
      </c>
      <c r="F2628" t="s">
        <v>2484</v>
      </c>
      <c r="G2628" s="71">
        <f>VLOOKUP(M2628,'BASE ARTICLE SAMUEL 25012023 v1'!$A$1:$F$1287,6,FALSE)</f>
        <v>1.32</v>
      </c>
      <c r="H2628" s="6">
        <f>VLOOKUP(M2628,'BASE ARTICLE SAMUEL 25012023 v2'!$A$1:$H$1287,8,FALSE)</f>
        <v>1.32</v>
      </c>
      <c r="I2628">
        <v>1.64</v>
      </c>
      <c r="J2628">
        <f t="shared" si="332"/>
        <v>1.64</v>
      </c>
      <c r="K2628" s="6">
        <f>VLOOKUP(M2628,'BASE ARTICLE SAMUEL 25012023 v2'!$A$1:$K$1287,11,FALSE)</f>
        <v>1.4520000000000002</v>
      </c>
      <c r="L2628" s="6">
        <f t="shared" si="333"/>
        <v>1.4520000000000002</v>
      </c>
      <c r="M2628" t="s">
        <v>2483</v>
      </c>
      <c r="N2628" t="str">
        <f>VLOOKUP(M2628,'BASE ARTICLE SAMUEL 25012023 v1'!$A$2:$B$1287,2,FALSE)</f>
        <v>AN</v>
      </c>
      <c r="O2628">
        <f t="shared" si="331"/>
        <v>1.32</v>
      </c>
    </row>
    <row r="2629" spans="1:15" outlineLevel="1" x14ac:dyDescent="0.25">
      <c r="A2629" s="74" t="s">
        <v>4255</v>
      </c>
      <c r="B2629" s="74" t="str">
        <f t="shared" si="334"/>
        <v>DP-SPR1200V150</v>
      </c>
      <c r="H2629" s="6" t="e">
        <f>VLOOKUP(M2629,'BASE ARTICLE SAMUEL 25012023 v2'!$A$1:$H$1287,8,FALSE)</f>
        <v>#N/A</v>
      </c>
      <c r="K2629" s="6" t="e">
        <f>VLOOKUP(M2629,'BASE ARTICLE SAMUEL 25012023 v2'!$A$1:$K$1287,11,FALSE)</f>
        <v>#N/A</v>
      </c>
      <c r="L2629" s="6">
        <f>SUBTOTAL(9,L2606:L2628)</f>
        <v>2318.5513000360002</v>
      </c>
      <c r="O2629">
        <f>SUBTOTAL(9,O2606:O2628)</f>
        <v>1329.7649999999999</v>
      </c>
    </row>
    <row r="2630" spans="1:15" outlineLevel="2" x14ac:dyDescent="0.25">
      <c r="A2630" t="s">
        <v>2319</v>
      </c>
      <c r="B2630" s="74" t="str">
        <f t="shared" si="334"/>
        <v>1200V150ALT</v>
      </c>
      <c r="C2630" t="str">
        <f>VLOOKUP(A2630,'BASE ARTICLE SAMUEL 25012023 v1'!$A$1:$B$1287,2,FALSE)</f>
        <v>AF</v>
      </c>
      <c r="D2630" t="s">
        <v>560</v>
      </c>
      <c r="E2630">
        <v>2</v>
      </c>
      <c r="F2630" t="s">
        <v>561</v>
      </c>
      <c r="G2630" s="71">
        <f>VLOOKUP(M2630,'BASE ARTICLE SAMUEL 25012023 v1'!$A$1:$F$1287,6,FALSE)</f>
        <v>5.73</v>
      </c>
      <c r="H2630" s="6">
        <f>VLOOKUP(M2630,'BASE ARTICLE SAMUEL 25012023 v2'!$A$1:$H$1287,8,FALSE)</f>
        <v>5.73</v>
      </c>
      <c r="I2630">
        <v>19.059999999999999</v>
      </c>
      <c r="J2630">
        <f t="shared" ref="J2630:J2651" si="335">E2630*I2630</f>
        <v>38.119999999999997</v>
      </c>
      <c r="K2630" s="6">
        <f>VLOOKUP(M2630,'BASE ARTICLE SAMUEL 25012023 v2'!$A$1:$K$1287,11,FALSE)</f>
        <v>22.862700000000004</v>
      </c>
      <c r="L2630" s="6">
        <f t="shared" ref="L2630:L2651" si="336">E2630*K2630</f>
        <v>45.725400000000008</v>
      </c>
      <c r="M2630" t="s">
        <v>560</v>
      </c>
      <c r="N2630" t="str">
        <f>VLOOKUP(M2630,'BASE ARTICLE SAMUEL 25012023 v1'!$A$2:$B$1287,2,FALSE)</f>
        <v>AS</v>
      </c>
      <c r="O2630">
        <f t="shared" si="331"/>
        <v>11.46</v>
      </c>
    </row>
    <row r="2631" spans="1:15" outlineLevel="2" x14ac:dyDescent="0.25">
      <c r="A2631" t="s">
        <v>2319</v>
      </c>
      <c r="B2631" s="74" t="str">
        <f t="shared" si="334"/>
        <v>1200V150ALT</v>
      </c>
      <c r="C2631" t="str">
        <f>VLOOKUP(A2631,'BASE ARTICLE SAMUEL 25012023 v1'!$A$1:$B$1287,2,FALSE)</f>
        <v>AF</v>
      </c>
      <c r="D2631" t="s">
        <v>576</v>
      </c>
      <c r="E2631">
        <v>2.5</v>
      </c>
      <c r="F2631" t="s">
        <v>577</v>
      </c>
      <c r="G2631" s="71">
        <f>VLOOKUP(M2631,'BASE ARTICLE SAMUEL 25012023 v1'!$A$1:$F$1287,6,FALSE)</f>
        <v>3.2</v>
      </c>
      <c r="H2631" s="6">
        <f>VLOOKUP(M2631,'BASE ARTICLE SAMUEL 25012023 v2'!$A$1:$H$1287,8,FALSE)</f>
        <v>3.2</v>
      </c>
      <c r="I2631">
        <v>4.3499999999999996</v>
      </c>
      <c r="J2631">
        <f t="shared" si="335"/>
        <v>10.875</v>
      </c>
      <c r="K2631" s="6">
        <f>VLOOKUP(M2631,'BASE ARTICLE SAMUEL 25012023 v2'!$A$1:$K$1287,11,FALSE)</f>
        <v>4.8000000000000007</v>
      </c>
      <c r="L2631" s="6">
        <f t="shared" si="336"/>
        <v>12.000000000000002</v>
      </c>
      <c r="M2631" t="s">
        <v>576</v>
      </c>
      <c r="N2631" t="str">
        <f>VLOOKUP(M2631,'BASE ARTICLE SAMUEL 25012023 v1'!$A$2:$B$1287,2,FALSE)</f>
        <v>AN</v>
      </c>
      <c r="O2631">
        <f t="shared" si="331"/>
        <v>8</v>
      </c>
    </row>
    <row r="2632" spans="1:15" outlineLevel="2" x14ac:dyDescent="0.25">
      <c r="A2632" t="s">
        <v>2319</v>
      </c>
      <c r="B2632" s="74" t="str">
        <f t="shared" si="334"/>
        <v>1200V150ALT</v>
      </c>
      <c r="C2632" t="str">
        <f>VLOOKUP(A2632,'BASE ARTICLE SAMUEL 25012023 v1'!$A$1:$B$1287,2,FALSE)</f>
        <v>AF</v>
      </c>
      <c r="D2632" t="s">
        <v>2251</v>
      </c>
      <c r="E2632">
        <v>2</v>
      </c>
      <c r="F2632" t="s">
        <v>3951</v>
      </c>
      <c r="G2632" s="71">
        <f>VLOOKUP(M2632,'BASE ARTICLE SAMUEL 25012023 v1'!$A$1:$F$1287,6,FALSE)</f>
        <v>320</v>
      </c>
      <c r="H2632" s="6">
        <f>VLOOKUP(M2632,'BASE ARTICLE SAMUEL 25012023 v2'!$A$1:$H$1287,8,FALSE)</f>
        <v>320</v>
      </c>
      <c r="I2632">
        <v>0</v>
      </c>
      <c r="J2632">
        <f t="shared" si="335"/>
        <v>0</v>
      </c>
      <c r="K2632" s="6">
        <f>VLOOKUP(M2632,'BASE ARTICLE SAMUEL 25012023 v2'!$A$1:$K$1287,11,FALSE)</f>
        <v>480</v>
      </c>
      <c r="L2632" s="6">
        <f t="shared" si="336"/>
        <v>960</v>
      </c>
      <c r="M2632" t="s">
        <v>2251</v>
      </c>
      <c r="N2632" t="str">
        <f>VLOOKUP(M2632,'BASE ARTICLE SAMUEL 25012023 v1'!$A$2:$B$1287,2,FALSE)</f>
        <v>AN</v>
      </c>
      <c r="O2632">
        <f t="shared" si="331"/>
        <v>640</v>
      </c>
    </row>
    <row r="2633" spans="1:15" outlineLevel="2" x14ac:dyDescent="0.25">
      <c r="A2633" t="s">
        <v>2319</v>
      </c>
      <c r="B2633" s="74" t="str">
        <f t="shared" si="334"/>
        <v>1200V150ALT</v>
      </c>
      <c r="C2633" t="str">
        <f>VLOOKUP(A2633,'BASE ARTICLE SAMUEL 25012023 v1'!$A$1:$B$1287,2,FALSE)</f>
        <v>AF</v>
      </c>
      <c r="D2633" t="s">
        <v>2200</v>
      </c>
      <c r="E2633">
        <v>3</v>
      </c>
      <c r="F2633" t="s">
        <v>2201</v>
      </c>
      <c r="G2633" s="71">
        <f>VLOOKUP(M2633,'BASE ARTICLE SAMUEL 25012023 v1'!$A$1:$F$1287,6,FALSE)</f>
        <v>0</v>
      </c>
      <c r="H2633" s="6">
        <f>VLOOKUP(M2633,'BASE ARTICLE SAMUEL 25012023 v2'!$A$1:$H$1287,8,FALSE)</f>
        <v>0</v>
      </c>
      <c r="I2633">
        <v>0</v>
      </c>
      <c r="J2633">
        <f t="shared" si="335"/>
        <v>0</v>
      </c>
      <c r="K2633" s="6">
        <f>VLOOKUP(M2633,'BASE ARTICLE SAMUEL 25012023 v2'!$A$1:$K$1287,11,FALSE)</f>
        <v>0</v>
      </c>
      <c r="L2633" s="6">
        <f t="shared" si="336"/>
        <v>0</v>
      </c>
      <c r="M2633" t="s">
        <v>2200</v>
      </c>
      <c r="N2633" t="str">
        <f>VLOOKUP(M2633,'BASE ARTICLE SAMUEL 25012023 v1'!$A$2:$B$1287,2,FALSE)</f>
        <v>AS</v>
      </c>
      <c r="O2633">
        <f t="shared" si="331"/>
        <v>0</v>
      </c>
    </row>
    <row r="2634" spans="1:15" outlineLevel="2" x14ac:dyDescent="0.25">
      <c r="A2634" t="s">
        <v>2319</v>
      </c>
      <c r="B2634" s="74" t="str">
        <f t="shared" si="334"/>
        <v>1200V150ALT</v>
      </c>
      <c r="C2634" t="str">
        <f>VLOOKUP(A2634,'BASE ARTICLE SAMUEL 25012023 v1'!$A$1:$B$1287,2,FALSE)</f>
        <v>AF</v>
      </c>
      <c r="D2634" t="s">
        <v>90</v>
      </c>
      <c r="E2634">
        <v>2</v>
      </c>
      <c r="F2634" t="s">
        <v>91</v>
      </c>
      <c r="G2634" s="71">
        <f>VLOOKUP(M2634,'BASE ARTICLE SAMUEL 25012023 v1'!$A$1:$F$1287,6,FALSE)</f>
        <v>0.92</v>
      </c>
      <c r="H2634" s="6">
        <f>VLOOKUP(M2634,'BASE ARTICLE SAMUEL 25012023 v2'!$A$1:$H$1287,8,FALSE)</f>
        <v>0.92</v>
      </c>
      <c r="I2634">
        <v>1.38</v>
      </c>
      <c r="J2634">
        <f t="shared" si="335"/>
        <v>2.76</v>
      </c>
      <c r="K2634" s="6">
        <f>VLOOKUP(M2634,'BASE ARTICLE SAMUEL 25012023 v2'!$A$1:$K$1287,11,FALSE)</f>
        <v>1.3800000000000001</v>
      </c>
      <c r="L2634" s="6">
        <f t="shared" si="336"/>
        <v>2.7600000000000002</v>
      </c>
      <c r="M2634" t="s">
        <v>90</v>
      </c>
      <c r="N2634" t="str">
        <f>VLOOKUP(M2634,'BASE ARTICLE SAMUEL 25012023 v1'!$A$2:$B$1287,2,FALSE)</f>
        <v>AS</v>
      </c>
      <c r="O2634">
        <f t="shared" si="331"/>
        <v>1.84</v>
      </c>
    </row>
    <row r="2635" spans="1:15" outlineLevel="2" x14ac:dyDescent="0.25">
      <c r="A2635" t="s">
        <v>2319</v>
      </c>
      <c r="B2635" s="74" t="str">
        <f t="shared" si="334"/>
        <v>1200V150ALT</v>
      </c>
      <c r="C2635" t="str">
        <f>VLOOKUP(A2635,'BASE ARTICLE SAMUEL 25012023 v1'!$A$1:$B$1287,2,FALSE)</f>
        <v>AF</v>
      </c>
      <c r="D2635" t="s">
        <v>68</v>
      </c>
      <c r="E2635">
        <v>1</v>
      </c>
      <c r="F2635" t="s">
        <v>69</v>
      </c>
      <c r="G2635" s="71">
        <f>VLOOKUP(M2635,'BASE ARTICLE SAMUEL 25012023 v1'!$A$1:$F$1287,6,FALSE)</f>
        <v>0.94</v>
      </c>
      <c r="H2635" s="6">
        <f>VLOOKUP(M2635,'BASE ARTICLE SAMUEL 25012023 v2'!$A$1:$H$1287,8,FALSE)</f>
        <v>0.94</v>
      </c>
      <c r="I2635">
        <v>1.41</v>
      </c>
      <c r="J2635">
        <f t="shared" si="335"/>
        <v>1.41</v>
      </c>
      <c r="K2635" s="6">
        <f>VLOOKUP(M2635,'BASE ARTICLE SAMUEL 25012023 v2'!$A$1:$K$1287,11,FALSE)</f>
        <v>1.41</v>
      </c>
      <c r="L2635" s="6">
        <f t="shared" si="336"/>
        <v>1.41</v>
      </c>
      <c r="M2635" t="s">
        <v>68</v>
      </c>
      <c r="N2635" t="str">
        <f>VLOOKUP(M2635,'BASE ARTICLE SAMUEL 25012023 v1'!$A$2:$B$1287,2,FALSE)</f>
        <v>AS</v>
      </c>
      <c r="O2635">
        <f t="shared" si="331"/>
        <v>0.94</v>
      </c>
    </row>
    <row r="2636" spans="1:15" outlineLevel="2" x14ac:dyDescent="0.25">
      <c r="A2636" t="s">
        <v>2319</v>
      </c>
      <c r="B2636" s="74" t="str">
        <f t="shared" si="334"/>
        <v>1200V150ALT</v>
      </c>
      <c r="C2636" t="str">
        <f>VLOOKUP(A2636,'BASE ARTICLE SAMUEL 25012023 v1'!$A$1:$B$1287,2,FALSE)</f>
        <v>AF</v>
      </c>
      <c r="D2636" t="s">
        <v>942</v>
      </c>
      <c r="E2636">
        <v>1</v>
      </c>
      <c r="F2636" t="s">
        <v>943</v>
      </c>
      <c r="G2636" s="71">
        <f>VLOOKUP(M2636,'BASE ARTICLE SAMUEL 25012023 v1'!$A$1:$F$1287,6,FALSE)</f>
        <v>1.64</v>
      </c>
      <c r="H2636" s="6">
        <f>VLOOKUP(M2636,'BASE ARTICLE SAMUEL 25012023 v2'!$A$1:$H$1287,8,FALSE)</f>
        <v>1.83</v>
      </c>
      <c r="I2636">
        <v>2.4500000000000002</v>
      </c>
      <c r="J2636">
        <f t="shared" si="335"/>
        <v>2.4500000000000002</v>
      </c>
      <c r="K2636" s="6">
        <f>VLOOKUP(M2636,'BASE ARTICLE SAMUEL 25012023 v2'!$A$1:$K$1287,11,FALSE)</f>
        <v>2.7450000000000001</v>
      </c>
      <c r="L2636" s="6">
        <f t="shared" si="336"/>
        <v>2.7450000000000001</v>
      </c>
      <c r="M2636" t="s">
        <v>942</v>
      </c>
      <c r="N2636" t="str">
        <f>VLOOKUP(M2636,'BASE ARTICLE SAMUEL 25012023 v1'!$A$2:$B$1287,2,FALSE)</f>
        <v>AS</v>
      </c>
      <c r="O2636">
        <f t="shared" si="331"/>
        <v>1.83</v>
      </c>
    </row>
    <row r="2637" spans="1:15" outlineLevel="2" x14ac:dyDescent="0.25">
      <c r="A2637" t="s">
        <v>2319</v>
      </c>
      <c r="B2637" s="74" t="str">
        <f t="shared" si="334"/>
        <v>1200V150ALT</v>
      </c>
      <c r="C2637" t="str">
        <f>VLOOKUP(A2637,'BASE ARTICLE SAMUEL 25012023 v1'!$A$1:$B$1287,2,FALSE)</f>
        <v>AF</v>
      </c>
      <c r="D2637" t="s">
        <v>757</v>
      </c>
      <c r="E2637">
        <v>2</v>
      </c>
      <c r="F2637" t="s">
        <v>758</v>
      </c>
      <c r="G2637" s="71">
        <f>VLOOKUP(M2637,'BASE ARTICLE SAMUEL 25012023 v1'!$A$1:$F$1287,6,FALSE)</f>
        <v>1.22</v>
      </c>
      <c r="H2637" s="6">
        <f>VLOOKUP(M2637,'BASE ARTICLE SAMUEL 25012023 v2'!$A$1:$H$1287,8,FALSE)</f>
        <v>1.22</v>
      </c>
      <c r="I2637">
        <v>1.62</v>
      </c>
      <c r="J2637">
        <f t="shared" si="335"/>
        <v>3.24</v>
      </c>
      <c r="K2637" s="6">
        <f>VLOOKUP(M2637,'BASE ARTICLE SAMUEL 25012023 v2'!$A$1:$K$1287,11,FALSE)</f>
        <v>1.6226</v>
      </c>
      <c r="L2637" s="6">
        <f t="shared" si="336"/>
        <v>3.2452000000000001</v>
      </c>
      <c r="M2637" t="s">
        <v>757</v>
      </c>
      <c r="N2637" t="str">
        <f>VLOOKUP(M2637,'BASE ARTICLE SAMUEL 25012023 v1'!$A$2:$B$1287,2,FALSE)</f>
        <v>AS</v>
      </c>
      <c r="O2637">
        <f t="shared" si="331"/>
        <v>2.44</v>
      </c>
    </row>
    <row r="2638" spans="1:15" outlineLevel="2" x14ac:dyDescent="0.25">
      <c r="A2638" t="s">
        <v>2319</v>
      </c>
      <c r="B2638" s="74" t="str">
        <f t="shared" si="334"/>
        <v>1200V150ALT</v>
      </c>
      <c r="C2638" t="str">
        <f>VLOOKUP(A2638,'BASE ARTICLE SAMUEL 25012023 v1'!$A$1:$B$1287,2,FALSE)</f>
        <v>AF</v>
      </c>
      <c r="D2638" t="s">
        <v>2049</v>
      </c>
      <c r="E2638">
        <v>4</v>
      </c>
      <c r="F2638" t="s">
        <v>2050</v>
      </c>
      <c r="G2638" s="71">
        <f>VLOOKUP(M2638,'BASE ARTICLE SAMUEL 25012023 v1'!$A$1:$F$1287,6,FALSE)</f>
        <v>0</v>
      </c>
      <c r="H2638" s="6">
        <f>VLOOKUP(M2638,'BASE ARTICLE SAMUEL 25012023 v2'!$A$1:$H$1287,8,FALSE)</f>
        <v>4.1400000000000006</v>
      </c>
      <c r="I2638">
        <v>5.5</v>
      </c>
      <c r="J2638">
        <f t="shared" si="335"/>
        <v>22</v>
      </c>
      <c r="K2638" s="6">
        <f>VLOOKUP(M2638,'BASE ARTICLE SAMUEL 25012023 v2'!$A$1:$K$1287,11,FALSE)</f>
        <v>5.5212000000000003</v>
      </c>
      <c r="L2638" s="6">
        <f t="shared" si="336"/>
        <v>22.084800000000001</v>
      </c>
      <c r="M2638" t="s">
        <v>2049</v>
      </c>
      <c r="N2638" t="str">
        <f>VLOOKUP(M2638,'BASE ARTICLE SAMUEL 25012023 v1'!$A$2:$B$1287,2,FALSE)</f>
        <v>AF</v>
      </c>
      <c r="O2638">
        <f t="shared" si="331"/>
        <v>16.560000000000002</v>
      </c>
    </row>
    <row r="2639" spans="1:15" outlineLevel="2" x14ac:dyDescent="0.25">
      <c r="A2639" t="s">
        <v>2319</v>
      </c>
      <c r="B2639" s="74" t="str">
        <f t="shared" si="334"/>
        <v>1200V150ALT</v>
      </c>
      <c r="C2639" t="str">
        <f>VLOOKUP(A2639,'BASE ARTICLE SAMUEL 25012023 v1'!$A$1:$B$1287,2,FALSE)</f>
        <v>AF</v>
      </c>
      <c r="D2639">
        <v>101007</v>
      </c>
      <c r="E2639">
        <v>2</v>
      </c>
      <c r="F2639" t="s">
        <v>582</v>
      </c>
      <c r="G2639" s="71">
        <f>VLOOKUP(M2639,'BASE ARTICLE SAMUEL 25012023 v1'!$A$1:$F$1287,6,FALSE)</f>
        <v>1.5</v>
      </c>
      <c r="H2639" s="6">
        <f>VLOOKUP(M2639,'BASE ARTICLE SAMUEL 25012023 v2'!$A$1:$H$1287,8,FALSE)</f>
        <v>1.5</v>
      </c>
      <c r="I2639">
        <v>2.25</v>
      </c>
      <c r="J2639">
        <f t="shared" si="335"/>
        <v>4.5</v>
      </c>
      <c r="K2639" s="6">
        <f>VLOOKUP(M2639,'BASE ARTICLE SAMUEL 25012023 v2'!$A$1:$K$1287,11,FALSE)</f>
        <v>2.25</v>
      </c>
      <c r="L2639" s="6">
        <f t="shared" si="336"/>
        <v>4.5</v>
      </c>
      <c r="M2639">
        <v>101007</v>
      </c>
      <c r="N2639" t="str">
        <f>VLOOKUP(M2639,'BASE ARTICLE SAMUEL 25012023 v1'!$A$2:$B$1287,2,FALSE)</f>
        <v>AN</v>
      </c>
      <c r="O2639">
        <f t="shared" si="331"/>
        <v>3</v>
      </c>
    </row>
    <row r="2640" spans="1:15" outlineLevel="2" x14ac:dyDescent="0.25">
      <c r="A2640" t="s">
        <v>2319</v>
      </c>
      <c r="B2640" s="74" t="str">
        <f t="shared" si="334"/>
        <v>1200V150ALT</v>
      </c>
      <c r="C2640" t="str">
        <f>VLOOKUP(A2640,'BASE ARTICLE SAMUEL 25012023 v1'!$A$1:$B$1287,2,FALSE)</f>
        <v>AF</v>
      </c>
      <c r="D2640" t="s">
        <v>558</v>
      </c>
      <c r="E2640">
        <v>4</v>
      </c>
      <c r="F2640" t="s">
        <v>559</v>
      </c>
      <c r="G2640" s="71">
        <f>VLOOKUP(M2640,'BASE ARTICLE SAMUEL 25012023 v1'!$A$1:$F$1287,6,FALSE)</f>
        <v>0.85</v>
      </c>
      <c r="H2640" s="6">
        <f>VLOOKUP(M2640,'BASE ARTICLE SAMUEL 25012023 v2'!$A$1:$H$1287,8,FALSE)</f>
        <v>0.91100000000000003</v>
      </c>
      <c r="I2640">
        <v>1.1299999999999999</v>
      </c>
      <c r="J2640">
        <f t="shared" si="335"/>
        <v>4.5199999999999996</v>
      </c>
      <c r="K2640" s="6">
        <f>VLOOKUP(M2640,'BASE ARTICLE SAMUEL 25012023 v2'!$A$1:$K$1287,11,FALSE)</f>
        <v>1.2116300000000002</v>
      </c>
      <c r="L2640" s="6">
        <f t="shared" si="336"/>
        <v>4.8465200000000008</v>
      </c>
      <c r="M2640" t="s">
        <v>558</v>
      </c>
      <c r="N2640" t="str">
        <f>VLOOKUP(M2640,'BASE ARTICLE SAMUEL 25012023 v1'!$A$2:$B$1287,2,FALSE)</f>
        <v>AS</v>
      </c>
      <c r="O2640">
        <f t="shared" si="331"/>
        <v>3.6440000000000001</v>
      </c>
    </row>
    <row r="2641" spans="1:15" outlineLevel="2" x14ac:dyDescent="0.25">
      <c r="A2641" t="s">
        <v>2319</v>
      </c>
      <c r="B2641" s="74" t="str">
        <f t="shared" si="334"/>
        <v>1200V150ALT</v>
      </c>
      <c r="C2641" t="str">
        <f>VLOOKUP(A2641,'BASE ARTICLE SAMUEL 25012023 v1'!$A$1:$B$1287,2,FALSE)</f>
        <v>AF</v>
      </c>
      <c r="D2641" t="s">
        <v>2215</v>
      </c>
      <c r="E2641">
        <v>5</v>
      </c>
      <c r="F2641" t="s">
        <v>2216</v>
      </c>
      <c r="G2641" s="71">
        <f>VLOOKUP(M2641,'BASE ARTICLE SAMUEL 25012023 v1'!$A$1:$F$1287,6,FALSE)</f>
        <v>0.6</v>
      </c>
      <c r="H2641" s="6">
        <f>VLOOKUP(M2641,'BASE ARTICLE SAMUEL 25012023 v2'!$A$1:$H$1287,8,FALSE)</f>
        <v>0.76</v>
      </c>
      <c r="I2641">
        <v>0.79800000000000004</v>
      </c>
      <c r="J2641">
        <f t="shared" si="335"/>
        <v>3.99</v>
      </c>
      <c r="K2641" s="6">
        <f>VLOOKUP(M2641,'BASE ARTICLE SAMUEL 25012023 v2'!$A$1:$K$1287,11,FALSE)</f>
        <v>1.0108000000000001</v>
      </c>
      <c r="L2641" s="6">
        <f t="shared" si="336"/>
        <v>5.0540000000000003</v>
      </c>
      <c r="M2641" t="s">
        <v>2215</v>
      </c>
      <c r="N2641" t="str">
        <f>VLOOKUP(M2641,'BASE ARTICLE SAMUEL 25012023 v1'!$A$2:$B$1287,2,FALSE)</f>
        <v>AN</v>
      </c>
      <c r="O2641">
        <f t="shared" si="331"/>
        <v>3.8</v>
      </c>
    </row>
    <row r="2642" spans="1:15" outlineLevel="2" x14ac:dyDescent="0.25">
      <c r="A2642" t="s">
        <v>2319</v>
      </c>
      <c r="B2642" s="74" t="str">
        <f t="shared" si="334"/>
        <v>1200V150ALT</v>
      </c>
      <c r="C2642" t="str">
        <f>VLOOKUP(A2642,'BASE ARTICLE SAMUEL 25012023 v1'!$A$1:$B$1287,2,FALSE)</f>
        <v>AF</v>
      </c>
      <c r="D2642" t="s">
        <v>1667</v>
      </c>
      <c r="E2642">
        <v>3</v>
      </c>
      <c r="F2642" t="s">
        <v>1668</v>
      </c>
      <c r="G2642" s="71">
        <f>VLOOKUP(M2642,'BASE ARTICLE SAMUEL 25012023 v1'!$A$1:$F$1287,6,FALSE)</f>
        <v>0.6</v>
      </c>
      <c r="H2642" s="6">
        <f>VLOOKUP(M2642,'BASE ARTICLE SAMUEL 25012023 v2'!$A$1:$H$1287,8,FALSE)</f>
        <v>0.6</v>
      </c>
      <c r="I2642">
        <v>0.9</v>
      </c>
      <c r="J2642">
        <f t="shared" si="335"/>
        <v>2.7</v>
      </c>
      <c r="K2642" s="6">
        <f>VLOOKUP(M2642,'BASE ARTICLE SAMUEL 25012023 v2'!$A$1:$K$1287,11,FALSE)</f>
        <v>0.89999999999999991</v>
      </c>
      <c r="L2642" s="6">
        <f t="shared" si="336"/>
        <v>2.6999999999999997</v>
      </c>
      <c r="M2642" t="s">
        <v>1667</v>
      </c>
      <c r="N2642" t="str">
        <f>VLOOKUP(M2642,'BASE ARTICLE SAMUEL 25012023 v1'!$A$2:$B$1287,2,FALSE)</f>
        <v>AN</v>
      </c>
      <c r="O2642">
        <f t="shared" si="331"/>
        <v>1.7999999999999998</v>
      </c>
    </row>
    <row r="2643" spans="1:15" outlineLevel="2" x14ac:dyDescent="0.25">
      <c r="A2643" t="s">
        <v>2319</v>
      </c>
      <c r="B2643" s="74" t="str">
        <f t="shared" si="334"/>
        <v>1200V150ALT</v>
      </c>
      <c r="C2643" t="str">
        <f>VLOOKUP(A2643,'BASE ARTICLE SAMUEL 25012023 v1'!$A$1:$B$1287,2,FALSE)</f>
        <v>AF</v>
      </c>
      <c r="D2643" t="s">
        <v>2217</v>
      </c>
      <c r="E2643">
        <v>6</v>
      </c>
      <c r="F2643" t="s">
        <v>2218</v>
      </c>
      <c r="G2643" s="71">
        <f>VLOOKUP(M2643,'BASE ARTICLE SAMUEL 25012023 v1'!$A$1:$F$1287,6,FALSE)</f>
        <v>0.2</v>
      </c>
      <c r="H2643" s="6">
        <f>VLOOKUP(M2643,'BASE ARTICLE SAMUEL 25012023 v2'!$A$1:$H$1287,8,FALSE)</f>
        <v>0.2</v>
      </c>
      <c r="I2643">
        <v>0.26600000000000001</v>
      </c>
      <c r="J2643">
        <f t="shared" si="335"/>
        <v>1.5960000000000001</v>
      </c>
      <c r="K2643" s="6">
        <f>VLOOKUP(M2643,'BASE ARTICLE SAMUEL 25012023 v2'!$A$1:$K$1287,11,FALSE)</f>
        <v>0.26600000000000001</v>
      </c>
      <c r="L2643" s="6">
        <f t="shared" si="336"/>
        <v>1.5960000000000001</v>
      </c>
      <c r="M2643" t="s">
        <v>2217</v>
      </c>
      <c r="N2643" t="str">
        <f>VLOOKUP(M2643,'BASE ARTICLE SAMUEL 25012023 v1'!$A$2:$B$1287,2,FALSE)</f>
        <v>AN</v>
      </c>
      <c r="O2643">
        <f t="shared" si="331"/>
        <v>1.2000000000000002</v>
      </c>
    </row>
    <row r="2644" spans="1:15" outlineLevel="2" x14ac:dyDescent="0.25">
      <c r="A2644" t="s">
        <v>2319</v>
      </c>
      <c r="B2644" s="74" t="str">
        <f t="shared" si="334"/>
        <v>1200V150ALT</v>
      </c>
      <c r="C2644" t="str">
        <f>VLOOKUP(A2644,'BASE ARTICLE SAMUEL 25012023 v1'!$A$1:$B$1287,2,FALSE)</f>
        <v>AF</v>
      </c>
      <c r="D2644" t="s">
        <v>1949</v>
      </c>
      <c r="E2644">
        <v>2</v>
      </c>
      <c r="F2644" t="s">
        <v>1950</v>
      </c>
      <c r="G2644" s="71">
        <f>VLOOKUP(M2644,'BASE ARTICLE SAMUEL 25012023 v1'!$A$1:$F$1287,6,FALSE)</f>
        <v>0</v>
      </c>
      <c r="H2644" s="6">
        <f>VLOOKUP(M2644,'BASE ARTICLE SAMUEL 25012023 v2'!$A$1:$H$1287,8,FALSE)</f>
        <v>92.97</v>
      </c>
      <c r="I2644">
        <v>156.03</v>
      </c>
      <c r="J2644">
        <f t="shared" si="335"/>
        <v>312.06</v>
      </c>
      <c r="K2644" s="6">
        <f>VLOOKUP(M2644,'BASE ARTICLE SAMUEL 25012023 v2'!$A$1:$K$1287,11,FALSE)</f>
        <v>157.13120000000001</v>
      </c>
      <c r="L2644" s="6">
        <f t="shared" si="336"/>
        <v>314.26240000000001</v>
      </c>
      <c r="M2644" t="s">
        <v>1949</v>
      </c>
      <c r="N2644" t="str">
        <f>VLOOKUP(M2644,'BASE ARTICLE SAMUEL 25012023 v1'!$A$2:$B$1287,2,FALSE)</f>
        <v>AF</v>
      </c>
      <c r="O2644">
        <f t="shared" si="331"/>
        <v>185.94</v>
      </c>
    </row>
    <row r="2645" spans="1:15" outlineLevel="2" x14ac:dyDescent="0.25">
      <c r="A2645" t="s">
        <v>2319</v>
      </c>
      <c r="B2645" s="74" t="str">
        <f t="shared" si="334"/>
        <v>1200V150ALT</v>
      </c>
      <c r="C2645" t="str">
        <f>VLOOKUP(A2645,'BASE ARTICLE SAMUEL 25012023 v1'!$A$1:$B$1287,2,FALSE)</f>
        <v>AF</v>
      </c>
      <c r="D2645" t="s">
        <v>2057</v>
      </c>
      <c r="E2645">
        <v>1</v>
      </c>
      <c r="F2645" t="s">
        <v>2058</v>
      </c>
      <c r="G2645" s="71">
        <f>VLOOKUP(M2645,'BASE ARTICLE SAMUEL 25012023 v1'!$A$1:$F$1287,6,FALSE)</f>
        <v>214.71</v>
      </c>
      <c r="H2645" s="6">
        <f>VLOOKUP(M2645,'BASE ARTICLE SAMUEL 25012023 v2'!$A$1:$H$1287,8,FALSE)</f>
        <v>196.03</v>
      </c>
      <c r="I2645">
        <v>289.12</v>
      </c>
      <c r="J2645">
        <f t="shared" si="335"/>
        <v>289.12</v>
      </c>
      <c r="K2645" s="6">
        <f>VLOOKUP(M2645,'BASE ARTICLE SAMUEL 25012023 v2'!$A$1:$K$1287,11,FALSE)</f>
        <v>287.341800036</v>
      </c>
      <c r="L2645" s="6">
        <f t="shared" si="336"/>
        <v>287.341800036</v>
      </c>
      <c r="M2645" t="s">
        <v>2057</v>
      </c>
      <c r="N2645" t="str">
        <f>VLOOKUP(M2645,'BASE ARTICLE SAMUEL 25012023 v1'!$A$2:$B$1287,2,FALSE)</f>
        <v>AF</v>
      </c>
      <c r="O2645">
        <f t="shared" si="331"/>
        <v>196.03</v>
      </c>
    </row>
    <row r="2646" spans="1:15" outlineLevel="2" x14ac:dyDescent="0.25">
      <c r="A2646" t="s">
        <v>2319</v>
      </c>
      <c r="B2646" s="74" t="str">
        <f t="shared" si="334"/>
        <v>1200V150ALT</v>
      </c>
      <c r="C2646" t="str">
        <f>VLOOKUP(A2646,'BASE ARTICLE SAMUEL 25012023 v1'!$A$1:$B$1287,2,FALSE)</f>
        <v>AF</v>
      </c>
      <c r="D2646" t="s">
        <v>2045</v>
      </c>
      <c r="E2646">
        <v>1</v>
      </c>
      <c r="F2646" t="s">
        <v>3952</v>
      </c>
      <c r="G2646" s="71">
        <f>VLOOKUP(M2646,'BASE ARTICLE SAMUEL 25012023 v1'!$A$1:$F$1287,6,FALSE)</f>
        <v>249.46</v>
      </c>
      <c r="H2646" s="6">
        <f>VLOOKUP(M2646,'BASE ARTICLE SAMUEL 25012023 v2'!$A$1:$H$1287,8,FALSE)</f>
        <v>46.484999999999999</v>
      </c>
      <c r="I2646">
        <v>380.51</v>
      </c>
      <c r="J2646">
        <f t="shared" si="335"/>
        <v>380.51</v>
      </c>
      <c r="K2646" s="6">
        <f>VLOOKUP(M2646,'BASE ARTICLE SAMUEL 25012023 v2'!$A$1:$K$1287,11,FALSE)</f>
        <v>193.47749999999999</v>
      </c>
      <c r="L2646" s="6">
        <f t="shared" si="336"/>
        <v>193.47749999999999</v>
      </c>
      <c r="M2646" t="s">
        <v>2045</v>
      </c>
      <c r="N2646" t="str">
        <f>VLOOKUP(M2646,'BASE ARTICLE SAMUEL 25012023 v1'!$A$2:$B$1287,2,FALSE)</f>
        <v>AF</v>
      </c>
      <c r="O2646">
        <f t="shared" si="331"/>
        <v>46.484999999999999</v>
      </c>
    </row>
    <row r="2647" spans="1:15" outlineLevel="2" x14ac:dyDescent="0.25">
      <c r="A2647" t="s">
        <v>2319</v>
      </c>
      <c r="B2647" s="74" t="str">
        <f t="shared" si="334"/>
        <v>1200V150ALT</v>
      </c>
      <c r="C2647" t="str">
        <f>VLOOKUP(A2647,'BASE ARTICLE SAMUEL 25012023 v1'!$A$1:$B$1287,2,FALSE)</f>
        <v>AF</v>
      </c>
      <c r="D2647" t="s">
        <v>534</v>
      </c>
      <c r="E2647">
        <v>1</v>
      </c>
      <c r="F2647" t="s">
        <v>535</v>
      </c>
      <c r="G2647" s="71">
        <f>VLOOKUP(M2647,'BASE ARTICLE SAMUEL 25012023 v1'!$A$1:$F$1287,6,FALSE)</f>
        <v>152.84</v>
      </c>
      <c r="H2647" s="6">
        <f>VLOOKUP(M2647,'BASE ARTICLE SAMUEL 25012023 v2'!$A$1:$H$1287,8,FALSE)</f>
        <v>180.1</v>
      </c>
      <c r="I2647">
        <v>229.26</v>
      </c>
      <c r="J2647">
        <f t="shared" si="335"/>
        <v>229.26</v>
      </c>
      <c r="K2647" s="6">
        <f>VLOOKUP(M2647,'BASE ARTICLE SAMUEL 25012023 v2'!$A$1:$K$1287,11,FALSE)</f>
        <v>270.14999999999998</v>
      </c>
      <c r="L2647" s="6">
        <f t="shared" si="336"/>
        <v>270.14999999999998</v>
      </c>
      <c r="M2647" t="s">
        <v>534</v>
      </c>
      <c r="N2647" t="str">
        <f>VLOOKUP(M2647,'BASE ARTICLE SAMUEL 25012023 v1'!$A$2:$B$1287,2,FALSE)</f>
        <v>AN</v>
      </c>
      <c r="O2647">
        <f t="shared" si="331"/>
        <v>180.1</v>
      </c>
    </row>
    <row r="2648" spans="1:15" outlineLevel="2" x14ac:dyDescent="0.25">
      <c r="A2648" t="s">
        <v>2319</v>
      </c>
      <c r="B2648" s="74" t="str">
        <f t="shared" si="334"/>
        <v>1200V150ALT</v>
      </c>
      <c r="C2648" t="str">
        <f>VLOOKUP(A2648,'BASE ARTICLE SAMUEL 25012023 v1'!$A$1:$B$1287,2,FALSE)</f>
        <v>AF</v>
      </c>
      <c r="D2648" t="s">
        <v>1603</v>
      </c>
      <c r="E2648">
        <v>2</v>
      </c>
      <c r="F2648" t="s">
        <v>1604</v>
      </c>
      <c r="G2648" s="71">
        <f>VLOOKUP(M2648,'BASE ARTICLE SAMUEL 25012023 v1'!$A$1:$F$1287,6,FALSE)</f>
        <v>50</v>
      </c>
      <c r="H2648" s="6">
        <f>VLOOKUP(M2648,'BASE ARTICLE SAMUEL 25012023 v2'!$A$1:$H$1287,8,FALSE)</f>
        <v>0</v>
      </c>
      <c r="I2648">
        <v>75</v>
      </c>
      <c r="J2648">
        <f t="shared" si="335"/>
        <v>150</v>
      </c>
      <c r="K2648" s="6">
        <f>VLOOKUP(M2648,'BASE ARTICLE SAMUEL 25012023 v2'!$A$1:$K$1287,11,FALSE)</f>
        <v>75</v>
      </c>
      <c r="L2648" s="6">
        <f t="shared" si="336"/>
        <v>150</v>
      </c>
      <c r="M2648" t="s">
        <v>1603</v>
      </c>
      <c r="N2648" t="str">
        <f>VLOOKUP(M2648,'BASE ARTICLE SAMUEL 25012023 v1'!$A$2:$B$1287,2,FALSE)</f>
        <v>AN</v>
      </c>
      <c r="O2648">
        <f t="shared" si="331"/>
        <v>0</v>
      </c>
    </row>
    <row r="2649" spans="1:15" outlineLevel="2" x14ac:dyDescent="0.25">
      <c r="A2649" t="s">
        <v>2319</v>
      </c>
      <c r="B2649" s="74" t="str">
        <f t="shared" si="334"/>
        <v>1200V150ALT</v>
      </c>
      <c r="C2649" t="str">
        <f>VLOOKUP(A2649,'BASE ARTICLE SAMUEL 25012023 v1'!$A$1:$B$1287,2,FALSE)</f>
        <v>AF</v>
      </c>
      <c r="D2649" t="s">
        <v>1562</v>
      </c>
      <c r="E2649">
        <v>1</v>
      </c>
      <c r="F2649" t="s">
        <v>1563</v>
      </c>
      <c r="G2649" s="71">
        <f>VLOOKUP(M2649,'BASE ARTICLE SAMUEL 25012023 v1'!$A$1:$F$1287,6,FALSE)</f>
        <v>19.18</v>
      </c>
      <c r="H2649" s="6">
        <f>VLOOKUP(M2649,'BASE ARTICLE SAMUEL 25012023 v2'!$A$1:$H$1287,8,FALSE)</f>
        <v>19.18</v>
      </c>
      <c r="I2649">
        <v>28.77</v>
      </c>
      <c r="J2649">
        <f t="shared" si="335"/>
        <v>28.77</v>
      </c>
      <c r="K2649" s="6">
        <f>VLOOKUP(M2649,'BASE ARTICLE SAMUEL 25012023 v2'!$A$1:$K$1287,11,FALSE)</f>
        <v>28.77</v>
      </c>
      <c r="L2649" s="6">
        <f t="shared" si="336"/>
        <v>28.77</v>
      </c>
      <c r="M2649" t="s">
        <v>1562</v>
      </c>
      <c r="N2649" t="str">
        <f>VLOOKUP(M2649,'BASE ARTICLE SAMUEL 25012023 v1'!$A$2:$B$1287,2,FALSE)</f>
        <v>AN</v>
      </c>
      <c r="O2649">
        <f t="shared" si="331"/>
        <v>19.18</v>
      </c>
    </row>
    <row r="2650" spans="1:15" outlineLevel="2" x14ac:dyDescent="0.25">
      <c r="A2650" t="s">
        <v>2319</v>
      </c>
      <c r="B2650" s="74" t="str">
        <f t="shared" si="334"/>
        <v>1200V150ALT</v>
      </c>
      <c r="C2650" t="str">
        <f>VLOOKUP(A2650,'BASE ARTICLE SAMUEL 25012023 v1'!$A$1:$B$1287,2,FALSE)</f>
        <v>AF</v>
      </c>
      <c r="E2650">
        <v>1</v>
      </c>
      <c r="F2650" t="s">
        <v>1550</v>
      </c>
      <c r="G2650" s="71">
        <f>VLOOKUP(M2650,'BASE ARTICLE SAMUEL 25012023 v1'!$A$1:$F$1287,6,FALSE)</f>
        <v>5</v>
      </c>
      <c r="H2650" s="6">
        <f>VLOOKUP(M2650,'BASE ARTICLE SAMUEL 25012023 v2'!$A$1:$H$1287,8,FALSE)</f>
        <v>5</v>
      </c>
      <c r="I2650">
        <v>28.77</v>
      </c>
      <c r="J2650">
        <f t="shared" si="335"/>
        <v>28.77</v>
      </c>
      <c r="K2650" s="6">
        <f>VLOOKUP(M2650,'BASE ARTICLE SAMUEL 25012023 v2'!$A$1:$K$1287,11,FALSE)</f>
        <v>5.5</v>
      </c>
      <c r="L2650" s="6">
        <f t="shared" si="336"/>
        <v>5.5</v>
      </c>
      <c r="M2650" t="s">
        <v>1549</v>
      </c>
      <c r="N2650" t="str">
        <f>VLOOKUP(M2650,'BASE ARTICLE SAMUEL 25012023 v1'!$A$2:$B$1287,2,FALSE)</f>
        <v>AN</v>
      </c>
      <c r="O2650">
        <f t="shared" si="331"/>
        <v>5</v>
      </c>
    </row>
    <row r="2651" spans="1:15" outlineLevel="2" x14ac:dyDescent="0.25">
      <c r="A2651" t="s">
        <v>2319</v>
      </c>
      <c r="B2651" s="74" t="str">
        <f t="shared" si="334"/>
        <v>1200V150ALT</v>
      </c>
      <c r="C2651" t="str">
        <f>VLOOKUP(A2651,'BASE ARTICLE SAMUEL 25012023 v1'!$A$1:$B$1287,2,FALSE)</f>
        <v>AF</v>
      </c>
      <c r="E2651">
        <v>1</v>
      </c>
      <c r="F2651" t="s">
        <v>2484</v>
      </c>
      <c r="G2651" s="71">
        <f>VLOOKUP(M2651,'BASE ARTICLE SAMUEL 25012023 v1'!$A$1:$F$1287,6,FALSE)</f>
        <v>1.32</v>
      </c>
      <c r="H2651" s="6">
        <f>VLOOKUP(M2651,'BASE ARTICLE SAMUEL 25012023 v2'!$A$1:$H$1287,8,FALSE)</f>
        <v>1.32</v>
      </c>
      <c r="I2651">
        <v>28.77</v>
      </c>
      <c r="J2651">
        <f t="shared" si="335"/>
        <v>28.77</v>
      </c>
      <c r="K2651" s="6">
        <f>VLOOKUP(M2651,'BASE ARTICLE SAMUEL 25012023 v2'!$A$1:$K$1287,11,FALSE)</f>
        <v>1.4520000000000002</v>
      </c>
      <c r="L2651" s="6">
        <f t="shared" si="336"/>
        <v>1.4520000000000002</v>
      </c>
      <c r="M2651" t="s">
        <v>2483</v>
      </c>
      <c r="N2651" t="str">
        <f>VLOOKUP(M2651,'BASE ARTICLE SAMUEL 25012023 v1'!$A$2:$B$1287,2,FALSE)</f>
        <v>AN</v>
      </c>
      <c r="O2651">
        <f t="shared" si="331"/>
        <v>1.32</v>
      </c>
    </row>
    <row r="2652" spans="1:15" outlineLevel="1" x14ac:dyDescent="0.25">
      <c r="A2652" s="74" t="s">
        <v>4256</v>
      </c>
      <c r="B2652" s="74" t="str">
        <f t="shared" si="334"/>
        <v>DP-SPR1200V150ALT</v>
      </c>
      <c r="H2652" s="6" t="e">
        <f>VLOOKUP(M2652,'BASE ARTICLE SAMUEL 25012023 v2'!$A$1:$H$1287,8,FALSE)</f>
        <v>#N/A</v>
      </c>
      <c r="K2652" s="6" t="e">
        <f>VLOOKUP(M2652,'BASE ARTICLE SAMUEL 25012023 v2'!$A$1:$K$1287,11,FALSE)</f>
        <v>#N/A</v>
      </c>
      <c r="L2652" s="6">
        <f>SUBTOTAL(9,L2630:L2651)</f>
        <v>2319.6206200360007</v>
      </c>
      <c r="O2652">
        <f>SUBTOTAL(9,O2630:O2651)</f>
        <v>1330.569</v>
      </c>
    </row>
    <row r="2653" spans="1:15" outlineLevel="2" x14ac:dyDescent="0.25">
      <c r="A2653" t="s">
        <v>585</v>
      </c>
      <c r="B2653" s="74" t="str">
        <f t="shared" si="334"/>
        <v>1200V75</v>
      </c>
      <c r="C2653" t="str">
        <f>VLOOKUP(A2653,'BASE ARTICLE SAMUEL 25012023 v1'!$A$1:$B$1287,2,FALSE)</f>
        <v>AF</v>
      </c>
      <c r="D2653">
        <v>101007</v>
      </c>
      <c r="E2653">
        <v>2</v>
      </c>
      <c r="F2653" t="s">
        <v>582</v>
      </c>
      <c r="G2653" s="71">
        <f>VLOOKUP(M2653,'BASE ARTICLE SAMUEL 25012023 v1'!$A$1:$F$1287,6,FALSE)</f>
        <v>1.5</v>
      </c>
      <c r="H2653" s="6">
        <f>VLOOKUP(M2653,'BASE ARTICLE SAMUEL 25012023 v2'!$A$1:$H$1287,8,FALSE)</f>
        <v>1.5</v>
      </c>
      <c r="I2653">
        <v>2.25</v>
      </c>
      <c r="J2653">
        <f t="shared" ref="J2653:J2675" si="337">E2653*I2653</f>
        <v>4.5</v>
      </c>
      <c r="K2653" s="6">
        <f>VLOOKUP(M2653,'BASE ARTICLE SAMUEL 25012023 v2'!$A$1:$K$1287,11,FALSE)</f>
        <v>2.25</v>
      </c>
      <c r="L2653" s="6">
        <f t="shared" ref="L2653:L2675" si="338">E2653*K2653</f>
        <v>4.5</v>
      </c>
      <c r="M2653">
        <v>101007</v>
      </c>
      <c r="N2653" t="str">
        <f>VLOOKUP(M2653,'BASE ARTICLE SAMUEL 25012023 v1'!$A$2:$B$1287,2,FALSE)</f>
        <v>AN</v>
      </c>
      <c r="O2653">
        <f t="shared" si="331"/>
        <v>3</v>
      </c>
    </row>
    <row r="2654" spans="1:15" outlineLevel="2" x14ac:dyDescent="0.25">
      <c r="A2654" t="s">
        <v>585</v>
      </c>
      <c r="B2654" s="74" t="str">
        <f t="shared" si="334"/>
        <v>1200V75</v>
      </c>
      <c r="C2654" t="str">
        <f>VLOOKUP(A2654,'BASE ARTICLE SAMUEL 25012023 v1'!$A$1:$B$1287,2,FALSE)</f>
        <v>AF</v>
      </c>
      <c r="D2654" t="s">
        <v>2093</v>
      </c>
      <c r="E2654">
        <v>2</v>
      </c>
      <c r="F2654" t="s">
        <v>3953</v>
      </c>
      <c r="G2654" s="71">
        <f>VLOOKUP(M2654,'BASE ARTICLE SAMUEL 25012023 v1'!$A$1:$F$1287,6,FALSE)</f>
        <v>265</v>
      </c>
      <c r="H2654" s="6">
        <f>VLOOKUP(M2654,'BASE ARTICLE SAMUEL 25012023 v2'!$A$1:$H$1287,8,FALSE)</f>
        <v>265</v>
      </c>
      <c r="I2654">
        <v>427.5</v>
      </c>
      <c r="J2654">
        <f t="shared" si="337"/>
        <v>855</v>
      </c>
      <c r="K2654" s="6">
        <f>VLOOKUP(M2654,'BASE ARTICLE SAMUEL 25012023 v2'!$A$1:$K$1287,11,FALSE)</f>
        <v>397.5</v>
      </c>
      <c r="L2654" s="6">
        <f t="shared" si="338"/>
        <v>795</v>
      </c>
      <c r="M2654" t="s">
        <v>2093</v>
      </c>
      <c r="N2654" t="str">
        <f>VLOOKUP(M2654,'BASE ARTICLE SAMUEL 25012023 v1'!$A$2:$B$1287,2,FALSE)</f>
        <v>AN</v>
      </c>
      <c r="O2654">
        <f t="shared" si="331"/>
        <v>530</v>
      </c>
    </row>
    <row r="2655" spans="1:15" outlineLevel="2" x14ac:dyDescent="0.25">
      <c r="A2655" t="s">
        <v>585</v>
      </c>
      <c r="B2655" s="74" t="str">
        <f t="shared" si="334"/>
        <v>1200V75</v>
      </c>
      <c r="C2655" t="str">
        <f>VLOOKUP(A2655,'BASE ARTICLE SAMUEL 25012023 v1'!$A$1:$B$1287,2,FALSE)</f>
        <v>AF</v>
      </c>
      <c r="D2655" t="s">
        <v>576</v>
      </c>
      <c r="E2655">
        <v>2.5</v>
      </c>
      <c r="F2655" t="s">
        <v>577</v>
      </c>
      <c r="G2655" s="71">
        <f>VLOOKUP(M2655,'BASE ARTICLE SAMUEL 25012023 v1'!$A$1:$F$1287,6,FALSE)</f>
        <v>3.2</v>
      </c>
      <c r="H2655" s="6">
        <f>VLOOKUP(M2655,'BASE ARTICLE SAMUEL 25012023 v2'!$A$1:$H$1287,8,FALSE)</f>
        <v>3.2</v>
      </c>
      <c r="I2655">
        <v>4.3499999999999996</v>
      </c>
      <c r="J2655">
        <f t="shared" si="337"/>
        <v>10.875</v>
      </c>
      <c r="K2655" s="6">
        <f>VLOOKUP(M2655,'BASE ARTICLE SAMUEL 25012023 v2'!$A$1:$K$1287,11,FALSE)</f>
        <v>4.8000000000000007</v>
      </c>
      <c r="L2655" s="6">
        <f t="shared" si="338"/>
        <v>12.000000000000002</v>
      </c>
      <c r="M2655" t="s">
        <v>576</v>
      </c>
      <c r="N2655" t="str">
        <f>VLOOKUP(M2655,'BASE ARTICLE SAMUEL 25012023 v1'!$A$2:$B$1287,2,FALSE)</f>
        <v>AN</v>
      </c>
      <c r="O2655">
        <f t="shared" si="331"/>
        <v>8</v>
      </c>
    </row>
    <row r="2656" spans="1:15" outlineLevel="2" x14ac:dyDescent="0.25">
      <c r="A2656" t="s">
        <v>585</v>
      </c>
      <c r="B2656" s="74" t="str">
        <f t="shared" si="334"/>
        <v>1200V75</v>
      </c>
      <c r="C2656" t="str">
        <f>VLOOKUP(A2656,'BASE ARTICLE SAMUEL 25012023 v1'!$A$1:$B$1287,2,FALSE)</f>
        <v>AF</v>
      </c>
      <c r="E2656">
        <v>1</v>
      </c>
      <c r="F2656" t="s">
        <v>1550</v>
      </c>
      <c r="G2656" s="71">
        <f>VLOOKUP(M2656,'BASE ARTICLE SAMUEL 25012023 v1'!$A$1:$F$1287,6,FALSE)</f>
        <v>5</v>
      </c>
      <c r="H2656" s="6">
        <f>VLOOKUP(M2656,'BASE ARTICLE SAMUEL 25012023 v2'!$A$1:$H$1287,8,FALSE)</f>
        <v>5</v>
      </c>
      <c r="I2656">
        <v>0</v>
      </c>
      <c r="J2656">
        <f t="shared" si="337"/>
        <v>0</v>
      </c>
      <c r="K2656" s="6">
        <f>VLOOKUP(M2656,'BASE ARTICLE SAMUEL 25012023 v2'!$A$1:$K$1287,11,FALSE)</f>
        <v>5.5</v>
      </c>
      <c r="L2656" s="6">
        <f t="shared" si="338"/>
        <v>5.5</v>
      </c>
      <c r="M2656" t="s">
        <v>1549</v>
      </c>
      <c r="N2656" t="str">
        <f>VLOOKUP(M2656,'BASE ARTICLE SAMUEL 25012023 v1'!$A$2:$B$1287,2,FALSE)</f>
        <v>AN</v>
      </c>
      <c r="O2656">
        <f t="shared" si="331"/>
        <v>5</v>
      </c>
    </row>
    <row r="2657" spans="1:15" outlineLevel="2" x14ac:dyDescent="0.25">
      <c r="A2657" t="s">
        <v>585</v>
      </c>
      <c r="B2657" s="74" t="str">
        <f t="shared" si="334"/>
        <v>1200V75</v>
      </c>
      <c r="C2657" t="str">
        <f>VLOOKUP(A2657,'BASE ARTICLE SAMUEL 25012023 v1'!$A$1:$B$1287,2,FALSE)</f>
        <v>AF</v>
      </c>
      <c r="D2657" t="s">
        <v>558</v>
      </c>
      <c r="E2657">
        <v>3</v>
      </c>
      <c r="F2657" t="s">
        <v>559</v>
      </c>
      <c r="G2657" s="71">
        <f>VLOOKUP(M2657,'BASE ARTICLE SAMUEL 25012023 v1'!$A$1:$F$1287,6,FALSE)</f>
        <v>0.85</v>
      </c>
      <c r="H2657" s="6">
        <f>VLOOKUP(M2657,'BASE ARTICLE SAMUEL 25012023 v2'!$A$1:$H$1287,8,FALSE)</f>
        <v>0.91100000000000003</v>
      </c>
      <c r="I2657">
        <v>1.1299999999999999</v>
      </c>
      <c r="J2657">
        <f t="shared" si="337"/>
        <v>3.3899999999999997</v>
      </c>
      <c r="K2657" s="6">
        <f>VLOOKUP(M2657,'BASE ARTICLE SAMUEL 25012023 v2'!$A$1:$K$1287,11,FALSE)</f>
        <v>1.2116300000000002</v>
      </c>
      <c r="L2657" s="6">
        <f t="shared" si="338"/>
        <v>3.6348900000000004</v>
      </c>
      <c r="M2657" t="s">
        <v>558</v>
      </c>
      <c r="N2657" t="str">
        <f>VLOOKUP(M2657,'BASE ARTICLE SAMUEL 25012023 v1'!$A$2:$B$1287,2,FALSE)</f>
        <v>AS</v>
      </c>
      <c r="O2657">
        <f t="shared" si="331"/>
        <v>2.7330000000000001</v>
      </c>
    </row>
    <row r="2658" spans="1:15" outlineLevel="2" x14ac:dyDescent="0.25">
      <c r="A2658" t="s">
        <v>585</v>
      </c>
      <c r="B2658" s="74" t="str">
        <f t="shared" si="334"/>
        <v>1200V75</v>
      </c>
      <c r="C2658" t="str">
        <f>VLOOKUP(A2658,'BASE ARTICLE SAMUEL 25012023 v1'!$A$1:$B$1287,2,FALSE)</f>
        <v>AF</v>
      </c>
      <c r="D2658" t="s">
        <v>2217</v>
      </c>
      <c r="E2658">
        <v>6</v>
      </c>
      <c r="F2658" t="s">
        <v>2218</v>
      </c>
      <c r="G2658" s="71">
        <f>VLOOKUP(M2658,'BASE ARTICLE SAMUEL 25012023 v1'!$A$1:$F$1287,6,FALSE)</f>
        <v>0.2</v>
      </c>
      <c r="H2658" s="6">
        <f>VLOOKUP(M2658,'BASE ARTICLE SAMUEL 25012023 v2'!$A$1:$H$1287,8,FALSE)</f>
        <v>0.2</v>
      </c>
      <c r="I2658">
        <v>0.26600000000000001</v>
      </c>
      <c r="J2658">
        <f t="shared" si="337"/>
        <v>1.5960000000000001</v>
      </c>
      <c r="K2658" s="6">
        <f>VLOOKUP(M2658,'BASE ARTICLE SAMUEL 25012023 v2'!$A$1:$K$1287,11,FALSE)</f>
        <v>0.26600000000000001</v>
      </c>
      <c r="L2658" s="6">
        <f t="shared" si="338"/>
        <v>1.5960000000000001</v>
      </c>
      <c r="M2658" t="s">
        <v>2217</v>
      </c>
      <c r="N2658" t="str">
        <f>VLOOKUP(M2658,'BASE ARTICLE SAMUEL 25012023 v1'!$A$2:$B$1287,2,FALSE)</f>
        <v>AN</v>
      </c>
      <c r="O2658">
        <f t="shared" si="331"/>
        <v>1.2000000000000002</v>
      </c>
    </row>
    <row r="2659" spans="1:15" outlineLevel="2" x14ac:dyDescent="0.25">
      <c r="A2659" t="s">
        <v>585</v>
      </c>
      <c r="B2659" s="74" t="str">
        <f t="shared" si="334"/>
        <v>1200V75</v>
      </c>
      <c r="C2659" t="str">
        <f>VLOOKUP(A2659,'BASE ARTICLE SAMUEL 25012023 v1'!$A$1:$B$1287,2,FALSE)</f>
        <v>AF</v>
      </c>
      <c r="D2659" t="s">
        <v>942</v>
      </c>
      <c r="E2659">
        <v>1</v>
      </c>
      <c r="F2659" t="s">
        <v>943</v>
      </c>
      <c r="G2659" s="71">
        <f>VLOOKUP(M2659,'BASE ARTICLE SAMUEL 25012023 v1'!$A$1:$F$1287,6,FALSE)</f>
        <v>1.64</v>
      </c>
      <c r="H2659" s="6">
        <f>VLOOKUP(M2659,'BASE ARTICLE SAMUEL 25012023 v2'!$A$1:$H$1287,8,FALSE)</f>
        <v>1.83</v>
      </c>
      <c r="I2659">
        <v>2.4500000000000002</v>
      </c>
      <c r="J2659">
        <f t="shared" si="337"/>
        <v>2.4500000000000002</v>
      </c>
      <c r="K2659" s="6">
        <f>VLOOKUP(M2659,'BASE ARTICLE SAMUEL 25012023 v2'!$A$1:$K$1287,11,FALSE)</f>
        <v>2.7450000000000001</v>
      </c>
      <c r="L2659" s="6">
        <f t="shared" si="338"/>
        <v>2.7450000000000001</v>
      </c>
      <c r="M2659" t="s">
        <v>942</v>
      </c>
      <c r="N2659" t="str">
        <f>VLOOKUP(M2659,'BASE ARTICLE SAMUEL 25012023 v1'!$A$2:$B$1287,2,FALSE)</f>
        <v>AS</v>
      </c>
      <c r="O2659">
        <f t="shared" si="331"/>
        <v>1.83</v>
      </c>
    </row>
    <row r="2660" spans="1:15" outlineLevel="2" x14ac:dyDescent="0.25">
      <c r="A2660" t="s">
        <v>585</v>
      </c>
      <c r="B2660" s="74" t="str">
        <f t="shared" si="334"/>
        <v>1200V75</v>
      </c>
      <c r="C2660" t="str">
        <f>VLOOKUP(A2660,'BASE ARTICLE SAMUEL 25012023 v1'!$A$1:$B$1287,2,FALSE)</f>
        <v>AF</v>
      </c>
      <c r="D2660" t="s">
        <v>1667</v>
      </c>
      <c r="E2660">
        <v>3</v>
      </c>
      <c r="F2660" t="s">
        <v>1668</v>
      </c>
      <c r="G2660" s="71">
        <f>VLOOKUP(M2660,'BASE ARTICLE SAMUEL 25012023 v1'!$A$1:$F$1287,6,FALSE)</f>
        <v>0.6</v>
      </c>
      <c r="H2660" s="6">
        <f>VLOOKUP(M2660,'BASE ARTICLE SAMUEL 25012023 v2'!$A$1:$H$1287,8,FALSE)</f>
        <v>0.6</v>
      </c>
      <c r="I2660">
        <v>0.9</v>
      </c>
      <c r="J2660">
        <f t="shared" si="337"/>
        <v>2.7</v>
      </c>
      <c r="K2660" s="6">
        <f>VLOOKUP(M2660,'BASE ARTICLE SAMUEL 25012023 v2'!$A$1:$K$1287,11,FALSE)</f>
        <v>0.89999999999999991</v>
      </c>
      <c r="L2660" s="6">
        <f t="shared" si="338"/>
        <v>2.6999999999999997</v>
      </c>
      <c r="M2660" t="s">
        <v>1667</v>
      </c>
      <c r="N2660" t="str">
        <f>VLOOKUP(M2660,'BASE ARTICLE SAMUEL 25012023 v1'!$A$2:$B$1287,2,FALSE)</f>
        <v>AN</v>
      </c>
      <c r="O2660">
        <f t="shared" si="331"/>
        <v>1.7999999999999998</v>
      </c>
    </row>
    <row r="2661" spans="1:15" outlineLevel="2" x14ac:dyDescent="0.25">
      <c r="A2661" t="s">
        <v>585</v>
      </c>
      <c r="B2661" s="74" t="str">
        <f t="shared" si="334"/>
        <v>1200V75</v>
      </c>
      <c r="C2661" t="str">
        <f>VLOOKUP(A2661,'BASE ARTICLE SAMUEL 25012023 v1'!$A$1:$B$1287,2,FALSE)</f>
        <v>AF</v>
      </c>
      <c r="D2661" t="s">
        <v>1949</v>
      </c>
      <c r="E2661">
        <v>2</v>
      </c>
      <c r="F2661" t="s">
        <v>1950</v>
      </c>
      <c r="G2661" s="71">
        <f>VLOOKUP(M2661,'BASE ARTICLE SAMUEL 25012023 v1'!$A$1:$F$1287,6,FALSE)</f>
        <v>0</v>
      </c>
      <c r="H2661" s="6">
        <f>VLOOKUP(M2661,'BASE ARTICLE SAMUEL 25012023 v2'!$A$1:$H$1287,8,FALSE)</f>
        <v>92.97</v>
      </c>
      <c r="I2661">
        <v>156.03</v>
      </c>
      <c r="J2661">
        <f t="shared" si="337"/>
        <v>312.06</v>
      </c>
      <c r="K2661" s="6">
        <f>VLOOKUP(M2661,'BASE ARTICLE SAMUEL 25012023 v2'!$A$1:$K$1287,11,FALSE)</f>
        <v>157.13120000000001</v>
      </c>
      <c r="L2661" s="6">
        <f t="shared" si="338"/>
        <v>314.26240000000001</v>
      </c>
      <c r="M2661" t="s">
        <v>1949</v>
      </c>
      <c r="N2661" t="str">
        <f>VLOOKUP(M2661,'BASE ARTICLE SAMUEL 25012023 v1'!$A$2:$B$1287,2,FALSE)</f>
        <v>AF</v>
      </c>
      <c r="O2661">
        <f t="shared" si="331"/>
        <v>185.94</v>
      </c>
    </row>
    <row r="2662" spans="1:15" outlineLevel="2" x14ac:dyDescent="0.25">
      <c r="A2662" t="s">
        <v>585</v>
      </c>
      <c r="B2662" s="74" t="str">
        <f t="shared" si="334"/>
        <v>1200V75</v>
      </c>
      <c r="C2662" t="str">
        <f>VLOOKUP(A2662,'BASE ARTICLE SAMUEL 25012023 v1'!$A$1:$B$1287,2,FALSE)</f>
        <v>AF</v>
      </c>
      <c r="D2662" t="s">
        <v>2057</v>
      </c>
      <c r="E2662">
        <v>1</v>
      </c>
      <c r="F2662" t="s">
        <v>2058</v>
      </c>
      <c r="G2662" s="71">
        <f>VLOOKUP(M2662,'BASE ARTICLE SAMUEL 25012023 v1'!$A$1:$F$1287,6,FALSE)</f>
        <v>214.71</v>
      </c>
      <c r="H2662" s="6">
        <f>VLOOKUP(M2662,'BASE ARTICLE SAMUEL 25012023 v2'!$A$1:$H$1287,8,FALSE)</f>
        <v>196.03</v>
      </c>
      <c r="I2662">
        <v>289.12</v>
      </c>
      <c r="J2662">
        <f t="shared" si="337"/>
        <v>289.12</v>
      </c>
      <c r="K2662" s="6">
        <f>VLOOKUP(M2662,'BASE ARTICLE SAMUEL 25012023 v2'!$A$1:$K$1287,11,FALSE)</f>
        <v>287.341800036</v>
      </c>
      <c r="L2662" s="6">
        <f t="shared" si="338"/>
        <v>287.341800036</v>
      </c>
      <c r="M2662" t="s">
        <v>2057</v>
      </c>
      <c r="N2662" t="str">
        <f>VLOOKUP(M2662,'BASE ARTICLE SAMUEL 25012023 v1'!$A$2:$B$1287,2,FALSE)</f>
        <v>AF</v>
      </c>
      <c r="O2662">
        <f t="shared" si="331"/>
        <v>196.03</v>
      </c>
    </row>
    <row r="2663" spans="1:15" outlineLevel="2" x14ac:dyDescent="0.25">
      <c r="A2663" t="s">
        <v>585</v>
      </c>
      <c r="B2663" s="74" t="str">
        <f t="shared" si="334"/>
        <v>1200V75</v>
      </c>
      <c r="C2663" t="str">
        <f>VLOOKUP(A2663,'BASE ARTICLE SAMUEL 25012023 v1'!$A$1:$B$1287,2,FALSE)</f>
        <v>AF</v>
      </c>
      <c r="D2663" t="s">
        <v>2045</v>
      </c>
      <c r="E2663">
        <v>1</v>
      </c>
      <c r="F2663" t="s">
        <v>3952</v>
      </c>
      <c r="G2663" s="71">
        <f>VLOOKUP(M2663,'BASE ARTICLE SAMUEL 25012023 v1'!$A$1:$F$1287,6,FALSE)</f>
        <v>249.46</v>
      </c>
      <c r="H2663" s="6">
        <f>VLOOKUP(M2663,'BASE ARTICLE SAMUEL 25012023 v2'!$A$1:$H$1287,8,FALSE)</f>
        <v>46.484999999999999</v>
      </c>
      <c r="I2663">
        <v>380.51</v>
      </c>
      <c r="J2663">
        <f t="shared" si="337"/>
        <v>380.51</v>
      </c>
      <c r="K2663" s="6">
        <f>VLOOKUP(M2663,'BASE ARTICLE SAMUEL 25012023 v2'!$A$1:$K$1287,11,FALSE)</f>
        <v>193.47749999999999</v>
      </c>
      <c r="L2663" s="6">
        <f t="shared" si="338"/>
        <v>193.47749999999999</v>
      </c>
      <c r="M2663" t="s">
        <v>2045</v>
      </c>
      <c r="N2663" t="str">
        <f>VLOOKUP(M2663,'BASE ARTICLE SAMUEL 25012023 v1'!$A$2:$B$1287,2,FALSE)</f>
        <v>AF</v>
      </c>
      <c r="O2663">
        <f t="shared" si="331"/>
        <v>46.484999999999999</v>
      </c>
    </row>
    <row r="2664" spans="1:15" outlineLevel="2" x14ac:dyDescent="0.25">
      <c r="A2664" t="s">
        <v>585</v>
      </c>
      <c r="B2664" s="74" t="str">
        <f t="shared" si="334"/>
        <v>1200V75</v>
      </c>
      <c r="C2664" t="str">
        <f>VLOOKUP(A2664,'BASE ARTICLE SAMUEL 25012023 v1'!$A$1:$B$1287,2,FALSE)</f>
        <v>AF</v>
      </c>
      <c r="D2664" t="s">
        <v>534</v>
      </c>
      <c r="E2664">
        <v>1</v>
      </c>
      <c r="F2664" t="s">
        <v>535</v>
      </c>
      <c r="G2664" s="71">
        <f>VLOOKUP(M2664,'BASE ARTICLE SAMUEL 25012023 v1'!$A$1:$F$1287,6,FALSE)</f>
        <v>152.84</v>
      </c>
      <c r="H2664" s="6">
        <f>VLOOKUP(M2664,'BASE ARTICLE SAMUEL 25012023 v2'!$A$1:$H$1287,8,FALSE)</f>
        <v>180.1</v>
      </c>
      <c r="I2664">
        <v>229.26</v>
      </c>
      <c r="J2664">
        <f t="shared" si="337"/>
        <v>229.26</v>
      </c>
      <c r="K2664" s="6">
        <f>VLOOKUP(M2664,'BASE ARTICLE SAMUEL 25012023 v2'!$A$1:$K$1287,11,FALSE)</f>
        <v>270.14999999999998</v>
      </c>
      <c r="L2664" s="6">
        <f t="shared" si="338"/>
        <v>270.14999999999998</v>
      </c>
      <c r="M2664" t="s">
        <v>534</v>
      </c>
      <c r="N2664" t="str">
        <f>VLOOKUP(M2664,'BASE ARTICLE SAMUEL 25012023 v1'!$A$2:$B$1287,2,FALSE)</f>
        <v>AN</v>
      </c>
      <c r="O2664">
        <f t="shared" si="331"/>
        <v>180.1</v>
      </c>
    </row>
    <row r="2665" spans="1:15" outlineLevel="2" x14ac:dyDescent="0.25">
      <c r="A2665" t="s">
        <v>585</v>
      </c>
      <c r="B2665" s="74" t="str">
        <f t="shared" si="334"/>
        <v>1200V75</v>
      </c>
      <c r="C2665" t="str">
        <f>VLOOKUP(A2665,'BASE ARTICLE SAMUEL 25012023 v1'!$A$1:$B$1287,2,FALSE)</f>
        <v>AF</v>
      </c>
      <c r="D2665" t="s">
        <v>68</v>
      </c>
      <c r="E2665">
        <v>1</v>
      </c>
      <c r="F2665" t="s">
        <v>69</v>
      </c>
      <c r="G2665" s="71">
        <f>VLOOKUP(M2665,'BASE ARTICLE SAMUEL 25012023 v1'!$A$1:$F$1287,6,FALSE)</f>
        <v>0.94</v>
      </c>
      <c r="H2665" s="6">
        <f>VLOOKUP(M2665,'BASE ARTICLE SAMUEL 25012023 v2'!$A$1:$H$1287,8,FALSE)</f>
        <v>0.94</v>
      </c>
      <c r="I2665">
        <v>1.41</v>
      </c>
      <c r="J2665">
        <f t="shared" si="337"/>
        <v>1.41</v>
      </c>
      <c r="K2665" s="6">
        <f>VLOOKUP(M2665,'BASE ARTICLE SAMUEL 25012023 v2'!$A$1:$K$1287,11,FALSE)</f>
        <v>1.41</v>
      </c>
      <c r="L2665" s="6">
        <f t="shared" si="338"/>
        <v>1.41</v>
      </c>
      <c r="M2665" t="s">
        <v>68</v>
      </c>
      <c r="N2665" t="str">
        <f>VLOOKUP(M2665,'BASE ARTICLE SAMUEL 25012023 v1'!$A$2:$B$1287,2,FALSE)</f>
        <v>AS</v>
      </c>
      <c r="O2665">
        <f t="shared" si="331"/>
        <v>0.94</v>
      </c>
    </row>
    <row r="2666" spans="1:15" outlineLevel="2" x14ac:dyDescent="0.25">
      <c r="A2666" t="s">
        <v>585</v>
      </c>
      <c r="B2666" s="74" t="str">
        <f t="shared" si="334"/>
        <v>1200V75</v>
      </c>
      <c r="C2666" t="str">
        <f>VLOOKUP(A2666,'BASE ARTICLE SAMUEL 25012023 v1'!$A$1:$B$1287,2,FALSE)</f>
        <v>AF</v>
      </c>
      <c r="D2666" t="s">
        <v>90</v>
      </c>
      <c r="E2666">
        <v>2</v>
      </c>
      <c r="F2666" t="s">
        <v>91</v>
      </c>
      <c r="G2666" s="71">
        <f>VLOOKUP(M2666,'BASE ARTICLE SAMUEL 25012023 v1'!$A$1:$F$1287,6,FALSE)</f>
        <v>0.92</v>
      </c>
      <c r="H2666" s="6">
        <f>VLOOKUP(M2666,'BASE ARTICLE SAMUEL 25012023 v2'!$A$1:$H$1287,8,FALSE)</f>
        <v>0.92</v>
      </c>
      <c r="I2666">
        <v>1.38</v>
      </c>
      <c r="J2666">
        <f t="shared" si="337"/>
        <v>2.76</v>
      </c>
      <c r="K2666" s="6">
        <f>VLOOKUP(M2666,'BASE ARTICLE SAMUEL 25012023 v2'!$A$1:$K$1287,11,FALSE)</f>
        <v>1.3800000000000001</v>
      </c>
      <c r="L2666" s="6">
        <f t="shared" si="338"/>
        <v>2.7600000000000002</v>
      </c>
      <c r="M2666" t="s">
        <v>90</v>
      </c>
      <c r="N2666" t="str">
        <f>VLOOKUP(M2666,'BASE ARTICLE SAMUEL 25012023 v1'!$A$2:$B$1287,2,FALSE)</f>
        <v>AS</v>
      </c>
      <c r="O2666">
        <f t="shared" si="331"/>
        <v>1.84</v>
      </c>
    </row>
    <row r="2667" spans="1:15" outlineLevel="2" x14ac:dyDescent="0.25">
      <c r="A2667" t="s">
        <v>585</v>
      </c>
      <c r="B2667" s="74" t="str">
        <f t="shared" si="334"/>
        <v>1200V75</v>
      </c>
      <c r="C2667" t="str">
        <f>VLOOKUP(A2667,'BASE ARTICLE SAMUEL 25012023 v1'!$A$1:$B$1287,2,FALSE)</f>
        <v>AF</v>
      </c>
      <c r="D2667" t="s">
        <v>757</v>
      </c>
      <c r="E2667">
        <v>1</v>
      </c>
      <c r="F2667" t="s">
        <v>758</v>
      </c>
      <c r="G2667" s="71">
        <f>VLOOKUP(M2667,'BASE ARTICLE SAMUEL 25012023 v1'!$A$1:$F$1287,6,FALSE)</f>
        <v>1.22</v>
      </c>
      <c r="H2667" s="6">
        <f>VLOOKUP(M2667,'BASE ARTICLE SAMUEL 25012023 v2'!$A$1:$H$1287,8,FALSE)</f>
        <v>1.22</v>
      </c>
      <c r="I2667">
        <v>1.62</v>
      </c>
      <c r="J2667">
        <f t="shared" si="337"/>
        <v>1.62</v>
      </c>
      <c r="K2667" s="6">
        <f>VLOOKUP(M2667,'BASE ARTICLE SAMUEL 25012023 v2'!$A$1:$K$1287,11,FALSE)</f>
        <v>1.6226</v>
      </c>
      <c r="L2667" s="6">
        <f t="shared" si="338"/>
        <v>1.6226</v>
      </c>
      <c r="M2667" t="s">
        <v>757</v>
      </c>
      <c r="N2667" t="str">
        <f>VLOOKUP(M2667,'BASE ARTICLE SAMUEL 25012023 v1'!$A$2:$B$1287,2,FALSE)</f>
        <v>AS</v>
      </c>
      <c r="O2667">
        <f t="shared" ref="O2667:O2733" si="339">E2667*H2667</f>
        <v>1.22</v>
      </c>
    </row>
    <row r="2668" spans="1:15" outlineLevel="2" x14ac:dyDescent="0.25">
      <c r="A2668" t="s">
        <v>585</v>
      </c>
      <c r="B2668" s="74" t="str">
        <f t="shared" si="334"/>
        <v>1200V75</v>
      </c>
      <c r="C2668" t="str">
        <f>VLOOKUP(A2668,'BASE ARTICLE SAMUEL 25012023 v1'!$A$1:$B$1287,2,FALSE)</f>
        <v>AF</v>
      </c>
      <c r="D2668" t="s">
        <v>1603</v>
      </c>
      <c r="E2668">
        <v>2</v>
      </c>
      <c r="F2668" t="s">
        <v>1604</v>
      </c>
      <c r="G2668" s="71">
        <f>VLOOKUP(M2668,'BASE ARTICLE SAMUEL 25012023 v1'!$A$1:$F$1287,6,FALSE)</f>
        <v>50</v>
      </c>
      <c r="H2668" s="6">
        <f>VLOOKUP(M2668,'BASE ARTICLE SAMUEL 25012023 v2'!$A$1:$H$1287,8,FALSE)</f>
        <v>0</v>
      </c>
      <c r="I2668">
        <v>75</v>
      </c>
      <c r="J2668">
        <f t="shared" si="337"/>
        <v>150</v>
      </c>
      <c r="K2668" s="6">
        <f>VLOOKUP(M2668,'BASE ARTICLE SAMUEL 25012023 v2'!$A$1:$K$1287,11,FALSE)</f>
        <v>75</v>
      </c>
      <c r="L2668" s="6">
        <f t="shared" si="338"/>
        <v>150</v>
      </c>
      <c r="M2668" t="s">
        <v>1603</v>
      </c>
      <c r="N2668" t="str">
        <f>VLOOKUP(M2668,'BASE ARTICLE SAMUEL 25012023 v1'!$A$2:$B$1287,2,FALSE)</f>
        <v>AN</v>
      </c>
      <c r="O2668">
        <f t="shared" si="339"/>
        <v>0</v>
      </c>
    </row>
    <row r="2669" spans="1:15" outlineLevel="2" x14ac:dyDescent="0.25">
      <c r="A2669" t="s">
        <v>585</v>
      </c>
      <c r="B2669" s="74" t="str">
        <f t="shared" si="334"/>
        <v>1200V75</v>
      </c>
      <c r="C2669" t="str">
        <f>VLOOKUP(A2669,'BASE ARTICLE SAMUEL 25012023 v1'!$A$1:$B$1287,2,FALSE)</f>
        <v>AF</v>
      </c>
      <c r="D2669" t="s">
        <v>2049</v>
      </c>
      <c r="E2669">
        <v>4</v>
      </c>
      <c r="F2669" t="s">
        <v>2050</v>
      </c>
      <c r="G2669" s="71">
        <f>VLOOKUP(M2669,'BASE ARTICLE SAMUEL 25012023 v1'!$A$1:$F$1287,6,FALSE)</f>
        <v>0</v>
      </c>
      <c r="H2669" s="6">
        <f>VLOOKUP(M2669,'BASE ARTICLE SAMUEL 25012023 v2'!$A$1:$H$1287,8,FALSE)</f>
        <v>4.1400000000000006</v>
      </c>
      <c r="I2669">
        <v>5.5</v>
      </c>
      <c r="J2669">
        <f t="shared" si="337"/>
        <v>22</v>
      </c>
      <c r="K2669" s="6">
        <f>VLOOKUP(M2669,'BASE ARTICLE SAMUEL 25012023 v2'!$A$1:$K$1287,11,FALSE)</f>
        <v>5.5212000000000003</v>
      </c>
      <c r="L2669" s="6">
        <f t="shared" si="338"/>
        <v>22.084800000000001</v>
      </c>
      <c r="M2669" t="s">
        <v>2049</v>
      </c>
      <c r="N2669" t="str">
        <f>VLOOKUP(M2669,'BASE ARTICLE SAMUEL 25012023 v1'!$A$2:$B$1287,2,FALSE)</f>
        <v>AF</v>
      </c>
      <c r="O2669">
        <f t="shared" si="339"/>
        <v>16.560000000000002</v>
      </c>
    </row>
    <row r="2670" spans="1:15" outlineLevel="2" x14ac:dyDescent="0.25">
      <c r="A2670" t="s">
        <v>585</v>
      </c>
      <c r="B2670" s="74" t="str">
        <f t="shared" si="334"/>
        <v>1200V75</v>
      </c>
      <c r="C2670" t="str">
        <f>VLOOKUP(A2670,'BASE ARTICLE SAMUEL 25012023 v1'!$A$1:$B$1287,2,FALSE)</f>
        <v>AF</v>
      </c>
      <c r="D2670" t="s">
        <v>1562</v>
      </c>
      <c r="E2670">
        <v>1</v>
      </c>
      <c r="F2670" t="s">
        <v>1563</v>
      </c>
      <c r="G2670" s="71">
        <f>VLOOKUP(M2670,'BASE ARTICLE SAMUEL 25012023 v1'!$A$1:$F$1287,6,FALSE)</f>
        <v>19.18</v>
      </c>
      <c r="H2670" s="6">
        <f>VLOOKUP(M2670,'BASE ARTICLE SAMUEL 25012023 v2'!$A$1:$H$1287,8,FALSE)</f>
        <v>19.18</v>
      </c>
      <c r="I2670">
        <v>28.77</v>
      </c>
      <c r="J2670">
        <f t="shared" si="337"/>
        <v>28.77</v>
      </c>
      <c r="K2670" s="6">
        <f>VLOOKUP(M2670,'BASE ARTICLE SAMUEL 25012023 v2'!$A$1:$K$1287,11,FALSE)</f>
        <v>28.77</v>
      </c>
      <c r="L2670" s="6">
        <f t="shared" si="338"/>
        <v>28.77</v>
      </c>
      <c r="M2670" t="s">
        <v>1562</v>
      </c>
      <c r="N2670" t="str">
        <f>VLOOKUP(M2670,'BASE ARTICLE SAMUEL 25012023 v1'!$A$2:$B$1287,2,FALSE)</f>
        <v>AN</v>
      </c>
      <c r="O2670">
        <f t="shared" si="339"/>
        <v>19.18</v>
      </c>
    </row>
    <row r="2671" spans="1:15" outlineLevel="2" x14ac:dyDescent="0.25">
      <c r="A2671" t="s">
        <v>585</v>
      </c>
      <c r="B2671" s="74" t="str">
        <f t="shared" si="334"/>
        <v>1200V75</v>
      </c>
      <c r="C2671" t="str">
        <f>VLOOKUP(A2671,'BASE ARTICLE SAMUEL 25012023 v1'!$A$1:$B$1287,2,FALSE)</f>
        <v>AF</v>
      </c>
      <c r="D2671" t="s">
        <v>560</v>
      </c>
      <c r="E2671">
        <v>2</v>
      </c>
      <c r="F2671" t="s">
        <v>561</v>
      </c>
      <c r="G2671" s="71">
        <f>VLOOKUP(M2671,'BASE ARTICLE SAMUEL 25012023 v1'!$A$1:$F$1287,6,FALSE)</f>
        <v>5.73</v>
      </c>
      <c r="H2671" s="6">
        <f>VLOOKUP(M2671,'BASE ARTICLE SAMUEL 25012023 v2'!$A$1:$H$1287,8,FALSE)</f>
        <v>5.73</v>
      </c>
      <c r="I2671">
        <v>19.059999999999999</v>
      </c>
      <c r="J2671">
        <f t="shared" si="337"/>
        <v>38.119999999999997</v>
      </c>
      <c r="K2671" s="6">
        <f>VLOOKUP(M2671,'BASE ARTICLE SAMUEL 25012023 v2'!$A$1:$K$1287,11,FALSE)</f>
        <v>22.862700000000004</v>
      </c>
      <c r="L2671" s="6">
        <f t="shared" si="338"/>
        <v>45.725400000000008</v>
      </c>
      <c r="M2671" t="s">
        <v>560</v>
      </c>
      <c r="N2671" t="str">
        <f>VLOOKUP(M2671,'BASE ARTICLE SAMUEL 25012023 v1'!$A$2:$B$1287,2,FALSE)</f>
        <v>AS</v>
      </c>
      <c r="O2671">
        <f t="shared" si="339"/>
        <v>11.46</v>
      </c>
    </row>
    <row r="2672" spans="1:15" outlineLevel="2" x14ac:dyDescent="0.25">
      <c r="A2672" t="s">
        <v>585</v>
      </c>
      <c r="B2672" s="74" t="str">
        <f t="shared" si="334"/>
        <v>1200V75</v>
      </c>
      <c r="C2672" t="str">
        <f>VLOOKUP(A2672,'BASE ARTICLE SAMUEL 25012023 v1'!$A$1:$B$1287,2,FALSE)</f>
        <v>AF</v>
      </c>
      <c r="D2672" t="s">
        <v>2200</v>
      </c>
      <c r="E2672">
        <v>3</v>
      </c>
      <c r="F2672" t="s">
        <v>2201</v>
      </c>
      <c r="G2672" s="71">
        <f>VLOOKUP(M2672,'BASE ARTICLE SAMUEL 25012023 v1'!$A$1:$F$1287,6,FALSE)</f>
        <v>0</v>
      </c>
      <c r="H2672" s="6">
        <f>VLOOKUP(M2672,'BASE ARTICLE SAMUEL 25012023 v2'!$A$1:$H$1287,8,FALSE)</f>
        <v>0</v>
      </c>
      <c r="I2672">
        <v>0</v>
      </c>
      <c r="J2672">
        <f t="shared" si="337"/>
        <v>0</v>
      </c>
      <c r="K2672" s="6">
        <f>VLOOKUP(M2672,'BASE ARTICLE SAMUEL 25012023 v2'!$A$1:$K$1287,11,FALSE)</f>
        <v>0</v>
      </c>
      <c r="L2672" s="6">
        <f t="shared" si="338"/>
        <v>0</v>
      </c>
      <c r="M2672" t="s">
        <v>2200</v>
      </c>
      <c r="N2672" t="str">
        <f>VLOOKUP(M2672,'BASE ARTICLE SAMUEL 25012023 v1'!$A$2:$B$1287,2,FALSE)</f>
        <v>AS</v>
      </c>
      <c r="O2672">
        <f t="shared" si="339"/>
        <v>0</v>
      </c>
    </row>
    <row r="2673" spans="1:15" outlineLevel="2" x14ac:dyDescent="0.25">
      <c r="A2673" t="s">
        <v>585</v>
      </c>
      <c r="B2673" s="74" t="str">
        <f t="shared" si="334"/>
        <v>1200V75</v>
      </c>
      <c r="C2673" t="str">
        <f>VLOOKUP(A2673,'BASE ARTICLE SAMUEL 25012023 v1'!$A$1:$B$1287,2,FALSE)</f>
        <v>AF</v>
      </c>
      <c r="D2673" t="s">
        <v>274</v>
      </c>
      <c r="E2673">
        <v>1</v>
      </c>
      <c r="F2673" t="s">
        <v>275</v>
      </c>
      <c r="G2673" s="71">
        <f>VLOOKUP(M2673,'BASE ARTICLE SAMUEL 25012023 v1'!$A$1:$F$1287,6,FALSE)</f>
        <v>1.23</v>
      </c>
      <c r="H2673" s="6">
        <f>VLOOKUP(M2673,'BASE ARTICLE SAMUEL 25012023 v2'!$A$1:$H$1287,8,FALSE)</f>
        <v>1.327</v>
      </c>
      <c r="I2673">
        <v>1.64</v>
      </c>
      <c r="J2673">
        <f t="shared" si="337"/>
        <v>1.64</v>
      </c>
      <c r="K2673" s="6">
        <f>VLOOKUP(M2673,'BASE ARTICLE SAMUEL 25012023 v2'!$A$1:$K$1287,11,FALSE)</f>
        <v>1.76491</v>
      </c>
      <c r="L2673" s="6">
        <f t="shared" si="338"/>
        <v>1.76491</v>
      </c>
      <c r="M2673" t="s">
        <v>274</v>
      </c>
      <c r="N2673" t="str">
        <f>VLOOKUP(M2673,'BASE ARTICLE SAMUEL 25012023 v1'!$A$2:$B$1287,2,FALSE)</f>
        <v>AS</v>
      </c>
      <c r="O2673">
        <f t="shared" si="339"/>
        <v>1.327</v>
      </c>
    </row>
    <row r="2674" spans="1:15" outlineLevel="2" x14ac:dyDescent="0.25">
      <c r="A2674" t="s">
        <v>585</v>
      </c>
      <c r="B2674" s="74" t="str">
        <f t="shared" si="334"/>
        <v>1200V75</v>
      </c>
      <c r="C2674" t="str">
        <f>VLOOKUP(A2674,'BASE ARTICLE SAMUEL 25012023 v1'!$A$1:$B$1287,2,FALSE)</f>
        <v>AF</v>
      </c>
      <c r="D2674" t="s">
        <v>2215</v>
      </c>
      <c r="E2674">
        <v>5</v>
      </c>
      <c r="F2674" t="s">
        <v>2216</v>
      </c>
      <c r="G2674" s="71">
        <f>VLOOKUP(M2674,'BASE ARTICLE SAMUEL 25012023 v1'!$A$1:$F$1287,6,FALSE)</f>
        <v>0.6</v>
      </c>
      <c r="H2674" s="6">
        <f>VLOOKUP(M2674,'BASE ARTICLE SAMUEL 25012023 v2'!$A$1:$H$1287,8,FALSE)</f>
        <v>0.76</v>
      </c>
      <c r="I2674">
        <v>0.79800000000000004</v>
      </c>
      <c r="J2674">
        <f t="shared" si="337"/>
        <v>3.99</v>
      </c>
      <c r="K2674" s="6">
        <f>VLOOKUP(M2674,'BASE ARTICLE SAMUEL 25012023 v2'!$A$1:$K$1287,11,FALSE)</f>
        <v>1.0108000000000001</v>
      </c>
      <c r="L2674" s="6">
        <f t="shared" si="338"/>
        <v>5.0540000000000003</v>
      </c>
      <c r="M2674" t="s">
        <v>2215</v>
      </c>
      <c r="N2674" t="str">
        <f>VLOOKUP(M2674,'BASE ARTICLE SAMUEL 25012023 v1'!$A$2:$B$1287,2,FALSE)</f>
        <v>AN</v>
      </c>
      <c r="O2674">
        <f t="shared" si="339"/>
        <v>3.8</v>
      </c>
    </row>
    <row r="2675" spans="1:15" outlineLevel="2" x14ac:dyDescent="0.25">
      <c r="A2675" t="s">
        <v>585</v>
      </c>
      <c r="B2675" s="74" t="str">
        <f t="shared" si="334"/>
        <v>1200V75</v>
      </c>
      <c r="C2675" t="str">
        <f>VLOOKUP(A2675,'BASE ARTICLE SAMUEL 25012023 v1'!$A$1:$B$1287,2,FALSE)</f>
        <v>AF</v>
      </c>
      <c r="E2675">
        <v>1</v>
      </c>
      <c r="F2675" t="s">
        <v>2484</v>
      </c>
      <c r="G2675" s="71">
        <f>VLOOKUP(M2675,'BASE ARTICLE SAMUEL 25012023 v1'!$A$1:$F$1287,6,FALSE)</f>
        <v>1.32</v>
      </c>
      <c r="H2675" s="6">
        <f>VLOOKUP(M2675,'BASE ARTICLE SAMUEL 25012023 v2'!$A$1:$H$1287,8,FALSE)</f>
        <v>1.32</v>
      </c>
      <c r="I2675">
        <v>1.32</v>
      </c>
      <c r="J2675">
        <f t="shared" si="337"/>
        <v>1.32</v>
      </c>
      <c r="K2675" s="6">
        <f>VLOOKUP(M2675,'BASE ARTICLE SAMUEL 25012023 v2'!$A$1:$K$1287,11,FALSE)</f>
        <v>1.4520000000000002</v>
      </c>
      <c r="L2675" s="6">
        <f t="shared" si="338"/>
        <v>1.4520000000000002</v>
      </c>
      <c r="M2675" t="s">
        <v>2483</v>
      </c>
      <c r="N2675" t="str">
        <f>VLOOKUP(M2675,'BASE ARTICLE SAMUEL 25012023 v1'!$A$2:$B$1287,2,FALSE)</f>
        <v>AN</v>
      </c>
      <c r="O2675">
        <f t="shared" si="339"/>
        <v>1.32</v>
      </c>
    </row>
    <row r="2676" spans="1:15" outlineLevel="1" x14ac:dyDescent="0.25">
      <c r="A2676" s="74" t="s">
        <v>4257</v>
      </c>
      <c r="B2676" s="74" t="str">
        <f t="shared" si="334"/>
        <v>DP-SPR1200V75</v>
      </c>
      <c r="H2676" s="6" t="e">
        <f>VLOOKUP(M2676,'BASE ARTICLE SAMUEL 25012023 v2'!$A$1:$H$1287,8,FALSE)</f>
        <v>#N/A</v>
      </c>
      <c r="K2676" s="6" t="e">
        <f>VLOOKUP(M2676,'BASE ARTICLE SAMUEL 25012023 v2'!$A$1:$K$1287,11,FALSE)</f>
        <v>#N/A</v>
      </c>
      <c r="L2676" s="6">
        <f>SUBTOTAL(9,L2653:L2675)</f>
        <v>2153.5513000360002</v>
      </c>
      <c r="O2676">
        <f>SUBTOTAL(9,O2653:O2675)</f>
        <v>1219.7649999999999</v>
      </c>
    </row>
    <row r="2677" spans="1:15" outlineLevel="2" x14ac:dyDescent="0.25">
      <c r="A2677" t="s">
        <v>2247</v>
      </c>
      <c r="B2677" s="74" t="str">
        <f t="shared" si="334"/>
        <v>1200V75ALT</v>
      </c>
      <c r="C2677" t="str">
        <f>VLOOKUP(A2677,'BASE ARTICLE SAMUEL 25012023 v1'!$A$1:$B$1287,2,FALSE)</f>
        <v>AF</v>
      </c>
      <c r="D2677">
        <v>101007</v>
      </c>
      <c r="E2677">
        <v>2</v>
      </c>
      <c r="F2677" t="s">
        <v>582</v>
      </c>
      <c r="G2677" s="71">
        <f>VLOOKUP(M2677,'BASE ARTICLE SAMUEL 25012023 v1'!$A$1:$F$1287,6,FALSE)</f>
        <v>1.5</v>
      </c>
      <c r="H2677" s="6">
        <f>VLOOKUP(M2677,'BASE ARTICLE SAMUEL 25012023 v2'!$A$1:$H$1287,8,FALSE)</f>
        <v>1.5</v>
      </c>
      <c r="I2677">
        <v>2.25</v>
      </c>
      <c r="J2677">
        <f t="shared" ref="J2677:J2698" si="340">E2677*I2677</f>
        <v>4.5</v>
      </c>
      <c r="K2677" s="6">
        <f>VLOOKUP(M2677,'BASE ARTICLE SAMUEL 25012023 v2'!$A$1:$K$1287,11,FALSE)</f>
        <v>2.25</v>
      </c>
      <c r="L2677" s="6">
        <f t="shared" ref="L2677:L2698" si="341">E2677*K2677</f>
        <v>4.5</v>
      </c>
      <c r="M2677">
        <v>101007</v>
      </c>
      <c r="N2677" t="str">
        <f>VLOOKUP(M2677,'BASE ARTICLE SAMUEL 25012023 v1'!$A$2:$B$1287,2,FALSE)</f>
        <v>AN</v>
      </c>
      <c r="O2677">
        <f t="shared" si="339"/>
        <v>3</v>
      </c>
    </row>
    <row r="2678" spans="1:15" outlineLevel="2" x14ac:dyDescent="0.25">
      <c r="A2678" t="s">
        <v>2247</v>
      </c>
      <c r="B2678" s="74" t="str">
        <f t="shared" si="334"/>
        <v>1200V75ALT</v>
      </c>
      <c r="C2678" t="str">
        <f>VLOOKUP(A2678,'BASE ARTICLE SAMUEL 25012023 v1'!$A$1:$B$1287,2,FALSE)</f>
        <v>AF</v>
      </c>
      <c r="D2678" t="s">
        <v>2093</v>
      </c>
      <c r="E2678">
        <v>2</v>
      </c>
      <c r="F2678" t="s">
        <v>3953</v>
      </c>
      <c r="G2678" s="71">
        <f>VLOOKUP(M2678,'BASE ARTICLE SAMUEL 25012023 v1'!$A$1:$F$1287,6,FALSE)</f>
        <v>265</v>
      </c>
      <c r="H2678" s="6">
        <f>VLOOKUP(M2678,'BASE ARTICLE SAMUEL 25012023 v2'!$A$1:$H$1287,8,FALSE)</f>
        <v>265</v>
      </c>
      <c r="I2678">
        <v>427.5</v>
      </c>
      <c r="J2678">
        <f t="shared" si="340"/>
        <v>855</v>
      </c>
      <c r="K2678" s="6">
        <f>VLOOKUP(M2678,'BASE ARTICLE SAMUEL 25012023 v2'!$A$1:$K$1287,11,FALSE)</f>
        <v>397.5</v>
      </c>
      <c r="L2678" s="6">
        <f t="shared" si="341"/>
        <v>795</v>
      </c>
      <c r="M2678" t="s">
        <v>2093</v>
      </c>
      <c r="N2678" t="str">
        <f>VLOOKUP(M2678,'BASE ARTICLE SAMUEL 25012023 v1'!$A$2:$B$1287,2,FALSE)</f>
        <v>AN</v>
      </c>
      <c r="O2678">
        <f t="shared" si="339"/>
        <v>530</v>
      </c>
    </row>
    <row r="2679" spans="1:15" outlineLevel="2" x14ac:dyDescent="0.25">
      <c r="A2679" t="s">
        <v>2247</v>
      </c>
      <c r="B2679" s="74" t="str">
        <f t="shared" si="334"/>
        <v>1200V75ALT</v>
      </c>
      <c r="C2679" t="str">
        <f>VLOOKUP(A2679,'BASE ARTICLE SAMUEL 25012023 v1'!$A$1:$B$1287,2,FALSE)</f>
        <v>AF</v>
      </c>
      <c r="D2679" t="s">
        <v>576</v>
      </c>
      <c r="E2679">
        <v>2.5</v>
      </c>
      <c r="F2679" t="s">
        <v>577</v>
      </c>
      <c r="G2679" s="71">
        <f>VLOOKUP(M2679,'BASE ARTICLE SAMUEL 25012023 v1'!$A$1:$F$1287,6,FALSE)</f>
        <v>3.2</v>
      </c>
      <c r="H2679" s="6">
        <f>VLOOKUP(M2679,'BASE ARTICLE SAMUEL 25012023 v2'!$A$1:$H$1287,8,FALSE)</f>
        <v>3.2</v>
      </c>
      <c r="I2679">
        <v>4.3499999999999996</v>
      </c>
      <c r="J2679">
        <f t="shared" si="340"/>
        <v>10.875</v>
      </c>
      <c r="K2679" s="6">
        <f>VLOOKUP(M2679,'BASE ARTICLE SAMUEL 25012023 v2'!$A$1:$K$1287,11,FALSE)</f>
        <v>4.8000000000000007</v>
      </c>
      <c r="L2679" s="6">
        <f t="shared" si="341"/>
        <v>12.000000000000002</v>
      </c>
      <c r="M2679" t="s">
        <v>576</v>
      </c>
      <c r="N2679" t="str">
        <f>VLOOKUP(M2679,'BASE ARTICLE SAMUEL 25012023 v1'!$A$2:$B$1287,2,FALSE)</f>
        <v>AN</v>
      </c>
      <c r="O2679">
        <f t="shared" si="339"/>
        <v>8</v>
      </c>
    </row>
    <row r="2680" spans="1:15" outlineLevel="2" x14ac:dyDescent="0.25">
      <c r="A2680" t="s">
        <v>2247</v>
      </c>
      <c r="B2680" s="74" t="str">
        <f t="shared" si="334"/>
        <v>1200V75ALT</v>
      </c>
      <c r="C2680" t="str">
        <f>VLOOKUP(A2680,'BASE ARTICLE SAMUEL 25012023 v1'!$A$1:$B$1287,2,FALSE)</f>
        <v>AF</v>
      </c>
      <c r="E2680">
        <v>1</v>
      </c>
      <c r="F2680" t="s">
        <v>1550</v>
      </c>
      <c r="G2680" s="71">
        <f>VLOOKUP(M2680,'BASE ARTICLE SAMUEL 25012023 v1'!$A$1:$F$1287,6,FALSE)</f>
        <v>5</v>
      </c>
      <c r="H2680" s="6">
        <f>VLOOKUP(M2680,'BASE ARTICLE SAMUEL 25012023 v2'!$A$1:$H$1287,8,FALSE)</f>
        <v>5</v>
      </c>
      <c r="I2680">
        <v>0.8</v>
      </c>
      <c r="J2680">
        <f t="shared" si="340"/>
        <v>0.8</v>
      </c>
      <c r="K2680" s="6">
        <f>VLOOKUP(M2680,'BASE ARTICLE SAMUEL 25012023 v2'!$A$1:$K$1287,11,FALSE)</f>
        <v>5.5</v>
      </c>
      <c r="L2680" s="6">
        <f t="shared" si="341"/>
        <v>5.5</v>
      </c>
      <c r="M2680" t="s">
        <v>1549</v>
      </c>
      <c r="N2680" t="str">
        <f>VLOOKUP(M2680,'BASE ARTICLE SAMUEL 25012023 v1'!$A$2:$B$1287,2,FALSE)</f>
        <v>AN</v>
      </c>
      <c r="O2680">
        <f t="shared" si="339"/>
        <v>5</v>
      </c>
    </row>
    <row r="2681" spans="1:15" outlineLevel="2" x14ac:dyDescent="0.25">
      <c r="A2681" t="s">
        <v>2247</v>
      </c>
      <c r="B2681" s="74" t="str">
        <f t="shared" si="334"/>
        <v>1200V75ALT</v>
      </c>
      <c r="C2681" t="str">
        <f>VLOOKUP(A2681,'BASE ARTICLE SAMUEL 25012023 v1'!$A$1:$B$1287,2,FALSE)</f>
        <v>AF</v>
      </c>
      <c r="D2681" t="s">
        <v>558</v>
      </c>
      <c r="E2681">
        <v>4</v>
      </c>
      <c r="F2681" t="s">
        <v>559</v>
      </c>
      <c r="G2681" s="71">
        <f>VLOOKUP(M2681,'BASE ARTICLE SAMUEL 25012023 v1'!$A$1:$F$1287,6,FALSE)</f>
        <v>0.85</v>
      </c>
      <c r="H2681" s="6">
        <f>VLOOKUP(M2681,'BASE ARTICLE SAMUEL 25012023 v2'!$A$1:$H$1287,8,FALSE)</f>
        <v>0.91100000000000003</v>
      </c>
      <c r="I2681">
        <v>1.1299999999999999</v>
      </c>
      <c r="J2681">
        <f t="shared" si="340"/>
        <v>4.5199999999999996</v>
      </c>
      <c r="K2681" s="6">
        <f>VLOOKUP(M2681,'BASE ARTICLE SAMUEL 25012023 v2'!$A$1:$K$1287,11,FALSE)</f>
        <v>1.2116300000000002</v>
      </c>
      <c r="L2681" s="6">
        <f t="shared" si="341"/>
        <v>4.8465200000000008</v>
      </c>
      <c r="M2681" t="s">
        <v>558</v>
      </c>
      <c r="N2681" t="str">
        <f>VLOOKUP(M2681,'BASE ARTICLE SAMUEL 25012023 v1'!$A$2:$B$1287,2,FALSE)</f>
        <v>AS</v>
      </c>
      <c r="O2681">
        <f t="shared" si="339"/>
        <v>3.6440000000000001</v>
      </c>
    </row>
    <row r="2682" spans="1:15" outlineLevel="2" x14ac:dyDescent="0.25">
      <c r="A2682" t="s">
        <v>2247</v>
      </c>
      <c r="B2682" s="74" t="str">
        <f t="shared" si="334"/>
        <v>1200V75ALT</v>
      </c>
      <c r="C2682" t="str">
        <f>VLOOKUP(A2682,'BASE ARTICLE SAMUEL 25012023 v1'!$A$1:$B$1287,2,FALSE)</f>
        <v>AF</v>
      </c>
      <c r="D2682" t="s">
        <v>2217</v>
      </c>
      <c r="E2682">
        <v>6</v>
      </c>
      <c r="F2682" t="s">
        <v>2218</v>
      </c>
      <c r="G2682" s="71">
        <f>VLOOKUP(M2682,'BASE ARTICLE SAMUEL 25012023 v1'!$A$1:$F$1287,6,FALSE)</f>
        <v>0.2</v>
      </c>
      <c r="H2682" s="6">
        <f>VLOOKUP(M2682,'BASE ARTICLE SAMUEL 25012023 v2'!$A$1:$H$1287,8,FALSE)</f>
        <v>0.2</v>
      </c>
      <c r="I2682">
        <v>0.26600000000000001</v>
      </c>
      <c r="J2682">
        <f t="shared" si="340"/>
        <v>1.5960000000000001</v>
      </c>
      <c r="K2682" s="6">
        <f>VLOOKUP(M2682,'BASE ARTICLE SAMUEL 25012023 v2'!$A$1:$K$1287,11,FALSE)</f>
        <v>0.26600000000000001</v>
      </c>
      <c r="L2682" s="6">
        <f t="shared" si="341"/>
        <v>1.5960000000000001</v>
      </c>
      <c r="M2682" t="s">
        <v>2217</v>
      </c>
      <c r="N2682" t="str">
        <f>VLOOKUP(M2682,'BASE ARTICLE SAMUEL 25012023 v1'!$A$2:$B$1287,2,FALSE)</f>
        <v>AN</v>
      </c>
      <c r="O2682">
        <f t="shared" si="339"/>
        <v>1.2000000000000002</v>
      </c>
    </row>
    <row r="2683" spans="1:15" outlineLevel="2" x14ac:dyDescent="0.25">
      <c r="A2683" t="s">
        <v>2247</v>
      </c>
      <c r="B2683" s="74" t="str">
        <f t="shared" si="334"/>
        <v>1200V75ALT</v>
      </c>
      <c r="C2683" t="str">
        <f>VLOOKUP(A2683,'BASE ARTICLE SAMUEL 25012023 v1'!$A$1:$B$1287,2,FALSE)</f>
        <v>AF</v>
      </c>
      <c r="D2683" t="s">
        <v>942</v>
      </c>
      <c r="E2683">
        <v>1</v>
      </c>
      <c r="F2683" t="s">
        <v>943</v>
      </c>
      <c r="G2683" s="71">
        <f>VLOOKUP(M2683,'BASE ARTICLE SAMUEL 25012023 v1'!$A$1:$F$1287,6,FALSE)</f>
        <v>1.64</v>
      </c>
      <c r="H2683" s="6">
        <f>VLOOKUP(M2683,'BASE ARTICLE SAMUEL 25012023 v2'!$A$1:$H$1287,8,FALSE)</f>
        <v>1.83</v>
      </c>
      <c r="I2683">
        <v>2.4500000000000002</v>
      </c>
      <c r="J2683">
        <f t="shared" si="340"/>
        <v>2.4500000000000002</v>
      </c>
      <c r="K2683" s="6">
        <f>VLOOKUP(M2683,'BASE ARTICLE SAMUEL 25012023 v2'!$A$1:$K$1287,11,FALSE)</f>
        <v>2.7450000000000001</v>
      </c>
      <c r="L2683" s="6">
        <f t="shared" si="341"/>
        <v>2.7450000000000001</v>
      </c>
      <c r="M2683" t="s">
        <v>942</v>
      </c>
      <c r="N2683" t="str">
        <f>VLOOKUP(M2683,'BASE ARTICLE SAMUEL 25012023 v1'!$A$2:$B$1287,2,FALSE)</f>
        <v>AS</v>
      </c>
      <c r="O2683">
        <f t="shared" si="339"/>
        <v>1.83</v>
      </c>
    </row>
    <row r="2684" spans="1:15" outlineLevel="2" x14ac:dyDescent="0.25">
      <c r="A2684" t="s">
        <v>2247</v>
      </c>
      <c r="B2684" s="74" t="str">
        <f t="shared" si="334"/>
        <v>1200V75ALT</v>
      </c>
      <c r="C2684" t="str">
        <f>VLOOKUP(A2684,'BASE ARTICLE SAMUEL 25012023 v1'!$A$1:$B$1287,2,FALSE)</f>
        <v>AF</v>
      </c>
      <c r="D2684" t="s">
        <v>1667</v>
      </c>
      <c r="E2684">
        <v>3</v>
      </c>
      <c r="F2684" t="s">
        <v>1668</v>
      </c>
      <c r="G2684" s="71">
        <f>VLOOKUP(M2684,'BASE ARTICLE SAMUEL 25012023 v1'!$A$1:$F$1287,6,FALSE)</f>
        <v>0.6</v>
      </c>
      <c r="H2684" s="6">
        <f>VLOOKUP(M2684,'BASE ARTICLE SAMUEL 25012023 v2'!$A$1:$H$1287,8,FALSE)</f>
        <v>0.6</v>
      </c>
      <c r="I2684">
        <v>0.9</v>
      </c>
      <c r="J2684">
        <f t="shared" si="340"/>
        <v>2.7</v>
      </c>
      <c r="K2684" s="6">
        <f>VLOOKUP(M2684,'BASE ARTICLE SAMUEL 25012023 v2'!$A$1:$K$1287,11,FALSE)</f>
        <v>0.89999999999999991</v>
      </c>
      <c r="L2684" s="6">
        <f t="shared" si="341"/>
        <v>2.6999999999999997</v>
      </c>
      <c r="M2684" t="s">
        <v>1667</v>
      </c>
      <c r="N2684" t="str">
        <f>VLOOKUP(M2684,'BASE ARTICLE SAMUEL 25012023 v1'!$A$2:$B$1287,2,FALSE)</f>
        <v>AN</v>
      </c>
      <c r="O2684">
        <f t="shared" si="339"/>
        <v>1.7999999999999998</v>
      </c>
    </row>
    <row r="2685" spans="1:15" outlineLevel="2" x14ac:dyDescent="0.25">
      <c r="A2685" t="s">
        <v>2247</v>
      </c>
      <c r="B2685" s="74" t="str">
        <f t="shared" si="334"/>
        <v>1200V75ALT</v>
      </c>
      <c r="C2685" t="str">
        <f>VLOOKUP(A2685,'BASE ARTICLE SAMUEL 25012023 v1'!$A$1:$B$1287,2,FALSE)</f>
        <v>AF</v>
      </c>
      <c r="D2685" t="s">
        <v>1949</v>
      </c>
      <c r="E2685">
        <v>2</v>
      </c>
      <c r="F2685" t="s">
        <v>1950</v>
      </c>
      <c r="G2685" s="71">
        <f>VLOOKUP(M2685,'BASE ARTICLE SAMUEL 25012023 v1'!$A$1:$F$1287,6,FALSE)</f>
        <v>0</v>
      </c>
      <c r="H2685" s="6">
        <f>VLOOKUP(M2685,'BASE ARTICLE SAMUEL 25012023 v2'!$A$1:$H$1287,8,FALSE)</f>
        <v>92.97</v>
      </c>
      <c r="I2685">
        <v>156.03</v>
      </c>
      <c r="J2685">
        <f t="shared" si="340"/>
        <v>312.06</v>
      </c>
      <c r="K2685" s="6">
        <f>VLOOKUP(M2685,'BASE ARTICLE SAMUEL 25012023 v2'!$A$1:$K$1287,11,FALSE)</f>
        <v>157.13120000000001</v>
      </c>
      <c r="L2685" s="6">
        <f t="shared" si="341"/>
        <v>314.26240000000001</v>
      </c>
      <c r="M2685" t="s">
        <v>1949</v>
      </c>
      <c r="N2685" t="str">
        <f>VLOOKUP(M2685,'BASE ARTICLE SAMUEL 25012023 v1'!$A$2:$B$1287,2,FALSE)</f>
        <v>AF</v>
      </c>
      <c r="O2685">
        <f t="shared" si="339"/>
        <v>185.94</v>
      </c>
    </row>
    <row r="2686" spans="1:15" outlineLevel="2" x14ac:dyDescent="0.25">
      <c r="A2686" t="s">
        <v>2247</v>
      </c>
      <c r="B2686" s="74" t="str">
        <f t="shared" si="334"/>
        <v>1200V75ALT</v>
      </c>
      <c r="C2686" t="str">
        <f>VLOOKUP(A2686,'BASE ARTICLE SAMUEL 25012023 v1'!$A$1:$B$1287,2,FALSE)</f>
        <v>AF</v>
      </c>
      <c r="D2686" t="s">
        <v>2057</v>
      </c>
      <c r="E2686">
        <v>1</v>
      </c>
      <c r="F2686" t="s">
        <v>2058</v>
      </c>
      <c r="G2686" s="71">
        <f>VLOOKUP(M2686,'BASE ARTICLE SAMUEL 25012023 v1'!$A$1:$F$1287,6,FALSE)</f>
        <v>214.71</v>
      </c>
      <c r="H2686" s="6">
        <f>VLOOKUP(M2686,'BASE ARTICLE SAMUEL 25012023 v2'!$A$1:$H$1287,8,FALSE)</f>
        <v>196.03</v>
      </c>
      <c r="I2686">
        <v>289.12</v>
      </c>
      <c r="J2686">
        <f t="shared" si="340"/>
        <v>289.12</v>
      </c>
      <c r="K2686" s="6">
        <f>VLOOKUP(M2686,'BASE ARTICLE SAMUEL 25012023 v2'!$A$1:$K$1287,11,FALSE)</f>
        <v>287.341800036</v>
      </c>
      <c r="L2686" s="6">
        <f t="shared" si="341"/>
        <v>287.341800036</v>
      </c>
      <c r="M2686" t="s">
        <v>2057</v>
      </c>
      <c r="N2686" t="str">
        <f>VLOOKUP(M2686,'BASE ARTICLE SAMUEL 25012023 v1'!$A$2:$B$1287,2,FALSE)</f>
        <v>AF</v>
      </c>
      <c r="O2686">
        <f t="shared" si="339"/>
        <v>196.03</v>
      </c>
    </row>
    <row r="2687" spans="1:15" outlineLevel="2" x14ac:dyDescent="0.25">
      <c r="A2687" t="s">
        <v>2247</v>
      </c>
      <c r="B2687" s="74" t="str">
        <f t="shared" si="334"/>
        <v>1200V75ALT</v>
      </c>
      <c r="C2687" t="str">
        <f>VLOOKUP(A2687,'BASE ARTICLE SAMUEL 25012023 v1'!$A$1:$B$1287,2,FALSE)</f>
        <v>AF</v>
      </c>
      <c r="D2687" t="s">
        <v>2045</v>
      </c>
      <c r="E2687">
        <v>1</v>
      </c>
      <c r="F2687" t="s">
        <v>3952</v>
      </c>
      <c r="G2687" s="71">
        <f>VLOOKUP(M2687,'BASE ARTICLE SAMUEL 25012023 v1'!$A$1:$F$1287,6,FALSE)</f>
        <v>249.46</v>
      </c>
      <c r="H2687" s="6">
        <f>VLOOKUP(M2687,'BASE ARTICLE SAMUEL 25012023 v2'!$A$1:$H$1287,8,FALSE)</f>
        <v>46.484999999999999</v>
      </c>
      <c r="I2687">
        <v>380.51</v>
      </c>
      <c r="J2687">
        <f t="shared" si="340"/>
        <v>380.51</v>
      </c>
      <c r="K2687" s="6">
        <f>VLOOKUP(M2687,'BASE ARTICLE SAMUEL 25012023 v2'!$A$1:$K$1287,11,FALSE)</f>
        <v>193.47749999999999</v>
      </c>
      <c r="L2687" s="6">
        <f t="shared" si="341"/>
        <v>193.47749999999999</v>
      </c>
      <c r="M2687" t="s">
        <v>2045</v>
      </c>
      <c r="N2687" t="str">
        <f>VLOOKUP(M2687,'BASE ARTICLE SAMUEL 25012023 v1'!$A$2:$B$1287,2,FALSE)</f>
        <v>AF</v>
      </c>
      <c r="O2687">
        <f t="shared" si="339"/>
        <v>46.484999999999999</v>
      </c>
    </row>
    <row r="2688" spans="1:15" outlineLevel="2" x14ac:dyDescent="0.25">
      <c r="A2688" t="s">
        <v>2247</v>
      </c>
      <c r="B2688" s="74" t="str">
        <f t="shared" si="334"/>
        <v>1200V75ALT</v>
      </c>
      <c r="C2688" t="str">
        <f>VLOOKUP(A2688,'BASE ARTICLE SAMUEL 25012023 v1'!$A$1:$B$1287,2,FALSE)</f>
        <v>AF</v>
      </c>
      <c r="D2688" t="s">
        <v>534</v>
      </c>
      <c r="E2688">
        <v>1</v>
      </c>
      <c r="F2688" t="s">
        <v>535</v>
      </c>
      <c r="G2688" s="71">
        <f>VLOOKUP(M2688,'BASE ARTICLE SAMUEL 25012023 v1'!$A$1:$F$1287,6,FALSE)</f>
        <v>152.84</v>
      </c>
      <c r="H2688" s="6">
        <f>VLOOKUP(M2688,'BASE ARTICLE SAMUEL 25012023 v2'!$A$1:$H$1287,8,FALSE)</f>
        <v>180.1</v>
      </c>
      <c r="I2688">
        <v>229.26</v>
      </c>
      <c r="J2688">
        <f t="shared" si="340"/>
        <v>229.26</v>
      </c>
      <c r="K2688" s="6">
        <f>VLOOKUP(M2688,'BASE ARTICLE SAMUEL 25012023 v2'!$A$1:$K$1287,11,FALSE)</f>
        <v>270.14999999999998</v>
      </c>
      <c r="L2688" s="6">
        <f t="shared" si="341"/>
        <v>270.14999999999998</v>
      </c>
      <c r="M2688" t="s">
        <v>534</v>
      </c>
      <c r="N2688" t="str">
        <f>VLOOKUP(M2688,'BASE ARTICLE SAMUEL 25012023 v1'!$A$2:$B$1287,2,FALSE)</f>
        <v>AN</v>
      </c>
      <c r="O2688">
        <f t="shared" si="339"/>
        <v>180.1</v>
      </c>
    </row>
    <row r="2689" spans="1:15" outlineLevel="2" x14ac:dyDescent="0.25">
      <c r="A2689" t="s">
        <v>2247</v>
      </c>
      <c r="B2689" s="74" t="str">
        <f t="shared" si="334"/>
        <v>1200V75ALT</v>
      </c>
      <c r="C2689" t="str">
        <f>VLOOKUP(A2689,'BASE ARTICLE SAMUEL 25012023 v1'!$A$1:$B$1287,2,FALSE)</f>
        <v>AF</v>
      </c>
      <c r="D2689" t="s">
        <v>68</v>
      </c>
      <c r="E2689">
        <v>1</v>
      </c>
      <c r="F2689" t="s">
        <v>69</v>
      </c>
      <c r="G2689" s="71">
        <f>VLOOKUP(M2689,'BASE ARTICLE SAMUEL 25012023 v1'!$A$1:$F$1287,6,FALSE)</f>
        <v>0.94</v>
      </c>
      <c r="H2689" s="6">
        <f>VLOOKUP(M2689,'BASE ARTICLE SAMUEL 25012023 v2'!$A$1:$H$1287,8,FALSE)</f>
        <v>0.94</v>
      </c>
      <c r="I2689">
        <v>1.41</v>
      </c>
      <c r="J2689">
        <f t="shared" si="340"/>
        <v>1.41</v>
      </c>
      <c r="K2689" s="6">
        <f>VLOOKUP(M2689,'BASE ARTICLE SAMUEL 25012023 v2'!$A$1:$K$1287,11,FALSE)</f>
        <v>1.41</v>
      </c>
      <c r="L2689" s="6">
        <f t="shared" si="341"/>
        <v>1.41</v>
      </c>
      <c r="M2689" t="s">
        <v>68</v>
      </c>
      <c r="N2689" t="str">
        <f>VLOOKUP(M2689,'BASE ARTICLE SAMUEL 25012023 v1'!$A$2:$B$1287,2,FALSE)</f>
        <v>AS</v>
      </c>
      <c r="O2689">
        <f t="shared" si="339"/>
        <v>0.94</v>
      </c>
    </row>
    <row r="2690" spans="1:15" outlineLevel="2" x14ac:dyDescent="0.25">
      <c r="A2690" t="s">
        <v>2247</v>
      </c>
      <c r="B2690" s="74" t="str">
        <f t="shared" si="334"/>
        <v>1200V75ALT</v>
      </c>
      <c r="C2690" t="str">
        <f>VLOOKUP(A2690,'BASE ARTICLE SAMUEL 25012023 v1'!$A$1:$B$1287,2,FALSE)</f>
        <v>AF</v>
      </c>
      <c r="D2690" t="s">
        <v>90</v>
      </c>
      <c r="E2690">
        <v>2</v>
      </c>
      <c r="F2690" t="s">
        <v>91</v>
      </c>
      <c r="G2690" s="71">
        <f>VLOOKUP(M2690,'BASE ARTICLE SAMUEL 25012023 v1'!$A$1:$F$1287,6,FALSE)</f>
        <v>0.92</v>
      </c>
      <c r="H2690" s="6">
        <f>VLOOKUP(M2690,'BASE ARTICLE SAMUEL 25012023 v2'!$A$1:$H$1287,8,FALSE)</f>
        <v>0.92</v>
      </c>
      <c r="I2690">
        <v>1.38</v>
      </c>
      <c r="J2690">
        <f t="shared" si="340"/>
        <v>2.76</v>
      </c>
      <c r="K2690" s="6">
        <f>VLOOKUP(M2690,'BASE ARTICLE SAMUEL 25012023 v2'!$A$1:$K$1287,11,FALSE)</f>
        <v>1.3800000000000001</v>
      </c>
      <c r="L2690" s="6">
        <f t="shared" si="341"/>
        <v>2.7600000000000002</v>
      </c>
      <c r="M2690" t="s">
        <v>90</v>
      </c>
      <c r="N2690" t="str">
        <f>VLOOKUP(M2690,'BASE ARTICLE SAMUEL 25012023 v1'!$A$2:$B$1287,2,FALSE)</f>
        <v>AS</v>
      </c>
      <c r="O2690">
        <f t="shared" si="339"/>
        <v>1.84</v>
      </c>
    </row>
    <row r="2691" spans="1:15" outlineLevel="2" x14ac:dyDescent="0.25">
      <c r="A2691" t="s">
        <v>2247</v>
      </c>
      <c r="B2691" s="74" t="str">
        <f t="shared" si="334"/>
        <v>1200V75ALT</v>
      </c>
      <c r="C2691" t="str">
        <f>VLOOKUP(A2691,'BASE ARTICLE SAMUEL 25012023 v1'!$A$1:$B$1287,2,FALSE)</f>
        <v>AF</v>
      </c>
      <c r="D2691" t="s">
        <v>757</v>
      </c>
      <c r="E2691">
        <v>2</v>
      </c>
      <c r="F2691" t="s">
        <v>758</v>
      </c>
      <c r="G2691" s="71">
        <f>VLOOKUP(M2691,'BASE ARTICLE SAMUEL 25012023 v1'!$A$1:$F$1287,6,FALSE)</f>
        <v>1.22</v>
      </c>
      <c r="H2691" s="6">
        <f>VLOOKUP(M2691,'BASE ARTICLE SAMUEL 25012023 v2'!$A$1:$H$1287,8,FALSE)</f>
        <v>1.22</v>
      </c>
      <c r="I2691">
        <v>1.62</v>
      </c>
      <c r="J2691">
        <f t="shared" si="340"/>
        <v>3.24</v>
      </c>
      <c r="K2691" s="6">
        <f>VLOOKUP(M2691,'BASE ARTICLE SAMUEL 25012023 v2'!$A$1:$K$1287,11,FALSE)</f>
        <v>1.6226</v>
      </c>
      <c r="L2691" s="6">
        <f t="shared" si="341"/>
        <v>3.2452000000000001</v>
      </c>
      <c r="M2691" t="s">
        <v>757</v>
      </c>
      <c r="N2691" t="str">
        <f>VLOOKUP(M2691,'BASE ARTICLE SAMUEL 25012023 v1'!$A$2:$B$1287,2,FALSE)</f>
        <v>AS</v>
      </c>
      <c r="O2691">
        <f t="shared" si="339"/>
        <v>2.44</v>
      </c>
    </row>
    <row r="2692" spans="1:15" outlineLevel="2" x14ac:dyDescent="0.25">
      <c r="A2692" t="s">
        <v>2247</v>
      </c>
      <c r="B2692" s="74" t="str">
        <f t="shared" ref="B2692:B2755" si="342">MID(A2692,7,100)</f>
        <v>1200V75ALT</v>
      </c>
      <c r="C2692" t="str">
        <f>VLOOKUP(A2692,'BASE ARTICLE SAMUEL 25012023 v1'!$A$1:$B$1287,2,FALSE)</f>
        <v>AF</v>
      </c>
      <c r="D2692" t="s">
        <v>1603</v>
      </c>
      <c r="E2692">
        <v>2</v>
      </c>
      <c r="F2692" t="s">
        <v>1604</v>
      </c>
      <c r="G2692" s="71">
        <f>VLOOKUP(M2692,'BASE ARTICLE SAMUEL 25012023 v1'!$A$1:$F$1287,6,FALSE)</f>
        <v>50</v>
      </c>
      <c r="H2692" s="6">
        <f>VLOOKUP(M2692,'BASE ARTICLE SAMUEL 25012023 v2'!$A$1:$H$1287,8,FALSE)</f>
        <v>0</v>
      </c>
      <c r="I2692">
        <v>75</v>
      </c>
      <c r="J2692">
        <f t="shared" si="340"/>
        <v>150</v>
      </c>
      <c r="K2692" s="6">
        <f>VLOOKUP(M2692,'BASE ARTICLE SAMUEL 25012023 v2'!$A$1:$K$1287,11,FALSE)</f>
        <v>75</v>
      </c>
      <c r="L2692" s="6">
        <f t="shared" si="341"/>
        <v>150</v>
      </c>
      <c r="M2692" t="s">
        <v>1603</v>
      </c>
      <c r="N2692" t="str">
        <f>VLOOKUP(M2692,'BASE ARTICLE SAMUEL 25012023 v1'!$A$2:$B$1287,2,FALSE)</f>
        <v>AN</v>
      </c>
      <c r="O2692">
        <f t="shared" si="339"/>
        <v>0</v>
      </c>
    </row>
    <row r="2693" spans="1:15" outlineLevel="2" x14ac:dyDescent="0.25">
      <c r="A2693" t="s">
        <v>2247</v>
      </c>
      <c r="B2693" s="74" t="str">
        <f t="shared" si="342"/>
        <v>1200V75ALT</v>
      </c>
      <c r="C2693" t="str">
        <f>VLOOKUP(A2693,'BASE ARTICLE SAMUEL 25012023 v1'!$A$1:$B$1287,2,FALSE)</f>
        <v>AF</v>
      </c>
      <c r="D2693" t="s">
        <v>2049</v>
      </c>
      <c r="E2693">
        <v>4</v>
      </c>
      <c r="F2693" t="s">
        <v>2050</v>
      </c>
      <c r="G2693" s="71">
        <f>VLOOKUP(M2693,'BASE ARTICLE SAMUEL 25012023 v1'!$A$1:$F$1287,6,FALSE)</f>
        <v>0</v>
      </c>
      <c r="H2693" s="6">
        <f>VLOOKUP(M2693,'BASE ARTICLE SAMUEL 25012023 v2'!$A$1:$H$1287,8,FALSE)</f>
        <v>4.1400000000000006</v>
      </c>
      <c r="I2693">
        <v>5.5</v>
      </c>
      <c r="J2693">
        <f t="shared" si="340"/>
        <v>22</v>
      </c>
      <c r="K2693" s="6">
        <f>VLOOKUP(M2693,'BASE ARTICLE SAMUEL 25012023 v2'!$A$1:$K$1287,11,FALSE)</f>
        <v>5.5212000000000003</v>
      </c>
      <c r="L2693" s="6">
        <f t="shared" si="341"/>
        <v>22.084800000000001</v>
      </c>
      <c r="M2693" t="s">
        <v>2049</v>
      </c>
      <c r="N2693" t="str">
        <f>VLOOKUP(M2693,'BASE ARTICLE SAMUEL 25012023 v1'!$A$2:$B$1287,2,FALSE)</f>
        <v>AF</v>
      </c>
      <c r="O2693">
        <f t="shared" si="339"/>
        <v>16.560000000000002</v>
      </c>
    </row>
    <row r="2694" spans="1:15" outlineLevel="2" x14ac:dyDescent="0.25">
      <c r="A2694" t="s">
        <v>2247</v>
      </c>
      <c r="B2694" s="74" t="str">
        <f t="shared" si="342"/>
        <v>1200V75ALT</v>
      </c>
      <c r="C2694" t="str">
        <f>VLOOKUP(A2694,'BASE ARTICLE SAMUEL 25012023 v1'!$A$1:$B$1287,2,FALSE)</f>
        <v>AF</v>
      </c>
      <c r="D2694" t="s">
        <v>1562</v>
      </c>
      <c r="E2694">
        <v>1</v>
      </c>
      <c r="F2694" t="s">
        <v>1563</v>
      </c>
      <c r="G2694" s="71">
        <f>VLOOKUP(M2694,'BASE ARTICLE SAMUEL 25012023 v1'!$A$1:$F$1287,6,FALSE)</f>
        <v>19.18</v>
      </c>
      <c r="H2694" s="6">
        <f>VLOOKUP(M2694,'BASE ARTICLE SAMUEL 25012023 v2'!$A$1:$H$1287,8,FALSE)</f>
        <v>19.18</v>
      </c>
      <c r="I2694">
        <v>28.77</v>
      </c>
      <c r="J2694">
        <f t="shared" si="340"/>
        <v>28.77</v>
      </c>
      <c r="K2694" s="6">
        <f>VLOOKUP(M2694,'BASE ARTICLE SAMUEL 25012023 v2'!$A$1:$K$1287,11,FALSE)</f>
        <v>28.77</v>
      </c>
      <c r="L2694" s="6">
        <f t="shared" si="341"/>
        <v>28.77</v>
      </c>
      <c r="M2694" t="s">
        <v>1562</v>
      </c>
      <c r="N2694" t="str">
        <f>VLOOKUP(M2694,'BASE ARTICLE SAMUEL 25012023 v1'!$A$2:$B$1287,2,FALSE)</f>
        <v>AN</v>
      </c>
      <c r="O2694">
        <f t="shared" si="339"/>
        <v>19.18</v>
      </c>
    </row>
    <row r="2695" spans="1:15" outlineLevel="2" x14ac:dyDescent="0.25">
      <c r="A2695" t="s">
        <v>2247</v>
      </c>
      <c r="B2695" s="74" t="str">
        <f t="shared" si="342"/>
        <v>1200V75ALT</v>
      </c>
      <c r="C2695" t="str">
        <f>VLOOKUP(A2695,'BASE ARTICLE SAMUEL 25012023 v1'!$A$1:$B$1287,2,FALSE)</f>
        <v>AF</v>
      </c>
      <c r="D2695" t="s">
        <v>560</v>
      </c>
      <c r="E2695">
        <v>2</v>
      </c>
      <c r="F2695" t="s">
        <v>561</v>
      </c>
      <c r="G2695" s="71">
        <f>VLOOKUP(M2695,'BASE ARTICLE SAMUEL 25012023 v1'!$A$1:$F$1287,6,FALSE)</f>
        <v>5.73</v>
      </c>
      <c r="H2695" s="6">
        <f>VLOOKUP(M2695,'BASE ARTICLE SAMUEL 25012023 v2'!$A$1:$H$1287,8,FALSE)</f>
        <v>5.73</v>
      </c>
      <c r="I2695">
        <v>19.059999999999999</v>
      </c>
      <c r="J2695">
        <f t="shared" si="340"/>
        <v>38.119999999999997</v>
      </c>
      <c r="K2695" s="6">
        <f>VLOOKUP(M2695,'BASE ARTICLE SAMUEL 25012023 v2'!$A$1:$K$1287,11,FALSE)</f>
        <v>22.862700000000004</v>
      </c>
      <c r="L2695" s="6">
        <f t="shared" si="341"/>
        <v>45.725400000000008</v>
      </c>
      <c r="M2695" t="s">
        <v>560</v>
      </c>
      <c r="N2695" t="str">
        <f>VLOOKUP(M2695,'BASE ARTICLE SAMUEL 25012023 v1'!$A$2:$B$1287,2,FALSE)</f>
        <v>AS</v>
      </c>
      <c r="O2695">
        <f t="shared" si="339"/>
        <v>11.46</v>
      </c>
    </row>
    <row r="2696" spans="1:15" outlineLevel="2" x14ac:dyDescent="0.25">
      <c r="A2696" t="s">
        <v>2247</v>
      </c>
      <c r="B2696" s="74" t="str">
        <f t="shared" si="342"/>
        <v>1200V75ALT</v>
      </c>
      <c r="C2696" t="str">
        <f>VLOOKUP(A2696,'BASE ARTICLE SAMUEL 25012023 v1'!$A$1:$B$1287,2,FALSE)</f>
        <v>AF</v>
      </c>
      <c r="D2696" t="s">
        <v>2200</v>
      </c>
      <c r="E2696">
        <v>3</v>
      </c>
      <c r="F2696" t="s">
        <v>2201</v>
      </c>
      <c r="G2696" s="71">
        <f>VLOOKUP(M2696,'BASE ARTICLE SAMUEL 25012023 v1'!$A$1:$F$1287,6,FALSE)</f>
        <v>0</v>
      </c>
      <c r="H2696" s="6">
        <f>VLOOKUP(M2696,'BASE ARTICLE SAMUEL 25012023 v2'!$A$1:$H$1287,8,FALSE)</f>
        <v>0</v>
      </c>
      <c r="I2696">
        <v>0</v>
      </c>
      <c r="J2696">
        <f t="shared" si="340"/>
        <v>0</v>
      </c>
      <c r="K2696" s="6">
        <f>VLOOKUP(M2696,'BASE ARTICLE SAMUEL 25012023 v2'!$A$1:$K$1287,11,FALSE)</f>
        <v>0</v>
      </c>
      <c r="L2696" s="6">
        <f t="shared" si="341"/>
        <v>0</v>
      </c>
      <c r="M2696" t="s">
        <v>2200</v>
      </c>
      <c r="N2696" t="str">
        <f>VLOOKUP(M2696,'BASE ARTICLE SAMUEL 25012023 v1'!$A$2:$B$1287,2,FALSE)</f>
        <v>AS</v>
      </c>
      <c r="O2696">
        <f t="shared" si="339"/>
        <v>0</v>
      </c>
    </row>
    <row r="2697" spans="1:15" outlineLevel="2" x14ac:dyDescent="0.25">
      <c r="A2697" t="s">
        <v>2247</v>
      </c>
      <c r="B2697" s="74" t="str">
        <f t="shared" si="342"/>
        <v>1200V75ALT</v>
      </c>
      <c r="C2697" t="str">
        <f>VLOOKUP(A2697,'BASE ARTICLE SAMUEL 25012023 v1'!$A$1:$B$1287,2,FALSE)</f>
        <v>AF</v>
      </c>
      <c r="D2697" t="s">
        <v>2215</v>
      </c>
      <c r="E2697">
        <v>5</v>
      </c>
      <c r="F2697" t="s">
        <v>2216</v>
      </c>
      <c r="G2697" s="71">
        <f>VLOOKUP(M2697,'BASE ARTICLE SAMUEL 25012023 v1'!$A$1:$F$1287,6,FALSE)</f>
        <v>0.6</v>
      </c>
      <c r="H2697" s="6">
        <f>VLOOKUP(M2697,'BASE ARTICLE SAMUEL 25012023 v2'!$A$1:$H$1287,8,FALSE)</f>
        <v>0.76</v>
      </c>
      <c r="I2697">
        <v>0.79800000000000004</v>
      </c>
      <c r="J2697">
        <f t="shared" si="340"/>
        <v>3.99</v>
      </c>
      <c r="K2697" s="6">
        <f>VLOOKUP(M2697,'BASE ARTICLE SAMUEL 25012023 v2'!$A$1:$K$1287,11,FALSE)</f>
        <v>1.0108000000000001</v>
      </c>
      <c r="L2697" s="6">
        <f t="shared" si="341"/>
        <v>5.0540000000000003</v>
      </c>
      <c r="M2697" t="s">
        <v>2215</v>
      </c>
      <c r="N2697" t="str">
        <f>VLOOKUP(M2697,'BASE ARTICLE SAMUEL 25012023 v1'!$A$2:$B$1287,2,FALSE)</f>
        <v>AN</v>
      </c>
      <c r="O2697">
        <f t="shared" si="339"/>
        <v>3.8</v>
      </c>
    </row>
    <row r="2698" spans="1:15" outlineLevel="2" x14ac:dyDescent="0.25">
      <c r="A2698" t="s">
        <v>2247</v>
      </c>
      <c r="B2698" s="74" t="str">
        <f t="shared" si="342"/>
        <v>1200V75ALT</v>
      </c>
      <c r="C2698" t="str">
        <f>VLOOKUP(A2698,'BASE ARTICLE SAMUEL 25012023 v1'!$A$1:$B$1287,2,FALSE)</f>
        <v>AF</v>
      </c>
      <c r="E2698">
        <v>1</v>
      </c>
      <c r="F2698" t="s">
        <v>2484</v>
      </c>
      <c r="G2698" s="71">
        <f>VLOOKUP(M2698,'BASE ARTICLE SAMUEL 25012023 v1'!$A$1:$F$1287,6,FALSE)</f>
        <v>1.32</v>
      </c>
      <c r="H2698" s="6">
        <f>VLOOKUP(M2698,'BASE ARTICLE SAMUEL 25012023 v2'!$A$1:$H$1287,8,FALSE)</f>
        <v>1.32</v>
      </c>
      <c r="I2698">
        <v>0.79800000000000004</v>
      </c>
      <c r="J2698">
        <f t="shared" si="340"/>
        <v>0.79800000000000004</v>
      </c>
      <c r="K2698" s="6">
        <f>VLOOKUP(M2698,'BASE ARTICLE SAMUEL 25012023 v2'!$A$1:$K$1287,11,FALSE)</f>
        <v>1.4520000000000002</v>
      </c>
      <c r="L2698" s="6">
        <f t="shared" si="341"/>
        <v>1.4520000000000002</v>
      </c>
      <c r="M2698" t="s">
        <v>2483</v>
      </c>
      <c r="N2698" t="str">
        <f>VLOOKUP(M2698,'BASE ARTICLE SAMUEL 25012023 v1'!$A$2:$B$1287,2,FALSE)</f>
        <v>AN</v>
      </c>
      <c r="O2698">
        <f t="shared" si="339"/>
        <v>1.32</v>
      </c>
    </row>
    <row r="2699" spans="1:15" outlineLevel="1" x14ac:dyDescent="0.25">
      <c r="A2699" s="74" t="s">
        <v>4258</v>
      </c>
      <c r="B2699" s="74" t="str">
        <f t="shared" si="342"/>
        <v>DP-SPR1200V75ALT</v>
      </c>
      <c r="H2699" s="6" t="e">
        <f>VLOOKUP(M2699,'BASE ARTICLE SAMUEL 25012023 v2'!$A$1:$H$1287,8,FALSE)</f>
        <v>#N/A</v>
      </c>
      <c r="K2699" s="6" t="e">
        <f>VLOOKUP(M2699,'BASE ARTICLE SAMUEL 25012023 v2'!$A$1:$K$1287,11,FALSE)</f>
        <v>#N/A</v>
      </c>
      <c r="L2699" s="6">
        <f>SUBTOTAL(9,L2677:L2698)</f>
        <v>2154.6206200360007</v>
      </c>
      <c r="O2699">
        <f>SUBTOTAL(9,O2677:O2698)</f>
        <v>1220.569</v>
      </c>
    </row>
    <row r="2700" spans="1:15" outlineLevel="2" x14ac:dyDescent="0.25">
      <c r="A2700" t="s">
        <v>2279</v>
      </c>
      <c r="B2700" s="74" t="str">
        <f t="shared" si="342"/>
        <v>1500V100</v>
      </c>
      <c r="C2700" t="str">
        <f>VLOOKUP(A2700,'BASE ARTICLE SAMUEL 25012023 v1'!$A$1:$B$1287,2,FALSE)</f>
        <v>AF</v>
      </c>
      <c r="D2700" t="s">
        <v>560</v>
      </c>
      <c r="E2700">
        <v>3</v>
      </c>
      <c r="F2700" t="s">
        <v>561</v>
      </c>
      <c r="G2700" s="71">
        <f>VLOOKUP(M2700,'BASE ARTICLE SAMUEL 25012023 v1'!$A$1:$F$1287,6,FALSE)</f>
        <v>5.73</v>
      </c>
      <c r="H2700" s="6">
        <f>VLOOKUP(M2700,'BASE ARTICLE SAMUEL 25012023 v2'!$A$1:$H$1287,8,FALSE)</f>
        <v>5.73</v>
      </c>
      <c r="I2700">
        <v>19.059999999999999</v>
      </c>
      <c r="J2700">
        <f t="shared" ref="J2700:J2722" si="343">E2700*I2700</f>
        <v>57.179999999999993</v>
      </c>
      <c r="K2700" s="6">
        <f>VLOOKUP(M2700,'BASE ARTICLE SAMUEL 25012023 v2'!$A$1:$K$1287,11,FALSE)</f>
        <v>22.862700000000004</v>
      </c>
      <c r="L2700" s="6">
        <f t="shared" ref="L2700:L2722" si="344">E2700*K2700</f>
        <v>68.588100000000011</v>
      </c>
      <c r="M2700" t="s">
        <v>560</v>
      </c>
      <c r="N2700" t="str">
        <f>VLOOKUP(M2700,'BASE ARTICLE SAMUEL 25012023 v1'!$A$2:$B$1287,2,FALSE)</f>
        <v>AS</v>
      </c>
      <c r="O2700">
        <f t="shared" si="339"/>
        <v>17.190000000000001</v>
      </c>
    </row>
    <row r="2701" spans="1:15" outlineLevel="2" x14ac:dyDescent="0.25">
      <c r="A2701" t="s">
        <v>2279</v>
      </c>
      <c r="B2701" s="74" t="str">
        <f t="shared" si="342"/>
        <v>1500V100</v>
      </c>
      <c r="C2701" t="str">
        <f>VLOOKUP(A2701,'BASE ARTICLE SAMUEL 25012023 v1'!$A$1:$B$1287,2,FALSE)</f>
        <v>AF</v>
      </c>
      <c r="D2701" t="s">
        <v>576</v>
      </c>
      <c r="E2701">
        <v>3</v>
      </c>
      <c r="F2701" t="s">
        <v>577</v>
      </c>
      <c r="G2701" s="71">
        <f>VLOOKUP(M2701,'BASE ARTICLE SAMUEL 25012023 v1'!$A$1:$F$1287,6,FALSE)</f>
        <v>3.2</v>
      </c>
      <c r="H2701" s="6">
        <f>VLOOKUP(M2701,'BASE ARTICLE SAMUEL 25012023 v2'!$A$1:$H$1287,8,FALSE)</f>
        <v>3.2</v>
      </c>
      <c r="I2701">
        <v>4.3499999999999996</v>
      </c>
      <c r="J2701">
        <f t="shared" si="343"/>
        <v>13.049999999999999</v>
      </c>
      <c r="K2701" s="6">
        <f>VLOOKUP(M2701,'BASE ARTICLE SAMUEL 25012023 v2'!$A$1:$K$1287,11,FALSE)</f>
        <v>4.8000000000000007</v>
      </c>
      <c r="L2701" s="6">
        <f t="shared" si="344"/>
        <v>14.400000000000002</v>
      </c>
      <c r="M2701" t="s">
        <v>576</v>
      </c>
      <c r="N2701" t="str">
        <f>VLOOKUP(M2701,'BASE ARTICLE SAMUEL 25012023 v1'!$A$2:$B$1287,2,FALSE)</f>
        <v>AN</v>
      </c>
      <c r="O2701">
        <f t="shared" si="339"/>
        <v>9.6000000000000014</v>
      </c>
    </row>
    <row r="2702" spans="1:15" outlineLevel="2" x14ac:dyDescent="0.25">
      <c r="A2702" t="s">
        <v>2279</v>
      </c>
      <c r="B2702" s="74" t="str">
        <f t="shared" si="342"/>
        <v>1500V100</v>
      </c>
      <c r="C2702" t="str">
        <f>VLOOKUP(A2702,'BASE ARTICLE SAMUEL 25012023 v1'!$A$1:$B$1287,2,FALSE)</f>
        <v>AF</v>
      </c>
      <c r="D2702" t="s">
        <v>930</v>
      </c>
      <c r="E2702">
        <v>2</v>
      </c>
      <c r="F2702" t="s">
        <v>3954</v>
      </c>
      <c r="G2702" s="71">
        <f>VLOOKUP(M2702,'BASE ARTICLE SAMUEL 25012023 v1'!$A$1:$F$1287,6,FALSE)</f>
        <v>300</v>
      </c>
      <c r="H2702" s="6">
        <f>VLOOKUP(M2702,'BASE ARTICLE SAMUEL 25012023 v2'!$A$1:$H$1287,8,FALSE)</f>
        <v>300</v>
      </c>
      <c r="I2702">
        <v>450</v>
      </c>
      <c r="J2702">
        <f t="shared" si="343"/>
        <v>900</v>
      </c>
      <c r="K2702" s="6">
        <f>VLOOKUP(M2702,'BASE ARTICLE SAMUEL 25012023 v2'!$A$1:$K$1287,11,FALSE)</f>
        <v>450</v>
      </c>
      <c r="L2702" s="6">
        <f t="shared" si="344"/>
        <v>900</v>
      </c>
      <c r="M2702" t="s">
        <v>930</v>
      </c>
      <c r="N2702" t="str">
        <f>VLOOKUP(M2702,'BASE ARTICLE SAMUEL 25012023 v1'!$A$2:$B$1287,2,FALSE)</f>
        <v>AN</v>
      </c>
      <c r="O2702">
        <f t="shared" si="339"/>
        <v>600</v>
      </c>
    </row>
    <row r="2703" spans="1:15" outlineLevel="2" x14ac:dyDescent="0.25">
      <c r="A2703" t="s">
        <v>2279</v>
      </c>
      <c r="B2703" s="74" t="str">
        <f t="shared" si="342"/>
        <v>1500V100</v>
      </c>
      <c r="C2703" t="str">
        <f>VLOOKUP(A2703,'BASE ARTICLE SAMUEL 25012023 v1'!$A$1:$B$1287,2,FALSE)</f>
        <v>AF</v>
      </c>
      <c r="D2703" t="s">
        <v>2200</v>
      </c>
      <c r="E2703">
        <v>3</v>
      </c>
      <c r="F2703" t="s">
        <v>2201</v>
      </c>
      <c r="G2703" s="71">
        <f>VLOOKUP(M2703,'BASE ARTICLE SAMUEL 25012023 v1'!$A$1:$F$1287,6,FALSE)</f>
        <v>0</v>
      </c>
      <c r="H2703" s="6">
        <f>VLOOKUP(M2703,'BASE ARTICLE SAMUEL 25012023 v2'!$A$1:$H$1287,8,FALSE)</f>
        <v>0</v>
      </c>
      <c r="I2703">
        <v>0</v>
      </c>
      <c r="J2703">
        <f t="shared" si="343"/>
        <v>0</v>
      </c>
      <c r="K2703" s="6">
        <f>VLOOKUP(M2703,'BASE ARTICLE SAMUEL 25012023 v2'!$A$1:$K$1287,11,FALSE)</f>
        <v>0</v>
      </c>
      <c r="L2703" s="6">
        <f t="shared" si="344"/>
        <v>0</v>
      </c>
      <c r="M2703" t="s">
        <v>2200</v>
      </c>
      <c r="N2703" t="str">
        <f>VLOOKUP(M2703,'BASE ARTICLE SAMUEL 25012023 v1'!$A$2:$B$1287,2,FALSE)</f>
        <v>AS</v>
      </c>
      <c r="O2703">
        <f t="shared" si="339"/>
        <v>0</v>
      </c>
    </row>
    <row r="2704" spans="1:15" outlineLevel="2" x14ac:dyDescent="0.25">
      <c r="A2704" t="s">
        <v>2279</v>
      </c>
      <c r="B2704" s="74" t="str">
        <f t="shared" si="342"/>
        <v>1500V100</v>
      </c>
      <c r="C2704" t="str">
        <f>VLOOKUP(A2704,'BASE ARTICLE SAMUEL 25012023 v1'!$A$1:$B$1287,2,FALSE)</f>
        <v>AF</v>
      </c>
      <c r="D2704" t="s">
        <v>90</v>
      </c>
      <c r="E2704">
        <v>2</v>
      </c>
      <c r="F2704" t="s">
        <v>91</v>
      </c>
      <c r="G2704" s="71">
        <f>VLOOKUP(M2704,'BASE ARTICLE SAMUEL 25012023 v1'!$A$1:$F$1287,6,FALSE)</f>
        <v>0.92</v>
      </c>
      <c r="H2704" s="6">
        <f>VLOOKUP(M2704,'BASE ARTICLE SAMUEL 25012023 v2'!$A$1:$H$1287,8,FALSE)</f>
        <v>0.92</v>
      </c>
      <c r="I2704">
        <v>1.38</v>
      </c>
      <c r="J2704">
        <f t="shared" si="343"/>
        <v>2.76</v>
      </c>
      <c r="K2704" s="6">
        <f>VLOOKUP(M2704,'BASE ARTICLE SAMUEL 25012023 v2'!$A$1:$K$1287,11,FALSE)</f>
        <v>1.3800000000000001</v>
      </c>
      <c r="L2704" s="6">
        <f t="shared" si="344"/>
        <v>2.7600000000000002</v>
      </c>
      <c r="M2704" t="s">
        <v>90</v>
      </c>
      <c r="N2704" t="str">
        <f>VLOOKUP(M2704,'BASE ARTICLE SAMUEL 25012023 v1'!$A$2:$B$1287,2,FALSE)</f>
        <v>AS</v>
      </c>
      <c r="O2704">
        <f t="shared" si="339"/>
        <v>1.84</v>
      </c>
    </row>
    <row r="2705" spans="1:15" outlineLevel="2" x14ac:dyDescent="0.25">
      <c r="A2705" t="s">
        <v>2279</v>
      </c>
      <c r="B2705" s="74" t="str">
        <f t="shared" si="342"/>
        <v>1500V100</v>
      </c>
      <c r="C2705" t="str">
        <f>VLOOKUP(A2705,'BASE ARTICLE SAMUEL 25012023 v1'!$A$1:$B$1287,2,FALSE)</f>
        <v>AF</v>
      </c>
      <c r="D2705" t="s">
        <v>68</v>
      </c>
      <c r="E2705">
        <v>1</v>
      </c>
      <c r="F2705" t="s">
        <v>69</v>
      </c>
      <c r="G2705" s="71">
        <f>VLOOKUP(M2705,'BASE ARTICLE SAMUEL 25012023 v1'!$A$1:$F$1287,6,FALSE)</f>
        <v>0.94</v>
      </c>
      <c r="H2705" s="6">
        <f>VLOOKUP(M2705,'BASE ARTICLE SAMUEL 25012023 v2'!$A$1:$H$1287,8,FALSE)</f>
        <v>0.94</v>
      </c>
      <c r="I2705">
        <v>1.41</v>
      </c>
      <c r="J2705">
        <f t="shared" si="343"/>
        <v>1.41</v>
      </c>
      <c r="K2705" s="6">
        <f>VLOOKUP(M2705,'BASE ARTICLE SAMUEL 25012023 v2'!$A$1:$K$1287,11,FALSE)</f>
        <v>1.41</v>
      </c>
      <c r="L2705" s="6">
        <f t="shared" si="344"/>
        <v>1.41</v>
      </c>
      <c r="M2705" t="s">
        <v>68</v>
      </c>
      <c r="N2705" t="str">
        <f>VLOOKUP(M2705,'BASE ARTICLE SAMUEL 25012023 v1'!$A$2:$B$1287,2,FALSE)</f>
        <v>AS</v>
      </c>
      <c r="O2705">
        <f t="shared" si="339"/>
        <v>0.94</v>
      </c>
    </row>
    <row r="2706" spans="1:15" outlineLevel="2" x14ac:dyDescent="0.25">
      <c r="A2706" t="s">
        <v>2279</v>
      </c>
      <c r="B2706" s="74" t="str">
        <f t="shared" si="342"/>
        <v>1500V100</v>
      </c>
      <c r="C2706" t="str">
        <f>VLOOKUP(A2706,'BASE ARTICLE SAMUEL 25012023 v1'!$A$1:$B$1287,2,FALSE)</f>
        <v>AF</v>
      </c>
      <c r="D2706" t="s">
        <v>942</v>
      </c>
      <c r="E2706">
        <v>1</v>
      </c>
      <c r="F2706" t="s">
        <v>943</v>
      </c>
      <c r="G2706" s="71">
        <f>VLOOKUP(M2706,'BASE ARTICLE SAMUEL 25012023 v1'!$A$1:$F$1287,6,FALSE)</f>
        <v>1.64</v>
      </c>
      <c r="H2706" s="6">
        <f>VLOOKUP(M2706,'BASE ARTICLE SAMUEL 25012023 v2'!$A$1:$H$1287,8,FALSE)</f>
        <v>1.83</v>
      </c>
      <c r="I2706">
        <v>2.4500000000000002</v>
      </c>
      <c r="J2706">
        <f t="shared" si="343"/>
        <v>2.4500000000000002</v>
      </c>
      <c r="K2706" s="6">
        <f>VLOOKUP(M2706,'BASE ARTICLE SAMUEL 25012023 v2'!$A$1:$K$1287,11,FALSE)</f>
        <v>2.7450000000000001</v>
      </c>
      <c r="L2706" s="6">
        <f t="shared" si="344"/>
        <v>2.7450000000000001</v>
      </c>
      <c r="M2706" t="s">
        <v>942</v>
      </c>
      <c r="N2706" t="str">
        <f>VLOOKUP(M2706,'BASE ARTICLE SAMUEL 25012023 v1'!$A$2:$B$1287,2,FALSE)</f>
        <v>AS</v>
      </c>
      <c r="O2706">
        <f t="shared" si="339"/>
        <v>1.83</v>
      </c>
    </row>
    <row r="2707" spans="1:15" outlineLevel="2" x14ac:dyDescent="0.25">
      <c r="A2707" t="s">
        <v>2279</v>
      </c>
      <c r="B2707" s="74" t="str">
        <f t="shared" si="342"/>
        <v>1500V100</v>
      </c>
      <c r="C2707" t="str">
        <f>VLOOKUP(A2707,'BASE ARTICLE SAMUEL 25012023 v1'!$A$1:$B$1287,2,FALSE)</f>
        <v>AF</v>
      </c>
      <c r="D2707" t="s">
        <v>757</v>
      </c>
      <c r="E2707">
        <v>1</v>
      </c>
      <c r="F2707" t="s">
        <v>758</v>
      </c>
      <c r="G2707" s="71">
        <f>VLOOKUP(M2707,'BASE ARTICLE SAMUEL 25012023 v1'!$A$1:$F$1287,6,FALSE)</f>
        <v>1.22</v>
      </c>
      <c r="H2707" s="6">
        <f>VLOOKUP(M2707,'BASE ARTICLE SAMUEL 25012023 v2'!$A$1:$H$1287,8,FALSE)</f>
        <v>1.22</v>
      </c>
      <c r="I2707">
        <v>1.62</v>
      </c>
      <c r="J2707">
        <f t="shared" si="343"/>
        <v>1.62</v>
      </c>
      <c r="K2707" s="6">
        <f>VLOOKUP(M2707,'BASE ARTICLE SAMUEL 25012023 v2'!$A$1:$K$1287,11,FALSE)</f>
        <v>1.6226</v>
      </c>
      <c r="L2707" s="6">
        <f t="shared" si="344"/>
        <v>1.6226</v>
      </c>
      <c r="M2707" t="s">
        <v>757</v>
      </c>
      <c r="N2707" t="str">
        <f>VLOOKUP(M2707,'BASE ARTICLE SAMUEL 25012023 v1'!$A$2:$B$1287,2,FALSE)</f>
        <v>AS</v>
      </c>
      <c r="O2707">
        <f t="shared" si="339"/>
        <v>1.22</v>
      </c>
    </row>
    <row r="2708" spans="1:15" outlineLevel="2" x14ac:dyDescent="0.25">
      <c r="A2708" t="s">
        <v>2279</v>
      </c>
      <c r="B2708" s="74" t="str">
        <f t="shared" si="342"/>
        <v>1500V100</v>
      </c>
      <c r="C2708" t="str">
        <f>VLOOKUP(A2708,'BASE ARTICLE SAMUEL 25012023 v1'!$A$1:$B$1287,2,FALSE)</f>
        <v>AF</v>
      </c>
      <c r="D2708" t="s">
        <v>2049</v>
      </c>
      <c r="E2708">
        <v>4</v>
      </c>
      <c r="F2708" t="s">
        <v>2050</v>
      </c>
      <c r="G2708" s="71">
        <f>VLOOKUP(M2708,'BASE ARTICLE SAMUEL 25012023 v1'!$A$1:$F$1287,6,FALSE)</f>
        <v>0</v>
      </c>
      <c r="H2708" s="6">
        <f>VLOOKUP(M2708,'BASE ARTICLE SAMUEL 25012023 v2'!$A$1:$H$1287,8,FALSE)</f>
        <v>4.1400000000000006</v>
      </c>
      <c r="I2708">
        <v>5.5</v>
      </c>
      <c r="J2708">
        <f t="shared" si="343"/>
        <v>22</v>
      </c>
      <c r="K2708" s="6">
        <f>VLOOKUP(M2708,'BASE ARTICLE SAMUEL 25012023 v2'!$A$1:$K$1287,11,FALSE)</f>
        <v>5.5212000000000003</v>
      </c>
      <c r="L2708" s="6">
        <f t="shared" si="344"/>
        <v>22.084800000000001</v>
      </c>
      <c r="M2708" t="s">
        <v>2049</v>
      </c>
      <c r="N2708" t="str">
        <f>VLOOKUP(M2708,'BASE ARTICLE SAMUEL 25012023 v1'!$A$2:$B$1287,2,FALSE)</f>
        <v>AF</v>
      </c>
      <c r="O2708">
        <f t="shared" si="339"/>
        <v>16.560000000000002</v>
      </c>
    </row>
    <row r="2709" spans="1:15" outlineLevel="2" x14ac:dyDescent="0.25">
      <c r="A2709" t="s">
        <v>2279</v>
      </c>
      <c r="B2709" s="74" t="str">
        <f t="shared" si="342"/>
        <v>1500V100</v>
      </c>
      <c r="C2709" t="str">
        <f>VLOOKUP(A2709,'BASE ARTICLE SAMUEL 25012023 v1'!$A$1:$B$1287,2,FALSE)</f>
        <v>AF</v>
      </c>
      <c r="D2709">
        <v>101007</v>
      </c>
      <c r="E2709">
        <v>2</v>
      </c>
      <c r="F2709" t="s">
        <v>582</v>
      </c>
      <c r="G2709" s="71">
        <f>VLOOKUP(M2709,'BASE ARTICLE SAMUEL 25012023 v1'!$A$1:$F$1287,6,FALSE)</f>
        <v>1.5</v>
      </c>
      <c r="H2709" s="6">
        <f>VLOOKUP(M2709,'BASE ARTICLE SAMUEL 25012023 v2'!$A$1:$H$1287,8,FALSE)</f>
        <v>1.5</v>
      </c>
      <c r="I2709">
        <v>2.25</v>
      </c>
      <c r="J2709">
        <f t="shared" si="343"/>
        <v>4.5</v>
      </c>
      <c r="K2709" s="6">
        <f>VLOOKUP(M2709,'BASE ARTICLE SAMUEL 25012023 v2'!$A$1:$K$1287,11,FALSE)</f>
        <v>2.25</v>
      </c>
      <c r="L2709" s="6">
        <f t="shared" si="344"/>
        <v>4.5</v>
      </c>
      <c r="M2709">
        <v>101007</v>
      </c>
      <c r="N2709" t="str">
        <f>VLOOKUP(M2709,'BASE ARTICLE SAMUEL 25012023 v1'!$A$2:$B$1287,2,FALSE)</f>
        <v>AN</v>
      </c>
      <c r="O2709">
        <f t="shared" si="339"/>
        <v>3</v>
      </c>
    </row>
    <row r="2710" spans="1:15" outlineLevel="2" x14ac:dyDescent="0.25">
      <c r="A2710" t="s">
        <v>2279</v>
      </c>
      <c r="B2710" s="74" t="str">
        <f t="shared" si="342"/>
        <v>1500V100</v>
      </c>
      <c r="C2710" t="str">
        <f>VLOOKUP(A2710,'BASE ARTICLE SAMUEL 25012023 v1'!$A$1:$B$1287,2,FALSE)</f>
        <v>AF</v>
      </c>
      <c r="D2710" t="s">
        <v>558</v>
      </c>
      <c r="E2710">
        <v>3</v>
      </c>
      <c r="F2710" t="s">
        <v>559</v>
      </c>
      <c r="G2710" s="71">
        <f>VLOOKUP(M2710,'BASE ARTICLE SAMUEL 25012023 v1'!$A$1:$F$1287,6,FALSE)</f>
        <v>0.85</v>
      </c>
      <c r="H2710" s="6">
        <f>VLOOKUP(M2710,'BASE ARTICLE SAMUEL 25012023 v2'!$A$1:$H$1287,8,FALSE)</f>
        <v>0.91100000000000003</v>
      </c>
      <c r="I2710">
        <v>1.1299999999999999</v>
      </c>
      <c r="J2710">
        <f t="shared" si="343"/>
        <v>3.3899999999999997</v>
      </c>
      <c r="K2710" s="6">
        <f>VLOOKUP(M2710,'BASE ARTICLE SAMUEL 25012023 v2'!$A$1:$K$1287,11,FALSE)</f>
        <v>1.2116300000000002</v>
      </c>
      <c r="L2710" s="6">
        <f t="shared" si="344"/>
        <v>3.6348900000000004</v>
      </c>
      <c r="M2710" t="s">
        <v>558</v>
      </c>
      <c r="N2710" t="str">
        <f>VLOOKUP(M2710,'BASE ARTICLE SAMUEL 25012023 v1'!$A$2:$B$1287,2,FALSE)</f>
        <v>AS</v>
      </c>
      <c r="O2710">
        <f t="shared" si="339"/>
        <v>2.7330000000000001</v>
      </c>
    </row>
    <row r="2711" spans="1:15" outlineLevel="2" x14ac:dyDescent="0.25">
      <c r="A2711" t="s">
        <v>2279</v>
      </c>
      <c r="B2711" s="74" t="str">
        <f t="shared" si="342"/>
        <v>1500V100</v>
      </c>
      <c r="C2711" t="str">
        <f>VLOOKUP(A2711,'BASE ARTICLE SAMUEL 25012023 v1'!$A$1:$B$1287,2,FALSE)</f>
        <v>AF</v>
      </c>
      <c r="D2711" t="s">
        <v>2215</v>
      </c>
      <c r="E2711">
        <v>5</v>
      </c>
      <c r="F2711" t="s">
        <v>2216</v>
      </c>
      <c r="G2711" s="71">
        <f>VLOOKUP(M2711,'BASE ARTICLE SAMUEL 25012023 v1'!$A$1:$F$1287,6,FALSE)</f>
        <v>0.6</v>
      </c>
      <c r="H2711" s="6">
        <f>VLOOKUP(M2711,'BASE ARTICLE SAMUEL 25012023 v2'!$A$1:$H$1287,8,FALSE)</f>
        <v>0.76</v>
      </c>
      <c r="I2711">
        <v>0.79800000000000004</v>
      </c>
      <c r="J2711">
        <f t="shared" si="343"/>
        <v>3.99</v>
      </c>
      <c r="K2711" s="6">
        <f>VLOOKUP(M2711,'BASE ARTICLE SAMUEL 25012023 v2'!$A$1:$K$1287,11,FALSE)</f>
        <v>1.0108000000000001</v>
      </c>
      <c r="L2711" s="6">
        <f t="shared" si="344"/>
        <v>5.0540000000000003</v>
      </c>
      <c r="M2711" t="s">
        <v>2215</v>
      </c>
      <c r="N2711" t="str">
        <f>VLOOKUP(M2711,'BASE ARTICLE SAMUEL 25012023 v1'!$A$2:$B$1287,2,FALSE)</f>
        <v>AN</v>
      </c>
      <c r="O2711">
        <f t="shared" si="339"/>
        <v>3.8</v>
      </c>
    </row>
    <row r="2712" spans="1:15" outlineLevel="2" x14ac:dyDescent="0.25">
      <c r="A2712" t="s">
        <v>2279</v>
      </c>
      <c r="B2712" s="74" t="str">
        <f t="shared" si="342"/>
        <v>1500V100</v>
      </c>
      <c r="C2712" t="str">
        <f>VLOOKUP(A2712,'BASE ARTICLE SAMUEL 25012023 v1'!$A$1:$B$1287,2,FALSE)</f>
        <v>AF</v>
      </c>
      <c r="D2712" t="s">
        <v>1667</v>
      </c>
      <c r="E2712">
        <v>3</v>
      </c>
      <c r="F2712" t="s">
        <v>1668</v>
      </c>
      <c r="G2712" s="71">
        <f>VLOOKUP(M2712,'BASE ARTICLE SAMUEL 25012023 v1'!$A$1:$F$1287,6,FALSE)</f>
        <v>0.6</v>
      </c>
      <c r="H2712" s="6">
        <f>VLOOKUP(M2712,'BASE ARTICLE SAMUEL 25012023 v2'!$A$1:$H$1287,8,FALSE)</f>
        <v>0.6</v>
      </c>
      <c r="I2712">
        <v>0.9</v>
      </c>
      <c r="J2712">
        <f t="shared" si="343"/>
        <v>2.7</v>
      </c>
      <c r="K2712" s="6">
        <f>VLOOKUP(M2712,'BASE ARTICLE SAMUEL 25012023 v2'!$A$1:$K$1287,11,FALSE)</f>
        <v>0.89999999999999991</v>
      </c>
      <c r="L2712" s="6">
        <f t="shared" si="344"/>
        <v>2.6999999999999997</v>
      </c>
      <c r="M2712" t="s">
        <v>1667</v>
      </c>
      <c r="N2712" t="str">
        <f>VLOOKUP(M2712,'BASE ARTICLE SAMUEL 25012023 v1'!$A$2:$B$1287,2,FALSE)</f>
        <v>AN</v>
      </c>
      <c r="O2712">
        <f t="shared" si="339"/>
        <v>1.7999999999999998</v>
      </c>
    </row>
    <row r="2713" spans="1:15" outlineLevel="2" x14ac:dyDescent="0.25">
      <c r="A2713" t="s">
        <v>2279</v>
      </c>
      <c r="B2713" s="74" t="str">
        <f t="shared" si="342"/>
        <v>1500V100</v>
      </c>
      <c r="C2713" t="str">
        <f>VLOOKUP(A2713,'BASE ARTICLE SAMUEL 25012023 v1'!$A$1:$B$1287,2,FALSE)</f>
        <v>AF</v>
      </c>
      <c r="D2713" t="s">
        <v>2217</v>
      </c>
      <c r="E2713">
        <v>6</v>
      </c>
      <c r="F2713" t="s">
        <v>2218</v>
      </c>
      <c r="G2713" s="71">
        <f>VLOOKUP(M2713,'BASE ARTICLE SAMUEL 25012023 v1'!$A$1:$F$1287,6,FALSE)</f>
        <v>0.2</v>
      </c>
      <c r="H2713" s="6">
        <f>VLOOKUP(M2713,'BASE ARTICLE SAMUEL 25012023 v2'!$A$1:$H$1287,8,FALSE)</f>
        <v>0.2</v>
      </c>
      <c r="I2713">
        <v>0.26600000000000001</v>
      </c>
      <c r="J2713">
        <f t="shared" si="343"/>
        <v>1.5960000000000001</v>
      </c>
      <c r="K2713" s="6">
        <f>VLOOKUP(M2713,'BASE ARTICLE SAMUEL 25012023 v2'!$A$1:$K$1287,11,FALSE)</f>
        <v>0.26600000000000001</v>
      </c>
      <c r="L2713" s="6">
        <f t="shared" si="344"/>
        <v>1.5960000000000001</v>
      </c>
      <c r="M2713" t="s">
        <v>2217</v>
      </c>
      <c r="N2713" t="str">
        <f>VLOOKUP(M2713,'BASE ARTICLE SAMUEL 25012023 v1'!$A$2:$B$1287,2,FALSE)</f>
        <v>AN</v>
      </c>
      <c r="O2713">
        <f t="shared" si="339"/>
        <v>1.2000000000000002</v>
      </c>
    </row>
    <row r="2714" spans="1:15" outlineLevel="2" x14ac:dyDescent="0.25">
      <c r="A2714" t="s">
        <v>2279</v>
      </c>
      <c r="B2714" s="74" t="str">
        <f t="shared" si="342"/>
        <v>1500V100</v>
      </c>
      <c r="C2714" t="str">
        <f>VLOOKUP(A2714,'BASE ARTICLE SAMUEL 25012023 v1'!$A$1:$B$1287,2,FALSE)</f>
        <v>AF</v>
      </c>
      <c r="D2714" t="s">
        <v>1949</v>
      </c>
      <c r="E2714">
        <v>2</v>
      </c>
      <c r="F2714" t="s">
        <v>1950</v>
      </c>
      <c r="G2714" s="71">
        <f>VLOOKUP(M2714,'BASE ARTICLE SAMUEL 25012023 v1'!$A$1:$F$1287,6,FALSE)</f>
        <v>0</v>
      </c>
      <c r="H2714" s="6">
        <f>VLOOKUP(M2714,'BASE ARTICLE SAMUEL 25012023 v2'!$A$1:$H$1287,8,FALSE)</f>
        <v>92.97</v>
      </c>
      <c r="I2714">
        <v>156.03</v>
      </c>
      <c r="J2714">
        <f t="shared" si="343"/>
        <v>312.06</v>
      </c>
      <c r="K2714" s="6">
        <f>VLOOKUP(M2714,'BASE ARTICLE SAMUEL 25012023 v2'!$A$1:$K$1287,11,FALSE)</f>
        <v>157.13120000000001</v>
      </c>
      <c r="L2714" s="6">
        <f t="shared" si="344"/>
        <v>314.26240000000001</v>
      </c>
      <c r="M2714" t="s">
        <v>1949</v>
      </c>
      <c r="N2714" t="str">
        <f>VLOOKUP(M2714,'BASE ARTICLE SAMUEL 25012023 v1'!$A$2:$B$1287,2,FALSE)</f>
        <v>AF</v>
      </c>
      <c r="O2714">
        <f t="shared" si="339"/>
        <v>185.94</v>
      </c>
    </row>
    <row r="2715" spans="1:15" outlineLevel="2" x14ac:dyDescent="0.25">
      <c r="A2715" t="s">
        <v>2279</v>
      </c>
      <c r="B2715" s="74" t="str">
        <f t="shared" si="342"/>
        <v>1500V100</v>
      </c>
      <c r="C2715" t="str">
        <f>VLOOKUP(A2715,'BASE ARTICLE SAMUEL 25012023 v1'!$A$1:$B$1287,2,FALSE)</f>
        <v>AF</v>
      </c>
      <c r="D2715" t="s">
        <v>2057</v>
      </c>
      <c r="E2715">
        <v>1</v>
      </c>
      <c r="F2715" t="s">
        <v>2058</v>
      </c>
      <c r="G2715" s="71">
        <f>VLOOKUP(M2715,'BASE ARTICLE SAMUEL 25012023 v1'!$A$1:$F$1287,6,FALSE)</f>
        <v>214.71</v>
      </c>
      <c r="H2715" s="6">
        <f>VLOOKUP(M2715,'BASE ARTICLE SAMUEL 25012023 v2'!$A$1:$H$1287,8,FALSE)</f>
        <v>196.03</v>
      </c>
      <c r="I2715">
        <v>289.12</v>
      </c>
      <c r="J2715">
        <f t="shared" si="343"/>
        <v>289.12</v>
      </c>
      <c r="K2715" s="6">
        <f>VLOOKUP(M2715,'BASE ARTICLE SAMUEL 25012023 v2'!$A$1:$K$1287,11,FALSE)</f>
        <v>287.341800036</v>
      </c>
      <c r="L2715" s="6">
        <f t="shared" si="344"/>
        <v>287.341800036</v>
      </c>
      <c r="M2715" t="s">
        <v>2057</v>
      </c>
      <c r="N2715" t="str">
        <f>VLOOKUP(M2715,'BASE ARTICLE SAMUEL 25012023 v1'!$A$2:$B$1287,2,FALSE)</f>
        <v>AF</v>
      </c>
      <c r="O2715">
        <f t="shared" si="339"/>
        <v>196.03</v>
      </c>
    </row>
    <row r="2716" spans="1:15" outlineLevel="2" x14ac:dyDescent="0.25">
      <c r="A2716" t="s">
        <v>2279</v>
      </c>
      <c r="B2716" s="74" t="str">
        <f t="shared" si="342"/>
        <v>1500V100</v>
      </c>
      <c r="C2716" t="str">
        <f>VLOOKUP(A2716,'BASE ARTICLE SAMUEL 25012023 v1'!$A$1:$B$1287,2,FALSE)</f>
        <v>AF</v>
      </c>
      <c r="D2716" t="s">
        <v>2045</v>
      </c>
      <c r="E2716">
        <v>1</v>
      </c>
      <c r="F2716" t="s">
        <v>3952</v>
      </c>
      <c r="G2716" s="71">
        <f>VLOOKUP(M2716,'BASE ARTICLE SAMUEL 25012023 v1'!$A$1:$F$1287,6,FALSE)</f>
        <v>249.46</v>
      </c>
      <c r="H2716" s="6">
        <f>VLOOKUP(M2716,'BASE ARTICLE SAMUEL 25012023 v2'!$A$1:$H$1287,8,FALSE)</f>
        <v>46.484999999999999</v>
      </c>
      <c r="I2716">
        <v>380.51</v>
      </c>
      <c r="J2716">
        <f t="shared" si="343"/>
        <v>380.51</v>
      </c>
      <c r="K2716" s="6">
        <f>VLOOKUP(M2716,'BASE ARTICLE SAMUEL 25012023 v2'!$A$1:$K$1287,11,FALSE)</f>
        <v>193.47749999999999</v>
      </c>
      <c r="L2716" s="6">
        <f t="shared" si="344"/>
        <v>193.47749999999999</v>
      </c>
      <c r="M2716" t="s">
        <v>2045</v>
      </c>
      <c r="N2716" t="str">
        <f>VLOOKUP(M2716,'BASE ARTICLE SAMUEL 25012023 v1'!$A$2:$B$1287,2,FALSE)</f>
        <v>AF</v>
      </c>
      <c r="O2716">
        <f t="shared" si="339"/>
        <v>46.484999999999999</v>
      </c>
    </row>
    <row r="2717" spans="1:15" outlineLevel="2" x14ac:dyDescent="0.25">
      <c r="A2717" t="s">
        <v>2279</v>
      </c>
      <c r="B2717" s="74" t="str">
        <f t="shared" si="342"/>
        <v>1500V100</v>
      </c>
      <c r="C2717" t="str">
        <f>VLOOKUP(A2717,'BASE ARTICLE SAMUEL 25012023 v1'!$A$1:$B$1287,2,FALSE)</f>
        <v>AF</v>
      </c>
      <c r="D2717" t="s">
        <v>2059</v>
      </c>
      <c r="E2717">
        <v>1</v>
      </c>
      <c r="F2717" t="s">
        <v>2060</v>
      </c>
      <c r="G2717" s="71">
        <f>VLOOKUP(M2717,'BASE ARTICLE SAMUEL 25012023 v1'!$A$1:$F$1287,6,FALSE)</f>
        <v>237</v>
      </c>
      <c r="H2717" s="6">
        <f>VLOOKUP(M2717,'BASE ARTICLE SAMUEL 25012023 v2'!$A$1:$H$1287,8,FALSE)</f>
        <v>299.99</v>
      </c>
      <c r="I2717">
        <v>355.5</v>
      </c>
      <c r="J2717">
        <f t="shared" si="343"/>
        <v>355.5</v>
      </c>
      <c r="K2717" s="6">
        <f>VLOOKUP(M2717,'BASE ARTICLE SAMUEL 25012023 v2'!$A$1:$K$1287,11,FALSE)</f>
        <v>449.98500000000001</v>
      </c>
      <c r="L2717" s="6">
        <f t="shared" si="344"/>
        <v>449.98500000000001</v>
      </c>
      <c r="M2717" t="s">
        <v>2059</v>
      </c>
      <c r="N2717" t="str">
        <f>VLOOKUP(M2717,'BASE ARTICLE SAMUEL 25012023 v1'!$A$2:$B$1287,2,FALSE)</f>
        <v>AN</v>
      </c>
      <c r="O2717">
        <f t="shared" si="339"/>
        <v>299.99</v>
      </c>
    </row>
    <row r="2718" spans="1:15" outlineLevel="2" x14ac:dyDescent="0.25">
      <c r="A2718" t="s">
        <v>2279</v>
      </c>
      <c r="B2718" s="74" t="str">
        <f t="shared" si="342"/>
        <v>1500V100</v>
      </c>
      <c r="C2718" t="str">
        <f>VLOOKUP(A2718,'BASE ARTICLE SAMUEL 25012023 v1'!$A$1:$B$1287,2,FALSE)</f>
        <v>AF</v>
      </c>
      <c r="D2718" t="s">
        <v>1603</v>
      </c>
      <c r="E2718">
        <v>2</v>
      </c>
      <c r="F2718" t="s">
        <v>1604</v>
      </c>
      <c r="G2718" s="71">
        <f>VLOOKUP(M2718,'BASE ARTICLE SAMUEL 25012023 v1'!$A$1:$F$1287,6,FALSE)</f>
        <v>50</v>
      </c>
      <c r="H2718" s="6">
        <f>VLOOKUP(M2718,'BASE ARTICLE SAMUEL 25012023 v2'!$A$1:$H$1287,8,FALSE)</f>
        <v>0</v>
      </c>
      <c r="I2718">
        <v>75</v>
      </c>
      <c r="J2718">
        <f t="shared" si="343"/>
        <v>150</v>
      </c>
      <c r="K2718" s="6">
        <f>VLOOKUP(M2718,'BASE ARTICLE SAMUEL 25012023 v2'!$A$1:$K$1287,11,FALSE)</f>
        <v>75</v>
      </c>
      <c r="L2718" s="6">
        <f t="shared" si="344"/>
        <v>150</v>
      </c>
      <c r="M2718" t="s">
        <v>1603</v>
      </c>
      <c r="N2718" t="str">
        <f>VLOOKUP(M2718,'BASE ARTICLE SAMUEL 25012023 v1'!$A$2:$B$1287,2,FALSE)</f>
        <v>AN</v>
      </c>
      <c r="O2718">
        <f t="shared" si="339"/>
        <v>0</v>
      </c>
    </row>
    <row r="2719" spans="1:15" outlineLevel="2" x14ac:dyDescent="0.25">
      <c r="A2719" t="s">
        <v>2279</v>
      </c>
      <c r="B2719" s="74" t="str">
        <f t="shared" si="342"/>
        <v>1500V100</v>
      </c>
      <c r="C2719" t="str">
        <f>VLOOKUP(A2719,'BASE ARTICLE SAMUEL 25012023 v1'!$A$1:$B$1287,2,FALSE)</f>
        <v>AF</v>
      </c>
      <c r="D2719" t="s">
        <v>1562</v>
      </c>
      <c r="E2719">
        <v>1</v>
      </c>
      <c r="F2719" t="s">
        <v>1563</v>
      </c>
      <c r="G2719" s="71">
        <f>VLOOKUP(M2719,'BASE ARTICLE SAMUEL 25012023 v1'!$A$1:$F$1287,6,FALSE)</f>
        <v>19.18</v>
      </c>
      <c r="H2719" s="6">
        <f>VLOOKUP(M2719,'BASE ARTICLE SAMUEL 25012023 v2'!$A$1:$H$1287,8,FALSE)</f>
        <v>19.18</v>
      </c>
      <c r="I2719">
        <v>28.77</v>
      </c>
      <c r="J2719">
        <f t="shared" si="343"/>
        <v>28.77</v>
      </c>
      <c r="K2719" s="6">
        <f>VLOOKUP(M2719,'BASE ARTICLE SAMUEL 25012023 v2'!$A$1:$K$1287,11,FALSE)</f>
        <v>28.77</v>
      </c>
      <c r="L2719" s="6">
        <f t="shared" si="344"/>
        <v>28.77</v>
      </c>
      <c r="M2719" t="s">
        <v>1562</v>
      </c>
      <c r="N2719" t="str">
        <f>VLOOKUP(M2719,'BASE ARTICLE SAMUEL 25012023 v1'!$A$2:$B$1287,2,FALSE)</f>
        <v>AN</v>
      </c>
      <c r="O2719">
        <f t="shared" si="339"/>
        <v>19.18</v>
      </c>
    </row>
    <row r="2720" spans="1:15" outlineLevel="2" x14ac:dyDescent="0.25">
      <c r="A2720" t="s">
        <v>2279</v>
      </c>
      <c r="B2720" s="74" t="str">
        <f t="shared" si="342"/>
        <v>1500V100</v>
      </c>
      <c r="C2720" t="str">
        <f>VLOOKUP(A2720,'BASE ARTICLE SAMUEL 25012023 v1'!$A$1:$B$1287,2,FALSE)</f>
        <v>AF</v>
      </c>
      <c r="D2720" t="s">
        <v>274</v>
      </c>
      <c r="E2720">
        <v>1</v>
      </c>
      <c r="F2720" t="s">
        <v>275</v>
      </c>
      <c r="G2720" s="71">
        <f>VLOOKUP(M2720,'BASE ARTICLE SAMUEL 25012023 v1'!$A$1:$F$1287,6,FALSE)</f>
        <v>1.23</v>
      </c>
      <c r="H2720" s="6">
        <f>VLOOKUP(M2720,'BASE ARTICLE SAMUEL 25012023 v2'!$A$1:$H$1287,8,FALSE)</f>
        <v>1.327</v>
      </c>
      <c r="I2720">
        <v>1.64</v>
      </c>
      <c r="J2720">
        <f t="shared" si="343"/>
        <v>1.64</v>
      </c>
      <c r="K2720" s="6">
        <f>VLOOKUP(M2720,'BASE ARTICLE SAMUEL 25012023 v2'!$A$1:$K$1287,11,FALSE)</f>
        <v>1.76491</v>
      </c>
      <c r="L2720" s="6">
        <f t="shared" si="344"/>
        <v>1.76491</v>
      </c>
      <c r="M2720" t="s">
        <v>274</v>
      </c>
      <c r="N2720" t="str">
        <f>VLOOKUP(M2720,'BASE ARTICLE SAMUEL 25012023 v1'!$A$2:$B$1287,2,FALSE)</f>
        <v>AS</v>
      </c>
      <c r="O2720">
        <f t="shared" si="339"/>
        <v>1.327</v>
      </c>
    </row>
    <row r="2721" spans="1:15" outlineLevel="2" x14ac:dyDescent="0.25">
      <c r="A2721" t="s">
        <v>2279</v>
      </c>
      <c r="B2721" s="74" t="str">
        <f t="shared" si="342"/>
        <v>1500V100</v>
      </c>
      <c r="C2721" t="str">
        <f>VLOOKUP(A2721,'BASE ARTICLE SAMUEL 25012023 v1'!$A$1:$B$1287,2,FALSE)</f>
        <v>AF</v>
      </c>
      <c r="E2721">
        <v>1</v>
      </c>
      <c r="F2721" t="s">
        <v>1550</v>
      </c>
      <c r="G2721" s="71">
        <f>VLOOKUP(M2721,'BASE ARTICLE SAMUEL 25012023 v1'!$A$1:$F$1287,6,FALSE)</f>
        <v>5</v>
      </c>
      <c r="H2721" s="6">
        <f>VLOOKUP(M2721,'BASE ARTICLE SAMUEL 25012023 v2'!$A$1:$H$1287,8,FALSE)</f>
        <v>5</v>
      </c>
      <c r="I2721">
        <v>1.64</v>
      </c>
      <c r="J2721">
        <f t="shared" si="343"/>
        <v>1.64</v>
      </c>
      <c r="K2721" s="6">
        <f>VLOOKUP(M2721,'BASE ARTICLE SAMUEL 25012023 v2'!$A$1:$K$1287,11,FALSE)</f>
        <v>5.5</v>
      </c>
      <c r="L2721" s="6">
        <f t="shared" si="344"/>
        <v>5.5</v>
      </c>
      <c r="M2721" t="s">
        <v>1549</v>
      </c>
      <c r="N2721" t="str">
        <f>VLOOKUP(M2721,'BASE ARTICLE SAMUEL 25012023 v1'!$A$2:$B$1287,2,FALSE)</f>
        <v>AN</v>
      </c>
      <c r="O2721">
        <f t="shared" si="339"/>
        <v>5</v>
      </c>
    </row>
    <row r="2722" spans="1:15" outlineLevel="2" x14ac:dyDescent="0.25">
      <c r="A2722" t="s">
        <v>2279</v>
      </c>
      <c r="B2722" s="74" t="str">
        <f t="shared" si="342"/>
        <v>1500V100</v>
      </c>
      <c r="C2722" t="str">
        <f>VLOOKUP(A2722,'BASE ARTICLE SAMUEL 25012023 v1'!$A$1:$B$1287,2,FALSE)</f>
        <v>AF</v>
      </c>
      <c r="E2722">
        <v>1</v>
      </c>
      <c r="F2722" t="s">
        <v>2484</v>
      </c>
      <c r="G2722" s="71">
        <f>VLOOKUP(M2722,'BASE ARTICLE SAMUEL 25012023 v1'!$A$1:$F$1287,6,FALSE)</f>
        <v>1.32</v>
      </c>
      <c r="H2722" s="6">
        <f>VLOOKUP(M2722,'BASE ARTICLE SAMUEL 25012023 v2'!$A$1:$H$1287,8,FALSE)</f>
        <v>1.32</v>
      </c>
      <c r="I2722">
        <v>1.64</v>
      </c>
      <c r="J2722">
        <f t="shared" si="343"/>
        <v>1.64</v>
      </c>
      <c r="K2722" s="6">
        <f>VLOOKUP(M2722,'BASE ARTICLE SAMUEL 25012023 v2'!$A$1:$K$1287,11,FALSE)</f>
        <v>1.4520000000000002</v>
      </c>
      <c r="L2722" s="6">
        <f t="shared" si="344"/>
        <v>1.4520000000000002</v>
      </c>
      <c r="M2722" t="s">
        <v>2483</v>
      </c>
      <c r="N2722" t="str">
        <f>VLOOKUP(M2722,'BASE ARTICLE SAMUEL 25012023 v1'!$A$2:$B$1287,2,FALSE)</f>
        <v>AN</v>
      </c>
      <c r="O2722">
        <f t="shared" si="339"/>
        <v>1.32</v>
      </c>
    </row>
    <row r="2723" spans="1:15" outlineLevel="1" x14ac:dyDescent="0.25">
      <c r="A2723" s="74" t="s">
        <v>4259</v>
      </c>
      <c r="B2723" s="74" t="str">
        <f t="shared" si="342"/>
        <v>DP-SPR1500V100</v>
      </c>
      <c r="H2723" s="6" t="e">
        <f>VLOOKUP(M2723,'BASE ARTICLE SAMUEL 25012023 v2'!$A$1:$H$1287,8,FALSE)</f>
        <v>#N/A</v>
      </c>
      <c r="K2723" s="6" t="e">
        <f>VLOOKUP(M2723,'BASE ARTICLE SAMUEL 25012023 v2'!$A$1:$K$1287,11,FALSE)</f>
        <v>#N/A</v>
      </c>
      <c r="L2723" s="6">
        <f>SUBTOTAL(9,L2700:L2722)</f>
        <v>2463.6490000360004</v>
      </c>
      <c r="O2723">
        <f>SUBTOTAL(9,O2700:O2722)</f>
        <v>1416.9849999999999</v>
      </c>
    </row>
    <row r="2724" spans="1:15" outlineLevel="2" x14ac:dyDescent="0.25">
      <c r="A2724" t="s">
        <v>2293</v>
      </c>
      <c r="B2724" s="74" t="str">
        <f t="shared" si="342"/>
        <v>1500V100ALT</v>
      </c>
      <c r="C2724" t="str">
        <f>VLOOKUP(A2724,'BASE ARTICLE SAMUEL 25012023 v1'!$A$1:$B$1287,2,FALSE)</f>
        <v>AF</v>
      </c>
      <c r="D2724" t="s">
        <v>560</v>
      </c>
      <c r="E2724">
        <v>3</v>
      </c>
      <c r="F2724" t="s">
        <v>561</v>
      </c>
      <c r="G2724" s="71">
        <f>VLOOKUP(M2724,'BASE ARTICLE SAMUEL 25012023 v1'!$A$1:$F$1287,6,FALSE)</f>
        <v>5.73</v>
      </c>
      <c r="H2724" s="6">
        <f>VLOOKUP(M2724,'BASE ARTICLE SAMUEL 25012023 v2'!$A$1:$H$1287,8,FALSE)</f>
        <v>5.73</v>
      </c>
      <c r="I2724">
        <v>19.059999999999999</v>
      </c>
      <c r="J2724">
        <f t="shared" ref="J2724:J2745" si="345">E2724*I2724</f>
        <v>57.179999999999993</v>
      </c>
      <c r="K2724" s="6">
        <f>VLOOKUP(M2724,'BASE ARTICLE SAMUEL 25012023 v2'!$A$1:$K$1287,11,FALSE)</f>
        <v>22.862700000000004</v>
      </c>
      <c r="L2724" s="6">
        <f t="shared" ref="L2724:L2745" si="346">E2724*K2724</f>
        <v>68.588100000000011</v>
      </c>
      <c r="M2724" t="s">
        <v>560</v>
      </c>
      <c r="N2724" t="str">
        <f>VLOOKUP(M2724,'BASE ARTICLE SAMUEL 25012023 v1'!$A$2:$B$1287,2,FALSE)</f>
        <v>AS</v>
      </c>
      <c r="O2724">
        <f t="shared" si="339"/>
        <v>17.190000000000001</v>
      </c>
    </row>
    <row r="2725" spans="1:15" outlineLevel="2" x14ac:dyDescent="0.25">
      <c r="A2725" t="s">
        <v>2293</v>
      </c>
      <c r="B2725" s="74" t="str">
        <f t="shared" si="342"/>
        <v>1500V100ALT</v>
      </c>
      <c r="C2725" t="str">
        <f>VLOOKUP(A2725,'BASE ARTICLE SAMUEL 25012023 v1'!$A$1:$B$1287,2,FALSE)</f>
        <v>AF</v>
      </c>
      <c r="D2725" t="s">
        <v>576</v>
      </c>
      <c r="E2725">
        <v>3</v>
      </c>
      <c r="F2725" t="s">
        <v>577</v>
      </c>
      <c r="G2725" s="71">
        <f>VLOOKUP(M2725,'BASE ARTICLE SAMUEL 25012023 v1'!$A$1:$F$1287,6,FALSE)</f>
        <v>3.2</v>
      </c>
      <c r="H2725" s="6">
        <f>VLOOKUP(M2725,'BASE ARTICLE SAMUEL 25012023 v2'!$A$1:$H$1287,8,FALSE)</f>
        <v>3.2</v>
      </c>
      <c r="I2725">
        <v>4.3499999999999996</v>
      </c>
      <c r="J2725">
        <f t="shared" si="345"/>
        <v>13.049999999999999</v>
      </c>
      <c r="K2725" s="6">
        <f>VLOOKUP(M2725,'BASE ARTICLE SAMUEL 25012023 v2'!$A$1:$K$1287,11,FALSE)</f>
        <v>4.8000000000000007</v>
      </c>
      <c r="L2725" s="6">
        <f t="shared" si="346"/>
        <v>14.400000000000002</v>
      </c>
      <c r="M2725" t="s">
        <v>576</v>
      </c>
      <c r="N2725" t="str">
        <f>VLOOKUP(M2725,'BASE ARTICLE SAMUEL 25012023 v1'!$A$2:$B$1287,2,FALSE)</f>
        <v>AN</v>
      </c>
      <c r="O2725">
        <f t="shared" si="339"/>
        <v>9.6000000000000014</v>
      </c>
    </row>
    <row r="2726" spans="1:15" outlineLevel="2" x14ac:dyDescent="0.25">
      <c r="A2726" t="s">
        <v>2293</v>
      </c>
      <c r="B2726" s="74" t="str">
        <f t="shared" si="342"/>
        <v>1500V100ALT</v>
      </c>
      <c r="C2726" t="str">
        <f>VLOOKUP(A2726,'BASE ARTICLE SAMUEL 25012023 v1'!$A$1:$B$1287,2,FALSE)</f>
        <v>AF</v>
      </c>
      <c r="D2726" t="s">
        <v>930</v>
      </c>
      <c r="E2726">
        <v>2</v>
      </c>
      <c r="F2726" t="s">
        <v>3954</v>
      </c>
      <c r="G2726" s="71">
        <f>VLOOKUP(M2726,'BASE ARTICLE SAMUEL 25012023 v1'!$A$1:$F$1287,6,FALSE)</f>
        <v>300</v>
      </c>
      <c r="H2726" s="6">
        <f>VLOOKUP(M2726,'BASE ARTICLE SAMUEL 25012023 v2'!$A$1:$H$1287,8,FALSE)</f>
        <v>300</v>
      </c>
      <c r="I2726">
        <v>450</v>
      </c>
      <c r="J2726">
        <f t="shared" si="345"/>
        <v>900</v>
      </c>
      <c r="K2726" s="6">
        <f>VLOOKUP(M2726,'BASE ARTICLE SAMUEL 25012023 v2'!$A$1:$K$1287,11,FALSE)</f>
        <v>450</v>
      </c>
      <c r="L2726" s="6">
        <f t="shared" si="346"/>
        <v>900</v>
      </c>
      <c r="M2726" t="s">
        <v>930</v>
      </c>
      <c r="N2726" t="str">
        <f>VLOOKUP(M2726,'BASE ARTICLE SAMUEL 25012023 v1'!$A$2:$B$1287,2,FALSE)</f>
        <v>AN</v>
      </c>
      <c r="O2726">
        <f t="shared" si="339"/>
        <v>600</v>
      </c>
    </row>
    <row r="2727" spans="1:15" outlineLevel="2" x14ac:dyDescent="0.25">
      <c r="A2727" t="s">
        <v>2293</v>
      </c>
      <c r="B2727" s="74" t="str">
        <f t="shared" si="342"/>
        <v>1500V100ALT</v>
      </c>
      <c r="C2727" t="str">
        <f>VLOOKUP(A2727,'BASE ARTICLE SAMUEL 25012023 v1'!$A$1:$B$1287,2,FALSE)</f>
        <v>AF</v>
      </c>
      <c r="D2727" t="s">
        <v>2200</v>
      </c>
      <c r="E2727">
        <v>3</v>
      </c>
      <c r="F2727" t="s">
        <v>2201</v>
      </c>
      <c r="G2727" s="71">
        <f>VLOOKUP(M2727,'BASE ARTICLE SAMUEL 25012023 v1'!$A$1:$F$1287,6,FALSE)</f>
        <v>0</v>
      </c>
      <c r="H2727" s="6">
        <f>VLOOKUP(M2727,'BASE ARTICLE SAMUEL 25012023 v2'!$A$1:$H$1287,8,FALSE)</f>
        <v>0</v>
      </c>
      <c r="I2727">
        <v>0</v>
      </c>
      <c r="J2727">
        <f t="shared" si="345"/>
        <v>0</v>
      </c>
      <c r="K2727" s="6">
        <f>VLOOKUP(M2727,'BASE ARTICLE SAMUEL 25012023 v2'!$A$1:$K$1287,11,FALSE)</f>
        <v>0</v>
      </c>
      <c r="L2727" s="6">
        <f t="shared" si="346"/>
        <v>0</v>
      </c>
      <c r="M2727" t="s">
        <v>2200</v>
      </c>
      <c r="N2727" t="str">
        <f>VLOOKUP(M2727,'BASE ARTICLE SAMUEL 25012023 v1'!$A$2:$B$1287,2,FALSE)</f>
        <v>AS</v>
      </c>
      <c r="O2727">
        <f t="shared" si="339"/>
        <v>0</v>
      </c>
    </row>
    <row r="2728" spans="1:15" outlineLevel="2" x14ac:dyDescent="0.25">
      <c r="A2728" t="s">
        <v>2293</v>
      </c>
      <c r="B2728" s="74" t="str">
        <f t="shared" si="342"/>
        <v>1500V100ALT</v>
      </c>
      <c r="C2728" t="str">
        <f>VLOOKUP(A2728,'BASE ARTICLE SAMUEL 25012023 v1'!$A$1:$B$1287,2,FALSE)</f>
        <v>AF</v>
      </c>
      <c r="D2728" t="s">
        <v>90</v>
      </c>
      <c r="E2728">
        <v>2</v>
      </c>
      <c r="F2728" t="s">
        <v>91</v>
      </c>
      <c r="G2728" s="71">
        <f>VLOOKUP(M2728,'BASE ARTICLE SAMUEL 25012023 v1'!$A$1:$F$1287,6,FALSE)</f>
        <v>0.92</v>
      </c>
      <c r="H2728" s="6">
        <f>VLOOKUP(M2728,'BASE ARTICLE SAMUEL 25012023 v2'!$A$1:$H$1287,8,FALSE)</f>
        <v>0.92</v>
      </c>
      <c r="I2728">
        <v>1.38</v>
      </c>
      <c r="J2728">
        <f t="shared" si="345"/>
        <v>2.76</v>
      </c>
      <c r="K2728" s="6">
        <f>VLOOKUP(M2728,'BASE ARTICLE SAMUEL 25012023 v2'!$A$1:$K$1287,11,FALSE)</f>
        <v>1.3800000000000001</v>
      </c>
      <c r="L2728" s="6">
        <f t="shared" si="346"/>
        <v>2.7600000000000002</v>
      </c>
      <c r="M2728" t="s">
        <v>90</v>
      </c>
      <c r="N2728" t="str">
        <f>VLOOKUP(M2728,'BASE ARTICLE SAMUEL 25012023 v1'!$A$2:$B$1287,2,FALSE)</f>
        <v>AS</v>
      </c>
      <c r="O2728">
        <f t="shared" si="339"/>
        <v>1.84</v>
      </c>
    </row>
    <row r="2729" spans="1:15" outlineLevel="2" x14ac:dyDescent="0.25">
      <c r="A2729" t="s">
        <v>2293</v>
      </c>
      <c r="B2729" s="74" t="str">
        <f t="shared" si="342"/>
        <v>1500V100ALT</v>
      </c>
      <c r="C2729" t="str">
        <f>VLOOKUP(A2729,'BASE ARTICLE SAMUEL 25012023 v1'!$A$1:$B$1287,2,FALSE)</f>
        <v>AF</v>
      </c>
      <c r="D2729" t="s">
        <v>68</v>
      </c>
      <c r="E2729">
        <v>1</v>
      </c>
      <c r="F2729" t="s">
        <v>69</v>
      </c>
      <c r="G2729" s="71">
        <f>VLOOKUP(M2729,'BASE ARTICLE SAMUEL 25012023 v1'!$A$1:$F$1287,6,FALSE)</f>
        <v>0.94</v>
      </c>
      <c r="H2729" s="6">
        <f>VLOOKUP(M2729,'BASE ARTICLE SAMUEL 25012023 v2'!$A$1:$H$1287,8,FALSE)</f>
        <v>0.94</v>
      </c>
      <c r="I2729">
        <v>1.41</v>
      </c>
      <c r="J2729">
        <f t="shared" si="345"/>
        <v>1.41</v>
      </c>
      <c r="K2729" s="6">
        <f>VLOOKUP(M2729,'BASE ARTICLE SAMUEL 25012023 v2'!$A$1:$K$1287,11,FALSE)</f>
        <v>1.41</v>
      </c>
      <c r="L2729" s="6">
        <f t="shared" si="346"/>
        <v>1.41</v>
      </c>
      <c r="M2729" t="s">
        <v>68</v>
      </c>
      <c r="N2729" t="str">
        <f>VLOOKUP(M2729,'BASE ARTICLE SAMUEL 25012023 v1'!$A$2:$B$1287,2,FALSE)</f>
        <v>AS</v>
      </c>
      <c r="O2729">
        <f t="shared" si="339"/>
        <v>0.94</v>
      </c>
    </row>
    <row r="2730" spans="1:15" outlineLevel="2" x14ac:dyDescent="0.25">
      <c r="A2730" t="s">
        <v>2293</v>
      </c>
      <c r="B2730" s="74" t="str">
        <f t="shared" si="342"/>
        <v>1500V100ALT</v>
      </c>
      <c r="C2730" t="str">
        <f>VLOOKUP(A2730,'BASE ARTICLE SAMUEL 25012023 v1'!$A$1:$B$1287,2,FALSE)</f>
        <v>AF</v>
      </c>
      <c r="D2730" t="s">
        <v>942</v>
      </c>
      <c r="E2730">
        <v>1</v>
      </c>
      <c r="F2730" t="s">
        <v>943</v>
      </c>
      <c r="G2730" s="71">
        <f>VLOOKUP(M2730,'BASE ARTICLE SAMUEL 25012023 v1'!$A$1:$F$1287,6,FALSE)</f>
        <v>1.64</v>
      </c>
      <c r="H2730" s="6">
        <f>VLOOKUP(M2730,'BASE ARTICLE SAMUEL 25012023 v2'!$A$1:$H$1287,8,FALSE)</f>
        <v>1.83</v>
      </c>
      <c r="I2730">
        <v>2.4500000000000002</v>
      </c>
      <c r="J2730">
        <f t="shared" si="345"/>
        <v>2.4500000000000002</v>
      </c>
      <c r="K2730" s="6">
        <f>VLOOKUP(M2730,'BASE ARTICLE SAMUEL 25012023 v2'!$A$1:$K$1287,11,FALSE)</f>
        <v>2.7450000000000001</v>
      </c>
      <c r="L2730" s="6">
        <f t="shared" si="346"/>
        <v>2.7450000000000001</v>
      </c>
      <c r="M2730" t="s">
        <v>942</v>
      </c>
      <c r="N2730" t="str">
        <f>VLOOKUP(M2730,'BASE ARTICLE SAMUEL 25012023 v1'!$A$2:$B$1287,2,FALSE)</f>
        <v>AS</v>
      </c>
      <c r="O2730">
        <f t="shared" si="339"/>
        <v>1.83</v>
      </c>
    </row>
    <row r="2731" spans="1:15" outlineLevel="2" x14ac:dyDescent="0.25">
      <c r="A2731" t="s">
        <v>2293</v>
      </c>
      <c r="B2731" s="74" t="str">
        <f t="shared" si="342"/>
        <v>1500V100ALT</v>
      </c>
      <c r="C2731" t="str">
        <f>VLOOKUP(A2731,'BASE ARTICLE SAMUEL 25012023 v1'!$A$1:$B$1287,2,FALSE)</f>
        <v>AF</v>
      </c>
      <c r="D2731" t="s">
        <v>757</v>
      </c>
      <c r="E2731">
        <v>2</v>
      </c>
      <c r="F2731" t="s">
        <v>758</v>
      </c>
      <c r="G2731" s="71">
        <f>VLOOKUP(M2731,'BASE ARTICLE SAMUEL 25012023 v1'!$A$1:$F$1287,6,FALSE)</f>
        <v>1.22</v>
      </c>
      <c r="H2731" s="6">
        <f>VLOOKUP(M2731,'BASE ARTICLE SAMUEL 25012023 v2'!$A$1:$H$1287,8,FALSE)</f>
        <v>1.22</v>
      </c>
      <c r="I2731">
        <v>1.62</v>
      </c>
      <c r="J2731">
        <f t="shared" si="345"/>
        <v>3.24</v>
      </c>
      <c r="K2731" s="6">
        <f>VLOOKUP(M2731,'BASE ARTICLE SAMUEL 25012023 v2'!$A$1:$K$1287,11,FALSE)</f>
        <v>1.6226</v>
      </c>
      <c r="L2731" s="6">
        <f t="shared" si="346"/>
        <v>3.2452000000000001</v>
      </c>
      <c r="M2731" t="s">
        <v>757</v>
      </c>
      <c r="N2731" t="str">
        <f>VLOOKUP(M2731,'BASE ARTICLE SAMUEL 25012023 v1'!$A$2:$B$1287,2,FALSE)</f>
        <v>AS</v>
      </c>
      <c r="O2731">
        <f t="shared" si="339"/>
        <v>2.44</v>
      </c>
    </row>
    <row r="2732" spans="1:15" outlineLevel="2" x14ac:dyDescent="0.25">
      <c r="A2732" t="s">
        <v>2293</v>
      </c>
      <c r="B2732" s="74" t="str">
        <f t="shared" si="342"/>
        <v>1500V100ALT</v>
      </c>
      <c r="C2732" t="str">
        <f>VLOOKUP(A2732,'BASE ARTICLE SAMUEL 25012023 v1'!$A$1:$B$1287,2,FALSE)</f>
        <v>AF</v>
      </c>
      <c r="D2732" t="s">
        <v>2049</v>
      </c>
      <c r="E2732">
        <v>4</v>
      </c>
      <c r="F2732" t="s">
        <v>2050</v>
      </c>
      <c r="G2732" s="71">
        <f>VLOOKUP(M2732,'BASE ARTICLE SAMUEL 25012023 v1'!$A$1:$F$1287,6,FALSE)</f>
        <v>0</v>
      </c>
      <c r="H2732" s="6">
        <f>VLOOKUP(M2732,'BASE ARTICLE SAMUEL 25012023 v2'!$A$1:$H$1287,8,FALSE)</f>
        <v>4.1400000000000006</v>
      </c>
      <c r="I2732">
        <v>5.5</v>
      </c>
      <c r="J2732">
        <f t="shared" si="345"/>
        <v>22</v>
      </c>
      <c r="K2732" s="6">
        <f>VLOOKUP(M2732,'BASE ARTICLE SAMUEL 25012023 v2'!$A$1:$K$1287,11,FALSE)</f>
        <v>5.5212000000000003</v>
      </c>
      <c r="L2732" s="6">
        <f t="shared" si="346"/>
        <v>22.084800000000001</v>
      </c>
      <c r="M2732" t="s">
        <v>2049</v>
      </c>
      <c r="N2732" t="str">
        <f>VLOOKUP(M2732,'BASE ARTICLE SAMUEL 25012023 v1'!$A$2:$B$1287,2,FALSE)</f>
        <v>AF</v>
      </c>
      <c r="O2732">
        <f t="shared" si="339"/>
        <v>16.560000000000002</v>
      </c>
    </row>
    <row r="2733" spans="1:15" outlineLevel="2" x14ac:dyDescent="0.25">
      <c r="A2733" t="s">
        <v>2293</v>
      </c>
      <c r="B2733" s="74" t="str">
        <f t="shared" si="342"/>
        <v>1500V100ALT</v>
      </c>
      <c r="C2733" t="str">
        <f>VLOOKUP(A2733,'BASE ARTICLE SAMUEL 25012023 v1'!$A$1:$B$1287,2,FALSE)</f>
        <v>AF</v>
      </c>
      <c r="D2733">
        <v>101007</v>
      </c>
      <c r="E2733">
        <v>2</v>
      </c>
      <c r="F2733" t="s">
        <v>582</v>
      </c>
      <c r="G2733" s="71">
        <f>VLOOKUP(M2733,'BASE ARTICLE SAMUEL 25012023 v1'!$A$1:$F$1287,6,FALSE)</f>
        <v>1.5</v>
      </c>
      <c r="H2733" s="6">
        <f>VLOOKUP(M2733,'BASE ARTICLE SAMUEL 25012023 v2'!$A$1:$H$1287,8,FALSE)</f>
        <v>1.5</v>
      </c>
      <c r="I2733">
        <v>2.25</v>
      </c>
      <c r="J2733">
        <f t="shared" si="345"/>
        <v>4.5</v>
      </c>
      <c r="K2733" s="6">
        <f>VLOOKUP(M2733,'BASE ARTICLE SAMUEL 25012023 v2'!$A$1:$K$1287,11,FALSE)</f>
        <v>2.25</v>
      </c>
      <c r="L2733" s="6">
        <f t="shared" si="346"/>
        <v>4.5</v>
      </c>
      <c r="M2733">
        <v>101007</v>
      </c>
      <c r="N2733" t="str">
        <f>VLOOKUP(M2733,'BASE ARTICLE SAMUEL 25012023 v1'!$A$2:$B$1287,2,FALSE)</f>
        <v>AN</v>
      </c>
      <c r="O2733">
        <f t="shared" si="339"/>
        <v>3</v>
      </c>
    </row>
    <row r="2734" spans="1:15" outlineLevel="2" x14ac:dyDescent="0.25">
      <c r="A2734" t="s">
        <v>2293</v>
      </c>
      <c r="B2734" s="74" t="str">
        <f t="shared" si="342"/>
        <v>1500V100ALT</v>
      </c>
      <c r="C2734" t="str">
        <f>VLOOKUP(A2734,'BASE ARTICLE SAMUEL 25012023 v1'!$A$1:$B$1287,2,FALSE)</f>
        <v>AF</v>
      </c>
      <c r="D2734" t="s">
        <v>558</v>
      </c>
      <c r="E2734">
        <v>4</v>
      </c>
      <c r="F2734" t="s">
        <v>559</v>
      </c>
      <c r="G2734" s="71">
        <f>VLOOKUP(M2734,'BASE ARTICLE SAMUEL 25012023 v1'!$A$1:$F$1287,6,FALSE)</f>
        <v>0.85</v>
      </c>
      <c r="H2734" s="6">
        <f>VLOOKUP(M2734,'BASE ARTICLE SAMUEL 25012023 v2'!$A$1:$H$1287,8,FALSE)</f>
        <v>0.91100000000000003</v>
      </c>
      <c r="I2734">
        <v>1.1299999999999999</v>
      </c>
      <c r="J2734">
        <f t="shared" si="345"/>
        <v>4.5199999999999996</v>
      </c>
      <c r="K2734" s="6">
        <f>VLOOKUP(M2734,'BASE ARTICLE SAMUEL 25012023 v2'!$A$1:$K$1287,11,FALSE)</f>
        <v>1.2116300000000002</v>
      </c>
      <c r="L2734" s="6">
        <f t="shared" si="346"/>
        <v>4.8465200000000008</v>
      </c>
      <c r="M2734" t="s">
        <v>558</v>
      </c>
      <c r="N2734" t="str">
        <f>VLOOKUP(M2734,'BASE ARTICLE SAMUEL 25012023 v1'!$A$2:$B$1287,2,FALSE)</f>
        <v>AS</v>
      </c>
      <c r="O2734">
        <f t="shared" ref="O2734:O2800" si="347">E2734*H2734</f>
        <v>3.6440000000000001</v>
      </c>
    </row>
    <row r="2735" spans="1:15" outlineLevel="2" x14ac:dyDescent="0.25">
      <c r="A2735" t="s">
        <v>2293</v>
      </c>
      <c r="B2735" s="74" t="str">
        <f t="shared" si="342"/>
        <v>1500V100ALT</v>
      </c>
      <c r="C2735" t="str">
        <f>VLOOKUP(A2735,'BASE ARTICLE SAMUEL 25012023 v1'!$A$1:$B$1287,2,FALSE)</f>
        <v>AF</v>
      </c>
      <c r="D2735" t="s">
        <v>2215</v>
      </c>
      <c r="E2735">
        <v>5</v>
      </c>
      <c r="F2735" t="s">
        <v>2216</v>
      </c>
      <c r="G2735" s="71">
        <f>VLOOKUP(M2735,'BASE ARTICLE SAMUEL 25012023 v1'!$A$1:$F$1287,6,FALSE)</f>
        <v>0.6</v>
      </c>
      <c r="H2735" s="6">
        <f>VLOOKUP(M2735,'BASE ARTICLE SAMUEL 25012023 v2'!$A$1:$H$1287,8,FALSE)</f>
        <v>0.76</v>
      </c>
      <c r="I2735">
        <v>0.79800000000000004</v>
      </c>
      <c r="J2735">
        <f t="shared" si="345"/>
        <v>3.99</v>
      </c>
      <c r="K2735" s="6">
        <f>VLOOKUP(M2735,'BASE ARTICLE SAMUEL 25012023 v2'!$A$1:$K$1287,11,FALSE)</f>
        <v>1.0108000000000001</v>
      </c>
      <c r="L2735" s="6">
        <f t="shared" si="346"/>
        <v>5.0540000000000003</v>
      </c>
      <c r="M2735" t="s">
        <v>2215</v>
      </c>
      <c r="N2735" t="str">
        <f>VLOOKUP(M2735,'BASE ARTICLE SAMUEL 25012023 v1'!$A$2:$B$1287,2,FALSE)</f>
        <v>AN</v>
      </c>
      <c r="O2735">
        <f t="shared" si="347"/>
        <v>3.8</v>
      </c>
    </row>
    <row r="2736" spans="1:15" outlineLevel="2" x14ac:dyDescent="0.25">
      <c r="A2736" t="s">
        <v>2293</v>
      </c>
      <c r="B2736" s="74" t="str">
        <f t="shared" si="342"/>
        <v>1500V100ALT</v>
      </c>
      <c r="C2736" t="str">
        <f>VLOOKUP(A2736,'BASE ARTICLE SAMUEL 25012023 v1'!$A$1:$B$1287,2,FALSE)</f>
        <v>AF</v>
      </c>
      <c r="D2736" t="s">
        <v>1667</v>
      </c>
      <c r="E2736">
        <v>3</v>
      </c>
      <c r="F2736" t="s">
        <v>1668</v>
      </c>
      <c r="G2736" s="71">
        <f>VLOOKUP(M2736,'BASE ARTICLE SAMUEL 25012023 v1'!$A$1:$F$1287,6,FALSE)</f>
        <v>0.6</v>
      </c>
      <c r="H2736" s="6">
        <f>VLOOKUP(M2736,'BASE ARTICLE SAMUEL 25012023 v2'!$A$1:$H$1287,8,FALSE)</f>
        <v>0.6</v>
      </c>
      <c r="I2736">
        <v>0.9</v>
      </c>
      <c r="J2736">
        <f t="shared" si="345"/>
        <v>2.7</v>
      </c>
      <c r="K2736" s="6">
        <f>VLOOKUP(M2736,'BASE ARTICLE SAMUEL 25012023 v2'!$A$1:$K$1287,11,FALSE)</f>
        <v>0.89999999999999991</v>
      </c>
      <c r="L2736" s="6">
        <f t="shared" si="346"/>
        <v>2.6999999999999997</v>
      </c>
      <c r="M2736" t="s">
        <v>1667</v>
      </c>
      <c r="N2736" t="str">
        <f>VLOOKUP(M2736,'BASE ARTICLE SAMUEL 25012023 v1'!$A$2:$B$1287,2,FALSE)</f>
        <v>AN</v>
      </c>
      <c r="O2736">
        <f t="shared" si="347"/>
        <v>1.7999999999999998</v>
      </c>
    </row>
    <row r="2737" spans="1:15" outlineLevel="2" x14ac:dyDescent="0.25">
      <c r="A2737" t="s">
        <v>2293</v>
      </c>
      <c r="B2737" s="74" t="str">
        <f t="shared" si="342"/>
        <v>1500V100ALT</v>
      </c>
      <c r="C2737" t="str">
        <f>VLOOKUP(A2737,'BASE ARTICLE SAMUEL 25012023 v1'!$A$1:$B$1287,2,FALSE)</f>
        <v>AF</v>
      </c>
      <c r="D2737" t="s">
        <v>2217</v>
      </c>
      <c r="E2737">
        <v>6</v>
      </c>
      <c r="F2737" t="s">
        <v>2218</v>
      </c>
      <c r="G2737" s="71">
        <f>VLOOKUP(M2737,'BASE ARTICLE SAMUEL 25012023 v1'!$A$1:$F$1287,6,FALSE)</f>
        <v>0.2</v>
      </c>
      <c r="H2737" s="6">
        <f>VLOOKUP(M2737,'BASE ARTICLE SAMUEL 25012023 v2'!$A$1:$H$1287,8,FALSE)</f>
        <v>0.2</v>
      </c>
      <c r="I2737">
        <v>0.26600000000000001</v>
      </c>
      <c r="J2737">
        <f t="shared" si="345"/>
        <v>1.5960000000000001</v>
      </c>
      <c r="K2737" s="6">
        <f>VLOOKUP(M2737,'BASE ARTICLE SAMUEL 25012023 v2'!$A$1:$K$1287,11,FALSE)</f>
        <v>0.26600000000000001</v>
      </c>
      <c r="L2737" s="6">
        <f t="shared" si="346"/>
        <v>1.5960000000000001</v>
      </c>
      <c r="M2737" t="s">
        <v>2217</v>
      </c>
      <c r="N2737" t="str">
        <f>VLOOKUP(M2737,'BASE ARTICLE SAMUEL 25012023 v1'!$A$2:$B$1287,2,FALSE)</f>
        <v>AN</v>
      </c>
      <c r="O2737">
        <f t="shared" si="347"/>
        <v>1.2000000000000002</v>
      </c>
    </row>
    <row r="2738" spans="1:15" outlineLevel="2" x14ac:dyDescent="0.25">
      <c r="A2738" t="s">
        <v>2293</v>
      </c>
      <c r="B2738" s="74" t="str">
        <f t="shared" si="342"/>
        <v>1500V100ALT</v>
      </c>
      <c r="C2738" t="str">
        <f>VLOOKUP(A2738,'BASE ARTICLE SAMUEL 25012023 v1'!$A$1:$B$1287,2,FALSE)</f>
        <v>AF</v>
      </c>
      <c r="D2738" t="s">
        <v>1949</v>
      </c>
      <c r="E2738">
        <v>2</v>
      </c>
      <c r="F2738" t="s">
        <v>1950</v>
      </c>
      <c r="G2738" s="71">
        <f>VLOOKUP(M2738,'BASE ARTICLE SAMUEL 25012023 v1'!$A$1:$F$1287,6,FALSE)</f>
        <v>0</v>
      </c>
      <c r="H2738" s="6">
        <f>VLOOKUP(M2738,'BASE ARTICLE SAMUEL 25012023 v2'!$A$1:$H$1287,8,FALSE)</f>
        <v>92.97</v>
      </c>
      <c r="I2738">
        <v>156.03</v>
      </c>
      <c r="J2738">
        <f t="shared" si="345"/>
        <v>312.06</v>
      </c>
      <c r="K2738" s="6">
        <f>VLOOKUP(M2738,'BASE ARTICLE SAMUEL 25012023 v2'!$A$1:$K$1287,11,FALSE)</f>
        <v>157.13120000000001</v>
      </c>
      <c r="L2738" s="6">
        <f t="shared" si="346"/>
        <v>314.26240000000001</v>
      </c>
      <c r="M2738" t="s">
        <v>1949</v>
      </c>
      <c r="N2738" t="str">
        <f>VLOOKUP(M2738,'BASE ARTICLE SAMUEL 25012023 v1'!$A$2:$B$1287,2,FALSE)</f>
        <v>AF</v>
      </c>
      <c r="O2738">
        <f t="shared" si="347"/>
        <v>185.94</v>
      </c>
    </row>
    <row r="2739" spans="1:15" outlineLevel="2" x14ac:dyDescent="0.25">
      <c r="A2739" t="s">
        <v>2293</v>
      </c>
      <c r="B2739" s="74" t="str">
        <f t="shared" si="342"/>
        <v>1500V100ALT</v>
      </c>
      <c r="C2739" t="str">
        <f>VLOOKUP(A2739,'BASE ARTICLE SAMUEL 25012023 v1'!$A$1:$B$1287,2,FALSE)</f>
        <v>AF</v>
      </c>
      <c r="D2739" t="s">
        <v>2057</v>
      </c>
      <c r="E2739">
        <v>1</v>
      </c>
      <c r="F2739" t="s">
        <v>2058</v>
      </c>
      <c r="G2739" s="71">
        <f>VLOOKUP(M2739,'BASE ARTICLE SAMUEL 25012023 v1'!$A$1:$F$1287,6,FALSE)</f>
        <v>214.71</v>
      </c>
      <c r="H2739" s="6">
        <f>VLOOKUP(M2739,'BASE ARTICLE SAMUEL 25012023 v2'!$A$1:$H$1287,8,FALSE)</f>
        <v>196.03</v>
      </c>
      <c r="I2739">
        <v>289.12</v>
      </c>
      <c r="J2739">
        <f t="shared" si="345"/>
        <v>289.12</v>
      </c>
      <c r="K2739" s="6">
        <f>VLOOKUP(M2739,'BASE ARTICLE SAMUEL 25012023 v2'!$A$1:$K$1287,11,FALSE)</f>
        <v>287.341800036</v>
      </c>
      <c r="L2739" s="6">
        <f t="shared" si="346"/>
        <v>287.341800036</v>
      </c>
      <c r="M2739" t="s">
        <v>2057</v>
      </c>
      <c r="N2739" t="str">
        <f>VLOOKUP(M2739,'BASE ARTICLE SAMUEL 25012023 v1'!$A$2:$B$1287,2,FALSE)</f>
        <v>AF</v>
      </c>
      <c r="O2739">
        <f t="shared" si="347"/>
        <v>196.03</v>
      </c>
    </row>
    <row r="2740" spans="1:15" outlineLevel="2" x14ac:dyDescent="0.25">
      <c r="A2740" t="s">
        <v>2293</v>
      </c>
      <c r="B2740" s="74" t="str">
        <f t="shared" si="342"/>
        <v>1500V100ALT</v>
      </c>
      <c r="C2740" t="str">
        <f>VLOOKUP(A2740,'BASE ARTICLE SAMUEL 25012023 v1'!$A$1:$B$1287,2,FALSE)</f>
        <v>AF</v>
      </c>
      <c r="D2740" t="s">
        <v>2045</v>
      </c>
      <c r="E2740">
        <v>1</v>
      </c>
      <c r="F2740" t="s">
        <v>3952</v>
      </c>
      <c r="G2740" s="71">
        <f>VLOOKUP(M2740,'BASE ARTICLE SAMUEL 25012023 v1'!$A$1:$F$1287,6,FALSE)</f>
        <v>249.46</v>
      </c>
      <c r="H2740" s="6">
        <f>VLOOKUP(M2740,'BASE ARTICLE SAMUEL 25012023 v2'!$A$1:$H$1287,8,FALSE)</f>
        <v>46.484999999999999</v>
      </c>
      <c r="I2740">
        <v>380.51</v>
      </c>
      <c r="J2740">
        <f t="shared" si="345"/>
        <v>380.51</v>
      </c>
      <c r="K2740" s="6">
        <f>VLOOKUP(M2740,'BASE ARTICLE SAMUEL 25012023 v2'!$A$1:$K$1287,11,FALSE)</f>
        <v>193.47749999999999</v>
      </c>
      <c r="L2740" s="6">
        <f t="shared" si="346"/>
        <v>193.47749999999999</v>
      </c>
      <c r="M2740" t="s">
        <v>2045</v>
      </c>
      <c r="N2740" t="str">
        <f>VLOOKUP(M2740,'BASE ARTICLE SAMUEL 25012023 v1'!$A$2:$B$1287,2,FALSE)</f>
        <v>AF</v>
      </c>
      <c r="O2740">
        <f t="shared" si="347"/>
        <v>46.484999999999999</v>
      </c>
    </row>
    <row r="2741" spans="1:15" outlineLevel="2" x14ac:dyDescent="0.25">
      <c r="A2741" t="s">
        <v>2293</v>
      </c>
      <c r="B2741" s="74" t="str">
        <f t="shared" si="342"/>
        <v>1500V100ALT</v>
      </c>
      <c r="C2741" t="str">
        <f>VLOOKUP(A2741,'BASE ARTICLE SAMUEL 25012023 v1'!$A$1:$B$1287,2,FALSE)</f>
        <v>AF</v>
      </c>
      <c r="D2741" t="s">
        <v>2059</v>
      </c>
      <c r="E2741">
        <v>1</v>
      </c>
      <c r="F2741" t="s">
        <v>2060</v>
      </c>
      <c r="G2741" s="71">
        <f>VLOOKUP(M2741,'BASE ARTICLE SAMUEL 25012023 v1'!$A$1:$F$1287,6,FALSE)</f>
        <v>237</v>
      </c>
      <c r="H2741" s="6">
        <f>VLOOKUP(M2741,'BASE ARTICLE SAMUEL 25012023 v2'!$A$1:$H$1287,8,FALSE)</f>
        <v>299.99</v>
      </c>
      <c r="I2741">
        <v>355.5</v>
      </c>
      <c r="J2741">
        <f t="shared" si="345"/>
        <v>355.5</v>
      </c>
      <c r="K2741" s="6">
        <f>VLOOKUP(M2741,'BASE ARTICLE SAMUEL 25012023 v2'!$A$1:$K$1287,11,FALSE)</f>
        <v>449.98500000000001</v>
      </c>
      <c r="L2741" s="6">
        <f t="shared" si="346"/>
        <v>449.98500000000001</v>
      </c>
      <c r="M2741" t="s">
        <v>2059</v>
      </c>
      <c r="N2741" t="str">
        <f>VLOOKUP(M2741,'BASE ARTICLE SAMUEL 25012023 v1'!$A$2:$B$1287,2,FALSE)</f>
        <v>AN</v>
      </c>
      <c r="O2741">
        <f t="shared" si="347"/>
        <v>299.99</v>
      </c>
    </row>
    <row r="2742" spans="1:15" outlineLevel="2" x14ac:dyDescent="0.25">
      <c r="A2742" t="s">
        <v>2293</v>
      </c>
      <c r="B2742" s="74" t="str">
        <f t="shared" si="342"/>
        <v>1500V100ALT</v>
      </c>
      <c r="C2742" t="str">
        <f>VLOOKUP(A2742,'BASE ARTICLE SAMUEL 25012023 v1'!$A$1:$B$1287,2,FALSE)</f>
        <v>AF</v>
      </c>
      <c r="D2742" t="s">
        <v>1603</v>
      </c>
      <c r="E2742">
        <v>2</v>
      </c>
      <c r="F2742" t="s">
        <v>1604</v>
      </c>
      <c r="G2742" s="71">
        <f>VLOOKUP(M2742,'BASE ARTICLE SAMUEL 25012023 v1'!$A$1:$F$1287,6,FALSE)</f>
        <v>50</v>
      </c>
      <c r="H2742" s="6">
        <f>VLOOKUP(M2742,'BASE ARTICLE SAMUEL 25012023 v2'!$A$1:$H$1287,8,FALSE)</f>
        <v>0</v>
      </c>
      <c r="I2742">
        <v>75</v>
      </c>
      <c r="J2742">
        <f t="shared" si="345"/>
        <v>150</v>
      </c>
      <c r="K2742" s="6">
        <f>VLOOKUP(M2742,'BASE ARTICLE SAMUEL 25012023 v2'!$A$1:$K$1287,11,FALSE)</f>
        <v>75</v>
      </c>
      <c r="L2742" s="6">
        <f t="shared" si="346"/>
        <v>150</v>
      </c>
      <c r="M2742" t="s">
        <v>1603</v>
      </c>
      <c r="N2742" t="str">
        <f>VLOOKUP(M2742,'BASE ARTICLE SAMUEL 25012023 v1'!$A$2:$B$1287,2,FALSE)</f>
        <v>AN</v>
      </c>
      <c r="O2742">
        <f t="shared" si="347"/>
        <v>0</v>
      </c>
    </row>
    <row r="2743" spans="1:15" outlineLevel="2" x14ac:dyDescent="0.25">
      <c r="A2743" t="s">
        <v>2293</v>
      </c>
      <c r="B2743" s="74" t="str">
        <f t="shared" si="342"/>
        <v>1500V100ALT</v>
      </c>
      <c r="C2743" t="str">
        <f>VLOOKUP(A2743,'BASE ARTICLE SAMUEL 25012023 v1'!$A$1:$B$1287,2,FALSE)</f>
        <v>AF</v>
      </c>
      <c r="D2743" t="s">
        <v>1562</v>
      </c>
      <c r="E2743">
        <v>1</v>
      </c>
      <c r="F2743" t="s">
        <v>1563</v>
      </c>
      <c r="G2743" s="71">
        <f>VLOOKUP(M2743,'BASE ARTICLE SAMUEL 25012023 v1'!$A$1:$F$1287,6,FALSE)</f>
        <v>19.18</v>
      </c>
      <c r="H2743" s="6">
        <f>VLOOKUP(M2743,'BASE ARTICLE SAMUEL 25012023 v2'!$A$1:$H$1287,8,FALSE)</f>
        <v>19.18</v>
      </c>
      <c r="I2743">
        <v>28.77</v>
      </c>
      <c r="J2743">
        <f t="shared" si="345"/>
        <v>28.77</v>
      </c>
      <c r="K2743" s="6">
        <f>VLOOKUP(M2743,'BASE ARTICLE SAMUEL 25012023 v2'!$A$1:$K$1287,11,FALSE)</f>
        <v>28.77</v>
      </c>
      <c r="L2743" s="6">
        <f t="shared" si="346"/>
        <v>28.77</v>
      </c>
      <c r="M2743" t="s">
        <v>1562</v>
      </c>
      <c r="N2743" t="str">
        <f>VLOOKUP(M2743,'BASE ARTICLE SAMUEL 25012023 v1'!$A$2:$B$1287,2,FALSE)</f>
        <v>AN</v>
      </c>
      <c r="O2743">
        <f t="shared" si="347"/>
        <v>19.18</v>
      </c>
    </row>
    <row r="2744" spans="1:15" outlineLevel="2" x14ac:dyDescent="0.25">
      <c r="A2744" t="s">
        <v>2293</v>
      </c>
      <c r="B2744" s="74" t="str">
        <f t="shared" si="342"/>
        <v>1500V100ALT</v>
      </c>
      <c r="C2744" t="str">
        <f>VLOOKUP(A2744,'BASE ARTICLE SAMUEL 25012023 v1'!$A$1:$B$1287,2,FALSE)</f>
        <v>AF</v>
      </c>
      <c r="E2744">
        <v>1</v>
      </c>
      <c r="F2744" t="s">
        <v>1550</v>
      </c>
      <c r="G2744" s="71">
        <f>VLOOKUP(M2744,'BASE ARTICLE SAMUEL 25012023 v1'!$A$1:$F$1287,6,FALSE)</f>
        <v>5</v>
      </c>
      <c r="H2744" s="6">
        <f>VLOOKUP(M2744,'BASE ARTICLE SAMUEL 25012023 v2'!$A$1:$H$1287,8,FALSE)</f>
        <v>5</v>
      </c>
      <c r="I2744">
        <v>28.77</v>
      </c>
      <c r="J2744">
        <f t="shared" si="345"/>
        <v>28.77</v>
      </c>
      <c r="K2744" s="6">
        <f>VLOOKUP(M2744,'BASE ARTICLE SAMUEL 25012023 v2'!$A$1:$K$1287,11,FALSE)</f>
        <v>5.5</v>
      </c>
      <c r="L2744" s="6">
        <f t="shared" si="346"/>
        <v>5.5</v>
      </c>
      <c r="M2744" t="s">
        <v>1549</v>
      </c>
      <c r="N2744" t="str">
        <f>VLOOKUP(M2744,'BASE ARTICLE SAMUEL 25012023 v1'!$A$2:$B$1287,2,FALSE)</f>
        <v>AN</v>
      </c>
      <c r="O2744">
        <f t="shared" si="347"/>
        <v>5</v>
      </c>
    </row>
    <row r="2745" spans="1:15" outlineLevel="2" x14ac:dyDescent="0.25">
      <c r="A2745" t="s">
        <v>2293</v>
      </c>
      <c r="B2745" s="74" t="str">
        <f t="shared" si="342"/>
        <v>1500V100ALT</v>
      </c>
      <c r="C2745" t="str">
        <f>VLOOKUP(A2745,'BASE ARTICLE SAMUEL 25012023 v1'!$A$1:$B$1287,2,FALSE)</f>
        <v>AF</v>
      </c>
      <c r="E2745">
        <v>1</v>
      </c>
      <c r="F2745" t="s">
        <v>2484</v>
      </c>
      <c r="G2745" s="71">
        <f>VLOOKUP(M2745,'BASE ARTICLE SAMUEL 25012023 v1'!$A$1:$F$1287,6,FALSE)</f>
        <v>1.32</v>
      </c>
      <c r="H2745" s="6">
        <f>VLOOKUP(M2745,'BASE ARTICLE SAMUEL 25012023 v2'!$A$1:$H$1287,8,FALSE)</f>
        <v>1.32</v>
      </c>
      <c r="I2745">
        <v>28.77</v>
      </c>
      <c r="J2745">
        <f t="shared" si="345"/>
        <v>28.77</v>
      </c>
      <c r="K2745" s="6">
        <f>VLOOKUP(M2745,'BASE ARTICLE SAMUEL 25012023 v2'!$A$1:$K$1287,11,FALSE)</f>
        <v>1.4520000000000002</v>
      </c>
      <c r="L2745" s="6">
        <f t="shared" si="346"/>
        <v>1.4520000000000002</v>
      </c>
      <c r="M2745" t="s">
        <v>2483</v>
      </c>
      <c r="N2745" t="str">
        <f>VLOOKUP(M2745,'BASE ARTICLE SAMUEL 25012023 v1'!$A$2:$B$1287,2,FALSE)</f>
        <v>AN</v>
      </c>
      <c r="O2745">
        <f t="shared" si="347"/>
        <v>1.32</v>
      </c>
    </row>
    <row r="2746" spans="1:15" outlineLevel="1" x14ac:dyDescent="0.25">
      <c r="A2746" s="74" t="s">
        <v>4260</v>
      </c>
      <c r="B2746" s="74" t="str">
        <f t="shared" si="342"/>
        <v>DP-SPR1500V100ALT</v>
      </c>
      <c r="H2746" s="6" t="e">
        <f>VLOOKUP(M2746,'BASE ARTICLE SAMUEL 25012023 v2'!$A$1:$H$1287,8,FALSE)</f>
        <v>#N/A</v>
      </c>
      <c r="K2746" s="6" t="e">
        <f>VLOOKUP(M2746,'BASE ARTICLE SAMUEL 25012023 v2'!$A$1:$K$1287,11,FALSE)</f>
        <v>#N/A</v>
      </c>
      <c r="L2746" s="6">
        <f>SUBTOTAL(9,L2724:L2745)</f>
        <v>2464.7183200360005</v>
      </c>
      <c r="O2746">
        <f>SUBTOTAL(9,O2724:O2745)</f>
        <v>1417.789</v>
      </c>
    </row>
    <row r="2747" spans="1:15" outlineLevel="2" x14ac:dyDescent="0.25">
      <c r="A2747" t="s">
        <v>2307</v>
      </c>
      <c r="B2747" s="74" t="str">
        <f t="shared" si="342"/>
        <v>1500V150</v>
      </c>
      <c r="C2747" t="str">
        <f>VLOOKUP(A2747,'BASE ARTICLE SAMUEL 25012023 v1'!$A$1:$B$1287,2,FALSE)</f>
        <v>AF</v>
      </c>
      <c r="D2747" t="s">
        <v>560</v>
      </c>
      <c r="E2747">
        <v>3</v>
      </c>
      <c r="F2747" t="s">
        <v>561</v>
      </c>
      <c r="G2747" s="71">
        <f>VLOOKUP(M2747,'BASE ARTICLE SAMUEL 25012023 v1'!$A$1:$F$1287,6,FALSE)</f>
        <v>5.73</v>
      </c>
      <c r="H2747" s="6">
        <f>VLOOKUP(M2747,'BASE ARTICLE SAMUEL 25012023 v2'!$A$1:$H$1287,8,FALSE)</f>
        <v>5.73</v>
      </c>
      <c r="I2747">
        <v>19.059999999999999</v>
      </c>
      <c r="J2747">
        <f t="shared" ref="J2747:J2769" si="348">E2747*I2747</f>
        <v>57.179999999999993</v>
      </c>
      <c r="K2747" s="6">
        <f>VLOOKUP(M2747,'BASE ARTICLE SAMUEL 25012023 v2'!$A$1:$K$1287,11,FALSE)</f>
        <v>22.862700000000004</v>
      </c>
      <c r="L2747" s="6">
        <f t="shared" ref="L2747:L2769" si="349">E2747*K2747</f>
        <v>68.588100000000011</v>
      </c>
      <c r="M2747" t="s">
        <v>560</v>
      </c>
      <c r="N2747" t="str">
        <f>VLOOKUP(M2747,'BASE ARTICLE SAMUEL 25012023 v1'!$A$2:$B$1287,2,FALSE)</f>
        <v>AS</v>
      </c>
      <c r="O2747">
        <f t="shared" si="347"/>
        <v>17.190000000000001</v>
      </c>
    </row>
    <row r="2748" spans="1:15" outlineLevel="2" x14ac:dyDescent="0.25">
      <c r="A2748" t="s">
        <v>2307</v>
      </c>
      <c r="B2748" s="74" t="str">
        <f t="shared" si="342"/>
        <v>1500V150</v>
      </c>
      <c r="C2748" t="str">
        <f>VLOOKUP(A2748,'BASE ARTICLE SAMUEL 25012023 v1'!$A$1:$B$1287,2,FALSE)</f>
        <v>AF</v>
      </c>
      <c r="D2748" t="s">
        <v>576</v>
      </c>
      <c r="E2748">
        <v>3</v>
      </c>
      <c r="F2748" t="s">
        <v>577</v>
      </c>
      <c r="G2748" s="71">
        <f>VLOOKUP(M2748,'BASE ARTICLE SAMUEL 25012023 v1'!$A$1:$F$1287,6,FALSE)</f>
        <v>3.2</v>
      </c>
      <c r="H2748" s="6">
        <f>VLOOKUP(M2748,'BASE ARTICLE SAMUEL 25012023 v2'!$A$1:$H$1287,8,FALSE)</f>
        <v>3.2</v>
      </c>
      <c r="I2748">
        <v>4.3499999999999996</v>
      </c>
      <c r="J2748">
        <f t="shared" si="348"/>
        <v>13.049999999999999</v>
      </c>
      <c r="K2748" s="6">
        <f>VLOOKUP(M2748,'BASE ARTICLE SAMUEL 25012023 v2'!$A$1:$K$1287,11,FALSE)</f>
        <v>4.8000000000000007</v>
      </c>
      <c r="L2748" s="6">
        <f t="shared" si="349"/>
        <v>14.400000000000002</v>
      </c>
      <c r="M2748" t="s">
        <v>576</v>
      </c>
      <c r="N2748" t="str">
        <f>VLOOKUP(M2748,'BASE ARTICLE SAMUEL 25012023 v1'!$A$2:$B$1287,2,FALSE)</f>
        <v>AN</v>
      </c>
      <c r="O2748">
        <f t="shared" si="347"/>
        <v>9.6000000000000014</v>
      </c>
    </row>
    <row r="2749" spans="1:15" outlineLevel="2" x14ac:dyDescent="0.25">
      <c r="A2749" t="s">
        <v>2307</v>
      </c>
      <c r="B2749" s="74" t="str">
        <f t="shared" si="342"/>
        <v>1500V150</v>
      </c>
      <c r="C2749" t="str">
        <f>VLOOKUP(A2749,'BASE ARTICLE SAMUEL 25012023 v1'!$A$1:$B$1287,2,FALSE)</f>
        <v>AF</v>
      </c>
      <c r="D2749" t="s">
        <v>2251</v>
      </c>
      <c r="E2749">
        <v>2</v>
      </c>
      <c r="F2749" t="s">
        <v>3951</v>
      </c>
      <c r="G2749" s="71">
        <f>VLOOKUP(M2749,'BASE ARTICLE SAMUEL 25012023 v1'!$A$1:$F$1287,6,FALSE)</f>
        <v>320</v>
      </c>
      <c r="H2749" s="6">
        <f>VLOOKUP(M2749,'BASE ARTICLE SAMUEL 25012023 v2'!$A$1:$H$1287,8,FALSE)</f>
        <v>320</v>
      </c>
      <c r="I2749">
        <v>0</v>
      </c>
      <c r="J2749">
        <f t="shared" si="348"/>
        <v>0</v>
      </c>
      <c r="K2749" s="6">
        <f>VLOOKUP(M2749,'BASE ARTICLE SAMUEL 25012023 v2'!$A$1:$K$1287,11,FALSE)</f>
        <v>480</v>
      </c>
      <c r="L2749" s="6">
        <f t="shared" si="349"/>
        <v>960</v>
      </c>
      <c r="M2749" t="s">
        <v>2251</v>
      </c>
      <c r="N2749" t="str">
        <f>VLOOKUP(M2749,'BASE ARTICLE SAMUEL 25012023 v1'!$A$2:$B$1287,2,FALSE)</f>
        <v>AN</v>
      </c>
      <c r="O2749">
        <f t="shared" si="347"/>
        <v>640</v>
      </c>
    </row>
    <row r="2750" spans="1:15" outlineLevel="2" x14ac:dyDescent="0.25">
      <c r="A2750" t="s">
        <v>2307</v>
      </c>
      <c r="B2750" s="74" t="str">
        <f t="shared" si="342"/>
        <v>1500V150</v>
      </c>
      <c r="C2750" t="str">
        <f>VLOOKUP(A2750,'BASE ARTICLE SAMUEL 25012023 v1'!$A$1:$B$1287,2,FALSE)</f>
        <v>AF</v>
      </c>
      <c r="D2750" t="s">
        <v>2200</v>
      </c>
      <c r="E2750">
        <v>3</v>
      </c>
      <c r="F2750" t="s">
        <v>2201</v>
      </c>
      <c r="G2750" s="71">
        <f>VLOOKUP(M2750,'BASE ARTICLE SAMUEL 25012023 v1'!$A$1:$F$1287,6,FALSE)</f>
        <v>0</v>
      </c>
      <c r="H2750" s="6">
        <f>VLOOKUP(M2750,'BASE ARTICLE SAMUEL 25012023 v2'!$A$1:$H$1287,8,FALSE)</f>
        <v>0</v>
      </c>
      <c r="I2750">
        <v>0</v>
      </c>
      <c r="J2750">
        <f t="shared" si="348"/>
        <v>0</v>
      </c>
      <c r="K2750" s="6">
        <f>VLOOKUP(M2750,'BASE ARTICLE SAMUEL 25012023 v2'!$A$1:$K$1287,11,FALSE)</f>
        <v>0</v>
      </c>
      <c r="L2750" s="6">
        <f t="shared" si="349"/>
        <v>0</v>
      </c>
      <c r="M2750" t="s">
        <v>2200</v>
      </c>
      <c r="N2750" t="str">
        <f>VLOOKUP(M2750,'BASE ARTICLE SAMUEL 25012023 v1'!$A$2:$B$1287,2,FALSE)</f>
        <v>AS</v>
      </c>
      <c r="O2750">
        <f t="shared" si="347"/>
        <v>0</v>
      </c>
    </row>
    <row r="2751" spans="1:15" outlineLevel="2" x14ac:dyDescent="0.25">
      <c r="A2751" t="s">
        <v>2307</v>
      </c>
      <c r="B2751" s="74" t="str">
        <f t="shared" si="342"/>
        <v>1500V150</v>
      </c>
      <c r="C2751" t="str">
        <f>VLOOKUP(A2751,'BASE ARTICLE SAMUEL 25012023 v1'!$A$1:$B$1287,2,FALSE)</f>
        <v>AF</v>
      </c>
      <c r="D2751" t="s">
        <v>90</v>
      </c>
      <c r="E2751">
        <v>2</v>
      </c>
      <c r="F2751" t="s">
        <v>91</v>
      </c>
      <c r="G2751" s="71">
        <f>VLOOKUP(M2751,'BASE ARTICLE SAMUEL 25012023 v1'!$A$1:$F$1287,6,FALSE)</f>
        <v>0.92</v>
      </c>
      <c r="H2751" s="6">
        <f>VLOOKUP(M2751,'BASE ARTICLE SAMUEL 25012023 v2'!$A$1:$H$1287,8,FALSE)</f>
        <v>0.92</v>
      </c>
      <c r="I2751">
        <v>1.38</v>
      </c>
      <c r="J2751">
        <f t="shared" si="348"/>
        <v>2.76</v>
      </c>
      <c r="K2751" s="6">
        <f>VLOOKUP(M2751,'BASE ARTICLE SAMUEL 25012023 v2'!$A$1:$K$1287,11,FALSE)</f>
        <v>1.3800000000000001</v>
      </c>
      <c r="L2751" s="6">
        <f t="shared" si="349"/>
        <v>2.7600000000000002</v>
      </c>
      <c r="M2751" t="s">
        <v>90</v>
      </c>
      <c r="N2751" t="str">
        <f>VLOOKUP(M2751,'BASE ARTICLE SAMUEL 25012023 v1'!$A$2:$B$1287,2,FALSE)</f>
        <v>AS</v>
      </c>
      <c r="O2751">
        <f t="shared" si="347"/>
        <v>1.84</v>
      </c>
    </row>
    <row r="2752" spans="1:15" outlineLevel="2" x14ac:dyDescent="0.25">
      <c r="A2752" t="s">
        <v>2307</v>
      </c>
      <c r="B2752" s="74" t="str">
        <f t="shared" si="342"/>
        <v>1500V150</v>
      </c>
      <c r="C2752" t="str">
        <f>VLOOKUP(A2752,'BASE ARTICLE SAMUEL 25012023 v1'!$A$1:$B$1287,2,FALSE)</f>
        <v>AF</v>
      </c>
      <c r="D2752" t="s">
        <v>68</v>
      </c>
      <c r="E2752">
        <v>1</v>
      </c>
      <c r="F2752" t="s">
        <v>69</v>
      </c>
      <c r="G2752" s="71">
        <f>VLOOKUP(M2752,'BASE ARTICLE SAMUEL 25012023 v1'!$A$1:$F$1287,6,FALSE)</f>
        <v>0.94</v>
      </c>
      <c r="H2752" s="6">
        <f>VLOOKUP(M2752,'BASE ARTICLE SAMUEL 25012023 v2'!$A$1:$H$1287,8,FALSE)</f>
        <v>0.94</v>
      </c>
      <c r="I2752">
        <v>1.41</v>
      </c>
      <c r="J2752">
        <f t="shared" si="348"/>
        <v>1.41</v>
      </c>
      <c r="K2752" s="6">
        <f>VLOOKUP(M2752,'BASE ARTICLE SAMUEL 25012023 v2'!$A$1:$K$1287,11,FALSE)</f>
        <v>1.41</v>
      </c>
      <c r="L2752" s="6">
        <f t="shared" si="349"/>
        <v>1.41</v>
      </c>
      <c r="M2752" t="s">
        <v>68</v>
      </c>
      <c r="N2752" t="str">
        <f>VLOOKUP(M2752,'BASE ARTICLE SAMUEL 25012023 v1'!$A$2:$B$1287,2,FALSE)</f>
        <v>AS</v>
      </c>
      <c r="O2752">
        <f t="shared" si="347"/>
        <v>0.94</v>
      </c>
    </row>
    <row r="2753" spans="1:15" outlineLevel="2" x14ac:dyDescent="0.25">
      <c r="A2753" t="s">
        <v>2307</v>
      </c>
      <c r="B2753" s="74" t="str">
        <f t="shared" si="342"/>
        <v>1500V150</v>
      </c>
      <c r="C2753" t="str">
        <f>VLOOKUP(A2753,'BASE ARTICLE SAMUEL 25012023 v1'!$A$1:$B$1287,2,FALSE)</f>
        <v>AF</v>
      </c>
      <c r="D2753" t="s">
        <v>942</v>
      </c>
      <c r="E2753">
        <v>1</v>
      </c>
      <c r="F2753" t="s">
        <v>943</v>
      </c>
      <c r="G2753" s="71">
        <f>VLOOKUP(M2753,'BASE ARTICLE SAMUEL 25012023 v1'!$A$1:$F$1287,6,FALSE)</f>
        <v>1.64</v>
      </c>
      <c r="H2753" s="6">
        <f>VLOOKUP(M2753,'BASE ARTICLE SAMUEL 25012023 v2'!$A$1:$H$1287,8,FALSE)</f>
        <v>1.83</v>
      </c>
      <c r="I2753">
        <v>2.4500000000000002</v>
      </c>
      <c r="J2753">
        <f t="shared" si="348"/>
        <v>2.4500000000000002</v>
      </c>
      <c r="K2753" s="6">
        <f>VLOOKUP(M2753,'BASE ARTICLE SAMUEL 25012023 v2'!$A$1:$K$1287,11,FALSE)</f>
        <v>2.7450000000000001</v>
      </c>
      <c r="L2753" s="6">
        <f t="shared" si="349"/>
        <v>2.7450000000000001</v>
      </c>
      <c r="M2753" t="s">
        <v>942</v>
      </c>
      <c r="N2753" t="str">
        <f>VLOOKUP(M2753,'BASE ARTICLE SAMUEL 25012023 v1'!$A$2:$B$1287,2,FALSE)</f>
        <v>AS</v>
      </c>
      <c r="O2753">
        <f t="shared" si="347"/>
        <v>1.83</v>
      </c>
    </row>
    <row r="2754" spans="1:15" outlineLevel="2" x14ac:dyDescent="0.25">
      <c r="A2754" t="s">
        <v>2307</v>
      </c>
      <c r="B2754" s="74" t="str">
        <f t="shared" si="342"/>
        <v>1500V150</v>
      </c>
      <c r="C2754" t="str">
        <f>VLOOKUP(A2754,'BASE ARTICLE SAMUEL 25012023 v1'!$A$1:$B$1287,2,FALSE)</f>
        <v>AF</v>
      </c>
      <c r="D2754" t="s">
        <v>757</v>
      </c>
      <c r="E2754">
        <v>1</v>
      </c>
      <c r="F2754" t="s">
        <v>758</v>
      </c>
      <c r="G2754" s="71">
        <f>VLOOKUP(M2754,'BASE ARTICLE SAMUEL 25012023 v1'!$A$1:$F$1287,6,FALSE)</f>
        <v>1.22</v>
      </c>
      <c r="H2754" s="6">
        <f>VLOOKUP(M2754,'BASE ARTICLE SAMUEL 25012023 v2'!$A$1:$H$1287,8,FALSE)</f>
        <v>1.22</v>
      </c>
      <c r="I2754">
        <v>1.62</v>
      </c>
      <c r="J2754">
        <f t="shared" si="348"/>
        <v>1.62</v>
      </c>
      <c r="K2754" s="6">
        <f>VLOOKUP(M2754,'BASE ARTICLE SAMUEL 25012023 v2'!$A$1:$K$1287,11,FALSE)</f>
        <v>1.6226</v>
      </c>
      <c r="L2754" s="6">
        <f t="shared" si="349"/>
        <v>1.6226</v>
      </c>
      <c r="M2754" t="s">
        <v>757</v>
      </c>
      <c r="N2754" t="str">
        <f>VLOOKUP(M2754,'BASE ARTICLE SAMUEL 25012023 v1'!$A$2:$B$1287,2,FALSE)</f>
        <v>AS</v>
      </c>
      <c r="O2754">
        <f t="shared" si="347"/>
        <v>1.22</v>
      </c>
    </row>
    <row r="2755" spans="1:15" outlineLevel="2" x14ac:dyDescent="0.25">
      <c r="A2755" t="s">
        <v>2307</v>
      </c>
      <c r="B2755" s="74" t="str">
        <f t="shared" si="342"/>
        <v>1500V150</v>
      </c>
      <c r="C2755" t="str">
        <f>VLOOKUP(A2755,'BASE ARTICLE SAMUEL 25012023 v1'!$A$1:$B$1287,2,FALSE)</f>
        <v>AF</v>
      </c>
      <c r="D2755" t="s">
        <v>2049</v>
      </c>
      <c r="E2755">
        <v>4</v>
      </c>
      <c r="F2755" t="s">
        <v>2050</v>
      </c>
      <c r="G2755" s="71">
        <f>VLOOKUP(M2755,'BASE ARTICLE SAMUEL 25012023 v1'!$A$1:$F$1287,6,FALSE)</f>
        <v>0</v>
      </c>
      <c r="H2755" s="6">
        <f>VLOOKUP(M2755,'BASE ARTICLE SAMUEL 25012023 v2'!$A$1:$H$1287,8,FALSE)</f>
        <v>4.1400000000000006</v>
      </c>
      <c r="I2755">
        <v>5.5</v>
      </c>
      <c r="J2755">
        <f t="shared" si="348"/>
        <v>22</v>
      </c>
      <c r="K2755" s="6">
        <f>VLOOKUP(M2755,'BASE ARTICLE SAMUEL 25012023 v2'!$A$1:$K$1287,11,FALSE)</f>
        <v>5.5212000000000003</v>
      </c>
      <c r="L2755" s="6">
        <f t="shared" si="349"/>
        <v>22.084800000000001</v>
      </c>
      <c r="M2755" t="s">
        <v>2049</v>
      </c>
      <c r="N2755" t="str">
        <f>VLOOKUP(M2755,'BASE ARTICLE SAMUEL 25012023 v1'!$A$2:$B$1287,2,FALSE)</f>
        <v>AF</v>
      </c>
      <c r="O2755">
        <f t="shared" si="347"/>
        <v>16.560000000000002</v>
      </c>
    </row>
    <row r="2756" spans="1:15" outlineLevel="2" x14ac:dyDescent="0.25">
      <c r="A2756" t="s">
        <v>2307</v>
      </c>
      <c r="B2756" s="74" t="str">
        <f t="shared" ref="B2756:B2819" si="350">MID(A2756,7,100)</f>
        <v>1500V150</v>
      </c>
      <c r="C2756" t="str">
        <f>VLOOKUP(A2756,'BASE ARTICLE SAMUEL 25012023 v1'!$A$1:$B$1287,2,FALSE)</f>
        <v>AF</v>
      </c>
      <c r="D2756">
        <v>101007</v>
      </c>
      <c r="E2756">
        <v>2</v>
      </c>
      <c r="F2756" t="s">
        <v>582</v>
      </c>
      <c r="G2756" s="71">
        <f>VLOOKUP(M2756,'BASE ARTICLE SAMUEL 25012023 v1'!$A$1:$F$1287,6,FALSE)</f>
        <v>1.5</v>
      </c>
      <c r="H2756" s="6">
        <f>VLOOKUP(M2756,'BASE ARTICLE SAMUEL 25012023 v2'!$A$1:$H$1287,8,FALSE)</f>
        <v>1.5</v>
      </c>
      <c r="I2756">
        <v>2.25</v>
      </c>
      <c r="J2756">
        <f t="shared" si="348"/>
        <v>4.5</v>
      </c>
      <c r="K2756" s="6">
        <f>VLOOKUP(M2756,'BASE ARTICLE SAMUEL 25012023 v2'!$A$1:$K$1287,11,FALSE)</f>
        <v>2.25</v>
      </c>
      <c r="L2756" s="6">
        <f t="shared" si="349"/>
        <v>4.5</v>
      </c>
      <c r="M2756">
        <v>101007</v>
      </c>
      <c r="N2756" t="str">
        <f>VLOOKUP(M2756,'BASE ARTICLE SAMUEL 25012023 v1'!$A$2:$B$1287,2,FALSE)</f>
        <v>AN</v>
      </c>
      <c r="O2756">
        <f t="shared" si="347"/>
        <v>3</v>
      </c>
    </row>
    <row r="2757" spans="1:15" outlineLevel="2" x14ac:dyDescent="0.25">
      <c r="A2757" t="s">
        <v>2307</v>
      </c>
      <c r="B2757" s="74" t="str">
        <f t="shared" si="350"/>
        <v>1500V150</v>
      </c>
      <c r="C2757" t="str">
        <f>VLOOKUP(A2757,'BASE ARTICLE SAMUEL 25012023 v1'!$A$1:$B$1287,2,FALSE)</f>
        <v>AF</v>
      </c>
      <c r="D2757" t="s">
        <v>558</v>
      </c>
      <c r="E2757">
        <v>3</v>
      </c>
      <c r="F2757" t="s">
        <v>559</v>
      </c>
      <c r="G2757" s="71">
        <f>VLOOKUP(M2757,'BASE ARTICLE SAMUEL 25012023 v1'!$A$1:$F$1287,6,FALSE)</f>
        <v>0.85</v>
      </c>
      <c r="H2757" s="6">
        <f>VLOOKUP(M2757,'BASE ARTICLE SAMUEL 25012023 v2'!$A$1:$H$1287,8,FALSE)</f>
        <v>0.91100000000000003</v>
      </c>
      <c r="I2757">
        <v>1.1299999999999999</v>
      </c>
      <c r="J2757">
        <f t="shared" si="348"/>
        <v>3.3899999999999997</v>
      </c>
      <c r="K2757" s="6">
        <f>VLOOKUP(M2757,'BASE ARTICLE SAMUEL 25012023 v2'!$A$1:$K$1287,11,FALSE)</f>
        <v>1.2116300000000002</v>
      </c>
      <c r="L2757" s="6">
        <f t="shared" si="349"/>
        <v>3.6348900000000004</v>
      </c>
      <c r="M2757" t="s">
        <v>558</v>
      </c>
      <c r="N2757" t="str">
        <f>VLOOKUP(M2757,'BASE ARTICLE SAMUEL 25012023 v1'!$A$2:$B$1287,2,FALSE)</f>
        <v>AS</v>
      </c>
      <c r="O2757">
        <f t="shared" si="347"/>
        <v>2.7330000000000001</v>
      </c>
    </row>
    <row r="2758" spans="1:15" outlineLevel="2" x14ac:dyDescent="0.25">
      <c r="A2758" t="s">
        <v>2307</v>
      </c>
      <c r="B2758" s="74" t="str">
        <f t="shared" si="350"/>
        <v>1500V150</v>
      </c>
      <c r="C2758" t="str">
        <f>VLOOKUP(A2758,'BASE ARTICLE SAMUEL 25012023 v1'!$A$1:$B$1287,2,FALSE)</f>
        <v>AF</v>
      </c>
      <c r="D2758" t="s">
        <v>2215</v>
      </c>
      <c r="E2758">
        <v>5</v>
      </c>
      <c r="F2758" t="s">
        <v>2216</v>
      </c>
      <c r="G2758" s="71">
        <f>VLOOKUP(M2758,'BASE ARTICLE SAMUEL 25012023 v1'!$A$1:$F$1287,6,FALSE)</f>
        <v>0.6</v>
      </c>
      <c r="H2758" s="6">
        <f>VLOOKUP(M2758,'BASE ARTICLE SAMUEL 25012023 v2'!$A$1:$H$1287,8,FALSE)</f>
        <v>0.76</v>
      </c>
      <c r="I2758">
        <v>0.79800000000000004</v>
      </c>
      <c r="J2758">
        <f t="shared" si="348"/>
        <v>3.99</v>
      </c>
      <c r="K2758" s="6">
        <f>VLOOKUP(M2758,'BASE ARTICLE SAMUEL 25012023 v2'!$A$1:$K$1287,11,FALSE)</f>
        <v>1.0108000000000001</v>
      </c>
      <c r="L2758" s="6">
        <f t="shared" si="349"/>
        <v>5.0540000000000003</v>
      </c>
      <c r="M2758" t="s">
        <v>2215</v>
      </c>
      <c r="N2758" t="str">
        <f>VLOOKUP(M2758,'BASE ARTICLE SAMUEL 25012023 v1'!$A$2:$B$1287,2,FALSE)</f>
        <v>AN</v>
      </c>
      <c r="O2758">
        <f t="shared" si="347"/>
        <v>3.8</v>
      </c>
    </row>
    <row r="2759" spans="1:15" outlineLevel="2" x14ac:dyDescent="0.25">
      <c r="A2759" t="s">
        <v>2307</v>
      </c>
      <c r="B2759" s="74" t="str">
        <f t="shared" si="350"/>
        <v>1500V150</v>
      </c>
      <c r="C2759" t="str">
        <f>VLOOKUP(A2759,'BASE ARTICLE SAMUEL 25012023 v1'!$A$1:$B$1287,2,FALSE)</f>
        <v>AF</v>
      </c>
      <c r="D2759" t="s">
        <v>1667</v>
      </c>
      <c r="E2759">
        <v>3</v>
      </c>
      <c r="F2759" t="s">
        <v>1668</v>
      </c>
      <c r="G2759" s="71">
        <f>VLOOKUP(M2759,'BASE ARTICLE SAMUEL 25012023 v1'!$A$1:$F$1287,6,FALSE)</f>
        <v>0.6</v>
      </c>
      <c r="H2759" s="6">
        <f>VLOOKUP(M2759,'BASE ARTICLE SAMUEL 25012023 v2'!$A$1:$H$1287,8,FALSE)</f>
        <v>0.6</v>
      </c>
      <c r="I2759">
        <v>0.9</v>
      </c>
      <c r="J2759">
        <f t="shared" si="348"/>
        <v>2.7</v>
      </c>
      <c r="K2759" s="6">
        <f>VLOOKUP(M2759,'BASE ARTICLE SAMUEL 25012023 v2'!$A$1:$K$1287,11,FALSE)</f>
        <v>0.89999999999999991</v>
      </c>
      <c r="L2759" s="6">
        <f t="shared" si="349"/>
        <v>2.6999999999999997</v>
      </c>
      <c r="M2759" t="s">
        <v>1667</v>
      </c>
      <c r="N2759" t="str">
        <f>VLOOKUP(M2759,'BASE ARTICLE SAMUEL 25012023 v1'!$A$2:$B$1287,2,FALSE)</f>
        <v>AN</v>
      </c>
      <c r="O2759">
        <f t="shared" si="347"/>
        <v>1.7999999999999998</v>
      </c>
    </row>
    <row r="2760" spans="1:15" outlineLevel="2" x14ac:dyDescent="0.25">
      <c r="A2760" t="s">
        <v>2307</v>
      </c>
      <c r="B2760" s="74" t="str">
        <f t="shared" si="350"/>
        <v>1500V150</v>
      </c>
      <c r="C2760" t="str">
        <f>VLOOKUP(A2760,'BASE ARTICLE SAMUEL 25012023 v1'!$A$1:$B$1287,2,FALSE)</f>
        <v>AF</v>
      </c>
      <c r="D2760" t="s">
        <v>2217</v>
      </c>
      <c r="E2760">
        <v>6</v>
      </c>
      <c r="F2760" t="s">
        <v>2218</v>
      </c>
      <c r="G2760" s="71">
        <f>VLOOKUP(M2760,'BASE ARTICLE SAMUEL 25012023 v1'!$A$1:$F$1287,6,FALSE)</f>
        <v>0.2</v>
      </c>
      <c r="H2760" s="6">
        <f>VLOOKUP(M2760,'BASE ARTICLE SAMUEL 25012023 v2'!$A$1:$H$1287,8,FALSE)</f>
        <v>0.2</v>
      </c>
      <c r="I2760">
        <v>0.26600000000000001</v>
      </c>
      <c r="J2760">
        <f t="shared" si="348"/>
        <v>1.5960000000000001</v>
      </c>
      <c r="K2760" s="6">
        <f>VLOOKUP(M2760,'BASE ARTICLE SAMUEL 25012023 v2'!$A$1:$K$1287,11,FALSE)</f>
        <v>0.26600000000000001</v>
      </c>
      <c r="L2760" s="6">
        <f t="shared" si="349"/>
        <v>1.5960000000000001</v>
      </c>
      <c r="M2760" t="s">
        <v>2217</v>
      </c>
      <c r="N2760" t="str">
        <f>VLOOKUP(M2760,'BASE ARTICLE SAMUEL 25012023 v1'!$A$2:$B$1287,2,FALSE)</f>
        <v>AN</v>
      </c>
      <c r="O2760">
        <f t="shared" si="347"/>
        <v>1.2000000000000002</v>
      </c>
    </row>
    <row r="2761" spans="1:15" outlineLevel="2" x14ac:dyDescent="0.25">
      <c r="A2761" t="s">
        <v>2307</v>
      </c>
      <c r="B2761" s="74" t="str">
        <f t="shared" si="350"/>
        <v>1500V150</v>
      </c>
      <c r="C2761" t="str">
        <f>VLOOKUP(A2761,'BASE ARTICLE SAMUEL 25012023 v1'!$A$1:$B$1287,2,FALSE)</f>
        <v>AF</v>
      </c>
      <c r="D2761" t="s">
        <v>1949</v>
      </c>
      <c r="E2761">
        <v>2</v>
      </c>
      <c r="F2761" t="s">
        <v>1950</v>
      </c>
      <c r="G2761" s="71">
        <f>VLOOKUP(M2761,'BASE ARTICLE SAMUEL 25012023 v1'!$A$1:$F$1287,6,FALSE)</f>
        <v>0</v>
      </c>
      <c r="H2761" s="6">
        <f>VLOOKUP(M2761,'BASE ARTICLE SAMUEL 25012023 v2'!$A$1:$H$1287,8,FALSE)</f>
        <v>92.97</v>
      </c>
      <c r="I2761">
        <v>156.03</v>
      </c>
      <c r="J2761">
        <f t="shared" si="348"/>
        <v>312.06</v>
      </c>
      <c r="K2761" s="6">
        <f>VLOOKUP(M2761,'BASE ARTICLE SAMUEL 25012023 v2'!$A$1:$K$1287,11,FALSE)</f>
        <v>157.13120000000001</v>
      </c>
      <c r="L2761" s="6">
        <f t="shared" si="349"/>
        <v>314.26240000000001</v>
      </c>
      <c r="M2761" t="s">
        <v>1949</v>
      </c>
      <c r="N2761" t="str">
        <f>VLOOKUP(M2761,'BASE ARTICLE SAMUEL 25012023 v1'!$A$2:$B$1287,2,FALSE)</f>
        <v>AF</v>
      </c>
      <c r="O2761">
        <f t="shared" si="347"/>
        <v>185.94</v>
      </c>
    </row>
    <row r="2762" spans="1:15" outlineLevel="2" x14ac:dyDescent="0.25">
      <c r="A2762" t="s">
        <v>2307</v>
      </c>
      <c r="B2762" s="74" t="str">
        <f t="shared" si="350"/>
        <v>1500V150</v>
      </c>
      <c r="C2762" t="str">
        <f>VLOOKUP(A2762,'BASE ARTICLE SAMUEL 25012023 v1'!$A$1:$B$1287,2,FALSE)</f>
        <v>AF</v>
      </c>
      <c r="D2762" t="s">
        <v>2057</v>
      </c>
      <c r="E2762">
        <v>1</v>
      </c>
      <c r="F2762" t="s">
        <v>2058</v>
      </c>
      <c r="G2762" s="71">
        <f>VLOOKUP(M2762,'BASE ARTICLE SAMUEL 25012023 v1'!$A$1:$F$1287,6,FALSE)</f>
        <v>214.71</v>
      </c>
      <c r="H2762" s="6">
        <f>VLOOKUP(M2762,'BASE ARTICLE SAMUEL 25012023 v2'!$A$1:$H$1287,8,FALSE)</f>
        <v>196.03</v>
      </c>
      <c r="I2762">
        <v>289.12</v>
      </c>
      <c r="J2762">
        <f t="shared" si="348"/>
        <v>289.12</v>
      </c>
      <c r="K2762" s="6">
        <f>VLOOKUP(M2762,'BASE ARTICLE SAMUEL 25012023 v2'!$A$1:$K$1287,11,FALSE)</f>
        <v>287.341800036</v>
      </c>
      <c r="L2762" s="6">
        <f t="shared" si="349"/>
        <v>287.341800036</v>
      </c>
      <c r="M2762" t="s">
        <v>2057</v>
      </c>
      <c r="N2762" t="str">
        <f>VLOOKUP(M2762,'BASE ARTICLE SAMUEL 25012023 v1'!$A$2:$B$1287,2,FALSE)</f>
        <v>AF</v>
      </c>
      <c r="O2762">
        <f t="shared" si="347"/>
        <v>196.03</v>
      </c>
    </row>
    <row r="2763" spans="1:15" outlineLevel="2" x14ac:dyDescent="0.25">
      <c r="A2763" t="s">
        <v>2307</v>
      </c>
      <c r="B2763" s="74" t="str">
        <f t="shared" si="350"/>
        <v>1500V150</v>
      </c>
      <c r="C2763" t="str">
        <f>VLOOKUP(A2763,'BASE ARTICLE SAMUEL 25012023 v1'!$A$1:$B$1287,2,FALSE)</f>
        <v>AF</v>
      </c>
      <c r="D2763" t="s">
        <v>2045</v>
      </c>
      <c r="E2763">
        <v>1</v>
      </c>
      <c r="F2763" t="s">
        <v>3952</v>
      </c>
      <c r="G2763" s="71">
        <f>VLOOKUP(M2763,'BASE ARTICLE SAMUEL 25012023 v1'!$A$1:$F$1287,6,FALSE)</f>
        <v>249.46</v>
      </c>
      <c r="H2763" s="6">
        <f>VLOOKUP(M2763,'BASE ARTICLE SAMUEL 25012023 v2'!$A$1:$H$1287,8,FALSE)</f>
        <v>46.484999999999999</v>
      </c>
      <c r="I2763">
        <v>380.51</v>
      </c>
      <c r="J2763">
        <f t="shared" si="348"/>
        <v>380.51</v>
      </c>
      <c r="K2763" s="6">
        <f>VLOOKUP(M2763,'BASE ARTICLE SAMUEL 25012023 v2'!$A$1:$K$1287,11,FALSE)</f>
        <v>193.47749999999999</v>
      </c>
      <c r="L2763" s="6">
        <f t="shared" si="349"/>
        <v>193.47749999999999</v>
      </c>
      <c r="M2763" t="s">
        <v>2045</v>
      </c>
      <c r="N2763" t="str">
        <f>VLOOKUP(M2763,'BASE ARTICLE SAMUEL 25012023 v1'!$A$2:$B$1287,2,FALSE)</f>
        <v>AF</v>
      </c>
      <c r="O2763">
        <f t="shared" si="347"/>
        <v>46.484999999999999</v>
      </c>
    </row>
    <row r="2764" spans="1:15" outlineLevel="2" x14ac:dyDescent="0.25">
      <c r="A2764" t="s">
        <v>2307</v>
      </c>
      <c r="B2764" s="74" t="str">
        <f t="shared" si="350"/>
        <v>1500V150</v>
      </c>
      <c r="C2764" t="str">
        <f>VLOOKUP(A2764,'BASE ARTICLE SAMUEL 25012023 v1'!$A$1:$B$1287,2,FALSE)</f>
        <v>AF</v>
      </c>
      <c r="D2764" t="s">
        <v>2059</v>
      </c>
      <c r="E2764">
        <v>1</v>
      </c>
      <c r="F2764" t="s">
        <v>2060</v>
      </c>
      <c r="G2764" s="71">
        <f>VLOOKUP(M2764,'BASE ARTICLE SAMUEL 25012023 v1'!$A$1:$F$1287,6,FALSE)</f>
        <v>237</v>
      </c>
      <c r="H2764" s="6">
        <f>VLOOKUP(M2764,'BASE ARTICLE SAMUEL 25012023 v2'!$A$1:$H$1287,8,FALSE)</f>
        <v>299.99</v>
      </c>
      <c r="I2764">
        <v>355.5</v>
      </c>
      <c r="J2764">
        <f t="shared" si="348"/>
        <v>355.5</v>
      </c>
      <c r="K2764" s="6">
        <f>VLOOKUP(M2764,'BASE ARTICLE SAMUEL 25012023 v2'!$A$1:$K$1287,11,FALSE)</f>
        <v>449.98500000000001</v>
      </c>
      <c r="L2764" s="6">
        <f t="shared" si="349"/>
        <v>449.98500000000001</v>
      </c>
      <c r="M2764" t="s">
        <v>2059</v>
      </c>
      <c r="N2764" t="str">
        <f>VLOOKUP(M2764,'BASE ARTICLE SAMUEL 25012023 v1'!$A$2:$B$1287,2,FALSE)</f>
        <v>AN</v>
      </c>
      <c r="O2764">
        <f t="shared" si="347"/>
        <v>299.99</v>
      </c>
    </row>
    <row r="2765" spans="1:15" outlineLevel="2" x14ac:dyDescent="0.25">
      <c r="A2765" t="s">
        <v>2307</v>
      </c>
      <c r="B2765" s="74" t="str">
        <f t="shared" si="350"/>
        <v>1500V150</v>
      </c>
      <c r="C2765" t="str">
        <f>VLOOKUP(A2765,'BASE ARTICLE SAMUEL 25012023 v1'!$A$1:$B$1287,2,FALSE)</f>
        <v>AF</v>
      </c>
      <c r="D2765" t="s">
        <v>1603</v>
      </c>
      <c r="E2765">
        <v>2</v>
      </c>
      <c r="F2765" t="s">
        <v>1604</v>
      </c>
      <c r="G2765" s="71">
        <f>VLOOKUP(M2765,'BASE ARTICLE SAMUEL 25012023 v1'!$A$1:$F$1287,6,FALSE)</f>
        <v>50</v>
      </c>
      <c r="H2765" s="6">
        <f>VLOOKUP(M2765,'BASE ARTICLE SAMUEL 25012023 v2'!$A$1:$H$1287,8,FALSE)</f>
        <v>0</v>
      </c>
      <c r="I2765">
        <v>75</v>
      </c>
      <c r="J2765">
        <f t="shared" si="348"/>
        <v>150</v>
      </c>
      <c r="K2765" s="6">
        <f>VLOOKUP(M2765,'BASE ARTICLE SAMUEL 25012023 v2'!$A$1:$K$1287,11,FALSE)</f>
        <v>75</v>
      </c>
      <c r="L2765" s="6">
        <f t="shared" si="349"/>
        <v>150</v>
      </c>
      <c r="M2765" t="s">
        <v>1603</v>
      </c>
      <c r="N2765" t="str">
        <f>VLOOKUP(M2765,'BASE ARTICLE SAMUEL 25012023 v1'!$A$2:$B$1287,2,FALSE)</f>
        <v>AN</v>
      </c>
      <c r="O2765">
        <f t="shared" si="347"/>
        <v>0</v>
      </c>
    </row>
    <row r="2766" spans="1:15" outlineLevel="2" x14ac:dyDescent="0.25">
      <c r="A2766" t="s">
        <v>2307</v>
      </c>
      <c r="B2766" s="74" t="str">
        <f t="shared" si="350"/>
        <v>1500V150</v>
      </c>
      <c r="C2766" t="str">
        <f>VLOOKUP(A2766,'BASE ARTICLE SAMUEL 25012023 v1'!$A$1:$B$1287,2,FALSE)</f>
        <v>AF</v>
      </c>
      <c r="D2766" t="s">
        <v>1562</v>
      </c>
      <c r="E2766">
        <v>1</v>
      </c>
      <c r="F2766" t="s">
        <v>1563</v>
      </c>
      <c r="G2766" s="71">
        <f>VLOOKUP(M2766,'BASE ARTICLE SAMUEL 25012023 v1'!$A$1:$F$1287,6,FALSE)</f>
        <v>19.18</v>
      </c>
      <c r="H2766" s="6">
        <f>VLOOKUP(M2766,'BASE ARTICLE SAMUEL 25012023 v2'!$A$1:$H$1287,8,FALSE)</f>
        <v>19.18</v>
      </c>
      <c r="I2766">
        <v>28.77</v>
      </c>
      <c r="J2766">
        <f t="shared" si="348"/>
        <v>28.77</v>
      </c>
      <c r="K2766" s="6">
        <f>VLOOKUP(M2766,'BASE ARTICLE SAMUEL 25012023 v2'!$A$1:$K$1287,11,FALSE)</f>
        <v>28.77</v>
      </c>
      <c r="L2766" s="6">
        <f t="shared" si="349"/>
        <v>28.77</v>
      </c>
      <c r="M2766" t="s">
        <v>1562</v>
      </c>
      <c r="N2766" t="str">
        <f>VLOOKUP(M2766,'BASE ARTICLE SAMUEL 25012023 v1'!$A$2:$B$1287,2,FALSE)</f>
        <v>AN</v>
      </c>
      <c r="O2766">
        <f t="shared" si="347"/>
        <v>19.18</v>
      </c>
    </row>
    <row r="2767" spans="1:15" outlineLevel="2" x14ac:dyDescent="0.25">
      <c r="A2767" t="s">
        <v>2307</v>
      </c>
      <c r="B2767" s="74" t="str">
        <f t="shared" si="350"/>
        <v>1500V150</v>
      </c>
      <c r="C2767" t="str">
        <f>VLOOKUP(A2767,'BASE ARTICLE SAMUEL 25012023 v1'!$A$1:$B$1287,2,FALSE)</f>
        <v>AF</v>
      </c>
      <c r="D2767" t="s">
        <v>274</v>
      </c>
      <c r="E2767">
        <v>1</v>
      </c>
      <c r="F2767" t="s">
        <v>275</v>
      </c>
      <c r="G2767" s="71">
        <f>VLOOKUP(M2767,'BASE ARTICLE SAMUEL 25012023 v1'!$A$1:$F$1287,6,FALSE)</f>
        <v>1.23</v>
      </c>
      <c r="H2767" s="6">
        <f>VLOOKUP(M2767,'BASE ARTICLE SAMUEL 25012023 v2'!$A$1:$H$1287,8,FALSE)</f>
        <v>1.327</v>
      </c>
      <c r="I2767">
        <v>1.64</v>
      </c>
      <c r="J2767">
        <f t="shared" si="348"/>
        <v>1.64</v>
      </c>
      <c r="K2767" s="6">
        <f>VLOOKUP(M2767,'BASE ARTICLE SAMUEL 25012023 v2'!$A$1:$K$1287,11,FALSE)</f>
        <v>1.76491</v>
      </c>
      <c r="L2767" s="6">
        <f t="shared" si="349"/>
        <v>1.76491</v>
      </c>
      <c r="M2767" t="s">
        <v>274</v>
      </c>
      <c r="N2767" t="str">
        <f>VLOOKUP(M2767,'BASE ARTICLE SAMUEL 25012023 v1'!$A$2:$B$1287,2,FALSE)</f>
        <v>AS</v>
      </c>
      <c r="O2767">
        <f t="shared" si="347"/>
        <v>1.327</v>
      </c>
    </row>
    <row r="2768" spans="1:15" outlineLevel="2" x14ac:dyDescent="0.25">
      <c r="A2768" t="s">
        <v>2307</v>
      </c>
      <c r="B2768" s="74" t="str">
        <f t="shared" si="350"/>
        <v>1500V150</v>
      </c>
      <c r="C2768" t="str">
        <f>VLOOKUP(A2768,'BASE ARTICLE SAMUEL 25012023 v1'!$A$1:$B$1287,2,FALSE)</f>
        <v>AF</v>
      </c>
      <c r="E2768">
        <v>1</v>
      </c>
      <c r="F2768" t="s">
        <v>1550</v>
      </c>
      <c r="G2768" s="71">
        <f>VLOOKUP(M2768,'BASE ARTICLE SAMUEL 25012023 v1'!$A$1:$F$1287,6,FALSE)</f>
        <v>5</v>
      </c>
      <c r="H2768" s="6">
        <f>VLOOKUP(M2768,'BASE ARTICLE SAMUEL 25012023 v2'!$A$1:$H$1287,8,FALSE)</f>
        <v>5</v>
      </c>
      <c r="I2768">
        <v>1.64</v>
      </c>
      <c r="J2768">
        <f t="shared" si="348"/>
        <v>1.64</v>
      </c>
      <c r="K2768" s="6">
        <f>VLOOKUP(M2768,'BASE ARTICLE SAMUEL 25012023 v2'!$A$1:$K$1287,11,FALSE)</f>
        <v>5.5</v>
      </c>
      <c r="L2768" s="6">
        <f t="shared" si="349"/>
        <v>5.5</v>
      </c>
      <c r="M2768" t="s">
        <v>1549</v>
      </c>
      <c r="N2768" t="str">
        <f>VLOOKUP(M2768,'BASE ARTICLE SAMUEL 25012023 v1'!$A$2:$B$1287,2,FALSE)</f>
        <v>AN</v>
      </c>
      <c r="O2768">
        <f t="shared" si="347"/>
        <v>5</v>
      </c>
    </row>
    <row r="2769" spans="1:15" outlineLevel="2" x14ac:dyDescent="0.25">
      <c r="A2769" t="s">
        <v>2307</v>
      </c>
      <c r="B2769" s="74" t="str">
        <f t="shared" si="350"/>
        <v>1500V150</v>
      </c>
      <c r="C2769" t="str">
        <f>VLOOKUP(A2769,'BASE ARTICLE SAMUEL 25012023 v1'!$A$1:$B$1287,2,FALSE)</f>
        <v>AF</v>
      </c>
      <c r="E2769">
        <v>1</v>
      </c>
      <c r="F2769" t="s">
        <v>2484</v>
      </c>
      <c r="G2769" s="71">
        <f>VLOOKUP(M2769,'BASE ARTICLE SAMUEL 25012023 v1'!$A$1:$F$1287,6,FALSE)</f>
        <v>1.32</v>
      </c>
      <c r="H2769" s="6">
        <f>VLOOKUP(M2769,'BASE ARTICLE SAMUEL 25012023 v2'!$A$1:$H$1287,8,FALSE)</f>
        <v>1.32</v>
      </c>
      <c r="I2769">
        <v>1.64</v>
      </c>
      <c r="J2769">
        <f t="shared" si="348"/>
        <v>1.64</v>
      </c>
      <c r="K2769" s="6">
        <f>VLOOKUP(M2769,'BASE ARTICLE SAMUEL 25012023 v2'!$A$1:$K$1287,11,FALSE)</f>
        <v>1.4520000000000002</v>
      </c>
      <c r="L2769" s="6">
        <f t="shared" si="349"/>
        <v>1.4520000000000002</v>
      </c>
      <c r="M2769" t="s">
        <v>2483</v>
      </c>
      <c r="N2769" t="str">
        <f>VLOOKUP(M2769,'BASE ARTICLE SAMUEL 25012023 v1'!$A$2:$B$1287,2,FALSE)</f>
        <v>AN</v>
      </c>
      <c r="O2769">
        <f t="shared" si="347"/>
        <v>1.32</v>
      </c>
    </row>
    <row r="2770" spans="1:15" outlineLevel="1" x14ac:dyDescent="0.25">
      <c r="A2770" s="74" t="s">
        <v>4261</v>
      </c>
      <c r="B2770" s="74" t="str">
        <f t="shared" si="350"/>
        <v>DP-SPR1500V150</v>
      </c>
      <c r="H2770" s="6" t="e">
        <f>VLOOKUP(M2770,'BASE ARTICLE SAMUEL 25012023 v2'!$A$1:$H$1287,8,FALSE)</f>
        <v>#N/A</v>
      </c>
      <c r="K2770" s="6" t="e">
        <f>VLOOKUP(M2770,'BASE ARTICLE SAMUEL 25012023 v2'!$A$1:$K$1287,11,FALSE)</f>
        <v>#N/A</v>
      </c>
      <c r="L2770" s="6">
        <f>SUBTOTAL(9,L2747:L2769)</f>
        <v>2523.6490000360004</v>
      </c>
      <c r="O2770">
        <f>SUBTOTAL(9,O2747:O2769)</f>
        <v>1456.9849999999999</v>
      </c>
    </row>
    <row r="2771" spans="1:15" outlineLevel="2" x14ac:dyDescent="0.25">
      <c r="A2771" t="s">
        <v>2321</v>
      </c>
      <c r="B2771" s="74" t="str">
        <f t="shared" si="350"/>
        <v>1500V150ALT</v>
      </c>
      <c r="C2771" t="str">
        <f>VLOOKUP(A2771,'BASE ARTICLE SAMUEL 25012023 v1'!$A$1:$B$1287,2,FALSE)</f>
        <v>AF</v>
      </c>
      <c r="D2771" t="s">
        <v>560</v>
      </c>
      <c r="E2771">
        <v>3</v>
      </c>
      <c r="F2771" t="s">
        <v>561</v>
      </c>
      <c r="G2771" s="71">
        <f>VLOOKUP(M2771,'BASE ARTICLE SAMUEL 25012023 v1'!$A$1:$F$1287,6,FALSE)</f>
        <v>5.73</v>
      </c>
      <c r="H2771" s="6">
        <f>VLOOKUP(M2771,'BASE ARTICLE SAMUEL 25012023 v2'!$A$1:$H$1287,8,FALSE)</f>
        <v>5.73</v>
      </c>
      <c r="I2771">
        <v>19.059999999999999</v>
      </c>
      <c r="J2771">
        <f t="shared" ref="J2771:J2792" si="351">E2771*I2771</f>
        <v>57.179999999999993</v>
      </c>
      <c r="K2771" s="6">
        <f>VLOOKUP(M2771,'BASE ARTICLE SAMUEL 25012023 v2'!$A$1:$K$1287,11,FALSE)</f>
        <v>22.862700000000004</v>
      </c>
      <c r="L2771" s="6">
        <f t="shared" ref="L2771:L2792" si="352">E2771*K2771</f>
        <v>68.588100000000011</v>
      </c>
      <c r="M2771" t="s">
        <v>560</v>
      </c>
      <c r="N2771" t="str">
        <f>VLOOKUP(M2771,'BASE ARTICLE SAMUEL 25012023 v1'!$A$2:$B$1287,2,FALSE)</f>
        <v>AS</v>
      </c>
      <c r="O2771">
        <f t="shared" si="347"/>
        <v>17.190000000000001</v>
      </c>
    </row>
    <row r="2772" spans="1:15" outlineLevel="2" x14ac:dyDescent="0.25">
      <c r="A2772" t="s">
        <v>2321</v>
      </c>
      <c r="B2772" s="74" t="str">
        <f t="shared" si="350"/>
        <v>1500V150ALT</v>
      </c>
      <c r="C2772" t="str">
        <f>VLOOKUP(A2772,'BASE ARTICLE SAMUEL 25012023 v1'!$A$1:$B$1287,2,FALSE)</f>
        <v>AF</v>
      </c>
      <c r="D2772" t="s">
        <v>576</v>
      </c>
      <c r="E2772">
        <v>3</v>
      </c>
      <c r="F2772" t="s">
        <v>577</v>
      </c>
      <c r="G2772" s="71">
        <f>VLOOKUP(M2772,'BASE ARTICLE SAMUEL 25012023 v1'!$A$1:$F$1287,6,FALSE)</f>
        <v>3.2</v>
      </c>
      <c r="H2772" s="6">
        <f>VLOOKUP(M2772,'BASE ARTICLE SAMUEL 25012023 v2'!$A$1:$H$1287,8,FALSE)</f>
        <v>3.2</v>
      </c>
      <c r="I2772">
        <v>4.3499999999999996</v>
      </c>
      <c r="J2772">
        <f t="shared" si="351"/>
        <v>13.049999999999999</v>
      </c>
      <c r="K2772" s="6">
        <f>VLOOKUP(M2772,'BASE ARTICLE SAMUEL 25012023 v2'!$A$1:$K$1287,11,FALSE)</f>
        <v>4.8000000000000007</v>
      </c>
      <c r="L2772" s="6">
        <f t="shared" si="352"/>
        <v>14.400000000000002</v>
      </c>
      <c r="M2772" t="s">
        <v>576</v>
      </c>
      <c r="N2772" t="str">
        <f>VLOOKUP(M2772,'BASE ARTICLE SAMUEL 25012023 v1'!$A$2:$B$1287,2,FALSE)</f>
        <v>AN</v>
      </c>
      <c r="O2772">
        <f t="shared" si="347"/>
        <v>9.6000000000000014</v>
      </c>
    </row>
    <row r="2773" spans="1:15" outlineLevel="2" x14ac:dyDescent="0.25">
      <c r="A2773" t="s">
        <v>2321</v>
      </c>
      <c r="B2773" s="74" t="str">
        <f t="shared" si="350"/>
        <v>1500V150ALT</v>
      </c>
      <c r="C2773" t="str">
        <f>VLOOKUP(A2773,'BASE ARTICLE SAMUEL 25012023 v1'!$A$1:$B$1287,2,FALSE)</f>
        <v>AF</v>
      </c>
      <c r="D2773" t="s">
        <v>2251</v>
      </c>
      <c r="E2773">
        <v>2</v>
      </c>
      <c r="F2773" t="s">
        <v>3951</v>
      </c>
      <c r="G2773" s="71">
        <f>VLOOKUP(M2773,'BASE ARTICLE SAMUEL 25012023 v1'!$A$1:$F$1287,6,FALSE)</f>
        <v>320</v>
      </c>
      <c r="H2773" s="6">
        <f>VLOOKUP(M2773,'BASE ARTICLE SAMUEL 25012023 v2'!$A$1:$H$1287,8,FALSE)</f>
        <v>320</v>
      </c>
      <c r="I2773">
        <v>0</v>
      </c>
      <c r="J2773">
        <f t="shared" si="351"/>
        <v>0</v>
      </c>
      <c r="K2773" s="6">
        <f>VLOOKUP(M2773,'BASE ARTICLE SAMUEL 25012023 v2'!$A$1:$K$1287,11,FALSE)</f>
        <v>480</v>
      </c>
      <c r="L2773" s="6">
        <f t="shared" si="352"/>
        <v>960</v>
      </c>
      <c r="M2773" t="s">
        <v>2251</v>
      </c>
      <c r="N2773" t="str">
        <f>VLOOKUP(M2773,'BASE ARTICLE SAMUEL 25012023 v1'!$A$2:$B$1287,2,FALSE)</f>
        <v>AN</v>
      </c>
      <c r="O2773">
        <f t="shared" si="347"/>
        <v>640</v>
      </c>
    </row>
    <row r="2774" spans="1:15" outlineLevel="2" x14ac:dyDescent="0.25">
      <c r="A2774" t="s">
        <v>2321</v>
      </c>
      <c r="B2774" s="74" t="str">
        <f t="shared" si="350"/>
        <v>1500V150ALT</v>
      </c>
      <c r="C2774" t="str">
        <f>VLOOKUP(A2774,'BASE ARTICLE SAMUEL 25012023 v1'!$A$1:$B$1287,2,FALSE)</f>
        <v>AF</v>
      </c>
      <c r="D2774" t="s">
        <v>2200</v>
      </c>
      <c r="E2774">
        <v>3</v>
      </c>
      <c r="F2774" t="s">
        <v>2201</v>
      </c>
      <c r="G2774" s="71">
        <f>VLOOKUP(M2774,'BASE ARTICLE SAMUEL 25012023 v1'!$A$1:$F$1287,6,FALSE)</f>
        <v>0</v>
      </c>
      <c r="H2774" s="6">
        <f>VLOOKUP(M2774,'BASE ARTICLE SAMUEL 25012023 v2'!$A$1:$H$1287,8,FALSE)</f>
        <v>0</v>
      </c>
      <c r="I2774">
        <v>0</v>
      </c>
      <c r="J2774">
        <f t="shared" si="351"/>
        <v>0</v>
      </c>
      <c r="K2774" s="6">
        <f>VLOOKUP(M2774,'BASE ARTICLE SAMUEL 25012023 v2'!$A$1:$K$1287,11,FALSE)</f>
        <v>0</v>
      </c>
      <c r="L2774" s="6">
        <f t="shared" si="352"/>
        <v>0</v>
      </c>
      <c r="M2774" t="s">
        <v>2200</v>
      </c>
      <c r="N2774" t="str">
        <f>VLOOKUP(M2774,'BASE ARTICLE SAMUEL 25012023 v1'!$A$2:$B$1287,2,FALSE)</f>
        <v>AS</v>
      </c>
      <c r="O2774">
        <f t="shared" si="347"/>
        <v>0</v>
      </c>
    </row>
    <row r="2775" spans="1:15" outlineLevel="2" x14ac:dyDescent="0.25">
      <c r="A2775" t="s">
        <v>2321</v>
      </c>
      <c r="B2775" s="74" t="str">
        <f t="shared" si="350"/>
        <v>1500V150ALT</v>
      </c>
      <c r="C2775" t="str">
        <f>VLOOKUP(A2775,'BASE ARTICLE SAMUEL 25012023 v1'!$A$1:$B$1287,2,FALSE)</f>
        <v>AF</v>
      </c>
      <c r="D2775" t="s">
        <v>90</v>
      </c>
      <c r="E2775">
        <v>2</v>
      </c>
      <c r="F2775" t="s">
        <v>91</v>
      </c>
      <c r="G2775" s="71">
        <f>VLOOKUP(M2775,'BASE ARTICLE SAMUEL 25012023 v1'!$A$1:$F$1287,6,FALSE)</f>
        <v>0.92</v>
      </c>
      <c r="H2775" s="6">
        <f>VLOOKUP(M2775,'BASE ARTICLE SAMUEL 25012023 v2'!$A$1:$H$1287,8,FALSE)</f>
        <v>0.92</v>
      </c>
      <c r="I2775">
        <v>1.38</v>
      </c>
      <c r="J2775">
        <f t="shared" si="351"/>
        <v>2.76</v>
      </c>
      <c r="K2775" s="6">
        <f>VLOOKUP(M2775,'BASE ARTICLE SAMUEL 25012023 v2'!$A$1:$K$1287,11,FALSE)</f>
        <v>1.3800000000000001</v>
      </c>
      <c r="L2775" s="6">
        <f t="shared" si="352"/>
        <v>2.7600000000000002</v>
      </c>
      <c r="M2775" t="s">
        <v>90</v>
      </c>
      <c r="N2775" t="str">
        <f>VLOOKUP(M2775,'BASE ARTICLE SAMUEL 25012023 v1'!$A$2:$B$1287,2,FALSE)</f>
        <v>AS</v>
      </c>
      <c r="O2775">
        <f t="shared" si="347"/>
        <v>1.84</v>
      </c>
    </row>
    <row r="2776" spans="1:15" outlineLevel="2" x14ac:dyDescent="0.25">
      <c r="A2776" t="s">
        <v>2321</v>
      </c>
      <c r="B2776" s="74" t="str">
        <f t="shared" si="350"/>
        <v>1500V150ALT</v>
      </c>
      <c r="C2776" t="str">
        <f>VLOOKUP(A2776,'BASE ARTICLE SAMUEL 25012023 v1'!$A$1:$B$1287,2,FALSE)</f>
        <v>AF</v>
      </c>
      <c r="D2776" t="s">
        <v>68</v>
      </c>
      <c r="E2776">
        <v>1</v>
      </c>
      <c r="F2776" t="s">
        <v>69</v>
      </c>
      <c r="G2776" s="71">
        <f>VLOOKUP(M2776,'BASE ARTICLE SAMUEL 25012023 v1'!$A$1:$F$1287,6,FALSE)</f>
        <v>0.94</v>
      </c>
      <c r="H2776" s="6">
        <f>VLOOKUP(M2776,'BASE ARTICLE SAMUEL 25012023 v2'!$A$1:$H$1287,8,FALSE)</f>
        <v>0.94</v>
      </c>
      <c r="I2776">
        <v>1.41</v>
      </c>
      <c r="J2776">
        <f t="shared" si="351"/>
        <v>1.41</v>
      </c>
      <c r="K2776" s="6">
        <f>VLOOKUP(M2776,'BASE ARTICLE SAMUEL 25012023 v2'!$A$1:$K$1287,11,FALSE)</f>
        <v>1.41</v>
      </c>
      <c r="L2776" s="6">
        <f t="shared" si="352"/>
        <v>1.41</v>
      </c>
      <c r="M2776" t="s">
        <v>68</v>
      </c>
      <c r="N2776" t="str">
        <f>VLOOKUP(M2776,'BASE ARTICLE SAMUEL 25012023 v1'!$A$2:$B$1287,2,FALSE)</f>
        <v>AS</v>
      </c>
      <c r="O2776">
        <f t="shared" si="347"/>
        <v>0.94</v>
      </c>
    </row>
    <row r="2777" spans="1:15" outlineLevel="2" x14ac:dyDescent="0.25">
      <c r="A2777" t="s">
        <v>2321</v>
      </c>
      <c r="B2777" s="74" t="str">
        <f t="shared" si="350"/>
        <v>1500V150ALT</v>
      </c>
      <c r="C2777" t="str">
        <f>VLOOKUP(A2777,'BASE ARTICLE SAMUEL 25012023 v1'!$A$1:$B$1287,2,FALSE)</f>
        <v>AF</v>
      </c>
      <c r="D2777" t="s">
        <v>942</v>
      </c>
      <c r="E2777">
        <v>1</v>
      </c>
      <c r="F2777" t="s">
        <v>943</v>
      </c>
      <c r="G2777" s="71">
        <f>VLOOKUP(M2777,'BASE ARTICLE SAMUEL 25012023 v1'!$A$1:$F$1287,6,FALSE)</f>
        <v>1.64</v>
      </c>
      <c r="H2777" s="6">
        <f>VLOOKUP(M2777,'BASE ARTICLE SAMUEL 25012023 v2'!$A$1:$H$1287,8,FALSE)</f>
        <v>1.83</v>
      </c>
      <c r="I2777">
        <v>2.4500000000000002</v>
      </c>
      <c r="J2777">
        <f t="shared" si="351"/>
        <v>2.4500000000000002</v>
      </c>
      <c r="K2777" s="6">
        <f>VLOOKUP(M2777,'BASE ARTICLE SAMUEL 25012023 v2'!$A$1:$K$1287,11,FALSE)</f>
        <v>2.7450000000000001</v>
      </c>
      <c r="L2777" s="6">
        <f t="shared" si="352"/>
        <v>2.7450000000000001</v>
      </c>
      <c r="M2777" t="s">
        <v>942</v>
      </c>
      <c r="N2777" t="str">
        <f>VLOOKUP(M2777,'BASE ARTICLE SAMUEL 25012023 v1'!$A$2:$B$1287,2,FALSE)</f>
        <v>AS</v>
      </c>
      <c r="O2777">
        <f t="shared" si="347"/>
        <v>1.83</v>
      </c>
    </row>
    <row r="2778" spans="1:15" outlineLevel="2" x14ac:dyDescent="0.25">
      <c r="A2778" t="s">
        <v>2321</v>
      </c>
      <c r="B2778" s="74" t="str">
        <f t="shared" si="350"/>
        <v>1500V150ALT</v>
      </c>
      <c r="C2778" t="str">
        <f>VLOOKUP(A2778,'BASE ARTICLE SAMUEL 25012023 v1'!$A$1:$B$1287,2,FALSE)</f>
        <v>AF</v>
      </c>
      <c r="D2778" t="s">
        <v>757</v>
      </c>
      <c r="E2778">
        <v>2</v>
      </c>
      <c r="F2778" t="s">
        <v>758</v>
      </c>
      <c r="G2778" s="71">
        <f>VLOOKUP(M2778,'BASE ARTICLE SAMUEL 25012023 v1'!$A$1:$F$1287,6,FALSE)</f>
        <v>1.22</v>
      </c>
      <c r="H2778" s="6">
        <f>VLOOKUP(M2778,'BASE ARTICLE SAMUEL 25012023 v2'!$A$1:$H$1287,8,FALSE)</f>
        <v>1.22</v>
      </c>
      <c r="I2778">
        <v>1.62</v>
      </c>
      <c r="J2778">
        <f t="shared" si="351"/>
        <v>3.24</v>
      </c>
      <c r="K2778" s="6">
        <f>VLOOKUP(M2778,'BASE ARTICLE SAMUEL 25012023 v2'!$A$1:$K$1287,11,FALSE)</f>
        <v>1.6226</v>
      </c>
      <c r="L2778" s="6">
        <f t="shared" si="352"/>
        <v>3.2452000000000001</v>
      </c>
      <c r="M2778" t="s">
        <v>757</v>
      </c>
      <c r="N2778" t="str">
        <f>VLOOKUP(M2778,'BASE ARTICLE SAMUEL 25012023 v1'!$A$2:$B$1287,2,FALSE)</f>
        <v>AS</v>
      </c>
      <c r="O2778">
        <f t="shared" si="347"/>
        <v>2.44</v>
      </c>
    </row>
    <row r="2779" spans="1:15" outlineLevel="2" x14ac:dyDescent="0.25">
      <c r="A2779" t="s">
        <v>2321</v>
      </c>
      <c r="B2779" s="74" t="str">
        <f t="shared" si="350"/>
        <v>1500V150ALT</v>
      </c>
      <c r="C2779" t="str">
        <f>VLOOKUP(A2779,'BASE ARTICLE SAMUEL 25012023 v1'!$A$1:$B$1287,2,FALSE)</f>
        <v>AF</v>
      </c>
      <c r="D2779" t="s">
        <v>2049</v>
      </c>
      <c r="E2779">
        <v>4</v>
      </c>
      <c r="F2779" t="s">
        <v>2050</v>
      </c>
      <c r="G2779" s="71">
        <f>VLOOKUP(M2779,'BASE ARTICLE SAMUEL 25012023 v1'!$A$1:$F$1287,6,FALSE)</f>
        <v>0</v>
      </c>
      <c r="H2779" s="6">
        <f>VLOOKUP(M2779,'BASE ARTICLE SAMUEL 25012023 v2'!$A$1:$H$1287,8,FALSE)</f>
        <v>4.1400000000000006</v>
      </c>
      <c r="I2779">
        <v>5.5</v>
      </c>
      <c r="J2779">
        <f t="shared" si="351"/>
        <v>22</v>
      </c>
      <c r="K2779" s="6">
        <f>VLOOKUP(M2779,'BASE ARTICLE SAMUEL 25012023 v2'!$A$1:$K$1287,11,FALSE)</f>
        <v>5.5212000000000003</v>
      </c>
      <c r="L2779" s="6">
        <f t="shared" si="352"/>
        <v>22.084800000000001</v>
      </c>
      <c r="M2779" t="s">
        <v>2049</v>
      </c>
      <c r="N2779" t="str">
        <f>VLOOKUP(M2779,'BASE ARTICLE SAMUEL 25012023 v1'!$A$2:$B$1287,2,FALSE)</f>
        <v>AF</v>
      </c>
      <c r="O2779">
        <f t="shared" si="347"/>
        <v>16.560000000000002</v>
      </c>
    </row>
    <row r="2780" spans="1:15" outlineLevel="2" x14ac:dyDescent="0.25">
      <c r="A2780" t="s">
        <v>2321</v>
      </c>
      <c r="B2780" s="74" t="str">
        <f t="shared" si="350"/>
        <v>1500V150ALT</v>
      </c>
      <c r="C2780" t="str">
        <f>VLOOKUP(A2780,'BASE ARTICLE SAMUEL 25012023 v1'!$A$1:$B$1287,2,FALSE)</f>
        <v>AF</v>
      </c>
      <c r="D2780">
        <v>101007</v>
      </c>
      <c r="E2780">
        <v>2</v>
      </c>
      <c r="F2780" t="s">
        <v>582</v>
      </c>
      <c r="G2780" s="71">
        <f>VLOOKUP(M2780,'BASE ARTICLE SAMUEL 25012023 v1'!$A$1:$F$1287,6,FALSE)</f>
        <v>1.5</v>
      </c>
      <c r="H2780" s="6">
        <f>VLOOKUP(M2780,'BASE ARTICLE SAMUEL 25012023 v2'!$A$1:$H$1287,8,FALSE)</f>
        <v>1.5</v>
      </c>
      <c r="I2780">
        <v>2.25</v>
      </c>
      <c r="J2780">
        <f t="shared" si="351"/>
        <v>4.5</v>
      </c>
      <c r="K2780" s="6">
        <f>VLOOKUP(M2780,'BASE ARTICLE SAMUEL 25012023 v2'!$A$1:$K$1287,11,FALSE)</f>
        <v>2.25</v>
      </c>
      <c r="L2780" s="6">
        <f t="shared" si="352"/>
        <v>4.5</v>
      </c>
      <c r="M2780">
        <v>101007</v>
      </c>
      <c r="N2780" t="str">
        <f>VLOOKUP(M2780,'BASE ARTICLE SAMUEL 25012023 v1'!$A$2:$B$1287,2,FALSE)</f>
        <v>AN</v>
      </c>
      <c r="O2780">
        <f t="shared" si="347"/>
        <v>3</v>
      </c>
    </row>
    <row r="2781" spans="1:15" outlineLevel="2" x14ac:dyDescent="0.25">
      <c r="A2781" t="s">
        <v>2321</v>
      </c>
      <c r="B2781" s="74" t="str">
        <f t="shared" si="350"/>
        <v>1500V150ALT</v>
      </c>
      <c r="C2781" t="str">
        <f>VLOOKUP(A2781,'BASE ARTICLE SAMUEL 25012023 v1'!$A$1:$B$1287,2,FALSE)</f>
        <v>AF</v>
      </c>
      <c r="D2781" t="s">
        <v>558</v>
      </c>
      <c r="E2781">
        <v>4</v>
      </c>
      <c r="F2781" t="s">
        <v>559</v>
      </c>
      <c r="G2781" s="71">
        <f>VLOOKUP(M2781,'BASE ARTICLE SAMUEL 25012023 v1'!$A$1:$F$1287,6,FALSE)</f>
        <v>0.85</v>
      </c>
      <c r="H2781" s="6">
        <f>VLOOKUP(M2781,'BASE ARTICLE SAMUEL 25012023 v2'!$A$1:$H$1287,8,FALSE)</f>
        <v>0.91100000000000003</v>
      </c>
      <c r="I2781">
        <v>1.1299999999999999</v>
      </c>
      <c r="J2781">
        <f t="shared" si="351"/>
        <v>4.5199999999999996</v>
      </c>
      <c r="K2781" s="6">
        <f>VLOOKUP(M2781,'BASE ARTICLE SAMUEL 25012023 v2'!$A$1:$K$1287,11,FALSE)</f>
        <v>1.2116300000000002</v>
      </c>
      <c r="L2781" s="6">
        <f t="shared" si="352"/>
        <v>4.8465200000000008</v>
      </c>
      <c r="M2781" t="s">
        <v>558</v>
      </c>
      <c r="N2781" t="str">
        <f>VLOOKUP(M2781,'BASE ARTICLE SAMUEL 25012023 v1'!$A$2:$B$1287,2,FALSE)</f>
        <v>AS</v>
      </c>
      <c r="O2781">
        <f t="shared" si="347"/>
        <v>3.6440000000000001</v>
      </c>
    </row>
    <row r="2782" spans="1:15" outlineLevel="2" x14ac:dyDescent="0.25">
      <c r="A2782" t="s">
        <v>2321</v>
      </c>
      <c r="B2782" s="74" t="str">
        <f t="shared" si="350"/>
        <v>1500V150ALT</v>
      </c>
      <c r="C2782" t="str">
        <f>VLOOKUP(A2782,'BASE ARTICLE SAMUEL 25012023 v1'!$A$1:$B$1287,2,FALSE)</f>
        <v>AF</v>
      </c>
      <c r="D2782" t="s">
        <v>2215</v>
      </c>
      <c r="E2782">
        <v>5</v>
      </c>
      <c r="F2782" t="s">
        <v>2216</v>
      </c>
      <c r="G2782" s="71">
        <f>VLOOKUP(M2782,'BASE ARTICLE SAMUEL 25012023 v1'!$A$1:$F$1287,6,FALSE)</f>
        <v>0.6</v>
      </c>
      <c r="H2782" s="6">
        <f>VLOOKUP(M2782,'BASE ARTICLE SAMUEL 25012023 v2'!$A$1:$H$1287,8,FALSE)</f>
        <v>0.76</v>
      </c>
      <c r="I2782">
        <v>0.79800000000000004</v>
      </c>
      <c r="J2782">
        <f t="shared" si="351"/>
        <v>3.99</v>
      </c>
      <c r="K2782" s="6">
        <f>VLOOKUP(M2782,'BASE ARTICLE SAMUEL 25012023 v2'!$A$1:$K$1287,11,FALSE)</f>
        <v>1.0108000000000001</v>
      </c>
      <c r="L2782" s="6">
        <f t="shared" si="352"/>
        <v>5.0540000000000003</v>
      </c>
      <c r="M2782" t="s">
        <v>2215</v>
      </c>
      <c r="N2782" t="str">
        <f>VLOOKUP(M2782,'BASE ARTICLE SAMUEL 25012023 v1'!$A$2:$B$1287,2,FALSE)</f>
        <v>AN</v>
      </c>
      <c r="O2782">
        <f t="shared" si="347"/>
        <v>3.8</v>
      </c>
    </row>
    <row r="2783" spans="1:15" outlineLevel="2" x14ac:dyDescent="0.25">
      <c r="A2783" t="s">
        <v>2321</v>
      </c>
      <c r="B2783" s="74" t="str">
        <f t="shared" si="350"/>
        <v>1500V150ALT</v>
      </c>
      <c r="C2783" t="str">
        <f>VLOOKUP(A2783,'BASE ARTICLE SAMUEL 25012023 v1'!$A$1:$B$1287,2,FALSE)</f>
        <v>AF</v>
      </c>
      <c r="D2783" t="s">
        <v>1667</v>
      </c>
      <c r="E2783">
        <v>3</v>
      </c>
      <c r="F2783" t="s">
        <v>1668</v>
      </c>
      <c r="G2783" s="71">
        <f>VLOOKUP(M2783,'BASE ARTICLE SAMUEL 25012023 v1'!$A$1:$F$1287,6,FALSE)</f>
        <v>0.6</v>
      </c>
      <c r="H2783" s="6">
        <f>VLOOKUP(M2783,'BASE ARTICLE SAMUEL 25012023 v2'!$A$1:$H$1287,8,FALSE)</f>
        <v>0.6</v>
      </c>
      <c r="I2783">
        <v>0.9</v>
      </c>
      <c r="J2783">
        <f t="shared" si="351"/>
        <v>2.7</v>
      </c>
      <c r="K2783" s="6">
        <f>VLOOKUP(M2783,'BASE ARTICLE SAMUEL 25012023 v2'!$A$1:$K$1287,11,FALSE)</f>
        <v>0.89999999999999991</v>
      </c>
      <c r="L2783" s="6">
        <f t="shared" si="352"/>
        <v>2.6999999999999997</v>
      </c>
      <c r="M2783" t="s">
        <v>1667</v>
      </c>
      <c r="N2783" t="str">
        <f>VLOOKUP(M2783,'BASE ARTICLE SAMUEL 25012023 v1'!$A$2:$B$1287,2,FALSE)</f>
        <v>AN</v>
      </c>
      <c r="O2783">
        <f t="shared" si="347"/>
        <v>1.7999999999999998</v>
      </c>
    </row>
    <row r="2784" spans="1:15" outlineLevel="2" x14ac:dyDescent="0.25">
      <c r="A2784" t="s">
        <v>2321</v>
      </c>
      <c r="B2784" s="74" t="str">
        <f t="shared" si="350"/>
        <v>1500V150ALT</v>
      </c>
      <c r="C2784" t="str">
        <f>VLOOKUP(A2784,'BASE ARTICLE SAMUEL 25012023 v1'!$A$1:$B$1287,2,FALSE)</f>
        <v>AF</v>
      </c>
      <c r="D2784" t="s">
        <v>2217</v>
      </c>
      <c r="E2784">
        <v>6</v>
      </c>
      <c r="F2784" t="s">
        <v>2218</v>
      </c>
      <c r="G2784" s="71">
        <f>VLOOKUP(M2784,'BASE ARTICLE SAMUEL 25012023 v1'!$A$1:$F$1287,6,FALSE)</f>
        <v>0.2</v>
      </c>
      <c r="H2784" s="6">
        <f>VLOOKUP(M2784,'BASE ARTICLE SAMUEL 25012023 v2'!$A$1:$H$1287,8,FALSE)</f>
        <v>0.2</v>
      </c>
      <c r="I2784">
        <v>0.26600000000000001</v>
      </c>
      <c r="J2784">
        <f t="shared" si="351"/>
        <v>1.5960000000000001</v>
      </c>
      <c r="K2784" s="6">
        <f>VLOOKUP(M2784,'BASE ARTICLE SAMUEL 25012023 v2'!$A$1:$K$1287,11,FALSE)</f>
        <v>0.26600000000000001</v>
      </c>
      <c r="L2784" s="6">
        <f t="shared" si="352"/>
        <v>1.5960000000000001</v>
      </c>
      <c r="M2784" t="s">
        <v>2217</v>
      </c>
      <c r="N2784" t="str">
        <f>VLOOKUP(M2784,'BASE ARTICLE SAMUEL 25012023 v1'!$A$2:$B$1287,2,FALSE)</f>
        <v>AN</v>
      </c>
      <c r="O2784">
        <f t="shared" si="347"/>
        <v>1.2000000000000002</v>
      </c>
    </row>
    <row r="2785" spans="1:15" outlineLevel="2" x14ac:dyDescent="0.25">
      <c r="A2785" t="s">
        <v>2321</v>
      </c>
      <c r="B2785" s="74" t="str">
        <f t="shared" si="350"/>
        <v>1500V150ALT</v>
      </c>
      <c r="C2785" t="str">
        <f>VLOOKUP(A2785,'BASE ARTICLE SAMUEL 25012023 v1'!$A$1:$B$1287,2,FALSE)</f>
        <v>AF</v>
      </c>
      <c r="D2785" t="s">
        <v>1949</v>
      </c>
      <c r="E2785">
        <v>2</v>
      </c>
      <c r="F2785" t="s">
        <v>1950</v>
      </c>
      <c r="G2785" s="71">
        <f>VLOOKUP(M2785,'BASE ARTICLE SAMUEL 25012023 v1'!$A$1:$F$1287,6,FALSE)</f>
        <v>0</v>
      </c>
      <c r="H2785" s="6">
        <f>VLOOKUP(M2785,'BASE ARTICLE SAMUEL 25012023 v2'!$A$1:$H$1287,8,FALSE)</f>
        <v>92.97</v>
      </c>
      <c r="I2785">
        <v>156.03</v>
      </c>
      <c r="J2785">
        <f t="shared" si="351"/>
        <v>312.06</v>
      </c>
      <c r="K2785" s="6">
        <f>VLOOKUP(M2785,'BASE ARTICLE SAMUEL 25012023 v2'!$A$1:$K$1287,11,FALSE)</f>
        <v>157.13120000000001</v>
      </c>
      <c r="L2785" s="6">
        <f t="shared" si="352"/>
        <v>314.26240000000001</v>
      </c>
      <c r="M2785" t="s">
        <v>1949</v>
      </c>
      <c r="N2785" t="str">
        <f>VLOOKUP(M2785,'BASE ARTICLE SAMUEL 25012023 v1'!$A$2:$B$1287,2,FALSE)</f>
        <v>AF</v>
      </c>
      <c r="O2785">
        <f t="shared" si="347"/>
        <v>185.94</v>
      </c>
    </row>
    <row r="2786" spans="1:15" outlineLevel="2" x14ac:dyDescent="0.25">
      <c r="A2786" t="s">
        <v>2321</v>
      </c>
      <c r="B2786" s="74" t="str">
        <f t="shared" si="350"/>
        <v>1500V150ALT</v>
      </c>
      <c r="C2786" t="str">
        <f>VLOOKUP(A2786,'BASE ARTICLE SAMUEL 25012023 v1'!$A$1:$B$1287,2,FALSE)</f>
        <v>AF</v>
      </c>
      <c r="D2786" t="s">
        <v>2057</v>
      </c>
      <c r="E2786">
        <v>1</v>
      </c>
      <c r="F2786" t="s">
        <v>2058</v>
      </c>
      <c r="G2786" s="71">
        <f>VLOOKUP(M2786,'BASE ARTICLE SAMUEL 25012023 v1'!$A$1:$F$1287,6,FALSE)</f>
        <v>214.71</v>
      </c>
      <c r="H2786" s="6">
        <f>VLOOKUP(M2786,'BASE ARTICLE SAMUEL 25012023 v2'!$A$1:$H$1287,8,FALSE)</f>
        <v>196.03</v>
      </c>
      <c r="I2786">
        <v>289.12</v>
      </c>
      <c r="J2786">
        <f t="shared" si="351"/>
        <v>289.12</v>
      </c>
      <c r="K2786" s="6">
        <f>VLOOKUP(M2786,'BASE ARTICLE SAMUEL 25012023 v2'!$A$1:$K$1287,11,FALSE)</f>
        <v>287.341800036</v>
      </c>
      <c r="L2786" s="6">
        <f t="shared" si="352"/>
        <v>287.341800036</v>
      </c>
      <c r="M2786" t="s">
        <v>2057</v>
      </c>
      <c r="N2786" t="str">
        <f>VLOOKUP(M2786,'BASE ARTICLE SAMUEL 25012023 v1'!$A$2:$B$1287,2,FALSE)</f>
        <v>AF</v>
      </c>
      <c r="O2786">
        <f t="shared" si="347"/>
        <v>196.03</v>
      </c>
    </row>
    <row r="2787" spans="1:15" outlineLevel="2" x14ac:dyDescent="0.25">
      <c r="A2787" t="s">
        <v>2321</v>
      </c>
      <c r="B2787" s="74" t="str">
        <f t="shared" si="350"/>
        <v>1500V150ALT</v>
      </c>
      <c r="C2787" t="str">
        <f>VLOOKUP(A2787,'BASE ARTICLE SAMUEL 25012023 v1'!$A$1:$B$1287,2,FALSE)</f>
        <v>AF</v>
      </c>
      <c r="D2787" t="s">
        <v>2045</v>
      </c>
      <c r="E2787">
        <v>1</v>
      </c>
      <c r="F2787" t="s">
        <v>3952</v>
      </c>
      <c r="G2787" s="71">
        <f>VLOOKUP(M2787,'BASE ARTICLE SAMUEL 25012023 v1'!$A$1:$F$1287,6,FALSE)</f>
        <v>249.46</v>
      </c>
      <c r="H2787" s="6">
        <f>VLOOKUP(M2787,'BASE ARTICLE SAMUEL 25012023 v2'!$A$1:$H$1287,8,FALSE)</f>
        <v>46.484999999999999</v>
      </c>
      <c r="I2787">
        <v>380.51</v>
      </c>
      <c r="J2787">
        <f t="shared" si="351"/>
        <v>380.51</v>
      </c>
      <c r="K2787" s="6">
        <f>VLOOKUP(M2787,'BASE ARTICLE SAMUEL 25012023 v2'!$A$1:$K$1287,11,FALSE)</f>
        <v>193.47749999999999</v>
      </c>
      <c r="L2787" s="6">
        <f t="shared" si="352"/>
        <v>193.47749999999999</v>
      </c>
      <c r="M2787" t="s">
        <v>2045</v>
      </c>
      <c r="N2787" t="str">
        <f>VLOOKUP(M2787,'BASE ARTICLE SAMUEL 25012023 v1'!$A$2:$B$1287,2,FALSE)</f>
        <v>AF</v>
      </c>
      <c r="O2787">
        <f t="shared" si="347"/>
        <v>46.484999999999999</v>
      </c>
    </row>
    <row r="2788" spans="1:15" outlineLevel="2" x14ac:dyDescent="0.25">
      <c r="A2788" t="s">
        <v>2321</v>
      </c>
      <c r="B2788" s="74" t="str">
        <f t="shared" si="350"/>
        <v>1500V150ALT</v>
      </c>
      <c r="C2788" t="str">
        <f>VLOOKUP(A2788,'BASE ARTICLE SAMUEL 25012023 v1'!$A$1:$B$1287,2,FALSE)</f>
        <v>AF</v>
      </c>
      <c r="D2788" t="s">
        <v>2059</v>
      </c>
      <c r="E2788">
        <v>1</v>
      </c>
      <c r="F2788" t="s">
        <v>2060</v>
      </c>
      <c r="G2788" s="71">
        <f>VLOOKUP(M2788,'BASE ARTICLE SAMUEL 25012023 v1'!$A$1:$F$1287,6,FALSE)</f>
        <v>237</v>
      </c>
      <c r="H2788" s="6">
        <f>VLOOKUP(M2788,'BASE ARTICLE SAMUEL 25012023 v2'!$A$1:$H$1287,8,FALSE)</f>
        <v>299.99</v>
      </c>
      <c r="I2788">
        <v>355.5</v>
      </c>
      <c r="J2788">
        <f t="shared" si="351"/>
        <v>355.5</v>
      </c>
      <c r="K2788" s="6">
        <f>VLOOKUP(M2788,'BASE ARTICLE SAMUEL 25012023 v2'!$A$1:$K$1287,11,FALSE)</f>
        <v>449.98500000000001</v>
      </c>
      <c r="L2788" s="6">
        <f t="shared" si="352"/>
        <v>449.98500000000001</v>
      </c>
      <c r="M2788" t="s">
        <v>2059</v>
      </c>
      <c r="N2788" t="str">
        <f>VLOOKUP(M2788,'BASE ARTICLE SAMUEL 25012023 v1'!$A$2:$B$1287,2,FALSE)</f>
        <v>AN</v>
      </c>
      <c r="O2788">
        <f t="shared" si="347"/>
        <v>299.99</v>
      </c>
    </row>
    <row r="2789" spans="1:15" outlineLevel="2" x14ac:dyDescent="0.25">
      <c r="A2789" t="s">
        <v>2321</v>
      </c>
      <c r="B2789" s="74" t="str">
        <f t="shared" si="350"/>
        <v>1500V150ALT</v>
      </c>
      <c r="C2789" t="str">
        <f>VLOOKUP(A2789,'BASE ARTICLE SAMUEL 25012023 v1'!$A$1:$B$1287,2,FALSE)</f>
        <v>AF</v>
      </c>
      <c r="D2789" t="s">
        <v>1603</v>
      </c>
      <c r="E2789">
        <v>2</v>
      </c>
      <c r="F2789" t="s">
        <v>1604</v>
      </c>
      <c r="G2789" s="71">
        <f>VLOOKUP(M2789,'BASE ARTICLE SAMUEL 25012023 v1'!$A$1:$F$1287,6,FALSE)</f>
        <v>50</v>
      </c>
      <c r="H2789" s="6">
        <f>VLOOKUP(M2789,'BASE ARTICLE SAMUEL 25012023 v2'!$A$1:$H$1287,8,FALSE)</f>
        <v>0</v>
      </c>
      <c r="I2789">
        <v>75</v>
      </c>
      <c r="J2789">
        <f t="shared" si="351"/>
        <v>150</v>
      </c>
      <c r="K2789" s="6">
        <f>VLOOKUP(M2789,'BASE ARTICLE SAMUEL 25012023 v2'!$A$1:$K$1287,11,FALSE)</f>
        <v>75</v>
      </c>
      <c r="L2789" s="6">
        <f t="shared" si="352"/>
        <v>150</v>
      </c>
      <c r="M2789" t="s">
        <v>1603</v>
      </c>
      <c r="N2789" t="str">
        <f>VLOOKUP(M2789,'BASE ARTICLE SAMUEL 25012023 v1'!$A$2:$B$1287,2,FALSE)</f>
        <v>AN</v>
      </c>
      <c r="O2789">
        <f t="shared" si="347"/>
        <v>0</v>
      </c>
    </row>
    <row r="2790" spans="1:15" outlineLevel="2" x14ac:dyDescent="0.25">
      <c r="A2790" t="s">
        <v>2321</v>
      </c>
      <c r="B2790" s="74" t="str">
        <f t="shared" si="350"/>
        <v>1500V150ALT</v>
      </c>
      <c r="C2790" t="str">
        <f>VLOOKUP(A2790,'BASE ARTICLE SAMUEL 25012023 v1'!$A$1:$B$1287,2,FALSE)</f>
        <v>AF</v>
      </c>
      <c r="D2790" t="s">
        <v>1562</v>
      </c>
      <c r="E2790">
        <v>1</v>
      </c>
      <c r="F2790" t="s">
        <v>1563</v>
      </c>
      <c r="G2790" s="71">
        <f>VLOOKUP(M2790,'BASE ARTICLE SAMUEL 25012023 v1'!$A$1:$F$1287,6,FALSE)</f>
        <v>19.18</v>
      </c>
      <c r="H2790" s="6">
        <f>VLOOKUP(M2790,'BASE ARTICLE SAMUEL 25012023 v2'!$A$1:$H$1287,8,FALSE)</f>
        <v>19.18</v>
      </c>
      <c r="I2790">
        <v>28.77</v>
      </c>
      <c r="J2790">
        <f t="shared" si="351"/>
        <v>28.77</v>
      </c>
      <c r="K2790" s="6">
        <f>VLOOKUP(M2790,'BASE ARTICLE SAMUEL 25012023 v2'!$A$1:$K$1287,11,FALSE)</f>
        <v>28.77</v>
      </c>
      <c r="L2790" s="6">
        <f t="shared" si="352"/>
        <v>28.77</v>
      </c>
      <c r="M2790" t="s">
        <v>1562</v>
      </c>
      <c r="N2790" t="str">
        <f>VLOOKUP(M2790,'BASE ARTICLE SAMUEL 25012023 v1'!$A$2:$B$1287,2,FALSE)</f>
        <v>AN</v>
      </c>
      <c r="O2790">
        <f t="shared" si="347"/>
        <v>19.18</v>
      </c>
    </row>
    <row r="2791" spans="1:15" outlineLevel="2" x14ac:dyDescent="0.25">
      <c r="A2791" t="s">
        <v>2321</v>
      </c>
      <c r="B2791" s="74" t="str">
        <f t="shared" si="350"/>
        <v>1500V150ALT</v>
      </c>
      <c r="C2791" t="str">
        <f>VLOOKUP(A2791,'BASE ARTICLE SAMUEL 25012023 v1'!$A$1:$B$1287,2,FALSE)</f>
        <v>AF</v>
      </c>
      <c r="E2791">
        <v>1</v>
      </c>
      <c r="F2791" t="s">
        <v>1550</v>
      </c>
      <c r="G2791" s="71">
        <f>VLOOKUP(M2791,'BASE ARTICLE SAMUEL 25012023 v1'!$A$1:$F$1287,6,FALSE)</f>
        <v>5</v>
      </c>
      <c r="H2791" s="6">
        <f>VLOOKUP(M2791,'BASE ARTICLE SAMUEL 25012023 v2'!$A$1:$H$1287,8,FALSE)</f>
        <v>5</v>
      </c>
      <c r="I2791">
        <v>28.77</v>
      </c>
      <c r="J2791">
        <f t="shared" si="351"/>
        <v>28.77</v>
      </c>
      <c r="K2791" s="6">
        <f>VLOOKUP(M2791,'BASE ARTICLE SAMUEL 25012023 v2'!$A$1:$K$1287,11,FALSE)</f>
        <v>5.5</v>
      </c>
      <c r="L2791" s="6">
        <f t="shared" si="352"/>
        <v>5.5</v>
      </c>
      <c r="M2791" t="s">
        <v>1549</v>
      </c>
      <c r="N2791" t="str">
        <f>VLOOKUP(M2791,'BASE ARTICLE SAMUEL 25012023 v1'!$A$2:$B$1287,2,FALSE)</f>
        <v>AN</v>
      </c>
      <c r="O2791">
        <f t="shared" si="347"/>
        <v>5</v>
      </c>
    </row>
    <row r="2792" spans="1:15" outlineLevel="2" x14ac:dyDescent="0.25">
      <c r="A2792" t="s">
        <v>2321</v>
      </c>
      <c r="B2792" s="74" t="str">
        <f t="shared" si="350"/>
        <v>1500V150ALT</v>
      </c>
      <c r="C2792" t="str">
        <f>VLOOKUP(A2792,'BASE ARTICLE SAMUEL 25012023 v1'!$A$1:$B$1287,2,FALSE)</f>
        <v>AF</v>
      </c>
      <c r="E2792">
        <v>1</v>
      </c>
      <c r="F2792" t="s">
        <v>2484</v>
      </c>
      <c r="G2792" s="71">
        <f>VLOOKUP(M2792,'BASE ARTICLE SAMUEL 25012023 v1'!$A$1:$F$1287,6,FALSE)</f>
        <v>1.32</v>
      </c>
      <c r="H2792" s="6">
        <f>VLOOKUP(M2792,'BASE ARTICLE SAMUEL 25012023 v2'!$A$1:$H$1287,8,FALSE)</f>
        <v>1.32</v>
      </c>
      <c r="I2792">
        <v>28.77</v>
      </c>
      <c r="J2792">
        <f t="shared" si="351"/>
        <v>28.77</v>
      </c>
      <c r="K2792" s="6">
        <f>VLOOKUP(M2792,'BASE ARTICLE SAMUEL 25012023 v2'!$A$1:$K$1287,11,FALSE)</f>
        <v>1.4520000000000002</v>
      </c>
      <c r="L2792" s="6">
        <f t="shared" si="352"/>
        <v>1.4520000000000002</v>
      </c>
      <c r="M2792" t="s">
        <v>2483</v>
      </c>
      <c r="N2792" t="str">
        <f>VLOOKUP(M2792,'BASE ARTICLE SAMUEL 25012023 v1'!$A$2:$B$1287,2,FALSE)</f>
        <v>AN</v>
      </c>
      <c r="O2792">
        <f t="shared" si="347"/>
        <v>1.32</v>
      </c>
    </row>
    <row r="2793" spans="1:15" outlineLevel="1" x14ac:dyDescent="0.25">
      <c r="A2793" s="74" t="s">
        <v>4262</v>
      </c>
      <c r="B2793" s="74" t="str">
        <f t="shared" si="350"/>
        <v>DP-SPR1500V150ALT</v>
      </c>
      <c r="H2793" s="6" t="e">
        <f>VLOOKUP(M2793,'BASE ARTICLE SAMUEL 25012023 v2'!$A$1:$H$1287,8,FALSE)</f>
        <v>#N/A</v>
      </c>
      <c r="K2793" s="6" t="e">
        <f>VLOOKUP(M2793,'BASE ARTICLE SAMUEL 25012023 v2'!$A$1:$K$1287,11,FALSE)</f>
        <v>#N/A</v>
      </c>
      <c r="L2793" s="6">
        <f>SUBTOTAL(9,L2771:L2792)</f>
        <v>2524.7183200360005</v>
      </c>
      <c r="O2793">
        <f>SUBTOTAL(9,O2771:O2792)</f>
        <v>1457.789</v>
      </c>
    </row>
    <row r="2794" spans="1:15" outlineLevel="2" x14ac:dyDescent="0.25">
      <c r="A2794" t="s">
        <v>2132</v>
      </c>
      <c r="B2794" s="74" t="str">
        <f t="shared" si="350"/>
        <v>1500V75</v>
      </c>
      <c r="C2794" t="str">
        <f>VLOOKUP(A2794,'BASE ARTICLE SAMUEL 25012023 v1'!$A$1:$B$1287,2,FALSE)</f>
        <v>AF</v>
      </c>
      <c r="D2794">
        <v>101007</v>
      </c>
      <c r="E2794">
        <v>2</v>
      </c>
      <c r="F2794" t="s">
        <v>582</v>
      </c>
      <c r="G2794" s="71">
        <f>VLOOKUP(M2794,'BASE ARTICLE SAMUEL 25012023 v1'!$A$1:$F$1287,6,FALSE)</f>
        <v>1.5</v>
      </c>
      <c r="H2794" s="6">
        <f>VLOOKUP(M2794,'BASE ARTICLE SAMUEL 25012023 v2'!$A$1:$H$1287,8,FALSE)</f>
        <v>1.5</v>
      </c>
      <c r="I2794">
        <v>2.25</v>
      </c>
      <c r="J2794">
        <f t="shared" ref="J2794:J2816" si="353">E2794*I2794</f>
        <v>4.5</v>
      </c>
      <c r="K2794" s="6">
        <f>VLOOKUP(M2794,'BASE ARTICLE SAMUEL 25012023 v2'!$A$1:$K$1287,11,FALSE)</f>
        <v>2.25</v>
      </c>
      <c r="L2794" s="6">
        <f t="shared" ref="L2794:L2816" si="354">E2794*K2794</f>
        <v>4.5</v>
      </c>
      <c r="M2794">
        <v>101007</v>
      </c>
      <c r="N2794" t="str">
        <f>VLOOKUP(M2794,'BASE ARTICLE SAMUEL 25012023 v1'!$A$2:$B$1287,2,FALSE)</f>
        <v>AN</v>
      </c>
      <c r="O2794">
        <f t="shared" si="347"/>
        <v>3</v>
      </c>
    </row>
    <row r="2795" spans="1:15" outlineLevel="2" x14ac:dyDescent="0.25">
      <c r="A2795" t="s">
        <v>2132</v>
      </c>
      <c r="B2795" s="74" t="str">
        <f t="shared" si="350"/>
        <v>1500V75</v>
      </c>
      <c r="C2795" t="str">
        <f>VLOOKUP(A2795,'BASE ARTICLE SAMUEL 25012023 v1'!$A$1:$B$1287,2,FALSE)</f>
        <v>AF</v>
      </c>
      <c r="D2795" t="s">
        <v>2093</v>
      </c>
      <c r="E2795">
        <v>2</v>
      </c>
      <c r="F2795" t="s">
        <v>3953</v>
      </c>
      <c r="G2795" s="71">
        <f>VLOOKUP(M2795,'BASE ARTICLE SAMUEL 25012023 v1'!$A$1:$F$1287,6,FALSE)</f>
        <v>265</v>
      </c>
      <c r="H2795" s="6">
        <f>VLOOKUP(M2795,'BASE ARTICLE SAMUEL 25012023 v2'!$A$1:$H$1287,8,FALSE)</f>
        <v>265</v>
      </c>
      <c r="I2795">
        <v>427.5</v>
      </c>
      <c r="J2795">
        <f t="shared" si="353"/>
        <v>855</v>
      </c>
      <c r="K2795" s="6">
        <f>VLOOKUP(M2795,'BASE ARTICLE SAMUEL 25012023 v2'!$A$1:$K$1287,11,FALSE)</f>
        <v>397.5</v>
      </c>
      <c r="L2795" s="6">
        <f t="shared" si="354"/>
        <v>795</v>
      </c>
      <c r="M2795" t="s">
        <v>2093</v>
      </c>
      <c r="N2795" t="str">
        <f>VLOOKUP(M2795,'BASE ARTICLE SAMUEL 25012023 v1'!$A$2:$B$1287,2,FALSE)</f>
        <v>AN</v>
      </c>
      <c r="O2795">
        <f t="shared" si="347"/>
        <v>530</v>
      </c>
    </row>
    <row r="2796" spans="1:15" outlineLevel="2" x14ac:dyDescent="0.25">
      <c r="A2796" t="s">
        <v>2132</v>
      </c>
      <c r="B2796" s="74" t="str">
        <f t="shared" si="350"/>
        <v>1500V75</v>
      </c>
      <c r="C2796" t="str">
        <f>VLOOKUP(A2796,'BASE ARTICLE SAMUEL 25012023 v1'!$A$1:$B$1287,2,FALSE)</f>
        <v>AF</v>
      </c>
      <c r="D2796" t="s">
        <v>576</v>
      </c>
      <c r="E2796">
        <v>3</v>
      </c>
      <c r="F2796" t="s">
        <v>577</v>
      </c>
      <c r="G2796" s="71">
        <f>VLOOKUP(M2796,'BASE ARTICLE SAMUEL 25012023 v1'!$A$1:$F$1287,6,FALSE)</f>
        <v>3.2</v>
      </c>
      <c r="H2796" s="6">
        <f>VLOOKUP(M2796,'BASE ARTICLE SAMUEL 25012023 v2'!$A$1:$H$1287,8,FALSE)</f>
        <v>3.2</v>
      </c>
      <c r="I2796">
        <v>4.3499999999999996</v>
      </c>
      <c r="J2796">
        <f t="shared" si="353"/>
        <v>13.049999999999999</v>
      </c>
      <c r="K2796" s="6">
        <f>VLOOKUP(M2796,'BASE ARTICLE SAMUEL 25012023 v2'!$A$1:$K$1287,11,FALSE)</f>
        <v>4.8000000000000007</v>
      </c>
      <c r="L2796" s="6">
        <f t="shared" si="354"/>
        <v>14.400000000000002</v>
      </c>
      <c r="M2796" t="s">
        <v>576</v>
      </c>
      <c r="N2796" t="str">
        <f>VLOOKUP(M2796,'BASE ARTICLE SAMUEL 25012023 v1'!$A$2:$B$1287,2,FALSE)</f>
        <v>AN</v>
      </c>
      <c r="O2796">
        <f t="shared" si="347"/>
        <v>9.6000000000000014</v>
      </c>
    </row>
    <row r="2797" spans="1:15" outlineLevel="2" x14ac:dyDescent="0.25">
      <c r="A2797" t="s">
        <v>2132</v>
      </c>
      <c r="B2797" s="74" t="str">
        <f t="shared" si="350"/>
        <v>1500V75</v>
      </c>
      <c r="C2797" t="str">
        <f>VLOOKUP(A2797,'BASE ARTICLE SAMUEL 25012023 v1'!$A$1:$B$1287,2,FALSE)</f>
        <v>AF</v>
      </c>
      <c r="E2797">
        <v>1</v>
      </c>
      <c r="F2797" t="s">
        <v>1550</v>
      </c>
      <c r="G2797" s="71">
        <f>VLOOKUP(M2797,'BASE ARTICLE SAMUEL 25012023 v1'!$A$1:$F$1287,6,FALSE)</f>
        <v>5</v>
      </c>
      <c r="H2797" s="6">
        <f>VLOOKUP(M2797,'BASE ARTICLE SAMUEL 25012023 v2'!$A$1:$H$1287,8,FALSE)</f>
        <v>5</v>
      </c>
      <c r="I2797">
        <v>0.8</v>
      </c>
      <c r="J2797">
        <f t="shared" si="353"/>
        <v>0.8</v>
      </c>
      <c r="K2797" s="6">
        <f>VLOOKUP(M2797,'BASE ARTICLE SAMUEL 25012023 v2'!$A$1:$K$1287,11,FALSE)</f>
        <v>5.5</v>
      </c>
      <c r="L2797" s="6">
        <f t="shared" si="354"/>
        <v>5.5</v>
      </c>
      <c r="M2797" t="s">
        <v>1549</v>
      </c>
      <c r="N2797" t="str">
        <f>VLOOKUP(M2797,'BASE ARTICLE SAMUEL 25012023 v1'!$A$2:$B$1287,2,FALSE)</f>
        <v>AN</v>
      </c>
      <c r="O2797">
        <f t="shared" si="347"/>
        <v>5</v>
      </c>
    </row>
    <row r="2798" spans="1:15" outlineLevel="2" x14ac:dyDescent="0.25">
      <c r="A2798" t="s">
        <v>2132</v>
      </c>
      <c r="B2798" s="74" t="str">
        <f t="shared" si="350"/>
        <v>1500V75</v>
      </c>
      <c r="C2798" t="str">
        <f>VLOOKUP(A2798,'BASE ARTICLE SAMUEL 25012023 v1'!$A$1:$B$1287,2,FALSE)</f>
        <v>AF</v>
      </c>
      <c r="D2798" t="s">
        <v>558</v>
      </c>
      <c r="E2798">
        <v>3</v>
      </c>
      <c r="F2798" t="s">
        <v>559</v>
      </c>
      <c r="G2798" s="71">
        <f>VLOOKUP(M2798,'BASE ARTICLE SAMUEL 25012023 v1'!$A$1:$F$1287,6,FALSE)</f>
        <v>0.85</v>
      </c>
      <c r="H2798" s="6">
        <f>VLOOKUP(M2798,'BASE ARTICLE SAMUEL 25012023 v2'!$A$1:$H$1287,8,FALSE)</f>
        <v>0.91100000000000003</v>
      </c>
      <c r="I2798">
        <v>1.1299999999999999</v>
      </c>
      <c r="J2798">
        <f t="shared" si="353"/>
        <v>3.3899999999999997</v>
      </c>
      <c r="K2798" s="6">
        <f>VLOOKUP(M2798,'BASE ARTICLE SAMUEL 25012023 v2'!$A$1:$K$1287,11,FALSE)</f>
        <v>1.2116300000000002</v>
      </c>
      <c r="L2798" s="6">
        <f t="shared" si="354"/>
        <v>3.6348900000000004</v>
      </c>
      <c r="M2798" t="s">
        <v>558</v>
      </c>
      <c r="N2798" t="str">
        <f>VLOOKUP(M2798,'BASE ARTICLE SAMUEL 25012023 v1'!$A$2:$B$1287,2,FALSE)</f>
        <v>AS</v>
      </c>
      <c r="O2798">
        <f t="shared" si="347"/>
        <v>2.7330000000000001</v>
      </c>
    </row>
    <row r="2799" spans="1:15" outlineLevel="2" x14ac:dyDescent="0.25">
      <c r="A2799" t="s">
        <v>2132</v>
      </c>
      <c r="B2799" s="74" t="str">
        <f t="shared" si="350"/>
        <v>1500V75</v>
      </c>
      <c r="C2799" t="str">
        <f>VLOOKUP(A2799,'BASE ARTICLE SAMUEL 25012023 v1'!$A$1:$B$1287,2,FALSE)</f>
        <v>AF</v>
      </c>
      <c r="D2799" t="s">
        <v>2217</v>
      </c>
      <c r="E2799">
        <v>6</v>
      </c>
      <c r="F2799" t="s">
        <v>2218</v>
      </c>
      <c r="G2799" s="71">
        <f>VLOOKUP(M2799,'BASE ARTICLE SAMUEL 25012023 v1'!$A$1:$F$1287,6,FALSE)</f>
        <v>0.2</v>
      </c>
      <c r="H2799" s="6">
        <f>VLOOKUP(M2799,'BASE ARTICLE SAMUEL 25012023 v2'!$A$1:$H$1287,8,FALSE)</f>
        <v>0.2</v>
      </c>
      <c r="I2799">
        <v>0.26600000000000001</v>
      </c>
      <c r="J2799">
        <f t="shared" si="353"/>
        <v>1.5960000000000001</v>
      </c>
      <c r="K2799" s="6">
        <f>VLOOKUP(M2799,'BASE ARTICLE SAMUEL 25012023 v2'!$A$1:$K$1287,11,FALSE)</f>
        <v>0.26600000000000001</v>
      </c>
      <c r="L2799" s="6">
        <f t="shared" si="354"/>
        <v>1.5960000000000001</v>
      </c>
      <c r="M2799" t="s">
        <v>2217</v>
      </c>
      <c r="N2799" t="str">
        <f>VLOOKUP(M2799,'BASE ARTICLE SAMUEL 25012023 v1'!$A$2:$B$1287,2,FALSE)</f>
        <v>AN</v>
      </c>
      <c r="O2799">
        <f t="shared" si="347"/>
        <v>1.2000000000000002</v>
      </c>
    </row>
    <row r="2800" spans="1:15" outlineLevel="2" x14ac:dyDescent="0.25">
      <c r="A2800" t="s">
        <v>2132</v>
      </c>
      <c r="B2800" s="74" t="str">
        <f t="shared" si="350"/>
        <v>1500V75</v>
      </c>
      <c r="C2800" t="str">
        <f>VLOOKUP(A2800,'BASE ARTICLE SAMUEL 25012023 v1'!$A$1:$B$1287,2,FALSE)</f>
        <v>AF</v>
      </c>
      <c r="D2800" t="s">
        <v>942</v>
      </c>
      <c r="E2800">
        <v>1</v>
      </c>
      <c r="F2800" t="s">
        <v>943</v>
      </c>
      <c r="G2800" s="71">
        <f>VLOOKUP(M2800,'BASE ARTICLE SAMUEL 25012023 v1'!$A$1:$F$1287,6,FALSE)</f>
        <v>1.64</v>
      </c>
      <c r="H2800" s="6">
        <f>VLOOKUP(M2800,'BASE ARTICLE SAMUEL 25012023 v2'!$A$1:$H$1287,8,FALSE)</f>
        <v>1.83</v>
      </c>
      <c r="I2800">
        <v>2.4500000000000002</v>
      </c>
      <c r="J2800">
        <f t="shared" si="353"/>
        <v>2.4500000000000002</v>
      </c>
      <c r="K2800" s="6">
        <f>VLOOKUP(M2800,'BASE ARTICLE SAMUEL 25012023 v2'!$A$1:$K$1287,11,FALSE)</f>
        <v>2.7450000000000001</v>
      </c>
      <c r="L2800" s="6">
        <f t="shared" si="354"/>
        <v>2.7450000000000001</v>
      </c>
      <c r="M2800" t="s">
        <v>942</v>
      </c>
      <c r="N2800" t="str">
        <f>VLOOKUP(M2800,'BASE ARTICLE SAMUEL 25012023 v1'!$A$2:$B$1287,2,FALSE)</f>
        <v>AS</v>
      </c>
      <c r="O2800">
        <f t="shared" si="347"/>
        <v>1.83</v>
      </c>
    </row>
    <row r="2801" spans="1:15" outlineLevel="2" x14ac:dyDescent="0.25">
      <c r="A2801" t="s">
        <v>2132</v>
      </c>
      <c r="B2801" s="74" t="str">
        <f t="shared" si="350"/>
        <v>1500V75</v>
      </c>
      <c r="C2801" t="str">
        <f>VLOOKUP(A2801,'BASE ARTICLE SAMUEL 25012023 v1'!$A$1:$B$1287,2,FALSE)</f>
        <v>AF</v>
      </c>
      <c r="D2801" t="s">
        <v>1667</v>
      </c>
      <c r="E2801">
        <v>3</v>
      </c>
      <c r="F2801" t="s">
        <v>1668</v>
      </c>
      <c r="G2801" s="71">
        <f>VLOOKUP(M2801,'BASE ARTICLE SAMUEL 25012023 v1'!$A$1:$F$1287,6,FALSE)</f>
        <v>0.6</v>
      </c>
      <c r="H2801" s="6">
        <f>VLOOKUP(M2801,'BASE ARTICLE SAMUEL 25012023 v2'!$A$1:$H$1287,8,FALSE)</f>
        <v>0.6</v>
      </c>
      <c r="I2801">
        <v>0.9</v>
      </c>
      <c r="J2801">
        <f t="shared" si="353"/>
        <v>2.7</v>
      </c>
      <c r="K2801" s="6">
        <f>VLOOKUP(M2801,'BASE ARTICLE SAMUEL 25012023 v2'!$A$1:$K$1287,11,FALSE)</f>
        <v>0.89999999999999991</v>
      </c>
      <c r="L2801" s="6">
        <f t="shared" si="354"/>
        <v>2.6999999999999997</v>
      </c>
      <c r="M2801" t="s">
        <v>1667</v>
      </c>
      <c r="N2801" t="str">
        <f>VLOOKUP(M2801,'BASE ARTICLE SAMUEL 25012023 v1'!$A$2:$B$1287,2,FALSE)</f>
        <v>AN</v>
      </c>
      <c r="O2801">
        <f t="shared" ref="O2801:O2867" si="355">E2801*H2801</f>
        <v>1.7999999999999998</v>
      </c>
    </row>
    <row r="2802" spans="1:15" outlineLevel="2" x14ac:dyDescent="0.25">
      <c r="A2802" t="s">
        <v>2132</v>
      </c>
      <c r="B2802" s="74" t="str">
        <f t="shared" si="350"/>
        <v>1500V75</v>
      </c>
      <c r="C2802" t="str">
        <f>VLOOKUP(A2802,'BASE ARTICLE SAMUEL 25012023 v1'!$A$1:$B$1287,2,FALSE)</f>
        <v>AF</v>
      </c>
      <c r="D2802" t="s">
        <v>1949</v>
      </c>
      <c r="E2802">
        <v>2</v>
      </c>
      <c r="F2802" t="s">
        <v>1950</v>
      </c>
      <c r="G2802" s="71">
        <f>VLOOKUP(M2802,'BASE ARTICLE SAMUEL 25012023 v1'!$A$1:$F$1287,6,FALSE)</f>
        <v>0</v>
      </c>
      <c r="H2802" s="6">
        <f>VLOOKUP(M2802,'BASE ARTICLE SAMUEL 25012023 v2'!$A$1:$H$1287,8,FALSE)</f>
        <v>92.97</v>
      </c>
      <c r="I2802">
        <v>156.03</v>
      </c>
      <c r="J2802">
        <f t="shared" si="353"/>
        <v>312.06</v>
      </c>
      <c r="K2802" s="6">
        <f>VLOOKUP(M2802,'BASE ARTICLE SAMUEL 25012023 v2'!$A$1:$K$1287,11,FALSE)</f>
        <v>157.13120000000001</v>
      </c>
      <c r="L2802" s="6">
        <f t="shared" si="354"/>
        <v>314.26240000000001</v>
      </c>
      <c r="M2802" t="s">
        <v>1949</v>
      </c>
      <c r="N2802" t="str">
        <f>VLOOKUP(M2802,'BASE ARTICLE SAMUEL 25012023 v1'!$A$2:$B$1287,2,FALSE)</f>
        <v>AF</v>
      </c>
      <c r="O2802">
        <f t="shared" si="355"/>
        <v>185.94</v>
      </c>
    </row>
    <row r="2803" spans="1:15" outlineLevel="2" x14ac:dyDescent="0.25">
      <c r="A2803" t="s">
        <v>2132</v>
      </c>
      <c r="B2803" s="74" t="str">
        <f t="shared" si="350"/>
        <v>1500V75</v>
      </c>
      <c r="C2803" t="str">
        <f>VLOOKUP(A2803,'BASE ARTICLE SAMUEL 25012023 v1'!$A$1:$B$1287,2,FALSE)</f>
        <v>AF</v>
      </c>
      <c r="D2803" t="s">
        <v>2057</v>
      </c>
      <c r="E2803">
        <v>1</v>
      </c>
      <c r="F2803" t="s">
        <v>2058</v>
      </c>
      <c r="G2803" s="71">
        <f>VLOOKUP(M2803,'BASE ARTICLE SAMUEL 25012023 v1'!$A$1:$F$1287,6,FALSE)</f>
        <v>214.71</v>
      </c>
      <c r="H2803" s="6">
        <f>VLOOKUP(M2803,'BASE ARTICLE SAMUEL 25012023 v2'!$A$1:$H$1287,8,FALSE)</f>
        <v>196.03</v>
      </c>
      <c r="I2803">
        <v>289.12</v>
      </c>
      <c r="J2803">
        <f t="shared" si="353"/>
        <v>289.12</v>
      </c>
      <c r="K2803" s="6">
        <f>VLOOKUP(M2803,'BASE ARTICLE SAMUEL 25012023 v2'!$A$1:$K$1287,11,FALSE)</f>
        <v>287.341800036</v>
      </c>
      <c r="L2803" s="6">
        <f t="shared" si="354"/>
        <v>287.341800036</v>
      </c>
      <c r="M2803" t="s">
        <v>2057</v>
      </c>
      <c r="N2803" t="str">
        <f>VLOOKUP(M2803,'BASE ARTICLE SAMUEL 25012023 v1'!$A$2:$B$1287,2,FALSE)</f>
        <v>AF</v>
      </c>
      <c r="O2803">
        <f t="shared" si="355"/>
        <v>196.03</v>
      </c>
    </row>
    <row r="2804" spans="1:15" outlineLevel="2" x14ac:dyDescent="0.25">
      <c r="A2804" t="s">
        <v>2132</v>
      </c>
      <c r="B2804" s="74" t="str">
        <f t="shared" si="350"/>
        <v>1500V75</v>
      </c>
      <c r="C2804" t="str">
        <f>VLOOKUP(A2804,'BASE ARTICLE SAMUEL 25012023 v1'!$A$1:$B$1287,2,FALSE)</f>
        <v>AF</v>
      </c>
      <c r="D2804" t="s">
        <v>2045</v>
      </c>
      <c r="E2804">
        <v>1</v>
      </c>
      <c r="F2804" t="s">
        <v>3952</v>
      </c>
      <c r="G2804" s="71">
        <f>VLOOKUP(M2804,'BASE ARTICLE SAMUEL 25012023 v1'!$A$1:$F$1287,6,FALSE)</f>
        <v>249.46</v>
      </c>
      <c r="H2804" s="6">
        <f>VLOOKUP(M2804,'BASE ARTICLE SAMUEL 25012023 v2'!$A$1:$H$1287,8,FALSE)</f>
        <v>46.484999999999999</v>
      </c>
      <c r="I2804">
        <v>380.51</v>
      </c>
      <c r="J2804">
        <f t="shared" si="353"/>
        <v>380.51</v>
      </c>
      <c r="K2804" s="6">
        <f>VLOOKUP(M2804,'BASE ARTICLE SAMUEL 25012023 v2'!$A$1:$K$1287,11,FALSE)</f>
        <v>193.47749999999999</v>
      </c>
      <c r="L2804" s="6">
        <f t="shared" si="354"/>
        <v>193.47749999999999</v>
      </c>
      <c r="M2804" t="s">
        <v>2045</v>
      </c>
      <c r="N2804" t="str">
        <f>VLOOKUP(M2804,'BASE ARTICLE SAMUEL 25012023 v1'!$A$2:$B$1287,2,FALSE)</f>
        <v>AF</v>
      </c>
      <c r="O2804">
        <f t="shared" si="355"/>
        <v>46.484999999999999</v>
      </c>
    </row>
    <row r="2805" spans="1:15" outlineLevel="2" x14ac:dyDescent="0.25">
      <c r="A2805" t="s">
        <v>2132</v>
      </c>
      <c r="B2805" s="74" t="str">
        <f t="shared" si="350"/>
        <v>1500V75</v>
      </c>
      <c r="C2805" t="str">
        <f>VLOOKUP(A2805,'BASE ARTICLE SAMUEL 25012023 v1'!$A$1:$B$1287,2,FALSE)</f>
        <v>AF</v>
      </c>
      <c r="D2805" t="s">
        <v>2059</v>
      </c>
      <c r="E2805">
        <v>1</v>
      </c>
      <c r="F2805" t="s">
        <v>2060</v>
      </c>
      <c r="G2805" s="71">
        <f>VLOOKUP(M2805,'BASE ARTICLE SAMUEL 25012023 v1'!$A$1:$F$1287,6,FALSE)</f>
        <v>237</v>
      </c>
      <c r="H2805" s="6">
        <f>VLOOKUP(M2805,'BASE ARTICLE SAMUEL 25012023 v2'!$A$1:$H$1287,8,FALSE)</f>
        <v>299.99</v>
      </c>
      <c r="I2805">
        <v>355.5</v>
      </c>
      <c r="J2805">
        <f t="shared" si="353"/>
        <v>355.5</v>
      </c>
      <c r="K2805" s="6">
        <f>VLOOKUP(M2805,'BASE ARTICLE SAMUEL 25012023 v2'!$A$1:$K$1287,11,FALSE)</f>
        <v>449.98500000000001</v>
      </c>
      <c r="L2805" s="6">
        <f t="shared" si="354"/>
        <v>449.98500000000001</v>
      </c>
      <c r="M2805" t="s">
        <v>2059</v>
      </c>
      <c r="N2805" t="str">
        <f>VLOOKUP(M2805,'BASE ARTICLE SAMUEL 25012023 v1'!$A$2:$B$1287,2,FALSE)</f>
        <v>AN</v>
      </c>
      <c r="O2805">
        <f t="shared" si="355"/>
        <v>299.99</v>
      </c>
    </row>
    <row r="2806" spans="1:15" outlineLevel="2" x14ac:dyDescent="0.25">
      <c r="A2806" t="s">
        <v>2132</v>
      </c>
      <c r="B2806" s="74" t="str">
        <f t="shared" si="350"/>
        <v>1500V75</v>
      </c>
      <c r="C2806" t="str">
        <f>VLOOKUP(A2806,'BASE ARTICLE SAMUEL 25012023 v1'!$A$1:$B$1287,2,FALSE)</f>
        <v>AF</v>
      </c>
      <c r="D2806" t="s">
        <v>68</v>
      </c>
      <c r="E2806">
        <v>1</v>
      </c>
      <c r="F2806" t="s">
        <v>69</v>
      </c>
      <c r="G2806" s="71">
        <f>VLOOKUP(M2806,'BASE ARTICLE SAMUEL 25012023 v1'!$A$1:$F$1287,6,FALSE)</f>
        <v>0.94</v>
      </c>
      <c r="H2806" s="6">
        <f>VLOOKUP(M2806,'BASE ARTICLE SAMUEL 25012023 v2'!$A$1:$H$1287,8,FALSE)</f>
        <v>0.94</v>
      </c>
      <c r="I2806">
        <v>1.41</v>
      </c>
      <c r="J2806">
        <f t="shared" si="353"/>
        <v>1.41</v>
      </c>
      <c r="K2806" s="6">
        <f>VLOOKUP(M2806,'BASE ARTICLE SAMUEL 25012023 v2'!$A$1:$K$1287,11,FALSE)</f>
        <v>1.41</v>
      </c>
      <c r="L2806" s="6">
        <f t="shared" si="354"/>
        <v>1.41</v>
      </c>
      <c r="M2806" t="s">
        <v>68</v>
      </c>
      <c r="N2806" t="str">
        <f>VLOOKUP(M2806,'BASE ARTICLE SAMUEL 25012023 v1'!$A$2:$B$1287,2,FALSE)</f>
        <v>AS</v>
      </c>
      <c r="O2806">
        <f t="shared" si="355"/>
        <v>0.94</v>
      </c>
    </row>
    <row r="2807" spans="1:15" outlineLevel="2" x14ac:dyDescent="0.25">
      <c r="A2807" t="s">
        <v>2132</v>
      </c>
      <c r="B2807" s="74" t="str">
        <f t="shared" si="350"/>
        <v>1500V75</v>
      </c>
      <c r="C2807" t="str">
        <f>VLOOKUP(A2807,'BASE ARTICLE SAMUEL 25012023 v1'!$A$1:$B$1287,2,FALSE)</f>
        <v>AF</v>
      </c>
      <c r="D2807" t="s">
        <v>90</v>
      </c>
      <c r="E2807">
        <v>2</v>
      </c>
      <c r="F2807" t="s">
        <v>91</v>
      </c>
      <c r="G2807" s="71">
        <f>VLOOKUP(M2807,'BASE ARTICLE SAMUEL 25012023 v1'!$A$1:$F$1287,6,FALSE)</f>
        <v>0.92</v>
      </c>
      <c r="H2807" s="6">
        <f>VLOOKUP(M2807,'BASE ARTICLE SAMUEL 25012023 v2'!$A$1:$H$1287,8,FALSE)</f>
        <v>0.92</v>
      </c>
      <c r="I2807">
        <v>1.38</v>
      </c>
      <c r="J2807">
        <f t="shared" si="353"/>
        <v>2.76</v>
      </c>
      <c r="K2807" s="6">
        <f>VLOOKUP(M2807,'BASE ARTICLE SAMUEL 25012023 v2'!$A$1:$K$1287,11,FALSE)</f>
        <v>1.3800000000000001</v>
      </c>
      <c r="L2807" s="6">
        <f t="shared" si="354"/>
        <v>2.7600000000000002</v>
      </c>
      <c r="M2807" t="s">
        <v>90</v>
      </c>
      <c r="N2807" t="str">
        <f>VLOOKUP(M2807,'BASE ARTICLE SAMUEL 25012023 v1'!$A$2:$B$1287,2,FALSE)</f>
        <v>AS</v>
      </c>
      <c r="O2807">
        <f t="shared" si="355"/>
        <v>1.84</v>
      </c>
    </row>
    <row r="2808" spans="1:15" outlineLevel="2" x14ac:dyDescent="0.25">
      <c r="A2808" t="s">
        <v>2132</v>
      </c>
      <c r="B2808" s="74" t="str">
        <f t="shared" si="350"/>
        <v>1500V75</v>
      </c>
      <c r="C2808" t="str">
        <f>VLOOKUP(A2808,'BASE ARTICLE SAMUEL 25012023 v1'!$A$1:$B$1287,2,FALSE)</f>
        <v>AF</v>
      </c>
      <c r="D2808" t="s">
        <v>757</v>
      </c>
      <c r="E2808">
        <v>1</v>
      </c>
      <c r="F2808" t="s">
        <v>758</v>
      </c>
      <c r="G2808" s="71">
        <f>VLOOKUP(M2808,'BASE ARTICLE SAMUEL 25012023 v1'!$A$1:$F$1287,6,FALSE)</f>
        <v>1.22</v>
      </c>
      <c r="H2808" s="6">
        <f>VLOOKUP(M2808,'BASE ARTICLE SAMUEL 25012023 v2'!$A$1:$H$1287,8,FALSE)</f>
        <v>1.22</v>
      </c>
      <c r="I2808">
        <v>1.62</v>
      </c>
      <c r="J2808">
        <f t="shared" si="353"/>
        <v>1.62</v>
      </c>
      <c r="K2808" s="6">
        <f>VLOOKUP(M2808,'BASE ARTICLE SAMUEL 25012023 v2'!$A$1:$K$1287,11,FALSE)</f>
        <v>1.6226</v>
      </c>
      <c r="L2808" s="6">
        <f t="shared" si="354"/>
        <v>1.6226</v>
      </c>
      <c r="M2808" t="s">
        <v>757</v>
      </c>
      <c r="N2808" t="str">
        <f>VLOOKUP(M2808,'BASE ARTICLE SAMUEL 25012023 v1'!$A$2:$B$1287,2,FALSE)</f>
        <v>AS</v>
      </c>
      <c r="O2808">
        <f t="shared" si="355"/>
        <v>1.22</v>
      </c>
    </row>
    <row r="2809" spans="1:15" outlineLevel="2" x14ac:dyDescent="0.25">
      <c r="A2809" t="s">
        <v>2132</v>
      </c>
      <c r="B2809" s="74" t="str">
        <f t="shared" si="350"/>
        <v>1500V75</v>
      </c>
      <c r="C2809" t="str">
        <f>VLOOKUP(A2809,'BASE ARTICLE SAMUEL 25012023 v1'!$A$1:$B$1287,2,FALSE)</f>
        <v>AF</v>
      </c>
      <c r="D2809" t="s">
        <v>1603</v>
      </c>
      <c r="E2809">
        <v>2</v>
      </c>
      <c r="F2809" t="s">
        <v>1604</v>
      </c>
      <c r="G2809" s="71">
        <f>VLOOKUP(M2809,'BASE ARTICLE SAMUEL 25012023 v1'!$A$1:$F$1287,6,FALSE)</f>
        <v>50</v>
      </c>
      <c r="H2809" s="6">
        <f>VLOOKUP(M2809,'BASE ARTICLE SAMUEL 25012023 v2'!$A$1:$H$1287,8,FALSE)</f>
        <v>0</v>
      </c>
      <c r="I2809">
        <v>75</v>
      </c>
      <c r="J2809">
        <f t="shared" si="353"/>
        <v>150</v>
      </c>
      <c r="K2809" s="6">
        <f>VLOOKUP(M2809,'BASE ARTICLE SAMUEL 25012023 v2'!$A$1:$K$1287,11,FALSE)</f>
        <v>75</v>
      </c>
      <c r="L2809" s="6">
        <f t="shared" si="354"/>
        <v>150</v>
      </c>
      <c r="M2809" t="s">
        <v>1603</v>
      </c>
      <c r="N2809" t="str">
        <f>VLOOKUP(M2809,'BASE ARTICLE SAMUEL 25012023 v1'!$A$2:$B$1287,2,FALSE)</f>
        <v>AN</v>
      </c>
      <c r="O2809">
        <f t="shared" si="355"/>
        <v>0</v>
      </c>
    </row>
    <row r="2810" spans="1:15" outlineLevel="2" x14ac:dyDescent="0.25">
      <c r="A2810" t="s">
        <v>2132</v>
      </c>
      <c r="B2810" s="74" t="str">
        <f t="shared" si="350"/>
        <v>1500V75</v>
      </c>
      <c r="C2810" t="str">
        <f>VLOOKUP(A2810,'BASE ARTICLE SAMUEL 25012023 v1'!$A$1:$B$1287,2,FALSE)</f>
        <v>AF</v>
      </c>
      <c r="D2810" t="s">
        <v>2049</v>
      </c>
      <c r="E2810">
        <v>4</v>
      </c>
      <c r="F2810" t="s">
        <v>2050</v>
      </c>
      <c r="G2810" s="71">
        <f>VLOOKUP(M2810,'BASE ARTICLE SAMUEL 25012023 v1'!$A$1:$F$1287,6,FALSE)</f>
        <v>0</v>
      </c>
      <c r="H2810" s="6">
        <f>VLOOKUP(M2810,'BASE ARTICLE SAMUEL 25012023 v2'!$A$1:$H$1287,8,FALSE)</f>
        <v>4.1400000000000006</v>
      </c>
      <c r="I2810">
        <v>5.5</v>
      </c>
      <c r="J2810">
        <f t="shared" si="353"/>
        <v>22</v>
      </c>
      <c r="K2810" s="6">
        <f>VLOOKUP(M2810,'BASE ARTICLE SAMUEL 25012023 v2'!$A$1:$K$1287,11,FALSE)</f>
        <v>5.5212000000000003</v>
      </c>
      <c r="L2810" s="6">
        <f t="shared" si="354"/>
        <v>22.084800000000001</v>
      </c>
      <c r="M2810" t="s">
        <v>2049</v>
      </c>
      <c r="N2810" t="str">
        <f>VLOOKUP(M2810,'BASE ARTICLE SAMUEL 25012023 v1'!$A$2:$B$1287,2,FALSE)</f>
        <v>AF</v>
      </c>
      <c r="O2810">
        <f t="shared" si="355"/>
        <v>16.560000000000002</v>
      </c>
    </row>
    <row r="2811" spans="1:15" outlineLevel="2" x14ac:dyDescent="0.25">
      <c r="A2811" t="s">
        <v>2132</v>
      </c>
      <c r="B2811" s="74" t="str">
        <f t="shared" si="350"/>
        <v>1500V75</v>
      </c>
      <c r="C2811" t="str">
        <f>VLOOKUP(A2811,'BASE ARTICLE SAMUEL 25012023 v1'!$A$1:$B$1287,2,FALSE)</f>
        <v>AF</v>
      </c>
      <c r="D2811" t="s">
        <v>1562</v>
      </c>
      <c r="E2811">
        <v>1</v>
      </c>
      <c r="F2811" t="s">
        <v>1563</v>
      </c>
      <c r="G2811" s="71">
        <f>VLOOKUP(M2811,'BASE ARTICLE SAMUEL 25012023 v1'!$A$1:$F$1287,6,FALSE)</f>
        <v>19.18</v>
      </c>
      <c r="H2811" s="6">
        <f>VLOOKUP(M2811,'BASE ARTICLE SAMUEL 25012023 v2'!$A$1:$H$1287,8,FALSE)</f>
        <v>19.18</v>
      </c>
      <c r="I2811">
        <v>28.77</v>
      </c>
      <c r="J2811">
        <f t="shared" si="353"/>
        <v>28.77</v>
      </c>
      <c r="K2811" s="6">
        <f>VLOOKUP(M2811,'BASE ARTICLE SAMUEL 25012023 v2'!$A$1:$K$1287,11,FALSE)</f>
        <v>28.77</v>
      </c>
      <c r="L2811" s="6">
        <f t="shared" si="354"/>
        <v>28.77</v>
      </c>
      <c r="M2811" t="s">
        <v>1562</v>
      </c>
      <c r="N2811" t="str">
        <f>VLOOKUP(M2811,'BASE ARTICLE SAMUEL 25012023 v1'!$A$2:$B$1287,2,FALSE)</f>
        <v>AN</v>
      </c>
      <c r="O2811">
        <f t="shared" si="355"/>
        <v>19.18</v>
      </c>
    </row>
    <row r="2812" spans="1:15" outlineLevel="2" x14ac:dyDescent="0.25">
      <c r="A2812" t="s">
        <v>2132</v>
      </c>
      <c r="B2812" s="74" t="str">
        <f t="shared" si="350"/>
        <v>1500V75</v>
      </c>
      <c r="C2812" t="str">
        <f>VLOOKUP(A2812,'BASE ARTICLE SAMUEL 25012023 v1'!$A$1:$B$1287,2,FALSE)</f>
        <v>AF</v>
      </c>
      <c r="D2812" t="s">
        <v>560</v>
      </c>
      <c r="E2812">
        <v>3</v>
      </c>
      <c r="F2812" t="s">
        <v>561</v>
      </c>
      <c r="G2812" s="71">
        <f>VLOOKUP(M2812,'BASE ARTICLE SAMUEL 25012023 v1'!$A$1:$F$1287,6,FALSE)</f>
        <v>5.73</v>
      </c>
      <c r="H2812" s="6">
        <f>VLOOKUP(M2812,'BASE ARTICLE SAMUEL 25012023 v2'!$A$1:$H$1287,8,FALSE)</f>
        <v>5.73</v>
      </c>
      <c r="I2812">
        <v>19.059999999999999</v>
      </c>
      <c r="J2812">
        <f t="shared" si="353"/>
        <v>57.179999999999993</v>
      </c>
      <c r="K2812" s="6">
        <f>VLOOKUP(M2812,'BASE ARTICLE SAMUEL 25012023 v2'!$A$1:$K$1287,11,FALSE)</f>
        <v>22.862700000000004</v>
      </c>
      <c r="L2812" s="6">
        <f t="shared" si="354"/>
        <v>68.588100000000011</v>
      </c>
      <c r="M2812" t="s">
        <v>560</v>
      </c>
      <c r="N2812" t="str">
        <f>VLOOKUP(M2812,'BASE ARTICLE SAMUEL 25012023 v1'!$A$2:$B$1287,2,FALSE)</f>
        <v>AS</v>
      </c>
      <c r="O2812">
        <f t="shared" si="355"/>
        <v>17.190000000000001</v>
      </c>
    </row>
    <row r="2813" spans="1:15" outlineLevel="2" x14ac:dyDescent="0.25">
      <c r="A2813" t="s">
        <v>2132</v>
      </c>
      <c r="B2813" s="74" t="str">
        <f t="shared" si="350"/>
        <v>1500V75</v>
      </c>
      <c r="C2813" t="str">
        <f>VLOOKUP(A2813,'BASE ARTICLE SAMUEL 25012023 v1'!$A$1:$B$1287,2,FALSE)</f>
        <v>AF</v>
      </c>
      <c r="D2813" t="s">
        <v>2200</v>
      </c>
      <c r="E2813">
        <v>3</v>
      </c>
      <c r="F2813" t="s">
        <v>2201</v>
      </c>
      <c r="G2813" s="71">
        <f>VLOOKUP(M2813,'BASE ARTICLE SAMUEL 25012023 v1'!$A$1:$F$1287,6,FALSE)</f>
        <v>0</v>
      </c>
      <c r="H2813" s="6">
        <f>VLOOKUP(M2813,'BASE ARTICLE SAMUEL 25012023 v2'!$A$1:$H$1287,8,FALSE)</f>
        <v>0</v>
      </c>
      <c r="I2813">
        <v>0</v>
      </c>
      <c r="J2813">
        <f t="shared" si="353"/>
        <v>0</v>
      </c>
      <c r="K2813" s="6">
        <f>VLOOKUP(M2813,'BASE ARTICLE SAMUEL 25012023 v2'!$A$1:$K$1287,11,FALSE)</f>
        <v>0</v>
      </c>
      <c r="L2813" s="6">
        <f t="shared" si="354"/>
        <v>0</v>
      </c>
      <c r="M2813" t="s">
        <v>2200</v>
      </c>
      <c r="N2813" t="str">
        <f>VLOOKUP(M2813,'BASE ARTICLE SAMUEL 25012023 v1'!$A$2:$B$1287,2,FALSE)</f>
        <v>AS</v>
      </c>
      <c r="O2813">
        <f t="shared" si="355"/>
        <v>0</v>
      </c>
    </row>
    <row r="2814" spans="1:15" outlineLevel="2" x14ac:dyDescent="0.25">
      <c r="A2814" t="s">
        <v>2132</v>
      </c>
      <c r="B2814" s="74" t="str">
        <f t="shared" si="350"/>
        <v>1500V75</v>
      </c>
      <c r="C2814" t="str">
        <f>VLOOKUP(A2814,'BASE ARTICLE SAMUEL 25012023 v1'!$A$1:$B$1287,2,FALSE)</f>
        <v>AF</v>
      </c>
      <c r="D2814" t="s">
        <v>274</v>
      </c>
      <c r="E2814">
        <v>1</v>
      </c>
      <c r="F2814" t="s">
        <v>275</v>
      </c>
      <c r="G2814" s="71">
        <f>VLOOKUP(M2814,'BASE ARTICLE SAMUEL 25012023 v1'!$A$1:$F$1287,6,FALSE)</f>
        <v>1.23</v>
      </c>
      <c r="H2814" s="6">
        <f>VLOOKUP(M2814,'BASE ARTICLE SAMUEL 25012023 v2'!$A$1:$H$1287,8,FALSE)</f>
        <v>1.327</v>
      </c>
      <c r="I2814">
        <v>1.64</v>
      </c>
      <c r="J2814">
        <f t="shared" si="353"/>
        <v>1.64</v>
      </c>
      <c r="K2814" s="6">
        <f>VLOOKUP(M2814,'BASE ARTICLE SAMUEL 25012023 v2'!$A$1:$K$1287,11,FALSE)</f>
        <v>1.76491</v>
      </c>
      <c r="L2814" s="6">
        <f t="shared" si="354"/>
        <v>1.76491</v>
      </c>
      <c r="M2814" t="s">
        <v>274</v>
      </c>
      <c r="N2814" t="str">
        <f>VLOOKUP(M2814,'BASE ARTICLE SAMUEL 25012023 v1'!$A$2:$B$1287,2,FALSE)</f>
        <v>AS</v>
      </c>
      <c r="O2814">
        <f t="shared" si="355"/>
        <v>1.327</v>
      </c>
    </row>
    <row r="2815" spans="1:15" outlineLevel="2" x14ac:dyDescent="0.25">
      <c r="A2815" t="s">
        <v>2132</v>
      </c>
      <c r="B2815" s="74" t="str">
        <f t="shared" si="350"/>
        <v>1500V75</v>
      </c>
      <c r="C2815" t="str">
        <f>VLOOKUP(A2815,'BASE ARTICLE SAMUEL 25012023 v1'!$A$1:$B$1287,2,FALSE)</f>
        <v>AF</v>
      </c>
      <c r="D2815" t="s">
        <v>2215</v>
      </c>
      <c r="E2815">
        <v>5</v>
      </c>
      <c r="F2815" t="s">
        <v>2216</v>
      </c>
      <c r="G2815" s="71">
        <f>VLOOKUP(M2815,'BASE ARTICLE SAMUEL 25012023 v1'!$A$1:$F$1287,6,FALSE)</f>
        <v>0.6</v>
      </c>
      <c r="H2815" s="6">
        <f>VLOOKUP(M2815,'BASE ARTICLE SAMUEL 25012023 v2'!$A$1:$H$1287,8,FALSE)</f>
        <v>0.76</v>
      </c>
      <c r="I2815">
        <v>0.79800000000000004</v>
      </c>
      <c r="J2815">
        <f t="shared" si="353"/>
        <v>3.99</v>
      </c>
      <c r="K2815" s="6">
        <f>VLOOKUP(M2815,'BASE ARTICLE SAMUEL 25012023 v2'!$A$1:$K$1287,11,FALSE)</f>
        <v>1.0108000000000001</v>
      </c>
      <c r="L2815" s="6">
        <f t="shared" si="354"/>
        <v>5.0540000000000003</v>
      </c>
      <c r="M2815" t="s">
        <v>2215</v>
      </c>
      <c r="N2815" t="str">
        <f>VLOOKUP(M2815,'BASE ARTICLE SAMUEL 25012023 v1'!$A$2:$B$1287,2,FALSE)</f>
        <v>AN</v>
      </c>
      <c r="O2815">
        <f t="shared" si="355"/>
        <v>3.8</v>
      </c>
    </row>
    <row r="2816" spans="1:15" outlineLevel="2" x14ac:dyDescent="0.25">
      <c r="A2816" t="s">
        <v>2132</v>
      </c>
      <c r="B2816" s="74" t="str">
        <f t="shared" si="350"/>
        <v>1500V75</v>
      </c>
      <c r="C2816" t="str">
        <f>VLOOKUP(A2816,'BASE ARTICLE SAMUEL 25012023 v1'!$A$1:$B$1287,2,FALSE)</f>
        <v>AF</v>
      </c>
      <c r="E2816">
        <v>1</v>
      </c>
      <c r="F2816" t="s">
        <v>2484</v>
      </c>
      <c r="G2816" s="71">
        <f>VLOOKUP(M2816,'BASE ARTICLE SAMUEL 25012023 v1'!$A$1:$F$1287,6,FALSE)</f>
        <v>1.32</v>
      </c>
      <c r="H2816" s="6">
        <f>VLOOKUP(M2816,'BASE ARTICLE SAMUEL 25012023 v2'!$A$1:$H$1287,8,FALSE)</f>
        <v>1.32</v>
      </c>
      <c r="I2816">
        <v>0.79800000000000004</v>
      </c>
      <c r="J2816">
        <f t="shared" si="353"/>
        <v>0.79800000000000004</v>
      </c>
      <c r="K2816" s="6">
        <f>VLOOKUP(M2816,'BASE ARTICLE SAMUEL 25012023 v2'!$A$1:$K$1287,11,FALSE)</f>
        <v>1.4520000000000002</v>
      </c>
      <c r="L2816" s="6">
        <f t="shared" si="354"/>
        <v>1.4520000000000002</v>
      </c>
      <c r="M2816" t="s">
        <v>2483</v>
      </c>
      <c r="N2816" t="str">
        <f>VLOOKUP(M2816,'BASE ARTICLE SAMUEL 25012023 v1'!$A$2:$B$1287,2,FALSE)</f>
        <v>AN</v>
      </c>
      <c r="O2816">
        <f t="shared" si="355"/>
        <v>1.32</v>
      </c>
    </row>
    <row r="2817" spans="1:15" outlineLevel="1" x14ac:dyDescent="0.25">
      <c r="A2817" s="74" t="s">
        <v>4263</v>
      </c>
      <c r="B2817" s="74" t="str">
        <f t="shared" si="350"/>
        <v>DP-SPR1500V75</v>
      </c>
      <c r="H2817" s="6" t="e">
        <f>VLOOKUP(M2817,'BASE ARTICLE SAMUEL 25012023 v2'!$A$1:$H$1287,8,FALSE)</f>
        <v>#N/A</v>
      </c>
      <c r="K2817" s="6" t="e">
        <f>VLOOKUP(M2817,'BASE ARTICLE SAMUEL 25012023 v2'!$A$1:$K$1287,11,FALSE)</f>
        <v>#N/A</v>
      </c>
      <c r="L2817" s="6">
        <f>SUBTOTAL(9,L2794:L2816)</f>
        <v>2358.6490000360004</v>
      </c>
      <c r="O2817">
        <f>SUBTOTAL(9,O2794:O2816)</f>
        <v>1346.9850000000001</v>
      </c>
    </row>
    <row r="2818" spans="1:15" outlineLevel="2" x14ac:dyDescent="0.25">
      <c r="A2818" t="s">
        <v>2245</v>
      </c>
      <c r="B2818" s="74" t="str">
        <f t="shared" si="350"/>
        <v>1500V75ALT</v>
      </c>
      <c r="C2818" t="str">
        <f>VLOOKUP(A2818,'BASE ARTICLE SAMUEL 25012023 v1'!$A$1:$B$1287,2,FALSE)</f>
        <v>AF</v>
      </c>
      <c r="D2818">
        <v>101007</v>
      </c>
      <c r="E2818">
        <v>2</v>
      </c>
      <c r="F2818" t="s">
        <v>582</v>
      </c>
      <c r="G2818" s="71">
        <f>VLOOKUP(M2818,'BASE ARTICLE SAMUEL 25012023 v1'!$A$1:$F$1287,6,FALSE)</f>
        <v>1.5</v>
      </c>
      <c r="H2818" s="6">
        <f>VLOOKUP(M2818,'BASE ARTICLE SAMUEL 25012023 v2'!$A$1:$H$1287,8,FALSE)</f>
        <v>1.5</v>
      </c>
      <c r="I2818">
        <v>2.25</v>
      </c>
      <c r="J2818">
        <f t="shared" ref="J2818:J2839" si="356">E2818*I2818</f>
        <v>4.5</v>
      </c>
      <c r="K2818" s="6">
        <f>VLOOKUP(M2818,'BASE ARTICLE SAMUEL 25012023 v2'!$A$1:$K$1287,11,FALSE)</f>
        <v>2.25</v>
      </c>
      <c r="L2818" s="6">
        <f t="shared" ref="L2818:L2839" si="357">E2818*K2818</f>
        <v>4.5</v>
      </c>
      <c r="M2818">
        <v>101007</v>
      </c>
      <c r="N2818" t="str">
        <f>VLOOKUP(M2818,'BASE ARTICLE SAMUEL 25012023 v1'!$A$2:$B$1287,2,FALSE)</f>
        <v>AN</v>
      </c>
      <c r="O2818">
        <f t="shared" si="355"/>
        <v>3</v>
      </c>
    </row>
    <row r="2819" spans="1:15" outlineLevel="2" x14ac:dyDescent="0.25">
      <c r="A2819" t="s">
        <v>2245</v>
      </c>
      <c r="B2819" s="74" t="str">
        <f t="shared" si="350"/>
        <v>1500V75ALT</v>
      </c>
      <c r="C2819" t="str">
        <f>VLOOKUP(A2819,'BASE ARTICLE SAMUEL 25012023 v1'!$A$1:$B$1287,2,FALSE)</f>
        <v>AF</v>
      </c>
      <c r="D2819" t="s">
        <v>2093</v>
      </c>
      <c r="E2819">
        <v>2</v>
      </c>
      <c r="F2819" t="s">
        <v>3953</v>
      </c>
      <c r="G2819" s="71">
        <f>VLOOKUP(M2819,'BASE ARTICLE SAMUEL 25012023 v1'!$A$1:$F$1287,6,FALSE)</f>
        <v>265</v>
      </c>
      <c r="H2819" s="6">
        <f>VLOOKUP(M2819,'BASE ARTICLE SAMUEL 25012023 v2'!$A$1:$H$1287,8,FALSE)</f>
        <v>265</v>
      </c>
      <c r="I2819">
        <v>427.5</v>
      </c>
      <c r="J2819">
        <f t="shared" si="356"/>
        <v>855</v>
      </c>
      <c r="K2819" s="6">
        <f>VLOOKUP(M2819,'BASE ARTICLE SAMUEL 25012023 v2'!$A$1:$K$1287,11,FALSE)</f>
        <v>397.5</v>
      </c>
      <c r="L2819" s="6">
        <f t="shared" si="357"/>
        <v>795</v>
      </c>
      <c r="M2819" t="s">
        <v>2093</v>
      </c>
      <c r="N2819" t="str">
        <f>VLOOKUP(M2819,'BASE ARTICLE SAMUEL 25012023 v1'!$A$2:$B$1287,2,FALSE)</f>
        <v>AN</v>
      </c>
      <c r="O2819">
        <f t="shared" si="355"/>
        <v>530</v>
      </c>
    </row>
    <row r="2820" spans="1:15" outlineLevel="2" x14ac:dyDescent="0.25">
      <c r="A2820" t="s">
        <v>2245</v>
      </c>
      <c r="B2820" s="74" t="str">
        <f t="shared" ref="B2820:B2883" si="358">MID(A2820,7,100)</f>
        <v>1500V75ALT</v>
      </c>
      <c r="C2820" t="str">
        <f>VLOOKUP(A2820,'BASE ARTICLE SAMUEL 25012023 v1'!$A$1:$B$1287,2,FALSE)</f>
        <v>AF</v>
      </c>
      <c r="D2820" t="s">
        <v>576</v>
      </c>
      <c r="E2820">
        <v>3</v>
      </c>
      <c r="F2820" t="s">
        <v>577</v>
      </c>
      <c r="G2820" s="71">
        <f>VLOOKUP(M2820,'BASE ARTICLE SAMUEL 25012023 v1'!$A$1:$F$1287,6,FALSE)</f>
        <v>3.2</v>
      </c>
      <c r="H2820" s="6">
        <f>VLOOKUP(M2820,'BASE ARTICLE SAMUEL 25012023 v2'!$A$1:$H$1287,8,FALSE)</f>
        <v>3.2</v>
      </c>
      <c r="I2820">
        <v>4.3499999999999996</v>
      </c>
      <c r="J2820">
        <f t="shared" si="356"/>
        <v>13.049999999999999</v>
      </c>
      <c r="K2820" s="6">
        <f>VLOOKUP(M2820,'BASE ARTICLE SAMUEL 25012023 v2'!$A$1:$K$1287,11,FALSE)</f>
        <v>4.8000000000000007</v>
      </c>
      <c r="L2820" s="6">
        <f t="shared" si="357"/>
        <v>14.400000000000002</v>
      </c>
      <c r="M2820" t="s">
        <v>576</v>
      </c>
      <c r="N2820" t="str">
        <f>VLOOKUP(M2820,'BASE ARTICLE SAMUEL 25012023 v1'!$A$2:$B$1287,2,FALSE)</f>
        <v>AN</v>
      </c>
      <c r="O2820">
        <f t="shared" si="355"/>
        <v>9.6000000000000014</v>
      </c>
    </row>
    <row r="2821" spans="1:15" outlineLevel="2" x14ac:dyDescent="0.25">
      <c r="A2821" t="s">
        <v>2245</v>
      </c>
      <c r="B2821" s="74" t="str">
        <f t="shared" si="358"/>
        <v>1500V75ALT</v>
      </c>
      <c r="C2821" t="str">
        <f>VLOOKUP(A2821,'BASE ARTICLE SAMUEL 25012023 v1'!$A$1:$B$1287,2,FALSE)</f>
        <v>AF</v>
      </c>
      <c r="E2821">
        <v>1</v>
      </c>
      <c r="F2821" t="s">
        <v>1550</v>
      </c>
      <c r="G2821" s="71">
        <f>VLOOKUP(M2821,'BASE ARTICLE SAMUEL 25012023 v1'!$A$1:$F$1287,6,FALSE)</f>
        <v>5</v>
      </c>
      <c r="H2821" s="6">
        <f>VLOOKUP(M2821,'BASE ARTICLE SAMUEL 25012023 v2'!$A$1:$H$1287,8,FALSE)</f>
        <v>5</v>
      </c>
      <c r="I2821">
        <v>0.8</v>
      </c>
      <c r="J2821">
        <f t="shared" si="356"/>
        <v>0.8</v>
      </c>
      <c r="K2821" s="6">
        <f>VLOOKUP(M2821,'BASE ARTICLE SAMUEL 25012023 v2'!$A$1:$K$1287,11,FALSE)</f>
        <v>5.5</v>
      </c>
      <c r="L2821" s="6">
        <f t="shared" si="357"/>
        <v>5.5</v>
      </c>
      <c r="M2821" t="s">
        <v>1549</v>
      </c>
      <c r="N2821" t="str">
        <f>VLOOKUP(M2821,'BASE ARTICLE SAMUEL 25012023 v1'!$A$2:$B$1287,2,FALSE)</f>
        <v>AN</v>
      </c>
      <c r="O2821">
        <f t="shared" si="355"/>
        <v>5</v>
      </c>
    </row>
    <row r="2822" spans="1:15" outlineLevel="2" x14ac:dyDescent="0.25">
      <c r="A2822" t="s">
        <v>2245</v>
      </c>
      <c r="B2822" s="74" t="str">
        <f t="shared" si="358"/>
        <v>1500V75ALT</v>
      </c>
      <c r="C2822" t="str">
        <f>VLOOKUP(A2822,'BASE ARTICLE SAMUEL 25012023 v1'!$A$1:$B$1287,2,FALSE)</f>
        <v>AF</v>
      </c>
      <c r="D2822" t="s">
        <v>558</v>
      </c>
      <c r="E2822">
        <v>4</v>
      </c>
      <c r="F2822" t="s">
        <v>559</v>
      </c>
      <c r="G2822" s="71">
        <f>VLOOKUP(M2822,'BASE ARTICLE SAMUEL 25012023 v1'!$A$1:$F$1287,6,FALSE)</f>
        <v>0.85</v>
      </c>
      <c r="H2822" s="6">
        <f>VLOOKUP(M2822,'BASE ARTICLE SAMUEL 25012023 v2'!$A$1:$H$1287,8,FALSE)</f>
        <v>0.91100000000000003</v>
      </c>
      <c r="I2822">
        <v>1.1299999999999999</v>
      </c>
      <c r="J2822">
        <f t="shared" si="356"/>
        <v>4.5199999999999996</v>
      </c>
      <c r="K2822" s="6">
        <f>VLOOKUP(M2822,'BASE ARTICLE SAMUEL 25012023 v2'!$A$1:$K$1287,11,FALSE)</f>
        <v>1.2116300000000002</v>
      </c>
      <c r="L2822" s="6">
        <f t="shared" si="357"/>
        <v>4.8465200000000008</v>
      </c>
      <c r="M2822" t="s">
        <v>558</v>
      </c>
      <c r="N2822" t="str">
        <f>VLOOKUP(M2822,'BASE ARTICLE SAMUEL 25012023 v1'!$A$2:$B$1287,2,FALSE)</f>
        <v>AS</v>
      </c>
      <c r="O2822">
        <f t="shared" si="355"/>
        <v>3.6440000000000001</v>
      </c>
    </row>
    <row r="2823" spans="1:15" outlineLevel="2" x14ac:dyDescent="0.25">
      <c r="A2823" t="s">
        <v>2245</v>
      </c>
      <c r="B2823" s="74" t="str">
        <f t="shared" si="358"/>
        <v>1500V75ALT</v>
      </c>
      <c r="C2823" t="str">
        <f>VLOOKUP(A2823,'BASE ARTICLE SAMUEL 25012023 v1'!$A$1:$B$1287,2,FALSE)</f>
        <v>AF</v>
      </c>
      <c r="D2823" t="s">
        <v>2217</v>
      </c>
      <c r="E2823">
        <v>6</v>
      </c>
      <c r="F2823" t="s">
        <v>2218</v>
      </c>
      <c r="G2823" s="71">
        <f>VLOOKUP(M2823,'BASE ARTICLE SAMUEL 25012023 v1'!$A$1:$F$1287,6,FALSE)</f>
        <v>0.2</v>
      </c>
      <c r="H2823" s="6">
        <f>VLOOKUP(M2823,'BASE ARTICLE SAMUEL 25012023 v2'!$A$1:$H$1287,8,FALSE)</f>
        <v>0.2</v>
      </c>
      <c r="I2823">
        <v>0.26600000000000001</v>
      </c>
      <c r="J2823">
        <f t="shared" si="356"/>
        <v>1.5960000000000001</v>
      </c>
      <c r="K2823" s="6">
        <f>VLOOKUP(M2823,'BASE ARTICLE SAMUEL 25012023 v2'!$A$1:$K$1287,11,FALSE)</f>
        <v>0.26600000000000001</v>
      </c>
      <c r="L2823" s="6">
        <f t="shared" si="357"/>
        <v>1.5960000000000001</v>
      </c>
      <c r="M2823" t="s">
        <v>2217</v>
      </c>
      <c r="N2823" t="str">
        <f>VLOOKUP(M2823,'BASE ARTICLE SAMUEL 25012023 v1'!$A$2:$B$1287,2,FALSE)</f>
        <v>AN</v>
      </c>
      <c r="O2823">
        <f t="shared" si="355"/>
        <v>1.2000000000000002</v>
      </c>
    </row>
    <row r="2824" spans="1:15" outlineLevel="2" x14ac:dyDescent="0.25">
      <c r="A2824" t="s">
        <v>2245</v>
      </c>
      <c r="B2824" s="74" t="str">
        <f t="shared" si="358"/>
        <v>1500V75ALT</v>
      </c>
      <c r="C2824" t="str">
        <f>VLOOKUP(A2824,'BASE ARTICLE SAMUEL 25012023 v1'!$A$1:$B$1287,2,FALSE)</f>
        <v>AF</v>
      </c>
      <c r="D2824" t="s">
        <v>942</v>
      </c>
      <c r="E2824">
        <v>1</v>
      </c>
      <c r="F2824" t="s">
        <v>943</v>
      </c>
      <c r="G2824" s="71">
        <f>VLOOKUP(M2824,'BASE ARTICLE SAMUEL 25012023 v1'!$A$1:$F$1287,6,FALSE)</f>
        <v>1.64</v>
      </c>
      <c r="H2824" s="6">
        <f>VLOOKUP(M2824,'BASE ARTICLE SAMUEL 25012023 v2'!$A$1:$H$1287,8,FALSE)</f>
        <v>1.83</v>
      </c>
      <c r="I2824">
        <v>2.4500000000000002</v>
      </c>
      <c r="J2824">
        <f t="shared" si="356"/>
        <v>2.4500000000000002</v>
      </c>
      <c r="K2824" s="6">
        <f>VLOOKUP(M2824,'BASE ARTICLE SAMUEL 25012023 v2'!$A$1:$K$1287,11,FALSE)</f>
        <v>2.7450000000000001</v>
      </c>
      <c r="L2824" s="6">
        <f t="shared" si="357"/>
        <v>2.7450000000000001</v>
      </c>
      <c r="M2824" t="s">
        <v>942</v>
      </c>
      <c r="N2824" t="str">
        <f>VLOOKUP(M2824,'BASE ARTICLE SAMUEL 25012023 v1'!$A$2:$B$1287,2,FALSE)</f>
        <v>AS</v>
      </c>
      <c r="O2824">
        <f t="shared" si="355"/>
        <v>1.83</v>
      </c>
    </row>
    <row r="2825" spans="1:15" outlineLevel="2" x14ac:dyDescent="0.25">
      <c r="A2825" t="s">
        <v>2245</v>
      </c>
      <c r="B2825" s="74" t="str">
        <f t="shared" si="358"/>
        <v>1500V75ALT</v>
      </c>
      <c r="C2825" t="str">
        <f>VLOOKUP(A2825,'BASE ARTICLE SAMUEL 25012023 v1'!$A$1:$B$1287,2,FALSE)</f>
        <v>AF</v>
      </c>
      <c r="D2825" t="s">
        <v>1667</v>
      </c>
      <c r="E2825">
        <v>3</v>
      </c>
      <c r="F2825" t="s">
        <v>1668</v>
      </c>
      <c r="G2825" s="71">
        <f>VLOOKUP(M2825,'BASE ARTICLE SAMUEL 25012023 v1'!$A$1:$F$1287,6,FALSE)</f>
        <v>0.6</v>
      </c>
      <c r="H2825" s="6">
        <f>VLOOKUP(M2825,'BASE ARTICLE SAMUEL 25012023 v2'!$A$1:$H$1287,8,FALSE)</f>
        <v>0.6</v>
      </c>
      <c r="I2825">
        <v>0.9</v>
      </c>
      <c r="J2825">
        <f t="shared" si="356"/>
        <v>2.7</v>
      </c>
      <c r="K2825" s="6">
        <f>VLOOKUP(M2825,'BASE ARTICLE SAMUEL 25012023 v2'!$A$1:$K$1287,11,FALSE)</f>
        <v>0.89999999999999991</v>
      </c>
      <c r="L2825" s="6">
        <f t="shared" si="357"/>
        <v>2.6999999999999997</v>
      </c>
      <c r="M2825" t="s">
        <v>1667</v>
      </c>
      <c r="N2825" t="str">
        <f>VLOOKUP(M2825,'BASE ARTICLE SAMUEL 25012023 v1'!$A$2:$B$1287,2,FALSE)</f>
        <v>AN</v>
      </c>
      <c r="O2825">
        <f t="shared" si="355"/>
        <v>1.7999999999999998</v>
      </c>
    </row>
    <row r="2826" spans="1:15" outlineLevel="2" x14ac:dyDescent="0.25">
      <c r="A2826" t="s">
        <v>2245</v>
      </c>
      <c r="B2826" s="74" t="str">
        <f t="shared" si="358"/>
        <v>1500V75ALT</v>
      </c>
      <c r="C2826" t="str">
        <f>VLOOKUP(A2826,'BASE ARTICLE SAMUEL 25012023 v1'!$A$1:$B$1287,2,FALSE)</f>
        <v>AF</v>
      </c>
      <c r="D2826" t="s">
        <v>1949</v>
      </c>
      <c r="E2826">
        <v>2</v>
      </c>
      <c r="F2826" t="s">
        <v>1950</v>
      </c>
      <c r="G2826" s="71">
        <f>VLOOKUP(M2826,'BASE ARTICLE SAMUEL 25012023 v1'!$A$1:$F$1287,6,FALSE)</f>
        <v>0</v>
      </c>
      <c r="H2826" s="6">
        <f>VLOOKUP(M2826,'BASE ARTICLE SAMUEL 25012023 v2'!$A$1:$H$1287,8,FALSE)</f>
        <v>92.97</v>
      </c>
      <c r="I2826">
        <v>156.03</v>
      </c>
      <c r="J2826">
        <f t="shared" si="356"/>
        <v>312.06</v>
      </c>
      <c r="K2826" s="6">
        <f>VLOOKUP(M2826,'BASE ARTICLE SAMUEL 25012023 v2'!$A$1:$K$1287,11,FALSE)</f>
        <v>157.13120000000001</v>
      </c>
      <c r="L2826" s="6">
        <f t="shared" si="357"/>
        <v>314.26240000000001</v>
      </c>
      <c r="M2826" t="s">
        <v>1949</v>
      </c>
      <c r="N2826" t="str">
        <f>VLOOKUP(M2826,'BASE ARTICLE SAMUEL 25012023 v1'!$A$2:$B$1287,2,FALSE)</f>
        <v>AF</v>
      </c>
      <c r="O2826">
        <f t="shared" si="355"/>
        <v>185.94</v>
      </c>
    </row>
    <row r="2827" spans="1:15" outlineLevel="2" x14ac:dyDescent="0.25">
      <c r="A2827" t="s">
        <v>2245</v>
      </c>
      <c r="B2827" s="74" t="str">
        <f t="shared" si="358"/>
        <v>1500V75ALT</v>
      </c>
      <c r="C2827" t="str">
        <f>VLOOKUP(A2827,'BASE ARTICLE SAMUEL 25012023 v1'!$A$1:$B$1287,2,FALSE)</f>
        <v>AF</v>
      </c>
      <c r="D2827" t="s">
        <v>2057</v>
      </c>
      <c r="E2827">
        <v>1</v>
      </c>
      <c r="F2827" t="s">
        <v>2058</v>
      </c>
      <c r="G2827" s="71">
        <f>VLOOKUP(M2827,'BASE ARTICLE SAMUEL 25012023 v1'!$A$1:$F$1287,6,FALSE)</f>
        <v>214.71</v>
      </c>
      <c r="H2827" s="6">
        <f>VLOOKUP(M2827,'BASE ARTICLE SAMUEL 25012023 v2'!$A$1:$H$1287,8,FALSE)</f>
        <v>196.03</v>
      </c>
      <c r="I2827">
        <v>289.12</v>
      </c>
      <c r="J2827">
        <f t="shared" si="356"/>
        <v>289.12</v>
      </c>
      <c r="K2827" s="6">
        <f>VLOOKUP(M2827,'BASE ARTICLE SAMUEL 25012023 v2'!$A$1:$K$1287,11,FALSE)</f>
        <v>287.341800036</v>
      </c>
      <c r="L2827" s="6">
        <f t="shared" si="357"/>
        <v>287.341800036</v>
      </c>
      <c r="M2827" t="s">
        <v>2057</v>
      </c>
      <c r="N2827" t="str">
        <f>VLOOKUP(M2827,'BASE ARTICLE SAMUEL 25012023 v1'!$A$2:$B$1287,2,FALSE)</f>
        <v>AF</v>
      </c>
      <c r="O2827">
        <f t="shared" si="355"/>
        <v>196.03</v>
      </c>
    </row>
    <row r="2828" spans="1:15" outlineLevel="2" x14ac:dyDescent="0.25">
      <c r="A2828" t="s">
        <v>2245</v>
      </c>
      <c r="B2828" s="74" t="str">
        <f t="shared" si="358"/>
        <v>1500V75ALT</v>
      </c>
      <c r="C2828" t="str">
        <f>VLOOKUP(A2828,'BASE ARTICLE SAMUEL 25012023 v1'!$A$1:$B$1287,2,FALSE)</f>
        <v>AF</v>
      </c>
      <c r="D2828" t="s">
        <v>2045</v>
      </c>
      <c r="E2828">
        <v>1</v>
      </c>
      <c r="F2828" t="s">
        <v>3952</v>
      </c>
      <c r="G2828" s="71">
        <f>VLOOKUP(M2828,'BASE ARTICLE SAMUEL 25012023 v1'!$A$1:$F$1287,6,FALSE)</f>
        <v>249.46</v>
      </c>
      <c r="H2828" s="6">
        <f>VLOOKUP(M2828,'BASE ARTICLE SAMUEL 25012023 v2'!$A$1:$H$1287,8,FALSE)</f>
        <v>46.484999999999999</v>
      </c>
      <c r="I2828">
        <v>380.51</v>
      </c>
      <c r="J2828">
        <f t="shared" si="356"/>
        <v>380.51</v>
      </c>
      <c r="K2828" s="6">
        <f>VLOOKUP(M2828,'BASE ARTICLE SAMUEL 25012023 v2'!$A$1:$K$1287,11,FALSE)</f>
        <v>193.47749999999999</v>
      </c>
      <c r="L2828" s="6">
        <f t="shared" si="357"/>
        <v>193.47749999999999</v>
      </c>
      <c r="M2828" t="s">
        <v>2045</v>
      </c>
      <c r="N2828" t="str">
        <f>VLOOKUP(M2828,'BASE ARTICLE SAMUEL 25012023 v1'!$A$2:$B$1287,2,FALSE)</f>
        <v>AF</v>
      </c>
      <c r="O2828">
        <f t="shared" si="355"/>
        <v>46.484999999999999</v>
      </c>
    </row>
    <row r="2829" spans="1:15" outlineLevel="2" x14ac:dyDescent="0.25">
      <c r="A2829" t="s">
        <v>2245</v>
      </c>
      <c r="B2829" s="74" t="str">
        <f t="shared" si="358"/>
        <v>1500V75ALT</v>
      </c>
      <c r="C2829" t="str">
        <f>VLOOKUP(A2829,'BASE ARTICLE SAMUEL 25012023 v1'!$A$1:$B$1287,2,FALSE)</f>
        <v>AF</v>
      </c>
      <c r="D2829" t="s">
        <v>2059</v>
      </c>
      <c r="E2829">
        <v>1</v>
      </c>
      <c r="F2829" t="s">
        <v>2060</v>
      </c>
      <c r="G2829" s="71">
        <f>VLOOKUP(M2829,'BASE ARTICLE SAMUEL 25012023 v1'!$A$1:$F$1287,6,FALSE)</f>
        <v>237</v>
      </c>
      <c r="H2829" s="6">
        <f>VLOOKUP(M2829,'BASE ARTICLE SAMUEL 25012023 v2'!$A$1:$H$1287,8,FALSE)</f>
        <v>299.99</v>
      </c>
      <c r="I2829">
        <v>355.5</v>
      </c>
      <c r="J2829">
        <f t="shared" si="356"/>
        <v>355.5</v>
      </c>
      <c r="K2829" s="6">
        <f>VLOOKUP(M2829,'BASE ARTICLE SAMUEL 25012023 v2'!$A$1:$K$1287,11,FALSE)</f>
        <v>449.98500000000001</v>
      </c>
      <c r="L2829" s="6">
        <f t="shared" si="357"/>
        <v>449.98500000000001</v>
      </c>
      <c r="M2829" t="s">
        <v>2059</v>
      </c>
      <c r="N2829" t="str">
        <f>VLOOKUP(M2829,'BASE ARTICLE SAMUEL 25012023 v1'!$A$2:$B$1287,2,FALSE)</f>
        <v>AN</v>
      </c>
      <c r="O2829">
        <f t="shared" si="355"/>
        <v>299.99</v>
      </c>
    </row>
    <row r="2830" spans="1:15" outlineLevel="2" x14ac:dyDescent="0.25">
      <c r="A2830" t="s">
        <v>2245</v>
      </c>
      <c r="B2830" s="74" t="str">
        <f t="shared" si="358"/>
        <v>1500V75ALT</v>
      </c>
      <c r="C2830" t="str">
        <f>VLOOKUP(A2830,'BASE ARTICLE SAMUEL 25012023 v1'!$A$1:$B$1287,2,FALSE)</f>
        <v>AF</v>
      </c>
      <c r="D2830" t="s">
        <v>68</v>
      </c>
      <c r="E2830">
        <v>1</v>
      </c>
      <c r="F2830" t="s">
        <v>69</v>
      </c>
      <c r="G2830" s="71">
        <f>VLOOKUP(M2830,'BASE ARTICLE SAMUEL 25012023 v1'!$A$1:$F$1287,6,FALSE)</f>
        <v>0.94</v>
      </c>
      <c r="H2830" s="6">
        <f>VLOOKUP(M2830,'BASE ARTICLE SAMUEL 25012023 v2'!$A$1:$H$1287,8,FALSE)</f>
        <v>0.94</v>
      </c>
      <c r="I2830">
        <v>1.41</v>
      </c>
      <c r="J2830">
        <f t="shared" si="356"/>
        <v>1.41</v>
      </c>
      <c r="K2830" s="6">
        <f>VLOOKUP(M2830,'BASE ARTICLE SAMUEL 25012023 v2'!$A$1:$K$1287,11,FALSE)</f>
        <v>1.41</v>
      </c>
      <c r="L2830" s="6">
        <f t="shared" si="357"/>
        <v>1.41</v>
      </c>
      <c r="M2830" t="s">
        <v>68</v>
      </c>
      <c r="N2830" t="str">
        <f>VLOOKUP(M2830,'BASE ARTICLE SAMUEL 25012023 v1'!$A$2:$B$1287,2,FALSE)</f>
        <v>AS</v>
      </c>
      <c r="O2830">
        <f t="shared" si="355"/>
        <v>0.94</v>
      </c>
    </row>
    <row r="2831" spans="1:15" outlineLevel="2" x14ac:dyDescent="0.25">
      <c r="A2831" t="s">
        <v>2245</v>
      </c>
      <c r="B2831" s="74" t="str">
        <f t="shared" si="358"/>
        <v>1500V75ALT</v>
      </c>
      <c r="C2831" t="str">
        <f>VLOOKUP(A2831,'BASE ARTICLE SAMUEL 25012023 v1'!$A$1:$B$1287,2,FALSE)</f>
        <v>AF</v>
      </c>
      <c r="D2831" t="s">
        <v>90</v>
      </c>
      <c r="E2831">
        <v>2</v>
      </c>
      <c r="F2831" t="s">
        <v>91</v>
      </c>
      <c r="G2831" s="71">
        <f>VLOOKUP(M2831,'BASE ARTICLE SAMUEL 25012023 v1'!$A$1:$F$1287,6,FALSE)</f>
        <v>0.92</v>
      </c>
      <c r="H2831" s="6">
        <f>VLOOKUP(M2831,'BASE ARTICLE SAMUEL 25012023 v2'!$A$1:$H$1287,8,FALSE)</f>
        <v>0.92</v>
      </c>
      <c r="I2831">
        <v>1.38</v>
      </c>
      <c r="J2831">
        <f t="shared" si="356"/>
        <v>2.76</v>
      </c>
      <c r="K2831" s="6">
        <f>VLOOKUP(M2831,'BASE ARTICLE SAMUEL 25012023 v2'!$A$1:$K$1287,11,FALSE)</f>
        <v>1.3800000000000001</v>
      </c>
      <c r="L2831" s="6">
        <f t="shared" si="357"/>
        <v>2.7600000000000002</v>
      </c>
      <c r="M2831" t="s">
        <v>90</v>
      </c>
      <c r="N2831" t="str">
        <f>VLOOKUP(M2831,'BASE ARTICLE SAMUEL 25012023 v1'!$A$2:$B$1287,2,FALSE)</f>
        <v>AS</v>
      </c>
      <c r="O2831">
        <f t="shared" si="355"/>
        <v>1.84</v>
      </c>
    </row>
    <row r="2832" spans="1:15" outlineLevel="2" x14ac:dyDescent="0.25">
      <c r="A2832" t="s">
        <v>2245</v>
      </c>
      <c r="B2832" s="74" t="str">
        <f t="shared" si="358"/>
        <v>1500V75ALT</v>
      </c>
      <c r="C2832" t="str">
        <f>VLOOKUP(A2832,'BASE ARTICLE SAMUEL 25012023 v1'!$A$1:$B$1287,2,FALSE)</f>
        <v>AF</v>
      </c>
      <c r="D2832" t="s">
        <v>757</v>
      </c>
      <c r="E2832">
        <v>2</v>
      </c>
      <c r="F2832" t="s">
        <v>758</v>
      </c>
      <c r="G2832" s="71">
        <f>VLOOKUP(M2832,'BASE ARTICLE SAMUEL 25012023 v1'!$A$1:$F$1287,6,FALSE)</f>
        <v>1.22</v>
      </c>
      <c r="H2832" s="6">
        <f>VLOOKUP(M2832,'BASE ARTICLE SAMUEL 25012023 v2'!$A$1:$H$1287,8,FALSE)</f>
        <v>1.22</v>
      </c>
      <c r="I2832">
        <v>1.62</v>
      </c>
      <c r="J2832">
        <f t="shared" si="356"/>
        <v>3.24</v>
      </c>
      <c r="K2832" s="6">
        <f>VLOOKUP(M2832,'BASE ARTICLE SAMUEL 25012023 v2'!$A$1:$K$1287,11,FALSE)</f>
        <v>1.6226</v>
      </c>
      <c r="L2832" s="6">
        <f t="shared" si="357"/>
        <v>3.2452000000000001</v>
      </c>
      <c r="M2832" t="s">
        <v>757</v>
      </c>
      <c r="N2832" t="str">
        <f>VLOOKUP(M2832,'BASE ARTICLE SAMUEL 25012023 v1'!$A$2:$B$1287,2,FALSE)</f>
        <v>AS</v>
      </c>
      <c r="O2832">
        <f t="shared" si="355"/>
        <v>2.44</v>
      </c>
    </row>
    <row r="2833" spans="1:15" outlineLevel="2" x14ac:dyDescent="0.25">
      <c r="A2833" t="s">
        <v>2245</v>
      </c>
      <c r="B2833" s="74" t="str">
        <f t="shared" si="358"/>
        <v>1500V75ALT</v>
      </c>
      <c r="C2833" t="str">
        <f>VLOOKUP(A2833,'BASE ARTICLE SAMUEL 25012023 v1'!$A$1:$B$1287,2,FALSE)</f>
        <v>AF</v>
      </c>
      <c r="D2833" t="s">
        <v>1603</v>
      </c>
      <c r="E2833">
        <v>2</v>
      </c>
      <c r="F2833" t="s">
        <v>1604</v>
      </c>
      <c r="G2833" s="71">
        <f>VLOOKUP(M2833,'BASE ARTICLE SAMUEL 25012023 v1'!$A$1:$F$1287,6,FALSE)</f>
        <v>50</v>
      </c>
      <c r="H2833" s="6">
        <f>VLOOKUP(M2833,'BASE ARTICLE SAMUEL 25012023 v2'!$A$1:$H$1287,8,FALSE)</f>
        <v>0</v>
      </c>
      <c r="I2833">
        <v>75</v>
      </c>
      <c r="J2833">
        <f t="shared" si="356"/>
        <v>150</v>
      </c>
      <c r="K2833" s="6">
        <f>VLOOKUP(M2833,'BASE ARTICLE SAMUEL 25012023 v2'!$A$1:$K$1287,11,FALSE)</f>
        <v>75</v>
      </c>
      <c r="L2833" s="6">
        <f t="shared" si="357"/>
        <v>150</v>
      </c>
      <c r="M2833" t="s">
        <v>1603</v>
      </c>
      <c r="N2833" t="str">
        <f>VLOOKUP(M2833,'BASE ARTICLE SAMUEL 25012023 v1'!$A$2:$B$1287,2,FALSE)</f>
        <v>AN</v>
      </c>
      <c r="O2833">
        <f t="shared" si="355"/>
        <v>0</v>
      </c>
    </row>
    <row r="2834" spans="1:15" outlineLevel="2" x14ac:dyDescent="0.25">
      <c r="A2834" t="s">
        <v>2245</v>
      </c>
      <c r="B2834" s="74" t="str">
        <f t="shared" si="358"/>
        <v>1500V75ALT</v>
      </c>
      <c r="C2834" t="str">
        <f>VLOOKUP(A2834,'BASE ARTICLE SAMUEL 25012023 v1'!$A$1:$B$1287,2,FALSE)</f>
        <v>AF</v>
      </c>
      <c r="D2834" t="s">
        <v>2049</v>
      </c>
      <c r="E2834">
        <v>4</v>
      </c>
      <c r="F2834" t="s">
        <v>2050</v>
      </c>
      <c r="G2834" s="71">
        <f>VLOOKUP(M2834,'BASE ARTICLE SAMUEL 25012023 v1'!$A$1:$F$1287,6,FALSE)</f>
        <v>0</v>
      </c>
      <c r="H2834" s="6">
        <f>VLOOKUP(M2834,'BASE ARTICLE SAMUEL 25012023 v2'!$A$1:$H$1287,8,FALSE)</f>
        <v>4.1400000000000006</v>
      </c>
      <c r="I2834">
        <v>5.5</v>
      </c>
      <c r="J2834">
        <f t="shared" si="356"/>
        <v>22</v>
      </c>
      <c r="K2834" s="6">
        <f>VLOOKUP(M2834,'BASE ARTICLE SAMUEL 25012023 v2'!$A$1:$K$1287,11,FALSE)</f>
        <v>5.5212000000000003</v>
      </c>
      <c r="L2834" s="6">
        <f t="shared" si="357"/>
        <v>22.084800000000001</v>
      </c>
      <c r="M2834" t="s">
        <v>2049</v>
      </c>
      <c r="N2834" t="str">
        <f>VLOOKUP(M2834,'BASE ARTICLE SAMUEL 25012023 v1'!$A$2:$B$1287,2,FALSE)</f>
        <v>AF</v>
      </c>
      <c r="O2834">
        <f t="shared" si="355"/>
        <v>16.560000000000002</v>
      </c>
    </row>
    <row r="2835" spans="1:15" outlineLevel="2" x14ac:dyDescent="0.25">
      <c r="A2835" t="s">
        <v>2245</v>
      </c>
      <c r="B2835" s="74" t="str">
        <f t="shared" si="358"/>
        <v>1500V75ALT</v>
      </c>
      <c r="C2835" t="str">
        <f>VLOOKUP(A2835,'BASE ARTICLE SAMUEL 25012023 v1'!$A$1:$B$1287,2,FALSE)</f>
        <v>AF</v>
      </c>
      <c r="D2835" t="s">
        <v>1562</v>
      </c>
      <c r="E2835">
        <v>1</v>
      </c>
      <c r="F2835" t="s">
        <v>1563</v>
      </c>
      <c r="G2835" s="71">
        <f>VLOOKUP(M2835,'BASE ARTICLE SAMUEL 25012023 v1'!$A$1:$F$1287,6,FALSE)</f>
        <v>19.18</v>
      </c>
      <c r="H2835" s="6">
        <f>VLOOKUP(M2835,'BASE ARTICLE SAMUEL 25012023 v2'!$A$1:$H$1287,8,FALSE)</f>
        <v>19.18</v>
      </c>
      <c r="I2835">
        <v>28.77</v>
      </c>
      <c r="J2835">
        <f t="shared" si="356"/>
        <v>28.77</v>
      </c>
      <c r="K2835" s="6">
        <f>VLOOKUP(M2835,'BASE ARTICLE SAMUEL 25012023 v2'!$A$1:$K$1287,11,FALSE)</f>
        <v>28.77</v>
      </c>
      <c r="L2835" s="6">
        <f t="shared" si="357"/>
        <v>28.77</v>
      </c>
      <c r="M2835" t="s">
        <v>1562</v>
      </c>
      <c r="N2835" t="str">
        <f>VLOOKUP(M2835,'BASE ARTICLE SAMUEL 25012023 v1'!$A$2:$B$1287,2,FALSE)</f>
        <v>AN</v>
      </c>
      <c r="O2835">
        <f t="shared" si="355"/>
        <v>19.18</v>
      </c>
    </row>
    <row r="2836" spans="1:15" outlineLevel="2" x14ac:dyDescent="0.25">
      <c r="A2836" t="s">
        <v>2245</v>
      </c>
      <c r="B2836" s="74" t="str">
        <f t="shared" si="358"/>
        <v>1500V75ALT</v>
      </c>
      <c r="C2836" t="str">
        <f>VLOOKUP(A2836,'BASE ARTICLE SAMUEL 25012023 v1'!$A$1:$B$1287,2,FALSE)</f>
        <v>AF</v>
      </c>
      <c r="D2836" t="s">
        <v>560</v>
      </c>
      <c r="E2836">
        <v>3</v>
      </c>
      <c r="F2836" t="s">
        <v>561</v>
      </c>
      <c r="G2836" s="71">
        <f>VLOOKUP(M2836,'BASE ARTICLE SAMUEL 25012023 v1'!$A$1:$F$1287,6,FALSE)</f>
        <v>5.73</v>
      </c>
      <c r="H2836" s="6">
        <f>VLOOKUP(M2836,'BASE ARTICLE SAMUEL 25012023 v2'!$A$1:$H$1287,8,FALSE)</f>
        <v>5.73</v>
      </c>
      <c r="I2836">
        <v>19.059999999999999</v>
      </c>
      <c r="J2836">
        <f t="shared" si="356"/>
        <v>57.179999999999993</v>
      </c>
      <c r="K2836" s="6">
        <f>VLOOKUP(M2836,'BASE ARTICLE SAMUEL 25012023 v2'!$A$1:$K$1287,11,FALSE)</f>
        <v>22.862700000000004</v>
      </c>
      <c r="L2836" s="6">
        <f t="shared" si="357"/>
        <v>68.588100000000011</v>
      </c>
      <c r="M2836" t="s">
        <v>560</v>
      </c>
      <c r="N2836" t="str">
        <f>VLOOKUP(M2836,'BASE ARTICLE SAMUEL 25012023 v1'!$A$2:$B$1287,2,FALSE)</f>
        <v>AS</v>
      </c>
      <c r="O2836">
        <f t="shared" si="355"/>
        <v>17.190000000000001</v>
      </c>
    </row>
    <row r="2837" spans="1:15" outlineLevel="2" x14ac:dyDescent="0.25">
      <c r="A2837" t="s">
        <v>2245</v>
      </c>
      <c r="B2837" s="74" t="str">
        <f t="shared" si="358"/>
        <v>1500V75ALT</v>
      </c>
      <c r="C2837" t="str">
        <f>VLOOKUP(A2837,'BASE ARTICLE SAMUEL 25012023 v1'!$A$1:$B$1287,2,FALSE)</f>
        <v>AF</v>
      </c>
      <c r="D2837" t="s">
        <v>2200</v>
      </c>
      <c r="E2837">
        <v>3</v>
      </c>
      <c r="F2837" t="s">
        <v>2201</v>
      </c>
      <c r="G2837" s="71">
        <f>VLOOKUP(M2837,'BASE ARTICLE SAMUEL 25012023 v1'!$A$1:$F$1287,6,FALSE)</f>
        <v>0</v>
      </c>
      <c r="H2837" s="6">
        <f>VLOOKUP(M2837,'BASE ARTICLE SAMUEL 25012023 v2'!$A$1:$H$1287,8,FALSE)</f>
        <v>0</v>
      </c>
      <c r="I2837">
        <v>0</v>
      </c>
      <c r="J2837">
        <f t="shared" si="356"/>
        <v>0</v>
      </c>
      <c r="K2837" s="6">
        <f>VLOOKUP(M2837,'BASE ARTICLE SAMUEL 25012023 v2'!$A$1:$K$1287,11,FALSE)</f>
        <v>0</v>
      </c>
      <c r="L2837" s="6">
        <f t="shared" si="357"/>
        <v>0</v>
      </c>
      <c r="M2837" t="s">
        <v>2200</v>
      </c>
      <c r="N2837" t="str">
        <f>VLOOKUP(M2837,'BASE ARTICLE SAMUEL 25012023 v1'!$A$2:$B$1287,2,FALSE)</f>
        <v>AS</v>
      </c>
      <c r="O2837">
        <f t="shared" si="355"/>
        <v>0</v>
      </c>
    </row>
    <row r="2838" spans="1:15" outlineLevel="2" x14ac:dyDescent="0.25">
      <c r="A2838" t="s">
        <v>2245</v>
      </c>
      <c r="B2838" s="74" t="str">
        <f t="shared" si="358"/>
        <v>1500V75ALT</v>
      </c>
      <c r="C2838" t="str">
        <f>VLOOKUP(A2838,'BASE ARTICLE SAMUEL 25012023 v1'!$A$1:$B$1287,2,FALSE)</f>
        <v>AF</v>
      </c>
      <c r="D2838" t="s">
        <v>2215</v>
      </c>
      <c r="E2838">
        <v>5</v>
      </c>
      <c r="F2838" t="s">
        <v>2216</v>
      </c>
      <c r="G2838" s="71">
        <f>VLOOKUP(M2838,'BASE ARTICLE SAMUEL 25012023 v1'!$A$1:$F$1287,6,FALSE)</f>
        <v>0.6</v>
      </c>
      <c r="H2838" s="6">
        <f>VLOOKUP(M2838,'BASE ARTICLE SAMUEL 25012023 v2'!$A$1:$H$1287,8,FALSE)</f>
        <v>0.76</v>
      </c>
      <c r="I2838">
        <v>0.79800000000000004</v>
      </c>
      <c r="J2838">
        <f t="shared" si="356"/>
        <v>3.99</v>
      </c>
      <c r="K2838" s="6">
        <f>VLOOKUP(M2838,'BASE ARTICLE SAMUEL 25012023 v2'!$A$1:$K$1287,11,FALSE)</f>
        <v>1.0108000000000001</v>
      </c>
      <c r="L2838" s="6">
        <f t="shared" si="357"/>
        <v>5.0540000000000003</v>
      </c>
      <c r="M2838" t="s">
        <v>2215</v>
      </c>
      <c r="N2838" t="str">
        <f>VLOOKUP(M2838,'BASE ARTICLE SAMUEL 25012023 v1'!$A$2:$B$1287,2,FALSE)</f>
        <v>AN</v>
      </c>
      <c r="O2838">
        <f t="shared" si="355"/>
        <v>3.8</v>
      </c>
    </row>
    <row r="2839" spans="1:15" outlineLevel="2" x14ac:dyDescent="0.25">
      <c r="A2839" t="s">
        <v>2245</v>
      </c>
      <c r="B2839" s="74" t="str">
        <f t="shared" si="358"/>
        <v>1500V75ALT</v>
      </c>
      <c r="C2839" t="str">
        <f>VLOOKUP(A2839,'BASE ARTICLE SAMUEL 25012023 v1'!$A$1:$B$1287,2,FALSE)</f>
        <v>AF</v>
      </c>
      <c r="E2839">
        <v>1</v>
      </c>
      <c r="F2839" t="s">
        <v>2484</v>
      </c>
      <c r="G2839" s="71">
        <f>VLOOKUP(M2839,'BASE ARTICLE SAMUEL 25012023 v1'!$A$1:$F$1287,6,FALSE)</f>
        <v>1.32</v>
      </c>
      <c r="H2839" s="6">
        <f>VLOOKUP(M2839,'BASE ARTICLE SAMUEL 25012023 v2'!$A$1:$H$1287,8,FALSE)</f>
        <v>1.32</v>
      </c>
      <c r="I2839">
        <v>0.79800000000000004</v>
      </c>
      <c r="J2839">
        <f t="shared" si="356"/>
        <v>0.79800000000000004</v>
      </c>
      <c r="K2839" s="6">
        <f>VLOOKUP(M2839,'BASE ARTICLE SAMUEL 25012023 v2'!$A$1:$K$1287,11,FALSE)</f>
        <v>1.4520000000000002</v>
      </c>
      <c r="L2839" s="6">
        <f t="shared" si="357"/>
        <v>1.4520000000000002</v>
      </c>
      <c r="M2839" t="s">
        <v>2483</v>
      </c>
      <c r="N2839" t="str">
        <f>VLOOKUP(M2839,'BASE ARTICLE SAMUEL 25012023 v1'!$A$2:$B$1287,2,FALSE)</f>
        <v>AN</v>
      </c>
      <c r="O2839">
        <f t="shared" si="355"/>
        <v>1.32</v>
      </c>
    </row>
    <row r="2840" spans="1:15" outlineLevel="1" x14ac:dyDescent="0.25">
      <c r="A2840" s="74" t="s">
        <v>4264</v>
      </c>
      <c r="B2840" s="74" t="str">
        <f t="shared" si="358"/>
        <v>DP-SPR1500V75ALT</v>
      </c>
      <c r="H2840" s="6" t="e">
        <f>VLOOKUP(M2840,'BASE ARTICLE SAMUEL 25012023 v2'!$A$1:$H$1287,8,FALSE)</f>
        <v>#N/A</v>
      </c>
      <c r="K2840" s="6" t="e">
        <f>VLOOKUP(M2840,'BASE ARTICLE SAMUEL 25012023 v2'!$A$1:$K$1287,11,FALSE)</f>
        <v>#N/A</v>
      </c>
      <c r="L2840" s="6">
        <f>SUBTOTAL(9,L2818:L2839)</f>
        <v>2359.7183200360005</v>
      </c>
      <c r="O2840">
        <f>SUBTOTAL(9,O2818:O2839)</f>
        <v>1347.7890000000002</v>
      </c>
    </row>
    <row r="2841" spans="1:15" outlineLevel="2" x14ac:dyDescent="0.25">
      <c r="A2841" t="s">
        <v>2281</v>
      </c>
      <c r="B2841" s="74" t="str">
        <f t="shared" si="358"/>
        <v>1900V100</v>
      </c>
      <c r="C2841" t="str">
        <f>VLOOKUP(A2841,'BASE ARTICLE SAMUEL 25012023 v1'!$A$1:$B$1287,2,FALSE)</f>
        <v>AF</v>
      </c>
      <c r="D2841" t="s">
        <v>576</v>
      </c>
      <c r="E2841">
        <v>4</v>
      </c>
      <c r="F2841" t="s">
        <v>577</v>
      </c>
      <c r="G2841" s="71">
        <f>VLOOKUP(M2841,'BASE ARTICLE SAMUEL 25012023 v1'!$A$1:$F$1287,6,FALSE)</f>
        <v>3.2</v>
      </c>
      <c r="H2841" s="6">
        <f>VLOOKUP(M2841,'BASE ARTICLE SAMUEL 25012023 v2'!$A$1:$H$1287,8,FALSE)</f>
        <v>3.2</v>
      </c>
      <c r="I2841">
        <v>4.3499999999999996</v>
      </c>
      <c r="J2841">
        <f t="shared" ref="J2841:J2863" si="359">E2841*I2841</f>
        <v>17.399999999999999</v>
      </c>
      <c r="K2841" s="6">
        <f>VLOOKUP(M2841,'BASE ARTICLE SAMUEL 25012023 v2'!$A$1:$K$1287,11,FALSE)</f>
        <v>4.8000000000000007</v>
      </c>
      <c r="L2841" s="6">
        <f t="shared" ref="L2841:L2863" si="360">E2841*K2841</f>
        <v>19.200000000000003</v>
      </c>
      <c r="M2841" t="s">
        <v>576</v>
      </c>
      <c r="N2841" t="str">
        <f>VLOOKUP(M2841,'BASE ARTICLE SAMUEL 25012023 v1'!$A$2:$B$1287,2,FALSE)</f>
        <v>AN</v>
      </c>
      <c r="O2841">
        <f t="shared" si="355"/>
        <v>12.8</v>
      </c>
    </row>
    <row r="2842" spans="1:15" outlineLevel="2" x14ac:dyDescent="0.25">
      <c r="A2842" t="s">
        <v>2281</v>
      </c>
      <c r="B2842" s="74" t="str">
        <f t="shared" si="358"/>
        <v>1900V100</v>
      </c>
      <c r="C2842" t="str">
        <f>VLOOKUP(A2842,'BASE ARTICLE SAMUEL 25012023 v1'!$A$1:$B$1287,2,FALSE)</f>
        <v>AF</v>
      </c>
      <c r="D2842" t="s">
        <v>930</v>
      </c>
      <c r="E2842">
        <v>2</v>
      </c>
      <c r="F2842" t="s">
        <v>3954</v>
      </c>
      <c r="G2842" s="71">
        <f>VLOOKUP(M2842,'BASE ARTICLE SAMUEL 25012023 v1'!$A$1:$F$1287,6,FALSE)</f>
        <v>300</v>
      </c>
      <c r="H2842" s="6">
        <f>VLOOKUP(M2842,'BASE ARTICLE SAMUEL 25012023 v2'!$A$1:$H$1287,8,FALSE)</f>
        <v>300</v>
      </c>
      <c r="I2842">
        <v>450</v>
      </c>
      <c r="J2842">
        <f t="shared" si="359"/>
        <v>900</v>
      </c>
      <c r="K2842" s="6">
        <f>VLOOKUP(M2842,'BASE ARTICLE SAMUEL 25012023 v2'!$A$1:$K$1287,11,FALSE)</f>
        <v>450</v>
      </c>
      <c r="L2842" s="6">
        <f t="shared" si="360"/>
        <v>900</v>
      </c>
      <c r="M2842" t="s">
        <v>930</v>
      </c>
      <c r="N2842" t="str">
        <f>VLOOKUP(M2842,'BASE ARTICLE SAMUEL 25012023 v1'!$A$2:$B$1287,2,FALSE)</f>
        <v>AN</v>
      </c>
      <c r="O2842">
        <f t="shared" si="355"/>
        <v>600</v>
      </c>
    </row>
    <row r="2843" spans="1:15" outlineLevel="2" x14ac:dyDescent="0.25">
      <c r="A2843" t="s">
        <v>2281</v>
      </c>
      <c r="B2843" s="74" t="str">
        <f t="shared" si="358"/>
        <v>1900V100</v>
      </c>
      <c r="C2843" t="str">
        <f>VLOOKUP(A2843,'BASE ARTICLE SAMUEL 25012023 v1'!$A$1:$B$1287,2,FALSE)</f>
        <v>AF</v>
      </c>
      <c r="D2843" t="s">
        <v>2200</v>
      </c>
      <c r="E2843">
        <v>3</v>
      </c>
      <c r="F2843" t="s">
        <v>2201</v>
      </c>
      <c r="G2843" s="71">
        <f>VLOOKUP(M2843,'BASE ARTICLE SAMUEL 25012023 v1'!$A$1:$F$1287,6,FALSE)</f>
        <v>0</v>
      </c>
      <c r="H2843" s="6">
        <f>VLOOKUP(M2843,'BASE ARTICLE SAMUEL 25012023 v2'!$A$1:$H$1287,8,FALSE)</f>
        <v>0</v>
      </c>
      <c r="I2843">
        <v>0</v>
      </c>
      <c r="J2843">
        <f t="shared" si="359"/>
        <v>0</v>
      </c>
      <c r="K2843" s="6">
        <f>VLOOKUP(M2843,'BASE ARTICLE SAMUEL 25012023 v2'!$A$1:$K$1287,11,FALSE)</f>
        <v>0</v>
      </c>
      <c r="L2843" s="6">
        <f t="shared" si="360"/>
        <v>0</v>
      </c>
      <c r="M2843" t="s">
        <v>2200</v>
      </c>
      <c r="N2843" t="str">
        <f>VLOOKUP(M2843,'BASE ARTICLE SAMUEL 25012023 v1'!$A$2:$B$1287,2,FALSE)</f>
        <v>AS</v>
      </c>
      <c r="O2843">
        <f t="shared" si="355"/>
        <v>0</v>
      </c>
    </row>
    <row r="2844" spans="1:15" outlineLevel="2" x14ac:dyDescent="0.25">
      <c r="A2844" t="s">
        <v>2281</v>
      </c>
      <c r="B2844" s="74" t="str">
        <f t="shared" si="358"/>
        <v>1900V100</v>
      </c>
      <c r="C2844" t="str">
        <f>VLOOKUP(A2844,'BASE ARTICLE SAMUEL 25012023 v1'!$A$1:$B$1287,2,FALSE)</f>
        <v>AF</v>
      </c>
      <c r="D2844" t="s">
        <v>90</v>
      </c>
      <c r="E2844">
        <v>2</v>
      </c>
      <c r="F2844" t="s">
        <v>91</v>
      </c>
      <c r="G2844" s="71">
        <f>VLOOKUP(M2844,'BASE ARTICLE SAMUEL 25012023 v1'!$A$1:$F$1287,6,FALSE)</f>
        <v>0.92</v>
      </c>
      <c r="H2844" s="6">
        <f>VLOOKUP(M2844,'BASE ARTICLE SAMUEL 25012023 v2'!$A$1:$H$1287,8,FALSE)</f>
        <v>0.92</v>
      </c>
      <c r="I2844">
        <v>1.38</v>
      </c>
      <c r="J2844">
        <f t="shared" si="359"/>
        <v>2.76</v>
      </c>
      <c r="K2844" s="6">
        <f>VLOOKUP(M2844,'BASE ARTICLE SAMUEL 25012023 v2'!$A$1:$K$1287,11,FALSE)</f>
        <v>1.3800000000000001</v>
      </c>
      <c r="L2844" s="6">
        <f t="shared" si="360"/>
        <v>2.7600000000000002</v>
      </c>
      <c r="M2844" t="s">
        <v>90</v>
      </c>
      <c r="N2844" t="str">
        <f>VLOOKUP(M2844,'BASE ARTICLE SAMUEL 25012023 v1'!$A$2:$B$1287,2,FALSE)</f>
        <v>AS</v>
      </c>
      <c r="O2844">
        <f t="shared" si="355"/>
        <v>1.84</v>
      </c>
    </row>
    <row r="2845" spans="1:15" outlineLevel="2" x14ac:dyDescent="0.25">
      <c r="A2845" t="s">
        <v>2281</v>
      </c>
      <c r="B2845" s="74" t="str">
        <f t="shared" si="358"/>
        <v>1900V100</v>
      </c>
      <c r="C2845" t="str">
        <f>VLOOKUP(A2845,'BASE ARTICLE SAMUEL 25012023 v1'!$A$1:$B$1287,2,FALSE)</f>
        <v>AF</v>
      </c>
      <c r="D2845" t="s">
        <v>68</v>
      </c>
      <c r="E2845">
        <v>1</v>
      </c>
      <c r="F2845" t="s">
        <v>69</v>
      </c>
      <c r="G2845" s="71">
        <f>VLOOKUP(M2845,'BASE ARTICLE SAMUEL 25012023 v1'!$A$1:$F$1287,6,FALSE)</f>
        <v>0.94</v>
      </c>
      <c r="H2845" s="6">
        <f>VLOOKUP(M2845,'BASE ARTICLE SAMUEL 25012023 v2'!$A$1:$H$1287,8,FALSE)</f>
        <v>0.94</v>
      </c>
      <c r="I2845">
        <v>1.41</v>
      </c>
      <c r="J2845">
        <f t="shared" si="359"/>
        <v>1.41</v>
      </c>
      <c r="K2845" s="6">
        <f>VLOOKUP(M2845,'BASE ARTICLE SAMUEL 25012023 v2'!$A$1:$K$1287,11,FALSE)</f>
        <v>1.41</v>
      </c>
      <c r="L2845" s="6">
        <f t="shared" si="360"/>
        <v>1.41</v>
      </c>
      <c r="M2845" t="s">
        <v>68</v>
      </c>
      <c r="N2845" t="str">
        <f>VLOOKUP(M2845,'BASE ARTICLE SAMUEL 25012023 v1'!$A$2:$B$1287,2,FALSE)</f>
        <v>AS</v>
      </c>
      <c r="O2845">
        <f t="shared" si="355"/>
        <v>0.94</v>
      </c>
    </row>
    <row r="2846" spans="1:15" outlineLevel="2" x14ac:dyDescent="0.25">
      <c r="A2846" t="s">
        <v>2281</v>
      </c>
      <c r="B2846" s="74" t="str">
        <f t="shared" si="358"/>
        <v>1900V100</v>
      </c>
      <c r="C2846" t="str">
        <f>VLOOKUP(A2846,'BASE ARTICLE SAMUEL 25012023 v1'!$A$1:$B$1287,2,FALSE)</f>
        <v>AF</v>
      </c>
      <c r="D2846" t="s">
        <v>942</v>
      </c>
      <c r="E2846">
        <v>1</v>
      </c>
      <c r="F2846" t="s">
        <v>943</v>
      </c>
      <c r="G2846" s="71">
        <f>VLOOKUP(M2846,'BASE ARTICLE SAMUEL 25012023 v1'!$A$1:$F$1287,6,FALSE)</f>
        <v>1.64</v>
      </c>
      <c r="H2846" s="6">
        <f>VLOOKUP(M2846,'BASE ARTICLE SAMUEL 25012023 v2'!$A$1:$H$1287,8,FALSE)</f>
        <v>1.83</v>
      </c>
      <c r="I2846">
        <v>2.4500000000000002</v>
      </c>
      <c r="J2846">
        <f t="shared" si="359"/>
        <v>2.4500000000000002</v>
      </c>
      <c r="K2846" s="6">
        <f>VLOOKUP(M2846,'BASE ARTICLE SAMUEL 25012023 v2'!$A$1:$K$1287,11,FALSE)</f>
        <v>2.7450000000000001</v>
      </c>
      <c r="L2846" s="6">
        <f t="shared" si="360"/>
        <v>2.7450000000000001</v>
      </c>
      <c r="M2846" t="s">
        <v>942</v>
      </c>
      <c r="N2846" t="str">
        <f>VLOOKUP(M2846,'BASE ARTICLE SAMUEL 25012023 v1'!$A$2:$B$1287,2,FALSE)</f>
        <v>AS</v>
      </c>
      <c r="O2846">
        <f t="shared" si="355"/>
        <v>1.83</v>
      </c>
    </row>
    <row r="2847" spans="1:15" outlineLevel="2" x14ac:dyDescent="0.25">
      <c r="A2847" t="s">
        <v>2281</v>
      </c>
      <c r="B2847" s="74" t="str">
        <f t="shared" si="358"/>
        <v>1900V100</v>
      </c>
      <c r="C2847" t="str">
        <f>VLOOKUP(A2847,'BASE ARTICLE SAMUEL 25012023 v1'!$A$1:$B$1287,2,FALSE)</f>
        <v>AF</v>
      </c>
      <c r="D2847" t="s">
        <v>757</v>
      </c>
      <c r="E2847">
        <v>1</v>
      </c>
      <c r="F2847" t="s">
        <v>758</v>
      </c>
      <c r="G2847" s="71">
        <f>VLOOKUP(M2847,'BASE ARTICLE SAMUEL 25012023 v1'!$A$1:$F$1287,6,FALSE)</f>
        <v>1.22</v>
      </c>
      <c r="H2847" s="6">
        <f>VLOOKUP(M2847,'BASE ARTICLE SAMUEL 25012023 v2'!$A$1:$H$1287,8,FALSE)</f>
        <v>1.22</v>
      </c>
      <c r="I2847">
        <v>1.62</v>
      </c>
      <c r="J2847">
        <f t="shared" si="359"/>
        <v>1.62</v>
      </c>
      <c r="K2847" s="6">
        <f>VLOOKUP(M2847,'BASE ARTICLE SAMUEL 25012023 v2'!$A$1:$K$1287,11,FALSE)</f>
        <v>1.6226</v>
      </c>
      <c r="L2847" s="6">
        <f t="shared" si="360"/>
        <v>1.6226</v>
      </c>
      <c r="M2847" t="s">
        <v>757</v>
      </c>
      <c r="N2847" t="str">
        <f>VLOOKUP(M2847,'BASE ARTICLE SAMUEL 25012023 v1'!$A$2:$B$1287,2,FALSE)</f>
        <v>AS</v>
      </c>
      <c r="O2847">
        <f t="shared" si="355"/>
        <v>1.22</v>
      </c>
    </row>
    <row r="2848" spans="1:15" outlineLevel="2" x14ac:dyDescent="0.25">
      <c r="A2848" t="s">
        <v>2281</v>
      </c>
      <c r="B2848" s="74" t="str">
        <f t="shared" si="358"/>
        <v>1900V100</v>
      </c>
      <c r="C2848" t="str">
        <f>VLOOKUP(A2848,'BASE ARTICLE SAMUEL 25012023 v1'!$A$1:$B$1287,2,FALSE)</f>
        <v>AF</v>
      </c>
      <c r="D2848" t="s">
        <v>2049</v>
      </c>
      <c r="E2848">
        <v>4</v>
      </c>
      <c r="F2848" t="s">
        <v>2050</v>
      </c>
      <c r="G2848" s="71">
        <f>VLOOKUP(M2848,'BASE ARTICLE SAMUEL 25012023 v1'!$A$1:$F$1287,6,FALSE)</f>
        <v>0</v>
      </c>
      <c r="H2848" s="6">
        <f>VLOOKUP(M2848,'BASE ARTICLE SAMUEL 25012023 v2'!$A$1:$H$1287,8,FALSE)</f>
        <v>4.1400000000000006</v>
      </c>
      <c r="I2848">
        <v>5.5</v>
      </c>
      <c r="J2848">
        <f t="shared" si="359"/>
        <v>22</v>
      </c>
      <c r="K2848" s="6">
        <f>VLOOKUP(M2848,'BASE ARTICLE SAMUEL 25012023 v2'!$A$1:$K$1287,11,FALSE)</f>
        <v>5.5212000000000003</v>
      </c>
      <c r="L2848" s="6">
        <f t="shared" si="360"/>
        <v>22.084800000000001</v>
      </c>
      <c r="M2848" t="s">
        <v>2049</v>
      </c>
      <c r="N2848" t="str">
        <f>VLOOKUP(M2848,'BASE ARTICLE SAMUEL 25012023 v1'!$A$2:$B$1287,2,FALSE)</f>
        <v>AF</v>
      </c>
      <c r="O2848">
        <f t="shared" si="355"/>
        <v>16.560000000000002</v>
      </c>
    </row>
    <row r="2849" spans="1:15" outlineLevel="2" x14ac:dyDescent="0.25">
      <c r="A2849" t="s">
        <v>2281</v>
      </c>
      <c r="B2849" s="74" t="str">
        <f t="shared" si="358"/>
        <v>1900V100</v>
      </c>
      <c r="C2849" t="str">
        <f>VLOOKUP(A2849,'BASE ARTICLE SAMUEL 25012023 v1'!$A$1:$B$1287,2,FALSE)</f>
        <v>AF</v>
      </c>
      <c r="D2849">
        <v>101007</v>
      </c>
      <c r="E2849">
        <v>2</v>
      </c>
      <c r="F2849" t="s">
        <v>582</v>
      </c>
      <c r="G2849" s="71">
        <f>VLOOKUP(M2849,'BASE ARTICLE SAMUEL 25012023 v1'!$A$1:$F$1287,6,FALSE)</f>
        <v>1.5</v>
      </c>
      <c r="H2849" s="6">
        <f>VLOOKUP(M2849,'BASE ARTICLE SAMUEL 25012023 v2'!$A$1:$H$1287,8,FALSE)</f>
        <v>1.5</v>
      </c>
      <c r="I2849">
        <v>2.25</v>
      </c>
      <c r="J2849">
        <f t="shared" si="359"/>
        <v>4.5</v>
      </c>
      <c r="K2849" s="6">
        <f>VLOOKUP(M2849,'BASE ARTICLE SAMUEL 25012023 v2'!$A$1:$K$1287,11,FALSE)</f>
        <v>2.25</v>
      </c>
      <c r="L2849" s="6">
        <f t="shared" si="360"/>
        <v>4.5</v>
      </c>
      <c r="M2849">
        <v>101007</v>
      </c>
      <c r="N2849" t="str">
        <f>VLOOKUP(M2849,'BASE ARTICLE SAMUEL 25012023 v1'!$A$2:$B$1287,2,FALSE)</f>
        <v>AN</v>
      </c>
      <c r="O2849">
        <f t="shared" si="355"/>
        <v>3</v>
      </c>
    </row>
    <row r="2850" spans="1:15" outlineLevel="2" x14ac:dyDescent="0.25">
      <c r="A2850" t="s">
        <v>2281</v>
      </c>
      <c r="B2850" s="74" t="str">
        <f t="shared" si="358"/>
        <v>1900V100</v>
      </c>
      <c r="C2850" t="str">
        <f>VLOOKUP(A2850,'BASE ARTICLE SAMUEL 25012023 v1'!$A$1:$B$1287,2,FALSE)</f>
        <v>AF</v>
      </c>
      <c r="D2850" t="s">
        <v>558</v>
      </c>
      <c r="E2850">
        <v>3</v>
      </c>
      <c r="F2850" t="s">
        <v>559</v>
      </c>
      <c r="G2850" s="71">
        <f>VLOOKUP(M2850,'BASE ARTICLE SAMUEL 25012023 v1'!$A$1:$F$1287,6,FALSE)</f>
        <v>0.85</v>
      </c>
      <c r="H2850" s="6">
        <f>VLOOKUP(M2850,'BASE ARTICLE SAMUEL 25012023 v2'!$A$1:$H$1287,8,FALSE)</f>
        <v>0.91100000000000003</v>
      </c>
      <c r="I2850">
        <v>1.1299999999999999</v>
      </c>
      <c r="J2850">
        <f t="shared" si="359"/>
        <v>3.3899999999999997</v>
      </c>
      <c r="K2850" s="6">
        <f>VLOOKUP(M2850,'BASE ARTICLE SAMUEL 25012023 v2'!$A$1:$K$1287,11,FALSE)</f>
        <v>1.2116300000000002</v>
      </c>
      <c r="L2850" s="6">
        <f t="shared" si="360"/>
        <v>3.6348900000000004</v>
      </c>
      <c r="M2850" t="s">
        <v>558</v>
      </c>
      <c r="N2850" t="str">
        <f>VLOOKUP(M2850,'BASE ARTICLE SAMUEL 25012023 v1'!$A$2:$B$1287,2,FALSE)</f>
        <v>AS</v>
      </c>
      <c r="O2850">
        <f t="shared" si="355"/>
        <v>2.7330000000000001</v>
      </c>
    </row>
    <row r="2851" spans="1:15" outlineLevel="2" x14ac:dyDescent="0.25">
      <c r="A2851" t="s">
        <v>2281</v>
      </c>
      <c r="B2851" s="74" t="str">
        <f t="shared" si="358"/>
        <v>1900V100</v>
      </c>
      <c r="C2851" t="str">
        <f>VLOOKUP(A2851,'BASE ARTICLE SAMUEL 25012023 v1'!$A$1:$B$1287,2,FALSE)</f>
        <v>AF</v>
      </c>
      <c r="D2851" t="s">
        <v>2215</v>
      </c>
      <c r="E2851">
        <v>5</v>
      </c>
      <c r="F2851" t="s">
        <v>2216</v>
      </c>
      <c r="G2851" s="71">
        <f>VLOOKUP(M2851,'BASE ARTICLE SAMUEL 25012023 v1'!$A$1:$F$1287,6,FALSE)</f>
        <v>0.6</v>
      </c>
      <c r="H2851" s="6">
        <f>VLOOKUP(M2851,'BASE ARTICLE SAMUEL 25012023 v2'!$A$1:$H$1287,8,FALSE)</f>
        <v>0.76</v>
      </c>
      <c r="I2851">
        <v>0.79800000000000004</v>
      </c>
      <c r="J2851">
        <f t="shared" si="359"/>
        <v>3.99</v>
      </c>
      <c r="K2851" s="6">
        <f>VLOOKUP(M2851,'BASE ARTICLE SAMUEL 25012023 v2'!$A$1:$K$1287,11,FALSE)</f>
        <v>1.0108000000000001</v>
      </c>
      <c r="L2851" s="6">
        <f t="shared" si="360"/>
        <v>5.0540000000000003</v>
      </c>
      <c r="M2851" t="s">
        <v>2215</v>
      </c>
      <c r="N2851" t="str">
        <f>VLOOKUP(M2851,'BASE ARTICLE SAMUEL 25012023 v1'!$A$2:$B$1287,2,FALSE)</f>
        <v>AN</v>
      </c>
      <c r="O2851">
        <f t="shared" si="355"/>
        <v>3.8</v>
      </c>
    </row>
    <row r="2852" spans="1:15" outlineLevel="2" x14ac:dyDescent="0.25">
      <c r="A2852" t="s">
        <v>2281</v>
      </c>
      <c r="B2852" s="74" t="str">
        <f t="shared" si="358"/>
        <v>1900V100</v>
      </c>
      <c r="C2852" t="str">
        <f>VLOOKUP(A2852,'BASE ARTICLE SAMUEL 25012023 v1'!$A$1:$B$1287,2,FALSE)</f>
        <v>AF</v>
      </c>
      <c r="D2852" t="s">
        <v>1667</v>
      </c>
      <c r="E2852">
        <v>3</v>
      </c>
      <c r="F2852" t="s">
        <v>1668</v>
      </c>
      <c r="G2852" s="71">
        <f>VLOOKUP(M2852,'BASE ARTICLE SAMUEL 25012023 v1'!$A$1:$F$1287,6,FALSE)</f>
        <v>0.6</v>
      </c>
      <c r="H2852" s="6">
        <f>VLOOKUP(M2852,'BASE ARTICLE SAMUEL 25012023 v2'!$A$1:$H$1287,8,FALSE)</f>
        <v>0.6</v>
      </c>
      <c r="I2852">
        <v>0.9</v>
      </c>
      <c r="J2852">
        <f t="shared" si="359"/>
        <v>2.7</v>
      </c>
      <c r="K2852" s="6">
        <f>VLOOKUP(M2852,'BASE ARTICLE SAMUEL 25012023 v2'!$A$1:$K$1287,11,FALSE)</f>
        <v>0.89999999999999991</v>
      </c>
      <c r="L2852" s="6">
        <f t="shared" si="360"/>
        <v>2.6999999999999997</v>
      </c>
      <c r="M2852" t="s">
        <v>1667</v>
      </c>
      <c r="N2852" t="str">
        <f>VLOOKUP(M2852,'BASE ARTICLE SAMUEL 25012023 v1'!$A$2:$B$1287,2,FALSE)</f>
        <v>AN</v>
      </c>
      <c r="O2852">
        <f t="shared" si="355"/>
        <v>1.7999999999999998</v>
      </c>
    </row>
    <row r="2853" spans="1:15" outlineLevel="2" x14ac:dyDescent="0.25">
      <c r="A2853" t="s">
        <v>2281</v>
      </c>
      <c r="B2853" s="74" t="str">
        <f t="shared" si="358"/>
        <v>1900V100</v>
      </c>
      <c r="C2853" t="str">
        <f>VLOOKUP(A2853,'BASE ARTICLE SAMUEL 25012023 v1'!$A$1:$B$1287,2,FALSE)</f>
        <v>AF</v>
      </c>
      <c r="D2853" t="s">
        <v>2217</v>
      </c>
      <c r="E2853">
        <v>6</v>
      </c>
      <c r="F2853" t="s">
        <v>2218</v>
      </c>
      <c r="G2853" s="71">
        <f>VLOOKUP(M2853,'BASE ARTICLE SAMUEL 25012023 v1'!$A$1:$F$1287,6,FALSE)</f>
        <v>0.2</v>
      </c>
      <c r="H2853" s="6">
        <f>VLOOKUP(M2853,'BASE ARTICLE SAMUEL 25012023 v2'!$A$1:$H$1287,8,FALSE)</f>
        <v>0.2</v>
      </c>
      <c r="I2853">
        <v>0.26600000000000001</v>
      </c>
      <c r="J2853">
        <f t="shared" si="359"/>
        <v>1.5960000000000001</v>
      </c>
      <c r="K2853" s="6">
        <f>VLOOKUP(M2853,'BASE ARTICLE SAMUEL 25012023 v2'!$A$1:$K$1287,11,FALSE)</f>
        <v>0.26600000000000001</v>
      </c>
      <c r="L2853" s="6">
        <f t="shared" si="360"/>
        <v>1.5960000000000001</v>
      </c>
      <c r="M2853" t="s">
        <v>2217</v>
      </c>
      <c r="N2853" t="str">
        <f>VLOOKUP(M2853,'BASE ARTICLE SAMUEL 25012023 v1'!$A$2:$B$1287,2,FALSE)</f>
        <v>AN</v>
      </c>
      <c r="O2853">
        <f t="shared" si="355"/>
        <v>1.2000000000000002</v>
      </c>
    </row>
    <row r="2854" spans="1:15" outlineLevel="2" x14ac:dyDescent="0.25">
      <c r="A2854" t="s">
        <v>2281</v>
      </c>
      <c r="B2854" s="74" t="str">
        <f t="shared" si="358"/>
        <v>1900V100</v>
      </c>
      <c r="C2854" t="str">
        <f>VLOOKUP(A2854,'BASE ARTICLE SAMUEL 25012023 v1'!$A$1:$B$1287,2,FALSE)</f>
        <v>AF</v>
      </c>
      <c r="D2854" t="s">
        <v>1949</v>
      </c>
      <c r="E2854">
        <v>2</v>
      </c>
      <c r="F2854" t="s">
        <v>1950</v>
      </c>
      <c r="G2854" s="71">
        <f>VLOOKUP(M2854,'BASE ARTICLE SAMUEL 25012023 v1'!$A$1:$F$1287,6,FALSE)</f>
        <v>0</v>
      </c>
      <c r="H2854" s="6">
        <f>VLOOKUP(M2854,'BASE ARTICLE SAMUEL 25012023 v2'!$A$1:$H$1287,8,FALSE)</f>
        <v>92.97</v>
      </c>
      <c r="I2854">
        <v>156.03</v>
      </c>
      <c r="J2854">
        <f t="shared" si="359"/>
        <v>312.06</v>
      </c>
      <c r="K2854" s="6">
        <f>VLOOKUP(M2854,'BASE ARTICLE SAMUEL 25012023 v2'!$A$1:$K$1287,11,FALSE)</f>
        <v>157.13120000000001</v>
      </c>
      <c r="L2854" s="6">
        <f t="shared" si="360"/>
        <v>314.26240000000001</v>
      </c>
      <c r="M2854" t="s">
        <v>1949</v>
      </c>
      <c r="N2854" t="str">
        <f>VLOOKUP(M2854,'BASE ARTICLE SAMUEL 25012023 v1'!$A$2:$B$1287,2,FALSE)</f>
        <v>AF</v>
      </c>
      <c r="O2854">
        <f t="shared" si="355"/>
        <v>185.94</v>
      </c>
    </row>
    <row r="2855" spans="1:15" outlineLevel="2" x14ac:dyDescent="0.25">
      <c r="A2855" t="s">
        <v>2281</v>
      </c>
      <c r="B2855" s="74" t="str">
        <f t="shared" si="358"/>
        <v>1900V100</v>
      </c>
      <c r="C2855" t="str">
        <f>VLOOKUP(A2855,'BASE ARTICLE SAMUEL 25012023 v1'!$A$1:$B$1287,2,FALSE)</f>
        <v>AF</v>
      </c>
      <c r="D2855" t="s">
        <v>2057</v>
      </c>
      <c r="E2855">
        <v>1</v>
      </c>
      <c r="F2855" t="s">
        <v>2058</v>
      </c>
      <c r="G2855" s="71">
        <f>VLOOKUP(M2855,'BASE ARTICLE SAMUEL 25012023 v1'!$A$1:$F$1287,6,FALSE)</f>
        <v>214.71</v>
      </c>
      <c r="H2855" s="6">
        <f>VLOOKUP(M2855,'BASE ARTICLE SAMUEL 25012023 v2'!$A$1:$H$1287,8,FALSE)</f>
        <v>196.03</v>
      </c>
      <c r="I2855">
        <v>289.12</v>
      </c>
      <c r="J2855">
        <f t="shared" si="359"/>
        <v>289.12</v>
      </c>
      <c r="K2855" s="6">
        <f>VLOOKUP(M2855,'BASE ARTICLE SAMUEL 25012023 v2'!$A$1:$K$1287,11,FALSE)</f>
        <v>287.341800036</v>
      </c>
      <c r="L2855" s="6">
        <f t="shared" si="360"/>
        <v>287.341800036</v>
      </c>
      <c r="M2855" t="s">
        <v>2057</v>
      </c>
      <c r="N2855" t="str">
        <f>VLOOKUP(M2855,'BASE ARTICLE SAMUEL 25012023 v1'!$A$2:$B$1287,2,FALSE)</f>
        <v>AF</v>
      </c>
      <c r="O2855">
        <f t="shared" si="355"/>
        <v>196.03</v>
      </c>
    </row>
    <row r="2856" spans="1:15" outlineLevel="2" x14ac:dyDescent="0.25">
      <c r="A2856" t="s">
        <v>2281</v>
      </c>
      <c r="B2856" s="74" t="str">
        <f t="shared" si="358"/>
        <v>1900V100</v>
      </c>
      <c r="C2856" t="str">
        <f>VLOOKUP(A2856,'BASE ARTICLE SAMUEL 25012023 v1'!$A$1:$B$1287,2,FALSE)</f>
        <v>AF</v>
      </c>
      <c r="D2856" t="s">
        <v>2045</v>
      </c>
      <c r="E2856">
        <v>1</v>
      </c>
      <c r="F2856" t="s">
        <v>3952</v>
      </c>
      <c r="G2856" s="71">
        <f>VLOOKUP(M2856,'BASE ARTICLE SAMUEL 25012023 v1'!$A$1:$F$1287,6,FALSE)</f>
        <v>249.46</v>
      </c>
      <c r="H2856" s="6">
        <f>VLOOKUP(M2856,'BASE ARTICLE SAMUEL 25012023 v2'!$A$1:$H$1287,8,FALSE)</f>
        <v>46.484999999999999</v>
      </c>
      <c r="I2856">
        <v>380.51</v>
      </c>
      <c r="J2856">
        <f t="shared" si="359"/>
        <v>380.51</v>
      </c>
      <c r="K2856" s="6">
        <f>VLOOKUP(M2856,'BASE ARTICLE SAMUEL 25012023 v2'!$A$1:$K$1287,11,FALSE)</f>
        <v>193.47749999999999</v>
      </c>
      <c r="L2856" s="6">
        <f t="shared" si="360"/>
        <v>193.47749999999999</v>
      </c>
      <c r="M2856" t="s">
        <v>2045</v>
      </c>
      <c r="N2856" t="str">
        <f>VLOOKUP(M2856,'BASE ARTICLE SAMUEL 25012023 v1'!$A$2:$B$1287,2,FALSE)</f>
        <v>AF</v>
      </c>
      <c r="O2856">
        <f t="shared" si="355"/>
        <v>46.484999999999999</v>
      </c>
    </row>
    <row r="2857" spans="1:15" outlineLevel="2" x14ac:dyDescent="0.25">
      <c r="A2857" t="s">
        <v>2281</v>
      </c>
      <c r="B2857" s="74" t="str">
        <f t="shared" si="358"/>
        <v>1900V100</v>
      </c>
      <c r="C2857" t="str">
        <f>VLOOKUP(A2857,'BASE ARTICLE SAMUEL 25012023 v1'!$A$1:$B$1287,2,FALSE)</f>
        <v>AF</v>
      </c>
      <c r="D2857" t="s">
        <v>2059</v>
      </c>
      <c r="E2857">
        <v>1</v>
      </c>
      <c r="F2857" t="s">
        <v>2060</v>
      </c>
      <c r="G2857" s="71">
        <f>VLOOKUP(M2857,'BASE ARTICLE SAMUEL 25012023 v1'!$A$1:$F$1287,6,FALSE)</f>
        <v>237</v>
      </c>
      <c r="H2857" s="6">
        <f>VLOOKUP(M2857,'BASE ARTICLE SAMUEL 25012023 v2'!$A$1:$H$1287,8,FALSE)</f>
        <v>299.99</v>
      </c>
      <c r="I2857">
        <v>355.5</v>
      </c>
      <c r="J2857">
        <f t="shared" si="359"/>
        <v>355.5</v>
      </c>
      <c r="K2857" s="6">
        <f>VLOOKUP(M2857,'BASE ARTICLE SAMUEL 25012023 v2'!$A$1:$K$1287,11,FALSE)</f>
        <v>449.98500000000001</v>
      </c>
      <c r="L2857" s="6">
        <f t="shared" si="360"/>
        <v>449.98500000000001</v>
      </c>
      <c r="M2857" t="s">
        <v>2059</v>
      </c>
      <c r="N2857" t="str">
        <f>VLOOKUP(M2857,'BASE ARTICLE SAMUEL 25012023 v1'!$A$2:$B$1287,2,FALSE)</f>
        <v>AN</v>
      </c>
      <c r="O2857">
        <f t="shared" si="355"/>
        <v>299.99</v>
      </c>
    </row>
    <row r="2858" spans="1:15" outlineLevel="2" x14ac:dyDescent="0.25">
      <c r="A2858" t="s">
        <v>2281</v>
      </c>
      <c r="B2858" s="74" t="str">
        <f t="shared" si="358"/>
        <v>1900V100</v>
      </c>
      <c r="C2858" t="str">
        <f>VLOOKUP(A2858,'BASE ARTICLE SAMUEL 25012023 v1'!$A$1:$B$1287,2,FALSE)</f>
        <v>AF</v>
      </c>
      <c r="D2858" t="s">
        <v>1603</v>
      </c>
      <c r="E2858">
        <v>2</v>
      </c>
      <c r="F2858" t="s">
        <v>1604</v>
      </c>
      <c r="G2858" s="71">
        <f>VLOOKUP(M2858,'BASE ARTICLE SAMUEL 25012023 v1'!$A$1:$F$1287,6,FALSE)</f>
        <v>50</v>
      </c>
      <c r="H2858" s="6">
        <f>VLOOKUP(M2858,'BASE ARTICLE SAMUEL 25012023 v2'!$A$1:$H$1287,8,FALSE)</f>
        <v>0</v>
      </c>
      <c r="I2858">
        <v>75</v>
      </c>
      <c r="J2858">
        <f t="shared" si="359"/>
        <v>150</v>
      </c>
      <c r="K2858" s="6">
        <f>VLOOKUP(M2858,'BASE ARTICLE SAMUEL 25012023 v2'!$A$1:$K$1287,11,FALSE)</f>
        <v>75</v>
      </c>
      <c r="L2858" s="6">
        <f t="shared" si="360"/>
        <v>150</v>
      </c>
      <c r="M2858" t="s">
        <v>1603</v>
      </c>
      <c r="N2858" t="str">
        <f>VLOOKUP(M2858,'BASE ARTICLE SAMUEL 25012023 v1'!$A$2:$B$1287,2,FALSE)</f>
        <v>AN</v>
      </c>
      <c r="O2858">
        <f t="shared" si="355"/>
        <v>0</v>
      </c>
    </row>
    <row r="2859" spans="1:15" outlineLevel="2" x14ac:dyDescent="0.25">
      <c r="A2859" t="s">
        <v>2281</v>
      </c>
      <c r="B2859" s="74" t="str">
        <f t="shared" si="358"/>
        <v>1900V100</v>
      </c>
      <c r="C2859" t="str">
        <f>VLOOKUP(A2859,'BASE ARTICLE SAMUEL 25012023 v1'!$A$1:$B$1287,2,FALSE)</f>
        <v>AF</v>
      </c>
      <c r="D2859" t="s">
        <v>1562</v>
      </c>
      <c r="E2859">
        <v>1</v>
      </c>
      <c r="F2859" t="s">
        <v>1563</v>
      </c>
      <c r="G2859" s="71">
        <f>VLOOKUP(M2859,'BASE ARTICLE SAMUEL 25012023 v1'!$A$1:$F$1287,6,FALSE)</f>
        <v>19.18</v>
      </c>
      <c r="H2859" s="6">
        <f>VLOOKUP(M2859,'BASE ARTICLE SAMUEL 25012023 v2'!$A$1:$H$1287,8,FALSE)</f>
        <v>19.18</v>
      </c>
      <c r="I2859">
        <v>28.77</v>
      </c>
      <c r="J2859">
        <f t="shared" si="359"/>
        <v>28.77</v>
      </c>
      <c r="K2859" s="6">
        <f>VLOOKUP(M2859,'BASE ARTICLE SAMUEL 25012023 v2'!$A$1:$K$1287,11,FALSE)</f>
        <v>28.77</v>
      </c>
      <c r="L2859" s="6">
        <f t="shared" si="360"/>
        <v>28.77</v>
      </c>
      <c r="M2859" t="s">
        <v>1562</v>
      </c>
      <c r="N2859" t="str">
        <f>VLOOKUP(M2859,'BASE ARTICLE SAMUEL 25012023 v1'!$A$2:$B$1287,2,FALSE)</f>
        <v>AN</v>
      </c>
      <c r="O2859">
        <f t="shared" si="355"/>
        <v>19.18</v>
      </c>
    </row>
    <row r="2860" spans="1:15" outlineLevel="2" x14ac:dyDescent="0.25">
      <c r="A2860" t="s">
        <v>2281</v>
      </c>
      <c r="B2860" s="74" t="str">
        <f t="shared" si="358"/>
        <v>1900V100</v>
      </c>
      <c r="C2860" t="str">
        <f>VLOOKUP(A2860,'BASE ARTICLE SAMUEL 25012023 v1'!$A$1:$B$1287,2,FALSE)</f>
        <v>AF</v>
      </c>
      <c r="D2860" t="s">
        <v>560</v>
      </c>
      <c r="E2860">
        <v>3</v>
      </c>
      <c r="F2860" t="s">
        <v>561</v>
      </c>
      <c r="G2860" s="71">
        <f>VLOOKUP(M2860,'BASE ARTICLE SAMUEL 25012023 v1'!$A$1:$F$1287,6,FALSE)</f>
        <v>5.73</v>
      </c>
      <c r="H2860" s="6">
        <f>VLOOKUP(M2860,'BASE ARTICLE SAMUEL 25012023 v2'!$A$1:$H$1287,8,FALSE)</f>
        <v>5.73</v>
      </c>
      <c r="I2860">
        <v>19.059999999999999</v>
      </c>
      <c r="J2860">
        <f t="shared" si="359"/>
        <v>57.179999999999993</v>
      </c>
      <c r="K2860" s="6">
        <f>VLOOKUP(M2860,'BASE ARTICLE SAMUEL 25012023 v2'!$A$1:$K$1287,11,FALSE)</f>
        <v>22.862700000000004</v>
      </c>
      <c r="L2860" s="6">
        <f t="shared" si="360"/>
        <v>68.588100000000011</v>
      </c>
      <c r="M2860" t="s">
        <v>560</v>
      </c>
      <c r="N2860" t="str">
        <f>VLOOKUP(M2860,'BASE ARTICLE SAMUEL 25012023 v1'!$A$2:$B$1287,2,FALSE)</f>
        <v>AS</v>
      </c>
      <c r="O2860">
        <f t="shared" si="355"/>
        <v>17.190000000000001</v>
      </c>
    </row>
    <row r="2861" spans="1:15" outlineLevel="2" x14ac:dyDescent="0.25">
      <c r="A2861" t="s">
        <v>2281</v>
      </c>
      <c r="B2861" s="74" t="str">
        <f t="shared" si="358"/>
        <v>1900V100</v>
      </c>
      <c r="C2861" t="str">
        <f>VLOOKUP(A2861,'BASE ARTICLE SAMUEL 25012023 v1'!$A$1:$B$1287,2,FALSE)</f>
        <v>AF</v>
      </c>
      <c r="D2861" t="s">
        <v>274</v>
      </c>
      <c r="E2861">
        <v>1</v>
      </c>
      <c r="F2861" t="s">
        <v>275</v>
      </c>
      <c r="G2861" s="71">
        <f>VLOOKUP(M2861,'BASE ARTICLE SAMUEL 25012023 v1'!$A$1:$F$1287,6,FALSE)</f>
        <v>1.23</v>
      </c>
      <c r="H2861" s="6">
        <f>VLOOKUP(M2861,'BASE ARTICLE SAMUEL 25012023 v2'!$A$1:$H$1287,8,FALSE)</f>
        <v>1.327</v>
      </c>
      <c r="I2861">
        <v>1.64</v>
      </c>
      <c r="J2861">
        <f t="shared" si="359"/>
        <v>1.64</v>
      </c>
      <c r="K2861" s="6">
        <f>VLOOKUP(M2861,'BASE ARTICLE SAMUEL 25012023 v2'!$A$1:$K$1287,11,FALSE)</f>
        <v>1.76491</v>
      </c>
      <c r="L2861" s="6">
        <f t="shared" si="360"/>
        <v>1.76491</v>
      </c>
      <c r="M2861" t="s">
        <v>274</v>
      </c>
      <c r="N2861" t="str">
        <f>VLOOKUP(M2861,'BASE ARTICLE SAMUEL 25012023 v1'!$A$2:$B$1287,2,FALSE)</f>
        <v>AS</v>
      </c>
      <c r="O2861">
        <f t="shared" si="355"/>
        <v>1.327</v>
      </c>
    </row>
    <row r="2862" spans="1:15" outlineLevel="2" x14ac:dyDescent="0.25">
      <c r="A2862" t="s">
        <v>2281</v>
      </c>
      <c r="B2862" s="74" t="str">
        <f t="shared" si="358"/>
        <v>1900V100</v>
      </c>
      <c r="C2862" t="str">
        <f>VLOOKUP(A2862,'BASE ARTICLE SAMUEL 25012023 v1'!$A$1:$B$1287,2,FALSE)</f>
        <v>AF</v>
      </c>
      <c r="E2862">
        <v>1</v>
      </c>
      <c r="F2862" t="s">
        <v>1550</v>
      </c>
      <c r="G2862" s="71">
        <f>VLOOKUP(M2862,'BASE ARTICLE SAMUEL 25012023 v1'!$A$1:$F$1287,6,FALSE)</f>
        <v>5</v>
      </c>
      <c r="H2862" s="6">
        <f>VLOOKUP(M2862,'BASE ARTICLE SAMUEL 25012023 v2'!$A$1:$H$1287,8,FALSE)</f>
        <v>5</v>
      </c>
      <c r="I2862">
        <v>1.64</v>
      </c>
      <c r="J2862">
        <f t="shared" si="359"/>
        <v>1.64</v>
      </c>
      <c r="K2862" s="6">
        <f>VLOOKUP(M2862,'BASE ARTICLE SAMUEL 25012023 v2'!$A$1:$K$1287,11,FALSE)</f>
        <v>5.5</v>
      </c>
      <c r="L2862" s="6">
        <f t="shared" si="360"/>
        <v>5.5</v>
      </c>
      <c r="M2862" t="s">
        <v>1549</v>
      </c>
      <c r="N2862" t="str">
        <f>VLOOKUP(M2862,'BASE ARTICLE SAMUEL 25012023 v1'!$A$2:$B$1287,2,FALSE)</f>
        <v>AN</v>
      </c>
      <c r="O2862">
        <f t="shared" si="355"/>
        <v>5</v>
      </c>
    </row>
    <row r="2863" spans="1:15" outlineLevel="2" x14ac:dyDescent="0.25">
      <c r="A2863" t="s">
        <v>2281</v>
      </c>
      <c r="B2863" s="74" t="str">
        <f t="shared" si="358"/>
        <v>1900V100</v>
      </c>
      <c r="C2863" t="str">
        <f>VLOOKUP(A2863,'BASE ARTICLE SAMUEL 25012023 v1'!$A$1:$B$1287,2,FALSE)</f>
        <v>AF</v>
      </c>
      <c r="E2863">
        <v>1</v>
      </c>
      <c r="F2863" t="s">
        <v>2484</v>
      </c>
      <c r="G2863" s="71">
        <f>VLOOKUP(M2863,'BASE ARTICLE SAMUEL 25012023 v1'!$A$1:$F$1287,6,FALSE)</f>
        <v>1.32</v>
      </c>
      <c r="H2863" s="6">
        <f>VLOOKUP(M2863,'BASE ARTICLE SAMUEL 25012023 v2'!$A$1:$H$1287,8,FALSE)</f>
        <v>1.32</v>
      </c>
      <c r="I2863">
        <v>1.64</v>
      </c>
      <c r="J2863">
        <f t="shared" si="359"/>
        <v>1.64</v>
      </c>
      <c r="K2863" s="6">
        <f>VLOOKUP(M2863,'BASE ARTICLE SAMUEL 25012023 v2'!$A$1:$K$1287,11,FALSE)</f>
        <v>1.4520000000000002</v>
      </c>
      <c r="L2863" s="6">
        <f t="shared" si="360"/>
        <v>1.4520000000000002</v>
      </c>
      <c r="M2863" t="s">
        <v>2483</v>
      </c>
      <c r="N2863" t="str">
        <f>VLOOKUP(M2863,'BASE ARTICLE SAMUEL 25012023 v1'!$A$2:$B$1287,2,FALSE)</f>
        <v>AN</v>
      </c>
      <c r="O2863">
        <f t="shared" si="355"/>
        <v>1.32</v>
      </c>
    </row>
    <row r="2864" spans="1:15" outlineLevel="1" x14ac:dyDescent="0.25">
      <c r="A2864" s="74" t="s">
        <v>4265</v>
      </c>
      <c r="B2864" s="74" t="str">
        <f t="shared" si="358"/>
        <v>DP-SPR1900V100</v>
      </c>
      <c r="H2864" s="6" t="e">
        <f>VLOOKUP(M2864,'BASE ARTICLE SAMUEL 25012023 v2'!$A$1:$H$1287,8,FALSE)</f>
        <v>#N/A</v>
      </c>
      <c r="K2864" s="6" t="e">
        <f>VLOOKUP(M2864,'BASE ARTICLE SAMUEL 25012023 v2'!$A$1:$K$1287,11,FALSE)</f>
        <v>#N/A</v>
      </c>
      <c r="L2864" s="6">
        <f>SUBTOTAL(9,L2841:L2863)</f>
        <v>2468.4490000360001</v>
      </c>
      <c r="O2864">
        <f>SUBTOTAL(9,O2841:O2863)</f>
        <v>1420.1849999999999</v>
      </c>
    </row>
    <row r="2865" spans="1:15" outlineLevel="2" x14ac:dyDescent="0.25">
      <c r="A2865" t="s">
        <v>2295</v>
      </c>
      <c r="B2865" s="74" t="str">
        <f t="shared" si="358"/>
        <v>1900V100ALT</v>
      </c>
      <c r="C2865" t="str">
        <f>VLOOKUP(A2865,'BASE ARTICLE SAMUEL 25012023 v1'!$A$1:$B$1287,2,FALSE)</f>
        <v>AF</v>
      </c>
      <c r="D2865" t="s">
        <v>576</v>
      </c>
      <c r="E2865">
        <v>4</v>
      </c>
      <c r="F2865" t="s">
        <v>577</v>
      </c>
      <c r="G2865" s="71">
        <f>VLOOKUP(M2865,'BASE ARTICLE SAMUEL 25012023 v1'!$A$1:$F$1287,6,FALSE)</f>
        <v>3.2</v>
      </c>
      <c r="H2865" s="6">
        <f>VLOOKUP(M2865,'BASE ARTICLE SAMUEL 25012023 v2'!$A$1:$H$1287,8,FALSE)</f>
        <v>3.2</v>
      </c>
      <c r="I2865">
        <v>4.3499999999999996</v>
      </c>
      <c r="J2865">
        <f t="shared" ref="J2865:J2886" si="361">E2865*I2865</f>
        <v>17.399999999999999</v>
      </c>
      <c r="K2865" s="6">
        <f>VLOOKUP(M2865,'BASE ARTICLE SAMUEL 25012023 v2'!$A$1:$K$1287,11,FALSE)</f>
        <v>4.8000000000000007</v>
      </c>
      <c r="L2865" s="6">
        <f t="shared" ref="L2865:L2886" si="362">E2865*K2865</f>
        <v>19.200000000000003</v>
      </c>
      <c r="M2865" t="s">
        <v>576</v>
      </c>
      <c r="N2865" t="str">
        <f>VLOOKUP(M2865,'BASE ARTICLE SAMUEL 25012023 v1'!$A$2:$B$1287,2,FALSE)</f>
        <v>AN</v>
      </c>
      <c r="O2865">
        <f t="shared" si="355"/>
        <v>12.8</v>
      </c>
    </row>
    <row r="2866" spans="1:15" outlineLevel="2" x14ac:dyDescent="0.25">
      <c r="A2866" t="s">
        <v>2295</v>
      </c>
      <c r="B2866" s="74" t="str">
        <f t="shared" si="358"/>
        <v>1900V100ALT</v>
      </c>
      <c r="C2866" t="str">
        <f>VLOOKUP(A2866,'BASE ARTICLE SAMUEL 25012023 v1'!$A$1:$B$1287,2,FALSE)</f>
        <v>AF</v>
      </c>
      <c r="D2866" t="s">
        <v>930</v>
      </c>
      <c r="E2866">
        <v>2</v>
      </c>
      <c r="F2866" t="s">
        <v>3954</v>
      </c>
      <c r="G2866" s="71">
        <f>VLOOKUP(M2866,'BASE ARTICLE SAMUEL 25012023 v1'!$A$1:$F$1287,6,FALSE)</f>
        <v>300</v>
      </c>
      <c r="H2866" s="6">
        <f>VLOOKUP(M2866,'BASE ARTICLE SAMUEL 25012023 v2'!$A$1:$H$1287,8,FALSE)</f>
        <v>300</v>
      </c>
      <c r="I2866">
        <v>450</v>
      </c>
      <c r="J2866">
        <f t="shared" si="361"/>
        <v>900</v>
      </c>
      <c r="K2866" s="6">
        <f>VLOOKUP(M2866,'BASE ARTICLE SAMUEL 25012023 v2'!$A$1:$K$1287,11,FALSE)</f>
        <v>450</v>
      </c>
      <c r="L2866" s="6">
        <f t="shared" si="362"/>
        <v>900</v>
      </c>
      <c r="M2866" t="s">
        <v>930</v>
      </c>
      <c r="N2866" t="str">
        <f>VLOOKUP(M2866,'BASE ARTICLE SAMUEL 25012023 v1'!$A$2:$B$1287,2,FALSE)</f>
        <v>AN</v>
      </c>
      <c r="O2866">
        <f t="shared" si="355"/>
        <v>600</v>
      </c>
    </row>
    <row r="2867" spans="1:15" outlineLevel="2" x14ac:dyDescent="0.25">
      <c r="A2867" t="s">
        <v>2295</v>
      </c>
      <c r="B2867" s="74" t="str">
        <f t="shared" si="358"/>
        <v>1900V100ALT</v>
      </c>
      <c r="C2867" t="str">
        <f>VLOOKUP(A2867,'BASE ARTICLE SAMUEL 25012023 v1'!$A$1:$B$1287,2,FALSE)</f>
        <v>AF</v>
      </c>
      <c r="D2867" t="s">
        <v>2200</v>
      </c>
      <c r="E2867">
        <v>3</v>
      </c>
      <c r="F2867" t="s">
        <v>2201</v>
      </c>
      <c r="G2867" s="71">
        <f>VLOOKUP(M2867,'BASE ARTICLE SAMUEL 25012023 v1'!$A$1:$F$1287,6,FALSE)</f>
        <v>0</v>
      </c>
      <c r="H2867" s="6">
        <f>VLOOKUP(M2867,'BASE ARTICLE SAMUEL 25012023 v2'!$A$1:$H$1287,8,FALSE)</f>
        <v>0</v>
      </c>
      <c r="I2867">
        <v>0</v>
      </c>
      <c r="J2867">
        <f t="shared" si="361"/>
        <v>0</v>
      </c>
      <c r="K2867" s="6">
        <f>VLOOKUP(M2867,'BASE ARTICLE SAMUEL 25012023 v2'!$A$1:$K$1287,11,FALSE)</f>
        <v>0</v>
      </c>
      <c r="L2867" s="6">
        <f t="shared" si="362"/>
        <v>0</v>
      </c>
      <c r="M2867" t="s">
        <v>2200</v>
      </c>
      <c r="N2867" t="str">
        <f>VLOOKUP(M2867,'BASE ARTICLE SAMUEL 25012023 v1'!$A$2:$B$1287,2,FALSE)</f>
        <v>AS</v>
      </c>
      <c r="O2867">
        <f t="shared" si="355"/>
        <v>0</v>
      </c>
    </row>
    <row r="2868" spans="1:15" outlineLevel="2" x14ac:dyDescent="0.25">
      <c r="A2868" t="s">
        <v>2295</v>
      </c>
      <c r="B2868" s="74" t="str">
        <f t="shared" si="358"/>
        <v>1900V100ALT</v>
      </c>
      <c r="C2868" t="str">
        <f>VLOOKUP(A2868,'BASE ARTICLE SAMUEL 25012023 v1'!$A$1:$B$1287,2,FALSE)</f>
        <v>AF</v>
      </c>
      <c r="D2868" t="s">
        <v>90</v>
      </c>
      <c r="E2868">
        <v>2</v>
      </c>
      <c r="F2868" t="s">
        <v>91</v>
      </c>
      <c r="G2868" s="71">
        <f>VLOOKUP(M2868,'BASE ARTICLE SAMUEL 25012023 v1'!$A$1:$F$1287,6,FALSE)</f>
        <v>0.92</v>
      </c>
      <c r="H2868" s="6">
        <f>VLOOKUP(M2868,'BASE ARTICLE SAMUEL 25012023 v2'!$A$1:$H$1287,8,FALSE)</f>
        <v>0.92</v>
      </c>
      <c r="I2868">
        <v>1.38</v>
      </c>
      <c r="J2868">
        <f t="shared" si="361"/>
        <v>2.76</v>
      </c>
      <c r="K2868" s="6">
        <f>VLOOKUP(M2868,'BASE ARTICLE SAMUEL 25012023 v2'!$A$1:$K$1287,11,FALSE)</f>
        <v>1.3800000000000001</v>
      </c>
      <c r="L2868" s="6">
        <f t="shared" si="362"/>
        <v>2.7600000000000002</v>
      </c>
      <c r="M2868" t="s">
        <v>90</v>
      </c>
      <c r="N2868" t="str">
        <f>VLOOKUP(M2868,'BASE ARTICLE SAMUEL 25012023 v1'!$A$2:$B$1287,2,FALSE)</f>
        <v>AS</v>
      </c>
      <c r="O2868">
        <f t="shared" ref="O2868:O2934" si="363">E2868*H2868</f>
        <v>1.84</v>
      </c>
    </row>
    <row r="2869" spans="1:15" outlineLevel="2" x14ac:dyDescent="0.25">
      <c r="A2869" t="s">
        <v>2295</v>
      </c>
      <c r="B2869" s="74" t="str">
        <f t="shared" si="358"/>
        <v>1900V100ALT</v>
      </c>
      <c r="C2869" t="str">
        <f>VLOOKUP(A2869,'BASE ARTICLE SAMUEL 25012023 v1'!$A$1:$B$1287,2,FALSE)</f>
        <v>AF</v>
      </c>
      <c r="D2869" t="s">
        <v>68</v>
      </c>
      <c r="E2869">
        <v>1</v>
      </c>
      <c r="F2869" t="s">
        <v>69</v>
      </c>
      <c r="G2869" s="71">
        <f>VLOOKUP(M2869,'BASE ARTICLE SAMUEL 25012023 v1'!$A$1:$F$1287,6,FALSE)</f>
        <v>0.94</v>
      </c>
      <c r="H2869" s="6">
        <f>VLOOKUP(M2869,'BASE ARTICLE SAMUEL 25012023 v2'!$A$1:$H$1287,8,FALSE)</f>
        <v>0.94</v>
      </c>
      <c r="I2869">
        <v>1.41</v>
      </c>
      <c r="J2869">
        <f t="shared" si="361"/>
        <v>1.41</v>
      </c>
      <c r="K2869" s="6">
        <f>VLOOKUP(M2869,'BASE ARTICLE SAMUEL 25012023 v2'!$A$1:$K$1287,11,FALSE)</f>
        <v>1.41</v>
      </c>
      <c r="L2869" s="6">
        <f t="shared" si="362"/>
        <v>1.41</v>
      </c>
      <c r="M2869" t="s">
        <v>68</v>
      </c>
      <c r="N2869" t="str">
        <f>VLOOKUP(M2869,'BASE ARTICLE SAMUEL 25012023 v1'!$A$2:$B$1287,2,FALSE)</f>
        <v>AS</v>
      </c>
      <c r="O2869">
        <f t="shared" si="363"/>
        <v>0.94</v>
      </c>
    </row>
    <row r="2870" spans="1:15" outlineLevel="2" x14ac:dyDescent="0.25">
      <c r="A2870" t="s">
        <v>2295</v>
      </c>
      <c r="B2870" s="74" t="str">
        <f t="shared" si="358"/>
        <v>1900V100ALT</v>
      </c>
      <c r="C2870" t="str">
        <f>VLOOKUP(A2870,'BASE ARTICLE SAMUEL 25012023 v1'!$A$1:$B$1287,2,FALSE)</f>
        <v>AF</v>
      </c>
      <c r="D2870" t="s">
        <v>942</v>
      </c>
      <c r="E2870">
        <v>1</v>
      </c>
      <c r="F2870" t="s">
        <v>943</v>
      </c>
      <c r="G2870" s="71">
        <f>VLOOKUP(M2870,'BASE ARTICLE SAMUEL 25012023 v1'!$A$1:$F$1287,6,FALSE)</f>
        <v>1.64</v>
      </c>
      <c r="H2870" s="6">
        <f>VLOOKUP(M2870,'BASE ARTICLE SAMUEL 25012023 v2'!$A$1:$H$1287,8,FALSE)</f>
        <v>1.83</v>
      </c>
      <c r="I2870">
        <v>2.4500000000000002</v>
      </c>
      <c r="J2870">
        <f t="shared" si="361"/>
        <v>2.4500000000000002</v>
      </c>
      <c r="K2870" s="6">
        <f>VLOOKUP(M2870,'BASE ARTICLE SAMUEL 25012023 v2'!$A$1:$K$1287,11,FALSE)</f>
        <v>2.7450000000000001</v>
      </c>
      <c r="L2870" s="6">
        <f t="shared" si="362"/>
        <v>2.7450000000000001</v>
      </c>
      <c r="M2870" t="s">
        <v>942</v>
      </c>
      <c r="N2870" t="str">
        <f>VLOOKUP(M2870,'BASE ARTICLE SAMUEL 25012023 v1'!$A$2:$B$1287,2,FALSE)</f>
        <v>AS</v>
      </c>
      <c r="O2870">
        <f t="shared" si="363"/>
        <v>1.83</v>
      </c>
    </row>
    <row r="2871" spans="1:15" outlineLevel="2" x14ac:dyDescent="0.25">
      <c r="A2871" t="s">
        <v>2295</v>
      </c>
      <c r="B2871" s="74" t="str">
        <f t="shared" si="358"/>
        <v>1900V100ALT</v>
      </c>
      <c r="C2871" t="str">
        <f>VLOOKUP(A2871,'BASE ARTICLE SAMUEL 25012023 v1'!$A$1:$B$1287,2,FALSE)</f>
        <v>AF</v>
      </c>
      <c r="D2871" t="s">
        <v>757</v>
      </c>
      <c r="E2871">
        <v>2</v>
      </c>
      <c r="F2871" t="s">
        <v>758</v>
      </c>
      <c r="G2871" s="71">
        <f>VLOOKUP(M2871,'BASE ARTICLE SAMUEL 25012023 v1'!$A$1:$F$1287,6,FALSE)</f>
        <v>1.22</v>
      </c>
      <c r="H2871" s="6">
        <f>VLOOKUP(M2871,'BASE ARTICLE SAMUEL 25012023 v2'!$A$1:$H$1287,8,FALSE)</f>
        <v>1.22</v>
      </c>
      <c r="I2871">
        <v>1.62</v>
      </c>
      <c r="J2871">
        <f t="shared" si="361"/>
        <v>3.24</v>
      </c>
      <c r="K2871" s="6">
        <f>VLOOKUP(M2871,'BASE ARTICLE SAMUEL 25012023 v2'!$A$1:$K$1287,11,FALSE)</f>
        <v>1.6226</v>
      </c>
      <c r="L2871" s="6">
        <f t="shared" si="362"/>
        <v>3.2452000000000001</v>
      </c>
      <c r="M2871" t="s">
        <v>757</v>
      </c>
      <c r="N2871" t="str">
        <f>VLOOKUP(M2871,'BASE ARTICLE SAMUEL 25012023 v1'!$A$2:$B$1287,2,FALSE)</f>
        <v>AS</v>
      </c>
      <c r="O2871">
        <f t="shared" si="363"/>
        <v>2.44</v>
      </c>
    </row>
    <row r="2872" spans="1:15" outlineLevel="2" x14ac:dyDescent="0.25">
      <c r="A2872" t="s">
        <v>2295</v>
      </c>
      <c r="B2872" s="74" t="str">
        <f t="shared" si="358"/>
        <v>1900V100ALT</v>
      </c>
      <c r="C2872" t="str">
        <f>VLOOKUP(A2872,'BASE ARTICLE SAMUEL 25012023 v1'!$A$1:$B$1287,2,FALSE)</f>
        <v>AF</v>
      </c>
      <c r="D2872" t="s">
        <v>2049</v>
      </c>
      <c r="E2872">
        <v>4</v>
      </c>
      <c r="F2872" t="s">
        <v>2050</v>
      </c>
      <c r="G2872" s="71">
        <f>VLOOKUP(M2872,'BASE ARTICLE SAMUEL 25012023 v1'!$A$1:$F$1287,6,FALSE)</f>
        <v>0</v>
      </c>
      <c r="H2872" s="6">
        <f>VLOOKUP(M2872,'BASE ARTICLE SAMUEL 25012023 v2'!$A$1:$H$1287,8,FALSE)</f>
        <v>4.1400000000000006</v>
      </c>
      <c r="I2872">
        <v>5.5</v>
      </c>
      <c r="J2872">
        <f t="shared" si="361"/>
        <v>22</v>
      </c>
      <c r="K2872" s="6">
        <f>VLOOKUP(M2872,'BASE ARTICLE SAMUEL 25012023 v2'!$A$1:$K$1287,11,FALSE)</f>
        <v>5.5212000000000003</v>
      </c>
      <c r="L2872" s="6">
        <f t="shared" si="362"/>
        <v>22.084800000000001</v>
      </c>
      <c r="M2872" t="s">
        <v>2049</v>
      </c>
      <c r="N2872" t="str">
        <f>VLOOKUP(M2872,'BASE ARTICLE SAMUEL 25012023 v1'!$A$2:$B$1287,2,FALSE)</f>
        <v>AF</v>
      </c>
      <c r="O2872">
        <f t="shared" si="363"/>
        <v>16.560000000000002</v>
      </c>
    </row>
    <row r="2873" spans="1:15" outlineLevel="2" x14ac:dyDescent="0.25">
      <c r="A2873" t="s">
        <v>2295</v>
      </c>
      <c r="B2873" s="74" t="str">
        <f t="shared" si="358"/>
        <v>1900V100ALT</v>
      </c>
      <c r="C2873" t="str">
        <f>VLOOKUP(A2873,'BASE ARTICLE SAMUEL 25012023 v1'!$A$1:$B$1287,2,FALSE)</f>
        <v>AF</v>
      </c>
      <c r="D2873">
        <v>101007</v>
      </c>
      <c r="E2873">
        <v>2</v>
      </c>
      <c r="F2873" t="s">
        <v>582</v>
      </c>
      <c r="G2873" s="71">
        <f>VLOOKUP(M2873,'BASE ARTICLE SAMUEL 25012023 v1'!$A$1:$F$1287,6,FALSE)</f>
        <v>1.5</v>
      </c>
      <c r="H2873" s="6">
        <f>VLOOKUP(M2873,'BASE ARTICLE SAMUEL 25012023 v2'!$A$1:$H$1287,8,FALSE)</f>
        <v>1.5</v>
      </c>
      <c r="I2873">
        <v>2.25</v>
      </c>
      <c r="J2873">
        <f t="shared" si="361"/>
        <v>4.5</v>
      </c>
      <c r="K2873" s="6">
        <f>VLOOKUP(M2873,'BASE ARTICLE SAMUEL 25012023 v2'!$A$1:$K$1287,11,FALSE)</f>
        <v>2.25</v>
      </c>
      <c r="L2873" s="6">
        <f t="shared" si="362"/>
        <v>4.5</v>
      </c>
      <c r="M2873">
        <v>101007</v>
      </c>
      <c r="N2873" t="str">
        <f>VLOOKUP(M2873,'BASE ARTICLE SAMUEL 25012023 v1'!$A$2:$B$1287,2,FALSE)</f>
        <v>AN</v>
      </c>
      <c r="O2873">
        <f t="shared" si="363"/>
        <v>3</v>
      </c>
    </row>
    <row r="2874" spans="1:15" outlineLevel="2" x14ac:dyDescent="0.25">
      <c r="A2874" t="s">
        <v>2295</v>
      </c>
      <c r="B2874" s="74" t="str">
        <f t="shared" si="358"/>
        <v>1900V100ALT</v>
      </c>
      <c r="C2874" t="str">
        <f>VLOOKUP(A2874,'BASE ARTICLE SAMUEL 25012023 v1'!$A$1:$B$1287,2,FALSE)</f>
        <v>AF</v>
      </c>
      <c r="D2874" t="s">
        <v>558</v>
      </c>
      <c r="E2874">
        <v>4</v>
      </c>
      <c r="F2874" t="s">
        <v>559</v>
      </c>
      <c r="G2874" s="71">
        <f>VLOOKUP(M2874,'BASE ARTICLE SAMUEL 25012023 v1'!$A$1:$F$1287,6,FALSE)</f>
        <v>0.85</v>
      </c>
      <c r="H2874" s="6">
        <f>VLOOKUP(M2874,'BASE ARTICLE SAMUEL 25012023 v2'!$A$1:$H$1287,8,FALSE)</f>
        <v>0.91100000000000003</v>
      </c>
      <c r="I2874">
        <v>1.1299999999999999</v>
      </c>
      <c r="J2874">
        <f t="shared" si="361"/>
        <v>4.5199999999999996</v>
      </c>
      <c r="K2874" s="6">
        <f>VLOOKUP(M2874,'BASE ARTICLE SAMUEL 25012023 v2'!$A$1:$K$1287,11,FALSE)</f>
        <v>1.2116300000000002</v>
      </c>
      <c r="L2874" s="6">
        <f t="shared" si="362"/>
        <v>4.8465200000000008</v>
      </c>
      <c r="M2874" t="s">
        <v>558</v>
      </c>
      <c r="N2874" t="str">
        <f>VLOOKUP(M2874,'BASE ARTICLE SAMUEL 25012023 v1'!$A$2:$B$1287,2,FALSE)</f>
        <v>AS</v>
      </c>
      <c r="O2874">
        <f t="shared" si="363"/>
        <v>3.6440000000000001</v>
      </c>
    </row>
    <row r="2875" spans="1:15" outlineLevel="2" x14ac:dyDescent="0.25">
      <c r="A2875" t="s">
        <v>2295</v>
      </c>
      <c r="B2875" s="74" t="str">
        <f t="shared" si="358"/>
        <v>1900V100ALT</v>
      </c>
      <c r="C2875" t="str">
        <f>VLOOKUP(A2875,'BASE ARTICLE SAMUEL 25012023 v1'!$A$1:$B$1287,2,FALSE)</f>
        <v>AF</v>
      </c>
      <c r="D2875" t="s">
        <v>2215</v>
      </c>
      <c r="E2875">
        <v>5</v>
      </c>
      <c r="F2875" t="s">
        <v>2216</v>
      </c>
      <c r="G2875" s="71">
        <f>VLOOKUP(M2875,'BASE ARTICLE SAMUEL 25012023 v1'!$A$1:$F$1287,6,FALSE)</f>
        <v>0.6</v>
      </c>
      <c r="H2875" s="6">
        <f>VLOOKUP(M2875,'BASE ARTICLE SAMUEL 25012023 v2'!$A$1:$H$1287,8,FALSE)</f>
        <v>0.76</v>
      </c>
      <c r="I2875">
        <v>0.79800000000000004</v>
      </c>
      <c r="J2875">
        <f t="shared" si="361"/>
        <v>3.99</v>
      </c>
      <c r="K2875" s="6">
        <f>VLOOKUP(M2875,'BASE ARTICLE SAMUEL 25012023 v2'!$A$1:$K$1287,11,FALSE)</f>
        <v>1.0108000000000001</v>
      </c>
      <c r="L2875" s="6">
        <f t="shared" si="362"/>
        <v>5.0540000000000003</v>
      </c>
      <c r="M2875" t="s">
        <v>2215</v>
      </c>
      <c r="N2875" t="str">
        <f>VLOOKUP(M2875,'BASE ARTICLE SAMUEL 25012023 v1'!$A$2:$B$1287,2,FALSE)</f>
        <v>AN</v>
      </c>
      <c r="O2875">
        <f t="shared" si="363"/>
        <v>3.8</v>
      </c>
    </row>
    <row r="2876" spans="1:15" outlineLevel="2" x14ac:dyDescent="0.25">
      <c r="A2876" t="s">
        <v>2295</v>
      </c>
      <c r="B2876" s="74" t="str">
        <f t="shared" si="358"/>
        <v>1900V100ALT</v>
      </c>
      <c r="C2876" t="str">
        <f>VLOOKUP(A2876,'BASE ARTICLE SAMUEL 25012023 v1'!$A$1:$B$1287,2,FALSE)</f>
        <v>AF</v>
      </c>
      <c r="D2876" t="s">
        <v>1667</v>
      </c>
      <c r="E2876">
        <v>3</v>
      </c>
      <c r="F2876" t="s">
        <v>1668</v>
      </c>
      <c r="G2876" s="71">
        <f>VLOOKUP(M2876,'BASE ARTICLE SAMUEL 25012023 v1'!$A$1:$F$1287,6,FALSE)</f>
        <v>0.6</v>
      </c>
      <c r="H2876" s="6">
        <f>VLOOKUP(M2876,'BASE ARTICLE SAMUEL 25012023 v2'!$A$1:$H$1287,8,FALSE)</f>
        <v>0.6</v>
      </c>
      <c r="I2876">
        <v>0.9</v>
      </c>
      <c r="J2876">
        <f t="shared" si="361"/>
        <v>2.7</v>
      </c>
      <c r="K2876" s="6">
        <f>VLOOKUP(M2876,'BASE ARTICLE SAMUEL 25012023 v2'!$A$1:$K$1287,11,FALSE)</f>
        <v>0.89999999999999991</v>
      </c>
      <c r="L2876" s="6">
        <f t="shared" si="362"/>
        <v>2.6999999999999997</v>
      </c>
      <c r="M2876" t="s">
        <v>1667</v>
      </c>
      <c r="N2876" t="str">
        <f>VLOOKUP(M2876,'BASE ARTICLE SAMUEL 25012023 v1'!$A$2:$B$1287,2,FALSE)</f>
        <v>AN</v>
      </c>
      <c r="O2876">
        <f t="shared" si="363"/>
        <v>1.7999999999999998</v>
      </c>
    </row>
    <row r="2877" spans="1:15" outlineLevel="2" x14ac:dyDescent="0.25">
      <c r="A2877" t="s">
        <v>2295</v>
      </c>
      <c r="B2877" s="74" t="str">
        <f t="shared" si="358"/>
        <v>1900V100ALT</v>
      </c>
      <c r="C2877" t="str">
        <f>VLOOKUP(A2877,'BASE ARTICLE SAMUEL 25012023 v1'!$A$1:$B$1287,2,FALSE)</f>
        <v>AF</v>
      </c>
      <c r="D2877" t="s">
        <v>2217</v>
      </c>
      <c r="E2877">
        <v>6</v>
      </c>
      <c r="F2877" t="s">
        <v>2218</v>
      </c>
      <c r="G2877" s="71">
        <f>VLOOKUP(M2877,'BASE ARTICLE SAMUEL 25012023 v1'!$A$1:$F$1287,6,FALSE)</f>
        <v>0.2</v>
      </c>
      <c r="H2877" s="6">
        <f>VLOOKUP(M2877,'BASE ARTICLE SAMUEL 25012023 v2'!$A$1:$H$1287,8,FALSE)</f>
        <v>0.2</v>
      </c>
      <c r="I2877">
        <v>0.26600000000000001</v>
      </c>
      <c r="J2877">
        <f t="shared" si="361"/>
        <v>1.5960000000000001</v>
      </c>
      <c r="K2877" s="6">
        <f>VLOOKUP(M2877,'BASE ARTICLE SAMUEL 25012023 v2'!$A$1:$K$1287,11,FALSE)</f>
        <v>0.26600000000000001</v>
      </c>
      <c r="L2877" s="6">
        <f t="shared" si="362"/>
        <v>1.5960000000000001</v>
      </c>
      <c r="M2877" t="s">
        <v>2217</v>
      </c>
      <c r="N2877" t="str">
        <f>VLOOKUP(M2877,'BASE ARTICLE SAMUEL 25012023 v1'!$A$2:$B$1287,2,FALSE)</f>
        <v>AN</v>
      </c>
      <c r="O2877">
        <f t="shared" si="363"/>
        <v>1.2000000000000002</v>
      </c>
    </row>
    <row r="2878" spans="1:15" outlineLevel="2" x14ac:dyDescent="0.25">
      <c r="A2878" t="s">
        <v>2295</v>
      </c>
      <c r="B2878" s="74" t="str">
        <f t="shared" si="358"/>
        <v>1900V100ALT</v>
      </c>
      <c r="C2878" t="str">
        <f>VLOOKUP(A2878,'BASE ARTICLE SAMUEL 25012023 v1'!$A$1:$B$1287,2,FALSE)</f>
        <v>AF</v>
      </c>
      <c r="D2878" t="s">
        <v>1949</v>
      </c>
      <c r="E2878">
        <v>2</v>
      </c>
      <c r="F2878" t="s">
        <v>1950</v>
      </c>
      <c r="G2878" s="71">
        <f>VLOOKUP(M2878,'BASE ARTICLE SAMUEL 25012023 v1'!$A$1:$F$1287,6,FALSE)</f>
        <v>0</v>
      </c>
      <c r="H2878" s="6">
        <f>VLOOKUP(M2878,'BASE ARTICLE SAMUEL 25012023 v2'!$A$1:$H$1287,8,FALSE)</f>
        <v>92.97</v>
      </c>
      <c r="I2878">
        <v>156.03</v>
      </c>
      <c r="J2878">
        <f t="shared" si="361"/>
        <v>312.06</v>
      </c>
      <c r="K2878" s="6">
        <f>VLOOKUP(M2878,'BASE ARTICLE SAMUEL 25012023 v2'!$A$1:$K$1287,11,FALSE)</f>
        <v>157.13120000000001</v>
      </c>
      <c r="L2878" s="6">
        <f t="shared" si="362"/>
        <v>314.26240000000001</v>
      </c>
      <c r="M2878" t="s">
        <v>1949</v>
      </c>
      <c r="N2878" t="str">
        <f>VLOOKUP(M2878,'BASE ARTICLE SAMUEL 25012023 v1'!$A$2:$B$1287,2,FALSE)</f>
        <v>AF</v>
      </c>
      <c r="O2878">
        <f t="shared" si="363"/>
        <v>185.94</v>
      </c>
    </row>
    <row r="2879" spans="1:15" outlineLevel="2" x14ac:dyDescent="0.25">
      <c r="A2879" t="s">
        <v>2295</v>
      </c>
      <c r="B2879" s="74" t="str">
        <f t="shared" si="358"/>
        <v>1900V100ALT</v>
      </c>
      <c r="C2879" t="str">
        <f>VLOOKUP(A2879,'BASE ARTICLE SAMUEL 25012023 v1'!$A$1:$B$1287,2,FALSE)</f>
        <v>AF</v>
      </c>
      <c r="D2879" t="s">
        <v>2057</v>
      </c>
      <c r="E2879">
        <v>1</v>
      </c>
      <c r="F2879" t="s">
        <v>2058</v>
      </c>
      <c r="G2879" s="71">
        <f>VLOOKUP(M2879,'BASE ARTICLE SAMUEL 25012023 v1'!$A$1:$F$1287,6,FALSE)</f>
        <v>214.71</v>
      </c>
      <c r="H2879" s="6">
        <f>VLOOKUP(M2879,'BASE ARTICLE SAMUEL 25012023 v2'!$A$1:$H$1287,8,FALSE)</f>
        <v>196.03</v>
      </c>
      <c r="I2879">
        <v>289.12</v>
      </c>
      <c r="J2879">
        <f t="shared" si="361"/>
        <v>289.12</v>
      </c>
      <c r="K2879" s="6">
        <f>VLOOKUP(M2879,'BASE ARTICLE SAMUEL 25012023 v2'!$A$1:$K$1287,11,FALSE)</f>
        <v>287.341800036</v>
      </c>
      <c r="L2879" s="6">
        <f t="shared" si="362"/>
        <v>287.341800036</v>
      </c>
      <c r="M2879" t="s">
        <v>2057</v>
      </c>
      <c r="N2879" t="str">
        <f>VLOOKUP(M2879,'BASE ARTICLE SAMUEL 25012023 v1'!$A$2:$B$1287,2,FALSE)</f>
        <v>AF</v>
      </c>
      <c r="O2879">
        <f t="shared" si="363"/>
        <v>196.03</v>
      </c>
    </row>
    <row r="2880" spans="1:15" outlineLevel="2" x14ac:dyDescent="0.25">
      <c r="A2880" t="s">
        <v>2295</v>
      </c>
      <c r="B2880" s="74" t="str">
        <f t="shared" si="358"/>
        <v>1900V100ALT</v>
      </c>
      <c r="C2880" t="str">
        <f>VLOOKUP(A2880,'BASE ARTICLE SAMUEL 25012023 v1'!$A$1:$B$1287,2,FALSE)</f>
        <v>AF</v>
      </c>
      <c r="D2880" t="s">
        <v>2045</v>
      </c>
      <c r="E2880">
        <v>1</v>
      </c>
      <c r="F2880" t="s">
        <v>3952</v>
      </c>
      <c r="G2880" s="71">
        <f>VLOOKUP(M2880,'BASE ARTICLE SAMUEL 25012023 v1'!$A$1:$F$1287,6,FALSE)</f>
        <v>249.46</v>
      </c>
      <c r="H2880" s="6">
        <f>VLOOKUP(M2880,'BASE ARTICLE SAMUEL 25012023 v2'!$A$1:$H$1287,8,FALSE)</f>
        <v>46.484999999999999</v>
      </c>
      <c r="I2880">
        <v>380.51</v>
      </c>
      <c r="J2880">
        <f t="shared" si="361"/>
        <v>380.51</v>
      </c>
      <c r="K2880" s="6">
        <f>VLOOKUP(M2880,'BASE ARTICLE SAMUEL 25012023 v2'!$A$1:$K$1287,11,FALSE)</f>
        <v>193.47749999999999</v>
      </c>
      <c r="L2880" s="6">
        <f t="shared" si="362"/>
        <v>193.47749999999999</v>
      </c>
      <c r="M2880" t="s">
        <v>2045</v>
      </c>
      <c r="N2880" t="str">
        <f>VLOOKUP(M2880,'BASE ARTICLE SAMUEL 25012023 v1'!$A$2:$B$1287,2,FALSE)</f>
        <v>AF</v>
      </c>
      <c r="O2880">
        <f t="shared" si="363"/>
        <v>46.484999999999999</v>
      </c>
    </row>
    <row r="2881" spans="1:15" outlineLevel="2" x14ac:dyDescent="0.25">
      <c r="A2881" t="s">
        <v>2295</v>
      </c>
      <c r="B2881" s="74" t="str">
        <f t="shared" si="358"/>
        <v>1900V100ALT</v>
      </c>
      <c r="C2881" t="str">
        <f>VLOOKUP(A2881,'BASE ARTICLE SAMUEL 25012023 v1'!$A$1:$B$1287,2,FALSE)</f>
        <v>AF</v>
      </c>
      <c r="D2881" t="s">
        <v>2059</v>
      </c>
      <c r="E2881">
        <v>1</v>
      </c>
      <c r="F2881" t="s">
        <v>2060</v>
      </c>
      <c r="G2881" s="71">
        <f>VLOOKUP(M2881,'BASE ARTICLE SAMUEL 25012023 v1'!$A$1:$F$1287,6,FALSE)</f>
        <v>237</v>
      </c>
      <c r="H2881" s="6">
        <f>VLOOKUP(M2881,'BASE ARTICLE SAMUEL 25012023 v2'!$A$1:$H$1287,8,FALSE)</f>
        <v>299.99</v>
      </c>
      <c r="I2881">
        <v>355.5</v>
      </c>
      <c r="J2881">
        <f t="shared" si="361"/>
        <v>355.5</v>
      </c>
      <c r="K2881" s="6">
        <f>VLOOKUP(M2881,'BASE ARTICLE SAMUEL 25012023 v2'!$A$1:$K$1287,11,FALSE)</f>
        <v>449.98500000000001</v>
      </c>
      <c r="L2881" s="6">
        <f t="shared" si="362"/>
        <v>449.98500000000001</v>
      </c>
      <c r="M2881" t="s">
        <v>2059</v>
      </c>
      <c r="N2881" t="str">
        <f>VLOOKUP(M2881,'BASE ARTICLE SAMUEL 25012023 v1'!$A$2:$B$1287,2,FALSE)</f>
        <v>AN</v>
      </c>
      <c r="O2881">
        <f t="shared" si="363"/>
        <v>299.99</v>
      </c>
    </row>
    <row r="2882" spans="1:15" outlineLevel="2" x14ac:dyDescent="0.25">
      <c r="A2882" t="s">
        <v>2295</v>
      </c>
      <c r="B2882" s="74" t="str">
        <f t="shared" si="358"/>
        <v>1900V100ALT</v>
      </c>
      <c r="C2882" t="str">
        <f>VLOOKUP(A2882,'BASE ARTICLE SAMUEL 25012023 v1'!$A$1:$B$1287,2,FALSE)</f>
        <v>AF</v>
      </c>
      <c r="D2882" t="s">
        <v>1603</v>
      </c>
      <c r="E2882">
        <v>2</v>
      </c>
      <c r="F2882" t="s">
        <v>1604</v>
      </c>
      <c r="G2882" s="71">
        <f>VLOOKUP(M2882,'BASE ARTICLE SAMUEL 25012023 v1'!$A$1:$F$1287,6,FALSE)</f>
        <v>50</v>
      </c>
      <c r="H2882" s="6">
        <f>VLOOKUP(M2882,'BASE ARTICLE SAMUEL 25012023 v2'!$A$1:$H$1287,8,FALSE)</f>
        <v>0</v>
      </c>
      <c r="I2882">
        <v>75</v>
      </c>
      <c r="J2882">
        <f t="shared" si="361"/>
        <v>150</v>
      </c>
      <c r="K2882" s="6">
        <f>VLOOKUP(M2882,'BASE ARTICLE SAMUEL 25012023 v2'!$A$1:$K$1287,11,FALSE)</f>
        <v>75</v>
      </c>
      <c r="L2882" s="6">
        <f t="shared" si="362"/>
        <v>150</v>
      </c>
      <c r="M2882" t="s">
        <v>1603</v>
      </c>
      <c r="N2882" t="str">
        <f>VLOOKUP(M2882,'BASE ARTICLE SAMUEL 25012023 v1'!$A$2:$B$1287,2,FALSE)</f>
        <v>AN</v>
      </c>
      <c r="O2882">
        <f t="shared" si="363"/>
        <v>0</v>
      </c>
    </row>
    <row r="2883" spans="1:15" outlineLevel="2" x14ac:dyDescent="0.25">
      <c r="A2883" t="s">
        <v>2295</v>
      </c>
      <c r="B2883" s="74" t="str">
        <f t="shared" si="358"/>
        <v>1900V100ALT</v>
      </c>
      <c r="C2883" t="str">
        <f>VLOOKUP(A2883,'BASE ARTICLE SAMUEL 25012023 v1'!$A$1:$B$1287,2,FALSE)</f>
        <v>AF</v>
      </c>
      <c r="D2883" t="s">
        <v>1562</v>
      </c>
      <c r="E2883">
        <v>1</v>
      </c>
      <c r="F2883" t="s">
        <v>1563</v>
      </c>
      <c r="G2883" s="71">
        <f>VLOOKUP(M2883,'BASE ARTICLE SAMUEL 25012023 v1'!$A$1:$F$1287,6,FALSE)</f>
        <v>19.18</v>
      </c>
      <c r="H2883" s="6">
        <f>VLOOKUP(M2883,'BASE ARTICLE SAMUEL 25012023 v2'!$A$1:$H$1287,8,FALSE)</f>
        <v>19.18</v>
      </c>
      <c r="I2883">
        <v>28.77</v>
      </c>
      <c r="J2883">
        <f t="shared" si="361"/>
        <v>28.77</v>
      </c>
      <c r="K2883" s="6">
        <f>VLOOKUP(M2883,'BASE ARTICLE SAMUEL 25012023 v2'!$A$1:$K$1287,11,FALSE)</f>
        <v>28.77</v>
      </c>
      <c r="L2883" s="6">
        <f t="shared" si="362"/>
        <v>28.77</v>
      </c>
      <c r="M2883" t="s">
        <v>1562</v>
      </c>
      <c r="N2883" t="str">
        <f>VLOOKUP(M2883,'BASE ARTICLE SAMUEL 25012023 v1'!$A$2:$B$1287,2,FALSE)</f>
        <v>AN</v>
      </c>
      <c r="O2883">
        <f t="shared" si="363"/>
        <v>19.18</v>
      </c>
    </row>
    <row r="2884" spans="1:15" outlineLevel="2" x14ac:dyDescent="0.25">
      <c r="A2884" t="s">
        <v>2295</v>
      </c>
      <c r="B2884" s="74" t="str">
        <f t="shared" ref="B2884:B2947" si="364">MID(A2884,7,100)</f>
        <v>1900V100ALT</v>
      </c>
      <c r="C2884" t="str">
        <f>VLOOKUP(A2884,'BASE ARTICLE SAMUEL 25012023 v1'!$A$1:$B$1287,2,FALSE)</f>
        <v>AF</v>
      </c>
      <c r="D2884" t="s">
        <v>560</v>
      </c>
      <c r="E2884">
        <v>3</v>
      </c>
      <c r="F2884" t="s">
        <v>561</v>
      </c>
      <c r="G2884" s="71">
        <f>VLOOKUP(M2884,'BASE ARTICLE SAMUEL 25012023 v1'!$A$1:$F$1287,6,FALSE)</f>
        <v>5.73</v>
      </c>
      <c r="H2884" s="6">
        <f>VLOOKUP(M2884,'BASE ARTICLE SAMUEL 25012023 v2'!$A$1:$H$1287,8,FALSE)</f>
        <v>5.73</v>
      </c>
      <c r="I2884">
        <v>19.059999999999999</v>
      </c>
      <c r="J2884">
        <f t="shared" si="361"/>
        <v>57.179999999999993</v>
      </c>
      <c r="K2884" s="6">
        <f>VLOOKUP(M2884,'BASE ARTICLE SAMUEL 25012023 v2'!$A$1:$K$1287,11,FALSE)</f>
        <v>22.862700000000004</v>
      </c>
      <c r="L2884" s="6">
        <f t="shared" si="362"/>
        <v>68.588100000000011</v>
      </c>
      <c r="M2884" t="s">
        <v>560</v>
      </c>
      <c r="N2884" t="str">
        <f>VLOOKUP(M2884,'BASE ARTICLE SAMUEL 25012023 v1'!$A$2:$B$1287,2,FALSE)</f>
        <v>AS</v>
      </c>
      <c r="O2884">
        <f t="shared" si="363"/>
        <v>17.190000000000001</v>
      </c>
    </row>
    <row r="2885" spans="1:15" outlineLevel="2" x14ac:dyDescent="0.25">
      <c r="A2885" t="s">
        <v>2295</v>
      </c>
      <c r="B2885" s="74" t="str">
        <f t="shared" si="364"/>
        <v>1900V100ALT</v>
      </c>
      <c r="C2885" t="str">
        <f>VLOOKUP(A2885,'BASE ARTICLE SAMUEL 25012023 v1'!$A$1:$B$1287,2,FALSE)</f>
        <v>AF</v>
      </c>
      <c r="E2885">
        <v>1</v>
      </c>
      <c r="F2885" t="s">
        <v>1550</v>
      </c>
      <c r="G2885" s="71">
        <f>VLOOKUP(M2885,'BASE ARTICLE SAMUEL 25012023 v1'!$A$1:$F$1287,6,FALSE)</f>
        <v>5</v>
      </c>
      <c r="H2885" s="6">
        <f>VLOOKUP(M2885,'BASE ARTICLE SAMUEL 25012023 v2'!$A$1:$H$1287,8,FALSE)</f>
        <v>5</v>
      </c>
      <c r="I2885">
        <v>19.059999999999999</v>
      </c>
      <c r="J2885">
        <f t="shared" si="361"/>
        <v>19.059999999999999</v>
      </c>
      <c r="K2885" s="6">
        <f>VLOOKUP(M2885,'BASE ARTICLE SAMUEL 25012023 v2'!$A$1:$K$1287,11,FALSE)</f>
        <v>5.5</v>
      </c>
      <c r="L2885" s="6">
        <f t="shared" si="362"/>
        <v>5.5</v>
      </c>
      <c r="M2885" t="s">
        <v>1549</v>
      </c>
      <c r="N2885" t="str">
        <f>VLOOKUP(M2885,'BASE ARTICLE SAMUEL 25012023 v1'!$A$2:$B$1287,2,FALSE)</f>
        <v>AN</v>
      </c>
      <c r="O2885">
        <f t="shared" si="363"/>
        <v>5</v>
      </c>
    </row>
    <row r="2886" spans="1:15" outlineLevel="2" x14ac:dyDescent="0.25">
      <c r="A2886" t="s">
        <v>2295</v>
      </c>
      <c r="B2886" s="74" t="str">
        <f t="shared" si="364"/>
        <v>1900V100ALT</v>
      </c>
      <c r="C2886" t="str">
        <f>VLOOKUP(A2886,'BASE ARTICLE SAMUEL 25012023 v1'!$A$1:$B$1287,2,FALSE)</f>
        <v>AF</v>
      </c>
      <c r="E2886">
        <v>1</v>
      </c>
      <c r="F2886" t="s">
        <v>2484</v>
      </c>
      <c r="G2886" s="71">
        <f>VLOOKUP(M2886,'BASE ARTICLE SAMUEL 25012023 v1'!$A$1:$F$1287,6,FALSE)</f>
        <v>1.32</v>
      </c>
      <c r="H2886" s="6">
        <f>VLOOKUP(M2886,'BASE ARTICLE SAMUEL 25012023 v2'!$A$1:$H$1287,8,FALSE)</f>
        <v>1.32</v>
      </c>
      <c r="I2886">
        <v>19.059999999999999</v>
      </c>
      <c r="J2886">
        <f t="shared" si="361"/>
        <v>19.059999999999999</v>
      </c>
      <c r="K2886" s="6">
        <f>VLOOKUP(M2886,'BASE ARTICLE SAMUEL 25012023 v2'!$A$1:$K$1287,11,FALSE)</f>
        <v>1.4520000000000002</v>
      </c>
      <c r="L2886" s="6">
        <f t="shared" si="362"/>
        <v>1.4520000000000002</v>
      </c>
      <c r="M2886" t="s">
        <v>2483</v>
      </c>
      <c r="N2886" t="str">
        <f>VLOOKUP(M2886,'BASE ARTICLE SAMUEL 25012023 v1'!$A$2:$B$1287,2,FALSE)</f>
        <v>AN</v>
      </c>
      <c r="O2886">
        <f t="shared" si="363"/>
        <v>1.32</v>
      </c>
    </row>
    <row r="2887" spans="1:15" outlineLevel="1" x14ac:dyDescent="0.25">
      <c r="A2887" s="74" t="s">
        <v>4266</v>
      </c>
      <c r="B2887" s="74" t="str">
        <f t="shared" si="364"/>
        <v>DP-SPR1900V100ALT</v>
      </c>
      <c r="H2887" s="6" t="e">
        <f>VLOOKUP(M2887,'BASE ARTICLE SAMUEL 25012023 v2'!$A$1:$H$1287,8,FALSE)</f>
        <v>#N/A</v>
      </c>
      <c r="K2887" s="6" t="e">
        <f>VLOOKUP(M2887,'BASE ARTICLE SAMUEL 25012023 v2'!$A$1:$K$1287,11,FALSE)</f>
        <v>#N/A</v>
      </c>
      <c r="L2887" s="6">
        <f>SUBTOTAL(9,L2865:L2886)</f>
        <v>2469.5183200360002</v>
      </c>
      <c r="O2887">
        <f>SUBTOTAL(9,O2865:O2886)</f>
        <v>1420.989</v>
      </c>
    </row>
    <row r="2888" spans="1:15" outlineLevel="2" x14ac:dyDescent="0.25">
      <c r="A2888" t="s">
        <v>2243</v>
      </c>
      <c r="B2888" s="74" t="str">
        <f t="shared" si="364"/>
        <v>1900V150</v>
      </c>
      <c r="C2888" t="str">
        <f>VLOOKUP(A2888,'BASE ARTICLE SAMUEL 25012023 v1'!$A$1:$B$1287,2,FALSE)</f>
        <v>AF</v>
      </c>
      <c r="D2888">
        <v>101007</v>
      </c>
      <c r="E2888">
        <v>2</v>
      </c>
      <c r="F2888" t="s">
        <v>582</v>
      </c>
      <c r="G2888" s="71">
        <f>VLOOKUP(M2888,'BASE ARTICLE SAMUEL 25012023 v1'!$A$1:$F$1287,6,FALSE)</f>
        <v>1.5</v>
      </c>
      <c r="H2888" s="6">
        <f>VLOOKUP(M2888,'BASE ARTICLE SAMUEL 25012023 v2'!$A$1:$H$1287,8,FALSE)</f>
        <v>1.5</v>
      </c>
      <c r="I2888">
        <v>2.25</v>
      </c>
      <c r="J2888">
        <f t="shared" ref="J2888:J2910" si="365">E2888*I2888</f>
        <v>4.5</v>
      </c>
      <c r="K2888" s="6">
        <f>VLOOKUP(M2888,'BASE ARTICLE SAMUEL 25012023 v2'!$A$1:$K$1287,11,FALSE)</f>
        <v>2.25</v>
      </c>
      <c r="L2888" s="6">
        <f t="shared" ref="L2888:L2910" si="366">E2888*K2888</f>
        <v>4.5</v>
      </c>
      <c r="M2888">
        <v>101007</v>
      </c>
      <c r="N2888" t="str">
        <f>VLOOKUP(M2888,'BASE ARTICLE SAMUEL 25012023 v1'!$A$2:$B$1287,2,FALSE)</f>
        <v>AN</v>
      </c>
      <c r="O2888">
        <f t="shared" si="363"/>
        <v>3</v>
      </c>
    </row>
    <row r="2889" spans="1:15" outlineLevel="2" x14ac:dyDescent="0.25">
      <c r="A2889" t="s">
        <v>2243</v>
      </c>
      <c r="B2889" s="74" t="str">
        <f t="shared" si="364"/>
        <v>1900V150</v>
      </c>
      <c r="C2889" t="str">
        <f>VLOOKUP(A2889,'BASE ARTICLE SAMUEL 25012023 v1'!$A$1:$B$1287,2,FALSE)</f>
        <v>AF</v>
      </c>
      <c r="D2889" t="s">
        <v>2251</v>
      </c>
      <c r="E2889">
        <v>2</v>
      </c>
      <c r="F2889" t="s">
        <v>3951</v>
      </c>
      <c r="G2889" s="71">
        <f>VLOOKUP(M2889,'BASE ARTICLE SAMUEL 25012023 v1'!$A$1:$F$1287,6,FALSE)</f>
        <v>320</v>
      </c>
      <c r="H2889" s="6">
        <f>VLOOKUP(M2889,'BASE ARTICLE SAMUEL 25012023 v2'!$A$1:$H$1287,8,FALSE)</f>
        <v>320</v>
      </c>
      <c r="I2889">
        <v>0</v>
      </c>
      <c r="J2889">
        <f t="shared" si="365"/>
        <v>0</v>
      </c>
      <c r="K2889" s="6">
        <f>VLOOKUP(M2889,'BASE ARTICLE SAMUEL 25012023 v2'!$A$1:$K$1287,11,FALSE)</f>
        <v>480</v>
      </c>
      <c r="L2889" s="6">
        <f t="shared" si="366"/>
        <v>960</v>
      </c>
      <c r="M2889" t="s">
        <v>2251</v>
      </c>
      <c r="N2889" t="str">
        <f>VLOOKUP(M2889,'BASE ARTICLE SAMUEL 25012023 v1'!$A$2:$B$1287,2,FALSE)</f>
        <v>AN</v>
      </c>
      <c r="O2889">
        <f t="shared" si="363"/>
        <v>640</v>
      </c>
    </row>
    <row r="2890" spans="1:15" outlineLevel="2" x14ac:dyDescent="0.25">
      <c r="A2890" t="s">
        <v>2243</v>
      </c>
      <c r="B2890" s="74" t="str">
        <f t="shared" si="364"/>
        <v>1900V150</v>
      </c>
      <c r="C2890" t="str">
        <f>VLOOKUP(A2890,'BASE ARTICLE SAMUEL 25012023 v1'!$A$1:$B$1287,2,FALSE)</f>
        <v>AF</v>
      </c>
      <c r="D2890" t="s">
        <v>576</v>
      </c>
      <c r="E2890">
        <v>4</v>
      </c>
      <c r="F2890" t="s">
        <v>577</v>
      </c>
      <c r="G2890" s="71">
        <f>VLOOKUP(M2890,'BASE ARTICLE SAMUEL 25012023 v1'!$A$1:$F$1287,6,FALSE)</f>
        <v>3.2</v>
      </c>
      <c r="H2890" s="6">
        <f>VLOOKUP(M2890,'BASE ARTICLE SAMUEL 25012023 v2'!$A$1:$H$1287,8,FALSE)</f>
        <v>3.2</v>
      </c>
      <c r="I2890">
        <v>4.3499999999999996</v>
      </c>
      <c r="J2890">
        <f t="shared" si="365"/>
        <v>17.399999999999999</v>
      </c>
      <c r="K2890" s="6">
        <f>VLOOKUP(M2890,'BASE ARTICLE SAMUEL 25012023 v2'!$A$1:$K$1287,11,FALSE)</f>
        <v>4.8000000000000007</v>
      </c>
      <c r="L2890" s="6">
        <f t="shared" si="366"/>
        <v>19.200000000000003</v>
      </c>
      <c r="M2890" t="s">
        <v>576</v>
      </c>
      <c r="N2890" t="str">
        <f>VLOOKUP(M2890,'BASE ARTICLE SAMUEL 25012023 v1'!$A$2:$B$1287,2,FALSE)</f>
        <v>AN</v>
      </c>
      <c r="O2890">
        <f t="shared" si="363"/>
        <v>12.8</v>
      </c>
    </row>
    <row r="2891" spans="1:15" outlineLevel="2" x14ac:dyDescent="0.25">
      <c r="A2891" t="s">
        <v>2243</v>
      </c>
      <c r="B2891" s="74" t="str">
        <f t="shared" si="364"/>
        <v>1900V150</v>
      </c>
      <c r="C2891" t="str">
        <f>VLOOKUP(A2891,'BASE ARTICLE SAMUEL 25012023 v1'!$A$1:$B$1287,2,FALSE)</f>
        <v>AF</v>
      </c>
      <c r="E2891">
        <v>1</v>
      </c>
      <c r="F2891" t="s">
        <v>1550</v>
      </c>
      <c r="G2891" s="71">
        <f>VLOOKUP(M2891,'BASE ARTICLE SAMUEL 25012023 v1'!$A$1:$F$1287,6,FALSE)</f>
        <v>5</v>
      </c>
      <c r="H2891" s="6">
        <f>VLOOKUP(M2891,'BASE ARTICLE SAMUEL 25012023 v2'!$A$1:$H$1287,8,FALSE)</f>
        <v>5</v>
      </c>
      <c r="I2891">
        <v>0.8</v>
      </c>
      <c r="J2891">
        <f t="shared" si="365"/>
        <v>0.8</v>
      </c>
      <c r="K2891" s="6">
        <f>VLOOKUP(M2891,'BASE ARTICLE SAMUEL 25012023 v2'!$A$1:$K$1287,11,FALSE)</f>
        <v>5.5</v>
      </c>
      <c r="L2891" s="6">
        <f t="shared" si="366"/>
        <v>5.5</v>
      </c>
      <c r="M2891" t="s">
        <v>1549</v>
      </c>
      <c r="N2891" t="str">
        <f>VLOOKUP(M2891,'BASE ARTICLE SAMUEL 25012023 v1'!$A$2:$B$1287,2,FALSE)</f>
        <v>AN</v>
      </c>
      <c r="O2891">
        <f t="shared" si="363"/>
        <v>5</v>
      </c>
    </row>
    <row r="2892" spans="1:15" outlineLevel="2" x14ac:dyDescent="0.25">
      <c r="A2892" t="s">
        <v>2243</v>
      </c>
      <c r="B2892" s="74" t="str">
        <f t="shared" si="364"/>
        <v>1900V150</v>
      </c>
      <c r="C2892" t="str">
        <f>VLOOKUP(A2892,'BASE ARTICLE SAMUEL 25012023 v1'!$A$1:$B$1287,2,FALSE)</f>
        <v>AF</v>
      </c>
      <c r="D2892" t="s">
        <v>558</v>
      </c>
      <c r="E2892">
        <v>3</v>
      </c>
      <c r="F2892" t="s">
        <v>559</v>
      </c>
      <c r="G2892" s="71">
        <f>VLOOKUP(M2892,'BASE ARTICLE SAMUEL 25012023 v1'!$A$1:$F$1287,6,FALSE)</f>
        <v>0.85</v>
      </c>
      <c r="H2892" s="6">
        <f>VLOOKUP(M2892,'BASE ARTICLE SAMUEL 25012023 v2'!$A$1:$H$1287,8,FALSE)</f>
        <v>0.91100000000000003</v>
      </c>
      <c r="I2892">
        <v>1.1299999999999999</v>
      </c>
      <c r="J2892">
        <f t="shared" si="365"/>
        <v>3.3899999999999997</v>
      </c>
      <c r="K2892" s="6">
        <f>VLOOKUP(M2892,'BASE ARTICLE SAMUEL 25012023 v2'!$A$1:$K$1287,11,FALSE)</f>
        <v>1.2116300000000002</v>
      </c>
      <c r="L2892" s="6">
        <f t="shared" si="366"/>
        <v>3.6348900000000004</v>
      </c>
      <c r="M2892" t="s">
        <v>558</v>
      </c>
      <c r="N2892" t="str">
        <f>VLOOKUP(M2892,'BASE ARTICLE SAMUEL 25012023 v1'!$A$2:$B$1287,2,FALSE)</f>
        <v>AS</v>
      </c>
      <c r="O2892">
        <f t="shared" si="363"/>
        <v>2.7330000000000001</v>
      </c>
    </row>
    <row r="2893" spans="1:15" outlineLevel="2" x14ac:dyDescent="0.25">
      <c r="A2893" t="s">
        <v>2243</v>
      </c>
      <c r="B2893" s="74" t="str">
        <f t="shared" si="364"/>
        <v>1900V150</v>
      </c>
      <c r="C2893" t="str">
        <f>VLOOKUP(A2893,'BASE ARTICLE SAMUEL 25012023 v1'!$A$1:$B$1287,2,FALSE)</f>
        <v>AF</v>
      </c>
      <c r="D2893" t="s">
        <v>2217</v>
      </c>
      <c r="E2893">
        <v>6</v>
      </c>
      <c r="F2893" t="s">
        <v>2218</v>
      </c>
      <c r="G2893" s="71">
        <f>VLOOKUP(M2893,'BASE ARTICLE SAMUEL 25012023 v1'!$A$1:$F$1287,6,FALSE)</f>
        <v>0.2</v>
      </c>
      <c r="H2893" s="6">
        <f>VLOOKUP(M2893,'BASE ARTICLE SAMUEL 25012023 v2'!$A$1:$H$1287,8,FALSE)</f>
        <v>0.2</v>
      </c>
      <c r="I2893">
        <v>0.26600000000000001</v>
      </c>
      <c r="J2893">
        <f t="shared" si="365"/>
        <v>1.5960000000000001</v>
      </c>
      <c r="K2893" s="6">
        <f>VLOOKUP(M2893,'BASE ARTICLE SAMUEL 25012023 v2'!$A$1:$K$1287,11,FALSE)</f>
        <v>0.26600000000000001</v>
      </c>
      <c r="L2893" s="6">
        <f t="shared" si="366"/>
        <v>1.5960000000000001</v>
      </c>
      <c r="M2893" t="s">
        <v>2217</v>
      </c>
      <c r="N2893" t="str">
        <f>VLOOKUP(M2893,'BASE ARTICLE SAMUEL 25012023 v1'!$A$2:$B$1287,2,FALSE)</f>
        <v>AN</v>
      </c>
      <c r="O2893">
        <f t="shared" si="363"/>
        <v>1.2000000000000002</v>
      </c>
    </row>
    <row r="2894" spans="1:15" outlineLevel="2" x14ac:dyDescent="0.25">
      <c r="A2894" t="s">
        <v>2243</v>
      </c>
      <c r="B2894" s="74" t="str">
        <f t="shared" si="364"/>
        <v>1900V150</v>
      </c>
      <c r="C2894" t="str">
        <f>VLOOKUP(A2894,'BASE ARTICLE SAMUEL 25012023 v1'!$A$1:$B$1287,2,FALSE)</f>
        <v>AF</v>
      </c>
      <c r="D2894" t="s">
        <v>942</v>
      </c>
      <c r="E2894">
        <v>1</v>
      </c>
      <c r="F2894" t="s">
        <v>943</v>
      </c>
      <c r="G2894" s="71">
        <f>VLOOKUP(M2894,'BASE ARTICLE SAMUEL 25012023 v1'!$A$1:$F$1287,6,FALSE)</f>
        <v>1.64</v>
      </c>
      <c r="H2894" s="6">
        <f>VLOOKUP(M2894,'BASE ARTICLE SAMUEL 25012023 v2'!$A$1:$H$1287,8,FALSE)</f>
        <v>1.83</v>
      </c>
      <c r="I2894">
        <v>2.4500000000000002</v>
      </c>
      <c r="J2894">
        <f t="shared" si="365"/>
        <v>2.4500000000000002</v>
      </c>
      <c r="K2894" s="6">
        <f>VLOOKUP(M2894,'BASE ARTICLE SAMUEL 25012023 v2'!$A$1:$K$1287,11,FALSE)</f>
        <v>2.7450000000000001</v>
      </c>
      <c r="L2894" s="6">
        <f t="shared" si="366"/>
        <v>2.7450000000000001</v>
      </c>
      <c r="M2894" t="s">
        <v>942</v>
      </c>
      <c r="N2894" t="str">
        <f>VLOOKUP(M2894,'BASE ARTICLE SAMUEL 25012023 v1'!$A$2:$B$1287,2,FALSE)</f>
        <v>AS</v>
      </c>
      <c r="O2894">
        <f t="shared" si="363"/>
        <v>1.83</v>
      </c>
    </row>
    <row r="2895" spans="1:15" outlineLevel="2" x14ac:dyDescent="0.25">
      <c r="A2895" t="s">
        <v>2243</v>
      </c>
      <c r="B2895" s="74" t="str">
        <f t="shared" si="364"/>
        <v>1900V150</v>
      </c>
      <c r="C2895" t="str">
        <f>VLOOKUP(A2895,'BASE ARTICLE SAMUEL 25012023 v1'!$A$1:$B$1287,2,FALSE)</f>
        <v>AF</v>
      </c>
      <c r="D2895" t="s">
        <v>1667</v>
      </c>
      <c r="E2895">
        <v>3</v>
      </c>
      <c r="F2895" t="s">
        <v>1668</v>
      </c>
      <c r="G2895" s="71">
        <f>VLOOKUP(M2895,'BASE ARTICLE SAMUEL 25012023 v1'!$A$1:$F$1287,6,FALSE)</f>
        <v>0.6</v>
      </c>
      <c r="H2895" s="6">
        <f>VLOOKUP(M2895,'BASE ARTICLE SAMUEL 25012023 v2'!$A$1:$H$1287,8,FALSE)</f>
        <v>0.6</v>
      </c>
      <c r="I2895">
        <v>0.9</v>
      </c>
      <c r="J2895">
        <f t="shared" si="365"/>
        <v>2.7</v>
      </c>
      <c r="K2895" s="6">
        <f>VLOOKUP(M2895,'BASE ARTICLE SAMUEL 25012023 v2'!$A$1:$K$1287,11,FALSE)</f>
        <v>0.89999999999999991</v>
      </c>
      <c r="L2895" s="6">
        <f t="shared" si="366"/>
        <v>2.6999999999999997</v>
      </c>
      <c r="M2895" t="s">
        <v>1667</v>
      </c>
      <c r="N2895" t="str">
        <f>VLOOKUP(M2895,'BASE ARTICLE SAMUEL 25012023 v1'!$A$2:$B$1287,2,FALSE)</f>
        <v>AN</v>
      </c>
      <c r="O2895">
        <f t="shared" si="363"/>
        <v>1.7999999999999998</v>
      </c>
    </row>
    <row r="2896" spans="1:15" outlineLevel="2" x14ac:dyDescent="0.25">
      <c r="A2896" t="s">
        <v>2243</v>
      </c>
      <c r="B2896" s="74" t="str">
        <f t="shared" si="364"/>
        <v>1900V150</v>
      </c>
      <c r="C2896" t="str">
        <f>VLOOKUP(A2896,'BASE ARTICLE SAMUEL 25012023 v1'!$A$1:$B$1287,2,FALSE)</f>
        <v>AF</v>
      </c>
      <c r="D2896" t="s">
        <v>1949</v>
      </c>
      <c r="E2896">
        <v>2</v>
      </c>
      <c r="F2896" t="s">
        <v>1950</v>
      </c>
      <c r="G2896" s="71">
        <f>VLOOKUP(M2896,'BASE ARTICLE SAMUEL 25012023 v1'!$A$1:$F$1287,6,FALSE)</f>
        <v>0</v>
      </c>
      <c r="H2896" s="6">
        <f>VLOOKUP(M2896,'BASE ARTICLE SAMUEL 25012023 v2'!$A$1:$H$1287,8,FALSE)</f>
        <v>92.97</v>
      </c>
      <c r="I2896">
        <v>156.03</v>
      </c>
      <c r="J2896">
        <f t="shared" si="365"/>
        <v>312.06</v>
      </c>
      <c r="K2896" s="6">
        <f>VLOOKUP(M2896,'BASE ARTICLE SAMUEL 25012023 v2'!$A$1:$K$1287,11,FALSE)</f>
        <v>157.13120000000001</v>
      </c>
      <c r="L2896" s="6">
        <f t="shared" si="366"/>
        <v>314.26240000000001</v>
      </c>
      <c r="M2896" t="s">
        <v>1949</v>
      </c>
      <c r="N2896" t="str">
        <f>VLOOKUP(M2896,'BASE ARTICLE SAMUEL 25012023 v1'!$A$2:$B$1287,2,FALSE)</f>
        <v>AF</v>
      </c>
      <c r="O2896">
        <f t="shared" si="363"/>
        <v>185.94</v>
      </c>
    </row>
    <row r="2897" spans="1:15" outlineLevel="2" x14ac:dyDescent="0.25">
      <c r="A2897" t="s">
        <v>2243</v>
      </c>
      <c r="B2897" s="74" t="str">
        <f t="shared" si="364"/>
        <v>1900V150</v>
      </c>
      <c r="C2897" t="str">
        <f>VLOOKUP(A2897,'BASE ARTICLE SAMUEL 25012023 v1'!$A$1:$B$1287,2,FALSE)</f>
        <v>AF</v>
      </c>
      <c r="D2897" t="s">
        <v>2057</v>
      </c>
      <c r="E2897">
        <v>1</v>
      </c>
      <c r="F2897" t="s">
        <v>2058</v>
      </c>
      <c r="G2897" s="71">
        <f>VLOOKUP(M2897,'BASE ARTICLE SAMUEL 25012023 v1'!$A$1:$F$1287,6,FALSE)</f>
        <v>214.71</v>
      </c>
      <c r="H2897" s="6">
        <f>VLOOKUP(M2897,'BASE ARTICLE SAMUEL 25012023 v2'!$A$1:$H$1287,8,FALSE)</f>
        <v>196.03</v>
      </c>
      <c r="I2897">
        <v>289.12</v>
      </c>
      <c r="J2897">
        <f t="shared" si="365"/>
        <v>289.12</v>
      </c>
      <c r="K2897" s="6">
        <f>VLOOKUP(M2897,'BASE ARTICLE SAMUEL 25012023 v2'!$A$1:$K$1287,11,FALSE)</f>
        <v>287.341800036</v>
      </c>
      <c r="L2897" s="6">
        <f t="shared" si="366"/>
        <v>287.341800036</v>
      </c>
      <c r="M2897" t="s">
        <v>2057</v>
      </c>
      <c r="N2897" t="str">
        <f>VLOOKUP(M2897,'BASE ARTICLE SAMUEL 25012023 v1'!$A$2:$B$1287,2,FALSE)</f>
        <v>AF</v>
      </c>
      <c r="O2897">
        <f t="shared" si="363"/>
        <v>196.03</v>
      </c>
    </row>
    <row r="2898" spans="1:15" outlineLevel="2" x14ac:dyDescent="0.25">
      <c r="A2898" t="s">
        <v>2243</v>
      </c>
      <c r="B2898" s="74" t="str">
        <f t="shared" si="364"/>
        <v>1900V150</v>
      </c>
      <c r="C2898" t="str">
        <f>VLOOKUP(A2898,'BASE ARTICLE SAMUEL 25012023 v1'!$A$1:$B$1287,2,FALSE)</f>
        <v>AF</v>
      </c>
      <c r="D2898" t="s">
        <v>2045</v>
      </c>
      <c r="E2898">
        <v>1</v>
      </c>
      <c r="F2898" t="s">
        <v>3952</v>
      </c>
      <c r="G2898" s="71">
        <f>VLOOKUP(M2898,'BASE ARTICLE SAMUEL 25012023 v1'!$A$1:$F$1287,6,FALSE)</f>
        <v>249.46</v>
      </c>
      <c r="H2898" s="6">
        <f>VLOOKUP(M2898,'BASE ARTICLE SAMUEL 25012023 v2'!$A$1:$H$1287,8,FALSE)</f>
        <v>46.484999999999999</v>
      </c>
      <c r="I2898">
        <v>380.51</v>
      </c>
      <c r="J2898">
        <f t="shared" si="365"/>
        <v>380.51</v>
      </c>
      <c r="K2898" s="6">
        <f>VLOOKUP(M2898,'BASE ARTICLE SAMUEL 25012023 v2'!$A$1:$K$1287,11,FALSE)</f>
        <v>193.47749999999999</v>
      </c>
      <c r="L2898" s="6">
        <f t="shared" si="366"/>
        <v>193.47749999999999</v>
      </c>
      <c r="M2898" t="s">
        <v>2045</v>
      </c>
      <c r="N2898" t="str">
        <f>VLOOKUP(M2898,'BASE ARTICLE SAMUEL 25012023 v1'!$A$2:$B$1287,2,FALSE)</f>
        <v>AF</v>
      </c>
      <c r="O2898">
        <f t="shared" si="363"/>
        <v>46.484999999999999</v>
      </c>
    </row>
    <row r="2899" spans="1:15" outlineLevel="2" x14ac:dyDescent="0.25">
      <c r="A2899" t="s">
        <v>2243</v>
      </c>
      <c r="B2899" s="74" t="str">
        <f t="shared" si="364"/>
        <v>1900V150</v>
      </c>
      <c r="C2899" t="str">
        <f>VLOOKUP(A2899,'BASE ARTICLE SAMUEL 25012023 v1'!$A$1:$B$1287,2,FALSE)</f>
        <v>AF</v>
      </c>
      <c r="D2899" t="s">
        <v>2059</v>
      </c>
      <c r="E2899">
        <v>1</v>
      </c>
      <c r="F2899" t="s">
        <v>2060</v>
      </c>
      <c r="G2899" s="71">
        <f>VLOOKUP(M2899,'BASE ARTICLE SAMUEL 25012023 v1'!$A$1:$F$1287,6,FALSE)</f>
        <v>237</v>
      </c>
      <c r="H2899" s="6">
        <f>VLOOKUP(M2899,'BASE ARTICLE SAMUEL 25012023 v2'!$A$1:$H$1287,8,FALSE)</f>
        <v>299.99</v>
      </c>
      <c r="I2899">
        <v>355.5</v>
      </c>
      <c r="J2899">
        <f t="shared" si="365"/>
        <v>355.5</v>
      </c>
      <c r="K2899" s="6">
        <f>VLOOKUP(M2899,'BASE ARTICLE SAMUEL 25012023 v2'!$A$1:$K$1287,11,FALSE)</f>
        <v>449.98500000000001</v>
      </c>
      <c r="L2899" s="6">
        <f t="shared" si="366"/>
        <v>449.98500000000001</v>
      </c>
      <c r="M2899" t="s">
        <v>2059</v>
      </c>
      <c r="N2899" t="str">
        <f>VLOOKUP(M2899,'BASE ARTICLE SAMUEL 25012023 v1'!$A$2:$B$1287,2,FALSE)</f>
        <v>AN</v>
      </c>
      <c r="O2899">
        <f t="shared" si="363"/>
        <v>299.99</v>
      </c>
    </row>
    <row r="2900" spans="1:15" outlineLevel="2" x14ac:dyDescent="0.25">
      <c r="A2900" t="s">
        <v>2243</v>
      </c>
      <c r="B2900" s="74" t="str">
        <f t="shared" si="364"/>
        <v>1900V150</v>
      </c>
      <c r="C2900" t="str">
        <f>VLOOKUP(A2900,'BASE ARTICLE SAMUEL 25012023 v1'!$A$1:$B$1287,2,FALSE)</f>
        <v>AF</v>
      </c>
      <c r="D2900" t="s">
        <v>68</v>
      </c>
      <c r="E2900">
        <v>1</v>
      </c>
      <c r="F2900" t="s">
        <v>69</v>
      </c>
      <c r="G2900" s="71">
        <f>VLOOKUP(M2900,'BASE ARTICLE SAMUEL 25012023 v1'!$A$1:$F$1287,6,FALSE)</f>
        <v>0.94</v>
      </c>
      <c r="H2900" s="6">
        <f>VLOOKUP(M2900,'BASE ARTICLE SAMUEL 25012023 v2'!$A$1:$H$1287,8,FALSE)</f>
        <v>0.94</v>
      </c>
      <c r="I2900">
        <v>1.41</v>
      </c>
      <c r="J2900">
        <f t="shared" si="365"/>
        <v>1.41</v>
      </c>
      <c r="K2900" s="6">
        <f>VLOOKUP(M2900,'BASE ARTICLE SAMUEL 25012023 v2'!$A$1:$K$1287,11,FALSE)</f>
        <v>1.41</v>
      </c>
      <c r="L2900" s="6">
        <f t="shared" si="366"/>
        <v>1.41</v>
      </c>
      <c r="M2900" t="s">
        <v>68</v>
      </c>
      <c r="N2900" t="str">
        <f>VLOOKUP(M2900,'BASE ARTICLE SAMUEL 25012023 v1'!$A$2:$B$1287,2,FALSE)</f>
        <v>AS</v>
      </c>
      <c r="O2900">
        <f t="shared" si="363"/>
        <v>0.94</v>
      </c>
    </row>
    <row r="2901" spans="1:15" outlineLevel="2" x14ac:dyDescent="0.25">
      <c r="A2901" t="s">
        <v>2243</v>
      </c>
      <c r="B2901" s="74" t="str">
        <f t="shared" si="364"/>
        <v>1900V150</v>
      </c>
      <c r="C2901" t="str">
        <f>VLOOKUP(A2901,'BASE ARTICLE SAMUEL 25012023 v1'!$A$1:$B$1287,2,FALSE)</f>
        <v>AF</v>
      </c>
      <c r="D2901" t="s">
        <v>90</v>
      </c>
      <c r="E2901">
        <v>2</v>
      </c>
      <c r="F2901" t="s">
        <v>91</v>
      </c>
      <c r="G2901" s="71">
        <f>VLOOKUP(M2901,'BASE ARTICLE SAMUEL 25012023 v1'!$A$1:$F$1287,6,FALSE)</f>
        <v>0.92</v>
      </c>
      <c r="H2901" s="6">
        <f>VLOOKUP(M2901,'BASE ARTICLE SAMUEL 25012023 v2'!$A$1:$H$1287,8,FALSE)</f>
        <v>0.92</v>
      </c>
      <c r="I2901">
        <v>1.38</v>
      </c>
      <c r="J2901">
        <f t="shared" si="365"/>
        <v>2.76</v>
      </c>
      <c r="K2901" s="6">
        <f>VLOOKUP(M2901,'BASE ARTICLE SAMUEL 25012023 v2'!$A$1:$K$1287,11,FALSE)</f>
        <v>1.3800000000000001</v>
      </c>
      <c r="L2901" s="6">
        <f t="shared" si="366"/>
        <v>2.7600000000000002</v>
      </c>
      <c r="M2901" t="s">
        <v>90</v>
      </c>
      <c r="N2901" t="str">
        <f>VLOOKUP(M2901,'BASE ARTICLE SAMUEL 25012023 v1'!$A$2:$B$1287,2,FALSE)</f>
        <v>AS</v>
      </c>
      <c r="O2901">
        <f t="shared" si="363"/>
        <v>1.84</v>
      </c>
    </row>
    <row r="2902" spans="1:15" outlineLevel="2" x14ac:dyDescent="0.25">
      <c r="A2902" t="s">
        <v>2243</v>
      </c>
      <c r="B2902" s="74" t="str">
        <f t="shared" si="364"/>
        <v>1900V150</v>
      </c>
      <c r="C2902" t="str">
        <f>VLOOKUP(A2902,'BASE ARTICLE SAMUEL 25012023 v1'!$A$1:$B$1287,2,FALSE)</f>
        <v>AF</v>
      </c>
      <c r="D2902" t="s">
        <v>757</v>
      </c>
      <c r="E2902">
        <v>1</v>
      </c>
      <c r="F2902" t="s">
        <v>758</v>
      </c>
      <c r="G2902" s="71">
        <f>VLOOKUP(M2902,'BASE ARTICLE SAMUEL 25012023 v1'!$A$1:$F$1287,6,FALSE)</f>
        <v>1.22</v>
      </c>
      <c r="H2902" s="6">
        <f>VLOOKUP(M2902,'BASE ARTICLE SAMUEL 25012023 v2'!$A$1:$H$1287,8,FALSE)</f>
        <v>1.22</v>
      </c>
      <c r="I2902">
        <v>1.62</v>
      </c>
      <c r="J2902">
        <f t="shared" si="365"/>
        <v>1.62</v>
      </c>
      <c r="K2902" s="6">
        <f>VLOOKUP(M2902,'BASE ARTICLE SAMUEL 25012023 v2'!$A$1:$K$1287,11,FALSE)</f>
        <v>1.6226</v>
      </c>
      <c r="L2902" s="6">
        <f t="shared" si="366"/>
        <v>1.6226</v>
      </c>
      <c r="M2902" t="s">
        <v>757</v>
      </c>
      <c r="N2902" t="str">
        <f>VLOOKUP(M2902,'BASE ARTICLE SAMUEL 25012023 v1'!$A$2:$B$1287,2,FALSE)</f>
        <v>AS</v>
      </c>
      <c r="O2902">
        <f t="shared" si="363"/>
        <v>1.22</v>
      </c>
    </row>
    <row r="2903" spans="1:15" outlineLevel="2" x14ac:dyDescent="0.25">
      <c r="A2903" t="s">
        <v>2243</v>
      </c>
      <c r="B2903" s="74" t="str">
        <f t="shared" si="364"/>
        <v>1900V150</v>
      </c>
      <c r="C2903" t="str">
        <f>VLOOKUP(A2903,'BASE ARTICLE SAMUEL 25012023 v1'!$A$1:$B$1287,2,FALSE)</f>
        <v>AF</v>
      </c>
      <c r="D2903" t="s">
        <v>1603</v>
      </c>
      <c r="E2903">
        <v>2</v>
      </c>
      <c r="F2903" t="s">
        <v>1604</v>
      </c>
      <c r="G2903" s="71">
        <f>VLOOKUP(M2903,'BASE ARTICLE SAMUEL 25012023 v1'!$A$1:$F$1287,6,FALSE)</f>
        <v>50</v>
      </c>
      <c r="H2903" s="6">
        <f>VLOOKUP(M2903,'BASE ARTICLE SAMUEL 25012023 v2'!$A$1:$H$1287,8,FALSE)</f>
        <v>0</v>
      </c>
      <c r="I2903">
        <v>75</v>
      </c>
      <c r="J2903">
        <f t="shared" si="365"/>
        <v>150</v>
      </c>
      <c r="K2903" s="6">
        <f>VLOOKUP(M2903,'BASE ARTICLE SAMUEL 25012023 v2'!$A$1:$K$1287,11,FALSE)</f>
        <v>75</v>
      </c>
      <c r="L2903" s="6">
        <f t="shared" si="366"/>
        <v>150</v>
      </c>
      <c r="M2903" t="s">
        <v>1603</v>
      </c>
      <c r="N2903" t="str">
        <f>VLOOKUP(M2903,'BASE ARTICLE SAMUEL 25012023 v1'!$A$2:$B$1287,2,FALSE)</f>
        <v>AN</v>
      </c>
      <c r="O2903">
        <f t="shared" si="363"/>
        <v>0</v>
      </c>
    </row>
    <row r="2904" spans="1:15" outlineLevel="2" x14ac:dyDescent="0.25">
      <c r="A2904" t="s">
        <v>2243</v>
      </c>
      <c r="B2904" s="74" t="str">
        <f t="shared" si="364"/>
        <v>1900V150</v>
      </c>
      <c r="C2904" t="str">
        <f>VLOOKUP(A2904,'BASE ARTICLE SAMUEL 25012023 v1'!$A$1:$B$1287,2,FALSE)</f>
        <v>AF</v>
      </c>
      <c r="D2904" t="s">
        <v>2049</v>
      </c>
      <c r="E2904">
        <v>4</v>
      </c>
      <c r="F2904" t="s">
        <v>2050</v>
      </c>
      <c r="G2904" s="71">
        <f>VLOOKUP(M2904,'BASE ARTICLE SAMUEL 25012023 v1'!$A$1:$F$1287,6,FALSE)</f>
        <v>0</v>
      </c>
      <c r="H2904" s="6">
        <f>VLOOKUP(M2904,'BASE ARTICLE SAMUEL 25012023 v2'!$A$1:$H$1287,8,FALSE)</f>
        <v>4.1400000000000006</v>
      </c>
      <c r="I2904">
        <v>5.5</v>
      </c>
      <c r="J2904">
        <f t="shared" si="365"/>
        <v>22</v>
      </c>
      <c r="K2904" s="6">
        <f>VLOOKUP(M2904,'BASE ARTICLE SAMUEL 25012023 v2'!$A$1:$K$1287,11,FALSE)</f>
        <v>5.5212000000000003</v>
      </c>
      <c r="L2904" s="6">
        <f t="shared" si="366"/>
        <v>22.084800000000001</v>
      </c>
      <c r="M2904" t="s">
        <v>2049</v>
      </c>
      <c r="N2904" t="str">
        <f>VLOOKUP(M2904,'BASE ARTICLE SAMUEL 25012023 v1'!$A$2:$B$1287,2,FALSE)</f>
        <v>AF</v>
      </c>
      <c r="O2904">
        <f t="shared" si="363"/>
        <v>16.560000000000002</v>
      </c>
    </row>
    <row r="2905" spans="1:15" outlineLevel="2" x14ac:dyDescent="0.25">
      <c r="A2905" t="s">
        <v>2243</v>
      </c>
      <c r="B2905" s="74" t="str">
        <f t="shared" si="364"/>
        <v>1900V150</v>
      </c>
      <c r="C2905" t="str">
        <f>VLOOKUP(A2905,'BASE ARTICLE SAMUEL 25012023 v1'!$A$1:$B$1287,2,FALSE)</f>
        <v>AF</v>
      </c>
      <c r="D2905" t="s">
        <v>1562</v>
      </c>
      <c r="E2905">
        <v>1</v>
      </c>
      <c r="F2905" t="s">
        <v>1563</v>
      </c>
      <c r="G2905" s="71">
        <f>VLOOKUP(M2905,'BASE ARTICLE SAMUEL 25012023 v1'!$A$1:$F$1287,6,FALSE)</f>
        <v>19.18</v>
      </c>
      <c r="H2905" s="6">
        <f>VLOOKUP(M2905,'BASE ARTICLE SAMUEL 25012023 v2'!$A$1:$H$1287,8,FALSE)</f>
        <v>19.18</v>
      </c>
      <c r="I2905">
        <v>28.77</v>
      </c>
      <c r="J2905">
        <f t="shared" si="365"/>
        <v>28.77</v>
      </c>
      <c r="K2905" s="6">
        <f>VLOOKUP(M2905,'BASE ARTICLE SAMUEL 25012023 v2'!$A$1:$K$1287,11,FALSE)</f>
        <v>28.77</v>
      </c>
      <c r="L2905" s="6">
        <f t="shared" si="366"/>
        <v>28.77</v>
      </c>
      <c r="M2905" t="s">
        <v>1562</v>
      </c>
      <c r="N2905" t="str">
        <f>VLOOKUP(M2905,'BASE ARTICLE SAMUEL 25012023 v1'!$A$2:$B$1287,2,FALSE)</f>
        <v>AN</v>
      </c>
      <c r="O2905">
        <f t="shared" si="363"/>
        <v>19.18</v>
      </c>
    </row>
    <row r="2906" spans="1:15" outlineLevel="2" x14ac:dyDescent="0.25">
      <c r="A2906" t="s">
        <v>2243</v>
      </c>
      <c r="B2906" s="74" t="str">
        <f t="shared" si="364"/>
        <v>1900V150</v>
      </c>
      <c r="C2906" t="str">
        <f>VLOOKUP(A2906,'BASE ARTICLE SAMUEL 25012023 v1'!$A$1:$B$1287,2,FALSE)</f>
        <v>AF</v>
      </c>
      <c r="D2906" t="s">
        <v>560</v>
      </c>
      <c r="E2906">
        <v>3</v>
      </c>
      <c r="F2906" t="s">
        <v>561</v>
      </c>
      <c r="G2906" s="71">
        <f>VLOOKUP(M2906,'BASE ARTICLE SAMUEL 25012023 v1'!$A$1:$F$1287,6,FALSE)</f>
        <v>5.73</v>
      </c>
      <c r="H2906" s="6">
        <f>VLOOKUP(M2906,'BASE ARTICLE SAMUEL 25012023 v2'!$A$1:$H$1287,8,FALSE)</f>
        <v>5.73</v>
      </c>
      <c r="I2906">
        <v>19.059999999999999</v>
      </c>
      <c r="J2906">
        <f t="shared" si="365"/>
        <v>57.179999999999993</v>
      </c>
      <c r="K2906" s="6">
        <f>VLOOKUP(M2906,'BASE ARTICLE SAMUEL 25012023 v2'!$A$1:$K$1287,11,FALSE)</f>
        <v>22.862700000000004</v>
      </c>
      <c r="L2906" s="6">
        <f t="shared" si="366"/>
        <v>68.588100000000011</v>
      </c>
      <c r="M2906" t="s">
        <v>560</v>
      </c>
      <c r="N2906" t="str">
        <f>VLOOKUP(M2906,'BASE ARTICLE SAMUEL 25012023 v1'!$A$2:$B$1287,2,FALSE)</f>
        <v>AS</v>
      </c>
      <c r="O2906">
        <f t="shared" si="363"/>
        <v>17.190000000000001</v>
      </c>
    </row>
    <row r="2907" spans="1:15" outlineLevel="2" x14ac:dyDescent="0.25">
      <c r="A2907" t="s">
        <v>2243</v>
      </c>
      <c r="B2907" s="74" t="str">
        <f t="shared" si="364"/>
        <v>1900V150</v>
      </c>
      <c r="C2907" t="str">
        <f>VLOOKUP(A2907,'BASE ARTICLE SAMUEL 25012023 v1'!$A$1:$B$1287,2,FALSE)</f>
        <v>AF</v>
      </c>
      <c r="D2907" t="s">
        <v>2200</v>
      </c>
      <c r="E2907">
        <v>3</v>
      </c>
      <c r="F2907" t="s">
        <v>2201</v>
      </c>
      <c r="G2907" s="71">
        <f>VLOOKUP(M2907,'BASE ARTICLE SAMUEL 25012023 v1'!$A$1:$F$1287,6,FALSE)</f>
        <v>0</v>
      </c>
      <c r="H2907" s="6">
        <f>VLOOKUP(M2907,'BASE ARTICLE SAMUEL 25012023 v2'!$A$1:$H$1287,8,FALSE)</f>
        <v>0</v>
      </c>
      <c r="I2907">
        <v>0</v>
      </c>
      <c r="J2907">
        <f t="shared" si="365"/>
        <v>0</v>
      </c>
      <c r="K2907" s="6">
        <f>VLOOKUP(M2907,'BASE ARTICLE SAMUEL 25012023 v2'!$A$1:$K$1287,11,FALSE)</f>
        <v>0</v>
      </c>
      <c r="L2907" s="6">
        <f t="shared" si="366"/>
        <v>0</v>
      </c>
      <c r="M2907" t="s">
        <v>2200</v>
      </c>
      <c r="N2907" t="str">
        <f>VLOOKUP(M2907,'BASE ARTICLE SAMUEL 25012023 v1'!$A$2:$B$1287,2,FALSE)</f>
        <v>AS</v>
      </c>
      <c r="O2907">
        <f t="shared" si="363"/>
        <v>0</v>
      </c>
    </row>
    <row r="2908" spans="1:15" outlineLevel="2" x14ac:dyDescent="0.25">
      <c r="A2908" t="s">
        <v>2243</v>
      </c>
      <c r="B2908" s="74" t="str">
        <f t="shared" si="364"/>
        <v>1900V150</v>
      </c>
      <c r="C2908" t="str">
        <f>VLOOKUP(A2908,'BASE ARTICLE SAMUEL 25012023 v1'!$A$1:$B$1287,2,FALSE)</f>
        <v>AF</v>
      </c>
      <c r="D2908" t="s">
        <v>274</v>
      </c>
      <c r="E2908">
        <v>1</v>
      </c>
      <c r="F2908" t="s">
        <v>275</v>
      </c>
      <c r="G2908" s="71">
        <f>VLOOKUP(M2908,'BASE ARTICLE SAMUEL 25012023 v1'!$A$1:$F$1287,6,FALSE)</f>
        <v>1.23</v>
      </c>
      <c r="H2908" s="6">
        <f>VLOOKUP(M2908,'BASE ARTICLE SAMUEL 25012023 v2'!$A$1:$H$1287,8,FALSE)</f>
        <v>1.327</v>
      </c>
      <c r="I2908">
        <v>1.64</v>
      </c>
      <c r="J2908">
        <f t="shared" si="365"/>
        <v>1.64</v>
      </c>
      <c r="K2908" s="6">
        <f>VLOOKUP(M2908,'BASE ARTICLE SAMUEL 25012023 v2'!$A$1:$K$1287,11,FALSE)</f>
        <v>1.76491</v>
      </c>
      <c r="L2908" s="6">
        <f t="shared" si="366"/>
        <v>1.76491</v>
      </c>
      <c r="M2908" t="s">
        <v>274</v>
      </c>
      <c r="N2908" t="str">
        <f>VLOOKUP(M2908,'BASE ARTICLE SAMUEL 25012023 v1'!$A$2:$B$1287,2,FALSE)</f>
        <v>AS</v>
      </c>
      <c r="O2908">
        <f t="shared" si="363"/>
        <v>1.327</v>
      </c>
    </row>
    <row r="2909" spans="1:15" outlineLevel="2" x14ac:dyDescent="0.25">
      <c r="A2909" t="s">
        <v>2243</v>
      </c>
      <c r="B2909" s="74" t="str">
        <f t="shared" si="364"/>
        <v>1900V150</v>
      </c>
      <c r="C2909" t="str">
        <f>VLOOKUP(A2909,'BASE ARTICLE SAMUEL 25012023 v1'!$A$1:$B$1287,2,FALSE)</f>
        <v>AF</v>
      </c>
      <c r="D2909" t="s">
        <v>2215</v>
      </c>
      <c r="E2909">
        <v>5</v>
      </c>
      <c r="F2909" t="s">
        <v>2216</v>
      </c>
      <c r="G2909" s="71">
        <f>VLOOKUP(M2909,'BASE ARTICLE SAMUEL 25012023 v1'!$A$1:$F$1287,6,FALSE)</f>
        <v>0.6</v>
      </c>
      <c r="H2909" s="6">
        <f>VLOOKUP(M2909,'BASE ARTICLE SAMUEL 25012023 v2'!$A$1:$H$1287,8,FALSE)</f>
        <v>0.76</v>
      </c>
      <c r="I2909">
        <v>0.79800000000000004</v>
      </c>
      <c r="J2909">
        <f t="shared" si="365"/>
        <v>3.99</v>
      </c>
      <c r="K2909" s="6">
        <f>VLOOKUP(M2909,'BASE ARTICLE SAMUEL 25012023 v2'!$A$1:$K$1287,11,FALSE)</f>
        <v>1.0108000000000001</v>
      </c>
      <c r="L2909" s="6">
        <f t="shared" si="366"/>
        <v>5.0540000000000003</v>
      </c>
      <c r="M2909" t="s">
        <v>2215</v>
      </c>
      <c r="N2909" t="str">
        <f>VLOOKUP(M2909,'BASE ARTICLE SAMUEL 25012023 v1'!$A$2:$B$1287,2,FALSE)</f>
        <v>AN</v>
      </c>
      <c r="O2909">
        <f t="shared" si="363"/>
        <v>3.8</v>
      </c>
    </row>
    <row r="2910" spans="1:15" outlineLevel="2" x14ac:dyDescent="0.25">
      <c r="A2910" t="s">
        <v>2243</v>
      </c>
      <c r="B2910" s="74" t="str">
        <f t="shared" si="364"/>
        <v>1900V150</v>
      </c>
      <c r="C2910" t="str">
        <f>VLOOKUP(A2910,'BASE ARTICLE SAMUEL 25012023 v1'!$A$1:$B$1287,2,FALSE)</f>
        <v>AF</v>
      </c>
      <c r="E2910">
        <v>1</v>
      </c>
      <c r="F2910" t="s">
        <v>2484</v>
      </c>
      <c r="G2910" s="71">
        <f>VLOOKUP(M2910,'BASE ARTICLE SAMUEL 25012023 v1'!$A$1:$F$1287,6,FALSE)</f>
        <v>1.32</v>
      </c>
      <c r="H2910" s="6">
        <f>VLOOKUP(M2910,'BASE ARTICLE SAMUEL 25012023 v2'!$A$1:$H$1287,8,FALSE)</f>
        <v>1.32</v>
      </c>
      <c r="I2910">
        <v>0.79800000000000004</v>
      </c>
      <c r="J2910">
        <f t="shared" si="365"/>
        <v>0.79800000000000004</v>
      </c>
      <c r="K2910" s="6">
        <f>VLOOKUP(M2910,'BASE ARTICLE SAMUEL 25012023 v2'!$A$1:$K$1287,11,FALSE)</f>
        <v>1.4520000000000002</v>
      </c>
      <c r="L2910" s="6">
        <f t="shared" si="366"/>
        <v>1.4520000000000002</v>
      </c>
      <c r="M2910" t="s">
        <v>2483</v>
      </c>
      <c r="N2910" t="str">
        <f>VLOOKUP(M2910,'BASE ARTICLE SAMUEL 25012023 v1'!$A$2:$B$1287,2,FALSE)</f>
        <v>AN</v>
      </c>
      <c r="O2910">
        <f t="shared" si="363"/>
        <v>1.32</v>
      </c>
    </row>
    <row r="2911" spans="1:15" outlineLevel="1" x14ac:dyDescent="0.25">
      <c r="A2911" s="74" t="s">
        <v>4267</v>
      </c>
      <c r="B2911" s="74" t="str">
        <f t="shared" si="364"/>
        <v>DP-SPR1900V150</v>
      </c>
      <c r="H2911" s="6" t="e">
        <f>VLOOKUP(M2911,'BASE ARTICLE SAMUEL 25012023 v2'!$A$1:$H$1287,8,FALSE)</f>
        <v>#N/A</v>
      </c>
      <c r="K2911" s="6" t="e">
        <f>VLOOKUP(M2911,'BASE ARTICLE SAMUEL 25012023 v2'!$A$1:$K$1287,11,FALSE)</f>
        <v>#N/A</v>
      </c>
      <c r="L2911" s="6">
        <f>SUBTOTAL(9,L2888:L2910)</f>
        <v>2528.4490000360006</v>
      </c>
      <c r="O2911">
        <f>SUBTOTAL(9,O2888:O2910)</f>
        <v>1460.1849999999997</v>
      </c>
    </row>
    <row r="2912" spans="1:15" outlineLevel="2" x14ac:dyDescent="0.25">
      <c r="A2912" t="s">
        <v>1118</v>
      </c>
      <c r="B2912" s="74" t="str">
        <f t="shared" si="364"/>
        <v>O</v>
      </c>
      <c r="C2912" t="str">
        <f>VLOOKUP(A2912,'BASE ARTICLE SAMUEL 25012023 v1'!$A$1:$B$1287,2,FALSE)</f>
        <v>AF</v>
      </c>
      <c r="E2912">
        <v>1</v>
      </c>
      <c r="F2912" t="s">
        <v>2210</v>
      </c>
      <c r="G2912" s="71">
        <f>VLOOKUP(M2912,'BASE ARTICLE SAMUEL 25012023 v1'!$A$1:$F$1287,6,FALSE)</f>
        <v>71</v>
      </c>
      <c r="H2912" s="6">
        <f>VLOOKUP(M2912,'BASE ARTICLE SAMUEL 25012023 v2'!$A$1:$H$1287,8,FALSE)</f>
        <v>71</v>
      </c>
      <c r="I2912">
        <v>0</v>
      </c>
      <c r="J2912">
        <f t="shared" ref="J2912:J2919" si="367">E2912*I2912</f>
        <v>0</v>
      </c>
      <c r="K2912" s="6">
        <f>VLOOKUP(M2912,'BASE ARTICLE SAMUEL 25012023 v2'!$A$1:$K$1287,11,FALSE)</f>
        <v>106.5</v>
      </c>
      <c r="L2912" s="6">
        <f t="shared" ref="L2912:L2919" si="368">E2912*K2912</f>
        <v>106.5</v>
      </c>
      <c r="M2912" t="s">
        <v>2209</v>
      </c>
      <c r="N2912" t="str">
        <f>VLOOKUP(M2912,'BASE ARTICLE SAMUEL 25012023 v1'!$A$2:$B$1287,2,FALSE)</f>
        <v>AN</v>
      </c>
      <c r="O2912">
        <f t="shared" si="363"/>
        <v>71</v>
      </c>
    </row>
    <row r="2913" spans="1:15" outlineLevel="2" x14ac:dyDescent="0.25">
      <c r="A2913" t="s">
        <v>1118</v>
      </c>
      <c r="B2913" s="74" t="str">
        <f t="shared" si="364"/>
        <v>O</v>
      </c>
      <c r="C2913" t="str">
        <f>VLOOKUP(A2913,'BASE ARTICLE SAMUEL 25012023 v1'!$A$1:$B$1287,2,FALSE)</f>
        <v>AF</v>
      </c>
      <c r="E2913">
        <v>1</v>
      </c>
      <c r="F2913" t="s">
        <v>2212</v>
      </c>
      <c r="G2913" s="71">
        <f>VLOOKUP(M2913,'BASE ARTICLE SAMUEL 25012023 v1'!$A$1:$F$1287,6,FALSE)</f>
        <v>7</v>
      </c>
      <c r="H2913" s="6">
        <f>VLOOKUP(M2913,'BASE ARTICLE SAMUEL 25012023 v2'!$A$1:$H$1287,8,FALSE)</f>
        <v>7</v>
      </c>
      <c r="I2913">
        <v>0</v>
      </c>
      <c r="J2913">
        <f t="shared" si="367"/>
        <v>0</v>
      </c>
      <c r="K2913" s="6">
        <f>VLOOKUP(M2913,'BASE ARTICLE SAMUEL 25012023 v2'!$A$1:$K$1287,11,FALSE)</f>
        <v>9.31</v>
      </c>
      <c r="L2913" s="6">
        <f t="shared" si="368"/>
        <v>9.31</v>
      </c>
      <c r="M2913" t="s">
        <v>2211</v>
      </c>
      <c r="N2913" t="str">
        <f>VLOOKUP(M2913,'BASE ARTICLE SAMUEL 25012023 v1'!$A$2:$B$1287,2,FALSE)</f>
        <v>AN</v>
      </c>
      <c r="O2913">
        <f t="shared" si="363"/>
        <v>7</v>
      </c>
    </row>
    <row r="2914" spans="1:15" outlineLevel="2" x14ac:dyDescent="0.25">
      <c r="A2914" t="s">
        <v>1118</v>
      </c>
      <c r="B2914" s="74" t="str">
        <f t="shared" si="364"/>
        <v>O</v>
      </c>
      <c r="C2914" t="str">
        <f>VLOOKUP(A2914,'BASE ARTICLE SAMUEL 25012023 v1'!$A$1:$B$1287,2,FALSE)</f>
        <v>AF</v>
      </c>
      <c r="E2914">
        <v>1</v>
      </c>
      <c r="F2914" t="s">
        <v>2220</v>
      </c>
      <c r="G2914" s="71">
        <f>VLOOKUP(M2914,'BASE ARTICLE SAMUEL 25012023 v1'!$A$1:$F$1287,6,FALSE)</f>
        <v>195</v>
      </c>
      <c r="H2914" s="6">
        <f>VLOOKUP(M2914,'BASE ARTICLE SAMUEL 25012023 v2'!$A$1:$H$1287,8,FALSE)</f>
        <v>0.19500000000000001</v>
      </c>
      <c r="I2914">
        <v>0</v>
      </c>
      <c r="J2914">
        <f t="shared" si="367"/>
        <v>0</v>
      </c>
      <c r="K2914" s="6">
        <f>VLOOKUP(M2914,'BASE ARTICLE SAMUEL 25012023 v2'!$A$1:$K$1287,11,FALSE)</f>
        <v>0.29249999999999998</v>
      </c>
      <c r="L2914" s="6">
        <f t="shared" si="368"/>
        <v>0.29249999999999998</v>
      </c>
      <c r="M2914" t="s">
        <v>2219</v>
      </c>
      <c r="N2914" t="str">
        <f>VLOOKUP(M2914,'BASE ARTICLE SAMUEL 25012023 v1'!$A$2:$B$1287,2,FALSE)</f>
        <v>AN</v>
      </c>
      <c r="O2914">
        <f t="shared" si="363"/>
        <v>0.19500000000000001</v>
      </c>
    </row>
    <row r="2915" spans="1:15" outlineLevel="2" x14ac:dyDescent="0.25">
      <c r="A2915" t="s">
        <v>1118</v>
      </c>
      <c r="B2915" s="74" t="str">
        <f t="shared" si="364"/>
        <v>O</v>
      </c>
      <c r="C2915" t="str">
        <f>VLOOKUP(A2915,'BASE ARTICLE SAMUEL 25012023 v1'!$A$1:$B$1287,2,FALSE)</f>
        <v>AF</v>
      </c>
      <c r="E2915">
        <v>1</v>
      </c>
      <c r="F2915" t="s">
        <v>2223</v>
      </c>
      <c r="G2915" s="71">
        <f>VLOOKUP(M2915,'BASE ARTICLE SAMUEL 25012023 v1'!$A$1:$F$1287,6,FALSE)</f>
        <v>195</v>
      </c>
      <c r="H2915" s="6">
        <f>VLOOKUP(M2915,'BASE ARTICLE SAMUEL 25012023 v2'!$A$1:$H$1287,8,FALSE)</f>
        <v>0.19500000000000001</v>
      </c>
      <c r="I2915">
        <v>0</v>
      </c>
      <c r="J2915">
        <f t="shared" si="367"/>
        <v>0</v>
      </c>
      <c r="K2915" s="6">
        <f>VLOOKUP(M2915,'BASE ARTICLE SAMUEL 25012023 v2'!$A$1:$K$1287,11,FALSE)</f>
        <v>0.29249999999999998</v>
      </c>
      <c r="L2915" s="6">
        <f t="shared" si="368"/>
        <v>0.29249999999999998</v>
      </c>
      <c r="M2915" t="s">
        <v>2222</v>
      </c>
      <c r="N2915" t="str">
        <f>VLOOKUP(M2915,'BASE ARTICLE SAMUEL 25012023 v1'!$A$2:$B$1287,2,FALSE)</f>
        <v>AN</v>
      </c>
      <c r="O2915">
        <f t="shared" si="363"/>
        <v>0.19500000000000001</v>
      </c>
    </row>
    <row r="2916" spans="1:15" outlineLevel="2" x14ac:dyDescent="0.25">
      <c r="A2916" t="s">
        <v>1118</v>
      </c>
      <c r="B2916" s="74" t="str">
        <f t="shared" si="364"/>
        <v>O</v>
      </c>
      <c r="C2916" t="str">
        <f>VLOOKUP(A2916,'BASE ARTICLE SAMUEL 25012023 v1'!$A$1:$B$1287,2,FALSE)</f>
        <v>AF</v>
      </c>
      <c r="E2916">
        <v>1</v>
      </c>
      <c r="F2916" t="s">
        <v>2225</v>
      </c>
      <c r="G2916" s="71">
        <f>VLOOKUP(M2916,'BASE ARTICLE SAMUEL 25012023 v1'!$A$1:$F$1287,6,FALSE)</f>
        <v>1.3</v>
      </c>
      <c r="H2916" s="6">
        <f>VLOOKUP(M2916,'BASE ARTICLE SAMUEL 25012023 v2'!$A$1:$H$1287,8,FALSE)</f>
        <v>1.3</v>
      </c>
      <c r="I2916">
        <v>0</v>
      </c>
      <c r="J2916">
        <f t="shared" si="367"/>
        <v>0</v>
      </c>
      <c r="K2916" s="6">
        <f>VLOOKUP(M2916,'BASE ARTICLE SAMUEL 25012023 v2'!$A$1:$K$1287,11,FALSE)</f>
        <v>1.7290000000000001</v>
      </c>
      <c r="L2916" s="6">
        <f t="shared" si="368"/>
        <v>1.7290000000000001</v>
      </c>
      <c r="M2916" t="s">
        <v>2224</v>
      </c>
      <c r="N2916" t="str">
        <f>VLOOKUP(M2916,'BASE ARTICLE SAMUEL 25012023 v1'!$A$2:$B$1287,2,FALSE)</f>
        <v>AN</v>
      </c>
      <c r="O2916">
        <f t="shared" si="363"/>
        <v>1.3</v>
      </c>
    </row>
    <row r="2917" spans="1:15" outlineLevel="2" x14ac:dyDescent="0.25">
      <c r="A2917" t="s">
        <v>1118</v>
      </c>
      <c r="B2917" s="74" t="str">
        <f t="shared" si="364"/>
        <v>O</v>
      </c>
      <c r="C2917" t="str">
        <f>VLOOKUP(A2917,'BASE ARTICLE SAMUEL 25012023 v1'!$A$1:$B$1287,2,FALSE)</f>
        <v>AF</v>
      </c>
      <c r="D2917" t="s">
        <v>1603</v>
      </c>
      <c r="E2917">
        <v>0.2</v>
      </c>
      <c r="F2917" t="s">
        <v>1604</v>
      </c>
      <c r="G2917" s="71">
        <f>VLOOKUP(M2917,'BASE ARTICLE SAMUEL 25012023 v1'!$A$1:$F$1287,6,FALSE)</f>
        <v>50</v>
      </c>
      <c r="H2917" s="6">
        <f>VLOOKUP(M2917,'BASE ARTICLE SAMUEL 25012023 v2'!$A$1:$H$1287,8,FALSE)</f>
        <v>0</v>
      </c>
      <c r="I2917">
        <v>75</v>
      </c>
      <c r="J2917">
        <f t="shared" si="367"/>
        <v>15</v>
      </c>
      <c r="K2917" s="6">
        <f>VLOOKUP(M2917,'BASE ARTICLE SAMUEL 25012023 v2'!$A$1:$K$1287,11,FALSE)</f>
        <v>75</v>
      </c>
      <c r="L2917" s="6">
        <f t="shared" si="368"/>
        <v>15</v>
      </c>
      <c r="M2917" t="s">
        <v>1603</v>
      </c>
      <c r="N2917" t="str">
        <f>VLOOKUP(M2917,'BASE ARTICLE SAMUEL 25012023 v1'!$A$2:$B$1287,2,FALSE)</f>
        <v>AN</v>
      </c>
      <c r="O2917">
        <f t="shared" si="363"/>
        <v>0</v>
      </c>
    </row>
    <row r="2918" spans="1:15" outlineLevel="2" x14ac:dyDescent="0.25">
      <c r="A2918" t="s">
        <v>1118</v>
      </c>
      <c r="B2918" s="74" t="str">
        <f t="shared" si="364"/>
        <v>O</v>
      </c>
      <c r="C2918" t="str">
        <f>VLOOKUP(A2918,'BASE ARTICLE SAMUEL 25012023 v1'!$A$1:$B$1287,2,FALSE)</f>
        <v>AF</v>
      </c>
      <c r="E2918">
        <v>1</v>
      </c>
      <c r="F2918" t="s">
        <v>1129</v>
      </c>
      <c r="G2918" s="71">
        <f>VLOOKUP(M2918,'BASE ARTICLE SAMUEL 25012023 v1'!$A$1:$F$1287,6,FALSE)</f>
        <v>3.27</v>
      </c>
      <c r="H2918" s="6">
        <f>VLOOKUP(M2918,'BASE ARTICLE SAMUEL 25012023 v2'!$A$1:$H$1287,8,FALSE)</f>
        <v>3.27</v>
      </c>
      <c r="I2918">
        <v>0</v>
      </c>
      <c r="J2918">
        <f t="shared" si="367"/>
        <v>0</v>
      </c>
      <c r="K2918" s="6">
        <f>VLOOKUP(M2918,'BASE ARTICLE SAMUEL 25012023 v2'!$A$1:$K$1287,11,FALSE)</f>
        <v>8.1750000000000007</v>
      </c>
      <c r="L2918" s="6">
        <f t="shared" si="368"/>
        <v>8.1750000000000007</v>
      </c>
      <c r="M2918" t="s">
        <v>1128</v>
      </c>
      <c r="N2918" t="str">
        <f>VLOOKUP(M2918,'BASE ARTICLE SAMUEL 25012023 v1'!$A$2:$B$1287,2,FALSE)</f>
        <v>AN</v>
      </c>
      <c r="O2918">
        <f t="shared" si="363"/>
        <v>3.27</v>
      </c>
    </row>
    <row r="2919" spans="1:15" outlineLevel="2" x14ac:dyDescent="0.25">
      <c r="A2919" t="s">
        <v>1118</v>
      </c>
      <c r="B2919" s="74" t="str">
        <f t="shared" si="364"/>
        <v>O</v>
      </c>
      <c r="C2919" t="str">
        <f>VLOOKUP(A2919,'BASE ARTICLE SAMUEL 25012023 v1'!$A$1:$B$1287,2,FALSE)</f>
        <v>AF</v>
      </c>
      <c r="E2919">
        <v>1</v>
      </c>
      <c r="F2919" t="s">
        <v>2492</v>
      </c>
      <c r="G2919" s="71">
        <f>VLOOKUP(M2919,'BASE ARTICLE SAMUEL 25012023 v1'!$A$1:$F$1287,6,FALSE)</f>
        <v>0.67</v>
      </c>
      <c r="H2919" s="6">
        <f>VLOOKUP(M2919,'BASE ARTICLE SAMUEL 25012023 v2'!$A$1:$H$1287,8,FALSE)</f>
        <v>0.67</v>
      </c>
      <c r="I2919">
        <v>0</v>
      </c>
      <c r="J2919">
        <f t="shared" si="367"/>
        <v>0</v>
      </c>
      <c r="K2919" s="6">
        <f>VLOOKUP(M2919,'BASE ARTICLE SAMUEL 25012023 v2'!$A$1:$K$1287,11,FALSE)</f>
        <v>0.7370000000000001</v>
      </c>
      <c r="L2919" s="6">
        <f t="shared" si="368"/>
        <v>0.7370000000000001</v>
      </c>
      <c r="M2919" t="s">
        <v>2491</v>
      </c>
      <c r="N2919" t="str">
        <f>VLOOKUP(M2919,'BASE ARTICLE SAMUEL 25012023 v1'!$A$2:$B$1287,2,FALSE)</f>
        <v>AN</v>
      </c>
      <c r="O2919">
        <f t="shared" si="363"/>
        <v>0.67</v>
      </c>
    </row>
    <row r="2920" spans="1:15" outlineLevel="1" x14ac:dyDescent="0.25">
      <c r="A2920" s="74" t="s">
        <v>4268</v>
      </c>
      <c r="B2920" s="74" t="str">
        <f t="shared" si="364"/>
        <v>MCOFPRO</v>
      </c>
      <c r="H2920" s="6" t="e">
        <f>VLOOKUP(M2920,'BASE ARTICLE SAMUEL 25012023 v2'!$A$1:$H$1287,8,FALSE)</f>
        <v>#N/A</v>
      </c>
      <c r="K2920" s="6" t="e">
        <f>VLOOKUP(M2920,'BASE ARTICLE SAMUEL 25012023 v2'!$A$1:$K$1287,11,FALSE)</f>
        <v>#N/A</v>
      </c>
      <c r="L2920" s="6">
        <f>SUBTOTAL(9,L2912:L2919)</f>
        <v>142.03600000000003</v>
      </c>
      <c r="O2920">
        <f>SUBTOTAL(9,O2912:O2919)</f>
        <v>83.629999999999981</v>
      </c>
    </row>
    <row r="2921" spans="1:15" outlineLevel="2" x14ac:dyDescent="0.25">
      <c r="A2921" t="s">
        <v>617</v>
      </c>
      <c r="B2921" s="74" t="str">
        <f t="shared" si="364"/>
        <v>1200</v>
      </c>
      <c r="C2921" t="str">
        <f>VLOOKUP(A2921,'BASE ARTICLE SAMUEL 25012023 v1'!$A$1:$B$1287,2,FALSE)</f>
        <v>AF</v>
      </c>
      <c r="E2921">
        <v>1</v>
      </c>
      <c r="F2921" t="s">
        <v>582</v>
      </c>
      <c r="G2921" s="71">
        <f>VLOOKUP(M2921,'BASE ARTICLE SAMUEL 25012023 v1'!$A$1:$F$1287,6,FALSE)</f>
        <v>1.5</v>
      </c>
      <c r="H2921" s="6">
        <f>VLOOKUP(M2921,'BASE ARTICLE SAMUEL 25012023 v2'!$A$1:$H$1287,8,FALSE)</f>
        <v>1.5</v>
      </c>
      <c r="I2921">
        <v>2.2400000000000002</v>
      </c>
      <c r="J2921">
        <f t="shared" ref="J2921:J2938" si="369">E2921*I2921</f>
        <v>2.2400000000000002</v>
      </c>
      <c r="K2921" s="6">
        <f>VLOOKUP(M2921,'BASE ARTICLE SAMUEL 25012023 v2'!$A$1:$K$1287,11,FALSE)</f>
        <v>2.25</v>
      </c>
      <c r="L2921" s="6">
        <f t="shared" ref="L2921:L2938" si="370">E2921*K2921</f>
        <v>2.25</v>
      </c>
      <c r="M2921">
        <v>101007</v>
      </c>
      <c r="N2921" t="str">
        <f>VLOOKUP(M2921,'BASE ARTICLE SAMUEL 25012023 v1'!$A$2:$B$1287,2,FALSE)</f>
        <v>AN</v>
      </c>
      <c r="O2921">
        <f t="shared" si="363"/>
        <v>1.5</v>
      </c>
    </row>
    <row r="2922" spans="1:15" outlineLevel="2" x14ac:dyDescent="0.25">
      <c r="A2922" t="s">
        <v>617</v>
      </c>
      <c r="B2922" s="74" t="str">
        <f t="shared" si="364"/>
        <v>1200</v>
      </c>
      <c r="C2922" t="str">
        <f>VLOOKUP(A2922,'BASE ARTICLE SAMUEL 25012023 v1'!$A$1:$B$1287,2,FALSE)</f>
        <v>AF</v>
      </c>
      <c r="E2922">
        <v>1</v>
      </c>
      <c r="F2922" t="s">
        <v>476</v>
      </c>
      <c r="G2922" s="71">
        <f>VLOOKUP(M2922,'BASE ARTICLE SAMUEL 25012023 v1'!$A$1:$F$1287,6,FALSE)</f>
        <v>14.38</v>
      </c>
      <c r="H2922" s="6">
        <f>VLOOKUP(M2922,'BASE ARTICLE SAMUEL 25012023 v2'!$A$1:$H$1287,8,FALSE)</f>
        <v>14.38</v>
      </c>
      <c r="I2922">
        <v>20.309999999999999</v>
      </c>
      <c r="J2922">
        <f t="shared" si="369"/>
        <v>20.309999999999999</v>
      </c>
      <c r="K2922" s="6">
        <f>VLOOKUP(M2922,'BASE ARTICLE SAMUEL 25012023 v2'!$A$1:$K$1287,11,FALSE)</f>
        <v>21.57</v>
      </c>
      <c r="L2922" s="6">
        <f t="shared" si="370"/>
        <v>21.57</v>
      </c>
      <c r="M2922">
        <v>1510041</v>
      </c>
      <c r="N2922" t="str">
        <f>VLOOKUP(M2922,'BASE ARTICLE SAMUEL 25012023 v1'!$A$2:$B$1287,2,FALSE)</f>
        <v>AS</v>
      </c>
      <c r="O2922">
        <f t="shared" si="363"/>
        <v>14.38</v>
      </c>
    </row>
    <row r="2923" spans="1:15" outlineLevel="2" x14ac:dyDescent="0.25">
      <c r="A2923" t="s">
        <v>617</v>
      </c>
      <c r="B2923" s="74" t="str">
        <f t="shared" si="364"/>
        <v>1200</v>
      </c>
      <c r="C2923" t="str">
        <f>VLOOKUP(A2923,'BASE ARTICLE SAMUEL 25012023 v1'!$A$1:$B$1287,2,FALSE)</f>
        <v>AF</v>
      </c>
      <c r="E2923">
        <v>1</v>
      </c>
      <c r="F2923" t="s">
        <v>577</v>
      </c>
      <c r="G2923" s="71">
        <f>VLOOKUP(M2923,'BASE ARTICLE SAMUEL 25012023 v1'!$A$1:$F$1287,6,FALSE)</f>
        <v>3.2</v>
      </c>
      <c r="H2923" s="6">
        <f>VLOOKUP(M2923,'BASE ARTICLE SAMUEL 25012023 v2'!$A$1:$H$1287,8,FALSE)</f>
        <v>3.2</v>
      </c>
      <c r="I2923">
        <v>4.3499999999999996</v>
      </c>
      <c r="J2923">
        <f t="shared" si="369"/>
        <v>4.3499999999999996</v>
      </c>
      <c r="K2923" s="6">
        <f>VLOOKUP(M2923,'BASE ARTICLE SAMUEL 25012023 v2'!$A$1:$K$1287,11,FALSE)</f>
        <v>4.8000000000000007</v>
      </c>
      <c r="L2923" s="6">
        <f t="shared" si="370"/>
        <v>4.8000000000000007</v>
      </c>
      <c r="M2923" t="s">
        <v>576</v>
      </c>
      <c r="N2923" t="str">
        <f>VLOOKUP(M2923,'BASE ARTICLE SAMUEL 25012023 v1'!$A$2:$B$1287,2,FALSE)</f>
        <v>AN</v>
      </c>
      <c r="O2923">
        <f t="shared" si="363"/>
        <v>3.2</v>
      </c>
    </row>
    <row r="2924" spans="1:15" outlineLevel="2" x14ac:dyDescent="0.25">
      <c r="A2924" t="s">
        <v>617</v>
      </c>
      <c r="B2924" s="74" t="str">
        <f t="shared" si="364"/>
        <v>1200</v>
      </c>
      <c r="C2924" t="str">
        <f>VLOOKUP(A2924,'BASE ARTICLE SAMUEL 25012023 v1'!$A$1:$B$1287,2,FALSE)</f>
        <v>AF</v>
      </c>
      <c r="E2924">
        <v>1</v>
      </c>
      <c r="F2924" t="s">
        <v>1550</v>
      </c>
      <c r="G2924" s="71">
        <f>VLOOKUP(M2924,'BASE ARTICLE SAMUEL 25012023 v1'!$A$1:$F$1287,6,FALSE)</f>
        <v>5</v>
      </c>
      <c r="H2924" s="6">
        <f>VLOOKUP(M2924,'BASE ARTICLE SAMUEL 25012023 v2'!$A$1:$H$1287,8,FALSE)</f>
        <v>5</v>
      </c>
      <c r="I2924">
        <v>8.51</v>
      </c>
      <c r="J2924">
        <f t="shared" si="369"/>
        <v>8.51</v>
      </c>
      <c r="K2924" s="6">
        <f>VLOOKUP(M2924,'BASE ARTICLE SAMUEL 25012023 v2'!$A$1:$K$1287,11,FALSE)</f>
        <v>5.5</v>
      </c>
      <c r="L2924" s="6">
        <f t="shared" si="370"/>
        <v>5.5</v>
      </c>
      <c r="M2924" t="s">
        <v>1549</v>
      </c>
      <c r="N2924" t="str">
        <f>VLOOKUP(M2924,'BASE ARTICLE SAMUEL 25012023 v1'!$A$2:$B$1287,2,FALSE)</f>
        <v>AN</v>
      </c>
      <c r="O2924">
        <f t="shared" si="363"/>
        <v>5</v>
      </c>
    </row>
    <row r="2925" spans="1:15" outlineLevel="2" x14ac:dyDescent="0.25">
      <c r="A2925" t="s">
        <v>617</v>
      </c>
      <c r="B2925" s="74" t="str">
        <f t="shared" si="364"/>
        <v>1200</v>
      </c>
      <c r="C2925" t="str">
        <f>VLOOKUP(A2925,'BASE ARTICLE SAMUEL 25012023 v1'!$A$1:$B$1287,2,FALSE)</f>
        <v>AF</v>
      </c>
      <c r="E2925">
        <v>1</v>
      </c>
      <c r="F2925" t="s">
        <v>1160</v>
      </c>
      <c r="G2925" s="71">
        <f>VLOOKUP(M2925,'BASE ARTICLE SAMUEL 25012023 v1'!$A$1:$F$1287,6,FALSE)</f>
        <v>1.2</v>
      </c>
      <c r="H2925" s="6">
        <f>VLOOKUP(M2925,'BASE ARTICLE SAMUEL 25012023 v2'!$A$1:$H$1287,8,FALSE)</f>
        <v>1.2</v>
      </c>
      <c r="I2925">
        <v>1.57</v>
      </c>
      <c r="J2925">
        <f t="shared" si="369"/>
        <v>1.57</v>
      </c>
      <c r="K2925" s="6">
        <f>VLOOKUP(M2925,'BASE ARTICLE SAMUEL 25012023 v2'!$A$1:$K$1287,11,FALSE)</f>
        <v>2.4</v>
      </c>
      <c r="L2925" s="6">
        <f t="shared" si="370"/>
        <v>2.4</v>
      </c>
      <c r="M2925">
        <v>9600000618</v>
      </c>
      <c r="N2925" t="str">
        <f>VLOOKUP(M2925,'BASE ARTICLE SAMUEL 25012023 v1'!$A$2:$B$1287,2,FALSE)</f>
        <v>AN</v>
      </c>
      <c r="O2925">
        <f t="shared" si="363"/>
        <v>1.2</v>
      </c>
    </row>
    <row r="2926" spans="1:15" outlineLevel="2" x14ac:dyDescent="0.25">
      <c r="A2926" t="s">
        <v>617</v>
      </c>
      <c r="B2926" s="74" t="str">
        <f t="shared" si="364"/>
        <v>1200</v>
      </c>
      <c r="C2926" t="str">
        <f>VLOOKUP(A2926,'BASE ARTICLE SAMUEL 25012023 v1'!$A$1:$B$1287,2,FALSE)</f>
        <v>AF</v>
      </c>
      <c r="E2926">
        <v>1</v>
      </c>
      <c r="F2926" t="s">
        <v>610</v>
      </c>
      <c r="G2926" s="71">
        <f>VLOOKUP(M2926,'BASE ARTICLE SAMUEL 25012023 v1'!$A$1:$F$1287,6,FALSE)</f>
        <v>0.54</v>
      </c>
      <c r="H2926" s="6">
        <f>VLOOKUP(M2926,'BASE ARTICLE SAMUEL 25012023 v2'!$A$1:$H$1287,8,FALSE)</f>
        <v>0.52100000000000002</v>
      </c>
      <c r="I2926">
        <v>0.6</v>
      </c>
      <c r="J2926">
        <f t="shared" si="369"/>
        <v>0.6</v>
      </c>
      <c r="K2926" s="6">
        <f>VLOOKUP(M2926,'BASE ARTICLE SAMUEL 25012023 v2'!$A$1:$K$1287,11,FALSE)</f>
        <v>0.65125</v>
      </c>
      <c r="L2926" s="6">
        <f t="shared" si="370"/>
        <v>0.65125</v>
      </c>
      <c r="M2926" t="s">
        <v>609</v>
      </c>
      <c r="N2926" t="str">
        <f>VLOOKUP(M2926,'BASE ARTICLE SAMUEL 25012023 v1'!$A$2:$B$1287,2,FALSE)</f>
        <v>AS</v>
      </c>
      <c r="O2926">
        <f t="shared" si="363"/>
        <v>0.52100000000000002</v>
      </c>
    </row>
    <row r="2927" spans="1:15" outlineLevel="2" x14ac:dyDescent="0.25">
      <c r="A2927" t="s">
        <v>617</v>
      </c>
      <c r="B2927" s="74" t="str">
        <f t="shared" si="364"/>
        <v>1200</v>
      </c>
      <c r="C2927" t="str">
        <f>VLOOKUP(A2927,'BASE ARTICLE SAMUEL 25012023 v1'!$A$1:$B$1287,2,FALSE)</f>
        <v>AF</v>
      </c>
      <c r="E2927">
        <v>1</v>
      </c>
      <c r="F2927" t="s">
        <v>1108</v>
      </c>
      <c r="G2927" s="71">
        <f>VLOOKUP(M2927,'BASE ARTICLE SAMUEL 25012023 v1'!$A$1:$F$1287,6,FALSE)</f>
        <v>162.80000000000001</v>
      </c>
      <c r="H2927" s="6">
        <f>VLOOKUP(M2927,'BASE ARTICLE SAMUEL 25012023 v2'!$A$1:$H$1287,8,FALSE)</f>
        <v>162.80000000000001</v>
      </c>
      <c r="I2927">
        <v>0</v>
      </c>
      <c r="J2927">
        <f t="shared" si="369"/>
        <v>0</v>
      </c>
      <c r="K2927" s="6">
        <f>VLOOKUP(M2927,'BASE ARTICLE SAMUEL 25012023 v2'!$A$1:$K$1287,11,FALSE)</f>
        <v>244.20000000000002</v>
      </c>
      <c r="L2927" s="6">
        <f t="shared" si="370"/>
        <v>244.20000000000002</v>
      </c>
      <c r="M2927" t="s">
        <v>1107</v>
      </c>
      <c r="N2927" t="str">
        <f>VLOOKUP(M2927,'BASE ARTICLE SAMUEL 25012023 v1'!$A$2:$B$1287,2,FALSE)</f>
        <v>AN</v>
      </c>
      <c r="O2927">
        <f t="shared" si="363"/>
        <v>162.80000000000001</v>
      </c>
    </row>
    <row r="2928" spans="1:15" outlineLevel="2" x14ac:dyDescent="0.25">
      <c r="A2928" t="s">
        <v>617</v>
      </c>
      <c r="B2928" s="74" t="str">
        <f t="shared" si="364"/>
        <v>1200</v>
      </c>
      <c r="C2928" t="str">
        <f>VLOOKUP(A2928,'BASE ARTICLE SAMUEL 25012023 v1'!$A$1:$B$1287,2,FALSE)</f>
        <v>AF</v>
      </c>
      <c r="E2928">
        <v>1</v>
      </c>
      <c r="F2928" t="s">
        <v>1670</v>
      </c>
      <c r="G2928" s="71">
        <f>VLOOKUP(M2928,'BASE ARTICLE SAMUEL 25012023 v1'!$A$1:$F$1287,6,FALSE)</f>
        <v>7.0000000000000007E-2</v>
      </c>
      <c r="H2928" s="6">
        <f>VLOOKUP(M2928,'BASE ARTICLE SAMUEL 25012023 v2'!$A$1:$H$1287,8,FALSE)</f>
        <v>7.0000000000000007E-2</v>
      </c>
      <c r="I2928">
        <v>0.08</v>
      </c>
      <c r="J2928">
        <f t="shared" si="369"/>
        <v>0.08</v>
      </c>
      <c r="K2928" s="6">
        <f>VLOOKUP(M2928,'BASE ARTICLE SAMUEL 25012023 v2'!$A$1:$K$1287,11,FALSE)</f>
        <v>0.11200000000000002</v>
      </c>
      <c r="L2928" s="6">
        <f t="shared" si="370"/>
        <v>0.11200000000000002</v>
      </c>
      <c r="M2928" t="s">
        <v>1669</v>
      </c>
      <c r="N2928" t="str">
        <f>VLOOKUP(M2928,'BASE ARTICLE SAMUEL 25012023 v1'!$A$2:$B$1287,2,FALSE)</f>
        <v>AN</v>
      </c>
      <c r="O2928">
        <f t="shared" si="363"/>
        <v>7.0000000000000007E-2</v>
      </c>
    </row>
    <row r="2929" spans="1:15" outlineLevel="2" x14ac:dyDescent="0.25">
      <c r="A2929" t="s">
        <v>617</v>
      </c>
      <c r="B2929" s="74" t="str">
        <f t="shared" si="364"/>
        <v>1200</v>
      </c>
      <c r="C2929" t="str">
        <f>VLOOKUP(A2929,'BASE ARTICLE SAMUEL 25012023 v1'!$A$1:$B$1287,2,FALSE)</f>
        <v>AF</v>
      </c>
      <c r="E2929">
        <v>1</v>
      </c>
      <c r="F2929" t="s">
        <v>626</v>
      </c>
      <c r="G2929" s="71">
        <f>VLOOKUP(M2929,'BASE ARTICLE SAMUEL 25012023 v1'!$A$1:$F$1287,6,FALSE)</f>
        <v>0.79</v>
      </c>
      <c r="H2929" s="6">
        <f>VLOOKUP(M2929,'BASE ARTICLE SAMUEL 25012023 v2'!$A$1:$H$1287,8,FALSE)</f>
        <v>0.80800000000000005</v>
      </c>
      <c r="I2929">
        <v>1.19</v>
      </c>
      <c r="J2929">
        <f t="shared" si="369"/>
        <v>1.19</v>
      </c>
      <c r="K2929" s="6">
        <f>VLOOKUP(M2929,'BASE ARTICLE SAMUEL 25012023 v2'!$A$1:$K$1287,11,FALSE)</f>
        <v>1.2120000000000002</v>
      </c>
      <c r="L2929" s="6">
        <f t="shared" si="370"/>
        <v>1.2120000000000002</v>
      </c>
      <c r="M2929" t="s">
        <v>625</v>
      </c>
      <c r="N2929" t="str">
        <f>VLOOKUP(M2929,'BASE ARTICLE SAMUEL 25012023 v1'!$A$2:$B$1287,2,FALSE)</f>
        <v>Z</v>
      </c>
      <c r="O2929">
        <f t="shared" si="363"/>
        <v>0.80800000000000005</v>
      </c>
    </row>
    <row r="2930" spans="1:15" outlineLevel="2" x14ac:dyDescent="0.25">
      <c r="A2930" t="s">
        <v>617</v>
      </c>
      <c r="B2930" s="74" t="str">
        <f t="shared" si="364"/>
        <v>1200</v>
      </c>
      <c r="C2930" t="str">
        <f>VLOOKUP(A2930,'BASE ARTICLE SAMUEL 25012023 v1'!$A$1:$B$1287,2,FALSE)</f>
        <v>AF</v>
      </c>
      <c r="E2930">
        <v>1</v>
      </c>
      <c r="F2930" t="s">
        <v>1668</v>
      </c>
      <c r="G2930" s="71">
        <f>VLOOKUP(M2930,'BASE ARTICLE SAMUEL 25012023 v1'!$A$1:$F$1287,6,FALSE)</f>
        <v>0.6</v>
      </c>
      <c r="H2930" s="6">
        <f>VLOOKUP(M2930,'BASE ARTICLE SAMUEL 25012023 v2'!$A$1:$H$1287,8,FALSE)</f>
        <v>0.6</v>
      </c>
      <c r="I2930">
        <v>0.90200000000000002</v>
      </c>
      <c r="J2930">
        <f t="shared" si="369"/>
        <v>0.90200000000000002</v>
      </c>
      <c r="K2930" s="6">
        <f>VLOOKUP(M2930,'BASE ARTICLE SAMUEL 25012023 v2'!$A$1:$K$1287,11,FALSE)</f>
        <v>0.89999999999999991</v>
      </c>
      <c r="L2930" s="6">
        <f t="shared" si="370"/>
        <v>0.89999999999999991</v>
      </c>
      <c r="M2930" t="s">
        <v>1667</v>
      </c>
      <c r="N2930" t="str">
        <f>VLOOKUP(M2930,'BASE ARTICLE SAMUEL 25012023 v1'!$A$2:$B$1287,2,FALSE)</f>
        <v>AN</v>
      </c>
      <c r="O2930">
        <f t="shared" si="363"/>
        <v>0.6</v>
      </c>
    </row>
    <row r="2931" spans="1:15" outlineLevel="2" x14ac:dyDescent="0.25">
      <c r="A2931" t="s">
        <v>617</v>
      </c>
      <c r="B2931" s="74" t="str">
        <f t="shared" si="364"/>
        <v>1200</v>
      </c>
      <c r="C2931" t="str">
        <f>VLOOKUP(A2931,'BASE ARTICLE SAMUEL 25012023 v1'!$A$1:$B$1287,2,FALSE)</f>
        <v>AF</v>
      </c>
      <c r="E2931">
        <v>1</v>
      </c>
      <c r="F2931" t="s">
        <v>3926</v>
      </c>
      <c r="G2931" s="71">
        <f>VLOOKUP(M2931,'BASE ARTICLE SAMUEL 25012023 v1'!$A$1:$F$1287,6,FALSE)</f>
        <v>0.94</v>
      </c>
      <c r="H2931" s="6">
        <f>VLOOKUP(M2931,'BASE ARTICLE SAMUEL 25012023 v2'!$A$1:$H$1287,8,FALSE)</f>
        <v>0.94</v>
      </c>
      <c r="I2931">
        <v>4.87</v>
      </c>
      <c r="J2931">
        <f t="shared" si="369"/>
        <v>4.87</v>
      </c>
      <c r="K2931" s="6">
        <f>VLOOKUP(M2931,'BASE ARTICLE SAMUEL 25012023 v2'!$A$1:$K$1287,11,FALSE)</f>
        <v>1.41</v>
      </c>
      <c r="L2931" s="6">
        <f t="shared" si="370"/>
        <v>1.41</v>
      </c>
      <c r="M2931" t="s">
        <v>68</v>
      </c>
      <c r="N2931" t="str">
        <f>VLOOKUP(M2931,'BASE ARTICLE SAMUEL 25012023 v1'!$A$2:$B$1287,2,FALSE)</f>
        <v>AS</v>
      </c>
      <c r="O2931">
        <f t="shared" si="363"/>
        <v>0.94</v>
      </c>
    </row>
    <row r="2932" spans="1:15" outlineLevel="2" x14ac:dyDescent="0.25">
      <c r="A2932" t="s">
        <v>617</v>
      </c>
      <c r="B2932" s="74" t="str">
        <f t="shared" si="364"/>
        <v>1200</v>
      </c>
      <c r="C2932" t="str">
        <f>VLOOKUP(A2932,'BASE ARTICLE SAMUEL 25012023 v1'!$A$1:$B$1287,2,FALSE)</f>
        <v>AF</v>
      </c>
      <c r="E2932">
        <v>1</v>
      </c>
      <c r="F2932" t="s">
        <v>3927</v>
      </c>
      <c r="G2932" s="71">
        <f>VLOOKUP(M2932,'BASE ARTICLE SAMUEL 25012023 v1'!$A$1:$F$1287,6,FALSE)</f>
        <v>0.92</v>
      </c>
      <c r="H2932" s="6">
        <f>VLOOKUP(M2932,'BASE ARTICLE SAMUEL 25012023 v2'!$A$1:$H$1287,8,FALSE)</f>
        <v>0.92</v>
      </c>
      <c r="I2932">
        <v>4.9400000000000004</v>
      </c>
      <c r="J2932">
        <f t="shared" si="369"/>
        <v>4.9400000000000004</v>
      </c>
      <c r="K2932" s="6">
        <f>VLOOKUP(M2932,'BASE ARTICLE SAMUEL 25012023 v2'!$A$1:$K$1287,11,FALSE)</f>
        <v>1.3800000000000001</v>
      </c>
      <c r="L2932" s="6">
        <f t="shared" si="370"/>
        <v>1.3800000000000001</v>
      </c>
      <c r="M2932" t="s">
        <v>44</v>
      </c>
      <c r="N2932" t="str">
        <f>VLOOKUP(M2932,'BASE ARTICLE SAMUEL 25012023 v1'!$A$2:$B$1287,2,FALSE)</f>
        <v>AS</v>
      </c>
      <c r="O2932">
        <f t="shared" si="363"/>
        <v>0.92</v>
      </c>
    </row>
    <row r="2933" spans="1:15" outlineLevel="2" x14ac:dyDescent="0.25">
      <c r="A2933" t="s">
        <v>617</v>
      </c>
      <c r="B2933" s="74" t="str">
        <f t="shared" si="364"/>
        <v>1200</v>
      </c>
      <c r="C2933" t="str">
        <f>VLOOKUP(A2933,'BASE ARTICLE SAMUEL 25012023 v1'!$A$1:$B$1287,2,FALSE)</f>
        <v>AF</v>
      </c>
      <c r="E2933">
        <v>0.54</v>
      </c>
      <c r="F2933" t="s">
        <v>1604</v>
      </c>
      <c r="G2933" s="71">
        <f>VLOOKUP(M2933,'BASE ARTICLE SAMUEL 25012023 v1'!$A$1:$F$1287,6,FALSE)</f>
        <v>50</v>
      </c>
      <c r="H2933" s="6">
        <f>VLOOKUP(M2933,'BASE ARTICLE SAMUEL 25012023 v2'!$A$1:$H$1287,8,FALSE)</f>
        <v>0</v>
      </c>
      <c r="I2933">
        <v>75</v>
      </c>
      <c r="J2933">
        <f t="shared" si="369"/>
        <v>40.5</v>
      </c>
      <c r="K2933" s="6">
        <f>VLOOKUP(M2933,'BASE ARTICLE SAMUEL 25012023 v2'!$A$1:$K$1287,11,FALSE)</f>
        <v>75</v>
      </c>
      <c r="L2933" s="6">
        <f t="shared" si="370"/>
        <v>40.5</v>
      </c>
      <c r="M2933" t="s">
        <v>1603</v>
      </c>
      <c r="N2933" t="str">
        <f>VLOOKUP(M2933,'BASE ARTICLE SAMUEL 25012023 v1'!$A$2:$B$1287,2,FALSE)</f>
        <v>AN</v>
      </c>
      <c r="O2933">
        <f t="shared" si="363"/>
        <v>0</v>
      </c>
    </row>
    <row r="2934" spans="1:15" outlineLevel="2" x14ac:dyDescent="0.25">
      <c r="A2934" t="s">
        <v>617</v>
      </c>
      <c r="B2934" s="74" t="str">
        <f t="shared" si="364"/>
        <v>1200</v>
      </c>
      <c r="C2934" t="str">
        <f>VLOOKUP(A2934,'BASE ARTICLE SAMUEL 25012023 v1'!$A$1:$B$1287,2,FALSE)</f>
        <v>AF</v>
      </c>
      <c r="E2934">
        <v>1</v>
      </c>
      <c r="F2934" t="s">
        <v>475</v>
      </c>
      <c r="G2934" s="71">
        <f>VLOOKUP(M2934,'BASE ARTICLE SAMUEL 25012023 v1'!$A$1:$F$1287,6,FALSE)</f>
        <v>88</v>
      </c>
      <c r="H2934" s="6">
        <f>VLOOKUP(M2934,'BASE ARTICLE SAMUEL 25012023 v2'!$A$1:$H$1287,8,FALSE)</f>
        <v>88</v>
      </c>
      <c r="I2934">
        <v>119.89</v>
      </c>
      <c r="J2934">
        <f t="shared" si="369"/>
        <v>119.89</v>
      </c>
      <c r="K2934" s="6">
        <f>VLOOKUP(M2934,'BASE ARTICLE SAMUEL 25012023 v2'!$A$1:$K$1287,11,FALSE)</f>
        <v>132</v>
      </c>
      <c r="L2934" s="6">
        <f t="shared" si="370"/>
        <v>132</v>
      </c>
      <c r="M2934" t="s">
        <v>474</v>
      </c>
      <c r="N2934" t="str">
        <f>VLOOKUP(M2934,'BASE ARTICLE SAMUEL 25012023 v1'!$A$2:$B$1287,2,FALSE)</f>
        <v>AS</v>
      </c>
      <c r="O2934">
        <f t="shared" si="363"/>
        <v>88</v>
      </c>
    </row>
    <row r="2935" spans="1:15" outlineLevel="2" x14ac:dyDescent="0.25">
      <c r="A2935" t="s">
        <v>617</v>
      </c>
      <c r="B2935" s="74" t="str">
        <f t="shared" si="364"/>
        <v>1200</v>
      </c>
      <c r="C2935" t="str">
        <f>VLOOKUP(A2935,'BASE ARTICLE SAMUEL 25012023 v1'!$A$1:$B$1287,2,FALSE)</f>
        <v>AF</v>
      </c>
      <c r="E2935">
        <v>1</v>
      </c>
      <c r="F2935" t="s">
        <v>3943</v>
      </c>
      <c r="G2935" s="71">
        <f>VLOOKUP(M2935,'BASE ARTICLE SAMUEL 25012023 v1'!$A$1:$F$1287,6,FALSE)</f>
        <v>2.16</v>
      </c>
      <c r="H2935" s="6">
        <f>VLOOKUP(M2935,'BASE ARTICLE SAMUEL 25012023 v2'!$A$1:$H$1287,8,FALSE)</f>
        <v>2.1760000000000002</v>
      </c>
      <c r="I2935">
        <v>5.59</v>
      </c>
      <c r="J2935">
        <f t="shared" si="369"/>
        <v>5.59</v>
      </c>
      <c r="K2935" s="6">
        <f>VLOOKUP(M2935,'BASE ARTICLE SAMUEL 25012023 v2'!$A$1:$K$1287,11,FALSE)</f>
        <v>8.6822400000000002</v>
      </c>
      <c r="L2935" s="6">
        <f t="shared" si="370"/>
        <v>8.6822400000000002</v>
      </c>
      <c r="M2935" t="s">
        <v>563</v>
      </c>
      <c r="N2935" t="str">
        <f>VLOOKUP(M2935,'BASE ARTICLE SAMUEL 25012023 v1'!$A$2:$B$1287,2,FALSE)</f>
        <v>AN</v>
      </c>
      <c r="O2935">
        <f t="shared" ref="O2935:O3002" si="371">E2935*H2935</f>
        <v>2.1760000000000002</v>
      </c>
    </row>
    <row r="2936" spans="1:15" outlineLevel="2" x14ac:dyDescent="0.25">
      <c r="A2936" t="s">
        <v>617</v>
      </c>
      <c r="B2936" s="74" t="str">
        <f t="shared" si="364"/>
        <v>1200</v>
      </c>
      <c r="C2936" t="str">
        <f>VLOOKUP(A2936,'BASE ARTICLE SAMUEL 25012023 v1'!$A$1:$B$1287,2,FALSE)</f>
        <v>AF</v>
      </c>
      <c r="E2936">
        <v>1</v>
      </c>
      <c r="F2936" t="s">
        <v>916</v>
      </c>
      <c r="G2936" s="71">
        <f>VLOOKUP(M2936,'BASE ARTICLE SAMUEL 25012023 v1'!$A$1:$F$1287,6,FALSE)</f>
        <v>4.04</v>
      </c>
      <c r="H2936" s="6">
        <f>VLOOKUP(M2936,'BASE ARTICLE SAMUEL 25012023 v2'!$A$1:$H$1287,8,FALSE)</f>
        <v>4.04</v>
      </c>
      <c r="I2936">
        <v>6.93</v>
      </c>
      <c r="J2936">
        <f t="shared" si="369"/>
        <v>6.93</v>
      </c>
      <c r="K2936" s="6">
        <f>VLOOKUP(M2936,'BASE ARTICLE SAMUEL 25012023 v2'!$A$1:$K$1287,11,FALSE)</f>
        <v>5.3732000000000006</v>
      </c>
      <c r="L2936" s="6">
        <f t="shared" si="370"/>
        <v>5.3732000000000006</v>
      </c>
      <c r="M2936" t="s">
        <v>915</v>
      </c>
      <c r="N2936" t="str">
        <f>VLOOKUP(M2936,'BASE ARTICLE SAMUEL 25012023 v1'!$A$2:$B$1287,2,FALSE)</f>
        <v>AN</v>
      </c>
      <c r="O2936">
        <f t="shared" si="371"/>
        <v>4.04</v>
      </c>
    </row>
    <row r="2937" spans="1:15" outlineLevel="2" x14ac:dyDescent="0.25">
      <c r="A2937" t="s">
        <v>617</v>
      </c>
      <c r="B2937" s="74" t="str">
        <f t="shared" si="364"/>
        <v>1200</v>
      </c>
      <c r="C2937" t="str">
        <f>VLOOKUP(A2937,'BASE ARTICLE SAMUEL 25012023 v1'!$A$1:$B$1287,2,FALSE)</f>
        <v>AF</v>
      </c>
      <c r="E2937">
        <v>1</v>
      </c>
      <c r="F2937" t="s">
        <v>568</v>
      </c>
      <c r="G2937" s="71">
        <f>VLOOKUP(M2937,'BASE ARTICLE SAMUEL 25012023 v1'!$A$1:$F$1287,6,FALSE)</f>
        <v>7.72</v>
      </c>
      <c r="H2937" s="6">
        <f>VLOOKUP(M2937,'BASE ARTICLE SAMUEL 25012023 v2'!$A$1:$H$1287,8,FALSE)</f>
        <v>8</v>
      </c>
      <c r="I2937">
        <v>8.51</v>
      </c>
      <c r="J2937">
        <f t="shared" si="369"/>
        <v>8.51</v>
      </c>
      <c r="K2937" s="6">
        <f>VLOOKUP(M2937,'BASE ARTICLE SAMUEL 25012023 v2'!$A$1:$K$1287,11,FALSE)</f>
        <v>10.64</v>
      </c>
      <c r="L2937" s="6">
        <f t="shared" si="370"/>
        <v>10.64</v>
      </c>
      <c r="M2937" t="s">
        <v>567</v>
      </c>
      <c r="N2937" t="str">
        <f>VLOOKUP(M2937,'BASE ARTICLE SAMUEL 25012023 v1'!$A$2:$B$1287,2,FALSE)</f>
        <v>AN</v>
      </c>
      <c r="O2937">
        <f t="shared" si="371"/>
        <v>8</v>
      </c>
    </row>
    <row r="2938" spans="1:15" outlineLevel="2" x14ac:dyDescent="0.25">
      <c r="A2938" t="s">
        <v>617</v>
      </c>
      <c r="B2938" s="74" t="str">
        <f t="shared" si="364"/>
        <v>1200</v>
      </c>
      <c r="C2938" t="str">
        <f>VLOOKUP(A2938,'BASE ARTICLE SAMUEL 25012023 v1'!$A$1:$B$1287,2,FALSE)</f>
        <v>AF</v>
      </c>
      <c r="E2938">
        <v>1</v>
      </c>
      <c r="F2938" t="s">
        <v>2484</v>
      </c>
      <c r="G2938" s="71">
        <f>VLOOKUP(M2938,'BASE ARTICLE SAMUEL 25012023 v1'!$A$1:$F$1287,6,FALSE)</f>
        <v>1.32</v>
      </c>
      <c r="H2938" s="6">
        <f>VLOOKUP(M2938,'BASE ARTICLE SAMUEL 25012023 v2'!$A$1:$H$1287,8,FALSE)</f>
        <v>1.32</v>
      </c>
      <c r="I2938">
        <v>8.51</v>
      </c>
      <c r="J2938">
        <f t="shared" si="369"/>
        <v>8.51</v>
      </c>
      <c r="K2938" s="6">
        <f>VLOOKUP(M2938,'BASE ARTICLE SAMUEL 25012023 v2'!$A$1:$K$1287,11,FALSE)</f>
        <v>1.4520000000000002</v>
      </c>
      <c r="L2938" s="6">
        <f t="shared" si="370"/>
        <v>1.4520000000000002</v>
      </c>
      <c r="M2938" t="s">
        <v>2483</v>
      </c>
      <c r="N2938" t="str">
        <f>VLOOKUP(M2938,'BASE ARTICLE SAMUEL 25012023 v1'!$A$2:$B$1287,2,FALSE)</f>
        <v>AN</v>
      </c>
      <c r="O2938">
        <f t="shared" si="371"/>
        <v>1.32</v>
      </c>
    </row>
    <row r="2939" spans="1:15" outlineLevel="1" x14ac:dyDescent="0.25">
      <c r="A2939" s="74" t="s">
        <v>4269</v>
      </c>
      <c r="B2939" s="74" t="str">
        <f t="shared" si="364"/>
        <v>ECSPR-1200</v>
      </c>
      <c r="H2939" s="6" t="e">
        <f>VLOOKUP(M2939,'BASE ARTICLE SAMUEL 25012023 v2'!$A$1:$H$1287,8,FALSE)</f>
        <v>#N/A</v>
      </c>
      <c r="K2939" s="6" t="e">
        <f>VLOOKUP(M2939,'BASE ARTICLE SAMUEL 25012023 v2'!$A$1:$K$1287,11,FALSE)</f>
        <v>#N/A</v>
      </c>
      <c r="L2939" s="6">
        <f>SUBTOTAL(9,L2921:L2938)</f>
        <v>485.03269</v>
      </c>
      <c r="O2939">
        <f>SUBTOTAL(9,O2921:O2938)</f>
        <v>295.47499999999997</v>
      </c>
    </row>
    <row r="2940" spans="1:15" outlineLevel="2" x14ac:dyDescent="0.25">
      <c r="A2940" t="s">
        <v>2332</v>
      </c>
      <c r="B2940" s="74" t="str">
        <f t="shared" si="364"/>
        <v>1200-A</v>
      </c>
      <c r="C2940" t="str">
        <f>VLOOKUP(A2940,'BASE ARTICLE SAMUEL 25012023 v1'!$A$1:$B$1287,2,FALSE)</f>
        <v>AF</v>
      </c>
      <c r="E2940">
        <v>1</v>
      </c>
      <c r="F2940" t="s">
        <v>582</v>
      </c>
      <c r="G2940" s="71">
        <f>VLOOKUP(M2940,'BASE ARTICLE SAMUEL 25012023 v1'!$A$1:$F$1287,6,FALSE)</f>
        <v>1.5</v>
      </c>
      <c r="H2940" s="6">
        <f>VLOOKUP(M2940,'BASE ARTICLE SAMUEL 25012023 v2'!$A$1:$H$1287,8,FALSE)</f>
        <v>1.5</v>
      </c>
      <c r="I2940">
        <v>2.2400000000000002</v>
      </c>
      <c r="J2940">
        <f t="shared" ref="J2940:J2960" si="372">E2940*I2940</f>
        <v>2.2400000000000002</v>
      </c>
      <c r="K2940" s="6">
        <f>VLOOKUP(M2940,'BASE ARTICLE SAMUEL 25012023 v2'!$A$1:$K$1287,11,FALSE)</f>
        <v>2.25</v>
      </c>
      <c r="L2940" s="6">
        <f t="shared" ref="L2940:L2960" si="373">E2940*K2940</f>
        <v>2.25</v>
      </c>
      <c r="M2940">
        <v>101007</v>
      </c>
      <c r="N2940" t="str">
        <f>VLOOKUP(M2940,'BASE ARTICLE SAMUEL 25012023 v1'!$A$2:$B$1287,2,FALSE)</f>
        <v>AN</v>
      </c>
      <c r="O2940">
        <f t="shared" si="371"/>
        <v>1.5</v>
      </c>
    </row>
    <row r="2941" spans="1:15" outlineLevel="2" x14ac:dyDescent="0.25">
      <c r="A2941" t="s">
        <v>2332</v>
      </c>
      <c r="B2941" s="74" t="str">
        <f t="shared" si="364"/>
        <v>1200-A</v>
      </c>
      <c r="C2941" t="str">
        <f>VLOOKUP(A2941,'BASE ARTICLE SAMUEL 25012023 v1'!$A$1:$B$1287,2,FALSE)</f>
        <v>AF</v>
      </c>
      <c r="E2941">
        <v>1</v>
      </c>
      <c r="F2941" t="s">
        <v>476</v>
      </c>
      <c r="G2941" s="71">
        <f>VLOOKUP(M2941,'BASE ARTICLE SAMUEL 25012023 v1'!$A$1:$F$1287,6,FALSE)</f>
        <v>14.38</v>
      </c>
      <c r="H2941" s="6">
        <f>VLOOKUP(M2941,'BASE ARTICLE SAMUEL 25012023 v2'!$A$1:$H$1287,8,FALSE)</f>
        <v>14.38</v>
      </c>
      <c r="I2941">
        <v>20.309999999999999</v>
      </c>
      <c r="J2941">
        <f t="shared" si="372"/>
        <v>20.309999999999999</v>
      </c>
      <c r="K2941" s="6">
        <f>VLOOKUP(M2941,'BASE ARTICLE SAMUEL 25012023 v2'!$A$1:$K$1287,11,FALSE)</f>
        <v>21.57</v>
      </c>
      <c r="L2941" s="6">
        <f t="shared" si="373"/>
        <v>21.57</v>
      </c>
      <c r="M2941">
        <v>1510041</v>
      </c>
      <c r="N2941" t="str">
        <f>VLOOKUP(M2941,'BASE ARTICLE SAMUEL 25012023 v1'!$A$2:$B$1287,2,FALSE)</f>
        <v>AS</v>
      </c>
      <c r="O2941">
        <f t="shared" si="371"/>
        <v>14.38</v>
      </c>
    </row>
    <row r="2942" spans="1:15" outlineLevel="2" x14ac:dyDescent="0.25">
      <c r="A2942" t="s">
        <v>2332</v>
      </c>
      <c r="B2942" s="74" t="str">
        <f t="shared" si="364"/>
        <v>1200-A</v>
      </c>
      <c r="C2942" t="str">
        <f>VLOOKUP(A2942,'BASE ARTICLE SAMUEL 25012023 v1'!$A$1:$B$1287,2,FALSE)</f>
        <v>AF</v>
      </c>
      <c r="E2942">
        <v>1</v>
      </c>
      <c r="F2942" t="s">
        <v>577</v>
      </c>
      <c r="G2942" s="71">
        <f>VLOOKUP(M2942,'BASE ARTICLE SAMUEL 25012023 v1'!$A$1:$F$1287,6,FALSE)</f>
        <v>3.2</v>
      </c>
      <c r="H2942" s="6">
        <f>VLOOKUP(M2942,'BASE ARTICLE SAMUEL 25012023 v2'!$A$1:$H$1287,8,FALSE)</f>
        <v>3.2</v>
      </c>
      <c r="I2942">
        <v>4.3499999999999996</v>
      </c>
      <c r="J2942">
        <f t="shared" si="372"/>
        <v>4.3499999999999996</v>
      </c>
      <c r="K2942" s="6">
        <f>VLOOKUP(M2942,'BASE ARTICLE SAMUEL 25012023 v2'!$A$1:$K$1287,11,FALSE)</f>
        <v>4.8000000000000007</v>
      </c>
      <c r="L2942" s="6">
        <f t="shared" si="373"/>
        <v>4.8000000000000007</v>
      </c>
      <c r="M2942" t="s">
        <v>576</v>
      </c>
      <c r="N2942" t="str">
        <f>VLOOKUP(M2942,'BASE ARTICLE SAMUEL 25012023 v1'!$A$2:$B$1287,2,FALSE)</f>
        <v>AN</v>
      </c>
      <c r="O2942">
        <f t="shared" si="371"/>
        <v>3.2</v>
      </c>
    </row>
    <row r="2943" spans="1:15" outlineLevel="2" x14ac:dyDescent="0.25">
      <c r="A2943" t="s">
        <v>2332</v>
      </c>
      <c r="B2943" s="74" t="str">
        <f t="shared" si="364"/>
        <v>1200-A</v>
      </c>
      <c r="C2943" t="str">
        <f>VLOOKUP(A2943,'BASE ARTICLE SAMUEL 25012023 v1'!$A$1:$B$1287,2,FALSE)</f>
        <v>AF</v>
      </c>
      <c r="E2943">
        <v>1</v>
      </c>
      <c r="F2943" t="s">
        <v>1550</v>
      </c>
      <c r="G2943" s="71">
        <f>VLOOKUP(M2943,'BASE ARTICLE SAMUEL 25012023 v1'!$A$1:$F$1287,6,FALSE)</f>
        <v>5</v>
      </c>
      <c r="H2943" s="6">
        <f>VLOOKUP(M2943,'BASE ARTICLE SAMUEL 25012023 v2'!$A$1:$H$1287,8,FALSE)</f>
        <v>5</v>
      </c>
      <c r="I2943">
        <v>2.2400000000000002</v>
      </c>
      <c r="J2943">
        <f t="shared" si="372"/>
        <v>2.2400000000000002</v>
      </c>
      <c r="K2943" s="6">
        <f>VLOOKUP(M2943,'BASE ARTICLE SAMUEL 25012023 v2'!$A$1:$K$1287,11,FALSE)</f>
        <v>5.5</v>
      </c>
      <c r="L2943" s="6">
        <f t="shared" si="373"/>
        <v>5.5</v>
      </c>
      <c r="M2943" t="s">
        <v>1549</v>
      </c>
      <c r="N2943" t="str">
        <f>VLOOKUP(M2943,'BASE ARTICLE SAMUEL 25012023 v1'!$A$2:$B$1287,2,FALSE)</f>
        <v>AN</v>
      </c>
      <c r="O2943">
        <f t="shared" si="371"/>
        <v>5</v>
      </c>
    </row>
    <row r="2944" spans="1:15" outlineLevel="2" x14ac:dyDescent="0.25">
      <c r="A2944" t="s">
        <v>2332</v>
      </c>
      <c r="B2944" s="74" t="str">
        <f t="shared" si="364"/>
        <v>1200-A</v>
      </c>
      <c r="C2944" t="str">
        <f>VLOOKUP(A2944,'BASE ARTICLE SAMUEL 25012023 v1'!$A$1:$B$1287,2,FALSE)</f>
        <v>AF</v>
      </c>
      <c r="E2944">
        <v>1</v>
      </c>
      <c r="F2944" t="s">
        <v>1160</v>
      </c>
      <c r="G2944" s="71">
        <f>VLOOKUP(M2944,'BASE ARTICLE SAMUEL 25012023 v1'!$A$1:$F$1287,6,FALSE)</f>
        <v>1.2</v>
      </c>
      <c r="H2944" s="6">
        <f>VLOOKUP(M2944,'BASE ARTICLE SAMUEL 25012023 v2'!$A$1:$H$1287,8,FALSE)</f>
        <v>1.2</v>
      </c>
      <c r="I2944">
        <v>1.57</v>
      </c>
      <c r="J2944">
        <f t="shared" si="372"/>
        <v>1.57</v>
      </c>
      <c r="K2944" s="6">
        <f>VLOOKUP(M2944,'BASE ARTICLE SAMUEL 25012023 v2'!$A$1:$K$1287,11,FALSE)</f>
        <v>2.4</v>
      </c>
      <c r="L2944" s="6">
        <f t="shared" si="373"/>
        <v>2.4</v>
      </c>
      <c r="M2944">
        <v>9600000618</v>
      </c>
      <c r="N2944" t="str">
        <f>VLOOKUP(M2944,'BASE ARTICLE SAMUEL 25012023 v1'!$A$2:$B$1287,2,FALSE)</f>
        <v>AN</v>
      </c>
      <c r="O2944">
        <f t="shared" si="371"/>
        <v>1.2</v>
      </c>
    </row>
    <row r="2945" spans="1:15" outlineLevel="2" x14ac:dyDescent="0.25">
      <c r="A2945" t="s">
        <v>2332</v>
      </c>
      <c r="B2945" s="74" t="str">
        <f t="shared" si="364"/>
        <v>1200-A</v>
      </c>
      <c r="C2945" t="str">
        <f>VLOOKUP(A2945,'BASE ARTICLE SAMUEL 25012023 v1'!$A$1:$B$1287,2,FALSE)</f>
        <v>AF</v>
      </c>
      <c r="E2945">
        <v>1</v>
      </c>
      <c r="F2945" t="s">
        <v>1103</v>
      </c>
      <c r="G2945" s="71">
        <f>VLOOKUP(M2945,'BASE ARTICLE SAMUEL 25012023 v1'!$A$1:$F$1287,6,FALSE)</f>
        <v>33.79</v>
      </c>
      <c r="H2945" s="6">
        <f>VLOOKUP(M2945,'BASE ARTICLE SAMUEL 25012023 v2'!$A$1:$H$1287,8,FALSE)</f>
        <v>33.79</v>
      </c>
      <c r="I2945">
        <v>2.2400000000000002</v>
      </c>
      <c r="J2945">
        <f t="shared" si="372"/>
        <v>2.2400000000000002</v>
      </c>
      <c r="K2945" s="6">
        <f>VLOOKUP(M2945,'BASE ARTICLE SAMUEL 25012023 v2'!$A$1:$K$1287,11,FALSE)</f>
        <v>50.685000000000002</v>
      </c>
      <c r="L2945" s="6">
        <f t="shared" si="373"/>
        <v>50.685000000000002</v>
      </c>
      <c r="M2945" t="s">
        <v>1102</v>
      </c>
      <c r="N2945" t="str">
        <f>VLOOKUP(M2945,'BASE ARTICLE SAMUEL 25012023 v1'!$A$2:$B$1287,2,FALSE)</f>
        <v>AS</v>
      </c>
      <c r="O2945">
        <f t="shared" si="371"/>
        <v>33.79</v>
      </c>
    </row>
    <row r="2946" spans="1:15" outlineLevel="2" x14ac:dyDescent="0.25">
      <c r="A2946" t="s">
        <v>2332</v>
      </c>
      <c r="B2946" s="74" t="str">
        <f t="shared" si="364"/>
        <v>1200-A</v>
      </c>
      <c r="C2946" t="str">
        <f>VLOOKUP(A2946,'BASE ARTICLE SAMUEL 25012023 v1'!$A$1:$B$1287,2,FALSE)</f>
        <v>AF</v>
      </c>
      <c r="E2946">
        <v>1</v>
      </c>
      <c r="F2946" t="s">
        <v>610</v>
      </c>
      <c r="G2946" s="71">
        <f>VLOOKUP(M2946,'BASE ARTICLE SAMUEL 25012023 v1'!$A$1:$F$1287,6,FALSE)</f>
        <v>0.54</v>
      </c>
      <c r="H2946" s="6">
        <f>VLOOKUP(M2946,'BASE ARTICLE SAMUEL 25012023 v2'!$A$1:$H$1287,8,FALSE)</f>
        <v>0.52100000000000002</v>
      </c>
      <c r="I2946">
        <v>0.6</v>
      </c>
      <c r="J2946">
        <f t="shared" si="372"/>
        <v>0.6</v>
      </c>
      <c r="K2946" s="6">
        <f>VLOOKUP(M2946,'BASE ARTICLE SAMUEL 25012023 v2'!$A$1:$K$1287,11,FALSE)</f>
        <v>0.65125</v>
      </c>
      <c r="L2946" s="6">
        <f t="shared" si="373"/>
        <v>0.65125</v>
      </c>
      <c r="M2946" t="s">
        <v>609</v>
      </c>
      <c r="N2946" t="str">
        <f>VLOOKUP(M2946,'BASE ARTICLE SAMUEL 25012023 v1'!$A$2:$B$1287,2,FALSE)</f>
        <v>AS</v>
      </c>
      <c r="O2946">
        <f t="shared" si="371"/>
        <v>0.52100000000000002</v>
      </c>
    </row>
    <row r="2947" spans="1:15" outlineLevel="2" x14ac:dyDescent="0.25">
      <c r="A2947" t="s">
        <v>2332</v>
      </c>
      <c r="B2947" s="74" t="str">
        <f t="shared" si="364"/>
        <v>1200-A</v>
      </c>
      <c r="C2947" t="str">
        <f>VLOOKUP(A2947,'BASE ARTICLE SAMUEL 25012023 v1'!$A$1:$B$1287,2,FALSE)</f>
        <v>AF</v>
      </c>
      <c r="E2947">
        <v>1</v>
      </c>
      <c r="F2947" t="s">
        <v>1108</v>
      </c>
      <c r="G2947" s="71">
        <f>VLOOKUP(M2947,'BASE ARTICLE SAMUEL 25012023 v1'!$A$1:$F$1287,6,FALSE)</f>
        <v>162.80000000000001</v>
      </c>
      <c r="H2947" s="6">
        <f>VLOOKUP(M2947,'BASE ARTICLE SAMUEL 25012023 v2'!$A$1:$H$1287,8,FALSE)</f>
        <v>162.80000000000001</v>
      </c>
      <c r="I2947">
        <v>0</v>
      </c>
      <c r="J2947">
        <f t="shared" si="372"/>
        <v>0</v>
      </c>
      <c r="K2947" s="6">
        <f>VLOOKUP(M2947,'BASE ARTICLE SAMUEL 25012023 v2'!$A$1:$K$1287,11,FALSE)</f>
        <v>244.20000000000002</v>
      </c>
      <c r="L2947" s="6">
        <f t="shared" si="373"/>
        <v>244.20000000000002</v>
      </c>
      <c r="M2947" t="s">
        <v>1107</v>
      </c>
      <c r="N2947" t="str">
        <f>VLOOKUP(M2947,'BASE ARTICLE SAMUEL 25012023 v1'!$A$2:$B$1287,2,FALSE)</f>
        <v>AN</v>
      </c>
      <c r="O2947">
        <f t="shared" si="371"/>
        <v>162.80000000000001</v>
      </c>
    </row>
    <row r="2948" spans="1:15" outlineLevel="2" x14ac:dyDescent="0.25">
      <c r="A2948" t="s">
        <v>2332</v>
      </c>
      <c r="B2948" s="74" t="str">
        <f t="shared" ref="B2948:B3011" si="374">MID(A2948,7,100)</f>
        <v>1200-A</v>
      </c>
      <c r="C2948" t="str">
        <f>VLOOKUP(A2948,'BASE ARTICLE SAMUEL 25012023 v1'!$A$1:$B$1287,2,FALSE)</f>
        <v>AF</v>
      </c>
      <c r="E2948">
        <v>2</v>
      </c>
      <c r="F2948" t="s">
        <v>1670</v>
      </c>
      <c r="G2948" s="71">
        <f>VLOOKUP(M2948,'BASE ARTICLE SAMUEL 25012023 v1'!$A$1:$F$1287,6,FALSE)</f>
        <v>7.0000000000000007E-2</v>
      </c>
      <c r="H2948" s="6">
        <f>VLOOKUP(M2948,'BASE ARTICLE SAMUEL 25012023 v2'!$A$1:$H$1287,8,FALSE)</f>
        <v>7.0000000000000007E-2</v>
      </c>
      <c r="I2948">
        <v>0.08</v>
      </c>
      <c r="J2948">
        <f t="shared" si="372"/>
        <v>0.16</v>
      </c>
      <c r="K2948" s="6">
        <f>VLOOKUP(M2948,'BASE ARTICLE SAMUEL 25012023 v2'!$A$1:$K$1287,11,FALSE)</f>
        <v>0.11200000000000002</v>
      </c>
      <c r="L2948" s="6">
        <f t="shared" si="373"/>
        <v>0.22400000000000003</v>
      </c>
      <c r="M2948" t="s">
        <v>1669</v>
      </c>
      <c r="N2948" t="str">
        <f>VLOOKUP(M2948,'BASE ARTICLE SAMUEL 25012023 v1'!$A$2:$B$1287,2,FALSE)</f>
        <v>AN</v>
      </c>
      <c r="O2948">
        <f t="shared" si="371"/>
        <v>0.14000000000000001</v>
      </c>
    </row>
    <row r="2949" spans="1:15" outlineLevel="2" x14ac:dyDescent="0.25">
      <c r="A2949" t="s">
        <v>2332</v>
      </c>
      <c r="B2949" s="74" t="str">
        <f t="shared" si="374"/>
        <v>1200-A</v>
      </c>
      <c r="C2949" t="str">
        <f>VLOOKUP(A2949,'BASE ARTICLE SAMUEL 25012023 v1'!$A$1:$B$1287,2,FALSE)</f>
        <v>AF</v>
      </c>
      <c r="E2949">
        <v>1</v>
      </c>
      <c r="F2949" t="s">
        <v>626</v>
      </c>
      <c r="G2949" s="71">
        <f>VLOOKUP(M2949,'BASE ARTICLE SAMUEL 25012023 v1'!$A$1:$F$1287,6,FALSE)</f>
        <v>0.79</v>
      </c>
      <c r="H2949" s="6">
        <f>VLOOKUP(M2949,'BASE ARTICLE SAMUEL 25012023 v2'!$A$1:$H$1287,8,FALSE)</f>
        <v>0.80800000000000005</v>
      </c>
      <c r="I2949">
        <v>1.19</v>
      </c>
      <c r="J2949">
        <f t="shared" si="372"/>
        <v>1.19</v>
      </c>
      <c r="K2949" s="6">
        <f>VLOOKUP(M2949,'BASE ARTICLE SAMUEL 25012023 v2'!$A$1:$K$1287,11,FALSE)</f>
        <v>1.2120000000000002</v>
      </c>
      <c r="L2949" s="6">
        <f t="shared" si="373"/>
        <v>1.2120000000000002</v>
      </c>
      <c r="M2949" t="s">
        <v>625</v>
      </c>
      <c r="N2949" t="str">
        <f>VLOOKUP(M2949,'BASE ARTICLE SAMUEL 25012023 v1'!$A$2:$B$1287,2,FALSE)</f>
        <v>Z</v>
      </c>
      <c r="O2949">
        <f t="shared" si="371"/>
        <v>0.80800000000000005</v>
      </c>
    </row>
    <row r="2950" spans="1:15" outlineLevel="2" x14ac:dyDescent="0.25">
      <c r="A2950" t="s">
        <v>2332</v>
      </c>
      <c r="B2950" s="74" t="str">
        <f t="shared" si="374"/>
        <v>1200-A</v>
      </c>
      <c r="C2950" t="str">
        <f>VLOOKUP(A2950,'BASE ARTICLE SAMUEL 25012023 v1'!$A$1:$B$1287,2,FALSE)</f>
        <v>AF</v>
      </c>
      <c r="E2950">
        <v>2</v>
      </c>
      <c r="F2950" t="s">
        <v>1668</v>
      </c>
      <c r="G2950" s="71">
        <f>VLOOKUP(M2950,'BASE ARTICLE SAMUEL 25012023 v1'!$A$1:$F$1287,6,FALSE)</f>
        <v>0.6</v>
      </c>
      <c r="H2950" s="6">
        <f>VLOOKUP(M2950,'BASE ARTICLE SAMUEL 25012023 v2'!$A$1:$H$1287,8,FALSE)</f>
        <v>0.6</v>
      </c>
      <c r="I2950">
        <v>0.90200000000000002</v>
      </c>
      <c r="J2950">
        <f t="shared" si="372"/>
        <v>1.804</v>
      </c>
      <c r="K2950" s="6">
        <f>VLOOKUP(M2950,'BASE ARTICLE SAMUEL 25012023 v2'!$A$1:$K$1287,11,FALSE)</f>
        <v>0.89999999999999991</v>
      </c>
      <c r="L2950" s="6">
        <f t="shared" si="373"/>
        <v>1.7999999999999998</v>
      </c>
      <c r="M2950" t="s">
        <v>1667</v>
      </c>
      <c r="N2950" t="str">
        <f>VLOOKUP(M2950,'BASE ARTICLE SAMUEL 25012023 v1'!$A$2:$B$1287,2,FALSE)</f>
        <v>AN</v>
      </c>
      <c r="O2950">
        <f t="shared" si="371"/>
        <v>1.2</v>
      </c>
    </row>
    <row r="2951" spans="1:15" outlineLevel="2" x14ac:dyDescent="0.25">
      <c r="A2951" t="s">
        <v>2332</v>
      </c>
      <c r="B2951" s="74" t="str">
        <f t="shared" si="374"/>
        <v>1200-A</v>
      </c>
      <c r="C2951" t="str">
        <f>VLOOKUP(A2951,'BASE ARTICLE SAMUEL 25012023 v1'!$A$1:$B$1287,2,FALSE)</f>
        <v>AF</v>
      </c>
      <c r="E2951">
        <v>1</v>
      </c>
      <c r="F2951" t="s">
        <v>1930</v>
      </c>
      <c r="G2951" s="71">
        <f>VLOOKUP(M2951,'BASE ARTICLE SAMUEL 25012023 v1'!$A$1:$F$1287,6,FALSE)</f>
        <v>37.68</v>
      </c>
      <c r="H2951" s="6">
        <f>VLOOKUP(M2951,'BASE ARTICLE SAMUEL 25012023 v2'!$A$1:$H$1287,8,FALSE)</f>
        <v>37.183000000000007</v>
      </c>
      <c r="I2951">
        <v>2.2400000000000002</v>
      </c>
      <c r="J2951">
        <f t="shared" si="372"/>
        <v>2.2400000000000002</v>
      </c>
      <c r="K2951" s="6">
        <f>VLOOKUP(M2951,'BASE ARTICLE SAMUEL 25012023 v2'!$A$1:$K$1287,11,FALSE)</f>
        <v>46.478750000000005</v>
      </c>
      <c r="L2951" s="6">
        <f t="shared" si="373"/>
        <v>46.478750000000005</v>
      </c>
      <c r="M2951" t="s">
        <v>1929</v>
      </c>
      <c r="N2951" t="str">
        <f>VLOOKUP(M2951,'BASE ARTICLE SAMUEL 25012023 v1'!$A$2:$B$1287,2,FALSE)</f>
        <v>AA</v>
      </c>
      <c r="O2951">
        <f t="shared" si="371"/>
        <v>37.183000000000007</v>
      </c>
    </row>
    <row r="2952" spans="1:15" outlineLevel="2" x14ac:dyDescent="0.25">
      <c r="A2952" t="s">
        <v>2332</v>
      </c>
      <c r="B2952" s="74" t="str">
        <f t="shared" si="374"/>
        <v>1200-A</v>
      </c>
      <c r="C2952" t="str">
        <f>VLOOKUP(A2952,'BASE ARTICLE SAMUEL 25012023 v1'!$A$1:$B$1287,2,FALSE)</f>
        <v>AF</v>
      </c>
      <c r="E2952">
        <v>1</v>
      </c>
      <c r="F2952" t="s">
        <v>2088</v>
      </c>
      <c r="G2952" s="71">
        <f>VLOOKUP(M2952,'BASE ARTICLE SAMUEL 25012023 v1'!$A$1:$F$1287,6,FALSE)</f>
        <v>83.55</v>
      </c>
      <c r="H2952" s="6">
        <f>VLOOKUP(M2952,'BASE ARTICLE SAMUEL 25012023 v2'!$A$1:$H$1287,8,FALSE)</f>
        <v>28.99</v>
      </c>
      <c r="I2952">
        <v>2.2400000000000002</v>
      </c>
      <c r="J2952">
        <f t="shared" si="372"/>
        <v>2.2400000000000002</v>
      </c>
      <c r="K2952" s="6">
        <f>VLOOKUP(M2952,'BASE ARTICLE SAMUEL 25012023 v2'!$A$1:$K$1287,11,FALSE)</f>
        <v>45.564999999999998</v>
      </c>
      <c r="L2952" s="6">
        <f t="shared" si="373"/>
        <v>45.564999999999998</v>
      </c>
      <c r="M2952" t="s">
        <v>2087</v>
      </c>
      <c r="N2952" t="str">
        <f>VLOOKUP(M2952,'BASE ARTICLE SAMUEL 25012023 v1'!$A$2:$B$1287,2,FALSE)</f>
        <v>AF</v>
      </c>
      <c r="O2952">
        <f t="shared" si="371"/>
        <v>28.99</v>
      </c>
    </row>
    <row r="2953" spans="1:15" outlineLevel="2" x14ac:dyDescent="0.25">
      <c r="A2953" t="s">
        <v>2332</v>
      </c>
      <c r="B2953" s="74" t="str">
        <f t="shared" si="374"/>
        <v>1200-A</v>
      </c>
      <c r="C2953" t="str">
        <f>VLOOKUP(A2953,'BASE ARTICLE SAMUEL 25012023 v1'!$A$1:$B$1287,2,FALSE)</f>
        <v>AF</v>
      </c>
      <c r="E2953">
        <v>1</v>
      </c>
      <c r="F2953" t="s">
        <v>3926</v>
      </c>
      <c r="G2953" s="71">
        <f>VLOOKUP(M2953,'BASE ARTICLE SAMUEL 25012023 v1'!$A$1:$F$1287,6,FALSE)</f>
        <v>0.94</v>
      </c>
      <c r="H2953" s="6">
        <f>VLOOKUP(M2953,'BASE ARTICLE SAMUEL 25012023 v2'!$A$1:$H$1287,8,FALSE)</f>
        <v>0.94</v>
      </c>
      <c r="I2953">
        <v>4.87</v>
      </c>
      <c r="J2953">
        <f t="shared" si="372"/>
        <v>4.87</v>
      </c>
      <c r="K2953" s="6">
        <f>VLOOKUP(M2953,'BASE ARTICLE SAMUEL 25012023 v2'!$A$1:$K$1287,11,FALSE)</f>
        <v>1.41</v>
      </c>
      <c r="L2953" s="6">
        <f t="shared" si="373"/>
        <v>1.41</v>
      </c>
      <c r="M2953" t="s">
        <v>68</v>
      </c>
      <c r="N2953" t="str">
        <f>VLOOKUP(M2953,'BASE ARTICLE SAMUEL 25012023 v1'!$A$2:$B$1287,2,FALSE)</f>
        <v>AS</v>
      </c>
      <c r="O2953">
        <f t="shared" si="371"/>
        <v>0.94</v>
      </c>
    </row>
    <row r="2954" spans="1:15" outlineLevel="2" x14ac:dyDescent="0.25">
      <c r="A2954" t="s">
        <v>2332</v>
      </c>
      <c r="B2954" s="74" t="str">
        <f t="shared" si="374"/>
        <v>1200-A</v>
      </c>
      <c r="C2954" t="str">
        <f>VLOOKUP(A2954,'BASE ARTICLE SAMUEL 25012023 v1'!$A$1:$B$1287,2,FALSE)</f>
        <v>AF</v>
      </c>
      <c r="E2954">
        <v>1</v>
      </c>
      <c r="F2954" t="s">
        <v>3927</v>
      </c>
      <c r="G2954" s="71">
        <f>VLOOKUP(M2954,'BASE ARTICLE SAMUEL 25012023 v1'!$A$1:$F$1287,6,FALSE)</f>
        <v>0.92</v>
      </c>
      <c r="H2954" s="6">
        <f>VLOOKUP(M2954,'BASE ARTICLE SAMUEL 25012023 v2'!$A$1:$H$1287,8,FALSE)</f>
        <v>0.92</v>
      </c>
      <c r="I2954">
        <v>4.9400000000000004</v>
      </c>
      <c r="J2954">
        <f t="shared" si="372"/>
        <v>4.9400000000000004</v>
      </c>
      <c r="K2954" s="6">
        <f>VLOOKUP(M2954,'BASE ARTICLE SAMUEL 25012023 v2'!$A$1:$K$1287,11,FALSE)</f>
        <v>1.3800000000000001</v>
      </c>
      <c r="L2954" s="6">
        <f t="shared" si="373"/>
        <v>1.3800000000000001</v>
      </c>
      <c r="M2954" t="s">
        <v>44</v>
      </c>
      <c r="N2954" t="str">
        <f>VLOOKUP(M2954,'BASE ARTICLE SAMUEL 25012023 v1'!$A$2:$B$1287,2,FALSE)</f>
        <v>AS</v>
      </c>
      <c r="O2954">
        <f t="shared" si="371"/>
        <v>0.92</v>
      </c>
    </row>
    <row r="2955" spans="1:15" outlineLevel="2" x14ac:dyDescent="0.25">
      <c r="A2955" t="s">
        <v>2332</v>
      </c>
      <c r="B2955" s="74" t="str">
        <f t="shared" si="374"/>
        <v>1200-A</v>
      </c>
      <c r="C2955" t="str">
        <f>VLOOKUP(A2955,'BASE ARTICLE SAMUEL 25012023 v1'!$A$1:$B$1287,2,FALSE)</f>
        <v>AF</v>
      </c>
      <c r="E2955">
        <v>0.54</v>
      </c>
      <c r="F2955" t="s">
        <v>1604</v>
      </c>
      <c r="G2955" s="71">
        <f>VLOOKUP(M2955,'BASE ARTICLE SAMUEL 25012023 v1'!$A$1:$F$1287,6,FALSE)</f>
        <v>50</v>
      </c>
      <c r="H2955" s="6">
        <f>VLOOKUP(M2955,'BASE ARTICLE SAMUEL 25012023 v2'!$A$1:$H$1287,8,FALSE)</f>
        <v>0</v>
      </c>
      <c r="I2955">
        <v>75</v>
      </c>
      <c r="J2955">
        <f t="shared" si="372"/>
        <v>40.5</v>
      </c>
      <c r="K2955" s="6">
        <f>VLOOKUP(M2955,'BASE ARTICLE SAMUEL 25012023 v2'!$A$1:$K$1287,11,FALSE)</f>
        <v>75</v>
      </c>
      <c r="L2955" s="6">
        <f t="shared" si="373"/>
        <v>40.5</v>
      </c>
      <c r="M2955" t="s">
        <v>1603</v>
      </c>
      <c r="N2955" t="str">
        <f>VLOOKUP(M2955,'BASE ARTICLE SAMUEL 25012023 v1'!$A$2:$B$1287,2,FALSE)</f>
        <v>AN</v>
      </c>
      <c r="O2955">
        <f t="shared" si="371"/>
        <v>0</v>
      </c>
    </row>
    <row r="2956" spans="1:15" outlineLevel="2" x14ac:dyDescent="0.25">
      <c r="A2956" t="s">
        <v>2332</v>
      </c>
      <c r="B2956" s="74" t="str">
        <f t="shared" si="374"/>
        <v>1200-A</v>
      </c>
      <c r="C2956" t="str">
        <f>VLOOKUP(A2956,'BASE ARTICLE SAMUEL 25012023 v1'!$A$1:$B$1287,2,FALSE)</f>
        <v>AF</v>
      </c>
      <c r="E2956">
        <v>1</v>
      </c>
      <c r="F2956" t="s">
        <v>475</v>
      </c>
      <c r="G2956" s="71">
        <f>VLOOKUP(M2956,'BASE ARTICLE SAMUEL 25012023 v1'!$A$1:$F$1287,6,FALSE)</f>
        <v>88</v>
      </c>
      <c r="H2956" s="6">
        <f>VLOOKUP(M2956,'BASE ARTICLE SAMUEL 25012023 v2'!$A$1:$H$1287,8,FALSE)</f>
        <v>88</v>
      </c>
      <c r="I2956">
        <v>119.89</v>
      </c>
      <c r="J2956">
        <f t="shared" si="372"/>
        <v>119.89</v>
      </c>
      <c r="K2956" s="6">
        <f>VLOOKUP(M2956,'BASE ARTICLE SAMUEL 25012023 v2'!$A$1:$K$1287,11,FALSE)</f>
        <v>132</v>
      </c>
      <c r="L2956" s="6">
        <f t="shared" si="373"/>
        <v>132</v>
      </c>
      <c r="M2956" t="s">
        <v>474</v>
      </c>
      <c r="N2956" t="str">
        <f>VLOOKUP(M2956,'BASE ARTICLE SAMUEL 25012023 v1'!$A$2:$B$1287,2,FALSE)</f>
        <v>AS</v>
      </c>
      <c r="O2956">
        <f t="shared" si="371"/>
        <v>88</v>
      </c>
    </row>
    <row r="2957" spans="1:15" outlineLevel="2" x14ac:dyDescent="0.25">
      <c r="A2957" t="s">
        <v>2332</v>
      </c>
      <c r="B2957" s="74" t="str">
        <f t="shared" si="374"/>
        <v>1200-A</v>
      </c>
      <c r="C2957" t="str">
        <f>VLOOKUP(A2957,'BASE ARTICLE SAMUEL 25012023 v1'!$A$1:$B$1287,2,FALSE)</f>
        <v>AF</v>
      </c>
      <c r="E2957">
        <v>1</v>
      </c>
      <c r="F2957" t="s">
        <v>3943</v>
      </c>
      <c r="G2957" s="71">
        <f>VLOOKUP(M2957,'BASE ARTICLE SAMUEL 25012023 v1'!$A$1:$F$1287,6,FALSE)</f>
        <v>2.16</v>
      </c>
      <c r="H2957" s="6">
        <f>VLOOKUP(M2957,'BASE ARTICLE SAMUEL 25012023 v2'!$A$1:$H$1287,8,FALSE)</f>
        <v>2.1760000000000002</v>
      </c>
      <c r="I2957">
        <v>5.59</v>
      </c>
      <c r="J2957">
        <f t="shared" si="372"/>
        <v>5.59</v>
      </c>
      <c r="K2957" s="6">
        <f>VLOOKUP(M2957,'BASE ARTICLE SAMUEL 25012023 v2'!$A$1:$K$1287,11,FALSE)</f>
        <v>8.6822400000000002</v>
      </c>
      <c r="L2957" s="6">
        <f t="shared" si="373"/>
        <v>8.6822400000000002</v>
      </c>
      <c r="M2957" t="s">
        <v>563</v>
      </c>
      <c r="N2957" t="str">
        <f>VLOOKUP(M2957,'BASE ARTICLE SAMUEL 25012023 v1'!$A$2:$B$1287,2,FALSE)</f>
        <v>AN</v>
      </c>
      <c r="O2957">
        <f t="shared" si="371"/>
        <v>2.1760000000000002</v>
      </c>
    </row>
    <row r="2958" spans="1:15" outlineLevel="2" x14ac:dyDescent="0.25">
      <c r="A2958" t="s">
        <v>2332</v>
      </c>
      <c r="B2958" s="74" t="str">
        <f t="shared" si="374"/>
        <v>1200-A</v>
      </c>
      <c r="C2958" t="str">
        <f>VLOOKUP(A2958,'BASE ARTICLE SAMUEL 25012023 v1'!$A$1:$B$1287,2,FALSE)</f>
        <v>AF</v>
      </c>
      <c r="E2958">
        <v>1</v>
      </c>
      <c r="F2958" t="s">
        <v>916</v>
      </c>
      <c r="G2958" s="71">
        <f>VLOOKUP(M2958,'BASE ARTICLE SAMUEL 25012023 v1'!$A$1:$F$1287,6,FALSE)</f>
        <v>4.04</v>
      </c>
      <c r="H2958" s="6">
        <f>VLOOKUP(M2958,'BASE ARTICLE SAMUEL 25012023 v2'!$A$1:$H$1287,8,FALSE)</f>
        <v>4.04</v>
      </c>
      <c r="I2958">
        <v>6.93</v>
      </c>
      <c r="J2958">
        <f t="shared" si="372"/>
        <v>6.93</v>
      </c>
      <c r="K2958" s="6">
        <f>VLOOKUP(M2958,'BASE ARTICLE SAMUEL 25012023 v2'!$A$1:$K$1287,11,FALSE)</f>
        <v>5.3732000000000006</v>
      </c>
      <c r="L2958" s="6">
        <f t="shared" si="373"/>
        <v>5.3732000000000006</v>
      </c>
      <c r="M2958" t="s">
        <v>915</v>
      </c>
      <c r="N2958" t="str">
        <f>VLOOKUP(M2958,'BASE ARTICLE SAMUEL 25012023 v1'!$A$2:$B$1287,2,FALSE)</f>
        <v>AN</v>
      </c>
      <c r="O2958">
        <f t="shared" si="371"/>
        <v>4.04</v>
      </c>
    </row>
    <row r="2959" spans="1:15" outlineLevel="2" x14ac:dyDescent="0.25">
      <c r="A2959" t="s">
        <v>2332</v>
      </c>
      <c r="B2959" s="74" t="str">
        <f t="shared" si="374"/>
        <v>1200-A</v>
      </c>
      <c r="C2959" t="str">
        <f>VLOOKUP(A2959,'BASE ARTICLE SAMUEL 25012023 v1'!$A$1:$B$1287,2,FALSE)</f>
        <v>AF</v>
      </c>
      <c r="E2959">
        <v>1</v>
      </c>
      <c r="F2959" t="s">
        <v>568</v>
      </c>
      <c r="G2959" s="71">
        <f>VLOOKUP(M2959,'BASE ARTICLE SAMUEL 25012023 v1'!$A$1:$F$1287,6,FALSE)</f>
        <v>7.72</v>
      </c>
      <c r="H2959" s="6">
        <f>VLOOKUP(M2959,'BASE ARTICLE SAMUEL 25012023 v2'!$A$1:$H$1287,8,FALSE)</f>
        <v>8</v>
      </c>
      <c r="I2959">
        <v>2.2400000000000002</v>
      </c>
      <c r="J2959">
        <f t="shared" si="372"/>
        <v>2.2400000000000002</v>
      </c>
      <c r="K2959" s="6">
        <f>VLOOKUP(M2959,'BASE ARTICLE SAMUEL 25012023 v2'!$A$1:$K$1287,11,FALSE)</f>
        <v>10.64</v>
      </c>
      <c r="L2959" s="6">
        <f t="shared" si="373"/>
        <v>10.64</v>
      </c>
      <c r="M2959" t="s">
        <v>567</v>
      </c>
      <c r="N2959" t="str">
        <f>VLOOKUP(M2959,'BASE ARTICLE SAMUEL 25012023 v1'!$A$2:$B$1287,2,FALSE)</f>
        <v>AN</v>
      </c>
      <c r="O2959">
        <f t="shared" si="371"/>
        <v>8</v>
      </c>
    </row>
    <row r="2960" spans="1:15" outlineLevel="2" x14ac:dyDescent="0.25">
      <c r="A2960" t="s">
        <v>2332</v>
      </c>
      <c r="B2960" s="74" t="str">
        <f t="shared" si="374"/>
        <v>1200-A</v>
      </c>
      <c r="C2960" t="str">
        <f>VLOOKUP(A2960,'BASE ARTICLE SAMUEL 25012023 v1'!$A$1:$B$1287,2,FALSE)</f>
        <v>AF</v>
      </c>
      <c r="E2960">
        <v>1</v>
      </c>
      <c r="F2960" t="s">
        <v>2484</v>
      </c>
      <c r="G2960" s="71">
        <f>VLOOKUP(M2960,'BASE ARTICLE SAMUEL 25012023 v1'!$A$1:$F$1287,6,FALSE)</f>
        <v>1.32</v>
      </c>
      <c r="H2960" s="6">
        <f>VLOOKUP(M2960,'BASE ARTICLE SAMUEL 25012023 v2'!$A$1:$H$1287,8,FALSE)</f>
        <v>1.32</v>
      </c>
      <c r="I2960">
        <v>2.2400000000000002</v>
      </c>
      <c r="J2960">
        <f t="shared" si="372"/>
        <v>2.2400000000000002</v>
      </c>
      <c r="K2960" s="6">
        <f>VLOOKUP(M2960,'BASE ARTICLE SAMUEL 25012023 v2'!$A$1:$K$1287,11,FALSE)</f>
        <v>1.4520000000000002</v>
      </c>
      <c r="L2960" s="6">
        <f t="shared" si="373"/>
        <v>1.4520000000000002</v>
      </c>
      <c r="M2960" t="s">
        <v>2483</v>
      </c>
      <c r="N2960" t="str">
        <f>VLOOKUP(M2960,'BASE ARTICLE SAMUEL 25012023 v1'!$A$2:$B$1287,2,FALSE)</f>
        <v>AN</v>
      </c>
      <c r="O2960">
        <f t="shared" si="371"/>
        <v>1.32</v>
      </c>
    </row>
    <row r="2961" spans="1:15" outlineLevel="1" x14ac:dyDescent="0.25">
      <c r="A2961" s="74" t="s">
        <v>4270</v>
      </c>
      <c r="B2961" s="74" t="str">
        <f t="shared" si="374"/>
        <v>ECSPR-1200-A</v>
      </c>
      <c r="H2961" s="6" t="e">
        <f>VLOOKUP(M2961,'BASE ARTICLE SAMUEL 25012023 v2'!$A$1:$H$1287,8,FALSE)</f>
        <v>#N/A</v>
      </c>
      <c r="K2961" s="6" t="e">
        <f>VLOOKUP(M2961,'BASE ARTICLE SAMUEL 25012023 v2'!$A$1:$K$1287,11,FALSE)</f>
        <v>#N/A</v>
      </c>
      <c r="L2961" s="6">
        <f>SUBTOTAL(9,L2940:L2960)</f>
        <v>628.77343999999994</v>
      </c>
      <c r="O2961">
        <f>SUBTOTAL(9,O2940:O2960)</f>
        <v>396.108</v>
      </c>
    </row>
    <row r="2962" spans="1:15" outlineLevel="2" x14ac:dyDescent="0.25">
      <c r="A2962" t="s">
        <v>619</v>
      </c>
      <c r="B2962" s="74" t="str">
        <f t="shared" si="374"/>
        <v>1500</v>
      </c>
      <c r="C2962" t="str">
        <f>VLOOKUP(A2962,'BASE ARTICLE SAMUEL 25012023 v1'!$A$1:$B$1287,2,FALSE)</f>
        <v>AF</v>
      </c>
      <c r="E2962">
        <v>1</v>
      </c>
      <c r="F2962" t="s">
        <v>582</v>
      </c>
      <c r="G2962" s="71">
        <f>VLOOKUP(M2962,'BASE ARTICLE SAMUEL 25012023 v1'!$A$1:$F$1287,6,FALSE)</f>
        <v>1.5</v>
      </c>
      <c r="H2962" s="6">
        <f>VLOOKUP(M2962,'BASE ARTICLE SAMUEL 25012023 v2'!$A$1:$H$1287,8,FALSE)</f>
        <v>1.5</v>
      </c>
      <c r="I2962">
        <v>2.2400000000000002</v>
      </c>
      <c r="J2962">
        <f t="shared" ref="J2962:J2979" si="375">E2962*I2962</f>
        <v>2.2400000000000002</v>
      </c>
      <c r="K2962" s="6">
        <f>VLOOKUP(M2962,'BASE ARTICLE SAMUEL 25012023 v2'!$A$1:$K$1287,11,FALSE)</f>
        <v>2.25</v>
      </c>
      <c r="L2962" s="6">
        <f t="shared" ref="L2962:L2979" si="376">E2962*K2962</f>
        <v>2.25</v>
      </c>
      <c r="M2962">
        <v>101007</v>
      </c>
      <c r="N2962" t="str">
        <f>VLOOKUP(M2962,'BASE ARTICLE SAMUEL 25012023 v1'!$A$2:$B$1287,2,FALSE)</f>
        <v>AN</v>
      </c>
      <c r="O2962">
        <f t="shared" si="371"/>
        <v>1.5</v>
      </c>
    </row>
    <row r="2963" spans="1:15" outlineLevel="2" x14ac:dyDescent="0.25">
      <c r="A2963" t="s">
        <v>619</v>
      </c>
      <c r="B2963" s="74" t="str">
        <f t="shared" si="374"/>
        <v>1500</v>
      </c>
      <c r="C2963" t="str">
        <f>VLOOKUP(A2963,'BASE ARTICLE SAMUEL 25012023 v1'!$A$1:$B$1287,2,FALSE)</f>
        <v>AF</v>
      </c>
      <c r="E2963">
        <v>1</v>
      </c>
      <c r="F2963" t="s">
        <v>476</v>
      </c>
      <c r="G2963" s="71">
        <f>VLOOKUP(M2963,'BASE ARTICLE SAMUEL 25012023 v1'!$A$1:$F$1287,6,FALSE)</f>
        <v>14.38</v>
      </c>
      <c r="H2963" s="6">
        <f>VLOOKUP(M2963,'BASE ARTICLE SAMUEL 25012023 v2'!$A$1:$H$1287,8,FALSE)</f>
        <v>14.38</v>
      </c>
      <c r="I2963">
        <v>20.309999999999999</v>
      </c>
      <c r="J2963">
        <f t="shared" si="375"/>
        <v>20.309999999999999</v>
      </c>
      <c r="K2963" s="6">
        <f>VLOOKUP(M2963,'BASE ARTICLE SAMUEL 25012023 v2'!$A$1:$K$1287,11,FALSE)</f>
        <v>21.57</v>
      </c>
      <c r="L2963" s="6">
        <f t="shared" si="376"/>
        <v>21.57</v>
      </c>
      <c r="M2963">
        <v>1510041</v>
      </c>
      <c r="N2963" t="str">
        <f>VLOOKUP(M2963,'BASE ARTICLE SAMUEL 25012023 v1'!$A$2:$B$1287,2,FALSE)</f>
        <v>AS</v>
      </c>
      <c r="O2963">
        <f t="shared" si="371"/>
        <v>14.38</v>
      </c>
    </row>
    <row r="2964" spans="1:15" outlineLevel="2" x14ac:dyDescent="0.25">
      <c r="A2964" t="s">
        <v>619</v>
      </c>
      <c r="B2964" s="74" t="str">
        <f t="shared" si="374"/>
        <v>1500</v>
      </c>
      <c r="C2964" t="str">
        <f>VLOOKUP(A2964,'BASE ARTICLE SAMUEL 25012023 v1'!$A$1:$B$1287,2,FALSE)</f>
        <v>AF</v>
      </c>
      <c r="E2964">
        <v>1.8</v>
      </c>
      <c r="F2964" t="s">
        <v>577</v>
      </c>
      <c r="G2964" s="71">
        <f>VLOOKUP(M2964,'BASE ARTICLE SAMUEL 25012023 v1'!$A$1:$F$1287,6,FALSE)</f>
        <v>3.2</v>
      </c>
      <c r="H2964" s="6">
        <f>VLOOKUP(M2964,'BASE ARTICLE SAMUEL 25012023 v2'!$A$1:$H$1287,8,FALSE)</f>
        <v>3.2</v>
      </c>
      <c r="I2964">
        <v>4.3499999999999996</v>
      </c>
      <c r="J2964">
        <f t="shared" si="375"/>
        <v>7.8299999999999992</v>
      </c>
      <c r="K2964" s="6">
        <f>VLOOKUP(M2964,'BASE ARTICLE SAMUEL 25012023 v2'!$A$1:$K$1287,11,FALSE)</f>
        <v>4.8000000000000007</v>
      </c>
      <c r="L2964" s="6">
        <f t="shared" si="376"/>
        <v>8.6400000000000023</v>
      </c>
      <c r="M2964" t="s">
        <v>576</v>
      </c>
      <c r="N2964" t="str">
        <f>VLOOKUP(M2964,'BASE ARTICLE SAMUEL 25012023 v1'!$A$2:$B$1287,2,FALSE)</f>
        <v>AN</v>
      </c>
      <c r="O2964">
        <f t="shared" si="371"/>
        <v>5.7600000000000007</v>
      </c>
    </row>
    <row r="2965" spans="1:15" outlineLevel="2" x14ac:dyDescent="0.25">
      <c r="A2965" t="s">
        <v>619</v>
      </c>
      <c r="B2965" s="74" t="str">
        <f t="shared" si="374"/>
        <v>1500</v>
      </c>
      <c r="C2965" t="str">
        <f>VLOOKUP(A2965,'BASE ARTICLE SAMUEL 25012023 v1'!$A$1:$B$1287,2,FALSE)</f>
        <v>AF</v>
      </c>
      <c r="E2965">
        <v>1</v>
      </c>
      <c r="F2965" t="s">
        <v>1550</v>
      </c>
      <c r="G2965" s="71">
        <f>VLOOKUP(M2965,'BASE ARTICLE SAMUEL 25012023 v1'!$A$1:$F$1287,6,FALSE)</f>
        <v>5</v>
      </c>
      <c r="H2965" s="6">
        <f>VLOOKUP(M2965,'BASE ARTICLE SAMUEL 25012023 v2'!$A$1:$H$1287,8,FALSE)</f>
        <v>5</v>
      </c>
      <c r="I2965">
        <v>8.51</v>
      </c>
      <c r="J2965">
        <f t="shared" si="375"/>
        <v>8.51</v>
      </c>
      <c r="K2965" s="6">
        <f>VLOOKUP(M2965,'BASE ARTICLE SAMUEL 25012023 v2'!$A$1:$K$1287,11,FALSE)</f>
        <v>5.5</v>
      </c>
      <c r="L2965" s="6">
        <f t="shared" si="376"/>
        <v>5.5</v>
      </c>
      <c r="M2965" t="s">
        <v>1549</v>
      </c>
      <c r="N2965" t="str">
        <f>VLOOKUP(M2965,'BASE ARTICLE SAMUEL 25012023 v1'!$A$2:$B$1287,2,FALSE)</f>
        <v>AN</v>
      </c>
      <c r="O2965">
        <f t="shared" si="371"/>
        <v>5</v>
      </c>
    </row>
    <row r="2966" spans="1:15" outlineLevel="2" x14ac:dyDescent="0.25">
      <c r="A2966" t="s">
        <v>619</v>
      </c>
      <c r="B2966" s="74" t="str">
        <f t="shared" si="374"/>
        <v>1500</v>
      </c>
      <c r="C2966" t="str">
        <f>VLOOKUP(A2966,'BASE ARTICLE SAMUEL 25012023 v1'!$A$1:$B$1287,2,FALSE)</f>
        <v>AF</v>
      </c>
      <c r="E2966">
        <v>1</v>
      </c>
      <c r="F2966" t="s">
        <v>1160</v>
      </c>
      <c r="G2966" s="71">
        <f>VLOOKUP(M2966,'BASE ARTICLE SAMUEL 25012023 v1'!$A$1:$F$1287,6,FALSE)</f>
        <v>1.2</v>
      </c>
      <c r="H2966" s="6">
        <f>VLOOKUP(M2966,'BASE ARTICLE SAMUEL 25012023 v2'!$A$1:$H$1287,8,FALSE)</f>
        <v>1.2</v>
      </c>
      <c r="I2966">
        <v>1.57</v>
      </c>
      <c r="J2966">
        <f t="shared" si="375"/>
        <v>1.57</v>
      </c>
      <c r="K2966" s="6">
        <f>VLOOKUP(M2966,'BASE ARTICLE SAMUEL 25012023 v2'!$A$1:$K$1287,11,FALSE)</f>
        <v>2.4</v>
      </c>
      <c r="L2966" s="6">
        <f t="shared" si="376"/>
        <v>2.4</v>
      </c>
      <c r="M2966">
        <v>9600000618</v>
      </c>
      <c r="N2966" t="str">
        <f>VLOOKUP(M2966,'BASE ARTICLE SAMUEL 25012023 v1'!$A$2:$B$1287,2,FALSE)</f>
        <v>AN</v>
      </c>
      <c r="O2966">
        <f t="shared" si="371"/>
        <v>1.2</v>
      </c>
    </row>
    <row r="2967" spans="1:15" outlineLevel="2" x14ac:dyDescent="0.25">
      <c r="A2967" t="s">
        <v>619</v>
      </c>
      <c r="B2967" s="74" t="str">
        <f t="shared" si="374"/>
        <v>1500</v>
      </c>
      <c r="C2967" t="str">
        <f>VLOOKUP(A2967,'BASE ARTICLE SAMUEL 25012023 v1'!$A$1:$B$1287,2,FALSE)</f>
        <v>AF</v>
      </c>
      <c r="E2967">
        <v>1</v>
      </c>
      <c r="F2967" t="s">
        <v>610</v>
      </c>
      <c r="G2967" s="71">
        <f>VLOOKUP(M2967,'BASE ARTICLE SAMUEL 25012023 v1'!$A$1:$F$1287,6,FALSE)</f>
        <v>0.54</v>
      </c>
      <c r="H2967" s="6">
        <f>VLOOKUP(M2967,'BASE ARTICLE SAMUEL 25012023 v2'!$A$1:$H$1287,8,FALSE)</f>
        <v>0.52100000000000002</v>
      </c>
      <c r="I2967">
        <v>0.6</v>
      </c>
      <c r="J2967">
        <f t="shared" si="375"/>
        <v>0.6</v>
      </c>
      <c r="K2967" s="6">
        <f>VLOOKUP(M2967,'BASE ARTICLE SAMUEL 25012023 v2'!$A$1:$K$1287,11,FALSE)</f>
        <v>0.65125</v>
      </c>
      <c r="L2967" s="6">
        <f t="shared" si="376"/>
        <v>0.65125</v>
      </c>
      <c r="M2967" t="s">
        <v>609</v>
      </c>
      <c r="N2967" t="str">
        <f>VLOOKUP(M2967,'BASE ARTICLE SAMUEL 25012023 v1'!$A$2:$B$1287,2,FALSE)</f>
        <v>AS</v>
      </c>
      <c r="O2967">
        <f t="shared" si="371"/>
        <v>0.52100000000000002</v>
      </c>
    </row>
    <row r="2968" spans="1:15" outlineLevel="2" x14ac:dyDescent="0.25">
      <c r="A2968" t="s">
        <v>619</v>
      </c>
      <c r="B2968" s="74" t="str">
        <f t="shared" si="374"/>
        <v>1500</v>
      </c>
      <c r="C2968" t="str">
        <f>VLOOKUP(A2968,'BASE ARTICLE SAMUEL 25012023 v1'!$A$1:$B$1287,2,FALSE)</f>
        <v>AF</v>
      </c>
      <c r="E2968">
        <v>1</v>
      </c>
      <c r="F2968" t="s">
        <v>1110</v>
      </c>
      <c r="G2968" s="71">
        <f>VLOOKUP(M2968,'BASE ARTICLE SAMUEL 25012023 v1'!$A$1:$F$1287,6,FALSE)</f>
        <v>199.65</v>
      </c>
      <c r="H2968" s="6">
        <f>VLOOKUP(M2968,'BASE ARTICLE SAMUEL 25012023 v2'!$A$1:$H$1287,8,FALSE)</f>
        <v>199.65</v>
      </c>
      <c r="I2968">
        <v>0</v>
      </c>
      <c r="J2968">
        <f t="shared" si="375"/>
        <v>0</v>
      </c>
      <c r="K2968" s="6">
        <f>VLOOKUP(M2968,'BASE ARTICLE SAMUEL 25012023 v2'!$A$1:$K$1287,11,FALSE)</f>
        <v>299.47500000000002</v>
      </c>
      <c r="L2968" s="6">
        <f t="shared" si="376"/>
        <v>299.47500000000002</v>
      </c>
      <c r="M2968" t="s">
        <v>1109</v>
      </c>
      <c r="N2968" t="str">
        <f>VLOOKUP(M2968,'BASE ARTICLE SAMUEL 25012023 v1'!$A$2:$B$1287,2,FALSE)</f>
        <v>AN</v>
      </c>
      <c r="O2968">
        <f t="shared" si="371"/>
        <v>199.65</v>
      </c>
    </row>
    <row r="2969" spans="1:15" outlineLevel="2" x14ac:dyDescent="0.25">
      <c r="A2969" t="s">
        <v>619</v>
      </c>
      <c r="B2969" s="74" t="str">
        <f t="shared" si="374"/>
        <v>1500</v>
      </c>
      <c r="C2969" t="str">
        <f>VLOOKUP(A2969,'BASE ARTICLE SAMUEL 25012023 v1'!$A$1:$B$1287,2,FALSE)</f>
        <v>AF</v>
      </c>
      <c r="E2969">
        <v>1</v>
      </c>
      <c r="F2969" t="s">
        <v>1670</v>
      </c>
      <c r="G2969" s="71">
        <f>VLOOKUP(M2969,'BASE ARTICLE SAMUEL 25012023 v1'!$A$1:$F$1287,6,FALSE)</f>
        <v>7.0000000000000007E-2</v>
      </c>
      <c r="H2969" s="6">
        <f>VLOOKUP(M2969,'BASE ARTICLE SAMUEL 25012023 v2'!$A$1:$H$1287,8,FALSE)</f>
        <v>7.0000000000000007E-2</v>
      </c>
      <c r="I2969">
        <v>0.08</v>
      </c>
      <c r="J2969">
        <f t="shared" si="375"/>
        <v>0.08</v>
      </c>
      <c r="K2969" s="6">
        <f>VLOOKUP(M2969,'BASE ARTICLE SAMUEL 25012023 v2'!$A$1:$K$1287,11,FALSE)</f>
        <v>0.11200000000000002</v>
      </c>
      <c r="L2969" s="6">
        <f t="shared" si="376"/>
        <v>0.11200000000000002</v>
      </c>
      <c r="M2969" t="s">
        <v>1669</v>
      </c>
      <c r="N2969" t="str">
        <f>VLOOKUP(M2969,'BASE ARTICLE SAMUEL 25012023 v1'!$A$2:$B$1287,2,FALSE)</f>
        <v>AN</v>
      </c>
      <c r="O2969">
        <f t="shared" si="371"/>
        <v>7.0000000000000007E-2</v>
      </c>
    </row>
    <row r="2970" spans="1:15" outlineLevel="2" x14ac:dyDescent="0.25">
      <c r="A2970" t="s">
        <v>619</v>
      </c>
      <c r="B2970" s="74" t="str">
        <f t="shared" si="374"/>
        <v>1500</v>
      </c>
      <c r="C2970" t="str">
        <f>VLOOKUP(A2970,'BASE ARTICLE SAMUEL 25012023 v1'!$A$1:$B$1287,2,FALSE)</f>
        <v>AF</v>
      </c>
      <c r="E2970">
        <v>1</v>
      </c>
      <c r="F2970" t="s">
        <v>626</v>
      </c>
      <c r="G2970" s="71">
        <f>VLOOKUP(M2970,'BASE ARTICLE SAMUEL 25012023 v1'!$A$1:$F$1287,6,FALSE)</f>
        <v>0.79</v>
      </c>
      <c r="H2970" s="6">
        <f>VLOOKUP(M2970,'BASE ARTICLE SAMUEL 25012023 v2'!$A$1:$H$1287,8,FALSE)</f>
        <v>0.80800000000000005</v>
      </c>
      <c r="I2970">
        <v>1.19</v>
      </c>
      <c r="J2970">
        <f t="shared" si="375"/>
        <v>1.19</v>
      </c>
      <c r="K2970" s="6">
        <f>VLOOKUP(M2970,'BASE ARTICLE SAMUEL 25012023 v2'!$A$1:$K$1287,11,FALSE)</f>
        <v>1.2120000000000002</v>
      </c>
      <c r="L2970" s="6">
        <f t="shared" si="376"/>
        <v>1.2120000000000002</v>
      </c>
      <c r="M2970" t="s">
        <v>625</v>
      </c>
      <c r="N2970" t="str">
        <f>VLOOKUP(M2970,'BASE ARTICLE SAMUEL 25012023 v1'!$A$2:$B$1287,2,FALSE)</f>
        <v>Z</v>
      </c>
      <c r="O2970">
        <f t="shared" si="371"/>
        <v>0.80800000000000005</v>
      </c>
    </row>
    <row r="2971" spans="1:15" outlineLevel="2" x14ac:dyDescent="0.25">
      <c r="A2971" t="s">
        <v>619</v>
      </c>
      <c r="B2971" s="74" t="str">
        <f t="shared" si="374"/>
        <v>1500</v>
      </c>
      <c r="C2971" t="str">
        <f>VLOOKUP(A2971,'BASE ARTICLE SAMUEL 25012023 v1'!$A$1:$B$1287,2,FALSE)</f>
        <v>AF</v>
      </c>
      <c r="E2971">
        <v>1</v>
      </c>
      <c r="F2971" t="s">
        <v>1668</v>
      </c>
      <c r="G2971" s="71">
        <f>VLOOKUP(M2971,'BASE ARTICLE SAMUEL 25012023 v1'!$A$1:$F$1287,6,FALSE)</f>
        <v>0.6</v>
      </c>
      <c r="H2971" s="6">
        <f>VLOOKUP(M2971,'BASE ARTICLE SAMUEL 25012023 v2'!$A$1:$H$1287,8,FALSE)</f>
        <v>0.6</v>
      </c>
      <c r="I2971">
        <v>0.90200000000000002</v>
      </c>
      <c r="J2971">
        <f t="shared" si="375"/>
        <v>0.90200000000000002</v>
      </c>
      <c r="K2971" s="6">
        <f>VLOOKUP(M2971,'BASE ARTICLE SAMUEL 25012023 v2'!$A$1:$K$1287,11,FALSE)</f>
        <v>0.89999999999999991</v>
      </c>
      <c r="L2971" s="6">
        <f t="shared" si="376"/>
        <v>0.89999999999999991</v>
      </c>
      <c r="M2971" t="s">
        <v>1667</v>
      </c>
      <c r="N2971" t="str">
        <f>VLOOKUP(M2971,'BASE ARTICLE SAMUEL 25012023 v1'!$A$2:$B$1287,2,FALSE)</f>
        <v>AN</v>
      </c>
      <c r="O2971">
        <f t="shared" si="371"/>
        <v>0.6</v>
      </c>
    </row>
    <row r="2972" spans="1:15" outlineLevel="2" x14ac:dyDescent="0.25">
      <c r="A2972" t="s">
        <v>619</v>
      </c>
      <c r="B2972" s="74" t="str">
        <f t="shared" si="374"/>
        <v>1500</v>
      </c>
      <c r="C2972" t="str">
        <f>VLOOKUP(A2972,'BASE ARTICLE SAMUEL 25012023 v1'!$A$1:$B$1287,2,FALSE)</f>
        <v>AF</v>
      </c>
      <c r="E2972">
        <v>1</v>
      </c>
      <c r="F2972" t="s">
        <v>3926</v>
      </c>
      <c r="G2972" s="71">
        <f>VLOOKUP(M2972,'BASE ARTICLE SAMUEL 25012023 v1'!$A$1:$F$1287,6,FALSE)</f>
        <v>0.94</v>
      </c>
      <c r="H2972" s="6">
        <f>VLOOKUP(M2972,'BASE ARTICLE SAMUEL 25012023 v2'!$A$1:$H$1287,8,FALSE)</f>
        <v>0.94</v>
      </c>
      <c r="I2972">
        <v>4.87</v>
      </c>
      <c r="J2972">
        <f t="shared" si="375"/>
        <v>4.87</v>
      </c>
      <c r="K2972" s="6">
        <f>VLOOKUP(M2972,'BASE ARTICLE SAMUEL 25012023 v2'!$A$1:$K$1287,11,FALSE)</f>
        <v>1.41</v>
      </c>
      <c r="L2972" s="6">
        <f t="shared" si="376"/>
        <v>1.41</v>
      </c>
      <c r="M2972" t="s">
        <v>68</v>
      </c>
      <c r="N2972" t="str">
        <f>VLOOKUP(M2972,'BASE ARTICLE SAMUEL 25012023 v1'!$A$2:$B$1287,2,FALSE)</f>
        <v>AS</v>
      </c>
      <c r="O2972">
        <f t="shared" si="371"/>
        <v>0.94</v>
      </c>
    </row>
    <row r="2973" spans="1:15" outlineLevel="2" x14ac:dyDescent="0.25">
      <c r="A2973" t="s">
        <v>619</v>
      </c>
      <c r="B2973" s="74" t="str">
        <f t="shared" si="374"/>
        <v>1500</v>
      </c>
      <c r="C2973" t="str">
        <f>VLOOKUP(A2973,'BASE ARTICLE SAMUEL 25012023 v1'!$A$1:$B$1287,2,FALSE)</f>
        <v>AF</v>
      </c>
      <c r="E2973">
        <v>1</v>
      </c>
      <c r="F2973" t="s">
        <v>3927</v>
      </c>
      <c r="G2973" s="71">
        <f>VLOOKUP(M2973,'BASE ARTICLE SAMUEL 25012023 v1'!$A$1:$F$1287,6,FALSE)</f>
        <v>0.92</v>
      </c>
      <c r="H2973" s="6">
        <f>VLOOKUP(M2973,'BASE ARTICLE SAMUEL 25012023 v2'!$A$1:$H$1287,8,FALSE)</f>
        <v>0.92</v>
      </c>
      <c r="I2973">
        <v>4.9400000000000004</v>
      </c>
      <c r="J2973">
        <f t="shared" si="375"/>
        <v>4.9400000000000004</v>
      </c>
      <c r="K2973" s="6">
        <f>VLOOKUP(M2973,'BASE ARTICLE SAMUEL 25012023 v2'!$A$1:$K$1287,11,FALSE)</f>
        <v>1.3800000000000001</v>
      </c>
      <c r="L2973" s="6">
        <f t="shared" si="376"/>
        <v>1.3800000000000001</v>
      </c>
      <c r="M2973" t="s">
        <v>44</v>
      </c>
      <c r="N2973" t="str">
        <f>VLOOKUP(M2973,'BASE ARTICLE SAMUEL 25012023 v1'!$A$2:$B$1287,2,FALSE)</f>
        <v>AS</v>
      </c>
      <c r="O2973">
        <f t="shared" si="371"/>
        <v>0.92</v>
      </c>
    </row>
    <row r="2974" spans="1:15" outlineLevel="2" x14ac:dyDescent="0.25">
      <c r="A2974" t="s">
        <v>619</v>
      </c>
      <c r="B2974" s="74" t="str">
        <f t="shared" si="374"/>
        <v>1500</v>
      </c>
      <c r="C2974" t="str">
        <f>VLOOKUP(A2974,'BASE ARTICLE SAMUEL 25012023 v1'!$A$1:$B$1287,2,FALSE)</f>
        <v>AF</v>
      </c>
      <c r="E2974">
        <v>0.54</v>
      </c>
      <c r="F2974" t="s">
        <v>1604</v>
      </c>
      <c r="G2974" s="71">
        <f>VLOOKUP(M2974,'BASE ARTICLE SAMUEL 25012023 v1'!$A$1:$F$1287,6,FALSE)</f>
        <v>50</v>
      </c>
      <c r="H2974" s="6">
        <f>VLOOKUP(M2974,'BASE ARTICLE SAMUEL 25012023 v2'!$A$1:$H$1287,8,FALSE)</f>
        <v>0</v>
      </c>
      <c r="I2974">
        <v>75</v>
      </c>
      <c r="J2974">
        <f t="shared" si="375"/>
        <v>40.5</v>
      </c>
      <c r="K2974" s="6">
        <f>VLOOKUP(M2974,'BASE ARTICLE SAMUEL 25012023 v2'!$A$1:$K$1287,11,FALSE)</f>
        <v>75</v>
      </c>
      <c r="L2974" s="6">
        <f t="shared" si="376"/>
        <v>40.5</v>
      </c>
      <c r="M2974" t="s">
        <v>1603</v>
      </c>
      <c r="N2974" t="str">
        <f>VLOOKUP(M2974,'BASE ARTICLE SAMUEL 25012023 v1'!$A$2:$B$1287,2,FALSE)</f>
        <v>AN</v>
      </c>
      <c r="O2974">
        <f t="shared" si="371"/>
        <v>0</v>
      </c>
    </row>
    <row r="2975" spans="1:15" outlineLevel="2" x14ac:dyDescent="0.25">
      <c r="A2975" t="s">
        <v>619</v>
      </c>
      <c r="B2975" s="74" t="str">
        <f t="shared" si="374"/>
        <v>1500</v>
      </c>
      <c r="C2975" t="str">
        <f>VLOOKUP(A2975,'BASE ARTICLE SAMUEL 25012023 v1'!$A$1:$B$1287,2,FALSE)</f>
        <v>AF</v>
      </c>
      <c r="E2975">
        <v>1</v>
      </c>
      <c r="F2975" t="s">
        <v>475</v>
      </c>
      <c r="G2975" s="71">
        <f>VLOOKUP(M2975,'BASE ARTICLE SAMUEL 25012023 v1'!$A$1:$F$1287,6,FALSE)</f>
        <v>88</v>
      </c>
      <c r="H2975" s="6">
        <f>VLOOKUP(M2975,'BASE ARTICLE SAMUEL 25012023 v2'!$A$1:$H$1287,8,FALSE)</f>
        <v>88</v>
      </c>
      <c r="I2975">
        <v>119.89</v>
      </c>
      <c r="J2975">
        <f t="shared" si="375"/>
        <v>119.89</v>
      </c>
      <c r="K2975" s="6">
        <f>VLOOKUP(M2975,'BASE ARTICLE SAMUEL 25012023 v2'!$A$1:$K$1287,11,FALSE)</f>
        <v>132</v>
      </c>
      <c r="L2975" s="6">
        <f t="shared" si="376"/>
        <v>132</v>
      </c>
      <c r="M2975" t="s">
        <v>474</v>
      </c>
      <c r="N2975" t="str">
        <f>VLOOKUP(M2975,'BASE ARTICLE SAMUEL 25012023 v1'!$A$2:$B$1287,2,FALSE)</f>
        <v>AS</v>
      </c>
      <c r="O2975">
        <f t="shared" si="371"/>
        <v>88</v>
      </c>
    </row>
    <row r="2976" spans="1:15" outlineLevel="2" x14ac:dyDescent="0.25">
      <c r="A2976" t="s">
        <v>619</v>
      </c>
      <c r="B2976" s="74" t="str">
        <f t="shared" si="374"/>
        <v>1500</v>
      </c>
      <c r="C2976" t="str">
        <f>VLOOKUP(A2976,'BASE ARTICLE SAMUEL 25012023 v1'!$A$1:$B$1287,2,FALSE)</f>
        <v>AF</v>
      </c>
      <c r="E2976">
        <v>1.3</v>
      </c>
      <c r="F2976" t="s">
        <v>3943</v>
      </c>
      <c r="G2976" s="71">
        <f>VLOOKUP(M2976,'BASE ARTICLE SAMUEL 25012023 v1'!$A$1:$F$1287,6,FALSE)</f>
        <v>2.16</v>
      </c>
      <c r="H2976" s="6">
        <f>VLOOKUP(M2976,'BASE ARTICLE SAMUEL 25012023 v2'!$A$1:$H$1287,8,FALSE)</f>
        <v>2.1760000000000002</v>
      </c>
      <c r="I2976">
        <v>5.59</v>
      </c>
      <c r="J2976">
        <f t="shared" si="375"/>
        <v>7.2670000000000003</v>
      </c>
      <c r="K2976" s="6">
        <f>VLOOKUP(M2976,'BASE ARTICLE SAMUEL 25012023 v2'!$A$1:$K$1287,11,FALSE)</f>
        <v>8.6822400000000002</v>
      </c>
      <c r="L2976" s="6">
        <f t="shared" si="376"/>
        <v>11.286912000000001</v>
      </c>
      <c r="M2976" t="s">
        <v>563</v>
      </c>
      <c r="N2976" t="str">
        <f>VLOOKUP(M2976,'BASE ARTICLE SAMUEL 25012023 v1'!$A$2:$B$1287,2,FALSE)</f>
        <v>AN</v>
      </c>
      <c r="O2976">
        <f t="shared" si="371"/>
        <v>2.8288000000000002</v>
      </c>
    </row>
    <row r="2977" spans="1:15" outlineLevel="2" x14ac:dyDescent="0.25">
      <c r="A2977" t="s">
        <v>619</v>
      </c>
      <c r="B2977" s="74" t="str">
        <f t="shared" si="374"/>
        <v>1500</v>
      </c>
      <c r="C2977" t="str">
        <f>VLOOKUP(A2977,'BASE ARTICLE SAMUEL 25012023 v1'!$A$1:$B$1287,2,FALSE)</f>
        <v>AF</v>
      </c>
      <c r="E2977">
        <v>1</v>
      </c>
      <c r="F2977" t="s">
        <v>916</v>
      </c>
      <c r="G2977" s="71">
        <f>VLOOKUP(M2977,'BASE ARTICLE SAMUEL 25012023 v1'!$A$1:$F$1287,6,FALSE)</f>
        <v>4.04</v>
      </c>
      <c r="H2977" s="6">
        <f>VLOOKUP(M2977,'BASE ARTICLE SAMUEL 25012023 v2'!$A$1:$H$1287,8,FALSE)</f>
        <v>4.04</v>
      </c>
      <c r="I2977">
        <v>6.93</v>
      </c>
      <c r="J2977">
        <f t="shared" si="375"/>
        <v>6.93</v>
      </c>
      <c r="K2977" s="6">
        <f>VLOOKUP(M2977,'BASE ARTICLE SAMUEL 25012023 v2'!$A$1:$K$1287,11,FALSE)</f>
        <v>5.3732000000000006</v>
      </c>
      <c r="L2977" s="6">
        <f t="shared" si="376"/>
        <v>5.3732000000000006</v>
      </c>
      <c r="M2977" t="s">
        <v>915</v>
      </c>
      <c r="N2977" t="str">
        <f>VLOOKUP(M2977,'BASE ARTICLE SAMUEL 25012023 v1'!$A$2:$B$1287,2,FALSE)</f>
        <v>AN</v>
      </c>
      <c r="O2977">
        <f t="shared" si="371"/>
        <v>4.04</v>
      </c>
    </row>
    <row r="2978" spans="1:15" outlineLevel="2" x14ac:dyDescent="0.25">
      <c r="A2978" t="s">
        <v>619</v>
      </c>
      <c r="B2978" s="74" t="str">
        <f t="shared" si="374"/>
        <v>1500</v>
      </c>
      <c r="C2978" t="str">
        <f>VLOOKUP(A2978,'BASE ARTICLE SAMUEL 25012023 v1'!$A$1:$B$1287,2,FALSE)</f>
        <v>AF</v>
      </c>
      <c r="E2978">
        <v>1</v>
      </c>
      <c r="F2978" t="s">
        <v>568</v>
      </c>
      <c r="G2978" s="71">
        <f>VLOOKUP(M2978,'BASE ARTICLE SAMUEL 25012023 v1'!$A$1:$F$1287,6,FALSE)</f>
        <v>7.72</v>
      </c>
      <c r="H2978" s="6">
        <f>VLOOKUP(M2978,'BASE ARTICLE SAMUEL 25012023 v2'!$A$1:$H$1287,8,FALSE)</f>
        <v>8</v>
      </c>
      <c r="I2978">
        <v>8.51</v>
      </c>
      <c r="J2978">
        <f t="shared" si="375"/>
        <v>8.51</v>
      </c>
      <c r="K2978" s="6">
        <f>VLOOKUP(M2978,'BASE ARTICLE SAMUEL 25012023 v2'!$A$1:$K$1287,11,FALSE)</f>
        <v>10.64</v>
      </c>
      <c r="L2978" s="6">
        <f t="shared" si="376"/>
        <v>10.64</v>
      </c>
      <c r="M2978" t="s">
        <v>567</v>
      </c>
      <c r="N2978" t="str">
        <f>VLOOKUP(M2978,'BASE ARTICLE SAMUEL 25012023 v1'!$A$2:$B$1287,2,FALSE)</f>
        <v>AN</v>
      </c>
      <c r="O2978">
        <f t="shared" si="371"/>
        <v>8</v>
      </c>
    </row>
    <row r="2979" spans="1:15" outlineLevel="2" x14ac:dyDescent="0.25">
      <c r="A2979" t="s">
        <v>619</v>
      </c>
      <c r="B2979" s="74" t="str">
        <f t="shared" si="374"/>
        <v>1500</v>
      </c>
      <c r="C2979" t="str">
        <f>VLOOKUP(A2979,'BASE ARTICLE SAMUEL 25012023 v1'!$A$1:$B$1287,2,FALSE)</f>
        <v>AF</v>
      </c>
      <c r="E2979">
        <v>1</v>
      </c>
      <c r="F2979" t="s">
        <v>2484</v>
      </c>
      <c r="G2979" s="71">
        <f>VLOOKUP(M2979,'BASE ARTICLE SAMUEL 25012023 v1'!$A$1:$F$1287,6,FALSE)</f>
        <v>1.32</v>
      </c>
      <c r="H2979" s="6">
        <f>VLOOKUP(M2979,'BASE ARTICLE SAMUEL 25012023 v2'!$A$1:$H$1287,8,FALSE)</f>
        <v>1.32</v>
      </c>
      <c r="I2979">
        <v>8.51</v>
      </c>
      <c r="J2979">
        <f t="shared" si="375"/>
        <v>8.51</v>
      </c>
      <c r="K2979" s="6">
        <f>VLOOKUP(M2979,'BASE ARTICLE SAMUEL 25012023 v2'!$A$1:$K$1287,11,FALSE)</f>
        <v>1.4520000000000002</v>
      </c>
      <c r="L2979" s="6">
        <f t="shared" si="376"/>
        <v>1.4520000000000002</v>
      </c>
      <c r="M2979" t="s">
        <v>2483</v>
      </c>
      <c r="N2979" t="str">
        <f>VLOOKUP(M2979,'BASE ARTICLE SAMUEL 25012023 v1'!$A$2:$B$1287,2,FALSE)</f>
        <v>AN</v>
      </c>
      <c r="O2979">
        <f t="shared" si="371"/>
        <v>1.32</v>
      </c>
    </row>
    <row r="2980" spans="1:15" outlineLevel="1" x14ac:dyDescent="0.25">
      <c r="A2980" s="74" t="s">
        <v>4271</v>
      </c>
      <c r="B2980" s="74" t="str">
        <f t="shared" si="374"/>
        <v>ECSPR-1500</v>
      </c>
      <c r="H2980" s="6" t="e">
        <f>VLOOKUP(M2980,'BASE ARTICLE SAMUEL 25012023 v2'!$A$1:$H$1287,8,FALSE)</f>
        <v>#N/A</v>
      </c>
      <c r="K2980" s="6" t="e">
        <f>VLOOKUP(M2980,'BASE ARTICLE SAMUEL 25012023 v2'!$A$1:$K$1287,11,FALSE)</f>
        <v>#N/A</v>
      </c>
      <c r="L2980" s="6">
        <f>SUBTOTAL(9,L2962:L2979)</f>
        <v>546.75236200000006</v>
      </c>
      <c r="O2980">
        <f>SUBTOTAL(9,O2962:O2979)</f>
        <v>335.53779999999995</v>
      </c>
    </row>
    <row r="2981" spans="1:15" outlineLevel="2" x14ac:dyDescent="0.25">
      <c r="A2981" t="s">
        <v>621</v>
      </c>
      <c r="B2981" s="74" t="str">
        <f t="shared" si="374"/>
        <v>1800</v>
      </c>
      <c r="C2981" t="str">
        <f>VLOOKUP(A2981,'BASE ARTICLE SAMUEL 25012023 v1'!$A$1:$B$1287,2,FALSE)</f>
        <v>Z</v>
      </c>
      <c r="E2981">
        <v>1</v>
      </c>
      <c r="F2981" t="s">
        <v>582</v>
      </c>
      <c r="G2981" s="71">
        <f>VLOOKUP(M2981,'BASE ARTICLE SAMUEL 25012023 v1'!$A$1:$F$1287,6,FALSE)</f>
        <v>1.5</v>
      </c>
      <c r="H2981" s="6">
        <f>VLOOKUP(M2981,'BASE ARTICLE SAMUEL 25012023 v2'!$A$1:$H$1287,8,FALSE)</f>
        <v>1.5</v>
      </c>
      <c r="I2981">
        <v>2.2400000000000002</v>
      </c>
      <c r="J2981">
        <f t="shared" ref="J2981:J2998" si="377">E2981*I2981</f>
        <v>2.2400000000000002</v>
      </c>
      <c r="K2981" s="6">
        <f>VLOOKUP(M2981,'BASE ARTICLE SAMUEL 25012023 v2'!$A$1:$K$1287,11,FALSE)</f>
        <v>2.25</v>
      </c>
      <c r="L2981" s="6">
        <f t="shared" ref="L2981:L2998" si="378">E2981*K2981</f>
        <v>2.25</v>
      </c>
      <c r="M2981">
        <v>101007</v>
      </c>
      <c r="N2981" t="str">
        <f>VLOOKUP(M2981,'BASE ARTICLE SAMUEL 25012023 v1'!$A$2:$B$1287,2,FALSE)</f>
        <v>AN</v>
      </c>
      <c r="O2981">
        <f t="shared" si="371"/>
        <v>1.5</v>
      </c>
    </row>
    <row r="2982" spans="1:15" outlineLevel="2" x14ac:dyDescent="0.25">
      <c r="A2982" t="s">
        <v>621</v>
      </c>
      <c r="B2982" s="74" t="str">
        <f t="shared" si="374"/>
        <v>1800</v>
      </c>
      <c r="C2982" t="str">
        <f>VLOOKUP(A2982,'BASE ARTICLE SAMUEL 25012023 v1'!$A$1:$B$1287,2,FALSE)</f>
        <v>Z</v>
      </c>
      <c r="E2982">
        <v>1</v>
      </c>
      <c r="F2982" t="s">
        <v>476</v>
      </c>
      <c r="G2982" s="71">
        <f>VLOOKUP(M2982,'BASE ARTICLE SAMUEL 25012023 v1'!$A$1:$F$1287,6,FALSE)</f>
        <v>14.38</v>
      </c>
      <c r="H2982" s="6">
        <f>VLOOKUP(M2982,'BASE ARTICLE SAMUEL 25012023 v2'!$A$1:$H$1287,8,FALSE)</f>
        <v>14.38</v>
      </c>
      <c r="I2982">
        <v>20.309999999999999</v>
      </c>
      <c r="J2982">
        <f t="shared" si="377"/>
        <v>20.309999999999999</v>
      </c>
      <c r="K2982" s="6">
        <f>VLOOKUP(M2982,'BASE ARTICLE SAMUEL 25012023 v2'!$A$1:$K$1287,11,FALSE)</f>
        <v>21.57</v>
      </c>
      <c r="L2982" s="6">
        <f t="shared" si="378"/>
        <v>21.57</v>
      </c>
      <c r="M2982">
        <v>1510041</v>
      </c>
      <c r="N2982" t="str">
        <f>VLOOKUP(M2982,'BASE ARTICLE SAMUEL 25012023 v1'!$A$2:$B$1287,2,FALSE)</f>
        <v>AS</v>
      </c>
      <c r="O2982">
        <f t="shared" si="371"/>
        <v>14.38</v>
      </c>
    </row>
    <row r="2983" spans="1:15" outlineLevel="2" x14ac:dyDescent="0.25">
      <c r="A2983" t="s">
        <v>621</v>
      </c>
      <c r="B2983" s="74" t="str">
        <f t="shared" si="374"/>
        <v>1800</v>
      </c>
      <c r="C2983" t="str">
        <f>VLOOKUP(A2983,'BASE ARTICLE SAMUEL 25012023 v1'!$A$1:$B$1287,2,FALSE)</f>
        <v>Z</v>
      </c>
      <c r="E2983">
        <v>1.6</v>
      </c>
      <c r="F2983" t="s">
        <v>577</v>
      </c>
      <c r="G2983" s="71">
        <f>VLOOKUP(M2983,'BASE ARTICLE SAMUEL 25012023 v1'!$A$1:$F$1287,6,FALSE)</f>
        <v>3.2</v>
      </c>
      <c r="H2983" s="6">
        <f>VLOOKUP(M2983,'BASE ARTICLE SAMUEL 25012023 v2'!$A$1:$H$1287,8,FALSE)</f>
        <v>3.2</v>
      </c>
      <c r="I2983">
        <v>4.3499999999999996</v>
      </c>
      <c r="J2983">
        <f t="shared" si="377"/>
        <v>6.96</v>
      </c>
      <c r="K2983" s="6">
        <f>VLOOKUP(M2983,'BASE ARTICLE SAMUEL 25012023 v2'!$A$1:$K$1287,11,FALSE)</f>
        <v>4.8000000000000007</v>
      </c>
      <c r="L2983" s="6">
        <f t="shared" si="378"/>
        <v>7.6800000000000015</v>
      </c>
      <c r="M2983" t="s">
        <v>576</v>
      </c>
      <c r="N2983" t="str">
        <f>VLOOKUP(M2983,'BASE ARTICLE SAMUEL 25012023 v1'!$A$2:$B$1287,2,FALSE)</f>
        <v>AN</v>
      </c>
      <c r="O2983">
        <f t="shared" si="371"/>
        <v>5.120000000000001</v>
      </c>
    </row>
    <row r="2984" spans="1:15" outlineLevel="2" x14ac:dyDescent="0.25">
      <c r="A2984" t="s">
        <v>621</v>
      </c>
      <c r="B2984" s="74" t="str">
        <f t="shared" si="374"/>
        <v>1800</v>
      </c>
      <c r="C2984" t="str">
        <f>VLOOKUP(A2984,'BASE ARTICLE SAMUEL 25012023 v1'!$A$1:$B$1287,2,FALSE)</f>
        <v>Z</v>
      </c>
      <c r="E2984">
        <v>1</v>
      </c>
      <c r="F2984" t="s">
        <v>1550</v>
      </c>
      <c r="G2984" s="71">
        <f>VLOOKUP(M2984,'BASE ARTICLE SAMUEL 25012023 v1'!$A$1:$F$1287,6,FALSE)</f>
        <v>5</v>
      </c>
      <c r="H2984" s="6">
        <f>VLOOKUP(M2984,'BASE ARTICLE SAMUEL 25012023 v2'!$A$1:$H$1287,8,FALSE)</f>
        <v>5</v>
      </c>
      <c r="I2984">
        <v>8.51</v>
      </c>
      <c r="J2984">
        <f t="shared" si="377"/>
        <v>8.51</v>
      </c>
      <c r="K2984" s="6">
        <f>VLOOKUP(M2984,'BASE ARTICLE SAMUEL 25012023 v2'!$A$1:$K$1287,11,FALSE)</f>
        <v>5.5</v>
      </c>
      <c r="L2984" s="6">
        <f t="shared" si="378"/>
        <v>5.5</v>
      </c>
      <c r="M2984" t="s">
        <v>1549</v>
      </c>
      <c r="N2984" t="str">
        <f>VLOOKUP(M2984,'BASE ARTICLE SAMUEL 25012023 v1'!$A$2:$B$1287,2,FALSE)</f>
        <v>AN</v>
      </c>
      <c r="O2984">
        <f t="shared" si="371"/>
        <v>5</v>
      </c>
    </row>
    <row r="2985" spans="1:15" outlineLevel="2" x14ac:dyDescent="0.25">
      <c r="A2985" t="s">
        <v>621</v>
      </c>
      <c r="B2985" s="74" t="str">
        <f t="shared" si="374"/>
        <v>1800</v>
      </c>
      <c r="C2985" t="str">
        <f>VLOOKUP(A2985,'BASE ARTICLE SAMUEL 25012023 v1'!$A$1:$B$1287,2,FALSE)</f>
        <v>Z</v>
      </c>
      <c r="E2985">
        <v>1</v>
      </c>
      <c r="F2985" t="s">
        <v>1160</v>
      </c>
      <c r="G2985" s="71">
        <f>VLOOKUP(M2985,'BASE ARTICLE SAMUEL 25012023 v1'!$A$1:$F$1287,6,FALSE)</f>
        <v>1.2</v>
      </c>
      <c r="H2985" s="6">
        <f>VLOOKUP(M2985,'BASE ARTICLE SAMUEL 25012023 v2'!$A$1:$H$1287,8,FALSE)</f>
        <v>1.2</v>
      </c>
      <c r="I2985">
        <v>1.57</v>
      </c>
      <c r="J2985">
        <f t="shared" si="377"/>
        <v>1.57</v>
      </c>
      <c r="K2985" s="6">
        <f>VLOOKUP(M2985,'BASE ARTICLE SAMUEL 25012023 v2'!$A$1:$K$1287,11,FALSE)</f>
        <v>2.4</v>
      </c>
      <c r="L2985" s="6">
        <f t="shared" si="378"/>
        <v>2.4</v>
      </c>
      <c r="M2985">
        <v>9600000618</v>
      </c>
      <c r="N2985" t="str">
        <f>VLOOKUP(M2985,'BASE ARTICLE SAMUEL 25012023 v1'!$A$2:$B$1287,2,FALSE)</f>
        <v>AN</v>
      </c>
      <c r="O2985">
        <f t="shared" si="371"/>
        <v>1.2</v>
      </c>
    </row>
    <row r="2986" spans="1:15" outlineLevel="2" x14ac:dyDescent="0.25">
      <c r="A2986" t="s">
        <v>621</v>
      </c>
      <c r="B2986" s="74" t="str">
        <f t="shared" si="374"/>
        <v>1800</v>
      </c>
      <c r="C2986" t="str">
        <f>VLOOKUP(A2986,'BASE ARTICLE SAMUEL 25012023 v1'!$A$1:$B$1287,2,FALSE)</f>
        <v>Z</v>
      </c>
      <c r="E2986">
        <v>1</v>
      </c>
      <c r="F2986" t="s">
        <v>610</v>
      </c>
      <c r="G2986" s="71">
        <f>VLOOKUP(M2986,'BASE ARTICLE SAMUEL 25012023 v1'!$A$1:$F$1287,6,FALSE)</f>
        <v>0.54</v>
      </c>
      <c r="H2986" s="6">
        <f>VLOOKUP(M2986,'BASE ARTICLE SAMUEL 25012023 v2'!$A$1:$H$1287,8,FALSE)</f>
        <v>0.52100000000000002</v>
      </c>
      <c r="I2986">
        <v>0.6</v>
      </c>
      <c r="J2986">
        <f t="shared" si="377"/>
        <v>0.6</v>
      </c>
      <c r="K2986" s="6">
        <f>VLOOKUP(M2986,'BASE ARTICLE SAMUEL 25012023 v2'!$A$1:$K$1287,11,FALSE)</f>
        <v>0.65125</v>
      </c>
      <c r="L2986" s="6">
        <f t="shared" si="378"/>
        <v>0.65125</v>
      </c>
      <c r="M2986" t="s">
        <v>609</v>
      </c>
      <c r="N2986" t="str">
        <f>VLOOKUP(M2986,'BASE ARTICLE SAMUEL 25012023 v1'!$A$2:$B$1287,2,FALSE)</f>
        <v>AS</v>
      </c>
      <c r="O2986">
        <f t="shared" si="371"/>
        <v>0.52100000000000002</v>
      </c>
    </row>
    <row r="2987" spans="1:15" outlineLevel="2" x14ac:dyDescent="0.25">
      <c r="A2987" t="s">
        <v>621</v>
      </c>
      <c r="B2987" s="74" t="str">
        <f t="shared" si="374"/>
        <v>1800</v>
      </c>
      <c r="C2987" t="str">
        <f>VLOOKUP(A2987,'BASE ARTICLE SAMUEL 25012023 v1'!$A$1:$B$1287,2,FALSE)</f>
        <v>Z</v>
      </c>
      <c r="E2987">
        <v>1</v>
      </c>
      <c r="F2987" t="s">
        <v>1670</v>
      </c>
      <c r="G2987" s="71">
        <f>VLOOKUP(M2987,'BASE ARTICLE SAMUEL 25012023 v1'!$A$1:$F$1287,6,FALSE)</f>
        <v>7.0000000000000007E-2</v>
      </c>
      <c r="H2987" s="6">
        <f>VLOOKUP(M2987,'BASE ARTICLE SAMUEL 25012023 v2'!$A$1:$H$1287,8,FALSE)</f>
        <v>7.0000000000000007E-2</v>
      </c>
      <c r="I2987">
        <v>0.08</v>
      </c>
      <c r="J2987">
        <f t="shared" si="377"/>
        <v>0.08</v>
      </c>
      <c r="K2987" s="6">
        <f>VLOOKUP(M2987,'BASE ARTICLE SAMUEL 25012023 v2'!$A$1:$K$1287,11,FALSE)</f>
        <v>0.11200000000000002</v>
      </c>
      <c r="L2987" s="6">
        <f t="shared" si="378"/>
        <v>0.11200000000000002</v>
      </c>
      <c r="M2987" t="s">
        <v>1669</v>
      </c>
      <c r="N2987" t="str">
        <f>VLOOKUP(M2987,'BASE ARTICLE SAMUEL 25012023 v1'!$A$2:$B$1287,2,FALSE)</f>
        <v>AN</v>
      </c>
      <c r="O2987">
        <f t="shared" si="371"/>
        <v>7.0000000000000007E-2</v>
      </c>
    </row>
    <row r="2988" spans="1:15" outlineLevel="2" x14ac:dyDescent="0.25">
      <c r="A2988" t="s">
        <v>621</v>
      </c>
      <c r="B2988" s="74" t="str">
        <f t="shared" si="374"/>
        <v>1800</v>
      </c>
      <c r="C2988" t="str">
        <f>VLOOKUP(A2988,'BASE ARTICLE SAMUEL 25012023 v1'!$A$1:$B$1287,2,FALSE)</f>
        <v>Z</v>
      </c>
      <c r="E2988">
        <v>1</v>
      </c>
      <c r="F2988" t="s">
        <v>626</v>
      </c>
      <c r="G2988" s="71">
        <f>VLOOKUP(M2988,'BASE ARTICLE SAMUEL 25012023 v1'!$A$1:$F$1287,6,FALSE)</f>
        <v>0.79</v>
      </c>
      <c r="H2988" s="6">
        <f>VLOOKUP(M2988,'BASE ARTICLE SAMUEL 25012023 v2'!$A$1:$H$1287,8,FALSE)</f>
        <v>0.80800000000000005</v>
      </c>
      <c r="I2988">
        <v>1.19</v>
      </c>
      <c r="J2988">
        <f t="shared" si="377"/>
        <v>1.19</v>
      </c>
      <c r="K2988" s="6">
        <f>VLOOKUP(M2988,'BASE ARTICLE SAMUEL 25012023 v2'!$A$1:$K$1287,11,FALSE)</f>
        <v>1.2120000000000002</v>
      </c>
      <c r="L2988" s="6">
        <f t="shared" si="378"/>
        <v>1.2120000000000002</v>
      </c>
      <c r="M2988" t="s">
        <v>625</v>
      </c>
      <c r="N2988" t="str">
        <f>VLOOKUP(M2988,'BASE ARTICLE SAMUEL 25012023 v1'!$A$2:$B$1287,2,FALSE)</f>
        <v>Z</v>
      </c>
      <c r="O2988">
        <f t="shared" si="371"/>
        <v>0.80800000000000005</v>
      </c>
    </row>
    <row r="2989" spans="1:15" outlineLevel="2" x14ac:dyDescent="0.25">
      <c r="A2989" t="s">
        <v>621</v>
      </c>
      <c r="B2989" s="74" t="str">
        <f t="shared" si="374"/>
        <v>1800</v>
      </c>
      <c r="C2989" t="str">
        <f>VLOOKUP(A2989,'BASE ARTICLE SAMUEL 25012023 v1'!$A$1:$B$1287,2,FALSE)</f>
        <v>Z</v>
      </c>
      <c r="E2989">
        <v>1</v>
      </c>
      <c r="F2989" t="s">
        <v>1668</v>
      </c>
      <c r="G2989" s="71">
        <f>VLOOKUP(M2989,'BASE ARTICLE SAMUEL 25012023 v1'!$A$1:$F$1287,6,FALSE)</f>
        <v>0.6</v>
      </c>
      <c r="H2989" s="6">
        <f>VLOOKUP(M2989,'BASE ARTICLE SAMUEL 25012023 v2'!$A$1:$H$1287,8,FALSE)</f>
        <v>0.6</v>
      </c>
      <c r="I2989">
        <v>0.90200000000000002</v>
      </c>
      <c r="J2989">
        <f t="shared" si="377"/>
        <v>0.90200000000000002</v>
      </c>
      <c r="K2989" s="6">
        <f>VLOOKUP(M2989,'BASE ARTICLE SAMUEL 25012023 v2'!$A$1:$K$1287,11,FALSE)</f>
        <v>0.89999999999999991</v>
      </c>
      <c r="L2989" s="6">
        <f t="shared" si="378"/>
        <v>0.89999999999999991</v>
      </c>
      <c r="M2989" t="s">
        <v>1667</v>
      </c>
      <c r="N2989" t="str">
        <f>VLOOKUP(M2989,'BASE ARTICLE SAMUEL 25012023 v1'!$A$2:$B$1287,2,FALSE)</f>
        <v>AN</v>
      </c>
      <c r="O2989">
        <f t="shared" si="371"/>
        <v>0.6</v>
      </c>
    </row>
    <row r="2990" spans="1:15" outlineLevel="2" x14ac:dyDescent="0.25">
      <c r="A2990" t="s">
        <v>621</v>
      </c>
      <c r="B2990" s="74" t="str">
        <f t="shared" si="374"/>
        <v>1800</v>
      </c>
      <c r="C2990" t="str">
        <f>VLOOKUP(A2990,'BASE ARTICLE SAMUEL 25012023 v1'!$A$1:$B$1287,2,FALSE)</f>
        <v>Z</v>
      </c>
      <c r="E2990">
        <v>1</v>
      </c>
      <c r="F2990" t="s">
        <v>442</v>
      </c>
      <c r="G2990" s="71">
        <f>VLOOKUP(M2990,'BASE ARTICLE SAMUEL 25012023 v1'!$A$1:$F$1287,6,FALSE)</f>
        <v>138.58000000000001</v>
      </c>
      <c r="H2990" s="6">
        <f>VLOOKUP(M2990,'BASE ARTICLE SAMUEL 25012023 v2'!$A$1:$H$1287,8,FALSE)</f>
        <v>159.54</v>
      </c>
      <c r="I2990">
        <v>206.99</v>
      </c>
      <c r="J2990">
        <f t="shared" si="377"/>
        <v>206.99</v>
      </c>
      <c r="K2990" s="6">
        <f>VLOOKUP(M2990,'BASE ARTICLE SAMUEL 25012023 v2'!$A$1:$K$1287,11,FALSE)</f>
        <v>239.31</v>
      </c>
      <c r="L2990" s="6">
        <f t="shared" si="378"/>
        <v>239.31</v>
      </c>
      <c r="M2990" t="s">
        <v>441</v>
      </c>
      <c r="N2990" t="str">
        <f>VLOOKUP(M2990,'BASE ARTICLE SAMUEL 25012023 v1'!$A$2:$B$1287,2,FALSE)</f>
        <v>AN</v>
      </c>
      <c r="O2990">
        <f t="shared" si="371"/>
        <v>159.54</v>
      </c>
    </row>
    <row r="2991" spans="1:15" outlineLevel="2" x14ac:dyDescent="0.25">
      <c r="A2991" t="s">
        <v>621</v>
      </c>
      <c r="B2991" s="74" t="str">
        <f t="shared" si="374"/>
        <v>1800</v>
      </c>
      <c r="C2991" t="str">
        <f>VLOOKUP(A2991,'BASE ARTICLE SAMUEL 25012023 v1'!$A$1:$B$1287,2,FALSE)</f>
        <v>Z</v>
      </c>
      <c r="E2991">
        <v>1</v>
      </c>
      <c r="F2991" t="s">
        <v>3926</v>
      </c>
      <c r="G2991" s="71">
        <f>VLOOKUP(M2991,'BASE ARTICLE SAMUEL 25012023 v1'!$A$1:$F$1287,6,FALSE)</f>
        <v>0.94</v>
      </c>
      <c r="H2991" s="6">
        <f>VLOOKUP(M2991,'BASE ARTICLE SAMUEL 25012023 v2'!$A$1:$H$1287,8,FALSE)</f>
        <v>0.94</v>
      </c>
      <c r="I2991">
        <v>4.87</v>
      </c>
      <c r="J2991">
        <f t="shared" si="377"/>
        <v>4.87</v>
      </c>
      <c r="K2991" s="6">
        <f>VLOOKUP(M2991,'BASE ARTICLE SAMUEL 25012023 v2'!$A$1:$K$1287,11,FALSE)</f>
        <v>1.41</v>
      </c>
      <c r="L2991" s="6">
        <f t="shared" si="378"/>
        <v>1.41</v>
      </c>
      <c r="M2991" t="s">
        <v>68</v>
      </c>
      <c r="N2991" t="str">
        <f>VLOOKUP(M2991,'BASE ARTICLE SAMUEL 25012023 v1'!$A$2:$B$1287,2,FALSE)</f>
        <v>AS</v>
      </c>
      <c r="O2991">
        <f t="shared" si="371"/>
        <v>0.94</v>
      </c>
    </row>
    <row r="2992" spans="1:15" outlineLevel="2" x14ac:dyDescent="0.25">
      <c r="A2992" t="s">
        <v>621</v>
      </c>
      <c r="B2992" s="74" t="str">
        <f t="shared" si="374"/>
        <v>1800</v>
      </c>
      <c r="C2992" t="str">
        <f>VLOOKUP(A2992,'BASE ARTICLE SAMUEL 25012023 v1'!$A$1:$B$1287,2,FALSE)</f>
        <v>Z</v>
      </c>
      <c r="E2992">
        <v>1</v>
      </c>
      <c r="F2992" t="s">
        <v>3927</v>
      </c>
      <c r="G2992" s="71">
        <f>VLOOKUP(M2992,'BASE ARTICLE SAMUEL 25012023 v1'!$A$1:$F$1287,6,FALSE)</f>
        <v>0.92</v>
      </c>
      <c r="H2992" s="6">
        <f>VLOOKUP(M2992,'BASE ARTICLE SAMUEL 25012023 v2'!$A$1:$H$1287,8,FALSE)</f>
        <v>0.92</v>
      </c>
      <c r="I2992">
        <v>4.9400000000000004</v>
      </c>
      <c r="J2992">
        <f t="shared" si="377"/>
        <v>4.9400000000000004</v>
      </c>
      <c r="K2992" s="6">
        <f>VLOOKUP(M2992,'BASE ARTICLE SAMUEL 25012023 v2'!$A$1:$K$1287,11,FALSE)</f>
        <v>1.3800000000000001</v>
      </c>
      <c r="L2992" s="6">
        <f t="shared" si="378"/>
        <v>1.3800000000000001</v>
      </c>
      <c r="M2992" t="s">
        <v>44</v>
      </c>
      <c r="N2992" t="str">
        <f>VLOOKUP(M2992,'BASE ARTICLE SAMUEL 25012023 v1'!$A$2:$B$1287,2,FALSE)</f>
        <v>AS</v>
      </c>
      <c r="O2992">
        <f t="shared" si="371"/>
        <v>0.92</v>
      </c>
    </row>
    <row r="2993" spans="1:15" outlineLevel="2" x14ac:dyDescent="0.25">
      <c r="A2993" t="s">
        <v>621</v>
      </c>
      <c r="B2993" s="74" t="str">
        <f t="shared" si="374"/>
        <v>1800</v>
      </c>
      <c r="C2993" t="str">
        <f>VLOOKUP(A2993,'BASE ARTICLE SAMUEL 25012023 v1'!$A$1:$B$1287,2,FALSE)</f>
        <v>Z</v>
      </c>
      <c r="E2993">
        <v>1</v>
      </c>
      <c r="F2993" t="s">
        <v>1604</v>
      </c>
      <c r="G2993" s="71">
        <f>VLOOKUP(M2993,'BASE ARTICLE SAMUEL 25012023 v1'!$A$1:$F$1287,6,FALSE)</f>
        <v>50</v>
      </c>
      <c r="H2993" s="6">
        <f>VLOOKUP(M2993,'BASE ARTICLE SAMUEL 25012023 v2'!$A$1:$H$1287,8,FALSE)</f>
        <v>0</v>
      </c>
      <c r="I2993">
        <v>75</v>
      </c>
      <c r="J2993">
        <f t="shared" si="377"/>
        <v>75</v>
      </c>
      <c r="K2993" s="6">
        <f>VLOOKUP(M2993,'BASE ARTICLE SAMUEL 25012023 v2'!$A$1:$K$1287,11,FALSE)</f>
        <v>75</v>
      </c>
      <c r="L2993" s="6">
        <f t="shared" si="378"/>
        <v>75</v>
      </c>
      <c r="M2993" t="s">
        <v>1603</v>
      </c>
      <c r="N2993" t="str">
        <f>VLOOKUP(M2993,'BASE ARTICLE SAMUEL 25012023 v1'!$A$2:$B$1287,2,FALSE)</f>
        <v>AN</v>
      </c>
      <c r="O2993">
        <f t="shared" si="371"/>
        <v>0</v>
      </c>
    </row>
    <row r="2994" spans="1:15" outlineLevel="2" x14ac:dyDescent="0.25">
      <c r="A2994" t="s">
        <v>621</v>
      </c>
      <c r="B2994" s="74" t="str">
        <f t="shared" si="374"/>
        <v>1800</v>
      </c>
      <c r="C2994" t="str">
        <f>VLOOKUP(A2994,'BASE ARTICLE SAMUEL 25012023 v1'!$A$1:$B$1287,2,FALSE)</f>
        <v>Z</v>
      </c>
      <c r="E2994">
        <v>1</v>
      </c>
      <c r="F2994" t="s">
        <v>475</v>
      </c>
      <c r="G2994" s="71">
        <f>VLOOKUP(M2994,'BASE ARTICLE SAMUEL 25012023 v1'!$A$1:$F$1287,6,FALSE)</f>
        <v>88</v>
      </c>
      <c r="H2994" s="6">
        <f>VLOOKUP(M2994,'BASE ARTICLE SAMUEL 25012023 v2'!$A$1:$H$1287,8,FALSE)</f>
        <v>88</v>
      </c>
      <c r="I2994">
        <v>119.89</v>
      </c>
      <c r="J2994">
        <f t="shared" si="377"/>
        <v>119.89</v>
      </c>
      <c r="K2994" s="6">
        <f>VLOOKUP(M2994,'BASE ARTICLE SAMUEL 25012023 v2'!$A$1:$K$1287,11,FALSE)</f>
        <v>132</v>
      </c>
      <c r="L2994" s="6">
        <f t="shared" si="378"/>
        <v>132</v>
      </c>
      <c r="M2994" t="s">
        <v>474</v>
      </c>
      <c r="N2994" t="str">
        <f>VLOOKUP(M2994,'BASE ARTICLE SAMUEL 25012023 v1'!$A$2:$B$1287,2,FALSE)</f>
        <v>AS</v>
      </c>
      <c r="O2994">
        <f t="shared" si="371"/>
        <v>88</v>
      </c>
    </row>
    <row r="2995" spans="1:15" outlineLevel="2" x14ac:dyDescent="0.25">
      <c r="A2995" t="s">
        <v>621</v>
      </c>
      <c r="B2995" s="74" t="str">
        <f t="shared" si="374"/>
        <v>1800</v>
      </c>
      <c r="C2995" t="str">
        <f>VLOOKUP(A2995,'BASE ARTICLE SAMUEL 25012023 v1'!$A$1:$B$1287,2,FALSE)</f>
        <v>Z</v>
      </c>
      <c r="E2995">
        <v>1.6</v>
      </c>
      <c r="F2995" t="s">
        <v>3943</v>
      </c>
      <c r="G2995" s="71">
        <f>VLOOKUP(M2995,'BASE ARTICLE SAMUEL 25012023 v1'!$A$1:$F$1287,6,FALSE)</f>
        <v>2.16</v>
      </c>
      <c r="H2995" s="6">
        <f>VLOOKUP(M2995,'BASE ARTICLE SAMUEL 25012023 v2'!$A$1:$H$1287,8,FALSE)</f>
        <v>2.1760000000000002</v>
      </c>
      <c r="I2995">
        <v>5.59</v>
      </c>
      <c r="J2995">
        <f t="shared" si="377"/>
        <v>8.9440000000000008</v>
      </c>
      <c r="K2995" s="6">
        <f>VLOOKUP(M2995,'BASE ARTICLE SAMUEL 25012023 v2'!$A$1:$K$1287,11,FALSE)</f>
        <v>8.6822400000000002</v>
      </c>
      <c r="L2995" s="6">
        <f t="shared" si="378"/>
        <v>13.891584000000002</v>
      </c>
      <c r="M2995" t="s">
        <v>563</v>
      </c>
      <c r="N2995" t="str">
        <f>VLOOKUP(M2995,'BASE ARTICLE SAMUEL 25012023 v1'!$A$2:$B$1287,2,FALSE)</f>
        <v>AN</v>
      </c>
      <c r="O2995">
        <f t="shared" si="371"/>
        <v>3.4816000000000003</v>
      </c>
    </row>
    <row r="2996" spans="1:15" outlineLevel="2" x14ac:dyDescent="0.25">
      <c r="A2996" t="s">
        <v>621</v>
      </c>
      <c r="B2996" s="74" t="str">
        <f t="shared" si="374"/>
        <v>1800</v>
      </c>
      <c r="C2996" t="str">
        <f>VLOOKUP(A2996,'BASE ARTICLE SAMUEL 25012023 v1'!$A$1:$B$1287,2,FALSE)</f>
        <v>Z</v>
      </c>
      <c r="E2996">
        <v>1</v>
      </c>
      <c r="F2996" t="s">
        <v>916</v>
      </c>
      <c r="G2996" s="71">
        <f>VLOOKUP(M2996,'BASE ARTICLE SAMUEL 25012023 v1'!$A$1:$F$1287,6,FALSE)</f>
        <v>4.04</v>
      </c>
      <c r="H2996" s="6">
        <f>VLOOKUP(M2996,'BASE ARTICLE SAMUEL 25012023 v2'!$A$1:$H$1287,8,FALSE)</f>
        <v>4.04</v>
      </c>
      <c r="I2996">
        <v>6.93</v>
      </c>
      <c r="J2996">
        <f t="shared" si="377"/>
        <v>6.93</v>
      </c>
      <c r="K2996" s="6">
        <f>VLOOKUP(M2996,'BASE ARTICLE SAMUEL 25012023 v2'!$A$1:$K$1287,11,FALSE)</f>
        <v>5.3732000000000006</v>
      </c>
      <c r="L2996" s="6">
        <f t="shared" si="378"/>
        <v>5.3732000000000006</v>
      </c>
      <c r="M2996" t="s">
        <v>915</v>
      </c>
      <c r="N2996" t="str">
        <f>VLOOKUP(M2996,'BASE ARTICLE SAMUEL 25012023 v1'!$A$2:$B$1287,2,FALSE)</f>
        <v>AN</v>
      </c>
      <c r="O2996">
        <f t="shared" si="371"/>
        <v>4.04</v>
      </c>
    </row>
    <row r="2997" spans="1:15" outlineLevel="2" x14ac:dyDescent="0.25">
      <c r="A2997" t="s">
        <v>621</v>
      </c>
      <c r="B2997" s="74" t="str">
        <f t="shared" si="374"/>
        <v>1800</v>
      </c>
      <c r="C2997" t="str">
        <f>VLOOKUP(A2997,'BASE ARTICLE SAMUEL 25012023 v1'!$A$1:$B$1287,2,FALSE)</f>
        <v>Z</v>
      </c>
      <c r="E2997">
        <v>1</v>
      </c>
      <c r="F2997" t="s">
        <v>568</v>
      </c>
      <c r="G2997" s="71">
        <f>VLOOKUP(M2997,'BASE ARTICLE SAMUEL 25012023 v1'!$A$1:$F$1287,6,FALSE)</f>
        <v>7.72</v>
      </c>
      <c r="H2997" s="6">
        <f>VLOOKUP(M2997,'BASE ARTICLE SAMUEL 25012023 v2'!$A$1:$H$1287,8,FALSE)</f>
        <v>8</v>
      </c>
      <c r="I2997">
        <v>8.51</v>
      </c>
      <c r="J2997">
        <f t="shared" si="377"/>
        <v>8.51</v>
      </c>
      <c r="K2997" s="6">
        <f>VLOOKUP(M2997,'BASE ARTICLE SAMUEL 25012023 v2'!$A$1:$K$1287,11,FALSE)</f>
        <v>10.64</v>
      </c>
      <c r="L2997" s="6">
        <f t="shared" si="378"/>
        <v>10.64</v>
      </c>
      <c r="M2997" t="s">
        <v>567</v>
      </c>
      <c r="N2997" t="str">
        <f>VLOOKUP(M2997,'BASE ARTICLE SAMUEL 25012023 v1'!$A$2:$B$1287,2,FALSE)</f>
        <v>AN</v>
      </c>
      <c r="O2997">
        <f t="shared" si="371"/>
        <v>8</v>
      </c>
    </row>
    <row r="2998" spans="1:15" outlineLevel="2" x14ac:dyDescent="0.25">
      <c r="A2998" t="s">
        <v>621</v>
      </c>
      <c r="B2998" s="74" t="str">
        <f t="shared" si="374"/>
        <v>1800</v>
      </c>
      <c r="C2998" t="str">
        <f>VLOOKUP(A2998,'BASE ARTICLE SAMUEL 25012023 v1'!$A$1:$B$1287,2,FALSE)</f>
        <v>Z</v>
      </c>
      <c r="E2998">
        <v>1</v>
      </c>
      <c r="F2998" t="s">
        <v>2484</v>
      </c>
      <c r="G2998" s="71">
        <f>VLOOKUP(M2998,'BASE ARTICLE SAMUEL 25012023 v1'!$A$1:$F$1287,6,FALSE)</f>
        <v>1.32</v>
      </c>
      <c r="H2998" s="6">
        <f>VLOOKUP(M2998,'BASE ARTICLE SAMUEL 25012023 v2'!$A$1:$H$1287,8,FALSE)</f>
        <v>1.32</v>
      </c>
      <c r="I2998">
        <v>8.51</v>
      </c>
      <c r="J2998">
        <f t="shared" si="377"/>
        <v>8.51</v>
      </c>
      <c r="K2998" s="6">
        <f>VLOOKUP(M2998,'BASE ARTICLE SAMUEL 25012023 v2'!$A$1:$K$1287,11,FALSE)</f>
        <v>1.4520000000000002</v>
      </c>
      <c r="L2998" s="6">
        <f t="shared" si="378"/>
        <v>1.4520000000000002</v>
      </c>
      <c r="M2998" t="s">
        <v>2483</v>
      </c>
      <c r="N2998" t="str">
        <f>VLOOKUP(M2998,'BASE ARTICLE SAMUEL 25012023 v1'!$A$2:$B$1287,2,FALSE)</f>
        <v>AN</v>
      </c>
      <c r="O2998">
        <f t="shared" si="371"/>
        <v>1.32</v>
      </c>
    </row>
    <row r="2999" spans="1:15" outlineLevel="1" x14ac:dyDescent="0.25">
      <c r="A2999" s="74" t="s">
        <v>4272</v>
      </c>
      <c r="B2999" s="74" t="str">
        <f t="shared" si="374"/>
        <v>ECSPR-1800</v>
      </c>
      <c r="H2999" s="6" t="e">
        <f>VLOOKUP(M2999,'BASE ARTICLE SAMUEL 25012023 v2'!$A$1:$H$1287,8,FALSE)</f>
        <v>#N/A</v>
      </c>
      <c r="K2999" s="6" t="e">
        <f>VLOOKUP(M2999,'BASE ARTICLE SAMUEL 25012023 v2'!$A$1:$K$1287,11,FALSE)</f>
        <v>#N/A</v>
      </c>
      <c r="L2999" s="6">
        <f>SUBTOTAL(9,L2981:L2998)</f>
        <v>522.732034</v>
      </c>
      <c r="O2999">
        <f>SUBTOTAL(9,O2981:O2998)</f>
        <v>295.44060000000002</v>
      </c>
    </row>
    <row r="3000" spans="1:15" outlineLevel="2" x14ac:dyDescent="0.25">
      <c r="A3000" t="s">
        <v>2041</v>
      </c>
      <c r="B3000" s="74" t="str">
        <f t="shared" si="374"/>
        <v>1900</v>
      </c>
      <c r="C3000" t="str">
        <f>VLOOKUP(A3000,'BASE ARTICLE SAMUEL 25012023 v1'!$A$1:$B$1287,2,FALSE)</f>
        <v>AF</v>
      </c>
      <c r="E3000">
        <v>1</v>
      </c>
      <c r="F3000" t="s">
        <v>582</v>
      </c>
      <c r="G3000" s="71">
        <f>VLOOKUP(M3000,'BASE ARTICLE SAMUEL 25012023 v1'!$A$1:$F$1287,6,FALSE)</f>
        <v>1.5</v>
      </c>
      <c r="H3000" s="6">
        <f>VLOOKUP(M3000,'BASE ARTICLE SAMUEL 25012023 v2'!$A$1:$H$1287,8,FALSE)</f>
        <v>1.5</v>
      </c>
      <c r="I3000">
        <v>2.2400000000000002</v>
      </c>
      <c r="J3000">
        <f t="shared" ref="J3000:J3017" si="379">E3000*I3000</f>
        <v>2.2400000000000002</v>
      </c>
      <c r="K3000" s="6">
        <f>VLOOKUP(M3000,'BASE ARTICLE SAMUEL 25012023 v2'!$A$1:$K$1287,11,FALSE)</f>
        <v>2.25</v>
      </c>
      <c r="L3000" s="6">
        <f t="shared" ref="L3000:L3017" si="380">E3000*K3000</f>
        <v>2.25</v>
      </c>
      <c r="M3000">
        <v>101007</v>
      </c>
      <c r="N3000" t="str">
        <f>VLOOKUP(M3000,'BASE ARTICLE SAMUEL 25012023 v1'!$A$2:$B$1287,2,FALSE)</f>
        <v>AN</v>
      </c>
      <c r="O3000">
        <f t="shared" si="371"/>
        <v>1.5</v>
      </c>
    </row>
    <row r="3001" spans="1:15" outlineLevel="2" x14ac:dyDescent="0.25">
      <c r="A3001" t="s">
        <v>2041</v>
      </c>
      <c r="B3001" s="74" t="str">
        <f t="shared" si="374"/>
        <v>1900</v>
      </c>
      <c r="C3001" t="str">
        <f>VLOOKUP(A3001,'BASE ARTICLE SAMUEL 25012023 v1'!$A$1:$B$1287,2,FALSE)</f>
        <v>AF</v>
      </c>
      <c r="E3001">
        <v>1</v>
      </c>
      <c r="F3001" t="s">
        <v>476</v>
      </c>
      <c r="G3001" s="71">
        <f>VLOOKUP(M3001,'BASE ARTICLE SAMUEL 25012023 v1'!$A$1:$F$1287,6,FALSE)</f>
        <v>14.38</v>
      </c>
      <c r="H3001" s="6">
        <f>VLOOKUP(M3001,'BASE ARTICLE SAMUEL 25012023 v2'!$A$1:$H$1287,8,FALSE)</f>
        <v>14.38</v>
      </c>
      <c r="I3001">
        <v>20.309999999999999</v>
      </c>
      <c r="J3001">
        <f t="shared" si="379"/>
        <v>20.309999999999999</v>
      </c>
      <c r="K3001" s="6">
        <f>VLOOKUP(M3001,'BASE ARTICLE SAMUEL 25012023 v2'!$A$1:$K$1287,11,FALSE)</f>
        <v>21.57</v>
      </c>
      <c r="L3001" s="6">
        <f t="shared" si="380"/>
        <v>21.57</v>
      </c>
      <c r="M3001">
        <v>1510041</v>
      </c>
      <c r="N3001" t="str">
        <f>VLOOKUP(M3001,'BASE ARTICLE SAMUEL 25012023 v1'!$A$2:$B$1287,2,FALSE)</f>
        <v>AS</v>
      </c>
      <c r="O3001">
        <f t="shared" si="371"/>
        <v>14.38</v>
      </c>
    </row>
    <row r="3002" spans="1:15" outlineLevel="2" x14ac:dyDescent="0.25">
      <c r="A3002" t="s">
        <v>2041</v>
      </c>
      <c r="B3002" s="74" t="str">
        <f t="shared" si="374"/>
        <v>1900</v>
      </c>
      <c r="C3002" t="str">
        <f>VLOOKUP(A3002,'BASE ARTICLE SAMUEL 25012023 v1'!$A$1:$B$1287,2,FALSE)</f>
        <v>AF</v>
      </c>
      <c r="E3002">
        <v>1.7</v>
      </c>
      <c r="F3002" t="s">
        <v>577</v>
      </c>
      <c r="G3002" s="71">
        <f>VLOOKUP(M3002,'BASE ARTICLE SAMUEL 25012023 v1'!$A$1:$F$1287,6,FALSE)</f>
        <v>3.2</v>
      </c>
      <c r="H3002" s="6">
        <f>VLOOKUP(M3002,'BASE ARTICLE SAMUEL 25012023 v2'!$A$1:$H$1287,8,FALSE)</f>
        <v>3.2</v>
      </c>
      <c r="I3002">
        <v>4.3499999999999996</v>
      </c>
      <c r="J3002">
        <f t="shared" si="379"/>
        <v>7.3949999999999996</v>
      </c>
      <c r="K3002" s="6">
        <f>VLOOKUP(M3002,'BASE ARTICLE SAMUEL 25012023 v2'!$A$1:$K$1287,11,FALSE)</f>
        <v>4.8000000000000007</v>
      </c>
      <c r="L3002" s="6">
        <f t="shared" si="380"/>
        <v>8.16</v>
      </c>
      <c r="M3002" t="s">
        <v>576</v>
      </c>
      <c r="N3002" t="str">
        <f>VLOOKUP(M3002,'BASE ARTICLE SAMUEL 25012023 v1'!$A$2:$B$1287,2,FALSE)</f>
        <v>AN</v>
      </c>
      <c r="O3002">
        <f t="shared" si="371"/>
        <v>5.44</v>
      </c>
    </row>
    <row r="3003" spans="1:15" outlineLevel="2" x14ac:dyDescent="0.25">
      <c r="A3003" t="s">
        <v>2041</v>
      </c>
      <c r="B3003" s="74" t="str">
        <f t="shared" si="374"/>
        <v>1900</v>
      </c>
      <c r="C3003" t="str">
        <f>VLOOKUP(A3003,'BASE ARTICLE SAMUEL 25012023 v1'!$A$1:$B$1287,2,FALSE)</f>
        <v>AF</v>
      </c>
      <c r="E3003">
        <v>1</v>
      </c>
      <c r="F3003" t="s">
        <v>1550</v>
      </c>
      <c r="G3003" s="71">
        <f>VLOOKUP(M3003,'BASE ARTICLE SAMUEL 25012023 v1'!$A$1:$F$1287,6,FALSE)</f>
        <v>5</v>
      </c>
      <c r="H3003" s="6">
        <f>VLOOKUP(M3003,'BASE ARTICLE SAMUEL 25012023 v2'!$A$1:$H$1287,8,FALSE)</f>
        <v>5</v>
      </c>
      <c r="I3003">
        <v>8.51</v>
      </c>
      <c r="J3003">
        <f t="shared" si="379"/>
        <v>8.51</v>
      </c>
      <c r="K3003" s="6">
        <f>VLOOKUP(M3003,'BASE ARTICLE SAMUEL 25012023 v2'!$A$1:$K$1287,11,FALSE)</f>
        <v>5.5</v>
      </c>
      <c r="L3003" s="6">
        <f t="shared" si="380"/>
        <v>5.5</v>
      </c>
      <c r="M3003" t="s">
        <v>1549</v>
      </c>
      <c r="N3003" t="str">
        <f>VLOOKUP(M3003,'BASE ARTICLE SAMUEL 25012023 v1'!$A$2:$B$1287,2,FALSE)</f>
        <v>AN</v>
      </c>
      <c r="O3003">
        <f t="shared" ref="O3003:O3069" si="381">E3003*H3003</f>
        <v>5</v>
      </c>
    </row>
    <row r="3004" spans="1:15" outlineLevel="2" x14ac:dyDescent="0.25">
      <c r="A3004" t="s">
        <v>2041</v>
      </c>
      <c r="B3004" s="74" t="str">
        <f t="shared" si="374"/>
        <v>1900</v>
      </c>
      <c r="C3004" t="str">
        <f>VLOOKUP(A3004,'BASE ARTICLE SAMUEL 25012023 v1'!$A$1:$B$1287,2,FALSE)</f>
        <v>AF</v>
      </c>
      <c r="E3004">
        <v>1</v>
      </c>
      <c r="F3004" t="s">
        <v>1160</v>
      </c>
      <c r="G3004" s="71">
        <f>VLOOKUP(M3004,'BASE ARTICLE SAMUEL 25012023 v1'!$A$1:$F$1287,6,FALSE)</f>
        <v>1.2</v>
      </c>
      <c r="H3004" s="6">
        <f>VLOOKUP(M3004,'BASE ARTICLE SAMUEL 25012023 v2'!$A$1:$H$1287,8,FALSE)</f>
        <v>1.2</v>
      </c>
      <c r="I3004">
        <v>1.57</v>
      </c>
      <c r="J3004">
        <f t="shared" si="379"/>
        <v>1.57</v>
      </c>
      <c r="K3004" s="6">
        <f>VLOOKUP(M3004,'BASE ARTICLE SAMUEL 25012023 v2'!$A$1:$K$1287,11,FALSE)</f>
        <v>2.4</v>
      </c>
      <c r="L3004" s="6">
        <f t="shared" si="380"/>
        <v>2.4</v>
      </c>
      <c r="M3004">
        <v>9600000618</v>
      </c>
      <c r="N3004" t="str">
        <f>VLOOKUP(M3004,'BASE ARTICLE SAMUEL 25012023 v1'!$A$2:$B$1287,2,FALSE)</f>
        <v>AN</v>
      </c>
      <c r="O3004">
        <f t="shared" si="381"/>
        <v>1.2</v>
      </c>
    </row>
    <row r="3005" spans="1:15" outlineLevel="2" x14ac:dyDescent="0.25">
      <c r="A3005" t="s">
        <v>2041</v>
      </c>
      <c r="B3005" s="74" t="str">
        <f t="shared" si="374"/>
        <v>1900</v>
      </c>
      <c r="C3005" t="str">
        <f>VLOOKUP(A3005,'BASE ARTICLE SAMUEL 25012023 v1'!$A$1:$B$1287,2,FALSE)</f>
        <v>AF</v>
      </c>
      <c r="E3005">
        <v>1</v>
      </c>
      <c r="F3005" t="s">
        <v>610</v>
      </c>
      <c r="G3005" s="71">
        <f>VLOOKUP(M3005,'BASE ARTICLE SAMUEL 25012023 v1'!$A$1:$F$1287,6,FALSE)</f>
        <v>0.54</v>
      </c>
      <c r="H3005" s="6">
        <f>VLOOKUP(M3005,'BASE ARTICLE SAMUEL 25012023 v2'!$A$1:$H$1287,8,FALSE)</f>
        <v>0.52100000000000002</v>
      </c>
      <c r="I3005">
        <v>0.6</v>
      </c>
      <c r="J3005">
        <f t="shared" si="379"/>
        <v>0.6</v>
      </c>
      <c r="K3005" s="6">
        <f>VLOOKUP(M3005,'BASE ARTICLE SAMUEL 25012023 v2'!$A$1:$K$1287,11,FALSE)</f>
        <v>0.65125</v>
      </c>
      <c r="L3005" s="6">
        <f t="shared" si="380"/>
        <v>0.65125</v>
      </c>
      <c r="M3005" t="s">
        <v>609</v>
      </c>
      <c r="N3005" t="str">
        <f>VLOOKUP(M3005,'BASE ARTICLE SAMUEL 25012023 v1'!$A$2:$B$1287,2,FALSE)</f>
        <v>AS</v>
      </c>
      <c r="O3005">
        <f t="shared" si="381"/>
        <v>0.52100000000000002</v>
      </c>
    </row>
    <row r="3006" spans="1:15" outlineLevel="2" x14ac:dyDescent="0.25">
      <c r="A3006" t="s">
        <v>2041</v>
      </c>
      <c r="B3006" s="74" t="str">
        <f t="shared" si="374"/>
        <v>1900</v>
      </c>
      <c r="C3006" t="str">
        <f>VLOOKUP(A3006,'BASE ARTICLE SAMUEL 25012023 v1'!$A$1:$B$1287,2,FALSE)</f>
        <v>AF</v>
      </c>
      <c r="E3006">
        <v>1</v>
      </c>
      <c r="F3006" t="s">
        <v>2040</v>
      </c>
      <c r="G3006" s="71">
        <f>VLOOKUP(M3006,'BASE ARTICLE SAMUEL 25012023 v1'!$A$1:$F$1287,6,FALSE)</f>
        <v>200.19</v>
      </c>
      <c r="H3006" s="6">
        <f>VLOOKUP(M3006,'BASE ARTICLE SAMUEL 25012023 v2'!$A$1:$H$1287,8,FALSE)</f>
        <v>226.26</v>
      </c>
      <c r="I3006">
        <v>2.2400000000000002</v>
      </c>
      <c r="J3006">
        <f t="shared" si="379"/>
        <v>2.2400000000000002</v>
      </c>
      <c r="K3006" s="6">
        <f>VLOOKUP(M3006,'BASE ARTICLE SAMUEL 25012023 v2'!$A$1:$K$1287,11,FALSE)</f>
        <v>339.39</v>
      </c>
      <c r="L3006" s="6">
        <f t="shared" si="380"/>
        <v>339.39</v>
      </c>
      <c r="M3006" t="s">
        <v>2039</v>
      </c>
      <c r="N3006" t="str">
        <f>VLOOKUP(M3006,'BASE ARTICLE SAMUEL 25012023 v1'!$A$2:$B$1287,2,FALSE)</f>
        <v>AN</v>
      </c>
      <c r="O3006">
        <f t="shared" si="381"/>
        <v>226.26</v>
      </c>
    </row>
    <row r="3007" spans="1:15" outlineLevel="2" x14ac:dyDescent="0.25">
      <c r="A3007" t="s">
        <v>2041</v>
      </c>
      <c r="B3007" s="74" t="str">
        <f t="shared" si="374"/>
        <v>1900</v>
      </c>
      <c r="C3007" t="str">
        <f>VLOOKUP(A3007,'BASE ARTICLE SAMUEL 25012023 v1'!$A$1:$B$1287,2,FALSE)</f>
        <v>AF</v>
      </c>
      <c r="E3007">
        <v>1</v>
      </c>
      <c r="F3007" t="s">
        <v>1670</v>
      </c>
      <c r="G3007" s="71">
        <f>VLOOKUP(M3007,'BASE ARTICLE SAMUEL 25012023 v1'!$A$1:$F$1287,6,FALSE)</f>
        <v>7.0000000000000007E-2</v>
      </c>
      <c r="H3007" s="6">
        <f>VLOOKUP(M3007,'BASE ARTICLE SAMUEL 25012023 v2'!$A$1:$H$1287,8,FALSE)</f>
        <v>7.0000000000000007E-2</v>
      </c>
      <c r="I3007">
        <v>0.08</v>
      </c>
      <c r="J3007">
        <f t="shared" si="379"/>
        <v>0.08</v>
      </c>
      <c r="K3007" s="6">
        <f>VLOOKUP(M3007,'BASE ARTICLE SAMUEL 25012023 v2'!$A$1:$K$1287,11,FALSE)</f>
        <v>0.11200000000000002</v>
      </c>
      <c r="L3007" s="6">
        <f t="shared" si="380"/>
        <v>0.11200000000000002</v>
      </c>
      <c r="M3007" t="s">
        <v>1669</v>
      </c>
      <c r="N3007" t="str">
        <f>VLOOKUP(M3007,'BASE ARTICLE SAMUEL 25012023 v1'!$A$2:$B$1287,2,FALSE)</f>
        <v>AN</v>
      </c>
      <c r="O3007">
        <f t="shared" si="381"/>
        <v>7.0000000000000007E-2</v>
      </c>
    </row>
    <row r="3008" spans="1:15" outlineLevel="2" x14ac:dyDescent="0.25">
      <c r="A3008" t="s">
        <v>2041</v>
      </c>
      <c r="B3008" s="74" t="str">
        <f t="shared" si="374"/>
        <v>1900</v>
      </c>
      <c r="C3008" t="str">
        <f>VLOOKUP(A3008,'BASE ARTICLE SAMUEL 25012023 v1'!$A$1:$B$1287,2,FALSE)</f>
        <v>AF</v>
      </c>
      <c r="E3008">
        <v>1</v>
      </c>
      <c r="F3008" t="s">
        <v>626</v>
      </c>
      <c r="G3008" s="71">
        <f>VLOOKUP(M3008,'BASE ARTICLE SAMUEL 25012023 v1'!$A$1:$F$1287,6,FALSE)</f>
        <v>0.79</v>
      </c>
      <c r="H3008" s="6">
        <f>VLOOKUP(M3008,'BASE ARTICLE SAMUEL 25012023 v2'!$A$1:$H$1287,8,FALSE)</f>
        <v>0.80800000000000005</v>
      </c>
      <c r="I3008">
        <v>1.19</v>
      </c>
      <c r="J3008">
        <f t="shared" si="379"/>
        <v>1.19</v>
      </c>
      <c r="K3008" s="6">
        <f>VLOOKUP(M3008,'BASE ARTICLE SAMUEL 25012023 v2'!$A$1:$K$1287,11,FALSE)</f>
        <v>1.2120000000000002</v>
      </c>
      <c r="L3008" s="6">
        <f t="shared" si="380"/>
        <v>1.2120000000000002</v>
      </c>
      <c r="M3008" t="s">
        <v>625</v>
      </c>
      <c r="N3008" t="str">
        <f>VLOOKUP(M3008,'BASE ARTICLE SAMUEL 25012023 v1'!$A$2:$B$1287,2,FALSE)</f>
        <v>Z</v>
      </c>
      <c r="O3008">
        <f t="shared" si="381"/>
        <v>0.80800000000000005</v>
      </c>
    </row>
    <row r="3009" spans="1:15" outlineLevel="2" x14ac:dyDescent="0.25">
      <c r="A3009" t="s">
        <v>2041</v>
      </c>
      <c r="B3009" s="74" t="str">
        <f t="shared" si="374"/>
        <v>1900</v>
      </c>
      <c r="C3009" t="str">
        <f>VLOOKUP(A3009,'BASE ARTICLE SAMUEL 25012023 v1'!$A$1:$B$1287,2,FALSE)</f>
        <v>AF</v>
      </c>
      <c r="E3009">
        <v>1</v>
      </c>
      <c r="F3009" t="s">
        <v>1668</v>
      </c>
      <c r="G3009" s="71">
        <f>VLOOKUP(M3009,'BASE ARTICLE SAMUEL 25012023 v1'!$A$1:$F$1287,6,FALSE)</f>
        <v>0.6</v>
      </c>
      <c r="H3009" s="6">
        <f>VLOOKUP(M3009,'BASE ARTICLE SAMUEL 25012023 v2'!$A$1:$H$1287,8,FALSE)</f>
        <v>0.6</v>
      </c>
      <c r="I3009">
        <v>0.90200000000000002</v>
      </c>
      <c r="J3009">
        <f t="shared" si="379"/>
        <v>0.90200000000000002</v>
      </c>
      <c r="K3009" s="6">
        <f>VLOOKUP(M3009,'BASE ARTICLE SAMUEL 25012023 v2'!$A$1:$K$1287,11,FALSE)</f>
        <v>0.89999999999999991</v>
      </c>
      <c r="L3009" s="6">
        <f t="shared" si="380"/>
        <v>0.89999999999999991</v>
      </c>
      <c r="M3009" t="s">
        <v>1667</v>
      </c>
      <c r="N3009" t="str">
        <f>VLOOKUP(M3009,'BASE ARTICLE SAMUEL 25012023 v1'!$A$2:$B$1287,2,FALSE)</f>
        <v>AN</v>
      </c>
      <c r="O3009">
        <f t="shared" si="381"/>
        <v>0.6</v>
      </c>
    </row>
    <row r="3010" spans="1:15" outlineLevel="2" x14ac:dyDescent="0.25">
      <c r="A3010" t="s">
        <v>2041</v>
      </c>
      <c r="B3010" s="74" t="str">
        <f t="shared" si="374"/>
        <v>1900</v>
      </c>
      <c r="C3010" t="str">
        <f>VLOOKUP(A3010,'BASE ARTICLE SAMUEL 25012023 v1'!$A$1:$B$1287,2,FALSE)</f>
        <v>AF</v>
      </c>
      <c r="E3010">
        <v>1</v>
      </c>
      <c r="F3010" t="s">
        <v>3926</v>
      </c>
      <c r="G3010" s="71">
        <f>VLOOKUP(M3010,'BASE ARTICLE SAMUEL 25012023 v1'!$A$1:$F$1287,6,FALSE)</f>
        <v>0.94</v>
      </c>
      <c r="H3010" s="6">
        <f>VLOOKUP(M3010,'BASE ARTICLE SAMUEL 25012023 v2'!$A$1:$H$1287,8,FALSE)</f>
        <v>0.94</v>
      </c>
      <c r="I3010">
        <v>4.87</v>
      </c>
      <c r="J3010">
        <f t="shared" si="379"/>
        <v>4.87</v>
      </c>
      <c r="K3010" s="6">
        <f>VLOOKUP(M3010,'BASE ARTICLE SAMUEL 25012023 v2'!$A$1:$K$1287,11,FALSE)</f>
        <v>1.41</v>
      </c>
      <c r="L3010" s="6">
        <f t="shared" si="380"/>
        <v>1.41</v>
      </c>
      <c r="M3010" t="s">
        <v>68</v>
      </c>
      <c r="N3010" t="str">
        <f>VLOOKUP(M3010,'BASE ARTICLE SAMUEL 25012023 v1'!$A$2:$B$1287,2,FALSE)</f>
        <v>AS</v>
      </c>
      <c r="O3010">
        <f t="shared" si="381"/>
        <v>0.94</v>
      </c>
    </row>
    <row r="3011" spans="1:15" outlineLevel="2" x14ac:dyDescent="0.25">
      <c r="A3011" t="s">
        <v>2041</v>
      </c>
      <c r="B3011" s="74" t="str">
        <f t="shared" si="374"/>
        <v>1900</v>
      </c>
      <c r="C3011" t="str">
        <f>VLOOKUP(A3011,'BASE ARTICLE SAMUEL 25012023 v1'!$A$1:$B$1287,2,FALSE)</f>
        <v>AF</v>
      </c>
      <c r="E3011">
        <v>1</v>
      </c>
      <c r="F3011" t="s">
        <v>3927</v>
      </c>
      <c r="G3011" s="71">
        <f>VLOOKUP(M3011,'BASE ARTICLE SAMUEL 25012023 v1'!$A$1:$F$1287,6,FALSE)</f>
        <v>0.92</v>
      </c>
      <c r="H3011" s="6">
        <f>VLOOKUP(M3011,'BASE ARTICLE SAMUEL 25012023 v2'!$A$1:$H$1287,8,FALSE)</f>
        <v>0.92</v>
      </c>
      <c r="I3011">
        <v>4.9400000000000004</v>
      </c>
      <c r="J3011">
        <f t="shared" si="379"/>
        <v>4.9400000000000004</v>
      </c>
      <c r="K3011" s="6">
        <f>VLOOKUP(M3011,'BASE ARTICLE SAMUEL 25012023 v2'!$A$1:$K$1287,11,FALSE)</f>
        <v>1.3800000000000001</v>
      </c>
      <c r="L3011" s="6">
        <f t="shared" si="380"/>
        <v>1.3800000000000001</v>
      </c>
      <c r="M3011" t="s">
        <v>44</v>
      </c>
      <c r="N3011" t="str">
        <f>VLOOKUP(M3011,'BASE ARTICLE SAMUEL 25012023 v1'!$A$2:$B$1287,2,FALSE)</f>
        <v>AS</v>
      </c>
      <c r="O3011">
        <f t="shared" si="381"/>
        <v>0.92</v>
      </c>
    </row>
    <row r="3012" spans="1:15" outlineLevel="2" x14ac:dyDescent="0.25">
      <c r="A3012" t="s">
        <v>2041</v>
      </c>
      <c r="B3012" s="74" t="str">
        <f t="shared" ref="B3012:B3075" si="382">MID(A3012,7,100)</f>
        <v>1900</v>
      </c>
      <c r="C3012" t="str">
        <f>VLOOKUP(A3012,'BASE ARTICLE SAMUEL 25012023 v1'!$A$1:$B$1287,2,FALSE)</f>
        <v>AF</v>
      </c>
      <c r="E3012">
        <v>1</v>
      </c>
      <c r="F3012" t="s">
        <v>1604</v>
      </c>
      <c r="G3012" s="71">
        <f>VLOOKUP(M3012,'BASE ARTICLE SAMUEL 25012023 v1'!$A$1:$F$1287,6,FALSE)</f>
        <v>50</v>
      </c>
      <c r="H3012" s="6">
        <f>VLOOKUP(M3012,'BASE ARTICLE SAMUEL 25012023 v2'!$A$1:$H$1287,8,FALSE)</f>
        <v>0</v>
      </c>
      <c r="I3012">
        <v>75</v>
      </c>
      <c r="J3012">
        <f t="shared" si="379"/>
        <v>75</v>
      </c>
      <c r="K3012" s="6">
        <f>VLOOKUP(M3012,'BASE ARTICLE SAMUEL 25012023 v2'!$A$1:$K$1287,11,FALSE)</f>
        <v>75</v>
      </c>
      <c r="L3012" s="6">
        <f t="shared" si="380"/>
        <v>75</v>
      </c>
      <c r="M3012" t="s">
        <v>1603</v>
      </c>
      <c r="N3012" t="str">
        <f>VLOOKUP(M3012,'BASE ARTICLE SAMUEL 25012023 v1'!$A$2:$B$1287,2,FALSE)</f>
        <v>AN</v>
      </c>
      <c r="O3012">
        <f t="shared" si="381"/>
        <v>0</v>
      </c>
    </row>
    <row r="3013" spans="1:15" outlineLevel="2" x14ac:dyDescent="0.25">
      <c r="A3013" t="s">
        <v>2041</v>
      </c>
      <c r="B3013" s="74" t="str">
        <f t="shared" si="382"/>
        <v>1900</v>
      </c>
      <c r="C3013" t="str">
        <f>VLOOKUP(A3013,'BASE ARTICLE SAMUEL 25012023 v1'!$A$1:$B$1287,2,FALSE)</f>
        <v>AF</v>
      </c>
      <c r="E3013">
        <v>1</v>
      </c>
      <c r="F3013" t="s">
        <v>475</v>
      </c>
      <c r="G3013" s="71">
        <f>VLOOKUP(M3013,'BASE ARTICLE SAMUEL 25012023 v1'!$A$1:$F$1287,6,FALSE)</f>
        <v>88</v>
      </c>
      <c r="H3013" s="6">
        <f>VLOOKUP(M3013,'BASE ARTICLE SAMUEL 25012023 v2'!$A$1:$H$1287,8,FALSE)</f>
        <v>88</v>
      </c>
      <c r="I3013">
        <v>119.89</v>
      </c>
      <c r="J3013">
        <f t="shared" si="379"/>
        <v>119.89</v>
      </c>
      <c r="K3013" s="6">
        <f>VLOOKUP(M3013,'BASE ARTICLE SAMUEL 25012023 v2'!$A$1:$K$1287,11,FALSE)</f>
        <v>132</v>
      </c>
      <c r="L3013" s="6">
        <f t="shared" si="380"/>
        <v>132</v>
      </c>
      <c r="M3013" t="s">
        <v>474</v>
      </c>
      <c r="N3013" t="str">
        <f>VLOOKUP(M3013,'BASE ARTICLE SAMUEL 25012023 v1'!$A$2:$B$1287,2,FALSE)</f>
        <v>AS</v>
      </c>
      <c r="O3013">
        <f t="shared" si="381"/>
        <v>88</v>
      </c>
    </row>
    <row r="3014" spans="1:15" outlineLevel="2" x14ac:dyDescent="0.25">
      <c r="A3014" t="s">
        <v>2041</v>
      </c>
      <c r="B3014" s="74" t="str">
        <f t="shared" si="382"/>
        <v>1900</v>
      </c>
      <c r="C3014" t="str">
        <f>VLOOKUP(A3014,'BASE ARTICLE SAMUEL 25012023 v1'!$A$1:$B$1287,2,FALSE)</f>
        <v>AF</v>
      </c>
      <c r="E3014">
        <v>1.7</v>
      </c>
      <c r="F3014" t="s">
        <v>3943</v>
      </c>
      <c r="G3014" s="71">
        <f>VLOOKUP(M3014,'BASE ARTICLE SAMUEL 25012023 v1'!$A$1:$F$1287,6,FALSE)</f>
        <v>2.16</v>
      </c>
      <c r="H3014" s="6">
        <f>VLOOKUP(M3014,'BASE ARTICLE SAMUEL 25012023 v2'!$A$1:$H$1287,8,FALSE)</f>
        <v>2.1760000000000002</v>
      </c>
      <c r="I3014">
        <v>5.59</v>
      </c>
      <c r="J3014">
        <f t="shared" si="379"/>
        <v>9.5030000000000001</v>
      </c>
      <c r="K3014" s="6">
        <f>VLOOKUP(M3014,'BASE ARTICLE SAMUEL 25012023 v2'!$A$1:$K$1287,11,FALSE)</f>
        <v>8.6822400000000002</v>
      </c>
      <c r="L3014" s="6">
        <f t="shared" si="380"/>
        <v>14.759808</v>
      </c>
      <c r="M3014" t="s">
        <v>563</v>
      </c>
      <c r="N3014" t="str">
        <f>VLOOKUP(M3014,'BASE ARTICLE SAMUEL 25012023 v1'!$A$2:$B$1287,2,FALSE)</f>
        <v>AN</v>
      </c>
      <c r="O3014">
        <f t="shared" si="381"/>
        <v>3.6992000000000003</v>
      </c>
    </row>
    <row r="3015" spans="1:15" outlineLevel="2" x14ac:dyDescent="0.25">
      <c r="A3015" t="s">
        <v>2041</v>
      </c>
      <c r="B3015" s="74" t="str">
        <f t="shared" si="382"/>
        <v>1900</v>
      </c>
      <c r="C3015" t="str">
        <f>VLOOKUP(A3015,'BASE ARTICLE SAMUEL 25012023 v1'!$A$1:$B$1287,2,FALSE)</f>
        <v>AF</v>
      </c>
      <c r="E3015">
        <v>1</v>
      </c>
      <c r="F3015" t="s">
        <v>916</v>
      </c>
      <c r="G3015" s="71">
        <f>VLOOKUP(M3015,'BASE ARTICLE SAMUEL 25012023 v1'!$A$1:$F$1287,6,FALSE)</f>
        <v>4.04</v>
      </c>
      <c r="H3015" s="6">
        <f>VLOOKUP(M3015,'BASE ARTICLE SAMUEL 25012023 v2'!$A$1:$H$1287,8,FALSE)</f>
        <v>4.04</v>
      </c>
      <c r="I3015">
        <v>6.93</v>
      </c>
      <c r="J3015">
        <f t="shared" si="379"/>
        <v>6.93</v>
      </c>
      <c r="K3015" s="6">
        <f>VLOOKUP(M3015,'BASE ARTICLE SAMUEL 25012023 v2'!$A$1:$K$1287,11,FALSE)</f>
        <v>5.3732000000000006</v>
      </c>
      <c r="L3015" s="6">
        <f t="shared" si="380"/>
        <v>5.3732000000000006</v>
      </c>
      <c r="M3015" t="s">
        <v>915</v>
      </c>
      <c r="N3015" t="str">
        <f>VLOOKUP(M3015,'BASE ARTICLE SAMUEL 25012023 v1'!$A$2:$B$1287,2,FALSE)</f>
        <v>AN</v>
      </c>
      <c r="O3015">
        <f t="shared" si="381"/>
        <v>4.04</v>
      </c>
    </row>
    <row r="3016" spans="1:15" outlineLevel="2" x14ac:dyDescent="0.25">
      <c r="A3016" t="s">
        <v>2041</v>
      </c>
      <c r="B3016" s="74" t="str">
        <f t="shared" si="382"/>
        <v>1900</v>
      </c>
      <c r="C3016" t="str">
        <f>VLOOKUP(A3016,'BASE ARTICLE SAMUEL 25012023 v1'!$A$1:$B$1287,2,FALSE)</f>
        <v>AF</v>
      </c>
      <c r="E3016">
        <v>1</v>
      </c>
      <c r="F3016" t="s">
        <v>568</v>
      </c>
      <c r="G3016" s="71">
        <f>VLOOKUP(M3016,'BASE ARTICLE SAMUEL 25012023 v1'!$A$1:$F$1287,6,FALSE)</f>
        <v>7.72</v>
      </c>
      <c r="H3016" s="6">
        <f>VLOOKUP(M3016,'BASE ARTICLE SAMUEL 25012023 v2'!$A$1:$H$1287,8,FALSE)</f>
        <v>8</v>
      </c>
      <c r="I3016">
        <v>8.51</v>
      </c>
      <c r="J3016">
        <f t="shared" si="379"/>
        <v>8.51</v>
      </c>
      <c r="K3016" s="6">
        <f>VLOOKUP(M3016,'BASE ARTICLE SAMUEL 25012023 v2'!$A$1:$K$1287,11,FALSE)</f>
        <v>10.64</v>
      </c>
      <c r="L3016" s="6">
        <f t="shared" si="380"/>
        <v>10.64</v>
      </c>
      <c r="M3016" t="s">
        <v>567</v>
      </c>
      <c r="N3016" t="str">
        <f>VLOOKUP(M3016,'BASE ARTICLE SAMUEL 25012023 v1'!$A$2:$B$1287,2,FALSE)</f>
        <v>AN</v>
      </c>
      <c r="O3016">
        <f t="shared" si="381"/>
        <v>8</v>
      </c>
    </row>
    <row r="3017" spans="1:15" outlineLevel="2" x14ac:dyDescent="0.25">
      <c r="A3017" t="s">
        <v>2041</v>
      </c>
      <c r="B3017" s="74" t="str">
        <f t="shared" si="382"/>
        <v>1900</v>
      </c>
      <c r="C3017" t="str">
        <f>VLOOKUP(A3017,'BASE ARTICLE SAMUEL 25012023 v1'!$A$1:$B$1287,2,FALSE)</f>
        <v>AF</v>
      </c>
      <c r="E3017">
        <v>1</v>
      </c>
      <c r="F3017" t="s">
        <v>2484</v>
      </c>
      <c r="G3017" s="71">
        <f>VLOOKUP(M3017,'BASE ARTICLE SAMUEL 25012023 v1'!$A$1:$F$1287,6,FALSE)</f>
        <v>1.32</v>
      </c>
      <c r="H3017" s="6">
        <f>VLOOKUP(M3017,'BASE ARTICLE SAMUEL 25012023 v2'!$A$1:$H$1287,8,FALSE)</f>
        <v>1.32</v>
      </c>
      <c r="I3017">
        <v>8.51</v>
      </c>
      <c r="J3017">
        <f t="shared" si="379"/>
        <v>8.51</v>
      </c>
      <c r="K3017" s="6">
        <f>VLOOKUP(M3017,'BASE ARTICLE SAMUEL 25012023 v2'!$A$1:$K$1287,11,FALSE)</f>
        <v>1.4520000000000002</v>
      </c>
      <c r="L3017" s="6">
        <f t="shared" si="380"/>
        <v>1.4520000000000002</v>
      </c>
      <c r="M3017" t="s">
        <v>2483</v>
      </c>
      <c r="N3017" t="str">
        <f>VLOOKUP(M3017,'BASE ARTICLE SAMUEL 25012023 v1'!$A$2:$B$1287,2,FALSE)</f>
        <v>AN</v>
      </c>
      <c r="O3017">
        <f t="shared" si="381"/>
        <v>1.32</v>
      </c>
    </row>
    <row r="3018" spans="1:15" outlineLevel="1" x14ac:dyDescent="0.25">
      <c r="A3018" s="74" t="s">
        <v>4273</v>
      </c>
      <c r="B3018" s="74" t="str">
        <f t="shared" si="382"/>
        <v>ECSPR-1900</v>
      </c>
      <c r="H3018" s="6" t="e">
        <f>VLOOKUP(M3018,'BASE ARTICLE SAMUEL 25012023 v2'!$A$1:$H$1287,8,FALSE)</f>
        <v>#N/A</v>
      </c>
      <c r="K3018" s="6" t="e">
        <f>VLOOKUP(M3018,'BASE ARTICLE SAMUEL 25012023 v2'!$A$1:$K$1287,11,FALSE)</f>
        <v>#N/A</v>
      </c>
      <c r="L3018" s="6">
        <f>SUBTOTAL(9,L3000:L3017)</f>
        <v>624.160258</v>
      </c>
      <c r="O3018">
        <f>SUBTOTAL(9,O3000:O3017)</f>
        <v>362.69820000000004</v>
      </c>
    </row>
    <row r="3019" spans="1:15" outlineLevel="2" x14ac:dyDescent="0.25">
      <c r="A3019" t="s">
        <v>623</v>
      </c>
      <c r="B3019" s="74" t="str">
        <f t="shared" si="382"/>
        <v>2100</v>
      </c>
      <c r="C3019" t="str">
        <f>VLOOKUP(A3019,'BASE ARTICLE SAMUEL 25012023 v1'!$A$1:$B$1287,2,FALSE)</f>
        <v>AF</v>
      </c>
      <c r="D3019">
        <v>101006</v>
      </c>
      <c r="E3019">
        <v>1</v>
      </c>
      <c r="F3019" t="s">
        <v>583</v>
      </c>
      <c r="G3019" s="71">
        <f>VLOOKUP(M3019,'BASE ARTICLE SAMUEL 25012023 v1'!$A$1:$F$1287,6,FALSE)</f>
        <v>0.29299999999999998</v>
      </c>
      <c r="H3019" s="6">
        <f>VLOOKUP(M3019,'BASE ARTICLE SAMUEL 25012023 v2'!$A$1:$H$1287,8,FALSE)</f>
        <v>0.29299999999999998</v>
      </c>
      <c r="I3019">
        <v>0.68</v>
      </c>
      <c r="J3019">
        <f t="shared" ref="J3019:J3037" si="383">E3019*I3019</f>
        <v>0.68</v>
      </c>
      <c r="K3019" s="6">
        <f>VLOOKUP(M3019,'BASE ARTICLE SAMUEL 25012023 v2'!$A$1:$K$1287,11,FALSE)</f>
        <v>0.73249999999999993</v>
      </c>
      <c r="L3019" s="6">
        <f t="shared" ref="L3019:L3037" si="384">E3019*K3019</f>
        <v>0.73249999999999993</v>
      </c>
      <c r="M3019">
        <v>101006</v>
      </c>
      <c r="N3019" t="str">
        <f>VLOOKUP(M3019,'BASE ARTICLE SAMUEL 25012023 v1'!$A$2:$B$1287,2,FALSE)</f>
        <v>AN</v>
      </c>
      <c r="O3019">
        <f t="shared" si="381"/>
        <v>0.29299999999999998</v>
      </c>
    </row>
    <row r="3020" spans="1:15" outlineLevel="2" x14ac:dyDescent="0.25">
      <c r="A3020" t="s">
        <v>623</v>
      </c>
      <c r="B3020" s="74" t="str">
        <f t="shared" si="382"/>
        <v>2100</v>
      </c>
      <c r="C3020" t="str">
        <f>VLOOKUP(A3020,'BASE ARTICLE SAMUEL 25012023 v1'!$A$1:$B$1287,2,FALSE)</f>
        <v>AF</v>
      </c>
      <c r="D3020">
        <v>101007</v>
      </c>
      <c r="E3020">
        <v>1</v>
      </c>
      <c r="F3020" t="s">
        <v>582</v>
      </c>
      <c r="G3020" s="71">
        <f>VLOOKUP(M3020,'BASE ARTICLE SAMUEL 25012023 v1'!$A$1:$F$1287,6,FALSE)</f>
        <v>1.5</v>
      </c>
      <c r="H3020" s="6">
        <f>VLOOKUP(M3020,'BASE ARTICLE SAMUEL 25012023 v2'!$A$1:$H$1287,8,FALSE)</f>
        <v>1.5</v>
      </c>
      <c r="I3020">
        <v>2.2400000000000002</v>
      </c>
      <c r="J3020">
        <f t="shared" si="383"/>
        <v>2.2400000000000002</v>
      </c>
      <c r="K3020" s="6">
        <f>VLOOKUP(M3020,'BASE ARTICLE SAMUEL 25012023 v2'!$A$1:$K$1287,11,FALSE)</f>
        <v>2.25</v>
      </c>
      <c r="L3020" s="6">
        <f t="shared" si="384"/>
        <v>2.25</v>
      </c>
      <c r="M3020">
        <v>101007</v>
      </c>
      <c r="N3020" t="str">
        <f>VLOOKUP(M3020,'BASE ARTICLE SAMUEL 25012023 v1'!$A$2:$B$1287,2,FALSE)</f>
        <v>AN</v>
      </c>
      <c r="O3020">
        <f t="shared" si="381"/>
        <v>1.5</v>
      </c>
    </row>
    <row r="3021" spans="1:15" outlineLevel="2" x14ac:dyDescent="0.25">
      <c r="A3021" t="s">
        <v>623</v>
      </c>
      <c r="B3021" s="74" t="str">
        <f t="shared" si="382"/>
        <v>2100</v>
      </c>
      <c r="C3021" t="str">
        <f>VLOOKUP(A3021,'BASE ARTICLE SAMUEL 25012023 v1'!$A$1:$B$1287,2,FALSE)</f>
        <v>AF</v>
      </c>
      <c r="D3021">
        <v>1510041</v>
      </c>
      <c r="E3021">
        <v>1</v>
      </c>
      <c r="F3021" t="s">
        <v>476</v>
      </c>
      <c r="G3021" s="71">
        <f>VLOOKUP(M3021,'BASE ARTICLE SAMUEL 25012023 v1'!$A$1:$F$1287,6,FALSE)</f>
        <v>14.38</v>
      </c>
      <c r="H3021" s="6">
        <f>VLOOKUP(M3021,'BASE ARTICLE SAMUEL 25012023 v2'!$A$1:$H$1287,8,FALSE)</f>
        <v>14.38</v>
      </c>
      <c r="I3021">
        <v>20.309999999999999</v>
      </c>
      <c r="J3021">
        <f t="shared" si="383"/>
        <v>20.309999999999999</v>
      </c>
      <c r="K3021" s="6">
        <f>VLOOKUP(M3021,'BASE ARTICLE SAMUEL 25012023 v2'!$A$1:$K$1287,11,FALSE)</f>
        <v>21.57</v>
      </c>
      <c r="L3021" s="6">
        <f t="shared" si="384"/>
        <v>21.57</v>
      </c>
      <c r="M3021">
        <v>1510041</v>
      </c>
      <c r="N3021" t="str">
        <f>VLOOKUP(M3021,'BASE ARTICLE SAMUEL 25012023 v1'!$A$2:$B$1287,2,FALSE)</f>
        <v>AS</v>
      </c>
      <c r="O3021">
        <f t="shared" si="381"/>
        <v>14.38</v>
      </c>
    </row>
    <row r="3022" spans="1:15" outlineLevel="2" x14ac:dyDescent="0.25">
      <c r="A3022" t="s">
        <v>623</v>
      </c>
      <c r="B3022" s="74" t="str">
        <f t="shared" si="382"/>
        <v>2100</v>
      </c>
      <c r="C3022" t="str">
        <f>VLOOKUP(A3022,'BASE ARTICLE SAMUEL 25012023 v1'!$A$1:$B$1287,2,FALSE)</f>
        <v>AF</v>
      </c>
      <c r="D3022" t="s">
        <v>576</v>
      </c>
      <c r="E3022">
        <v>1.8</v>
      </c>
      <c r="F3022" t="s">
        <v>577</v>
      </c>
      <c r="G3022" s="71">
        <f>VLOOKUP(M3022,'BASE ARTICLE SAMUEL 25012023 v1'!$A$1:$F$1287,6,FALSE)</f>
        <v>3.2</v>
      </c>
      <c r="H3022" s="6">
        <f>VLOOKUP(M3022,'BASE ARTICLE SAMUEL 25012023 v2'!$A$1:$H$1287,8,FALSE)</f>
        <v>3.2</v>
      </c>
      <c r="I3022">
        <v>4.3499999999999996</v>
      </c>
      <c r="J3022">
        <f t="shared" si="383"/>
        <v>7.8299999999999992</v>
      </c>
      <c r="K3022" s="6">
        <f>VLOOKUP(M3022,'BASE ARTICLE SAMUEL 25012023 v2'!$A$1:$K$1287,11,FALSE)</f>
        <v>4.8000000000000007</v>
      </c>
      <c r="L3022" s="6">
        <f t="shared" si="384"/>
        <v>8.6400000000000023</v>
      </c>
      <c r="M3022" t="s">
        <v>576</v>
      </c>
      <c r="N3022" t="str">
        <f>VLOOKUP(M3022,'BASE ARTICLE SAMUEL 25012023 v1'!$A$2:$B$1287,2,FALSE)</f>
        <v>AN</v>
      </c>
      <c r="O3022">
        <f t="shared" si="381"/>
        <v>5.7600000000000007</v>
      </c>
    </row>
    <row r="3023" spans="1:15" outlineLevel="2" x14ac:dyDescent="0.25">
      <c r="A3023" t="s">
        <v>623</v>
      </c>
      <c r="B3023" s="74" t="str">
        <f t="shared" si="382"/>
        <v>2100</v>
      </c>
      <c r="C3023" t="str">
        <f>VLOOKUP(A3023,'BASE ARTICLE SAMUEL 25012023 v1'!$A$1:$B$1287,2,FALSE)</f>
        <v>AF</v>
      </c>
      <c r="E3023">
        <v>1</v>
      </c>
      <c r="F3023" t="s">
        <v>1550</v>
      </c>
      <c r="G3023" s="71">
        <f>VLOOKUP(M3023,'BASE ARTICLE SAMUEL 25012023 v1'!$A$1:$F$1287,6,FALSE)</f>
        <v>5</v>
      </c>
      <c r="H3023" s="6">
        <f>VLOOKUP(M3023,'BASE ARTICLE SAMUEL 25012023 v2'!$A$1:$H$1287,8,FALSE)</f>
        <v>5</v>
      </c>
      <c r="I3023">
        <v>0</v>
      </c>
      <c r="J3023">
        <f t="shared" si="383"/>
        <v>0</v>
      </c>
      <c r="K3023" s="6">
        <f>VLOOKUP(M3023,'BASE ARTICLE SAMUEL 25012023 v2'!$A$1:$K$1287,11,FALSE)</f>
        <v>5.5</v>
      </c>
      <c r="L3023" s="6">
        <f t="shared" si="384"/>
        <v>5.5</v>
      </c>
      <c r="M3023" t="s">
        <v>1549</v>
      </c>
      <c r="N3023" t="str">
        <f>VLOOKUP(M3023,'BASE ARTICLE SAMUEL 25012023 v1'!$A$2:$B$1287,2,FALSE)</f>
        <v>AN</v>
      </c>
      <c r="O3023">
        <f t="shared" si="381"/>
        <v>5</v>
      </c>
    </row>
    <row r="3024" spans="1:15" outlineLevel="2" x14ac:dyDescent="0.25">
      <c r="A3024" t="s">
        <v>623</v>
      </c>
      <c r="B3024" s="74" t="str">
        <f t="shared" si="382"/>
        <v>2100</v>
      </c>
      <c r="C3024" t="str">
        <f>VLOOKUP(A3024,'BASE ARTICLE SAMUEL 25012023 v1'!$A$1:$B$1287,2,FALSE)</f>
        <v>AF</v>
      </c>
      <c r="D3024">
        <v>8434000618</v>
      </c>
      <c r="E3024">
        <v>1</v>
      </c>
      <c r="F3024" t="s">
        <v>1485</v>
      </c>
      <c r="G3024" s="71">
        <f>VLOOKUP(M3024,'BASE ARTICLE SAMUEL 25012023 v1'!$A$1:$F$1287,6,FALSE)</f>
        <v>0.02</v>
      </c>
      <c r="H3024" s="6">
        <f>VLOOKUP(M3024,'BASE ARTICLE SAMUEL 25012023 v2'!$A$1:$H$1287,8,FALSE)</f>
        <v>0.02</v>
      </c>
      <c r="I3024">
        <v>0.02</v>
      </c>
      <c r="J3024">
        <f t="shared" si="383"/>
        <v>0.02</v>
      </c>
      <c r="K3024" s="6">
        <f>VLOOKUP(M3024,'BASE ARTICLE SAMUEL 25012023 v2'!$A$1:$K$1287,11,FALSE)</f>
        <v>0.03</v>
      </c>
      <c r="L3024" s="6">
        <f t="shared" si="384"/>
        <v>0.03</v>
      </c>
      <c r="M3024">
        <v>8434000618</v>
      </c>
      <c r="N3024" t="str">
        <f>VLOOKUP(M3024,'BASE ARTICLE SAMUEL 25012023 v1'!$A$2:$B$1287,2,FALSE)</f>
        <v>AN</v>
      </c>
      <c r="O3024">
        <f t="shared" si="381"/>
        <v>0.02</v>
      </c>
    </row>
    <row r="3025" spans="1:15" outlineLevel="2" x14ac:dyDescent="0.25">
      <c r="A3025" t="s">
        <v>623</v>
      </c>
      <c r="B3025" s="74" t="str">
        <f t="shared" si="382"/>
        <v>2100</v>
      </c>
      <c r="C3025" t="str">
        <f>VLOOKUP(A3025,'BASE ARTICLE SAMUEL 25012023 v1'!$A$1:$B$1287,2,FALSE)</f>
        <v>AF</v>
      </c>
      <c r="D3025">
        <v>8535000618</v>
      </c>
      <c r="E3025">
        <v>1</v>
      </c>
      <c r="F3025" t="s">
        <v>1489</v>
      </c>
      <c r="G3025" s="71">
        <f>VLOOKUP(M3025,'BASE ARTICLE SAMUEL 25012023 v1'!$A$1:$F$1287,6,FALSE)</f>
        <v>0.03</v>
      </c>
      <c r="H3025" s="6">
        <f>VLOOKUP(M3025,'BASE ARTICLE SAMUEL 25012023 v2'!$A$1:$H$1287,8,FALSE)</f>
        <v>0.03</v>
      </c>
      <c r="I3025">
        <v>0.05</v>
      </c>
      <c r="J3025">
        <f t="shared" si="383"/>
        <v>0.05</v>
      </c>
      <c r="K3025" s="6">
        <f>VLOOKUP(M3025,'BASE ARTICLE SAMUEL 25012023 v2'!$A$1:$K$1287,11,FALSE)</f>
        <v>5.0000000999999995E-2</v>
      </c>
      <c r="L3025" s="6">
        <f t="shared" si="384"/>
        <v>5.0000000999999995E-2</v>
      </c>
      <c r="M3025">
        <v>8535000618</v>
      </c>
      <c r="N3025" t="str">
        <f>VLOOKUP(M3025,'BASE ARTICLE SAMUEL 25012023 v1'!$A$2:$B$1287,2,FALSE)</f>
        <v>AN</v>
      </c>
      <c r="O3025">
        <f t="shared" si="381"/>
        <v>0.03</v>
      </c>
    </row>
    <row r="3026" spans="1:15" outlineLevel="2" x14ac:dyDescent="0.25">
      <c r="A3026" t="s">
        <v>623</v>
      </c>
      <c r="B3026" s="74" t="str">
        <f t="shared" si="382"/>
        <v>2100</v>
      </c>
      <c r="C3026" t="str">
        <f>VLOOKUP(A3026,'BASE ARTICLE SAMUEL 25012023 v1'!$A$1:$B$1287,2,FALSE)</f>
        <v>AF</v>
      </c>
      <c r="D3026" t="s">
        <v>609</v>
      </c>
      <c r="E3026">
        <v>1</v>
      </c>
      <c r="F3026" t="s">
        <v>610</v>
      </c>
      <c r="G3026" s="71">
        <f>VLOOKUP(M3026,'BASE ARTICLE SAMUEL 25012023 v1'!$A$1:$F$1287,6,FALSE)</f>
        <v>0.54</v>
      </c>
      <c r="H3026" s="6">
        <f>VLOOKUP(M3026,'BASE ARTICLE SAMUEL 25012023 v2'!$A$1:$H$1287,8,FALSE)</f>
        <v>0.52100000000000002</v>
      </c>
      <c r="I3026">
        <v>0.6</v>
      </c>
      <c r="J3026">
        <f t="shared" si="383"/>
        <v>0.6</v>
      </c>
      <c r="K3026" s="6">
        <f>VLOOKUP(M3026,'BASE ARTICLE SAMUEL 25012023 v2'!$A$1:$K$1287,11,FALSE)</f>
        <v>0.65125</v>
      </c>
      <c r="L3026" s="6">
        <f t="shared" si="384"/>
        <v>0.65125</v>
      </c>
      <c r="M3026" t="s">
        <v>609</v>
      </c>
      <c r="N3026" t="str">
        <f>VLOOKUP(M3026,'BASE ARTICLE SAMUEL 25012023 v1'!$A$2:$B$1287,2,FALSE)</f>
        <v>AS</v>
      </c>
      <c r="O3026">
        <f t="shared" si="381"/>
        <v>0.52100000000000002</v>
      </c>
    </row>
    <row r="3027" spans="1:15" outlineLevel="2" x14ac:dyDescent="0.25">
      <c r="A3027" t="s">
        <v>623</v>
      </c>
      <c r="B3027" s="74" t="str">
        <f t="shared" si="382"/>
        <v>2100</v>
      </c>
      <c r="C3027" t="str">
        <f>VLOOKUP(A3027,'BASE ARTICLE SAMUEL 25012023 v1'!$A$1:$B$1287,2,FALSE)</f>
        <v>AF</v>
      </c>
      <c r="D3027" t="s">
        <v>625</v>
      </c>
      <c r="E3027">
        <v>1</v>
      </c>
      <c r="F3027" t="s">
        <v>626</v>
      </c>
      <c r="G3027" s="71">
        <f>VLOOKUP(M3027,'BASE ARTICLE SAMUEL 25012023 v1'!$A$1:$F$1287,6,FALSE)</f>
        <v>0.79</v>
      </c>
      <c r="H3027" s="6">
        <f>VLOOKUP(M3027,'BASE ARTICLE SAMUEL 25012023 v2'!$A$1:$H$1287,8,FALSE)</f>
        <v>0.80800000000000005</v>
      </c>
      <c r="I3027">
        <v>1.19</v>
      </c>
      <c r="J3027">
        <f t="shared" si="383"/>
        <v>1.19</v>
      </c>
      <c r="K3027" s="6">
        <f>VLOOKUP(M3027,'BASE ARTICLE SAMUEL 25012023 v2'!$A$1:$K$1287,11,FALSE)</f>
        <v>1.2120000000000002</v>
      </c>
      <c r="L3027" s="6">
        <f t="shared" si="384"/>
        <v>1.2120000000000002</v>
      </c>
      <c r="M3027" t="s">
        <v>625</v>
      </c>
      <c r="N3027" t="str">
        <f>VLOOKUP(M3027,'BASE ARTICLE SAMUEL 25012023 v1'!$A$2:$B$1287,2,FALSE)</f>
        <v>Z</v>
      </c>
      <c r="O3027">
        <f t="shared" si="381"/>
        <v>0.80800000000000005</v>
      </c>
    </row>
    <row r="3028" spans="1:15" outlineLevel="2" x14ac:dyDescent="0.25">
      <c r="A3028" t="s">
        <v>623</v>
      </c>
      <c r="B3028" s="74" t="str">
        <f t="shared" si="382"/>
        <v>2100</v>
      </c>
      <c r="C3028" t="str">
        <f>VLOOKUP(A3028,'BASE ARTICLE SAMUEL 25012023 v1'!$A$1:$B$1287,2,FALSE)</f>
        <v>AF</v>
      </c>
      <c r="D3028" t="s">
        <v>441</v>
      </c>
      <c r="E3028">
        <v>1</v>
      </c>
      <c r="F3028" t="s">
        <v>442</v>
      </c>
      <c r="G3028" s="71">
        <f>VLOOKUP(M3028,'BASE ARTICLE SAMUEL 25012023 v1'!$A$1:$F$1287,6,FALSE)</f>
        <v>138.58000000000001</v>
      </c>
      <c r="H3028" s="6">
        <f>VLOOKUP(M3028,'BASE ARTICLE SAMUEL 25012023 v2'!$A$1:$H$1287,8,FALSE)</f>
        <v>159.54</v>
      </c>
      <c r="I3028">
        <v>206.99</v>
      </c>
      <c r="J3028">
        <f t="shared" si="383"/>
        <v>206.99</v>
      </c>
      <c r="K3028" s="6">
        <f>VLOOKUP(M3028,'BASE ARTICLE SAMUEL 25012023 v2'!$A$1:$K$1287,11,FALSE)</f>
        <v>239.31</v>
      </c>
      <c r="L3028" s="6">
        <f t="shared" si="384"/>
        <v>239.31</v>
      </c>
      <c r="M3028" t="s">
        <v>441</v>
      </c>
      <c r="N3028" t="str">
        <f>VLOOKUP(M3028,'BASE ARTICLE SAMUEL 25012023 v1'!$A$2:$B$1287,2,FALSE)</f>
        <v>AN</v>
      </c>
      <c r="O3028">
        <f t="shared" si="381"/>
        <v>159.54</v>
      </c>
    </row>
    <row r="3029" spans="1:15" outlineLevel="2" x14ac:dyDescent="0.25">
      <c r="A3029" t="s">
        <v>623</v>
      </c>
      <c r="B3029" s="74" t="str">
        <f t="shared" si="382"/>
        <v>2100</v>
      </c>
      <c r="C3029" t="str">
        <f>VLOOKUP(A3029,'BASE ARTICLE SAMUEL 25012023 v1'!$A$1:$B$1287,2,FALSE)</f>
        <v>AF</v>
      </c>
      <c r="D3029" t="s">
        <v>68</v>
      </c>
      <c r="E3029">
        <v>1</v>
      </c>
      <c r="F3029" t="s">
        <v>3926</v>
      </c>
      <c r="G3029" s="71">
        <f>VLOOKUP(M3029,'BASE ARTICLE SAMUEL 25012023 v1'!$A$1:$F$1287,6,FALSE)</f>
        <v>0.94</v>
      </c>
      <c r="H3029" s="6">
        <f>VLOOKUP(M3029,'BASE ARTICLE SAMUEL 25012023 v2'!$A$1:$H$1287,8,FALSE)</f>
        <v>0.94</v>
      </c>
      <c r="I3029">
        <v>4.87</v>
      </c>
      <c r="J3029">
        <f t="shared" si="383"/>
        <v>4.87</v>
      </c>
      <c r="K3029" s="6">
        <f>VLOOKUP(M3029,'BASE ARTICLE SAMUEL 25012023 v2'!$A$1:$K$1287,11,FALSE)</f>
        <v>1.41</v>
      </c>
      <c r="L3029" s="6">
        <f t="shared" si="384"/>
        <v>1.41</v>
      </c>
      <c r="M3029" t="s">
        <v>68</v>
      </c>
      <c r="N3029" t="str">
        <f>VLOOKUP(M3029,'BASE ARTICLE SAMUEL 25012023 v1'!$A$2:$B$1287,2,FALSE)</f>
        <v>AS</v>
      </c>
      <c r="O3029">
        <f t="shared" si="381"/>
        <v>0.94</v>
      </c>
    </row>
    <row r="3030" spans="1:15" outlineLevel="2" x14ac:dyDescent="0.25">
      <c r="A3030" t="s">
        <v>623</v>
      </c>
      <c r="B3030" s="74" t="str">
        <f t="shared" si="382"/>
        <v>2100</v>
      </c>
      <c r="C3030" t="str">
        <f>VLOOKUP(A3030,'BASE ARTICLE SAMUEL 25012023 v1'!$A$1:$B$1287,2,FALSE)</f>
        <v>AF</v>
      </c>
      <c r="D3030" t="s">
        <v>1603</v>
      </c>
      <c r="E3030">
        <v>1.33</v>
      </c>
      <c r="F3030" t="s">
        <v>1604</v>
      </c>
      <c r="G3030" s="71">
        <f>VLOOKUP(M3030,'BASE ARTICLE SAMUEL 25012023 v1'!$A$1:$F$1287,6,FALSE)</f>
        <v>50</v>
      </c>
      <c r="H3030" s="6">
        <f>VLOOKUP(M3030,'BASE ARTICLE SAMUEL 25012023 v2'!$A$1:$H$1287,8,FALSE)</f>
        <v>0</v>
      </c>
      <c r="I3030">
        <v>75</v>
      </c>
      <c r="J3030">
        <f t="shared" si="383"/>
        <v>99.75</v>
      </c>
      <c r="K3030" s="6">
        <f>VLOOKUP(M3030,'BASE ARTICLE SAMUEL 25012023 v2'!$A$1:$K$1287,11,FALSE)</f>
        <v>75</v>
      </c>
      <c r="L3030" s="6">
        <f t="shared" si="384"/>
        <v>99.75</v>
      </c>
      <c r="M3030" t="s">
        <v>1603</v>
      </c>
      <c r="N3030" t="str">
        <f>VLOOKUP(M3030,'BASE ARTICLE SAMUEL 25012023 v1'!$A$2:$B$1287,2,FALSE)</f>
        <v>AN</v>
      </c>
      <c r="O3030">
        <f t="shared" si="381"/>
        <v>0</v>
      </c>
    </row>
    <row r="3031" spans="1:15" outlineLevel="2" x14ac:dyDescent="0.25">
      <c r="A3031" t="s">
        <v>623</v>
      </c>
      <c r="B3031" s="74" t="str">
        <f t="shared" si="382"/>
        <v>2100</v>
      </c>
      <c r="C3031" t="str">
        <f>VLOOKUP(A3031,'BASE ARTICLE SAMUEL 25012023 v1'!$A$1:$B$1287,2,FALSE)</f>
        <v>AF</v>
      </c>
      <c r="D3031" t="s">
        <v>474</v>
      </c>
      <c r="E3031">
        <v>1</v>
      </c>
      <c r="F3031" t="s">
        <v>475</v>
      </c>
      <c r="G3031" s="71">
        <f>VLOOKUP(M3031,'BASE ARTICLE SAMUEL 25012023 v1'!$A$1:$F$1287,6,FALSE)</f>
        <v>88</v>
      </c>
      <c r="H3031" s="6">
        <f>VLOOKUP(M3031,'BASE ARTICLE SAMUEL 25012023 v2'!$A$1:$H$1287,8,FALSE)</f>
        <v>88</v>
      </c>
      <c r="I3031">
        <v>119.89</v>
      </c>
      <c r="J3031">
        <f t="shared" si="383"/>
        <v>119.89</v>
      </c>
      <c r="K3031" s="6">
        <f>VLOOKUP(M3031,'BASE ARTICLE SAMUEL 25012023 v2'!$A$1:$K$1287,11,FALSE)</f>
        <v>132</v>
      </c>
      <c r="L3031" s="6">
        <f t="shared" si="384"/>
        <v>132</v>
      </c>
      <c r="M3031" t="s">
        <v>474</v>
      </c>
      <c r="N3031" t="str">
        <f>VLOOKUP(M3031,'BASE ARTICLE SAMUEL 25012023 v1'!$A$2:$B$1287,2,FALSE)</f>
        <v>AS</v>
      </c>
      <c r="O3031">
        <f t="shared" si="381"/>
        <v>88</v>
      </c>
    </row>
    <row r="3032" spans="1:15" outlineLevel="2" x14ac:dyDescent="0.25">
      <c r="A3032" t="s">
        <v>623</v>
      </c>
      <c r="B3032" s="74" t="str">
        <f t="shared" si="382"/>
        <v>2100</v>
      </c>
      <c r="C3032" t="str">
        <f>VLOOKUP(A3032,'BASE ARTICLE SAMUEL 25012023 v1'!$A$1:$B$1287,2,FALSE)</f>
        <v>AF</v>
      </c>
      <c r="D3032" t="s">
        <v>782</v>
      </c>
      <c r="E3032">
        <v>3</v>
      </c>
      <c r="F3032" t="s">
        <v>783</v>
      </c>
      <c r="G3032" s="71">
        <f>VLOOKUP(M3032,'BASE ARTICLE SAMUEL 25012023 v1'!$A$1:$F$1287,6,FALSE)</f>
        <v>45.96</v>
      </c>
      <c r="H3032" s="6">
        <f>VLOOKUP(M3032,'BASE ARTICLE SAMUEL 25012023 v2'!$A$1:$H$1287,8,FALSE)</f>
        <v>47.34</v>
      </c>
      <c r="I3032">
        <v>59.85</v>
      </c>
      <c r="J3032">
        <f t="shared" si="383"/>
        <v>179.55</v>
      </c>
      <c r="K3032" s="6">
        <f>VLOOKUP(M3032,'BASE ARTICLE SAMUEL 25012023 v2'!$A$1:$K$1287,11,FALSE)</f>
        <v>71.010000000000005</v>
      </c>
      <c r="L3032" s="6">
        <f t="shared" si="384"/>
        <v>213.03000000000003</v>
      </c>
      <c r="M3032" t="s">
        <v>782</v>
      </c>
      <c r="N3032" t="str">
        <f>VLOOKUP(M3032,'BASE ARTICLE SAMUEL 25012023 v1'!$A$2:$B$1287,2,FALSE)</f>
        <v>AS</v>
      </c>
      <c r="O3032">
        <f t="shared" si="381"/>
        <v>142.02000000000001</v>
      </c>
    </row>
    <row r="3033" spans="1:15" outlineLevel="2" x14ac:dyDescent="0.25">
      <c r="A3033" t="s">
        <v>623</v>
      </c>
      <c r="B3033" s="74" t="str">
        <f t="shared" si="382"/>
        <v>2100</v>
      </c>
      <c r="C3033" t="str">
        <f>VLOOKUP(A3033,'BASE ARTICLE SAMUEL 25012023 v1'!$A$1:$B$1287,2,FALSE)</f>
        <v>AF</v>
      </c>
      <c r="D3033" t="s">
        <v>563</v>
      </c>
      <c r="E3033">
        <v>1.6</v>
      </c>
      <c r="F3033" t="s">
        <v>3943</v>
      </c>
      <c r="G3033" s="71">
        <f>VLOOKUP(M3033,'BASE ARTICLE SAMUEL 25012023 v1'!$A$1:$F$1287,6,FALSE)</f>
        <v>2.16</v>
      </c>
      <c r="H3033" s="6">
        <f>VLOOKUP(M3033,'BASE ARTICLE SAMUEL 25012023 v2'!$A$1:$H$1287,8,FALSE)</f>
        <v>2.1760000000000002</v>
      </c>
      <c r="I3033">
        <v>5.59</v>
      </c>
      <c r="J3033">
        <f t="shared" si="383"/>
        <v>8.9440000000000008</v>
      </c>
      <c r="K3033" s="6">
        <f>VLOOKUP(M3033,'BASE ARTICLE SAMUEL 25012023 v2'!$A$1:$K$1287,11,FALSE)</f>
        <v>8.6822400000000002</v>
      </c>
      <c r="L3033" s="6">
        <f t="shared" si="384"/>
        <v>13.891584000000002</v>
      </c>
      <c r="M3033" t="s">
        <v>563</v>
      </c>
      <c r="N3033" t="str">
        <f>VLOOKUP(M3033,'BASE ARTICLE SAMUEL 25012023 v1'!$A$2:$B$1287,2,FALSE)</f>
        <v>AN</v>
      </c>
      <c r="O3033">
        <f t="shared" si="381"/>
        <v>3.4816000000000003</v>
      </c>
    </row>
    <row r="3034" spans="1:15" outlineLevel="2" x14ac:dyDescent="0.25">
      <c r="A3034" t="s">
        <v>623</v>
      </c>
      <c r="B3034" s="74" t="str">
        <f t="shared" si="382"/>
        <v>2100</v>
      </c>
      <c r="C3034" t="str">
        <f>VLOOKUP(A3034,'BASE ARTICLE SAMUEL 25012023 v1'!$A$1:$B$1287,2,FALSE)</f>
        <v>AF</v>
      </c>
      <c r="D3034" t="s">
        <v>1560</v>
      </c>
      <c r="E3034">
        <v>1</v>
      </c>
      <c r="F3034" t="s">
        <v>1561</v>
      </c>
      <c r="G3034" s="71">
        <f>VLOOKUP(M3034,'BASE ARTICLE SAMUEL 25012023 v1'!$A$1:$F$1287,6,FALSE)</f>
        <v>0.13</v>
      </c>
      <c r="H3034" s="6">
        <f>VLOOKUP(M3034,'BASE ARTICLE SAMUEL 25012023 v2'!$A$1:$H$1287,8,FALSE)</f>
        <v>0.13</v>
      </c>
      <c r="I3034">
        <v>1.9E-2</v>
      </c>
      <c r="J3034">
        <f t="shared" si="383"/>
        <v>1.9E-2</v>
      </c>
      <c r="K3034" s="6">
        <f>VLOOKUP(M3034,'BASE ARTICLE SAMUEL 25012023 v2'!$A$1:$K$1287,11,FALSE)</f>
        <v>0.19000000500000003</v>
      </c>
      <c r="L3034" s="6">
        <f t="shared" si="384"/>
        <v>0.19000000500000003</v>
      </c>
      <c r="M3034" t="s">
        <v>1560</v>
      </c>
      <c r="N3034" t="str">
        <f>VLOOKUP(M3034,'BASE ARTICLE SAMUEL 25012023 v1'!$A$2:$B$1287,2,FALSE)</f>
        <v>AN</v>
      </c>
      <c r="O3034">
        <f t="shared" si="381"/>
        <v>0.13</v>
      </c>
    </row>
    <row r="3035" spans="1:15" outlineLevel="2" x14ac:dyDescent="0.25">
      <c r="A3035" t="s">
        <v>623</v>
      </c>
      <c r="B3035" s="74" t="str">
        <f t="shared" si="382"/>
        <v>2100</v>
      </c>
      <c r="C3035" t="str">
        <f>VLOOKUP(A3035,'BASE ARTICLE SAMUEL 25012023 v1'!$A$1:$B$1287,2,FALSE)</f>
        <v>AF</v>
      </c>
      <c r="D3035" t="s">
        <v>915</v>
      </c>
      <c r="E3035">
        <v>1</v>
      </c>
      <c r="F3035" t="s">
        <v>916</v>
      </c>
      <c r="G3035" s="71">
        <f>VLOOKUP(M3035,'BASE ARTICLE SAMUEL 25012023 v1'!$A$1:$F$1287,6,FALSE)</f>
        <v>4.04</v>
      </c>
      <c r="H3035" s="6">
        <f>VLOOKUP(M3035,'BASE ARTICLE SAMUEL 25012023 v2'!$A$1:$H$1287,8,FALSE)</f>
        <v>4.04</v>
      </c>
      <c r="I3035">
        <v>6.93</v>
      </c>
      <c r="J3035">
        <f t="shared" si="383"/>
        <v>6.93</v>
      </c>
      <c r="K3035" s="6">
        <f>VLOOKUP(M3035,'BASE ARTICLE SAMUEL 25012023 v2'!$A$1:$K$1287,11,FALSE)</f>
        <v>5.3732000000000006</v>
      </c>
      <c r="L3035" s="6">
        <f t="shared" si="384"/>
        <v>5.3732000000000006</v>
      </c>
      <c r="M3035" t="s">
        <v>915</v>
      </c>
      <c r="N3035" t="str">
        <f>VLOOKUP(M3035,'BASE ARTICLE SAMUEL 25012023 v1'!$A$2:$B$1287,2,FALSE)</f>
        <v>AN</v>
      </c>
      <c r="O3035">
        <f t="shared" si="381"/>
        <v>4.04</v>
      </c>
    </row>
    <row r="3036" spans="1:15" outlineLevel="2" x14ac:dyDescent="0.25">
      <c r="A3036" t="s">
        <v>623</v>
      </c>
      <c r="B3036" s="74" t="str">
        <f t="shared" si="382"/>
        <v>2100</v>
      </c>
      <c r="C3036" t="str">
        <f>VLOOKUP(A3036,'BASE ARTICLE SAMUEL 25012023 v1'!$A$1:$B$1287,2,FALSE)</f>
        <v>AF</v>
      </c>
      <c r="D3036" t="s">
        <v>567</v>
      </c>
      <c r="E3036">
        <v>1</v>
      </c>
      <c r="F3036" t="s">
        <v>568</v>
      </c>
      <c r="G3036" s="71">
        <f>VLOOKUP(M3036,'BASE ARTICLE SAMUEL 25012023 v1'!$A$1:$F$1287,6,FALSE)</f>
        <v>7.72</v>
      </c>
      <c r="H3036" s="6">
        <f>VLOOKUP(M3036,'BASE ARTICLE SAMUEL 25012023 v2'!$A$1:$H$1287,8,FALSE)</f>
        <v>8</v>
      </c>
      <c r="I3036">
        <v>8.51</v>
      </c>
      <c r="J3036">
        <f t="shared" si="383"/>
        <v>8.51</v>
      </c>
      <c r="K3036" s="6">
        <f>VLOOKUP(M3036,'BASE ARTICLE SAMUEL 25012023 v2'!$A$1:$K$1287,11,FALSE)</f>
        <v>10.64</v>
      </c>
      <c r="L3036" s="6">
        <f t="shared" si="384"/>
        <v>10.64</v>
      </c>
      <c r="M3036" t="s">
        <v>567</v>
      </c>
      <c r="N3036" t="str">
        <f>VLOOKUP(M3036,'BASE ARTICLE SAMUEL 25012023 v1'!$A$2:$B$1287,2,FALSE)</f>
        <v>AN</v>
      </c>
      <c r="O3036">
        <f t="shared" si="381"/>
        <v>8</v>
      </c>
    </row>
    <row r="3037" spans="1:15" outlineLevel="2" x14ac:dyDescent="0.25">
      <c r="A3037" t="s">
        <v>623</v>
      </c>
      <c r="B3037" s="74" t="str">
        <f t="shared" si="382"/>
        <v>2100</v>
      </c>
      <c r="C3037" t="str">
        <f>VLOOKUP(A3037,'BASE ARTICLE SAMUEL 25012023 v1'!$A$1:$B$1287,2,FALSE)</f>
        <v>AF</v>
      </c>
      <c r="E3037">
        <v>1</v>
      </c>
      <c r="F3037" t="s">
        <v>2484</v>
      </c>
      <c r="G3037" s="71">
        <f>VLOOKUP(M3037,'BASE ARTICLE SAMUEL 25012023 v1'!$A$1:$F$1287,6,FALSE)</f>
        <v>1.32</v>
      </c>
      <c r="H3037" s="6">
        <f>VLOOKUP(M3037,'BASE ARTICLE SAMUEL 25012023 v2'!$A$1:$H$1287,8,FALSE)</f>
        <v>1.32</v>
      </c>
      <c r="I3037">
        <v>1.32</v>
      </c>
      <c r="J3037">
        <f t="shared" si="383"/>
        <v>1.32</v>
      </c>
      <c r="K3037" s="6">
        <f>VLOOKUP(M3037,'BASE ARTICLE SAMUEL 25012023 v2'!$A$1:$K$1287,11,FALSE)</f>
        <v>1.4520000000000002</v>
      </c>
      <c r="L3037" s="6">
        <f t="shared" si="384"/>
        <v>1.4520000000000002</v>
      </c>
      <c r="M3037" t="s">
        <v>2483</v>
      </c>
      <c r="N3037" t="str">
        <f>VLOOKUP(M3037,'BASE ARTICLE SAMUEL 25012023 v1'!$A$2:$B$1287,2,FALSE)</f>
        <v>AN</v>
      </c>
      <c r="O3037">
        <f t="shared" si="381"/>
        <v>1.32</v>
      </c>
    </row>
    <row r="3038" spans="1:15" outlineLevel="1" x14ac:dyDescent="0.25">
      <c r="A3038" s="74" t="s">
        <v>4274</v>
      </c>
      <c r="B3038" s="74" t="str">
        <f t="shared" si="382"/>
        <v>ECSPR-2100</v>
      </c>
      <c r="H3038" s="6" t="e">
        <f>VLOOKUP(M3038,'BASE ARTICLE SAMUEL 25012023 v2'!$A$1:$H$1287,8,FALSE)</f>
        <v>#N/A</v>
      </c>
      <c r="K3038" s="6" t="e">
        <f>VLOOKUP(M3038,'BASE ARTICLE SAMUEL 25012023 v2'!$A$1:$K$1287,11,FALSE)</f>
        <v>#N/A</v>
      </c>
      <c r="L3038" s="6">
        <f>SUBTOTAL(9,L3019:L3037)</f>
        <v>757.68253400600008</v>
      </c>
      <c r="O3038">
        <f>SUBTOTAL(9,O3019:O3037)</f>
        <v>435.78360000000004</v>
      </c>
    </row>
    <row r="3039" spans="1:15" outlineLevel="2" x14ac:dyDescent="0.25">
      <c r="A3039" t="s">
        <v>2043</v>
      </c>
      <c r="B3039" s="74" t="str">
        <f t="shared" si="382"/>
        <v>2200</v>
      </c>
      <c r="C3039" t="str">
        <f>VLOOKUP(A3039,'BASE ARTICLE SAMUEL 25012023 v1'!$A$1:$B$1287,2,FALSE)</f>
        <v>AF</v>
      </c>
      <c r="E3039">
        <v>1</v>
      </c>
      <c r="F3039" t="s">
        <v>582</v>
      </c>
      <c r="G3039" s="71">
        <f>VLOOKUP(M3039,'BASE ARTICLE SAMUEL 25012023 v1'!$A$1:$F$1287,6,FALSE)</f>
        <v>1.5</v>
      </c>
      <c r="H3039" s="6">
        <f>VLOOKUP(M3039,'BASE ARTICLE SAMUEL 25012023 v2'!$A$1:$H$1287,8,FALSE)</f>
        <v>1.5</v>
      </c>
      <c r="I3039">
        <v>2.2400000000000002</v>
      </c>
      <c r="J3039">
        <f t="shared" ref="J3039:J3056" si="385">E3039*I3039</f>
        <v>2.2400000000000002</v>
      </c>
      <c r="K3039" s="6">
        <f>VLOOKUP(M3039,'BASE ARTICLE SAMUEL 25012023 v2'!$A$1:$K$1287,11,FALSE)</f>
        <v>2.25</v>
      </c>
      <c r="L3039" s="6">
        <f t="shared" ref="L3039:L3056" si="386">E3039*K3039</f>
        <v>2.25</v>
      </c>
      <c r="M3039">
        <v>101007</v>
      </c>
      <c r="N3039" t="str">
        <f>VLOOKUP(M3039,'BASE ARTICLE SAMUEL 25012023 v1'!$A$2:$B$1287,2,FALSE)</f>
        <v>AN</v>
      </c>
      <c r="O3039">
        <f t="shared" si="381"/>
        <v>1.5</v>
      </c>
    </row>
    <row r="3040" spans="1:15" outlineLevel="2" x14ac:dyDescent="0.25">
      <c r="A3040" t="s">
        <v>2043</v>
      </c>
      <c r="B3040" s="74" t="str">
        <f t="shared" si="382"/>
        <v>2200</v>
      </c>
      <c r="C3040" t="str">
        <f>VLOOKUP(A3040,'BASE ARTICLE SAMUEL 25012023 v1'!$A$1:$B$1287,2,FALSE)</f>
        <v>AF</v>
      </c>
      <c r="E3040">
        <v>1</v>
      </c>
      <c r="F3040" t="s">
        <v>476</v>
      </c>
      <c r="G3040" s="71">
        <f>VLOOKUP(M3040,'BASE ARTICLE SAMUEL 25012023 v1'!$A$1:$F$1287,6,FALSE)</f>
        <v>14.38</v>
      </c>
      <c r="H3040" s="6">
        <f>VLOOKUP(M3040,'BASE ARTICLE SAMUEL 25012023 v2'!$A$1:$H$1287,8,FALSE)</f>
        <v>14.38</v>
      </c>
      <c r="I3040">
        <v>20.309999999999999</v>
      </c>
      <c r="J3040">
        <f t="shared" si="385"/>
        <v>20.309999999999999</v>
      </c>
      <c r="K3040" s="6">
        <f>VLOOKUP(M3040,'BASE ARTICLE SAMUEL 25012023 v2'!$A$1:$K$1287,11,FALSE)</f>
        <v>21.57</v>
      </c>
      <c r="L3040" s="6">
        <f t="shared" si="386"/>
        <v>21.57</v>
      </c>
      <c r="M3040">
        <v>1510041</v>
      </c>
      <c r="N3040" t="str">
        <f>VLOOKUP(M3040,'BASE ARTICLE SAMUEL 25012023 v1'!$A$2:$B$1287,2,FALSE)</f>
        <v>AS</v>
      </c>
      <c r="O3040">
        <f t="shared" si="381"/>
        <v>14.38</v>
      </c>
    </row>
    <row r="3041" spans="1:15" outlineLevel="2" x14ac:dyDescent="0.25">
      <c r="A3041" t="s">
        <v>2043</v>
      </c>
      <c r="B3041" s="74" t="str">
        <f t="shared" si="382"/>
        <v>2200</v>
      </c>
      <c r="C3041" t="str">
        <f>VLOOKUP(A3041,'BASE ARTICLE SAMUEL 25012023 v1'!$A$1:$B$1287,2,FALSE)</f>
        <v>AF</v>
      </c>
      <c r="E3041">
        <v>1.9</v>
      </c>
      <c r="F3041" t="s">
        <v>577</v>
      </c>
      <c r="G3041" s="71">
        <f>VLOOKUP(M3041,'BASE ARTICLE SAMUEL 25012023 v1'!$A$1:$F$1287,6,FALSE)</f>
        <v>3.2</v>
      </c>
      <c r="H3041" s="6">
        <f>VLOOKUP(M3041,'BASE ARTICLE SAMUEL 25012023 v2'!$A$1:$H$1287,8,FALSE)</f>
        <v>3.2</v>
      </c>
      <c r="I3041">
        <v>4.3499999999999996</v>
      </c>
      <c r="J3041">
        <f t="shared" si="385"/>
        <v>8.2649999999999988</v>
      </c>
      <c r="K3041" s="6">
        <f>VLOOKUP(M3041,'BASE ARTICLE SAMUEL 25012023 v2'!$A$1:$K$1287,11,FALSE)</f>
        <v>4.8000000000000007</v>
      </c>
      <c r="L3041" s="6">
        <f t="shared" si="386"/>
        <v>9.120000000000001</v>
      </c>
      <c r="M3041" t="s">
        <v>576</v>
      </c>
      <c r="N3041" t="str">
        <f>VLOOKUP(M3041,'BASE ARTICLE SAMUEL 25012023 v1'!$A$2:$B$1287,2,FALSE)</f>
        <v>AN</v>
      </c>
      <c r="O3041">
        <f t="shared" si="381"/>
        <v>6.08</v>
      </c>
    </row>
    <row r="3042" spans="1:15" outlineLevel="2" x14ac:dyDescent="0.25">
      <c r="A3042" t="s">
        <v>2043</v>
      </c>
      <c r="B3042" s="74" t="str">
        <f t="shared" si="382"/>
        <v>2200</v>
      </c>
      <c r="C3042" t="str">
        <f>VLOOKUP(A3042,'BASE ARTICLE SAMUEL 25012023 v1'!$A$1:$B$1287,2,FALSE)</f>
        <v>AF</v>
      </c>
      <c r="E3042">
        <v>1</v>
      </c>
      <c r="F3042" t="s">
        <v>1550</v>
      </c>
      <c r="G3042" s="71">
        <f>VLOOKUP(M3042,'BASE ARTICLE SAMUEL 25012023 v1'!$A$1:$F$1287,6,FALSE)</f>
        <v>5</v>
      </c>
      <c r="H3042" s="6">
        <f>VLOOKUP(M3042,'BASE ARTICLE SAMUEL 25012023 v2'!$A$1:$H$1287,8,FALSE)</f>
        <v>5</v>
      </c>
      <c r="I3042">
        <v>8.51</v>
      </c>
      <c r="J3042">
        <f t="shared" si="385"/>
        <v>8.51</v>
      </c>
      <c r="K3042" s="6">
        <f>VLOOKUP(M3042,'BASE ARTICLE SAMUEL 25012023 v2'!$A$1:$K$1287,11,FALSE)</f>
        <v>5.5</v>
      </c>
      <c r="L3042" s="6">
        <f t="shared" si="386"/>
        <v>5.5</v>
      </c>
      <c r="M3042" t="s">
        <v>1549</v>
      </c>
      <c r="N3042" t="str">
        <f>VLOOKUP(M3042,'BASE ARTICLE SAMUEL 25012023 v1'!$A$2:$B$1287,2,FALSE)</f>
        <v>AN</v>
      </c>
      <c r="O3042">
        <f t="shared" si="381"/>
        <v>5</v>
      </c>
    </row>
    <row r="3043" spans="1:15" outlineLevel="2" x14ac:dyDescent="0.25">
      <c r="A3043" t="s">
        <v>2043</v>
      </c>
      <c r="B3043" s="74" t="str">
        <f t="shared" si="382"/>
        <v>2200</v>
      </c>
      <c r="C3043" t="str">
        <f>VLOOKUP(A3043,'BASE ARTICLE SAMUEL 25012023 v1'!$A$1:$B$1287,2,FALSE)</f>
        <v>AF</v>
      </c>
      <c r="E3043">
        <v>1</v>
      </c>
      <c r="F3043" t="s">
        <v>1160</v>
      </c>
      <c r="G3043" s="71">
        <f>VLOOKUP(M3043,'BASE ARTICLE SAMUEL 25012023 v1'!$A$1:$F$1287,6,FALSE)</f>
        <v>1.2</v>
      </c>
      <c r="H3043" s="6">
        <f>VLOOKUP(M3043,'BASE ARTICLE SAMUEL 25012023 v2'!$A$1:$H$1287,8,FALSE)</f>
        <v>1.2</v>
      </c>
      <c r="I3043">
        <v>1.57</v>
      </c>
      <c r="J3043">
        <f t="shared" si="385"/>
        <v>1.57</v>
      </c>
      <c r="K3043" s="6">
        <f>VLOOKUP(M3043,'BASE ARTICLE SAMUEL 25012023 v2'!$A$1:$K$1287,11,FALSE)</f>
        <v>2.4</v>
      </c>
      <c r="L3043" s="6">
        <f t="shared" si="386"/>
        <v>2.4</v>
      </c>
      <c r="M3043">
        <v>9600000618</v>
      </c>
      <c r="N3043" t="str">
        <f>VLOOKUP(M3043,'BASE ARTICLE SAMUEL 25012023 v1'!$A$2:$B$1287,2,FALSE)</f>
        <v>AN</v>
      </c>
      <c r="O3043">
        <f t="shared" si="381"/>
        <v>1.2</v>
      </c>
    </row>
    <row r="3044" spans="1:15" outlineLevel="2" x14ac:dyDescent="0.25">
      <c r="A3044" t="s">
        <v>2043</v>
      </c>
      <c r="B3044" s="74" t="str">
        <f t="shared" si="382"/>
        <v>2200</v>
      </c>
      <c r="C3044" t="str">
        <f>VLOOKUP(A3044,'BASE ARTICLE SAMUEL 25012023 v1'!$A$1:$B$1287,2,FALSE)</f>
        <v>AF</v>
      </c>
      <c r="E3044">
        <v>1</v>
      </c>
      <c r="F3044" t="s">
        <v>610</v>
      </c>
      <c r="G3044" s="71">
        <f>VLOOKUP(M3044,'BASE ARTICLE SAMUEL 25012023 v1'!$A$1:$F$1287,6,FALSE)</f>
        <v>0.54</v>
      </c>
      <c r="H3044" s="6">
        <f>VLOOKUP(M3044,'BASE ARTICLE SAMUEL 25012023 v2'!$A$1:$H$1287,8,FALSE)</f>
        <v>0.52100000000000002</v>
      </c>
      <c r="I3044">
        <v>0.6</v>
      </c>
      <c r="J3044">
        <f t="shared" si="385"/>
        <v>0.6</v>
      </c>
      <c r="K3044" s="6">
        <f>VLOOKUP(M3044,'BASE ARTICLE SAMUEL 25012023 v2'!$A$1:$K$1287,11,FALSE)</f>
        <v>0.65125</v>
      </c>
      <c r="L3044" s="6">
        <f t="shared" si="386"/>
        <v>0.65125</v>
      </c>
      <c r="M3044" t="s">
        <v>609</v>
      </c>
      <c r="N3044" t="str">
        <f>VLOOKUP(M3044,'BASE ARTICLE SAMUEL 25012023 v1'!$A$2:$B$1287,2,FALSE)</f>
        <v>AS</v>
      </c>
      <c r="O3044">
        <f t="shared" si="381"/>
        <v>0.52100000000000002</v>
      </c>
    </row>
    <row r="3045" spans="1:15" outlineLevel="2" x14ac:dyDescent="0.25">
      <c r="A3045" t="s">
        <v>2043</v>
      </c>
      <c r="B3045" s="74" t="str">
        <f t="shared" si="382"/>
        <v>2200</v>
      </c>
      <c r="C3045" t="str">
        <f>VLOOKUP(A3045,'BASE ARTICLE SAMUEL 25012023 v1'!$A$1:$B$1287,2,FALSE)</f>
        <v>AF</v>
      </c>
      <c r="E3045">
        <v>1</v>
      </c>
      <c r="F3045" t="s">
        <v>2040</v>
      </c>
      <c r="G3045" s="71">
        <f>VLOOKUP(M3045,'BASE ARTICLE SAMUEL 25012023 v1'!$A$1:$F$1287,6,FALSE)</f>
        <v>200.19</v>
      </c>
      <c r="H3045" s="6">
        <f>VLOOKUP(M3045,'BASE ARTICLE SAMUEL 25012023 v2'!$A$1:$H$1287,8,FALSE)</f>
        <v>226.26</v>
      </c>
      <c r="I3045">
        <v>0</v>
      </c>
      <c r="J3045">
        <f t="shared" si="385"/>
        <v>0</v>
      </c>
      <c r="K3045" s="6">
        <f>VLOOKUP(M3045,'BASE ARTICLE SAMUEL 25012023 v2'!$A$1:$K$1287,11,FALSE)</f>
        <v>339.39</v>
      </c>
      <c r="L3045" s="6">
        <f t="shared" si="386"/>
        <v>339.39</v>
      </c>
      <c r="M3045" t="s">
        <v>2039</v>
      </c>
      <c r="N3045" t="str">
        <f>VLOOKUP(M3045,'BASE ARTICLE SAMUEL 25012023 v1'!$A$2:$B$1287,2,FALSE)</f>
        <v>AN</v>
      </c>
      <c r="O3045">
        <f t="shared" si="381"/>
        <v>226.26</v>
      </c>
    </row>
    <row r="3046" spans="1:15" outlineLevel="2" x14ac:dyDescent="0.25">
      <c r="A3046" t="s">
        <v>2043</v>
      </c>
      <c r="B3046" s="74" t="str">
        <f t="shared" si="382"/>
        <v>2200</v>
      </c>
      <c r="C3046" t="str">
        <f>VLOOKUP(A3046,'BASE ARTICLE SAMUEL 25012023 v1'!$A$1:$B$1287,2,FALSE)</f>
        <v>AF</v>
      </c>
      <c r="E3046">
        <v>1</v>
      </c>
      <c r="F3046" t="s">
        <v>1670</v>
      </c>
      <c r="G3046" s="71">
        <f>VLOOKUP(M3046,'BASE ARTICLE SAMUEL 25012023 v1'!$A$1:$F$1287,6,FALSE)</f>
        <v>7.0000000000000007E-2</v>
      </c>
      <c r="H3046" s="6">
        <f>VLOOKUP(M3046,'BASE ARTICLE SAMUEL 25012023 v2'!$A$1:$H$1287,8,FALSE)</f>
        <v>7.0000000000000007E-2</v>
      </c>
      <c r="I3046">
        <v>0.08</v>
      </c>
      <c r="J3046">
        <f t="shared" si="385"/>
        <v>0.08</v>
      </c>
      <c r="K3046" s="6">
        <f>VLOOKUP(M3046,'BASE ARTICLE SAMUEL 25012023 v2'!$A$1:$K$1287,11,FALSE)</f>
        <v>0.11200000000000002</v>
      </c>
      <c r="L3046" s="6">
        <f t="shared" si="386"/>
        <v>0.11200000000000002</v>
      </c>
      <c r="M3046" t="s">
        <v>1669</v>
      </c>
      <c r="N3046" t="str">
        <f>VLOOKUP(M3046,'BASE ARTICLE SAMUEL 25012023 v1'!$A$2:$B$1287,2,FALSE)</f>
        <v>AN</v>
      </c>
      <c r="O3046">
        <f t="shared" si="381"/>
        <v>7.0000000000000007E-2</v>
      </c>
    </row>
    <row r="3047" spans="1:15" outlineLevel="2" x14ac:dyDescent="0.25">
      <c r="A3047" t="s">
        <v>2043</v>
      </c>
      <c r="B3047" s="74" t="str">
        <f t="shared" si="382"/>
        <v>2200</v>
      </c>
      <c r="C3047" t="str">
        <f>VLOOKUP(A3047,'BASE ARTICLE SAMUEL 25012023 v1'!$A$1:$B$1287,2,FALSE)</f>
        <v>AF</v>
      </c>
      <c r="E3047">
        <v>1</v>
      </c>
      <c r="F3047" t="s">
        <v>626</v>
      </c>
      <c r="G3047" s="71">
        <f>VLOOKUP(M3047,'BASE ARTICLE SAMUEL 25012023 v1'!$A$1:$F$1287,6,FALSE)</f>
        <v>0.79</v>
      </c>
      <c r="H3047" s="6">
        <f>VLOOKUP(M3047,'BASE ARTICLE SAMUEL 25012023 v2'!$A$1:$H$1287,8,FALSE)</f>
        <v>0.80800000000000005</v>
      </c>
      <c r="I3047">
        <v>1.19</v>
      </c>
      <c r="J3047">
        <f t="shared" si="385"/>
        <v>1.19</v>
      </c>
      <c r="K3047" s="6">
        <f>VLOOKUP(M3047,'BASE ARTICLE SAMUEL 25012023 v2'!$A$1:$K$1287,11,FALSE)</f>
        <v>1.2120000000000002</v>
      </c>
      <c r="L3047" s="6">
        <f t="shared" si="386"/>
        <v>1.2120000000000002</v>
      </c>
      <c r="M3047" t="s">
        <v>625</v>
      </c>
      <c r="N3047" t="str">
        <f>VLOOKUP(M3047,'BASE ARTICLE SAMUEL 25012023 v1'!$A$2:$B$1287,2,FALSE)</f>
        <v>Z</v>
      </c>
      <c r="O3047">
        <f t="shared" si="381"/>
        <v>0.80800000000000005</v>
      </c>
    </row>
    <row r="3048" spans="1:15" outlineLevel="2" x14ac:dyDescent="0.25">
      <c r="A3048" t="s">
        <v>2043</v>
      </c>
      <c r="B3048" s="74" t="str">
        <f t="shared" si="382"/>
        <v>2200</v>
      </c>
      <c r="C3048" t="str">
        <f>VLOOKUP(A3048,'BASE ARTICLE SAMUEL 25012023 v1'!$A$1:$B$1287,2,FALSE)</f>
        <v>AF</v>
      </c>
      <c r="E3048">
        <v>1</v>
      </c>
      <c r="F3048" t="s">
        <v>1668</v>
      </c>
      <c r="G3048" s="71">
        <f>VLOOKUP(M3048,'BASE ARTICLE SAMUEL 25012023 v1'!$A$1:$F$1287,6,FALSE)</f>
        <v>0.6</v>
      </c>
      <c r="H3048" s="6">
        <f>VLOOKUP(M3048,'BASE ARTICLE SAMUEL 25012023 v2'!$A$1:$H$1287,8,FALSE)</f>
        <v>0.6</v>
      </c>
      <c r="I3048">
        <v>0.90200000000000002</v>
      </c>
      <c r="J3048">
        <f t="shared" si="385"/>
        <v>0.90200000000000002</v>
      </c>
      <c r="K3048" s="6">
        <f>VLOOKUP(M3048,'BASE ARTICLE SAMUEL 25012023 v2'!$A$1:$K$1287,11,FALSE)</f>
        <v>0.89999999999999991</v>
      </c>
      <c r="L3048" s="6">
        <f t="shared" si="386"/>
        <v>0.89999999999999991</v>
      </c>
      <c r="M3048" t="s">
        <v>1667</v>
      </c>
      <c r="N3048" t="str">
        <f>VLOOKUP(M3048,'BASE ARTICLE SAMUEL 25012023 v1'!$A$2:$B$1287,2,FALSE)</f>
        <v>AN</v>
      </c>
      <c r="O3048">
        <f t="shared" si="381"/>
        <v>0.6</v>
      </c>
    </row>
    <row r="3049" spans="1:15" outlineLevel="2" x14ac:dyDescent="0.25">
      <c r="A3049" t="s">
        <v>2043</v>
      </c>
      <c r="B3049" s="74" t="str">
        <f t="shared" si="382"/>
        <v>2200</v>
      </c>
      <c r="C3049" t="str">
        <f>VLOOKUP(A3049,'BASE ARTICLE SAMUEL 25012023 v1'!$A$1:$B$1287,2,FALSE)</f>
        <v>AF</v>
      </c>
      <c r="E3049">
        <v>1</v>
      </c>
      <c r="F3049" t="s">
        <v>3926</v>
      </c>
      <c r="G3049" s="71">
        <f>VLOOKUP(M3049,'BASE ARTICLE SAMUEL 25012023 v1'!$A$1:$F$1287,6,FALSE)</f>
        <v>0.94</v>
      </c>
      <c r="H3049" s="6">
        <f>VLOOKUP(M3049,'BASE ARTICLE SAMUEL 25012023 v2'!$A$1:$H$1287,8,FALSE)</f>
        <v>0.94</v>
      </c>
      <c r="I3049">
        <v>4.87</v>
      </c>
      <c r="J3049">
        <f t="shared" si="385"/>
        <v>4.87</v>
      </c>
      <c r="K3049" s="6">
        <f>VLOOKUP(M3049,'BASE ARTICLE SAMUEL 25012023 v2'!$A$1:$K$1287,11,FALSE)</f>
        <v>1.41</v>
      </c>
      <c r="L3049" s="6">
        <f t="shared" si="386"/>
        <v>1.41</v>
      </c>
      <c r="M3049" t="s">
        <v>68</v>
      </c>
      <c r="N3049" t="str">
        <f>VLOOKUP(M3049,'BASE ARTICLE SAMUEL 25012023 v1'!$A$2:$B$1287,2,FALSE)</f>
        <v>AS</v>
      </c>
      <c r="O3049">
        <f t="shared" si="381"/>
        <v>0.94</v>
      </c>
    </row>
    <row r="3050" spans="1:15" outlineLevel="2" x14ac:dyDescent="0.25">
      <c r="A3050" t="s">
        <v>2043</v>
      </c>
      <c r="B3050" s="74" t="str">
        <f t="shared" si="382"/>
        <v>2200</v>
      </c>
      <c r="C3050" t="str">
        <f>VLOOKUP(A3050,'BASE ARTICLE SAMUEL 25012023 v1'!$A$1:$B$1287,2,FALSE)</f>
        <v>AF</v>
      </c>
      <c r="E3050">
        <v>1</v>
      </c>
      <c r="F3050" t="s">
        <v>3927</v>
      </c>
      <c r="G3050" s="71">
        <f>VLOOKUP(M3050,'BASE ARTICLE SAMUEL 25012023 v1'!$A$1:$F$1287,6,FALSE)</f>
        <v>0.92</v>
      </c>
      <c r="H3050" s="6">
        <f>VLOOKUP(M3050,'BASE ARTICLE SAMUEL 25012023 v2'!$A$1:$H$1287,8,FALSE)</f>
        <v>0.92</v>
      </c>
      <c r="I3050">
        <v>4.9400000000000004</v>
      </c>
      <c r="J3050">
        <f t="shared" si="385"/>
        <v>4.9400000000000004</v>
      </c>
      <c r="K3050" s="6">
        <f>VLOOKUP(M3050,'BASE ARTICLE SAMUEL 25012023 v2'!$A$1:$K$1287,11,FALSE)</f>
        <v>1.3800000000000001</v>
      </c>
      <c r="L3050" s="6">
        <f t="shared" si="386"/>
        <v>1.3800000000000001</v>
      </c>
      <c r="M3050" t="s">
        <v>44</v>
      </c>
      <c r="N3050" t="str">
        <f>VLOOKUP(M3050,'BASE ARTICLE SAMUEL 25012023 v1'!$A$2:$B$1287,2,FALSE)</f>
        <v>AS</v>
      </c>
      <c r="O3050">
        <f t="shared" si="381"/>
        <v>0.92</v>
      </c>
    </row>
    <row r="3051" spans="1:15" outlineLevel="2" x14ac:dyDescent="0.25">
      <c r="A3051" t="s">
        <v>2043</v>
      </c>
      <c r="B3051" s="74" t="str">
        <f t="shared" si="382"/>
        <v>2200</v>
      </c>
      <c r="C3051" t="str">
        <f>VLOOKUP(A3051,'BASE ARTICLE SAMUEL 25012023 v1'!$A$1:$B$1287,2,FALSE)</f>
        <v>AF</v>
      </c>
      <c r="E3051">
        <v>1</v>
      </c>
      <c r="F3051" t="s">
        <v>1604</v>
      </c>
      <c r="G3051" s="71">
        <f>VLOOKUP(M3051,'BASE ARTICLE SAMUEL 25012023 v1'!$A$1:$F$1287,6,FALSE)</f>
        <v>50</v>
      </c>
      <c r="H3051" s="6">
        <f>VLOOKUP(M3051,'BASE ARTICLE SAMUEL 25012023 v2'!$A$1:$H$1287,8,FALSE)</f>
        <v>0</v>
      </c>
      <c r="I3051">
        <v>75</v>
      </c>
      <c r="J3051">
        <f t="shared" si="385"/>
        <v>75</v>
      </c>
      <c r="K3051" s="6">
        <f>VLOOKUP(M3051,'BASE ARTICLE SAMUEL 25012023 v2'!$A$1:$K$1287,11,FALSE)</f>
        <v>75</v>
      </c>
      <c r="L3051" s="6">
        <f t="shared" si="386"/>
        <v>75</v>
      </c>
      <c r="M3051" t="s">
        <v>1603</v>
      </c>
      <c r="N3051" t="str">
        <f>VLOOKUP(M3051,'BASE ARTICLE SAMUEL 25012023 v1'!$A$2:$B$1287,2,FALSE)</f>
        <v>AN</v>
      </c>
      <c r="O3051">
        <f t="shared" si="381"/>
        <v>0</v>
      </c>
    </row>
    <row r="3052" spans="1:15" outlineLevel="2" x14ac:dyDescent="0.25">
      <c r="A3052" t="s">
        <v>2043</v>
      </c>
      <c r="B3052" s="74" t="str">
        <f t="shared" si="382"/>
        <v>2200</v>
      </c>
      <c r="C3052" t="str">
        <f>VLOOKUP(A3052,'BASE ARTICLE SAMUEL 25012023 v1'!$A$1:$B$1287,2,FALSE)</f>
        <v>AF</v>
      </c>
      <c r="E3052">
        <v>1</v>
      </c>
      <c r="F3052" t="s">
        <v>475</v>
      </c>
      <c r="G3052" s="71">
        <f>VLOOKUP(M3052,'BASE ARTICLE SAMUEL 25012023 v1'!$A$1:$F$1287,6,FALSE)</f>
        <v>88</v>
      </c>
      <c r="H3052" s="6">
        <f>VLOOKUP(M3052,'BASE ARTICLE SAMUEL 25012023 v2'!$A$1:$H$1287,8,FALSE)</f>
        <v>88</v>
      </c>
      <c r="I3052">
        <v>119.89</v>
      </c>
      <c r="J3052">
        <f t="shared" si="385"/>
        <v>119.89</v>
      </c>
      <c r="K3052" s="6">
        <f>VLOOKUP(M3052,'BASE ARTICLE SAMUEL 25012023 v2'!$A$1:$K$1287,11,FALSE)</f>
        <v>132</v>
      </c>
      <c r="L3052" s="6">
        <f t="shared" si="386"/>
        <v>132</v>
      </c>
      <c r="M3052" t="s">
        <v>474</v>
      </c>
      <c r="N3052" t="str">
        <f>VLOOKUP(M3052,'BASE ARTICLE SAMUEL 25012023 v1'!$A$2:$B$1287,2,FALSE)</f>
        <v>AS</v>
      </c>
      <c r="O3052">
        <f t="shared" si="381"/>
        <v>88</v>
      </c>
    </row>
    <row r="3053" spans="1:15" outlineLevel="2" x14ac:dyDescent="0.25">
      <c r="A3053" t="s">
        <v>2043</v>
      </c>
      <c r="B3053" s="74" t="str">
        <f t="shared" si="382"/>
        <v>2200</v>
      </c>
      <c r="C3053" t="str">
        <f>VLOOKUP(A3053,'BASE ARTICLE SAMUEL 25012023 v1'!$A$1:$B$1287,2,FALSE)</f>
        <v>AF</v>
      </c>
      <c r="E3053">
        <v>2</v>
      </c>
      <c r="F3053" t="s">
        <v>3943</v>
      </c>
      <c r="G3053" s="71">
        <f>VLOOKUP(M3053,'BASE ARTICLE SAMUEL 25012023 v1'!$A$1:$F$1287,6,FALSE)</f>
        <v>2.16</v>
      </c>
      <c r="H3053" s="6">
        <f>VLOOKUP(M3053,'BASE ARTICLE SAMUEL 25012023 v2'!$A$1:$H$1287,8,FALSE)</f>
        <v>2.1760000000000002</v>
      </c>
      <c r="I3053">
        <v>5.59</v>
      </c>
      <c r="J3053">
        <f t="shared" si="385"/>
        <v>11.18</v>
      </c>
      <c r="K3053" s="6">
        <f>VLOOKUP(M3053,'BASE ARTICLE SAMUEL 25012023 v2'!$A$1:$K$1287,11,FALSE)</f>
        <v>8.6822400000000002</v>
      </c>
      <c r="L3053" s="6">
        <f t="shared" si="386"/>
        <v>17.36448</v>
      </c>
      <c r="M3053" t="s">
        <v>563</v>
      </c>
      <c r="N3053" t="str">
        <f>VLOOKUP(M3053,'BASE ARTICLE SAMUEL 25012023 v1'!$A$2:$B$1287,2,FALSE)</f>
        <v>AN</v>
      </c>
      <c r="O3053">
        <f t="shared" si="381"/>
        <v>4.3520000000000003</v>
      </c>
    </row>
    <row r="3054" spans="1:15" outlineLevel="2" x14ac:dyDescent="0.25">
      <c r="A3054" t="s">
        <v>2043</v>
      </c>
      <c r="B3054" s="74" t="str">
        <f t="shared" si="382"/>
        <v>2200</v>
      </c>
      <c r="C3054" t="str">
        <f>VLOOKUP(A3054,'BASE ARTICLE SAMUEL 25012023 v1'!$A$1:$B$1287,2,FALSE)</f>
        <v>AF</v>
      </c>
      <c r="E3054">
        <v>1</v>
      </c>
      <c r="F3054" t="s">
        <v>916</v>
      </c>
      <c r="G3054" s="71">
        <f>VLOOKUP(M3054,'BASE ARTICLE SAMUEL 25012023 v1'!$A$1:$F$1287,6,FALSE)</f>
        <v>4.04</v>
      </c>
      <c r="H3054" s="6">
        <f>VLOOKUP(M3054,'BASE ARTICLE SAMUEL 25012023 v2'!$A$1:$H$1287,8,FALSE)</f>
        <v>4.04</v>
      </c>
      <c r="I3054">
        <v>6.93</v>
      </c>
      <c r="J3054">
        <f t="shared" si="385"/>
        <v>6.93</v>
      </c>
      <c r="K3054" s="6">
        <f>VLOOKUP(M3054,'BASE ARTICLE SAMUEL 25012023 v2'!$A$1:$K$1287,11,FALSE)</f>
        <v>5.3732000000000006</v>
      </c>
      <c r="L3054" s="6">
        <f t="shared" si="386"/>
        <v>5.3732000000000006</v>
      </c>
      <c r="M3054" t="s">
        <v>915</v>
      </c>
      <c r="N3054" t="str">
        <f>VLOOKUP(M3054,'BASE ARTICLE SAMUEL 25012023 v1'!$A$2:$B$1287,2,FALSE)</f>
        <v>AN</v>
      </c>
      <c r="O3054">
        <f t="shared" si="381"/>
        <v>4.04</v>
      </c>
    </row>
    <row r="3055" spans="1:15" outlineLevel="2" x14ac:dyDescent="0.25">
      <c r="A3055" t="s">
        <v>2043</v>
      </c>
      <c r="B3055" s="74" t="str">
        <f t="shared" si="382"/>
        <v>2200</v>
      </c>
      <c r="C3055" t="str">
        <f>VLOOKUP(A3055,'BASE ARTICLE SAMUEL 25012023 v1'!$A$1:$B$1287,2,FALSE)</f>
        <v>AF</v>
      </c>
      <c r="E3055">
        <v>1</v>
      </c>
      <c r="F3055" t="s">
        <v>568</v>
      </c>
      <c r="G3055" s="71">
        <f>VLOOKUP(M3055,'BASE ARTICLE SAMUEL 25012023 v1'!$A$1:$F$1287,6,FALSE)</f>
        <v>7.72</v>
      </c>
      <c r="H3055" s="6">
        <f>VLOOKUP(M3055,'BASE ARTICLE SAMUEL 25012023 v2'!$A$1:$H$1287,8,FALSE)</f>
        <v>8</v>
      </c>
      <c r="I3055">
        <v>8.51</v>
      </c>
      <c r="J3055">
        <f t="shared" si="385"/>
        <v>8.51</v>
      </c>
      <c r="K3055" s="6">
        <f>VLOOKUP(M3055,'BASE ARTICLE SAMUEL 25012023 v2'!$A$1:$K$1287,11,FALSE)</f>
        <v>10.64</v>
      </c>
      <c r="L3055" s="6">
        <f t="shared" si="386"/>
        <v>10.64</v>
      </c>
      <c r="M3055" t="s">
        <v>567</v>
      </c>
      <c r="N3055" t="str">
        <f>VLOOKUP(M3055,'BASE ARTICLE SAMUEL 25012023 v1'!$A$2:$B$1287,2,FALSE)</f>
        <v>AN</v>
      </c>
      <c r="O3055">
        <f t="shared" si="381"/>
        <v>8</v>
      </c>
    </row>
    <row r="3056" spans="1:15" outlineLevel="2" x14ac:dyDescent="0.25">
      <c r="A3056" t="s">
        <v>2043</v>
      </c>
      <c r="B3056" s="74" t="str">
        <f t="shared" si="382"/>
        <v>2200</v>
      </c>
      <c r="C3056" t="str">
        <f>VLOOKUP(A3056,'BASE ARTICLE SAMUEL 25012023 v1'!$A$1:$B$1287,2,FALSE)</f>
        <v>AF</v>
      </c>
      <c r="E3056">
        <v>1</v>
      </c>
      <c r="F3056" t="s">
        <v>2484</v>
      </c>
      <c r="G3056" s="71">
        <f>VLOOKUP(M3056,'BASE ARTICLE SAMUEL 25012023 v1'!$A$1:$F$1287,6,FALSE)</f>
        <v>1.32</v>
      </c>
      <c r="H3056" s="6">
        <f>VLOOKUP(M3056,'BASE ARTICLE SAMUEL 25012023 v2'!$A$1:$H$1287,8,FALSE)</f>
        <v>1.32</v>
      </c>
      <c r="I3056">
        <v>8.51</v>
      </c>
      <c r="J3056">
        <f t="shared" si="385"/>
        <v>8.51</v>
      </c>
      <c r="K3056" s="6">
        <f>VLOOKUP(M3056,'BASE ARTICLE SAMUEL 25012023 v2'!$A$1:$K$1287,11,FALSE)</f>
        <v>1.4520000000000002</v>
      </c>
      <c r="L3056" s="6">
        <f t="shared" si="386"/>
        <v>1.4520000000000002</v>
      </c>
      <c r="M3056" t="s">
        <v>2483</v>
      </c>
      <c r="N3056" t="str">
        <f>VLOOKUP(M3056,'BASE ARTICLE SAMUEL 25012023 v1'!$A$2:$B$1287,2,FALSE)</f>
        <v>AN</v>
      </c>
      <c r="O3056">
        <f t="shared" si="381"/>
        <v>1.32</v>
      </c>
    </row>
    <row r="3057" spans="1:15" outlineLevel="1" x14ac:dyDescent="0.25">
      <c r="A3057" s="74" t="s">
        <v>4275</v>
      </c>
      <c r="B3057" s="74" t="str">
        <f t="shared" si="382"/>
        <v>ECSPR-2200</v>
      </c>
      <c r="H3057" s="6" t="e">
        <f>VLOOKUP(M3057,'BASE ARTICLE SAMUEL 25012023 v2'!$A$1:$H$1287,8,FALSE)</f>
        <v>#N/A</v>
      </c>
      <c r="K3057" s="6" t="e">
        <f>VLOOKUP(M3057,'BASE ARTICLE SAMUEL 25012023 v2'!$A$1:$K$1287,11,FALSE)</f>
        <v>#N/A</v>
      </c>
      <c r="L3057" s="6">
        <f>SUBTOTAL(9,L3039:L3056)</f>
        <v>627.72492999999997</v>
      </c>
      <c r="O3057">
        <f>SUBTOTAL(9,O3039:O3056)</f>
        <v>363.99099999999999</v>
      </c>
    </row>
    <row r="3058" spans="1:15" outlineLevel="2" x14ac:dyDescent="0.25">
      <c r="A3058" t="s">
        <v>494</v>
      </c>
      <c r="B3058" s="74" t="str">
        <f t="shared" si="382"/>
        <v>600</v>
      </c>
      <c r="C3058" t="str">
        <f>VLOOKUP(A3058,'BASE ARTICLE SAMUEL 25012023 v1'!$A$1:$B$1287,2,FALSE)</f>
        <v>AF</v>
      </c>
      <c r="E3058">
        <v>1</v>
      </c>
      <c r="F3058" t="s">
        <v>582</v>
      </c>
      <c r="G3058" s="71">
        <f>VLOOKUP(M3058,'BASE ARTICLE SAMUEL 25012023 v1'!$A$1:$F$1287,6,FALSE)</f>
        <v>1.5</v>
      </c>
      <c r="H3058" s="6">
        <f>VLOOKUP(M3058,'BASE ARTICLE SAMUEL 25012023 v2'!$A$1:$H$1287,8,FALSE)</f>
        <v>1.5</v>
      </c>
      <c r="I3058">
        <v>2.2400000000000002</v>
      </c>
      <c r="J3058">
        <f t="shared" ref="J3058:J3075" si="387">E3058*I3058</f>
        <v>2.2400000000000002</v>
      </c>
      <c r="K3058" s="6">
        <f>VLOOKUP(M3058,'BASE ARTICLE SAMUEL 25012023 v2'!$A$1:$K$1287,11,FALSE)</f>
        <v>2.25</v>
      </c>
      <c r="L3058" s="6">
        <f t="shared" ref="L3058:L3075" si="388">E3058*K3058</f>
        <v>2.25</v>
      </c>
      <c r="M3058">
        <v>101007</v>
      </c>
      <c r="N3058" t="str">
        <f>VLOOKUP(M3058,'BASE ARTICLE SAMUEL 25012023 v1'!$A$2:$B$1287,2,FALSE)</f>
        <v>AN</v>
      </c>
      <c r="O3058">
        <f t="shared" si="381"/>
        <v>1.5</v>
      </c>
    </row>
    <row r="3059" spans="1:15" outlineLevel="2" x14ac:dyDescent="0.25">
      <c r="A3059" t="s">
        <v>494</v>
      </c>
      <c r="B3059" s="74" t="str">
        <f t="shared" si="382"/>
        <v>600</v>
      </c>
      <c r="C3059" t="str">
        <f>VLOOKUP(A3059,'BASE ARTICLE SAMUEL 25012023 v1'!$A$1:$B$1287,2,FALSE)</f>
        <v>AF</v>
      </c>
      <c r="E3059">
        <v>1</v>
      </c>
      <c r="F3059" t="s">
        <v>476</v>
      </c>
      <c r="G3059" s="71">
        <f>VLOOKUP(M3059,'BASE ARTICLE SAMUEL 25012023 v1'!$A$1:$F$1287,6,FALSE)</f>
        <v>14.38</v>
      </c>
      <c r="H3059" s="6">
        <f>VLOOKUP(M3059,'BASE ARTICLE SAMUEL 25012023 v2'!$A$1:$H$1287,8,FALSE)</f>
        <v>14.38</v>
      </c>
      <c r="I3059">
        <v>20.309999999999999</v>
      </c>
      <c r="J3059">
        <f t="shared" si="387"/>
        <v>20.309999999999999</v>
      </c>
      <c r="K3059" s="6">
        <f>VLOOKUP(M3059,'BASE ARTICLE SAMUEL 25012023 v2'!$A$1:$K$1287,11,FALSE)</f>
        <v>21.57</v>
      </c>
      <c r="L3059" s="6">
        <f t="shared" si="388"/>
        <v>21.57</v>
      </c>
      <c r="M3059">
        <v>1510041</v>
      </c>
      <c r="N3059" t="str">
        <f>VLOOKUP(M3059,'BASE ARTICLE SAMUEL 25012023 v1'!$A$2:$B$1287,2,FALSE)</f>
        <v>AS</v>
      </c>
      <c r="O3059">
        <f t="shared" si="381"/>
        <v>14.38</v>
      </c>
    </row>
    <row r="3060" spans="1:15" outlineLevel="2" x14ac:dyDescent="0.25">
      <c r="A3060" t="s">
        <v>494</v>
      </c>
      <c r="B3060" s="74" t="str">
        <f t="shared" si="382"/>
        <v>600</v>
      </c>
      <c r="C3060" t="str">
        <f>VLOOKUP(A3060,'BASE ARTICLE SAMUEL 25012023 v1'!$A$1:$B$1287,2,FALSE)</f>
        <v>AF</v>
      </c>
      <c r="E3060">
        <v>0.4</v>
      </c>
      <c r="F3060" t="s">
        <v>577</v>
      </c>
      <c r="G3060" s="71">
        <f>VLOOKUP(M3060,'BASE ARTICLE SAMUEL 25012023 v1'!$A$1:$F$1287,6,FALSE)</f>
        <v>3.2</v>
      </c>
      <c r="H3060" s="6">
        <f>VLOOKUP(M3060,'BASE ARTICLE SAMUEL 25012023 v2'!$A$1:$H$1287,8,FALSE)</f>
        <v>3.2</v>
      </c>
      <c r="I3060">
        <v>4.3499999999999996</v>
      </c>
      <c r="J3060">
        <f t="shared" si="387"/>
        <v>1.74</v>
      </c>
      <c r="K3060" s="6">
        <f>VLOOKUP(M3060,'BASE ARTICLE SAMUEL 25012023 v2'!$A$1:$K$1287,11,FALSE)</f>
        <v>4.8000000000000007</v>
      </c>
      <c r="L3060" s="6">
        <f t="shared" si="388"/>
        <v>1.9200000000000004</v>
      </c>
      <c r="M3060" t="s">
        <v>576</v>
      </c>
      <c r="N3060" t="str">
        <f>VLOOKUP(M3060,'BASE ARTICLE SAMUEL 25012023 v1'!$A$2:$B$1287,2,FALSE)</f>
        <v>AN</v>
      </c>
      <c r="O3060">
        <f t="shared" si="381"/>
        <v>1.2800000000000002</v>
      </c>
    </row>
    <row r="3061" spans="1:15" outlineLevel="2" x14ac:dyDescent="0.25">
      <c r="A3061" t="s">
        <v>494</v>
      </c>
      <c r="B3061" s="74" t="str">
        <f t="shared" si="382"/>
        <v>600</v>
      </c>
      <c r="C3061" t="str">
        <f>VLOOKUP(A3061,'BASE ARTICLE SAMUEL 25012023 v1'!$A$1:$B$1287,2,FALSE)</f>
        <v>AF</v>
      </c>
      <c r="E3061">
        <v>1</v>
      </c>
      <c r="F3061" t="s">
        <v>1550</v>
      </c>
      <c r="G3061" s="71">
        <f>VLOOKUP(M3061,'BASE ARTICLE SAMUEL 25012023 v1'!$A$1:$F$1287,6,FALSE)</f>
        <v>5</v>
      </c>
      <c r="H3061" s="6">
        <f>VLOOKUP(M3061,'BASE ARTICLE SAMUEL 25012023 v2'!$A$1:$H$1287,8,FALSE)</f>
        <v>5</v>
      </c>
      <c r="I3061">
        <v>0</v>
      </c>
      <c r="J3061">
        <f t="shared" si="387"/>
        <v>0</v>
      </c>
      <c r="K3061" s="6">
        <f>VLOOKUP(M3061,'BASE ARTICLE SAMUEL 25012023 v2'!$A$1:$K$1287,11,FALSE)</f>
        <v>5.5</v>
      </c>
      <c r="L3061" s="6">
        <f t="shared" si="388"/>
        <v>5.5</v>
      </c>
      <c r="M3061" t="s">
        <v>1549</v>
      </c>
      <c r="N3061" t="str">
        <f>VLOOKUP(M3061,'BASE ARTICLE SAMUEL 25012023 v1'!$A$2:$B$1287,2,FALSE)</f>
        <v>AN</v>
      </c>
      <c r="O3061">
        <f t="shared" si="381"/>
        <v>5</v>
      </c>
    </row>
    <row r="3062" spans="1:15" outlineLevel="2" x14ac:dyDescent="0.25">
      <c r="A3062" t="s">
        <v>494</v>
      </c>
      <c r="B3062" s="74" t="str">
        <f t="shared" si="382"/>
        <v>600</v>
      </c>
      <c r="C3062" t="str">
        <f>VLOOKUP(A3062,'BASE ARTICLE SAMUEL 25012023 v1'!$A$1:$B$1287,2,FALSE)</f>
        <v>AF</v>
      </c>
      <c r="E3062">
        <v>1</v>
      </c>
      <c r="F3062" t="s">
        <v>1160</v>
      </c>
      <c r="G3062" s="71">
        <f>VLOOKUP(M3062,'BASE ARTICLE SAMUEL 25012023 v1'!$A$1:$F$1287,6,FALSE)</f>
        <v>1.2</v>
      </c>
      <c r="H3062" s="6">
        <f>VLOOKUP(M3062,'BASE ARTICLE SAMUEL 25012023 v2'!$A$1:$H$1287,8,FALSE)</f>
        <v>1.2</v>
      </c>
      <c r="I3062">
        <v>1.57</v>
      </c>
      <c r="J3062">
        <f t="shared" si="387"/>
        <v>1.57</v>
      </c>
      <c r="K3062" s="6">
        <f>VLOOKUP(M3062,'BASE ARTICLE SAMUEL 25012023 v2'!$A$1:$K$1287,11,FALSE)</f>
        <v>2.4</v>
      </c>
      <c r="L3062" s="6">
        <f t="shared" si="388"/>
        <v>2.4</v>
      </c>
      <c r="M3062">
        <v>9600000618</v>
      </c>
      <c r="N3062" t="str">
        <f>VLOOKUP(M3062,'BASE ARTICLE SAMUEL 25012023 v1'!$A$2:$B$1287,2,FALSE)</f>
        <v>AN</v>
      </c>
      <c r="O3062">
        <f t="shared" si="381"/>
        <v>1.2</v>
      </c>
    </row>
    <row r="3063" spans="1:15" outlineLevel="2" x14ac:dyDescent="0.25">
      <c r="A3063" t="s">
        <v>494</v>
      </c>
      <c r="B3063" s="74" t="str">
        <f t="shared" si="382"/>
        <v>600</v>
      </c>
      <c r="C3063" t="str">
        <f>VLOOKUP(A3063,'BASE ARTICLE SAMUEL 25012023 v1'!$A$1:$B$1287,2,FALSE)</f>
        <v>AF</v>
      </c>
      <c r="E3063">
        <v>1</v>
      </c>
      <c r="F3063" t="s">
        <v>610</v>
      </c>
      <c r="G3063" s="71">
        <f>VLOOKUP(M3063,'BASE ARTICLE SAMUEL 25012023 v1'!$A$1:$F$1287,6,FALSE)</f>
        <v>0.54</v>
      </c>
      <c r="H3063" s="6">
        <f>VLOOKUP(M3063,'BASE ARTICLE SAMUEL 25012023 v2'!$A$1:$H$1287,8,FALSE)</f>
        <v>0.52100000000000002</v>
      </c>
      <c r="I3063">
        <v>0.6</v>
      </c>
      <c r="J3063">
        <f t="shared" si="387"/>
        <v>0.6</v>
      </c>
      <c r="K3063" s="6">
        <f>VLOOKUP(M3063,'BASE ARTICLE SAMUEL 25012023 v2'!$A$1:$K$1287,11,FALSE)</f>
        <v>0.65125</v>
      </c>
      <c r="L3063" s="6">
        <f t="shared" si="388"/>
        <v>0.65125</v>
      </c>
      <c r="M3063" t="s">
        <v>609</v>
      </c>
      <c r="N3063" t="str">
        <f>VLOOKUP(M3063,'BASE ARTICLE SAMUEL 25012023 v1'!$A$2:$B$1287,2,FALSE)</f>
        <v>AS</v>
      </c>
      <c r="O3063">
        <f t="shared" si="381"/>
        <v>0.52100000000000002</v>
      </c>
    </row>
    <row r="3064" spans="1:15" outlineLevel="2" x14ac:dyDescent="0.25">
      <c r="A3064" t="s">
        <v>494</v>
      </c>
      <c r="B3064" s="74" t="str">
        <f t="shared" si="382"/>
        <v>600</v>
      </c>
      <c r="C3064" t="str">
        <f>VLOOKUP(A3064,'BASE ARTICLE SAMUEL 25012023 v1'!$A$1:$B$1287,2,FALSE)</f>
        <v>AF</v>
      </c>
      <c r="E3064">
        <v>1</v>
      </c>
      <c r="F3064" t="s">
        <v>1670</v>
      </c>
      <c r="G3064" s="71">
        <f>VLOOKUP(M3064,'BASE ARTICLE SAMUEL 25012023 v1'!$A$1:$F$1287,6,FALSE)</f>
        <v>7.0000000000000007E-2</v>
      </c>
      <c r="H3064" s="6">
        <f>VLOOKUP(M3064,'BASE ARTICLE SAMUEL 25012023 v2'!$A$1:$H$1287,8,FALSE)</f>
        <v>7.0000000000000007E-2</v>
      </c>
      <c r="I3064">
        <v>0.08</v>
      </c>
      <c r="J3064">
        <f t="shared" si="387"/>
        <v>0.08</v>
      </c>
      <c r="K3064" s="6">
        <f>VLOOKUP(M3064,'BASE ARTICLE SAMUEL 25012023 v2'!$A$1:$K$1287,11,FALSE)</f>
        <v>0.11200000000000002</v>
      </c>
      <c r="L3064" s="6">
        <f t="shared" si="388"/>
        <v>0.11200000000000002</v>
      </c>
      <c r="M3064" t="s">
        <v>1669</v>
      </c>
      <c r="N3064" t="str">
        <f>VLOOKUP(M3064,'BASE ARTICLE SAMUEL 25012023 v1'!$A$2:$B$1287,2,FALSE)</f>
        <v>AN</v>
      </c>
      <c r="O3064">
        <f t="shared" si="381"/>
        <v>7.0000000000000007E-2</v>
      </c>
    </row>
    <row r="3065" spans="1:15" outlineLevel="2" x14ac:dyDescent="0.25">
      <c r="A3065" t="s">
        <v>494</v>
      </c>
      <c r="B3065" s="74" t="str">
        <f t="shared" si="382"/>
        <v>600</v>
      </c>
      <c r="C3065" t="str">
        <f>VLOOKUP(A3065,'BASE ARTICLE SAMUEL 25012023 v1'!$A$1:$B$1287,2,FALSE)</f>
        <v>AF</v>
      </c>
      <c r="E3065">
        <v>1</v>
      </c>
      <c r="F3065" t="s">
        <v>626</v>
      </c>
      <c r="G3065" s="71">
        <f>VLOOKUP(M3065,'BASE ARTICLE SAMUEL 25012023 v1'!$A$1:$F$1287,6,FALSE)</f>
        <v>0.79</v>
      </c>
      <c r="H3065" s="6">
        <f>VLOOKUP(M3065,'BASE ARTICLE SAMUEL 25012023 v2'!$A$1:$H$1287,8,FALSE)</f>
        <v>0.80800000000000005</v>
      </c>
      <c r="I3065">
        <v>1.19</v>
      </c>
      <c r="J3065">
        <f t="shared" si="387"/>
        <v>1.19</v>
      </c>
      <c r="K3065" s="6">
        <f>VLOOKUP(M3065,'BASE ARTICLE SAMUEL 25012023 v2'!$A$1:$K$1287,11,FALSE)</f>
        <v>1.2120000000000002</v>
      </c>
      <c r="L3065" s="6">
        <f t="shared" si="388"/>
        <v>1.2120000000000002</v>
      </c>
      <c r="M3065" t="s">
        <v>625</v>
      </c>
      <c r="N3065" t="str">
        <f>VLOOKUP(M3065,'BASE ARTICLE SAMUEL 25012023 v1'!$A$2:$B$1287,2,FALSE)</f>
        <v>Z</v>
      </c>
      <c r="O3065">
        <f t="shared" si="381"/>
        <v>0.80800000000000005</v>
      </c>
    </row>
    <row r="3066" spans="1:15" outlineLevel="2" x14ac:dyDescent="0.25">
      <c r="A3066" t="s">
        <v>494</v>
      </c>
      <c r="B3066" s="74" t="str">
        <f t="shared" si="382"/>
        <v>600</v>
      </c>
      <c r="C3066" t="str">
        <f>VLOOKUP(A3066,'BASE ARTICLE SAMUEL 25012023 v1'!$A$1:$B$1287,2,FALSE)</f>
        <v>AF</v>
      </c>
      <c r="E3066">
        <v>1</v>
      </c>
      <c r="F3066" t="s">
        <v>1668</v>
      </c>
      <c r="G3066" s="71">
        <f>VLOOKUP(M3066,'BASE ARTICLE SAMUEL 25012023 v1'!$A$1:$F$1287,6,FALSE)</f>
        <v>0.6</v>
      </c>
      <c r="H3066" s="6">
        <f>VLOOKUP(M3066,'BASE ARTICLE SAMUEL 25012023 v2'!$A$1:$H$1287,8,FALSE)</f>
        <v>0.6</v>
      </c>
      <c r="I3066">
        <v>0.90200000000000002</v>
      </c>
      <c r="J3066">
        <f t="shared" si="387"/>
        <v>0.90200000000000002</v>
      </c>
      <c r="K3066" s="6">
        <f>VLOOKUP(M3066,'BASE ARTICLE SAMUEL 25012023 v2'!$A$1:$K$1287,11,FALSE)</f>
        <v>0.89999999999999991</v>
      </c>
      <c r="L3066" s="6">
        <f t="shared" si="388"/>
        <v>0.89999999999999991</v>
      </c>
      <c r="M3066" t="s">
        <v>1667</v>
      </c>
      <c r="N3066" t="str">
        <f>VLOOKUP(M3066,'BASE ARTICLE SAMUEL 25012023 v1'!$A$2:$B$1287,2,FALSE)</f>
        <v>AN</v>
      </c>
      <c r="O3066">
        <f t="shared" si="381"/>
        <v>0.6</v>
      </c>
    </row>
    <row r="3067" spans="1:15" outlineLevel="2" x14ac:dyDescent="0.25">
      <c r="A3067" t="s">
        <v>494</v>
      </c>
      <c r="B3067" s="74" t="str">
        <f t="shared" si="382"/>
        <v>600</v>
      </c>
      <c r="C3067" t="str">
        <f>VLOOKUP(A3067,'BASE ARTICLE SAMUEL 25012023 v1'!$A$1:$B$1287,2,FALSE)</f>
        <v>AF</v>
      </c>
      <c r="E3067">
        <v>1</v>
      </c>
      <c r="F3067" t="s">
        <v>442</v>
      </c>
      <c r="G3067" s="71">
        <f>VLOOKUP(M3067,'BASE ARTICLE SAMUEL 25012023 v1'!$A$1:$F$1287,6,FALSE)</f>
        <v>138.58000000000001</v>
      </c>
      <c r="H3067" s="6">
        <f>VLOOKUP(M3067,'BASE ARTICLE SAMUEL 25012023 v2'!$A$1:$H$1287,8,FALSE)</f>
        <v>159.54</v>
      </c>
      <c r="I3067">
        <v>206.99</v>
      </c>
      <c r="J3067">
        <f t="shared" si="387"/>
        <v>206.99</v>
      </c>
      <c r="K3067" s="6">
        <f>VLOOKUP(M3067,'BASE ARTICLE SAMUEL 25012023 v2'!$A$1:$K$1287,11,FALSE)</f>
        <v>239.31</v>
      </c>
      <c r="L3067" s="6">
        <f t="shared" si="388"/>
        <v>239.31</v>
      </c>
      <c r="M3067" t="s">
        <v>441</v>
      </c>
      <c r="N3067" t="str">
        <f>VLOOKUP(M3067,'BASE ARTICLE SAMUEL 25012023 v1'!$A$2:$B$1287,2,FALSE)</f>
        <v>AN</v>
      </c>
      <c r="O3067">
        <f t="shared" si="381"/>
        <v>159.54</v>
      </c>
    </row>
    <row r="3068" spans="1:15" outlineLevel="2" x14ac:dyDescent="0.25">
      <c r="A3068" t="s">
        <v>494</v>
      </c>
      <c r="B3068" s="74" t="str">
        <f t="shared" si="382"/>
        <v>600</v>
      </c>
      <c r="C3068" t="str">
        <f>VLOOKUP(A3068,'BASE ARTICLE SAMUEL 25012023 v1'!$A$1:$B$1287,2,FALSE)</f>
        <v>AF</v>
      </c>
      <c r="E3068">
        <v>1</v>
      </c>
      <c r="F3068" t="s">
        <v>3926</v>
      </c>
      <c r="G3068" s="71">
        <f>VLOOKUP(M3068,'BASE ARTICLE SAMUEL 25012023 v1'!$A$1:$F$1287,6,FALSE)</f>
        <v>0.94</v>
      </c>
      <c r="H3068" s="6">
        <f>VLOOKUP(M3068,'BASE ARTICLE SAMUEL 25012023 v2'!$A$1:$H$1287,8,FALSE)</f>
        <v>0.94</v>
      </c>
      <c r="I3068">
        <v>4.87</v>
      </c>
      <c r="J3068">
        <f t="shared" si="387"/>
        <v>4.87</v>
      </c>
      <c r="K3068" s="6">
        <f>VLOOKUP(M3068,'BASE ARTICLE SAMUEL 25012023 v2'!$A$1:$K$1287,11,FALSE)</f>
        <v>1.41</v>
      </c>
      <c r="L3068" s="6">
        <f t="shared" si="388"/>
        <v>1.41</v>
      </c>
      <c r="M3068" t="s">
        <v>68</v>
      </c>
      <c r="N3068" t="str">
        <f>VLOOKUP(M3068,'BASE ARTICLE SAMUEL 25012023 v1'!$A$2:$B$1287,2,FALSE)</f>
        <v>AS</v>
      </c>
      <c r="O3068">
        <f t="shared" si="381"/>
        <v>0.94</v>
      </c>
    </row>
    <row r="3069" spans="1:15" outlineLevel="2" x14ac:dyDescent="0.25">
      <c r="A3069" t="s">
        <v>494</v>
      </c>
      <c r="B3069" s="74" t="str">
        <f t="shared" si="382"/>
        <v>600</v>
      </c>
      <c r="C3069" t="str">
        <f>VLOOKUP(A3069,'BASE ARTICLE SAMUEL 25012023 v1'!$A$1:$B$1287,2,FALSE)</f>
        <v>AF</v>
      </c>
      <c r="E3069">
        <v>1</v>
      </c>
      <c r="F3069" t="s">
        <v>3927</v>
      </c>
      <c r="G3069" s="71">
        <f>VLOOKUP(M3069,'BASE ARTICLE SAMUEL 25012023 v1'!$A$1:$F$1287,6,FALSE)</f>
        <v>0.92</v>
      </c>
      <c r="H3069" s="6">
        <f>VLOOKUP(M3069,'BASE ARTICLE SAMUEL 25012023 v2'!$A$1:$H$1287,8,FALSE)</f>
        <v>0.92</v>
      </c>
      <c r="I3069">
        <v>4.9400000000000004</v>
      </c>
      <c r="J3069">
        <f t="shared" si="387"/>
        <v>4.9400000000000004</v>
      </c>
      <c r="K3069" s="6">
        <f>VLOOKUP(M3069,'BASE ARTICLE SAMUEL 25012023 v2'!$A$1:$K$1287,11,FALSE)</f>
        <v>1.3800000000000001</v>
      </c>
      <c r="L3069" s="6">
        <f t="shared" si="388"/>
        <v>1.3800000000000001</v>
      </c>
      <c r="M3069" t="s">
        <v>44</v>
      </c>
      <c r="N3069" t="str">
        <f>VLOOKUP(M3069,'BASE ARTICLE SAMUEL 25012023 v1'!$A$2:$B$1287,2,FALSE)</f>
        <v>AS</v>
      </c>
      <c r="O3069">
        <f t="shared" si="381"/>
        <v>0.92</v>
      </c>
    </row>
    <row r="3070" spans="1:15" outlineLevel="2" x14ac:dyDescent="0.25">
      <c r="A3070" t="s">
        <v>494</v>
      </c>
      <c r="B3070" s="74" t="str">
        <f t="shared" si="382"/>
        <v>600</v>
      </c>
      <c r="C3070" t="str">
        <f>VLOOKUP(A3070,'BASE ARTICLE SAMUEL 25012023 v1'!$A$1:$B$1287,2,FALSE)</f>
        <v>AF</v>
      </c>
      <c r="E3070">
        <v>0.54</v>
      </c>
      <c r="F3070" t="s">
        <v>1604</v>
      </c>
      <c r="G3070" s="71">
        <f>VLOOKUP(M3070,'BASE ARTICLE SAMUEL 25012023 v1'!$A$1:$F$1287,6,FALSE)</f>
        <v>50</v>
      </c>
      <c r="H3070" s="6">
        <f>VLOOKUP(M3070,'BASE ARTICLE SAMUEL 25012023 v2'!$A$1:$H$1287,8,FALSE)</f>
        <v>0</v>
      </c>
      <c r="I3070">
        <v>75</v>
      </c>
      <c r="J3070">
        <f t="shared" si="387"/>
        <v>40.5</v>
      </c>
      <c r="K3070" s="6">
        <f>VLOOKUP(M3070,'BASE ARTICLE SAMUEL 25012023 v2'!$A$1:$K$1287,11,FALSE)</f>
        <v>75</v>
      </c>
      <c r="L3070" s="6">
        <f t="shared" si="388"/>
        <v>40.5</v>
      </c>
      <c r="M3070" t="s">
        <v>1603</v>
      </c>
      <c r="N3070" t="str">
        <f>VLOOKUP(M3070,'BASE ARTICLE SAMUEL 25012023 v1'!$A$2:$B$1287,2,FALSE)</f>
        <v>AN</v>
      </c>
      <c r="O3070">
        <f t="shared" ref="O3070:O3137" si="389">E3070*H3070</f>
        <v>0</v>
      </c>
    </row>
    <row r="3071" spans="1:15" outlineLevel="2" x14ac:dyDescent="0.25">
      <c r="A3071" t="s">
        <v>494</v>
      </c>
      <c r="B3071" s="74" t="str">
        <f t="shared" si="382"/>
        <v>600</v>
      </c>
      <c r="C3071" t="str">
        <f>VLOOKUP(A3071,'BASE ARTICLE SAMUEL 25012023 v1'!$A$1:$B$1287,2,FALSE)</f>
        <v>AF</v>
      </c>
      <c r="E3071">
        <v>1</v>
      </c>
      <c r="F3071" t="s">
        <v>475</v>
      </c>
      <c r="G3071" s="71">
        <f>VLOOKUP(M3071,'BASE ARTICLE SAMUEL 25012023 v1'!$A$1:$F$1287,6,FALSE)</f>
        <v>88</v>
      </c>
      <c r="H3071" s="6">
        <f>VLOOKUP(M3071,'BASE ARTICLE SAMUEL 25012023 v2'!$A$1:$H$1287,8,FALSE)</f>
        <v>88</v>
      </c>
      <c r="I3071">
        <v>119.89</v>
      </c>
      <c r="J3071">
        <f t="shared" si="387"/>
        <v>119.89</v>
      </c>
      <c r="K3071" s="6">
        <f>VLOOKUP(M3071,'BASE ARTICLE SAMUEL 25012023 v2'!$A$1:$K$1287,11,FALSE)</f>
        <v>132</v>
      </c>
      <c r="L3071" s="6">
        <f t="shared" si="388"/>
        <v>132</v>
      </c>
      <c r="M3071" t="s">
        <v>474</v>
      </c>
      <c r="N3071" t="str">
        <f>VLOOKUP(M3071,'BASE ARTICLE SAMUEL 25012023 v1'!$A$2:$B$1287,2,FALSE)</f>
        <v>AS</v>
      </c>
      <c r="O3071">
        <f t="shared" si="389"/>
        <v>88</v>
      </c>
    </row>
    <row r="3072" spans="1:15" outlineLevel="2" x14ac:dyDescent="0.25">
      <c r="A3072" t="s">
        <v>494</v>
      </c>
      <c r="B3072" s="74" t="str">
        <f t="shared" si="382"/>
        <v>600</v>
      </c>
      <c r="C3072" t="str">
        <f>VLOOKUP(A3072,'BASE ARTICLE SAMUEL 25012023 v1'!$A$1:$B$1287,2,FALSE)</f>
        <v>AF</v>
      </c>
      <c r="E3072">
        <v>0.4</v>
      </c>
      <c r="F3072" t="s">
        <v>3943</v>
      </c>
      <c r="G3072" s="71">
        <f>VLOOKUP(M3072,'BASE ARTICLE SAMUEL 25012023 v1'!$A$1:$F$1287,6,FALSE)</f>
        <v>2.16</v>
      </c>
      <c r="H3072" s="6">
        <f>VLOOKUP(M3072,'BASE ARTICLE SAMUEL 25012023 v2'!$A$1:$H$1287,8,FALSE)</f>
        <v>2.1760000000000002</v>
      </c>
      <c r="I3072">
        <v>5.59</v>
      </c>
      <c r="J3072">
        <f t="shared" si="387"/>
        <v>2.2360000000000002</v>
      </c>
      <c r="K3072" s="6">
        <f>VLOOKUP(M3072,'BASE ARTICLE SAMUEL 25012023 v2'!$A$1:$K$1287,11,FALSE)</f>
        <v>8.6822400000000002</v>
      </c>
      <c r="L3072" s="6">
        <f t="shared" si="388"/>
        <v>3.4728960000000004</v>
      </c>
      <c r="M3072" t="s">
        <v>563</v>
      </c>
      <c r="N3072" t="str">
        <f>VLOOKUP(M3072,'BASE ARTICLE SAMUEL 25012023 v1'!$A$2:$B$1287,2,FALSE)</f>
        <v>AN</v>
      </c>
      <c r="O3072">
        <f t="shared" si="389"/>
        <v>0.87040000000000006</v>
      </c>
    </row>
    <row r="3073" spans="1:15" outlineLevel="2" x14ac:dyDescent="0.25">
      <c r="A3073" t="s">
        <v>494</v>
      </c>
      <c r="B3073" s="74" t="str">
        <f t="shared" si="382"/>
        <v>600</v>
      </c>
      <c r="C3073" t="str">
        <f>VLOOKUP(A3073,'BASE ARTICLE SAMUEL 25012023 v1'!$A$1:$B$1287,2,FALSE)</f>
        <v>AF</v>
      </c>
      <c r="E3073">
        <v>1</v>
      </c>
      <c r="F3073" t="s">
        <v>916</v>
      </c>
      <c r="G3073" s="71">
        <f>VLOOKUP(M3073,'BASE ARTICLE SAMUEL 25012023 v1'!$A$1:$F$1287,6,FALSE)</f>
        <v>4.04</v>
      </c>
      <c r="H3073" s="6">
        <f>VLOOKUP(M3073,'BASE ARTICLE SAMUEL 25012023 v2'!$A$1:$H$1287,8,FALSE)</f>
        <v>4.04</v>
      </c>
      <c r="I3073">
        <v>6.93</v>
      </c>
      <c r="J3073">
        <f t="shared" si="387"/>
        <v>6.93</v>
      </c>
      <c r="K3073" s="6">
        <f>VLOOKUP(M3073,'BASE ARTICLE SAMUEL 25012023 v2'!$A$1:$K$1287,11,FALSE)</f>
        <v>5.3732000000000006</v>
      </c>
      <c r="L3073" s="6">
        <f t="shared" si="388"/>
        <v>5.3732000000000006</v>
      </c>
      <c r="M3073" t="s">
        <v>915</v>
      </c>
      <c r="N3073" t="str">
        <f>VLOOKUP(M3073,'BASE ARTICLE SAMUEL 25012023 v1'!$A$2:$B$1287,2,FALSE)</f>
        <v>AN</v>
      </c>
      <c r="O3073">
        <f t="shared" si="389"/>
        <v>4.04</v>
      </c>
    </row>
    <row r="3074" spans="1:15" outlineLevel="2" x14ac:dyDescent="0.25">
      <c r="A3074" t="s">
        <v>494</v>
      </c>
      <c r="B3074" s="74" t="str">
        <f t="shared" si="382"/>
        <v>600</v>
      </c>
      <c r="C3074" t="str">
        <f>VLOOKUP(A3074,'BASE ARTICLE SAMUEL 25012023 v1'!$A$1:$B$1287,2,FALSE)</f>
        <v>AF</v>
      </c>
      <c r="E3074">
        <v>1</v>
      </c>
      <c r="F3074" t="s">
        <v>568</v>
      </c>
      <c r="G3074" s="71">
        <f>VLOOKUP(M3074,'BASE ARTICLE SAMUEL 25012023 v1'!$A$1:$F$1287,6,FALSE)</f>
        <v>7.72</v>
      </c>
      <c r="H3074" s="6">
        <f>VLOOKUP(M3074,'BASE ARTICLE SAMUEL 25012023 v2'!$A$1:$H$1287,8,FALSE)</f>
        <v>8</v>
      </c>
      <c r="I3074">
        <v>8.51</v>
      </c>
      <c r="J3074">
        <f t="shared" si="387"/>
        <v>8.51</v>
      </c>
      <c r="K3074" s="6">
        <f>VLOOKUP(M3074,'BASE ARTICLE SAMUEL 25012023 v2'!$A$1:$K$1287,11,FALSE)</f>
        <v>10.64</v>
      </c>
      <c r="L3074" s="6">
        <f t="shared" si="388"/>
        <v>10.64</v>
      </c>
      <c r="M3074" t="s">
        <v>567</v>
      </c>
      <c r="N3074" t="str">
        <f>VLOOKUP(M3074,'BASE ARTICLE SAMUEL 25012023 v1'!$A$2:$B$1287,2,FALSE)</f>
        <v>AN</v>
      </c>
      <c r="O3074">
        <f t="shared" si="389"/>
        <v>8</v>
      </c>
    </row>
    <row r="3075" spans="1:15" outlineLevel="2" x14ac:dyDescent="0.25">
      <c r="A3075" t="s">
        <v>494</v>
      </c>
      <c r="B3075" s="74" t="str">
        <f t="shared" si="382"/>
        <v>600</v>
      </c>
      <c r="C3075" t="str">
        <f>VLOOKUP(A3075,'BASE ARTICLE SAMUEL 25012023 v1'!$A$1:$B$1287,2,FALSE)</f>
        <v>AF</v>
      </c>
      <c r="E3075">
        <v>1</v>
      </c>
      <c r="F3075" t="s">
        <v>2484</v>
      </c>
      <c r="G3075" s="71">
        <f>VLOOKUP(M3075,'BASE ARTICLE SAMUEL 25012023 v1'!$A$1:$F$1287,6,FALSE)</f>
        <v>1.32</v>
      </c>
      <c r="H3075" s="6">
        <f>VLOOKUP(M3075,'BASE ARTICLE SAMUEL 25012023 v2'!$A$1:$H$1287,8,FALSE)</f>
        <v>1.32</v>
      </c>
      <c r="I3075">
        <v>1.32</v>
      </c>
      <c r="J3075">
        <f t="shared" si="387"/>
        <v>1.32</v>
      </c>
      <c r="K3075" s="6">
        <f>VLOOKUP(M3075,'BASE ARTICLE SAMUEL 25012023 v2'!$A$1:$K$1287,11,FALSE)</f>
        <v>1.4520000000000002</v>
      </c>
      <c r="L3075" s="6">
        <f t="shared" si="388"/>
        <v>1.4520000000000002</v>
      </c>
      <c r="M3075" t="s">
        <v>2483</v>
      </c>
      <c r="N3075" t="str">
        <f>VLOOKUP(M3075,'BASE ARTICLE SAMUEL 25012023 v1'!$A$2:$B$1287,2,FALSE)</f>
        <v>AN</v>
      </c>
      <c r="O3075">
        <f t="shared" si="389"/>
        <v>1.32</v>
      </c>
    </row>
    <row r="3076" spans="1:15" outlineLevel="1" x14ac:dyDescent="0.25">
      <c r="A3076" s="74" t="s">
        <v>4276</v>
      </c>
      <c r="B3076" s="74" t="str">
        <f t="shared" ref="B3076:B3139" si="390">MID(A3076,7,100)</f>
        <v>ECSPR-600</v>
      </c>
      <c r="H3076" s="6" t="e">
        <f>VLOOKUP(M3076,'BASE ARTICLE SAMUEL 25012023 v2'!$A$1:$H$1287,8,FALSE)</f>
        <v>#N/A</v>
      </c>
      <c r="K3076" s="6" t="e">
        <f>VLOOKUP(M3076,'BASE ARTICLE SAMUEL 25012023 v2'!$A$1:$K$1287,11,FALSE)</f>
        <v>#N/A</v>
      </c>
      <c r="L3076" s="6">
        <f>SUBTOTAL(9,L3058:L3075)</f>
        <v>472.05334599999998</v>
      </c>
      <c r="O3076">
        <f>SUBTOTAL(9,O3058:O3075)</f>
        <v>288.98940000000005</v>
      </c>
    </row>
    <row r="3077" spans="1:15" outlineLevel="2" x14ac:dyDescent="0.25">
      <c r="A3077" t="s">
        <v>615</v>
      </c>
      <c r="B3077" s="74" t="str">
        <f t="shared" si="390"/>
        <v>900</v>
      </c>
      <c r="C3077" t="str">
        <f>VLOOKUP(A3077,'BASE ARTICLE SAMUEL 25012023 v1'!$A$1:$B$1287,2,FALSE)</f>
        <v>AF</v>
      </c>
      <c r="E3077">
        <v>1</v>
      </c>
      <c r="F3077" t="s">
        <v>582</v>
      </c>
      <c r="G3077" s="71">
        <f>VLOOKUP(M3077,'BASE ARTICLE SAMUEL 25012023 v1'!$A$1:$F$1287,6,FALSE)</f>
        <v>1.5</v>
      </c>
      <c r="H3077" s="6">
        <f>VLOOKUP(M3077,'BASE ARTICLE SAMUEL 25012023 v2'!$A$1:$H$1287,8,FALSE)</f>
        <v>1.5</v>
      </c>
      <c r="I3077">
        <v>2.2400000000000002</v>
      </c>
      <c r="J3077">
        <f t="shared" ref="J3077:J3094" si="391">E3077*I3077</f>
        <v>2.2400000000000002</v>
      </c>
      <c r="K3077" s="6">
        <f>VLOOKUP(M3077,'BASE ARTICLE SAMUEL 25012023 v2'!$A$1:$K$1287,11,FALSE)</f>
        <v>2.25</v>
      </c>
      <c r="L3077" s="6">
        <f t="shared" ref="L3077:L3094" si="392">E3077*K3077</f>
        <v>2.25</v>
      </c>
      <c r="M3077">
        <v>101007</v>
      </c>
      <c r="N3077" t="str">
        <f>VLOOKUP(M3077,'BASE ARTICLE SAMUEL 25012023 v1'!$A$2:$B$1287,2,FALSE)</f>
        <v>AN</v>
      </c>
      <c r="O3077">
        <f t="shared" si="389"/>
        <v>1.5</v>
      </c>
    </row>
    <row r="3078" spans="1:15" outlineLevel="2" x14ac:dyDescent="0.25">
      <c r="A3078" t="s">
        <v>615</v>
      </c>
      <c r="B3078" s="74" t="str">
        <f t="shared" si="390"/>
        <v>900</v>
      </c>
      <c r="C3078" t="str">
        <f>VLOOKUP(A3078,'BASE ARTICLE SAMUEL 25012023 v1'!$A$1:$B$1287,2,FALSE)</f>
        <v>AF</v>
      </c>
      <c r="E3078">
        <v>1</v>
      </c>
      <c r="F3078" t="s">
        <v>476</v>
      </c>
      <c r="G3078" s="71">
        <f>VLOOKUP(M3078,'BASE ARTICLE SAMUEL 25012023 v1'!$A$1:$F$1287,6,FALSE)</f>
        <v>14.38</v>
      </c>
      <c r="H3078" s="6">
        <f>VLOOKUP(M3078,'BASE ARTICLE SAMUEL 25012023 v2'!$A$1:$H$1287,8,FALSE)</f>
        <v>14.38</v>
      </c>
      <c r="I3078">
        <v>20.309999999999999</v>
      </c>
      <c r="J3078">
        <f t="shared" si="391"/>
        <v>20.309999999999999</v>
      </c>
      <c r="K3078" s="6">
        <f>VLOOKUP(M3078,'BASE ARTICLE SAMUEL 25012023 v2'!$A$1:$K$1287,11,FALSE)</f>
        <v>21.57</v>
      </c>
      <c r="L3078" s="6">
        <f t="shared" si="392"/>
        <v>21.57</v>
      </c>
      <c r="M3078">
        <v>1510041</v>
      </c>
      <c r="N3078" t="str">
        <f>VLOOKUP(M3078,'BASE ARTICLE SAMUEL 25012023 v1'!$A$2:$B$1287,2,FALSE)</f>
        <v>AS</v>
      </c>
      <c r="O3078">
        <f t="shared" si="389"/>
        <v>14.38</v>
      </c>
    </row>
    <row r="3079" spans="1:15" outlineLevel="2" x14ac:dyDescent="0.25">
      <c r="A3079" t="s">
        <v>615</v>
      </c>
      <c r="B3079" s="74" t="str">
        <f t="shared" si="390"/>
        <v>900</v>
      </c>
      <c r="C3079" t="str">
        <f>VLOOKUP(A3079,'BASE ARTICLE SAMUEL 25012023 v1'!$A$1:$B$1287,2,FALSE)</f>
        <v>AF</v>
      </c>
      <c r="E3079">
        <v>0.7</v>
      </c>
      <c r="F3079" t="s">
        <v>577</v>
      </c>
      <c r="G3079" s="71">
        <f>VLOOKUP(M3079,'BASE ARTICLE SAMUEL 25012023 v1'!$A$1:$F$1287,6,FALSE)</f>
        <v>3.2</v>
      </c>
      <c r="H3079" s="6">
        <f>VLOOKUP(M3079,'BASE ARTICLE SAMUEL 25012023 v2'!$A$1:$H$1287,8,FALSE)</f>
        <v>3.2</v>
      </c>
      <c r="I3079">
        <v>4.3499999999999996</v>
      </c>
      <c r="J3079">
        <f t="shared" si="391"/>
        <v>3.0449999999999995</v>
      </c>
      <c r="K3079" s="6">
        <f>VLOOKUP(M3079,'BASE ARTICLE SAMUEL 25012023 v2'!$A$1:$K$1287,11,FALSE)</f>
        <v>4.8000000000000007</v>
      </c>
      <c r="L3079" s="6">
        <f t="shared" si="392"/>
        <v>3.3600000000000003</v>
      </c>
      <c r="M3079" t="s">
        <v>576</v>
      </c>
      <c r="N3079" t="str">
        <f>VLOOKUP(M3079,'BASE ARTICLE SAMUEL 25012023 v1'!$A$2:$B$1287,2,FALSE)</f>
        <v>AN</v>
      </c>
      <c r="O3079">
        <f t="shared" si="389"/>
        <v>2.2399999999999998</v>
      </c>
    </row>
    <row r="3080" spans="1:15" outlineLevel="2" x14ac:dyDescent="0.25">
      <c r="A3080" t="s">
        <v>615</v>
      </c>
      <c r="B3080" s="74" t="str">
        <f t="shared" si="390"/>
        <v>900</v>
      </c>
      <c r="C3080" t="str">
        <f>VLOOKUP(A3080,'BASE ARTICLE SAMUEL 25012023 v1'!$A$1:$B$1287,2,FALSE)</f>
        <v>AF</v>
      </c>
      <c r="E3080">
        <v>1</v>
      </c>
      <c r="F3080" t="s">
        <v>1550</v>
      </c>
      <c r="G3080" s="71">
        <f>VLOOKUP(M3080,'BASE ARTICLE SAMUEL 25012023 v1'!$A$1:$F$1287,6,FALSE)</f>
        <v>5</v>
      </c>
      <c r="H3080" s="6">
        <f>VLOOKUP(M3080,'BASE ARTICLE SAMUEL 25012023 v2'!$A$1:$H$1287,8,FALSE)</f>
        <v>5</v>
      </c>
      <c r="I3080">
        <v>8.51</v>
      </c>
      <c r="J3080">
        <f t="shared" si="391"/>
        <v>8.51</v>
      </c>
      <c r="K3080" s="6">
        <f>VLOOKUP(M3080,'BASE ARTICLE SAMUEL 25012023 v2'!$A$1:$K$1287,11,FALSE)</f>
        <v>5.5</v>
      </c>
      <c r="L3080" s="6">
        <f t="shared" si="392"/>
        <v>5.5</v>
      </c>
      <c r="M3080" t="s">
        <v>1549</v>
      </c>
      <c r="N3080" t="str">
        <f>VLOOKUP(M3080,'BASE ARTICLE SAMUEL 25012023 v1'!$A$2:$B$1287,2,FALSE)</f>
        <v>AN</v>
      </c>
      <c r="O3080">
        <f t="shared" si="389"/>
        <v>5</v>
      </c>
    </row>
    <row r="3081" spans="1:15" outlineLevel="2" x14ac:dyDescent="0.25">
      <c r="A3081" t="s">
        <v>615</v>
      </c>
      <c r="B3081" s="74" t="str">
        <f t="shared" si="390"/>
        <v>900</v>
      </c>
      <c r="C3081" t="str">
        <f>VLOOKUP(A3081,'BASE ARTICLE SAMUEL 25012023 v1'!$A$1:$B$1287,2,FALSE)</f>
        <v>AF</v>
      </c>
      <c r="E3081">
        <v>1</v>
      </c>
      <c r="F3081" t="s">
        <v>1160</v>
      </c>
      <c r="G3081" s="71">
        <f>VLOOKUP(M3081,'BASE ARTICLE SAMUEL 25012023 v1'!$A$1:$F$1287,6,FALSE)</f>
        <v>1.2</v>
      </c>
      <c r="H3081" s="6">
        <f>VLOOKUP(M3081,'BASE ARTICLE SAMUEL 25012023 v2'!$A$1:$H$1287,8,FALSE)</f>
        <v>1.2</v>
      </c>
      <c r="I3081">
        <v>1.57</v>
      </c>
      <c r="J3081">
        <f t="shared" si="391"/>
        <v>1.57</v>
      </c>
      <c r="K3081" s="6">
        <f>VLOOKUP(M3081,'BASE ARTICLE SAMUEL 25012023 v2'!$A$1:$K$1287,11,FALSE)</f>
        <v>2.4</v>
      </c>
      <c r="L3081" s="6">
        <f t="shared" si="392"/>
        <v>2.4</v>
      </c>
      <c r="M3081">
        <v>9600000618</v>
      </c>
      <c r="N3081" t="str">
        <f>VLOOKUP(M3081,'BASE ARTICLE SAMUEL 25012023 v1'!$A$2:$B$1287,2,FALSE)</f>
        <v>AN</v>
      </c>
      <c r="O3081">
        <f t="shared" si="389"/>
        <v>1.2</v>
      </c>
    </row>
    <row r="3082" spans="1:15" outlineLevel="2" x14ac:dyDescent="0.25">
      <c r="A3082" t="s">
        <v>615</v>
      </c>
      <c r="B3082" s="74" t="str">
        <f t="shared" si="390"/>
        <v>900</v>
      </c>
      <c r="C3082" t="str">
        <f>VLOOKUP(A3082,'BASE ARTICLE SAMUEL 25012023 v1'!$A$1:$B$1287,2,FALSE)</f>
        <v>AF</v>
      </c>
      <c r="E3082">
        <v>1</v>
      </c>
      <c r="F3082" t="s">
        <v>610</v>
      </c>
      <c r="G3082" s="71">
        <f>VLOOKUP(M3082,'BASE ARTICLE SAMUEL 25012023 v1'!$A$1:$F$1287,6,FALSE)</f>
        <v>0.54</v>
      </c>
      <c r="H3082" s="6">
        <f>VLOOKUP(M3082,'BASE ARTICLE SAMUEL 25012023 v2'!$A$1:$H$1287,8,FALSE)</f>
        <v>0.52100000000000002</v>
      </c>
      <c r="I3082">
        <v>0.6</v>
      </c>
      <c r="J3082">
        <f t="shared" si="391"/>
        <v>0.6</v>
      </c>
      <c r="K3082" s="6">
        <f>VLOOKUP(M3082,'BASE ARTICLE SAMUEL 25012023 v2'!$A$1:$K$1287,11,FALSE)</f>
        <v>0.65125</v>
      </c>
      <c r="L3082" s="6">
        <f t="shared" si="392"/>
        <v>0.65125</v>
      </c>
      <c r="M3082" t="s">
        <v>609</v>
      </c>
      <c r="N3082" t="str">
        <f>VLOOKUP(M3082,'BASE ARTICLE SAMUEL 25012023 v1'!$A$2:$B$1287,2,FALSE)</f>
        <v>AS</v>
      </c>
      <c r="O3082">
        <f t="shared" si="389"/>
        <v>0.52100000000000002</v>
      </c>
    </row>
    <row r="3083" spans="1:15" outlineLevel="2" x14ac:dyDescent="0.25">
      <c r="A3083" t="s">
        <v>615</v>
      </c>
      <c r="B3083" s="74" t="str">
        <f t="shared" si="390"/>
        <v>900</v>
      </c>
      <c r="C3083" t="str">
        <f>VLOOKUP(A3083,'BASE ARTICLE SAMUEL 25012023 v1'!$A$1:$B$1287,2,FALSE)</f>
        <v>AF</v>
      </c>
      <c r="E3083">
        <v>1</v>
      </c>
      <c r="F3083" t="s">
        <v>1670</v>
      </c>
      <c r="G3083" s="71">
        <f>VLOOKUP(M3083,'BASE ARTICLE SAMUEL 25012023 v1'!$A$1:$F$1287,6,FALSE)</f>
        <v>7.0000000000000007E-2</v>
      </c>
      <c r="H3083" s="6">
        <f>VLOOKUP(M3083,'BASE ARTICLE SAMUEL 25012023 v2'!$A$1:$H$1287,8,FALSE)</f>
        <v>7.0000000000000007E-2</v>
      </c>
      <c r="I3083">
        <v>0.08</v>
      </c>
      <c r="J3083">
        <f t="shared" si="391"/>
        <v>0.08</v>
      </c>
      <c r="K3083" s="6">
        <f>VLOOKUP(M3083,'BASE ARTICLE SAMUEL 25012023 v2'!$A$1:$K$1287,11,FALSE)</f>
        <v>0.11200000000000002</v>
      </c>
      <c r="L3083" s="6">
        <f t="shared" si="392"/>
        <v>0.11200000000000002</v>
      </c>
      <c r="M3083" t="s">
        <v>1669</v>
      </c>
      <c r="N3083" t="str">
        <f>VLOOKUP(M3083,'BASE ARTICLE SAMUEL 25012023 v1'!$A$2:$B$1287,2,FALSE)</f>
        <v>AN</v>
      </c>
      <c r="O3083">
        <f t="shared" si="389"/>
        <v>7.0000000000000007E-2</v>
      </c>
    </row>
    <row r="3084" spans="1:15" outlineLevel="2" x14ac:dyDescent="0.25">
      <c r="A3084" t="s">
        <v>615</v>
      </c>
      <c r="B3084" s="74" t="str">
        <f t="shared" si="390"/>
        <v>900</v>
      </c>
      <c r="C3084" t="str">
        <f>VLOOKUP(A3084,'BASE ARTICLE SAMUEL 25012023 v1'!$A$1:$B$1287,2,FALSE)</f>
        <v>AF</v>
      </c>
      <c r="E3084">
        <v>1</v>
      </c>
      <c r="F3084" t="s">
        <v>626</v>
      </c>
      <c r="G3084" s="71">
        <f>VLOOKUP(M3084,'BASE ARTICLE SAMUEL 25012023 v1'!$A$1:$F$1287,6,FALSE)</f>
        <v>0.79</v>
      </c>
      <c r="H3084" s="6">
        <f>VLOOKUP(M3084,'BASE ARTICLE SAMUEL 25012023 v2'!$A$1:$H$1287,8,FALSE)</f>
        <v>0.80800000000000005</v>
      </c>
      <c r="I3084">
        <v>1.19</v>
      </c>
      <c r="J3084">
        <f t="shared" si="391"/>
        <v>1.19</v>
      </c>
      <c r="K3084" s="6">
        <f>VLOOKUP(M3084,'BASE ARTICLE SAMUEL 25012023 v2'!$A$1:$K$1287,11,FALSE)</f>
        <v>1.2120000000000002</v>
      </c>
      <c r="L3084" s="6">
        <f t="shared" si="392"/>
        <v>1.2120000000000002</v>
      </c>
      <c r="M3084" t="s">
        <v>625</v>
      </c>
      <c r="N3084" t="str">
        <f>VLOOKUP(M3084,'BASE ARTICLE SAMUEL 25012023 v1'!$A$2:$B$1287,2,FALSE)</f>
        <v>Z</v>
      </c>
      <c r="O3084">
        <f t="shared" si="389"/>
        <v>0.80800000000000005</v>
      </c>
    </row>
    <row r="3085" spans="1:15" outlineLevel="2" x14ac:dyDescent="0.25">
      <c r="A3085" t="s">
        <v>615</v>
      </c>
      <c r="B3085" s="74" t="str">
        <f t="shared" si="390"/>
        <v>900</v>
      </c>
      <c r="C3085" t="str">
        <f>VLOOKUP(A3085,'BASE ARTICLE SAMUEL 25012023 v1'!$A$1:$B$1287,2,FALSE)</f>
        <v>AF</v>
      </c>
      <c r="E3085">
        <v>1</v>
      </c>
      <c r="F3085" t="s">
        <v>1668</v>
      </c>
      <c r="G3085" s="71">
        <f>VLOOKUP(M3085,'BASE ARTICLE SAMUEL 25012023 v1'!$A$1:$F$1287,6,FALSE)</f>
        <v>0.6</v>
      </c>
      <c r="H3085" s="6">
        <f>VLOOKUP(M3085,'BASE ARTICLE SAMUEL 25012023 v2'!$A$1:$H$1287,8,FALSE)</f>
        <v>0.6</v>
      </c>
      <c r="I3085">
        <v>0.90200000000000002</v>
      </c>
      <c r="J3085">
        <f t="shared" si="391"/>
        <v>0.90200000000000002</v>
      </c>
      <c r="K3085" s="6">
        <f>VLOOKUP(M3085,'BASE ARTICLE SAMUEL 25012023 v2'!$A$1:$K$1287,11,FALSE)</f>
        <v>0.89999999999999991</v>
      </c>
      <c r="L3085" s="6">
        <f t="shared" si="392"/>
        <v>0.89999999999999991</v>
      </c>
      <c r="M3085" t="s">
        <v>1667</v>
      </c>
      <c r="N3085" t="str">
        <f>VLOOKUP(M3085,'BASE ARTICLE SAMUEL 25012023 v1'!$A$2:$B$1287,2,FALSE)</f>
        <v>AN</v>
      </c>
      <c r="O3085">
        <f t="shared" si="389"/>
        <v>0.6</v>
      </c>
    </row>
    <row r="3086" spans="1:15" outlineLevel="2" x14ac:dyDescent="0.25">
      <c r="A3086" t="s">
        <v>615</v>
      </c>
      <c r="B3086" s="74" t="str">
        <f t="shared" si="390"/>
        <v>900</v>
      </c>
      <c r="C3086" t="str">
        <f>VLOOKUP(A3086,'BASE ARTICLE SAMUEL 25012023 v1'!$A$1:$B$1287,2,FALSE)</f>
        <v>AF</v>
      </c>
      <c r="E3086">
        <v>1</v>
      </c>
      <c r="F3086" t="s">
        <v>442</v>
      </c>
      <c r="G3086" s="71">
        <f>VLOOKUP(M3086,'BASE ARTICLE SAMUEL 25012023 v1'!$A$1:$F$1287,6,FALSE)</f>
        <v>138.58000000000001</v>
      </c>
      <c r="H3086" s="6">
        <f>VLOOKUP(M3086,'BASE ARTICLE SAMUEL 25012023 v2'!$A$1:$H$1287,8,FALSE)</f>
        <v>159.54</v>
      </c>
      <c r="I3086">
        <v>206.99</v>
      </c>
      <c r="J3086">
        <f t="shared" si="391"/>
        <v>206.99</v>
      </c>
      <c r="K3086" s="6">
        <f>VLOOKUP(M3086,'BASE ARTICLE SAMUEL 25012023 v2'!$A$1:$K$1287,11,FALSE)</f>
        <v>239.31</v>
      </c>
      <c r="L3086" s="6">
        <f t="shared" si="392"/>
        <v>239.31</v>
      </c>
      <c r="M3086" t="s">
        <v>441</v>
      </c>
      <c r="N3086" t="str">
        <f>VLOOKUP(M3086,'BASE ARTICLE SAMUEL 25012023 v1'!$A$2:$B$1287,2,FALSE)</f>
        <v>AN</v>
      </c>
      <c r="O3086">
        <f t="shared" si="389"/>
        <v>159.54</v>
      </c>
    </row>
    <row r="3087" spans="1:15" outlineLevel="2" x14ac:dyDescent="0.25">
      <c r="A3087" t="s">
        <v>615</v>
      </c>
      <c r="B3087" s="74" t="str">
        <f t="shared" si="390"/>
        <v>900</v>
      </c>
      <c r="C3087" t="str">
        <f>VLOOKUP(A3087,'BASE ARTICLE SAMUEL 25012023 v1'!$A$1:$B$1287,2,FALSE)</f>
        <v>AF</v>
      </c>
      <c r="E3087">
        <v>1</v>
      </c>
      <c r="F3087" t="s">
        <v>3926</v>
      </c>
      <c r="G3087" s="71">
        <f>VLOOKUP(M3087,'BASE ARTICLE SAMUEL 25012023 v1'!$A$1:$F$1287,6,FALSE)</f>
        <v>0.94</v>
      </c>
      <c r="H3087" s="6">
        <f>VLOOKUP(M3087,'BASE ARTICLE SAMUEL 25012023 v2'!$A$1:$H$1287,8,FALSE)</f>
        <v>0.94</v>
      </c>
      <c r="I3087">
        <v>4.87</v>
      </c>
      <c r="J3087">
        <f t="shared" si="391"/>
        <v>4.87</v>
      </c>
      <c r="K3087" s="6">
        <f>VLOOKUP(M3087,'BASE ARTICLE SAMUEL 25012023 v2'!$A$1:$K$1287,11,FALSE)</f>
        <v>1.41</v>
      </c>
      <c r="L3087" s="6">
        <f t="shared" si="392"/>
        <v>1.41</v>
      </c>
      <c r="M3087" t="s">
        <v>68</v>
      </c>
      <c r="N3087" t="str">
        <f>VLOOKUP(M3087,'BASE ARTICLE SAMUEL 25012023 v1'!$A$2:$B$1287,2,FALSE)</f>
        <v>AS</v>
      </c>
      <c r="O3087">
        <f t="shared" si="389"/>
        <v>0.94</v>
      </c>
    </row>
    <row r="3088" spans="1:15" outlineLevel="2" x14ac:dyDescent="0.25">
      <c r="A3088" t="s">
        <v>615</v>
      </c>
      <c r="B3088" s="74" t="str">
        <f t="shared" si="390"/>
        <v>900</v>
      </c>
      <c r="C3088" t="str">
        <f>VLOOKUP(A3088,'BASE ARTICLE SAMUEL 25012023 v1'!$A$1:$B$1287,2,FALSE)</f>
        <v>AF</v>
      </c>
      <c r="E3088">
        <v>1</v>
      </c>
      <c r="F3088" t="s">
        <v>3927</v>
      </c>
      <c r="G3088" s="71">
        <f>VLOOKUP(M3088,'BASE ARTICLE SAMUEL 25012023 v1'!$A$1:$F$1287,6,FALSE)</f>
        <v>0.92</v>
      </c>
      <c r="H3088" s="6">
        <f>VLOOKUP(M3088,'BASE ARTICLE SAMUEL 25012023 v2'!$A$1:$H$1287,8,FALSE)</f>
        <v>0.92</v>
      </c>
      <c r="I3088">
        <v>4.9400000000000004</v>
      </c>
      <c r="J3088">
        <f t="shared" si="391"/>
        <v>4.9400000000000004</v>
      </c>
      <c r="K3088" s="6">
        <f>VLOOKUP(M3088,'BASE ARTICLE SAMUEL 25012023 v2'!$A$1:$K$1287,11,FALSE)</f>
        <v>1.3800000000000001</v>
      </c>
      <c r="L3088" s="6">
        <f t="shared" si="392"/>
        <v>1.3800000000000001</v>
      </c>
      <c r="M3088" t="s">
        <v>44</v>
      </c>
      <c r="N3088" t="str">
        <f>VLOOKUP(M3088,'BASE ARTICLE SAMUEL 25012023 v1'!$A$2:$B$1287,2,FALSE)</f>
        <v>AS</v>
      </c>
      <c r="O3088">
        <f t="shared" si="389"/>
        <v>0.92</v>
      </c>
    </row>
    <row r="3089" spans="1:15" outlineLevel="2" x14ac:dyDescent="0.25">
      <c r="A3089" t="s">
        <v>615</v>
      </c>
      <c r="B3089" s="74" t="str">
        <f t="shared" si="390"/>
        <v>900</v>
      </c>
      <c r="C3089" t="str">
        <f>VLOOKUP(A3089,'BASE ARTICLE SAMUEL 25012023 v1'!$A$1:$B$1287,2,FALSE)</f>
        <v>AF</v>
      </c>
      <c r="E3089">
        <v>0.54</v>
      </c>
      <c r="F3089" t="s">
        <v>1604</v>
      </c>
      <c r="G3089" s="71">
        <f>VLOOKUP(M3089,'BASE ARTICLE SAMUEL 25012023 v1'!$A$1:$F$1287,6,FALSE)</f>
        <v>50</v>
      </c>
      <c r="H3089" s="6">
        <f>VLOOKUP(M3089,'BASE ARTICLE SAMUEL 25012023 v2'!$A$1:$H$1287,8,FALSE)</f>
        <v>0</v>
      </c>
      <c r="I3089">
        <v>75</v>
      </c>
      <c r="J3089">
        <f t="shared" si="391"/>
        <v>40.5</v>
      </c>
      <c r="K3089" s="6">
        <f>VLOOKUP(M3089,'BASE ARTICLE SAMUEL 25012023 v2'!$A$1:$K$1287,11,FALSE)</f>
        <v>75</v>
      </c>
      <c r="L3089" s="6">
        <f t="shared" si="392"/>
        <v>40.5</v>
      </c>
      <c r="M3089" t="s">
        <v>1603</v>
      </c>
      <c r="N3089" t="str">
        <f>VLOOKUP(M3089,'BASE ARTICLE SAMUEL 25012023 v1'!$A$2:$B$1287,2,FALSE)</f>
        <v>AN</v>
      </c>
      <c r="O3089">
        <f t="shared" si="389"/>
        <v>0</v>
      </c>
    </row>
    <row r="3090" spans="1:15" outlineLevel="2" x14ac:dyDescent="0.25">
      <c r="A3090" t="s">
        <v>615</v>
      </c>
      <c r="B3090" s="74" t="str">
        <f t="shared" si="390"/>
        <v>900</v>
      </c>
      <c r="C3090" t="str">
        <f>VLOOKUP(A3090,'BASE ARTICLE SAMUEL 25012023 v1'!$A$1:$B$1287,2,FALSE)</f>
        <v>AF</v>
      </c>
      <c r="E3090">
        <v>1</v>
      </c>
      <c r="F3090" t="s">
        <v>475</v>
      </c>
      <c r="G3090" s="71">
        <f>VLOOKUP(M3090,'BASE ARTICLE SAMUEL 25012023 v1'!$A$1:$F$1287,6,FALSE)</f>
        <v>88</v>
      </c>
      <c r="H3090" s="6">
        <f>VLOOKUP(M3090,'BASE ARTICLE SAMUEL 25012023 v2'!$A$1:$H$1287,8,FALSE)</f>
        <v>88</v>
      </c>
      <c r="I3090">
        <v>119.89</v>
      </c>
      <c r="J3090">
        <f t="shared" si="391"/>
        <v>119.89</v>
      </c>
      <c r="K3090" s="6">
        <f>VLOOKUP(M3090,'BASE ARTICLE SAMUEL 25012023 v2'!$A$1:$K$1287,11,FALSE)</f>
        <v>132</v>
      </c>
      <c r="L3090" s="6">
        <f t="shared" si="392"/>
        <v>132</v>
      </c>
      <c r="M3090" t="s">
        <v>474</v>
      </c>
      <c r="N3090" t="str">
        <f>VLOOKUP(M3090,'BASE ARTICLE SAMUEL 25012023 v1'!$A$2:$B$1287,2,FALSE)</f>
        <v>AS</v>
      </c>
      <c r="O3090">
        <f t="shared" si="389"/>
        <v>88</v>
      </c>
    </row>
    <row r="3091" spans="1:15" outlineLevel="2" x14ac:dyDescent="0.25">
      <c r="A3091" t="s">
        <v>615</v>
      </c>
      <c r="B3091" s="74" t="str">
        <f t="shared" si="390"/>
        <v>900</v>
      </c>
      <c r="C3091" t="str">
        <f>VLOOKUP(A3091,'BASE ARTICLE SAMUEL 25012023 v1'!$A$1:$B$1287,2,FALSE)</f>
        <v>AF</v>
      </c>
      <c r="E3091">
        <v>0.7</v>
      </c>
      <c r="F3091" t="s">
        <v>3943</v>
      </c>
      <c r="G3091" s="71">
        <f>VLOOKUP(M3091,'BASE ARTICLE SAMUEL 25012023 v1'!$A$1:$F$1287,6,FALSE)</f>
        <v>2.16</v>
      </c>
      <c r="H3091" s="6">
        <f>VLOOKUP(M3091,'BASE ARTICLE SAMUEL 25012023 v2'!$A$1:$H$1287,8,FALSE)</f>
        <v>2.1760000000000002</v>
      </c>
      <c r="I3091">
        <v>5.59</v>
      </c>
      <c r="J3091">
        <f t="shared" si="391"/>
        <v>3.9129999999999998</v>
      </c>
      <c r="K3091" s="6">
        <f>VLOOKUP(M3091,'BASE ARTICLE SAMUEL 25012023 v2'!$A$1:$K$1287,11,FALSE)</f>
        <v>8.6822400000000002</v>
      </c>
      <c r="L3091" s="6">
        <f t="shared" si="392"/>
        <v>6.0775679999999994</v>
      </c>
      <c r="M3091" t="s">
        <v>563</v>
      </c>
      <c r="N3091" t="str">
        <f>VLOOKUP(M3091,'BASE ARTICLE SAMUEL 25012023 v1'!$A$2:$B$1287,2,FALSE)</f>
        <v>AN</v>
      </c>
      <c r="O3091">
        <f t="shared" si="389"/>
        <v>1.5232000000000001</v>
      </c>
    </row>
    <row r="3092" spans="1:15" outlineLevel="2" x14ac:dyDescent="0.25">
      <c r="A3092" t="s">
        <v>615</v>
      </c>
      <c r="B3092" s="74" t="str">
        <f t="shared" si="390"/>
        <v>900</v>
      </c>
      <c r="C3092" t="str">
        <f>VLOOKUP(A3092,'BASE ARTICLE SAMUEL 25012023 v1'!$A$1:$B$1287,2,FALSE)</f>
        <v>AF</v>
      </c>
      <c r="E3092">
        <v>1</v>
      </c>
      <c r="F3092" t="s">
        <v>916</v>
      </c>
      <c r="G3092" s="71">
        <f>VLOOKUP(M3092,'BASE ARTICLE SAMUEL 25012023 v1'!$A$1:$F$1287,6,FALSE)</f>
        <v>4.04</v>
      </c>
      <c r="H3092" s="6">
        <f>VLOOKUP(M3092,'BASE ARTICLE SAMUEL 25012023 v2'!$A$1:$H$1287,8,FALSE)</f>
        <v>4.04</v>
      </c>
      <c r="I3092">
        <v>6.93</v>
      </c>
      <c r="J3092">
        <f t="shared" si="391"/>
        <v>6.93</v>
      </c>
      <c r="K3092" s="6">
        <f>VLOOKUP(M3092,'BASE ARTICLE SAMUEL 25012023 v2'!$A$1:$K$1287,11,FALSE)</f>
        <v>5.3732000000000006</v>
      </c>
      <c r="L3092" s="6">
        <f t="shared" si="392"/>
        <v>5.3732000000000006</v>
      </c>
      <c r="M3092" t="s">
        <v>915</v>
      </c>
      <c r="N3092" t="str">
        <f>VLOOKUP(M3092,'BASE ARTICLE SAMUEL 25012023 v1'!$A$2:$B$1287,2,FALSE)</f>
        <v>AN</v>
      </c>
      <c r="O3092">
        <f t="shared" si="389"/>
        <v>4.04</v>
      </c>
    </row>
    <row r="3093" spans="1:15" outlineLevel="2" x14ac:dyDescent="0.25">
      <c r="A3093" t="s">
        <v>615</v>
      </c>
      <c r="B3093" s="74" t="str">
        <f t="shared" si="390"/>
        <v>900</v>
      </c>
      <c r="C3093" t="str">
        <f>VLOOKUP(A3093,'BASE ARTICLE SAMUEL 25012023 v1'!$A$1:$B$1287,2,FALSE)</f>
        <v>AF</v>
      </c>
      <c r="E3093">
        <v>1</v>
      </c>
      <c r="F3093" t="s">
        <v>568</v>
      </c>
      <c r="G3093" s="71">
        <f>VLOOKUP(M3093,'BASE ARTICLE SAMUEL 25012023 v1'!$A$1:$F$1287,6,FALSE)</f>
        <v>7.72</v>
      </c>
      <c r="H3093" s="6">
        <f>VLOOKUP(M3093,'BASE ARTICLE SAMUEL 25012023 v2'!$A$1:$H$1287,8,FALSE)</f>
        <v>8</v>
      </c>
      <c r="I3093">
        <v>8.51</v>
      </c>
      <c r="J3093">
        <f t="shared" si="391"/>
        <v>8.51</v>
      </c>
      <c r="K3093" s="6">
        <f>VLOOKUP(M3093,'BASE ARTICLE SAMUEL 25012023 v2'!$A$1:$K$1287,11,FALSE)</f>
        <v>10.64</v>
      </c>
      <c r="L3093" s="6">
        <f t="shared" si="392"/>
        <v>10.64</v>
      </c>
      <c r="M3093" t="s">
        <v>567</v>
      </c>
      <c r="N3093" t="str">
        <f>VLOOKUP(M3093,'BASE ARTICLE SAMUEL 25012023 v1'!$A$2:$B$1287,2,FALSE)</f>
        <v>AN</v>
      </c>
      <c r="O3093">
        <f t="shared" si="389"/>
        <v>8</v>
      </c>
    </row>
    <row r="3094" spans="1:15" outlineLevel="2" x14ac:dyDescent="0.25">
      <c r="A3094" t="s">
        <v>615</v>
      </c>
      <c r="B3094" s="74" t="str">
        <f t="shared" si="390"/>
        <v>900</v>
      </c>
      <c r="C3094" t="str">
        <f>VLOOKUP(A3094,'BASE ARTICLE SAMUEL 25012023 v1'!$A$1:$B$1287,2,FALSE)</f>
        <v>AF</v>
      </c>
      <c r="E3094">
        <v>1</v>
      </c>
      <c r="F3094" t="s">
        <v>2484</v>
      </c>
      <c r="G3094" s="71">
        <f>VLOOKUP(M3094,'BASE ARTICLE SAMUEL 25012023 v1'!$A$1:$F$1287,6,FALSE)</f>
        <v>1.32</v>
      </c>
      <c r="H3094" s="6">
        <f>VLOOKUP(M3094,'BASE ARTICLE SAMUEL 25012023 v2'!$A$1:$H$1287,8,FALSE)</f>
        <v>1.32</v>
      </c>
      <c r="I3094">
        <v>8.51</v>
      </c>
      <c r="J3094">
        <f t="shared" si="391"/>
        <v>8.51</v>
      </c>
      <c r="K3094" s="6">
        <f>VLOOKUP(M3094,'BASE ARTICLE SAMUEL 25012023 v2'!$A$1:$K$1287,11,FALSE)</f>
        <v>1.4520000000000002</v>
      </c>
      <c r="L3094" s="6">
        <f t="shared" si="392"/>
        <v>1.4520000000000002</v>
      </c>
      <c r="M3094" t="s">
        <v>2483</v>
      </c>
      <c r="N3094" t="str">
        <f>VLOOKUP(M3094,'BASE ARTICLE SAMUEL 25012023 v1'!$A$2:$B$1287,2,FALSE)</f>
        <v>AN</v>
      </c>
      <c r="O3094">
        <f t="shared" si="389"/>
        <v>1.32</v>
      </c>
    </row>
    <row r="3095" spans="1:15" outlineLevel="1" x14ac:dyDescent="0.25">
      <c r="A3095" s="74" t="s">
        <v>4277</v>
      </c>
      <c r="B3095" s="74" t="str">
        <f t="shared" si="390"/>
        <v>ECSPR-900</v>
      </c>
      <c r="H3095" s="6" t="e">
        <f>VLOOKUP(M3095,'BASE ARTICLE SAMUEL 25012023 v2'!$A$1:$H$1287,8,FALSE)</f>
        <v>#N/A</v>
      </c>
      <c r="K3095" s="6" t="e">
        <f>VLOOKUP(M3095,'BASE ARTICLE SAMUEL 25012023 v2'!$A$1:$K$1287,11,FALSE)</f>
        <v>#N/A</v>
      </c>
      <c r="L3095" s="6">
        <f>SUBTOTAL(9,L3077:L3094)</f>
        <v>476.09801799999997</v>
      </c>
      <c r="O3095">
        <f>SUBTOTAL(9,O3077:O3094)</f>
        <v>290.60219999999993</v>
      </c>
    </row>
    <row r="3096" spans="1:15" outlineLevel="2" x14ac:dyDescent="0.25">
      <c r="A3096" t="s">
        <v>2085</v>
      </c>
      <c r="B3096" s="74" t="str">
        <f t="shared" si="390"/>
        <v>900-A</v>
      </c>
      <c r="C3096" t="str">
        <f>VLOOKUP(A3096,'BASE ARTICLE SAMUEL 25012023 v1'!$A$1:$B$1287,2,FALSE)</f>
        <v>AF</v>
      </c>
      <c r="E3096">
        <v>1</v>
      </c>
      <c r="F3096" t="s">
        <v>582</v>
      </c>
      <c r="G3096" s="71">
        <f>VLOOKUP(M3096,'BASE ARTICLE SAMUEL 25012023 v1'!$A$1:$F$1287,6,FALSE)</f>
        <v>1.5</v>
      </c>
      <c r="H3096" s="6">
        <f>VLOOKUP(M3096,'BASE ARTICLE SAMUEL 25012023 v2'!$A$1:$H$1287,8,FALSE)</f>
        <v>1.5</v>
      </c>
      <c r="I3096">
        <v>2.2400000000000002</v>
      </c>
      <c r="J3096">
        <f t="shared" ref="J3096:J3116" si="393">E3096*I3096</f>
        <v>2.2400000000000002</v>
      </c>
      <c r="K3096" s="6">
        <f>VLOOKUP(M3096,'BASE ARTICLE SAMUEL 25012023 v2'!$A$1:$K$1287,11,FALSE)</f>
        <v>2.25</v>
      </c>
      <c r="L3096" s="6">
        <f t="shared" ref="L3096:L3116" si="394">E3096*K3096</f>
        <v>2.25</v>
      </c>
      <c r="M3096">
        <v>101007</v>
      </c>
      <c r="N3096" t="str">
        <f>VLOOKUP(M3096,'BASE ARTICLE SAMUEL 25012023 v1'!$A$2:$B$1287,2,FALSE)</f>
        <v>AN</v>
      </c>
      <c r="O3096">
        <f t="shared" si="389"/>
        <v>1.5</v>
      </c>
    </row>
    <row r="3097" spans="1:15" outlineLevel="2" x14ac:dyDescent="0.25">
      <c r="A3097" t="s">
        <v>2085</v>
      </c>
      <c r="B3097" s="74" t="str">
        <f t="shared" si="390"/>
        <v>900-A</v>
      </c>
      <c r="C3097" t="str">
        <f>VLOOKUP(A3097,'BASE ARTICLE SAMUEL 25012023 v1'!$A$1:$B$1287,2,FALSE)</f>
        <v>AF</v>
      </c>
      <c r="E3097">
        <v>1</v>
      </c>
      <c r="F3097" t="s">
        <v>476</v>
      </c>
      <c r="G3097" s="71">
        <f>VLOOKUP(M3097,'BASE ARTICLE SAMUEL 25012023 v1'!$A$1:$F$1287,6,FALSE)</f>
        <v>14.38</v>
      </c>
      <c r="H3097" s="6">
        <f>VLOOKUP(M3097,'BASE ARTICLE SAMUEL 25012023 v2'!$A$1:$H$1287,8,FALSE)</f>
        <v>14.38</v>
      </c>
      <c r="I3097">
        <v>20.309999999999999</v>
      </c>
      <c r="J3097">
        <f t="shared" si="393"/>
        <v>20.309999999999999</v>
      </c>
      <c r="K3097" s="6">
        <f>VLOOKUP(M3097,'BASE ARTICLE SAMUEL 25012023 v2'!$A$1:$K$1287,11,FALSE)</f>
        <v>21.57</v>
      </c>
      <c r="L3097" s="6">
        <f t="shared" si="394"/>
        <v>21.57</v>
      </c>
      <c r="M3097">
        <v>1510041</v>
      </c>
      <c r="N3097" t="str">
        <f>VLOOKUP(M3097,'BASE ARTICLE SAMUEL 25012023 v1'!$A$2:$B$1287,2,FALSE)</f>
        <v>AS</v>
      </c>
      <c r="O3097">
        <f t="shared" si="389"/>
        <v>14.38</v>
      </c>
    </row>
    <row r="3098" spans="1:15" outlineLevel="2" x14ac:dyDescent="0.25">
      <c r="A3098" t="s">
        <v>2085</v>
      </c>
      <c r="B3098" s="74" t="str">
        <f t="shared" si="390"/>
        <v>900-A</v>
      </c>
      <c r="C3098" t="str">
        <f>VLOOKUP(A3098,'BASE ARTICLE SAMUEL 25012023 v1'!$A$1:$B$1287,2,FALSE)</f>
        <v>AF</v>
      </c>
      <c r="E3098">
        <v>0.7</v>
      </c>
      <c r="F3098" t="s">
        <v>577</v>
      </c>
      <c r="G3098" s="71">
        <f>VLOOKUP(M3098,'BASE ARTICLE SAMUEL 25012023 v1'!$A$1:$F$1287,6,FALSE)</f>
        <v>3.2</v>
      </c>
      <c r="H3098" s="6">
        <f>VLOOKUP(M3098,'BASE ARTICLE SAMUEL 25012023 v2'!$A$1:$H$1287,8,FALSE)</f>
        <v>3.2</v>
      </c>
      <c r="I3098">
        <v>4.3499999999999996</v>
      </c>
      <c r="J3098">
        <f t="shared" si="393"/>
        <v>3.0449999999999995</v>
      </c>
      <c r="K3098" s="6">
        <f>VLOOKUP(M3098,'BASE ARTICLE SAMUEL 25012023 v2'!$A$1:$K$1287,11,FALSE)</f>
        <v>4.8000000000000007</v>
      </c>
      <c r="L3098" s="6">
        <f t="shared" si="394"/>
        <v>3.3600000000000003</v>
      </c>
      <c r="M3098" t="s">
        <v>576</v>
      </c>
      <c r="N3098" t="str">
        <f>VLOOKUP(M3098,'BASE ARTICLE SAMUEL 25012023 v1'!$A$2:$B$1287,2,FALSE)</f>
        <v>AN</v>
      </c>
      <c r="O3098">
        <f t="shared" si="389"/>
        <v>2.2399999999999998</v>
      </c>
    </row>
    <row r="3099" spans="1:15" outlineLevel="2" x14ac:dyDescent="0.25">
      <c r="A3099" t="s">
        <v>2085</v>
      </c>
      <c r="B3099" s="74" t="str">
        <f t="shared" si="390"/>
        <v>900-A</v>
      </c>
      <c r="C3099" t="str">
        <f>VLOOKUP(A3099,'BASE ARTICLE SAMUEL 25012023 v1'!$A$1:$B$1287,2,FALSE)</f>
        <v>AF</v>
      </c>
      <c r="E3099">
        <v>1</v>
      </c>
      <c r="F3099" t="s">
        <v>1550</v>
      </c>
      <c r="G3099" s="71">
        <f>VLOOKUP(M3099,'BASE ARTICLE SAMUEL 25012023 v1'!$A$1:$F$1287,6,FALSE)</f>
        <v>5</v>
      </c>
      <c r="H3099" s="6">
        <f>VLOOKUP(M3099,'BASE ARTICLE SAMUEL 25012023 v2'!$A$1:$H$1287,8,FALSE)</f>
        <v>5</v>
      </c>
      <c r="I3099">
        <v>8.51</v>
      </c>
      <c r="J3099">
        <f t="shared" si="393"/>
        <v>8.51</v>
      </c>
      <c r="K3099" s="6">
        <f>VLOOKUP(M3099,'BASE ARTICLE SAMUEL 25012023 v2'!$A$1:$K$1287,11,FALSE)</f>
        <v>5.5</v>
      </c>
      <c r="L3099" s="6">
        <f t="shared" si="394"/>
        <v>5.5</v>
      </c>
      <c r="M3099" t="s">
        <v>1549</v>
      </c>
      <c r="N3099" t="str">
        <f>VLOOKUP(M3099,'BASE ARTICLE SAMUEL 25012023 v1'!$A$2:$B$1287,2,FALSE)</f>
        <v>AN</v>
      </c>
      <c r="O3099">
        <f t="shared" si="389"/>
        <v>5</v>
      </c>
    </row>
    <row r="3100" spans="1:15" outlineLevel="2" x14ac:dyDescent="0.25">
      <c r="A3100" t="s">
        <v>2085</v>
      </c>
      <c r="B3100" s="74" t="str">
        <f t="shared" si="390"/>
        <v>900-A</v>
      </c>
      <c r="C3100" t="str">
        <f>VLOOKUP(A3100,'BASE ARTICLE SAMUEL 25012023 v1'!$A$1:$B$1287,2,FALSE)</f>
        <v>AF</v>
      </c>
      <c r="E3100">
        <v>1</v>
      </c>
      <c r="F3100" t="s">
        <v>1160</v>
      </c>
      <c r="G3100" s="71">
        <f>VLOOKUP(M3100,'BASE ARTICLE SAMUEL 25012023 v1'!$A$1:$F$1287,6,FALSE)</f>
        <v>1.2</v>
      </c>
      <c r="H3100" s="6">
        <f>VLOOKUP(M3100,'BASE ARTICLE SAMUEL 25012023 v2'!$A$1:$H$1287,8,FALSE)</f>
        <v>1.2</v>
      </c>
      <c r="I3100">
        <v>1.57</v>
      </c>
      <c r="J3100">
        <f t="shared" si="393"/>
        <v>1.57</v>
      </c>
      <c r="K3100" s="6">
        <f>VLOOKUP(M3100,'BASE ARTICLE SAMUEL 25012023 v2'!$A$1:$K$1287,11,FALSE)</f>
        <v>2.4</v>
      </c>
      <c r="L3100" s="6">
        <f t="shared" si="394"/>
        <v>2.4</v>
      </c>
      <c r="M3100">
        <v>9600000618</v>
      </c>
      <c r="N3100" t="str">
        <f>VLOOKUP(M3100,'BASE ARTICLE SAMUEL 25012023 v1'!$A$2:$B$1287,2,FALSE)</f>
        <v>AN</v>
      </c>
      <c r="O3100">
        <f t="shared" si="389"/>
        <v>1.2</v>
      </c>
    </row>
    <row r="3101" spans="1:15" outlineLevel="2" x14ac:dyDescent="0.25">
      <c r="A3101" t="s">
        <v>2085</v>
      </c>
      <c r="B3101" s="74" t="str">
        <f t="shared" si="390"/>
        <v>900-A</v>
      </c>
      <c r="C3101" t="str">
        <f>VLOOKUP(A3101,'BASE ARTICLE SAMUEL 25012023 v1'!$A$1:$B$1287,2,FALSE)</f>
        <v>AF</v>
      </c>
      <c r="E3101">
        <v>1</v>
      </c>
      <c r="F3101" t="s">
        <v>1103</v>
      </c>
      <c r="G3101" s="71">
        <f>VLOOKUP(M3101,'BASE ARTICLE SAMUEL 25012023 v1'!$A$1:$F$1287,6,FALSE)</f>
        <v>33.79</v>
      </c>
      <c r="H3101" s="6">
        <f>VLOOKUP(M3101,'BASE ARTICLE SAMUEL 25012023 v2'!$A$1:$H$1287,8,FALSE)</f>
        <v>33.79</v>
      </c>
      <c r="I3101">
        <v>8.51</v>
      </c>
      <c r="J3101">
        <f t="shared" si="393"/>
        <v>8.51</v>
      </c>
      <c r="K3101" s="6">
        <f>VLOOKUP(M3101,'BASE ARTICLE SAMUEL 25012023 v2'!$A$1:$K$1287,11,FALSE)</f>
        <v>50.685000000000002</v>
      </c>
      <c r="L3101" s="6">
        <f t="shared" si="394"/>
        <v>50.685000000000002</v>
      </c>
      <c r="M3101" t="s">
        <v>1102</v>
      </c>
      <c r="N3101" t="str">
        <f>VLOOKUP(M3101,'BASE ARTICLE SAMUEL 25012023 v1'!$A$2:$B$1287,2,FALSE)</f>
        <v>AS</v>
      </c>
      <c r="O3101">
        <f t="shared" si="389"/>
        <v>33.79</v>
      </c>
    </row>
    <row r="3102" spans="1:15" outlineLevel="2" x14ac:dyDescent="0.25">
      <c r="A3102" t="s">
        <v>2085</v>
      </c>
      <c r="B3102" s="74" t="str">
        <f t="shared" si="390"/>
        <v>900-A</v>
      </c>
      <c r="C3102" t="str">
        <f>VLOOKUP(A3102,'BASE ARTICLE SAMUEL 25012023 v1'!$A$1:$B$1287,2,FALSE)</f>
        <v>AF</v>
      </c>
      <c r="E3102">
        <v>1</v>
      </c>
      <c r="F3102" t="s">
        <v>610</v>
      </c>
      <c r="G3102" s="71">
        <f>VLOOKUP(M3102,'BASE ARTICLE SAMUEL 25012023 v1'!$A$1:$F$1287,6,FALSE)</f>
        <v>0.54</v>
      </c>
      <c r="H3102" s="6">
        <f>VLOOKUP(M3102,'BASE ARTICLE SAMUEL 25012023 v2'!$A$1:$H$1287,8,FALSE)</f>
        <v>0.52100000000000002</v>
      </c>
      <c r="I3102">
        <v>0.6</v>
      </c>
      <c r="J3102">
        <f t="shared" si="393"/>
        <v>0.6</v>
      </c>
      <c r="K3102" s="6">
        <f>VLOOKUP(M3102,'BASE ARTICLE SAMUEL 25012023 v2'!$A$1:$K$1287,11,FALSE)</f>
        <v>0.65125</v>
      </c>
      <c r="L3102" s="6">
        <f t="shared" si="394"/>
        <v>0.65125</v>
      </c>
      <c r="M3102" t="s">
        <v>609</v>
      </c>
      <c r="N3102" t="str">
        <f>VLOOKUP(M3102,'BASE ARTICLE SAMUEL 25012023 v1'!$A$2:$B$1287,2,FALSE)</f>
        <v>AS</v>
      </c>
      <c r="O3102">
        <f t="shared" si="389"/>
        <v>0.52100000000000002</v>
      </c>
    </row>
    <row r="3103" spans="1:15" outlineLevel="2" x14ac:dyDescent="0.25">
      <c r="A3103" t="s">
        <v>2085</v>
      </c>
      <c r="B3103" s="74" t="str">
        <f t="shared" si="390"/>
        <v>900-A</v>
      </c>
      <c r="C3103" t="str">
        <f>VLOOKUP(A3103,'BASE ARTICLE SAMUEL 25012023 v1'!$A$1:$B$1287,2,FALSE)</f>
        <v>AF</v>
      </c>
      <c r="E3103">
        <v>1</v>
      </c>
      <c r="F3103" t="s">
        <v>1670</v>
      </c>
      <c r="G3103" s="71">
        <f>VLOOKUP(M3103,'BASE ARTICLE SAMUEL 25012023 v1'!$A$1:$F$1287,6,FALSE)</f>
        <v>7.0000000000000007E-2</v>
      </c>
      <c r="H3103" s="6">
        <f>VLOOKUP(M3103,'BASE ARTICLE SAMUEL 25012023 v2'!$A$1:$H$1287,8,FALSE)</f>
        <v>7.0000000000000007E-2</v>
      </c>
      <c r="I3103">
        <v>0.08</v>
      </c>
      <c r="J3103">
        <f t="shared" si="393"/>
        <v>0.08</v>
      </c>
      <c r="K3103" s="6">
        <f>VLOOKUP(M3103,'BASE ARTICLE SAMUEL 25012023 v2'!$A$1:$K$1287,11,FALSE)</f>
        <v>0.11200000000000002</v>
      </c>
      <c r="L3103" s="6">
        <f t="shared" si="394"/>
        <v>0.11200000000000002</v>
      </c>
      <c r="M3103" t="s">
        <v>1669</v>
      </c>
      <c r="N3103" t="str">
        <f>VLOOKUP(M3103,'BASE ARTICLE SAMUEL 25012023 v1'!$A$2:$B$1287,2,FALSE)</f>
        <v>AN</v>
      </c>
      <c r="O3103">
        <f t="shared" si="389"/>
        <v>7.0000000000000007E-2</v>
      </c>
    </row>
    <row r="3104" spans="1:15" outlineLevel="2" x14ac:dyDescent="0.25">
      <c r="A3104" t="s">
        <v>2085</v>
      </c>
      <c r="B3104" s="74" t="str">
        <f t="shared" si="390"/>
        <v>900-A</v>
      </c>
      <c r="C3104" t="str">
        <f>VLOOKUP(A3104,'BASE ARTICLE SAMUEL 25012023 v1'!$A$1:$B$1287,2,FALSE)</f>
        <v>AF</v>
      </c>
      <c r="E3104">
        <v>1</v>
      </c>
      <c r="F3104" t="s">
        <v>626</v>
      </c>
      <c r="G3104" s="71">
        <f>VLOOKUP(M3104,'BASE ARTICLE SAMUEL 25012023 v1'!$A$1:$F$1287,6,FALSE)</f>
        <v>0.79</v>
      </c>
      <c r="H3104" s="6">
        <f>VLOOKUP(M3104,'BASE ARTICLE SAMUEL 25012023 v2'!$A$1:$H$1287,8,FALSE)</f>
        <v>0.80800000000000005</v>
      </c>
      <c r="I3104">
        <v>1.19</v>
      </c>
      <c r="J3104">
        <f t="shared" si="393"/>
        <v>1.19</v>
      </c>
      <c r="K3104" s="6">
        <f>VLOOKUP(M3104,'BASE ARTICLE SAMUEL 25012023 v2'!$A$1:$K$1287,11,FALSE)</f>
        <v>1.2120000000000002</v>
      </c>
      <c r="L3104" s="6">
        <f t="shared" si="394"/>
        <v>1.2120000000000002</v>
      </c>
      <c r="M3104" t="s">
        <v>625</v>
      </c>
      <c r="N3104" t="str">
        <f>VLOOKUP(M3104,'BASE ARTICLE SAMUEL 25012023 v1'!$A$2:$B$1287,2,FALSE)</f>
        <v>Z</v>
      </c>
      <c r="O3104">
        <f t="shared" si="389"/>
        <v>0.80800000000000005</v>
      </c>
    </row>
    <row r="3105" spans="1:15" outlineLevel="2" x14ac:dyDescent="0.25">
      <c r="A3105" t="s">
        <v>2085</v>
      </c>
      <c r="B3105" s="74" t="str">
        <f t="shared" si="390"/>
        <v>900-A</v>
      </c>
      <c r="C3105" t="str">
        <f>VLOOKUP(A3105,'BASE ARTICLE SAMUEL 25012023 v1'!$A$1:$B$1287,2,FALSE)</f>
        <v>AF</v>
      </c>
      <c r="E3105">
        <v>1</v>
      </c>
      <c r="F3105" t="s">
        <v>1668</v>
      </c>
      <c r="G3105" s="71">
        <f>VLOOKUP(M3105,'BASE ARTICLE SAMUEL 25012023 v1'!$A$1:$F$1287,6,FALSE)</f>
        <v>0.6</v>
      </c>
      <c r="H3105" s="6">
        <f>VLOOKUP(M3105,'BASE ARTICLE SAMUEL 25012023 v2'!$A$1:$H$1287,8,FALSE)</f>
        <v>0.6</v>
      </c>
      <c r="I3105">
        <v>0.90200000000000002</v>
      </c>
      <c r="J3105">
        <f t="shared" si="393"/>
        <v>0.90200000000000002</v>
      </c>
      <c r="K3105" s="6">
        <f>VLOOKUP(M3105,'BASE ARTICLE SAMUEL 25012023 v2'!$A$1:$K$1287,11,FALSE)</f>
        <v>0.89999999999999991</v>
      </c>
      <c r="L3105" s="6">
        <f t="shared" si="394"/>
        <v>0.89999999999999991</v>
      </c>
      <c r="M3105" t="s">
        <v>1667</v>
      </c>
      <c r="N3105" t="str">
        <f>VLOOKUP(M3105,'BASE ARTICLE SAMUEL 25012023 v1'!$A$2:$B$1287,2,FALSE)</f>
        <v>AN</v>
      </c>
      <c r="O3105">
        <f t="shared" si="389"/>
        <v>0.6</v>
      </c>
    </row>
    <row r="3106" spans="1:15" outlineLevel="2" x14ac:dyDescent="0.25">
      <c r="A3106" t="s">
        <v>2085</v>
      </c>
      <c r="B3106" s="74" t="str">
        <f t="shared" si="390"/>
        <v>900-A</v>
      </c>
      <c r="C3106" t="str">
        <f>VLOOKUP(A3106,'BASE ARTICLE SAMUEL 25012023 v1'!$A$1:$B$1287,2,FALSE)</f>
        <v>AF</v>
      </c>
      <c r="E3106">
        <v>1</v>
      </c>
      <c r="F3106" t="s">
        <v>1930</v>
      </c>
      <c r="G3106" s="71">
        <f>VLOOKUP(M3106,'BASE ARTICLE SAMUEL 25012023 v1'!$A$1:$F$1287,6,FALSE)</f>
        <v>37.68</v>
      </c>
      <c r="H3106" s="6">
        <f>VLOOKUP(M3106,'BASE ARTICLE SAMUEL 25012023 v2'!$A$1:$H$1287,8,FALSE)</f>
        <v>37.183000000000007</v>
      </c>
      <c r="I3106">
        <v>8.51</v>
      </c>
      <c r="J3106">
        <f t="shared" si="393"/>
        <v>8.51</v>
      </c>
      <c r="K3106" s="6">
        <f>VLOOKUP(M3106,'BASE ARTICLE SAMUEL 25012023 v2'!$A$1:$K$1287,11,FALSE)</f>
        <v>46.478750000000005</v>
      </c>
      <c r="L3106" s="6">
        <f t="shared" si="394"/>
        <v>46.478750000000005</v>
      </c>
      <c r="M3106" t="s">
        <v>1929</v>
      </c>
      <c r="N3106" t="str">
        <f>VLOOKUP(M3106,'BASE ARTICLE SAMUEL 25012023 v1'!$A$2:$B$1287,2,FALSE)</f>
        <v>AA</v>
      </c>
      <c r="O3106">
        <f t="shared" si="389"/>
        <v>37.183000000000007</v>
      </c>
    </row>
    <row r="3107" spans="1:15" outlineLevel="2" x14ac:dyDescent="0.25">
      <c r="A3107" t="s">
        <v>2085</v>
      </c>
      <c r="B3107" s="74" t="str">
        <f t="shared" si="390"/>
        <v>900-A</v>
      </c>
      <c r="C3107" t="str">
        <f>VLOOKUP(A3107,'BASE ARTICLE SAMUEL 25012023 v1'!$A$1:$B$1287,2,FALSE)</f>
        <v>AF</v>
      </c>
      <c r="E3107">
        <v>1</v>
      </c>
      <c r="F3107" t="s">
        <v>2088</v>
      </c>
      <c r="G3107" s="71">
        <f>VLOOKUP(M3107,'BASE ARTICLE SAMUEL 25012023 v1'!$A$1:$F$1287,6,FALSE)</f>
        <v>83.55</v>
      </c>
      <c r="H3107" s="6">
        <f>VLOOKUP(M3107,'BASE ARTICLE SAMUEL 25012023 v2'!$A$1:$H$1287,8,FALSE)</f>
        <v>28.99</v>
      </c>
      <c r="I3107">
        <v>8.51</v>
      </c>
      <c r="J3107">
        <f t="shared" si="393"/>
        <v>8.51</v>
      </c>
      <c r="K3107" s="6">
        <f>VLOOKUP(M3107,'BASE ARTICLE SAMUEL 25012023 v2'!$A$1:$K$1287,11,FALSE)</f>
        <v>45.564999999999998</v>
      </c>
      <c r="L3107" s="6">
        <f t="shared" si="394"/>
        <v>45.564999999999998</v>
      </c>
      <c r="M3107" t="s">
        <v>2087</v>
      </c>
      <c r="N3107" t="str">
        <f>VLOOKUP(M3107,'BASE ARTICLE SAMUEL 25012023 v1'!$A$2:$B$1287,2,FALSE)</f>
        <v>AF</v>
      </c>
      <c r="O3107">
        <f t="shared" si="389"/>
        <v>28.99</v>
      </c>
    </row>
    <row r="3108" spans="1:15" outlineLevel="2" x14ac:dyDescent="0.25">
      <c r="A3108" t="s">
        <v>2085</v>
      </c>
      <c r="B3108" s="74" t="str">
        <f t="shared" si="390"/>
        <v>900-A</v>
      </c>
      <c r="C3108" t="str">
        <f>VLOOKUP(A3108,'BASE ARTICLE SAMUEL 25012023 v1'!$A$1:$B$1287,2,FALSE)</f>
        <v>AF</v>
      </c>
      <c r="E3108">
        <v>1</v>
      </c>
      <c r="F3108" t="s">
        <v>442</v>
      </c>
      <c r="G3108" s="71">
        <f>VLOOKUP(M3108,'BASE ARTICLE SAMUEL 25012023 v1'!$A$1:$F$1287,6,FALSE)</f>
        <v>138.58000000000001</v>
      </c>
      <c r="H3108" s="6">
        <f>VLOOKUP(M3108,'BASE ARTICLE SAMUEL 25012023 v2'!$A$1:$H$1287,8,FALSE)</f>
        <v>159.54</v>
      </c>
      <c r="I3108">
        <v>206.99</v>
      </c>
      <c r="J3108">
        <f t="shared" si="393"/>
        <v>206.99</v>
      </c>
      <c r="K3108" s="6">
        <f>VLOOKUP(M3108,'BASE ARTICLE SAMUEL 25012023 v2'!$A$1:$K$1287,11,FALSE)</f>
        <v>239.31</v>
      </c>
      <c r="L3108" s="6">
        <f t="shared" si="394"/>
        <v>239.31</v>
      </c>
      <c r="M3108" t="s">
        <v>441</v>
      </c>
      <c r="N3108" t="str">
        <f>VLOOKUP(M3108,'BASE ARTICLE SAMUEL 25012023 v1'!$A$2:$B$1287,2,FALSE)</f>
        <v>AN</v>
      </c>
      <c r="O3108">
        <f t="shared" si="389"/>
        <v>159.54</v>
      </c>
    </row>
    <row r="3109" spans="1:15" outlineLevel="2" x14ac:dyDescent="0.25">
      <c r="A3109" t="s">
        <v>2085</v>
      </c>
      <c r="B3109" s="74" t="str">
        <f t="shared" si="390"/>
        <v>900-A</v>
      </c>
      <c r="C3109" t="str">
        <f>VLOOKUP(A3109,'BASE ARTICLE SAMUEL 25012023 v1'!$A$1:$B$1287,2,FALSE)</f>
        <v>AF</v>
      </c>
      <c r="E3109">
        <v>1</v>
      </c>
      <c r="F3109" t="s">
        <v>3926</v>
      </c>
      <c r="G3109" s="71">
        <f>VLOOKUP(M3109,'BASE ARTICLE SAMUEL 25012023 v1'!$A$1:$F$1287,6,FALSE)</f>
        <v>0.94</v>
      </c>
      <c r="H3109" s="6">
        <f>VLOOKUP(M3109,'BASE ARTICLE SAMUEL 25012023 v2'!$A$1:$H$1287,8,FALSE)</f>
        <v>0.94</v>
      </c>
      <c r="I3109">
        <v>4.87</v>
      </c>
      <c r="J3109">
        <f t="shared" si="393"/>
        <v>4.87</v>
      </c>
      <c r="K3109" s="6">
        <f>VLOOKUP(M3109,'BASE ARTICLE SAMUEL 25012023 v2'!$A$1:$K$1287,11,FALSE)</f>
        <v>1.41</v>
      </c>
      <c r="L3109" s="6">
        <f t="shared" si="394"/>
        <v>1.41</v>
      </c>
      <c r="M3109" t="s">
        <v>68</v>
      </c>
      <c r="N3109" t="str">
        <f>VLOOKUP(M3109,'BASE ARTICLE SAMUEL 25012023 v1'!$A$2:$B$1287,2,FALSE)</f>
        <v>AS</v>
      </c>
      <c r="O3109">
        <f t="shared" si="389"/>
        <v>0.94</v>
      </c>
    </row>
    <row r="3110" spans="1:15" outlineLevel="2" x14ac:dyDescent="0.25">
      <c r="A3110" t="s">
        <v>2085</v>
      </c>
      <c r="B3110" s="74" t="str">
        <f t="shared" si="390"/>
        <v>900-A</v>
      </c>
      <c r="C3110" t="str">
        <f>VLOOKUP(A3110,'BASE ARTICLE SAMUEL 25012023 v1'!$A$1:$B$1287,2,FALSE)</f>
        <v>AF</v>
      </c>
      <c r="E3110">
        <v>1</v>
      </c>
      <c r="F3110" t="s">
        <v>3927</v>
      </c>
      <c r="G3110" s="71">
        <f>VLOOKUP(M3110,'BASE ARTICLE SAMUEL 25012023 v1'!$A$1:$F$1287,6,FALSE)</f>
        <v>0.92</v>
      </c>
      <c r="H3110" s="6">
        <f>VLOOKUP(M3110,'BASE ARTICLE SAMUEL 25012023 v2'!$A$1:$H$1287,8,FALSE)</f>
        <v>0.92</v>
      </c>
      <c r="I3110">
        <v>4.9400000000000004</v>
      </c>
      <c r="J3110">
        <f t="shared" si="393"/>
        <v>4.9400000000000004</v>
      </c>
      <c r="K3110" s="6">
        <f>VLOOKUP(M3110,'BASE ARTICLE SAMUEL 25012023 v2'!$A$1:$K$1287,11,FALSE)</f>
        <v>1.3800000000000001</v>
      </c>
      <c r="L3110" s="6">
        <f t="shared" si="394"/>
        <v>1.3800000000000001</v>
      </c>
      <c r="M3110" t="s">
        <v>44</v>
      </c>
      <c r="N3110" t="str">
        <f>VLOOKUP(M3110,'BASE ARTICLE SAMUEL 25012023 v1'!$A$2:$B$1287,2,FALSE)</f>
        <v>AS</v>
      </c>
      <c r="O3110">
        <f t="shared" si="389"/>
        <v>0.92</v>
      </c>
    </row>
    <row r="3111" spans="1:15" outlineLevel="2" x14ac:dyDescent="0.25">
      <c r="A3111" t="s">
        <v>2085</v>
      </c>
      <c r="B3111" s="74" t="str">
        <f t="shared" si="390"/>
        <v>900-A</v>
      </c>
      <c r="C3111" t="str">
        <f>VLOOKUP(A3111,'BASE ARTICLE SAMUEL 25012023 v1'!$A$1:$B$1287,2,FALSE)</f>
        <v>AF</v>
      </c>
      <c r="E3111">
        <v>0.54</v>
      </c>
      <c r="F3111" t="s">
        <v>1604</v>
      </c>
      <c r="G3111" s="71">
        <f>VLOOKUP(M3111,'BASE ARTICLE SAMUEL 25012023 v1'!$A$1:$F$1287,6,FALSE)</f>
        <v>50</v>
      </c>
      <c r="H3111" s="6">
        <f>VLOOKUP(M3111,'BASE ARTICLE SAMUEL 25012023 v2'!$A$1:$H$1287,8,FALSE)</f>
        <v>0</v>
      </c>
      <c r="I3111">
        <v>75</v>
      </c>
      <c r="J3111">
        <f t="shared" si="393"/>
        <v>40.5</v>
      </c>
      <c r="K3111" s="6">
        <f>VLOOKUP(M3111,'BASE ARTICLE SAMUEL 25012023 v2'!$A$1:$K$1287,11,FALSE)</f>
        <v>75</v>
      </c>
      <c r="L3111" s="6">
        <f t="shared" si="394"/>
        <v>40.5</v>
      </c>
      <c r="M3111" t="s">
        <v>1603</v>
      </c>
      <c r="N3111" t="str">
        <f>VLOOKUP(M3111,'BASE ARTICLE SAMUEL 25012023 v1'!$A$2:$B$1287,2,FALSE)</f>
        <v>AN</v>
      </c>
      <c r="O3111">
        <f t="shared" si="389"/>
        <v>0</v>
      </c>
    </row>
    <row r="3112" spans="1:15" outlineLevel="2" x14ac:dyDescent="0.25">
      <c r="A3112" t="s">
        <v>2085</v>
      </c>
      <c r="B3112" s="74" t="str">
        <f t="shared" si="390"/>
        <v>900-A</v>
      </c>
      <c r="C3112" t="str">
        <f>VLOOKUP(A3112,'BASE ARTICLE SAMUEL 25012023 v1'!$A$1:$B$1287,2,FALSE)</f>
        <v>AF</v>
      </c>
      <c r="E3112">
        <v>1</v>
      </c>
      <c r="F3112" t="s">
        <v>475</v>
      </c>
      <c r="G3112" s="71">
        <f>VLOOKUP(M3112,'BASE ARTICLE SAMUEL 25012023 v1'!$A$1:$F$1287,6,FALSE)</f>
        <v>88</v>
      </c>
      <c r="H3112" s="6">
        <f>VLOOKUP(M3112,'BASE ARTICLE SAMUEL 25012023 v2'!$A$1:$H$1287,8,FALSE)</f>
        <v>88</v>
      </c>
      <c r="I3112">
        <v>119.89</v>
      </c>
      <c r="J3112">
        <f t="shared" si="393"/>
        <v>119.89</v>
      </c>
      <c r="K3112" s="6">
        <f>VLOOKUP(M3112,'BASE ARTICLE SAMUEL 25012023 v2'!$A$1:$K$1287,11,FALSE)</f>
        <v>132</v>
      </c>
      <c r="L3112" s="6">
        <f t="shared" si="394"/>
        <v>132</v>
      </c>
      <c r="M3112" t="s">
        <v>474</v>
      </c>
      <c r="N3112" t="str">
        <f>VLOOKUP(M3112,'BASE ARTICLE SAMUEL 25012023 v1'!$A$2:$B$1287,2,FALSE)</f>
        <v>AS</v>
      </c>
      <c r="O3112">
        <f t="shared" si="389"/>
        <v>88</v>
      </c>
    </row>
    <row r="3113" spans="1:15" outlineLevel="2" x14ac:dyDescent="0.25">
      <c r="A3113" t="s">
        <v>2085</v>
      </c>
      <c r="B3113" s="74" t="str">
        <f t="shared" si="390"/>
        <v>900-A</v>
      </c>
      <c r="C3113" t="str">
        <f>VLOOKUP(A3113,'BASE ARTICLE SAMUEL 25012023 v1'!$A$1:$B$1287,2,FALSE)</f>
        <v>AF</v>
      </c>
      <c r="E3113">
        <v>0.7</v>
      </c>
      <c r="F3113" t="s">
        <v>3943</v>
      </c>
      <c r="G3113" s="71">
        <f>VLOOKUP(M3113,'BASE ARTICLE SAMUEL 25012023 v1'!$A$1:$F$1287,6,FALSE)</f>
        <v>2.16</v>
      </c>
      <c r="H3113" s="6">
        <f>VLOOKUP(M3113,'BASE ARTICLE SAMUEL 25012023 v2'!$A$1:$H$1287,8,FALSE)</f>
        <v>2.1760000000000002</v>
      </c>
      <c r="I3113">
        <v>5.59</v>
      </c>
      <c r="J3113">
        <f t="shared" si="393"/>
        <v>3.9129999999999998</v>
      </c>
      <c r="K3113" s="6">
        <f>VLOOKUP(M3113,'BASE ARTICLE SAMUEL 25012023 v2'!$A$1:$K$1287,11,FALSE)</f>
        <v>8.6822400000000002</v>
      </c>
      <c r="L3113" s="6">
        <f t="shared" si="394"/>
        <v>6.0775679999999994</v>
      </c>
      <c r="M3113" t="s">
        <v>563</v>
      </c>
      <c r="N3113" t="str">
        <f>VLOOKUP(M3113,'BASE ARTICLE SAMUEL 25012023 v1'!$A$2:$B$1287,2,FALSE)</f>
        <v>AN</v>
      </c>
      <c r="O3113">
        <f t="shared" si="389"/>
        <v>1.5232000000000001</v>
      </c>
    </row>
    <row r="3114" spans="1:15" outlineLevel="2" x14ac:dyDescent="0.25">
      <c r="A3114" t="s">
        <v>2085</v>
      </c>
      <c r="B3114" s="74" t="str">
        <f t="shared" si="390"/>
        <v>900-A</v>
      </c>
      <c r="C3114" t="str">
        <f>VLOOKUP(A3114,'BASE ARTICLE SAMUEL 25012023 v1'!$A$1:$B$1287,2,FALSE)</f>
        <v>AF</v>
      </c>
      <c r="E3114">
        <v>1</v>
      </c>
      <c r="F3114" t="s">
        <v>916</v>
      </c>
      <c r="G3114" s="71">
        <f>VLOOKUP(M3114,'BASE ARTICLE SAMUEL 25012023 v1'!$A$1:$F$1287,6,FALSE)</f>
        <v>4.04</v>
      </c>
      <c r="H3114" s="6">
        <f>VLOOKUP(M3114,'BASE ARTICLE SAMUEL 25012023 v2'!$A$1:$H$1287,8,FALSE)</f>
        <v>4.04</v>
      </c>
      <c r="I3114">
        <v>6.93</v>
      </c>
      <c r="J3114">
        <f t="shared" si="393"/>
        <v>6.93</v>
      </c>
      <c r="K3114" s="6">
        <f>VLOOKUP(M3114,'BASE ARTICLE SAMUEL 25012023 v2'!$A$1:$K$1287,11,FALSE)</f>
        <v>5.3732000000000006</v>
      </c>
      <c r="L3114" s="6">
        <f t="shared" si="394"/>
        <v>5.3732000000000006</v>
      </c>
      <c r="M3114" t="s">
        <v>915</v>
      </c>
      <c r="N3114" t="str">
        <f>VLOOKUP(M3114,'BASE ARTICLE SAMUEL 25012023 v1'!$A$2:$B$1287,2,FALSE)</f>
        <v>AN</v>
      </c>
      <c r="O3114">
        <f t="shared" si="389"/>
        <v>4.04</v>
      </c>
    </row>
    <row r="3115" spans="1:15" outlineLevel="2" x14ac:dyDescent="0.25">
      <c r="A3115" t="s">
        <v>2085</v>
      </c>
      <c r="B3115" s="74" t="str">
        <f t="shared" si="390"/>
        <v>900-A</v>
      </c>
      <c r="C3115" t="str">
        <f>VLOOKUP(A3115,'BASE ARTICLE SAMUEL 25012023 v1'!$A$1:$B$1287,2,FALSE)</f>
        <v>AF</v>
      </c>
      <c r="E3115">
        <v>1</v>
      </c>
      <c r="F3115" t="s">
        <v>568</v>
      </c>
      <c r="G3115" s="71">
        <f>VLOOKUP(M3115,'BASE ARTICLE SAMUEL 25012023 v1'!$A$1:$F$1287,6,FALSE)</f>
        <v>7.72</v>
      </c>
      <c r="H3115" s="6">
        <f>VLOOKUP(M3115,'BASE ARTICLE SAMUEL 25012023 v2'!$A$1:$H$1287,8,FALSE)</f>
        <v>8</v>
      </c>
      <c r="I3115">
        <v>8.51</v>
      </c>
      <c r="J3115">
        <f t="shared" si="393"/>
        <v>8.51</v>
      </c>
      <c r="K3115" s="6">
        <f>VLOOKUP(M3115,'BASE ARTICLE SAMUEL 25012023 v2'!$A$1:$K$1287,11,FALSE)</f>
        <v>10.64</v>
      </c>
      <c r="L3115" s="6">
        <f t="shared" si="394"/>
        <v>10.64</v>
      </c>
      <c r="M3115" t="s">
        <v>567</v>
      </c>
      <c r="N3115" t="str">
        <f>VLOOKUP(M3115,'BASE ARTICLE SAMUEL 25012023 v1'!$A$2:$B$1287,2,FALSE)</f>
        <v>AN</v>
      </c>
      <c r="O3115">
        <f t="shared" si="389"/>
        <v>8</v>
      </c>
    </row>
    <row r="3116" spans="1:15" outlineLevel="2" x14ac:dyDescent="0.25">
      <c r="A3116" t="s">
        <v>2085</v>
      </c>
      <c r="B3116" s="74" t="str">
        <f t="shared" si="390"/>
        <v>900-A</v>
      </c>
      <c r="C3116" t="str">
        <f>VLOOKUP(A3116,'BASE ARTICLE SAMUEL 25012023 v1'!$A$1:$B$1287,2,FALSE)</f>
        <v>AF</v>
      </c>
      <c r="E3116">
        <v>1</v>
      </c>
      <c r="F3116" t="s">
        <v>2484</v>
      </c>
      <c r="G3116" s="71">
        <f>VLOOKUP(M3116,'BASE ARTICLE SAMUEL 25012023 v1'!$A$1:$F$1287,6,FALSE)</f>
        <v>1.32</v>
      </c>
      <c r="H3116" s="6">
        <f>VLOOKUP(M3116,'BASE ARTICLE SAMUEL 25012023 v2'!$A$1:$H$1287,8,FALSE)</f>
        <v>1.32</v>
      </c>
      <c r="I3116">
        <v>8.51</v>
      </c>
      <c r="J3116">
        <f t="shared" si="393"/>
        <v>8.51</v>
      </c>
      <c r="K3116" s="6">
        <f>VLOOKUP(M3116,'BASE ARTICLE SAMUEL 25012023 v2'!$A$1:$K$1287,11,FALSE)</f>
        <v>1.4520000000000002</v>
      </c>
      <c r="L3116" s="6">
        <f t="shared" si="394"/>
        <v>1.4520000000000002</v>
      </c>
      <c r="M3116" t="s">
        <v>2483</v>
      </c>
      <c r="N3116" t="str">
        <f>VLOOKUP(M3116,'BASE ARTICLE SAMUEL 25012023 v1'!$A$2:$B$1287,2,FALSE)</f>
        <v>AN</v>
      </c>
      <c r="O3116">
        <f t="shared" si="389"/>
        <v>1.32</v>
      </c>
    </row>
    <row r="3117" spans="1:15" outlineLevel="1" x14ac:dyDescent="0.25">
      <c r="A3117" s="74" t="s">
        <v>4278</v>
      </c>
      <c r="B3117" s="74" t="str">
        <f t="shared" si="390"/>
        <v>ECSPR-900-A</v>
      </c>
      <c r="H3117" s="6" t="e">
        <f>VLOOKUP(M3117,'BASE ARTICLE SAMUEL 25012023 v2'!$A$1:$H$1287,8,FALSE)</f>
        <v>#N/A</v>
      </c>
      <c r="K3117" s="6" t="e">
        <f>VLOOKUP(M3117,'BASE ARTICLE SAMUEL 25012023 v2'!$A$1:$K$1287,11,FALSE)</f>
        <v>#N/A</v>
      </c>
      <c r="L3117" s="6">
        <f>SUBTOTAL(9,L3096:L3116)</f>
        <v>618.82676800000013</v>
      </c>
      <c r="O3117">
        <f>SUBTOTAL(9,O3096:O3116)</f>
        <v>390.5652</v>
      </c>
    </row>
    <row r="3118" spans="1:15" outlineLevel="2" x14ac:dyDescent="0.25">
      <c r="A3118" t="s">
        <v>1752</v>
      </c>
      <c r="B3118" s="74" t="str">
        <f t="shared" si="390"/>
        <v>6L17</v>
      </c>
      <c r="C3118" t="str">
        <f>VLOOKUP(A3118,'BASE ARTICLE SAMUEL 25012023 v1'!$A$1:$B$1287,2,FALSE)</f>
        <v>AN</v>
      </c>
      <c r="E3118">
        <v>0</v>
      </c>
      <c r="G3118" s="71" t="e">
        <f>VLOOKUP(M3118,'BASE ARTICLE SAMUEL 25012023 v1'!$A$1:$F$1287,6,FALSE)</f>
        <v>#N/A</v>
      </c>
      <c r="H3118" s="6" t="e">
        <f>VLOOKUP(M3118,'BASE ARTICLE SAMUEL 25012023 v2'!$A$1:$H$1287,8,FALSE)</f>
        <v>#N/A</v>
      </c>
      <c r="I3118">
        <v>0</v>
      </c>
      <c r="J3118">
        <f>E3118*I3118</f>
        <v>0</v>
      </c>
      <c r="K3118" s="6" t="e">
        <f>VLOOKUP(M3118,'BASE ARTICLE SAMUEL 25012023 v2'!$A$1:$K$1287,11,FALSE)</f>
        <v>#N/A</v>
      </c>
      <c r="L3118" s="6" t="e">
        <f>E3118*K3118</f>
        <v>#N/A</v>
      </c>
      <c r="N3118" t="e">
        <f>VLOOKUP(M3118,'BASE ARTICLE SAMUEL 25012023 v1'!$A$2:$B$1287,2,FALSE)</f>
        <v>#N/A</v>
      </c>
      <c r="O3118" t="e">
        <f t="shared" si="389"/>
        <v>#N/A</v>
      </c>
    </row>
    <row r="3119" spans="1:15" outlineLevel="1" x14ac:dyDescent="0.25">
      <c r="A3119" s="74" t="s">
        <v>4279</v>
      </c>
      <c r="B3119" s="74" t="str">
        <f t="shared" si="390"/>
        <v>PVC6316L17</v>
      </c>
      <c r="H3119" s="6" t="e">
        <f>VLOOKUP(M3119,'BASE ARTICLE SAMUEL 25012023 v2'!$A$1:$H$1287,8,FALSE)</f>
        <v>#N/A</v>
      </c>
      <c r="K3119" s="6" t="e">
        <f>VLOOKUP(M3119,'BASE ARTICLE SAMUEL 25012023 v2'!$A$1:$K$1287,11,FALSE)</f>
        <v>#N/A</v>
      </c>
      <c r="L3119" s="6" t="e">
        <f>SUBTOTAL(9,L3118:L3118)</f>
        <v>#N/A</v>
      </c>
      <c r="O3119" t="e">
        <f>SUBTOTAL(9,O3118:O3118)</f>
        <v>#N/A</v>
      </c>
    </row>
    <row r="3120" spans="1:15" outlineLevel="2" x14ac:dyDescent="0.25">
      <c r="A3120" t="s">
        <v>2338</v>
      </c>
      <c r="B3120" s="74" t="str">
        <f t="shared" si="390"/>
        <v>2200-A</v>
      </c>
      <c r="C3120" t="str">
        <f>VLOOKUP(A3120,'BASE ARTICLE SAMUEL 25012023 v1'!$A$1:$B$1287,2,FALSE)</f>
        <v>AF</v>
      </c>
      <c r="E3120">
        <v>1</v>
      </c>
      <c r="F3120" t="s">
        <v>582</v>
      </c>
      <c r="G3120" s="71">
        <f>VLOOKUP(M3120,'BASE ARTICLE SAMUEL 25012023 v1'!$A$1:$F$1287,6,FALSE)</f>
        <v>1.5</v>
      </c>
      <c r="H3120" s="6">
        <f>VLOOKUP(M3120,'BASE ARTICLE SAMUEL 25012023 v2'!$A$1:$H$1287,8,FALSE)</f>
        <v>1.5</v>
      </c>
      <c r="I3120">
        <v>2.2400000000000002</v>
      </c>
      <c r="J3120">
        <f t="shared" ref="J3120:J3137" si="395">E3120*I3120</f>
        <v>2.2400000000000002</v>
      </c>
      <c r="K3120" s="6">
        <f>VLOOKUP(M3120,'BASE ARTICLE SAMUEL 25012023 v2'!$A$1:$K$1287,11,FALSE)</f>
        <v>2.25</v>
      </c>
      <c r="L3120" s="6">
        <f t="shared" ref="L3120:L3137" si="396">E3120*K3120</f>
        <v>2.25</v>
      </c>
      <c r="M3120">
        <v>101007</v>
      </c>
      <c r="N3120" t="str">
        <f>VLOOKUP(M3120,'BASE ARTICLE SAMUEL 25012023 v1'!$A$2:$B$1287,2,FALSE)</f>
        <v>AN</v>
      </c>
      <c r="O3120">
        <f t="shared" si="389"/>
        <v>1.5</v>
      </c>
    </row>
    <row r="3121" spans="1:15" outlineLevel="2" x14ac:dyDescent="0.25">
      <c r="A3121" t="s">
        <v>2338</v>
      </c>
      <c r="B3121" s="74" t="str">
        <f t="shared" si="390"/>
        <v>2200-A</v>
      </c>
      <c r="C3121" t="str">
        <f>VLOOKUP(A3121,'BASE ARTICLE SAMUEL 25012023 v1'!$A$1:$B$1287,2,FALSE)</f>
        <v>AF</v>
      </c>
      <c r="E3121">
        <v>1</v>
      </c>
      <c r="F3121" t="s">
        <v>476</v>
      </c>
      <c r="G3121" s="71">
        <f>VLOOKUP(M3121,'BASE ARTICLE SAMUEL 25012023 v1'!$A$1:$F$1287,6,FALSE)</f>
        <v>14.38</v>
      </c>
      <c r="H3121" s="6">
        <f>VLOOKUP(M3121,'BASE ARTICLE SAMUEL 25012023 v2'!$A$1:$H$1287,8,FALSE)</f>
        <v>14.38</v>
      </c>
      <c r="I3121">
        <v>20.309999999999999</v>
      </c>
      <c r="J3121">
        <f t="shared" si="395"/>
        <v>20.309999999999999</v>
      </c>
      <c r="K3121" s="6">
        <f>VLOOKUP(M3121,'BASE ARTICLE SAMUEL 25012023 v2'!$A$1:$K$1287,11,FALSE)</f>
        <v>21.57</v>
      </c>
      <c r="L3121" s="6">
        <f t="shared" si="396"/>
        <v>21.57</v>
      </c>
      <c r="M3121">
        <v>1510041</v>
      </c>
      <c r="N3121" t="str">
        <f>VLOOKUP(M3121,'BASE ARTICLE SAMUEL 25012023 v1'!$A$2:$B$1287,2,FALSE)</f>
        <v>AS</v>
      </c>
      <c r="O3121">
        <f t="shared" si="389"/>
        <v>14.38</v>
      </c>
    </row>
    <row r="3122" spans="1:15" outlineLevel="2" x14ac:dyDescent="0.25">
      <c r="A3122" t="s">
        <v>2338</v>
      </c>
      <c r="B3122" s="74" t="str">
        <f t="shared" si="390"/>
        <v>2200-A</v>
      </c>
      <c r="C3122" t="str">
        <f>VLOOKUP(A3122,'BASE ARTICLE SAMUEL 25012023 v1'!$A$1:$B$1287,2,FALSE)</f>
        <v>AF</v>
      </c>
      <c r="E3122">
        <v>1.9</v>
      </c>
      <c r="F3122" t="s">
        <v>577</v>
      </c>
      <c r="G3122" s="71">
        <f>VLOOKUP(M3122,'BASE ARTICLE SAMUEL 25012023 v1'!$A$1:$F$1287,6,FALSE)</f>
        <v>3.2</v>
      </c>
      <c r="H3122" s="6">
        <f>VLOOKUP(M3122,'BASE ARTICLE SAMUEL 25012023 v2'!$A$1:$H$1287,8,FALSE)</f>
        <v>3.2</v>
      </c>
      <c r="I3122">
        <v>4.3499999999999996</v>
      </c>
      <c r="J3122">
        <f t="shared" si="395"/>
        <v>8.2649999999999988</v>
      </c>
      <c r="K3122" s="6">
        <f>VLOOKUP(M3122,'BASE ARTICLE SAMUEL 25012023 v2'!$A$1:$K$1287,11,FALSE)</f>
        <v>4.8000000000000007</v>
      </c>
      <c r="L3122" s="6">
        <f t="shared" si="396"/>
        <v>9.120000000000001</v>
      </c>
      <c r="M3122" t="s">
        <v>576</v>
      </c>
      <c r="N3122" t="str">
        <f>VLOOKUP(M3122,'BASE ARTICLE SAMUEL 25012023 v1'!$A$2:$B$1287,2,FALSE)</f>
        <v>AN</v>
      </c>
      <c r="O3122">
        <f t="shared" si="389"/>
        <v>6.08</v>
      </c>
    </row>
    <row r="3123" spans="1:15" outlineLevel="2" x14ac:dyDescent="0.25">
      <c r="A3123" t="s">
        <v>2338</v>
      </c>
      <c r="B3123" s="74" t="str">
        <f t="shared" si="390"/>
        <v>2200-A</v>
      </c>
      <c r="C3123" t="str">
        <f>VLOOKUP(A3123,'BASE ARTICLE SAMUEL 25012023 v1'!$A$1:$B$1287,2,FALSE)</f>
        <v>AF</v>
      </c>
      <c r="E3123">
        <v>1</v>
      </c>
      <c r="F3123" t="s">
        <v>1550</v>
      </c>
      <c r="G3123" s="71">
        <f>VLOOKUP(M3123,'BASE ARTICLE SAMUEL 25012023 v1'!$A$1:$F$1287,6,FALSE)</f>
        <v>5</v>
      </c>
      <c r="H3123" s="6">
        <f>VLOOKUP(M3123,'BASE ARTICLE SAMUEL 25012023 v2'!$A$1:$H$1287,8,FALSE)</f>
        <v>5</v>
      </c>
      <c r="I3123">
        <v>2.2400000000000002</v>
      </c>
      <c r="J3123">
        <f t="shared" si="395"/>
        <v>2.2400000000000002</v>
      </c>
      <c r="K3123" s="6">
        <f>VLOOKUP(M3123,'BASE ARTICLE SAMUEL 25012023 v2'!$A$1:$K$1287,11,FALSE)</f>
        <v>5.5</v>
      </c>
      <c r="L3123" s="6">
        <f t="shared" si="396"/>
        <v>5.5</v>
      </c>
      <c r="M3123" t="s">
        <v>1549</v>
      </c>
      <c r="N3123" t="str">
        <f>VLOOKUP(M3123,'BASE ARTICLE SAMUEL 25012023 v1'!$A$2:$B$1287,2,FALSE)</f>
        <v>AN</v>
      </c>
      <c r="O3123">
        <f t="shared" si="389"/>
        <v>5</v>
      </c>
    </row>
    <row r="3124" spans="1:15" outlineLevel="2" x14ac:dyDescent="0.25">
      <c r="A3124" t="s">
        <v>2338</v>
      </c>
      <c r="B3124" s="74" t="str">
        <f t="shared" si="390"/>
        <v>2200-A</v>
      </c>
      <c r="C3124" t="str">
        <f>VLOOKUP(A3124,'BASE ARTICLE SAMUEL 25012023 v1'!$A$1:$B$1287,2,FALSE)</f>
        <v>AF</v>
      </c>
      <c r="E3124">
        <v>1</v>
      </c>
      <c r="F3124" t="s">
        <v>1160</v>
      </c>
      <c r="G3124" s="71">
        <f>VLOOKUP(M3124,'BASE ARTICLE SAMUEL 25012023 v1'!$A$1:$F$1287,6,FALSE)</f>
        <v>1.2</v>
      </c>
      <c r="H3124" s="6">
        <f>VLOOKUP(M3124,'BASE ARTICLE SAMUEL 25012023 v2'!$A$1:$H$1287,8,FALSE)</f>
        <v>1.2</v>
      </c>
      <c r="I3124">
        <v>1.57</v>
      </c>
      <c r="J3124">
        <f t="shared" si="395"/>
        <v>1.57</v>
      </c>
      <c r="K3124" s="6">
        <f>VLOOKUP(M3124,'BASE ARTICLE SAMUEL 25012023 v2'!$A$1:$K$1287,11,FALSE)</f>
        <v>2.4</v>
      </c>
      <c r="L3124" s="6">
        <f t="shared" si="396"/>
        <v>2.4</v>
      </c>
      <c r="M3124">
        <v>9600000618</v>
      </c>
      <c r="N3124" t="str">
        <f>VLOOKUP(M3124,'BASE ARTICLE SAMUEL 25012023 v1'!$A$2:$B$1287,2,FALSE)</f>
        <v>AN</v>
      </c>
      <c r="O3124">
        <f t="shared" si="389"/>
        <v>1.2</v>
      </c>
    </row>
    <row r="3125" spans="1:15" outlineLevel="2" x14ac:dyDescent="0.25">
      <c r="A3125" t="s">
        <v>2338</v>
      </c>
      <c r="B3125" s="74" t="str">
        <f t="shared" si="390"/>
        <v>2200-A</v>
      </c>
      <c r="C3125" t="str">
        <f>VLOOKUP(A3125,'BASE ARTICLE SAMUEL 25012023 v1'!$A$1:$B$1287,2,FALSE)</f>
        <v>AF</v>
      </c>
      <c r="E3125">
        <v>1</v>
      </c>
      <c r="F3125" t="s">
        <v>610</v>
      </c>
      <c r="G3125" s="71">
        <f>VLOOKUP(M3125,'BASE ARTICLE SAMUEL 25012023 v1'!$A$1:$F$1287,6,FALSE)</f>
        <v>0.54</v>
      </c>
      <c r="H3125" s="6">
        <f>VLOOKUP(M3125,'BASE ARTICLE SAMUEL 25012023 v2'!$A$1:$H$1287,8,FALSE)</f>
        <v>0.52100000000000002</v>
      </c>
      <c r="I3125">
        <v>0.6</v>
      </c>
      <c r="J3125">
        <f t="shared" si="395"/>
        <v>0.6</v>
      </c>
      <c r="K3125" s="6">
        <f>VLOOKUP(M3125,'BASE ARTICLE SAMUEL 25012023 v2'!$A$1:$K$1287,11,FALSE)</f>
        <v>0.65125</v>
      </c>
      <c r="L3125" s="6">
        <f t="shared" si="396"/>
        <v>0.65125</v>
      </c>
      <c r="M3125" t="s">
        <v>609</v>
      </c>
      <c r="N3125" t="str">
        <f>VLOOKUP(M3125,'BASE ARTICLE SAMUEL 25012023 v1'!$A$2:$B$1287,2,FALSE)</f>
        <v>AS</v>
      </c>
      <c r="O3125">
        <f t="shared" si="389"/>
        <v>0.52100000000000002</v>
      </c>
    </row>
    <row r="3126" spans="1:15" outlineLevel="2" x14ac:dyDescent="0.25">
      <c r="A3126" t="s">
        <v>2338</v>
      </c>
      <c r="B3126" s="74" t="str">
        <f t="shared" si="390"/>
        <v>2200-A</v>
      </c>
      <c r="C3126" t="str">
        <f>VLOOKUP(A3126,'BASE ARTICLE SAMUEL 25012023 v1'!$A$1:$B$1287,2,FALSE)</f>
        <v>AF</v>
      </c>
      <c r="E3126">
        <v>1</v>
      </c>
      <c r="F3126" t="s">
        <v>2484</v>
      </c>
      <c r="G3126" s="71">
        <f>VLOOKUP(M3126,'BASE ARTICLE SAMUEL 25012023 v1'!$A$1:$F$1287,6,FALSE)</f>
        <v>1.32</v>
      </c>
      <c r="H3126" s="6">
        <f>VLOOKUP(M3126,'BASE ARTICLE SAMUEL 25012023 v2'!$A$1:$H$1287,8,FALSE)</f>
        <v>1.32</v>
      </c>
      <c r="I3126">
        <v>2.2400000000000002</v>
      </c>
      <c r="J3126">
        <f t="shared" si="395"/>
        <v>2.2400000000000002</v>
      </c>
      <c r="K3126" s="6">
        <f>VLOOKUP(M3126,'BASE ARTICLE SAMUEL 25012023 v2'!$A$1:$K$1287,11,FALSE)</f>
        <v>1.4520000000000002</v>
      </c>
      <c r="L3126" s="6">
        <f t="shared" si="396"/>
        <v>1.4520000000000002</v>
      </c>
      <c r="M3126" t="s">
        <v>2483</v>
      </c>
      <c r="N3126" t="str">
        <f>VLOOKUP(M3126,'BASE ARTICLE SAMUEL 25012023 v1'!$A$2:$B$1287,2,FALSE)</f>
        <v>AN</v>
      </c>
      <c r="O3126">
        <f t="shared" si="389"/>
        <v>1.32</v>
      </c>
    </row>
    <row r="3127" spans="1:15" outlineLevel="2" x14ac:dyDescent="0.25">
      <c r="A3127" t="s">
        <v>2338</v>
      </c>
      <c r="B3127" s="74" t="str">
        <f t="shared" si="390"/>
        <v>2200-A</v>
      </c>
      <c r="C3127" t="str">
        <f>VLOOKUP(A3127,'BASE ARTICLE SAMUEL 25012023 v1'!$A$1:$B$1287,2,FALSE)</f>
        <v>AF</v>
      </c>
      <c r="E3127">
        <v>1</v>
      </c>
      <c r="F3127" t="s">
        <v>2040</v>
      </c>
      <c r="G3127" s="71">
        <f>VLOOKUP(M3127,'BASE ARTICLE SAMUEL 25012023 v1'!$A$1:$F$1287,6,FALSE)</f>
        <v>200.19</v>
      </c>
      <c r="H3127" s="6">
        <f>VLOOKUP(M3127,'BASE ARTICLE SAMUEL 25012023 v2'!$A$1:$H$1287,8,FALSE)</f>
        <v>226.26</v>
      </c>
      <c r="I3127">
        <v>0</v>
      </c>
      <c r="J3127">
        <f t="shared" si="395"/>
        <v>0</v>
      </c>
      <c r="K3127" s="6">
        <f>VLOOKUP(M3127,'BASE ARTICLE SAMUEL 25012023 v2'!$A$1:$K$1287,11,FALSE)</f>
        <v>339.39</v>
      </c>
      <c r="L3127" s="6">
        <f t="shared" si="396"/>
        <v>339.39</v>
      </c>
      <c r="M3127" t="s">
        <v>2039</v>
      </c>
      <c r="N3127" t="str">
        <f>VLOOKUP(M3127,'BASE ARTICLE SAMUEL 25012023 v1'!$A$2:$B$1287,2,FALSE)</f>
        <v>AN</v>
      </c>
      <c r="O3127">
        <f t="shared" si="389"/>
        <v>226.26</v>
      </c>
    </row>
    <row r="3128" spans="1:15" outlineLevel="2" x14ac:dyDescent="0.25">
      <c r="A3128" t="s">
        <v>2338</v>
      </c>
      <c r="B3128" s="74" t="str">
        <f t="shared" si="390"/>
        <v>2200-A</v>
      </c>
      <c r="C3128" t="str">
        <f>VLOOKUP(A3128,'BASE ARTICLE SAMUEL 25012023 v1'!$A$1:$B$1287,2,FALSE)</f>
        <v>AF</v>
      </c>
      <c r="E3128">
        <v>2</v>
      </c>
      <c r="F3128" t="s">
        <v>1670</v>
      </c>
      <c r="G3128" s="71">
        <f>VLOOKUP(M3128,'BASE ARTICLE SAMUEL 25012023 v1'!$A$1:$F$1287,6,FALSE)</f>
        <v>7.0000000000000007E-2</v>
      </c>
      <c r="H3128" s="6">
        <f>VLOOKUP(M3128,'BASE ARTICLE SAMUEL 25012023 v2'!$A$1:$H$1287,8,FALSE)</f>
        <v>7.0000000000000007E-2</v>
      </c>
      <c r="I3128">
        <v>0.08</v>
      </c>
      <c r="J3128">
        <f t="shared" si="395"/>
        <v>0.16</v>
      </c>
      <c r="K3128" s="6">
        <f>VLOOKUP(M3128,'BASE ARTICLE SAMUEL 25012023 v2'!$A$1:$K$1287,11,FALSE)</f>
        <v>0.11200000000000002</v>
      </c>
      <c r="L3128" s="6">
        <f t="shared" si="396"/>
        <v>0.22400000000000003</v>
      </c>
      <c r="M3128" t="s">
        <v>1669</v>
      </c>
      <c r="N3128" t="str">
        <f>VLOOKUP(M3128,'BASE ARTICLE SAMUEL 25012023 v1'!$A$2:$B$1287,2,FALSE)</f>
        <v>AN</v>
      </c>
      <c r="O3128">
        <f t="shared" si="389"/>
        <v>0.14000000000000001</v>
      </c>
    </row>
    <row r="3129" spans="1:15" outlineLevel="2" x14ac:dyDescent="0.25">
      <c r="A3129" t="s">
        <v>2338</v>
      </c>
      <c r="B3129" s="74" t="str">
        <f t="shared" si="390"/>
        <v>2200-A</v>
      </c>
      <c r="C3129" t="str">
        <f>VLOOKUP(A3129,'BASE ARTICLE SAMUEL 25012023 v1'!$A$1:$B$1287,2,FALSE)</f>
        <v>AF</v>
      </c>
      <c r="E3129">
        <v>1</v>
      </c>
      <c r="F3129" t="s">
        <v>626</v>
      </c>
      <c r="G3129" s="71">
        <f>VLOOKUP(M3129,'BASE ARTICLE SAMUEL 25012023 v1'!$A$1:$F$1287,6,FALSE)</f>
        <v>0.79</v>
      </c>
      <c r="H3129" s="6">
        <f>VLOOKUP(M3129,'BASE ARTICLE SAMUEL 25012023 v2'!$A$1:$H$1287,8,FALSE)</f>
        <v>0.80800000000000005</v>
      </c>
      <c r="I3129">
        <v>1.19</v>
      </c>
      <c r="J3129">
        <f t="shared" si="395"/>
        <v>1.19</v>
      </c>
      <c r="K3129" s="6">
        <f>VLOOKUP(M3129,'BASE ARTICLE SAMUEL 25012023 v2'!$A$1:$K$1287,11,FALSE)</f>
        <v>1.2120000000000002</v>
      </c>
      <c r="L3129" s="6">
        <f t="shared" si="396"/>
        <v>1.2120000000000002</v>
      </c>
      <c r="M3129" t="s">
        <v>625</v>
      </c>
      <c r="N3129" t="str">
        <f>VLOOKUP(M3129,'BASE ARTICLE SAMUEL 25012023 v1'!$A$2:$B$1287,2,FALSE)</f>
        <v>Z</v>
      </c>
      <c r="O3129">
        <f t="shared" si="389"/>
        <v>0.80800000000000005</v>
      </c>
    </row>
    <row r="3130" spans="1:15" outlineLevel="2" x14ac:dyDescent="0.25">
      <c r="A3130" t="s">
        <v>2338</v>
      </c>
      <c r="B3130" s="74" t="str">
        <f t="shared" si="390"/>
        <v>2200-A</v>
      </c>
      <c r="C3130" t="str">
        <f>VLOOKUP(A3130,'BASE ARTICLE SAMUEL 25012023 v1'!$A$1:$B$1287,2,FALSE)</f>
        <v>AF</v>
      </c>
      <c r="E3130">
        <v>2</v>
      </c>
      <c r="F3130" t="s">
        <v>1668</v>
      </c>
      <c r="G3130" s="71">
        <f>VLOOKUP(M3130,'BASE ARTICLE SAMUEL 25012023 v1'!$A$1:$F$1287,6,FALSE)</f>
        <v>0.6</v>
      </c>
      <c r="H3130" s="6">
        <f>VLOOKUP(M3130,'BASE ARTICLE SAMUEL 25012023 v2'!$A$1:$H$1287,8,FALSE)</f>
        <v>0.6</v>
      </c>
      <c r="I3130">
        <v>0.90200000000000002</v>
      </c>
      <c r="J3130">
        <f t="shared" si="395"/>
        <v>1.804</v>
      </c>
      <c r="K3130" s="6">
        <f>VLOOKUP(M3130,'BASE ARTICLE SAMUEL 25012023 v2'!$A$1:$K$1287,11,FALSE)</f>
        <v>0.89999999999999991</v>
      </c>
      <c r="L3130" s="6">
        <f t="shared" si="396"/>
        <v>1.7999999999999998</v>
      </c>
      <c r="M3130" t="s">
        <v>1667</v>
      </c>
      <c r="N3130" t="str">
        <f>VLOOKUP(M3130,'BASE ARTICLE SAMUEL 25012023 v1'!$A$2:$B$1287,2,FALSE)</f>
        <v>AN</v>
      </c>
      <c r="O3130">
        <f t="shared" si="389"/>
        <v>1.2</v>
      </c>
    </row>
    <row r="3131" spans="1:15" outlineLevel="2" x14ac:dyDescent="0.25">
      <c r="A3131" t="s">
        <v>2338</v>
      </c>
      <c r="B3131" s="74" t="str">
        <f t="shared" si="390"/>
        <v>2200-A</v>
      </c>
      <c r="C3131" t="str">
        <f>VLOOKUP(A3131,'BASE ARTICLE SAMUEL 25012023 v1'!$A$1:$B$1287,2,FALSE)</f>
        <v>AF</v>
      </c>
      <c r="E3131">
        <v>1</v>
      </c>
      <c r="F3131" t="s">
        <v>1930</v>
      </c>
      <c r="G3131" s="71">
        <f>VLOOKUP(M3131,'BASE ARTICLE SAMUEL 25012023 v1'!$A$1:$F$1287,6,FALSE)</f>
        <v>37.68</v>
      </c>
      <c r="H3131" s="6">
        <f>VLOOKUP(M3131,'BASE ARTICLE SAMUEL 25012023 v2'!$A$1:$H$1287,8,FALSE)</f>
        <v>37.183000000000007</v>
      </c>
      <c r="I3131">
        <v>2.2400000000000002</v>
      </c>
      <c r="J3131">
        <f t="shared" si="395"/>
        <v>2.2400000000000002</v>
      </c>
      <c r="K3131" s="6">
        <f>VLOOKUP(M3131,'BASE ARTICLE SAMUEL 25012023 v2'!$A$1:$K$1287,11,FALSE)</f>
        <v>46.478750000000005</v>
      </c>
      <c r="L3131" s="6">
        <f t="shared" si="396"/>
        <v>46.478750000000005</v>
      </c>
      <c r="M3131" t="s">
        <v>1929</v>
      </c>
      <c r="N3131" t="str">
        <f>VLOOKUP(M3131,'BASE ARTICLE SAMUEL 25012023 v1'!$A$2:$B$1287,2,FALSE)</f>
        <v>AA</v>
      </c>
      <c r="O3131">
        <f t="shared" si="389"/>
        <v>37.183000000000007</v>
      </c>
    </row>
    <row r="3132" spans="1:15" outlineLevel="2" x14ac:dyDescent="0.25">
      <c r="A3132" t="s">
        <v>2338</v>
      </c>
      <c r="B3132" s="74" t="str">
        <f t="shared" si="390"/>
        <v>2200-A</v>
      </c>
      <c r="C3132" t="str">
        <f>VLOOKUP(A3132,'BASE ARTICLE SAMUEL 25012023 v1'!$A$1:$B$1287,2,FALSE)</f>
        <v>AF</v>
      </c>
      <c r="E3132">
        <v>1</v>
      </c>
      <c r="F3132" t="s">
        <v>3926</v>
      </c>
      <c r="G3132" s="71">
        <f>VLOOKUP(M3132,'BASE ARTICLE SAMUEL 25012023 v1'!$A$1:$F$1287,6,FALSE)</f>
        <v>0.94</v>
      </c>
      <c r="H3132" s="6">
        <f>VLOOKUP(M3132,'BASE ARTICLE SAMUEL 25012023 v2'!$A$1:$H$1287,8,FALSE)</f>
        <v>0.94</v>
      </c>
      <c r="I3132">
        <v>4.87</v>
      </c>
      <c r="J3132">
        <f t="shared" si="395"/>
        <v>4.87</v>
      </c>
      <c r="K3132" s="6">
        <f>VLOOKUP(M3132,'BASE ARTICLE SAMUEL 25012023 v2'!$A$1:$K$1287,11,FALSE)</f>
        <v>1.41</v>
      </c>
      <c r="L3132" s="6">
        <f t="shared" si="396"/>
        <v>1.41</v>
      </c>
      <c r="M3132" t="s">
        <v>68</v>
      </c>
      <c r="N3132" t="str">
        <f>VLOOKUP(M3132,'BASE ARTICLE SAMUEL 25012023 v1'!$A$2:$B$1287,2,FALSE)</f>
        <v>AS</v>
      </c>
      <c r="O3132">
        <f t="shared" si="389"/>
        <v>0.94</v>
      </c>
    </row>
    <row r="3133" spans="1:15" outlineLevel="2" x14ac:dyDescent="0.25">
      <c r="A3133" t="s">
        <v>2338</v>
      </c>
      <c r="B3133" s="74" t="str">
        <f t="shared" si="390"/>
        <v>2200-A</v>
      </c>
      <c r="C3133" t="str">
        <f>VLOOKUP(A3133,'BASE ARTICLE SAMUEL 25012023 v1'!$A$1:$B$1287,2,FALSE)</f>
        <v>AF</v>
      </c>
      <c r="E3133">
        <v>1</v>
      </c>
      <c r="F3133" t="s">
        <v>1604</v>
      </c>
      <c r="G3133" s="71">
        <f>VLOOKUP(M3133,'BASE ARTICLE SAMUEL 25012023 v1'!$A$1:$F$1287,6,FALSE)</f>
        <v>50</v>
      </c>
      <c r="H3133" s="6">
        <f>VLOOKUP(M3133,'BASE ARTICLE SAMUEL 25012023 v2'!$A$1:$H$1287,8,FALSE)</f>
        <v>0</v>
      </c>
      <c r="I3133">
        <v>75</v>
      </c>
      <c r="J3133">
        <f t="shared" si="395"/>
        <v>75</v>
      </c>
      <c r="K3133" s="6">
        <f>VLOOKUP(M3133,'BASE ARTICLE SAMUEL 25012023 v2'!$A$1:$K$1287,11,FALSE)</f>
        <v>75</v>
      </c>
      <c r="L3133" s="6">
        <f t="shared" si="396"/>
        <v>75</v>
      </c>
      <c r="M3133" t="s">
        <v>1603</v>
      </c>
      <c r="N3133" t="str">
        <f>VLOOKUP(M3133,'BASE ARTICLE SAMUEL 25012023 v1'!$A$2:$B$1287,2,FALSE)</f>
        <v>AN</v>
      </c>
      <c r="O3133">
        <f t="shared" si="389"/>
        <v>0</v>
      </c>
    </row>
    <row r="3134" spans="1:15" outlineLevel="2" x14ac:dyDescent="0.25">
      <c r="A3134" t="s">
        <v>2338</v>
      </c>
      <c r="B3134" s="74" t="str">
        <f t="shared" si="390"/>
        <v>2200-A</v>
      </c>
      <c r="C3134" t="str">
        <f>VLOOKUP(A3134,'BASE ARTICLE SAMUEL 25012023 v1'!$A$1:$B$1287,2,FALSE)</f>
        <v>AF</v>
      </c>
      <c r="E3134">
        <v>2</v>
      </c>
      <c r="F3134" t="s">
        <v>3943</v>
      </c>
      <c r="G3134" s="71">
        <f>VLOOKUP(M3134,'BASE ARTICLE SAMUEL 25012023 v1'!$A$1:$F$1287,6,FALSE)</f>
        <v>2.16</v>
      </c>
      <c r="H3134" s="6">
        <f>VLOOKUP(M3134,'BASE ARTICLE SAMUEL 25012023 v2'!$A$1:$H$1287,8,FALSE)</f>
        <v>2.1760000000000002</v>
      </c>
      <c r="I3134">
        <v>5.59</v>
      </c>
      <c r="J3134">
        <f t="shared" si="395"/>
        <v>11.18</v>
      </c>
      <c r="K3134" s="6">
        <f>VLOOKUP(M3134,'BASE ARTICLE SAMUEL 25012023 v2'!$A$1:$K$1287,11,FALSE)</f>
        <v>8.6822400000000002</v>
      </c>
      <c r="L3134" s="6">
        <f t="shared" si="396"/>
        <v>17.36448</v>
      </c>
      <c r="M3134" t="s">
        <v>563</v>
      </c>
      <c r="N3134" t="str">
        <f>VLOOKUP(M3134,'BASE ARTICLE SAMUEL 25012023 v1'!$A$2:$B$1287,2,FALSE)</f>
        <v>AN</v>
      </c>
      <c r="O3134">
        <f t="shared" si="389"/>
        <v>4.3520000000000003</v>
      </c>
    </row>
    <row r="3135" spans="1:15" outlineLevel="2" x14ac:dyDescent="0.25">
      <c r="A3135" t="s">
        <v>2338</v>
      </c>
      <c r="B3135" s="74" t="str">
        <f t="shared" si="390"/>
        <v>2200-A</v>
      </c>
      <c r="C3135" t="str">
        <f>VLOOKUP(A3135,'BASE ARTICLE SAMUEL 25012023 v1'!$A$1:$B$1287,2,FALSE)</f>
        <v>AF</v>
      </c>
      <c r="E3135">
        <v>1</v>
      </c>
      <c r="F3135" t="s">
        <v>916</v>
      </c>
      <c r="G3135" s="71">
        <f>VLOOKUP(M3135,'BASE ARTICLE SAMUEL 25012023 v1'!$A$1:$F$1287,6,FALSE)</f>
        <v>4.04</v>
      </c>
      <c r="H3135" s="6">
        <f>VLOOKUP(M3135,'BASE ARTICLE SAMUEL 25012023 v2'!$A$1:$H$1287,8,FALSE)</f>
        <v>4.04</v>
      </c>
      <c r="I3135">
        <v>6.93</v>
      </c>
      <c r="J3135">
        <f t="shared" si="395"/>
        <v>6.93</v>
      </c>
      <c r="K3135" s="6">
        <f>VLOOKUP(M3135,'BASE ARTICLE SAMUEL 25012023 v2'!$A$1:$K$1287,11,FALSE)</f>
        <v>5.3732000000000006</v>
      </c>
      <c r="L3135" s="6">
        <f t="shared" si="396"/>
        <v>5.3732000000000006</v>
      </c>
      <c r="M3135" t="s">
        <v>915</v>
      </c>
      <c r="N3135" t="str">
        <f>VLOOKUP(M3135,'BASE ARTICLE SAMUEL 25012023 v1'!$A$2:$B$1287,2,FALSE)</f>
        <v>AN</v>
      </c>
      <c r="O3135">
        <f t="shared" si="389"/>
        <v>4.04</v>
      </c>
    </row>
    <row r="3136" spans="1:15" outlineLevel="2" x14ac:dyDescent="0.25">
      <c r="A3136" t="s">
        <v>2338</v>
      </c>
      <c r="B3136" s="74" t="str">
        <f t="shared" si="390"/>
        <v>2200-A</v>
      </c>
      <c r="C3136" t="str">
        <f>VLOOKUP(A3136,'BASE ARTICLE SAMUEL 25012023 v1'!$A$1:$B$1287,2,FALSE)</f>
        <v>AF</v>
      </c>
      <c r="E3136">
        <v>1</v>
      </c>
      <c r="F3136" t="s">
        <v>568</v>
      </c>
      <c r="G3136" s="71">
        <f>VLOOKUP(M3136,'BASE ARTICLE SAMUEL 25012023 v1'!$A$1:$F$1287,6,FALSE)</f>
        <v>7.72</v>
      </c>
      <c r="H3136" s="6">
        <f>VLOOKUP(M3136,'BASE ARTICLE SAMUEL 25012023 v2'!$A$1:$H$1287,8,FALSE)</f>
        <v>8</v>
      </c>
      <c r="I3136">
        <v>2.2400000000000002</v>
      </c>
      <c r="J3136">
        <f t="shared" si="395"/>
        <v>2.2400000000000002</v>
      </c>
      <c r="K3136" s="6">
        <f>VLOOKUP(M3136,'BASE ARTICLE SAMUEL 25012023 v2'!$A$1:$K$1287,11,FALSE)</f>
        <v>10.64</v>
      </c>
      <c r="L3136" s="6">
        <f t="shared" si="396"/>
        <v>10.64</v>
      </c>
      <c r="M3136" t="s">
        <v>567</v>
      </c>
      <c r="N3136" t="str">
        <f>VLOOKUP(M3136,'BASE ARTICLE SAMUEL 25012023 v1'!$A$2:$B$1287,2,FALSE)</f>
        <v>AN</v>
      </c>
      <c r="O3136">
        <f t="shared" si="389"/>
        <v>8</v>
      </c>
    </row>
    <row r="3137" spans="1:15" outlineLevel="2" x14ac:dyDescent="0.25">
      <c r="A3137" t="s">
        <v>2338</v>
      </c>
      <c r="B3137" s="74" t="str">
        <f t="shared" si="390"/>
        <v>2200-A</v>
      </c>
      <c r="C3137" t="str">
        <f>VLOOKUP(A3137,'BASE ARTICLE SAMUEL 25012023 v1'!$A$1:$B$1287,2,FALSE)</f>
        <v>AF</v>
      </c>
      <c r="E3137">
        <v>1</v>
      </c>
      <c r="F3137" t="s">
        <v>2088</v>
      </c>
      <c r="G3137" s="71">
        <f>VLOOKUP(M3137,'BASE ARTICLE SAMUEL 25012023 v1'!$A$1:$F$1287,6,FALSE)</f>
        <v>83.55</v>
      </c>
      <c r="H3137" s="6">
        <f>VLOOKUP(M3137,'BASE ARTICLE SAMUEL 25012023 v2'!$A$1:$H$1287,8,FALSE)</f>
        <v>28.99</v>
      </c>
      <c r="I3137">
        <v>2.2400000000000002</v>
      </c>
      <c r="J3137">
        <f t="shared" si="395"/>
        <v>2.2400000000000002</v>
      </c>
      <c r="K3137" s="6">
        <f>VLOOKUP(M3137,'BASE ARTICLE SAMUEL 25012023 v2'!$A$1:$K$1287,11,FALSE)</f>
        <v>45.564999999999998</v>
      </c>
      <c r="L3137" s="6">
        <f t="shared" si="396"/>
        <v>45.564999999999998</v>
      </c>
      <c r="M3137" t="s">
        <v>2087</v>
      </c>
      <c r="N3137" t="str">
        <f>VLOOKUP(M3137,'BASE ARTICLE SAMUEL 25012023 v1'!$A$2:$B$1287,2,FALSE)</f>
        <v>AF</v>
      </c>
      <c r="O3137">
        <f t="shared" si="389"/>
        <v>28.99</v>
      </c>
    </row>
    <row r="3138" spans="1:15" outlineLevel="1" x14ac:dyDescent="0.25">
      <c r="A3138" s="74" t="s">
        <v>4280</v>
      </c>
      <c r="B3138" s="74" t="str">
        <f t="shared" si="390"/>
        <v>ECSPR-2200-A</v>
      </c>
      <c r="H3138" s="6" t="e">
        <f>VLOOKUP(M3138,'BASE ARTICLE SAMUEL 25012023 v2'!$A$1:$H$1287,8,FALSE)</f>
        <v>#N/A</v>
      </c>
      <c r="K3138" s="6" t="e">
        <f>VLOOKUP(M3138,'BASE ARTICLE SAMUEL 25012023 v2'!$A$1:$K$1287,11,FALSE)</f>
        <v>#N/A</v>
      </c>
      <c r="L3138" s="6">
        <f>SUBTOTAL(9,L3120:L3137)</f>
        <v>587.40067999999997</v>
      </c>
      <c r="O3138">
        <f>SUBTOTAL(9,O3120:O3137)</f>
        <v>341.91399999999993</v>
      </c>
    </row>
    <row r="3139" spans="1:15" outlineLevel="2" x14ac:dyDescent="0.25">
      <c r="A3139" t="s">
        <v>2336</v>
      </c>
      <c r="B3139" s="74" t="str">
        <f t="shared" si="390"/>
        <v>1900-A</v>
      </c>
      <c r="C3139" t="str">
        <f>VLOOKUP(A3139,'BASE ARTICLE SAMUEL 25012023 v1'!$A$1:$B$1287,2,FALSE)</f>
        <v>AF</v>
      </c>
      <c r="E3139">
        <v>1</v>
      </c>
      <c r="F3139" t="s">
        <v>582</v>
      </c>
      <c r="G3139" s="71">
        <f>VLOOKUP(M3139,'BASE ARTICLE SAMUEL 25012023 v1'!$A$1:$F$1287,6,FALSE)</f>
        <v>1.5</v>
      </c>
      <c r="H3139" s="6">
        <f>VLOOKUP(M3139,'BASE ARTICLE SAMUEL 25012023 v2'!$A$1:$H$1287,8,FALSE)</f>
        <v>1.5</v>
      </c>
      <c r="I3139">
        <v>2.2400000000000002</v>
      </c>
      <c r="J3139">
        <f t="shared" ref="J3139:J3158" si="397">E3139*I3139</f>
        <v>2.2400000000000002</v>
      </c>
      <c r="K3139" s="6">
        <f>VLOOKUP(M3139,'BASE ARTICLE SAMUEL 25012023 v2'!$A$1:$K$1287,11,FALSE)</f>
        <v>2.25</v>
      </c>
      <c r="L3139" s="6">
        <f t="shared" ref="L3139:L3158" si="398">E3139*K3139</f>
        <v>2.25</v>
      </c>
      <c r="M3139">
        <v>101007</v>
      </c>
      <c r="N3139" t="str">
        <f>VLOOKUP(M3139,'BASE ARTICLE SAMUEL 25012023 v1'!$A$2:$B$1287,2,FALSE)</f>
        <v>AN</v>
      </c>
      <c r="O3139">
        <f t="shared" ref="O3139:O3209" si="399">E3139*H3139</f>
        <v>1.5</v>
      </c>
    </row>
    <row r="3140" spans="1:15" outlineLevel="2" x14ac:dyDescent="0.25">
      <c r="A3140" t="s">
        <v>2336</v>
      </c>
      <c r="B3140" s="74" t="str">
        <f t="shared" ref="B3140:B3203" si="400">MID(A3140,7,100)</f>
        <v>1900-A</v>
      </c>
      <c r="C3140" t="str">
        <f>VLOOKUP(A3140,'BASE ARTICLE SAMUEL 25012023 v1'!$A$1:$B$1287,2,FALSE)</f>
        <v>AF</v>
      </c>
      <c r="E3140">
        <v>1</v>
      </c>
      <c r="F3140" t="s">
        <v>476</v>
      </c>
      <c r="G3140" s="71">
        <f>VLOOKUP(M3140,'BASE ARTICLE SAMUEL 25012023 v1'!$A$1:$F$1287,6,FALSE)</f>
        <v>14.38</v>
      </c>
      <c r="H3140" s="6">
        <f>VLOOKUP(M3140,'BASE ARTICLE SAMUEL 25012023 v2'!$A$1:$H$1287,8,FALSE)</f>
        <v>14.38</v>
      </c>
      <c r="I3140">
        <v>20.309999999999999</v>
      </c>
      <c r="J3140">
        <f t="shared" si="397"/>
        <v>20.309999999999999</v>
      </c>
      <c r="K3140" s="6">
        <f>VLOOKUP(M3140,'BASE ARTICLE SAMUEL 25012023 v2'!$A$1:$K$1287,11,FALSE)</f>
        <v>21.57</v>
      </c>
      <c r="L3140" s="6">
        <f t="shared" si="398"/>
        <v>21.57</v>
      </c>
      <c r="M3140">
        <v>1510041</v>
      </c>
      <c r="N3140" t="str">
        <f>VLOOKUP(M3140,'BASE ARTICLE SAMUEL 25012023 v1'!$A$2:$B$1287,2,FALSE)</f>
        <v>AS</v>
      </c>
      <c r="O3140">
        <f t="shared" si="399"/>
        <v>14.38</v>
      </c>
    </row>
    <row r="3141" spans="1:15" outlineLevel="2" x14ac:dyDescent="0.25">
      <c r="A3141" t="s">
        <v>2336</v>
      </c>
      <c r="B3141" s="74" t="str">
        <f t="shared" si="400"/>
        <v>1900-A</v>
      </c>
      <c r="C3141" t="str">
        <f>VLOOKUP(A3141,'BASE ARTICLE SAMUEL 25012023 v1'!$A$1:$B$1287,2,FALSE)</f>
        <v>AF</v>
      </c>
      <c r="E3141">
        <v>1.7</v>
      </c>
      <c r="F3141" t="s">
        <v>577</v>
      </c>
      <c r="G3141" s="71">
        <f>VLOOKUP(M3141,'BASE ARTICLE SAMUEL 25012023 v1'!$A$1:$F$1287,6,FALSE)</f>
        <v>3.2</v>
      </c>
      <c r="H3141" s="6">
        <f>VLOOKUP(M3141,'BASE ARTICLE SAMUEL 25012023 v2'!$A$1:$H$1287,8,FALSE)</f>
        <v>3.2</v>
      </c>
      <c r="I3141">
        <v>4.3499999999999996</v>
      </c>
      <c r="J3141">
        <f t="shared" si="397"/>
        <v>7.3949999999999996</v>
      </c>
      <c r="K3141" s="6">
        <f>VLOOKUP(M3141,'BASE ARTICLE SAMUEL 25012023 v2'!$A$1:$K$1287,11,FALSE)</f>
        <v>4.8000000000000007</v>
      </c>
      <c r="L3141" s="6">
        <f t="shared" si="398"/>
        <v>8.16</v>
      </c>
      <c r="M3141" t="s">
        <v>576</v>
      </c>
      <c r="N3141" t="str">
        <f>VLOOKUP(M3141,'BASE ARTICLE SAMUEL 25012023 v1'!$A$2:$B$1287,2,FALSE)</f>
        <v>AN</v>
      </c>
      <c r="O3141">
        <f t="shared" si="399"/>
        <v>5.44</v>
      </c>
    </row>
    <row r="3142" spans="1:15" outlineLevel="2" x14ac:dyDescent="0.25">
      <c r="A3142" t="s">
        <v>2336</v>
      </c>
      <c r="B3142" s="74" t="str">
        <f t="shared" si="400"/>
        <v>1900-A</v>
      </c>
      <c r="C3142" t="str">
        <f>VLOOKUP(A3142,'BASE ARTICLE SAMUEL 25012023 v1'!$A$1:$B$1287,2,FALSE)</f>
        <v>AF</v>
      </c>
      <c r="E3142">
        <v>1</v>
      </c>
      <c r="F3142" t="s">
        <v>1550</v>
      </c>
      <c r="G3142" s="71">
        <f>VLOOKUP(M3142,'BASE ARTICLE SAMUEL 25012023 v1'!$A$1:$F$1287,6,FALSE)</f>
        <v>5</v>
      </c>
      <c r="H3142" s="6">
        <f>VLOOKUP(M3142,'BASE ARTICLE SAMUEL 25012023 v2'!$A$1:$H$1287,8,FALSE)</f>
        <v>5</v>
      </c>
      <c r="I3142">
        <v>2.2400000000000002</v>
      </c>
      <c r="J3142">
        <f t="shared" si="397"/>
        <v>2.2400000000000002</v>
      </c>
      <c r="K3142" s="6">
        <f>VLOOKUP(M3142,'BASE ARTICLE SAMUEL 25012023 v2'!$A$1:$K$1287,11,FALSE)</f>
        <v>5.5</v>
      </c>
      <c r="L3142" s="6">
        <f t="shared" si="398"/>
        <v>5.5</v>
      </c>
      <c r="M3142" t="s">
        <v>1549</v>
      </c>
      <c r="N3142" t="str">
        <f>VLOOKUP(M3142,'BASE ARTICLE SAMUEL 25012023 v1'!$A$2:$B$1287,2,FALSE)</f>
        <v>AN</v>
      </c>
      <c r="O3142">
        <f t="shared" si="399"/>
        <v>5</v>
      </c>
    </row>
    <row r="3143" spans="1:15" outlineLevel="2" x14ac:dyDescent="0.25">
      <c r="A3143" t="s">
        <v>2336</v>
      </c>
      <c r="B3143" s="74" t="str">
        <f t="shared" si="400"/>
        <v>1900-A</v>
      </c>
      <c r="C3143" t="str">
        <f>VLOOKUP(A3143,'BASE ARTICLE SAMUEL 25012023 v1'!$A$1:$B$1287,2,FALSE)</f>
        <v>AF</v>
      </c>
      <c r="E3143">
        <v>1</v>
      </c>
      <c r="F3143" t="s">
        <v>1160</v>
      </c>
      <c r="G3143" s="71">
        <f>VLOOKUP(M3143,'BASE ARTICLE SAMUEL 25012023 v1'!$A$1:$F$1287,6,FALSE)</f>
        <v>1.2</v>
      </c>
      <c r="H3143" s="6">
        <f>VLOOKUP(M3143,'BASE ARTICLE SAMUEL 25012023 v2'!$A$1:$H$1287,8,FALSE)</f>
        <v>1.2</v>
      </c>
      <c r="I3143">
        <v>1.57</v>
      </c>
      <c r="J3143">
        <f t="shared" si="397"/>
        <v>1.57</v>
      </c>
      <c r="K3143" s="6">
        <f>VLOOKUP(M3143,'BASE ARTICLE SAMUEL 25012023 v2'!$A$1:$K$1287,11,FALSE)</f>
        <v>2.4</v>
      </c>
      <c r="L3143" s="6">
        <f t="shared" si="398"/>
        <v>2.4</v>
      </c>
      <c r="M3143">
        <v>9600000618</v>
      </c>
      <c r="N3143" t="str">
        <f>VLOOKUP(M3143,'BASE ARTICLE SAMUEL 25012023 v1'!$A$2:$B$1287,2,FALSE)</f>
        <v>AN</v>
      </c>
      <c r="O3143">
        <f t="shared" si="399"/>
        <v>1.2</v>
      </c>
    </row>
    <row r="3144" spans="1:15" outlineLevel="2" x14ac:dyDescent="0.25">
      <c r="A3144" t="s">
        <v>2336</v>
      </c>
      <c r="B3144" s="74" t="str">
        <f t="shared" si="400"/>
        <v>1900-A</v>
      </c>
      <c r="C3144" t="str">
        <f>VLOOKUP(A3144,'BASE ARTICLE SAMUEL 25012023 v1'!$A$1:$B$1287,2,FALSE)</f>
        <v>AF</v>
      </c>
      <c r="E3144">
        <v>1</v>
      </c>
      <c r="F3144" t="s">
        <v>610</v>
      </c>
      <c r="G3144" s="71">
        <f>VLOOKUP(M3144,'BASE ARTICLE SAMUEL 25012023 v1'!$A$1:$F$1287,6,FALSE)</f>
        <v>0.54</v>
      </c>
      <c r="H3144" s="6">
        <f>VLOOKUP(M3144,'BASE ARTICLE SAMUEL 25012023 v2'!$A$1:$H$1287,8,FALSE)</f>
        <v>0.52100000000000002</v>
      </c>
      <c r="I3144">
        <v>0.6</v>
      </c>
      <c r="J3144">
        <f t="shared" si="397"/>
        <v>0.6</v>
      </c>
      <c r="K3144" s="6">
        <f>VLOOKUP(M3144,'BASE ARTICLE SAMUEL 25012023 v2'!$A$1:$K$1287,11,FALSE)</f>
        <v>0.65125</v>
      </c>
      <c r="L3144" s="6">
        <f t="shared" si="398"/>
        <v>0.65125</v>
      </c>
      <c r="M3144" t="s">
        <v>609</v>
      </c>
      <c r="N3144" t="str">
        <f>VLOOKUP(M3144,'BASE ARTICLE SAMUEL 25012023 v1'!$A$2:$B$1287,2,FALSE)</f>
        <v>AS</v>
      </c>
      <c r="O3144">
        <f t="shared" si="399"/>
        <v>0.52100000000000002</v>
      </c>
    </row>
    <row r="3145" spans="1:15" outlineLevel="2" x14ac:dyDescent="0.25">
      <c r="A3145" t="s">
        <v>2336</v>
      </c>
      <c r="B3145" s="74" t="str">
        <f t="shared" si="400"/>
        <v>1900-A</v>
      </c>
      <c r="C3145" t="str">
        <f>VLOOKUP(A3145,'BASE ARTICLE SAMUEL 25012023 v1'!$A$1:$B$1287,2,FALSE)</f>
        <v>AF</v>
      </c>
      <c r="E3145">
        <v>1</v>
      </c>
      <c r="F3145" t="s">
        <v>2484</v>
      </c>
      <c r="G3145" s="71">
        <f>VLOOKUP(M3145,'BASE ARTICLE SAMUEL 25012023 v1'!$A$1:$F$1287,6,FALSE)</f>
        <v>1.32</v>
      </c>
      <c r="H3145" s="6">
        <f>VLOOKUP(M3145,'BASE ARTICLE SAMUEL 25012023 v2'!$A$1:$H$1287,8,FALSE)</f>
        <v>1.32</v>
      </c>
      <c r="I3145">
        <v>2.2400000000000002</v>
      </c>
      <c r="J3145">
        <f t="shared" si="397"/>
        <v>2.2400000000000002</v>
      </c>
      <c r="K3145" s="6">
        <f>VLOOKUP(M3145,'BASE ARTICLE SAMUEL 25012023 v2'!$A$1:$K$1287,11,FALSE)</f>
        <v>1.4520000000000002</v>
      </c>
      <c r="L3145" s="6">
        <f t="shared" si="398"/>
        <v>1.4520000000000002</v>
      </c>
      <c r="M3145" t="s">
        <v>2483</v>
      </c>
      <c r="N3145" t="str">
        <f>VLOOKUP(M3145,'BASE ARTICLE SAMUEL 25012023 v1'!$A$2:$B$1287,2,FALSE)</f>
        <v>AN</v>
      </c>
      <c r="O3145">
        <f t="shared" si="399"/>
        <v>1.32</v>
      </c>
    </row>
    <row r="3146" spans="1:15" outlineLevel="2" x14ac:dyDescent="0.25">
      <c r="A3146" t="s">
        <v>2336</v>
      </c>
      <c r="B3146" s="74" t="str">
        <f t="shared" si="400"/>
        <v>1900-A</v>
      </c>
      <c r="C3146" t="str">
        <f>VLOOKUP(A3146,'BASE ARTICLE SAMUEL 25012023 v1'!$A$1:$B$1287,2,FALSE)</f>
        <v>AF</v>
      </c>
      <c r="E3146">
        <v>1</v>
      </c>
      <c r="F3146" t="s">
        <v>2040</v>
      </c>
      <c r="G3146" s="71">
        <f>VLOOKUP(M3146,'BASE ARTICLE SAMUEL 25012023 v1'!$A$1:$F$1287,6,FALSE)</f>
        <v>200.19</v>
      </c>
      <c r="H3146" s="6">
        <f>VLOOKUP(M3146,'BASE ARTICLE SAMUEL 25012023 v2'!$A$1:$H$1287,8,FALSE)</f>
        <v>226.26</v>
      </c>
      <c r="I3146">
        <v>2.2400000000000002</v>
      </c>
      <c r="J3146">
        <f t="shared" si="397"/>
        <v>2.2400000000000002</v>
      </c>
      <c r="K3146" s="6">
        <f>VLOOKUP(M3146,'BASE ARTICLE SAMUEL 25012023 v2'!$A$1:$K$1287,11,FALSE)</f>
        <v>339.39</v>
      </c>
      <c r="L3146" s="6">
        <f t="shared" si="398"/>
        <v>339.39</v>
      </c>
      <c r="M3146" t="s">
        <v>2039</v>
      </c>
      <c r="N3146" t="str">
        <f>VLOOKUP(M3146,'BASE ARTICLE SAMUEL 25012023 v1'!$A$2:$B$1287,2,FALSE)</f>
        <v>AN</v>
      </c>
      <c r="O3146">
        <f t="shared" si="399"/>
        <v>226.26</v>
      </c>
    </row>
    <row r="3147" spans="1:15" outlineLevel="2" x14ac:dyDescent="0.25">
      <c r="A3147" t="s">
        <v>2336</v>
      </c>
      <c r="B3147" s="74" t="str">
        <f t="shared" si="400"/>
        <v>1900-A</v>
      </c>
      <c r="C3147" t="str">
        <f>VLOOKUP(A3147,'BASE ARTICLE SAMUEL 25012023 v1'!$A$1:$B$1287,2,FALSE)</f>
        <v>AF</v>
      </c>
      <c r="E3147">
        <v>1</v>
      </c>
      <c r="F3147" t="s">
        <v>1670</v>
      </c>
      <c r="G3147" s="71">
        <f>VLOOKUP(M3147,'BASE ARTICLE SAMUEL 25012023 v1'!$A$1:$F$1287,6,FALSE)</f>
        <v>7.0000000000000007E-2</v>
      </c>
      <c r="H3147" s="6">
        <f>VLOOKUP(M3147,'BASE ARTICLE SAMUEL 25012023 v2'!$A$1:$H$1287,8,FALSE)</f>
        <v>7.0000000000000007E-2</v>
      </c>
      <c r="I3147">
        <v>0.08</v>
      </c>
      <c r="J3147">
        <f t="shared" si="397"/>
        <v>0.08</v>
      </c>
      <c r="K3147" s="6">
        <f>VLOOKUP(M3147,'BASE ARTICLE SAMUEL 25012023 v2'!$A$1:$K$1287,11,FALSE)</f>
        <v>0.11200000000000002</v>
      </c>
      <c r="L3147" s="6">
        <f t="shared" si="398"/>
        <v>0.11200000000000002</v>
      </c>
      <c r="M3147" t="s">
        <v>1669</v>
      </c>
      <c r="N3147" t="str">
        <f>VLOOKUP(M3147,'BASE ARTICLE SAMUEL 25012023 v1'!$A$2:$B$1287,2,FALSE)</f>
        <v>AN</v>
      </c>
      <c r="O3147">
        <f t="shared" si="399"/>
        <v>7.0000000000000007E-2</v>
      </c>
    </row>
    <row r="3148" spans="1:15" outlineLevel="2" x14ac:dyDescent="0.25">
      <c r="A3148" t="s">
        <v>2336</v>
      </c>
      <c r="B3148" s="74" t="str">
        <f t="shared" si="400"/>
        <v>1900-A</v>
      </c>
      <c r="C3148" t="str">
        <f>VLOOKUP(A3148,'BASE ARTICLE SAMUEL 25012023 v1'!$A$1:$B$1287,2,FALSE)</f>
        <v>AF</v>
      </c>
      <c r="E3148">
        <v>1</v>
      </c>
      <c r="F3148" t="s">
        <v>626</v>
      </c>
      <c r="G3148" s="71">
        <f>VLOOKUP(M3148,'BASE ARTICLE SAMUEL 25012023 v1'!$A$1:$F$1287,6,FALSE)</f>
        <v>0.79</v>
      </c>
      <c r="H3148" s="6">
        <f>VLOOKUP(M3148,'BASE ARTICLE SAMUEL 25012023 v2'!$A$1:$H$1287,8,FALSE)</f>
        <v>0.80800000000000005</v>
      </c>
      <c r="I3148">
        <v>1.19</v>
      </c>
      <c r="J3148">
        <f t="shared" si="397"/>
        <v>1.19</v>
      </c>
      <c r="K3148" s="6">
        <f>VLOOKUP(M3148,'BASE ARTICLE SAMUEL 25012023 v2'!$A$1:$K$1287,11,FALSE)</f>
        <v>1.2120000000000002</v>
      </c>
      <c r="L3148" s="6">
        <f t="shared" si="398"/>
        <v>1.2120000000000002</v>
      </c>
      <c r="M3148" t="s">
        <v>625</v>
      </c>
      <c r="N3148" t="str">
        <f>VLOOKUP(M3148,'BASE ARTICLE SAMUEL 25012023 v1'!$A$2:$B$1287,2,FALSE)</f>
        <v>Z</v>
      </c>
      <c r="O3148">
        <f t="shared" si="399"/>
        <v>0.80800000000000005</v>
      </c>
    </row>
    <row r="3149" spans="1:15" outlineLevel="2" x14ac:dyDescent="0.25">
      <c r="A3149" t="s">
        <v>2336</v>
      </c>
      <c r="B3149" s="74" t="str">
        <f t="shared" si="400"/>
        <v>1900-A</v>
      </c>
      <c r="C3149" t="str">
        <f>VLOOKUP(A3149,'BASE ARTICLE SAMUEL 25012023 v1'!$A$1:$B$1287,2,FALSE)</f>
        <v>AF</v>
      </c>
      <c r="E3149">
        <v>1</v>
      </c>
      <c r="F3149" t="s">
        <v>1668</v>
      </c>
      <c r="G3149" s="71">
        <f>VLOOKUP(M3149,'BASE ARTICLE SAMUEL 25012023 v1'!$A$1:$F$1287,6,FALSE)</f>
        <v>0.6</v>
      </c>
      <c r="H3149" s="6">
        <f>VLOOKUP(M3149,'BASE ARTICLE SAMUEL 25012023 v2'!$A$1:$H$1287,8,FALSE)</f>
        <v>0.6</v>
      </c>
      <c r="I3149">
        <v>0.90200000000000002</v>
      </c>
      <c r="J3149">
        <f t="shared" si="397"/>
        <v>0.90200000000000002</v>
      </c>
      <c r="K3149" s="6">
        <f>VLOOKUP(M3149,'BASE ARTICLE SAMUEL 25012023 v2'!$A$1:$K$1287,11,FALSE)</f>
        <v>0.89999999999999991</v>
      </c>
      <c r="L3149" s="6">
        <f t="shared" si="398"/>
        <v>0.89999999999999991</v>
      </c>
      <c r="M3149" t="s">
        <v>1667</v>
      </c>
      <c r="N3149" t="str">
        <f>VLOOKUP(M3149,'BASE ARTICLE SAMUEL 25012023 v1'!$A$2:$B$1287,2,FALSE)</f>
        <v>AN</v>
      </c>
      <c r="O3149">
        <f t="shared" si="399"/>
        <v>0.6</v>
      </c>
    </row>
    <row r="3150" spans="1:15" outlineLevel="2" x14ac:dyDescent="0.25">
      <c r="A3150" t="s">
        <v>2336</v>
      </c>
      <c r="B3150" s="74" t="str">
        <f t="shared" si="400"/>
        <v>1900-A</v>
      </c>
      <c r="C3150" t="str">
        <f>VLOOKUP(A3150,'BASE ARTICLE SAMUEL 25012023 v1'!$A$1:$B$1287,2,FALSE)</f>
        <v>AF</v>
      </c>
      <c r="E3150">
        <v>1</v>
      </c>
      <c r="F3150" t="s">
        <v>1930</v>
      </c>
      <c r="G3150" s="71">
        <f>VLOOKUP(M3150,'BASE ARTICLE SAMUEL 25012023 v1'!$A$1:$F$1287,6,FALSE)</f>
        <v>37.68</v>
      </c>
      <c r="H3150" s="6">
        <f>VLOOKUP(M3150,'BASE ARTICLE SAMUEL 25012023 v2'!$A$1:$H$1287,8,FALSE)</f>
        <v>37.183000000000007</v>
      </c>
      <c r="I3150">
        <v>2.2400000000000002</v>
      </c>
      <c r="J3150">
        <f t="shared" si="397"/>
        <v>2.2400000000000002</v>
      </c>
      <c r="K3150" s="6">
        <f>VLOOKUP(M3150,'BASE ARTICLE SAMUEL 25012023 v2'!$A$1:$K$1287,11,FALSE)</f>
        <v>46.478750000000005</v>
      </c>
      <c r="L3150" s="6">
        <f t="shared" si="398"/>
        <v>46.478750000000005</v>
      </c>
      <c r="M3150" t="s">
        <v>1929</v>
      </c>
      <c r="N3150" t="str">
        <f>VLOOKUP(M3150,'BASE ARTICLE SAMUEL 25012023 v1'!$A$2:$B$1287,2,FALSE)</f>
        <v>AA</v>
      </c>
      <c r="O3150">
        <f t="shared" si="399"/>
        <v>37.183000000000007</v>
      </c>
    </row>
    <row r="3151" spans="1:15" outlineLevel="2" x14ac:dyDescent="0.25">
      <c r="A3151" t="s">
        <v>2336</v>
      </c>
      <c r="B3151" s="74" t="str">
        <f t="shared" si="400"/>
        <v>1900-A</v>
      </c>
      <c r="C3151" t="str">
        <f>VLOOKUP(A3151,'BASE ARTICLE SAMUEL 25012023 v1'!$A$1:$B$1287,2,FALSE)</f>
        <v>AF</v>
      </c>
      <c r="E3151">
        <v>1</v>
      </c>
      <c r="F3151" t="s">
        <v>2088</v>
      </c>
      <c r="G3151" s="71">
        <f>VLOOKUP(M3151,'BASE ARTICLE SAMUEL 25012023 v1'!$A$1:$F$1287,6,FALSE)</f>
        <v>83.55</v>
      </c>
      <c r="H3151" s="6">
        <f>VLOOKUP(M3151,'BASE ARTICLE SAMUEL 25012023 v2'!$A$1:$H$1287,8,FALSE)</f>
        <v>28.99</v>
      </c>
      <c r="I3151">
        <v>2.2400000000000002</v>
      </c>
      <c r="J3151">
        <f t="shared" si="397"/>
        <v>2.2400000000000002</v>
      </c>
      <c r="K3151" s="6">
        <f>VLOOKUP(M3151,'BASE ARTICLE SAMUEL 25012023 v2'!$A$1:$K$1287,11,FALSE)</f>
        <v>45.564999999999998</v>
      </c>
      <c r="L3151" s="6">
        <f t="shared" si="398"/>
        <v>45.564999999999998</v>
      </c>
      <c r="M3151" t="s">
        <v>2087</v>
      </c>
      <c r="N3151" t="str">
        <f>VLOOKUP(M3151,'BASE ARTICLE SAMUEL 25012023 v1'!$A$2:$B$1287,2,FALSE)</f>
        <v>AF</v>
      </c>
      <c r="O3151">
        <f t="shared" si="399"/>
        <v>28.99</v>
      </c>
    </row>
    <row r="3152" spans="1:15" outlineLevel="2" x14ac:dyDescent="0.25">
      <c r="A3152" t="s">
        <v>2336</v>
      </c>
      <c r="B3152" s="74" t="str">
        <f t="shared" si="400"/>
        <v>1900-A</v>
      </c>
      <c r="C3152" t="str">
        <f>VLOOKUP(A3152,'BASE ARTICLE SAMUEL 25012023 v1'!$A$1:$B$1287,2,FALSE)</f>
        <v>AF</v>
      </c>
      <c r="E3152">
        <v>1</v>
      </c>
      <c r="F3152" t="s">
        <v>3926</v>
      </c>
      <c r="G3152" s="71">
        <f>VLOOKUP(M3152,'BASE ARTICLE SAMUEL 25012023 v1'!$A$1:$F$1287,6,FALSE)</f>
        <v>0.94</v>
      </c>
      <c r="H3152" s="6">
        <f>VLOOKUP(M3152,'BASE ARTICLE SAMUEL 25012023 v2'!$A$1:$H$1287,8,FALSE)</f>
        <v>0.94</v>
      </c>
      <c r="I3152">
        <v>4.87</v>
      </c>
      <c r="J3152">
        <f t="shared" si="397"/>
        <v>4.87</v>
      </c>
      <c r="K3152" s="6">
        <f>VLOOKUP(M3152,'BASE ARTICLE SAMUEL 25012023 v2'!$A$1:$K$1287,11,FALSE)</f>
        <v>1.41</v>
      </c>
      <c r="L3152" s="6">
        <f t="shared" si="398"/>
        <v>1.41</v>
      </c>
      <c r="M3152" t="s">
        <v>68</v>
      </c>
      <c r="N3152" t="str">
        <f>VLOOKUP(M3152,'BASE ARTICLE SAMUEL 25012023 v1'!$A$2:$B$1287,2,FALSE)</f>
        <v>AS</v>
      </c>
      <c r="O3152">
        <f t="shared" si="399"/>
        <v>0.94</v>
      </c>
    </row>
    <row r="3153" spans="1:15" outlineLevel="2" x14ac:dyDescent="0.25">
      <c r="A3153" t="s">
        <v>2336</v>
      </c>
      <c r="B3153" s="74" t="str">
        <f t="shared" si="400"/>
        <v>1900-A</v>
      </c>
      <c r="C3153" t="str">
        <f>VLOOKUP(A3153,'BASE ARTICLE SAMUEL 25012023 v1'!$A$1:$B$1287,2,FALSE)</f>
        <v>AF</v>
      </c>
      <c r="E3153">
        <v>1</v>
      </c>
      <c r="F3153" t="s">
        <v>3927</v>
      </c>
      <c r="G3153" s="71">
        <f>VLOOKUP(M3153,'BASE ARTICLE SAMUEL 25012023 v1'!$A$1:$F$1287,6,FALSE)</f>
        <v>0.92</v>
      </c>
      <c r="H3153" s="6">
        <f>VLOOKUP(M3153,'BASE ARTICLE SAMUEL 25012023 v2'!$A$1:$H$1287,8,FALSE)</f>
        <v>0.92</v>
      </c>
      <c r="I3153">
        <v>4.9400000000000004</v>
      </c>
      <c r="J3153">
        <f t="shared" si="397"/>
        <v>4.9400000000000004</v>
      </c>
      <c r="K3153" s="6">
        <f>VLOOKUP(M3153,'BASE ARTICLE SAMUEL 25012023 v2'!$A$1:$K$1287,11,FALSE)</f>
        <v>1.3800000000000001</v>
      </c>
      <c r="L3153" s="6">
        <f t="shared" si="398"/>
        <v>1.3800000000000001</v>
      </c>
      <c r="M3153" t="s">
        <v>44</v>
      </c>
      <c r="N3153" t="str">
        <f>VLOOKUP(M3153,'BASE ARTICLE SAMUEL 25012023 v1'!$A$2:$B$1287,2,FALSE)</f>
        <v>AS</v>
      </c>
      <c r="O3153">
        <f t="shared" si="399"/>
        <v>0.92</v>
      </c>
    </row>
    <row r="3154" spans="1:15" outlineLevel="2" x14ac:dyDescent="0.25">
      <c r="A3154" t="s">
        <v>2336</v>
      </c>
      <c r="B3154" s="74" t="str">
        <f t="shared" si="400"/>
        <v>1900-A</v>
      </c>
      <c r="C3154" t="str">
        <f>VLOOKUP(A3154,'BASE ARTICLE SAMUEL 25012023 v1'!$A$1:$B$1287,2,FALSE)</f>
        <v>AF</v>
      </c>
      <c r="E3154">
        <v>1</v>
      </c>
      <c r="F3154" t="s">
        <v>1604</v>
      </c>
      <c r="G3154" s="71">
        <f>VLOOKUP(M3154,'BASE ARTICLE SAMUEL 25012023 v1'!$A$1:$F$1287,6,FALSE)</f>
        <v>50</v>
      </c>
      <c r="H3154" s="6">
        <f>VLOOKUP(M3154,'BASE ARTICLE SAMUEL 25012023 v2'!$A$1:$H$1287,8,FALSE)</f>
        <v>0</v>
      </c>
      <c r="I3154">
        <v>75</v>
      </c>
      <c r="J3154">
        <f t="shared" si="397"/>
        <v>75</v>
      </c>
      <c r="K3154" s="6">
        <f>VLOOKUP(M3154,'BASE ARTICLE SAMUEL 25012023 v2'!$A$1:$K$1287,11,FALSE)</f>
        <v>75</v>
      </c>
      <c r="L3154" s="6">
        <f t="shared" si="398"/>
        <v>75</v>
      </c>
      <c r="M3154" t="s">
        <v>1603</v>
      </c>
      <c r="N3154" t="str">
        <f>VLOOKUP(M3154,'BASE ARTICLE SAMUEL 25012023 v1'!$A$2:$B$1287,2,FALSE)</f>
        <v>AN</v>
      </c>
      <c r="O3154">
        <f t="shared" si="399"/>
        <v>0</v>
      </c>
    </row>
    <row r="3155" spans="1:15" outlineLevel="2" x14ac:dyDescent="0.25">
      <c r="A3155" t="s">
        <v>2336</v>
      </c>
      <c r="B3155" s="74" t="str">
        <f t="shared" si="400"/>
        <v>1900-A</v>
      </c>
      <c r="C3155" t="str">
        <f>VLOOKUP(A3155,'BASE ARTICLE SAMUEL 25012023 v1'!$A$1:$B$1287,2,FALSE)</f>
        <v>AF</v>
      </c>
      <c r="E3155">
        <v>1</v>
      </c>
      <c r="F3155" t="s">
        <v>475</v>
      </c>
      <c r="G3155" s="71">
        <f>VLOOKUP(M3155,'BASE ARTICLE SAMUEL 25012023 v1'!$A$1:$F$1287,6,FALSE)</f>
        <v>88</v>
      </c>
      <c r="H3155" s="6">
        <f>VLOOKUP(M3155,'BASE ARTICLE SAMUEL 25012023 v2'!$A$1:$H$1287,8,FALSE)</f>
        <v>88</v>
      </c>
      <c r="I3155">
        <v>119.89</v>
      </c>
      <c r="J3155">
        <f t="shared" si="397"/>
        <v>119.89</v>
      </c>
      <c r="K3155" s="6">
        <f>VLOOKUP(M3155,'BASE ARTICLE SAMUEL 25012023 v2'!$A$1:$K$1287,11,FALSE)</f>
        <v>132</v>
      </c>
      <c r="L3155" s="6">
        <f t="shared" si="398"/>
        <v>132</v>
      </c>
      <c r="M3155" t="s">
        <v>474</v>
      </c>
      <c r="N3155" t="str">
        <f>VLOOKUP(M3155,'BASE ARTICLE SAMUEL 25012023 v1'!$A$2:$B$1287,2,FALSE)</f>
        <v>AS</v>
      </c>
      <c r="O3155">
        <f t="shared" si="399"/>
        <v>88</v>
      </c>
    </row>
    <row r="3156" spans="1:15" outlineLevel="2" x14ac:dyDescent="0.25">
      <c r="A3156" t="s">
        <v>2336</v>
      </c>
      <c r="B3156" s="74" t="str">
        <f t="shared" si="400"/>
        <v>1900-A</v>
      </c>
      <c r="C3156" t="str">
        <f>VLOOKUP(A3156,'BASE ARTICLE SAMUEL 25012023 v1'!$A$1:$B$1287,2,FALSE)</f>
        <v>AF</v>
      </c>
      <c r="E3156">
        <v>1.7</v>
      </c>
      <c r="F3156" t="s">
        <v>3943</v>
      </c>
      <c r="G3156" s="71">
        <f>VLOOKUP(M3156,'BASE ARTICLE SAMUEL 25012023 v1'!$A$1:$F$1287,6,FALSE)</f>
        <v>2.16</v>
      </c>
      <c r="H3156" s="6">
        <f>VLOOKUP(M3156,'BASE ARTICLE SAMUEL 25012023 v2'!$A$1:$H$1287,8,FALSE)</f>
        <v>2.1760000000000002</v>
      </c>
      <c r="I3156">
        <v>5.59</v>
      </c>
      <c r="J3156">
        <f t="shared" si="397"/>
        <v>9.5030000000000001</v>
      </c>
      <c r="K3156" s="6">
        <f>VLOOKUP(M3156,'BASE ARTICLE SAMUEL 25012023 v2'!$A$1:$K$1287,11,FALSE)</f>
        <v>8.6822400000000002</v>
      </c>
      <c r="L3156" s="6">
        <f t="shared" si="398"/>
        <v>14.759808</v>
      </c>
      <c r="M3156" t="s">
        <v>563</v>
      </c>
      <c r="N3156" t="str">
        <f>VLOOKUP(M3156,'BASE ARTICLE SAMUEL 25012023 v1'!$A$2:$B$1287,2,FALSE)</f>
        <v>AN</v>
      </c>
      <c r="O3156">
        <f t="shared" si="399"/>
        <v>3.6992000000000003</v>
      </c>
    </row>
    <row r="3157" spans="1:15" outlineLevel="2" x14ac:dyDescent="0.25">
      <c r="A3157" t="s">
        <v>2336</v>
      </c>
      <c r="B3157" s="74" t="str">
        <f t="shared" si="400"/>
        <v>1900-A</v>
      </c>
      <c r="C3157" t="str">
        <f>VLOOKUP(A3157,'BASE ARTICLE SAMUEL 25012023 v1'!$A$1:$B$1287,2,FALSE)</f>
        <v>AF</v>
      </c>
      <c r="E3157">
        <v>1</v>
      </c>
      <c r="F3157" t="s">
        <v>916</v>
      </c>
      <c r="G3157" s="71">
        <f>VLOOKUP(M3157,'BASE ARTICLE SAMUEL 25012023 v1'!$A$1:$F$1287,6,FALSE)</f>
        <v>4.04</v>
      </c>
      <c r="H3157" s="6">
        <f>VLOOKUP(M3157,'BASE ARTICLE SAMUEL 25012023 v2'!$A$1:$H$1287,8,FALSE)</f>
        <v>4.04</v>
      </c>
      <c r="I3157">
        <v>6.93</v>
      </c>
      <c r="J3157">
        <f t="shared" si="397"/>
        <v>6.93</v>
      </c>
      <c r="K3157" s="6">
        <f>VLOOKUP(M3157,'BASE ARTICLE SAMUEL 25012023 v2'!$A$1:$K$1287,11,FALSE)</f>
        <v>5.3732000000000006</v>
      </c>
      <c r="L3157" s="6">
        <f t="shared" si="398"/>
        <v>5.3732000000000006</v>
      </c>
      <c r="M3157" t="s">
        <v>915</v>
      </c>
      <c r="N3157" t="str">
        <f>VLOOKUP(M3157,'BASE ARTICLE SAMUEL 25012023 v1'!$A$2:$B$1287,2,FALSE)</f>
        <v>AN</v>
      </c>
      <c r="O3157">
        <f t="shared" si="399"/>
        <v>4.04</v>
      </c>
    </row>
    <row r="3158" spans="1:15" outlineLevel="2" x14ac:dyDescent="0.25">
      <c r="A3158" t="s">
        <v>2336</v>
      </c>
      <c r="B3158" s="74" t="str">
        <f t="shared" si="400"/>
        <v>1900-A</v>
      </c>
      <c r="C3158" t="str">
        <f>VLOOKUP(A3158,'BASE ARTICLE SAMUEL 25012023 v1'!$A$1:$B$1287,2,FALSE)</f>
        <v>AF</v>
      </c>
      <c r="E3158">
        <v>1</v>
      </c>
      <c r="F3158" t="s">
        <v>568</v>
      </c>
      <c r="G3158" s="71">
        <f>VLOOKUP(M3158,'BASE ARTICLE SAMUEL 25012023 v1'!$A$1:$F$1287,6,FALSE)</f>
        <v>7.72</v>
      </c>
      <c r="H3158" s="6">
        <f>VLOOKUP(M3158,'BASE ARTICLE SAMUEL 25012023 v2'!$A$1:$H$1287,8,FALSE)</f>
        <v>8</v>
      </c>
      <c r="I3158">
        <v>2.2400000000000002</v>
      </c>
      <c r="J3158">
        <f t="shared" si="397"/>
        <v>2.2400000000000002</v>
      </c>
      <c r="K3158" s="6">
        <f>VLOOKUP(M3158,'BASE ARTICLE SAMUEL 25012023 v2'!$A$1:$K$1287,11,FALSE)</f>
        <v>10.64</v>
      </c>
      <c r="L3158" s="6">
        <f t="shared" si="398"/>
        <v>10.64</v>
      </c>
      <c r="M3158" t="s">
        <v>567</v>
      </c>
      <c r="N3158" t="str">
        <f>VLOOKUP(M3158,'BASE ARTICLE SAMUEL 25012023 v1'!$A$2:$B$1287,2,FALSE)</f>
        <v>AN</v>
      </c>
      <c r="O3158">
        <f t="shared" si="399"/>
        <v>8</v>
      </c>
    </row>
    <row r="3159" spans="1:15" outlineLevel="1" x14ac:dyDescent="0.25">
      <c r="A3159" s="74" t="s">
        <v>4281</v>
      </c>
      <c r="B3159" s="74" t="str">
        <f t="shared" si="400"/>
        <v>ECSPR-1900-A</v>
      </c>
      <c r="H3159" s="6" t="e">
        <f>VLOOKUP(M3159,'BASE ARTICLE SAMUEL 25012023 v2'!$A$1:$H$1287,8,FALSE)</f>
        <v>#N/A</v>
      </c>
      <c r="K3159" s="6" t="e">
        <f>VLOOKUP(M3159,'BASE ARTICLE SAMUEL 25012023 v2'!$A$1:$K$1287,11,FALSE)</f>
        <v>#N/A</v>
      </c>
      <c r="L3159" s="6">
        <f>SUBTOTAL(9,L3139:L3158)</f>
        <v>716.20400800000004</v>
      </c>
      <c r="O3159">
        <f>SUBTOTAL(9,O3139:O3158)</f>
        <v>428.87120000000004</v>
      </c>
    </row>
    <row r="3160" spans="1:15" outlineLevel="2" x14ac:dyDescent="0.25">
      <c r="A3160" t="s">
        <v>2552</v>
      </c>
      <c r="B3160" s="74" t="str">
        <f t="shared" si="400"/>
        <v>N-DP</v>
      </c>
      <c r="C3160" t="str">
        <f>VLOOKUP(A3160,'BASE ARTICLE SAMUEL 25012023 v1'!$A$1:$B$1287,2,FALSE)</f>
        <v>AF</v>
      </c>
      <c r="E3160">
        <v>0.5</v>
      </c>
      <c r="F3160" t="s">
        <v>1169</v>
      </c>
      <c r="G3160" s="71">
        <f>VLOOKUP(M3160,'BASE ARTICLE SAMUEL 25012023 v1'!$A$1:$F$1287,6,FALSE)</f>
        <v>7.4</v>
      </c>
      <c r="H3160" s="6">
        <f>VLOOKUP(M3160,'BASE ARTICLE SAMUEL 25012023 v2'!$A$1:$H$1287,8,FALSE)</f>
        <v>7.77</v>
      </c>
      <c r="I3160">
        <v>0</v>
      </c>
      <c r="J3160">
        <f>E3160*I3160</f>
        <v>0</v>
      </c>
      <c r="K3160" s="6">
        <f>VLOOKUP(M3160,'BASE ARTICLE SAMUEL 25012023 v2'!$A$1:$K$1287,11,FALSE)</f>
        <v>11.654999999999999</v>
      </c>
      <c r="L3160" s="6">
        <f>E3160*K3160</f>
        <v>5.8274999999999997</v>
      </c>
      <c r="M3160" t="s">
        <v>1168</v>
      </c>
      <c r="N3160" t="str">
        <f>VLOOKUP(M3160,'BASE ARTICLE SAMUEL 25012023 v1'!$A$2:$B$1287,2,FALSE)</f>
        <v>AS</v>
      </c>
      <c r="O3160">
        <f t="shared" si="399"/>
        <v>3.8849999999999998</v>
      </c>
    </row>
    <row r="3161" spans="1:15" outlineLevel="2" x14ac:dyDescent="0.25">
      <c r="A3161" t="s">
        <v>2552</v>
      </c>
      <c r="B3161" s="74" t="str">
        <f t="shared" si="400"/>
        <v>N-DP</v>
      </c>
      <c r="C3161" t="str">
        <f>VLOOKUP(A3161,'BASE ARTICLE SAMUEL 25012023 v1'!$A$1:$B$1287,2,FALSE)</f>
        <v>AF</v>
      </c>
      <c r="E3161">
        <v>0.05</v>
      </c>
      <c r="F3161" t="s">
        <v>1604</v>
      </c>
      <c r="G3161" s="71">
        <f>VLOOKUP(M3161,'BASE ARTICLE SAMUEL 25012023 v1'!$A$1:$F$1287,6,FALSE)</f>
        <v>50</v>
      </c>
      <c r="H3161" s="6">
        <f>VLOOKUP(M3161,'BASE ARTICLE SAMUEL 25012023 v2'!$A$1:$H$1287,8,FALSE)</f>
        <v>0</v>
      </c>
      <c r="I3161">
        <v>0</v>
      </c>
      <c r="J3161">
        <f>E3161*I3161</f>
        <v>0</v>
      </c>
      <c r="K3161" s="6">
        <f>VLOOKUP(M3161,'BASE ARTICLE SAMUEL 25012023 v2'!$A$1:$K$1287,11,FALSE)</f>
        <v>75</v>
      </c>
      <c r="L3161" s="6">
        <f>E3161*K3161</f>
        <v>3.75</v>
      </c>
      <c r="M3161" t="s">
        <v>1603</v>
      </c>
      <c r="N3161" t="str">
        <f>VLOOKUP(M3161,'BASE ARTICLE SAMUEL 25012023 v1'!$A$2:$B$1287,2,FALSE)</f>
        <v>AN</v>
      </c>
      <c r="O3161">
        <f t="shared" si="399"/>
        <v>0</v>
      </c>
    </row>
    <row r="3162" spans="1:15" outlineLevel="1" x14ac:dyDescent="0.25">
      <c r="A3162" s="74" t="s">
        <v>4282</v>
      </c>
      <c r="B3162" s="74" t="str">
        <f t="shared" si="400"/>
        <v>C70CORN-DP</v>
      </c>
      <c r="H3162" s="6" t="e">
        <f>VLOOKUP(M3162,'BASE ARTICLE SAMUEL 25012023 v2'!$A$1:$H$1287,8,FALSE)</f>
        <v>#N/A</v>
      </c>
      <c r="K3162" s="6" t="e">
        <f>VLOOKUP(M3162,'BASE ARTICLE SAMUEL 25012023 v2'!$A$1:$K$1287,11,FALSE)</f>
        <v>#N/A</v>
      </c>
      <c r="L3162" s="6">
        <f>SUBTOTAL(9,L3160:L3161)</f>
        <v>9.5775000000000006</v>
      </c>
      <c r="O3162">
        <f>SUBTOTAL(9,O3160:O3161)</f>
        <v>3.8849999999999998</v>
      </c>
    </row>
    <row r="3163" spans="1:15" outlineLevel="2" x14ac:dyDescent="0.25">
      <c r="A3163" t="s">
        <v>2550</v>
      </c>
      <c r="B3163" s="74" t="str">
        <f t="shared" si="400"/>
        <v>NBG-DP</v>
      </c>
      <c r="C3163" t="str">
        <f>VLOOKUP(A3163,'BASE ARTICLE SAMUEL 25012023 v1'!$A$1:$B$1287,2,FALSE)</f>
        <v>AF</v>
      </c>
      <c r="E3163">
        <v>4</v>
      </c>
      <c r="F3163" t="s">
        <v>1229</v>
      </c>
      <c r="G3163" s="71">
        <f>VLOOKUP(M3163,'BASE ARTICLE SAMUEL 25012023 v1'!$A$1:$F$1287,6,FALSE)</f>
        <v>0.09</v>
      </c>
      <c r="H3163" s="6">
        <f>VLOOKUP(M3163,'BASE ARTICLE SAMUEL 25012023 v2'!$A$1:$H$1287,8,FALSE)</f>
        <v>0.09</v>
      </c>
      <c r="I3163">
        <v>0</v>
      </c>
      <c r="J3163">
        <f t="shared" ref="J3163:J3168" si="401">E3163*I3163</f>
        <v>0</v>
      </c>
      <c r="K3163" s="6">
        <f>VLOOKUP(M3163,'BASE ARTICLE SAMUEL 25012023 v2'!$A$1:$K$1287,11,FALSE)</f>
        <v>0.14000000399999998</v>
      </c>
      <c r="L3163" s="6">
        <f t="shared" ref="L3163:L3168" si="402">E3163*K3163</f>
        <v>0.56000001599999993</v>
      </c>
      <c r="M3163">
        <v>8210603018</v>
      </c>
      <c r="N3163" t="str">
        <f>VLOOKUP(M3163,'BASE ARTICLE SAMUEL 25012023 v1'!$A$2:$B$1287,2,FALSE)</f>
        <v>AN</v>
      </c>
      <c r="O3163">
        <f t="shared" si="399"/>
        <v>0.36</v>
      </c>
    </row>
    <row r="3164" spans="1:15" outlineLevel="2" x14ac:dyDescent="0.25">
      <c r="A3164" t="s">
        <v>2550</v>
      </c>
      <c r="B3164" s="74" t="str">
        <f t="shared" si="400"/>
        <v>NBG-DP</v>
      </c>
      <c r="C3164" t="str">
        <f>VLOOKUP(A3164,'BASE ARTICLE SAMUEL 25012023 v1'!$A$1:$B$1287,2,FALSE)</f>
        <v>AF</v>
      </c>
      <c r="E3164">
        <v>4</v>
      </c>
      <c r="F3164" t="s">
        <v>1656</v>
      </c>
      <c r="G3164" s="71">
        <f>VLOOKUP(M3164,'BASE ARTICLE SAMUEL 25012023 v1'!$A$1:$F$1287,6,FALSE)</f>
        <v>0.35</v>
      </c>
      <c r="H3164" s="6">
        <f>VLOOKUP(M3164,'BASE ARTICLE SAMUEL 25012023 v2'!$A$1:$H$1287,8,FALSE)</f>
        <v>0.35</v>
      </c>
      <c r="I3164">
        <v>0</v>
      </c>
      <c r="J3164">
        <f t="shared" si="401"/>
        <v>0</v>
      </c>
      <c r="K3164" s="6">
        <f>VLOOKUP(M3164,'BASE ARTICLE SAMUEL 25012023 v2'!$A$1:$K$1287,11,FALSE)</f>
        <v>0.52999999499999995</v>
      </c>
      <c r="L3164" s="6">
        <f t="shared" si="402"/>
        <v>2.1199999799999998</v>
      </c>
      <c r="M3164" t="s">
        <v>1655</v>
      </c>
      <c r="N3164" t="str">
        <f>VLOOKUP(M3164,'BASE ARTICLE SAMUEL 25012023 v1'!$A$2:$B$1287,2,FALSE)</f>
        <v>AN</v>
      </c>
      <c r="O3164">
        <f t="shared" si="399"/>
        <v>1.4</v>
      </c>
    </row>
    <row r="3165" spans="1:15" outlineLevel="2" x14ac:dyDescent="0.25">
      <c r="A3165" t="s">
        <v>2550</v>
      </c>
      <c r="B3165" s="74" t="str">
        <f t="shared" si="400"/>
        <v>NBG-DP</v>
      </c>
      <c r="C3165" t="str">
        <f>VLOOKUP(A3165,'BASE ARTICLE SAMUEL 25012023 v1'!$A$1:$B$1287,2,FALSE)</f>
        <v>AF</v>
      </c>
      <c r="E3165">
        <v>1</v>
      </c>
      <c r="F3165" t="s">
        <v>2553</v>
      </c>
      <c r="G3165" s="71">
        <f>VLOOKUP(M3165,'BASE ARTICLE SAMUEL 25012023 v1'!$A$1:$F$1287,6,FALSE)</f>
        <v>0</v>
      </c>
      <c r="H3165" s="6">
        <f>VLOOKUP(M3165,'BASE ARTICLE SAMUEL 25012023 v2'!$A$1:$H$1287,8,FALSE)</f>
        <v>3.8849999999999998</v>
      </c>
      <c r="I3165">
        <v>0</v>
      </c>
      <c r="J3165">
        <f t="shared" si="401"/>
        <v>0</v>
      </c>
      <c r="K3165" s="6">
        <f>VLOOKUP(M3165,'BASE ARTICLE SAMUEL 25012023 v2'!$A$1:$K$1287,11,FALSE)</f>
        <v>9.5775000000000006</v>
      </c>
      <c r="L3165" s="6">
        <f t="shared" si="402"/>
        <v>9.5775000000000006</v>
      </c>
      <c r="M3165" t="s">
        <v>2552</v>
      </c>
      <c r="N3165" t="str">
        <f>VLOOKUP(M3165,'BASE ARTICLE SAMUEL 25012023 v1'!$A$2:$B$1287,2,FALSE)</f>
        <v>AF</v>
      </c>
      <c r="O3165">
        <f t="shared" si="399"/>
        <v>3.8849999999999998</v>
      </c>
    </row>
    <row r="3166" spans="1:15" outlineLevel="2" x14ac:dyDescent="0.25">
      <c r="A3166" t="s">
        <v>2550</v>
      </c>
      <c r="B3166" s="74" t="str">
        <f t="shared" si="400"/>
        <v>NBG-DP</v>
      </c>
      <c r="C3166" t="str">
        <f>VLOOKUP(A3166,'BASE ARTICLE SAMUEL 25012023 v1'!$A$1:$B$1287,2,FALSE)</f>
        <v>AF</v>
      </c>
      <c r="E3166">
        <v>4</v>
      </c>
      <c r="F3166" t="s">
        <v>1658</v>
      </c>
      <c r="G3166" s="71">
        <f>VLOOKUP(M3166,'BASE ARTICLE SAMUEL 25012023 v1'!$A$1:$F$1287,6,FALSE)</f>
        <v>0.09</v>
      </c>
      <c r="H3166" s="6">
        <f>VLOOKUP(M3166,'BASE ARTICLE SAMUEL 25012023 v2'!$A$1:$H$1287,8,FALSE)</f>
        <v>0.09</v>
      </c>
      <c r="I3166">
        <v>0</v>
      </c>
      <c r="J3166">
        <f t="shared" si="401"/>
        <v>0</v>
      </c>
      <c r="K3166" s="6">
        <f>VLOOKUP(M3166,'BASE ARTICLE SAMUEL 25012023 v2'!$A$1:$K$1287,11,FALSE)</f>
        <v>0.12999999600000001</v>
      </c>
      <c r="L3166" s="6">
        <f t="shared" si="402"/>
        <v>0.51999998400000003</v>
      </c>
      <c r="M3166" t="s">
        <v>1657</v>
      </c>
      <c r="N3166" t="str">
        <f>VLOOKUP(M3166,'BASE ARTICLE SAMUEL 25012023 v1'!$A$2:$B$1287,2,FALSE)</f>
        <v>AN</v>
      </c>
      <c r="O3166">
        <f t="shared" si="399"/>
        <v>0.36</v>
      </c>
    </row>
    <row r="3167" spans="1:15" outlineLevel="2" x14ac:dyDescent="0.25">
      <c r="A3167" t="s">
        <v>2550</v>
      </c>
      <c r="B3167" s="74" t="str">
        <f t="shared" si="400"/>
        <v>NBG-DP</v>
      </c>
      <c r="C3167" t="str">
        <f>VLOOKUP(A3167,'BASE ARTICLE SAMUEL 25012023 v1'!$A$1:$B$1287,2,FALSE)</f>
        <v>AF</v>
      </c>
      <c r="E3167">
        <v>2</v>
      </c>
      <c r="F3167" t="s">
        <v>1716</v>
      </c>
      <c r="G3167" s="71">
        <f>VLOOKUP(M3167,'BASE ARTICLE SAMUEL 25012023 v1'!$A$1:$F$1287,6,FALSE)</f>
        <v>4.2309999999999999</v>
      </c>
      <c r="H3167" s="6">
        <f>VLOOKUP(M3167,'BASE ARTICLE SAMUEL 25012023 v2'!$A$1:$H$1287,8,FALSE)</f>
        <v>4.2309999999999999</v>
      </c>
      <c r="I3167">
        <v>0</v>
      </c>
      <c r="J3167">
        <f t="shared" si="401"/>
        <v>0</v>
      </c>
      <c r="K3167" s="6">
        <f>VLOOKUP(M3167,'BASE ARTICLE SAMUEL 25012023 v2'!$A$1:$K$1287,11,FALSE)</f>
        <v>6.1349499999999999</v>
      </c>
      <c r="L3167" s="6">
        <f t="shared" si="402"/>
        <v>12.2699</v>
      </c>
      <c r="M3167" t="s">
        <v>1715</v>
      </c>
      <c r="N3167" t="str">
        <f>VLOOKUP(M3167,'BASE ARTICLE SAMUEL 25012023 v1'!$A$2:$B$1287,2,FALSE)</f>
        <v>AN</v>
      </c>
      <c r="O3167">
        <f t="shared" si="399"/>
        <v>8.4619999999999997</v>
      </c>
    </row>
    <row r="3168" spans="1:15" outlineLevel="2" x14ac:dyDescent="0.25">
      <c r="A3168" t="s">
        <v>2550</v>
      </c>
      <c r="B3168" s="74" t="str">
        <f t="shared" si="400"/>
        <v>NBG-DP</v>
      </c>
      <c r="C3168" t="str">
        <f>VLOOKUP(A3168,'BASE ARTICLE SAMUEL 25012023 v1'!$A$1:$B$1287,2,FALSE)</f>
        <v>AF</v>
      </c>
      <c r="E3168">
        <v>4</v>
      </c>
      <c r="F3168" t="s">
        <v>1654</v>
      </c>
      <c r="G3168" s="71">
        <f>VLOOKUP(M3168,'BASE ARTICLE SAMUEL 25012023 v1'!$A$1:$F$1287,6,FALSE)</f>
        <v>0.05</v>
      </c>
      <c r="H3168" s="6">
        <f>VLOOKUP(M3168,'BASE ARTICLE SAMUEL 25012023 v2'!$A$1:$H$1287,8,FALSE)</f>
        <v>0.05</v>
      </c>
      <c r="I3168">
        <v>0</v>
      </c>
      <c r="J3168">
        <f t="shared" si="401"/>
        <v>0</v>
      </c>
      <c r="K3168" s="6">
        <f>VLOOKUP(M3168,'BASE ARTICLE SAMUEL 25012023 v2'!$A$1:$K$1287,11,FALSE)</f>
        <v>0.1</v>
      </c>
      <c r="L3168" s="6">
        <f t="shared" si="402"/>
        <v>0.4</v>
      </c>
      <c r="M3168" t="s">
        <v>1653</v>
      </c>
      <c r="N3168" t="str">
        <f>VLOOKUP(M3168,'BASE ARTICLE SAMUEL 25012023 v1'!$A$2:$B$1287,2,FALSE)</f>
        <v>AN</v>
      </c>
      <c r="O3168">
        <f t="shared" si="399"/>
        <v>0.2</v>
      </c>
    </row>
    <row r="3169" spans="1:15" outlineLevel="1" x14ac:dyDescent="0.25">
      <c r="A3169" s="74" t="s">
        <v>4283</v>
      </c>
      <c r="B3169" s="74" t="str">
        <f t="shared" si="400"/>
        <v>KITCORNBG-DP</v>
      </c>
      <c r="H3169" s="6" t="e">
        <f>VLOOKUP(M3169,'BASE ARTICLE SAMUEL 25012023 v2'!$A$1:$H$1287,8,FALSE)</f>
        <v>#N/A</v>
      </c>
      <c r="K3169" s="6" t="e">
        <f>VLOOKUP(M3169,'BASE ARTICLE SAMUEL 25012023 v2'!$A$1:$K$1287,11,FALSE)</f>
        <v>#N/A</v>
      </c>
      <c r="L3169" s="6">
        <f>SUBTOTAL(9,L3163:L3168)</f>
        <v>25.44739998</v>
      </c>
      <c r="O3169">
        <f>SUBTOTAL(9,O3163:O3168)</f>
        <v>14.666999999999998</v>
      </c>
    </row>
    <row r="3170" spans="1:15" outlineLevel="2" x14ac:dyDescent="0.25">
      <c r="A3170" t="s">
        <v>2340</v>
      </c>
      <c r="B3170" s="74" t="str">
        <f t="shared" si="400"/>
        <v>PC2</v>
      </c>
      <c r="C3170" t="str">
        <f>VLOOKUP(A3170,'BASE ARTICLE SAMUEL 25012023 v1'!$A$1:$B$1287,2,FALSE)</f>
        <v>AA</v>
      </c>
      <c r="E3170">
        <v>100</v>
      </c>
      <c r="F3170" t="s">
        <v>201</v>
      </c>
      <c r="G3170" s="71">
        <f>VLOOKUP(M3170,'BASE ARTICLE SAMUEL 25012023 v1'!$A$1:$F$1287,6,FALSE)</f>
        <v>18.350000000000001</v>
      </c>
      <c r="H3170" s="6">
        <f>VLOOKUP(M3170,'BASE ARTICLE SAMUEL 25012023 v2'!$A$1:$H$1287,8,FALSE)</f>
        <v>18.350000000000001</v>
      </c>
      <c r="I3170">
        <v>23.95</v>
      </c>
      <c r="J3170">
        <f>E3170*I3170</f>
        <v>2395</v>
      </c>
      <c r="K3170" s="6">
        <f>VLOOKUP(M3170,'BASE ARTICLE SAMUEL 25012023 v2'!$A$1:$K$1287,11,FALSE)</f>
        <v>23.855000000000004</v>
      </c>
      <c r="L3170" s="6">
        <f>E3170*K3170</f>
        <v>2385.5000000000005</v>
      </c>
      <c r="M3170" t="s">
        <v>200</v>
      </c>
      <c r="N3170" t="str">
        <f>VLOOKUP(M3170,'BASE ARTICLE SAMUEL 25012023 v1'!$A$2:$B$1287,2,FALSE)</f>
        <v>AS</v>
      </c>
      <c r="O3170">
        <f t="shared" si="399"/>
        <v>1835.0000000000002</v>
      </c>
    </row>
    <row r="3171" spans="1:15" outlineLevel="1" x14ac:dyDescent="0.25">
      <c r="A3171" s="74" t="s">
        <v>4284</v>
      </c>
      <c r="B3171" s="74" t="str">
        <f t="shared" si="400"/>
        <v>PAL100PC2</v>
      </c>
      <c r="H3171" s="6" t="e">
        <f>VLOOKUP(M3171,'BASE ARTICLE SAMUEL 25012023 v2'!$A$1:$H$1287,8,FALSE)</f>
        <v>#N/A</v>
      </c>
      <c r="K3171" s="6" t="e">
        <f>VLOOKUP(M3171,'BASE ARTICLE SAMUEL 25012023 v2'!$A$1:$K$1287,11,FALSE)</f>
        <v>#N/A</v>
      </c>
      <c r="L3171" s="6">
        <f>SUBTOTAL(9,L3170:L3170)</f>
        <v>2385.5000000000005</v>
      </c>
      <c r="O3171">
        <f>SUBTOTAL(9,O3170:O3170)</f>
        <v>1835.0000000000002</v>
      </c>
    </row>
    <row r="3172" spans="1:15" outlineLevel="2" x14ac:dyDescent="0.25">
      <c r="A3172" t="s">
        <v>1790</v>
      </c>
      <c r="B3172" s="74" t="str">
        <f t="shared" si="400"/>
        <v>FH</v>
      </c>
      <c r="C3172" t="str">
        <f>VLOOKUP(A3172,'BASE ARTICLE SAMUEL 25012023 v1'!$A$1:$B$1287,2,FALSE)</f>
        <v>AA</v>
      </c>
      <c r="D3172" t="s">
        <v>950</v>
      </c>
      <c r="E3172">
        <v>1</v>
      </c>
      <c r="F3172" t="s">
        <v>951</v>
      </c>
      <c r="G3172" s="71">
        <f>VLOOKUP(M3172,'BASE ARTICLE SAMUEL 25012023 v1'!$A$1:$F$1287,6,FALSE)</f>
        <v>3.88</v>
      </c>
      <c r="H3172" s="6">
        <f>VLOOKUP(M3172,'BASE ARTICLE SAMUEL 25012023 v2'!$A$1:$H$1287,8,FALSE)</f>
        <v>3.69</v>
      </c>
      <c r="I3172">
        <v>7</v>
      </c>
      <c r="J3172">
        <f t="shared" ref="J3172:J3180" si="403">E3172*I3172</f>
        <v>7</v>
      </c>
      <c r="K3172" s="6">
        <f>VLOOKUP(M3172,'BASE ARTICLE SAMUEL 25012023 v2'!$A$1:$K$1287,11,FALSE)</f>
        <v>9.2249999999999996</v>
      </c>
      <c r="L3172" s="6">
        <f t="shared" ref="L3172:L3180" si="404">E3172*K3172</f>
        <v>9.2249999999999996</v>
      </c>
      <c r="M3172" t="s">
        <v>950</v>
      </c>
      <c r="N3172" t="str">
        <f>VLOOKUP(M3172,'BASE ARTICLE SAMUEL 25012023 v1'!$A$2:$B$1287,2,FALSE)</f>
        <v>AS</v>
      </c>
      <c r="O3172">
        <f t="shared" si="399"/>
        <v>3.69</v>
      </c>
    </row>
    <row r="3173" spans="1:15" outlineLevel="2" x14ac:dyDescent="0.25">
      <c r="A3173" t="s">
        <v>1790</v>
      </c>
      <c r="B3173" s="74" t="str">
        <f t="shared" si="400"/>
        <v>FH</v>
      </c>
      <c r="C3173" t="str">
        <f>VLOOKUP(A3173,'BASE ARTICLE SAMUEL 25012023 v1'!$A$1:$B$1287,2,FALSE)</f>
        <v>AA</v>
      </c>
      <c r="D3173" t="s">
        <v>73</v>
      </c>
      <c r="E3173">
        <v>1</v>
      </c>
      <c r="F3173" t="s">
        <v>74</v>
      </c>
      <c r="G3173" s="71">
        <f>VLOOKUP(M3173,'BASE ARTICLE SAMUEL 25012023 v1'!$A$1:$F$1287,6,FALSE)</f>
        <v>4.9000000000000004</v>
      </c>
      <c r="H3173" s="6">
        <f>VLOOKUP(M3173,'BASE ARTICLE SAMUEL 25012023 v2'!$A$1:$H$1287,8,FALSE)</f>
        <v>5.09</v>
      </c>
      <c r="I3173">
        <v>5.28</v>
      </c>
      <c r="J3173">
        <f t="shared" si="403"/>
        <v>5.28</v>
      </c>
      <c r="K3173" s="6">
        <f>VLOOKUP(M3173,'BASE ARTICLE SAMUEL 25012023 v2'!$A$1:$K$1287,11,FALSE)</f>
        <v>6.7697000000000003</v>
      </c>
      <c r="L3173" s="6">
        <f t="shared" si="404"/>
        <v>6.7697000000000003</v>
      </c>
      <c r="M3173" t="s">
        <v>73</v>
      </c>
      <c r="N3173" t="str">
        <f>VLOOKUP(M3173,'BASE ARTICLE SAMUEL 25012023 v1'!$A$2:$B$1287,2,FALSE)</f>
        <v>AS</v>
      </c>
      <c r="O3173">
        <f t="shared" si="399"/>
        <v>5.09</v>
      </c>
    </row>
    <row r="3174" spans="1:15" outlineLevel="2" x14ac:dyDescent="0.25">
      <c r="A3174" t="s">
        <v>1790</v>
      </c>
      <c r="B3174" s="74" t="str">
        <f t="shared" si="400"/>
        <v>FH</v>
      </c>
      <c r="C3174" t="str">
        <f>VLOOKUP(A3174,'BASE ARTICLE SAMUEL 25012023 v1'!$A$1:$B$1287,2,FALSE)</f>
        <v>AA</v>
      </c>
      <c r="D3174" t="s">
        <v>44</v>
      </c>
      <c r="E3174">
        <v>1</v>
      </c>
      <c r="F3174" t="s">
        <v>3927</v>
      </c>
      <c r="G3174" s="71">
        <f>VLOOKUP(M3174,'BASE ARTICLE SAMUEL 25012023 v1'!$A$1:$F$1287,6,FALSE)</f>
        <v>0.92</v>
      </c>
      <c r="H3174" s="6">
        <f>VLOOKUP(M3174,'BASE ARTICLE SAMUEL 25012023 v2'!$A$1:$H$1287,8,FALSE)</f>
        <v>0.92</v>
      </c>
      <c r="I3174">
        <v>4.9400000000000004</v>
      </c>
      <c r="J3174">
        <f t="shared" si="403"/>
        <v>4.9400000000000004</v>
      </c>
      <c r="K3174" s="6">
        <f>VLOOKUP(M3174,'BASE ARTICLE SAMUEL 25012023 v2'!$A$1:$K$1287,11,FALSE)</f>
        <v>1.3800000000000001</v>
      </c>
      <c r="L3174" s="6">
        <f t="shared" si="404"/>
        <v>1.3800000000000001</v>
      </c>
      <c r="M3174" t="s">
        <v>44</v>
      </c>
      <c r="N3174" t="str">
        <f>VLOOKUP(M3174,'BASE ARTICLE SAMUEL 25012023 v1'!$A$2:$B$1287,2,FALSE)</f>
        <v>AS</v>
      </c>
      <c r="O3174">
        <f t="shared" si="399"/>
        <v>0.92</v>
      </c>
    </row>
    <row r="3175" spans="1:15" outlineLevel="2" x14ac:dyDescent="0.25">
      <c r="A3175" t="s">
        <v>1790</v>
      </c>
      <c r="B3175" s="74" t="str">
        <f t="shared" si="400"/>
        <v>FH</v>
      </c>
      <c r="C3175" t="str">
        <f>VLOOKUP(A3175,'BASE ARTICLE SAMUEL 25012023 v1'!$A$1:$B$1287,2,FALSE)</f>
        <v>AA</v>
      </c>
      <c r="E3175">
        <v>1</v>
      </c>
      <c r="F3175" t="s">
        <v>1910</v>
      </c>
      <c r="G3175" s="71">
        <f>VLOOKUP(M3175,'BASE ARTICLE SAMUEL 25012023 v1'!$A$1:$F$1287,6,FALSE)</f>
        <v>0.57999999999999996</v>
      </c>
      <c r="H3175" s="6">
        <f>VLOOKUP(M3175,'BASE ARTICLE SAMUEL 25012023 v2'!$A$1:$H$1287,8,FALSE)</f>
        <v>0</v>
      </c>
      <c r="I3175">
        <v>7</v>
      </c>
      <c r="J3175">
        <f t="shared" si="403"/>
        <v>7</v>
      </c>
      <c r="K3175" s="6">
        <f>VLOOKUP(M3175,'BASE ARTICLE SAMUEL 25012023 v2'!$A$1:$K$1287,11,FALSE)</f>
        <v>0</v>
      </c>
      <c r="L3175" s="6">
        <f t="shared" si="404"/>
        <v>0</v>
      </c>
      <c r="M3175" t="s">
        <v>1909</v>
      </c>
      <c r="N3175" t="str">
        <f>VLOOKUP(M3175,'BASE ARTICLE SAMUEL 25012023 v1'!$A$2:$B$1287,2,FALSE)</f>
        <v>AF</v>
      </c>
      <c r="O3175">
        <f t="shared" si="399"/>
        <v>0</v>
      </c>
    </row>
    <row r="3176" spans="1:15" outlineLevel="2" x14ac:dyDescent="0.25">
      <c r="A3176" t="s">
        <v>1790</v>
      </c>
      <c r="B3176" s="74" t="str">
        <f t="shared" si="400"/>
        <v>FH</v>
      </c>
      <c r="C3176" t="str">
        <f>VLOOKUP(A3176,'BASE ARTICLE SAMUEL 25012023 v1'!$A$1:$B$1287,2,FALSE)</f>
        <v>AA</v>
      </c>
      <c r="D3176" t="s">
        <v>99</v>
      </c>
      <c r="E3176">
        <v>1</v>
      </c>
      <c r="F3176" t="s">
        <v>100</v>
      </c>
      <c r="G3176" s="71">
        <f>VLOOKUP(M3176,'BASE ARTICLE SAMUEL 25012023 v1'!$A$1:$F$1287,6,FALSE)</f>
        <v>21</v>
      </c>
      <c r="H3176" s="6">
        <f>VLOOKUP(M3176,'BASE ARTICLE SAMUEL 25012023 v2'!$A$1:$H$1287,8,FALSE)</f>
        <v>21</v>
      </c>
      <c r="I3176">
        <v>24</v>
      </c>
      <c r="J3176">
        <f t="shared" si="403"/>
        <v>24</v>
      </c>
      <c r="K3176" s="6">
        <f>VLOOKUP(M3176,'BASE ARTICLE SAMUEL 25012023 v2'!$A$1:$K$1287,11,FALSE)</f>
        <v>31.5</v>
      </c>
      <c r="L3176" s="6">
        <f t="shared" si="404"/>
        <v>31.5</v>
      </c>
      <c r="M3176" t="s">
        <v>99</v>
      </c>
      <c r="N3176" t="str">
        <f>VLOOKUP(M3176,'BASE ARTICLE SAMUEL 25012023 v1'!$A$2:$B$1287,2,FALSE)</f>
        <v>AS</v>
      </c>
      <c r="O3176">
        <f t="shared" si="399"/>
        <v>21</v>
      </c>
    </row>
    <row r="3177" spans="1:15" outlineLevel="2" x14ac:dyDescent="0.25">
      <c r="A3177" t="s">
        <v>1790</v>
      </c>
      <c r="B3177" s="74" t="str">
        <f t="shared" si="400"/>
        <v>FH</v>
      </c>
      <c r="C3177" t="str">
        <f>VLOOKUP(A3177,'BASE ARTICLE SAMUEL 25012023 v1'!$A$1:$B$1287,2,FALSE)</f>
        <v>AA</v>
      </c>
      <c r="E3177">
        <v>1</v>
      </c>
      <c r="F3177" t="s">
        <v>77</v>
      </c>
      <c r="G3177" s="71">
        <f>VLOOKUP(M3177,'BASE ARTICLE SAMUEL 25012023 v1'!$A$1:$F$1287,6,FALSE)</f>
        <v>0</v>
      </c>
      <c r="H3177" s="6">
        <f>VLOOKUP(M3177,'BASE ARTICLE SAMUEL 25012023 v2'!$A$1:$H$1287,8,FALSE)</f>
        <v>1.7430000000000001</v>
      </c>
      <c r="I3177">
        <v>4.92</v>
      </c>
      <c r="J3177">
        <f t="shared" si="403"/>
        <v>4.92</v>
      </c>
      <c r="K3177" s="6">
        <f>VLOOKUP(M3177,'BASE ARTICLE SAMUEL 25012023 v2'!$A$1:$K$1287,11,FALSE)</f>
        <v>2.3181900000000004</v>
      </c>
      <c r="L3177" s="6">
        <f t="shared" si="404"/>
        <v>2.3181900000000004</v>
      </c>
      <c r="M3177" t="s">
        <v>76</v>
      </c>
      <c r="N3177" t="str">
        <f>VLOOKUP(M3177,'BASE ARTICLE SAMUEL 25012023 v1'!$A$2:$B$1287,2,FALSE)</f>
        <v>AS</v>
      </c>
      <c r="O3177">
        <f t="shared" si="399"/>
        <v>1.7430000000000001</v>
      </c>
    </row>
    <row r="3178" spans="1:15" outlineLevel="2" x14ac:dyDescent="0.25">
      <c r="A3178" t="s">
        <v>1790</v>
      </c>
      <c r="B3178" s="74" t="str">
        <f t="shared" si="400"/>
        <v>FH</v>
      </c>
      <c r="C3178" t="str">
        <f>VLOOKUP(A3178,'BASE ARTICLE SAMUEL 25012023 v1'!$A$1:$B$1287,2,FALSE)</f>
        <v>AA</v>
      </c>
      <c r="D3178" t="s">
        <v>80</v>
      </c>
      <c r="E3178">
        <v>1</v>
      </c>
      <c r="F3178" t="s">
        <v>81</v>
      </c>
      <c r="G3178" s="71">
        <f>VLOOKUP(M3178,'BASE ARTICLE SAMUEL 25012023 v1'!$A$1:$F$1287,6,FALSE)</f>
        <v>2.95</v>
      </c>
      <c r="H3178" s="6">
        <f>VLOOKUP(M3178,'BASE ARTICLE SAMUEL 25012023 v2'!$A$1:$H$1287,8,FALSE)</f>
        <v>3.06</v>
      </c>
      <c r="I3178">
        <v>6.34</v>
      </c>
      <c r="J3178">
        <f t="shared" si="403"/>
        <v>6.34</v>
      </c>
      <c r="K3178" s="6">
        <f>VLOOKUP(M3178,'BASE ARTICLE SAMUEL 25012023 v2'!$A$1:$K$1287,11,FALSE)</f>
        <v>9.18</v>
      </c>
      <c r="L3178" s="6">
        <f t="shared" si="404"/>
        <v>9.18</v>
      </c>
      <c r="M3178" t="s">
        <v>80</v>
      </c>
      <c r="N3178" t="str">
        <f>VLOOKUP(M3178,'BASE ARTICLE SAMUEL 25012023 v1'!$A$2:$B$1287,2,FALSE)</f>
        <v>AS</v>
      </c>
      <c r="O3178">
        <f t="shared" si="399"/>
        <v>3.06</v>
      </c>
    </row>
    <row r="3179" spans="1:15" outlineLevel="2" x14ac:dyDescent="0.25">
      <c r="A3179" t="s">
        <v>1790</v>
      </c>
      <c r="B3179" s="74" t="str">
        <f t="shared" si="400"/>
        <v>FH</v>
      </c>
      <c r="C3179" t="str">
        <f>VLOOKUP(A3179,'BASE ARTICLE SAMUEL 25012023 v1'!$A$1:$B$1287,2,FALSE)</f>
        <v>AA</v>
      </c>
      <c r="E3179">
        <v>1</v>
      </c>
      <c r="F3179" t="s">
        <v>1908</v>
      </c>
      <c r="G3179" s="71">
        <f>VLOOKUP(M3179,'BASE ARTICLE SAMUEL 25012023 v1'!$A$1:$F$1287,6,FALSE)</f>
        <v>0.96</v>
      </c>
      <c r="H3179" s="6">
        <f>VLOOKUP(M3179,'BASE ARTICLE SAMUEL 25012023 v2'!$A$1:$H$1287,8,FALSE)</f>
        <v>0</v>
      </c>
      <c r="I3179">
        <v>1</v>
      </c>
      <c r="J3179">
        <f t="shared" si="403"/>
        <v>1</v>
      </c>
      <c r="K3179" s="6">
        <f>VLOOKUP(M3179,'BASE ARTICLE SAMUEL 25012023 v2'!$A$1:$K$1287,11,FALSE)</f>
        <v>0</v>
      </c>
      <c r="L3179" s="6">
        <f t="shared" si="404"/>
        <v>0</v>
      </c>
      <c r="M3179" t="s">
        <v>1907</v>
      </c>
      <c r="N3179" t="str">
        <f>VLOOKUP(M3179,'BASE ARTICLE SAMUEL 25012023 v1'!$A$2:$B$1287,2,FALSE)</f>
        <v>AF</v>
      </c>
      <c r="O3179">
        <f t="shared" si="399"/>
        <v>0</v>
      </c>
    </row>
    <row r="3180" spans="1:15" outlineLevel="2" x14ac:dyDescent="0.25">
      <c r="A3180" t="s">
        <v>1790</v>
      </c>
      <c r="B3180" s="74" t="str">
        <f t="shared" si="400"/>
        <v>FH</v>
      </c>
      <c r="C3180" t="str">
        <f>VLOOKUP(A3180,'BASE ARTICLE SAMUEL 25012023 v1'!$A$1:$B$1287,2,FALSE)</f>
        <v>AA</v>
      </c>
      <c r="E3180">
        <v>1</v>
      </c>
      <c r="F3180" t="s">
        <v>1906</v>
      </c>
      <c r="G3180" s="71">
        <f>VLOOKUP(M3180,'BASE ARTICLE SAMUEL 25012023 v1'!$A$1:$F$1287,6,FALSE)</f>
        <v>1.08</v>
      </c>
      <c r="H3180" s="6">
        <f>VLOOKUP(M3180,'BASE ARTICLE SAMUEL 25012023 v2'!$A$1:$H$1287,8,FALSE)</f>
        <v>0</v>
      </c>
      <c r="I3180">
        <v>1</v>
      </c>
      <c r="J3180">
        <f t="shared" si="403"/>
        <v>1</v>
      </c>
      <c r="K3180" s="6">
        <f>VLOOKUP(M3180,'BASE ARTICLE SAMUEL 25012023 v2'!$A$1:$K$1287,11,FALSE)</f>
        <v>0</v>
      </c>
      <c r="L3180" s="6">
        <f t="shared" si="404"/>
        <v>0</v>
      </c>
      <c r="M3180" t="s">
        <v>1905</v>
      </c>
      <c r="N3180" t="str">
        <f>VLOOKUP(M3180,'BASE ARTICLE SAMUEL 25012023 v1'!$A$2:$B$1287,2,FALSE)</f>
        <v>AF</v>
      </c>
      <c r="O3180">
        <f t="shared" si="399"/>
        <v>0</v>
      </c>
    </row>
    <row r="3181" spans="1:15" outlineLevel="1" x14ac:dyDescent="0.25">
      <c r="A3181" s="74" t="s">
        <v>4285</v>
      </c>
      <c r="B3181" s="74" t="str">
        <f t="shared" si="400"/>
        <v>KITMECFH</v>
      </c>
      <c r="H3181" s="6" t="e">
        <f>VLOOKUP(M3181,'BASE ARTICLE SAMUEL 25012023 v2'!$A$1:$H$1287,8,FALSE)</f>
        <v>#N/A</v>
      </c>
      <c r="K3181" s="6" t="e">
        <f>VLOOKUP(M3181,'BASE ARTICLE SAMUEL 25012023 v2'!$A$1:$K$1287,11,FALSE)</f>
        <v>#N/A</v>
      </c>
      <c r="L3181" s="6">
        <f>SUBTOTAL(9,L3172:L3180)</f>
        <v>60.372890000000005</v>
      </c>
      <c r="O3181">
        <f>SUBTOTAL(9,O3172:O3180)</f>
        <v>35.503</v>
      </c>
    </row>
    <row r="3182" spans="1:15" outlineLevel="2" x14ac:dyDescent="0.25">
      <c r="A3182" t="s">
        <v>1939</v>
      </c>
      <c r="B3182" s="74" t="str">
        <f t="shared" si="400"/>
        <v/>
      </c>
      <c r="C3182" t="str">
        <f>VLOOKUP(A3182,'BASE ARTICLE SAMUEL 25012023 v1'!$A$1:$B$1287,2,FALSE)</f>
        <v>AF</v>
      </c>
      <c r="E3182">
        <v>4</v>
      </c>
      <c r="F3182" t="s">
        <v>2019</v>
      </c>
      <c r="G3182" s="71">
        <f>VLOOKUP(M3182,'BASE ARTICLE SAMUEL 25012023 v1'!$A$1:$F$1287,6,FALSE)</f>
        <v>0.14000000000000001</v>
      </c>
      <c r="H3182" s="6">
        <f>VLOOKUP(M3182,'BASE ARTICLE SAMUEL 25012023 v2'!$A$1:$H$1287,8,FALSE)</f>
        <v>0.14000000000000001</v>
      </c>
      <c r="I3182">
        <v>0</v>
      </c>
      <c r="J3182">
        <f t="shared" ref="J3182:J3187" si="405">E3182*I3182</f>
        <v>0</v>
      </c>
      <c r="K3182" s="6">
        <f>VLOOKUP(M3182,'BASE ARTICLE SAMUEL 25012023 v2'!$A$1:$K$1287,11,FALSE)</f>
        <v>0.14000000000000001</v>
      </c>
      <c r="L3182" s="6">
        <f t="shared" ref="L3182:L3187" si="406">E3182*K3182</f>
        <v>0.56000000000000005</v>
      </c>
      <c r="M3182">
        <v>8412102518</v>
      </c>
      <c r="N3182" t="str">
        <f>VLOOKUP(M3182,'BASE ARTICLE SAMUEL 25012023 v1'!$A$2:$B$1287,2,FALSE)</f>
        <v>AN</v>
      </c>
      <c r="O3182">
        <f t="shared" si="399"/>
        <v>0.56000000000000005</v>
      </c>
    </row>
    <row r="3183" spans="1:15" outlineLevel="2" x14ac:dyDescent="0.25">
      <c r="A3183" t="s">
        <v>1939</v>
      </c>
      <c r="B3183" s="74" t="str">
        <f t="shared" si="400"/>
        <v/>
      </c>
      <c r="C3183" t="str">
        <f>VLOOKUP(A3183,'BASE ARTICLE SAMUEL 25012023 v1'!$A$1:$B$1287,2,FALSE)</f>
        <v>AF</v>
      </c>
      <c r="E3183">
        <v>4</v>
      </c>
      <c r="F3183" t="s">
        <v>2020</v>
      </c>
      <c r="G3183" s="71">
        <f>VLOOKUP(M3183,'BASE ARTICLE SAMUEL 25012023 v1'!$A$1:$F$1287,6,FALSE)</f>
        <v>0.08</v>
      </c>
      <c r="H3183" s="6">
        <f>VLOOKUP(M3183,'BASE ARTICLE SAMUEL 25012023 v2'!$A$1:$H$1287,8,FALSE)</f>
        <v>0.08</v>
      </c>
      <c r="I3183">
        <v>0</v>
      </c>
      <c r="J3183">
        <f t="shared" si="405"/>
        <v>0</v>
      </c>
      <c r="K3183" s="6">
        <f>VLOOKUP(M3183,'BASE ARTICLE SAMUEL 25012023 v2'!$A$1:$K$1287,11,FALSE)</f>
        <v>0.12</v>
      </c>
      <c r="L3183" s="6">
        <f t="shared" si="406"/>
        <v>0.48</v>
      </c>
      <c r="M3183">
        <v>8434001018</v>
      </c>
      <c r="N3183" t="str">
        <f>VLOOKUP(M3183,'BASE ARTICLE SAMUEL 25012023 v1'!$A$2:$B$1287,2,FALSE)</f>
        <v>AN</v>
      </c>
      <c r="O3183">
        <f t="shared" si="399"/>
        <v>0.32</v>
      </c>
    </row>
    <row r="3184" spans="1:15" outlineLevel="2" x14ac:dyDescent="0.25">
      <c r="A3184" t="s">
        <v>1939</v>
      </c>
      <c r="B3184" s="74" t="str">
        <f t="shared" si="400"/>
        <v/>
      </c>
      <c r="C3184" t="str">
        <f>VLOOKUP(A3184,'BASE ARTICLE SAMUEL 25012023 v1'!$A$1:$B$1287,2,FALSE)</f>
        <v>AF</v>
      </c>
      <c r="E3184">
        <v>4</v>
      </c>
      <c r="F3184" t="s">
        <v>2021</v>
      </c>
      <c r="G3184" s="71">
        <f>VLOOKUP(M3184,'BASE ARTICLE SAMUEL 25012023 v1'!$A$1:$F$1287,6,FALSE)</f>
        <v>0.06</v>
      </c>
      <c r="H3184" s="6">
        <f>VLOOKUP(M3184,'BASE ARTICLE SAMUEL 25012023 v2'!$A$1:$H$1287,8,FALSE)</f>
        <v>0.06</v>
      </c>
      <c r="I3184">
        <v>0</v>
      </c>
      <c r="J3184">
        <f t="shared" si="405"/>
        <v>0</v>
      </c>
      <c r="K3184" s="6">
        <f>VLOOKUP(M3184,'BASE ARTICLE SAMUEL 25012023 v2'!$A$1:$K$1287,11,FALSE)</f>
        <v>0.10000000199999999</v>
      </c>
      <c r="L3184" s="6">
        <f t="shared" si="406"/>
        <v>0.40000000799999996</v>
      </c>
      <c r="M3184">
        <v>8534001018</v>
      </c>
      <c r="N3184" t="str">
        <f>VLOOKUP(M3184,'BASE ARTICLE SAMUEL 25012023 v1'!$A$2:$B$1287,2,FALSE)</f>
        <v>AN</v>
      </c>
      <c r="O3184">
        <f t="shared" si="399"/>
        <v>0.24</v>
      </c>
    </row>
    <row r="3185" spans="1:15" outlineLevel="2" x14ac:dyDescent="0.25">
      <c r="A3185" t="s">
        <v>1939</v>
      </c>
      <c r="B3185" s="74" t="str">
        <f t="shared" si="400"/>
        <v/>
      </c>
      <c r="C3185" t="str">
        <f>VLOOKUP(A3185,'BASE ARTICLE SAMUEL 25012023 v1'!$A$1:$B$1287,2,FALSE)</f>
        <v>AF</v>
      </c>
      <c r="E3185">
        <v>0.1</v>
      </c>
      <c r="F3185" t="s">
        <v>1604</v>
      </c>
      <c r="G3185" s="71">
        <f>VLOOKUP(M3185,'BASE ARTICLE SAMUEL 25012023 v1'!$A$1:$F$1287,6,FALSE)</f>
        <v>50</v>
      </c>
      <c r="H3185" s="6">
        <f>VLOOKUP(M3185,'BASE ARTICLE SAMUEL 25012023 v2'!$A$1:$H$1287,8,FALSE)</f>
        <v>0</v>
      </c>
      <c r="I3185">
        <v>21.71</v>
      </c>
      <c r="J3185">
        <f t="shared" si="405"/>
        <v>2.1710000000000003</v>
      </c>
      <c r="K3185" s="6">
        <f>VLOOKUP(M3185,'BASE ARTICLE SAMUEL 25012023 v2'!$A$1:$K$1287,11,FALSE)</f>
        <v>75</v>
      </c>
      <c r="L3185" s="6">
        <f t="shared" si="406"/>
        <v>7.5</v>
      </c>
      <c r="M3185" t="s">
        <v>1603</v>
      </c>
      <c r="N3185" t="str">
        <f>VLOOKUP(M3185,'BASE ARTICLE SAMUEL 25012023 v1'!$A$2:$B$1287,2,FALSE)</f>
        <v>AN</v>
      </c>
      <c r="O3185">
        <f t="shared" si="399"/>
        <v>0</v>
      </c>
    </row>
    <row r="3186" spans="1:15" outlineLevel="2" x14ac:dyDescent="0.25">
      <c r="A3186" t="s">
        <v>1939</v>
      </c>
      <c r="B3186" s="74" t="str">
        <f t="shared" si="400"/>
        <v/>
      </c>
      <c r="C3186" t="str">
        <f>VLOOKUP(A3186,'BASE ARTICLE SAMUEL 25012023 v1'!$A$1:$B$1287,2,FALSE)</f>
        <v>AF</v>
      </c>
      <c r="E3186">
        <v>1</v>
      </c>
      <c r="F3186" t="s">
        <v>546</v>
      </c>
      <c r="G3186" s="71">
        <f>VLOOKUP(M3186,'BASE ARTICLE SAMUEL 25012023 v1'!$A$1:$F$1287,6,FALSE)</f>
        <v>71</v>
      </c>
      <c r="H3186" s="6">
        <f>VLOOKUP(M3186,'BASE ARTICLE SAMUEL 25012023 v2'!$A$1:$H$1287,8,FALSE)</f>
        <v>71</v>
      </c>
      <c r="I3186">
        <v>83.19</v>
      </c>
      <c r="J3186">
        <f t="shared" si="405"/>
        <v>83.19</v>
      </c>
      <c r="K3186" s="6">
        <f>VLOOKUP(M3186,'BASE ARTICLE SAMUEL 25012023 v2'!$A$1:$K$1287,11,FALSE)</f>
        <v>94.43</v>
      </c>
      <c r="L3186" s="6">
        <f t="shared" si="406"/>
        <v>94.43</v>
      </c>
      <c r="M3186" t="s">
        <v>545</v>
      </c>
      <c r="N3186" t="str">
        <f>VLOOKUP(M3186,'BASE ARTICLE SAMUEL 25012023 v1'!$A$2:$B$1287,2,FALSE)</f>
        <v>AN</v>
      </c>
      <c r="O3186">
        <f t="shared" si="399"/>
        <v>71</v>
      </c>
    </row>
    <row r="3187" spans="1:15" outlineLevel="2" x14ac:dyDescent="0.25">
      <c r="A3187" t="s">
        <v>1939</v>
      </c>
      <c r="B3187" s="74" t="str">
        <f t="shared" si="400"/>
        <v/>
      </c>
      <c r="C3187" t="str">
        <f>VLOOKUP(A3187,'BASE ARTICLE SAMUEL 25012023 v1'!$A$1:$B$1287,2,FALSE)</f>
        <v>AF</v>
      </c>
      <c r="E3187">
        <v>1</v>
      </c>
      <c r="F3187" t="s">
        <v>581</v>
      </c>
      <c r="G3187" s="71">
        <f>VLOOKUP(M3187,'BASE ARTICLE SAMUEL 25012023 v1'!$A$1:$F$1287,6,FALSE)</f>
        <v>18.670000000000002</v>
      </c>
      <c r="H3187" s="6">
        <f>VLOOKUP(M3187,'BASE ARTICLE SAMUEL 25012023 v2'!$A$1:$H$1287,8,FALSE)</f>
        <v>18.670000000000002</v>
      </c>
      <c r="I3187">
        <v>21.71</v>
      </c>
      <c r="J3187">
        <f t="shared" si="405"/>
        <v>21.71</v>
      </c>
      <c r="K3187" s="6">
        <f>VLOOKUP(M3187,'BASE ARTICLE SAMUEL 25012023 v2'!$A$1:$K$1287,11,FALSE)</f>
        <v>26.511400000000002</v>
      </c>
      <c r="L3187" s="6">
        <f t="shared" si="406"/>
        <v>26.511400000000002</v>
      </c>
      <c r="M3187" t="s">
        <v>580</v>
      </c>
      <c r="N3187" t="str">
        <f>VLOOKUP(M3187,'BASE ARTICLE SAMUEL 25012023 v1'!$A$2:$B$1287,2,FALSE)</f>
        <v>AN</v>
      </c>
      <c r="O3187">
        <f t="shared" si="399"/>
        <v>18.670000000000002</v>
      </c>
    </row>
    <row r="3188" spans="1:15" outlineLevel="1" x14ac:dyDescent="0.25">
      <c r="A3188" s="74" t="s">
        <v>4286</v>
      </c>
      <c r="B3188" s="74" t="str">
        <f t="shared" si="400"/>
        <v>KPA</v>
      </c>
      <c r="H3188" s="6" t="e">
        <f>VLOOKUP(M3188,'BASE ARTICLE SAMUEL 25012023 v2'!$A$1:$H$1287,8,FALSE)</f>
        <v>#N/A</v>
      </c>
      <c r="K3188" s="6" t="e">
        <f>VLOOKUP(M3188,'BASE ARTICLE SAMUEL 25012023 v2'!$A$1:$K$1287,11,FALSE)</f>
        <v>#N/A</v>
      </c>
      <c r="L3188" s="6">
        <f>SUBTOTAL(9,L3182:L3187)</f>
        <v>129.88140000800001</v>
      </c>
      <c r="O3188">
        <f>SUBTOTAL(9,O3182:O3187)</f>
        <v>90.79</v>
      </c>
    </row>
    <row r="3189" spans="1:15" outlineLevel="2" x14ac:dyDescent="0.25">
      <c r="A3189" t="s">
        <v>1923</v>
      </c>
      <c r="B3189" s="74" t="str">
        <f t="shared" si="400"/>
        <v>PRBG</v>
      </c>
      <c r="C3189" t="str">
        <f>VLOOKUP(A3189,'BASE ARTICLE SAMUEL 25012023 v1'!$A$1:$B$1287,2,FALSE)</f>
        <v>AF</v>
      </c>
      <c r="D3189">
        <v>1510064</v>
      </c>
      <c r="E3189">
        <v>1</v>
      </c>
      <c r="F3189" t="s">
        <v>733</v>
      </c>
      <c r="G3189" s="71">
        <f>VLOOKUP(M3189,'BASE ARTICLE SAMUEL 25012023 v1'!$A$1:$F$1287,6,FALSE)</f>
        <v>27.76</v>
      </c>
      <c r="H3189" s="6">
        <f>VLOOKUP(M3189,'BASE ARTICLE SAMUEL 25012023 v2'!$A$1:$H$1287,8,FALSE)</f>
        <v>27.76</v>
      </c>
      <c r="I3189">
        <v>44.41</v>
      </c>
      <c r="J3189">
        <f>E3189*I3189</f>
        <v>44.41</v>
      </c>
      <c r="K3189" s="6">
        <f>VLOOKUP(M3189,'BASE ARTICLE SAMUEL 25012023 v2'!$A$1:$K$1287,11,FALSE)</f>
        <v>44.416000000000004</v>
      </c>
      <c r="L3189" s="6">
        <f>E3189*K3189</f>
        <v>44.416000000000004</v>
      </c>
      <c r="M3189">
        <v>1510064</v>
      </c>
      <c r="N3189" t="str">
        <f>VLOOKUP(M3189,'BASE ARTICLE SAMUEL 25012023 v1'!$A$2:$B$1287,2,FALSE)</f>
        <v>AN</v>
      </c>
      <c r="O3189">
        <f t="shared" si="399"/>
        <v>27.76</v>
      </c>
    </row>
    <row r="3190" spans="1:15" outlineLevel="2" x14ac:dyDescent="0.25">
      <c r="A3190" t="s">
        <v>1923</v>
      </c>
      <c r="B3190" s="74" t="str">
        <f t="shared" si="400"/>
        <v>PRBG</v>
      </c>
      <c r="C3190" t="str">
        <f>VLOOKUP(A3190,'BASE ARTICLE SAMUEL 25012023 v1'!$A$1:$B$1287,2,FALSE)</f>
        <v>AF</v>
      </c>
      <c r="D3190" t="s">
        <v>47</v>
      </c>
      <c r="E3190">
        <v>1</v>
      </c>
      <c r="F3190" t="s">
        <v>48</v>
      </c>
      <c r="G3190" s="71">
        <f>VLOOKUP(M3190,'BASE ARTICLE SAMUEL 25012023 v1'!$A$1:$F$1287,6,FALSE)</f>
        <v>2.5099999999999998</v>
      </c>
      <c r="H3190" s="6">
        <f>VLOOKUP(M3190,'BASE ARTICLE SAMUEL 25012023 v2'!$A$1:$H$1287,8,FALSE)</f>
        <v>2.605</v>
      </c>
      <c r="I3190">
        <v>5.01</v>
      </c>
      <c r="J3190">
        <f>E3190*I3190</f>
        <v>5.01</v>
      </c>
      <c r="K3190" s="6">
        <f>VLOOKUP(M3190,'BASE ARTICLE SAMUEL 25012023 v2'!$A$1:$K$1287,11,FALSE)</f>
        <v>5.21</v>
      </c>
      <c r="L3190" s="6">
        <f>E3190*K3190</f>
        <v>5.21</v>
      </c>
      <c r="M3190" t="s">
        <v>47</v>
      </c>
      <c r="N3190" t="str">
        <f>VLOOKUP(M3190,'BASE ARTICLE SAMUEL 25012023 v1'!$A$2:$B$1287,2,FALSE)</f>
        <v>AN</v>
      </c>
      <c r="O3190">
        <f t="shared" si="399"/>
        <v>2.605</v>
      </c>
    </row>
    <row r="3191" spans="1:15" outlineLevel="2" x14ac:dyDescent="0.25">
      <c r="A3191" t="s">
        <v>1923</v>
      </c>
      <c r="B3191" s="74" t="str">
        <f t="shared" si="400"/>
        <v>PRBG</v>
      </c>
      <c r="C3191" t="str">
        <f>VLOOKUP(A3191,'BASE ARTICLE SAMUEL 25012023 v1'!$A$1:$B$1287,2,FALSE)</f>
        <v>AF</v>
      </c>
      <c r="D3191" t="s">
        <v>554</v>
      </c>
      <c r="E3191">
        <v>1</v>
      </c>
      <c r="F3191" t="s">
        <v>555</v>
      </c>
      <c r="G3191" s="71">
        <f>VLOOKUP(M3191,'BASE ARTICLE SAMUEL 25012023 v1'!$A$1:$F$1287,6,FALSE)</f>
        <v>7.12</v>
      </c>
      <c r="H3191" s="6">
        <f>VLOOKUP(M3191,'BASE ARTICLE SAMUEL 25012023 v2'!$A$1:$H$1287,8,FALSE)</f>
        <v>7.12</v>
      </c>
      <c r="I3191">
        <v>9.4700000000000006</v>
      </c>
      <c r="J3191">
        <f>E3191*I3191</f>
        <v>9.4700000000000006</v>
      </c>
      <c r="K3191" s="6">
        <f>VLOOKUP(M3191,'BASE ARTICLE SAMUEL 25012023 v2'!$A$1:$K$1287,11,FALSE)</f>
        <v>9.4695999999999998</v>
      </c>
      <c r="L3191" s="6">
        <f>E3191*K3191</f>
        <v>9.4695999999999998</v>
      </c>
      <c r="M3191" t="s">
        <v>554</v>
      </c>
      <c r="N3191" t="str">
        <f>VLOOKUP(M3191,'BASE ARTICLE SAMUEL 25012023 v1'!$A$2:$B$1287,2,FALSE)</f>
        <v>AN</v>
      </c>
      <c r="O3191">
        <f t="shared" si="399"/>
        <v>7.12</v>
      </c>
    </row>
    <row r="3192" spans="1:15" outlineLevel="2" x14ac:dyDescent="0.25">
      <c r="A3192" t="s">
        <v>1923</v>
      </c>
      <c r="B3192" s="74" t="str">
        <f t="shared" si="400"/>
        <v>PRBG</v>
      </c>
      <c r="C3192" t="str">
        <f>VLOOKUP(A3192,'BASE ARTICLE SAMUEL 25012023 v1'!$A$1:$B$1287,2,FALSE)</f>
        <v>AF</v>
      </c>
      <c r="D3192" t="s">
        <v>565</v>
      </c>
      <c r="E3192">
        <v>1</v>
      </c>
      <c r="F3192" t="s">
        <v>566</v>
      </c>
      <c r="G3192" s="71">
        <f>VLOOKUP(M3192,'BASE ARTICLE SAMUEL 25012023 v1'!$A$1:$F$1287,6,FALSE)</f>
        <v>8.74</v>
      </c>
      <c r="H3192" s="6">
        <f>VLOOKUP(M3192,'BASE ARTICLE SAMUEL 25012023 v2'!$A$1:$H$1287,8,FALSE)</f>
        <v>9</v>
      </c>
      <c r="I3192">
        <v>11.62</v>
      </c>
      <c r="J3192">
        <f>E3192*I3192</f>
        <v>11.62</v>
      </c>
      <c r="K3192" s="6">
        <f>VLOOKUP(M3192,'BASE ARTICLE SAMUEL 25012023 v2'!$A$1:$K$1287,11,FALSE)</f>
        <v>11.97</v>
      </c>
      <c r="L3192" s="6">
        <f>E3192*K3192</f>
        <v>11.97</v>
      </c>
      <c r="M3192" t="s">
        <v>565</v>
      </c>
      <c r="N3192" t="str">
        <f>VLOOKUP(M3192,'BASE ARTICLE SAMUEL 25012023 v1'!$A$2:$B$1287,2,FALSE)</f>
        <v>AN</v>
      </c>
      <c r="O3192">
        <f t="shared" si="399"/>
        <v>9</v>
      </c>
    </row>
    <row r="3193" spans="1:15" outlineLevel="2" x14ac:dyDescent="0.25">
      <c r="A3193" t="s">
        <v>1923</v>
      </c>
      <c r="B3193" s="74" t="str">
        <f t="shared" si="400"/>
        <v>PRBG</v>
      </c>
      <c r="C3193" t="str">
        <f>VLOOKUP(A3193,'BASE ARTICLE SAMUEL 25012023 v1'!$A$1:$B$1287,2,FALSE)</f>
        <v>AF</v>
      </c>
      <c r="E3193">
        <v>1</v>
      </c>
      <c r="F3193" t="s">
        <v>2469</v>
      </c>
      <c r="G3193" s="71">
        <f>VLOOKUP(M3193,'BASE ARTICLE SAMUEL 25012023 v1'!$A$1:$F$1287,6,FALSE)</f>
        <v>0.97199999999999998</v>
      </c>
      <c r="H3193" s="6">
        <f>VLOOKUP(M3193,'BASE ARTICLE SAMUEL 25012023 v2'!$A$1:$H$1287,8,FALSE)</f>
        <v>0.97199999999999998</v>
      </c>
      <c r="I3193">
        <v>11.62</v>
      </c>
      <c r="J3193">
        <f>E3193*I3193</f>
        <v>11.62</v>
      </c>
      <c r="K3193" s="6">
        <f>VLOOKUP(M3193,'BASE ARTICLE SAMUEL 25012023 v2'!$A$1:$K$1287,11,FALSE)</f>
        <v>1.3122</v>
      </c>
      <c r="L3193" s="6">
        <f>E3193*K3193</f>
        <v>1.3122</v>
      </c>
      <c r="M3193" t="s">
        <v>2468</v>
      </c>
      <c r="N3193" t="str">
        <f>VLOOKUP(M3193,'BASE ARTICLE SAMUEL 25012023 v1'!$A$2:$B$1287,2,FALSE)</f>
        <v>AS</v>
      </c>
      <c r="O3193">
        <f t="shared" si="399"/>
        <v>0.97199999999999998</v>
      </c>
    </row>
    <row r="3194" spans="1:15" outlineLevel="1" x14ac:dyDescent="0.25">
      <c r="A3194" s="74" t="s">
        <v>4287</v>
      </c>
      <c r="B3194" s="74" t="str">
        <f t="shared" si="400"/>
        <v>HCANASPRBG</v>
      </c>
      <c r="H3194" s="6" t="e">
        <f>VLOOKUP(M3194,'BASE ARTICLE SAMUEL 25012023 v2'!$A$1:$H$1287,8,FALSE)</f>
        <v>#N/A</v>
      </c>
      <c r="K3194" s="6" t="e">
        <f>VLOOKUP(M3194,'BASE ARTICLE SAMUEL 25012023 v2'!$A$1:$K$1287,11,FALSE)</f>
        <v>#N/A</v>
      </c>
      <c r="L3194" s="6">
        <f>SUBTOTAL(9,L3189:L3193)</f>
        <v>72.377800000000008</v>
      </c>
      <c r="O3194">
        <f>SUBTOTAL(9,O3189:O3193)</f>
        <v>47.457000000000001</v>
      </c>
    </row>
    <row r="3195" spans="1:15" outlineLevel="2" x14ac:dyDescent="0.25">
      <c r="A3195" t="s">
        <v>1198</v>
      </c>
      <c r="B3195" s="74" t="str">
        <f t="shared" si="400"/>
        <v>0V100</v>
      </c>
      <c r="C3195" t="str">
        <f>VLOOKUP(A3195,'BASE ARTICLE SAMUEL 25012023 v1'!$A$1:$B$1287,2,FALSE)</f>
        <v>AF</v>
      </c>
      <c r="D3195" t="s">
        <v>576</v>
      </c>
      <c r="E3195">
        <v>0.75</v>
      </c>
      <c r="F3195" t="s">
        <v>577</v>
      </c>
      <c r="G3195" s="71">
        <f>VLOOKUP(M3195,'BASE ARTICLE SAMUEL 25012023 v1'!$A$1:$F$1287,6,FALSE)</f>
        <v>3.2</v>
      </c>
      <c r="H3195" s="6">
        <f>VLOOKUP(M3195,'BASE ARTICLE SAMUEL 25012023 v2'!$A$1:$H$1287,8,FALSE)</f>
        <v>3.2</v>
      </c>
      <c r="I3195">
        <v>4.3499999999999996</v>
      </c>
      <c r="J3195">
        <f t="shared" ref="J3195:J3219" si="407">E3195*I3195</f>
        <v>3.2624999999999997</v>
      </c>
      <c r="K3195" s="6">
        <f>VLOOKUP(M3195,'BASE ARTICLE SAMUEL 25012023 v2'!$A$1:$K$1287,11,FALSE)</f>
        <v>4.8000000000000007</v>
      </c>
      <c r="L3195" s="6">
        <f t="shared" ref="L3195:L3219" si="408">E3195*K3195</f>
        <v>3.6000000000000005</v>
      </c>
      <c r="M3195" t="s">
        <v>576</v>
      </c>
      <c r="N3195" t="str">
        <f>VLOOKUP(M3195,'BASE ARTICLE SAMUEL 25012023 v1'!$A$2:$B$1287,2,FALSE)</f>
        <v>AN</v>
      </c>
      <c r="O3195">
        <f t="shared" si="399"/>
        <v>2.4000000000000004</v>
      </c>
    </row>
    <row r="3196" spans="1:15" outlineLevel="2" x14ac:dyDescent="0.25">
      <c r="A3196" t="s">
        <v>1198</v>
      </c>
      <c r="B3196" s="74" t="str">
        <f t="shared" si="400"/>
        <v>0V100</v>
      </c>
      <c r="C3196" t="str">
        <f>VLOOKUP(A3196,'BASE ARTICLE SAMUEL 25012023 v1'!$A$1:$B$1287,2,FALSE)</f>
        <v>AF</v>
      </c>
      <c r="D3196" t="s">
        <v>1522</v>
      </c>
      <c r="E3196">
        <v>1</v>
      </c>
      <c r="F3196" t="s">
        <v>1523</v>
      </c>
      <c r="G3196" s="71">
        <f>VLOOKUP(M3196,'BASE ARTICLE SAMUEL 25012023 v1'!$A$1:$F$1287,6,FALSE)</f>
        <v>13.79</v>
      </c>
      <c r="H3196" s="6">
        <f>VLOOKUP(M3196,'BASE ARTICLE SAMUEL 25012023 v2'!$A$1:$H$1287,8,FALSE)</f>
        <v>12.83</v>
      </c>
      <c r="I3196">
        <v>20.69</v>
      </c>
      <c r="J3196">
        <f t="shared" si="407"/>
        <v>20.69</v>
      </c>
      <c r="K3196" s="6">
        <f>VLOOKUP(M3196,'BASE ARTICLE SAMUEL 25012023 v2'!$A$1:$K$1287,11,FALSE)</f>
        <v>19.245000000000001</v>
      </c>
      <c r="L3196" s="6">
        <f t="shared" si="408"/>
        <v>19.245000000000001</v>
      </c>
      <c r="M3196" t="s">
        <v>1522</v>
      </c>
      <c r="N3196" t="str">
        <f>VLOOKUP(M3196,'BASE ARTICLE SAMUEL 25012023 v1'!$A$2:$B$1287,2,FALSE)</f>
        <v>AS</v>
      </c>
      <c r="O3196">
        <f t="shared" si="399"/>
        <v>12.83</v>
      </c>
    </row>
    <row r="3197" spans="1:15" outlineLevel="2" x14ac:dyDescent="0.25">
      <c r="A3197" t="s">
        <v>1198</v>
      </c>
      <c r="B3197" s="74" t="str">
        <f t="shared" si="400"/>
        <v>0V100</v>
      </c>
      <c r="C3197" t="str">
        <f>VLOOKUP(A3197,'BASE ARTICLE SAMUEL 25012023 v1'!$A$1:$B$1287,2,FALSE)</f>
        <v>AF</v>
      </c>
      <c r="D3197" t="s">
        <v>1118</v>
      </c>
      <c r="E3197">
        <v>1</v>
      </c>
      <c r="F3197" t="s">
        <v>1119</v>
      </c>
      <c r="G3197" s="71">
        <f>VLOOKUP(M3197,'BASE ARTICLE SAMUEL 25012023 v1'!$A$1:$F$1287,6,FALSE)</f>
        <v>0</v>
      </c>
      <c r="H3197" s="6">
        <f>VLOOKUP(M3197,'BASE ARTICLE SAMUEL 25012023 v2'!$A$1:$H$1287,8,FALSE)</f>
        <v>83.629999999999981</v>
      </c>
      <c r="I3197">
        <v>135.75</v>
      </c>
      <c r="J3197">
        <f t="shared" si="407"/>
        <v>135.75</v>
      </c>
      <c r="K3197" s="6">
        <f>VLOOKUP(M3197,'BASE ARTICLE SAMUEL 25012023 v2'!$A$1:$K$1287,11,FALSE)</f>
        <v>142.03600000000003</v>
      </c>
      <c r="L3197" s="6">
        <f t="shared" si="408"/>
        <v>142.03600000000003</v>
      </c>
      <c r="M3197" t="s">
        <v>1118</v>
      </c>
      <c r="N3197" t="str">
        <f>VLOOKUP(M3197,'BASE ARTICLE SAMUEL 25012023 v1'!$A$2:$B$1287,2,FALSE)</f>
        <v>AF</v>
      </c>
      <c r="O3197">
        <f t="shared" si="399"/>
        <v>83.629999999999981</v>
      </c>
    </row>
    <row r="3198" spans="1:15" outlineLevel="2" x14ac:dyDescent="0.25">
      <c r="A3198" t="s">
        <v>1198</v>
      </c>
      <c r="B3198" s="74" t="str">
        <f t="shared" si="400"/>
        <v>0V100</v>
      </c>
      <c r="C3198" t="str">
        <f>VLOOKUP(A3198,'BASE ARTICLE SAMUEL 25012023 v1'!$A$1:$B$1287,2,FALSE)</f>
        <v>AF</v>
      </c>
      <c r="D3198" t="s">
        <v>942</v>
      </c>
      <c r="E3198">
        <v>1</v>
      </c>
      <c r="F3198" t="s">
        <v>943</v>
      </c>
      <c r="G3198" s="71">
        <f>VLOOKUP(M3198,'BASE ARTICLE SAMUEL 25012023 v1'!$A$1:$F$1287,6,FALSE)</f>
        <v>1.64</v>
      </c>
      <c r="H3198" s="6">
        <f>VLOOKUP(M3198,'BASE ARTICLE SAMUEL 25012023 v2'!$A$1:$H$1287,8,FALSE)</f>
        <v>1.83</v>
      </c>
      <c r="I3198">
        <v>2.4500000000000002</v>
      </c>
      <c r="J3198">
        <f t="shared" si="407"/>
        <v>2.4500000000000002</v>
      </c>
      <c r="K3198" s="6">
        <f>VLOOKUP(M3198,'BASE ARTICLE SAMUEL 25012023 v2'!$A$1:$K$1287,11,FALSE)</f>
        <v>2.7450000000000001</v>
      </c>
      <c r="L3198" s="6">
        <f t="shared" si="408"/>
        <v>2.7450000000000001</v>
      </c>
      <c r="M3198" t="s">
        <v>942</v>
      </c>
      <c r="N3198" t="str">
        <f>VLOOKUP(M3198,'BASE ARTICLE SAMUEL 25012023 v1'!$A$2:$B$1287,2,FALSE)</f>
        <v>AS</v>
      </c>
      <c r="O3198">
        <f t="shared" si="399"/>
        <v>1.83</v>
      </c>
    </row>
    <row r="3199" spans="1:15" outlineLevel="2" x14ac:dyDescent="0.25">
      <c r="A3199" t="s">
        <v>1198</v>
      </c>
      <c r="B3199" s="74" t="str">
        <f t="shared" si="400"/>
        <v>0V100</v>
      </c>
      <c r="C3199" t="str">
        <f>VLOOKUP(A3199,'BASE ARTICLE SAMUEL 25012023 v1'!$A$1:$B$1287,2,FALSE)</f>
        <v>AF</v>
      </c>
      <c r="D3199" t="s">
        <v>558</v>
      </c>
      <c r="E3199">
        <v>2</v>
      </c>
      <c r="F3199" t="s">
        <v>559</v>
      </c>
      <c r="G3199" s="71">
        <f>VLOOKUP(M3199,'BASE ARTICLE SAMUEL 25012023 v1'!$A$1:$F$1287,6,FALSE)</f>
        <v>0.85</v>
      </c>
      <c r="H3199" s="6">
        <f>VLOOKUP(M3199,'BASE ARTICLE SAMUEL 25012023 v2'!$A$1:$H$1287,8,FALSE)</f>
        <v>0.91100000000000003</v>
      </c>
      <c r="I3199">
        <v>1.1299999999999999</v>
      </c>
      <c r="J3199">
        <f t="shared" si="407"/>
        <v>2.2599999999999998</v>
      </c>
      <c r="K3199" s="6">
        <f>VLOOKUP(M3199,'BASE ARTICLE SAMUEL 25012023 v2'!$A$1:$K$1287,11,FALSE)</f>
        <v>1.2116300000000002</v>
      </c>
      <c r="L3199" s="6">
        <f t="shared" si="408"/>
        <v>2.4232600000000004</v>
      </c>
      <c r="M3199" t="s">
        <v>558</v>
      </c>
      <c r="N3199" t="str">
        <f>VLOOKUP(M3199,'BASE ARTICLE SAMUEL 25012023 v1'!$A$2:$B$1287,2,FALSE)</f>
        <v>AS</v>
      </c>
      <c r="O3199">
        <f t="shared" si="399"/>
        <v>1.8220000000000001</v>
      </c>
    </row>
    <row r="3200" spans="1:15" outlineLevel="2" x14ac:dyDescent="0.25">
      <c r="A3200" t="s">
        <v>1198</v>
      </c>
      <c r="B3200" s="74" t="str">
        <f t="shared" si="400"/>
        <v>0V100</v>
      </c>
      <c r="C3200" t="str">
        <f>VLOOKUP(A3200,'BASE ARTICLE SAMUEL 25012023 v1'!$A$1:$B$1287,2,FALSE)</f>
        <v>AF</v>
      </c>
      <c r="D3200">
        <v>101007</v>
      </c>
      <c r="E3200">
        <v>1</v>
      </c>
      <c r="F3200" t="s">
        <v>582</v>
      </c>
      <c r="G3200" s="71">
        <f>VLOOKUP(M3200,'BASE ARTICLE SAMUEL 25012023 v1'!$A$1:$F$1287,6,FALSE)</f>
        <v>1.5</v>
      </c>
      <c r="H3200" s="6">
        <f>VLOOKUP(M3200,'BASE ARTICLE SAMUEL 25012023 v2'!$A$1:$H$1287,8,FALSE)</f>
        <v>1.5</v>
      </c>
      <c r="I3200">
        <v>2.25</v>
      </c>
      <c r="J3200">
        <f t="shared" si="407"/>
        <v>2.25</v>
      </c>
      <c r="K3200" s="6">
        <f>VLOOKUP(M3200,'BASE ARTICLE SAMUEL 25012023 v2'!$A$1:$K$1287,11,FALSE)</f>
        <v>2.25</v>
      </c>
      <c r="L3200" s="6">
        <f t="shared" si="408"/>
        <v>2.25</v>
      </c>
      <c r="M3200">
        <v>101007</v>
      </c>
      <c r="N3200" t="str">
        <f>VLOOKUP(M3200,'BASE ARTICLE SAMUEL 25012023 v1'!$A$2:$B$1287,2,FALSE)</f>
        <v>AN</v>
      </c>
      <c r="O3200">
        <f t="shared" si="399"/>
        <v>1.5</v>
      </c>
    </row>
    <row r="3201" spans="1:15" outlineLevel="2" x14ac:dyDescent="0.25">
      <c r="A3201" t="s">
        <v>1198</v>
      </c>
      <c r="B3201" s="74" t="str">
        <f t="shared" si="400"/>
        <v>0V100</v>
      </c>
      <c r="C3201" t="str">
        <f>VLOOKUP(A3201,'BASE ARTICLE SAMUEL 25012023 v1'!$A$1:$B$1287,2,FALSE)</f>
        <v>AF</v>
      </c>
      <c r="D3201" t="s">
        <v>1107</v>
      </c>
      <c r="E3201">
        <v>1</v>
      </c>
      <c r="F3201" t="s">
        <v>1108</v>
      </c>
      <c r="G3201" s="71">
        <f>VLOOKUP(M3201,'BASE ARTICLE SAMUEL 25012023 v1'!$A$1:$F$1287,6,FALSE)</f>
        <v>162.80000000000001</v>
      </c>
      <c r="H3201" s="6">
        <f>VLOOKUP(M3201,'BASE ARTICLE SAMUEL 25012023 v2'!$A$1:$H$1287,8,FALSE)</f>
        <v>162.80000000000001</v>
      </c>
      <c r="I3201">
        <v>239.76</v>
      </c>
      <c r="J3201">
        <f t="shared" si="407"/>
        <v>239.76</v>
      </c>
      <c r="K3201" s="6">
        <f>VLOOKUP(M3201,'BASE ARTICLE SAMUEL 25012023 v2'!$A$1:$K$1287,11,FALSE)</f>
        <v>244.20000000000002</v>
      </c>
      <c r="L3201" s="6">
        <f t="shared" si="408"/>
        <v>244.20000000000002</v>
      </c>
      <c r="M3201" t="s">
        <v>1107</v>
      </c>
      <c r="N3201" t="str">
        <f>VLOOKUP(M3201,'BASE ARTICLE SAMUEL 25012023 v1'!$A$2:$B$1287,2,FALSE)</f>
        <v>AN</v>
      </c>
      <c r="O3201">
        <f t="shared" si="399"/>
        <v>162.80000000000001</v>
      </c>
    </row>
    <row r="3202" spans="1:15" outlineLevel="2" x14ac:dyDescent="0.25">
      <c r="A3202" t="s">
        <v>1198</v>
      </c>
      <c r="B3202" s="74" t="str">
        <f t="shared" si="400"/>
        <v>0V100</v>
      </c>
      <c r="C3202" t="str">
        <f>VLOOKUP(A3202,'BASE ARTICLE SAMUEL 25012023 v1'!$A$1:$B$1287,2,FALSE)</f>
        <v>AF</v>
      </c>
      <c r="D3202">
        <v>8434000618</v>
      </c>
      <c r="E3202">
        <v>1</v>
      </c>
      <c r="F3202" t="s">
        <v>1485</v>
      </c>
      <c r="G3202" s="71">
        <f>VLOOKUP(M3202,'BASE ARTICLE SAMUEL 25012023 v1'!$A$1:$F$1287,6,FALSE)</f>
        <v>0.02</v>
      </c>
      <c r="H3202" s="6">
        <f>VLOOKUP(M3202,'BASE ARTICLE SAMUEL 25012023 v2'!$A$1:$H$1287,8,FALSE)</f>
        <v>0.02</v>
      </c>
      <c r="I3202">
        <v>0.03</v>
      </c>
      <c r="J3202">
        <f t="shared" si="407"/>
        <v>0.03</v>
      </c>
      <c r="K3202" s="6">
        <f>VLOOKUP(M3202,'BASE ARTICLE SAMUEL 25012023 v2'!$A$1:$K$1287,11,FALSE)</f>
        <v>0.03</v>
      </c>
      <c r="L3202" s="6">
        <f t="shared" si="408"/>
        <v>0.03</v>
      </c>
      <c r="M3202">
        <v>8434000618</v>
      </c>
      <c r="N3202" t="str">
        <f>VLOOKUP(M3202,'BASE ARTICLE SAMUEL 25012023 v1'!$A$2:$B$1287,2,FALSE)</f>
        <v>AN</v>
      </c>
      <c r="O3202">
        <f t="shared" si="399"/>
        <v>0.02</v>
      </c>
    </row>
    <row r="3203" spans="1:15" outlineLevel="2" x14ac:dyDescent="0.25">
      <c r="A3203" t="s">
        <v>1198</v>
      </c>
      <c r="B3203" s="74" t="str">
        <f t="shared" si="400"/>
        <v>0V100</v>
      </c>
      <c r="C3203" t="str">
        <f>VLOOKUP(A3203,'BASE ARTICLE SAMUEL 25012023 v1'!$A$1:$B$1287,2,FALSE)</f>
        <v>AF</v>
      </c>
      <c r="D3203" t="s">
        <v>1669</v>
      </c>
      <c r="E3203">
        <v>2</v>
      </c>
      <c r="F3203" t="s">
        <v>1670</v>
      </c>
      <c r="G3203" s="71">
        <f>VLOOKUP(M3203,'BASE ARTICLE SAMUEL 25012023 v1'!$A$1:$F$1287,6,FALSE)</f>
        <v>7.0000000000000007E-2</v>
      </c>
      <c r="H3203" s="6">
        <f>VLOOKUP(M3203,'BASE ARTICLE SAMUEL 25012023 v2'!$A$1:$H$1287,8,FALSE)</f>
        <v>7.0000000000000007E-2</v>
      </c>
      <c r="I3203">
        <v>0.11</v>
      </c>
      <c r="J3203">
        <f t="shared" si="407"/>
        <v>0.22</v>
      </c>
      <c r="K3203" s="6">
        <f>VLOOKUP(M3203,'BASE ARTICLE SAMUEL 25012023 v2'!$A$1:$K$1287,11,FALSE)</f>
        <v>0.11200000000000002</v>
      </c>
      <c r="L3203" s="6">
        <f t="shared" si="408"/>
        <v>0.22400000000000003</v>
      </c>
      <c r="M3203" t="s">
        <v>1669</v>
      </c>
      <c r="N3203" t="str">
        <f>VLOOKUP(M3203,'BASE ARTICLE SAMUEL 25012023 v1'!$A$2:$B$1287,2,FALSE)</f>
        <v>AN</v>
      </c>
      <c r="O3203">
        <f t="shared" si="399"/>
        <v>0.14000000000000001</v>
      </c>
    </row>
    <row r="3204" spans="1:15" outlineLevel="2" x14ac:dyDescent="0.25">
      <c r="A3204" t="s">
        <v>1198</v>
      </c>
      <c r="B3204" s="74" t="str">
        <f t="shared" ref="B3204:B3267" si="409">MID(A3204,7,100)</f>
        <v>0V100</v>
      </c>
      <c r="C3204" t="str">
        <f>VLOOKUP(A3204,'BASE ARTICLE SAMUEL 25012023 v1'!$A$1:$B$1287,2,FALSE)</f>
        <v>AF</v>
      </c>
      <c r="D3204" t="s">
        <v>539</v>
      </c>
      <c r="E3204">
        <v>1</v>
      </c>
      <c r="F3204" t="s">
        <v>540</v>
      </c>
      <c r="G3204" s="71">
        <f>VLOOKUP(M3204,'BASE ARTICLE SAMUEL 25012023 v1'!$A$1:$F$1287,6,FALSE)</f>
        <v>313</v>
      </c>
      <c r="H3204" s="6">
        <f>VLOOKUP(M3204,'BASE ARTICLE SAMUEL 25012023 v2'!$A$1:$H$1287,8,FALSE)</f>
        <v>313</v>
      </c>
      <c r="I3204">
        <v>469.5</v>
      </c>
      <c r="J3204">
        <f t="shared" si="407"/>
        <v>469.5</v>
      </c>
      <c r="K3204" s="6">
        <f>VLOOKUP(M3204,'BASE ARTICLE SAMUEL 25012023 v2'!$A$1:$K$1287,11,FALSE)</f>
        <v>469.5</v>
      </c>
      <c r="L3204" s="6">
        <f t="shared" si="408"/>
        <v>469.5</v>
      </c>
      <c r="M3204" t="s">
        <v>539</v>
      </c>
      <c r="N3204" t="str">
        <f>VLOOKUP(M3204,'BASE ARTICLE SAMUEL 25012023 v1'!$A$2:$B$1287,2,FALSE)</f>
        <v>AS</v>
      </c>
      <c r="O3204">
        <f t="shared" si="399"/>
        <v>313</v>
      </c>
    </row>
    <row r="3205" spans="1:15" outlineLevel="2" x14ac:dyDescent="0.25">
      <c r="A3205" t="s">
        <v>1198</v>
      </c>
      <c r="B3205" s="74" t="str">
        <f t="shared" si="409"/>
        <v>0V100</v>
      </c>
      <c r="C3205" t="str">
        <f>VLOOKUP(A3205,'BASE ARTICLE SAMUEL 25012023 v1'!$A$1:$B$1287,2,FALSE)</f>
        <v>AF</v>
      </c>
      <c r="D3205" t="s">
        <v>569</v>
      </c>
      <c r="E3205">
        <v>1</v>
      </c>
      <c r="F3205" t="s">
        <v>570</v>
      </c>
      <c r="G3205" s="71">
        <f>VLOOKUP(M3205,'BASE ARTICLE SAMUEL 25012023 v1'!$A$1:$F$1287,6,FALSE)</f>
        <v>0.67</v>
      </c>
      <c r="H3205" s="6">
        <f>VLOOKUP(M3205,'BASE ARTICLE SAMUEL 25012023 v2'!$A$1:$H$1287,8,FALSE)</f>
        <v>0.73</v>
      </c>
      <c r="I3205">
        <v>0.9</v>
      </c>
      <c r="J3205">
        <f t="shared" si="407"/>
        <v>0.9</v>
      </c>
      <c r="K3205" s="6">
        <f>VLOOKUP(M3205,'BASE ARTICLE SAMUEL 25012023 v2'!$A$1:$K$1287,11,FALSE)</f>
        <v>0.97089999999999999</v>
      </c>
      <c r="L3205" s="6">
        <f t="shared" si="408"/>
        <v>0.97089999999999999</v>
      </c>
      <c r="M3205" t="s">
        <v>569</v>
      </c>
      <c r="N3205" t="str">
        <f>VLOOKUP(M3205,'BASE ARTICLE SAMUEL 25012023 v1'!$A$2:$B$1287,2,FALSE)</f>
        <v>AN</v>
      </c>
      <c r="O3205">
        <f t="shared" si="399"/>
        <v>0.73</v>
      </c>
    </row>
    <row r="3206" spans="1:15" outlineLevel="2" x14ac:dyDescent="0.25">
      <c r="A3206" t="s">
        <v>1198</v>
      </c>
      <c r="B3206" s="74" t="str">
        <f t="shared" si="409"/>
        <v>0V100</v>
      </c>
      <c r="C3206" t="str">
        <f>VLOOKUP(A3206,'BASE ARTICLE SAMUEL 25012023 v1'!$A$1:$B$1287,2,FALSE)</f>
        <v>AF</v>
      </c>
      <c r="D3206" t="s">
        <v>1809</v>
      </c>
      <c r="E3206">
        <v>1</v>
      </c>
      <c r="F3206" t="s">
        <v>1810</v>
      </c>
      <c r="G3206" s="71">
        <f>VLOOKUP(M3206,'BASE ARTICLE SAMUEL 25012023 v1'!$A$1:$F$1287,6,FALSE)</f>
        <v>0.2</v>
      </c>
      <c r="H3206" s="6">
        <f>VLOOKUP(M3206,'BASE ARTICLE SAMUEL 25012023 v2'!$A$1:$H$1287,8,FALSE)</f>
        <v>0.2</v>
      </c>
      <c r="I3206">
        <v>0.4</v>
      </c>
      <c r="J3206">
        <f t="shared" si="407"/>
        <v>0.4</v>
      </c>
      <c r="K3206" s="6">
        <f>VLOOKUP(M3206,'BASE ARTICLE SAMUEL 25012023 v2'!$A$1:$K$1287,11,FALSE)</f>
        <v>0.4</v>
      </c>
      <c r="L3206" s="6">
        <f t="shared" si="408"/>
        <v>0.4</v>
      </c>
      <c r="M3206" t="s">
        <v>1809</v>
      </c>
      <c r="N3206" t="str">
        <f>VLOOKUP(M3206,'BASE ARTICLE SAMUEL 25012023 v1'!$A$2:$B$1287,2,FALSE)</f>
        <v>AN</v>
      </c>
      <c r="O3206">
        <f t="shared" si="399"/>
        <v>0.2</v>
      </c>
    </row>
    <row r="3207" spans="1:15" outlineLevel="2" x14ac:dyDescent="0.25">
      <c r="A3207" t="s">
        <v>1198</v>
      </c>
      <c r="B3207" s="74" t="str">
        <f t="shared" si="409"/>
        <v>0V100</v>
      </c>
      <c r="C3207" t="str">
        <f>VLOOKUP(A3207,'BASE ARTICLE SAMUEL 25012023 v1'!$A$1:$B$1287,2,FALSE)</f>
        <v>AF</v>
      </c>
      <c r="D3207" t="s">
        <v>1921</v>
      </c>
      <c r="E3207">
        <v>1</v>
      </c>
      <c r="F3207" t="s">
        <v>1922</v>
      </c>
      <c r="G3207" s="71">
        <f>VLOOKUP(M3207,'BASE ARTICLE SAMUEL 25012023 v1'!$A$1:$F$1287,6,FALSE)</f>
        <v>0</v>
      </c>
      <c r="H3207" s="6">
        <f>VLOOKUP(M3207,'BASE ARTICLE SAMUEL 25012023 v2'!$A$1:$H$1287,8,FALSE)</f>
        <v>48.797000000000004</v>
      </c>
      <c r="I3207">
        <v>58.89</v>
      </c>
      <c r="J3207">
        <f t="shared" si="407"/>
        <v>58.89</v>
      </c>
      <c r="K3207" s="6">
        <f>VLOOKUP(M3207,'BASE ARTICLE SAMUEL 25012023 v2'!$A$1:$K$1287,11,FALSE)</f>
        <v>74.160000000000011</v>
      </c>
      <c r="L3207" s="6">
        <f t="shared" si="408"/>
        <v>74.160000000000011</v>
      </c>
      <c r="M3207" t="s">
        <v>1921</v>
      </c>
      <c r="N3207" t="str">
        <f>VLOOKUP(M3207,'BASE ARTICLE SAMUEL 25012023 v1'!$A$2:$B$1287,2,FALSE)</f>
        <v>AF</v>
      </c>
      <c r="O3207">
        <f t="shared" si="399"/>
        <v>48.797000000000004</v>
      </c>
    </row>
    <row r="3208" spans="1:15" outlineLevel="2" x14ac:dyDescent="0.25">
      <c r="A3208" t="s">
        <v>1198</v>
      </c>
      <c r="B3208" s="74" t="str">
        <f t="shared" si="409"/>
        <v>0V100</v>
      </c>
      <c r="C3208" t="str">
        <f>VLOOKUP(A3208,'BASE ARTICLE SAMUEL 25012023 v1'!$A$1:$B$1287,2,FALSE)</f>
        <v>AF</v>
      </c>
      <c r="D3208" t="s">
        <v>90</v>
      </c>
      <c r="E3208">
        <v>1</v>
      </c>
      <c r="F3208" t="s">
        <v>91</v>
      </c>
      <c r="G3208" s="71">
        <f>VLOOKUP(M3208,'BASE ARTICLE SAMUEL 25012023 v1'!$A$1:$F$1287,6,FALSE)</f>
        <v>0.92</v>
      </c>
      <c r="H3208" s="6">
        <f>VLOOKUP(M3208,'BASE ARTICLE SAMUEL 25012023 v2'!$A$1:$H$1287,8,FALSE)</f>
        <v>0.92</v>
      </c>
      <c r="I3208">
        <v>1.38</v>
      </c>
      <c r="J3208">
        <f t="shared" si="407"/>
        <v>1.38</v>
      </c>
      <c r="K3208" s="6">
        <f>VLOOKUP(M3208,'BASE ARTICLE SAMUEL 25012023 v2'!$A$1:$K$1287,11,FALSE)</f>
        <v>1.3800000000000001</v>
      </c>
      <c r="L3208" s="6">
        <f t="shared" si="408"/>
        <v>1.3800000000000001</v>
      </c>
      <c r="M3208" t="s">
        <v>90</v>
      </c>
      <c r="N3208" t="str">
        <f>VLOOKUP(M3208,'BASE ARTICLE SAMUEL 25012023 v1'!$A$2:$B$1287,2,FALSE)</f>
        <v>AS</v>
      </c>
      <c r="O3208">
        <f t="shared" si="399"/>
        <v>0.92</v>
      </c>
    </row>
    <row r="3209" spans="1:15" outlineLevel="2" x14ac:dyDescent="0.25">
      <c r="A3209" t="s">
        <v>1198</v>
      </c>
      <c r="B3209" s="74" t="str">
        <f t="shared" si="409"/>
        <v>0V100</v>
      </c>
      <c r="C3209" t="str">
        <f>VLOOKUP(A3209,'BASE ARTICLE SAMUEL 25012023 v1'!$A$1:$B$1287,2,FALSE)</f>
        <v>AF</v>
      </c>
      <c r="D3209" t="s">
        <v>68</v>
      </c>
      <c r="E3209">
        <v>1</v>
      </c>
      <c r="F3209" t="s">
        <v>69</v>
      </c>
      <c r="G3209" s="71">
        <f>VLOOKUP(M3209,'BASE ARTICLE SAMUEL 25012023 v1'!$A$1:$F$1287,6,FALSE)</f>
        <v>0.94</v>
      </c>
      <c r="H3209" s="6">
        <f>VLOOKUP(M3209,'BASE ARTICLE SAMUEL 25012023 v2'!$A$1:$H$1287,8,FALSE)</f>
        <v>0.94</v>
      </c>
      <c r="I3209">
        <v>1.41</v>
      </c>
      <c r="J3209">
        <f t="shared" si="407"/>
        <v>1.41</v>
      </c>
      <c r="K3209" s="6">
        <f>VLOOKUP(M3209,'BASE ARTICLE SAMUEL 25012023 v2'!$A$1:$K$1287,11,FALSE)</f>
        <v>1.41</v>
      </c>
      <c r="L3209" s="6">
        <f t="shared" si="408"/>
        <v>1.41</v>
      </c>
      <c r="M3209" t="s">
        <v>68</v>
      </c>
      <c r="N3209" t="str">
        <f>VLOOKUP(M3209,'BASE ARTICLE SAMUEL 25012023 v1'!$A$2:$B$1287,2,FALSE)</f>
        <v>AS</v>
      </c>
      <c r="O3209">
        <f t="shared" si="399"/>
        <v>0.94</v>
      </c>
    </row>
    <row r="3210" spans="1:15" outlineLevel="2" x14ac:dyDescent="0.25">
      <c r="A3210" t="s">
        <v>1198</v>
      </c>
      <c r="B3210" s="74" t="str">
        <f t="shared" si="409"/>
        <v>0V100</v>
      </c>
      <c r="C3210" t="str">
        <f>VLOOKUP(A3210,'BASE ARTICLE SAMUEL 25012023 v1'!$A$1:$B$1287,2,FALSE)</f>
        <v>AF</v>
      </c>
      <c r="D3210" t="s">
        <v>1929</v>
      </c>
      <c r="E3210">
        <v>1</v>
      </c>
      <c r="F3210" t="s">
        <v>1930</v>
      </c>
      <c r="G3210" s="71">
        <f>VLOOKUP(M3210,'BASE ARTICLE SAMUEL 25012023 v1'!$A$1:$F$1287,6,FALSE)</f>
        <v>37.68</v>
      </c>
      <c r="H3210" s="6">
        <f>VLOOKUP(M3210,'BASE ARTICLE SAMUEL 25012023 v2'!$A$1:$H$1287,8,FALSE)</f>
        <v>37.183000000000007</v>
      </c>
      <c r="I3210">
        <v>19.28</v>
      </c>
      <c r="J3210">
        <f t="shared" si="407"/>
        <v>19.28</v>
      </c>
      <c r="K3210" s="6">
        <f>VLOOKUP(M3210,'BASE ARTICLE SAMUEL 25012023 v2'!$A$1:$K$1287,11,FALSE)</f>
        <v>46.478750000000005</v>
      </c>
      <c r="L3210" s="6">
        <f t="shared" si="408"/>
        <v>46.478750000000005</v>
      </c>
      <c r="M3210" t="s">
        <v>1929</v>
      </c>
      <c r="N3210" t="str">
        <f>VLOOKUP(M3210,'BASE ARTICLE SAMUEL 25012023 v1'!$A$2:$B$1287,2,FALSE)</f>
        <v>AA</v>
      </c>
      <c r="O3210">
        <f t="shared" ref="O3210:O3276" si="410">E3210*H3210</f>
        <v>37.183000000000007</v>
      </c>
    </row>
    <row r="3211" spans="1:15" outlineLevel="2" x14ac:dyDescent="0.25">
      <c r="A3211" t="s">
        <v>1198</v>
      </c>
      <c r="B3211" s="74" t="str">
        <f t="shared" si="409"/>
        <v>0V100</v>
      </c>
      <c r="C3211" t="str">
        <f>VLOOKUP(A3211,'BASE ARTICLE SAMUEL 25012023 v1'!$A$1:$B$1287,2,FALSE)</f>
        <v>AF</v>
      </c>
      <c r="D3211">
        <v>7214321415</v>
      </c>
      <c r="E3211">
        <v>1</v>
      </c>
      <c r="F3211" t="s">
        <v>1597</v>
      </c>
      <c r="G3211" s="71">
        <f>VLOOKUP(M3211,'BASE ARTICLE SAMUEL 25012023 v1'!$A$1:$F$1287,6,FALSE)</f>
        <v>0.03</v>
      </c>
      <c r="H3211" s="6">
        <f>VLOOKUP(M3211,'BASE ARTICLE SAMUEL 25012023 v2'!$A$1:$H$1287,8,FALSE)</f>
        <v>0.03</v>
      </c>
      <c r="I3211">
        <v>0.05</v>
      </c>
      <c r="J3211">
        <f t="shared" si="407"/>
        <v>0.05</v>
      </c>
      <c r="K3211" s="6">
        <f>VLOOKUP(M3211,'BASE ARTICLE SAMUEL 25012023 v2'!$A$1:$K$1287,11,FALSE)</f>
        <v>5.0000000010000001</v>
      </c>
      <c r="L3211" s="6">
        <f t="shared" si="408"/>
        <v>5.0000000010000001</v>
      </c>
      <c r="M3211">
        <v>7214321415</v>
      </c>
      <c r="N3211" t="str">
        <f>VLOOKUP(M3211,'BASE ARTICLE SAMUEL 25012023 v1'!$A$2:$B$1287,2,FALSE)</f>
        <v>AN</v>
      </c>
      <c r="O3211">
        <f t="shared" si="410"/>
        <v>0.03</v>
      </c>
    </row>
    <row r="3212" spans="1:15" outlineLevel="2" x14ac:dyDescent="0.25">
      <c r="A3212" t="s">
        <v>1198</v>
      </c>
      <c r="B3212" s="74" t="str">
        <f t="shared" si="409"/>
        <v>0V100</v>
      </c>
      <c r="C3212" t="str">
        <f>VLOOKUP(A3212,'BASE ARTICLE SAMUEL 25012023 v1'!$A$1:$B$1287,2,FALSE)</f>
        <v>AF</v>
      </c>
      <c r="D3212" t="s">
        <v>1603</v>
      </c>
      <c r="E3212">
        <v>1.17</v>
      </c>
      <c r="F3212" t="s">
        <v>1604</v>
      </c>
      <c r="G3212" s="71">
        <f>VLOOKUP(M3212,'BASE ARTICLE SAMUEL 25012023 v1'!$A$1:$F$1287,6,FALSE)</f>
        <v>50</v>
      </c>
      <c r="H3212" s="6">
        <f>VLOOKUP(M3212,'BASE ARTICLE SAMUEL 25012023 v2'!$A$1:$H$1287,8,FALSE)</f>
        <v>0</v>
      </c>
      <c r="I3212">
        <v>75</v>
      </c>
      <c r="J3212">
        <f t="shared" si="407"/>
        <v>87.75</v>
      </c>
      <c r="K3212" s="6">
        <f>VLOOKUP(M3212,'BASE ARTICLE SAMUEL 25012023 v2'!$A$1:$K$1287,11,FALSE)</f>
        <v>75</v>
      </c>
      <c r="L3212" s="6">
        <f t="shared" si="408"/>
        <v>87.75</v>
      </c>
      <c r="M3212" t="s">
        <v>1603</v>
      </c>
      <c r="N3212" t="str">
        <f>VLOOKUP(M3212,'BASE ARTICLE SAMUEL 25012023 v1'!$A$2:$B$1287,2,FALSE)</f>
        <v>AN</v>
      </c>
      <c r="O3212">
        <f t="shared" si="410"/>
        <v>0</v>
      </c>
    </row>
    <row r="3213" spans="1:15" outlineLevel="2" x14ac:dyDescent="0.25">
      <c r="A3213" t="s">
        <v>1198</v>
      </c>
      <c r="B3213" s="74" t="str">
        <f t="shared" si="409"/>
        <v>0V100</v>
      </c>
      <c r="C3213" t="str">
        <f>VLOOKUP(A3213,'BASE ARTICLE SAMUEL 25012023 v1'!$A$1:$B$1287,2,FALSE)</f>
        <v>AF</v>
      </c>
      <c r="D3213" t="s">
        <v>757</v>
      </c>
      <c r="E3213">
        <v>1</v>
      </c>
      <c r="F3213" t="s">
        <v>758</v>
      </c>
      <c r="G3213" s="71">
        <f>VLOOKUP(M3213,'BASE ARTICLE SAMUEL 25012023 v1'!$A$1:$F$1287,6,FALSE)</f>
        <v>1.22</v>
      </c>
      <c r="H3213" s="6">
        <f>VLOOKUP(M3213,'BASE ARTICLE SAMUEL 25012023 v2'!$A$1:$H$1287,8,FALSE)</f>
        <v>1.22</v>
      </c>
      <c r="I3213">
        <v>1.62</v>
      </c>
      <c r="J3213">
        <f t="shared" si="407"/>
        <v>1.62</v>
      </c>
      <c r="K3213" s="6">
        <f>VLOOKUP(M3213,'BASE ARTICLE SAMUEL 25012023 v2'!$A$1:$K$1287,11,FALSE)</f>
        <v>1.6226</v>
      </c>
      <c r="L3213" s="6">
        <f t="shared" si="408"/>
        <v>1.6226</v>
      </c>
      <c r="M3213" t="s">
        <v>757</v>
      </c>
      <c r="N3213" t="str">
        <f>VLOOKUP(M3213,'BASE ARTICLE SAMUEL 25012023 v1'!$A$2:$B$1287,2,FALSE)</f>
        <v>AS</v>
      </c>
      <c r="O3213">
        <f t="shared" si="410"/>
        <v>1.22</v>
      </c>
    </row>
    <row r="3214" spans="1:15" outlineLevel="2" x14ac:dyDescent="0.25">
      <c r="A3214" t="s">
        <v>1198</v>
      </c>
      <c r="B3214" s="74" t="str">
        <f t="shared" si="409"/>
        <v>0V100</v>
      </c>
      <c r="C3214" t="str">
        <f>VLOOKUP(A3214,'BASE ARTICLE SAMUEL 25012023 v1'!$A$1:$B$1287,2,FALSE)</f>
        <v>AF</v>
      </c>
      <c r="D3214">
        <v>9600000618</v>
      </c>
      <c r="E3214">
        <v>1</v>
      </c>
      <c r="F3214" t="s">
        <v>1160</v>
      </c>
      <c r="G3214" s="71">
        <f>VLOOKUP(M3214,'BASE ARTICLE SAMUEL 25012023 v1'!$A$1:$F$1287,6,FALSE)</f>
        <v>1.2</v>
      </c>
      <c r="H3214" s="6">
        <f>VLOOKUP(M3214,'BASE ARTICLE SAMUEL 25012023 v2'!$A$1:$H$1287,8,FALSE)</f>
        <v>1.2</v>
      </c>
      <c r="I3214">
        <v>2.4</v>
      </c>
      <c r="J3214">
        <f t="shared" si="407"/>
        <v>2.4</v>
      </c>
      <c r="K3214" s="6">
        <f>VLOOKUP(M3214,'BASE ARTICLE SAMUEL 25012023 v2'!$A$1:$K$1287,11,FALSE)</f>
        <v>2.4</v>
      </c>
      <c r="L3214" s="6">
        <f t="shared" si="408"/>
        <v>2.4</v>
      </c>
      <c r="M3214">
        <v>9600000618</v>
      </c>
      <c r="N3214" t="str">
        <f>VLOOKUP(M3214,'BASE ARTICLE SAMUEL 25012023 v1'!$A$2:$B$1287,2,FALSE)</f>
        <v>AN</v>
      </c>
      <c r="O3214">
        <f t="shared" si="410"/>
        <v>1.2</v>
      </c>
    </row>
    <row r="3215" spans="1:15" outlineLevel="2" x14ac:dyDescent="0.25">
      <c r="A3215" t="s">
        <v>1198</v>
      </c>
      <c r="B3215" s="74" t="str">
        <f t="shared" si="409"/>
        <v>0V100</v>
      </c>
      <c r="C3215" t="str">
        <f>VLOOKUP(A3215,'BASE ARTICLE SAMUEL 25012023 v1'!$A$1:$B$1287,2,FALSE)</f>
        <v>AF</v>
      </c>
      <c r="D3215" t="s">
        <v>1549</v>
      </c>
      <c r="E3215">
        <v>1</v>
      </c>
      <c r="F3215" t="s">
        <v>1550</v>
      </c>
      <c r="G3215" s="71">
        <f>VLOOKUP(M3215,'BASE ARTICLE SAMUEL 25012023 v1'!$A$1:$F$1287,6,FALSE)</f>
        <v>5</v>
      </c>
      <c r="H3215" s="6">
        <f>VLOOKUP(M3215,'BASE ARTICLE SAMUEL 25012023 v2'!$A$1:$H$1287,8,FALSE)</f>
        <v>5</v>
      </c>
      <c r="I3215">
        <v>0</v>
      </c>
      <c r="J3215">
        <f t="shared" si="407"/>
        <v>0</v>
      </c>
      <c r="K3215" s="6">
        <f>VLOOKUP(M3215,'BASE ARTICLE SAMUEL 25012023 v2'!$A$1:$K$1287,11,FALSE)</f>
        <v>5.5</v>
      </c>
      <c r="L3215" s="6">
        <f t="shared" si="408"/>
        <v>5.5</v>
      </c>
      <c r="M3215" t="s">
        <v>1549</v>
      </c>
      <c r="N3215" t="str">
        <f>VLOOKUP(M3215,'BASE ARTICLE SAMUEL 25012023 v1'!$A$2:$B$1287,2,FALSE)</f>
        <v>AN</v>
      </c>
      <c r="O3215">
        <f t="shared" si="410"/>
        <v>5</v>
      </c>
    </row>
    <row r="3216" spans="1:15" outlineLevel="2" x14ac:dyDescent="0.25">
      <c r="A3216" t="s">
        <v>1198</v>
      </c>
      <c r="B3216" s="74" t="str">
        <f t="shared" si="409"/>
        <v>0V100</v>
      </c>
      <c r="C3216" t="str">
        <f>VLOOKUP(A3216,'BASE ARTICLE SAMUEL 25012023 v1'!$A$1:$B$1287,2,FALSE)</f>
        <v>AF</v>
      </c>
      <c r="D3216" t="s">
        <v>1667</v>
      </c>
      <c r="E3216">
        <v>2</v>
      </c>
      <c r="F3216" t="s">
        <v>1668</v>
      </c>
      <c r="G3216" s="71">
        <f>VLOOKUP(M3216,'BASE ARTICLE SAMUEL 25012023 v1'!$A$1:$F$1287,6,FALSE)</f>
        <v>0.6</v>
      </c>
      <c r="H3216" s="6">
        <f>VLOOKUP(M3216,'BASE ARTICLE SAMUEL 25012023 v2'!$A$1:$H$1287,8,FALSE)</f>
        <v>0.6</v>
      </c>
      <c r="I3216">
        <v>0.9</v>
      </c>
      <c r="J3216">
        <f t="shared" si="407"/>
        <v>1.8</v>
      </c>
      <c r="K3216" s="6">
        <f>VLOOKUP(M3216,'BASE ARTICLE SAMUEL 25012023 v2'!$A$1:$K$1287,11,FALSE)</f>
        <v>0.89999999999999991</v>
      </c>
      <c r="L3216" s="6">
        <f t="shared" si="408"/>
        <v>1.7999999999999998</v>
      </c>
      <c r="M3216" t="s">
        <v>1667</v>
      </c>
      <c r="N3216" t="str">
        <f>VLOOKUP(M3216,'BASE ARTICLE SAMUEL 25012023 v1'!$A$2:$B$1287,2,FALSE)</f>
        <v>AN</v>
      </c>
      <c r="O3216">
        <f t="shared" si="410"/>
        <v>1.2</v>
      </c>
    </row>
    <row r="3217" spans="1:15" outlineLevel="2" x14ac:dyDescent="0.25">
      <c r="A3217" t="s">
        <v>1198</v>
      </c>
      <c r="B3217" s="74" t="str">
        <f t="shared" si="409"/>
        <v>0V100</v>
      </c>
      <c r="C3217" t="str">
        <f>VLOOKUP(A3217,'BASE ARTICLE SAMUEL 25012023 v1'!$A$1:$B$1287,2,FALSE)</f>
        <v>AF</v>
      </c>
      <c r="D3217" t="s">
        <v>1560</v>
      </c>
      <c r="E3217">
        <v>1</v>
      </c>
      <c r="F3217" t="s">
        <v>1561</v>
      </c>
      <c r="G3217" s="71">
        <f>VLOOKUP(M3217,'BASE ARTICLE SAMUEL 25012023 v1'!$A$1:$F$1287,6,FALSE)</f>
        <v>0.13</v>
      </c>
      <c r="H3217" s="6">
        <f>VLOOKUP(M3217,'BASE ARTICLE SAMUEL 25012023 v2'!$A$1:$H$1287,8,FALSE)</f>
        <v>0.13</v>
      </c>
      <c r="I3217">
        <v>0.19</v>
      </c>
      <c r="J3217">
        <f t="shared" si="407"/>
        <v>0.19</v>
      </c>
      <c r="K3217" s="6">
        <f>VLOOKUP(M3217,'BASE ARTICLE SAMUEL 25012023 v2'!$A$1:$K$1287,11,FALSE)</f>
        <v>0.19000000500000003</v>
      </c>
      <c r="L3217" s="6">
        <f t="shared" si="408"/>
        <v>0.19000000500000003</v>
      </c>
      <c r="M3217" t="s">
        <v>1560</v>
      </c>
      <c r="N3217" t="str">
        <f>VLOOKUP(M3217,'BASE ARTICLE SAMUEL 25012023 v1'!$A$2:$B$1287,2,FALSE)</f>
        <v>AN</v>
      </c>
      <c r="O3217">
        <f t="shared" si="410"/>
        <v>0.13</v>
      </c>
    </row>
    <row r="3218" spans="1:15" outlineLevel="2" x14ac:dyDescent="0.25">
      <c r="A3218" t="s">
        <v>1198</v>
      </c>
      <c r="B3218" s="74" t="str">
        <f t="shared" si="409"/>
        <v>0V100</v>
      </c>
      <c r="C3218" t="str">
        <f>VLOOKUP(A3218,'BASE ARTICLE SAMUEL 25012023 v1'!$A$1:$B$1287,2,FALSE)</f>
        <v>AF</v>
      </c>
      <c r="D3218">
        <v>8535000618</v>
      </c>
      <c r="E3218">
        <v>1</v>
      </c>
      <c r="F3218" t="s">
        <v>1489</v>
      </c>
      <c r="G3218" s="71">
        <f>VLOOKUP(M3218,'BASE ARTICLE SAMUEL 25012023 v1'!$A$1:$F$1287,6,FALSE)</f>
        <v>0.03</v>
      </c>
      <c r="H3218" s="6">
        <f>VLOOKUP(M3218,'BASE ARTICLE SAMUEL 25012023 v2'!$A$1:$H$1287,8,FALSE)</f>
        <v>0.03</v>
      </c>
      <c r="I3218">
        <v>0.05</v>
      </c>
      <c r="J3218">
        <f t="shared" si="407"/>
        <v>0.05</v>
      </c>
      <c r="K3218" s="6">
        <f>VLOOKUP(M3218,'BASE ARTICLE SAMUEL 25012023 v2'!$A$1:$K$1287,11,FALSE)</f>
        <v>5.0000000999999995E-2</v>
      </c>
      <c r="L3218" s="6">
        <f t="shared" si="408"/>
        <v>5.0000000999999995E-2</v>
      </c>
      <c r="M3218">
        <v>8535000618</v>
      </c>
      <c r="N3218" t="str">
        <f>VLOOKUP(M3218,'BASE ARTICLE SAMUEL 25012023 v1'!$A$2:$B$1287,2,FALSE)</f>
        <v>AN</v>
      </c>
      <c r="O3218">
        <f t="shared" si="410"/>
        <v>0.03</v>
      </c>
    </row>
    <row r="3219" spans="1:15" outlineLevel="2" x14ac:dyDescent="0.25">
      <c r="A3219" t="s">
        <v>1198</v>
      </c>
      <c r="B3219" s="74" t="str">
        <f t="shared" si="409"/>
        <v>0V100</v>
      </c>
      <c r="C3219" t="str">
        <f>VLOOKUP(A3219,'BASE ARTICLE SAMUEL 25012023 v1'!$A$1:$B$1287,2,FALSE)</f>
        <v>AF</v>
      </c>
      <c r="D3219" t="s">
        <v>2541</v>
      </c>
      <c r="E3219">
        <v>1</v>
      </c>
      <c r="F3219" t="s">
        <v>2542</v>
      </c>
      <c r="G3219" s="71">
        <f>VLOOKUP(M3219,'BASE ARTICLE SAMUEL 25012023 v1'!$A$1:$F$1287,6,FALSE)</f>
        <v>3.69</v>
      </c>
      <c r="H3219" s="6">
        <f>VLOOKUP(M3219,'BASE ARTICLE SAMUEL 25012023 v2'!$A$1:$H$1287,8,FALSE)</f>
        <v>3.69</v>
      </c>
      <c r="I3219">
        <v>15.6</v>
      </c>
      <c r="J3219">
        <f t="shared" si="407"/>
        <v>15.6</v>
      </c>
      <c r="K3219" s="6">
        <f>VLOOKUP(M3219,'BASE ARTICLE SAMUEL 25012023 v2'!$A$1:$K$1287,11,FALSE)</f>
        <v>4.9077000000000002</v>
      </c>
      <c r="L3219" s="6">
        <f t="shared" si="408"/>
        <v>4.9077000000000002</v>
      </c>
      <c r="M3219" t="s">
        <v>2541</v>
      </c>
      <c r="N3219" t="str">
        <f>VLOOKUP(M3219,'BASE ARTICLE SAMUEL 25012023 v1'!$A$2:$B$1287,2,FALSE)</f>
        <v>AN</v>
      </c>
      <c r="O3219">
        <f t="shared" si="410"/>
        <v>3.69</v>
      </c>
    </row>
    <row r="3220" spans="1:15" outlineLevel="1" x14ac:dyDescent="0.25">
      <c r="A3220" s="74" t="s">
        <v>4288</v>
      </c>
      <c r="B3220" s="74" t="str">
        <f t="shared" si="409"/>
        <v>SPR1200V100</v>
      </c>
      <c r="H3220" s="6" t="e">
        <f>VLOOKUP(M3220,'BASE ARTICLE SAMUEL 25012023 v2'!$A$1:$H$1287,8,FALSE)</f>
        <v>#N/A</v>
      </c>
      <c r="K3220" s="6" t="e">
        <f>VLOOKUP(M3220,'BASE ARTICLE SAMUEL 25012023 v2'!$A$1:$K$1287,11,FALSE)</f>
        <v>#N/A</v>
      </c>
      <c r="L3220" s="6">
        <f>SUBTOTAL(9,L3195:L3219)</f>
        <v>1120.2732100069998</v>
      </c>
      <c r="O3220">
        <f>SUBTOTAL(9,O3195:O3219)</f>
        <v>681.24200000000019</v>
      </c>
    </row>
    <row r="3221" spans="1:15" outlineLevel="2" x14ac:dyDescent="0.25">
      <c r="A3221" t="s">
        <v>1200</v>
      </c>
      <c r="B3221" s="74" t="str">
        <f t="shared" si="409"/>
        <v>0V100BG</v>
      </c>
      <c r="C3221" t="str">
        <f>VLOOKUP(A3221,'BASE ARTICLE SAMUEL 25012023 v1'!$A$1:$B$1287,2,FALSE)</f>
        <v>AF</v>
      </c>
      <c r="D3221" t="s">
        <v>576</v>
      </c>
      <c r="E3221">
        <v>1</v>
      </c>
      <c r="F3221" t="s">
        <v>577</v>
      </c>
      <c r="G3221" s="71">
        <f>VLOOKUP(M3221,'BASE ARTICLE SAMUEL 25012023 v1'!$A$1:$F$1287,6,FALSE)</f>
        <v>3.2</v>
      </c>
      <c r="H3221" s="6">
        <f>VLOOKUP(M3221,'BASE ARTICLE SAMUEL 25012023 v2'!$A$1:$H$1287,8,FALSE)</f>
        <v>3.2</v>
      </c>
      <c r="I3221">
        <v>4.3499999999999996</v>
      </c>
      <c r="J3221">
        <f t="shared" ref="J3221:J3245" si="411">E3221*I3221</f>
        <v>4.3499999999999996</v>
      </c>
      <c r="K3221" s="6">
        <f>VLOOKUP(M3221,'BASE ARTICLE SAMUEL 25012023 v2'!$A$1:$K$1287,11,FALSE)</f>
        <v>4.8000000000000007</v>
      </c>
      <c r="L3221" s="6">
        <f t="shared" ref="L3221:L3245" si="412">E3221*K3221</f>
        <v>4.8000000000000007</v>
      </c>
      <c r="M3221" t="s">
        <v>576</v>
      </c>
      <c r="N3221" t="str">
        <f>VLOOKUP(M3221,'BASE ARTICLE SAMUEL 25012023 v1'!$A$2:$B$1287,2,FALSE)</f>
        <v>AN</v>
      </c>
      <c r="O3221">
        <f t="shared" si="410"/>
        <v>3.2</v>
      </c>
    </row>
    <row r="3222" spans="1:15" outlineLevel="2" x14ac:dyDescent="0.25">
      <c r="A3222" t="s">
        <v>1200</v>
      </c>
      <c r="B3222" s="74" t="str">
        <f t="shared" si="409"/>
        <v>0V100BG</v>
      </c>
      <c r="C3222" t="str">
        <f>VLOOKUP(A3222,'BASE ARTICLE SAMUEL 25012023 v1'!$A$1:$B$1287,2,FALSE)</f>
        <v>AF</v>
      </c>
      <c r="D3222" t="s">
        <v>1522</v>
      </c>
      <c r="E3222">
        <v>1</v>
      </c>
      <c r="F3222" t="s">
        <v>1523</v>
      </c>
      <c r="G3222" s="71">
        <f>VLOOKUP(M3222,'BASE ARTICLE SAMUEL 25012023 v1'!$A$1:$F$1287,6,FALSE)</f>
        <v>13.79</v>
      </c>
      <c r="H3222" s="6">
        <f>VLOOKUP(M3222,'BASE ARTICLE SAMUEL 25012023 v2'!$A$1:$H$1287,8,FALSE)</f>
        <v>12.83</v>
      </c>
      <c r="I3222">
        <v>20.69</v>
      </c>
      <c r="J3222">
        <f t="shared" si="411"/>
        <v>20.69</v>
      </c>
      <c r="K3222" s="6">
        <f>VLOOKUP(M3222,'BASE ARTICLE SAMUEL 25012023 v2'!$A$1:$K$1287,11,FALSE)</f>
        <v>19.245000000000001</v>
      </c>
      <c r="L3222" s="6">
        <f t="shared" si="412"/>
        <v>19.245000000000001</v>
      </c>
      <c r="M3222" t="s">
        <v>1522</v>
      </c>
      <c r="N3222" t="str">
        <f>VLOOKUP(M3222,'BASE ARTICLE SAMUEL 25012023 v1'!$A$2:$B$1287,2,FALSE)</f>
        <v>AS</v>
      </c>
      <c r="O3222">
        <f t="shared" si="410"/>
        <v>12.83</v>
      </c>
    </row>
    <row r="3223" spans="1:15" outlineLevel="2" x14ac:dyDescent="0.25">
      <c r="A3223" t="s">
        <v>1200</v>
      </c>
      <c r="B3223" s="74" t="str">
        <f t="shared" si="409"/>
        <v>0V100BG</v>
      </c>
      <c r="C3223" t="str">
        <f>VLOOKUP(A3223,'BASE ARTICLE SAMUEL 25012023 v1'!$A$1:$B$1287,2,FALSE)</f>
        <v>AF</v>
      </c>
      <c r="D3223" t="s">
        <v>1118</v>
      </c>
      <c r="E3223">
        <v>1</v>
      </c>
      <c r="F3223" t="s">
        <v>1119</v>
      </c>
      <c r="G3223" s="71">
        <f>VLOOKUP(M3223,'BASE ARTICLE SAMUEL 25012023 v1'!$A$1:$F$1287,6,FALSE)</f>
        <v>0</v>
      </c>
      <c r="H3223" s="6">
        <f>VLOOKUP(M3223,'BASE ARTICLE SAMUEL 25012023 v2'!$A$1:$H$1287,8,FALSE)</f>
        <v>83.629999999999981</v>
      </c>
      <c r="I3223">
        <v>135.75</v>
      </c>
      <c r="J3223">
        <f t="shared" si="411"/>
        <v>135.75</v>
      </c>
      <c r="K3223" s="6">
        <f>VLOOKUP(M3223,'BASE ARTICLE SAMUEL 25012023 v2'!$A$1:$K$1287,11,FALSE)</f>
        <v>142.03600000000003</v>
      </c>
      <c r="L3223" s="6">
        <f t="shared" si="412"/>
        <v>142.03600000000003</v>
      </c>
      <c r="M3223" t="s">
        <v>1118</v>
      </c>
      <c r="N3223" t="str">
        <f>VLOOKUP(M3223,'BASE ARTICLE SAMUEL 25012023 v1'!$A$2:$B$1287,2,FALSE)</f>
        <v>AF</v>
      </c>
      <c r="O3223">
        <f t="shared" si="410"/>
        <v>83.629999999999981</v>
      </c>
    </row>
    <row r="3224" spans="1:15" outlineLevel="2" x14ac:dyDescent="0.25">
      <c r="A3224" t="s">
        <v>1200</v>
      </c>
      <c r="B3224" s="74" t="str">
        <f t="shared" si="409"/>
        <v>0V100BG</v>
      </c>
      <c r="C3224" t="str">
        <f>VLOOKUP(A3224,'BASE ARTICLE SAMUEL 25012023 v1'!$A$1:$B$1287,2,FALSE)</f>
        <v>AF</v>
      </c>
      <c r="D3224" t="s">
        <v>942</v>
      </c>
      <c r="E3224">
        <v>1</v>
      </c>
      <c r="F3224" t="s">
        <v>943</v>
      </c>
      <c r="G3224" s="71">
        <f>VLOOKUP(M3224,'BASE ARTICLE SAMUEL 25012023 v1'!$A$1:$F$1287,6,FALSE)</f>
        <v>1.64</v>
      </c>
      <c r="H3224" s="6">
        <f>VLOOKUP(M3224,'BASE ARTICLE SAMUEL 25012023 v2'!$A$1:$H$1287,8,FALSE)</f>
        <v>1.83</v>
      </c>
      <c r="I3224">
        <v>2.4500000000000002</v>
      </c>
      <c r="J3224">
        <f t="shared" si="411"/>
        <v>2.4500000000000002</v>
      </c>
      <c r="K3224" s="6">
        <f>VLOOKUP(M3224,'BASE ARTICLE SAMUEL 25012023 v2'!$A$1:$K$1287,11,FALSE)</f>
        <v>2.7450000000000001</v>
      </c>
      <c r="L3224" s="6">
        <f t="shared" si="412"/>
        <v>2.7450000000000001</v>
      </c>
      <c r="M3224" t="s">
        <v>942</v>
      </c>
      <c r="N3224" t="str">
        <f>VLOOKUP(M3224,'BASE ARTICLE SAMUEL 25012023 v1'!$A$2:$B$1287,2,FALSE)</f>
        <v>AS</v>
      </c>
      <c r="O3224">
        <f t="shared" si="410"/>
        <v>1.83</v>
      </c>
    </row>
    <row r="3225" spans="1:15" outlineLevel="2" x14ac:dyDescent="0.25">
      <c r="A3225" t="s">
        <v>1200</v>
      </c>
      <c r="B3225" s="74" t="str">
        <f t="shared" si="409"/>
        <v>0V100BG</v>
      </c>
      <c r="C3225" t="str">
        <f>VLOOKUP(A3225,'BASE ARTICLE SAMUEL 25012023 v1'!$A$1:$B$1287,2,FALSE)</f>
        <v>AF</v>
      </c>
      <c r="D3225" t="s">
        <v>558</v>
      </c>
      <c r="E3225">
        <v>2</v>
      </c>
      <c r="F3225" t="s">
        <v>559</v>
      </c>
      <c r="G3225" s="71">
        <f>VLOOKUP(M3225,'BASE ARTICLE SAMUEL 25012023 v1'!$A$1:$F$1287,6,FALSE)</f>
        <v>0.85</v>
      </c>
      <c r="H3225" s="6">
        <f>VLOOKUP(M3225,'BASE ARTICLE SAMUEL 25012023 v2'!$A$1:$H$1287,8,FALSE)</f>
        <v>0.91100000000000003</v>
      </c>
      <c r="I3225">
        <v>1.1299999999999999</v>
      </c>
      <c r="J3225">
        <f t="shared" si="411"/>
        <v>2.2599999999999998</v>
      </c>
      <c r="K3225" s="6">
        <f>VLOOKUP(M3225,'BASE ARTICLE SAMUEL 25012023 v2'!$A$1:$K$1287,11,FALSE)</f>
        <v>1.2116300000000002</v>
      </c>
      <c r="L3225" s="6">
        <f t="shared" si="412"/>
        <v>2.4232600000000004</v>
      </c>
      <c r="M3225" t="s">
        <v>558</v>
      </c>
      <c r="N3225" t="str">
        <f>VLOOKUP(M3225,'BASE ARTICLE SAMUEL 25012023 v1'!$A$2:$B$1287,2,FALSE)</f>
        <v>AS</v>
      </c>
      <c r="O3225">
        <f t="shared" si="410"/>
        <v>1.8220000000000001</v>
      </c>
    </row>
    <row r="3226" spans="1:15" outlineLevel="2" x14ac:dyDescent="0.25">
      <c r="A3226" t="s">
        <v>1200</v>
      </c>
      <c r="B3226" s="74" t="str">
        <f t="shared" si="409"/>
        <v>0V100BG</v>
      </c>
      <c r="C3226" t="str">
        <f>VLOOKUP(A3226,'BASE ARTICLE SAMUEL 25012023 v1'!$A$1:$B$1287,2,FALSE)</f>
        <v>AF</v>
      </c>
      <c r="D3226" t="s">
        <v>1107</v>
      </c>
      <c r="E3226">
        <v>1</v>
      </c>
      <c r="F3226" t="s">
        <v>1108</v>
      </c>
      <c r="G3226" s="71">
        <f>VLOOKUP(M3226,'BASE ARTICLE SAMUEL 25012023 v1'!$A$1:$F$1287,6,FALSE)</f>
        <v>162.80000000000001</v>
      </c>
      <c r="H3226" s="6">
        <f>VLOOKUP(M3226,'BASE ARTICLE SAMUEL 25012023 v2'!$A$1:$H$1287,8,FALSE)</f>
        <v>162.80000000000001</v>
      </c>
      <c r="I3226">
        <v>239.76</v>
      </c>
      <c r="J3226">
        <f t="shared" si="411"/>
        <v>239.76</v>
      </c>
      <c r="K3226" s="6">
        <f>VLOOKUP(M3226,'BASE ARTICLE SAMUEL 25012023 v2'!$A$1:$K$1287,11,FALSE)</f>
        <v>244.20000000000002</v>
      </c>
      <c r="L3226" s="6">
        <f t="shared" si="412"/>
        <v>244.20000000000002</v>
      </c>
      <c r="M3226" t="s">
        <v>1107</v>
      </c>
      <c r="N3226" t="str">
        <f>VLOOKUP(M3226,'BASE ARTICLE SAMUEL 25012023 v1'!$A$2:$B$1287,2,FALSE)</f>
        <v>AN</v>
      </c>
      <c r="O3226">
        <f t="shared" si="410"/>
        <v>162.80000000000001</v>
      </c>
    </row>
    <row r="3227" spans="1:15" outlineLevel="2" x14ac:dyDescent="0.25">
      <c r="A3227" t="s">
        <v>1200</v>
      </c>
      <c r="B3227" s="74" t="str">
        <f t="shared" si="409"/>
        <v>0V100BG</v>
      </c>
      <c r="C3227" t="str">
        <f>VLOOKUP(A3227,'BASE ARTICLE SAMUEL 25012023 v1'!$A$1:$B$1287,2,FALSE)</f>
        <v>AF</v>
      </c>
      <c r="D3227">
        <v>8434000618</v>
      </c>
      <c r="E3227">
        <v>1</v>
      </c>
      <c r="F3227" t="s">
        <v>1485</v>
      </c>
      <c r="G3227" s="71">
        <f>VLOOKUP(M3227,'BASE ARTICLE SAMUEL 25012023 v1'!$A$1:$F$1287,6,FALSE)</f>
        <v>0.02</v>
      </c>
      <c r="H3227" s="6">
        <f>VLOOKUP(M3227,'BASE ARTICLE SAMUEL 25012023 v2'!$A$1:$H$1287,8,FALSE)</f>
        <v>0.02</v>
      </c>
      <c r="I3227">
        <v>0.03</v>
      </c>
      <c r="J3227">
        <f t="shared" si="411"/>
        <v>0.03</v>
      </c>
      <c r="K3227" s="6">
        <f>VLOOKUP(M3227,'BASE ARTICLE SAMUEL 25012023 v2'!$A$1:$K$1287,11,FALSE)</f>
        <v>0.03</v>
      </c>
      <c r="L3227" s="6">
        <f t="shared" si="412"/>
        <v>0.03</v>
      </c>
      <c r="M3227">
        <v>8434000618</v>
      </c>
      <c r="N3227" t="str">
        <f>VLOOKUP(M3227,'BASE ARTICLE SAMUEL 25012023 v1'!$A$2:$B$1287,2,FALSE)</f>
        <v>AN</v>
      </c>
      <c r="O3227">
        <f t="shared" si="410"/>
        <v>0.02</v>
      </c>
    </row>
    <row r="3228" spans="1:15" outlineLevel="2" x14ac:dyDescent="0.25">
      <c r="A3228" t="s">
        <v>1200</v>
      </c>
      <c r="B3228" s="74" t="str">
        <f t="shared" si="409"/>
        <v>0V100BG</v>
      </c>
      <c r="C3228" t="str">
        <f>VLOOKUP(A3228,'BASE ARTICLE SAMUEL 25012023 v1'!$A$1:$B$1287,2,FALSE)</f>
        <v>AF</v>
      </c>
      <c r="D3228" t="s">
        <v>1669</v>
      </c>
      <c r="E3228">
        <v>2</v>
      </c>
      <c r="F3228" t="s">
        <v>1670</v>
      </c>
      <c r="G3228" s="71">
        <f>VLOOKUP(M3228,'BASE ARTICLE SAMUEL 25012023 v1'!$A$1:$F$1287,6,FALSE)</f>
        <v>7.0000000000000007E-2</v>
      </c>
      <c r="H3228" s="6">
        <f>VLOOKUP(M3228,'BASE ARTICLE SAMUEL 25012023 v2'!$A$1:$H$1287,8,FALSE)</f>
        <v>7.0000000000000007E-2</v>
      </c>
      <c r="I3228">
        <v>0.11</v>
      </c>
      <c r="J3228">
        <f t="shared" si="411"/>
        <v>0.22</v>
      </c>
      <c r="K3228" s="6">
        <f>VLOOKUP(M3228,'BASE ARTICLE SAMUEL 25012023 v2'!$A$1:$K$1287,11,FALSE)</f>
        <v>0.11200000000000002</v>
      </c>
      <c r="L3228" s="6">
        <f t="shared" si="412"/>
        <v>0.22400000000000003</v>
      </c>
      <c r="M3228" t="s">
        <v>1669</v>
      </c>
      <c r="N3228" t="str">
        <f>VLOOKUP(M3228,'BASE ARTICLE SAMUEL 25012023 v1'!$A$2:$B$1287,2,FALSE)</f>
        <v>AN</v>
      </c>
      <c r="O3228">
        <f t="shared" si="410"/>
        <v>0.14000000000000001</v>
      </c>
    </row>
    <row r="3229" spans="1:15" outlineLevel="2" x14ac:dyDescent="0.25">
      <c r="A3229" t="s">
        <v>1200</v>
      </c>
      <c r="B3229" s="74" t="str">
        <f t="shared" si="409"/>
        <v>0V100BG</v>
      </c>
      <c r="C3229" t="str">
        <f>VLOOKUP(A3229,'BASE ARTICLE SAMUEL 25012023 v1'!$A$1:$B$1287,2,FALSE)</f>
        <v>AF</v>
      </c>
      <c r="D3229" t="s">
        <v>539</v>
      </c>
      <c r="E3229">
        <v>1</v>
      </c>
      <c r="F3229" t="s">
        <v>540</v>
      </c>
      <c r="G3229" s="71">
        <f>VLOOKUP(M3229,'BASE ARTICLE SAMUEL 25012023 v1'!$A$1:$F$1287,6,FALSE)</f>
        <v>313</v>
      </c>
      <c r="H3229" s="6">
        <f>VLOOKUP(M3229,'BASE ARTICLE SAMUEL 25012023 v2'!$A$1:$H$1287,8,FALSE)</f>
        <v>313</v>
      </c>
      <c r="I3229">
        <v>469.5</v>
      </c>
      <c r="J3229">
        <f t="shared" si="411"/>
        <v>469.5</v>
      </c>
      <c r="K3229" s="6">
        <f>VLOOKUP(M3229,'BASE ARTICLE SAMUEL 25012023 v2'!$A$1:$K$1287,11,FALSE)</f>
        <v>469.5</v>
      </c>
      <c r="L3229" s="6">
        <f t="shared" si="412"/>
        <v>469.5</v>
      </c>
      <c r="M3229" t="s">
        <v>539</v>
      </c>
      <c r="N3229" t="str">
        <f>VLOOKUP(M3229,'BASE ARTICLE SAMUEL 25012023 v1'!$A$2:$B$1287,2,FALSE)</f>
        <v>AS</v>
      </c>
      <c r="O3229">
        <f t="shared" si="410"/>
        <v>313</v>
      </c>
    </row>
    <row r="3230" spans="1:15" outlineLevel="2" x14ac:dyDescent="0.25">
      <c r="A3230" t="s">
        <v>1200</v>
      </c>
      <c r="B3230" s="74" t="str">
        <f t="shared" si="409"/>
        <v>0V100BG</v>
      </c>
      <c r="C3230" t="str">
        <f>VLOOKUP(A3230,'BASE ARTICLE SAMUEL 25012023 v1'!$A$1:$B$1287,2,FALSE)</f>
        <v>AF</v>
      </c>
      <c r="D3230" t="s">
        <v>569</v>
      </c>
      <c r="E3230">
        <v>1</v>
      </c>
      <c r="F3230" t="s">
        <v>570</v>
      </c>
      <c r="G3230" s="71">
        <f>VLOOKUP(M3230,'BASE ARTICLE SAMUEL 25012023 v1'!$A$1:$F$1287,6,FALSE)</f>
        <v>0.67</v>
      </c>
      <c r="H3230" s="6">
        <f>VLOOKUP(M3230,'BASE ARTICLE SAMUEL 25012023 v2'!$A$1:$H$1287,8,FALSE)</f>
        <v>0.73</v>
      </c>
      <c r="I3230">
        <v>0.9</v>
      </c>
      <c r="J3230">
        <f t="shared" si="411"/>
        <v>0.9</v>
      </c>
      <c r="K3230" s="6">
        <f>VLOOKUP(M3230,'BASE ARTICLE SAMUEL 25012023 v2'!$A$1:$K$1287,11,FALSE)</f>
        <v>0.97089999999999999</v>
      </c>
      <c r="L3230" s="6">
        <f t="shared" si="412"/>
        <v>0.97089999999999999</v>
      </c>
      <c r="M3230" t="s">
        <v>569</v>
      </c>
      <c r="N3230" t="str">
        <f>VLOOKUP(M3230,'BASE ARTICLE SAMUEL 25012023 v1'!$A$2:$B$1287,2,FALSE)</f>
        <v>AN</v>
      </c>
      <c r="O3230">
        <f t="shared" si="410"/>
        <v>0.73</v>
      </c>
    </row>
    <row r="3231" spans="1:15" outlineLevel="2" x14ac:dyDescent="0.25">
      <c r="A3231" t="s">
        <v>1200</v>
      </c>
      <c r="B3231" s="74" t="str">
        <f t="shared" si="409"/>
        <v>0V100BG</v>
      </c>
      <c r="C3231" t="str">
        <f>VLOOKUP(A3231,'BASE ARTICLE SAMUEL 25012023 v1'!$A$1:$B$1287,2,FALSE)</f>
        <v>AF</v>
      </c>
      <c r="D3231" t="s">
        <v>1809</v>
      </c>
      <c r="E3231">
        <v>1</v>
      </c>
      <c r="F3231" t="s">
        <v>1810</v>
      </c>
      <c r="G3231" s="71">
        <f>VLOOKUP(M3231,'BASE ARTICLE SAMUEL 25012023 v1'!$A$1:$F$1287,6,FALSE)</f>
        <v>0.2</v>
      </c>
      <c r="H3231" s="6">
        <f>VLOOKUP(M3231,'BASE ARTICLE SAMUEL 25012023 v2'!$A$1:$H$1287,8,FALSE)</f>
        <v>0.2</v>
      </c>
      <c r="I3231">
        <v>0.4</v>
      </c>
      <c r="J3231">
        <f t="shared" si="411"/>
        <v>0.4</v>
      </c>
      <c r="K3231" s="6">
        <f>VLOOKUP(M3231,'BASE ARTICLE SAMUEL 25012023 v2'!$A$1:$K$1287,11,FALSE)</f>
        <v>0.4</v>
      </c>
      <c r="L3231" s="6">
        <f t="shared" si="412"/>
        <v>0.4</v>
      </c>
      <c r="M3231" t="s">
        <v>1809</v>
      </c>
      <c r="N3231" t="str">
        <f>VLOOKUP(M3231,'BASE ARTICLE SAMUEL 25012023 v1'!$A$2:$B$1287,2,FALSE)</f>
        <v>AN</v>
      </c>
      <c r="O3231">
        <f t="shared" si="410"/>
        <v>0.2</v>
      </c>
    </row>
    <row r="3232" spans="1:15" outlineLevel="2" x14ac:dyDescent="0.25">
      <c r="A3232" t="s">
        <v>1200</v>
      </c>
      <c r="B3232" s="74" t="str">
        <f t="shared" si="409"/>
        <v>0V100BG</v>
      </c>
      <c r="C3232" t="str">
        <f>VLOOKUP(A3232,'BASE ARTICLE SAMUEL 25012023 v1'!$A$1:$B$1287,2,FALSE)</f>
        <v>AF</v>
      </c>
      <c r="D3232" t="s">
        <v>1923</v>
      </c>
      <c r="E3232">
        <v>1</v>
      </c>
      <c r="F3232" t="s">
        <v>1924</v>
      </c>
      <c r="G3232" s="71">
        <f>VLOOKUP(M3232,'BASE ARTICLE SAMUEL 25012023 v1'!$A$1:$F$1287,6,FALSE)</f>
        <v>0</v>
      </c>
      <c r="H3232" s="6">
        <f>VLOOKUP(M3232,'BASE ARTICLE SAMUEL 25012023 v2'!$A$1:$H$1287,8,FALSE)</f>
        <v>47.457000000000001</v>
      </c>
      <c r="I3232">
        <v>70.510000000000005</v>
      </c>
      <c r="J3232">
        <f t="shared" si="411"/>
        <v>70.510000000000005</v>
      </c>
      <c r="K3232" s="6">
        <f>VLOOKUP(M3232,'BASE ARTICLE SAMUEL 25012023 v2'!$A$1:$K$1287,11,FALSE)</f>
        <v>72.377800000000008</v>
      </c>
      <c r="L3232" s="6">
        <f t="shared" si="412"/>
        <v>72.377800000000008</v>
      </c>
      <c r="M3232" t="s">
        <v>1923</v>
      </c>
      <c r="N3232" t="str">
        <f>VLOOKUP(M3232,'BASE ARTICLE SAMUEL 25012023 v1'!$A$2:$B$1287,2,FALSE)</f>
        <v>AF</v>
      </c>
      <c r="O3232">
        <f t="shared" si="410"/>
        <v>47.457000000000001</v>
      </c>
    </row>
    <row r="3233" spans="1:15" outlineLevel="2" x14ac:dyDescent="0.25">
      <c r="A3233" t="s">
        <v>1200</v>
      </c>
      <c r="B3233" s="74" t="str">
        <f t="shared" si="409"/>
        <v>0V100BG</v>
      </c>
      <c r="C3233" t="str">
        <f>VLOOKUP(A3233,'BASE ARTICLE SAMUEL 25012023 v1'!$A$1:$B$1287,2,FALSE)</f>
        <v>AF</v>
      </c>
      <c r="D3233" t="s">
        <v>90</v>
      </c>
      <c r="E3233">
        <v>1</v>
      </c>
      <c r="F3233" t="s">
        <v>91</v>
      </c>
      <c r="G3233" s="71">
        <f>VLOOKUP(M3233,'BASE ARTICLE SAMUEL 25012023 v1'!$A$1:$F$1287,6,FALSE)</f>
        <v>0.92</v>
      </c>
      <c r="H3233" s="6">
        <f>VLOOKUP(M3233,'BASE ARTICLE SAMUEL 25012023 v2'!$A$1:$H$1287,8,FALSE)</f>
        <v>0.92</v>
      </c>
      <c r="I3233">
        <v>1.38</v>
      </c>
      <c r="J3233">
        <f t="shared" si="411"/>
        <v>1.38</v>
      </c>
      <c r="K3233" s="6">
        <f>VLOOKUP(M3233,'BASE ARTICLE SAMUEL 25012023 v2'!$A$1:$K$1287,11,FALSE)</f>
        <v>1.3800000000000001</v>
      </c>
      <c r="L3233" s="6">
        <f t="shared" si="412"/>
        <v>1.3800000000000001</v>
      </c>
      <c r="M3233" t="s">
        <v>90</v>
      </c>
      <c r="N3233" t="str">
        <f>VLOOKUP(M3233,'BASE ARTICLE SAMUEL 25012023 v1'!$A$2:$B$1287,2,FALSE)</f>
        <v>AS</v>
      </c>
      <c r="O3233">
        <f t="shared" si="410"/>
        <v>0.92</v>
      </c>
    </row>
    <row r="3234" spans="1:15" outlineLevel="2" x14ac:dyDescent="0.25">
      <c r="A3234" t="s">
        <v>1200</v>
      </c>
      <c r="B3234" s="74" t="str">
        <f t="shared" si="409"/>
        <v>0V100BG</v>
      </c>
      <c r="C3234" t="str">
        <f>VLOOKUP(A3234,'BASE ARTICLE SAMUEL 25012023 v1'!$A$1:$B$1287,2,FALSE)</f>
        <v>AF</v>
      </c>
      <c r="D3234" t="s">
        <v>68</v>
      </c>
      <c r="E3234">
        <v>1</v>
      </c>
      <c r="F3234" t="s">
        <v>69</v>
      </c>
      <c r="G3234" s="71">
        <f>VLOOKUP(M3234,'BASE ARTICLE SAMUEL 25012023 v1'!$A$1:$F$1287,6,FALSE)</f>
        <v>0.94</v>
      </c>
      <c r="H3234" s="6">
        <f>VLOOKUP(M3234,'BASE ARTICLE SAMUEL 25012023 v2'!$A$1:$H$1287,8,FALSE)</f>
        <v>0.94</v>
      </c>
      <c r="I3234">
        <v>1.41</v>
      </c>
      <c r="J3234">
        <f t="shared" si="411"/>
        <v>1.41</v>
      </c>
      <c r="K3234" s="6">
        <f>VLOOKUP(M3234,'BASE ARTICLE SAMUEL 25012023 v2'!$A$1:$K$1287,11,FALSE)</f>
        <v>1.41</v>
      </c>
      <c r="L3234" s="6">
        <f t="shared" si="412"/>
        <v>1.41</v>
      </c>
      <c r="M3234" t="s">
        <v>68</v>
      </c>
      <c r="N3234" t="str">
        <f>VLOOKUP(M3234,'BASE ARTICLE SAMUEL 25012023 v1'!$A$2:$B$1287,2,FALSE)</f>
        <v>AS</v>
      </c>
      <c r="O3234">
        <f t="shared" si="410"/>
        <v>0.94</v>
      </c>
    </row>
    <row r="3235" spans="1:15" outlineLevel="2" x14ac:dyDescent="0.25">
      <c r="A3235" t="s">
        <v>1200</v>
      </c>
      <c r="B3235" s="74" t="str">
        <f t="shared" si="409"/>
        <v>0V100BG</v>
      </c>
      <c r="C3235" t="str">
        <f>VLOOKUP(A3235,'BASE ARTICLE SAMUEL 25012023 v1'!$A$1:$B$1287,2,FALSE)</f>
        <v>AF</v>
      </c>
      <c r="D3235" t="s">
        <v>1929</v>
      </c>
      <c r="E3235">
        <v>1</v>
      </c>
      <c r="F3235" t="s">
        <v>1930</v>
      </c>
      <c r="G3235" s="71">
        <f>VLOOKUP(M3235,'BASE ARTICLE SAMUEL 25012023 v1'!$A$1:$F$1287,6,FALSE)</f>
        <v>37.68</v>
      </c>
      <c r="H3235" s="6">
        <f>VLOOKUP(M3235,'BASE ARTICLE SAMUEL 25012023 v2'!$A$1:$H$1287,8,FALSE)</f>
        <v>37.183000000000007</v>
      </c>
      <c r="I3235">
        <v>19.28</v>
      </c>
      <c r="J3235">
        <f t="shared" si="411"/>
        <v>19.28</v>
      </c>
      <c r="K3235" s="6">
        <f>VLOOKUP(M3235,'BASE ARTICLE SAMUEL 25012023 v2'!$A$1:$K$1287,11,FALSE)</f>
        <v>46.478750000000005</v>
      </c>
      <c r="L3235" s="6">
        <f t="shared" si="412"/>
        <v>46.478750000000005</v>
      </c>
      <c r="M3235" t="s">
        <v>1929</v>
      </c>
      <c r="N3235" t="str">
        <f>VLOOKUP(M3235,'BASE ARTICLE SAMUEL 25012023 v1'!$A$2:$B$1287,2,FALSE)</f>
        <v>AA</v>
      </c>
      <c r="O3235">
        <f t="shared" si="410"/>
        <v>37.183000000000007</v>
      </c>
    </row>
    <row r="3236" spans="1:15" outlineLevel="2" x14ac:dyDescent="0.25">
      <c r="A3236" t="s">
        <v>1200</v>
      </c>
      <c r="B3236" s="74" t="str">
        <f t="shared" si="409"/>
        <v>0V100BG</v>
      </c>
      <c r="C3236" t="str">
        <f>VLOOKUP(A3236,'BASE ARTICLE SAMUEL 25012023 v1'!$A$1:$B$1287,2,FALSE)</f>
        <v>AF</v>
      </c>
      <c r="D3236" t="s">
        <v>1925</v>
      </c>
      <c r="E3236">
        <v>1</v>
      </c>
      <c r="F3236" t="s">
        <v>1926</v>
      </c>
      <c r="G3236" s="71">
        <f>VLOOKUP(M3236,'BASE ARTICLE SAMUEL 25012023 v1'!$A$1:$F$1287,6,FALSE)</f>
        <v>18.989999999999998</v>
      </c>
      <c r="H3236" s="6">
        <f>VLOOKUP(M3236,'BASE ARTICLE SAMUEL 25012023 v2'!$A$1:$H$1287,8,FALSE)</f>
        <v>19.331000000000003</v>
      </c>
      <c r="I3236">
        <v>31.61</v>
      </c>
      <c r="J3236">
        <f t="shared" si="411"/>
        <v>31.61</v>
      </c>
      <c r="K3236" s="6">
        <f>VLOOKUP(M3236,'BASE ARTICLE SAMUEL 25012023 v2'!$A$1:$K$1287,11,FALSE)</f>
        <v>31.954949985940001</v>
      </c>
      <c r="L3236" s="6">
        <f t="shared" si="412"/>
        <v>31.954949985940001</v>
      </c>
      <c r="M3236" t="s">
        <v>1925</v>
      </c>
      <c r="N3236" t="str">
        <f>VLOOKUP(M3236,'BASE ARTICLE SAMUEL 25012023 v1'!$A$2:$B$1287,2,FALSE)</f>
        <v>AF</v>
      </c>
      <c r="O3236">
        <f t="shared" si="410"/>
        <v>19.331000000000003</v>
      </c>
    </row>
    <row r="3237" spans="1:15" outlineLevel="2" x14ac:dyDescent="0.25">
      <c r="A3237" t="s">
        <v>1200</v>
      </c>
      <c r="B3237" s="74" t="str">
        <f t="shared" si="409"/>
        <v>0V100BG</v>
      </c>
      <c r="C3237" t="str">
        <f>VLOOKUP(A3237,'BASE ARTICLE SAMUEL 25012023 v1'!$A$1:$B$1287,2,FALSE)</f>
        <v>AF</v>
      </c>
      <c r="D3237" t="s">
        <v>3956</v>
      </c>
      <c r="E3237">
        <v>1</v>
      </c>
      <c r="F3237" t="s">
        <v>1940</v>
      </c>
      <c r="G3237" s="71">
        <f>VLOOKUP(M3237,'BASE ARTICLE SAMUEL 25012023 v1'!$A$1:$F$1287,6,FALSE)</f>
        <v>94.3</v>
      </c>
      <c r="H3237" s="6">
        <f>VLOOKUP(M3237,'BASE ARTICLE SAMUEL 25012023 v2'!$A$1:$H$1287,8,FALSE)</f>
        <v>90.79</v>
      </c>
      <c r="I3237">
        <v>129.16</v>
      </c>
      <c r="J3237">
        <f t="shared" si="411"/>
        <v>129.16</v>
      </c>
      <c r="K3237" s="6">
        <f>VLOOKUP(M3237,'BASE ARTICLE SAMUEL 25012023 v2'!$A$1:$K$1287,11,FALSE)</f>
        <v>129.88140000800001</v>
      </c>
      <c r="L3237" s="6">
        <f t="shared" si="412"/>
        <v>129.88140000800001</v>
      </c>
      <c r="M3237" t="s">
        <v>3956</v>
      </c>
      <c r="N3237" t="str">
        <f>VLOOKUP(M3237,'BASE ARTICLE SAMUEL 25012023 v1'!$A$2:$B$1287,2,FALSE)</f>
        <v>AF</v>
      </c>
      <c r="O3237">
        <f t="shared" si="410"/>
        <v>90.79</v>
      </c>
    </row>
    <row r="3238" spans="1:15" outlineLevel="2" x14ac:dyDescent="0.25">
      <c r="A3238" t="s">
        <v>1200</v>
      </c>
      <c r="B3238" s="74" t="str">
        <f t="shared" si="409"/>
        <v>0V100BG</v>
      </c>
      <c r="C3238" t="str">
        <f>VLOOKUP(A3238,'BASE ARTICLE SAMUEL 25012023 v1'!$A$1:$B$1287,2,FALSE)</f>
        <v>AF</v>
      </c>
      <c r="D3238">
        <v>7214321415</v>
      </c>
      <c r="E3238">
        <v>1</v>
      </c>
      <c r="F3238" t="s">
        <v>1597</v>
      </c>
      <c r="G3238" s="71">
        <f>VLOOKUP(M3238,'BASE ARTICLE SAMUEL 25012023 v1'!$A$1:$F$1287,6,FALSE)</f>
        <v>0.03</v>
      </c>
      <c r="H3238" s="6">
        <f>VLOOKUP(M3238,'BASE ARTICLE SAMUEL 25012023 v2'!$A$1:$H$1287,8,FALSE)</f>
        <v>0.03</v>
      </c>
      <c r="I3238">
        <v>0.05</v>
      </c>
      <c r="J3238">
        <f t="shared" si="411"/>
        <v>0.05</v>
      </c>
      <c r="K3238" s="6">
        <f>VLOOKUP(M3238,'BASE ARTICLE SAMUEL 25012023 v2'!$A$1:$K$1287,11,FALSE)</f>
        <v>5.0000000010000001</v>
      </c>
      <c r="L3238" s="6">
        <f t="shared" si="412"/>
        <v>5.0000000010000001</v>
      </c>
      <c r="M3238">
        <v>7214321415</v>
      </c>
      <c r="N3238" t="str">
        <f>VLOOKUP(M3238,'BASE ARTICLE SAMUEL 25012023 v1'!$A$2:$B$1287,2,FALSE)</f>
        <v>AN</v>
      </c>
      <c r="O3238">
        <f t="shared" si="410"/>
        <v>0.03</v>
      </c>
    </row>
    <row r="3239" spans="1:15" outlineLevel="2" x14ac:dyDescent="0.25">
      <c r="A3239" t="s">
        <v>1200</v>
      </c>
      <c r="B3239" s="74" t="str">
        <f t="shared" si="409"/>
        <v>0V100BG</v>
      </c>
      <c r="C3239" t="str">
        <f>VLOOKUP(A3239,'BASE ARTICLE SAMUEL 25012023 v1'!$A$1:$B$1287,2,FALSE)</f>
        <v>AF</v>
      </c>
      <c r="D3239" t="s">
        <v>1603</v>
      </c>
      <c r="E3239">
        <v>0.89</v>
      </c>
      <c r="F3239" t="s">
        <v>1604</v>
      </c>
      <c r="G3239" s="71">
        <f>VLOOKUP(M3239,'BASE ARTICLE SAMUEL 25012023 v1'!$A$1:$F$1287,6,FALSE)</f>
        <v>50</v>
      </c>
      <c r="H3239" s="6">
        <f>VLOOKUP(M3239,'BASE ARTICLE SAMUEL 25012023 v2'!$A$1:$H$1287,8,FALSE)</f>
        <v>0</v>
      </c>
      <c r="I3239">
        <v>75</v>
      </c>
      <c r="J3239">
        <f t="shared" si="411"/>
        <v>66.75</v>
      </c>
      <c r="K3239" s="6">
        <f>VLOOKUP(M3239,'BASE ARTICLE SAMUEL 25012023 v2'!$A$1:$K$1287,11,FALSE)</f>
        <v>75</v>
      </c>
      <c r="L3239" s="6">
        <f t="shared" si="412"/>
        <v>66.75</v>
      </c>
      <c r="M3239" t="s">
        <v>1603</v>
      </c>
      <c r="N3239" t="str">
        <f>VLOOKUP(M3239,'BASE ARTICLE SAMUEL 25012023 v1'!$A$2:$B$1287,2,FALSE)</f>
        <v>AN</v>
      </c>
      <c r="O3239">
        <f t="shared" si="410"/>
        <v>0</v>
      </c>
    </row>
    <row r="3240" spans="1:15" outlineLevel="2" x14ac:dyDescent="0.25">
      <c r="A3240" t="s">
        <v>1200</v>
      </c>
      <c r="B3240" s="74" t="str">
        <f t="shared" si="409"/>
        <v>0V100BG</v>
      </c>
      <c r="C3240" t="str">
        <f>VLOOKUP(A3240,'BASE ARTICLE SAMUEL 25012023 v1'!$A$1:$B$1287,2,FALSE)</f>
        <v>AF</v>
      </c>
      <c r="D3240" t="s">
        <v>757</v>
      </c>
      <c r="E3240">
        <v>1</v>
      </c>
      <c r="F3240" t="s">
        <v>758</v>
      </c>
      <c r="G3240" s="71">
        <f>VLOOKUP(M3240,'BASE ARTICLE SAMUEL 25012023 v1'!$A$1:$F$1287,6,FALSE)</f>
        <v>1.22</v>
      </c>
      <c r="H3240" s="6">
        <f>VLOOKUP(M3240,'BASE ARTICLE SAMUEL 25012023 v2'!$A$1:$H$1287,8,FALSE)</f>
        <v>1.22</v>
      </c>
      <c r="I3240">
        <v>1.62</v>
      </c>
      <c r="J3240">
        <f t="shared" si="411"/>
        <v>1.62</v>
      </c>
      <c r="K3240" s="6">
        <f>VLOOKUP(M3240,'BASE ARTICLE SAMUEL 25012023 v2'!$A$1:$K$1287,11,FALSE)</f>
        <v>1.6226</v>
      </c>
      <c r="L3240" s="6">
        <f t="shared" si="412"/>
        <v>1.6226</v>
      </c>
      <c r="M3240" t="s">
        <v>757</v>
      </c>
      <c r="N3240" t="str">
        <f>VLOOKUP(M3240,'BASE ARTICLE SAMUEL 25012023 v1'!$A$2:$B$1287,2,FALSE)</f>
        <v>AS</v>
      </c>
      <c r="O3240">
        <f t="shared" si="410"/>
        <v>1.22</v>
      </c>
    </row>
    <row r="3241" spans="1:15" outlineLevel="2" x14ac:dyDescent="0.25">
      <c r="A3241" t="s">
        <v>1200</v>
      </c>
      <c r="B3241" s="74" t="str">
        <f t="shared" si="409"/>
        <v>0V100BG</v>
      </c>
      <c r="C3241" t="str">
        <f>VLOOKUP(A3241,'BASE ARTICLE SAMUEL 25012023 v1'!$A$1:$B$1287,2,FALSE)</f>
        <v>AF</v>
      </c>
      <c r="D3241">
        <v>9600000618</v>
      </c>
      <c r="E3241">
        <v>1</v>
      </c>
      <c r="F3241" t="s">
        <v>1160</v>
      </c>
      <c r="G3241" s="71">
        <f>VLOOKUP(M3241,'BASE ARTICLE SAMUEL 25012023 v1'!$A$1:$F$1287,6,FALSE)</f>
        <v>1.2</v>
      </c>
      <c r="H3241" s="6">
        <f>VLOOKUP(M3241,'BASE ARTICLE SAMUEL 25012023 v2'!$A$1:$H$1287,8,FALSE)</f>
        <v>1.2</v>
      </c>
      <c r="I3241">
        <v>2.4</v>
      </c>
      <c r="J3241">
        <f t="shared" si="411"/>
        <v>2.4</v>
      </c>
      <c r="K3241" s="6">
        <f>VLOOKUP(M3241,'BASE ARTICLE SAMUEL 25012023 v2'!$A$1:$K$1287,11,FALSE)</f>
        <v>2.4</v>
      </c>
      <c r="L3241" s="6">
        <f t="shared" si="412"/>
        <v>2.4</v>
      </c>
      <c r="M3241">
        <v>9600000618</v>
      </c>
      <c r="N3241" t="str">
        <f>VLOOKUP(M3241,'BASE ARTICLE SAMUEL 25012023 v1'!$A$2:$B$1287,2,FALSE)</f>
        <v>AN</v>
      </c>
      <c r="O3241">
        <f t="shared" si="410"/>
        <v>1.2</v>
      </c>
    </row>
    <row r="3242" spans="1:15" outlineLevel="2" x14ac:dyDescent="0.25">
      <c r="A3242" t="s">
        <v>1200</v>
      </c>
      <c r="B3242" s="74" t="str">
        <f t="shared" si="409"/>
        <v>0V100BG</v>
      </c>
      <c r="C3242" t="str">
        <f>VLOOKUP(A3242,'BASE ARTICLE SAMUEL 25012023 v1'!$A$1:$B$1287,2,FALSE)</f>
        <v>AF</v>
      </c>
      <c r="D3242" t="s">
        <v>1549</v>
      </c>
      <c r="E3242">
        <v>1</v>
      </c>
      <c r="F3242" t="s">
        <v>1550</v>
      </c>
      <c r="G3242" s="71">
        <f>VLOOKUP(M3242,'BASE ARTICLE SAMUEL 25012023 v1'!$A$1:$F$1287,6,FALSE)</f>
        <v>5</v>
      </c>
      <c r="H3242" s="6">
        <f>VLOOKUP(M3242,'BASE ARTICLE SAMUEL 25012023 v2'!$A$1:$H$1287,8,FALSE)</f>
        <v>5</v>
      </c>
      <c r="I3242">
        <v>0</v>
      </c>
      <c r="J3242">
        <f t="shared" si="411"/>
        <v>0</v>
      </c>
      <c r="K3242" s="6">
        <f>VLOOKUP(M3242,'BASE ARTICLE SAMUEL 25012023 v2'!$A$1:$K$1287,11,FALSE)</f>
        <v>5.5</v>
      </c>
      <c r="L3242" s="6">
        <f t="shared" si="412"/>
        <v>5.5</v>
      </c>
      <c r="M3242" t="s">
        <v>1549</v>
      </c>
      <c r="N3242" t="str">
        <f>VLOOKUP(M3242,'BASE ARTICLE SAMUEL 25012023 v1'!$A$2:$B$1287,2,FALSE)</f>
        <v>AN</v>
      </c>
      <c r="O3242">
        <f t="shared" si="410"/>
        <v>5</v>
      </c>
    </row>
    <row r="3243" spans="1:15" outlineLevel="2" x14ac:dyDescent="0.25">
      <c r="A3243" t="s">
        <v>1200</v>
      </c>
      <c r="B3243" s="74" t="str">
        <f t="shared" si="409"/>
        <v>0V100BG</v>
      </c>
      <c r="C3243" t="str">
        <f>VLOOKUP(A3243,'BASE ARTICLE SAMUEL 25012023 v1'!$A$1:$B$1287,2,FALSE)</f>
        <v>AF</v>
      </c>
      <c r="D3243" t="s">
        <v>1667</v>
      </c>
      <c r="E3243">
        <v>2</v>
      </c>
      <c r="F3243" t="s">
        <v>1668</v>
      </c>
      <c r="G3243" s="71">
        <f>VLOOKUP(M3243,'BASE ARTICLE SAMUEL 25012023 v1'!$A$1:$F$1287,6,FALSE)</f>
        <v>0.6</v>
      </c>
      <c r="H3243" s="6">
        <f>VLOOKUP(M3243,'BASE ARTICLE SAMUEL 25012023 v2'!$A$1:$H$1287,8,FALSE)</f>
        <v>0.6</v>
      </c>
      <c r="I3243">
        <v>0.9</v>
      </c>
      <c r="J3243">
        <f t="shared" si="411"/>
        <v>1.8</v>
      </c>
      <c r="K3243" s="6">
        <f>VLOOKUP(M3243,'BASE ARTICLE SAMUEL 25012023 v2'!$A$1:$K$1287,11,FALSE)</f>
        <v>0.89999999999999991</v>
      </c>
      <c r="L3243" s="6">
        <f t="shared" si="412"/>
        <v>1.7999999999999998</v>
      </c>
      <c r="M3243" t="s">
        <v>1667</v>
      </c>
      <c r="N3243" t="str">
        <f>VLOOKUP(M3243,'BASE ARTICLE SAMUEL 25012023 v1'!$A$2:$B$1287,2,FALSE)</f>
        <v>AN</v>
      </c>
      <c r="O3243">
        <f t="shared" si="410"/>
        <v>1.2</v>
      </c>
    </row>
    <row r="3244" spans="1:15" outlineLevel="2" x14ac:dyDescent="0.25">
      <c r="A3244" t="s">
        <v>1200</v>
      </c>
      <c r="B3244" s="74" t="str">
        <f t="shared" si="409"/>
        <v>0V100BG</v>
      </c>
      <c r="C3244" t="str">
        <f>VLOOKUP(A3244,'BASE ARTICLE SAMUEL 25012023 v1'!$A$1:$B$1287,2,FALSE)</f>
        <v>AF</v>
      </c>
      <c r="D3244" t="s">
        <v>2354</v>
      </c>
      <c r="E3244">
        <v>1</v>
      </c>
      <c r="F3244" t="s">
        <v>2355</v>
      </c>
      <c r="G3244" s="71">
        <f>VLOOKUP(M3244,'BASE ARTICLE SAMUEL 25012023 v1'!$A$1:$F$1287,6,FALSE)</f>
        <v>5.3</v>
      </c>
      <c r="H3244" s="6">
        <f>VLOOKUP(M3244,'BASE ARTICLE SAMUEL 25012023 v2'!$A$1:$H$1287,8,FALSE)</f>
        <v>5.3</v>
      </c>
      <c r="I3244">
        <v>0</v>
      </c>
      <c r="J3244">
        <f t="shared" si="411"/>
        <v>0</v>
      </c>
      <c r="K3244" s="6">
        <f>VLOOKUP(M3244,'BASE ARTICLE SAMUEL 25012023 v2'!$A$1:$K$1287,11,FALSE)</f>
        <v>7.9499999999999993</v>
      </c>
      <c r="L3244" s="6">
        <f t="shared" si="412"/>
        <v>7.9499999999999993</v>
      </c>
      <c r="M3244" t="s">
        <v>2354</v>
      </c>
      <c r="N3244" t="str">
        <f>VLOOKUP(M3244,'BASE ARTICLE SAMUEL 25012023 v1'!$A$2:$B$1287,2,FALSE)</f>
        <v>AN</v>
      </c>
      <c r="O3244">
        <f t="shared" si="410"/>
        <v>5.3</v>
      </c>
    </row>
    <row r="3245" spans="1:15" outlineLevel="2" x14ac:dyDescent="0.25">
      <c r="A3245" t="s">
        <v>1200</v>
      </c>
      <c r="B3245" s="74" t="str">
        <f t="shared" si="409"/>
        <v>0V100BG</v>
      </c>
      <c r="C3245" t="str">
        <f>VLOOKUP(A3245,'BASE ARTICLE SAMUEL 25012023 v1'!$A$1:$B$1287,2,FALSE)</f>
        <v>AF</v>
      </c>
      <c r="D3245" t="s">
        <v>2560</v>
      </c>
      <c r="E3245">
        <v>1</v>
      </c>
      <c r="F3245" t="s">
        <v>2549</v>
      </c>
      <c r="G3245" s="71">
        <f>VLOOKUP(M3245,'BASE ARTICLE SAMUEL 25012023 v1'!$A$1:$F$1287,6,FALSE)</f>
        <v>2.2000000000000002</v>
      </c>
      <c r="H3245" s="6">
        <f>VLOOKUP(M3245,'BASE ARTICLE SAMUEL 25012023 v2'!$A$1:$H$1287,8,FALSE)</f>
        <v>2.2200000000000002</v>
      </c>
      <c r="I3245">
        <v>15.6</v>
      </c>
      <c r="J3245">
        <f t="shared" si="411"/>
        <v>15.6</v>
      </c>
      <c r="K3245" s="6">
        <f>VLOOKUP(M3245,'BASE ARTICLE SAMUEL 25012023 v2'!$A$1:$K$1287,11,FALSE)</f>
        <v>2.9526000000000003</v>
      </c>
      <c r="L3245" s="6">
        <f t="shared" si="412"/>
        <v>2.9526000000000003</v>
      </c>
      <c r="M3245" t="s">
        <v>2560</v>
      </c>
      <c r="N3245" t="str">
        <f>VLOOKUP(M3245,'BASE ARTICLE SAMUEL 25012023 v1'!$A$2:$B$1287,2,FALSE)</f>
        <v>AN</v>
      </c>
      <c r="O3245">
        <f t="shared" si="410"/>
        <v>2.2200000000000002</v>
      </c>
    </row>
    <row r="3246" spans="1:15" outlineLevel="1" x14ac:dyDescent="0.25">
      <c r="A3246" s="74" t="s">
        <v>4289</v>
      </c>
      <c r="B3246" s="74" t="str">
        <f t="shared" si="409"/>
        <v>SPR1200V100BG</v>
      </c>
      <c r="H3246" s="6" t="e">
        <f>VLOOKUP(M3246,'BASE ARTICLE SAMUEL 25012023 v2'!$A$1:$H$1287,8,FALSE)</f>
        <v>#N/A</v>
      </c>
      <c r="K3246" s="6" t="e">
        <f>VLOOKUP(M3246,'BASE ARTICLE SAMUEL 25012023 v2'!$A$1:$K$1287,11,FALSE)</f>
        <v>#N/A</v>
      </c>
      <c r="L3246" s="6">
        <f>SUBTOTAL(9,L3221:L3245)</f>
        <v>1264.0322599949402</v>
      </c>
      <c r="O3246">
        <f>SUBTOTAL(9,O3221:O3245)</f>
        <v>792.99300000000005</v>
      </c>
    </row>
    <row r="3247" spans="1:15" outlineLevel="2" x14ac:dyDescent="0.25">
      <c r="A3247" t="s">
        <v>1214</v>
      </c>
      <c r="B3247" s="74" t="str">
        <f t="shared" si="409"/>
        <v>0V150</v>
      </c>
      <c r="C3247" t="str">
        <f>VLOOKUP(A3247,'BASE ARTICLE SAMUEL 25012023 v1'!$A$1:$B$1287,2,FALSE)</f>
        <v>AF</v>
      </c>
      <c r="D3247" t="s">
        <v>576</v>
      </c>
      <c r="E3247">
        <v>0.75</v>
      </c>
      <c r="F3247" t="s">
        <v>577</v>
      </c>
      <c r="G3247" s="71">
        <f>VLOOKUP(M3247,'BASE ARTICLE SAMUEL 25012023 v1'!$A$1:$F$1287,6,FALSE)</f>
        <v>3.2</v>
      </c>
      <c r="H3247" s="6">
        <f>VLOOKUP(M3247,'BASE ARTICLE SAMUEL 25012023 v2'!$A$1:$H$1287,8,FALSE)</f>
        <v>3.2</v>
      </c>
      <c r="I3247">
        <v>4.3499999999999996</v>
      </c>
      <c r="J3247">
        <f t="shared" ref="J3247:J3271" si="413">E3247*I3247</f>
        <v>3.2624999999999997</v>
      </c>
      <c r="K3247" s="6">
        <f>VLOOKUP(M3247,'BASE ARTICLE SAMUEL 25012023 v2'!$A$1:$K$1287,11,FALSE)</f>
        <v>4.8000000000000007</v>
      </c>
      <c r="L3247" s="6">
        <f t="shared" ref="L3247:L3271" si="414">E3247*K3247</f>
        <v>3.6000000000000005</v>
      </c>
      <c r="M3247" t="s">
        <v>576</v>
      </c>
      <c r="N3247" t="str">
        <f>VLOOKUP(M3247,'BASE ARTICLE SAMUEL 25012023 v1'!$A$2:$B$1287,2,FALSE)</f>
        <v>AN</v>
      </c>
      <c r="O3247">
        <f t="shared" si="410"/>
        <v>2.4000000000000004</v>
      </c>
    </row>
    <row r="3248" spans="1:15" outlineLevel="2" x14ac:dyDescent="0.25">
      <c r="A3248" t="s">
        <v>1214</v>
      </c>
      <c r="B3248" s="74" t="str">
        <f t="shared" si="409"/>
        <v>0V150</v>
      </c>
      <c r="C3248" t="str">
        <f>VLOOKUP(A3248,'BASE ARTICLE SAMUEL 25012023 v1'!$A$1:$B$1287,2,FALSE)</f>
        <v>AF</v>
      </c>
      <c r="D3248" t="s">
        <v>1522</v>
      </c>
      <c r="E3248">
        <v>1</v>
      </c>
      <c r="F3248" t="s">
        <v>1523</v>
      </c>
      <c r="G3248" s="71">
        <f>VLOOKUP(M3248,'BASE ARTICLE SAMUEL 25012023 v1'!$A$1:$F$1287,6,FALSE)</f>
        <v>13.79</v>
      </c>
      <c r="H3248" s="6">
        <f>VLOOKUP(M3248,'BASE ARTICLE SAMUEL 25012023 v2'!$A$1:$H$1287,8,FALSE)</f>
        <v>12.83</v>
      </c>
      <c r="I3248">
        <v>20.69</v>
      </c>
      <c r="J3248">
        <f t="shared" si="413"/>
        <v>20.69</v>
      </c>
      <c r="K3248" s="6">
        <f>VLOOKUP(M3248,'BASE ARTICLE SAMUEL 25012023 v2'!$A$1:$K$1287,11,FALSE)</f>
        <v>19.245000000000001</v>
      </c>
      <c r="L3248" s="6">
        <f t="shared" si="414"/>
        <v>19.245000000000001</v>
      </c>
      <c r="M3248" t="s">
        <v>1522</v>
      </c>
      <c r="N3248" t="str">
        <f>VLOOKUP(M3248,'BASE ARTICLE SAMUEL 25012023 v1'!$A$2:$B$1287,2,FALSE)</f>
        <v>AS</v>
      </c>
      <c r="O3248">
        <f t="shared" si="410"/>
        <v>12.83</v>
      </c>
    </row>
    <row r="3249" spans="1:15" outlineLevel="2" x14ac:dyDescent="0.25">
      <c r="A3249" t="s">
        <v>1214</v>
      </c>
      <c r="B3249" s="74" t="str">
        <f t="shared" si="409"/>
        <v>0V150</v>
      </c>
      <c r="C3249" t="str">
        <f>VLOOKUP(A3249,'BASE ARTICLE SAMUEL 25012023 v1'!$A$1:$B$1287,2,FALSE)</f>
        <v>AF</v>
      </c>
      <c r="D3249" t="s">
        <v>1118</v>
      </c>
      <c r="E3249">
        <v>1</v>
      </c>
      <c r="F3249" t="s">
        <v>1119</v>
      </c>
      <c r="G3249" s="71">
        <f>VLOOKUP(M3249,'BASE ARTICLE SAMUEL 25012023 v1'!$A$1:$F$1287,6,FALSE)</f>
        <v>0</v>
      </c>
      <c r="H3249" s="6">
        <f>VLOOKUP(M3249,'BASE ARTICLE SAMUEL 25012023 v2'!$A$1:$H$1287,8,FALSE)</f>
        <v>83.629999999999981</v>
      </c>
      <c r="I3249">
        <v>135.75</v>
      </c>
      <c r="J3249">
        <f t="shared" si="413"/>
        <v>135.75</v>
      </c>
      <c r="K3249" s="6">
        <f>VLOOKUP(M3249,'BASE ARTICLE SAMUEL 25012023 v2'!$A$1:$K$1287,11,FALSE)</f>
        <v>142.03600000000003</v>
      </c>
      <c r="L3249" s="6">
        <f t="shared" si="414"/>
        <v>142.03600000000003</v>
      </c>
      <c r="M3249" t="s">
        <v>1118</v>
      </c>
      <c r="N3249" t="str">
        <f>VLOOKUP(M3249,'BASE ARTICLE SAMUEL 25012023 v1'!$A$2:$B$1287,2,FALSE)</f>
        <v>AF</v>
      </c>
      <c r="O3249">
        <f t="shared" si="410"/>
        <v>83.629999999999981</v>
      </c>
    </row>
    <row r="3250" spans="1:15" outlineLevel="2" x14ac:dyDescent="0.25">
      <c r="A3250" t="s">
        <v>1214</v>
      </c>
      <c r="B3250" s="74" t="str">
        <f t="shared" si="409"/>
        <v>0V150</v>
      </c>
      <c r="C3250" t="str">
        <f>VLOOKUP(A3250,'BASE ARTICLE SAMUEL 25012023 v1'!$A$1:$B$1287,2,FALSE)</f>
        <v>AF</v>
      </c>
      <c r="D3250" t="s">
        <v>942</v>
      </c>
      <c r="E3250">
        <v>1</v>
      </c>
      <c r="F3250" t="s">
        <v>943</v>
      </c>
      <c r="G3250" s="71">
        <f>VLOOKUP(M3250,'BASE ARTICLE SAMUEL 25012023 v1'!$A$1:$F$1287,6,FALSE)</f>
        <v>1.64</v>
      </c>
      <c r="H3250" s="6">
        <f>VLOOKUP(M3250,'BASE ARTICLE SAMUEL 25012023 v2'!$A$1:$H$1287,8,FALSE)</f>
        <v>1.83</v>
      </c>
      <c r="I3250">
        <v>2.4500000000000002</v>
      </c>
      <c r="J3250">
        <f t="shared" si="413"/>
        <v>2.4500000000000002</v>
      </c>
      <c r="K3250" s="6">
        <f>VLOOKUP(M3250,'BASE ARTICLE SAMUEL 25012023 v2'!$A$1:$K$1287,11,FALSE)</f>
        <v>2.7450000000000001</v>
      </c>
      <c r="L3250" s="6">
        <f t="shared" si="414"/>
        <v>2.7450000000000001</v>
      </c>
      <c r="M3250" t="s">
        <v>942</v>
      </c>
      <c r="N3250" t="str">
        <f>VLOOKUP(M3250,'BASE ARTICLE SAMUEL 25012023 v1'!$A$2:$B$1287,2,FALSE)</f>
        <v>AS</v>
      </c>
      <c r="O3250">
        <f t="shared" si="410"/>
        <v>1.83</v>
      </c>
    </row>
    <row r="3251" spans="1:15" outlineLevel="2" x14ac:dyDescent="0.25">
      <c r="A3251" t="s">
        <v>1214</v>
      </c>
      <c r="B3251" s="74" t="str">
        <f t="shared" si="409"/>
        <v>0V150</v>
      </c>
      <c r="C3251" t="str">
        <f>VLOOKUP(A3251,'BASE ARTICLE SAMUEL 25012023 v1'!$A$1:$B$1287,2,FALSE)</f>
        <v>AF</v>
      </c>
      <c r="D3251" t="s">
        <v>558</v>
      </c>
      <c r="E3251">
        <v>2</v>
      </c>
      <c r="F3251" t="s">
        <v>559</v>
      </c>
      <c r="G3251" s="71">
        <f>VLOOKUP(M3251,'BASE ARTICLE SAMUEL 25012023 v1'!$A$1:$F$1287,6,FALSE)</f>
        <v>0.85</v>
      </c>
      <c r="H3251" s="6">
        <f>VLOOKUP(M3251,'BASE ARTICLE SAMUEL 25012023 v2'!$A$1:$H$1287,8,FALSE)</f>
        <v>0.91100000000000003</v>
      </c>
      <c r="I3251">
        <v>1.1299999999999999</v>
      </c>
      <c r="J3251">
        <f t="shared" si="413"/>
        <v>2.2599999999999998</v>
      </c>
      <c r="K3251" s="6">
        <f>VLOOKUP(M3251,'BASE ARTICLE SAMUEL 25012023 v2'!$A$1:$K$1287,11,FALSE)</f>
        <v>1.2116300000000002</v>
      </c>
      <c r="L3251" s="6">
        <f t="shared" si="414"/>
        <v>2.4232600000000004</v>
      </c>
      <c r="M3251" t="s">
        <v>558</v>
      </c>
      <c r="N3251" t="str">
        <f>VLOOKUP(M3251,'BASE ARTICLE SAMUEL 25012023 v1'!$A$2:$B$1287,2,FALSE)</f>
        <v>AS</v>
      </c>
      <c r="O3251">
        <f t="shared" si="410"/>
        <v>1.8220000000000001</v>
      </c>
    </row>
    <row r="3252" spans="1:15" outlineLevel="2" x14ac:dyDescent="0.25">
      <c r="A3252" t="s">
        <v>1214</v>
      </c>
      <c r="B3252" s="74" t="str">
        <f t="shared" si="409"/>
        <v>0V150</v>
      </c>
      <c r="C3252" t="str">
        <f>VLOOKUP(A3252,'BASE ARTICLE SAMUEL 25012023 v1'!$A$1:$B$1287,2,FALSE)</f>
        <v>AF</v>
      </c>
      <c r="D3252">
        <v>101007</v>
      </c>
      <c r="E3252">
        <v>1</v>
      </c>
      <c r="F3252" t="s">
        <v>582</v>
      </c>
      <c r="G3252" s="71">
        <f>VLOOKUP(M3252,'BASE ARTICLE SAMUEL 25012023 v1'!$A$1:$F$1287,6,FALSE)</f>
        <v>1.5</v>
      </c>
      <c r="H3252" s="6">
        <f>VLOOKUP(M3252,'BASE ARTICLE SAMUEL 25012023 v2'!$A$1:$H$1287,8,FALSE)</f>
        <v>1.5</v>
      </c>
      <c r="I3252">
        <v>2.25</v>
      </c>
      <c r="J3252">
        <f t="shared" si="413"/>
        <v>2.25</v>
      </c>
      <c r="K3252" s="6">
        <f>VLOOKUP(M3252,'BASE ARTICLE SAMUEL 25012023 v2'!$A$1:$K$1287,11,FALSE)</f>
        <v>2.25</v>
      </c>
      <c r="L3252" s="6">
        <f t="shared" si="414"/>
        <v>2.25</v>
      </c>
      <c r="M3252">
        <v>101007</v>
      </c>
      <c r="N3252" t="str">
        <f>VLOOKUP(M3252,'BASE ARTICLE SAMUEL 25012023 v1'!$A$2:$B$1287,2,FALSE)</f>
        <v>AN</v>
      </c>
      <c r="O3252">
        <f t="shared" si="410"/>
        <v>1.5</v>
      </c>
    </row>
    <row r="3253" spans="1:15" outlineLevel="2" x14ac:dyDescent="0.25">
      <c r="A3253" t="s">
        <v>1214</v>
      </c>
      <c r="B3253" s="74" t="str">
        <f t="shared" si="409"/>
        <v>0V150</v>
      </c>
      <c r="C3253" t="str">
        <f>VLOOKUP(A3253,'BASE ARTICLE SAMUEL 25012023 v1'!$A$1:$B$1287,2,FALSE)</f>
        <v>AF</v>
      </c>
      <c r="D3253" t="s">
        <v>1107</v>
      </c>
      <c r="E3253">
        <v>1</v>
      </c>
      <c r="F3253" t="s">
        <v>1108</v>
      </c>
      <c r="G3253" s="71">
        <f>VLOOKUP(M3253,'BASE ARTICLE SAMUEL 25012023 v1'!$A$1:$F$1287,6,FALSE)</f>
        <v>162.80000000000001</v>
      </c>
      <c r="H3253" s="6">
        <f>VLOOKUP(M3253,'BASE ARTICLE SAMUEL 25012023 v2'!$A$1:$H$1287,8,FALSE)</f>
        <v>162.80000000000001</v>
      </c>
      <c r="I3253">
        <v>239.76</v>
      </c>
      <c r="J3253">
        <f t="shared" si="413"/>
        <v>239.76</v>
      </c>
      <c r="K3253" s="6">
        <f>VLOOKUP(M3253,'BASE ARTICLE SAMUEL 25012023 v2'!$A$1:$K$1287,11,FALSE)</f>
        <v>244.20000000000002</v>
      </c>
      <c r="L3253" s="6">
        <f t="shared" si="414"/>
        <v>244.20000000000002</v>
      </c>
      <c r="M3253" t="s">
        <v>1107</v>
      </c>
      <c r="N3253" t="str">
        <f>VLOOKUP(M3253,'BASE ARTICLE SAMUEL 25012023 v1'!$A$2:$B$1287,2,FALSE)</f>
        <v>AN</v>
      </c>
      <c r="O3253">
        <f t="shared" si="410"/>
        <v>162.80000000000001</v>
      </c>
    </row>
    <row r="3254" spans="1:15" outlineLevel="2" x14ac:dyDescent="0.25">
      <c r="A3254" t="s">
        <v>1214</v>
      </c>
      <c r="B3254" s="74" t="str">
        <f t="shared" si="409"/>
        <v>0V150</v>
      </c>
      <c r="C3254" t="str">
        <f>VLOOKUP(A3254,'BASE ARTICLE SAMUEL 25012023 v1'!$A$1:$B$1287,2,FALSE)</f>
        <v>AF</v>
      </c>
      <c r="D3254">
        <v>8434000618</v>
      </c>
      <c r="E3254">
        <v>1</v>
      </c>
      <c r="F3254" t="s">
        <v>1485</v>
      </c>
      <c r="G3254" s="71">
        <f>VLOOKUP(M3254,'BASE ARTICLE SAMUEL 25012023 v1'!$A$1:$F$1287,6,FALSE)</f>
        <v>0.02</v>
      </c>
      <c r="H3254" s="6">
        <f>VLOOKUP(M3254,'BASE ARTICLE SAMUEL 25012023 v2'!$A$1:$H$1287,8,FALSE)</f>
        <v>0.02</v>
      </c>
      <c r="I3254">
        <v>0.03</v>
      </c>
      <c r="J3254">
        <f t="shared" si="413"/>
        <v>0.03</v>
      </c>
      <c r="K3254" s="6">
        <f>VLOOKUP(M3254,'BASE ARTICLE SAMUEL 25012023 v2'!$A$1:$K$1287,11,FALSE)</f>
        <v>0.03</v>
      </c>
      <c r="L3254" s="6">
        <f t="shared" si="414"/>
        <v>0.03</v>
      </c>
      <c r="M3254">
        <v>8434000618</v>
      </c>
      <c r="N3254" t="str">
        <f>VLOOKUP(M3254,'BASE ARTICLE SAMUEL 25012023 v1'!$A$2:$B$1287,2,FALSE)</f>
        <v>AN</v>
      </c>
      <c r="O3254">
        <f t="shared" si="410"/>
        <v>0.02</v>
      </c>
    </row>
    <row r="3255" spans="1:15" outlineLevel="2" x14ac:dyDescent="0.25">
      <c r="A3255" t="s">
        <v>1214</v>
      </c>
      <c r="B3255" s="74" t="str">
        <f t="shared" si="409"/>
        <v>0V150</v>
      </c>
      <c r="C3255" t="str">
        <f>VLOOKUP(A3255,'BASE ARTICLE SAMUEL 25012023 v1'!$A$1:$B$1287,2,FALSE)</f>
        <v>AF</v>
      </c>
      <c r="D3255" t="s">
        <v>1669</v>
      </c>
      <c r="E3255">
        <v>2</v>
      </c>
      <c r="F3255" t="s">
        <v>1670</v>
      </c>
      <c r="G3255" s="71">
        <f>VLOOKUP(M3255,'BASE ARTICLE SAMUEL 25012023 v1'!$A$1:$F$1287,6,FALSE)</f>
        <v>7.0000000000000007E-2</v>
      </c>
      <c r="H3255" s="6">
        <f>VLOOKUP(M3255,'BASE ARTICLE SAMUEL 25012023 v2'!$A$1:$H$1287,8,FALSE)</f>
        <v>7.0000000000000007E-2</v>
      </c>
      <c r="I3255">
        <v>0.11</v>
      </c>
      <c r="J3255">
        <f t="shared" si="413"/>
        <v>0.22</v>
      </c>
      <c r="K3255" s="6">
        <f>VLOOKUP(M3255,'BASE ARTICLE SAMUEL 25012023 v2'!$A$1:$K$1287,11,FALSE)</f>
        <v>0.11200000000000002</v>
      </c>
      <c r="L3255" s="6">
        <f t="shared" si="414"/>
        <v>0.22400000000000003</v>
      </c>
      <c r="M3255" t="s">
        <v>1669</v>
      </c>
      <c r="N3255" t="str">
        <f>VLOOKUP(M3255,'BASE ARTICLE SAMUEL 25012023 v1'!$A$2:$B$1287,2,FALSE)</f>
        <v>AN</v>
      </c>
      <c r="O3255">
        <f t="shared" si="410"/>
        <v>0.14000000000000001</v>
      </c>
    </row>
    <row r="3256" spans="1:15" outlineLevel="2" x14ac:dyDescent="0.25">
      <c r="A3256" t="s">
        <v>1214</v>
      </c>
      <c r="B3256" s="74" t="str">
        <f t="shared" si="409"/>
        <v>0V150</v>
      </c>
      <c r="C3256" t="str">
        <f>VLOOKUP(A3256,'BASE ARTICLE SAMUEL 25012023 v1'!$A$1:$B$1287,2,FALSE)</f>
        <v>AF</v>
      </c>
      <c r="D3256" t="s">
        <v>541</v>
      </c>
      <c r="E3256">
        <v>1</v>
      </c>
      <c r="F3256" t="s">
        <v>542</v>
      </c>
      <c r="G3256" s="71">
        <f>VLOOKUP(M3256,'BASE ARTICLE SAMUEL 25012023 v1'!$A$1:$F$1287,6,FALSE)</f>
        <v>333</v>
      </c>
      <c r="H3256" s="6">
        <f>VLOOKUP(M3256,'BASE ARTICLE SAMUEL 25012023 v2'!$A$1:$H$1287,8,FALSE)</f>
        <v>333</v>
      </c>
      <c r="I3256">
        <v>499.5</v>
      </c>
      <c r="J3256">
        <f t="shared" si="413"/>
        <v>499.5</v>
      </c>
      <c r="K3256" s="6">
        <f>VLOOKUP(M3256,'BASE ARTICLE SAMUEL 25012023 v2'!$A$1:$K$1287,11,FALSE)</f>
        <v>499.5</v>
      </c>
      <c r="L3256" s="6">
        <f t="shared" si="414"/>
        <v>499.5</v>
      </c>
      <c r="M3256" t="s">
        <v>541</v>
      </c>
      <c r="N3256" t="str">
        <f>VLOOKUP(M3256,'BASE ARTICLE SAMUEL 25012023 v1'!$A$2:$B$1287,2,FALSE)</f>
        <v>AS</v>
      </c>
      <c r="O3256">
        <f t="shared" si="410"/>
        <v>333</v>
      </c>
    </row>
    <row r="3257" spans="1:15" outlineLevel="2" x14ac:dyDescent="0.25">
      <c r="A3257" t="s">
        <v>1214</v>
      </c>
      <c r="B3257" s="74" t="str">
        <f t="shared" si="409"/>
        <v>0V150</v>
      </c>
      <c r="C3257" t="str">
        <f>VLOOKUP(A3257,'BASE ARTICLE SAMUEL 25012023 v1'!$A$1:$B$1287,2,FALSE)</f>
        <v>AF</v>
      </c>
      <c r="D3257" t="s">
        <v>569</v>
      </c>
      <c r="E3257">
        <v>1</v>
      </c>
      <c r="F3257" t="s">
        <v>570</v>
      </c>
      <c r="G3257" s="71">
        <f>VLOOKUP(M3257,'BASE ARTICLE SAMUEL 25012023 v1'!$A$1:$F$1287,6,FALSE)</f>
        <v>0.67</v>
      </c>
      <c r="H3257" s="6">
        <f>VLOOKUP(M3257,'BASE ARTICLE SAMUEL 25012023 v2'!$A$1:$H$1287,8,FALSE)</f>
        <v>0.73</v>
      </c>
      <c r="I3257">
        <v>0.9</v>
      </c>
      <c r="J3257">
        <f t="shared" si="413"/>
        <v>0.9</v>
      </c>
      <c r="K3257" s="6">
        <f>VLOOKUP(M3257,'BASE ARTICLE SAMUEL 25012023 v2'!$A$1:$K$1287,11,FALSE)</f>
        <v>0.97089999999999999</v>
      </c>
      <c r="L3257" s="6">
        <f t="shared" si="414"/>
        <v>0.97089999999999999</v>
      </c>
      <c r="M3257" t="s">
        <v>569</v>
      </c>
      <c r="N3257" t="str">
        <f>VLOOKUP(M3257,'BASE ARTICLE SAMUEL 25012023 v1'!$A$2:$B$1287,2,FALSE)</f>
        <v>AN</v>
      </c>
      <c r="O3257">
        <f t="shared" si="410"/>
        <v>0.73</v>
      </c>
    </row>
    <row r="3258" spans="1:15" outlineLevel="2" x14ac:dyDescent="0.25">
      <c r="A3258" t="s">
        <v>1214</v>
      </c>
      <c r="B3258" s="74" t="str">
        <f t="shared" si="409"/>
        <v>0V150</v>
      </c>
      <c r="C3258" t="str">
        <f>VLOOKUP(A3258,'BASE ARTICLE SAMUEL 25012023 v1'!$A$1:$B$1287,2,FALSE)</f>
        <v>AF</v>
      </c>
      <c r="D3258" t="s">
        <v>1809</v>
      </c>
      <c r="E3258">
        <v>1</v>
      </c>
      <c r="F3258" t="s">
        <v>1810</v>
      </c>
      <c r="G3258" s="71">
        <f>VLOOKUP(M3258,'BASE ARTICLE SAMUEL 25012023 v1'!$A$1:$F$1287,6,FALSE)</f>
        <v>0.2</v>
      </c>
      <c r="H3258" s="6">
        <f>VLOOKUP(M3258,'BASE ARTICLE SAMUEL 25012023 v2'!$A$1:$H$1287,8,FALSE)</f>
        <v>0.2</v>
      </c>
      <c r="I3258">
        <v>0.4</v>
      </c>
      <c r="J3258">
        <f t="shared" si="413"/>
        <v>0.4</v>
      </c>
      <c r="K3258" s="6">
        <f>VLOOKUP(M3258,'BASE ARTICLE SAMUEL 25012023 v2'!$A$1:$K$1287,11,FALSE)</f>
        <v>0.4</v>
      </c>
      <c r="L3258" s="6">
        <f t="shared" si="414"/>
        <v>0.4</v>
      </c>
      <c r="M3258" t="s">
        <v>1809</v>
      </c>
      <c r="N3258" t="str">
        <f>VLOOKUP(M3258,'BASE ARTICLE SAMUEL 25012023 v1'!$A$2:$B$1287,2,FALSE)</f>
        <v>AN</v>
      </c>
      <c r="O3258">
        <f t="shared" si="410"/>
        <v>0.2</v>
      </c>
    </row>
    <row r="3259" spans="1:15" outlineLevel="2" x14ac:dyDescent="0.25">
      <c r="A3259" t="s">
        <v>1214</v>
      </c>
      <c r="B3259" s="74" t="str">
        <f t="shared" si="409"/>
        <v>0V150</v>
      </c>
      <c r="C3259" t="str">
        <f>VLOOKUP(A3259,'BASE ARTICLE SAMUEL 25012023 v1'!$A$1:$B$1287,2,FALSE)</f>
        <v>AF</v>
      </c>
      <c r="D3259" t="s">
        <v>1921</v>
      </c>
      <c r="E3259">
        <v>1</v>
      </c>
      <c r="F3259" t="s">
        <v>1922</v>
      </c>
      <c r="G3259" s="71">
        <f>VLOOKUP(M3259,'BASE ARTICLE SAMUEL 25012023 v1'!$A$1:$F$1287,6,FALSE)</f>
        <v>0</v>
      </c>
      <c r="H3259" s="6">
        <f>VLOOKUP(M3259,'BASE ARTICLE SAMUEL 25012023 v2'!$A$1:$H$1287,8,FALSE)</f>
        <v>48.797000000000004</v>
      </c>
      <c r="I3259">
        <v>58.89</v>
      </c>
      <c r="J3259">
        <f t="shared" si="413"/>
        <v>58.89</v>
      </c>
      <c r="K3259" s="6">
        <f>VLOOKUP(M3259,'BASE ARTICLE SAMUEL 25012023 v2'!$A$1:$K$1287,11,FALSE)</f>
        <v>74.160000000000011</v>
      </c>
      <c r="L3259" s="6">
        <f t="shared" si="414"/>
        <v>74.160000000000011</v>
      </c>
      <c r="M3259" t="s">
        <v>1921</v>
      </c>
      <c r="N3259" t="str">
        <f>VLOOKUP(M3259,'BASE ARTICLE SAMUEL 25012023 v1'!$A$2:$B$1287,2,FALSE)</f>
        <v>AF</v>
      </c>
      <c r="O3259">
        <f t="shared" si="410"/>
        <v>48.797000000000004</v>
      </c>
    </row>
    <row r="3260" spans="1:15" outlineLevel="2" x14ac:dyDescent="0.25">
      <c r="A3260" t="s">
        <v>1214</v>
      </c>
      <c r="B3260" s="74" t="str">
        <f t="shared" si="409"/>
        <v>0V150</v>
      </c>
      <c r="C3260" t="str">
        <f>VLOOKUP(A3260,'BASE ARTICLE SAMUEL 25012023 v1'!$A$1:$B$1287,2,FALSE)</f>
        <v>AF</v>
      </c>
      <c r="D3260" t="s">
        <v>90</v>
      </c>
      <c r="E3260">
        <v>1</v>
      </c>
      <c r="F3260" t="s">
        <v>91</v>
      </c>
      <c r="G3260" s="71">
        <f>VLOOKUP(M3260,'BASE ARTICLE SAMUEL 25012023 v1'!$A$1:$F$1287,6,FALSE)</f>
        <v>0.92</v>
      </c>
      <c r="H3260" s="6">
        <f>VLOOKUP(M3260,'BASE ARTICLE SAMUEL 25012023 v2'!$A$1:$H$1287,8,FALSE)</f>
        <v>0.92</v>
      </c>
      <c r="I3260">
        <v>1.38</v>
      </c>
      <c r="J3260">
        <f t="shared" si="413"/>
        <v>1.38</v>
      </c>
      <c r="K3260" s="6">
        <f>VLOOKUP(M3260,'BASE ARTICLE SAMUEL 25012023 v2'!$A$1:$K$1287,11,FALSE)</f>
        <v>1.3800000000000001</v>
      </c>
      <c r="L3260" s="6">
        <f t="shared" si="414"/>
        <v>1.3800000000000001</v>
      </c>
      <c r="M3260" t="s">
        <v>90</v>
      </c>
      <c r="N3260" t="str">
        <f>VLOOKUP(M3260,'BASE ARTICLE SAMUEL 25012023 v1'!$A$2:$B$1287,2,FALSE)</f>
        <v>AS</v>
      </c>
      <c r="O3260">
        <f t="shared" si="410"/>
        <v>0.92</v>
      </c>
    </row>
    <row r="3261" spans="1:15" outlineLevel="2" x14ac:dyDescent="0.25">
      <c r="A3261" t="s">
        <v>1214</v>
      </c>
      <c r="B3261" s="74" t="str">
        <f t="shared" si="409"/>
        <v>0V150</v>
      </c>
      <c r="C3261" t="str">
        <f>VLOOKUP(A3261,'BASE ARTICLE SAMUEL 25012023 v1'!$A$1:$B$1287,2,FALSE)</f>
        <v>AF</v>
      </c>
      <c r="D3261" t="s">
        <v>68</v>
      </c>
      <c r="E3261">
        <v>1</v>
      </c>
      <c r="F3261" t="s">
        <v>69</v>
      </c>
      <c r="G3261" s="71">
        <f>VLOOKUP(M3261,'BASE ARTICLE SAMUEL 25012023 v1'!$A$1:$F$1287,6,FALSE)</f>
        <v>0.94</v>
      </c>
      <c r="H3261" s="6">
        <f>VLOOKUP(M3261,'BASE ARTICLE SAMUEL 25012023 v2'!$A$1:$H$1287,8,FALSE)</f>
        <v>0.94</v>
      </c>
      <c r="I3261">
        <v>1.41</v>
      </c>
      <c r="J3261">
        <f t="shared" si="413"/>
        <v>1.41</v>
      </c>
      <c r="K3261" s="6">
        <f>VLOOKUP(M3261,'BASE ARTICLE SAMUEL 25012023 v2'!$A$1:$K$1287,11,FALSE)</f>
        <v>1.41</v>
      </c>
      <c r="L3261" s="6">
        <f t="shared" si="414"/>
        <v>1.41</v>
      </c>
      <c r="M3261" t="s">
        <v>68</v>
      </c>
      <c r="N3261" t="str">
        <f>VLOOKUP(M3261,'BASE ARTICLE SAMUEL 25012023 v1'!$A$2:$B$1287,2,FALSE)</f>
        <v>AS</v>
      </c>
      <c r="O3261">
        <f t="shared" si="410"/>
        <v>0.94</v>
      </c>
    </row>
    <row r="3262" spans="1:15" outlineLevel="2" x14ac:dyDescent="0.25">
      <c r="A3262" t="s">
        <v>1214</v>
      </c>
      <c r="B3262" s="74" t="str">
        <f t="shared" si="409"/>
        <v>0V150</v>
      </c>
      <c r="C3262" t="str">
        <f>VLOOKUP(A3262,'BASE ARTICLE SAMUEL 25012023 v1'!$A$1:$B$1287,2,FALSE)</f>
        <v>AF</v>
      </c>
      <c r="D3262" t="s">
        <v>1929</v>
      </c>
      <c r="E3262">
        <v>1</v>
      </c>
      <c r="F3262" t="s">
        <v>1930</v>
      </c>
      <c r="G3262" s="71">
        <f>VLOOKUP(M3262,'BASE ARTICLE SAMUEL 25012023 v1'!$A$1:$F$1287,6,FALSE)</f>
        <v>37.68</v>
      </c>
      <c r="H3262" s="6">
        <f>VLOOKUP(M3262,'BASE ARTICLE SAMUEL 25012023 v2'!$A$1:$H$1287,8,FALSE)</f>
        <v>37.183000000000007</v>
      </c>
      <c r="I3262">
        <v>19.28</v>
      </c>
      <c r="J3262">
        <f t="shared" si="413"/>
        <v>19.28</v>
      </c>
      <c r="K3262" s="6">
        <f>VLOOKUP(M3262,'BASE ARTICLE SAMUEL 25012023 v2'!$A$1:$K$1287,11,FALSE)</f>
        <v>46.478750000000005</v>
      </c>
      <c r="L3262" s="6">
        <f t="shared" si="414"/>
        <v>46.478750000000005</v>
      </c>
      <c r="M3262" t="s">
        <v>1929</v>
      </c>
      <c r="N3262" t="str">
        <f>VLOOKUP(M3262,'BASE ARTICLE SAMUEL 25012023 v1'!$A$2:$B$1287,2,FALSE)</f>
        <v>AA</v>
      </c>
      <c r="O3262">
        <f t="shared" si="410"/>
        <v>37.183000000000007</v>
      </c>
    </row>
    <row r="3263" spans="1:15" outlineLevel="2" x14ac:dyDescent="0.25">
      <c r="A3263" t="s">
        <v>1214</v>
      </c>
      <c r="B3263" s="74" t="str">
        <f t="shared" si="409"/>
        <v>0V150</v>
      </c>
      <c r="C3263" t="str">
        <f>VLOOKUP(A3263,'BASE ARTICLE SAMUEL 25012023 v1'!$A$1:$B$1287,2,FALSE)</f>
        <v>AF</v>
      </c>
      <c r="D3263">
        <v>7214321415</v>
      </c>
      <c r="E3263">
        <v>1</v>
      </c>
      <c r="F3263" t="s">
        <v>1597</v>
      </c>
      <c r="G3263" s="71">
        <f>VLOOKUP(M3263,'BASE ARTICLE SAMUEL 25012023 v1'!$A$1:$F$1287,6,FALSE)</f>
        <v>0.03</v>
      </c>
      <c r="H3263" s="6">
        <f>VLOOKUP(M3263,'BASE ARTICLE SAMUEL 25012023 v2'!$A$1:$H$1287,8,FALSE)</f>
        <v>0.03</v>
      </c>
      <c r="I3263">
        <v>0.05</v>
      </c>
      <c r="J3263">
        <f t="shared" si="413"/>
        <v>0.05</v>
      </c>
      <c r="K3263" s="6">
        <f>VLOOKUP(M3263,'BASE ARTICLE SAMUEL 25012023 v2'!$A$1:$K$1287,11,FALSE)</f>
        <v>5.0000000010000001</v>
      </c>
      <c r="L3263" s="6">
        <f t="shared" si="414"/>
        <v>5.0000000010000001</v>
      </c>
      <c r="M3263">
        <v>7214321415</v>
      </c>
      <c r="N3263" t="str">
        <f>VLOOKUP(M3263,'BASE ARTICLE SAMUEL 25012023 v1'!$A$2:$B$1287,2,FALSE)</f>
        <v>AN</v>
      </c>
      <c r="O3263">
        <f t="shared" si="410"/>
        <v>0.03</v>
      </c>
    </row>
    <row r="3264" spans="1:15" outlineLevel="2" x14ac:dyDescent="0.25">
      <c r="A3264" t="s">
        <v>1214</v>
      </c>
      <c r="B3264" s="74" t="str">
        <f t="shared" si="409"/>
        <v>0V150</v>
      </c>
      <c r="C3264" t="str">
        <f>VLOOKUP(A3264,'BASE ARTICLE SAMUEL 25012023 v1'!$A$1:$B$1287,2,FALSE)</f>
        <v>AF</v>
      </c>
      <c r="D3264" t="s">
        <v>1603</v>
      </c>
      <c r="E3264">
        <v>1.17</v>
      </c>
      <c r="F3264" t="s">
        <v>1604</v>
      </c>
      <c r="G3264" s="71">
        <f>VLOOKUP(M3264,'BASE ARTICLE SAMUEL 25012023 v1'!$A$1:$F$1287,6,FALSE)</f>
        <v>50</v>
      </c>
      <c r="H3264" s="6">
        <f>VLOOKUP(M3264,'BASE ARTICLE SAMUEL 25012023 v2'!$A$1:$H$1287,8,FALSE)</f>
        <v>0</v>
      </c>
      <c r="I3264">
        <v>75</v>
      </c>
      <c r="J3264">
        <f t="shared" si="413"/>
        <v>87.75</v>
      </c>
      <c r="K3264" s="6">
        <f>VLOOKUP(M3264,'BASE ARTICLE SAMUEL 25012023 v2'!$A$1:$K$1287,11,FALSE)</f>
        <v>75</v>
      </c>
      <c r="L3264" s="6">
        <f t="shared" si="414"/>
        <v>87.75</v>
      </c>
      <c r="M3264" t="s">
        <v>1603</v>
      </c>
      <c r="N3264" t="str">
        <f>VLOOKUP(M3264,'BASE ARTICLE SAMUEL 25012023 v1'!$A$2:$B$1287,2,FALSE)</f>
        <v>AN</v>
      </c>
      <c r="O3264">
        <f t="shared" si="410"/>
        <v>0</v>
      </c>
    </row>
    <row r="3265" spans="1:15" outlineLevel="2" x14ac:dyDescent="0.25">
      <c r="A3265" t="s">
        <v>1214</v>
      </c>
      <c r="B3265" s="74" t="str">
        <f t="shared" si="409"/>
        <v>0V150</v>
      </c>
      <c r="C3265" t="str">
        <f>VLOOKUP(A3265,'BASE ARTICLE SAMUEL 25012023 v1'!$A$1:$B$1287,2,FALSE)</f>
        <v>AF</v>
      </c>
      <c r="D3265" t="s">
        <v>757</v>
      </c>
      <c r="E3265">
        <v>1</v>
      </c>
      <c r="F3265" t="s">
        <v>758</v>
      </c>
      <c r="G3265" s="71">
        <f>VLOOKUP(M3265,'BASE ARTICLE SAMUEL 25012023 v1'!$A$1:$F$1287,6,FALSE)</f>
        <v>1.22</v>
      </c>
      <c r="H3265" s="6">
        <f>VLOOKUP(M3265,'BASE ARTICLE SAMUEL 25012023 v2'!$A$1:$H$1287,8,FALSE)</f>
        <v>1.22</v>
      </c>
      <c r="I3265">
        <v>1.62</v>
      </c>
      <c r="J3265">
        <f t="shared" si="413"/>
        <v>1.62</v>
      </c>
      <c r="K3265" s="6">
        <f>VLOOKUP(M3265,'BASE ARTICLE SAMUEL 25012023 v2'!$A$1:$K$1287,11,FALSE)</f>
        <v>1.6226</v>
      </c>
      <c r="L3265" s="6">
        <f t="shared" si="414"/>
        <v>1.6226</v>
      </c>
      <c r="M3265" t="s">
        <v>757</v>
      </c>
      <c r="N3265" t="str">
        <f>VLOOKUP(M3265,'BASE ARTICLE SAMUEL 25012023 v1'!$A$2:$B$1287,2,FALSE)</f>
        <v>AS</v>
      </c>
      <c r="O3265">
        <f t="shared" si="410"/>
        <v>1.22</v>
      </c>
    </row>
    <row r="3266" spans="1:15" outlineLevel="2" x14ac:dyDescent="0.25">
      <c r="A3266" t="s">
        <v>1214</v>
      </c>
      <c r="B3266" s="74" t="str">
        <f t="shared" si="409"/>
        <v>0V150</v>
      </c>
      <c r="C3266" t="str">
        <f>VLOOKUP(A3266,'BASE ARTICLE SAMUEL 25012023 v1'!$A$1:$B$1287,2,FALSE)</f>
        <v>AF</v>
      </c>
      <c r="D3266">
        <v>9600000618</v>
      </c>
      <c r="E3266">
        <v>1</v>
      </c>
      <c r="F3266" t="s">
        <v>1160</v>
      </c>
      <c r="G3266" s="71">
        <f>VLOOKUP(M3266,'BASE ARTICLE SAMUEL 25012023 v1'!$A$1:$F$1287,6,FALSE)</f>
        <v>1.2</v>
      </c>
      <c r="H3266" s="6">
        <f>VLOOKUP(M3266,'BASE ARTICLE SAMUEL 25012023 v2'!$A$1:$H$1287,8,FALSE)</f>
        <v>1.2</v>
      </c>
      <c r="I3266">
        <v>2.4</v>
      </c>
      <c r="J3266">
        <f t="shared" si="413"/>
        <v>2.4</v>
      </c>
      <c r="K3266" s="6">
        <f>VLOOKUP(M3266,'BASE ARTICLE SAMUEL 25012023 v2'!$A$1:$K$1287,11,FALSE)</f>
        <v>2.4</v>
      </c>
      <c r="L3266" s="6">
        <f t="shared" si="414"/>
        <v>2.4</v>
      </c>
      <c r="M3266">
        <v>9600000618</v>
      </c>
      <c r="N3266" t="str">
        <f>VLOOKUP(M3266,'BASE ARTICLE SAMUEL 25012023 v1'!$A$2:$B$1287,2,FALSE)</f>
        <v>AN</v>
      </c>
      <c r="O3266">
        <f t="shared" si="410"/>
        <v>1.2</v>
      </c>
    </row>
    <row r="3267" spans="1:15" outlineLevel="2" x14ac:dyDescent="0.25">
      <c r="A3267" t="s">
        <v>1214</v>
      </c>
      <c r="B3267" s="74" t="str">
        <f t="shared" si="409"/>
        <v>0V150</v>
      </c>
      <c r="C3267" t="str">
        <f>VLOOKUP(A3267,'BASE ARTICLE SAMUEL 25012023 v1'!$A$1:$B$1287,2,FALSE)</f>
        <v>AF</v>
      </c>
      <c r="D3267" t="s">
        <v>1549</v>
      </c>
      <c r="E3267">
        <v>1</v>
      </c>
      <c r="F3267" t="s">
        <v>1550</v>
      </c>
      <c r="G3267" s="71">
        <f>VLOOKUP(M3267,'BASE ARTICLE SAMUEL 25012023 v1'!$A$1:$F$1287,6,FALSE)</f>
        <v>5</v>
      </c>
      <c r="H3267" s="6">
        <f>VLOOKUP(M3267,'BASE ARTICLE SAMUEL 25012023 v2'!$A$1:$H$1287,8,FALSE)</f>
        <v>5</v>
      </c>
      <c r="I3267">
        <v>0</v>
      </c>
      <c r="J3267">
        <f t="shared" si="413"/>
        <v>0</v>
      </c>
      <c r="K3267" s="6">
        <f>VLOOKUP(M3267,'BASE ARTICLE SAMUEL 25012023 v2'!$A$1:$K$1287,11,FALSE)</f>
        <v>5.5</v>
      </c>
      <c r="L3267" s="6">
        <f t="shared" si="414"/>
        <v>5.5</v>
      </c>
      <c r="M3267" t="s">
        <v>1549</v>
      </c>
      <c r="N3267" t="str">
        <f>VLOOKUP(M3267,'BASE ARTICLE SAMUEL 25012023 v1'!$A$2:$B$1287,2,FALSE)</f>
        <v>AN</v>
      </c>
      <c r="O3267">
        <f t="shared" si="410"/>
        <v>5</v>
      </c>
    </row>
    <row r="3268" spans="1:15" outlineLevel="2" x14ac:dyDescent="0.25">
      <c r="A3268" t="s">
        <v>1214</v>
      </c>
      <c r="B3268" s="74" t="str">
        <f t="shared" ref="B3268:B3331" si="415">MID(A3268,7,100)</f>
        <v>0V150</v>
      </c>
      <c r="C3268" t="str">
        <f>VLOOKUP(A3268,'BASE ARTICLE SAMUEL 25012023 v1'!$A$1:$B$1287,2,FALSE)</f>
        <v>AF</v>
      </c>
      <c r="D3268" t="s">
        <v>1667</v>
      </c>
      <c r="E3268">
        <v>2</v>
      </c>
      <c r="F3268" t="s">
        <v>1668</v>
      </c>
      <c r="G3268" s="71">
        <f>VLOOKUP(M3268,'BASE ARTICLE SAMUEL 25012023 v1'!$A$1:$F$1287,6,FALSE)</f>
        <v>0.6</v>
      </c>
      <c r="H3268" s="6">
        <f>VLOOKUP(M3268,'BASE ARTICLE SAMUEL 25012023 v2'!$A$1:$H$1287,8,FALSE)</f>
        <v>0.6</v>
      </c>
      <c r="I3268">
        <v>0.9</v>
      </c>
      <c r="J3268">
        <f t="shared" si="413"/>
        <v>1.8</v>
      </c>
      <c r="K3268" s="6">
        <f>VLOOKUP(M3268,'BASE ARTICLE SAMUEL 25012023 v2'!$A$1:$K$1287,11,FALSE)</f>
        <v>0.89999999999999991</v>
      </c>
      <c r="L3268" s="6">
        <f t="shared" si="414"/>
        <v>1.7999999999999998</v>
      </c>
      <c r="M3268" t="s">
        <v>1667</v>
      </c>
      <c r="N3268" t="str">
        <f>VLOOKUP(M3268,'BASE ARTICLE SAMUEL 25012023 v1'!$A$2:$B$1287,2,FALSE)</f>
        <v>AN</v>
      </c>
      <c r="O3268">
        <f t="shared" si="410"/>
        <v>1.2</v>
      </c>
    </row>
    <row r="3269" spans="1:15" outlineLevel="2" x14ac:dyDescent="0.25">
      <c r="A3269" t="s">
        <v>1214</v>
      </c>
      <c r="B3269" s="74" t="str">
        <f t="shared" si="415"/>
        <v>0V150</v>
      </c>
      <c r="C3269" t="str">
        <f>VLOOKUP(A3269,'BASE ARTICLE SAMUEL 25012023 v1'!$A$1:$B$1287,2,FALSE)</f>
        <v>AF</v>
      </c>
      <c r="D3269" t="s">
        <v>1560</v>
      </c>
      <c r="E3269">
        <v>1</v>
      </c>
      <c r="F3269" t="s">
        <v>1561</v>
      </c>
      <c r="G3269" s="71">
        <f>VLOOKUP(M3269,'BASE ARTICLE SAMUEL 25012023 v1'!$A$1:$F$1287,6,FALSE)</f>
        <v>0.13</v>
      </c>
      <c r="H3269" s="6">
        <f>VLOOKUP(M3269,'BASE ARTICLE SAMUEL 25012023 v2'!$A$1:$H$1287,8,FALSE)</f>
        <v>0.13</v>
      </c>
      <c r="I3269">
        <v>0.19</v>
      </c>
      <c r="J3269">
        <f t="shared" si="413"/>
        <v>0.19</v>
      </c>
      <c r="K3269" s="6">
        <f>VLOOKUP(M3269,'BASE ARTICLE SAMUEL 25012023 v2'!$A$1:$K$1287,11,FALSE)</f>
        <v>0.19000000500000003</v>
      </c>
      <c r="L3269" s="6">
        <f t="shared" si="414"/>
        <v>0.19000000500000003</v>
      </c>
      <c r="M3269" t="s">
        <v>1560</v>
      </c>
      <c r="N3269" t="str">
        <f>VLOOKUP(M3269,'BASE ARTICLE SAMUEL 25012023 v1'!$A$2:$B$1287,2,FALSE)</f>
        <v>AN</v>
      </c>
      <c r="O3269">
        <f t="shared" si="410"/>
        <v>0.13</v>
      </c>
    </row>
    <row r="3270" spans="1:15" outlineLevel="2" x14ac:dyDescent="0.25">
      <c r="A3270" t="s">
        <v>1214</v>
      </c>
      <c r="B3270" s="74" t="str">
        <f t="shared" si="415"/>
        <v>0V150</v>
      </c>
      <c r="C3270" t="str">
        <f>VLOOKUP(A3270,'BASE ARTICLE SAMUEL 25012023 v1'!$A$1:$B$1287,2,FALSE)</f>
        <v>AF</v>
      </c>
      <c r="D3270">
        <v>8535000618</v>
      </c>
      <c r="E3270">
        <v>1</v>
      </c>
      <c r="F3270" t="s">
        <v>1489</v>
      </c>
      <c r="G3270" s="71">
        <f>VLOOKUP(M3270,'BASE ARTICLE SAMUEL 25012023 v1'!$A$1:$F$1287,6,FALSE)</f>
        <v>0.03</v>
      </c>
      <c r="H3270" s="6">
        <f>VLOOKUP(M3270,'BASE ARTICLE SAMUEL 25012023 v2'!$A$1:$H$1287,8,FALSE)</f>
        <v>0.03</v>
      </c>
      <c r="I3270">
        <v>0.05</v>
      </c>
      <c r="J3270">
        <f t="shared" si="413"/>
        <v>0.05</v>
      </c>
      <c r="K3270" s="6">
        <f>VLOOKUP(M3270,'BASE ARTICLE SAMUEL 25012023 v2'!$A$1:$K$1287,11,FALSE)</f>
        <v>5.0000000999999995E-2</v>
      </c>
      <c r="L3270" s="6">
        <f t="shared" si="414"/>
        <v>5.0000000999999995E-2</v>
      </c>
      <c r="M3270">
        <v>8535000618</v>
      </c>
      <c r="N3270" t="str">
        <f>VLOOKUP(M3270,'BASE ARTICLE SAMUEL 25012023 v1'!$A$2:$B$1287,2,FALSE)</f>
        <v>AN</v>
      </c>
      <c r="O3270">
        <f t="shared" si="410"/>
        <v>0.03</v>
      </c>
    </row>
    <row r="3271" spans="1:15" outlineLevel="2" x14ac:dyDescent="0.25">
      <c r="A3271" t="s">
        <v>1214</v>
      </c>
      <c r="B3271" s="74" t="str">
        <f t="shared" si="415"/>
        <v>0V150</v>
      </c>
      <c r="C3271" t="str">
        <f>VLOOKUP(A3271,'BASE ARTICLE SAMUEL 25012023 v1'!$A$1:$B$1287,2,FALSE)</f>
        <v>AF</v>
      </c>
      <c r="D3271" t="s">
        <v>2541</v>
      </c>
      <c r="E3271">
        <v>1</v>
      </c>
      <c r="F3271" t="s">
        <v>2542</v>
      </c>
      <c r="G3271" s="71">
        <f>VLOOKUP(M3271,'BASE ARTICLE SAMUEL 25012023 v1'!$A$1:$F$1287,6,FALSE)</f>
        <v>3.69</v>
      </c>
      <c r="H3271" s="6">
        <f>VLOOKUP(M3271,'BASE ARTICLE SAMUEL 25012023 v2'!$A$1:$H$1287,8,FALSE)</f>
        <v>3.69</v>
      </c>
      <c r="I3271">
        <v>15.6</v>
      </c>
      <c r="J3271">
        <f t="shared" si="413"/>
        <v>15.6</v>
      </c>
      <c r="K3271" s="6">
        <f>VLOOKUP(M3271,'BASE ARTICLE SAMUEL 25012023 v2'!$A$1:$K$1287,11,FALSE)</f>
        <v>4.9077000000000002</v>
      </c>
      <c r="L3271" s="6">
        <f t="shared" si="414"/>
        <v>4.9077000000000002</v>
      </c>
      <c r="M3271" t="s">
        <v>2541</v>
      </c>
      <c r="N3271" t="str">
        <f>VLOOKUP(M3271,'BASE ARTICLE SAMUEL 25012023 v1'!$A$2:$B$1287,2,FALSE)</f>
        <v>AN</v>
      </c>
      <c r="O3271">
        <f t="shared" si="410"/>
        <v>3.69</v>
      </c>
    </row>
    <row r="3272" spans="1:15" outlineLevel="1" x14ac:dyDescent="0.25">
      <c r="A3272" s="74" t="s">
        <v>4290</v>
      </c>
      <c r="B3272" s="74" t="str">
        <f t="shared" si="415"/>
        <v>SPR1200V150</v>
      </c>
      <c r="H3272" s="6" t="e">
        <f>VLOOKUP(M3272,'BASE ARTICLE SAMUEL 25012023 v2'!$A$1:$H$1287,8,FALSE)</f>
        <v>#N/A</v>
      </c>
      <c r="K3272" s="6" t="e">
        <f>VLOOKUP(M3272,'BASE ARTICLE SAMUEL 25012023 v2'!$A$1:$K$1287,11,FALSE)</f>
        <v>#N/A</v>
      </c>
      <c r="L3272" s="6">
        <f>SUBTOTAL(9,L3247:L3271)</f>
        <v>1150.2732100069998</v>
      </c>
      <c r="O3272">
        <f>SUBTOTAL(9,O3247:O3271)</f>
        <v>701.24200000000019</v>
      </c>
    </row>
    <row r="3273" spans="1:15" outlineLevel="2" x14ac:dyDescent="0.25">
      <c r="A3273" t="s">
        <v>1196</v>
      </c>
      <c r="B3273" s="74" t="str">
        <f t="shared" si="415"/>
        <v>0V150BG</v>
      </c>
      <c r="C3273" t="str">
        <f>VLOOKUP(A3273,'BASE ARTICLE SAMUEL 25012023 v1'!$A$1:$B$1287,2,FALSE)</f>
        <v>AF</v>
      </c>
      <c r="D3273" t="s">
        <v>576</v>
      </c>
      <c r="E3273">
        <v>1</v>
      </c>
      <c r="F3273" t="s">
        <v>577</v>
      </c>
      <c r="G3273" s="71">
        <f>VLOOKUP(M3273,'BASE ARTICLE SAMUEL 25012023 v1'!$A$1:$F$1287,6,FALSE)</f>
        <v>3.2</v>
      </c>
      <c r="H3273" s="6">
        <f>VLOOKUP(M3273,'BASE ARTICLE SAMUEL 25012023 v2'!$A$1:$H$1287,8,FALSE)</f>
        <v>3.2</v>
      </c>
      <c r="I3273">
        <v>4.3499999999999996</v>
      </c>
      <c r="J3273">
        <f t="shared" ref="J3273:J3297" si="416">E3273*I3273</f>
        <v>4.3499999999999996</v>
      </c>
      <c r="K3273" s="6">
        <f>VLOOKUP(M3273,'BASE ARTICLE SAMUEL 25012023 v2'!$A$1:$K$1287,11,FALSE)</f>
        <v>4.8000000000000007</v>
      </c>
      <c r="L3273" s="6">
        <f t="shared" ref="L3273:L3297" si="417">E3273*K3273</f>
        <v>4.8000000000000007</v>
      </c>
      <c r="M3273" t="s">
        <v>576</v>
      </c>
      <c r="N3273" t="str">
        <f>VLOOKUP(M3273,'BASE ARTICLE SAMUEL 25012023 v1'!$A$2:$B$1287,2,FALSE)</f>
        <v>AN</v>
      </c>
      <c r="O3273">
        <f t="shared" si="410"/>
        <v>3.2</v>
      </c>
    </row>
    <row r="3274" spans="1:15" outlineLevel="2" x14ac:dyDescent="0.25">
      <c r="A3274" t="s">
        <v>1196</v>
      </c>
      <c r="B3274" s="74" t="str">
        <f t="shared" si="415"/>
        <v>0V150BG</v>
      </c>
      <c r="C3274" t="str">
        <f>VLOOKUP(A3274,'BASE ARTICLE SAMUEL 25012023 v1'!$A$1:$B$1287,2,FALSE)</f>
        <v>AF</v>
      </c>
      <c r="D3274" t="s">
        <v>1522</v>
      </c>
      <c r="E3274">
        <v>1</v>
      </c>
      <c r="F3274" t="s">
        <v>1523</v>
      </c>
      <c r="G3274" s="71">
        <f>VLOOKUP(M3274,'BASE ARTICLE SAMUEL 25012023 v1'!$A$1:$F$1287,6,FALSE)</f>
        <v>13.79</v>
      </c>
      <c r="H3274" s="6">
        <f>VLOOKUP(M3274,'BASE ARTICLE SAMUEL 25012023 v2'!$A$1:$H$1287,8,FALSE)</f>
        <v>12.83</v>
      </c>
      <c r="I3274">
        <v>20.69</v>
      </c>
      <c r="J3274">
        <f t="shared" si="416"/>
        <v>20.69</v>
      </c>
      <c r="K3274" s="6">
        <f>VLOOKUP(M3274,'BASE ARTICLE SAMUEL 25012023 v2'!$A$1:$K$1287,11,FALSE)</f>
        <v>19.245000000000001</v>
      </c>
      <c r="L3274" s="6">
        <f t="shared" si="417"/>
        <v>19.245000000000001</v>
      </c>
      <c r="M3274" t="s">
        <v>1522</v>
      </c>
      <c r="N3274" t="str">
        <f>VLOOKUP(M3274,'BASE ARTICLE SAMUEL 25012023 v1'!$A$2:$B$1287,2,FALSE)</f>
        <v>AS</v>
      </c>
      <c r="O3274">
        <f t="shared" si="410"/>
        <v>12.83</v>
      </c>
    </row>
    <row r="3275" spans="1:15" outlineLevel="2" x14ac:dyDescent="0.25">
      <c r="A3275" t="s">
        <v>1196</v>
      </c>
      <c r="B3275" s="74" t="str">
        <f t="shared" si="415"/>
        <v>0V150BG</v>
      </c>
      <c r="C3275" t="str">
        <f>VLOOKUP(A3275,'BASE ARTICLE SAMUEL 25012023 v1'!$A$1:$B$1287,2,FALSE)</f>
        <v>AF</v>
      </c>
      <c r="D3275" t="s">
        <v>1118</v>
      </c>
      <c r="E3275">
        <v>1</v>
      </c>
      <c r="F3275" t="s">
        <v>1119</v>
      </c>
      <c r="G3275" s="71">
        <f>VLOOKUP(M3275,'BASE ARTICLE SAMUEL 25012023 v1'!$A$1:$F$1287,6,FALSE)</f>
        <v>0</v>
      </c>
      <c r="H3275" s="6">
        <f>VLOOKUP(M3275,'BASE ARTICLE SAMUEL 25012023 v2'!$A$1:$H$1287,8,FALSE)</f>
        <v>83.629999999999981</v>
      </c>
      <c r="I3275">
        <v>135.75</v>
      </c>
      <c r="J3275">
        <f t="shared" si="416"/>
        <v>135.75</v>
      </c>
      <c r="K3275" s="6">
        <f>VLOOKUP(M3275,'BASE ARTICLE SAMUEL 25012023 v2'!$A$1:$K$1287,11,FALSE)</f>
        <v>142.03600000000003</v>
      </c>
      <c r="L3275" s="6">
        <f t="shared" si="417"/>
        <v>142.03600000000003</v>
      </c>
      <c r="M3275" t="s">
        <v>1118</v>
      </c>
      <c r="N3275" t="str">
        <f>VLOOKUP(M3275,'BASE ARTICLE SAMUEL 25012023 v1'!$A$2:$B$1287,2,FALSE)</f>
        <v>AF</v>
      </c>
      <c r="O3275">
        <f t="shared" si="410"/>
        <v>83.629999999999981</v>
      </c>
    </row>
    <row r="3276" spans="1:15" outlineLevel="2" x14ac:dyDescent="0.25">
      <c r="A3276" t="s">
        <v>1196</v>
      </c>
      <c r="B3276" s="74" t="str">
        <f t="shared" si="415"/>
        <v>0V150BG</v>
      </c>
      <c r="C3276" t="str">
        <f>VLOOKUP(A3276,'BASE ARTICLE SAMUEL 25012023 v1'!$A$1:$B$1287,2,FALSE)</f>
        <v>AF</v>
      </c>
      <c r="D3276" t="s">
        <v>942</v>
      </c>
      <c r="E3276">
        <v>1</v>
      </c>
      <c r="F3276" t="s">
        <v>943</v>
      </c>
      <c r="G3276" s="71">
        <f>VLOOKUP(M3276,'BASE ARTICLE SAMUEL 25012023 v1'!$A$1:$F$1287,6,FALSE)</f>
        <v>1.64</v>
      </c>
      <c r="H3276" s="6">
        <f>VLOOKUP(M3276,'BASE ARTICLE SAMUEL 25012023 v2'!$A$1:$H$1287,8,FALSE)</f>
        <v>1.83</v>
      </c>
      <c r="I3276">
        <v>2.4500000000000002</v>
      </c>
      <c r="J3276">
        <f t="shared" si="416"/>
        <v>2.4500000000000002</v>
      </c>
      <c r="K3276" s="6">
        <f>VLOOKUP(M3276,'BASE ARTICLE SAMUEL 25012023 v2'!$A$1:$K$1287,11,FALSE)</f>
        <v>2.7450000000000001</v>
      </c>
      <c r="L3276" s="6">
        <f t="shared" si="417"/>
        <v>2.7450000000000001</v>
      </c>
      <c r="M3276" t="s">
        <v>942</v>
      </c>
      <c r="N3276" t="str">
        <f>VLOOKUP(M3276,'BASE ARTICLE SAMUEL 25012023 v1'!$A$2:$B$1287,2,FALSE)</f>
        <v>AS</v>
      </c>
      <c r="O3276">
        <f t="shared" si="410"/>
        <v>1.83</v>
      </c>
    </row>
    <row r="3277" spans="1:15" outlineLevel="2" x14ac:dyDescent="0.25">
      <c r="A3277" t="s">
        <v>1196</v>
      </c>
      <c r="B3277" s="74" t="str">
        <f t="shared" si="415"/>
        <v>0V150BG</v>
      </c>
      <c r="C3277" t="str">
        <f>VLOOKUP(A3277,'BASE ARTICLE SAMUEL 25012023 v1'!$A$1:$B$1287,2,FALSE)</f>
        <v>AF</v>
      </c>
      <c r="D3277" t="s">
        <v>558</v>
      </c>
      <c r="E3277">
        <v>2</v>
      </c>
      <c r="F3277" t="s">
        <v>559</v>
      </c>
      <c r="G3277" s="71">
        <f>VLOOKUP(M3277,'BASE ARTICLE SAMUEL 25012023 v1'!$A$1:$F$1287,6,FALSE)</f>
        <v>0.85</v>
      </c>
      <c r="H3277" s="6">
        <f>VLOOKUP(M3277,'BASE ARTICLE SAMUEL 25012023 v2'!$A$1:$H$1287,8,FALSE)</f>
        <v>0.91100000000000003</v>
      </c>
      <c r="I3277">
        <v>1.1299999999999999</v>
      </c>
      <c r="J3277">
        <f t="shared" si="416"/>
        <v>2.2599999999999998</v>
      </c>
      <c r="K3277" s="6">
        <f>VLOOKUP(M3277,'BASE ARTICLE SAMUEL 25012023 v2'!$A$1:$K$1287,11,FALSE)</f>
        <v>1.2116300000000002</v>
      </c>
      <c r="L3277" s="6">
        <f t="shared" si="417"/>
        <v>2.4232600000000004</v>
      </c>
      <c r="M3277" t="s">
        <v>558</v>
      </c>
      <c r="N3277" t="str">
        <f>VLOOKUP(M3277,'BASE ARTICLE SAMUEL 25012023 v1'!$A$2:$B$1287,2,FALSE)</f>
        <v>AS</v>
      </c>
      <c r="O3277">
        <f t="shared" ref="O3277:O3342" si="418">E3277*H3277</f>
        <v>1.8220000000000001</v>
      </c>
    </row>
    <row r="3278" spans="1:15" outlineLevel="2" x14ac:dyDescent="0.25">
      <c r="A3278" t="s">
        <v>1196</v>
      </c>
      <c r="B3278" s="74" t="str">
        <f t="shared" si="415"/>
        <v>0V150BG</v>
      </c>
      <c r="C3278" t="str">
        <f>VLOOKUP(A3278,'BASE ARTICLE SAMUEL 25012023 v1'!$A$1:$B$1287,2,FALSE)</f>
        <v>AF</v>
      </c>
      <c r="D3278" t="s">
        <v>1107</v>
      </c>
      <c r="E3278">
        <v>1</v>
      </c>
      <c r="F3278" t="s">
        <v>1108</v>
      </c>
      <c r="G3278" s="71">
        <f>VLOOKUP(M3278,'BASE ARTICLE SAMUEL 25012023 v1'!$A$1:$F$1287,6,FALSE)</f>
        <v>162.80000000000001</v>
      </c>
      <c r="H3278" s="6">
        <f>VLOOKUP(M3278,'BASE ARTICLE SAMUEL 25012023 v2'!$A$1:$H$1287,8,FALSE)</f>
        <v>162.80000000000001</v>
      </c>
      <c r="I3278">
        <v>239.76</v>
      </c>
      <c r="J3278">
        <f t="shared" si="416"/>
        <v>239.76</v>
      </c>
      <c r="K3278" s="6">
        <f>VLOOKUP(M3278,'BASE ARTICLE SAMUEL 25012023 v2'!$A$1:$K$1287,11,FALSE)</f>
        <v>244.20000000000002</v>
      </c>
      <c r="L3278" s="6">
        <f t="shared" si="417"/>
        <v>244.20000000000002</v>
      </c>
      <c r="M3278" t="s">
        <v>1107</v>
      </c>
      <c r="N3278" t="str">
        <f>VLOOKUP(M3278,'BASE ARTICLE SAMUEL 25012023 v1'!$A$2:$B$1287,2,FALSE)</f>
        <v>AN</v>
      </c>
      <c r="O3278">
        <f t="shared" si="418"/>
        <v>162.80000000000001</v>
      </c>
    </row>
    <row r="3279" spans="1:15" outlineLevel="2" x14ac:dyDescent="0.25">
      <c r="A3279" t="s">
        <v>1196</v>
      </c>
      <c r="B3279" s="74" t="str">
        <f t="shared" si="415"/>
        <v>0V150BG</v>
      </c>
      <c r="C3279" t="str">
        <f>VLOOKUP(A3279,'BASE ARTICLE SAMUEL 25012023 v1'!$A$1:$B$1287,2,FALSE)</f>
        <v>AF</v>
      </c>
      <c r="D3279">
        <v>8434000618</v>
      </c>
      <c r="E3279">
        <v>1</v>
      </c>
      <c r="F3279" t="s">
        <v>1485</v>
      </c>
      <c r="G3279" s="71">
        <f>VLOOKUP(M3279,'BASE ARTICLE SAMUEL 25012023 v1'!$A$1:$F$1287,6,FALSE)</f>
        <v>0.02</v>
      </c>
      <c r="H3279" s="6">
        <f>VLOOKUP(M3279,'BASE ARTICLE SAMUEL 25012023 v2'!$A$1:$H$1287,8,FALSE)</f>
        <v>0.02</v>
      </c>
      <c r="I3279">
        <v>0.03</v>
      </c>
      <c r="J3279">
        <f t="shared" si="416"/>
        <v>0.03</v>
      </c>
      <c r="K3279" s="6">
        <f>VLOOKUP(M3279,'BASE ARTICLE SAMUEL 25012023 v2'!$A$1:$K$1287,11,FALSE)</f>
        <v>0.03</v>
      </c>
      <c r="L3279" s="6">
        <f t="shared" si="417"/>
        <v>0.03</v>
      </c>
      <c r="M3279">
        <v>8434000618</v>
      </c>
      <c r="N3279" t="str">
        <f>VLOOKUP(M3279,'BASE ARTICLE SAMUEL 25012023 v1'!$A$2:$B$1287,2,FALSE)</f>
        <v>AN</v>
      </c>
      <c r="O3279">
        <f t="shared" si="418"/>
        <v>0.02</v>
      </c>
    </row>
    <row r="3280" spans="1:15" outlineLevel="2" x14ac:dyDescent="0.25">
      <c r="A3280" t="s">
        <v>1196</v>
      </c>
      <c r="B3280" s="74" t="str">
        <f t="shared" si="415"/>
        <v>0V150BG</v>
      </c>
      <c r="C3280" t="str">
        <f>VLOOKUP(A3280,'BASE ARTICLE SAMUEL 25012023 v1'!$A$1:$B$1287,2,FALSE)</f>
        <v>AF</v>
      </c>
      <c r="D3280" t="s">
        <v>1669</v>
      </c>
      <c r="E3280">
        <v>2</v>
      </c>
      <c r="F3280" t="s">
        <v>1670</v>
      </c>
      <c r="G3280" s="71">
        <f>VLOOKUP(M3280,'BASE ARTICLE SAMUEL 25012023 v1'!$A$1:$F$1287,6,FALSE)</f>
        <v>7.0000000000000007E-2</v>
      </c>
      <c r="H3280" s="6">
        <f>VLOOKUP(M3280,'BASE ARTICLE SAMUEL 25012023 v2'!$A$1:$H$1287,8,FALSE)</f>
        <v>7.0000000000000007E-2</v>
      </c>
      <c r="I3280">
        <v>0.11</v>
      </c>
      <c r="J3280">
        <f t="shared" si="416"/>
        <v>0.22</v>
      </c>
      <c r="K3280" s="6">
        <f>VLOOKUP(M3280,'BASE ARTICLE SAMUEL 25012023 v2'!$A$1:$K$1287,11,FALSE)</f>
        <v>0.11200000000000002</v>
      </c>
      <c r="L3280" s="6">
        <f t="shared" si="417"/>
        <v>0.22400000000000003</v>
      </c>
      <c r="M3280" t="s">
        <v>1669</v>
      </c>
      <c r="N3280" t="str">
        <f>VLOOKUP(M3280,'BASE ARTICLE SAMUEL 25012023 v1'!$A$2:$B$1287,2,FALSE)</f>
        <v>AN</v>
      </c>
      <c r="O3280">
        <f t="shared" si="418"/>
        <v>0.14000000000000001</v>
      </c>
    </row>
    <row r="3281" spans="1:15" outlineLevel="2" x14ac:dyDescent="0.25">
      <c r="A3281" t="s">
        <v>1196</v>
      </c>
      <c r="B3281" s="74" t="str">
        <f t="shared" si="415"/>
        <v>0V150BG</v>
      </c>
      <c r="C3281" t="str">
        <f>VLOOKUP(A3281,'BASE ARTICLE SAMUEL 25012023 v1'!$A$1:$B$1287,2,FALSE)</f>
        <v>AF</v>
      </c>
      <c r="D3281" t="s">
        <v>541</v>
      </c>
      <c r="E3281">
        <v>1</v>
      </c>
      <c r="F3281" t="s">
        <v>542</v>
      </c>
      <c r="G3281" s="71">
        <f>VLOOKUP(M3281,'BASE ARTICLE SAMUEL 25012023 v1'!$A$1:$F$1287,6,FALSE)</f>
        <v>333</v>
      </c>
      <c r="H3281" s="6">
        <f>VLOOKUP(M3281,'BASE ARTICLE SAMUEL 25012023 v2'!$A$1:$H$1287,8,FALSE)</f>
        <v>333</v>
      </c>
      <c r="I3281">
        <v>499.5</v>
      </c>
      <c r="J3281">
        <f t="shared" si="416"/>
        <v>499.5</v>
      </c>
      <c r="K3281" s="6">
        <f>VLOOKUP(M3281,'BASE ARTICLE SAMUEL 25012023 v2'!$A$1:$K$1287,11,FALSE)</f>
        <v>499.5</v>
      </c>
      <c r="L3281" s="6">
        <f t="shared" si="417"/>
        <v>499.5</v>
      </c>
      <c r="M3281" t="s">
        <v>541</v>
      </c>
      <c r="N3281" t="str">
        <f>VLOOKUP(M3281,'BASE ARTICLE SAMUEL 25012023 v1'!$A$2:$B$1287,2,FALSE)</f>
        <v>AS</v>
      </c>
      <c r="O3281">
        <f t="shared" si="418"/>
        <v>333</v>
      </c>
    </row>
    <row r="3282" spans="1:15" outlineLevel="2" x14ac:dyDescent="0.25">
      <c r="A3282" t="s">
        <v>1196</v>
      </c>
      <c r="B3282" s="74" t="str">
        <f t="shared" si="415"/>
        <v>0V150BG</v>
      </c>
      <c r="C3282" t="str">
        <f>VLOOKUP(A3282,'BASE ARTICLE SAMUEL 25012023 v1'!$A$1:$B$1287,2,FALSE)</f>
        <v>AF</v>
      </c>
      <c r="D3282" t="s">
        <v>569</v>
      </c>
      <c r="E3282">
        <v>1</v>
      </c>
      <c r="F3282" t="s">
        <v>570</v>
      </c>
      <c r="G3282" s="71">
        <f>VLOOKUP(M3282,'BASE ARTICLE SAMUEL 25012023 v1'!$A$1:$F$1287,6,FALSE)</f>
        <v>0.67</v>
      </c>
      <c r="H3282" s="6">
        <f>VLOOKUP(M3282,'BASE ARTICLE SAMUEL 25012023 v2'!$A$1:$H$1287,8,FALSE)</f>
        <v>0.73</v>
      </c>
      <c r="I3282">
        <v>0.9</v>
      </c>
      <c r="J3282">
        <f t="shared" si="416"/>
        <v>0.9</v>
      </c>
      <c r="K3282" s="6">
        <f>VLOOKUP(M3282,'BASE ARTICLE SAMUEL 25012023 v2'!$A$1:$K$1287,11,FALSE)</f>
        <v>0.97089999999999999</v>
      </c>
      <c r="L3282" s="6">
        <f t="shared" si="417"/>
        <v>0.97089999999999999</v>
      </c>
      <c r="M3282" t="s">
        <v>569</v>
      </c>
      <c r="N3282" t="str">
        <f>VLOOKUP(M3282,'BASE ARTICLE SAMUEL 25012023 v1'!$A$2:$B$1287,2,FALSE)</f>
        <v>AN</v>
      </c>
      <c r="O3282">
        <f t="shared" si="418"/>
        <v>0.73</v>
      </c>
    </row>
    <row r="3283" spans="1:15" outlineLevel="2" x14ac:dyDescent="0.25">
      <c r="A3283" t="s">
        <v>1196</v>
      </c>
      <c r="B3283" s="74" t="str">
        <f t="shared" si="415"/>
        <v>0V150BG</v>
      </c>
      <c r="C3283" t="str">
        <f>VLOOKUP(A3283,'BASE ARTICLE SAMUEL 25012023 v1'!$A$1:$B$1287,2,FALSE)</f>
        <v>AF</v>
      </c>
      <c r="D3283" t="s">
        <v>1809</v>
      </c>
      <c r="E3283">
        <v>1</v>
      </c>
      <c r="F3283" t="s">
        <v>1810</v>
      </c>
      <c r="G3283" s="71">
        <f>VLOOKUP(M3283,'BASE ARTICLE SAMUEL 25012023 v1'!$A$1:$F$1287,6,FALSE)</f>
        <v>0.2</v>
      </c>
      <c r="H3283" s="6">
        <f>VLOOKUP(M3283,'BASE ARTICLE SAMUEL 25012023 v2'!$A$1:$H$1287,8,FALSE)</f>
        <v>0.2</v>
      </c>
      <c r="I3283">
        <v>0.4</v>
      </c>
      <c r="J3283">
        <f t="shared" si="416"/>
        <v>0.4</v>
      </c>
      <c r="K3283" s="6">
        <f>VLOOKUP(M3283,'BASE ARTICLE SAMUEL 25012023 v2'!$A$1:$K$1287,11,FALSE)</f>
        <v>0.4</v>
      </c>
      <c r="L3283" s="6">
        <f t="shared" si="417"/>
        <v>0.4</v>
      </c>
      <c r="M3283" t="s">
        <v>1809</v>
      </c>
      <c r="N3283" t="str">
        <f>VLOOKUP(M3283,'BASE ARTICLE SAMUEL 25012023 v1'!$A$2:$B$1287,2,FALSE)</f>
        <v>AN</v>
      </c>
      <c r="O3283">
        <f t="shared" si="418"/>
        <v>0.2</v>
      </c>
    </row>
    <row r="3284" spans="1:15" outlineLevel="2" x14ac:dyDescent="0.25">
      <c r="A3284" t="s">
        <v>1196</v>
      </c>
      <c r="B3284" s="74" t="str">
        <f t="shared" si="415"/>
        <v>0V150BG</v>
      </c>
      <c r="C3284" t="str">
        <f>VLOOKUP(A3284,'BASE ARTICLE SAMUEL 25012023 v1'!$A$1:$B$1287,2,FALSE)</f>
        <v>AF</v>
      </c>
      <c r="D3284" t="s">
        <v>1923</v>
      </c>
      <c r="E3284">
        <v>1</v>
      </c>
      <c r="F3284" t="s">
        <v>1924</v>
      </c>
      <c r="G3284" s="71">
        <f>VLOOKUP(M3284,'BASE ARTICLE SAMUEL 25012023 v1'!$A$1:$F$1287,6,FALSE)</f>
        <v>0</v>
      </c>
      <c r="H3284" s="6">
        <f>VLOOKUP(M3284,'BASE ARTICLE SAMUEL 25012023 v2'!$A$1:$H$1287,8,FALSE)</f>
        <v>47.457000000000001</v>
      </c>
      <c r="I3284">
        <v>70.510000000000005</v>
      </c>
      <c r="J3284">
        <f t="shared" si="416"/>
        <v>70.510000000000005</v>
      </c>
      <c r="K3284" s="6">
        <f>VLOOKUP(M3284,'BASE ARTICLE SAMUEL 25012023 v2'!$A$1:$K$1287,11,FALSE)</f>
        <v>72.377800000000008</v>
      </c>
      <c r="L3284" s="6">
        <f t="shared" si="417"/>
        <v>72.377800000000008</v>
      </c>
      <c r="M3284" t="s">
        <v>1923</v>
      </c>
      <c r="N3284" t="str">
        <f>VLOOKUP(M3284,'BASE ARTICLE SAMUEL 25012023 v1'!$A$2:$B$1287,2,FALSE)</f>
        <v>AF</v>
      </c>
      <c r="O3284">
        <f t="shared" si="418"/>
        <v>47.457000000000001</v>
      </c>
    </row>
    <row r="3285" spans="1:15" outlineLevel="2" x14ac:dyDescent="0.25">
      <c r="A3285" t="s">
        <v>1196</v>
      </c>
      <c r="B3285" s="74" t="str">
        <f t="shared" si="415"/>
        <v>0V150BG</v>
      </c>
      <c r="C3285" t="str">
        <f>VLOOKUP(A3285,'BASE ARTICLE SAMUEL 25012023 v1'!$A$1:$B$1287,2,FALSE)</f>
        <v>AF</v>
      </c>
      <c r="D3285" t="s">
        <v>90</v>
      </c>
      <c r="E3285">
        <v>1</v>
      </c>
      <c r="F3285" t="s">
        <v>91</v>
      </c>
      <c r="G3285" s="71">
        <f>VLOOKUP(M3285,'BASE ARTICLE SAMUEL 25012023 v1'!$A$1:$F$1287,6,FALSE)</f>
        <v>0.92</v>
      </c>
      <c r="H3285" s="6">
        <f>VLOOKUP(M3285,'BASE ARTICLE SAMUEL 25012023 v2'!$A$1:$H$1287,8,FALSE)</f>
        <v>0.92</v>
      </c>
      <c r="I3285">
        <v>1.38</v>
      </c>
      <c r="J3285">
        <f t="shared" si="416"/>
        <v>1.38</v>
      </c>
      <c r="K3285" s="6">
        <f>VLOOKUP(M3285,'BASE ARTICLE SAMUEL 25012023 v2'!$A$1:$K$1287,11,FALSE)</f>
        <v>1.3800000000000001</v>
      </c>
      <c r="L3285" s="6">
        <f t="shared" si="417"/>
        <v>1.3800000000000001</v>
      </c>
      <c r="M3285" t="s">
        <v>90</v>
      </c>
      <c r="N3285" t="str">
        <f>VLOOKUP(M3285,'BASE ARTICLE SAMUEL 25012023 v1'!$A$2:$B$1287,2,FALSE)</f>
        <v>AS</v>
      </c>
      <c r="O3285">
        <f t="shared" si="418"/>
        <v>0.92</v>
      </c>
    </row>
    <row r="3286" spans="1:15" outlineLevel="2" x14ac:dyDescent="0.25">
      <c r="A3286" t="s">
        <v>1196</v>
      </c>
      <c r="B3286" s="74" t="str">
        <f t="shared" si="415"/>
        <v>0V150BG</v>
      </c>
      <c r="C3286" t="str">
        <f>VLOOKUP(A3286,'BASE ARTICLE SAMUEL 25012023 v1'!$A$1:$B$1287,2,FALSE)</f>
        <v>AF</v>
      </c>
      <c r="D3286" t="s">
        <v>68</v>
      </c>
      <c r="E3286">
        <v>1</v>
      </c>
      <c r="F3286" t="s">
        <v>69</v>
      </c>
      <c r="G3286" s="71">
        <f>VLOOKUP(M3286,'BASE ARTICLE SAMUEL 25012023 v1'!$A$1:$F$1287,6,FALSE)</f>
        <v>0.94</v>
      </c>
      <c r="H3286" s="6">
        <f>VLOOKUP(M3286,'BASE ARTICLE SAMUEL 25012023 v2'!$A$1:$H$1287,8,FALSE)</f>
        <v>0.94</v>
      </c>
      <c r="I3286">
        <v>1.41</v>
      </c>
      <c r="J3286">
        <f t="shared" si="416"/>
        <v>1.41</v>
      </c>
      <c r="K3286" s="6">
        <f>VLOOKUP(M3286,'BASE ARTICLE SAMUEL 25012023 v2'!$A$1:$K$1287,11,FALSE)</f>
        <v>1.41</v>
      </c>
      <c r="L3286" s="6">
        <f t="shared" si="417"/>
        <v>1.41</v>
      </c>
      <c r="M3286" t="s">
        <v>68</v>
      </c>
      <c r="N3286" t="str">
        <f>VLOOKUP(M3286,'BASE ARTICLE SAMUEL 25012023 v1'!$A$2:$B$1287,2,FALSE)</f>
        <v>AS</v>
      </c>
      <c r="O3286">
        <f t="shared" si="418"/>
        <v>0.94</v>
      </c>
    </row>
    <row r="3287" spans="1:15" outlineLevel="2" x14ac:dyDescent="0.25">
      <c r="A3287" t="s">
        <v>1196</v>
      </c>
      <c r="B3287" s="74" t="str">
        <f t="shared" si="415"/>
        <v>0V150BG</v>
      </c>
      <c r="C3287" t="str">
        <f>VLOOKUP(A3287,'BASE ARTICLE SAMUEL 25012023 v1'!$A$1:$B$1287,2,FALSE)</f>
        <v>AF</v>
      </c>
      <c r="D3287" t="s">
        <v>1929</v>
      </c>
      <c r="E3287">
        <v>1</v>
      </c>
      <c r="F3287" t="s">
        <v>1930</v>
      </c>
      <c r="G3287" s="71">
        <f>VLOOKUP(M3287,'BASE ARTICLE SAMUEL 25012023 v1'!$A$1:$F$1287,6,FALSE)</f>
        <v>37.68</v>
      </c>
      <c r="H3287" s="6">
        <f>VLOOKUP(M3287,'BASE ARTICLE SAMUEL 25012023 v2'!$A$1:$H$1287,8,FALSE)</f>
        <v>37.183000000000007</v>
      </c>
      <c r="I3287">
        <v>19.28</v>
      </c>
      <c r="J3287">
        <f t="shared" si="416"/>
        <v>19.28</v>
      </c>
      <c r="K3287" s="6">
        <f>VLOOKUP(M3287,'BASE ARTICLE SAMUEL 25012023 v2'!$A$1:$K$1287,11,FALSE)</f>
        <v>46.478750000000005</v>
      </c>
      <c r="L3287" s="6">
        <f t="shared" si="417"/>
        <v>46.478750000000005</v>
      </c>
      <c r="M3287" t="s">
        <v>1929</v>
      </c>
      <c r="N3287" t="str">
        <f>VLOOKUP(M3287,'BASE ARTICLE SAMUEL 25012023 v1'!$A$2:$B$1287,2,FALSE)</f>
        <v>AA</v>
      </c>
      <c r="O3287">
        <f t="shared" si="418"/>
        <v>37.183000000000007</v>
      </c>
    </row>
    <row r="3288" spans="1:15" outlineLevel="2" x14ac:dyDescent="0.25">
      <c r="A3288" t="s">
        <v>1196</v>
      </c>
      <c r="B3288" s="74" t="str">
        <f t="shared" si="415"/>
        <v>0V150BG</v>
      </c>
      <c r="C3288" t="str">
        <f>VLOOKUP(A3288,'BASE ARTICLE SAMUEL 25012023 v1'!$A$1:$B$1287,2,FALSE)</f>
        <v>AF</v>
      </c>
      <c r="D3288" t="s">
        <v>1925</v>
      </c>
      <c r="E3288">
        <v>1</v>
      </c>
      <c r="F3288" t="s">
        <v>1926</v>
      </c>
      <c r="G3288" s="71">
        <f>VLOOKUP(M3288,'BASE ARTICLE SAMUEL 25012023 v1'!$A$1:$F$1287,6,FALSE)</f>
        <v>18.989999999999998</v>
      </c>
      <c r="H3288" s="6">
        <f>VLOOKUP(M3288,'BASE ARTICLE SAMUEL 25012023 v2'!$A$1:$H$1287,8,FALSE)</f>
        <v>19.331000000000003</v>
      </c>
      <c r="I3288">
        <v>31.61</v>
      </c>
      <c r="J3288">
        <f t="shared" si="416"/>
        <v>31.61</v>
      </c>
      <c r="K3288" s="6">
        <f>VLOOKUP(M3288,'BASE ARTICLE SAMUEL 25012023 v2'!$A$1:$K$1287,11,FALSE)</f>
        <v>31.954949985940001</v>
      </c>
      <c r="L3288" s="6">
        <f t="shared" si="417"/>
        <v>31.954949985940001</v>
      </c>
      <c r="M3288" t="s">
        <v>1925</v>
      </c>
      <c r="N3288" t="str">
        <f>VLOOKUP(M3288,'BASE ARTICLE SAMUEL 25012023 v1'!$A$2:$B$1287,2,FALSE)</f>
        <v>AF</v>
      </c>
      <c r="O3288">
        <f t="shared" si="418"/>
        <v>19.331000000000003</v>
      </c>
    </row>
    <row r="3289" spans="1:15" outlineLevel="2" x14ac:dyDescent="0.25">
      <c r="A3289" t="s">
        <v>1196</v>
      </c>
      <c r="B3289" s="74" t="str">
        <f t="shared" si="415"/>
        <v>0V150BG</v>
      </c>
      <c r="C3289" t="str">
        <f>VLOOKUP(A3289,'BASE ARTICLE SAMUEL 25012023 v1'!$A$1:$B$1287,2,FALSE)</f>
        <v>AF</v>
      </c>
      <c r="D3289" t="s">
        <v>3956</v>
      </c>
      <c r="E3289">
        <v>1</v>
      </c>
      <c r="F3289" t="s">
        <v>1940</v>
      </c>
      <c r="G3289" s="71">
        <f>VLOOKUP(M3289,'BASE ARTICLE SAMUEL 25012023 v1'!$A$1:$F$1287,6,FALSE)</f>
        <v>94.3</v>
      </c>
      <c r="H3289" s="6">
        <f>VLOOKUP(M3289,'BASE ARTICLE SAMUEL 25012023 v2'!$A$1:$H$1287,8,FALSE)</f>
        <v>90.79</v>
      </c>
      <c r="I3289">
        <v>129.16</v>
      </c>
      <c r="J3289">
        <f t="shared" si="416"/>
        <v>129.16</v>
      </c>
      <c r="K3289" s="6">
        <f>VLOOKUP(M3289,'BASE ARTICLE SAMUEL 25012023 v2'!$A$1:$K$1287,11,FALSE)</f>
        <v>129.88140000800001</v>
      </c>
      <c r="L3289" s="6">
        <f t="shared" si="417"/>
        <v>129.88140000800001</v>
      </c>
      <c r="M3289" t="s">
        <v>3956</v>
      </c>
      <c r="N3289" t="str">
        <f>VLOOKUP(M3289,'BASE ARTICLE SAMUEL 25012023 v1'!$A$2:$B$1287,2,FALSE)</f>
        <v>AF</v>
      </c>
      <c r="O3289">
        <f t="shared" si="418"/>
        <v>90.79</v>
      </c>
    </row>
    <row r="3290" spans="1:15" outlineLevel="2" x14ac:dyDescent="0.25">
      <c r="A3290" t="s">
        <v>1196</v>
      </c>
      <c r="B3290" s="74" t="str">
        <f t="shared" si="415"/>
        <v>0V150BG</v>
      </c>
      <c r="C3290" t="str">
        <f>VLOOKUP(A3290,'BASE ARTICLE SAMUEL 25012023 v1'!$A$1:$B$1287,2,FALSE)</f>
        <v>AF</v>
      </c>
      <c r="D3290">
        <v>7214321415</v>
      </c>
      <c r="E3290">
        <v>1</v>
      </c>
      <c r="F3290" t="s">
        <v>1597</v>
      </c>
      <c r="G3290" s="71">
        <f>VLOOKUP(M3290,'BASE ARTICLE SAMUEL 25012023 v1'!$A$1:$F$1287,6,FALSE)</f>
        <v>0.03</v>
      </c>
      <c r="H3290" s="6">
        <f>VLOOKUP(M3290,'BASE ARTICLE SAMUEL 25012023 v2'!$A$1:$H$1287,8,FALSE)</f>
        <v>0.03</v>
      </c>
      <c r="I3290">
        <v>0.05</v>
      </c>
      <c r="J3290">
        <f t="shared" si="416"/>
        <v>0.05</v>
      </c>
      <c r="K3290" s="6">
        <f>VLOOKUP(M3290,'BASE ARTICLE SAMUEL 25012023 v2'!$A$1:$K$1287,11,FALSE)</f>
        <v>5.0000000010000001</v>
      </c>
      <c r="L3290" s="6">
        <f t="shared" si="417"/>
        <v>5.0000000010000001</v>
      </c>
      <c r="M3290">
        <v>7214321415</v>
      </c>
      <c r="N3290" t="str">
        <f>VLOOKUP(M3290,'BASE ARTICLE SAMUEL 25012023 v1'!$A$2:$B$1287,2,FALSE)</f>
        <v>AN</v>
      </c>
      <c r="O3290">
        <f t="shared" si="418"/>
        <v>0.03</v>
      </c>
    </row>
    <row r="3291" spans="1:15" outlineLevel="2" x14ac:dyDescent="0.25">
      <c r="A3291" t="s">
        <v>1196</v>
      </c>
      <c r="B3291" s="74" t="str">
        <f t="shared" si="415"/>
        <v>0V150BG</v>
      </c>
      <c r="C3291" t="str">
        <f>VLOOKUP(A3291,'BASE ARTICLE SAMUEL 25012023 v1'!$A$1:$B$1287,2,FALSE)</f>
        <v>AF</v>
      </c>
      <c r="D3291" t="s">
        <v>1603</v>
      </c>
      <c r="E3291">
        <v>0.82</v>
      </c>
      <c r="F3291" t="s">
        <v>1604</v>
      </c>
      <c r="G3291" s="71">
        <f>VLOOKUP(M3291,'BASE ARTICLE SAMUEL 25012023 v1'!$A$1:$F$1287,6,FALSE)</f>
        <v>50</v>
      </c>
      <c r="H3291" s="6">
        <f>VLOOKUP(M3291,'BASE ARTICLE SAMUEL 25012023 v2'!$A$1:$H$1287,8,FALSE)</f>
        <v>0</v>
      </c>
      <c r="I3291">
        <v>75</v>
      </c>
      <c r="J3291">
        <f t="shared" si="416"/>
        <v>61.499999999999993</v>
      </c>
      <c r="K3291" s="6">
        <f>VLOOKUP(M3291,'BASE ARTICLE SAMUEL 25012023 v2'!$A$1:$K$1287,11,FALSE)</f>
        <v>75</v>
      </c>
      <c r="L3291" s="6">
        <f t="shared" si="417"/>
        <v>61.499999999999993</v>
      </c>
      <c r="M3291" t="s">
        <v>1603</v>
      </c>
      <c r="N3291" t="str">
        <f>VLOOKUP(M3291,'BASE ARTICLE SAMUEL 25012023 v1'!$A$2:$B$1287,2,FALSE)</f>
        <v>AN</v>
      </c>
      <c r="O3291">
        <f t="shared" si="418"/>
        <v>0</v>
      </c>
    </row>
    <row r="3292" spans="1:15" outlineLevel="2" x14ac:dyDescent="0.25">
      <c r="A3292" t="s">
        <v>1196</v>
      </c>
      <c r="B3292" s="74" t="str">
        <f t="shared" si="415"/>
        <v>0V150BG</v>
      </c>
      <c r="C3292" t="str">
        <f>VLOOKUP(A3292,'BASE ARTICLE SAMUEL 25012023 v1'!$A$1:$B$1287,2,FALSE)</f>
        <v>AF</v>
      </c>
      <c r="D3292" t="s">
        <v>757</v>
      </c>
      <c r="E3292">
        <v>1</v>
      </c>
      <c r="F3292" t="s">
        <v>758</v>
      </c>
      <c r="G3292" s="71">
        <f>VLOOKUP(M3292,'BASE ARTICLE SAMUEL 25012023 v1'!$A$1:$F$1287,6,FALSE)</f>
        <v>1.22</v>
      </c>
      <c r="H3292" s="6">
        <f>VLOOKUP(M3292,'BASE ARTICLE SAMUEL 25012023 v2'!$A$1:$H$1287,8,FALSE)</f>
        <v>1.22</v>
      </c>
      <c r="I3292">
        <v>1.62</v>
      </c>
      <c r="J3292">
        <f t="shared" si="416"/>
        <v>1.62</v>
      </c>
      <c r="K3292" s="6">
        <f>VLOOKUP(M3292,'BASE ARTICLE SAMUEL 25012023 v2'!$A$1:$K$1287,11,FALSE)</f>
        <v>1.6226</v>
      </c>
      <c r="L3292" s="6">
        <f t="shared" si="417"/>
        <v>1.6226</v>
      </c>
      <c r="M3292" t="s">
        <v>757</v>
      </c>
      <c r="N3292" t="str">
        <f>VLOOKUP(M3292,'BASE ARTICLE SAMUEL 25012023 v1'!$A$2:$B$1287,2,FALSE)</f>
        <v>AS</v>
      </c>
      <c r="O3292">
        <f t="shared" si="418"/>
        <v>1.22</v>
      </c>
    </row>
    <row r="3293" spans="1:15" outlineLevel="2" x14ac:dyDescent="0.25">
      <c r="A3293" t="s">
        <v>1196</v>
      </c>
      <c r="B3293" s="74" t="str">
        <f t="shared" si="415"/>
        <v>0V150BG</v>
      </c>
      <c r="C3293" t="str">
        <f>VLOOKUP(A3293,'BASE ARTICLE SAMUEL 25012023 v1'!$A$1:$B$1287,2,FALSE)</f>
        <v>AF</v>
      </c>
      <c r="D3293">
        <v>9600000618</v>
      </c>
      <c r="E3293">
        <v>1</v>
      </c>
      <c r="F3293" t="s">
        <v>1160</v>
      </c>
      <c r="G3293" s="71">
        <f>VLOOKUP(M3293,'BASE ARTICLE SAMUEL 25012023 v1'!$A$1:$F$1287,6,FALSE)</f>
        <v>1.2</v>
      </c>
      <c r="H3293" s="6">
        <f>VLOOKUP(M3293,'BASE ARTICLE SAMUEL 25012023 v2'!$A$1:$H$1287,8,FALSE)</f>
        <v>1.2</v>
      </c>
      <c r="I3293">
        <v>2.4</v>
      </c>
      <c r="J3293">
        <f t="shared" si="416"/>
        <v>2.4</v>
      </c>
      <c r="K3293" s="6">
        <f>VLOOKUP(M3293,'BASE ARTICLE SAMUEL 25012023 v2'!$A$1:$K$1287,11,FALSE)</f>
        <v>2.4</v>
      </c>
      <c r="L3293" s="6">
        <f t="shared" si="417"/>
        <v>2.4</v>
      </c>
      <c r="M3293">
        <v>9600000618</v>
      </c>
      <c r="N3293" t="str">
        <f>VLOOKUP(M3293,'BASE ARTICLE SAMUEL 25012023 v1'!$A$2:$B$1287,2,FALSE)</f>
        <v>AN</v>
      </c>
      <c r="O3293">
        <f t="shared" si="418"/>
        <v>1.2</v>
      </c>
    </row>
    <row r="3294" spans="1:15" outlineLevel="2" x14ac:dyDescent="0.25">
      <c r="A3294" t="s">
        <v>1196</v>
      </c>
      <c r="B3294" s="74" t="str">
        <f t="shared" si="415"/>
        <v>0V150BG</v>
      </c>
      <c r="C3294" t="str">
        <f>VLOOKUP(A3294,'BASE ARTICLE SAMUEL 25012023 v1'!$A$1:$B$1287,2,FALSE)</f>
        <v>AF</v>
      </c>
      <c r="D3294" t="s">
        <v>1549</v>
      </c>
      <c r="E3294">
        <v>1</v>
      </c>
      <c r="F3294" t="s">
        <v>1550</v>
      </c>
      <c r="G3294" s="71">
        <f>VLOOKUP(M3294,'BASE ARTICLE SAMUEL 25012023 v1'!$A$1:$F$1287,6,FALSE)</f>
        <v>5</v>
      </c>
      <c r="H3294" s="6">
        <f>VLOOKUP(M3294,'BASE ARTICLE SAMUEL 25012023 v2'!$A$1:$H$1287,8,FALSE)</f>
        <v>5</v>
      </c>
      <c r="I3294">
        <v>0</v>
      </c>
      <c r="J3294">
        <f t="shared" si="416"/>
        <v>0</v>
      </c>
      <c r="K3294" s="6">
        <f>VLOOKUP(M3294,'BASE ARTICLE SAMUEL 25012023 v2'!$A$1:$K$1287,11,FALSE)</f>
        <v>5.5</v>
      </c>
      <c r="L3294" s="6">
        <f t="shared" si="417"/>
        <v>5.5</v>
      </c>
      <c r="M3294" t="s">
        <v>1549</v>
      </c>
      <c r="N3294" t="str">
        <f>VLOOKUP(M3294,'BASE ARTICLE SAMUEL 25012023 v1'!$A$2:$B$1287,2,FALSE)</f>
        <v>AN</v>
      </c>
      <c r="O3294">
        <f t="shared" si="418"/>
        <v>5</v>
      </c>
    </row>
    <row r="3295" spans="1:15" outlineLevel="2" x14ac:dyDescent="0.25">
      <c r="A3295" t="s">
        <v>1196</v>
      </c>
      <c r="B3295" s="74" t="str">
        <f t="shared" si="415"/>
        <v>0V150BG</v>
      </c>
      <c r="C3295" t="str">
        <f>VLOOKUP(A3295,'BASE ARTICLE SAMUEL 25012023 v1'!$A$1:$B$1287,2,FALSE)</f>
        <v>AF</v>
      </c>
      <c r="D3295" t="s">
        <v>1667</v>
      </c>
      <c r="E3295">
        <v>2</v>
      </c>
      <c r="F3295" t="s">
        <v>1668</v>
      </c>
      <c r="G3295" s="71">
        <f>VLOOKUP(M3295,'BASE ARTICLE SAMUEL 25012023 v1'!$A$1:$F$1287,6,FALSE)</f>
        <v>0.6</v>
      </c>
      <c r="H3295" s="6">
        <f>VLOOKUP(M3295,'BASE ARTICLE SAMUEL 25012023 v2'!$A$1:$H$1287,8,FALSE)</f>
        <v>0.6</v>
      </c>
      <c r="I3295">
        <v>0.9</v>
      </c>
      <c r="J3295">
        <f t="shared" si="416"/>
        <v>1.8</v>
      </c>
      <c r="K3295" s="6">
        <f>VLOOKUP(M3295,'BASE ARTICLE SAMUEL 25012023 v2'!$A$1:$K$1287,11,FALSE)</f>
        <v>0.89999999999999991</v>
      </c>
      <c r="L3295" s="6">
        <f t="shared" si="417"/>
        <v>1.7999999999999998</v>
      </c>
      <c r="M3295" t="s">
        <v>1667</v>
      </c>
      <c r="N3295" t="str">
        <f>VLOOKUP(M3295,'BASE ARTICLE SAMUEL 25012023 v1'!$A$2:$B$1287,2,FALSE)</f>
        <v>AN</v>
      </c>
      <c r="O3295">
        <f t="shared" si="418"/>
        <v>1.2</v>
      </c>
    </row>
    <row r="3296" spans="1:15" outlineLevel="2" x14ac:dyDescent="0.25">
      <c r="A3296" t="s">
        <v>1196</v>
      </c>
      <c r="B3296" s="74" t="str">
        <f t="shared" si="415"/>
        <v>0V150BG</v>
      </c>
      <c r="C3296" t="str">
        <f>VLOOKUP(A3296,'BASE ARTICLE SAMUEL 25012023 v1'!$A$1:$B$1287,2,FALSE)</f>
        <v>AF</v>
      </c>
      <c r="D3296" t="s">
        <v>2354</v>
      </c>
      <c r="E3296">
        <v>1.6</v>
      </c>
      <c r="F3296" t="s">
        <v>2355</v>
      </c>
      <c r="G3296" s="71">
        <f>VLOOKUP(M3296,'BASE ARTICLE SAMUEL 25012023 v1'!$A$1:$F$1287,6,FALSE)</f>
        <v>5.3</v>
      </c>
      <c r="H3296" s="6">
        <f>VLOOKUP(M3296,'BASE ARTICLE SAMUEL 25012023 v2'!$A$1:$H$1287,8,FALSE)</f>
        <v>5.3</v>
      </c>
      <c r="I3296">
        <v>0</v>
      </c>
      <c r="J3296">
        <f t="shared" si="416"/>
        <v>0</v>
      </c>
      <c r="K3296" s="6">
        <f>VLOOKUP(M3296,'BASE ARTICLE SAMUEL 25012023 v2'!$A$1:$K$1287,11,FALSE)</f>
        <v>7.9499999999999993</v>
      </c>
      <c r="L3296" s="6">
        <f t="shared" si="417"/>
        <v>12.719999999999999</v>
      </c>
      <c r="M3296" t="s">
        <v>2354</v>
      </c>
      <c r="N3296" t="str">
        <f>VLOOKUP(M3296,'BASE ARTICLE SAMUEL 25012023 v1'!$A$2:$B$1287,2,FALSE)</f>
        <v>AN</v>
      </c>
      <c r="O3296">
        <f t="shared" si="418"/>
        <v>8.48</v>
      </c>
    </row>
    <row r="3297" spans="1:15" outlineLevel="2" x14ac:dyDescent="0.25">
      <c r="A3297" t="s">
        <v>1196</v>
      </c>
      <c r="B3297" s="74" t="str">
        <f t="shared" si="415"/>
        <v>0V150BG</v>
      </c>
      <c r="C3297" t="str">
        <f>VLOOKUP(A3297,'BASE ARTICLE SAMUEL 25012023 v1'!$A$1:$B$1287,2,FALSE)</f>
        <v>AF</v>
      </c>
      <c r="D3297" t="s">
        <v>2560</v>
      </c>
      <c r="E3297">
        <v>1</v>
      </c>
      <c r="F3297" t="s">
        <v>2549</v>
      </c>
      <c r="G3297" s="71">
        <f>VLOOKUP(M3297,'BASE ARTICLE SAMUEL 25012023 v1'!$A$1:$F$1287,6,FALSE)</f>
        <v>2.2000000000000002</v>
      </c>
      <c r="H3297" s="6">
        <f>VLOOKUP(M3297,'BASE ARTICLE SAMUEL 25012023 v2'!$A$1:$H$1287,8,FALSE)</f>
        <v>2.2200000000000002</v>
      </c>
      <c r="I3297">
        <v>15.6</v>
      </c>
      <c r="J3297">
        <f t="shared" si="416"/>
        <v>15.6</v>
      </c>
      <c r="K3297" s="6">
        <f>VLOOKUP(M3297,'BASE ARTICLE SAMUEL 25012023 v2'!$A$1:$K$1287,11,FALSE)</f>
        <v>2.9526000000000003</v>
      </c>
      <c r="L3297" s="6">
        <f t="shared" si="417"/>
        <v>2.9526000000000003</v>
      </c>
      <c r="M3297" t="s">
        <v>2560</v>
      </c>
      <c r="N3297" t="str">
        <f>VLOOKUP(M3297,'BASE ARTICLE SAMUEL 25012023 v1'!$A$2:$B$1287,2,FALSE)</f>
        <v>AN</v>
      </c>
      <c r="O3297">
        <f t="shared" si="418"/>
        <v>2.2200000000000002</v>
      </c>
    </row>
    <row r="3298" spans="1:15" outlineLevel="1" x14ac:dyDescent="0.25">
      <c r="A3298" s="74" t="s">
        <v>4291</v>
      </c>
      <c r="B3298" s="74" t="str">
        <f t="shared" si="415"/>
        <v>SPR1200V150BG</v>
      </c>
      <c r="H3298" s="6" t="e">
        <f>VLOOKUP(M3298,'BASE ARTICLE SAMUEL 25012023 v2'!$A$1:$H$1287,8,FALSE)</f>
        <v>#N/A</v>
      </c>
      <c r="K3298" s="6" t="e">
        <f>VLOOKUP(M3298,'BASE ARTICLE SAMUEL 25012023 v2'!$A$1:$K$1287,11,FALSE)</f>
        <v>#N/A</v>
      </c>
      <c r="L3298" s="6">
        <f>SUBTOTAL(9,L3273:L3297)</f>
        <v>1293.5522599949402</v>
      </c>
      <c r="O3298">
        <f>SUBTOTAL(9,O3273:O3297)</f>
        <v>816.17300000000012</v>
      </c>
    </row>
    <row r="3299" spans="1:15" outlineLevel="2" x14ac:dyDescent="0.25">
      <c r="A3299" t="s">
        <v>1130</v>
      </c>
      <c r="B3299" s="74" t="str">
        <f t="shared" si="415"/>
        <v>0V75</v>
      </c>
      <c r="C3299" t="str">
        <f>VLOOKUP(A3299,'BASE ARTICLE SAMUEL 25012023 v1'!$A$1:$B$1287,2,FALSE)</f>
        <v>AF</v>
      </c>
      <c r="D3299" t="s">
        <v>576</v>
      </c>
      <c r="E3299">
        <v>0.75</v>
      </c>
      <c r="F3299" t="s">
        <v>577</v>
      </c>
      <c r="G3299" s="71">
        <f>VLOOKUP(M3299,'BASE ARTICLE SAMUEL 25012023 v1'!$A$1:$F$1287,6,FALSE)</f>
        <v>3.2</v>
      </c>
      <c r="H3299" s="6">
        <f>VLOOKUP(M3299,'BASE ARTICLE SAMUEL 25012023 v2'!$A$1:$H$1287,8,FALSE)</f>
        <v>3.2</v>
      </c>
      <c r="I3299">
        <v>4.3499999999999996</v>
      </c>
      <c r="J3299">
        <f t="shared" ref="J3299:J3323" si="419">E3299*I3299</f>
        <v>3.2624999999999997</v>
      </c>
      <c r="K3299" s="6">
        <f>VLOOKUP(M3299,'BASE ARTICLE SAMUEL 25012023 v2'!$A$1:$K$1287,11,FALSE)</f>
        <v>4.8000000000000007</v>
      </c>
      <c r="L3299" s="6">
        <f t="shared" ref="L3299:L3323" si="420">E3299*K3299</f>
        <v>3.6000000000000005</v>
      </c>
      <c r="M3299" t="s">
        <v>576</v>
      </c>
      <c r="N3299" t="str">
        <f>VLOOKUP(M3299,'BASE ARTICLE SAMUEL 25012023 v1'!$A$2:$B$1287,2,FALSE)</f>
        <v>AN</v>
      </c>
      <c r="O3299">
        <f t="shared" si="418"/>
        <v>2.4000000000000004</v>
      </c>
    </row>
    <row r="3300" spans="1:15" outlineLevel="2" x14ac:dyDescent="0.25">
      <c r="A3300" t="s">
        <v>1130</v>
      </c>
      <c r="B3300" s="74" t="str">
        <f t="shared" si="415"/>
        <v>0V75</v>
      </c>
      <c r="C3300" t="str">
        <f>VLOOKUP(A3300,'BASE ARTICLE SAMUEL 25012023 v1'!$A$1:$B$1287,2,FALSE)</f>
        <v>AF</v>
      </c>
      <c r="D3300" t="s">
        <v>1522</v>
      </c>
      <c r="E3300">
        <v>1</v>
      </c>
      <c r="F3300" t="s">
        <v>1523</v>
      </c>
      <c r="G3300" s="71">
        <f>VLOOKUP(M3300,'BASE ARTICLE SAMUEL 25012023 v1'!$A$1:$F$1287,6,FALSE)</f>
        <v>13.79</v>
      </c>
      <c r="H3300" s="6">
        <f>VLOOKUP(M3300,'BASE ARTICLE SAMUEL 25012023 v2'!$A$1:$H$1287,8,FALSE)</f>
        <v>12.83</v>
      </c>
      <c r="I3300">
        <v>20.69</v>
      </c>
      <c r="J3300">
        <f t="shared" si="419"/>
        <v>20.69</v>
      </c>
      <c r="K3300" s="6">
        <f>VLOOKUP(M3300,'BASE ARTICLE SAMUEL 25012023 v2'!$A$1:$K$1287,11,FALSE)</f>
        <v>19.245000000000001</v>
      </c>
      <c r="L3300" s="6">
        <f t="shared" si="420"/>
        <v>19.245000000000001</v>
      </c>
      <c r="M3300" t="s">
        <v>1522</v>
      </c>
      <c r="N3300" t="str">
        <f>VLOOKUP(M3300,'BASE ARTICLE SAMUEL 25012023 v1'!$A$2:$B$1287,2,FALSE)</f>
        <v>AS</v>
      </c>
      <c r="O3300">
        <f t="shared" si="418"/>
        <v>12.83</v>
      </c>
    </row>
    <row r="3301" spans="1:15" outlineLevel="2" x14ac:dyDescent="0.25">
      <c r="A3301" t="s">
        <v>1130</v>
      </c>
      <c r="B3301" s="74" t="str">
        <f t="shared" si="415"/>
        <v>0V75</v>
      </c>
      <c r="C3301" t="str">
        <f>VLOOKUP(A3301,'BASE ARTICLE SAMUEL 25012023 v1'!$A$1:$B$1287,2,FALSE)</f>
        <v>AF</v>
      </c>
      <c r="D3301" t="s">
        <v>1118</v>
      </c>
      <c r="E3301">
        <v>1</v>
      </c>
      <c r="F3301" t="s">
        <v>1119</v>
      </c>
      <c r="G3301" s="71">
        <f>VLOOKUP(M3301,'BASE ARTICLE SAMUEL 25012023 v1'!$A$1:$F$1287,6,FALSE)</f>
        <v>0</v>
      </c>
      <c r="H3301" s="6">
        <f>VLOOKUP(M3301,'BASE ARTICLE SAMUEL 25012023 v2'!$A$1:$H$1287,8,FALSE)</f>
        <v>83.629999999999981</v>
      </c>
      <c r="I3301">
        <v>135.75</v>
      </c>
      <c r="J3301">
        <f t="shared" si="419"/>
        <v>135.75</v>
      </c>
      <c r="K3301" s="6">
        <f>VLOOKUP(M3301,'BASE ARTICLE SAMUEL 25012023 v2'!$A$1:$K$1287,11,FALSE)</f>
        <v>142.03600000000003</v>
      </c>
      <c r="L3301" s="6">
        <f t="shared" si="420"/>
        <v>142.03600000000003</v>
      </c>
      <c r="M3301" t="s">
        <v>1118</v>
      </c>
      <c r="N3301" t="str">
        <f>VLOOKUP(M3301,'BASE ARTICLE SAMUEL 25012023 v1'!$A$2:$B$1287,2,FALSE)</f>
        <v>AF</v>
      </c>
      <c r="O3301">
        <f t="shared" si="418"/>
        <v>83.629999999999981</v>
      </c>
    </row>
    <row r="3302" spans="1:15" outlineLevel="2" x14ac:dyDescent="0.25">
      <c r="A3302" t="s">
        <v>1130</v>
      </c>
      <c r="B3302" s="74" t="str">
        <f t="shared" si="415"/>
        <v>0V75</v>
      </c>
      <c r="C3302" t="str">
        <f>VLOOKUP(A3302,'BASE ARTICLE SAMUEL 25012023 v1'!$A$1:$B$1287,2,FALSE)</f>
        <v>AF</v>
      </c>
      <c r="D3302" t="s">
        <v>942</v>
      </c>
      <c r="E3302">
        <v>1</v>
      </c>
      <c r="F3302" t="s">
        <v>943</v>
      </c>
      <c r="G3302" s="71">
        <f>VLOOKUP(M3302,'BASE ARTICLE SAMUEL 25012023 v1'!$A$1:$F$1287,6,FALSE)</f>
        <v>1.64</v>
      </c>
      <c r="H3302" s="6">
        <f>VLOOKUP(M3302,'BASE ARTICLE SAMUEL 25012023 v2'!$A$1:$H$1287,8,FALSE)</f>
        <v>1.83</v>
      </c>
      <c r="I3302">
        <v>2.4500000000000002</v>
      </c>
      <c r="J3302">
        <f t="shared" si="419"/>
        <v>2.4500000000000002</v>
      </c>
      <c r="K3302" s="6">
        <f>VLOOKUP(M3302,'BASE ARTICLE SAMUEL 25012023 v2'!$A$1:$K$1287,11,FALSE)</f>
        <v>2.7450000000000001</v>
      </c>
      <c r="L3302" s="6">
        <f t="shared" si="420"/>
        <v>2.7450000000000001</v>
      </c>
      <c r="M3302" t="s">
        <v>942</v>
      </c>
      <c r="N3302" t="str">
        <f>VLOOKUP(M3302,'BASE ARTICLE SAMUEL 25012023 v1'!$A$2:$B$1287,2,FALSE)</f>
        <v>AS</v>
      </c>
      <c r="O3302">
        <f t="shared" si="418"/>
        <v>1.83</v>
      </c>
    </row>
    <row r="3303" spans="1:15" outlineLevel="2" x14ac:dyDescent="0.25">
      <c r="A3303" t="s">
        <v>1130</v>
      </c>
      <c r="B3303" s="74" t="str">
        <f t="shared" si="415"/>
        <v>0V75</v>
      </c>
      <c r="C3303" t="str">
        <f>VLOOKUP(A3303,'BASE ARTICLE SAMUEL 25012023 v1'!$A$1:$B$1287,2,FALSE)</f>
        <v>AF</v>
      </c>
      <c r="D3303" t="s">
        <v>558</v>
      </c>
      <c r="E3303">
        <v>2</v>
      </c>
      <c r="F3303" t="s">
        <v>559</v>
      </c>
      <c r="G3303" s="71">
        <f>VLOOKUP(M3303,'BASE ARTICLE SAMUEL 25012023 v1'!$A$1:$F$1287,6,FALSE)</f>
        <v>0.85</v>
      </c>
      <c r="H3303" s="6">
        <f>VLOOKUP(M3303,'BASE ARTICLE SAMUEL 25012023 v2'!$A$1:$H$1287,8,FALSE)</f>
        <v>0.91100000000000003</v>
      </c>
      <c r="I3303">
        <v>1.1299999999999999</v>
      </c>
      <c r="J3303">
        <f t="shared" si="419"/>
        <v>2.2599999999999998</v>
      </c>
      <c r="K3303" s="6">
        <f>VLOOKUP(M3303,'BASE ARTICLE SAMUEL 25012023 v2'!$A$1:$K$1287,11,FALSE)</f>
        <v>1.2116300000000002</v>
      </c>
      <c r="L3303" s="6">
        <f t="shared" si="420"/>
        <v>2.4232600000000004</v>
      </c>
      <c r="M3303" t="s">
        <v>558</v>
      </c>
      <c r="N3303" t="str">
        <f>VLOOKUP(M3303,'BASE ARTICLE SAMUEL 25012023 v1'!$A$2:$B$1287,2,FALSE)</f>
        <v>AS</v>
      </c>
      <c r="O3303">
        <f t="shared" si="418"/>
        <v>1.8220000000000001</v>
      </c>
    </row>
    <row r="3304" spans="1:15" outlineLevel="2" x14ac:dyDescent="0.25">
      <c r="A3304" t="s">
        <v>1130</v>
      </c>
      <c r="B3304" s="74" t="str">
        <f t="shared" si="415"/>
        <v>0V75</v>
      </c>
      <c r="C3304" t="str">
        <f>VLOOKUP(A3304,'BASE ARTICLE SAMUEL 25012023 v1'!$A$1:$B$1287,2,FALSE)</f>
        <v>AF</v>
      </c>
      <c r="D3304">
        <v>101007</v>
      </c>
      <c r="E3304">
        <v>1</v>
      </c>
      <c r="F3304" t="s">
        <v>582</v>
      </c>
      <c r="G3304" s="71">
        <f>VLOOKUP(M3304,'BASE ARTICLE SAMUEL 25012023 v1'!$A$1:$F$1287,6,FALSE)</f>
        <v>1.5</v>
      </c>
      <c r="H3304" s="6">
        <f>VLOOKUP(M3304,'BASE ARTICLE SAMUEL 25012023 v2'!$A$1:$H$1287,8,FALSE)</f>
        <v>1.5</v>
      </c>
      <c r="I3304">
        <v>2.25</v>
      </c>
      <c r="J3304">
        <f t="shared" si="419"/>
        <v>2.25</v>
      </c>
      <c r="K3304" s="6">
        <f>VLOOKUP(M3304,'BASE ARTICLE SAMUEL 25012023 v2'!$A$1:$K$1287,11,FALSE)</f>
        <v>2.25</v>
      </c>
      <c r="L3304" s="6">
        <f t="shared" si="420"/>
        <v>2.25</v>
      </c>
      <c r="M3304">
        <v>101007</v>
      </c>
      <c r="N3304" t="str">
        <f>VLOOKUP(M3304,'BASE ARTICLE SAMUEL 25012023 v1'!$A$2:$B$1287,2,FALSE)</f>
        <v>AN</v>
      </c>
      <c r="O3304">
        <f t="shared" si="418"/>
        <v>1.5</v>
      </c>
    </row>
    <row r="3305" spans="1:15" outlineLevel="2" x14ac:dyDescent="0.25">
      <c r="A3305" t="s">
        <v>1130</v>
      </c>
      <c r="B3305" s="74" t="str">
        <f t="shared" si="415"/>
        <v>0V75</v>
      </c>
      <c r="C3305" t="str">
        <f>VLOOKUP(A3305,'BASE ARTICLE SAMUEL 25012023 v1'!$A$1:$B$1287,2,FALSE)</f>
        <v>AF</v>
      </c>
      <c r="D3305" t="s">
        <v>1107</v>
      </c>
      <c r="E3305">
        <v>1</v>
      </c>
      <c r="F3305" t="s">
        <v>1108</v>
      </c>
      <c r="G3305" s="71">
        <f>VLOOKUP(M3305,'BASE ARTICLE SAMUEL 25012023 v1'!$A$1:$F$1287,6,FALSE)</f>
        <v>162.80000000000001</v>
      </c>
      <c r="H3305" s="6">
        <f>VLOOKUP(M3305,'BASE ARTICLE SAMUEL 25012023 v2'!$A$1:$H$1287,8,FALSE)</f>
        <v>162.80000000000001</v>
      </c>
      <c r="I3305">
        <v>239.76</v>
      </c>
      <c r="J3305">
        <f t="shared" si="419"/>
        <v>239.76</v>
      </c>
      <c r="K3305" s="6">
        <f>VLOOKUP(M3305,'BASE ARTICLE SAMUEL 25012023 v2'!$A$1:$K$1287,11,FALSE)</f>
        <v>244.20000000000002</v>
      </c>
      <c r="L3305" s="6">
        <f t="shared" si="420"/>
        <v>244.20000000000002</v>
      </c>
      <c r="M3305" t="s">
        <v>1107</v>
      </c>
      <c r="N3305" t="str">
        <f>VLOOKUP(M3305,'BASE ARTICLE SAMUEL 25012023 v1'!$A$2:$B$1287,2,FALSE)</f>
        <v>AN</v>
      </c>
      <c r="O3305">
        <f t="shared" si="418"/>
        <v>162.80000000000001</v>
      </c>
    </row>
    <row r="3306" spans="1:15" outlineLevel="2" x14ac:dyDescent="0.25">
      <c r="A3306" t="s">
        <v>1130</v>
      </c>
      <c r="B3306" s="74" t="str">
        <f t="shared" si="415"/>
        <v>0V75</v>
      </c>
      <c r="C3306" t="str">
        <f>VLOOKUP(A3306,'BASE ARTICLE SAMUEL 25012023 v1'!$A$1:$B$1287,2,FALSE)</f>
        <v>AF</v>
      </c>
      <c r="D3306" t="s">
        <v>1138</v>
      </c>
      <c r="E3306">
        <v>1</v>
      </c>
      <c r="F3306" t="s">
        <v>3929</v>
      </c>
      <c r="G3306" s="71">
        <f>VLOOKUP(M3306,'BASE ARTICLE SAMUEL 25012023 v1'!$A$1:$F$1287,6,FALSE)</f>
        <v>285</v>
      </c>
      <c r="H3306" s="6">
        <f>VLOOKUP(M3306,'BASE ARTICLE SAMUEL 25012023 v2'!$A$1:$H$1287,8,FALSE)</f>
        <v>285</v>
      </c>
      <c r="I3306">
        <v>427.5</v>
      </c>
      <c r="J3306">
        <f t="shared" si="419"/>
        <v>427.5</v>
      </c>
      <c r="K3306" s="6">
        <f>VLOOKUP(M3306,'BASE ARTICLE SAMUEL 25012023 v2'!$A$1:$K$1287,11,FALSE)</f>
        <v>427.5</v>
      </c>
      <c r="L3306" s="6">
        <f t="shared" si="420"/>
        <v>427.5</v>
      </c>
      <c r="M3306" t="s">
        <v>1138</v>
      </c>
      <c r="N3306" t="str">
        <f>VLOOKUP(M3306,'BASE ARTICLE SAMUEL 25012023 v1'!$A$2:$B$1287,2,FALSE)</f>
        <v>AN</v>
      </c>
      <c r="O3306">
        <f t="shared" si="418"/>
        <v>285</v>
      </c>
    </row>
    <row r="3307" spans="1:15" outlineLevel="2" x14ac:dyDescent="0.25">
      <c r="A3307" t="s">
        <v>1130</v>
      </c>
      <c r="B3307" s="74" t="str">
        <f t="shared" si="415"/>
        <v>0V75</v>
      </c>
      <c r="C3307" t="str">
        <f>VLOOKUP(A3307,'BASE ARTICLE SAMUEL 25012023 v1'!$A$1:$B$1287,2,FALSE)</f>
        <v>AF</v>
      </c>
      <c r="D3307">
        <v>8434000618</v>
      </c>
      <c r="E3307">
        <v>1</v>
      </c>
      <c r="F3307" t="s">
        <v>1485</v>
      </c>
      <c r="G3307" s="71">
        <f>VLOOKUP(M3307,'BASE ARTICLE SAMUEL 25012023 v1'!$A$1:$F$1287,6,FALSE)</f>
        <v>0.02</v>
      </c>
      <c r="H3307" s="6">
        <f>VLOOKUP(M3307,'BASE ARTICLE SAMUEL 25012023 v2'!$A$1:$H$1287,8,FALSE)</f>
        <v>0.02</v>
      </c>
      <c r="I3307">
        <v>0.03</v>
      </c>
      <c r="J3307">
        <f t="shared" si="419"/>
        <v>0.03</v>
      </c>
      <c r="K3307" s="6">
        <f>VLOOKUP(M3307,'BASE ARTICLE SAMUEL 25012023 v2'!$A$1:$K$1287,11,FALSE)</f>
        <v>0.03</v>
      </c>
      <c r="L3307" s="6">
        <f t="shared" si="420"/>
        <v>0.03</v>
      </c>
      <c r="M3307">
        <v>8434000618</v>
      </c>
      <c r="N3307" t="str">
        <f>VLOOKUP(M3307,'BASE ARTICLE SAMUEL 25012023 v1'!$A$2:$B$1287,2,FALSE)</f>
        <v>AN</v>
      </c>
      <c r="O3307">
        <f t="shared" si="418"/>
        <v>0.02</v>
      </c>
    </row>
    <row r="3308" spans="1:15" outlineLevel="2" x14ac:dyDescent="0.25">
      <c r="A3308" t="s">
        <v>1130</v>
      </c>
      <c r="B3308" s="74" t="str">
        <f t="shared" si="415"/>
        <v>0V75</v>
      </c>
      <c r="C3308" t="str">
        <f>VLOOKUP(A3308,'BASE ARTICLE SAMUEL 25012023 v1'!$A$1:$B$1287,2,FALSE)</f>
        <v>AF</v>
      </c>
      <c r="D3308" t="s">
        <v>1669</v>
      </c>
      <c r="E3308">
        <v>2</v>
      </c>
      <c r="F3308" t="s">
        <v>1670</v>
      </c>
      <c r="G3308" s="71">
        <f>VLOOKUP(M3308,'BASE ARTICLE SAMUEL 25012023 v1'!$A$1:$F$1287,6,FALSE)</f>
        <v>7.0000000000000007E-2</v>
      </c>
      <c r="H3308" s="6">
        <f>VLOOKUP(M3308,'BASE ARTICLE SAMUEL 25012023 v2'!$A$1:$H$1287,8,FALSE)</f>
        <v>7.0000000000000007E-2</v>
      </c>
      <c r="I3308">
        <v>0.11</v>
      </c>
      <c r="J3308">
        <f t="shared" si="419"/>
        <v>0.22</v>
      </c>
      <c r="K3308" s="6">
        <f>VLOOKUP(M3308,'BASE ARTICLE SAMUEL 25012023 v2'!$A$1:$K$1287,11,FALSE)</f>
        <v>0.11200000000000002</v>
      </c>
      <c r="L3308" s="6">
        <f t="shared" si="420"/>
        <v>0.22400000000000003</v>
      </c>
      <c r="M3308" t="s">
        <v>1669</v>
      </c>
      <c r="N3308" t="str">
        <f>VLOOKUP(M3308,'BASE ARTICLE SAMUEL 25012023 v1'!$A$2:$B$1287,2,FALSE)</f>
        <v>AN</v>
      </c>
      <c r="O3308">
        <f t="shared" si="418"/>
        <v>0.14000000000000001</v>
      </c>
    </row>
    <row r="3309" spans="1:15" outlineLevel="2" x14ac:dyDescent="0.25">
      <c r="A3309" t="s">
        <v>1130</v>
      </c>
      <c r="B3309" s="74" t="str">
        <f t="shared" si="415"/>
        <v>0V75</v>
      </c>
      <c r="C3309" t="str">
        <f>VLOOKUP(A3309,'BASE ARTICLE SAMUEL 25012023 v1'!$A$1:$B$1287,2,FALSE)</f>
        <v>AF</v>
      </c>
      <c r="D3309" t="s">
        <v>569</v>
      </c>
      <c r="E3309">
        <v>1</v>
      </c>
      <c r="F3309" t="s">
        <v>570</v>
      </c>
      <c r="G3309" s="71">
        <f>VLOOKUP(M3309,'BASE ARTICLE SAMUEL 25012023 v1'!$A$1:$F$1287,6,FALSE)</f>
        <v>0.67</v>
      </c>
      <c r="H3309" s="6">
        <f>VLOOKUP(M3309,'BASE ARTICLE SAMUEL 25012023 v2'!$A$1:$H$1287,8,FALSE)</f>
        <v>0.73</v>
      </c>
      <c r="I3309">
        <v>0.9</v>
      </c>
      <c r="J3309">
        <f t="shared" si="419"/>
        <v>0.9</v>
      </c>
      <c r="K3309" s="6">
        <f>VLOOKUP(M3309,'BASE ARTICLE SAMUEL 25012023 v2'!$A$1:$K$1287,11,FALSE)</f>
        <v>0.97089999999999999</v>
      </c>
      <c r="L3309" s="6">
        <f t="shared" si="420"/>
        <v>0.97089999999999999</v>
      </c>
      <c r="M3309" t="s">
        <v>569</v>
      </c>
      <c r="N3309" t="str">
        <f>VLOOKUP(M3309,'BASE ARTICLE SAMUEL 25012023 v1'!$A$2:$B$1287,2,FALSE)</f>
        <v>AN</v>
      </c>
      <c r="O3309">
        <f t="shared" si="418"/>
        <v>0.73</v>
      </c>
    </row>
    <row r="3310" spans="1:15" outlineLevel="2" x14ac:dyDescent="0.25">
      <c r="A3310" t="s">
        <v>1130</v>
      </c>
      <c r="B3310" s="74" t="str">
        <f t="shared" si="415"/>
        <v>0V75</v>
      </c>
      <c r="C3310" t="str">
        <f>VLOOKUP(A3310,'BASE ARTICLE SAMUEL 25012023 v1'!$A$1:$B$1287,2,FALSE)</f>
        <v>AF</v>
      </c>
      <c r="D3310" t="s">
        <v>1809</v>
      </c>
      <c r="E3310">
        <v>1</v>
      </c>
      <c r="F3310" t="s">
        <v>1810</v>
      </c>
      <c r="G3310" s="71">
        <f>VLOOKUP(M3310,'BASE ARTICLE SAMUEL 25012023 v1'!$A$1:$F$1287,6,FALSE)</f>
        <v>0.2</v>
      </c>
      <c r="H3310" s="6">
        <f>VLOOKUP(M3310,'BASE ARTICLE SAMUEL 25012023 v2'!$A$1:$H$1287,8,FALSE)</f>
        <v>0.2</v>
      </c>
      <c r="I3310">
        <v>0.4</v>
      </c>
      <c r="J3310">
        <f t="shared" si="419"/>
        <v>0.4</v>
      </c>
      <c r="K3310" s="6">
        <f>VLOOKUP(M3310,'BASE ARTICLE SAMUEL 25012023 v2'!$A$1:$K$1287,11,FALSE)</f>
        <v>0.4</v>
      </c>
      <c r="L3310" s="6">
        <f t="shared" si="420"/>
        <v>0.4</v>
      </c>
      <c r="M3310" t="s">
        <v>1809</v>
      </c>
      <c r="N3310" t="str">
        <f>VLOOKUP(M3310,'BASE ARTICLE SAMUEL 25012023 v1'!$A$2:$B$1287,2,FALSE)</f>
        <v>AN</v>
      </c>
      <c r="O3310">
        <f t="shared" si="418"/>
        <v>0.2</v>
      </c>
    </row>
    <row r="3311" spans="1:15" outlineLevel="2" x14ac:dyDescent="0.25">
      <c r="A3311" t="s">
        <v>1130</v>
      </c>
      <c r="B3311" s="74" t="str">
        <f t="shared" si="415"/>
        <v>0V75</v>
      </c>
      <c r="C3311" t="str">
        <f>VLOOKUP(A3311,'BASE ARTICLE SAMUEL 25012023 v1'!$A$1:$B$1287,2,FALSE)</f>
        <v>AF</v>
      </c>
      <c r="D3311" t="s">
        <v>1921</v>
      </c>
      <c r="E3311">
        <v>1</v>
      </c>
      <c r="F3311" t="s">
        <v>1922</v>
      </c>
      <c r="G3311" s="71">
        <f>VLOOKUP(M3311,'BASE ARTICLE SAMUEL 25012023 v1'!$A$1:$F$1287,6,FALSE)</f>
        <v>0</v>
      </c>
      <c r="H3311" s="6">
        <f>VLOOKUP(M3311,'BASE ARTICLE SAMUEL 25012023 v2'!$A$1:$H$1287,8,FALSE)</f>
        <v>48.797000000000004</v>
      </c>
      <c r="I3311">
        <v>58.89</v>
      </c>
      <c r="J3311">
        <f t="shared" si="419"/>
        <v>58.89</v>
      </c>
      <c r="K3311" s="6">
        <f>VLOOKUP(M3311,'BASE ARTICLE SAMUEL 25012023 v2'!$A$1:$K$1287,11,FALSE)</f>
        <v>74.160000000000011</v>
      </c>
      <c r="L3311" s="6">
        <f t="shared" si="420"/>
        <v>74.160000000000011</v>
      </c>
      <c r="M3311" t="s">
        <v>1921</v>
      </c>
      <c r="N3311" t="str">
        <f>VLOOKUP(M3311,'BASE ARTICLE SAMUEL 25012023 v1'!$A$2:$B$1287,2,FALSE)</f>
        <v>AF</v>
      </c>
      <c r="O3311">
        <f t="shared" si="418"/>
        <v>48.797000000000004</v>
      </c>
    </row>
    <row r="3312" spans="1:15" outlineLevel="2" x14ac:dyDescent="0.25">
      <c r="A3312" t="s">
        <v>1130</v>
      </c>
      <c r="B3312" s="74" t="str">
        <f t="shared" si="415"/>
        <v>0V75</v>
      </c>
      <c r="C3312" t="str">
        <f>VLOOKUP(A3312,'BASE ARTICLE SAMUEL 25012023 v1'!$A$1:$B$1287,2,FALSE)</f>
        <v>AF</v>
      </c>
      <c r="D3312" t="s">
        <v>90</v>
      </c>
      <c r="E3312">
        <v>1</v>
      </c>
      <c r="F3312" t="s">
        <v>91</v>
      </c>
      <c r="G3312" s="71">
        <f>VLOOKUP(M3312,'BASE ARTICLE SAMUEL 25012023 v1'!$A$1:$F$1287,6,FALSE)</f>
        <v>0.92</v>
      </c>
      <c r="H3312" s="6">
        <f>VLOOKUP(M3312,'BASE ARTICLE SAMUEL 25012023 v2'!$A$1:$H$1287,8,FALSE)</f>
        <v>0.92</v>
      </c>
      <c r="I3312">
        <v>1.38</v>
      </c>
      <c r="J3312">
        <f t="shared" si="419"/>
        <v>1.38</v>
      </c>
      <c r="K3312" s="6">
        <f>VLOOKUP(M3312,'BASE ARTICLE SAMUEL 25012023 v2'!$A$1:$K$1287,11,FALSE)</f>
        <v>1.3800000000000001</v>
      </c>
      <c r="L3312" s="6">
        <f t="shared" si="420"/>
        <v>1.3800000000000001</v>
      </c>
      <c r="M3312" t="s">
        <v>90</v>
      </c>
      <c r="N3312" t="str">
        <f>VLOOKUP(M3312,'BASE ARTICLE SAMUEL 25012023 v1'!$A$2:$B$1287,2,FALSE)</f>
        <v>AS</v>
      </c>
      <c r="O3312">
        <f t="shared" si="418"/>
        <v>0.92</v>
      </c>
    </row>
    <row r="3313" spans="1:15" outlineLevel="2" x14ac:dyDescent="0.25">
      <c r="A3313" t="s">
        <v>1130</v>
      </c>
      <c r="B3313" s="74" t="str">
        <f t="shared" si="415"/>
        <v>0V75</v>
      </c>
      <c r="C3313" t="str">
        <f>VLOOKUP(A3313,'BASE ARTICLE SAMUEL 25012023 v1'!$A$1:$B$1287,2,FALSE)</f>
        <v>AF</v>
      </c>
      <c r="D3313" t="s">
        <v>68</v>
      </c>
      <c r="E3313">
        <v>1</v>
      </c>
      <c r="F3313" t="s">
        <v>69</v>
      </c>
      <c r="G3313" s="71">
        <f>VLOOKUP(M3313,'BASE ARTICLE SAMUEL 25012023 v1'!$A$1:$F$1287,6,FALSE)</f>
        <v>0.94</v>
      </c>
      <c r="H3313" s="6">
        <f>VLOOKUP(M3313,'BASE ARTICLE SAMUEL 25012023 v2'!$A$1:$H$1287,8,FALSE)</f>
        <v>0.94</v>
      </c>
      <c r="I3313">
        <v>1.41</v>
      </c>
      <c r="J3313">
        <f t="shared" si="419"/>
        <v>1.41</v>
      </c>
      <c r="K3313" s="6">
        <f>VLOOKUP(M3313,'BASE ARTICLE SAMUEL 25012023 v2'!$A$1:$K$1287,11,FALSE)</f>
        <v>1.41</v>
      </c>
      <c r="L3313" s="6">
        <f t="shared" si="420"/>
        <v>1.41</v>
      </c>
      <c r="M3313" t="s">
        <v>68</v>
      </c>
      <c r="N3313" t="str">
        <f>VLOOKUP(M3313,'BASE ARTICLE SAMUEL 25012023 v1'!$A$2:$B$1287,2,FALSE)</f>
        <v>AS</v>
      </c>
      <c r="O3313">
        <f t="shared" si="418"/>
        <v>0.94</v>
      </c>
    </row>
    <row r="3314" spans="1:15" outlineLevel="2" x14ac:dyDescent="0.25">
      <c r="A3314" t="s">
        <v>1130</v>
      </c>
      <c r="B3314" s="74" t="str">
        <f t="shared" si="415"/>
        <v>0V75</v>
      </c>
      <c r="C3314" t="str">
        <f>VLOOKUP(A3314,'BASE ARTICLE SAMUEL 25012023 v1'!$A$1:$B$1287,2,FALSE)</f>
        <v>AF</v>
      </c>
      <c r="D3314" t="s">
        <v>1929</v>
      </c>
      <c r="E3314">
        <v>1</v>
      </c>
      <c r="F3314" t="s">
        <v>1930</v>
      </c>
      <c r="G3314" s="71">
        <f>VLOOKUP(M3314,'BASE ARTICLE SAMUEL 25012023 v1'!$A$1:$F$1287,6,FALSE)</f>
        <v>37.68</v>
      </c>
      <c r="H3314" s="6">
        <f>VLOOKUP(M3314,'BASE ARTICLE SAMUEL 25012023 v2'!$A$1:$H$1287,8,FALSE)</f>
        <v>37.183000000000007</v>
      </c>
      <c r="I3314">
        <v>19.28</v>
      </c>
      <c r="J3314">
        <f t="shared" si="419"/>
        <v>19.28</v>
      </c>
      <c r="K3314" s="6">
        <f>VLOOKUP(M3314,'BASE ARTICLE SAMUEL 25012023 v2'!$A$1:$K$1287,11,FALSE)</f>
        <v>46.478750000000005</v>
      </c>
      <c r="L3314" s="6">
        <f t="shared" si="420"/>
        <v>46.478750000000005</v>
      </c>
      <c r="M3314" t="s">
        <v>1929</v>
      </c>
      <c r="N3314" t="str">
        <f>VLOOKUP(M3314,'BASE ARTICLE SAMUEL 25012023 v1'!$A$2:$B$1287,2,FALSE)</f>
        <v>AA</v>
      </c>
      <c r="O3314">
        <f t="shared" si="418"/>
        <v>37.183000000000007</v>
      </c>
    </row>
    <row r="3315" spans="1:15" outlineLevel="2" x14ac:dyDescent="0.25">
      <c r="A3315" t="s">
        <v>1130</v>
      </c>
      <c r="B3315" s="74" t="str">
        <f t="shared" si="415"/>
        <v>0V75</v>
      </c>
      <c r="C3315" t="str">
        <f>VLOOKUP(A3315,'BASE ARTICLE SAMUEL 25012023 v1'!$A$1:$B$1287,2,FALSE)</f>
        <v>AF</v>
      </c>
      <c r="D3315">
        <v>7214321415</v>
      </c>
      <c r="E3315">
        <v>1</v>
      </c>
      <c r="F3315" t="s">
        <v>1597</v>
      </c>
      <c r="G3315" s="71">
        <f>VLOOKUP(M3315,'BASE ARTICLE SAMUEL 25012023 v1'!$A$1:$F$1287,6,FALSE)</f>
        <v>0.03</v>
      </c>
      <c r="H3315" s="6">
        <f>VLOOKUP(M3315,'BASE ARTICLE SAMUEL 25012023 v2'!$A$1:$H$1287,8,FALSE)</f>
        <v>0.03</v>
      </c>
      <c r="I3315">
        <v>0.05</v>
      </c>
      <c r="J3315">
        <f t="shared" si="419"/>
        <v>0.05</v>
      </c>
      <c r="K3315" s="6">
        <f>VLOOKUP(M3315,'BASE ARTICLE SAMUEL 25012023 v2'!$A$1:$K$1287,11,FALSE)</f>
        <v>5.0000000010000001</v>
      </c>
      <c r="L3315" s="6">
        <f t="shared" si="420"/>
        <v>5.0000000010000001</v>
      </c>
      <c r="M3315">
        <v>7214321415</v>
      </c>
      <c r="N3315" t="str">
        <f>VLOOKUP(M3315,'BASE ARTICLE SAMUEL 25012023 v1'!$A$2:$B$1287,2,FALSE)</f>
        <v>AN</v>
      </c>
      <c r="O3315">
        <f t="shared" si="418"/>
        <v>0.03</v>
      </c>
    </row>
    <row r="3316" spans="1:15" outlineLevel="2" x14ac:dyDescent="0.25">
      <c r="A3316" t="s">
        <v>1130</v>
      </c>
      <c r="B3316" s="74" t="str">
        <f t="shared" si="415"/>
        <v>0V75</v>
      </c>
      <c r="C3316" t="str">
        <f>VLOOKUP(A3316,'BASE ARTICLE SAMUEL 25012023 v1'!$A$1:$B$1287,2,FALSE)</f>
        <v>AF</v>
      </c>
      <c r="D3316" t="s">
        <v>1603</v>
      </c>
      <c r="E3316">
        <v>1.22</v>
      </c>
      <c r="F3316" t="s">
        <v>1604</v>
      </c>
      <c r="G3316" s="71">
        <f>VLOOKUP(M3316,'BASE ARTICLE SAMUEL 25012023 v1'!$A$1:$F$1287,6,FALSE)</f>
        <v>50</v>
      </c>
      <c r="H3316" s="6">
        <f>VLOOKUP(M3316,'BASE ARTICLE SAMUEL 25012023 v2'!$A$1:$H$1287,8,FALSE)</f>
        <v>0</v>
      </c>
      <c r="I3316">
        <v>75</v>
      </c>
      <c r="J3316">
        <f t="shared" si="419"/>
        <v>91.5</v>
      </c>
      <c r="K3316" s="6">
        <f>VLOOKUP(M3316,'BASE ARTICLE SAMUEL 25012023 v2'!$A$1:$K$1287,11,FALSE)</f>
        <v>75</v>
      </c>
      <c r="L3316" s="6">
        <f t="shared" si="420"/>
        <v>91.5</v>
      </c>
      <c r="M3316" t="s">
        <v>1603</v>
      </c>
      <c r="N3316" t="str">
        <f>VLOOKUP(M3316,'BASE ARTICLE SAMUEL 25012023 v1'!$A$2:$B$1287,2,FALSE)</f>
        <v>AN</v>
      </c>
      <c r="O3316">
        <f t="shared" si="418"/>
        <v>0</v>
      </c>
    </row>
    <row r="3317" spans="1:15" outlineLevel="2" x14ac:dyDescent="0.25">
      <c r="A3317" t="s">
        <v>1130</v>
      </c>
      <c r="B3317" s="74" t="str">
        <f t="shared" si="415"/>
        <v>0V75</v>
      </c>
      <c r="C3317" t="str">
        <f>VLOOKUP(A3317,'BASE ARTICLE SAMUEL 25012023 v1'!$A$1:$B$1287,2,FALSE)</f>
        <v>AF</v>
      </c>
      <c r="D3317" t="s">
        <v>757</v>
      </c>
      <c r="E3317">
        <v>1</v>
      </c>
      <c r="F3317" t="s">
        <v>758</v>
      </c>
      <c r="G3317" s="71">
        <f>VLOOKUP(M3317,'BASE ARTICLE SAMUEL 25012023 v1'!$A$1:$F$1287,6,FALSE)</f>
        <v>1.22</v>
      </c>
      <c r="H3317" s="6">
        <f>VLOOKUP(M3317,'BASE ARTICLE SAMUEL 25012023 v2'!$A$1:$H$1287,8,FALSE)</f>
        <v>1.22</v>
      </c>
      <c r="I3317">
        <v>1.62</v>
      </c>
      <c r="J3317">
        <f t="shared" si="419"/>
        <v>1.62</v>
      </c>
      <c r="K3317" s="6">
        <f>VLOOKUP(M3317,'BASE ARTICLE SAMUEL 25012023 v2'!$A$1:$K$1287,11,FALSE)</f>
        <v>1.6226</v>
      </c>
      <c r="L3317" s="6">
        <f t="shared" si="420"/>
        <v>1.6226</v>
      </c>
      <c r="M3317" t="s">
        <v>757</v>
      </c>
      <c r="N3317" t="str">
        <f>VLOOKUP(M3317,'BASE ARTICLE SAMUEL 25012023 v1'!$A$2:$B$1287,2,FALSE)</f>
        <v>AS</v>
      </c>
      <c r="O3317">
        <f t="shared" si="418"/>
        <v>1.22</v>
      </c>
    </row>
    <row r="3318" spans="1:15" outlineLevel="2" x14ac:dyDescent="0.25">
      <c r="A3318" t="s">
        <v>1130</v>
      </c>
      <c r="B3318" s="74" t="str">
        <f t="shared" si="415"/>
        <v>0V75</v>
      </c>
      <c r="C3318" t="str">
        <f>VLOOKUP(A3318,'BASE ARTICLE SAMUEL 25012023 v1'!$A$1:$B$1287,2,FALSE)</f>
        <v>AF</v>
      </c>
      <c r="D3318">
        <v>9600000618</v>
      </c>
      <c r="E3318">
        <v>1</v>
      </c>
      <c r="F3318" t="s">
        <v>1160</v>
      </c>
      <c r="G3318" s="71">
        <f>VLOOKUP(M3318,'BASE ARTICLE SAMUEL 25012023 v1'!$A$1:$F$1287,6,FALSE)</f>
        <v>1.2</v>
      </c>
      <c r="H3318" s="6">
        <f>VLOOKUP(M3318,'BASE ARTICLE SAMUEL 25012023 v2'!$A$1:$H$1287,8,FALSE)</f>
        <v>1.2</v>
      </c>
      <c r="I3318">
        <v>2.4</v>
      </c>
      <c r="J3318">
        <f t="shared" si="419"/>
        <v>2.4</v>
      </c>
      <c r="K3318" s="6">
        <f>VLOOKUP(M3318,'BASE ARTICLE SAMUEL 25012023 v2'!$A$1:$K$1287,11,FALSE)</f>
        <v>2.4</v>
      </c>
      <c r="L3318" s="6">
        <f t="shared" si="420"/>
        <v>2.4</v>
      </c>
      <c r="M3318">
        <v>9600000618</v>
      </c>
      <c r="N3318" t="str">
        <f>VLOOKUP(M3318,'BASE ARTICLE SAMUEL 25012023 v1'!$A$2:$B$1287,2,FALSE)</f>
        <v>AN</v>
      </c>
      <c r="O3318">
        <f t="shared" si="418"/>
        <v>1.2</v>
      </c>
    </row>
    <row r="3319" spans="1:15" outlineLevel="2" x14ac:dyDescent="0.25">
      <c r="A3319" t="s">
        <v>1130</v>
      </c>
      <c r="B3319" s="74" t="str">
        <f t="shared" si="415"/>
        <v>0V75</v>
      </c>
      <c r="C3319" t="str">
        <f>VLOOKUP(A3319,'BASE ARTICLE SAMUEL 25012023 v1'!$A$1:$B$1287,2,FALSE)</f>
        <v>AF</v>
      </c>
      <c r="D3319" t="s">
        <v>1549</v>
      </c>
      <c r="E3319">
        <v>1</v>
      </c>
      <c r="F3319" t="s">
        <v>1550</v>
      </c>
      <c r="G3319" s="71">
        <f>VLOOKUP(M3319,'BASE ARTICLE SAMUEL 25012023 v1'!$A$1:$F$1287,6,FALSE)</f>
        <v>5</v>
      </c>
      <c r="H3319" s="6">
        <f>VLOOKUP(M3319,'BASE ARTICLE SAMUEL 25012023 v2'!$A$1:$H$1287,8,FALSE)</f>
        <v>5</v>
      </c>
      <c r="I3319">
        <v>0</v>
      </c>
      <c r="J3319">
        <f t="shared" si="419"/>
        <v>0</v>
      </c>
      <c r="K3319" s="6">
        <f>VLOOKUP(M3319,'BASE ARTICLE SAMUEL 25012023 v2'!$A$1:$K$1287,11,FALSE)</f>
        <v>5.5</v>
      </c>
      <c r="L3319" s="6">
        <f t="shared" si="420"/>
        <v>5.5</v>
      </c>
      <c r="M3319" t="s">
        <v>1549</v>
      </c>
      <c r="N3319" t="str">
        <f>VLOOKUP(M3319,'BASE ARTICLE SAMUEL 25012023 v1'!$A$2:$B$1287,2,FALSE)</f>
        <v>AN</v>
      </c>
      <c r="O3319">
        <f t="shared" si="418"/>
        <v>5</v>
      </c>
    </row>
    <row r="3320" spans="1:15" outlineLevel="2" x14ac:dyDescent="0.25">
      <c r="A3320" t="s">
        <v>1130</v>
      </c>
      <c r="B3320" s="74" t="str">
        <f t="shared" si="415"/>
        <v>0V75</v>
      </c>
      <c r="C3320" t="str">
        <f>VLOOKUP(A3320,'BASE ARTICLE SAMUEL 25012023 v1'!$A$1:$B$1287,2,FALSE)</f>
        <v>AF</v>
      </c>
      <c r="D3320" t="s">
        <v>1667</v>
      </c>
      <c r="E3320">
        <v>2</v>
      </c>
      <c r="F3320" t="s">
        <v>1668</v>
      </c>
      <c r="G3320" s="71">
        <f>VLOOKUP(M3320,'BASE ARTICLE SAMUEL 25012023 v1'!$A$1:$F$1287,6,FALSE)</f>
        <v>0.6</v>
      </c>
      <c r="H3320" s="6">
        <f>VLOOKUP(M3320,'BASE ARTICLE SAMUEL 25012023 v2'!$A$1:$H$1287,8,FALSE)</f>
        <v>0.6</v>
      </c>
      <c r="I3320">
        <v>0.9</v>
      </c>
      <c r="J3320">
        <f t="shared" si="419"/>
        <v>1.8</v>
      </c>
      <c r="K3320" s="6">
        <f>VLOOKUP(M3320,'BASE ARTICLE SAMUEL 25012023 v2'!$A$1:$K$1287,11,FALSE)</f>
        <v>0.89999999999999991</v>
      </c>
      <c r="L3320" s="6">
        <f t="shared" si="420"/>
        <v>1.7999999999999998</v>
      </c>
      <c r="M3320" t="s">
        <v>1667</v>
      </c>
      <c r="N3320" t="str">
        <f>VLOOKUP(M3320,'BASE ARTICLE SAMUEL 25012023 v1'!$A$2:$B$1287,2,FALSE)</f>
        <v>AN</v>
      </c>
      <c r="O3320">
        <f t="shared" si="418"/>
        <v>1.2</v>
      </c>
    </row>
    <row r="3321" spans="1:15" outlineLevel="2" x14ac:dyDescent="0.25">
      <c r="A3321" t="s">
        <v>1130</v>
      </c>
      <c r="B3321" s="74" t="str">
        <f t="shared" si="415"/>
        <v>0V75</v>
      </c>
      <c r="C3321" t="str">
        <f>VLOOKUP(A3321,'BASE ARTICLE SAMUEL 25012023 v1'!$A$1:$B$1287,2,FALSE)</f>
        <v>AF</v>
      </c>
      <c r="D3321" t="s">
        <v>1560</v>
      </c>
      <c r="E3321">
        <v>1</v>
      </c>
      <c r="F3321" t="s">
        <v>1561</v>
      </c>
      <c r="G3321" s="71">
        <f>VLOOKUP(M3321,'BASE ARTICLE SAMUEL 25012023 v1'!$A$1:$F$1287,6,FALSE)</f>
        <v>0.13</v>
      </c>
      <c r="H3321" s="6">
        <f>VLOOKUP(M3321,'BASE ARTICLE SAMUEL 25012023 v2'!$A$1:$H$1287,8,FALSE)</f>
        <v>0.13</v>
      </c>
      <c r="I3321">
        <v>0.19</v>
      </c>
      <c r="J3321">
        <f t="shared" si="419"/>
        <v>0.19</v>
      </c>
      <c r="K3321" s="6">
        <f>VLOOKUP(M3321,'BASE ARTICLE SAMUEL 25012023 v2'!$A$1:$K$1287,11,FALSE)</f>
        <v>0.19000000500000003</v>
      </c>
      <c r="L3321" s="6">
        <f t="shared" si="420"/>
        <v>0.19000000500000003</v>
      </c>
      <c r="M3321" t="s">
        <v>1560</v>
      </c>
      <c r="N3321" t="str">
        <f>VLOOKUP(M3321,'BASE ARTICLE SAMUEL 25012023 v1'!$A$2:$B$1287,2,FALSE)</f>
        <v>AN</v>
      </c>
      <c r="O3321">
        <f t="shared" si="418"/>
        <v>0.13</v>
      </c>
    </row>
    <row r="3322" spans="1:15" outlineLevel="2" x14ac:dyDescent="0.25">
      <c r="A3322" t="s">
        <v>1130</v>
      </c>
      <c r="B3322" s="74" t="str">
        <f t="shared" si="415"/>
        <v>0V75</v>
      </c>
      <c r="C3322" t="str">
        <f>VLOOKUP(A3322,'BASE ARTICLE SAMUEL 25012023 v1'!$A$1:$B$1287,2,FALSE)</f>
        <v>AF</v>
      </c>
      <c r="D3322">
        <v>8535000618</v>
      </c>
      <c r="E3322">
        <v>1</v>
      </c>
      <c r="F3322" t="s">
        <v>1489</v>
      </c>
      <c r="G3322" s="71">
        <f>VLOOKUP(M3322,'BASE ARTICLE SAMUEL 25012023 v1'!$A$1:$F$1287,6,FALSE)</f>
        <v>0.03</v>
      </c>
      <c r="H3322" s="6">
        <f>VLOOKUP(M3322,'BASE ARTICLE SAMUEL 25012023 v2'!$A$1:$H$1287,8,FALSE)</f>
        <v>0.03</v>
      </c>
      <c r="I3322">
        <v>0.05</v>
      </c>
      <c r="J3322">
        <f t="shared" si="419"/>
        <v>0.05</v>
      </c>
      <c r="K3322" s="6">
        <f>VLOOKUP(M3322,'BASE ARTICLE SAMUEL 25012023 v2'!$A$1:$K$1287,11,FALSE)</f>
        <v>5.0000000999999995E-2</v>
      </c>
      <c r="L3322" s="6">
        <f t="shared" si="420"/>
        <v>5.0000000999999995E-2</v>
      </c>
      <c r="M3322">
        <v>8535000618</v>
      </c>
      <c r="N3322" t="str">
        <f>VLOOKUP(M3322,'BASE ARTICLE SAMUEL 25012023 v1'!$A$2:$B$1287,2,FALSE)</f>
        <v>AN</v>
      </c>
      <c r="O3322">
        <f t="shared" si="418"/>
        <v>0.03</v>
      </c>
    </row>
    <row r="3323" spans="1:15" outlineLevel="2" x14ac:dyDescent="0.25">
      <c r="A3323" t="s">
        <v>1130</v>
      </c>
      <c r="B3323" s="74" t="str">
        <f t="shared" si="415"/>
        <v>0V75</v>
      </c>
      <c r="C3323" t="str">
        <f>VLOOKUP(A3323,'BASE ARTICLE SAMUEL 25012023 v1'!$A$1:$B$1287,2,FALSE)</f>
        <v>AF</v>
      </c>
      <c r="D3323" t="s">
        <v>2541</v>
      </c>
      <c r="E3323">
        <v>1</v>
      </c>
      <c r="F3323" t="s">
        <v>2542</v>
      </c>
      <c r="G3323" s="71">
        <f>VLOOKUP(M3323,'BASE ARTICLE SAMUEL 25012023 v1'!$A$1:$F$1287,6,FALSE)</f>
        <v>3.69</v>
      </c>
      <c r="H3323" s="6">
        <f>VLOOKUP(M3323,'BASE ARTICLE SAMUEL 25012023 v2'!$A$1:$H$1287,8,FALSE)</f>
        <v>3.69</v>
      </c>
      <c r="I3323">
        <v>15.6</v>
      </c>
      <c r="J3323">
        <f t="shared" si="419"/>
        <v>15.6</v>
      </c>
      <c r="K3323" s="6">
        <f>VLOOKUP(M3323,'BASE ARTICLE SAMUEL 25012023 v2'!$A$1:$K$1287,11,FALSE)</f>
        <v>4.9077000000000002</v>
      </c>
      <c r="L3323" s="6">
        <f t="shared" si="420"/>
        <v>4.9077000000000002</v>
      </c>
      <c r="M3323" t="s">
        <v>2541</v>
      </c>
      <c r="N3323" t="str">
        <f>VLOOKUP(M3323,'BASE ARTICLE SAMUEL 25012023 v1'!$A$2:$B$1287,2,FALSE)</f>
        <v>AN</v>
      </c>
      <c r="O3323">
        <f t="shared" si="418"/>
        <v>3.69</v>
      </c>
    </row>
    <row r="3324" spans="1:15" outlineLevel="1" x14ac:dyDescent="0.25">
      <c r="A3324" s="74" t="s">
        <v>4292</v>
      </c>
      <c r="B3324" s="74" t="str">
        <f t="shared" si="415"/>
        <v>SPR1200V75</v>
      </c>
      <c r="H3324" s="6" t="e">
        <f>VLOOKUP(M3324,'BASE ARTICLE SAMUEL 25012023 v2'!$A$1:$H$1287,8,FALSE)</f>
        <v>#N/A</v>
      </c>
      <c r="K3324" s="6" t="e">
        <f>VLOOKUP(M3324,'BASE ARTICLE SAMUEL 25012023 v2'!$A$1:$K$1287,11,FALSE)</f>
        <v>#N/A</v>
      </c>
      <c r="L3324" s="6">
        <f>SUBTOTAL(9,L3299:L3323)</f>
        <v>1082.0232100069998</v>
      </c>
      <c r="O3324">
        <f>SUBTOTAL(9,O3299:O3323)</f>
        <v>653.24200000000019</v>
      </c>
    </row>
    <row r="3325" spans="1:15" outlineLevel="2" x14ac:dyDescent="0.25">
      <c r="A3325" t="s">
        <v>1158</v>
      </c>
      <c r="B3325" s="74" t="str">
        <f t="shared" si="415"/>
        <v>0V75BG</v>
      </c>
      <c r="C3325" t="str">
        <f>VLOOKUP(A3325,'BASE ARTICLE SAMUEL 25012023 v1'!$A$1:$B$1287,2,FALSE)</f>
        <v>AF</v>
      </c>
      <c r="D3325" t="s">
        <v>576</v>
      </c>
      <c r="E3325">
        <v>1</v>
      </c>
      <c r="F3325" t="s">
        <v>577</v>
      </c>
      <c r="G3325" s="71">
        <f>VLOOKUP(M3325,'BASE ARTICLE SAMUEL 25012023 v1'!$A$1:$F$1287,6,FALSE)</f>
        <v>3.2</v>
      </c>
      <c r="H3325" s="6">
        <f>VLOOKUP(M3325,'BASE ARTICLE SAMUEL 25012023 v2'!$A$1:$H$1287,8,FALSE)</f>
        <v>3.2</v>
      </c>
      <c r="I3325">
        <v>4.3499999999999996</v>
      </c>
      <c r="J3325">
        <f t="shared" ref="J3325:J3349" si="421">E3325*I3325</f>
        <v>4.3499999999999996</v>
      </c>
      <c r="K3325" s="6">
        <f>VLOOKUP(M3325,'BASE ARTICLE SAMUEL 25012023 v2'!$A$1:$K$1287,11,FALSE)</f>
        <v>4.8000000000000007</v>
      </c>
      <c r="L3325" s="6">
        <f t="shared" ref="L3325:L3349" si="422">E3325*K3325</f>
        <v>4.8000000000000007</v>
      </c>
      <c r="M3325" t="s">
        <v>576</v>
      </c>
      <c r="N3325" t="str">
        <f>VLOOKUP(M3325,'BASE ARTICLE SAMUEL 25012023 v1'!$A$2:$B$1287,2,FALSE)</f>
        <v>AN</v>
      </c>
      <c r="O3325">
        <f t="shared" si="418"/>
        <v>3.2</v>
      </c>
    </row>
    <row r="3326" spans="1:15" outlineLevel="2" x14ac:dyDescent="0.25">
      <c r="A3326" t="s">
        <v>1158</v>
      </c>
      <c r="B3326" s="74" t="str">
        <f t="shared" si="415"/>
        <v>0V75BG</v>
      </c>
      <c r="C3326" t="str">
        <f>VLOOKUP(A3326,'BASE ARTICLE SAMUEL 25012023 v1'!$A$1:$B$1287,2,FALSE)</f>
        <v>AF</v>
      </c>
      <c r="D3326" t="s">
        <v>1522</v>
      </c>
      <c r="E3326">
        <v>1</v>
      </c>
      <c r="F3326" t="s">
        <v>1523</v>
      </c>
      <c r="G3326" s="71">
        <f>VLOOKUP(M3326,'BASE ARTICLE SAMUEL 25012023 v1'!$A$1:$F$1287,6,FALSE)</f>
        <v>13.79</v>
      </c>
      <c r="H3326" s="6">
        <f>VLOOKUP(M3326,'BASE ARTICLE SAMUEL 25012023 v2'!$A$1:$H$1287,8,FALSE)</f>
        <v>12.83</v>
      </c>
      <c r="I3326">
        <v>20.69</v>
      </c>
      <c r="J3326">
        <f t="shared" si="421"/>
        <v>20.69</v>
      </c>
      <c r="K3326" s="6">
        <f>VLOOKUP(M3326,'BASE ARTICLE SAMUEL 25012023 v2'!$A$1:$K$1287,11,FALSE)</f>
        <v>19.245000000000001</v>
      </c>
      <c r="L3326" s="6">
        <f t="shared" si="422"/>
        <v>19.245000000000001</v>
      </c>
      <c r="M3326" t="s">
        <v>1522</v>
      </c>
      <c r="N3326" t="str">
        <f>VLOOKUP(M3326,'BASE ARTICLE SAMUEL 25012023 v1'!$A$2:$B$1287,2,FALSE)</f>
        <v>AS</v>
      </c>
      <c r="O3326">
        <f t="shared" si="418"/>
        <v>12.83</v>
      </c>
    </row>
    <row r="3327" spans="1:15" outlineLevel="2" x14ac:dyDescent="0.25">
      <c r="A3327" t="s">
        <v>1158</v>
      </c>
      <c r="B3327" s="74" t="str">
        <f t="shared" si="415"/>
        <v>0V75BG</v>
      </c>
      <c r="C3327" t="str">
        <f>VLOOKUP(A3327,'BASE ARTICLE SAMUEL 25012023 v1'!$A$1:$B$1287,2,FALSE)</f>
        <v>AF</v>
      </c>
      <c r="D3327" t="s">
        <v>1118</v>
      </c>
      <c r="E3327">
        <v>1</v>
      </c>
      <c r="F3327" t="s">
        <v>1119</v>
      </c>
      <c r="G3327" s="71">
        <f>VLOOKUP(M3327,'BASE ARTICLE SAMUEL 25012023 v1'!$A$1:$F$1287,6,FALSE)</f>
        <v>0</v>
      </c>
      <c r="H3327" s="6">
        <f>VLOOKUP(M3327,'BASE ARTICLE SAMUEL 25012023 v2'!$A$1:$H$1287,8,FALSE)</f>
        <v>83.629999999999981</v>
      </c>
      <c r="I3327">
        <v>135.75</v>
      </c>
      <c r="J3327">
        <f t="shared" si="421"/>
        <v>135.75</v>
      </c>
      <c r="K3327" s="6">
        <f>VLOOKUP(M3327,'BASE ARTICLE SAMUEL 25012023 v2'!$A$1:$K$1287,11,FALSE)</f>
        <v>142.03600000000003</v>
      </c>
      <c r="L3327" s="6">
        <f t="shared" si="422"/>
        <v>142.03600000000003</v>
      </c>
      <c r="M3327" t="s">
        <v>1118</v>
      </c>
      <c r="N3327" t="str">
        <f>VLOOKUP(M3327,'BASE ARTICLE SAMUEL 25012023 v1'!$A$2:$B$1287,2,FALSE)</f>
        <v>AF</v>
      </c>
      <c r="O3327">
        <f t="shared" si="418"/>
        <v>83.629999999999981</v>
      </c>
    </row>
    <row r="3328" spans="1:15" outlineLevel="2" x14ac:dyDescent="0.25">
      <c r="A3328" t="s">
        <v>1158</v>
      </c>
      <c r="B3328" s="74" t="str">
        <f t="shared" si="415"/>
        <v>0V75BG</v>
      </c>
      <c r="C3328" t="str">
        <f>VLOOKUP(A3328,'BASE ARTICLE SAMUEL 25012023 v1'!$A$1:$B$1287,2,FALSE)</f>
        <v>AF</v>
      </c>
      <c r="D3328" t="s">
        <v>942</v>
      </c>
      <c r="E3328">
        <v>1</v>
      </c>
      <c r="F3328" t="s">
        <v>943</v>
      </c>
      <c r="G3328" s="71">
        <f>VLOOKUP(M3328,'BASE ARTICLE SAMUEL 25012023 v1'!$A$1:$F$1287,6,FALSE)</f>
        <v>1.64</v>
      </c>
      <c r="H3328" s="6">
        <f>VLOOKUP(M3328,'BASE ARTICLE SAMUEL 25012023 v2'!$A$1:$H$1287,8,FALSE)</f>
        <v>1.83</v>
      </c>
      <c r="I3328">
        <v>2.4500000000000002</v>
      </c>
      <c r="J3328">
        <f t="shared" si="421"/>
        <v>2.4500000000000002</v>
      </c>
      <c r="K3328" s="6">
        <f>VLOOKUP(M3328,'BASE ARTICLE SAMUEL 25012023 v2'!$A$1:$K$1287,11,FALSE)</f>
        <v>2.7450000000000001</v>
      </c>
      <c r="L3328" s="6">
        <f t="shared" si="422"/>
        <v>2.7450000000000001</v>
      </c>
      <c r="M3328" t="s">
        <v>942</v>
      </c>
      <c r="N3328" t="str">
        <f>VLOOKUP(M3328,'BASE ARTICLE SAMUEL 25012023 v1'!$A$2:$B$1287,2,FALSE)</f>
        <v>AS</v>
      </c>
      <c r="O3328">
        <f t="shared" si="418"/>
        <v>1.83</v>
      </c>
    </row>
    <row r="3329" spans="1:15" outlineLevel="2" x14ac:dyDescent="0.25">
      <c r="A3329" t="s">
        <v>1158</v>
      </c>
      <c r="B3329" s="74" t="str">
        <f t="shared" si="415"/>
        <v>0V75BG</v>
      </c>
      <c r="C3329" t="str">
        <f>VLOOKUP(A3329,'BASE ARTICLE SAMUEL 25012023 v1'!$A$1:$B$1287,2,FALSE)</f>
        <v>AF</v>
      </c>
      <c r="D3329" t="s">
        <v>558</v>
      </c>
      <c r="E3329">
        <v>2</v>
      </c>
      <c r="F3329" t="s">
        <v>559</v>
      </c>
      <c r="G3329" s="71">
        <f>VLOOKUP(M3329,'BASE ARTICLE SAMUEL 25012023 v1'!$A$1:$F$1287,6,FALSE)</f>
        <v>0.85</v>
      </c>
      <c r="H3329" s="6">
        <f>VLOOKUP(M3329,'BASE ARTICLE SAMUEL 25012023 v2'!$A$1:$H$1287,8,FALSE)</f>
        <v>0.91100000000000003</v>
      </c>
      <c r="I3329">
        <v>1.1299999999999999</v>
      </c>
      <c r="J3329">
        <f t="shared" si="421"/>
        <v>2.2599999999999998</v>
      </c>
      <c r="K3329" s="6">
        <f>VLOOKUP(M3329,'BASE ARTICLE SAMUEL 25012023 v2'!$A$1:$K$1287,11,FALSE)</f>
        <v>1.2116300000000002</v>
      </c>
      <c r="L3329" s="6">
        <f t="shared" si="422"/>
        <v>2.4232600000000004</v>
      </c>
      <c r="M3329" t="s">
        <v>558</v>
      </c>
      <c r="N3329" t="str">
        <f>VLOOKUP(M3329,'BASE ARTICLE SAMUEL 25012023 v1'!$A$2:$B$1287,2,FALSE)</f>
        <v>AS</v>
      </c>
      <c r="O3329">
        <f t="shared" si="418"/>
        <v>1.8220000000000001</v>
      </c>
    </row>
    <row r="3330" spans="1:15" outlineLevel="2" x14ac:dyDescent="0.25">
      <c r="A3330" t="s">
        <v>1158</v>
      </c>
      <c r="B3330" s="74" t="str">
        <f t="shared" si="415"/>
        <v>0V75BG</v>
      </c>
      <c r="C3330" t="str">
        <f>VLOOKUP(A3330,'BASE ARTICLE SAMUEL 25012023 v1'!$A$1:$B$1287,2,FALSE)</f>
        <v>AF</v>
      </c>
      <c r="D3330" t="s">
        <v>1107</v>
      </c>
      <c r="E3330">
        <v>1</v>
      </c>
      <c r="F3330" t="s">
        <v>1108</v>
      </c>
      <c r="G3330" s="71">
        <f>VLOOKUP(M3330,'BASE ARTICLE SAMUEL 25012023 v1'!$A$1:$F$1287,6,FALSE)</f>
        <v>162.80000000000001</v>
      </c>
      <c r="H3330" s="6">
        <f>VLOOKUP(M3330,'BASE ARTICLE SAMUEL 25012023 v2'!$A$1:$H$1287,8,FALSE)</f>
        <v>162.80000000000001</v>
      </c>
      <c r="I3330">
        <v>239.76</v>
      </c>
      <c r="J3330">
        <f t="shared" si="421"/>
        <v>239.76</v>
      </c>
      <c r="K3330" s="6">
        <f>VLOOKUP(M3330,'BASE ARTICLE SAMUEL 25012023 v2'!$A$1:$K$1287,11,FALSE)</f>
        <v>244.20000000000002</v>
      </c>
      <c r="L3330" s="6">
        <f t="shared" si="422"/>
        <v>244.20000000000002</v>
      </c>
      <c r="M3330" t="s">
        <v>1107</v>
      </c>
      <c r="N3330" t="str">
        <f>VLOOKUP(M3330,'BASE ARTICLE SAMUEL 25012023 v1'!$A$2:$B$1287,2,FALSE)</f>
        <v>AN</v>
      </c>
      <c r="O3330">
        <f t="shared" si="418"/>
        <v>162.80000000000001</v>
      </c>
    </row>
    <row r="3331" spans="1:15" outlineLevel="2" x14ac:dyDescent="0.25">
      <c r="A3331" t="s">
        <v>1158</v>
      </c>
      <c r="B3331" s="74" t="str">
        <f t="shared" si="415"/>
        <v>0V75BG</v>
      </c>
      <c r="C3331" t="str">
        <f>VLOOKUP(A3331,'BASE ARTICLE SAMUEL 25012023 v1'!$A$1:$B$1287,2,FALSE)</f>
        <v>AF</v>
      </c>
      <c r="D3331" t="s">
        <v>1138</v>
      </c>
      <c r="E3331">
        <v>1</v>
      </c>
      <c r="F3331" t="s">
        <v>3929</v>
      </c>
      <c r="G3331" s="71">
        <f>VLOOKUP(M3331,'BASE ARTICLE SAMUEL 25012023 v1'!$A$1:$F$1287,6,FALSE)</f>
        <v>285</v>
      </c>
      <c r="H3331" s="6">
        <f>VLOOKUP(M3331,'BASE ARTICLE SAMUEL 25012023 v2'!$A$1:$H$1287,8,FALSE)</f>
        <v>285</v>
      </c>
      <c r="I3331">
        <v>427.5</v>
      </c>
      <c r="J3331">
        <f t="shared" si="421"/>
        <v>427.5</v>
      </c>
      <c r="K3331" s="6">
        <f>VLOOKUP(M3331,'BASE ARTICLE SAMUEL 25012023 v2'!$A$1:$K$1287,11,FALSE)</f>
        <v>427.5</v>
      </c>
      <c r="L3331" s="6">
        <f t="shared" si="422"/>
        <v>427.5</v>
      </c>
      <c r="M3331" t="s">
        <v>1138</v>
      </c>
      <c r="N3331" t="str">
        <f>VLOOKUP(M3331,'BASE ARTICLE SAMUEL 25012023 v1'!$A$2:$B$1287,2,FALSE)</f>
        <v>AN</v>
      </c>
      <c r="O3331">
        <f t="shared" si="418"/>
        <v>285</v>
      </c>
    </row>
    <row r="3332" spans="1:15" outlineLevel="2" x14ac:dyDescent="0.25">
      <c r="A3332" t="s">
        <v>1158</v>
      </c>
      <c r="B3332" s="74" t="str">
        <f t="shared" ref="B3332:B3395" si="423">MID(A3332,7,100)</f>
        <v>0V75BG</v>
      </c>
      <c r="C3332" t="str">
        <f>VLOOKUP(A3332,'BASE ARTICLE SAMUEL 25012023 v1'!$A$1:$B$1287,2,FALSE)</f>
        <v>AF</v>
      </c>
      <c r="D3332">
        <v>8434000618</v>
      </c>
      <c r="E3332">
        <v>1</v>
      </c>
      <c r="F3332" t="s">
        <v>1485</v>
      </c>
      <c r="G3332" s="71">
        <f>VLOOKUP(M3332,'BASE ARTICLE SAMUEL 25012023 v1'!$A$1:$F$1287,6,FALSE)</f>
        <v>0.02</v>
      </c>
      <c r="H3332" s="6">
        <f>VLOOKUP(M3332,'BASE ARTICLE SAMUEL 25012023 v2'!$A$1:$H$1287,8,FALSE)</f>
        <v>0.02</v>
      </c>
      <c r="I3332">
        <v>0.03</v>
      </c>
      <c r="J3332">
        <f t="shared" si="421"/>
        <v>0.03</v>
      </c>
      <c r="K3332" s="6">
        <f>VLOOKUP(M3332,'BASE ARTICLE SAMUEL 25012023 v2'!$A$1:$K$1287,11,FALSE)</f>
        <v>0.03</v>
      </c>
      <c r="L3332" s="6">
        <f t="shared" si="422"/>
        <v>0.03</v>
      </c>
      <c r="M3332">
        <v>8434000618</v>
      </c>
      <c r="N3332" t="str">
        <f>VLOOKUP(M3332,'BASE ARTICLE SAMUEL 25012023 v1'!$A$2:$B$1287,2,FALSE)</f>
        <v>AN</v>
      </c>
      <c r="O3332">
        <f t="shared" si="418"/>
        <v>0.02</v>
      </c>
    </row>
    <row r="3333" spans="1:15" outlineLevel="2" x14ac:dyDescent="0.25">
      <c r="A3333" t="s">
        <v>1158</v>
      </c>
      <c r="B3333" s="74" t="str">
        <f t="shared" si="423"/>
        <v>0V75BG</v>
      </c>
      <c r="C3333" t="str">
        <f>VLOOKUP(A3333,'BASE ARTICLE SAMUEL 25012023 v1'!$A$1:$B$1287,2,FALSE)</f>
        <v>AF</v>
      </c>
      <c r="D3333" t="s">
        <v>1669</v>
      </c>
      <c r="E3333">
        <v>2</v>
      </c>
      <c r="F3333" t="s">
        <v>1670</v>
      </c>
      <c r="G3333" s="71">
        <f>VLOOKUP(M3333,'BASE ARTICLE SAMUEL 25012023 v1'!$A$1:$F$1287,6,FALSE)</f>
        <v>7.0000000000000007E-2</v>
      </c>
      <c r="H3333" s="6">
        <f>VLOOKUP(M3333,'BASE ARTICLE SAMUEL 25012023 v2'!$A$1:$H$1287,8,FALSE)</f>
        <v>7.0000000000000007E-2</v>
      </c>
      <c r="I3333">
        <v>0.11</v>
      </c>
      <c r="J3333">
        <f t="shared" si="421"/>
        <v>0.22</v>
      </c>
      <c r="K3333" s="6">
        <f>VLOOKUP(M3333,'BASE ARTICLE SAMUEL 25012023 v2'!$A$1:$K$1287,11,FALSE)</f>
        <v>0.11200000000000002</v>
      </c>
      <c r="L3333" s="6">
        <f t="shared" si="422"/>
        <v>0.22400000000000003</v>
      </c>
      <c r="M3333" t="s">
        <v>1669</v>
      </c>
      <c r="N3333" t="str">
        <f>VLOOKUP(M3333,'BASE ARTICLE SAMUEL 25012023 v1'!$A$2:$B$1287,2,FALSE)</f>
        <v>AN</v>
      </c>
      <c r="O3333">
        <f t="shared" si="418"/>
        <v>0.14000000000000001</v>
      </c>
    </row>
    <row r="3334" spans="1:15" outlineLevel="2" x14ac:dyDescent="0.25">
      <c r="A3334" t="s">
        <v>1158</v>
      </c>
      <c r="B3334" s="74" t="str">
        <f t="shared" si="423"/>
        <v>0V75BG</v>
      </c>
      <c r="C3334" t="str">
        <f>VLOOKUP(A3334,'BASE ARTICLE SAMUEL 25012023 v1'!$A$1:$B$1287,2,FALSE)</f>
        <v>AF</v>
      </c>
      <c r="D3334" t="s">
        <v>569</v>
      </c>
      <c r="E3334">
        <v>1</v>
      </c>
      <c r="F3334" t="s">
        <v>570</v>
      </c>
      <c r="G3334" s="71">
        <f>VLOOKUP(M3334,'BASE ARTICLE SAMUEL 25012023 v1'!$A$1:$F$1287,6,FALSE)</f>
        <v>0.67</v>
      </c>
      <c r="H3334" s="6">
        <f>VLOOKUP(M3334,'BASE ARTICLE SAMUEL 25012023 v2'!$A$1:$H$1287,8,FALSE)</f>
        <v>0.73</v>
      </c>
      <c r="I3334">
        <v>0.9</v>
      </c>
      <c r="J3334">
        <f t="shared" si="421"/>
        <v>0.9</v>
      </c>
      <c r="K3334" s="6">
        <f>VLOOKUP(M3334,'BASE ARTICLE SAMUEL 25012023 v2'!$A$1:$K$1287,11,FALSE)</f>
        <v>0.97089999999999999</v>
      </c>
      <c r="L3334" s="6">
        <f t="shared" si="422"/>
        <v>0.97089999999999999</v>
      </c>
      <c r="M3334" t="s">
        <v>569</v>
      </c>
      <c r="N3334" t="str">
        <f>VLOOKUP(M3334,'BASE ARTICLE SAMUEL 25012023 v1'!$A$2:$B$1287,2,FALSE)</f>
        <v>AN</v>
      </c>
      <c r="O3334">
        <f t="shared" si="418"/>
        <v>0.73</v>
      </c>
    </row>
    <row r="3335" spans="1:15" outlineLevel="2" x14ac:dyDescent="0.25">
      <c r="A3335" t="s">
        <v>1158</v>
      </c>
      <c r="B3335" s="74" t="str">
        <f t="shared" si="423"/>
        <v>0V75BG</v>
      </c>
      <c r="C3335" t="str">
        <f>VLOOKUP(A3335,'BASE ARTICLE SAMUEL 25012023 v1'!$A$1:$B$1287,2,FALSE)</f>
        <v>AF</v>
      </c>
      <c r="D3335" t="s">
        <v>1809</v>
      </c>
      <c r="E3335">
        <v>1</v>
      </c>
      <c r="F3335" t="s">
        <v>1810</v>
      </c>
      <c r="G3335" s="71">
        <f>VLOOKUP(M3335,'BASE ARTICLE SAMUEL 25012023 v1'!$A$1:$F$1287,6,FALSE)</f>
        <v>0.2</v>
      </c>
      <c r="H3335" s="6">
        <f>VLOOKUP(M3335,'BASE ARTICLE SAMUEL 25012023 v2'!$A$1:$H$1287,8,FALSE)</f>
        <v>0.2</v>
      </c>
      <c r="I3335">
        <v>0.4</v>
      </c>
      <c r="J3335">
        <f t="shared" si="421"/>
        <v>0.4</v>
      </c>
      <c r="K3335" s="6">
        <f>VLOOKUP(M3335,'BASE ARTICLE SAMUEL 25012023 v2'!$A$1:$K$1287,11,FALSE)</f>
        <v>0.4</v>
      </c>
      <c r="L3335" s="6">
        <f t="shared" si="422"/>
        <v>0.4</v>
      </c>
      <c r="M3335" t="s">
        <v>1809</v>
      </c>
      <c r="N3335" t="str">
        <f>VLOOKUP(M3335,'BASE ARTICLE SAMUEL 25012023 v1'!$A$2:$B$1287,2,FALSE)</f>
        <v>AN</v>
      </c>
      <c r="O3335">
        <f t="shared" si="418"/>
        <v>0.2</v>
      </c>
    </row>
    <row r="3336" spans="1:15" outlineLevel="2" x14ac:dyDescent="0.25">
      <c r="A3336" t="s">
        <v>1158</v>
      </c>
      <c r="B3336" s="74" t="str">
        <f t="shared" si="423"/>
        <v>0V75BG</v>
      </c>
      <c r="C3336" t="str">
        <f>VLOOKUP(A3336,'BASE ARTICLE SAMUEL 25012023 v1'!$A$1:$B$1287,2,FALSE)</f>
        <v>AF</v>
      </c>
      <c r="D3336" t="s">
        <v>1923</v>
      </c>
      <c r="E3336">
        <v>1</v>
      </c>
      <c r="F3336" t="s">
        <v>1924</v>
      </c>
      <c r="G3336" s="71">
        <f>VLOOKUP(M3336,'BASE ARTICLE SAMUEL 25012023 v1'!$A$1:$F$1287,6,FALSE)</f>
        <v>0</v>
      </c>
      <c r="H3336" s="6">
        <f>VLOOKUP(M3336,'BASE ARTICLE SAMUEL 25012023 v2'!$A$1:$H$1287,8,FALSE)</f>
        <v>47.457000000000001</v>
      </c>
      <c r="I3336">
        <v>70.510000000000005</v>
      </c>
      <c r="J3336">
        <f t="shared" si="421"/>
        <v>70.510000000000005</v>
      </c>
      <c r="K3336" s="6">
        <f>VLOOKUP(M3336,'BASE ARTICLE SAMUEL 25012023 v2'!$A$1:$K$1287,11,FALSE)</f>
        <v>72.377800000000008</v>
      </c>
      <c r="L3336" s="6">
        <f t="shared" si="422"/>
        <v>72.377800000000008</v>
      </c>
      <c r="M3336" t="s">
        <v>1923</v>
      </c>
      <c r="N3336" t="str">
        <f>VLOOKUP(M3336,'BASE ARTICLE SAMUEL 25012023 v1'!$A$2:$B$1287,2,FALSE)</f>
        <v>AF</v>
      </c>
      <c r="O3336">
        <f t="shared" si="418"/>
        <v>47.457000000000001</v>
      </c>
    </row>
    <row r="3337" spans="1:15" outlineLevel="2" x14ac:dyDescent="0.25">
      <c r="A3337" t="s">
        <v>1158</v>
      </c>
      <c r="B3337" s="74" t="str">
        <f t="shared" si="423"/>
        <v>0V75BG</v>
      </c>
      <c r="C3337" t="str">
        <f>VLOOKUP(A3337,'BASE ARTICLE SAMUEL 25012023 v1'!$A$1:$B$1287,2,FALSE)</f>
        <v>AF</v>
      </c>
      <c r="D3337" t="s">
        <v>90</v>
      </c>
      <c r="E3337">
        <v>1</v>
      </c>
      <c r="F3337" t="s">
        <v>91</v>
      </c>
      <c r="G3337" s="71">
        <f>VLOOKUP(M3337,'BASE ARTICLE SAMUEL 25012023 v1'!$A$1:$F$1287,6,FALSE)</f>
        <v>0.92</v>
      </c>
      <c r="H3337" s="6">
        <f>VLOOKUP(M3337,'BASE ARTICLE SAMUEL 25012023 v2'!$A$1:$H$1287,8,FALSE)</f>
        <v>0.92</v>
      </c>
      <c r="I3337">
        <v>1.38</v>
      </c>
      <c r="J3337">
        <f t="shared" si="421"/>
        <v>1.38</v>
      </c>
      <c r="K3337" s="6">
        <f>VLOOKUP(M3337,'BASE ARTICLE SAMUEL 25012023 v2'!$A$1:$K$1287,11,FALSE)</f>
        <v>1.3800000000000001</v>
      </c>
      <c r="L3337" s="6">
        <f t="shared" si="422"/>
        <v>1.3800000000000001</v>
      </c>
      <c r="M3337" t="s">
        <v>90</v>
      </c>
      <c r="N3337" t="str">
        <f>VLOOKUP(M3337,'BASE ARTICLE SAMUEL 25012023 v1'!$A$2:$B$1287,2,FALSE)</f>
        <v>AS</v>
      </c>
      <c r="O3337">
        <f t="shared" si="418"/>
        <v>0.92</v>
      </c>
    </row>
    <row r="3338" spans="1:15" outlineLevel="2" x14ac:dyDescent="0.25">
      <c r="A3338" t="s">
        <v>1158</v>
      </c>
      <c r="B3338" s="74" t="str">
        <f t="shared" si="423"/>
        <v>0V75BG</v>
      </c>
      <c r="C3338" t="str">
        <f>VLOOKUP(A3338,'BASE ARTICLE SAMUEL 25012023 v1'!$A$1:$B$1287,2,FALSE)</f>
        <v>AF</v>
      </c>
      <c r="D3338" t="s">
        <v>68</v>
      </c>
      <c r="E3338">
        <v>1</v>
      </c>
      <c r="F3338" t="s">
        <v>69</v>
      </c>
      <c r="G3338" s="71">
        <f>VLOOKUP(M3338,'BASE ARTICLE SAMUEL 25012023 v1'!$A$1:$F$1287,6,FALSE)</f>
        <v>0.94</v>
      </c>
      <c r="H3338" s="6">
        <f>VLOOKUP(M3338,'BASE ARTICLE SAMUEL 25012023 v2'!$A$1:$H$1287,8,FALSE)</f>
        <v>0.94</v>
      </c>
      <c r="I3338">
        <v>1.41</v>
      </c>
      <c r="J3338">
        <f t="shared" si="421"/>
        <v>1.41</v>
      </c>
      <c r="K3338" s="6">
        <f>VLOOKUP(M3338,'BASE ARTICLE SAMUEL 25012023 v2'!$A$1:$K$1287,11,FALSE)</f>
        <v>1.41</v>
      </c>
      <c r="L3338" s="6">
        <f t="shared" si="422"/>
        <v>1.41</v>
      </c>
      <c r="M3338" t="s">
        <v>68</v>
      </c>
      <c r="N3338" t="str">
        <f>VLOOKUP(M3338,'BASE ARTICLE SAMUEL 25012023 v1'!$A$2:$B$1287,2,FALSE)</f>
        <v>AS</v>
      </c>
      <c r="O3338">
        <f t="shared" si="418"/>
        <v>0.94</v>
      </c>
    </row>
    <row r="3339" spans="1:15" outlineLevel="2" x14ac:dyDescent="0.25">
      <c r="A3339" t="s">
        <v>1158</v>
      </c>
      <c r="B3339" s="74" t="str">
        <f t="shared" si="423"/>
        <v>0V75BG</v>
      </c>
      <c r="C3339" t="str">
        <f>VLOOKUP(A3339,'BASE ARTICLE SAMUEL 25012023 v1'!$A$1:$B$1287,2,FALSE)</f>
        <v>AF</v>
      </c>
      <c r="D3339" t="s">
        <v>1929</v>
      </c>
      <c r="E3339">
        <v>1</v>
      </c>
      <c r="F3339" t="s">
        <v>1930</v>
      </c>
      <c r="G3339" s="71">
        <f>VLOOKUP(M3339,'BASE ARTICLE SAMUEL 25012023 v1'!$A$1:$F$1287,6,FALSE)</f>
        <v>37.68</v>
      </c>
      <c r="H3339" s="6">
        <f>VLOOKUP(M3339,'BASE ARTICLE SAMUEL 25012023 v2'!$A$1:$H$1287,8,FALSE)</f>
        <v>37.183000000000007</v>
      </c>
      <c r="I3339">
        <v>19.28</v>
      </c>
      <c r="J3339">
        <f t="shared" si="421"/>
        <v>19.28</v>
      </c>
      <c r="K3339" s="6">
        <f>VLOOKUP(M3339,'BASE ARTICLE SAMUEL 25012023 v2'!$A$1:$K$1287,11,FALSE)</f>
        <v>46.478750000000005</v>
      </c>
      <c r="L3339" s="6">
        <f t="shared" si="422"/>
        <v>46.478750000000005</v>
      </c>
      <c r="M3339" t="s">
        <v>1929</v>
      </c>
      <c r="N3339" t="str">
        <f>VLOOKUP(M3339,'BASE ARTICLE SAMUEL 25012023 v1'!$A$2:$B$1287,2,FALSE)</f>
        <v>AA</v>
      </c>
      <c r="O3339">
        <f t="shared" si="418"/>
        <v>37.183000000000007</v>
      </c>
    </row>
    <row r="3340" spans="1:15" outlineLevel="2" x14ac:dyDescent="0.25">
      <c r="A3340" t="s">
        <v>1158</v>
      </c>
      <c r="B3340" s="74" t="str">
        <f t="shared" si="423"/>
        <v>0V75BG</v>
      </c>
      <c r="C3340" t="str">
        <f>VLOOKUP(A3340,'BASE ARTICLE SAMUEL 25012023 v1'!$A$1:$B$1287,2,FALSE)</f>
        <v>AF</v>
      </c>
      <c r="D3340" t="s">
        <v>1925</v>
      </c>
      <c r="E3340">
        <v>1</v>
      </c>
      <c r="F3340" t="s">
        <v>1926</v>
      </c>
      <c r="G3340" s="71">
        <f>VLOOKUP(M3340,'BASE ARTICLE SAMUEL 25012023 v1'!$A$1:$F$1287,6,FALSE)</f>
        <v>18.989999999999998</v>
      </c>
      <c r="H3340" s="6">
        <f>VLOOKUP(M3340,'BASE ARTICLE SAMUEL 25012023 v2'!$A$1:$H$1287,8,FALSE)</f>
        <v>19.331000000000003</v>
      </c>
      <c r="I3340">
        <v>31.61</v>
      </c>
      <c r="J3340">
        <f t="shared" si="421"/>
        <v>31.61</v>
      </c>
      <c r="K3340" s="6">
        <f>VLOOKUP(M3340,'BASE ARTICLE SAMUEL 25012023 v2'!$A$1:$K$1287,11,FALSE)</f>
        <v>31.954949985940001</v>
      </c>
      <c r="L3340" s="6">
        <f t="shared" si="422"/>
        <v>31.954949985940001</v>
      </c>
      <c r="M3340" t="s">
        <v>1925</v>
      </c>
      <c r="N3340" t="str">
        <f>VLOOKUP(M3340,'BASE ARTICLE SAMUEL 25012023 v1'!$A$2:$B$1287,2,FALSE)</f>
        <v>AF</v>
      </c>
      <c r="O3340">
        <f t="shared" si="418"/>
        <v>19.331000000000003</v>
      </c>
    </row>
    <row r="3341" spans="1:15" outlineLevel="2" x14ac:dyDescent="0.25">
      <c r="A3341" t="s">
        <v>1158</v>
      </c>
      <c r="B3341" s="74" t="str">
        <f t="shared" si="423"/>
        <v>0V75BG</v>
      </c>
      <c r="C3341" t="str">
        <f>VLOOKUP(A3341,'BASE ARTICLE SAMUEL 25012023 v1'!$A$1:$B$1287,2,FALSE)</f>
        <v>AF</v>
      </c>
      <c r="D3341" t="s">
        <v>3956</v>
      </c>
      <c r="E3341">
        <v>1</v>
      </c>
      <c r="F3341" t="s">
        <v>1940</v>
      </c>
      <c r="G3341" s="71">
        <f>VLOOKUP(M3341,'BASE ARTICLE SAMUEL 25012023 v1'!$A$1:$F$1287,6,FALSE)</f>
        <v>94.3</v>
      </c>
      <c r="H3341" s="6">
        <f>VLOOKUP(M3341,'BASE ARTICLE SAMUEL 25012023 v2'!$A$1:$H$1287,8,FALSE)</f>
        <v>90.79</v>
      </c>
      <c r="I3341">
        <v>129.16</v>
      </c>
      <c r="J3341">
        <f t="shared" si="421"/>
        <v>129.16</v>
      </c>
      <c r="K3341" s="6">
        <f>VLOOKUP(M3341,'BASE ARTICLE SAMUEL 25012023 v2'!$A$1:$K$1287,11,FALSE)</f>
        <v>129.88140000800001</v>
      </c>
      <c r="L3341" s="6">
        <f t="shared" si="422"/>
        <v>129.88140000800001</v>
      </c>
      <c r="M3341" t="s">
        <v>3956</v>
      </c>
      <c r="N3341" t="str">
        <f>VLOOKUP(M3341,'BASE ARTICLE SAMUEL 25012023 v1'!$A$2:$B$1287,2,FALSE)</f>
        <v>AF</v>
      </c>
      <c r="O3341">
        <f t="shared" si="418"/>
        <v>90.79</v>
      </c>
    </row>
    <row r="3342" spans="1:15" outlineLevel="2" x14ac:dyDescent="0.25">
      <c r="A3342" t="s">
        <v>1158</v>
      </c>
      <c r="B3342" s="74" t="str">
        <f t="shared" si="423"/>
        <v>0V75BG</v>
      </c>
      <c r="C3342" t="str">
        <f>VLOOKUP(A3342,'BASE ARTICLE SAMUEL 25012023 v1'!$A$1:$B$1287,2,FALSE)</f>
        <v>AF</v>
      </c>
      <c r="D3342">
        <v>7214321415</v>
      </c>
      <c r="E3342">
        <v>1</v>
      </c>
      <c r="F3342" t="s">
        <v>1597</v>
      </c>
      <c r="G3342" s="71">
        <f>VLOOKUP(M3342,'BASE ARTICLE SAMUEL 25012023 v1'!$A$1:$F$1287,6,FALSE)</f>
        <v>0.03</v>
      </c>
      <c r="H3342" s="6">
        <f>VLOOKUP(M3342,'BASE ARTICLE SAMUEL 25012023 v2'!$A$1:$H$1287,8,FALSE)</f>
        <v>0.03</v>
      </c>
      <c r="I3342">
        <v>0.05</v>
      </c>
      <c r="J3342">
        <f t="shared" si="421"/>
        <v>0.05</v>
      </c>
      <c r="K3342" s="6">
        <f>VLOOKUP(M3342,'BASE ARTICLE SAMUEL 25012023 v2'!$A$1:$K$1287,11,FALSE)</f>
        <v>5.0000000010000001</v>
      </c>
      <c r="L3342" s="6">
        <f t="shared" si="422"/>
        <v>5.0000000010000001</v>
      </c>
      <c r="M3342">
        <v>7214321415</v>
      </c>
      <c r="N3342" t="str">
        <f>VLOOKUP(M3342,'BASE ARTICLE SAMUEL 25012023 v1'!$A$2:$B$1287,2,FALSE)</f>
        <v>AN</v>
      </c>
      <c r="O3342">
        <f t="shared" si="418"/>
        <v>0.03</v>
      </c>
    </row>
    <row r="3343" spans="1:15" outlineLevel="2" x14ac:dyDescent="0.25">
      <c r="A3343" t="s">
        <v>1158</v>
      </c>
      <c r="B3343" s="74" t="str">
        <f t="shared" si="423"/>
        <v>0V75BG</v>
      </c>
      <c r="C3343" t="str">
        <f>VLOOKUP(A3343,'BASE ARTICLE SAMUEL 25012023 v1'!$A$1:$B$1287,2,FALSE)</f>
        <v>AF</v>
      </c>
      <c r="D3343" t="s">
        <v>1603</v>
      </c>
      <c r="E3343">
        <v>0.83</v>
      </c>
      <c r="F3343" t="s">
        <v>1604</v>
      </c>
      <c r="G3343" s="71">
        <f>VLOOKUP(M3343,'BASE ARTICLE SAMUEL 25012023 v1'!$A$1:$F$1287,6,FALSE)</f>
        <v>50</v>
      </c>
      <c r="H3343" s="6">
        <f>VLOOKUP(M3343,'BASE ARTICLE SAMUEL 25012023 v2'!$A$1:$H$1287,8,FALSE)</f>
        <v>0</v>
      </c>
      <c r="I3343">
        <v>75</v>
      </c>
      <c r="J3343">
        <f t="shared" si="421"/>
        <v>62.25</v>
      </c>
      <c r="K3343" s="6">
        <f>VLOOKUP(M3343,'BASE ARTICLE SAMUEL 25012023 v2'!$A$1:$K$1287,11,FALSE)</f>
        <v>75</v>
      </c>
      <c r="L3343" s="6">
        <f t="shared" si="422"/>
        <v>62.25</v>
      </c>
      <c r="M3343" t="s">
        <v>1603</v>
      </c>
      <c r="N3343" t="str">
        <f>VLOOKUP(M3343,'BASE ARTICLE SAMUEL 25012023 v1'!$A$2:$B$1287,2,FALSE)</f>
        <v>AN</v>
      </c>
      <c r="O3343">
        <f t="shared" ref="O3343:O3409" si="424">E3343*H3343</f>
        <v>0</v>
      </c>
    </row>
    <row r="3344" spans="1:15" outlineLevel="2" x14ac:dyDescent="0.25">
      <c r="A3344" t="s">
        <v>1158</v>
      </c>
      <c r="B3344" s="74" t="str">
        <f t="shared" si="423"/>
        <v>0V75BG</v>
      </c>
      <c r="C3344" t="str">
        <f>VLOOKUP(A3344,'BASE ARTICLE SAMUEL 25012023 v1'!$A$1:$B$1287,2,FALSE)</f>
        <v>AF</v>
      </c>
      <c r="D3344" t="s">
        <v>757</v>
      </c>
      <c r="E3344">
        <v>1</v>
      </c>
      <c r="F3344" t="s">
        <v>758</v>
      </c>
      <c r="G3344" s="71">
        <f>VLOOKUP(M3344,'BASE ARTICLE SAMUEL 25012023 v1'!$A$1:$F$1287,6,FALSE)</f>
        <v>1.22</v>
      </c>
      <c r="H3344" s="6">
        <f>VLOOKUP(M3344,'BASE ARTICLE SAMUEL 25012023 v2'!$A$1:$H$1287,8,FALSE)</f>
        <v>1.22</v>
      </c>
      <c r="I3344">
        <v>1.62</v>
      </c>
      <c r="J3344">
        <f t="shared" si="421"/>
        <v>1.62</v>
      </c>
      <c r="K3344" s="6">
        <f>VLOOKUP(M3344,'BASE ARTICLE SAMUEL 25012023 v2'!$A$1:$K$1287,11,FALSE)</f>
        <v>1.6226</v>
      </c>
      <c r="L3344" s="6">
        <f t="shared" si="422"/>
        <v>1.6226</v>
      </c>
      <c r="M3344" t="s">
        <v>757</v>
      </c>
      <c r="N3344" t="str">
        <f>VLOOKUP(M3344,'BASE ARTICLE SAMUEL 25012023 v1'!$A$2:$B$1287,2,FALSE)</f>
        <v>AS</v>
      </c>
      <c r="O3344">
        <f t="shared" si="424"/>
        <v>1.22</v>
      </c>
    </row>
    <row r="3345" spans="1:15" outlineLevel="2" x14ac:dyDescent="0.25">
      <c r="A3345" t="s">
        <v>1158</v>
      </c>
      <c r="B3345" s="74" t="str">
        <f t="shared" si="423"/>
        <v>0V75BG</v>
      </c>
      <c r="C3345" t="str">
        <f>VLOOKUP(A3345,'BASE ARTICLE SAMUEL 25012023 v1'!$A$1:$B$1287,2,FALSE)</f>
        <v>AF</v>
      </c>
      <c r="D3345">
        <v>9600000618</v>
      </c>
      <c r="E3345">
        <v>1</v>
      </c>
      <c r="F3345" t="s">
        <v>1160</v>
      </c>
      <c r="G3345" s="71">
        <f>VLOOKUP(M3345,'BASE ARTICLE SAMUEL 25012023 v1'!$A$1:$F$1287,6,FALSE)</f>
        <v>1.2</v>
      </c>
      <c r="H3345" s="6">
        <f>VLOOKUP(M3345,'BASE ARTICLE SAMUEL 25012023 v2'!$A$1:$H$1287,8,FALSE)</f>
        <v>1.2</v>
      </c>
      <c r="I3345">
        <v>2.4</v>
      </c>
      <c r="J3345">
        <f t="shared" si="421"/>
        <v>2.4</v>
      </c>
      <c r="K3345" s="6">
        <f>VLOOKUP(M3345,'BASE ARTICLE SAMUEL 25012023 v2'!$A$1:$K$1287,11,FALSE)</f>
        <v>2.4</v>
      </c>
      <c r="L3345" s="6">
        <f t="shared" si="422"/>
        <v>2.4</v>
      </c>
      <c r="M3345">
        <v>9600000618</v>
      </c>
      <c r="N3345" t="str">
        <f>VLOOKUP(M3345,'BASE ARTICLE SAMUEL 25012023 v1'!$A$2:$B$1287,2,FALSE)</f>
        <v>AN</v>
      </c>
      <c r="O3345">
        <f t="shared" si="424"/>
        <v>1.2</v>
      </c>
    </row>
    <row r="3346" spans="1:15" outlineLevel="2" x14ac:dyDescent="0.25">
      <c r="A3346" t="s">
        <v>1158</v>
      </c>
      <c r="B3346" s="74" t="str">
        <f t="shared" si="423"/>
        <v>0V75BG</v>
      </c>
      <c r="C3346" t="str">
        <f>VLOOKUP(A3346,'BASE ARTICLE SAMUEL 25012023 v1'!$A$1:$B$1287,2,FALSE)</f>
        <v>AF</v>
      </c>
      <c r="D3346" t="s">
        <v>1549</v>
      </c>
      <c r="E3346">
        <v>1</v>
      </c>
      <c r="F3346" t="s">
        <v>1550</v>
      </c>
      <c r="G3346" s="71">
        <f>VLOOKUP(M3346,'BASE ARTICLE SAMUEL 25012023 v1'!$A$1:$F$1287,6,FALSE)</f>
        <v>5</v>
      </c>
      <c r="H3346" s="6">
        <f>VLOOKUP(M3346,'BASE ARTICLE SAMUEL 25012023 v2'!$A$1:$H$1287,8,FALSE)</f>
        <v>5</v>
      </c>
      <c r="I3346">
        <v>0</v>
      </c>
      <c r="J3346">
        <f t="shared" si="421"/>
        <v>0</v>
      </c>
      <c r="K3346" s="6">
        <f>VLOOKUP(M3346,'BASE ARTICLE SAMUEL 25012023 v2'!$A$1:$K$1287,11,FALSE)</f>
        <v>5.5</v>
      </c>
      <c r="L3346" s="6">
        <f t="shared" si="422"/>
        <v>5.5</v>
      </c>
      <c r="M3346" t="s">
        <v>1549</v>
      </c>
      <c r="N3346" t="str">
        <f>VLOOKUP(M3346,'BASE ARTICLE SAMUEL 25012023 v1'!$A$2:$B$1287,2,FALSE)</f>
        <v>AN</v>
      </c>
      <c r="O3346">
        <f t="shared" si="424"/>
        <v>5</v>
      </c>
    </row>
    <row r="3347" spans="1:15" outlineLevel="2" x14ac:dyDescent="0.25">
      <c r="A3347" t="s">
        <v>1158</v>
      </c>
      <c r="B3347" s="74" t="str">
        <f t="shared" si="423"/>
        <v>0V75BG</v>
      </c>
      <c r="C3347" t="str">
        <f>VLOOKUP(A3347,'BASE ARTICLE SAMUEL 25012023 v1'!$A$1:$B$1287,2,FALSE)</f>
        <v>AF</v>
      </c>
      <c r="D3347" t="s">
        <v>1667</v>
      </c>
      <c r="E3347">
        <v>2</v>
      </c>
      <c r="F3347" t="s">
        <v>1668</v>
      </c>
      <c r="G3347" s="71">
        <f>VLOOKUP(M3347,'BASE ARTICLE SAMUEL 25012023 v1'!$A$1:$F$1287,6,FALSE)</f>
        <v>0.6</v>
      </c>
      <c r="H3347" s="6">
        <f>VLOOKUP(M3347,'BASE ARTICLE SAMUEL 25012023 v2'!$A$1:$H$1287,8,FALSE)</f>
        <v>0.6</v>
      </c>
      <c r="I3347">
        <v>0.9</v>
      </c>
      <c r="J3347">
        <f t="shared" si="421"/>
        <v>1.8</v>
      </c>
      <c r="K3347" s="6">
        <f>VLOOKUP(M3347,'BASE ARTICLE SAMUEL 25012023 v2'!$A$1:$K$1287,11,FALSE)</f>
        <v>0.89999999999999991</v>
      </c>
      <c r="L3347" s="6">
        <f t="shared" si="422"/>
        <v>1.7999999999999998</v>
      </c>
      <c r="M3347" t="s">
        <v>1667</v>
      </c>
      <c r="N3347" t="str">
        <f>VLOOKUP(M3347,'BASE ARTICLE SAMUEL 25012023 v1'!$A$2:$B$1287,2,FALSE)</f>
        <v>AN</v>
      </c>
      <c r="O3347">
        <f t="shared" si="424"/>
        <v>1.2</v>
      </c>
    </row>
    <row r="3348" spans="1:15" outlineLevel="2" x14ac:dyDescent="0.25">
      <c r="A3348" t="s">
        <v>1158</v>
      </c>
      <c r="B3348" s="74" t="str">
        <f t="shared" si="423"/>
        <v>0V75BG</v>
      </c>
      <c r="C3348" t="str">
        <f>VLOOKUP(A3348,'BASE ARTICLE SAMUEL 25012023 v1'!$A$1:$B$1287,2,FALSE)</f>
        <v>AF</v>
      </c>
      <c r="D3348" t="s">
        <v>2354</v>
      </c>
      <c r="E3348">
        <v>1.6</v>
      </c>
      <c r="F3348" t="s">
        <v>2355</v>
      </c>
      <c r="G3348" s="71">
        <f>VLOOKUP(M3348,'BASE ARTICLE SAMUEL 25012023 v1'!$A$1:$F$1287,6,FALSE)</f>
        <v>5.3</v>
      </c>
      <c r="H3348" s="6">
        <f>VLOOKUP(M3348,'BASE ARTICLE SAMUEL 25012023 v2'!$A$1:$H$1287,8,FALSE)</f>
        <v>5.3</v>
      </c>
      <c r="I3348">
        <v>0</v>
      </c>
      <c r="J3348">
        <f t="shared" si="421"/>
        <v>0</v>
      </c>
      <c r="K3348" s="6">
        <f>VLOOKUP(M3348,'BASE ARTICLE SAMUEL 25012023 v2'!$A$1:$K$1287,11,FALSE)</f>
        <v>7.9499999999999993</v>
      </c>
      <c r="L3348" s="6">
        <f t="shared" si="422"/>
        <v>12.719999999999999</v>
      </c>
      <c r="M3348" t="s">
        <v>2354</v>
      </c>
      <c r="N3348" t="str">
        <f>VLOOKUP(M3348,'BASE ARTICLE SAMUEL 25012023 v1'!$A$2:$B$1287,2,FALSE)</f>
        <v>AN</v>
      </c>
      <c r="O3348">
        <f t="shared" si="424"/>
        <v>8.48</v>
      </c>
    </row>
    <row r="3349" spans="1:15" outlineLevel="2" x14ac:dyDescent="0.25">
      <c r="A3349" t="s">
        <v>1158</v>
      </c>
      <c r="B3349" s="74" t="str">
        <f t="shared" si="423"/>
        <v>0V75BG</v>
      </c>
      <c r="C3349" t="str">
        <f>VLOOKUP(A3349,'BASE ARTICLE SAMUEL 25012023 v1'!$A$1:$B$1287,2,FALSE)</f>
        <v>AF</v>
      </c>
      <c r="D3349" t="s">
        <v>2560</v>
      </c>
      <c r="E3349">
        <v>1</v>
      </c>
      <c r="F3349" t="s">
        <v>2549</v>
      </c>
      <c r="G3349" s="71">
        <f>VLOOKUP(M3349,'BASE ARTICLE SAMUEL 25012023 v1'!$A$1:$F$1287,6,FALSE)</f>
        <v>2.2000000000000002</v>
      </c>
      <c r="H3349" s="6">
        <f>VLOOKUP(M3349,'BASE ARTICLE SAMUEL 25012023 v2'!$A$1:$H$1287,8,FALSE)</f>
        <v>2.2200000000000002</v>
      </c>
      <c r="I3349">
        <v>15.6</v>
      </c>
      <c r="J3349">
        <f t="shared" si="421"/>
        <v>15.6</v>
      </c>
      <c r="K3349" s="6">
        <f>VLOOKUP(M3349,'BASE ARTICLE SAMUEL 25012023 v2'!$A$1:$K$1287,11,FALSE)</f>
        <v>2.9526000000000003</v>
      </c>
      <c r="L3349" s="6">
        <f t="shared" si="422"/>
        <v>2.9526000000000003</v>
      </c>
      <c r="M3349" t="s">
        <v>2560</v>
      </c>
      <c r="N3349" t="str">
        <f>VLOOKUP(M3349,'BASE ARTICLE SAMUEL 25012023 v1'!$A$2:$B$1287,2,FALSE)</f>
        <v>AN</v>
      </c>
      <c r="O3349">
        <f t="shared" si="424"/>
        <v>2.2200000000000002</v>
      </c>
    </row>
    <row r="3350" spans="1:15" outlineLevel="1" x14ac:dyDescent="0.25">
      <c r="A3350" s="74" t="s">
        <v>4293</v>
      </c>
      <c r="B3350" s="74" t="str">
        <f t="shared" si="423"/>
        <v>SPR1200V75BG</v>
      </c>
      <c r="H3350" s="6" t="e">
        <f>VLOOKUP(M3350,'BASE ARTICLE SAMUEL 25012023 v2'!$A$1:$H$1287,8,FALSE)</f>
        <v>#N/A</v>
      </c>
      <c r="K3350" s="6" t="e">
        <f>VLOOKUP(M3350,'BASE ARTICLE SAMUEL 25012023 v2'!$A$1:$K$1287,11,FALSE)</f>
        <v>#N/A</v>
      </c>
      <c r="L3350" s="6">
        <f>SUBTOTAL(9,L3325:L3349)</f>
        <v>1222.3022599949402</v>
      </c>
      <c r="O3350">
        <f>SUBTOTAL(9,O3325:O3349)</f>
        <v>768.17300000000012</v>
      </c>
    </row>
    <row r="3351" spans="1:15" outlineLevel="2" x14ac:dyDescent="0.25">
      <c r="A3351" t="s">
        <v>1216</v>
      </c>
      <c r="B3351" s="74" t="str">
        <f t="shared" si="423"/>
        <v>0V100</v>
      </c>
      <c r="C3351" t="str">
        <f>VLOOKUP(A3351,'BASE ARTICLE SAMUEL 25012023 v1'!$A$1:$B$1287,2,FALSE)</f>
        <v>AF</v>
      </c>
      <c r="D3351" t="s">
        <v>576</v>
      </c>
      <c r="E3351">
        <v>1.1000000000000001</v>
      </c>
      <c r="F3351" t="s">
        <v>577</v>
      </c>
      <c r="G3351" s="71">
        <f>VLOOKUP(M3351,'BASE ARTICLE SAMUEL 25012023 v1'!$A$1:$F$1287,6,FALSE)</f>
        <v>3.2</v>
      </c>
      <c r="H3351" s="6">
        <f>VLOOKUP(M3351,'BASE ARTICLE SAMUEL 25012023 v2'!$A$1:$H$1287,8,FALSE)</f>
        <v>3.2</v>
      </c>
      <c r="I3351">
        <v>4.3499999999999996</v>
      </c>
      <c r="J3351">
        <f t="shared" ref="J3351:J3375" si="425">E3351*I3351</f>
        <v>4.7850000000000001</v>
      </c>
      <c r="K3351" s="6">
        <f>VLOOKUP(M3351,'BASE ARTICLE SAMUEL 25012023 v2'!$A$1:$K$1287,11,FALSE)</f>
        <v>4.8000000000000007</v>
      </c>
      <c r="L3351" s="6">
        <f t="shared" ref="L3351:L3375" si="426">E3351*K3351</f>
        <v>5.2800000000000011</v>
      </c>
      <c r="M3351" t="s">
        <v>576</v>
      </c>
      <c r="N3351" t="str">
        <f>VLOOKUP(M3351,'BASE ARTICLE SAMUEL 25012023 v1'!$A$2:$B$1287,2,FALSE)</f>
        <v>AN</v>
      </c>
      <c r="O3351">
        <f t="shared" si="424"/>
        <v>3.5200000000000005</v>
      </c>
    </row>
    <row r="3352" spans="1:15" outlineLevel="2" x14ac:dyDescent="0.25">
      <c r="A3352" t="s">
        <v>1216</v>
      </c>
      <c r="B3352" s="74" t="str">
        <f t="shared" si="423"/>
        <v>0V100</v>
      </c>
      <c r="C3352" t="str">
        <f>VLOOKUP(A3352,'BASE ARTICLE SAMUEL 25012023 v1'!$A$1:$B$1287,2,FALSE)</f>
        <v>AF</v>
      </c>
      <c r="D3352" t="s">
        <v>1522</v>
      </c>
      <c r="E3352">
        <v>1</v>
      </c>
      <c r="F3352" t="s">
        <v>1523</v>
      </c>
      <c r="G3352" s="71">
        <f>VLOOKUP(M3352,'BASE ARTICLE SAMUEL 25012023 v1'!$A$1:$F$1287,6,FALSE)</f>
        <v>13.79</v>
      </c>
      <c r="H3352" s="6">
        <f>VLOOKUP(M3352,'BASE ARTICLE SAMUEL 25012023 v2'!$A$1:$H$1287,8,FALSE)</f>
        <v>12.83</v>
      </c>
      <c r="I3352">
        <v>20.69</v>
      </c>
      <c r="J3352">
        <f t="shared" si="425"/>
        <v>20.69</v>
      </c>
      <c r="K3352" s="6">
        <f>VLOOKUP(M3352,'BASE ARTICLE SAMUEL 25012023 v2'!$A$1:$K$1287,11,FALSE)</f>
        <v>19.245000000000001</v>
      </c>
      <c r="L3352" s="6">
        <f t="shared" si="426"/>
        <v>19.245000000000001</v>
      </c>
      <c r="M3352" t="s">
        <v>1522</v>
      </c>
      <c r="N3352" t="str">
        <f>VLOOKUP(M3352,'BASE ARTICLE SAMUEL 25012023 v1'!$A$2:$B$1287,2,FALSE)</f>
        <v>AS</v>
      </c>
      <c r="O3352">
        <f t="shared" si="424"/>
        <v>12.83</v>
      </c>
    </row>
    <row r="3353" spans="1:15" outlineLevel="2" x14ac:dyDescent="0.25">
      <c r="A3353" t="s">
        <v>1216</v>
      </c>
      <c r="B3353" s="74" t="str">
        <f t="shared" si="423"/>
        <v>0V100</v>
      </c>
      <c r="C3353" t="str">
        <f>VLOOKUP(A3353,'BASE ARTICLE SAMUEL 25012023 v1'!$A$1:$B$1287,2,FALSE)</f>
        <v>AF</v>
      </c>
      <c r="D3353" t="s">
        <v>1118</v>
      </c>
      <c r="E3353">
        <v>1</v>
      </c>
      <c r="F3353" t="s">
        <v>1119</v>
      </c>
      <c r="G3353" s="71">
        <f>VLOOKUP(M3353,'BASE ARTICLE SAMUEL 25012023 v1'!$A$1:$F$1287,6,FALSE)</f>
        <v>0</v>
      </c>
      <c r="H3353" s="6">
        <f>VLOOKUP(M3353,'BASE ARTICLE SAMUEL 25012023 v2'!$A$1:$H$1287,8,FALSE)</f>
        <v>83.629999999999981</v>
      </c>
      <c r="I3353">
        <v>135.75</v>
      </c>
      <c r="J3353">
        <f t="shared" si="425"/>
        <v>135.75</v>
      </c>
      <c r="K3353" s="6">
        <f>VLOOKUP(M3353,'BASE ARTICLE SAMUEL 25012023 v2'!$A$1:$K$1287,11,FALSE)</f>
        <v>142.03600000000003</v>
      </c>
      <c r="L3353" s="6">
        <f t="shared" si="426"/>
        <v>142.03600000000003</v>
      </c>
      <c r="M3353" t="s">
        <v>1118</v>
      </c>
      <c r="N3353" t="str">
        <f>VLOOKUP(M3353,'BASE ARTICLE SAMUEL 25012023 v1'!$A$2:$B$1287,2,FALSE)</f>
        <v>AF</v>
      </c>
      <c r="O3353">
        <f t="shared" si="424"/>
        <v>83.629999999999981</v>
      </c>
    </row>
    <row r="3354" spans="1:15" outlineLevel="2" x14ac:dyDescent="0.25">
      <c r="A3354" t="s">
        <v>1216</v>
      </c>
      <c r="B3354" s="74" t="str">
        <f t="shared" si="423"/>
        <v>0V100</v>
      </c>
      <c r="C3354" t="str">
        <f>VLOOKUP(A3354,'BASE ARTICLE SAMUEL 25012023 v1'!$A$1:$B$1287,2,FALSE)</f>
        <v>AF</v>
      </c>
      <c r="D3354" t="s">
        <v>942</v>
      </c>
      <c r="E3354">
        <v>1</v>
      </c>
      <c r="F3354" t="s">
        <v>943</v>
      </c>
      <c r="G3354" s="71">
        <f>VLOOKUP(M3354,'BASE ARTICLE SAMUEL 25012023 v1'!$A$1:$F$1287,6,FALSE)</f>
        <v>1.64</v>
      </c>
      <c r="H3354" s="6">
        <f>VLOOKUP(M3354,'BASE ARTICLE SAMUEL 25012023 v2'!$A$1:$H$1287,8,FALSE)</f>
        <v>1.83</v>
      </c>
      <c r="I3354">
        <v>2.4500000000000002</v>
      </c>
      <c r="J3354">
        <f t="shared" si="425"/>
        <v>2.4500000000000002</v>
      </c>
      <c r="K3354" s="6">
        <f>VLOOKUP(M3354,'BASE ARTICLE SAMUEL 25012023 v2'!$A$1:$K$1287,11,FALSE)</f>
        <v>2.7450000000000001</v>
      </c>
      <c r="L3354" s="6">
        <f t="shared" si="426"/>
        <v>2.7450000000000001</v>
      </c>
      <c r="M3354" t="s">
        <v>942</v>
      </c>
      <c r="N3354" t="str">
        <f>VLOOKUP(M3354,'BASE ARTICLE SAMUEL 25012023 v1'!$A$2:$B$1287,2,FALSE)</f>
        <v>AS</v>
      </c>
      <c r="O3354">
        <f t="shared" si="424"/>
        <v>1.83</v>
      </c>
    </row>
    <row r="3355" spans="1:15" outlineLevel="2" x14ac:dyDescent="0.25">
      <c r="A3355" t="s">
        <v>1216</v>
      </c>
      <c r="B3355" s="74" t="str">
        <f t="shared" si="423"/>
        <v>0V100</v>
      </c>
      <c r="C3355" t="str">
        <f>VLOOKUP(A3355,'BASE ARTICLE SAMUEL 25012023 v1'!$A$1:$B$1287,2,FALSE)</f>
        <v>AF</v>
      </c>
      <c r="D3355" t="s">
        <v>558</v>
      </c>
      <c r="E3355">
        <v>2</v>
      </c>
      <c r="F3355" t="s">
        <v>559</v>
      </c>
      <c r="G3355" s="71">
        <f>VLOOKUP(M3355,'BASE ARTICLE SAMUEL 25012023 v1'!$A$1:$F$1287,6,FALSE)</f>
        <v>0.85</v>
      </c>
      <c r="H3355" s="6">
        <f>VLOOKUP(M3355,'BASE ARTICLE SAMUEL 25012023 v2'!$A$1:$H$1287,8,FALSE)</f>
        <v>0.91100000000000003</v>
      </c>
      <c r="I3355">
        <v>1.1299999999999999</v>
      </c>
      <c r="J3355">
        <f t="shared" si="425"/>
        <v>2.2599999999999998</v>
      </c>
      <c r="K3355" s="6">
        <f>VLOOKUP(M3355,'BASE ARTICLE SAMUEL 25012023 v2'!$A$1:$K$1287,11,FALSE)</f>
        <v>1.2116300000000002</v>
      </c>
      <c r="L3355" s="6">
        <f t="shared" si="426"/>
        <v>2.4232600000000004</v>
      </c>
      <c r="M3355" t="s">
        <v>558</v>
      </c>
      <c r="N3355" t="str">
        <f>VLOOKUP(M3355,'BASE ARTICLE SAMUEL 25012023 v1'!$A$2:$B$1287,2,FALSE)</f>
        <v>AS</v>
      </c>
      <c r="O3355">
        <f t="shared" si="424"/>
        <v>1.8220000000000001</v>
      </c>
    </row>
    <row r="3356" spans="1:15" outlineLevel="2" x14ac:dyDescent="0.25">
      <c r="A3356" t="s">
        <v>1216</v>
      </c>
      <c r="B3356" s="74" t="str">
        <f t="shared" si="423"/>
        <v>0V100</v>
      </c>
      <c r="C3356" t="str">
        <f>VLOOKUP(A3356,'BASE ARTICLE SAMUEL 25012023 v1'!$A$1:$B$1287,2,FALSE)</f>
        <v>AF</v>
      </c>
      <c r="D3356">
        <v>101007</v>
      </c>
      <c r="E3356">
        <v>1</v>
      </c>
      <c r="F3356" t="s">
        <v>582</v>
      </c>
      <c r="G3356" s="71">
        <f>VLOOKUP(M3356,'BASE ARTICLE SAMUEL 25012023 v1'!$A$1:$F$1287,6,FALSE)</f>
        <v>1.5</v>
      </c>
      <c r="H3356" s="6">
        <f>VLOOKUP(M3356,'BASE ARTICLE SAMUEL 25012023 v2'!$A$1:$H$1287,8,FALSE)</f>
        <v>1.5</v>
      </c>
      <c r="I3356">
        <v>2.25</v>
      </c>
      <c r="J3356">
        <f t="shared" si="425"/>
        <v>2.25</v>
      </c>
      <c r="K3356" s="6">
        <f>VLOOKUP(M3356,'BASE ARTICLE SAMUEL 25012023 v2'!$A$1:$K$1287,11,FALSE)</f>
        <v>2.25</v>
      </c>
      <c r="L3356" s="6">
        <f t="shared" si="426"/>
        <v>2.25</v>
      </c>
      <c r="M3356">
        <v>101007</v>
      </c>
      <c r="N3356" t="str">
        <f>VLOOKUP(M3356,'BASE ARTICLE SAMUEL 25012023 v1'!$A$2:$B$1287,2,FALSE)</f>
        <v>AN</v>
      </c>
      <c r="O3356">
        <f t="shared" si="424"/>
        <v>1.5</v>
      </c>
    </row>
    <row r="3357" spans="1:15" outlineLevel="2" x14ac:dyDescent="0.25">
      <c r="A3357" t="s">
        <v>1216</v>
      </c>
      <c r="B3357" s="74" t="str">
        <f t="shared" si="423"/>
        <v>0V100</v>
      </c>
      <c r="C3357" t="str">
        <f>VLOOKUP(A3357,'BASE ARTICLE SAMUEL 25012023 v1'!$A$1:$B$1287,2,FALSE)</f>
        <v>AF</v>
      </c>
      <c r="D3357" t="s">
        <v>1109</v>
      </c>
      <c r="E3357">
        <v>1</v>
      </c>
      <c r="F3357" t="s">
        <v>1110</v>
      </c>
      <c r="G3357" s="71">
        <f>VLOOKUP(M3357,'BASE ARTICLE SAMUEL 25012023 v1'!$A$1:$F$1287,6,FALSE)</f>
        <v>199.65</v>
      </c>
      <c r="H3357" s="6">
        <f>VLOOKUP(M3357,'BASE ARTICLE SAMUEL 25012023 v2'!$A$1:$H$1287,8,FALSE)</f>
        <v>199.65</v>
      </c>
      <c r="I3357">
        <v>294.02999999999997</v>
      </c>
      <c r="J3357">
        <f t="shared" si="425"/>
        <v>294.02999999999997</v>
      </c>
      <c r="K3357" s="6">
        <f>VLOOKUP(M3357,'BASE ARTICLE SAMUEL 25012023 v2'!$A$1:$K$1287,11,FALSE)</f>
        <v>299.47500000000002</v>
      </c>
      <c r="L3357" s="6">
        <f t="shared" si="426"/>
        <v>299.47500000000002</v>
      </c>
      <c r="M3357" t="s">
        <v>1109</v>
      </c>
      <c r="N3357" t="str">
        <f>VLOOKUP(M3357,'BASE ARTICLE SAMUEL 25012023 v1'!$A$2:$B$1287,2,FALSE)</f>
        <v>AN</v>
      </c>
      <c r="O3357">
        <f t="shared" si="424"/>
        <v>199.65</v>
      </c>
    </row>
    <row r="3358" spans="1:15" outlineLevel="2" x14ac:dyDescent="0.25">
      <c r="A3358" t="s">
        <v>1216</v>
      </c>
      <c r="B3358" s="74" t="str">
        <f t="shared" si="423"/>
        <v>0V100</v>
      </c>
      <c r="C3358" t="str">
        <f>VLOOKUP(A3358,'BASE ARTICLE SAMUEL 25012023 v1'!$A$1:$B$1287,2,FALSE)</f>
        <v>AF</v>
      </c>
      <c r="D3358">
        <v>8434000618</v>
      </c>
      <c r="E3358">
        <v>1</v>
      </c>
      <c r="F3358" t="s">
        <v>1485</v>
      </c>
      <c r="G3358" s="71">
        <f>VLOOKUP(M3358,'BASE ARTICLE SAMUEL 25012023 v1'!$A$1:$F$1287,6,FALSE)</f>
        <v>0.02</v>
      </c>
      <c r="H3358" s="6">
        <f>VLOOKUP(M3358,'BASE ARTICLE SAMUEL 25012023 v2'!$A$1:$H$1287,8,FALSE)</f>
        <v>0.02</v>
      </c>
      <c r="I3358">
        <v>0.03</v>
      </c>
      <c r="J3358">
        <f t="shared" si="425"/>
        <v>0.03</v>
      </c>
      <c r="K3358" s="6">
        <f>VLOOKUP(M3358,'BASE ARTICLE SAMUEL 25012023 v2'!$A$1:$K$1287,11,FALSE)</f>
        <v>0.03</v>
      </c>
      <c r="L3358" s="6">
        <f t="shared" si="426"/>
        <v>0.03</v>
      </c>
      <c r="M3358">
        <v>8434000618</v>
      </c>
      <c r="N3358" t="str">
        <f>VLOOKUP(M3358,'BASE ARTICLE SAMUEL 25012023 v1'!$A$2:$B$1287,2,FALSE)</f>
        <v>AN</v>
      </c>
      <c r="O3358">
        <f t="shared" si="424"/>
        <v>0.02</v>
      </c>
    </row>
    <row r="3359" spans="1:15" outlineLevel="2" x14ac:dyDescent="0.25">
      <c r="A3359" t="s">
        <v>1216</v>
      </c>
      <c r="B3359" s="74" t="str">
        <f t="shared" si="423"/>
        <v>0V100</v>
      </c>
      <c r="C3359" t="str">
        <f>VLOOKUP(A3359,'BASE ARTICLE SAMUEL 25012023 v1'!$A$1:$B$1287,2,FALSE)</f>
        <v>AF</v>
      </c>
      <c r="D3359" t="s">
        <v>1669</v>
      </c>
      <c r="E3359">
        <v>2</v>
      </c>
      <c r="F3359" t="s">
        <v>1670</v>
      </c>
      <c r="G3359" s="71">
        <f>VLOOKUP(M3359,'BASE ARTICLE SAMUEL 25012023 v1'!$A$1:$F$1287,6,FALSE)</f>
        <v>7.0000000000000007E-2</v>
      </c>
      <c r="H3359" s="6">
        <f>VLOOKUP(M3359,'BASE ARTICLE SAMUEL 25012023 v2'!$A$1:$H$1287,8,FALSE)</f>
        <v>7.0000000000000007E-2</v>
      </c>
      <c r="I3359">
        <v>0.11</v>
      </c>
      <c r="J3359">
        <f t="shared" si="425"/>
        <v>0.22</v>
      </c>
      <c r="K3359" s="6">
        <f>VLOOKUP(M3359,'BASE ARTICLE SAMUEL 25012023 v2'!$A$1:$K$1287,11,FALSE)</f>
        <v>0.11200000000000002</v>
      </c>
      <c r="L3359" s="6">
        <f t="shared" si="426"/>
        <v>0.22400000000000003</v>
      </c>
      <c r="M3359" t="s">
        <v>1669</v>
      </c>
      <c r="N3359" t="str">
        <f>VLOOKUP(M3359,'BASE ARTICLE SAMUEL 25012023 v1'!$A$2:$B$1287,2,FALSE)</f>
        <v>AN</v>
      </c>
      <c r="O3359">
        <f t="shared" si="424"/>
        <v>0.14000000000000001</v>
      </c>
    </row>
    <row r="3360" spans="1:15" outlineLevel="2" x14ac:dyDescent="0.25">
      <c r="A3360" t="s">
        <v>1216</v>
      </c>
      <c r="B3360" s="74" t="str">
        <f t="shared" si="423"/>
        <v>0V100</v>
      </c>
      <c r="C3360" t="str">
        <f>VLOOKUP(A3360,'BASE ARTICLE SAMUEL 25012023 v1'!$A$1:$B$1287,2,FALSE)</f>
        <v>AF</v>
      </c>
      <c r="D3360" t="s">
        <v>539</v>
      </c>
      <c r="E3360">
        <v>1</v>
      </c>
      <c r="F3360" t="s">
        <v>540</v>
      </c>
      <c r="G3360" s="71">
        <f>VLOOKUP(M3360,'BASE ARTICLE SAMUEL 25012023 v1'!$A$1:$F$1287,6,FALSE)</f>
        <v>313</v>
      </c>
      <c r="H3360" s="6">
        <f>VLOOKUP(M3360,'BASE ARTICLE SAMUEL 25012023 v2'!$A$1:$H$1287,8,FALSE)</f>
        <v>313</v>
      </c>
      <c r="I3360">
        <v>469.5</v>
      </c>
      <c r="J3360">
        <f t="shared" si="425"/>
        <v>469.5</v>
      </c>
      <c r="K3360" s="6">
        <f>VLOOKUP(M3360,'BASE ARTICLE SAMUEL 25012023 v2'!$A$1:$K$1287,11,FALSE)</f>
        <v>469.5</v>
      </c>
      <c r="L3360" s="6">
        <f t="shared" si="426"/>
        <v>469.5</v>
      </c>
      <c r="M3360" t="s">
        <v>539</v>
      </c>
      <c r="N3360" t="str">
        <f>VLOOKUP(M3360,'BASE ARTICLE SAMUEL 25012023 v1'!$A$2:$B$1287,2,FALSE)</f>
        <v>AS</v>
      </c>
      <c r="O3360">
        <f t="shared" si="424"/>
        <v>313</v>
      </c>
    </row>
    <row r="3361" spans="1:15" outlineLevel="2" x14ac:dyDescent="0.25">
      <c r="A3361" t="s">
        <v>1216</v>
      </c>
      <c r="B3361" s="74" t="str">
        <f t="shared" si="423"/>
        <v>0V100</v>
      </c>
      <c r="C3361" t="str">
        <f>VLOOKUP(A3361,'BASE ARTICLE SAMUEL 25012023 v1'!$A$1:$B$1287,2,FALSE)</f>
        <v>AF</v>
      </c>
      <c r="D3361" t="s">
        <v>569</v>
      </c>
      <c r="E3361">
        <v>1</v>
      </c>
      <c r="F3361" t="s">
        <v>570</v>
      </c>
      <c r="G3361" s="71">
        <f>VLOOKUP(M3361,'BASE ARTICLE SAMUEL 25012023 v1'!$A$1:$F$1287,6,FALSE)</f>
        <v>0.67</v>
      </c>
      <c r="H3361" s="6">
        <f>VLOOKUP(M3361,'BASE ARTICLE SAMUEL 25012023 v2'!$A$1:$H$1287,8,FALSE)</f>
        <v>0.73</v>
      </c>
      <c r="I3361">
        <v>0.9</v>
      </c>
      <c r="J3361">
        <f t="shared" si="425"/>
        <v>0.9</v>
      </c>
      <c r="K3361" s="6">
        <f>VLOOKUP(M3361,'BASE ARTICLE SAMUEL 25012023 v2'!$A$1:$K$1287,11,FALSE)</f>
        <v>0.97089999999999999</v>
      </c>
      <c r="L3361" s="6">
        <f t="shared" si="426"/>
        <v>0.97089999999999999</v>
      </c>
      <c r="M3361" t="s">
        <v>569</v>
      </c>
      <c r="N3361" t="str">
        <f>VLOOKUP(M3361,'BASE ARTICLE SAMUEL 25012023 v1'!$A$2:$B$1287,2,FALSE)</f>
        <v>AN</v>
      </c>
      <c r="O3361">
        <f t="shared" si="424"/>
        <v>0.73</v>
      </c>
    </row>
    <row r="3362" spans="1:15" outlineLevel="2" x14ac:dyDescent="0.25">
      <c r="A3362" t="s">
        <v>1216</v>
      </c>
      <c r="B3362" s="74" t="str">
        <f t="shared" si="423"/>
        <v>0V100</v>
      </c>
      <c r="C3362" t="str">
        <f>VLOOKUP(A3362,'BASE ARTICLE SAMUEL 25012023 v1'!$A$1:$B$1287,2,FALSE)</f>
        <v>AF</v>
      </c>
      <c r="D3362" t="s">
        <v>1809</v>
      </c>
      <c r="E3362">
        <v>1</v>
      </c>
      <c r="F3362" t="s">
        <v>1810</v>
      </c>
      <c r="G3362" s="71">
        <f>VLOOKUP(M3362,'BASE ARTICLE SAMUEL 25012023 v1'!$A$1:$F$1287,6,FALSE)</f>
        <v>0.2</v>
      </c>
      <c r="H3362" s="6">
        <f>VLOOKUP(M3362,'BASE ARTICLE SAMUEL 25012023 v2'!$A$1:$H$1287,8,FALSE)</f>
        <v>0.2</v>
      </c>
      <c r="I3362">
        <v>0.4</v>
      </c>
      <c r="J3362">
        <f t="shared" si="425"/>
        <v>0.4</v>
      </c>
      <c r="K3362" s="6">
        <f>VLOOKUP(M3362,'BASE ARTICLE SAMUEL 25012023 v2'!$A$1:$K$1287,11,FALSE)</f>
        <v>0.4</v>
      </c>
      <c r="L3362" s="6">
        <f t="shared" si="426"/>
        <v>0.4</v>
      </c>
      <c r="M3362" t="s">
        <v>1809</v>
      </c>
      <c r="N3362" t="str">
        <f>VLOOKUP(M3362,'BASE ARTICLE SAMUEL 25012023 v1'!$A$2:$B$1287,2,FALSE)</f>
        <v>AN</v>
      </c>
      <c r="O3362">
        <f t="shared" si="424"/>
        <v>0.2</v>
      </c>
    </row>
    <row r="3363" spans="1:15" outlineLevel="2" x14ac:dyDescent="0.25">
      <c r="A3363" t="s">
        <v>1216</v>
      </c>
      <c r="B3363" s="74" t="str">
        <f t="shared" si="423"/>
        <v>0V100</v>
      </c>
      <c r="C3363" t="str">
        <f>VLOOKUP(A3363,'BASE ARTICLE SAMUEL 25012023 v1'!$A$1:$B$1287,2,FALSE)</f>
        <v>AF</v>
      </c>
      <c r="D3363" t="s">
        <v>1921</v>
      </c>
      <c r="E3363">
        <v>1</v>
      </c>
      <c r="F3363" t="s">
        <v>1922</v>
      </c>
      <c r="G3363" s="71">
        <f>VLOOKUP(M3363,'BASE ARTICLE SAMUEL 25012023 v1'!$A$1:$F$1287,6,FALSE)</f>
        <v>0</v>
      </c>
      <c r="H3363" s="6">
        <f>VLOOKUP(M3363,'BASE ARTICLE SAMUEL 25012023 v2'!$A$1:$H$1287,8,FALSE)</f>
        <v>48.797000000000004</v>
      </c>
      <c r="I3363">
        <v>58.89</v>
      </c>
      <c r="J3363">
        <f t="shared" si="425"/>
        <v>58.89</v>
      </c>
      <c r="K3363" s="6">
        <f>VLOOKUP(M3363,'BASE ARTICLE SAMUEL 25012023 v2'!$A$1:$K$1287,11,FALSE)</f>
        <v>74.160000000000011</v>
      </c>
      <c r="L3363" s="6">
        <f t="shared" si="426"/>
        <v>74.160000000000011</v>
      </c>
      <c r="M3363" t="s">
        <v>1921</v>
      </c>
      <c r="N3363" t="str">
        <f>VLOOKUP(M3363,'BASE ARTICLE SAMUEL 25012023 v1'!$A$2:$B$1287,2,FALSE)</f>
        <v>AF</v>
      </c>
      <c r="O3363">
        <f t="shared" si="424"/>
        <v>48.797000000000004</v>
      </c>
    </row>
    <row r="3364" spans="1:15" outlineLevel="2" x14ac:dyDescent="0.25">
      <c r="A3364" t="s">
        <v>1216</v>
      </c>
      <c r="B3364" s="74" t="str">
        <f t="shared" si="423"/>
        <v>0V100</v>
      </c>
      <c r="C3364" t="str">
        <f>VLOOKUP(A3364,'BASE ARTICLE SAMUEL 25012023 v1'!$A$1:$B$1287,2,FALSE)</f>
        <v>AF</v>
      </c>
      <c r="D3364" t="s">
        <v>90</v>
      </c>
      <c r="E3364">
        <v>1</v>
      </c>
      <c r="F3364" t="s">
        <v>91</v>
      </c>
      <c r="G3364" s="71">
        <f>VLOOKUP(M3364,'BASE ARTICLE SAMUEL 25012023 v1'!$A$1:$F$1287,6,FALSE)</f>
        <v>0.92</v>
      </c>
      <c r="H3364" s="6">
        <f>VLOOKUP(M3364,'BASE ARTICLE SAMUEL 25012023 v2'!$A$1:$H$1287,8,FALSE)</f>
        <v>0.92</v>
      </c>
      <c r="I3364">
        <v>1.38</v>
      </c>
      <c r="J3364">
        <f t="shared" si="425"/>
        <v>1.38</v>
      </c>
      <c r="K3364" s="6">
        <f>VLOOKUP(M3364,'BASE ARTICLE SAMUEL 25012023 v2'!$A$1:$K$1287,11,FALSE)</f>
        <v>1.3800000000000001</v>
      </c>
      <c r="L3364" s="6">
        <f t="shared" si="426"/>
        <v>1.3800000000000001</v>
      </c>
      <c r="M3364" t="s">
        <v>90</v>
      </c>
      <c r="N3364" t="str">
        <f>VLOOKUP(M3364,'BASE ARTICLE SAMUEL 25012023 v1'!$A$2:$B$1287,2,FALSE)</f>
        <v>AS</v>
      </c>
      <c r="O3364">
        <f t="shared" si="424"/>
        <v>0.92</v>
      </c>
    </row>
    <row r="3365" spans="1:15" outlineLevel="2" x14ac:dyDescent="0.25">
      <c r="A3365" t="s">
        <v>1216</v>
      </c>
      <c r="B3365" s="74" t="str">
        <f t="shared" si="423"/>
        <v>0V100</v>
      </c>
      <c r="C3365" t="str">
        <f>VLOOKUP(A3365,'BASE ARTICLE SAMUEL 25012023 v1'!$A$1:$B$1287,2,FALSE)</f>
        <v>AF</v>
      </c>
      <c r="D3365" t="s">
        <v>68</v>
      </c>
      <c r="E3365">
        <v>1</v>
      </c>
      <c r="F3365" t="s">
        <v>69</v>
      </c>
      <c r="G3365" s="71">
        <f>VLOOKUP(M3365,'BASE ARTICLE SAMUEL 25012023 v1'!$A$1:$F$1287,6,FALSE)</f>
        <v>0.94</v>
      </c>
      <c r="H3365" s="6">
        <f>VLOOKUP(M3365,'BASE ARTICLE SAMUEL 25012023 v2'!$A$1:$H$1287,8,FALSE)</f>
        <v>0.94</v>
      </c>
      <c r="I3365">
        <v>1.41</v>
      </c>
      <c r="J3365">
        <f t="shared" si="425"/>
        <v>1.41</v>
      </c>
      <c r="K3365" s="6">
        <f>VLOOKUP(M3365,'BASE ARTICLE SAMUEL 25012023 v2'!$A$1:$K$1287,11,FALSE)</f>
        <v>1.41</v>
      </c>
      <c r="L3365" s="6">
        <f t="shared" si="426"/>
        <v>1.41</v>
      </c>
      <c r="M3365" t="s">
        <v>68</v>
      </c>
      <c r="N3365" t="str">
        <f>VLOOKUP(M3365,'BASE ARTICLE SAMUEL 25012023 v1'!$A$2:$B$1287,2,FALSE)</f>
        <v>AS</v>
      </c>
      <c r="O3365">
        <f t="shared" si="424"/>
        <v>0.94</v>
      </c>
    </row>
    <row r="3366" spans="1:15" outlineLevel="2" x14ac:dyDescent="0.25">
      <c r="A3366" t="s">
        <v>1216</v>
      </c>
      <c r="B3366" s="74" t="str">
        <f t="shared" si="423"/>
        <v>0V100</v>
      </c>
      <c r="C3366" t="str">
        <f>VLOOKUP(A3366,'BASE ARTICLE SAMUEL 25012023 v1'!$A$1:$B$1287,2,FALSE)</f>
        <v>AF</v>
      </c>
      <c r="D3366" t="s">
        <v>1929</v>
      </c>
      <c r="E3366">
        <v>1</v>
      </c>
      <c r="F3366" t="s">
        <v>1930</v>
      </c>
      <c r="G3366" s="71">
        <f>VLOOKUP(M3366,'BASE ARTICLE SAMUEL 25012023 v1'!$A$1:$F$1287,6,FALSE)</f>
        <v>37.68</v>
      </c>
      <c r="H3366" s="6">
        <f>VLOOKUP(M3366,'BASE ARTICLE SAMUEL 25012023 v2'!$A$1:$H$1287,8,FALSE)</f>
        <v>37.183000000000007</v>
      </c>
      <c r="I3366">
        <v>19.28</v>
      </c>
      <c r="J3366">
        <f t="shared" si="425"/>
        <v>19.28</v>
      </c>
      <c r="K3366" s="6">
        <f>VLOOKUP(M3366,'BASE ARTICLE SAMUEL 25012023 v2'!$A$1:$K$1287,11,FALSE)</f>
        <v>46.478750000000005</v>
      </c>
      <c r="L3366" s="6">
        <f t="shared" si="426"/>
        <v>46.478750000000005</v>
      </c>
      <c r="M3366" t="s">
        <v>1929</v>
      </c>
      <c r="N3366" t="str">
        <f>VLOOKUP(M3366,'BASE ARTICLE SAMUEL 25012023 v1'!$A$2:$B$1287,2,FALSE)</f>
        <v>AA</v>
      </c>
      <c r="O3366">
        <f t="shared" si="424"/>
        <v>37.183000000000007</v>
      </c>
    </row>
    <row r="3367" spans="1:15" outlineLevel="2" x14ac:dyDescent="0.25">
      <c r="A3367" t="s">
        <v>1216</v>
      </c>
      <c r="B3367" s="74" t="str">
        <f t="shared" si="423"/>
        <v>0V100</v>
      </c>
      <c r="C3367" t="str">
        <f>VLOOKUP(A3367,'BASE ARTICLE SAMUEL 25012023 v1'!$A$1:$B$1287,2,FALSE)</f>
        <v>AF</v>
      </c>
      <c r="D3367">
        <v>7214321415</v>
      </c>
      <c r="E3367">
        <v>1</v>
      </c>
      <c r="F3367" t="s">
        <v>1597</v>
      </c>
      <c r="G3367" s="71">
        <f>VLOOKUP(M3367,'BASE ARTICLE SAMUEL 25012023 v1'!$A$1:$F$1287,6,FALSE)</f>
        <v>0.03</v>
      </c>
      <c r="H3367" s="6">
        <f>VLOOKUP(M3367,'BASE ARTICLE SAMUEL 25012023 v2'!$A$1:$H$1287,8,FALSE)</f>
        <v>0.03</v>
      </c>
      <c r="I3367">
        <v>0.05</v>
      </c>
      <c r="J3367">
        <f t="shared" si="425"/>
        <v>0.05</v>
      </c>
      <c r="K3367" s="6">
        <f>VLOOKUP(M3367,'BASE ARTICLE SAMUEL 25012023 v2'!$A$1:$K$1287,11,FALSE)</f>
        <v>5.0000000010000001</v>
      </c>
      <c r="L3367" s="6">
        <f t="shared" si="426"/>
        <v>5.0000000010000001</v>
      </c>
      <c r="M3367">
        <v>7214321415</v>
      </c>
      <c r="N3367" t="str">
        <f>VLOOKUP(M3367,'BASE ARTICLE SAMUEL 25012023 v1'!$A$2:$B$1287,2,FALSE)</f>
        <v>AN</v>
      </c>
      <c r="O3367">
        <f t="shared" si="424"/>
        <v>0.03</v>
      </c>
    </row>
    <row r="3368" spans="1:15" outlineLevel="2" x14ac:dyDescent="0.25">
      <c r="A3368" t="s">
        <v>1216</v>
      </c>
      <c r="B3368" s="74" t="str">
        <f t="shared" si="423"/>
        <v>0V100</v>
      </c>
      <c r="C3368" t="str">
        <f>VLOOKUP(A3368,'BASE ARTICLE SAMUEL 25012023 v1'!$A$1:$B$1287,2,FALSE)</f>
        <v>AF</v>
      </c>
      <c r="D3368" t="s">
        <v>1603</v>
      </c>
      <c r="E3368">
        <v>1.17</v>
      </c>
      <c r="F3368" t="s">
        <v>1604</v>
      </c>
      <c r="G3368" s="71">
        <f>VLOOKUP(M3368,'BASE ARTICLE SAMUEL 25012023 v1'!$A$1:$F$1287,6,FALSE)</f>
        <v>50</v>
      </c>
      <c r="H3368" s="6">
        <f>VLOOKUP(M3368,'BASE ARTICLE SAMUEL 25012023 v2'!$A$1:$H$1287,8,FALSE)</f>
        <v>0</v>
      </c>
      <c r="I3368">
        <v>75</v>
      </c>
      <c r="J3368">
        <f t="shared" si="425"/>
        <v>87.75</v>
      </c>
      <c r="K3368" s="6">
        <f>VLOOKUP(M3368,'BASE ARTICLE SAMUEL 25012023 v2'!$A$1:$K$1287,11,FALSE)</f>
        <v>75</v>
      </c>
      <c r="L3368" s="6">
        <f t="shared" si="426"/>
        <v>87.75</v>
      </c>
      <c r="M3368" t="s">
        <v>1603</v>
      </c>
      <c r="N3368" t="str">
        <f>VLOOKUP(M3368,'BASE ARTICLE SAMUEL 25012023 v1'!$A$2:$B$1287,2,FALSE)</f>
        <v>AN</v>
      </c>
      <c r="O3368">
        <f t="shared" si="424"/>
        <v>0</v>
      </c>
    </row>
    <row r="3369" spans="1:15" outlineLevel="2" x14ac:dyDescent="0.25">
      <c r="A3369" t="s">
        <v>1216</v>
      </c>
      <c r="B3369" s="74" t="str">
        <f t="shared" si="423"/>
        <v>0V100</v>
      </c>
      <c r="C3369" t="str">
        <f>VLOOKUP(A3369,'BASE ARTICLE SAMUEL 25012023 v1'!$A$1:$B$1287,2,FALSE)</f>
        <v>AF</v>
      </c>
      <c r="D3369" t="s">
        <v>757</v>
      </c>
      <c r="E3369">
        <v>1</v>
      </c>
      <c r="F3369" t="s">
        <v>758</v>
      </c>
      <c r="G3369" s="71">
        <f>VLOOKUP(M3369,'BASE ARTICLE SAMUEL 25012023 v1'!$A$1:$F$1287,6,FALSE)</f>
        <v>1.22</v>
      </c>
      <c r="H3369" s="6">
        <f>VLOOKUP(M3369,'BASE ARTICLE SAMUEL 25012023 v2'!$A$1:$H$1287,8,FALSE)</f>
        <v>1.22</v>
      </c>
      <c r="I3369">
        <v>1.62</v>
      </c>
      <c r="J3369">
        <f t="shared" si="425"/>
        <v>1.62</v>
      </c>
      <c r="K3369" s="6">
        <f>VLOOKUP(M3369,'BASE ARTICLE SAMUEL 25012023 v2'!$A$1:$K$1287,11,FALSE)</f>
        <v>1.6226</v>
      </c>
      <c r="L3369" s="6">
        <f t="shared" si="426"/>
        <v>1.6226</v>
      </c>
      <c r="M3369" t="s">
        <v>757</v>
      </c>
      <c r="N3369" t="str">
        <f>VLOOKUP(M3369,'BASE ARTICLE SAMUEL 25012023 v1'!$A$2:$B$1287,2,FALSE)</f>
        <v>AS</v>
      </c>
      <c r="O3369">
        <f t="shared" si="424"/>
        <v>1.22</v>
      </c>
    </row>
    <row r="3370" spans="1:15" outlineLevel="2" x14ac:dyDescent="0.25">
      <c r="A3370" t="s">
        <v>1216</v>
      </c>
      <c r="B3370" s="74" t="str">
        <f t="shared" si="423"/>
        <v>0V100</v>
      </c>
      <c r="C3370" t="str">
        <f>VLOOKUP(A3370,'BASE ARTICLE SAMUEL 25012023 v1'!$A$1:$B$1287,2,FALSE)</f>
        <v>AF</v>
      </c>
      <c r="D3370">
        <v>9600000618</v>
      </c>
      <c r="E3370">
        <v>1</v>
      </c>
      <c r="F3370" t="s">
        <v>1160</v>
      </c>
      <c r="G3370" s="71">
        <f>VLOOKUP(M3370,'BASE ARTICLE SAMUEL 25012023 v1'!$A$1:$F$1287,6,FALSE)</f>
        <v>1.2</v>
      </c>
      <c r="H3370" s="6">
        <f>VLOOKUP(M3370,'BASE ARTICLE SAMUEL 25012023 v2'!$A$1:$H$1287,8,FALSE)</f>
        <v>1.2</v>
      </c>
      <c r="I3370">
        <v>2.4</v>
      </c>
      <c r="J3370">
        <f t="shared" si="425"/>
        <v>2.4</v>
      </c>
      <c r="K3370" s="6">
        <f>VLOOKUP(M3370,'BASE ARTICLE SAMUEL 25012023 v2'!$A$1:$K$1287,11,FALSE)</f>
        <v>2.4</v>
      </c>
      <c r="L3370" s="6">
        <f t="shared" si="426"/>
        <v>2.4</v>
      </c>
      <c r="M3370">
        <v>9600000618</v>
      </c>
      <c r="N3370" t="str">
        <f>VLOOKUP(M3370,'BASE ARTICLE SAMUEL 25012023 v1'!$A$2:$B$1287,2,FALSE)</f>
        <v>AN</v>
      </c>
      <c r="O3370">
        <f t="shared" si="424"/>
        <v>1.2</v>
      </c>
    </row>
    <row r="3371" spans="1:15" outlineLevel="2" x14ac:dyDescent="0.25">
      <c r="A3371" t="s">
        <v>1216</v>
      </c>
      <c r="B3371" s="74" t="str">
        <f t="shared" si="423"/>
        <v>0V100</v>
      </c>
      <c r="C3371" t="str">
        <f>VLOOKUP(A3371,'BASE ARTICLE SAMUEL 25012023 v1'!$A$1:$B$1287,2,FALSE)</f>
        <v>AF</v>
      </c>
      <c r="D3371" t="s">
        <v>1549</v>
      </c>
      <c r="E3371">
        <v>1</v>
      </c>
      <c r="F3371" t="s">
        <v>1550</v>
      </c>
      <c r="G3371" s="71">
        <f>VLOOKUP(M3371,'BASE ARTICLE SAMUEL 25012023 v1'!$A$1:$F$1287,6,FALSE)</f>
        <v>5</v>
      </c>
      <c r="H3371" s="6">
        <f>VLOOKUP(M3371,'BASE ARTICLE SAMUEL 25012023 v2'!$A$1:$H$1287,8,FALSE)</f>
        <v>5</v>
      </c>
      <c r="I3371">
        <v>0</v>
      </c>
      <c r="J3371">
        <f t="shared" si="425"/>
        <v>0</v>
      </c>
      <c r="K3371" s="6">
        <f>VLOOKUP(M3371,'BASE ARTICLE SAMUEL 25012023 v2'!$A$1:$K$1287,11,FALSE)</f>
        <v>5.5</v>
      </c>
      <c r="L3371" s="6">
        <f t="shared" si="426"/>
        <v>5.5</v>
      </c>
      <c r="M3371" t="s">
        <v>1549</v>
      </c>
      <c r="N3371" t="str">
        <f>VLOOKUP(M3371,'BASE ARTICLE SAMUEL 25012023 v1'!$A$2:$B$1287,2,FALSE)</f>
        <v>AN</v>
      </c>
      <c r="O3371">
        <f t="shared" si="424"/>
        <v>5</v>
      </c>
    </row>
    <row r="3372" spans="1:15" outlineLevel="2" x14ac:dyDescent="0.25">
      <c r="A3372" t="s">
        <v>1216</v>
      </c>
      <c r="B3372" s="74" t="str">
        <f t="shared" si="423"/>
        <v>0V100</v>
      </c>
      <c r="C3372" t="str">
        <f>VLOOKUP(A3372,'BASE ARTICLE SAMUEL 25012023 v1'!$A$1:$B$1287,2,FALSE)</f>
        <v>AF</v>
      </c>
      <c r="D3372" t="s">
        <v>1667</v>
      </c>
      <c r="E3372">
        <v>2</v>
      </c>
      <c r="F3372" t="s">
        <v>1668</v>
      </c>
      <c r="G3372" s="71">
        <f>VLOOKUP(M3372,'BASE ARTICLE SAMUEL 25012023 v1'!$A$1:$F$1287,6,FALSE)</f>
        <v>0.6</v>
      </c>
      <c r="H3372" s="6">
        <f>VLOOKUP(M3372,'BASE ARTICLE SAMUEL 25012023 v2'!$A$1:$H$1287,8,FALSE)</f>
        <v>0.6</v>
      </c>
      <c r="I3372">
        <v>0.9</v>
      </c>
      <c r="J3372">
        <f t="shared" si="425"/>
        <v>1.8</v>
      </c>
      <c r="K3372" s="6">
        <f>VLOOKUP(M3372,'BASE ARTICLE SAMUEL 25012023 v2'!$A$1:$K$1287,11,FALSE)</f>
        <v>0.89999999999999991</v>
      </c>
      <c r="L3372" s="6">
        <f t="shared" si="426"/>
        <v>1.7999999999999998</v>
      </c>
      <c r="M3372" t="s">
        <v>1667</v>
      </c>
      <c r="N3372" t="str">
        <f>VLOOKUP(M3372,'BASE ARTICLE SAMUEL 25012023 v1'!$A$2:$B$1287,2,FALSE)</f>
        <v>AN</v>
      </c>
      <c r="O3372">
        <f t="shared" si="424"/>
        <v>1.2</v>
      </c>
    </row>
    <row r="3373" spans="1:15" outlineLevel="2" x14ac:dyDescent="0.25">
      <c r="A3373" t="s">
        <v>1216</v>
      </c>
      <c r="B3373" s="74" t="str">
        <f t="shared" si="423"/>
        <v>0V100</v>
      </c>
      <c r="C3373" t="str">
        <f>VLOOKUP(A3373,'BASE ARTICLE SAMUEL 25012023 v1'!$A$1:$B$1287,2,FALSE)</f>
        <v>AF</v>
      </c>
      <c r="D3373" t="s">
        <v>1560</v>
      </c>
      <c r="E3373">
        <v>1</v>
      </c>
      <c r="F3373" t="s">
        <v>1561</v>
      </c>
      <c r="G3373" s="71">
        <f>VLOOKUP(M3373,'BASE ARTICLE SAMUEL 25012023 v1'!$A$1:$F$1287,6,FALSE)</f>
        <v>0.13</v>
      </c>
      <c r="H3373" s="6">
        <f>VLOOKUP(M3373,'BASE ARTICLE SAMUEL 25012023 v2'!$A$1:$H$1287,8,FALSE)</f>
        <v>0.13</v>
      </c>
      <c r="I3373">
        <v>0.19</v>
      </c>
      <c r="J3373">
        <f t="shared" si="425"/>
        <v>0.19</v>
      </c>
      <c r="K3373" s="6">
        <f>VLOOKUP(M3373,'BASE ARTICLE SAMUEL 25012023 v2'!$A$1:$K$1287,11,FALSE)</f>
        <v>0.19000000500000003</v>
      </c>
      <c r="L3373" s="6">
        <f t="shared" si="426"/>
        <v>0.19000000500000003</v>
      </c>
      <c r="M3373" t="s">
        <v>1560</v>
      </c>
      <c r="N3373" t="str">
        <f>VLOOKUP(M3373,'BASE ARTICLE SAMUEL 25012023 v1'!$A$2:$B$1287,2,FALSE)</f>
        <v>AN</v>
      </c>
      <c r="O3373">
        <f t="shared" si="424"/>
        <v>0.13</v>
      </c>
    </row>
    <row r="3374" spans="1:15" outlineLevel="2" x14ac:dyDescent="0.25">
      <c r="A3374" t="s">
        <v>1216</v>
      </c>
      <c r="B3374" s="74" t="str">
        <f t="shared" si="423"/>
        <v>0V100</v>
      </c>
      <c r="C3374" t="str">
        <f>VLOOKUP(A3374,'BASE ARTICLE SAMUEL 25012023 v1'!$A$1:$B$1287,2,FALSE)</f>
        <v>AF</v>
      </c>
      <c r="D3374">
        <v>8535000618</v>
      </c>
      <c r="E3374">
        <v>1</v>
      </c>
      <c r="F3374" t="s">
        <v>1489</v>
      </c>
      <c r="G3374" s="71">
        <f>VLOOKUP(M3374,'BASE ARTICLE SAMUEL 25012023 v1'!$A$1:$F$1287,6,FALSE)</f>
        <v>0.03</v>
      </c>
      <c r="H3374" s="6">
        <f>VLOOKUP(M3374,'BASE ARTICLE SAMUEL 25012023 v2'!$A$1:$H$1287,8,FALSE)</f>
        <v>0.03</v>
      </c>
      <c r="I3374">
        <v>0.05</v>
      </c>
      <c r="J3374">
        <f t="shared" si="425"/>
        <v>0.05</v>
      </c>
      <c r="K3374" s="6">
        <f>VLOOKUP(M3374,'BASE ARTICLE SAMUEL 25012023 v2'!$A$1:$K$1287,11,FALSE)</f>
        <v>5.0000000999999995E-2</v>
      </c>
      <c r="L3374" s="6">
        <f t="shared" si="426"/>
        <v>5.0000000999999995E-2</v>
      </c>
      <c r="M3374">
        <v>8535000618</v>
      </c>
      <c r="N3374" t="str">
        <f>VLOOKUP(M3374,'BASE ARTICLE SAMUEL 25012023 v1'!$A$2:$B$1287,2,FALSE)</f>
        <v>AN</v>
      </c>
      <c r="O3374">
        <f t="shared" si="424"/>
        <v>0.03</v>
      </c>
    </row>
    <row r="3375" spans="1:15" outlineLevel="2" x14ac:dyDescent="0.25">
      <c r="A3375" t="s">
        <v>1216</v>
      </c>
      <c r="B3375" s="74" t="str">
        <f t="shared" si="423"/>
        <v>0V100</v>
      </c>
      <c r="C3375" t="str">
        <f>VLOOKUP(A3375,'BASE ARTICLE SAMUEL 25012023 v1'!$A$1:$B$1287,2,FALSE)</f>
        <v>AF</v>
      </c>
      <c r="D3375" t="s">
        <v>2543</v>
      </c>
      <c r="E3375">
        <v>1</v>
      </c>
      <c r="F3375" t="s">
        <v>2544</v>
      </c>
      <c r="G3375" s="71">
        <f>VLOOKUP(M3375,'BASE ARTICLE SAMUEL 25012023 v1'!$A$1:$F$1287,6,FALSE)</f>
        <v>5.41</v>
      </c>
      <c r="H3375" s="6">
        <f>VLOOKUP(M3375,'BASE ARTICLE SAMUEL 25012023 v2'!$A$1:$H$1287,8,FALSE)</f>
        <v>5.41</v>
      </c>
      <c r="I3375">
        <v>15.6</v>
      </c>
      <c r="J3375">
        <f t="shared" si="425"/>
        <v>15.6</v>
      </c>
      <c r="K3375" s="6">
        <f>VLOOKUP(M3375,'BASE ARTICLE SAMUEL 25012023 v2'!$A$1:$K$1287,11,FALSE)</f>
        <v>7.1953000000000005</v>
      </c>
      <c r="L3375" s="6">
        <f t="shared" si="426"/>
        <v>7.1953000000000005</v>
      </c>
      <c r="M3375" t="s">
        <v>2543</v>
      </c>
      <c r="N3375" t="str">
        <f>VLOOKUP(M3375,'BASE ARTICLE SAMUEL 25012023 v1'!$A$2:$B$1287,2,FALSE)</f>
        <v>AN</v>
      </c>
      <c r="O3375">
        <f t="shared" si="424"/>
        <v>5.41</v>
      </c>
    </row>
    <row r="3376" spans="1:15" outlineLevel="1" x14ac:dyDescent="0.25">
      <c r="A3376" s="74" t="s">
        <v>4294</v>
      </c>
      <c r="B3376" s="74" t="str">
        <f t="shared" si="423"/>
        <v>SPR1500V100</v>
      </c>
      <c r="H3376" s="6" t="e">
        <f>VLOOKUP(M3376,'BASE ARTICLE SAMUEL 25012023 v2'!$A$1:$H$1287,8,FALSE)</f>
        <v>#N/A</v>
      </c>
      <c r="K3376" s="6" t="e">
        <f>VLOOKUP(M3376,'BASE ARTICLE SAMUEL 25012023 v2'!$A$1:$K$1287,11,FALSE)</f>
        <v>#N/A</v>
      </c>
      <c r="L3376" s="6">
        <f>SUBTOTAL(9,L3351:L3375)</f>
        <v>1179.515810007</v>
      </c>
      <c r="O3376">
        <f>SUBTOTAL(9,O3351:O3375)</f>
        <v>720.93200000000013</v>
      </c>
    </row>
    <row r="3377" spans="1:15" outlineLevel="2" x14ac:dyDescent="0.25">
      <c r="A3377" t="s">
        <v>1202</v>
      </c>
      <c r="B3377" s="74" t="str">
        <f t="shared" si="423"/>
        <v>0V100BG</v>
      </c>
      <c r="C3377" t="str">
        <f>VLOOKUP(A3377,'BASE ARTICLE SAMUEL 25012023 v1'!$A$1:$B$1287,2,FALSE)</f>
        <v>AF</v>
      </c>
      <c r="D3377" t="s">
        <v>576</v>
      </c>
      <c r="E3377">
        <v>1.3</v>
      </c>
      <c r="F3377" t="s">
        <v>577</v>
      </c>
      <c r="G3377" s="71">
        <f>VLOOKUP(M3377,'BASE ARTICLE SAMUEL 25012023 v1'!$A$1:$F$1287,6,FALSE)</f>
        <v>3.2</v>
      </c>
      <c r="H3377" s="6">
        <f>VLOOKUP(M3377,'BASE ARTICLE SAMUEL 25012023 v2'!$A$1:$H$1287,8,FALSE)</f>
        <v>3.2</v>
      </c>
      <c r="I3377">
        <v>4.3499999999999996</v>
      </c>
      <c r="J3377">
        <f t="shared" ref="J3377:J3401" si="427">E3377*I3377</f>
        <v>5.6549999999999994</v>
      </c>
      <c r="K3377" s="6">
        <f>VLOOKUP(M3377,'BASE ARTICLE SAMUEL 25012023 v2'!$A$1:$K$1287,11,FALSE)</f>
        <v>4.8000000000000007</v>
      </c>
      <c r="L3377" s="6">
        <f t="shared" ref="L3377:L3401" si="428">E3377*K3377</f>
        <v>6.2400000000000011</v>
      </c>
      <c r="M3377" t="s">
        <v>576</v>
      </c>
      <c r="N3377" t="str">
        <f>VLOOKUP(M3377,'BASE ARTICLE SAMUEL 25012023 v1'!$A$2:$B$1287,2,FALSE)</f>
        <v>AN</v>
      </c>
      <c r="O3377">
        <f t="shared" si="424"/>
        <v>4.16</v>
      </c>
    </row>
    <row r="3378" spans="1:15" outlineLevel="2" x14ac:dyDescent="0.25">
      <c r="A3378" t="s">
        <v>1202</v>
      </c>
      <c r="B3378" s="74" t="str">
        <f t="shared" si="423"/>
        <v>0V100BG</v>
      </c>
      <c r="C3378" t="str">
        <f>VLOOKUP(A3378,'BASE ARTICLE SAMUEL 25012023 v1'!$A$1:$B$1287,2,FALSE)</f>
        <v>AF</v>
      </c>
      <c r="D3378" t="s">
        <v>1522</v>
      </c>
      <c r="E3378">
        <v>1</v>
      </c>
      <c r="F3378" t="s">
        <v>1523</v>
      </c>
      <c r="G3378" s="71">
        <f>VLOOKUP(M3378,'BASE ARTICLE SAMUEL 25012023 v1'!$A$1:$F$1287,6,FALSE)</f>
        <v>13.79</v>
      </c>
      <c r="H3378" s="6">
        <f>VLOOKUP(M3378,'BASE ARTICLE SAMUEL 25012023 v2'!$A$1:$H$1287,8,FALSE)</f>
        <v>12.83</v>
      </c>
      <c r="I3378">
        <v>20.69</v>
      </c>
      <c r="J3378">
        <f t="shared" si="427"/>
        <v>20.69</v>
      </c>
      <c r="K3378" s="6">
        <f>VLOOKUP(M3378,'BASE ARTICLE SAMUEL 25012023 v2'!$A$1:$K$1287,11,FALSE)</f>
        <v>19.245000000000001</v>
      </c>
      <c r="L3378" s="6">
        <f t="shared" si="428"/>
        <v>19.245000000000001</v>
      </c>
      <c r="M3378" t="s">
        <v>1522</v>
      </c>
      <c r="N3378" t="str">
        <f>VLOOKUP(M3378,'BASE ARTICLE SAMUEL 25012023 v1'!$A$2:$B$1287,2,FALSE)</f>
        <v>AS</v>
      </c>
      <c r="O3378">
        <f t="shared" si="424"/>
        <v>12.83</v>
      </c>
    </row>
    <row r="3379" spans="1:15" outlineLevel="2" x14ac:dyDescent="0.25">
      <c r="A3379" t="s">
        <v>1202</v>
      </c>
      <c r="B3379" s="74" t="str">
        <f t="shared" si="423"/>
        <v>0V100BG</v>
      </c>
      <c r="C3379" t="str">
        <f>VLOOKUP(A3379,'BASE ARTICLE SAMUEL 25012023 v1'!$A$1:$B$1287,2,FALSE)</f>
        <v>AF</v>
      </c>
      <c r="D3379" t="s">
        <v>1118</v>
      </c>
      <c r="E3379">
        <v>1</v>
      </c>
      <c r="F3379" t="s">
        <v>1119</v>
      </c>
      <c r="G3379" s="71">
        <f>VLOOKUP(M3379,'BASE ARTICLE SAMUEL 25012023 v1'!$A$1:$F$1287,6,FALSE)</f>
        <v>0</v>
      </c>
      <c r="H3379" s="6">
        <f>VLOOKUP(M3379,'BASE ARTICLE SAMUEL 25012023 v2'!$A$1:$H$1287,8,FALSE)</f>
        <v>83.629999999999981</v>
      </c>
      <c r="I3379">
        <v>135.75</v>
      </c>
      <c r="J3379">
        <f t="shared" si="427"/>
        <v>135.75</v>
      </c>
      <c r="K3379" s="6">
        <f>VLOOKUP(M3379,'BASE ARTICLE SAMUEL 25012023 v2'!$A$1:$K$1287,11,FALSE)</f>
        <v>142.03600000000003</v>
      </c>
      <c r="L3379" s="6">
        <f t="shared" si="428"/>
        <v>142.03600000000003</v>
      </c>
      <c r="M3379" t="s">
        <v>1118</v>
      </c>
      <c r="N3379" t="str">
        <f>VLOOKUP(M3379,'BASE ARTICLE SAMUEL 25012023 v1'!$A$2:$B$1287,2,FALSE)</f>
        <v>AF</v>
      </c>
      <c r="O3379">
        <f t="shared" si="424"/>
        <v>83.629999999999981</v>
      </c>
    </row>
    <row r="3380" spans="1:15" outlineLevel="2" x14ac:dyDescent="0.25">
      <c r="A3380" t="s">
        <v>1202</v>
      </c>
      <c r="B3380" s="74" t="str">
        <f t="shared" si="423"/>
        <v>0V100BG</v>
      </c>
      <c r="C3380" t="str">
        <f>VLOOKUP(A3380,'BASE ARTICLE SAMUEL 25012023 v1'!$A$1:$B$1287,2,FALSE)</f>
        <v>AF</v>
      </c>
      <c r="D3380" t="s">
        <v>942</v>
      </c>
      <c r="E3380">
        <v>1</v>
      </c>
      <c r="F3380" t="s">
        <v>943</v>
      </c>
      <c r="G3380" s="71">
        <f>VLOOKUP(M3380,'BASE ARTICLE SAMUEL 25012023 v1'!$A$1:$F$1287,6,FALSE)</f>
        <v>1.64</v>
      </c>
      <c r="H3380" s="6">
        <f>VLOOKUP(M3380,'BASE ARTICLE SAMUEL 25012023 v2'!$A$1:$H$1287,8,FALSE)</f>
        <v>1.83</v>
      </c>
      <c r="I3380">
        <v>2.4500000000000002</v>
      </c>
      <c r="J3380">
        <f t="shared" si="427"/>
        <v>2.4500000000000002</v>
      </c>
      <c r="K3380" s="6">
        <f>VLOOKUP(M3380,'BASE ARTICLE SAMUEL 25012023 v2'!$A$1:$K$1287,11,FALSE)</f>
        <v>2.7450000000000001</v>
      </c>
      <c r="L3380" s="6">
        <f t="shared" si="428"/>
        <v>2.7450000000000001</v>
      </c>
      <c r="M3380" t="s">
        <v>942</v>
      </c>
      <c r="N3380" t="str">
        <f>VLOOKUP(M3380,'BASE ARTICLE SAMUEL 25012023 v1'!$A$2:$B$1287,2,FALSE)</f>
        <v>AS</v>
      </c>
      <c r="O3380">
        <f t="shared" si="424"/>
        <v>1.83</v>
      </c>
    </row>
    <row r="3381" spans="1:15" outlineLevel="2" x14ac:dyDescent="0.25">
      <c r="A3381" t="s">
        <v>1202</v>
      </c>
      <c r="B3381" s="74" t="str">
        <f t="shared" si="423"/>
        <v>0V100BG</v>
      </c>
      <c r="C3381" t="str">
        <f>VLOOKUP(A3381,'BASE ARTICLE SAMUEL 25012023 v1'!$A$1:$B$1287,2,FALSE)</f>
        <v>AF</v>
      </c>
      <c r="D3381" t="s">
        <v>558</v>
      </c>
      <c r="E3381">
        <v>2</v>
      </c>
      <c r="F3381" t="s">
        <v>559</v>
      </c>
      <c r="G3381" s="71">
        <f>VLOOKUP(M3381,'BASE ARTICLE SAMUEL 25012023 v1'!$A$1:$F$1287,6,FALSE)</f>
        <v>0.85</v>
      </c>
      <c r="H3381" s="6">
        <f>VLOOKUP(M3381,'BASE ARTICLE SAMUEL 25012023 v2'!$A$1:$H$1287,8,FALSE)</f>
        <v>0.91100000000000003</v>
      </c>
      <c r="I3381">
        <v>1.1299999999999999</v>
      </c>
      <c r="J3381">
        <f t="shared" si="427"/>
        <v>2.2599999999999998</v>
      </c>
      <c r="K3381" s="6">
        <f>VLOOKUP(M3381,'BASE ARTICLE SAMUEL 25012023 v2'!$A$1:$K$1287,11,FALSE)</f>
        <v>1.2116300000000002</v>
      </c>
      <c r="L3381" s="6">
        <f t="shared" si="428"/>
        <v>2.4232600000000004</v>
      </c>
      <c r="M3381" t="s">
        <v>558</v>
      </c>
      <c r="N3381" t="str">
        <f>VLOOKUP(M3381,'BASE ARTICLE SAMUEL 25012023 v1'!$A$2:$B$1287,2,FALSE)</f>
        <v>AS</v>
      </c>
      <c r="O3381">
        <f t="shared" si="424"/>
        <v>1.8220000000000001</v>
      </c>
    </row>
    <row r="3382" spans="1:15" outlineLevel="2" x14ac:dyDescent="0.25">
      <c r="A3382" t="s">
        <v>1202</v>
      </c>
      <c r="B3382" s="74" t="str">
        <f t="shared" si="423"/>
        <v>0V100BG</v>
      </c>
      <c r="C3382" t="str">
        <f>VLOOKUP(A3382,'BASE ARTICLE SAMUEL 25012023 v1'!$A$1:$B$1287,2,FALSE)</f>
        <v>AF</v>
      </c>
      <c r="D3382" t="s">
        <v>1109</v>
      </c>
      <c r="E3382">
        <v>1</v>
      </c>
      <c r="F3382" t="s">
        <v>1110</v>
      </c>
      <c r="G3382" s="71">
        <f>VLOOKUP(M3382,'BASE ARTICLE SAMUEL 25012023 v1'!$A$1:$F$1287,6,FALSE)</f>
        <v>199.65</v>
      </c>
      <c r="H3382" s="6">
        <f>VLOOKUP(M3382,'BASE ARTICLE SAMUEL 25012023 v2'!$A$1:$H$1287,8,FALSE)</f>
        <v>199.65</v>
      </c>
      <c r="I3382">
        <v>294.02999999999997</v>
      </c>
      <c r="J3382">
        <f t="shared" si="427"/>
        <v>294.02999999999997</v>
      </c>
      <c r="K3382" s="6">
        <f>VLOOKUP(M3382,'BASE ARTICLE SAMUEL 25012023 v2'!$A$1:$K$1287,11,FALSE)</f>
        <v>299.47500000000002</v>
      </c>
      <c r="L3382" s="6">
        <f t="shared" si="428"/>
        <v>299.47500000000002</v>
      </c>
      <c r="M3382" t="s">
        <v>1109</v>
      </c>
      <c r="N3382" t="str">
        <f>VLOOKUP(M3382,'BASE ARTICLE SAMUEL 25012023 v1'!$A$2:$B$1287,2,FALSE)</f>
        <v>AN</v>
      </c>
      <c r="O3382">
        <f t="shared" si="424"/>
        <v>199.65</v>
      </c>
    </row>
    <row r="3383" spans="1:15" outlineLevel="2" x14ac:dyDescent="0.25">
      <c r="A3383" t="s">
        <v>1202</v>
      </c>
      <c r="B3383" s="74" t="str">
        <f t="shared" si="423"/>
        <v>0V100BG</v>
      </c>
      <c r="C3383" t="str">
        <f>VLOOKUP(A3383,'BASE ARTICLE SAMUEL 25012023 v1'!$A$1:$B$1287,2,FALSE)</f>
        <v>AF</v>
      </c>
      <c r="D3383">
        <v>8434000618</v>
      </c>
      <c r="E3383">
        <v>1</v>
      </c>
      <c r="F3383" t="s">
        <v>1485</v>
      </c>
      <c r="G3383" s="71">
        <f>VLOOKUP(M3383,'BASE ARTICLE SAMUEL 25012023 v1'!$A$1:$F$1287,6,FALSE)</f>
        <v>0.02</v>
      </c>
      <c r="H3383" s="6">
        <f>VLOOKUP(M3383,'BASE ARTICLE SAMUEL 25012023 v2'!$A$1:$H$1287,8,FALSE)</f>
        <v>0.02</v>
      </c>
      <c r="I3383">
        <v>0.03</v>
      </c>
      <c r="J3383">
        <f t="shared" si="427"/>
        <v>0.03</v>
      </c>
      <c r="K3383" s="6">
        <f>VLOOKUP(M3383,'BASE ARTICLE SAMUEL 25012023 v2'!$A$1:$K$1287,11,FALSE)</f>
        <v>0.03</v>
      </c>
      <c r="L3383" s="6">
        <f t="shared" si="428"/>
        <v>0.03</v>
      </c>
      <c r="M3383">
        <v>8434000618</v>
      </c>
      <c r="N3383" t="str">
        <f>VLOOKUP(M3383,'BASE ARTICLE SAMUEL 25012023 v1'!$A$2:$B$1287,2,FALSE)</f>
        <v>AN</v>
      </c>
      <c r="O3383">
        <f t="shared" si="424"/>
        <v>0.02</v>
      </c>
    </row>
    <row r="3384" spans="1:15" outlineLevel="2" x14ac:dyDescent="0.25">
      <c r="A3384" t="s">
        <v>1202</v>
      </c>
      <c r="B3384" s="74" t="str">
        <f t="shared" si="423"/>
        <v>0V100BG</v>
      </c>
      <c r="C3384" t="str">
        <f>VLOOKUP(A3384,'BASE ARTICLE SAMUEL 25012023 v1'!$A$1:$B$1287,2,FALSE)</f>
        <v>AF</v>
      </c>
      <c r="D3384" t="s">
        <v>1669</v>
      </c>
      <c r="E3384">
        <v>2</v>
      </c>
      <c r="F3384" t="s">
        <v>1670</v>
      </c>
      <c r="G3384" s="71">
        <f>VLOOKUP(M3384,'BASE ARTICLE SAMUEL 25012023 v1'!$A$1:$F$1287,6,FALSE)</f>
        <v>7.0000000000000007E-2</v>
      </c>
      <c r="H3384" s="6">
        <f>VLOOKUP(M3384,'BASE ARTICLE SAMUEL 25012023 v2'!$A$1:$H$1287,8,FALSE)</f>
        <v>7.0000000000000007E-2</v>
      </c>
      <c r="I3384">
        <v>0.11</v>
      </c>
      <c r="J3384">
        <f t="shared" si="427"/>
        <v>0.22</v>
      </c>
      <c r="K3384" s="6">
        <f>VLOOKUP(M3384,'BASE ARTICLE SAMUEL 25012023 v2'!$A$1:$K$1287,11,FALSE)</f>
        <v>0.11200000000000002</v>
      </c>
      <c r="L3384" s="6">
        <f t="shared" si="428"/>
        <v>0.22400000000000003</v>
      </c>
      <c r="M3384" t="s">
        <v>1669</v>
      </c>
      <c r="N3384" t="str">
        <f>VLOOKUP(M3384,'BASE ARTICLE SAMUEL 25012023 v1'!$A$2:$B$1287,2,FALSE)</f>
        <v>AN</v>
      </c>
      <c r="O3384">
        <f t="shared" si="424"/>
        <v>0.14000000000000001</v>
      </c>
    </row>
    <row r="3385" spans="1:15" outlineLevel="2" x14ac:dyDescent="0.25">
      <c r="A3385" t="s">
        <v>1202</v>
      </c>
      <c r="B3385" s="74" t="str">
        <f t="shared" si="423"/>
        <v>0V100BG</v>
      </c>
      <c r="C3385" t="str">
        <f>VLOOKUP(A3385,'BASE ARTICLE SAMUEL 25012023 v1'!$A$1:$B$1287,2,FALSE)</f>
        <v>AF</v>
      </c>
      <c r="D3385" t="s">
        <v>539</v>
      </c>
      <c r="E3385">
        <v>1</v>
      </c>
      <c r="F3385" t="s">
        <v>540</v>
      </c>
      <c r="G3385" s="71">
        <f>VLOOKUP(M3385,'BASE ARTICLE SAMUEL 25012023 v1'!$A$1:$F$1287,6,FALSE)</f>
        <v>313</v>
      </c>
      <c r="H3385" s="6">
        <f>VLOOKUP(M3385,'BASE ARTICLE SAMUEL 25012023 v2'!$A$1:$H$1287,8,FALSE)</f>
        <v>313</v>
      </c>
      <c r="I3385">
        <v>469.5</v>
      </c>
      <c r="J3385">
        <f t="shared" si="427"/>
        <v>469.5</v>
      </c>
      <c r="K3385" s="6">
        <f>VLOOKUP(M3385,'BASE ARTICLE SAMUEL 25012023 v2'!$A$1:$K$1287,11,FALSE)</f>
        <v>469.5</v>
      </c>
      <c r="L3385" s="6">
        <f t="shared" si="428"/>
        <v>469.5</v>
      </c>
      <c r="M3385" t="s">
        <v>539</v>
      </c>
      <c r="N3385" t="str">
        <f>VLOOKUP(M3385,'BASE ARTICLE SAMUEL 25012023 v1'!$A$2:$B$1287,2,FALSE)</f>
        <v>AS</v>
      </c>
      <c r="O3385">
        <f t="shared" si="424"/>
        <v>313</v>
      </c>
    </row>
    <row r="3386" spans="1:15" outlineLevel="2" x14ac:dyDescent="0.25">
      <c r="A3386" t="s">
        <v>1202</v>
      </c>
      <c r="B3386" s="74" t="str">
        <f t="shared" si="423"/>
        <v>0V100BG</v>
      </c>
      <c r="C3386" t="str">
        <f>VLOOKUP(A3386,'BASE ARTICLE SAMUEL 25012023 v1'!$A$1:$B$1287,2,FALSE)</f>
        <v>AF</v>
      </c>
      <c r="D3386" t="s">
        <v>569</v>
      </c>
      <c r="E3386">
        <v>1</v>
      </c>
      <c r="F3386" t="s">
        <v>570</v>
      </c>
      <c r="G3386" s="71">
        <f>VLOOKUP(M3386,'BASE ARTICLE SAMUEL 25012023 v1'!$A$1:$F$1287,6,FALSE)</f>
        <v>0.67</v>
      </c>
      <c r="H3386" s="6">
        <f>VLOOKUP(M3386,'BASE ARTICLE SAMUEL 25012023 v2'!$A$1:$H$1287,8,FALSE)</f>
        <v>0.73</v>
      </c>
      <c r="I3386">
        <v>0.9</v>
      </c>
      <c r="J3386">
        <f t="shared" si="427"/>
        <v>0.9</v>
      </c>
      <c r="K3386" s="6">
        <f>VLOOKUP(M3386,'BASE ARTICLE SAMUEL 25012023 v2'!$A$1:$K$1287,11,FALSE)</f>
        <v>0.97089999999999999</v>
      </c>
      <c r="L3386" s="6">
        <f t="shared" si="428"/>
        <v>0.97089999999999999</v>
      </c>
      <c r="M3386" t="s">
        <v>569</v>
      </c>
      <c r="N3386" t="str">
        <f>VLOOKUP(M3386,'BASE ARTICLE SAMUEL 25012023 v1'!$A$2:$B$1287,2,FALSE)</f>
        <v>AN</v>
      </c>
      <c r="O3386">
        <f t="shared" si="424"/>
        <v>0.73</v>
      </c>
    </row>
    <row r="3387" spans="1:15" outlineLevel="2" x14ac:dyDescent="0.25">
      <c r="A3387" t="s">
        <v>1202</v>
      </c>
      <c r="B3387" s="74" t="str">
        <f t="shared" si="423"/>
        <v>0V100BG</v>
      </c>
      <c r="C3387" t="str">
        <f>VLOOKUP(A3387,'BASE ARTICLE SAMUEL 25012023 v1'!$A$1:$B$1287,2,FALSE)</f>
        <v>AF</v>
      </c>
      <c r="D3387" t="s">
        <v>1809</v>
      </c>
      <c r="E3387">
        <v>1</v>
      </c>
      <c r="F3387" t="s">
        <v>1810</v>
      </c>
      <c r="G3387" s="71">
        <f>VLOOKUP(M3387,'BASE ARTICLE SAMUEL 25012023 v1'!$A$1:$F$1287,6,FALSE)</f>
        <v>0.2</v>
      </c>
      <c r="H3387" s="6">
        <f>VLOOKUP(M3387,'BASE ARTICLE SAMUEL 25012023 v2'!$A$1:$H$1287,8,FALSE)</f>
        <v>0.2</v>
      </c>
      <c r="I3387">
        <v>0.4</v>
      </c>
      <c r="J3387">
        <f t="shared" si="427"/>
        <v>0.4</v>
      </c>
      <c r="K3387" s="6">
        <f>VLOOKUP(M3387,'BASE ARTICLE SAMUEL 25012023 v2'!$A$1:$K$1287,11,FALSE)</f>
        <v>0.4</v>
      </c>
      <c r="L3387" s="6">
        <f t="shared" si="428"/>
        <v>0.4</v>
      </c>
      <c r="M3387" t="s">
        <v>1809</v>
      </c>
      <c r="N3387" t="str">
        <f>VLOOKUP(M3387,'BASE ARTICLE SAMUEL 25012023 v1'!$A$2:$B$1287,2,FALSE)</f>
        <v>AN</v>
      </c>
      <c r="O3387">
        <f t="shared" si="424"/>
        <v>0.2</v>
      </c>
    </row>
    <row r="3388" spans="1:15" outlineLevel="2" x14ac:dyDescent="0.25">
      <c r="A3388" t="s">
        <v>1202</v>
      </c>
      <c r="B3388" s="74" t="str">
        <f t="shared" si="423"/>
        <v>0V100BG</v>
      </c>
      <c r="C3388" t="str">
        <f>VLOOKUP(A3388,'BASE ARTICLE SAMUEL 25012023 v1'!$A$1:$B$1287,2,FALSE)</f>
        <v>AF</v>
      </c>
      <c r="D3388" t="s">
        <v>1923</v>
      </c>
      <c r="E3388">
        <v>1</v>
      </c>
      <c r="F3388" t="s">
        <v>1924</v>
      </c>
      <c r="G3388" s="71">
        <f>VLOOKUP(M3388,'BASE ARTICLE SAMUEL 25012023 v1'!$A$1:$F$1287,6,FALSE)</f>
        <v>0</v>
      </c>
      <c r="H3388" s="6">
        <f>VLOOKUP(M3388,'BASE ARTICLE SAMUEL 25012023 v2'!$A$1:$H$1287,8,FALSE)</f>
        <v>47.457000000000001</v>
      </c>
      <c r="I3388">
        <v>70.510000000000005</v>
      </c>
      <c r="J3388">
        <f t="shared" si="427"/>
        <v>70.510000000000005</v>
      </c>
      <c r="K3388" s="6">
        <f>VLOOKUP(M3388,'BASE ARTICLE SAMUEL 25012023 v2'!$A$1:$K$1287,11,FALSE)</f>
        <v>72.377800000000008</v>
      </c>
      <c r="L3388" s="6">
        <f t="shared" si="428"/>
        <v>72.377800000000008</v>
      </c>
      <c r="M3388" t="s">
        <v>1923</v>
      </c>
      <c r="N3388" t="str">
        <f>VLOOKUP(M3388,'BASE ARTICLE SAMUEL 25012023 v1'!$A$2:$B$1287,2,FALSE)</f>
        <v>AF</v>
      </c>
      <c r="O3388">
        <f t="shared" si="424"/>
        <v>47.457000000000001</v>
      </c>
    </row>
    <row r="3389" spans="1:15" outlineLevel="2" x14ac:dyDescent="0.25">
      <c r="A3389" t="s">
        <v>1202</v>
      </c>
      <c r="B3389" s="74" t="str">
        <f t="shared" si="423"/>
        <v>0V100BG</v>
      </c>
      <c r="C3389" t="str">
        <f>VLOOKUP(A3389,'BASE ARTICLE SAMUEL 25012023 v1'!$A$1:$B$1287,2,FALSE)</f>
        <v>AF</v>
      </c>
      <c r="D3389" t="s">
        <v>90</v>
      </c>
      <c r="E3389">
        <v>1</v>
      </c>
      <c r="F3389" t="s">
        <v>91</v>
      </c>
      <c r="G3389" s="71">
        <f>VLOOKUP(M3389,'BASE ARTICLE SAMUEL 25012023 v1'!$A$1:$F$1287,6,FALSE)</f>
        <v>0.92</v>
      </c>
      <c r="H3389" s="6">
        <f>VLOOKUP(M3389,'BASE ARTICLE SAMUEL 25012023 v2'!$A$1:$H$1287,8,FALSE)</f>
        <v>0.92</v>
      </c>
      <c r="I3389">
        <v>1.38</v>
      </c>
      <c r="J3389">
        <f t="shared" si="427"/>
        <v>1.38</v>
      </c>
      <c r="K3389" s="6">
        <f>VLOOKUP(M3389,'BASE ARTICLE SAMUEL 25012023 v2'!$A$1:$K$1287,11,FALSE)</f>
        <v>1.3800000000000001</v>
      </c>
      <c r="L3389" s="6">
        <f t="shared" si="428"/>
        <v>1.3800000000000001</v>
      </c>
      <c r="M3389" t="s">
        <v>90</v>
      </c>
      <c r="N3389" t="str">
        <f>VLOOKUP(M3389,'BASE ARTICLE SAMUEL 25012023 v1'!$A$2:$B$1287,2,FALSE)</f>
        <v>AS</v>
      </c>
      <c r="O3389">
        <f t="shared" si="424"/>
        <v>0.92</v>
      </c>
    </row>
    <row r="3390" spans="1:15" outlineLevel="2" x14ac:dyDescent="0.25">
      <c r="A3390" t="s">
        <v>1202</v>
      </c>
      <c r="B3390" s="74" t="str">
        <f t="shared" si="423"/>
        <v>0V100BG</v>
      </c>
      <c r="C3390" t="str">
        <f>VLOOKUP(A3390,'BASE ARTICLE SAMUEL 25012023 v1'!$A$1:$B$1287,2,FALSE)</f>
        <v>AF</v>
      </c>
      <c r="D3390" t="s">
        <v>68</v>
      </c>
      <c r="E3390">
        <v>1</v>
      </c>
      <c r="F3390" t="s">
        <v>69</v>
      </c>
      <c r="G3390" s="71">
        <f>VLOOKUP(M3390,'BASE ARTICLE SAMUEL 25012023 v1'!$A$1:$F$1287,6,FALSE)</f>
        <v>0.94</v>
      </c>
      <c r="H3390" s="6">
        <f>VLOOKUP(M3390,'BASE ARTICLE SAMUEL 25012023 v2'!$A$1:$H$1287,8,FALSE)</f>
        <v>0.94</v>
      </c>
      <c r="I3390">
        <v>1.41</v>
      </c>
      <c r="J3390">
        <f t="shared" si="427"/>
        <v>1.41</v>
      </c>
      <c r="K3390" s="6">
        <f>VLOOKUP(M3390,'BASE ARTICLE SAMUEL 25012023 v2'!$A$1:$K$1287,11,FALSE)</f>
        <v>1.41</v>
      </c>
      <c r="L3390" s="6">
        <f t="shared" si="428"/>
        <v>1.41</v>
      </c>
      <c r="M3390" t="s">
        <v>68</v>
      </c>
      <c r="N3390" t="str">
        <f>VLOOKUP(M3390,'BASE ARTICLE SAMUEL 25012023 v1'!$A$2:$B$1287,2,FALSE)</f>
        <v>AS</v>
      </c>
      <c r="O3390">
        <f t="shared" si="424"/>
        <v>0.94</v>
      </c>
    </row>
    <row r="3391" spans="1:15" outlineLevel="2" x14ac:dyDescent="0.25">
      <c r="A3391" t="s">
        <v>1202</v>
      </c>
      <c r="B3391" s="74" t="str">
        <f t="shared" si="423"/>
        <v>0V100BG</v>
      </c>
      <c r="C3391" t="str">
        <f>VLOOKUP(A3391,'BASE ARTICLE SAMUEL 25012023 v1'!$A$1:$B$1287,2,FALSE)</f>
        <v>AF</v>
      </c>
      <c r="D3391" t="s">
        <v>1929</v>
      </c>
      <c r="E3391">
        <v>1</v>
      </c>
      <c r="F3391" t="s">
        <v>1930</v>
      </c>
      <c r="G3391" s="71">
        <f>VLOOKUP(M3391,'BASE ARTICLE SAMUEL 25012023 v1'!$A$1:$F$1287,6,FALSE)</f>
        <v>37.68</v>
      </c>
      <c r="H3391" s="6">
        <f>VLOOKUP(M3391,'BASE ARTICLE SAMUEL 25012023 v2'!$A$1:$H$1287,8,FALSE)</f>
        <v>37.183000000000007</v>
      </c>
      <c r="I3391">
        <v>19.28</v>
      </c>
      <c r="J3391">
        <f t="shared" si="427"/>
        <v>19.28</v>
      </c>
      <c r="K3391" s="6">
        <f>VLOOKUP(M3391,'BASE ARTICLE SAMUEL 25012023 v2'!$A$1:$K$1287,11,FALSE)</f>
        <v>46.478750000000005</v>
      </c>
      <c r="L3391" s="6">
        <f t="shared" si="428"/>
        <v>46.478750000000005</v>
      </c>
      <c r="M3391" t="s">
        <v>1929</v>
      </c>
      <c r="N3391" t="str">
        <f>VLOOKUP(M3391,'BASE ARTICLE SAMUEL 25012023 v1'!$A$2:$B$1287,2,FALSE)</f>
        <v>AA</v>
      </c>
      <c r="O3391">
        <f t="shared" si="424"/>
        <v>37.183000000000007</v>
      </c>
    </row>
    <row r="3392" spans="1:15" outlineLevel="2" x14ac:dyDescent="0.25">
      <c r="A3392" t="s">
        <v>1202</v>
      </c>
      <c r="B3392" s="74" t="str">
        <f t="shared" si="423"/>
        <v>0V100BG</v>
      </c>
      <c r="C3392" t="str">
        <f>VLOOKUP(A3392,'BASE ARTICLE SAMUEL 25012023 v1'!$A$1:$B$1287,2,FALSE)</f>
        <v>AF</v>
      </c>
      <c r="D3392" t="s">
        <v>1925</v>
      </c>
      <c r="E3392">
        <v>1</v>
      </c>
      <c r="F3392" t="s">
        <v>1926</v>
      </c>
      <c r="G3392" s="71">
        <f>VLOOKUP(M3392,'BASE ARTICLE SAMUEL 25012023 v1'!$A$1:$F$1287,6,FALSE)</f>
        <v>18.989999999999998</v>
      </c>
      <c r="H3392" s="6">
        <f>VLOOKUP(M3392,'BASE ARTICLE SAMUEL 25012023 v2'!$A$1:$H$1287,8,FALSE)</f>
        <v>19.331000000000003</v>
      </c>
      <c r="I3392">
        <v>31.61</v>
      </c>
      <c r="J3392">
        <f t="shared" si="427"/>
        <v>31.61</v>
      </c>
      <c r="K3392" s="6">
        <f>VLOOKUP(M3392,'BASE ARTICLE SAMUEL 25012023 v2'!$A$1:$K$1287,11,FALSE)</f>
        <v>31.954949985940001</v>
      </c>
      <c r="L3392" s="6">
        <f t="shared" si="428"/>
        <v>31.954949985940001</v>
      </c>
      <c r="M3392" t="s">
        <v>1925</v>
      </c>
      <c r="N3392" t="str">
        <f>VLOOKUP(M3392,'BASE ARTICLE SAMUEL 25012023 v1'!$A$2:$B$1287,2,FALSE)</f>
        <v>AF</v>
      </c>
      <c r="O3392">
        <f t="shared" si="424"/>
        <v>19.331000000000003</v>
      </c>
    </row>
    <row r="3393" spans="1:15" outlineLevel="2" x14ac:dyDescent="0.25">
      <c r="A3393" t="s">
        <v>1202</v>
      </c>
      <c r="B3393" s="74" t="str">
        <f t="shared" si="423"/>
        <v>0V100BG</v>
      </c>
      <c r="C3393" t="str">
        <f>VLOOKUP(A3393,'BASE ARTICLE SAMUEL 25012023 v1'!$A$1:$B$1287,2,FALSE)</f>
        <v>AF</v>
      </c>
      <c r="D3393" t="s">
        <v>1939</v>
      </c>
      <c r="E3393">
        <v>1</v>
      </c>
      <c r="F3393" t="s">
        <v>1940</v>
      </c>
      <c r="G3393" s="71">
        <f>VLOOKUP(M3393,'BASE ARTICLE SAMUEL 25012023 v1'!$A$1:$F$1287,6,FALSE)</f>
        <v>94.3</v>
      </c>
      <c r="H3393" s="6">
        <f>VLOOKUP(M3393,'BASE ARTICLE SAMUEL 25012023 v2'!$A$1:$H$1287,8,FALSE)</f>
        <v>90.79</v>
      </c>
      <c r="I3393">
        <v>129.16</v>
      </c>
      <c r="J3393">
        <f t="shared" si="427"/>
        <v>129.16</v>
      </c>
      <c r="K3393" s="6">
        <f>VLOOKUP(M3393,'BASE ARTICLE SAMUEL 25012023 v2'!$A$1:$K$1287,11,FALSE)</f>
        <v>129.88140000800001</v>
      </c>
      <c r="L3393" s="6">
        <f t="shared" si="428"/>
        <v>129.88140000800001</v>
      </c>
      <c r="M3393" t="s">
        <v>1939</v>
      </c>
      <c r="N3393" t="str">
        <f>VLOOKUP(M3393,'BASE ARTICLE SAMUEL 25012023 v1'!$A$2:$B$1287,2,FALSE)</f>
        <v>AF</v>
      </c>
      <c r="O3393">
        <f t="shared" si="424"/>
        <v>90.79</v>
      </c>
    </row>
    <row r="3394" spans="1:15" outlineLevel="2" x14ac:dyDescent="0.25">
      <c r="A3394" t="s">
        <v>1202</v>
      </c>
      <c r="B3394" s="74" t="str">
        <f t="shared" si="423"/>
        <v>0V100BG</v>
      </c>
      <c r="C3394" t="str">
        <f>VLOOKUP(A3394,'BASE ARTICLE SAMUEL 25012023 v1'!$A$1:$B$1287,2,FALSE)</f>
        <v>AF</v>
      </c>
      <c r="D3394">
        <v>7214321415</v>
      </c>
      <c r="E3394">
        <v>1</v>
      </c>
      <c r="F3394" t="s">
        <v>1597</v>
      </c>
      <c r="G3394" s="71">
        <f>VLOOKUP(M3394,'BASE ARTICLE SAMUEL 25012023 v1'!$A$1:$F$1287,6,FALSE)</f>
        <v>0.03</v>
      </c>
      <c r="H3394" s="6">
        <f>VLOOKUP(M3394,'BASE ARTICLE SAMUEL 25012023 v2'!$A$1:$H$1287,8,FALSE)</f>
        <v>0.03</v>
      </c>
      <c r="I3394">
        <v>0.05</v>
      </c>
      <c r="J3394">
        <f t="shared" si="427"/>
        <v>0.05</v>
      </c>
      <c r="K3394" s="6">
        <f>VLOOKUP(M3394,'BASE ARTICLE SAMUEL 25012023 v2'!$A$1:$K$1287,11,FALSE)</f>
        <v>5.0000000010000001</v>
      </c>
      <c r="L3394" s="6">
        <f t="shared" si="428"/>
        <v>5.0000000010000001</v>
      </c>
      <c r="M3394">
        <v>7214321415</v>
      </c>
      <c r="N3394" t="str">
        <f>VLOOKUP(M3394,'BASE ARTICLE SAMUEL 25012023 v1'!$A$2:$B$1287,2,FALSE)</f>
        <v>AN</v>
      </c>
      <c r="O3394">
        <f t="shared" si="424"/>
        <v>0.03</v>
      </c>
    </row>
    <row r="3395" spans="1:15" outlineLevel="2" x14ac:dyDescent="0.25">
      <c r="A3395" t="s">
        <v>1202</v>
      </c>
      <c r="B3395" s="74" t="str">
        <f t="shared" si="423"/>
        <v>0V100BG</v>
      </c>
      <c r="C3395" t="str">
        <f>VLOOKUP(A3395,'BASE ARTICLE SAMUEL 25012023 v1'!$A$1:$B$1287,2,FALSE)</f>
        <v>AF</v>
      </c>
      <c r="D3395" t="s">
        <v>1603</v>
      </c>
      <c r="E3395">
        <v>0.72</v>
      </c>
      <c r="F3395" t="s">
        <v>1604</v>
      </c>
      <c r="G3395" s="71">
        <f>VLOOKUP(M3395,'BASE ARTICLE SAMUEL 25012023 v1'!$A$1:$F$1287,6,FALSE)</f>
        <v>50</v>
      </c>
      <c r="H3395" s="6">
        <f>VLOOKUP(M3395,'BASE ARTICLE SAMUEL 25012023 v2'!$A$1:$H$1287,8,FALSE)</f>
        <v>0</v>
      </c>
      <c r="I3395">
        <v>75</v>
      </c>
      <c r="J3395">
        <f t="shared" si="427"/>
        <v>54</v>
      </c>
      <c r="K3395" s="6">
        <f>VLOOKUP(M3395,'BASE ARTICLE SAMUEL 25012023 v2'!$A$1:$K$1287,11,FALSE)</f>
        <v>75</v>
      </c>
      <c r="L3395" s="6">
        <f t="shared" si="428"/>
        <v>54</v>
      </c>
      <c r="M3395" t="s">
        <v>1603</v>
      </c>
      <c r="N3395" t="str">
        <f>VLOOKUP(M3395,'BASE ARTICLE SAMUEL 25012023 v1'!$A$2:$B$1287,2,FALSE)</f>
        <v>AN</v>
      </c>
      <c r="O3395">
        <f t="shared" si="424"/>
        <v>0</v>
      </c>
    </row>
    <row r="3396" spans="1:15" outlineLevel="2" x14ac:dyDescent="0.25">
      <c r="A3396" t="s">
        <v>1202</v>
      </c>
      <c r="B3396" s="74" t="str">
        <f t="shared" ref="B3396:B3459" si="429">MID(A3396,7,100)</f>
        <v>0V100BG</v>
      </c>
      <c r="C3396" t="str">
        <f>VLOOKUP(A3396,'BASE ARTICLE SAMUEL 25012023 v1'!$A$1:$B$1287,2,FALSE)</f>
        <v>AF</v>
      </c>
      <c r="D3396" t="s">
        <v>757</v>
      </c>
      <c r="E3396">
        <v>1</v>
      </c>
      <c r="F3396" t="s">
        <v>758</v>
      </c>
      <c r="G3396" s="71">
        <f>VLOOKUP(M3396,'BASE ARTICLE SAMUEL 25012023 v1'!$A$1:$F$1287,6,FALSE)</f>
        <v>1.22</v>
      </c>
      <c r="H3396" s="6">
        <f>VLOOKUP(M3396,'BASE ARTICLE SAMUEL 25012023 v2'!$A$1:$H$1287,8,FALSE)</f>
        <v>1.22</v>
      </c>
      <c r="I3396">
        <v>1.62</v>
      </c>
      <c r="J3396">
        <f t="shared" si="427"/>
        <v>1.62</v>
      </c>
      <c r="K3396" s="6">
        <f>VLOOKUP(M3396,'BASE ARTICLE SAMUEL 25012023 v2'!$A$1:$K$1287,11,FALSE)</f>
        <v>1.6226</v>
      </c>
      <c r="L3396" s="6">
        <f t="shared" si="428"/>
        <v>1.6226</v>
      </c>
      <c r="M3396" t="s">
        <v>757</v>
      </c>
      <c r="N3396" t="str">
        <f>VLOOKUP(M3396,'BASE ARTICLE SAMUEL 25012023 v1'!$A$2:$B$1287,2,FALSE)</f>
        <v>AS</v>
      </c>
      <c r="O3396">
        <f t="shared" si="424"/>
        <v>1.22</v>
      </c>
    </row>
    <row r="3397" spans="1:15" outlineLevel="2" x14ac:dyDescent="0.25">
      <c r="A3397" t="s">
        <v>1202</v>
      </c>
      <c r="B3397" s="74" t="str">
        <f t="shared" si="429"/>
        <v>0V100BG</v>
      </c>
      <c r="C3397" t="str">
        <f>VLOOKUP(A3397,'BASE ARTICLE SAMUEL 25012023 v1'!$A$1:$B$1287,2,FALSE)</f>
        <v>AF</v>
      </c>
      <c r="D3397">
        <v>9600000618</v>
      </c>
      <c r="E3397">
        <v>1</v>
      </c>
      <c r="F3397" t="s">
        <v>1160</v>
      </c>
      <c r="G3397" s="71">
        <f>VLOOKUP(M3397,'BASE ARTICLE SAMUEL 25012023 v1'!$A$1:$F$1287,6,FALSE)</f>
        <v>1.2</v>
      </c>
      <c r="H3397" s="6">
        <f>VLOOKUP(M3397,'BASE ARTICLE SAMUEL 25012023 v2'!$A$1:$H$1287,8,FALSE)</f>
        <v>1.2</v>
      </c>
      <c r="I3397">
        <v>2.4</v>
      </c>
      <c r="J3397">
        <f t="shared" si="427"/>
        <v>2.4</v>
      </c>
      <c r="K3397" s="6">
        <f>VLOOKUP(M3397,'BASE ARTICLE SAMUEL 25012023 v2'!$A$1:$K$1287,11,FALSE)</f>
        <v>2.4</v>
      </c>
      <c r="L3397" s="6">
        <f t="shared" si="428"/>
        <v>2.4</v>
      </c>
      <c r="M3397">
        <v>9600000618</v>
      </c>
      <c r="N3397" t="str">
        <f>VLOOKUP(M3397,'BASE ARTICLE SAMUEL 25012023 v1'!$A$2:$B$1287,2,FALSE)</f>
        <v>AN</v>
      </c>
      <c r="O3397">
        <f t="shared" si="424"/>
        <v>1.2</v>
      </c>
    </row>
    <row r="3398" spans="1:15" outlineLevel="2" x14ac:dyDescent="0.25">
      <c r="A3398" t="s">
        <v>1202</v>
      </c>
      <c r="B3398" s="74" t="str">
        <f t="shared" si="429"/>
        <v>0V100BG</v>
      </c>
      <c r="C3398" t="str">
        <f>VLOOKUP(A3398,'BASE ARTICLE SAMUEL 25012023 v1'!$A$1:$B$1287,2,FALSE)</f>
        <v>AF</v>
      </c>
      <c r="D3398" t="s">
        <v>1549</v>
      </c>
      <c r="E3398">
        <v>1</v>
      </c>
      <c r="F3398" t="s">
        <v>1550</v>
      </c>
      <c r="G3398" s="71">
        <f>VLOOKUP(M3398,'BASE ARTICLE SAMUEL 25012023 v1'!$A$1:$F$1287,6,FALSE)</f>
        <v>5</v>
      </c>
      <c r="H3398" s="6">
        <f>VLOOKUP(M3398,'BASE ARTICLE SAMUEL 25012023 v2'!$A$1:$H$1287,8,FALSE)</f>
        <v>5</v>
      </c>
      <c r="I3398">
        <v>0</v>
      </c>
      <c r="J3398">
        <f t="shared" si="427"/>
        <v>0</v>
      </c>
      <c r="K3398" s="6">
        <f>VLOOKUP(M3398,'BASE ARTICLE SAMUEL 25012023 v2'!$A$1:$K$1287,11,FALSE)</f>
        <v>5.5</v>
      </c>
      <c r="L3398" s="6">
        <f t="shared" si="428"/>
        <v>5.5</v>
      </c>
      <c r="M3398" t="s">
        <v>1549</v>
      </c>
      <c r="N3398" t="str">
        <f>VLOOKUP(M3398,'BASE ARTICLE SAMUEL 25012023 v1'!$A$2:$B$1287,2,FALSE)</f>
        <v>AN</v>
      </c>
      <c r="O3398">
        <f t="shared" si="424"/>
        <v>5</v>
      </c>
    </row>
    <row r="3399" spans="1:15" outlineLevel="2" x14ac:dyDescent="0.25">
      <c r="A3399" t="s">
        <v>1202</v>
      </c>
      <c r="B3399" s="74" t="str">
        <f t="shared" si="429"/>
        <v>0V100BG</v>
      </c>
      <c r="C3399" t="str">
        <f>VLOOKUP(A3399,'BASE ARTICLE SAMUEL 25012023 v1'!$A$1:$B$1287,2,FALSE)</f>
        <v>AF</v>
      </c>
      <c r="D3399" t="s">
        <v>1667</v>
      </c>
      <c r="E3399">
        <v>2</v>
      </c>
      <c r="F3399" t="s">
        <v>1668</v>
      </c>
      <c r="G3399" s="71">
        <f>VLOOKUP(M3399,'BASE ARTICLE SAMUEL 25012023 v1'!$A$1:$F$1287,6,FALSE)</f>
        <v>0.6</v>
      </c>
      <c r="H3399" s="6">
        <f>VLOOKUP(M3399,'BASE ARTICLE SAMUEL 25012023 v2'!$A$1:$H$1287,8,FALSE)</f>
        <v>0.6</v>
      </c>
      <c r="I3399">
        <v>0.9</v>
      </c>
      <c r="J3399">
        <f t="shared" si="427"/>
        <v>1.8</v>
      </c>
      <c r="K3399" s="6">
        <f>VLOOKUP(M3399,'BASE ARTICLE SAMUEL 25012023 v2'!$A$1:$K$1287,11,FALSE)</f>
        <v>0.89999999999999991</v>
      </c>
      <c r="L3399" s="6">
        <f t="shared" si="428"/>
        <v>1.7999999999999998</v>
      </c>
      <c r="M3399" t="s">
        <v>1667</v>
      </c>
      <c r="N3399" t="str">
        <f>VLOOKUP(M3399,'BASE ARTICLE SAMUEL 25012023 v1'!$A$2:$B$1287,2,FALSE)</f>
        <v>AN</v>
      </c>
      <c r="O3399">
        <f t="shared" si="424"/>
        <v>1.2</v>
      </c>
    </row>
    <row r="3400" spans="1:15" outlineLevel="2" x14ac:dyDescent="0.25">
      <c r="A3400" t="s">
        <v>1202</v>
      </c>
      <c r="B3400" s="74" t="str">
        <f t="shared" si="429"/>
        <v>0V100BG</v>
      </c>
      <c r="C3400" t="str">
        <f>VLOOKUP(A3400,'BASE ARTICLE SAMUEL 25012023 v1'!$A$1:$B$1287,2,FALSE)</f>
        <v>AF</v>
      </c>
      <c r="D3400" t="s">
        <v>2352</v>
      </c>
      <c r="E3400">
        <v>1</v>
      </c>
      <c r="F3400" t="s">
        <v>2353</v>
      </c>
      <c r="G3400" s="71">
        <f>VLOOKUP(M3400,'BASE ARTICLE SAMUEL 25012023 v1'!$A$1:$F$1287,6,FALSE)</f>
        <v>7.11</v>
      </c>
      <c r="H3400" s="6">
        <f>VLOOKUP(M3400,'BASE ARTICLE SAMUEL 25012023 v2'!$A$1:$H$1287,8,FALSE)</f>
        <v>7.11</v>
      </c>
      <c r="I3400">
        <v>0</v>
      </c>
      <c r="J3400">
        <f t="shared" si="427"/>
        <v>0</v>
      </c>
      <c r="K3400" s="6">
        <f>VLOOKUP(M3400,'BASE ARTICLE SAMUEL 25012023 v2'!$A$1:$K$1287,11,FALSE)</f>
        <v>10.665000000000001</v>
      </c>
      <c r="L3400" s="6">
        <f t="shared" si="428"/>
        <v>10.665000000000001</v>
      </c>
      <c r="M3400" t="s">
        <v>2352</v>
      </c>
      <c r="N3400" t="str">
        <f>VLOOKUP(M3400,'BASE ARTICLE SAMUEL 25012023 v1'!$A$2:$B$1287,2,FALSE)</f>
        <v>AN</v>
      </c>
      <c r="O3400">
        <f t="shared" si="424"/>
        <v>7.11</v>
      </c>
    </row>
    <row r="3401" spans="1:15" outlineLevel="2" x14ac:dyDescent="0.25">
      <c r="A3401" t="s">
        <v>1202</v>
      </c>
      <c r="B3401" s="74" t="str">
        <f t="shared" si="429"/>
        <v>0V100BG</v>
      </c>
      <c r="C3401" t="str">
        <f>VLOOKUP(A3401,'BASE ARTICLE SAMUEL 25012023 v1'!$A$1:$B$1287,2,FALSE)</f>
        <v>AF</v>
      </c>
      <c r="D3401" t="s">
        <v>2539</v>
      </c>
      <c r="E3401">
        <v>1</v>
      </c>
      <c r="F3401" t="s">
        <v>2540</v>
      </c>
      <c r="G3401" s="71">
        <f>VLOOKUP(M3401,'BASE ARTICLE SAMUEL 25012023 v1'!$A$1:$F$1287,6,FALSE)</f>
        <v>3.92</v>
      </c>
      <c r="H3401" s="6">
        <f>VLOOKUP(M3401,'BASE ARTICLE SAMUEL 25012023 v2'!$A$1:$H$1287,8,FALSE)</f>
        <v>3.92</v>
      </c>
      <c r="I3401">
        <v>15.6</v>
      </c>
      <c r="J3401">
        <f t="shared" si="427"/>
        <v>15.6</v>
      </c>
      <c r="K3401" s="6">
        <f>VLOOKUP(M3401,'BASE ARTICLE SAMUEL 25012023 v2'!$A$1:$K$1287,11,FALSE)</f>
        <v>5.2136000000000005</v>
      </c>
      <c r="L3401" s="6">
        <f t="shared" si="428"/>
        <v>5.2136000000000005</v>
      </c>
      <c r="M3401" t="s">
        <v>2539</v>
      </c>
      <c r="N3401" t="str">
        <f>VLOOKUP(M3401,'BASE ARTICLE SAMUEL 25012023 v1'!$A$2:$B$1287,2,FALSE)</f>
        <v>AN</v>
      </c>
      <c r="O3401">
        <f t="shared" si="424"/>
        <v>3.92</v>
      </c>
    </row>
    <row r="3402" spans="1:15" outlineLevel="1" x14ac:dyDescent="0.25">
      <c r="A3402" s="74" t="s">
        <v>4295</v>
      </c>
      <c r="B3402" s="74" t="str">
        <f t="shared" si="429"/>
        <v>SPR1500V100BG</v>
      </c>
      <c r="H3402" s="6" t="e">
        <f>VLOOKUP(M3402,'BASE ARTICLE SAMUEL 25012023 v2'!$A$1:$H$1287,8,FALSE)</f>
        <v>#N/A</v>
      </c>
      <c r="K3402" s="6" t="e">
        <f>VLOOKUP(M3402,'BASE ARTICLE SAMUEL 25012023 v2'!$A$1:$K$1287,11,FALSE)</f>
        <v>#N/A</v>
      </c>
      <c r="L3402" s="6">
        <f>SUBTOTAL(9,L3377:L3401)</f>
        <v>1312.9732599949398</v>
      </c>
      <c r="O3402">
        <f>SUBTOTAL(9,O3377:O3401)</f>
        <v>834.31299999999999</v>
      </c>
    </row>
    <row r="3403" spans="1:15" outlineLevel="2" x14ac:dyDescent="0.25">
      <c r="A3403" t="s">
        <v>1218</v>
      </c>
      <c r="B3403" s="74" t="str">
        <f t="shared" si="429"/>
        <v>0V150</v>
      </c>
      <c r="C3403" t="str">
        <f>VLOOKUP(A3403,'BASE ARTICLE SAMUEL 25012023 v1'!$A$1:$B$1287,2,FALSE)</f>
        <v>AF</v>
      </c>
      <c r="D3403" t="s">
        <v>576</v>
      </c>
      <c r="E3403">
        <v>1.1000000000000001</v>
      </c>
      <c r="F3403" t="s">
        <v>577</v>
      </c>
      <c r="G3403" s="71">
        <f>VLOOKUP(M3403,'BASE ARTICLE SAMUEL 25012023 v1'!$A$1:$F$1287,6,FALSE)</f>
        <v>3.2</v>
      </c>
      <c r="H3403" s="6">
        <f>VLOOKUP(M3403,'BASE ARTICLE SAMUEL 25012023 v2'!$A$1:$H$1287,8,FALSE)</f>
        <v>3.2</v>
      </c>
      <c r="I3403">
        <v>4.3499999999999996</v>
      </c>
      <c r="J3403">
        <f t="shared" ref="J3403:J3427" si="430">E3403*I3403</f>
        <v>4.7850000000000001</v>
      </c>
      <c r="K3403" s="6">
        <f>VLOOKUP(M3403,'BASE ARTICLE SAMUEL 25012023 v2'!$A$1:$K$1287,11,FALSE)</f>
        <v>4.8000000000000007</v>
      </c>
      <c r="L3403" s="6">
        <f t="shared" ref="L3403:L3427" si="431">E3403*K3403</f>
        <v>5.2800000000000011</v>
      </c>
      <c r="M3403" t="s">
        <v>576</v>
      </c>
      <c r="N3403" t="str">
        <f>VLOOKUP(M3403,'BASE ARTICLE SAMUEL 25012023 v1'!$A$2:$B$1287,2,FALSE)</f>
        <v>AN</v>
      </c>
      <c r="O3403">
        <f t="shared" si="424"/>
        <v>3.5200000000000005</v>
      </c>
    </row>
    <row r="3404" spans="1:15" outlineLevel="2" x14ac:dyDescent="0.25">
      <c r="A3404" t="s">
        <v>1218</v>
      </c>
      <c r="B3404" s="74" t="str">
        <f t="shared" si="429"/>
        <v>0V150</v>
      </c>
      <c r="C3404" t="str">
        <f>VLOOKUP(A3404,'BASE ARTICLE SAMUEL 25012023 v1'!$A$1:$B$1287,2,FALSE)</f>
        <v>AF</v>
      </c>
      <c r="D3404" t="s">
        <v>1522</v>
      </c>
      <c r="E3404">
        <v>1</v>
      </c>
      <c r="F3404" t="s">
        <v>1523</v>
      </c>
      <c r="G3404" s="71">
        <f>VLOOKUP(M3404,'BASE ARTICLE SAMUEL 25012023 v1'!$A$1:$F$1287,6,FALSE)</f>
        <v>13.79</v>
      </c>
      <c r="H3404" s="6">
        <f>VLOOKUP(M3404,'BASE ARTICLE SAMUEL 25012023 v2'!$A$1:$H$1287,8,FALSE)</f>
        <v>12.83</v>
      </c>
      <c r="I3404">
        <v>20.69</v>
      </c>
      <c r="J3404">
        <f t="shared" si="430"/>
        <v>20.69</v>
      </c>
      <c r="K3404" s="6">
        <f>VLOOKUP(M3404,'BASE ARTICLE SAMUEL 25012023 v2'!$A$1:$K$1287,11,FALSE)</f>
        <v>19.245000000000001</v>
      </c>
      <c r="L3404" s="6">
        <f t="shared" si="431"/>
        <v>19.245000000000001</v>
      </c>
      <c r="M3404" t="s">
        <v>1522</v>
      </c>
      <c r="N3404" t="str">
        <f>VLOOKUP(M3404,'BASE ARTICLE SAMUEL 25012023 v1'!$A$2:$B$1287,2,FALSE)</f>
        <v>AS</v>
      </c>
      <c r="O3404">
        <f t="shared" si="424"/>
        <v>12.83</v>
      </c>
    </row>
    <row r="3405" spans="1:15" outlineLevel="2" x14ac:dyDescent="0.25">
      <c r="A3405" t="s">
        <v>1218</v>
      </c>
      <c r="B3405" s="74" t="str">
        <f t="shared" si="429"/>
        <v>0V150</v>
      </c>
      <c r="C3405" t="str">
        <f>VLOOKUP(A3405,'BASE ARTICLE SAMUEL 25012023 v1'!$A$1:$B$1287,2,FALSE)</f>
        <v>AF</v>
      </c>
      <c r="D3405" t="s">
        <v>1118</v>
      </c>
      <c r="E3405">
        <v>1</v>
      </c>
      <c r="F3405" t="s">
        <v>1119</v>
      </c>
      <c r="G3405" s="71">
        <f>VLOOKUP(M3405,'BASE ARTICLE SAMUEL 25012023 v1'!$A$1:$F$1287,6,FALSE)</f>
        <v>0</v>
      </c>
      <c r="H3405" s="6">
        <f>VLOOKUP(M3405,'BASE ARTICLE SAMUEL 25012023 v2'!$A$1:$H$1287,8,FALSE)</f>
        <v>83.629999999999981</v>
      </c>
      <c r="I3405">
        <v>135.75</v>
      </c>
      <c r="J3405">
        <f t="shared" si="430"/>
        <v>135.75</v>
      </c>
      <c r="K3405" s="6">
        <f>VLOOKUP(M3405,'BASE ARTICLE SAMUEL 25012023 v2'!$A$1:$K$1287,11,FALSE)</f>
        <v>142.03600000000003</v>
      </c>
      <c r="L3405" s="6">
        <f t="shared" si="431"/>
        <v>142.03600000000003</v>
      </c>
      <c r="M3405" t="s">
        <v>1118</v>
      </c>
      <c r="N3405" t="str">
        <f>VLOOKUP(M3405,'BASE ARTICLE SAMUEL 25012023 v1'!$A$2:$B$1287,2,FALSE)</f>
        <v>AF</v>
      </c>
      <c r="O3405">
        <f t="shared" si="424"/>
        <v>83.629999999999981</v>
      </c>
    </row>
    <row r="3406" spans="1:15" outlineLevel="2" x14ac:dyDescent="0.25">
      <c r="A3406" t="s">
        <v>1218</v>
      </c>
      <c r="B3406" s="74" t="str">
        <f t="shared" si="429"/>
        <v>0V150</v>
      </c>
      <c r="C3406" t="str">
        <f>VLOOKUP(A3406,'BASE ARTICLE SAMUEL 25012023 v1'!$A$1:$B$1287,2,FALSE)</f>
        <v>AF</v>
      </c>
      <c r="D3406" t="s">
        <v>942</v>
      </c>
      <c r="E3406">
        <v>1</v>
      </c>
      <c r="F3406" t="s">
        <v>943</v>
      </c>
      <c r="G3406" s="71">
        <f>VLOOKUP(M3406,'BASE ARTICLE SAMUEL 25012023 v1'!$A$1:$F$1287,6,FALSE)</f>
        <v>1.64</v>
      </c>
      <c r="H3406" s="6">
        <f>VLOOKUP(M3406,'BASE ARTICLE SAMUEL 25012023 v2'!$A$1:$H$1287,8,FALSE)</f>
        <v>1.83</v>
      </c>
      <c r="I3406">
        <v>2.4500000000000002</v>
      </c>
      <c r="J3406">
        <f t="shared" si="430"/>
        <v>2.4500000000000002</v>
      </c>
      <c r="K3406" s="6">
        <f>VLOOKUP(M3406,'BASE ARTICLE SAMUEL 25012023 v2'!$A$1:$K$1287,11,FALSE)</f>
        <v>2.7450000000000001</v>
      </c>
      <c r="L3406" s="6">
        <f t="shared" si="431"/>
        <v>2.7450000000000001</v>
      </c>
      <c r="M3406" t="s">
        <v>942</v>
      </c>
      <c r="N3406" t="str">
        <f>VLOOKUP(M3406,'BASE ARTICLE SAMUEL 25012023 v1'!$A$2:$B$1287,2,FALSE)</f>
        <v>AS</v>
      </c>
      <c r="O3406">
        <f t="shared" si="424"/>
        <v>1.83</v>
      </c>
    </row>
    <row r="3407" spans="1:15" outlineLevel="2" x14ac:dyDescent="0.25">
      <c r="A3407" t="s">
        <v>1218</v>
      </c>
      <c r="B3407" s="74" t="str">
        <f t="shared" si="429"/>
        <v>0V150</v>
      </c>
      <c r="C3407" t="str">
        <f>VLOOKUP(A3407,'BASE ARTICLE SAMUEL 25012023 v1'!$A$1:$B$1287,2,FALSE)</f>
        <v>AF</v>
      </c>
      <c r="D3407" t="s">
        <v>558</v>
      </c>
      <c r="E3407">
        <v>2</v>
      </c>
      <c r="F3407" t="s">
        <v>559</v>
      </c>
      <c r="G3407" s="71">
        <f>VLOOKUP(M3407,'BASE ARTICLE SAMUEL 25012023 v1'!$A$1:$F$1287,6,FALSE)</f>
        <v>0.85</v>
      </c>
      <c r="H3407" s="6">
        <f>VLOOKUP(M3407,'BASE ARTICLE SAMUEL 25012023 v2'!$A$1:$H$1287,8,FALSE)</f>
        <v>0.91100000000000003</v>
      </c>
      <c r="I3407">
        <v>1.1299999999999999</v>
      </c>
      <c r="J3407">
        <f t="shared" si="430"/>
        <v>2.2599999999999998</v>
      </c>
      <c r="K3407" s="6">
        <f>VLOOKUP(M3407,'BASE ARTICLE SAMUEL 25012023 v2'!$A$1:$K$1287,11,FALSE)</f>
        <v>1.2116300000000002</v>
      </c>
      <c r="L3407" s="6">
        <f t="shared" si="431"/>
        <v>2.4232600000000004</v>
      </c>
      <c r="M3407" t="s">
        <v>558</v>
      </c>
      <c r="N3407" t="str">
        <f>VLOOKUP(M3407,'BASE ARTICLE SAMUEL 25012023 v1'!$A$2:$B$1287,2,FALSE)</f>
        <v>AS</v>
      </c>
      <c r="O3407">
        <f t="shared" si="424"/>
        <v>1.8220000000000001</v>
      </c>
    </row>
    <row r="3408" spans="1:15" outlineLevel="2" x14ac:dyDescent="0.25">
      <c r="A3408" t="s">
        <v>1218</v>
      </c>
      <c r="B3408" s="74" t="str">
        <f t="shared" si="429"/>
        <v>0V150</v>
      </c>
      <c r="C3408" t="str">
        <f>VLOOKUP(A3408,'BASE ARTICLE SAMUEL 25012023 v1'!$A$1:$B$1287,2,FALSE)</f>
        <v>AF</v>
      </c>
      <c r="D3408">
        <v>101007</v>
      </c>
      <c r="E3408">
        <v>1</v>
      </c>
      <c r="F3408" t="s">
        <v>582</v>
      </c>
      <c r="G3408" s="71">
        <f>VLOOKUP(M3408,'BASE ARTICLE SAMUEL 25012023 v1'!$A$1:$F$1287,6,FALSE)</f>
        <v>1.5</v>
      </c>
      <c r="H3408" s="6">
        <f>VLOOKUP(M3408,'BASE ARTICLE SAMUEL 25012023 v2'!$A$1:$H$1287,8,FALSE)</f>
        <v>1.5</v>
      </c>
      <c r="I3408">
        <v>2.25</v>
      </c>
      <c r="J3408">
        <f t="shared" si="430"/>
        <v>2.25</v>
      </c>
      <c r="K3408" s="6">
        <f>VLOOKUP(M3408,'BASE ARTICLE SAMUEL 25012023 v2'!$A$1:$K$1287,11,FALSE)</f>
        <v>2.25</v>
      </c>
      <c r="L3408" s="6">
        <f t="shared" si="431"/>
        <v>2.25</v>
      </c>
      <c r="M3408">
        <v>101007</v>
      </c>
      <c r="N3408" t="str">
        <f>VLOOKUP(M3408,'BASE ARTICLE SAMUEL 25012023 v1'!$A$2:$B$1287,2,FALSE)</f>
        <v>AN</v>
      </c>
      <c r="O3408">
        <f t="shared" si="424"/>
        <v>1.5</v>
      </c>
    </row>
    <row r="3409" spans="1:15" outlineLevel="2" x14ac:dyDescent="0.25">
      <c r="A3409" t="s">
        <v>1218</v>
      </c>
      <c r="B3409" s="74" t="str">
        <f t="shared" si="429"/>
        <v>0V150</v>
      </c>
      <c r="C3409" t="str">
        <f>VLOOKUP(A3409,'BASE ARTICLE SAMUEL 25012023 v1'!$A$1:$B$1287,2,FALSE)</f>
        <v>AF</v>
      </c>
      <c r="D3409" t="s">
        <v>1109</v>
      </c>
      <c r="E3409">
        <v>1</v>
      </c>
      <c r="F3409" t="s">
        <v>1110</v>
      </c>
      <c r="G3409" s="71">
        <f>VLOOKUP(M3409,'BASE ARTICLE SAMUEL 25012023 v1'!$A$1:$F$1287,6,FALSE)</f>
        <v>199.65</v>
      </c>
      <c r="H3409" s="6">
        <f>VLOOKUP(M3409,'BASE ARTICLE SAMUEL 25012023 v2'!$A$1:$H$1287,8,FALSE)</f>
        <v>199.65</v>
      </c>
      <c r="I3409">
        <v>294.02999999999997</v>
      </c>
      <c r="J3409">
        <f t="shared" si="430"/>
        <v>294.02999999999997</v>
      </c>
      <c r="K3409" s="6">
        <f>VLOOKUP(M3409,'BASE ARTICLE SAMUEL 25012023 v2'!$A$1:$K$1287,11,FALSE)</f>
        <v>299.47500000000002</v>
      </c>
      <c r="L3409" s="6">
        <f t="shared" si="431"/>
        <v>299.47500000000002</v>
      </c>
      <c r="M3409" t="s">
        <v>1109</v>
      </c>
      <c r="N3409" t="str">
        <f>VLOOKUP(M3409,'BASE ARTICLE SAMUEL 25012023 v1'!$A$2:$B$1287,2,FALSE)</f>
        <v>AN</v>
      </c>
      <c r="O3409">
        <f t="shared" si="424"/>
        <v>199.65</v>
      </c>
    </row>
    <row r="3410" spans="1:15" outlineLevel="2" x14ac:dyDescent="0.25">
      <c r="A3410" t="s">
        <v>1218</v>
      </c>
      <c r="B3410" s="74" t="str">
        <f t="shared" si="429"/>
        <v>0V150</v>
      </c>
      <c r="C3410" t="str">
        <f>VLOOKUP(A3410,'BASE ARTICLE SAMUEL 25012023 v1'!$A$1:$B$1287,2,FALSE)</f>
        <v>AF</v>
      </c>
      <c r="D3410">
        <v>8434000618</v>
      </c>
      <c r="E3410">
        <v>1</v>
      </c>
      <c r="F3410" t="s">
        <v>1485</v>
      </c>
      <c r="G3410" s="71">
        <f>VLOOKUP(M3410,'BASE ARTICLE SAMUEL 25012023 v1'!$A$1:$F$1287,6,FALSE)</f>
        <v>0.02</v>
      </c>
      <c r="H3410" s="6">
        <f>VLOOKUP(M3410,'BASE ARTICLE SAMUEL 25012023 v2'!$A$1:$H$1287,8,FALSE)</f>
        <v>0.02</v>
      </c>
      <c r="I3410">
        <v>0.03</v>
      </c>
      <c r="J3410">
        <f t="shared" si="430"/>
        <v>0.03</v>
      </c>
      <c r="K3410" s="6">
        <f>VLOOKUP(M3410,'BASE ARTICLE SAMUEL 25012023 v2'!$A$1:$K$1287,11,FALSE)</f>
        <v>0.03</v>
      </c>
      <c r="L3410" s="6">
        <f t="shared" si="431"/>
        <v>0.03</v>
      </c>
      <c r="M3410">
        <v>8434000618</v>
      </c>
      <c r="N3410" t="str">
        <f>VLOOKUP(M3410,'BASE ARTICLE SAMUEL 25012023 v1'!$A$2:$B$1287,2,FALSE)</f>
        <v>AN</v>
      </c>
      <c r="O3410">
        <f t="shared" ref="O3410:O3475" si="432">E3410*H3410</f>
        <v>0.02</v>
      </c>
    </row>
    <row r="3411" spans="1:15" outlineLevel="2" x14ac:dyDescent="0.25">
      <c r="A3411" t="s">
        <v>1218</v>
      </c>
      <c r="B3411" s="74" t="str">
        <f t="shared" si="429"/>
        <v>0V150</v>
      </c>
      <c r="C3411" t="str">
        <f>VLOOKUP(A3411,'BASE ARTICLE SAMUEL 25012023 v1'!$A$1:$B$1287,2,FALSE)</f>
        <v>AF</v>
      </c>
      <c r="D3411" t="s">
        <v>1669</v>
      </c>
      <c r="E3411">
        <v>2</v>
      </c>
      <c r="F3411" t="s">
        <v>1670</v>
      </c>
      <c r="G3411" s="71">
        <f>VLOOKUP(M3411,'BASE ARTICLE SAMUEL 25012023 v1'!$A$1:$F$1287,6,FALSE)</f>
        <v>7.0000000000000007E-2</v>
      </c>
      <c r="H3411" s="6">
        <f>VLOOKUP(M3411,'BASE ARTICLE SAMUEL 25012023 v2'!$A$1:$H$1287,8,FALSE)</f>
        <v>7.0000000000000007E-2</v>
      </c>
      <c r="I3411">
        <v>0.11</v>
      </c>
      <c r="J3411">
        <f t="shared" si="430"/>
        <v>0.22</v>
      </c>
      <c r="K3411" s="6">
        <f>VLOOKUP(M3411,'BASE ARTICLE SAMUEL 25012023 v2'!$A$1:$K$1287,11,FALSE)</f>
        <v>0.11200000000000002</v>
      </c>
      <c r="L3411" s="6">
        <f t="shared" si="431"/>
        <v>0.22400000000000003</v>
      </c>
      <c r="M3411" t="s">
        <v>1669</v>
      </c>
      <c r="N3411" t="str">
        <f>VLOOKUP(M3411,'BASE ARTICLE SAMUEL 25012023 v1'!$A$2:$B$1287,2,FALSE)</f>
        <v>AN</v>
      </c>
      <c r="O3411">
        <f t="shared" si="432"/>
        <v>0.14000000000000001</v>
      </c>
    </row>
    <row r="3412" spans="1:15" outlineLevel="2" x14ac:dyDescent="0.25">
      <c r="A3412" t="s">
        <v>1218</v>
      </c>
      <c r="B3412" s="74" t="str">
        <f t="shared" si="429"/>
        <v>0V150</v>
      </c>
      <c r="C3412" t="str">
        <f>VLOOKUP(A3412,'BASE ARTICLE SAMUEL 25012023 v1'!$A$1:$B$1287,2,FALSE)</f>
        <v>AF</v>
      </c>
      <c r="D3412" t="s">
        <v>541</v>
      </c>
      <c r="E3412">
        <v>1</v>
      </c>
      <c r="F3412" t="s">
        <v>542</v>
      </c>
      <c r="G3412" s="71">
        <f>VLOOKUP(M3412,'BASE ARTICLE SAMUEL 25012023 v1'!$A$1:$F$1287,6,FALSE)</f>
        <v>333</v>
      </c>
      <c r="H3412" s="6">
        <f>VLOOKUP(M3412,'BASE ARTICLE SAMUEL 25012023 v2'!$A$1:$H$1287,8,FALSE)</f>
        <v>333</v>
      </c>
      <c r="I3412">
        <v>499.5</v>
      </c>
      <c r="J3412">
        <f t="shared" si="430"/>
        <v>499.5</v>
      </c>
      <c r="K3412" s="6">
        <f>VLOOKUP(M3412,'BASE ARTICLE SAMUEL 25012023 v2'!$A$1:$K$1287,11,FALSE)</f>
        <v>499.5</v>
      </c>
      <c r="L3412" s="6">
        <f t="shared" si="431"/>
        <v>499.5</v>
      </c>
      <c r="M3412" t="s">
        <v>541</v>
      </c>
      <c r="N3412" t="str">
        <f>VLOOKUP(M3412,'BASE ARTICLE SAMUEL 25012023 v1'!$A$2:$B$1287,2,FALSE)</f>
        <v>AS</v>
      </c>
      <c r="O3412">
        <f t="shared" si="432"/>
        <v>333</v>
      </c>
    </row>
    <row r="3413" spans="1:15" outlineLevel="2" x14ac:dyDescent="0.25">
      <c r="A3413" t="s">
        <v>1218</v>
      </c>
      <c r="B3413" s="74" t="str">
        <f t="shared" si="429"/>
        <v>0V150</v>
      </c>
      <c r="C3413" t="str">
        <f>VLOOKUP(A3413,'BASE ARTICLE SAMUEL 25012023 v1'!$A$1:$B$1287,2,FALSE)</f>
        <v>AF</v>
      </c>
      <c r="D3413" t="s">
        <v>569</v>
      </c>
      <c r="E3413">
        <v>1</v>
      </c>
      <c r="F3413" t="s">
        <v>570</v>
      </c>
      <c r="G3413" s="71">
        <f>VLOOKUP(M3413,'BASE ARTICLE SAMUEL 25012023 v1'!$A$1:$F$1287,6,FALSE)</f>
        <v>0.67</v>
      </c>
      <c r="H3413" s="6">
        <f>VLOOKUP(M3413,'BASE ARTICLE SAMUEL 25012023 v2'!$A$1:$H$1287,8,FALSE)</f>
        <v>0.73</v>
      </c>
      <c r="I3413">
        <v>0.9</v>
      </c>
      <c r="J3413">
        <f t="shared" si="430"/>
        <v>0.9</v>
      </c>
      <c r="K3413" s="6">
        <f>VLOOKUP(M3413,'BASE ARTICLE SAMUEL 25012023 v2'!$A$1:$K$1287,11,FALSE)</f>
        <v>0.97089999999999999</v>
      </c>
      <c r="L3413" s="6">
        <f t="shared" si="431"/>
        <v>0.97089999999999999</v>
      </c>
      <c r="M3413" t="s">
        <v>569</v>
      </c>
      <c r="N3413" t="str">
        <f>VLOOKUP(M3413,'BASE ARTICLE SAMUEL 25012023 v1'!$A$2:$B$1287,2,FALSE)</f>
        <v>AN</v>
      </c>
      <c r="O3413">
        <f t="shared" si="432"/>
        <v>0.73</v>
      </c>
    </row>
    <row r="3414" spans="1:15" outlineLevel="2" x14ac:dyDescent="0.25">
      <c r="A3414" t="s">
        <v>1218</v>
      </c>
      <c r="B3414" s="74" t="str">
        <f t="shared" si="429"/>
        <v>0V150</v>
      </c>
      <c r="C3414" t="str">
        <f>VLOOKUP(A3414,'BASE ARTICLE SAMUEL 25012023 v1'!$A$1:$B$1287,2,FALSE)</f>
        <v>AF</v>
      </c>
      <c r="D3414" t="s">
        <v>1809</v>
      </c>
      <c r="E3414">
        <v>1</v>
      </c>
      <c r="F3414" t="s">
        <v>1810</v>
      </c>
      <c r="G3414" s="71">
        <f>VLOOKUP(M3414,'BASE ARTICLE SAMUEL 25012023 v1'!$A$1:$F$1287,6,FALSE)</f>
        <v>0.2</v>
      </c>
      <c r="H3414" s="6">
        <f>VLOOKUP(M3414,'BASE ARTICLE SAMUEL 25012023 v2'!$A$1:$H$1287,8,FALSE)</f>
        <v>0.2</v>
      </c>
      <c r="I3414">
        <v>0.4</v>
      </c>
      <c r="J3414">
        <f t="shared" si="430"/>
        <v>0.4</v>
      </c>
      <c r="K3414" s="6">
        <f>VLOOKUP(M3414,'BASE ARTICLE SAMUEL 25012023 v2'!$A$1:$K$1287,11,FALSE)</f>
        <v>0.4</v>
      </c>
      <c r="L3414" s="6">
        <f t="shared" si="431"/>
        <v>0.4</v>
      </c>
      <c r="M3414" t="s">
        <v>1809</v>
      </c>
      <c r="N3414" t="str">
        <f>VLOOKUP(M3414,'BASE ARTICLE SAMUEL 25012023 v1'!$A$2:$B$1287,2,FALSE)</f>
        <v>AN</v>
      </c>
      <c r="O3414">
        <f t="shared" si="432"/>
        <v>0.2</v>
      </c>
    </row>
    <row r="3415" spans="1:15" outlineLevel="2" x14ac:dyDescent="0.25">
      <c r="A3415" t="s">
        <v>1218</v>
      </c>
      <c r="B3415" s="74" t="str">
        <f t="shared" si="429"/>
        <v>0V150</v>
      </c>
      <c r="C3415" t="str">
        <f>VLOOKUP(A3415,'BASE ARTICLE SAMUEL 25012023 v1'!$A$1:$B$1287,2,FALSE)</f>
        <v>AF</v>
      </c>
      <c r="D3415" t="s">
        <v>1921</v>
      </c>
      <c r="E3415">
        <v>1</v>
      </c>
      <c r="F3415" t="s">
        <v>1922</v>
      </c>
      <c r="G3415" s="71">
        <f>VLOOKUP(M3415,'BASE ARTICLE SAMUEL 25012023 v1'!$A$1:$F$1287,6,FALSE)</f>
        <v>0</v>
      </c>
      <c r="H3415" s="6">
        <f>VLOOKUP(M3415,'BASE ARTICLE SAMUEL 25012023 v2'!$A$1:$H$1287,8,FALSE)</f>
        <v>48.797000000000004</v>
      </c>
      <c r="I3415">
        <v>58.89</v>
      </c>
      <c r="J3415">
        <f t="shared" si="430"/>
        <v>58.89</v>
      </c>
      <c r="K3415" s="6">
        <f>VLOOKUP(M3415,'BASE ARTICLE SAMUEL 25012023 v2'!$A$1:$K$1287,11,FALSE)</f>
        <v>74.160000000000011</v>
      </c>
      <c r="L3415" s="6">
        <f t="shared" si="431"/>
        <v>74.160000000000011</v>
      </c>
      <c r="M3415" t="s">
        <v>1921</v>
      </c>
      <c r="N3415" t="str">
        <f>VLOOKUP(M3415,'BASE ARTICLE SAMUEL 25012023 v1'!$A$2:$B$1287,2,FALSE)</f>
        <v>AF</v>
      </c>
      <c r="O3415">
        <f t="shared" si="432"/>
        <v>48.797000000000004</v>
      </c>
    </row>
    <row r="3416" spans="1:15" outlineLevel="2" x14ac:dyDescent="0.25">
      <c r="A3416" t="s">
        <v>1218</v>
      </c>
      <c r="B3416" s="74" t="str">
        <f t="shared" si="429"/>
        <v>0V150</v>
      </c>
      <c r="C3416" t="str">
        <f>VLOOKUP(A3416,'BASE ARTICLE SAMUEL 25012023 v1'!$A$1:$B$1287,2,FALSE)</f>
        <v>AF</v>
      </c>
      <c r="D3416" t="s">
        <v>90</v>
      </c>
      <c r="E3416">
        <v>1</v>
      </c>
      <c r="F3416" t="s">
        <v>91</v>
      </c>
      <c r="G3416" s="71">
        <f>VLOOKUP(M3416,'BASE ARTICLE SAMUEL 25012023 v1'!$A$1:$F$1287,6,FALSE)</f>
        <v>0.92</v>
      </c>
      <c r="H3416" s="6">
        <f>VLOOKUP(M3416,'BASE ARTICLE SAMUEL 25012023 v2'!$A$1:$H$1287,8,FALSE)</f>
        <v>0.92</v>
      </c>
      <c r="I3416">
        <v>1.38</v>
      </c>
      <c r="J3416">
        <f t="shared" si="430"/>
        <v>1.38</v>
      </c>
      <c r="K3416" s="6">
        <f>VLOOKUP(M3416,'BASE ARTICLE SAMUEL 25012023 v2'!$A$1:$K$1287,11,FALSE)</f>
        <v>1.3800000000000001</v>
      </c>
      <c r="L3416" s="6">
        <f t="shared" si="431"/>
        <v>1.3800000000000001</v>
      </c>
      <c r="M3416" t="s">
        <v>90</v>
      </c>
      <c r="N3416" t="str">
        <f>VLOOKUP(M3416,'BASE ARTICLE SAMUEL 25012023 v1'!$A$2:$B$1287,2,FALSE)</f>
        <v>AS</v>
      </c>
      <c r="O3416">
        <f t="shared" si="432"/>
        <v>0.92</v>
      </c>
    </row>
    <row r="3417" spans="1:15" outlineLevel="2" x14ac:dyDescent="0.25">
      <c r="A3417" t="s">
        <v>1218</v>
      </c>
      <c r="B3417" s="74" t="str">
        <f t="shared" si="429"/>
        <v>0V150</v>
      </c>
      <c r="C3417" t="str">
        <f>VLOOKUP(A3417,'BASE ARTICLE SAMUEL 25012023 v1'!$A$1:$B$1287,2,FALSE)</f>
        <v>AF</v>
      </c>
      <c r="D3417" t="s">
        <v>68</v>
      </c>
      <c r="E3417">
        <v>1</v>
      </c>
      <c r="F3417" t="s">
        <v>69</v>
      </c>
      <c r="G3417" s="71">
        <f>VLOOKUP(M3417,'BASE ARTICLE SAMUEL 25012023 v1'!$A$1:$F$1287,6,FALSE)</f>
        <v>0.94</v>
      </c>
      <c r="H3417" s="6">
        <f>VLOOKUP(M3417,'BASE ARTICLE SAMUEL 25012023 v2'!$A$1:$H$1287,8,FALSE)</f>
        <v>0.94</v>
      </c>
      <c r="I3417">
        <v>1.41</v>
      </c>
      <c r="J3417">
        <f t="shared" si="430"/>
        <v>1.41</v>
      </c>
      <c r="K3417" s="6">
        <f>VLOOKUP(M3417,'BASE ARTICLE SAMUEL 25012023 v2'!$A$1:$K$1287,11,FALSE)</f>
        <v>1.41</v>
      </c>
      <c r="L3417" s="6">
        <f t="shared" si="431"/>
        <v>1.41</v>
      </c>
      <c r="M3417" t="s">
        <v>68</v>
      </c>
      <c r="N3417" t="str">
        <f>VLOOKUP(M3417,'BASE ARTICLE SAMUEL 25012023 v1'!$A$2:$B$1287,2,FALSE)</f>
        <v>AS</v>
      </c>
      <c r="O3417">
        <f t="shared" si="432"/>
        <v>0.94</v>
      </c>
    </row>
    <row r="3418" spans="1:15" outlineLevel="2" x14ac:dyDescent="0.25">
      <c r="A3418" t="s">
        <v>1218</v>
      </c>
      <c r="B3418" s="74" t="str">
        <f t="shared" si="429"/>
        <v>0V150</v>
      </c>
      <c r="C3418" t="str">
        <f>VLOOKUP(A3418,'BASE ARTICLE SAMUEL 25012023 v1'!$A$1:$B$1287,2,FALSE)</f>
        <v>AF</v>
      </c>
      <c r="D3418" t="s">
        <v>1929</v>
      </c>
      <c r="E3418">
        <v>1</v>
      </c>
      <c r="F3418" t="s">
        <v>1930</v>
      </c>
      <c r="G3418" s="71">
        <f>VLOOKUP(M3418,'BASE ARTICLE SAMUEL 25012023 v1'!$A$1:$F$1287,6,FALSE)</f>
        <v>37.68</v>
      </c>
      <c r="H3418" s="6">
        <f>VLOOKUP(M3418,'BASE ARTICLE SAMUEL 25012023 v2'!$A$1:$H$1287,8,FALSE)</f>
        <v>37.183000000000007</v>
      </c>
      <c r="I3418">
        <v>19.28</v>
      </c>
      <c r="J3418">
        <f t="shared" si="430"/>
        <v>19.28</v>
      </c>
      <c r="K3418" s="6">
        <f>VLOOKUP(M3418,'BASE ARTICLE SAMUEL 25012023 v2'!$A$1:$K$1287,11,FALSE)</f>
        <v>46.478750000000005</v>
      </c>
      <c r="L3418" s="6">
        <f t="shared" si="431"/>
        <v>46.478750000000005</v>
      </c>
      <c r="M3418" t="s">
        <v>1929</v>
      </c>
      <c r="N3418" t="str">
        <f>VLOOKUP(M3418,'BASE ARTICLE SAMUEL 25012023 v1'!$A$2:$B$1287,2,FALSE)</f>
        <v>AA</v>
      </c>
      <c r="O3418">
        <f t="shared" si="432"/>
        <v>37.183000000000007</v>
      </c>
    </row>
    <row r="3419" spans="1:15" outlineLevel="2" x14ac:dyDescent="0.25">
      <c r="A3419" t="s">
        <v>1218</v>
      </c>
      <c r="B3419" s="74" t="str">
        <f t="shared" si="429"/>
        <v>0V150</v>
      </c>
      <c r="C3419" t="str">
        <f>VLOOKUP(A3419,'BASE ARTICLE SAMUEL 25012023 v1'!$A$1:$B$1287,2,FALSE)</f>
        <v>AF</v>
      </c>
      <c r="D3419">
        <v>7214321415</v>
      </c>
      <c r="E3419">
        <v>1</v>
      </c>
      <c r="F3419" t="s">
        <v>1597</v>
      </c>
      <c r="G3419" s="71">
        <f>VLOOKUP(M3419,'BASE ARTICLE SAMUEL 25012023 v1'!$A$1:$F$1287,6,FALSE)</f>
        <v>0.03</v>
      </c>
      <c r="H3419" s="6">
        <f>VLOOKUP(M3419,'BASE ARTICLE SAMUEL 25012023 v2'!$A$1:$H$1287,8,FALSE)</f>
        <v>0.03</v>
      </c>
      <c r="I3419">
        <v>0.05</v>
      </c>
      <c r="J3419">
        <f t="shared" si="430"/>
        <v>0.05</v>
      </c>
      <c r="K3419" s="6">
        <f>VLOOKUP(M3419,'BASE ARTICLE SAMUEL 25012023 v2'!$A$1:$K$1287,11,FALSE)</f>
        <v>5.0000000010000001</v>
      </c>
      <c r="L3419" s="6">
        <f t="shared" si="431"/>
        <v>5.0000000010000001</v>
      </c>
      <c r="M3419">
        <v>7214321415</v>
      </c>
      <c r="N3419" t="str">
        <f>VLOOKUP(M3419,'BASE ARTICLE SAMUEL 25012023 v1'!$A$2:$B$1287,2,FALSE)</f>
        <v>AN</v>
      </c>
      <c r="O3419">
        <f t="shared" si="432"/>
        <v>0.03</v>
      </c>
    </row>
    <row r="3420" spans="1:15" outlineLevel="2" x14ac:dyDescent="0.25">
      <c r="A3420" t="s">
        <v>1218</v>
      </c>
      <c r="B3420" s="74" t="str">
        <f t="shared" si="429"/>
        <v>0V150</v>
      </c>
      <c r="C3420" t="str">
        <f>VLOOKUP(A3420,'BASE ARTICLE SAMUEL 25012023 v1'!$A$1:$B$1287,2,FALSE)</f>
        <v>AF</v>
      </c>
      <c r="D3420" t="s">
        <v>1603</v>
      </c>
      <c r="E3420">
        <v>1.17</v>
      </c>
      <c r="F3420" t="s">
        <v>1604</v>
      </c>
      <c r="G3420" s="71">
        <f>VLOOKUP(M3420,'BASE ARTICLE SAMUEL 25012023 v1'!$A$1:$F$1287,6,FALSE)</f>
        <v>50</v>
      </c>
      <c r="H3420" s="6">
        <f>VLOOKUP(M3420,'BASE ARTICLE SAMUEL 25012023 v2'!$A$1:$H$1287,8,FALSE)</f>
        <v>0</v>
      </c>
      <c r="I3420">
        <v>75</v>
      </c>
      <c r="J3420">
        <f t="shared" si="430"/>
        <v>87.75</v>
      </c>
      <c r="K3420" s="6">
        <f>VLOOKUP(M3420,'BASE ARTICLE SAMUEL 25012023 v2'!$A$1:$K$1287,11,FALSE)</f>
        <v>75</v>
      </c>
      <c r="L3420" s="6">
        <f t="shared" si="431"/>
        <v>87.75</v>
      </c>
      <c r="M3420" t="s">
        <v>1603</v>
      </c>
      <c r="N3420" t="str">
        <f>VLOOKUP(M3420,'BASE ARTICLE SAMUEL 25012023 v1'!$A$2:$B$1287,2,FALSE)</f>
        <v>AN</v>
      </c>
      <c r="O3420">
        <f t="shared" si="432"/>
        <v>0</v>
      </c>
    </row>
    <row r="3421" spans="1:15" outlineLevel="2" x14ac:dyDescent="0.25">
      <c r="A3421" t="s">
        <v>1218</v>
      </c>
      <c r="B3421" s="74" t="str">
        <f t="shared" si="429"/>
        <v>0V150</v>
      </c>
      <c r="C3421" t="str">
        <f>VLOOKUP(A3421,'BASE ARTICLE SAMUEL 25012023 v1'!$A$1:$B$1287,2,FALSE)</f>
        <v>AF</v>
      </c>
      <c r="D3421" t="s">
        <v>757</v>
      </c>
      <c r="E3421">
        <v>1</v>
      </c>
      <c r="F3421" t="s">
        <v>758</v>
      </c>
      <c r="G3421" s="71">
        <f>VLOOKUP(M3421,'BASE ARTICLE SAMUEL 25012023 v1'!$A$1:$F$1287,6,FALSE)</f>
        <v>1.22</v>
      </c>
      <c r="H3421" s="6">
        <f>VLOOKUP(M3421,'BASE ARTICLE SAMUEL 25012023 v2'!$A$1:$H$1287,8,FALSE)</f>
        <v>1.22</v>
      </c>
      <c r="I3421">
        <v>1.62</v>
      </c>
      <c r="J3421">
        <f t="shared" si="430"/>
        <v>1.62</v>
      </c>
      <c r="K3421" s="6">
        <f>VLOOKUP(M3421,'BASE ARTICLE SAMUEL 25012023 v2'!$A$1:$K$1287,11,FALSE)</f>
        <v>1.6226</v>
      </c>
      <c r="L3421" s="6">
        <f t="shared" si="431"/>
        <v>1.6226</v>
      </c>
      <c r="M3421" t="s">
        <v>757</v>
      </c>
      <c r="N3421" t="str">
        <f>VLOOKUP(M3421,'BASE ARTICLE SAMUEL 25012023 v1'!$A$2:$B$1287,2,FALSE)</f>
        <v>AS</v>
      </c>
      <c r="O3421">
        <f t="shared" si="432"/>
        <v>1.22</v>
      </c>
    </row>
    <row r="3422" spans="1:15" outlineLevel="2" x14ac:dyDescent="0.25">
      <c r="A3422" t="s">
        <v>1218</v>
      </c>
      <c r="B3422" s="74" t="str">
        <f t="shared" si="429"/>
        <v>0V150</v>
      </c>
      <c r="C3422" t="str">
        <f>VLOOKUP(A3422,'BASE ARTICLE SAMUEL 25012023 v1'!$A$1:$B$1287,2,FALSE)</f>
        <v>AF</v>
      </c>
      <c r="D3422">
        <v>9600000618</v>
      </c>
      <c r="E3422">
        <v>1</v>
      </c>
      <c r="F3422" t="s">
        <v>1160</v>
      </c>
      <c r="G3422" s="71">
        <f>VLOOKUP(M3422,'BASE ARTICLE SAMUEL 25012023 v1'!$A$1:$F$1287,6,FALSE)</f>
        <v>1.2</v>
      </c>
      <c r="H3422" s="6">
        <f>VLOOKUP(M3422,'BASE ARTICLE SAMUEL 25012023 v2'!$A$1:$H$1287,8,FALSE)</f>
        <v>1.2</v>
      </c>
      <c r="I3422">
        <v>2.4</v>
      </c>
      <c r="J3422">
        <f t="shared" si="430"/>
        <v>2.4</v>
      </c>
      <c r="K3422" s="6">
        <f>VLOOKUP(M3422,'BASE ARTICLE SAMUEL 25012023 v2'!$A$1:$K$1287,11,FALSE)</f>
        <v>2.4</v>
      </c>
      <c r="L3422" s="6">
        <f t="shared" si="431"/>
        <v>2.4</v>
      </c>
      <c r="M3422">
        <v>9600000618</v>
      </c>
      <c r="N3422" t="str">
        <f>VLOOKUP(M3422,'BASE ARTICLE SAMUEL 25012023 v1'!$A$2:$B$1287,2,FALSE)</f>
        <v>AN</v>
      </c>
      <c r="O3422">
        <f t="shared" si="432"/>
        <v>1.2</v>
      </c>
    </row>
    <row r="3423" spans="1:15" outlineLevel="2" x14ac:dyDescent="0.25">
      <c r="A3423" t="s">
        <v>1218</v>
      </c>
      <c r="B3423" s="74" t="str">
        <f t="shared" si="429"/>
        <v>0V150</v>
      </c>
      <c r="C3423" t="str">
        <f>VLOOKUP(A3423,'BASE ARTICLE SAMUEL 25012023 v1'!$A$1:$B$1287,2,FALSE)</f>
        <v>AF</v>
      </c>
      <c r="D3423" t="s">
        <v>1549</v>
      </c>
      <c r="E3423">
        <v>1</v>
      </c>
      <c r="F3423" t="s">
        <v>1550</v>
      </c>
      <c r="G3423" s="71">
        <f>VLOOKUP(M3423,'BASE ARTICLE SAMUEL 25012023 v1'!$A$1:$F$1287,6,FALSE)</f>
        <v>5</v>
      </c>
      <c r="H3423" s="6">
        <f>VLOOKUP(M3423,'BASE ARTICLE SAMUEL 25012023 v2'!$A$1:$H$1287,8,FALSE)</f>
        <v>5</v>
      </c>
      <c r="I3423">
        <v>0</v>
      </c>
      <c r="J3423">
        <f t="shared" si="430"/>
        <v>0</v>
      </c>
      <c r="K3423" s="6">
        <f>VLOOKUP(M3423,'BASE ARTICLE SAMUEL 25012023 v2'!$A$1:$K$1287,11,FALSE)</f>
        <v>5.5</v>
      </c>
      <c r="L3423" s="6">
        <f t="shared" si="431"/>
        <v>5.5</v>
      </c>
      <c r="M3423" t="s">
        <v>1549</v>
      </c>
      <c r="N3423" t="str">
        <f>VLOOKUP(M3423,'BASE ARTICLE SAMUEL 25012023 v1'!$A$2:$B$1287,2,FALSE)</f>
        <v>AN</v>
      </c>
      <c r="O3423">
        <f t="shared" si="432"/>
        <v>5</v>
      </c>
    </row>
    <row r="3424" spans="1:15" outlineLevel="2" x14ac:dyDescent="0.25">
      <c r="A3424" t="s">
        <v>1218</v>
      </c>
      <c r="B3424" s="74" t="str">
        <f t="shared" si="429"/>
        <v>0V150</v>
      </c>
      <c r="C3424" t="str">
        <f>VLOOKUP(A3424,'BASE ARTICLE SAMUEL 25012023 v1'!$A$1:$B$1287,2,FALSE)</f>
        <v>AF</v>
      </c>
      <c r="D3424" t="s">
        <v>1667</v>
      </c>
      <c r="E3424">
        <v>2</v>
      </c>
      <c r="F3424" t="s">
        <v>1668</v>
      </c>
      <c r="G3424" s="71">
        <f>VLOOKUP(M3424,'BASE ARTICLE SAMUEL 25012023 v1'!$A$1:$F$1287,6,FALSE)</f>
        <v>0.6</v>
      </c>
      <c r="H3424" s="6">
        <f>VLOOKUP(M3424,'BASE ARTICLE SAMUEL 25012023 v2'!$A$1:$H$1287,8,FALSE)</f>
        <v>0.6</v>
      </c>
      <c r="I3424">
        <v>0.9</v>
      </c>
      <c r="J3424">
        <f t="shared" si="430"/>
        <v>1.8</v>
      </c>
      <c r="K3424" s="6">
        <f>VLOOKUP(M3424,'BASE ARTICLE SAMUEL 25012023 v2'!$A$1:$K$1287,11,FALSE)</f>
        <v>0.89999999999999991</v>
      </c>
      <c r="L3424" s="6">
        <f t="shared" si="431"/>
        <v>1.7999999999999998</v>
      </c>
      <c r="M3424" t="s">
        <v>1667</v>
      </c>
      <c r="N3424" t="str">
        <f>VLOOKUP(M3424,'BASE ARTICLE SAMUEL 25012023 v1'!$A$2:$B$1287,2,FALSE)</f>
        <v>AN</v>
      </c>
      <c r="O3424">
        <f t="shared" si="432"/>
        <v>1.2</v>
      </c>
    </row>
    <row r="3425" spans="1:15" outlineLevel="2" x14ac:dyDescent="0.25">
      <c r="A3425" t="s">
        <v>1218</v>
      </c>
      <c r="B3425" s="74" t="str">
        <f t="shared" si="429"/>
        <v>0V150</v>
      </c>
      <c r="C3425" t="str">
        <f>VLOOKUP(A3425,'BASE ARTICLE SAMUEL 25012023 v1'!$A$1:$B$1287,2,FALSE)</f>
        <v>AF</v>
      </c>
      <c r="D3425" t="s">
        <v>1560</v>
      </c>
      <c r="E3425">
        <v>1</v>
      </c>
      <c r="F3425" t="s">
        <v>1561</v>
      </c>
      <c r="G3425" s="71">
        <f>VLOOKUP(M3425,'BASE ARTICLE SAMUEL 25012023 v1'!$A$1:$F$1287,6,FALSE)</f>
        <v>0.13</v>
      </c>
      <c r="H3425" s="6">
        <f>VLOOKUP(M3425,'BASE ARTICLE SAMUEL 25012023 v2'!$A$1:$H$1287,8,FALSE)</f>
        <v>0.13</v>
      </c>
      <c r="I3425">
        <v>0.19</v>
      </c>
      <c r="J3425">
        <f t="shared" si="430"/>
        <v>0.19</v>
      </c>
      <c r="K3425" s="6">
        <f>VLOOKUP(M3425,'BASE ARTICLE SAMUEL 25012023 v2'!$A$1:$K$1287,11,FALSE)</f>
        <v>0.19000000500000003</v>
      </c>
      <c r="L3425" s="6">
        <f t="shared" si="431"/>
        <v>0.19000000500000003</v>
      </c>
      <c r="M3425" t="s">
        <v>1560</v>
      </c>
      <c r="N3425" t="str">
        <f>VLOOKUP(M3425,'BASE ARTICLE SAMUEL 25012023 v1'!$A$2:$B$1287,2,FALSE)</f>
        <v>AN</v>
      </c>
      <c r="O3425">
        <f t="shared" si="432"/>
        <v>0.13</v>
      </c>
    </row>
    <row r="3426" spans="1:15" outlineLevel="2" x14ac:dyDescent="0.25">
      <c r="A3426" t="s">
        <v>1218</v>
      </c>
      <c r="B3426" s="74" t="str">
        <f t="shared" si="429"/>
        <v>0V150</v>
      </c>
      <c r="C3426" t="str">
        <f>VLOOKUP(A3426,'BASE ARTICLE SAMUEL 25012023 v1'!$A$1:$B$1287,2,FALSE)</f>
        <v>AF</v>
      </c>
      <c r="D3426">
        <v>8535000618</v>
      </c>
      <c r="E3426">
        <v>1</v>
      </c>
      <c r="F3426" t="s">
        <v>1489</v>
      </c>
      <c r="G3426" s="71">
        <f>VLOOKUP(M3426,'BASE ARTICLE SAMUEL 25012023 v1'!$A$1:$F$1287,6,FALSE)</f>
        <v>0.03</v>
      </c>
      <c r="H3426" s="6">
        <f>VLOOKUP(M3426,'BASE ARTICLE SAMUEL 25012023 v2'!$A$1:$H$1287,8,FALSE)</f>
        <v>0.03</v>
      </c>
      <c r="I3426">
        <v>0.05</v>
      </c>
      <c r="J3426">
        <f t="shared" si="430"/>
        <v>0.05</v>
      </c>
      <c r="K3426" s="6">
        <f>VLOOKUP(M3426,'BASE ARTICLE SAMUEL 25012023 v2'!$A$1:$K$1287,11,FALSE)</f>
        <v>5.0000000999999995E-2</v>
      </c>
      <c r="L3426" s="6">
        <f t="shared" si="431"/>
        <v>5.0000000999999995E-2</v>
      </c>
      <c r="M3426">
        <v>8535000618</v>
      </c>
      <c r="N3426" t="str">
        <f>VLOOKUP(M3426,'BASE ARTICLE SAMUEL 25012023 v1'!$A$2:$B$1287,2,FALSE)</f>
        <v>AN</v>
      </c>
      <c r="O3426">
        <f t="shared" si="432"/>
        <v>0.03</v>
      </c>
    </row>
    <row r="3427" spans="1:15" outlineLevel="2" x14ac:dyDescent="0.25">
      <c r="A3427" t="s">
        <v>1218</v>
      </c>
      <c r="B3427" s="74" t="str">
        <f t="shared" si="429"/>
        <v>0V150</v>
      </c>
      <c r="C3427" t="str">
        <f>VLOOKUP(A3427,'BASE ARTICLE SAMUEL 25012023 v1'!$A$1:$B$1287,2,FALSE)</f>
        <v>AF</v>
      </c>
      <c r="D3427" t="s">
        <v>2543</v>
      </c>
      <c r="E3427">
        <v>1</v>
      </c>
      <c r="F3427" t="s">
        <v>2544</v>
      </c>
      <c r="G3427" s="71">
        <f>VLOOKUP(M3427,'BASE ARTICLE SAMUEL 25012023 v1'!$A$1:$F$1287,6,FALSE)</f>
        <v>5.41</v>
      </c>
      <c r="H3427" s="6">
        <f>VLOOKUP(M3427,'BASE ARTICLE SAMUEL 25012023 v2'!$A$1:$H$1287,8,FALSE)</f>
        <v>5.41</v>
      </c>
      <c r="I3427">
        <v>15.6</v>
      </c>
      <c r="J3427">
        <f t="shared" si="430"/>
        <v>15.6</v>
      </c>
      <c r="K3427" s="6">
        <f>VLOOKUP(M3427,'BASE ARTICLE SAMUEL 25012023 v2'!$A$1:$K$1287,11,FALSE)</f>
        <v>7.1953000000000005</v>
      </c>
      <c r="L3427" s="6">
        <f t="shared" si="431"/>
        <v>7.1953000000000005</v>
      </c>
      <c r="M3427" t="s">
        <v>2543</v>
      </c>
      <c r="N3427" t="str">
        <f>VLOOKUP(M3427,'BASE ARTICLE SAMUEL 25012023 v1'!$A$2:$B$1287,2,FALSE)</f>
        <v>AN</v>
      </c>
      <c r="O3427">
        <f t="shared" si="432"/>
        <v>5.41</v>
      </c>
    </row>
    <row r="3428" spans="1:15" outlineLevel="1" x14ac:dyDescent="0.25">
      <c r="A3428" s="74" t="s">
        <v>4296</v>
      </c>
      <c r="B3428" s="74" t="str">
        <f t="shared" si="429"/>
        <v>SPR1500V150</v>
      </c>
      <c r="H3428" s="6" t="e">
        <f>VLOOKUP(M3428,'BASE ARTICLE SAMUEL 25012023 v2'!$A$1:$H$1287,8,FALSE)</f>
        <v>#N/A</v>
      </c>
      <c r="K3428" s="6" t="e">
        <f>VLOOKUP(M3428,'BASE ARTICLE SAMUEL 25012023 v2'!$A$1:$K$1287,11,FALSE)</f>
        <v>#N/A</v>
      </c>
      <c r="L3428" s="6">
        <f>SUBTOTAL(9,L3403:L3427)</f>
        <v>1209.5158100070003</v>
      </c>
      <c r="O3428">
        <f>SUBTOTAL(9,O3403:O3427)</f>
        <v>740.93200000000013</v>
      </c>
    </row>
    <row r="3429" spans="1:15" outlineLevel="2" x14ac:dyDescent="0.25">
      <c r="A3429" t="s">
        <v>1204</v>
      </c>
      <c r="B3429" s="74" t="str">
        <f t="shared" si="429"/>
        <v>0V150BG</v>
      </c>
      <c r="C3429" t="str">
        <f>VLOOKUP(A3429,'BASE ARTICLE SAMUEL 25012023 v1'!$A$1:$B$1287,2,FALSE)</f>
        <v>AF</v>
      </c>
      <c r="D3429" t="s">
        <v>576</v>
      </c>
      <c r="E3429">
        <v>1.3</v>
      </c>
      <c r="F3429" t="s">
        <v>577</v>
      </c>
      <c r="G3429" s="71">
        <f>VLOOKUP(M3429,'BASE ARTICLE SAMUEL 25012023 v1'!$A$1:$F$1287,6,FALSE)</f>
        <v>3.2</v>
      </c>
      <c r="H3429" s="6">
        <f>VLOOKUP(M3429,'BASE ARTICLE SAMUEL 25012023 v2'!$A$1:$H$1287,8,FALSE)</f>
        <v>3.2</v>
      </c>
      <c r="I3429">
        <v>4.3499999999999996</v>
      </c>
      <c r="J3429">
        <f t="shared" ref="J3429:J3453" si="433">E3429*I3429</f>
        <v>5.6549999999999994</v>
      </c>
      <c r="K3429" s="6">
        <f>VLOOKUP(M3429,'BASE ARTICLE SAMUEL 25012023 v2'!$A$1:$K$1287,11,FALSE)</f>
        <v>4.8000000000000007</v>
      </c>
      <c r="L3429" s="6">
        <f t="shared" ref="L3429:L3453" si="434">E3429*K3429</f>
        <v>6.2400000000000011</v>
      </c>
      <c r="M3429" t="s">
        <v>576</v>
      </c>
      <c r="N3429" t="str">
        <f>VLOOKUP(M3429,'BASE ARTICLE SAMUEL 25012023 v1'!$A$2:$B$1287,2,FALSE)</f>
        <v>AN</v>
      </c>
      <c r="O3429">
        <f t="shared" si="432"/>
        <v>4.16</v>
      </c>
    </row>
    <row r="3430" spans="1:15" outlineLevel="2" x14ac:dyDescent="0.25">
      <c r="A3430" t="s">
        <v>1204</v>
      </c>
      <c r="B3430" s="74" t="str">
        <f t="shared" si="429"/>
        <v>0V150BG</v>
      </c>
      <c r="C3430" t="str">
        <f>VLOOKUP(A3430,'BASE ARTICLE SAMUEL 25012023 v1'!$A$1:$B$1287,2,FALSE)</f>
        <v>AF</v>
      </c>
      <c r="D3430" t="s">
        <v>1522</v>
      </c>
      <c r="E3430">
        <v>1</v>
      </c>
      <c r="F3430" t="s">
        <v>1523</v>
      </c>
      <c r="G3430" s="71">
        <f>VLOOKUP(M3430,'BASE ARTICLE SAMUEL 25012023 v1'!$A$1:$F$1287,6,FALSE)</f>
        <v>13.79</v>
      </c>
      <c r="H3430" s="6">
        <f>VLOOKUP(M3430,'BASE ARTICLE SAMUEL 25012023 v2'!$A$1:$H$1287,8,FALSE)</f>
        <v>12.83</v>
      </c>
      <c r="I3430">
        <v>20.69</v>
      </c>
      <c r="J3430">
        <f t="shared" si="433"/>
        <v>20.69</v>
      </c>
      <c r="K3430" s="6">
        <f>VLOOKUP(M3430,'BASE ARTICLE SAMUEL 25012023 v2'!$A$1:$K$1287,11,FALSE)</f>
        <v>19.245000000000001</v>
      </c>
      <c r="L3430" s="6">
        <f t="shared" si="434"/>
        <v>19.245000000000001</v>
      </c>
      <c r="M3430" t="s">
        <v>1522</v>
      </c>
      <c r="N3430" t="str">
        <f>VLOOKUP(M3430,'BASE ARTICLE SAMUEL 25012023 v1'!$A$2:$B$1287,2,FALSE)</f>
        <v>AS</v>
      </c>
      <c r="O3430">
        <f t="shared" si="432"/>
        <v>12.83</v>
      </c>
    </row>
    <row r="3431" spans="1:15" outlineLevel="2" x14ac:dyDescent="0.25">
      <c r="A3431" t="s">
        <v>1204</v>
      </c>
      <c r="B3431" s="74" t="str">
        <f t="shared" si="429"/>
        <v>0V150BG</v>
      </c>
      <c r="C3431" t="str">
        <f>VLOOKUP(A3431,'BASE ARTICLE SAMUEL 25012023 v1'!$A$1:$B$1287,2,FALSE)</f>
        <v>AF</v>
      </c>
      <c r="D3431" t="s">
        <v>1118</v>
      </c>
      <c r="E3431">
        <v>1</v>
      </c>
      <c r="F3431" t="s">
        <v>1119</v>
      </c>
      <c r="G3431" s="71">
        <f>VLOOKUP(M3431,'BASE ARTICLE SAMUEL 25012023 v1'!$A$1:$F$1287,6,FALSE)</f>
        <v>0</v>
      </c>
      <c r="H3431" s="6">
        <f>VLOOKUP(M3431,'BASE ARTICLE SAMUEL 25012023 v2'!$A$1:$H$1287,8,FALSE)</f>
        <v>83.629999999999981</v>
      </c>
      <c r="I3431">
        <v>135.75</v>
      </c>
      <c r="J3431">
        <f t="shared" si="433"/>
        <v>135.75</v>
      </c>
      <c r="K3431" s="6">
        <f>VLOOKUP(M3431,'BASE ARTICLE SAMUEL 25012023 v2'!$A$1:$K$1287,11,FALSE)</f>
        <v>142.03600000000003</v>
      </c>
      <c r="L3431" s="6">
        <f t="shared" si="434"/>
        <v>142.03600000000003</v>
      </c>
      <c r="M3431" t="s">
        <v>1118</v>
      </c>
      <c r="N3431" t="str">
        <f>VLOOKUP(M3431,'BASE ARTICLE SAMUEL 25012023 v1'!$A$2:$B$1287,2,FALSE)</f>
        <v>AF</v>
      </c>
      <c r="O3431">
        <f t="shared" si="432"/>
        <v>83.629999999999981</v>
      </c>
    </row>
    <row r="3432" spans="1:15" outlineLevel="2" x14ac:dyDescent="0.25">
      <c r="A3432" t="s">
        <v>1204</v>
      </c>
      <c r="B3432" s="74" t="str">
        <f t="shared" si="429"/>
        <v>0V150BG</v>
      </c>
      <c r="C3432" t="str">
        <f>VLOOKUP(A3432,'BASE ARTICLE SAMUEL 25012023 v1'!$A$1:$B$1287,2,FALSE)</f>
        <v>AF</v>
      </c>
      <c r="D3432" t="s">
        <v>942</v>
      </c>
      <c r="E3432">
        <v>1</v>
      </c>
      <c r="F3432" t="s">
        <v>943</v>
      </c>
      <c r="G3432" s="71">
        <f>VLOOKUP(M3432,'BASE ARTICLE SAMUEL 25012023 v1'!$A$1:$F$1287,6,FALSE)</f>
        <v>1.64</v>
      </c>
      <c r="H3432" s="6">
        <f>VLOOKUP(M3432,'BASE ARTICLE SAMUEL 25012023 v2'!$A$1:$H$1287,8,FALSE)</f>
        <v>1.83</v>
      </c>
      <c r="I3432">
        <v>2.4500000000000002</v>
      </c>
      <c r="J3432">
        <f t="shared" si="433"/>
        <v>2.4500000000000002</v>
      </c>
      <c r="K3432" s="6">
        <f>VLOOKUP(M3432,'BASE ARTICLE SAMUEL 25012023 v2'!$A$1:$K$1287,11,FALSE)</f>
        <v>2.7450000000000001</v>
      </c>
      <c r="L3432" s="6">
        <f t="shared" si="434"/>
        <v>2.7450000000000001</v>
      </c>
      <c r="M3432" t="s">
        <v>942</v>
      </c>
      <c r="N3432" t="str">
        <f>VLOOKUP(M3432,'BASE ARTICLE SAMUEL 25012023 v1'!$A$2:$B$1287,2,FALSE)</f>
        <v>AS</v>
      </c>
      <c r="O3432">
        <f t="shared" si="432"/>
        <v>1.83</v>
      </c>
    </row>
    <row r="3433" spans="1:15" outlineLevel="2" x14ac:dyDescent="0.25">
      <c r="A3433" t="s">
        <v>1204</v>
      </c>
      <c r="B3433" s="74" t="str">
        <f t="shared" si="429"/>
        <v>0V150BG</v>
      </c>
      <c r="C3433" t="str">
        <f>VLOOKUP(A3433,'BASE ARTICLE SAMUEL 25012023 v1'!$A$1:$B$1287,2,FALSE)</f>
        <v>AF</v>
      </c>
      <c r="D3433" t="s">
        <v>558</v>
      </c>
      <c r="E3433">
        <v>2</v>
      </c>
      <c r="F3433" t="s">
        <v>559</v>
      </c>
      <c r="G3433" s="71">
        <f>VLOOKUP(M3433,'BASE ARTICLE SAMUEL 25012023 v1'!$A$1:$F$1287,6,FALSE)</f>
        <v>0.85</v>
      </c>
      <c r="H3433" s="6">
        <f>VLOOKUP(M3433,'BASE ARTICLE SAMUEL 25012023 v2'!$A$1:$H$1287,8,FALSE)</f>
        <v>0.91100000000000003</v>
      </c>
      <c r="I3433">
        <v>1.1299999999999999</v>
      </c>
      <c r="J3433">
        <f t="shared" si="433"/>
        <v>2.2599999999999998</v>
      </c>
      <c r="K3433" s="6">
        <f>VLOOKUP(M3433,'BASE ARTICLE SAMUEL 25012023 v2'!$A$1:$K$1287,11,FALSE)</f>
        <v>1.2116300000000002</v>
      </c>
      <c r="L3433" s="6">
        <f t="shared" si="434"/>
        <v>2.4232600000000004</v>
      </c>
      <c r="M3433" t="s">
        <v>558</v>
      </c>
      <c r="N3433" t="str">
        <f>VLOOKUP(M3433,'BASE ARTICLE SAMUEL 25012023 v1'!$A$2:$B$1287,2,FALSE)</f>
        <v>AS</v>
      </c>
      <c r="O3433">
        <f t="shared" si="432"/>
        <v>1.8220000000000001</v>
      </c>
    </row>
    <row r="3434" spans="1:15" outlineLevel="2" x14ac:dyDescent="0.25">
      <c r="A3434" t="s">
        <v>1204</v>
      </c>
      <c r="B3434" s="74" t="str">
        <f t="shared" si="429"/>
        <v>0V150BG</v>
      </c>
      <c r="C3434" t="str">
        <f>VLOOKUP(A3434,'BASE ARTICLE SAMUEL 25012023 v1'!$A$1:$B$1287,2,FALSE)</f>
        <v>AF</v>
      </c>
      <c r="D3434" t="s">
        <v>1109</v>
      </c>
      <c r="E3434">
        <v>1</v>
      </c>
      <c r="F3434" t="s">
        <v>1110</v>
      </c>
      <c r="G3434" s="71">
        <f>VLOOKUP(M3434,'BASE ARTICLE SAMUEL 25012023 v1'!$A$1:$F$1287,6,FALSE)</f>
        <v>199.65</v>
      </c>
      <c r="H3434" s="6">
        <f>VLOOKUP(M3434,'BASE ARTICLE SAMUEL 25012023 v2'!$A$1:$H$1287,8,FALSE)</f>
        <v>199.65</v>
      </c>
      <c r="I3434">
        <v>294.02999999999997</v>
      </c>
      <c r="J3434">
        <f t="shared" si="433"/>
        <v>294.02999999999997</v>
      </c>
      <c r="K3434" s="6">
        <f>VLOOKUP(M3434,'BASE ARTICLE SAMUEL 25012023 v2'!$A$1:$K$1287,11,FALSE)</f>
        <v>299.47500000000002</v>
      </c>
      <c r="L3434" s="6">
        <f t="shared" si="434"/>
        <v>299.47500000000002</v>
      </c>
      <c r="M3434" t="s">
        <v>1109</v>
      </c>
      <c r="N3434" t="str">
        <f>VLOOKUP(M3434,'BASE ARTICLE SAMUEL 25012023 v1'!$A$2:$B$1287,2,FALSE)</f>
        <v>AN</v>
      </c>
      <c r="O3434">
        <f t="shared" si="432"/>
        <v>199.65</v>
      </c>
    </row>
    <row r="3435" spans="1:15" outlineLevel="2" x14ac:dyDescent="0.25">
      <c r="A3435" t="s">
        <v>1204</v>
      </c>
      <c r="B3435" s="74" t="str">
        <f t="shared" si="429"/>
        <v>0V150BG</v>
      </c>
      <c r="C3435" t="str">
        <f>VLOOKUP(A3435,'BASE ARTICLE SAMUEL 25012023 v1'!$A$1:$B$1287,2,FALSE)</f>
        <v>AF</v>
      </c>
      <c r="D3435">
        <v>8434000618</v>
      </c>
      <c r="E3435">
        <v>1</v>
      </c>
      <c r="F3435" t="s">
        <v>1485</v>
      </c>
      <c r="G3435" s="71">
        <f>VLOOKUP(M3435,'BASE ARTICLE SAMUEL 25012023 v1'!$A$1:$F$1287,6,FALSE)</f>
        <v>0.02</v>
      </c>
      <c r="H3435" s="6">
        <f>VLOOKUP(M3435,'BASE ARTICLE SAMUEL 25012023 v2'!$A$1:$H$1287,8,FALSE)</f>
        <v>0.02</v>
      </c>
      <c r="I3435">
        <v>0.03</v>
      </c>
      <c r="J3435">
        <f t="shared" si="433"/>
        <v>0.03</v>
      </c>
      <c r="K3435" s="6">
        <f>VLOOKUP(M3435,'BASE ARTICLE SAMUEL 25012023 v2'!$A$1:$K$1287,11,FALSE)</f>
        <v>0.03</v>
      </c>
      <c r="L3435" s="6">
        <f t="shared" si="434"/>
        <v>0.03</v>
      </c>
      <c r="M3435">
        <v>8434000618</v>
      </c>
      <c r="N3435" t="str">
        <f>VLOOKUP(M3435,'BASE ARTICLE SAMUEL 25012023 v1'!$A$2:$B$1287,2,FALSE)</f>
        <v>AN</v>
      </c>
      <c r="O3435">
        <f t="shared" si="432"/>
        <v>0.02</v>
      </c>
    </row>
    <row r="3436" spans="1:15" outlineLevel="2" x14ac:dyDescent="0.25">
      <c r="A3436" t="s">
        <v>1204</v>
      </c>
      <c r="B3436" s="74" t="str">
        <f t="shared" si="429"/>
        <v>0V150BG</v>
      </c>
      <c r="C3436" t="str">
        <f>VLOOKUP(A3436,'BASE ARTICLE SAMUEL 25012023 v1'!$A$1:$B$1287,2,FALSE)</f>
        <v>AF</v>
      </c>
      <c r="D3436" t="s">
        <v>1669</v>
      </c>
      <c r="E3436">
        <v>2</v>
      </c>
      <c r="F3436" t="s">
        <v>1670</v>
      </c>
      <c r="G3436" s="71">
        <f>VLOOKUP(M3436,'BASE ARTICLE SAMUEL 25012023 v1'!$A$1:$F$1287,6,FALSE)</f>
        <v>7.0000000000000007E-2</v>
      </c>
      <c r="H3436" s="6">
        <f>VLOOKUP(M3436,'BASE ARTICLE SAMUEL 25012023 v2'!$A$1:$H$1287,8,FALSE)</f>
        <v>7.0000000000000007E-2</v>
      </c>
      <c r="I3436">
        <v>0.11</v>
      </c>
      <c r="J3436">
        <f t="shared" si="433"/>
        <v>0.22</v>
      </c>
      <c r="K3436" s="6">
        <f>VLOOKUP(M3436,'BASE ARTICLE SAMUEL 25012023 v2'!$A$1:$K$1287,11,FALSE)</f>
        <v>0.11200000000000002</v>
      </c>
      <c r="L3436" s="6">
        <f t="shared" si="434"/>
        <v>0.22400000000000003</v>
      </c>
      <c r="M3436" t="s">
        <v>1669</v>
      </c>
      <c r="N3436" t="str">
        <f>VLOOKUP(M3436,'BASE ARTICLE SAMUEL 25012023 v1'!$A$2:$B$1287,2,FALSE)</f>
        <v>AN</v>
      </c>
      <c r="O3436">
        <f t="shared" si="432"/>
        <v>0.14000000000000001</v>
      </c>
    </row>
    <row r="3437" spans="1:15" outlineLevel="2" x14ac:dyDescent="0.25">
      <c r="A3437" t="s">
        <v>1204</v>
      </c>
      <c r="B3437" s="74" t="str">
        <f t="shared" si="429"/>
        <v>0V150BG</v>
      </c>
      <c r="C3437" t="str">
        <f>VLOOKUP(A3437,'BASE ARTICLE SAMUEL 25012023 v1'!$A$1:$B$1287,2,FALSE)</f>
        <v>AF</v>
      </c>
      <c r="D3437" t="s">
        <v>541</v>
      </c>
      <c r="E3437">
        <v>1</v>
      </c>
      <c r="F3437" t="s">
        <v>542</v>
      </c>
      <c r="G3437" s="71">
        <f>VLOOKUP(M3437,'BASE ARTICLE SAMUEL 25012023 v1'!$A$1:$F$1287,6,FALSE)</f>
        <v>333</v>
      </c>
      <c r="H3437" s="6">
        <f>VLOOKUP(M3437,'BASE ARTICLE SAMUEL 25012023 v2'!$A$1:$H$1287,8,FALSE)</f>
        <v>333</v>
      </c>
      <c r="I3437">
        <v>499.5</v>
      </c>
      <c r="J3437">
        <f t="shared" si="433"/>
        <v>499.5</v>
      </c>
      <c r="K3437" s="6">
        <f>VLOOKUP(M3437,'BASE ARTICLE SAMUEL 25012023 v2'!$A$1:$K$1287,11,FALSE)</f>
        <v>499.5</v>
      </c>
      <c r="L3437" s="6">
        <f t="shared" si="434"/>
        <v>499.5</v>
      </c>
      <c r="M3437" t="s">
        <v>541</v>
      </c>
      <c r="N3437" t="str">
        <f>VLOOKUP(M3437,'BASE ARTICLE SAMUEL 25012023 v1'!$A$2:$B$1287,2,FALSE)</f>
        <v>AS</v>
      </c>
      <c r="O3437">
        <f t="shared" si="432"/>
        <v>333</v>
      </c>
    </row>
    <row r="3438" spans="1:15" outlineLevel="2" x14ac:dyDescent="0.25">
      <c r="A3438" t="s">
        <v>1204</v>
      </c>
      <c r="B3438" s="74" t="str">
        <f t="shared" si="429"/>
        <v>0V150BG</v>
      </c>
      <c r="C3438" t="str">
        <f>VLOOKUP(A3438,'BASE ARTICLE SAMUEL 25012023 v1'!$A$1:$B$1287,2,FALSE)</f>
        <v>AF</v>
      </c>
      <c r="D3438" t="s">
        <v>569</v>
      </c>
      <c r="E3438">
        <v>1</v>
      </c>
      <c r="F3438" t="s">
        <v>570</v>
      </c>
      <c r="G3438" s="71">
        <f>VLOOKUP(M3438,'BASE ARTICLE SAMUEL 25012023 v1'!$A$1:$F$1287,6,FALSE)</f>
        <v>0.67</v>
      </c>
      <c r="H3438" s="6">
        <f>VLOOKUP(M3438,'BASE ARTICLE SAMUEL 25012023 v2'!$A$1:$H$1287,8,FALSE)</f>
        <v>0.73</v>
      </c>
      <c r="I3438">
        <v>0.9</v>
      </c>
      <c r="J3438">
        <f t="shared" si="433"/>
        <v>0.9</v>
      </c>
      <c r="K3438" s="6">
        <f>VLOOKUP(M3438,'BASE ARTICLE SAMUEL 25012023 v2'!$A$1:$K$1287,11,FALSE)</f>
        <v>0.97089999999999999</v>
      </c>
      <c r="L3438" s="6">
        <f t="shared" si="434"/>
        <v>0.97089999999999999</v>
      </c>
      <c r="M3438" t="s">
        <v>569</v>
      </c>
      <c r="N3438" t="str">
        <f>VLOOKUP(M3438,'BASE ARTICLE SAMUEL 25012023 v1'!$A$2:$B$1287,2,FALSE)</f>
        <v>AN</v>
      </c>
      <c r="O3438">
        <f t="shared" si="432"/>
        <v>0.73</v>
      </c>
    </row>
    <row r="3439" spans="1:15" outlineLevel="2" x14ac:dyDescent="0.25">
      <c r="A3439" t="s">
        <v>1204</v>
      </c>
      <c r="B3439" s="74" t="str">
        <f t="shared" si="429"/>
        <v>0V150BG</v>
      </c>
      <c r="C3439" t="str">
        <f>VLOOKUP(A3439,'BASE ARTICLE SAMUEL 25012023 v1'!$A$1:$B$1287,2,FALSE)</f>
        <v>AF</v>
      </c>
      <c r="D3439" t="s">
        <v>1809</v>
      </c>
      <c r="E3439">
        <v>1</v>
      </c>
      <c r="F3439" t="s">
        <v>1810</v>
      </c>
      <c r="G3439" s="71">
        <f>VLOOKUP(M3439,'BASE ARTICLE SAMUEL 25012023 v1'!$A$1:$F$1287,6,FALSE)</f>
        <v>0.2</v>
      </c>
      <c r="H3439" s="6">
        <f>VLOOKUP(M3439,'BASE ARTICLE SAMUEL 25012023 v2'!$A$1:$H$1287,8,FALSE)</f>
        <v>0.2</v>
      </c>
      <c r="I3439">
        <v>0.4</v>
      </c>
      <c r="J3439">
        <f t="shared" si="433"/>
        <v>0.4</v>
      </c>
      <c r="K3439" s="6">
        <f>VLOOKUP(M3439,'BASE ARTICLE SAMUEL 25012023 v2'!$A$1:$K$1287,11,FALSE)</f>
        <v>0.4</v>
      </c>
      <c r="L3439" s="6">
        <f t="shared" si="434"/>
        <v>0.4</v>
      </c>
      <c r="M3439" t="s">
        <v>1809</v>
      </c>
      <c r="N3439" t="str">
        <f>VLOOKUP(M3439,'BASE ARTICLE SAMUEL 25012023 v1'!$A$2:$B$1287,2,FALSE)</f>
        <v>AN</v>
      </c>
      <c r="O3439">
        <f t="shared" si="432"/>
        <v>0.2</v>
      </c>
    </row>
    <row r="3440" spans="1:15" outlineLevel="2" x14ac:dyDescent="0.25">
      <c r="A3440" t="s">
        <v>1204</v>
      </c>
      <c r="B3440" s="74" t="str">
        <f t="shared" si="429"/>
        <v>0V150BG</v>
      </c>
      <c r="C3440" t="str">
        <f>VLOOKUP(A3440,'BASE ARTICLE SAMUEL 25012023 v1'!$A$1:$B$1287,2,FALSE)</f>
        <v>AF</v>
      </c>
      <c r="D3440" t="s">
        <v>1923</v>
      </c>
      <c r="E3440">
        <v>1</v>
      </c>
      <c r="F3440" t="s">
        <v>1924</v>
      </c>
      <c r="G3440" s="71">
        <f>VLOOKUP(M3440,'BASE ARTICLE SAMUEL 25012023 v1'!$A$1:$F$1287,6,FALSE)</f>
        <v>0</v>
      </c>
      <c r="H3440" s="6">
        <f>VLOOKUP(M3440,'BASE ARTICLE SAMUEL 25012023 v2'!$A$1:$H$1287,8,FALSE)</f>
        <v>47.457000000000001</v>
      </c>
      <c r="I3440">
        <v>70.510000000000005</v>
      </c>
      <c r="J3440">
        <f t="shared" si="433"/>
        <v>70.510000000000005</v>
      </c>
      <c r="K3440" s="6">
        <f>VLOOKUP(M3440,'BASE ARTICLE SAMUEL 25012023 v2'!$A$1:$K$1287,11,FALSE)</f>
        <v>72.377800000000008</v>
      </c>
      <c r="L3440" s="6">
        <f t="shared" si="434"/>
        <v>72.377800000000008</v>
      </c>
      <c r="M3440" t="s">
        <v>1923</v>
      </c>
      <c r="N3440" t="str">
        <f>VLOOKUP(M3440,'BASE ARTICLE SAMUEL 25012023 v1'!$A$2:$B$1287,2,FALSE)</f>
        <v>AF</v>
      </c>
      <c r="O3440">
        <f t="shared" si="432"/>
        <v>47.457000000000001</v>
      </c>
    </row>
    <row r="3441" spans="1:15" outlineLevel="2" x14ac:dyDescent="0.25">
      <c r="A3441" t="s">
        <v>1204</v>
      </c>
      <c r="B3441" s="74" t="str">
        <f t="shared" si="429"/>
        <v>0V150BG</v>
      </c>
      <c r="C3441" t="str">
        <f>VLOOKUP(A3441,'BASE ARTICLE SAMUEL 25012023 v1'!$A$1:$B$1287,2,FALSE)</f>
        <v>AF</v>
      </c>
      <c r="D3441" t="s">
        <v>90</v>
      </c>
      <c r="E3441">
        <v>1</v>
      </c>
      <c r="F3441" t="s">
        <v>91</v>
      </c>
      <c r="G3441" s="71">
        <f>VLOOKUP(M3441,'BASE ARTICLE SAMUEL 25012023 v1'!$A$1:$F$1287,6,FALSE)</f>
        <v>0.92</v>
      </c>
      <c r="H3441" s="6">
        <f>VLOOKUP(M3441,'BASE ARTICLE SAMUEL 25012023 v2'!$A$1:$H$1287,8,FALSE)</f>
        <v>0.92</v>
      </c>
      <c r="I3441">
        <v>1.38</v>
      </c>
      <c r="J3441">
        <f t="shared" si="433"/>
        <v>1.38</v>
      </c>
      <c r="K3441" s="6">
        <f>VLOOKUP(M3441,'BASE ARTICLE SAMUEL 25012023 v2'!$A$1:$K$1287,11,FALSE)</f>
        <v>1.3800000000000001</v>
      </c>
      <c r="L3441" s="6">
        <f t="shared" si="434"/>
        <v>1.3800000000000001</v>
      </c>
      <c r="M3441" t="s">
        <v>90</v>
      </c>
      <c r="N3441" t="str">
        <f>VLOOKUP(M3441,'BASE ARTICLE SAMUEL 25012023 v1'!$A$2:$B$1287,2,FALSE)</f>
        <v>AS</v>
      </c>
      <c r="O3441">
        <f t="shared" si="432"/>
        <v>0.92</v>
      </c>
    </row>
    <row r="3442" spans="1:15" outlineLevel="2" x14ac:dyDescent="0.25">
      <c r="A3442" t="s">
        <v>1204</v>
      </c>
      <c r="B3442" s="74" t="str">
        <f t="shared" si="429"/>
        <v>0V150BG</v>
      </c>
      <c r="C3442" t="str">
        <f>VLOOKUP(A3442,'BASE ARTICLE SAMUEL 25012023 v1'!$A$1:$B$1287,2,FALSE)</f>
        <v>AF</v>
      </c>
      <c r="D3442" t="s">
        <v>68</v>
      </c>
      <c r="E3442">
        <v>1</v>
      </c>
      <c r="F3442" t="s">
        <v>69</v>
      </c>
      <c r="G3442" s="71">
        <f>VLOOKUP(M3442,'BASE ARTICLE SAMUEL 25012023 v1'!$A$1:$F$1287,6,FALSE)</f>
        <v>0.94</v>
      </c>
      <c r="H3442" s="6">
        <f>VLOOKUP(M3442,'BASE ARTICLE SAMUEL 25012023 v2'!$A$1:$H$1287,8,FALSE)</f>
        <v>0.94</v>
      </c>
      <c r="I3442">
        <v>1.41</v>
      </c>
      <c r="J3442">
        <f t="shared" si="433"/>
        <v>1.41</v>
      </c>
      <c r="K3442" s="6">
        <f>VLOOKUP(M3442,'BASE ARTICLE SAMUEL 25012023 v2'!$A$1:$K$1287,11,FALSE)</f>
        <v>1.41</v>
      </c>
      <c r="L3442" s="6">
        <f t="shared" si="434"/>
        <v>1.41</v>
      </c>
      <c r="M3442" t="s">
        <v>68</v>
      </c>
      <c r="N3442" t="str">
        <f>VLOOKUP(M3442,'BASE ARTICLE SAMUEL 25012023 v1'!$A$2:$B$1287,2,FALSE)</f>
        <v>AS</v>
      </c>
      <c r="O3442">
        <f t="shared" si="432"/>
        <v>0.94</v>
      </c>
    </row>
    <row r="3443" spans="1:15" outlineLevel="2" x14ac:dyDescent="0.25">
      <c r="A3443" t="s">
        <v>1204</v>
      </c>
      <c r="B3443" s="74" t="str">
        <f t="shared" si="429"/>
        <v>0V150BG</v>
      </c>
      <c r="C3443" t="str">
        <f>VLOOKUP(A3443,'BASE ARTICLE SAMUEL 25012023 v1'!$A$1:$B$1287,2,FALSE)</f>
        <v>AF</v>
      </c>
      <c r="D3443" t="s">
        <v>1929</v>
      </c>
      <c r="E3443">
        <v>1</v>
      </c>
      <c r="F3443" t="s">
        <v>1930</v>
      </c>
      <c r="G3443" s="71">
        <f>VLOOKUP(M3443,'BASE ARTICLE SAMUEL 25012023 v1'!$A$1:$F$1287,6,FALSE)</f>
        <v>37.68</v>
      </c>
      <c r="H3443" s="6">
        <f>VLOOKUP(M3443,'BASE ARTICLE SAMUEL 25012023 v2'!$A$1:$H$1287,8,FALSE)</f>
        <v>37.183000000000007</v>
      </c>
      <c r="I3443">
        <v>19.28</v>
      </c>
      <c r="J3443">
        <f t="shared" si="433"/>
        <v>19.28</v>
      </c>
      <c r="K3443" s="6">
        <f>VLOOKUP(M3443,'BASE ARTICLE SAMUEL 25012023 v2'!$A$1:$K$1287,11,FALSE)</f>
        <v>46.478750000000005</v>
      </c>
      <c r="L3443" s="6">
        <f t="shared" si="434"/>
        <v>46.478750000000005</v>
      </c>
      <c r="M3443" t="s">
        <v>1929</v>
      </c>
      <c r="N3443" t="str">
        <f>VLOOKUP(M3443,'BASE ARTICLE SAMUEL 25012023 v1'!$A$2:$B$1287,2,FALSE)</f>
        <v>AA</v>
      </c>
      <c r="O3443">
        <f t="shared" si="432"/>
        <v>37.183000000000007</v>
      </c>
    </row>
    <row r="3444" spans="1:15" outlineLevel="2" x14ac:dyDescent="0.25">
      <c r="A3444" t="s">
        <v>1204</v>
      </c>
      <c r="B3444" s="74" t="str">
        <f t="shared" si="429"/>
        <v>0V150BG</v>
      </c>
      <c r="C3444" t="str">
        <f>VLOOKUP(A3444,'BASE ARTICLE SAMUEL 25012023 v1'!$A$1:$B$1287,2,FALSE)</f>
        <v>AF</v>
      </c>
      <c r="D3444" t="s">
        <v>1925</v>
      </c>
      <c r="E3444">
        <v>1</v>
      </c>
      <c r="F3444" t="s">
        <v>1926</v>
      </c>
      <c r="G3444" s="71">
        <f>VLOOKUP(M3444,'BASE ARTICLE SAMUEL 25012023 v1'!$A$1:$F$1287,6,FALSE)</f>
        <v>18.989999999999998</v>
      </c>
      <c r="H3444" s="6">
        <f>VLOOKUP(M3444,'BASE ARTICLE SAMUEL 25012023 v2'!$A$1:$H$1287,8,FALSE)</f>
        <v>19.331000000000003</v>
      </c>
      <c r="I3444">
        <v>31.61</v>
      </c>
      <c r="J3444">
        <f t="shared" si="433"/>
        <v>31.61</v>
      </c>
      <c r="K3444" s="6">
        <f>VLOOKUP(M3444,'BASE ARTICLE SAMUEL 25012023 v2'!$A$1:$K$1287,11,FALSE)</f>
        <v>31.954949985940001</v>
      </c>
      <c r="L3444" s="6">
        <f t="shared" si="434"/>
        <v>31.954949985940001</v>
      </c>
      <c r="M3444" t="s">
        <v>1925</v>
      </c>
      <c r="N3444" t="str">
        <f>VLOOKUP(M3444,'BASE ARTICLE SAMUEL 25012023 v1'!$A$2:$B$1287,2,FALSE)</f>
        <v>AF</v>
      </c>
      <c r="O3444">
        <f t="shared" si="432"/>
        <v>19.331000000000003</v>
      </c>
    </row>
    <row r="3445" spans="1:15" outlineLevel="2" x14ac:dyDescent="0.25">
      <c r="A3445" t="s">
        <v>1204</v>
      </c>
      <c r="B3445" s="74" t="str">
        <f t="shared" si="429"/>
        <v>0V150BG</v>
      </c>
      <c r="C3445" t="str">
        <f>VLOOKUP(A3445,'BASE ARTICLE SAMUEL 25012023 v1'!$A$1:$B$1287,2,FALSE)</f>
        <v>AF</v>
      </c>
      <c r="D3445" t="s">
        <v>1939</v>
      </c>
      <c r="E3445">
        <v>1</v>
      </c>
      <c r="F3445" t="s">
        <v>1940</v>
      </c>
      <c r="G3445" s="71">
        <f>VLOOKUP(M3445,'BASE ARTICLE SAMUEL 25012023 v1'!$A$1:$F$1287,6,FALSE)</f>
        <v>94.3</v>
      </c>
      <c r="H3445" s="6">
        <f>VLOOKUP(M3445,'BASE ARTICLE SAMUEL 25012023 v2'!$A$1:$H$1287,8,FALSE)</f>
        <v>90.79</v>
      </c>
      <c r="I3445">
        <v>129.16</v>
      </c>
      <c r="J3445">
        <f t="shared" si="433"/>
        <v>129.16</v>
      </c>
      <c r="K3445" s="6">
        <f>VLOOKUP(M3445,'BASE ARTICLE SAMUEL 25012023 v2'!$A$1:$K$1287,11,FALSE)</f>
        <v>129.88140000800001</v>
      </c>
      <c r="L3445" s="6">
        <f t="shared" si="434"/>
        <v>129.88140000800001</v>
      </c>
      <c r="M3445" t="s">
        <v>1939</v>
      </c>
      <c r="N3445" t="str">
        <f>VLOOKUP(M3445,'BASE ARTICLE SAMUEL 25012023 v1'!$A$2:$B$1287,2,FALSE)</f>
        <v>AF</v>
      </c>
      <c r="O3445">
        <f t="shared" si="432"/>
        <v>90.79</v>
      </c>
    </row>
    <row r="3446" spans="1:15" outlineLevel="2" x14ac:dyDescent="0.25">
      <c r="A3446" t="s">
        <v>1204</v>
      </c>
      <c r="B3446" s="74" t="str">
        <f t="shared" si="429"/>
        <v>0V150BG</v>
      </c>
      <c r="C3446" t="str">
        <f>VLOOKUP(A3446,'BASE ARTICLE SAMUEL 25012023 v1'!$A$1:$B$1287,2,FALSE)</f>
        <v>AF</v>
      </c>
      <c r="D3446">
        <v>7214321415</v>
      </c>
      <c r="E3446">
        <v>1</v>
      </c>
      <c r="F3446" t="s">
        <v>1597</v>
      </c>
      <c r="G3446" s="71">
        <f>VLOOKUP(M3446,'BASE ARTICLE SAMUEL 25012023 v1'!$A$1:$F$1287,6,FALSE)</f>
        <v>0.03</v>
      </c>
      <c r="H3446" s="6">
        <f>VLOOKUP(M3446,'BASE ARTICLE SAMUEL 25012023 v2'!$A$1:$H$1287,8,FALSE)</f>
        <v>0.03</v>
      </c>
      <c r="I3446">
        <v>0.05</v>
      </c>
      <c r="J3446">
        <f t="shared" si="433"/>
        <v>0.05</v>
      </c>
      <c r="K3446" s="6">
        <f>VLOOKUP(M3446,'BASE ARTICLE SAMUEL 25012023 v2'!$A$1:$K$1287,11,FALSE)</f>
        <v>5.0000000010000001</v>
      </c>
      <c r="L3446" s="6">
        <f t="shared" si="434"/>
        <v>5.0000000010000001</v>
      </c>
      <c r="M3446">
        <v>7214321415</v>
      </c>
      <c r="N3446" t="str">
        <f>VLOOKUP(M3446,'BASE ARTICLE SAMUEL 25012023 v1'!$A$2:$B$1287,2,FALSE)</f>
        <v>AN</v>
      </c>
      <c r="O3446">
        <f t="shared" si="432"/>
        <v>0.03</v>
      </c>
    </row>
    <row r="3447" spans="1:15" outlineLevel="2" x14ac:dyDescent="0.25">
      <c r="A3447" t="s">
        <v>1204</v>
      </c>
      <c r="B3447" s="74" t="str">
        <f t="shared" si="429"/>
        <v>0V150BG</v>
      </c>
      <c r="C3447" t="str">
        <f>VLOOKUP(A3447,'BASE ARTICLE SAMUEL 25012023 v1'!$A$1:$B$1287,2,FALSE)</f>
        <v>AF</v>
      </c>
      <c r="D3447" t="s">
        <v>1603</v>
      </c>
      <c r="E3447">
        <v>0.72</v>
      </c>
      <c r="F3447" t="s">
        <v>1604</v>
      </c>
      <c r="G3447" s="71">
        <f>VLOOKUP(M3447,'BASE ARTICLE SAMUEL 25012023 v1'!$A$1:$F$1287,6,FALSE)</f>
        <v>50</v>
      </c>
      <c r="H3447" s="6">
        <f>VLOOKUP(M3447,'BASE ARTICLE SAMUEL 25012023 v2'!$A$1:$H$1287,8,FALSE)</f>
        <v>0</v>
      </c>
      <c r="I3447">
        <v>75</v>
      </c>
      <c r="J3447">
        <f t="shared" si="433"/>
        <v>54</v>
      </c>
      <c r="K3447" s="6">
        <f>VLOOKUP(M3447,'BASE ARTICLE SAMUEL 25012023 v2'!$A$1:$K$1287,11,FALSE)</f>
        <v>75</v>
      </c>
      <c r="L3447" s="6">
        <f t="shared" si="434"/>
        <v>54</v>
      </c>
      <c r="M3447" t="s">
        <v>1603</v>
      </c>
      <c r="N3447" t="str">
        <f>VLOOKUP(M3447,'BASE ARTICLE SAMUEL 25012023 v1'!$A$2:$B$1287,2,FALSE)</f>
        <v>AN</v>
      </c>
      <c r="O3447">
        <f t="shared" si="432"/>
        <v>0</v>
      </c>
    </row>
    <row r="3448" spans="1:15" outlineLevel="2" x14ac:dyDescent="0.25">
      <c r="A3448" t="s">
        <v>1204</v>
      </c>
      <c r="B3448" s="74" t="str">
        <f t="shared" si="429"/>
        <v>0V150BG</v>
      </c>
      <c r="C3448" t="str">
        <f>VLOOKUP(A3448,'BASE ARTICLE SAMUEL 25012023 v1'!$A$1:$B$1287,2,FALSE)</f>
        <v>AF</v>
      </c>
      <c r="D3448" t="s">
        <v>757</v>
      </c>
      <c r="E3448">
        <v>1</v>
      </c>
      <c r="F3448" t="s">
        <v>758</v>
      </c>
      <c r="G3448" s="71">
        <f>VLOOKUP(M3448,'BASE ARTICLE SAMUEL 25012023 v1'!$A$1:$F$1287,6,FALSE)</f>
        <v>1.22</v>
      </c>
      <c r="H3448" s="6">
        <f>VLOOKUP(M3448,'BASE ARTICLE SAMUEL 25012023 v2'!$A$1:$H$1287,8,FALSE)</f>
        <v>1.22</v>
      </c>
      <c r="I3448">
        <v>1.62</v>
      </c>
      <c r="J3448">
        <f t="shared" si="433"/>
        <v>1.62</v>
      </c>
      <c r="K3448" s="6">
        <f>VLOOKUP(M3448,'BASE ARTICLE SAMUEL 25012023 v2'!$A$1:$K$1287,11,FALSE)</f>
        <v>1.6226</v>
      </c>
      <c r="L3448" s="6">
        <f t="shared" si="434"/>
        <v>1.6226</v>
      </c>
      <c r="M3448" t="s">
        <v>757</v>
      </c>
      <c r="N3448" t="str">
        <f>VLOOKUP(M3448,'BASE ARTICLE SAMUEL 25012023 v1'!$A$2:$B$1287,2,FALSE)</f>
        <v>AS</v>
      </c>
      <c r="O3448">
        <f t="shared" si="432"/>
        <v>1.22</v>
      </c>
    </row>
    <row r="3449" spans="1:15" outlineLevel="2" x14ac:dyDescent="0.25">
      <c r="A3449" t="s">
        <v>1204</v>
      </c>
      <c r="B3449" s="74" t="str">
        <f t="shared" si="429"/>
        <v>0V150BG</v>
      </c>
      <c r="C3449" t="str">
        <f>VLOOKUP(A3449,'BASE ARTICLE SAMUEL 25012023 v1'!$A$1:$B$1287,2,FALSE)</f>
        <v>AF</v>
      </c>
      <c r="D3449">
        <v>9600000618</v>
      </c>
      <c r="E3449">
        <v>1</v>
      </c>
      <c r="F3449" t="s">
        <v>1160</v>
      </c>
      <c r="G3449" s="71">
        <f>VLOOKUP(M3449,'BASE ARTICLE SAMUEL 25012023 v1'!$A$1:$F$1287,6,FALSE)</f>
        <v>1.2</v>
      </c>
      <c r="H3449" s="6">
        <f>VLOOKUP(M3449,'BASE ARTICLE SAMUEL 25012023 v2'!$A$1:$H$1287,8,FALSE)</f>
        <v>1.2</v>
      </c>
      <c r="I3449">
        <v>2.4</v>
      </c>
      <c r="J3449">
        <f t="shared" si="433"/>
        <v>2.4</v>
      </c>
      <c r="K3449" s="6">
        <f>VLOOKUP(M3449,'BASE ARTICLE SAMUEL 25012023 v2'!$A$1:$K$1287,11,FALSE)</f>
        <v>2.4</v>
      </c>
      <c r="L3449" s="6">
        <f t="shared" si="434"/>
        <v>2.4</v>
      </c>
      <c r="M3449">
        <v>9600000618</v>
      </c>
      <c r="N3449" t="str">
        <f>VLOOKUP(M3449,'BASE ARTICLE SAMUEL 25012023 v1'!$A$2:$B$1287,2,FALSE)</f>
        <v>AN</v>
      </c>
      <c r="O3449">
        <f t="shared" si="432"/>
        <v>1.2</v>
      </c>
    </row>
    <row r="3450" spans="1:15" outlineLevel="2" x14ac:dyDescent="0.25">
      <c r="A3450" t="s">
        <v>1204</v>
      </c>
      <c r="B3450" s="74" t="str">
        <f t="shared" si="429"/>
        <v>0V150BG</v>
      </c>
      <c r="C3450" t="str">
        <f>VLOOKUP(A3450,'BASE ARTICLE SAMUEL 25012023 v1'!$A$1:$B$1287,2,FALSE)</f>
        <v>AF</v>
      </c>
      <c r="D3450" t="s">
        <v>1549</v>
      </c>
      <c r="E3450">
        <v>1</v>
      </c>
      <c r="F3450" t="s">
        <v>1550</v>
      </c>
      <c r="G3450" s="71">
        <f>VLOOKUP(M3450,'BASE ARTICLE SAMUEL 25012023 v1'!$A$1:$F$1287,6,FALSE)</f>
        <v>5</v>
      </c>
      <c r="H3450" s="6">
        <f>VLOOKUP(M3450,'BASE ARTICLE SAMUEL 25012023 v2'!$A$1:$H$1287,8,FALSE)</f>
        <v>5</v>
      </c>
      <c r="I3450">
        <v>0</v>
      </c>
      <c r="J3450">
        <f t="shared" si="433"/>
        <v>0</v>
      </c>
      <c r="K3450" s="6">
        <f>VLOOKUP(M3450,'BASE ARTICLE SAMUEL 25012023 v2'!$A$1:$K$1287,11,FALSE)</f>
        <v>5.5</v>
      </c>
      <c r="L3450" s="6">
        <f t="shared" si="434"/>
        <v>5.5</v>
      </c>
      <c r="M3450" t="s">
        <v>1549</v>
      </c>
      <c r="N3450" t="str">
        <f>VLOOKUP(M3450,'BASE ARTICLE SAMUEL 25012023 v1'!$A$2:$B$1287,2,FALSE)</f>
        <v>AN</v>
      </c>
      <c r="O3450">
        <f t="shared" si="432"/>
        <v>5</v>
      </c>
    </row>
    <row r="3451" spans="1:15" outlineLevel="2" x14ac:dyDescent="0.25">
      <c r="A3451" t="s">
        <v>1204</v>
      </c>
      <c r="B3451" s="74" t="str">
        <f t="shared" si="429"/>
        <v>0V150BG</v>
      </c>
      <c r="C3451" t="str">
        <f>VLOOKUP(A3451,'BASE ARTICLE SAMUEL 25012023 v1'!$A$1:$B$1287,2,FALSE)</f>
        <v>AF</v>
      </c>
      <c r="D3451" t="s">
        <v>1667</v>
      </c>
      <c r="E3451">
        <v>2</v>
      </c>
      <c r="F3451" t="s">
        <v>1668</v>
      </c>
      <c r="G3451" s="71">
        <f>VLOOKUP(M3451,'BASE ARTICLE SAMUEL 25012023 v1'!$A$1:$F$1287,6,FALSE)</f>
        <v>0.6</v>
      </c>
      <c r="H3451" s="6">
        <f>VLOOKUP(M3451,'BASE ARTICLE SAMUEL 25012023 v2'!$A$1:$H$1287,8,FALSE)</f>
        <v>0.6</v>
      </c>
      <c r="I3451">
        <v>0.9</v>
      </c>
      <c r="J3451">
        <f t="shared" si="433"/>
        <v>1.8</v>
      </c>
      <c r="K3451" s="6">
        <f>VLOOKUP(M3451,'BASE ARTICLE SAMUEL 25012023 v2'!$A$1:$K$1287,11,FALSE)</f>
        <v>0.89999999999999991</v>
      </c>
      <c r="L3451" s="6">
        <f t="shared" si="434"/>
        <v>1.7999999999999998</v>
      </c>
      <c r="M3451" t="s">
        <v>1667</v>
      </c>
      <c r="N3451" t="str">
        <f>VLOOKUP(M3451,'BASE ARTICLE SAMUEL 25012023 v1'!$A$2:$B$1287,2,FALSE)</f>
        <v>AN</v>
      </c>
      <c r="O3451">
        <f t="shared" si="432"/>
        <v>1.2</v>
      </c>
    </row>
    <row r="3452" spans="1:15" outlineLevel="2" x14ac:dyDescent="0.25">
      <c r="A3452" t="s">
        <v>1204</v>
      </c>
      <c r="B3452" s="74" t="str">
        <f t="shared" si="429"/>
        <v>0V150BG</v>
      </c>
      <c r="C3452" t="str">
        <f>VLOOKUP(A3452,'BASE ARTICLE SAMUEL 25012023 v1'!$A$1:$B$1287,2,FALSE)</f>
        <v>AF</v>
      </c>
      <c r="D3452" t="s">
        <v>2352</v>
      </c>
      <c r="E3452">
        <v>1</v>
      </c>
      <c r="F3452" t="s">
        <v>2353</v>
      </c>
      <c r="G3452" s="71">
        <f>VLOOKUP(M3452,'BASE ARTICLE SAMUEL 25012023 v1'!$A$1:$F$1287,6,FALSE)</f>
        <v>7.11</v>
      </c>
      <c r="H3452" s="6">
        <f>VLOOKUP(M3452,'BASE ARTICLE SAMUEL 25012023 v2'!$A$1:$H$1287,8,FALSE)</f>
        <v>7.11</v>
      </c>
      <c r="I3452">
        <v>0</v>
      </c>
      <c r="J3452">
        <f t="shared" si="433"/>
        <v>0</v>
      </c>
      <c r="K3452" s="6">
        <f>VLOOKUP(M3452,'BASE ARTICLE SAMUEL 25012023 v2'!$A$1:$K$1287,11,FALSE)</f>
        <v>10.665000000000001</v>
      </c>
      <c r="L3452" s="6">
        <f t="shared" si="434"/>
        <v>10.665000000000001</v>
      </c>
      <c r="M3452" t="s">
        <v>2352</v>
      </c>
      <c r="N3452" t="str">
        <f>VLOOKUP(M3452,'BASE ARTICLE SAMUEL 25012023 v1'!$A$2:$B$1287,2,FALSE)</f>
        <v>AN</v>
      </c>
      <c r="O3452">
        <f t="shared" si="432"/>
        <v>7.11</v>
      </c>
    </row>
    <row r="3453" spans="1:15" outlineLevel="2" x14ac:dyDescent="0.25">
      <c r="A3453" t="s">
        <v>1204</v>
      </c>
      <c r="B3453" s="74" t="str">
        <f t="shared" si="429"/>
        <v>0V150BG</v>
      </c>
      <c r="C3453" t="str">
        <f>VLOOKUP(A3453,'BASE ARTICLE SAMUEL 25012023 v1'!$A$1:$B$1287,2,FALSE)</f>
        <v>AF</v>
      </c>
      <c r="D3453" t="s">
        <v>2539</v>
      </c>
      <c r="E3453">
        <v>1</v>
      </c>
      <c r="F3453" t="s">
        <v>2540</v>
      </c>
      <c r="G3453" s="71">
        <f>VLOOKUP(M3453,'BASE ARTICLE SAMUEL 25012023 v1'!$A$1:$F$1287,6,FALSE)</f>
        <v>3.92</v>
      </c>
      <c r="H3453" s="6">
        <f>VLOOKUP(M3453,'BASE ARTICLE SAMUEL 25012023 v2'!$A$1:$H$1287,8,FALSE)</f>
        <v>3.92</v>
      </c>
      <c r="I3453">
        <v>15.6</v>
      </c>
      <c r="J3453">
        <f t="shared" si="433"/>
        <v>15.6</v>
      </c>
      <c r="K3453" s="6">
        <f>VLOOKUP(M3453,'BASE ARTICLE SAMUEL 25012023 v2'!$A$1:$K$1287,11,FALSE)</f>
        <v>5.2136000000000005</v>
      </c>
      <c r="L3453" s="6">
        <f t="shared" si="434"/>
        <v>5.2136000000000005</v>
      </c>
      <c r="M3453" t="s">
        <v>2539</v>
      </c>
      <c r="N3453" t="str">
        <f>VLOOKUP(M3453,'BASE ARTICLE SAMUEL 25012023 v1'!$A$2:$B$1287,2,FALSE)</f>
        <v>AN</v>
      </c>
      <c r="O3453">
        <f t="shared" si="432"/>
        <v>3.92</v>
      </c>
    </row>
    <row r="3454" spans="1:15" outlineLevel="1" x14ac:dyDescent="0.25">
      <c r="A3454" s="74" t="s">
        <v>4297</v>
      </c>
      <c r="B3454" s="74" t="str">
        <f t="shared" si="429"/>
        <v>SPR1500V150BG</v>
      </c>
      <c r="H3454" s="6" t="e">
        <f>VLOOKUP(M3454,'BASE ARTICLE SAMUEL 25012023 v2'!$A$1:$H$1287,8,FALSE)</f>
        <v>#N/A</v>
      </c>
      <c r="K3454" s="6" t="e">
        <f>VLOOKUP(M3454,'BASE ARTICLE SAMUEL 25012023 v2'!$A$1:$K$1287,11,FALSE)</f>
        <v>#N/A</v>
      </c>
      <c r="L3454" s="6">
        <f>SUBTOTAL(9,L3429:L3453)</f>
        <v>1342.9732599949402</v>
      </c>
      <c r="O3454">
        <f>SUBTOTAL(9,O3429:O3453)</f>
        <v>854.31299999999999</v>
      </c>
    </row>
    <row r="3455" spans="1:15" outlineLevel="2" x14ac:dyDescent="0.25">
      <c r="A3455" t="s">
        <v>1154</v>
      </c>
      <c r="B3455" s="74" t="str">
        <f t="shared" si="429"/>
        <v>0V75</v>
      </c>
      <c r="C3455" t="str">
        <f>VLOOKUP(A3455,'BASE ARTICLE SAMUEL 25012023 v1'!$A$1:$B$1287,2,FALSE)</f>
        <v>AF</v>
      </c>
      <c r="D3455" t="s">
        <v>576</v>
      </c>
      <c r="E3455">
        <v>1.1000000000000001</v>
      </c>
      <c r="F3455" t="s">
        <v>577</v>
      </c>
      <c r="G3455" s="71">
        <f>VLOOKUP(M3455,'BASE ARTICLE SAMUEL 25012023 v1'!$A$1:$F$1287,6,FALSE)</f>
        <v>3.2</v>
      </c>
      <c r="H3455" s="6">
        <f>VLOOKUP(M3455,'BASE ARTICLE SAMUEL 25012023 v2'!$A$1:$H$1287,8,FALSE)</f>
        <v>3.2</v>
      </c>
      <c r="I3455">
        <v>4.3499999999999996</v>
      </c>
      <c r="J3455">
        <f t="shared" ref="J3455:J3479" si="435">E3455*I3455</f>
        <v>4.7850000000000001</v>
      </c>
      <c r="K3455" s="6">
        <f>VLOOKUP(M3455,'BASE ARTICLE SAMUEL 25012023 v2'!$A$1:$K$1287,11,FALSE)</f>
        <v>4.8000000000000007</v>
      </c>
      <c r="L3455" s="6">
        <f t="shared" ref="L3455:L3479" si="436">E3455*K3455</f>
        <v>5.2800000000000011</v>
      </c>
      <c r="M3455" t="s">
        <v>576</v>
      </c>
      <c r="N3455" t="str">
        <f>VLOOKUP(M3455,'BASE ARTICLE SAMUEL 25012023 v1'!$A$2:$B$1287,2,FALSE)</f>
        <v>AN</v>
      </c>
      <c r="O3455">
        <f t="shared" si="432"/>
        <v>3.5200000000000005</v>
      </c>
    </row>
    <row r="3456" spans="1:15" outlineLevel="2" x14ac:dyDescent="0.25">
      <c r="A3456" t="s">
        <v>1154</v>
      </c>
      <c r="B3456" s="74" t="str">
        <f t="shared" si="429"/>
        <v>0V75</v>
      </c>
      <c r="C3456" t="str">
        <f>VLOOKUP(A3456,'BASE ARTICLE SAMUEL 25012023 v1'!$A$1:$B$1287,2,FALSE)</f>
        <v>AF</v>
      </c>
      <c r="D3456" t="s">
        <v>1522</v>
      </c>
      <c r="E3456">
        <v>1</v>
      </c>
      <c r="F3456" t="s">
        <v>1523</v>
      </c>
      <c r="G3456" s="71">
        <f>VLOOKUP(M3456,'BASE ARTICLE SAMUEL 25012023 v1'!$A$1:$F$1287,6,FALSE)</f>
        <v>13.79</v>
      </c>
      <c r="H3456" s="6">
        <f>VLOOKUP(M3456,'BASE ARTICLE SAMUEL 25012023 v2'!$A$1:$H$1287,8,FALSE)</f>
        <v>12.83</v>
      </c>
      <c r="I3456">
        <v>20.69</v>
      </c>
      <c r="J3456">
        <f t="shared" si="435"/>
        <v>20.69</v>
      </c>
      <c r="K3456" s="6">
        <f>VLOOKUP(M3456,'BASE ARTICLE SAMUEL 25012023 v2'!$A$1:$K$1287,11,FALSE)</f>
        <v>19.245000000000001</v>
      </c>
      <c r="L3456" s="6">
        <f t="shared" si="436"/>
        <v>19.245000000000001</v>
      </c>
      <c r="M3456" t="s">
        <v>1522</v>
      </c>
      <c r="N3456" t="str">
        <f>VLOOKUP(M3456,'BASE ARTICLE SAMUEL 25012023 v1'!$A$2:$B$1287,2,FALSE)</f>
        <v>AS</v>
      </c>
      <c r="O3456">
        <f t="shared" si="432"/>
        <v>12.83</v>
      </c>
    </row>
    <row r="3457" spans="1:15" outlineLevel="2" x14ac:dyDescent="0.25">
      <c r="A3457" t="s">
        <v>1154</v>
      </c>
      <c r="B3457" s="74" t="str">
        <f t="shared" si="429"/>
        <v>0V75</v>
      </c>
      <c r="C3457" t="str">
        <f>VLOOKUP(A3457,'BASE ARTICLE SAMUEL 25012023 v1'!$A$1:$B$1287,2,FALSE)</f>
        <v>AF</v>
      </c>
      <c r="D3457" t="s">
        <v>1118</v>
      </c>
      <c r="E3457">
        <v>1</v>
      </c>
      <c r="F3457" t="s">
        <v>1119</v>
      </c>
      <c r="G3457" s="71">
        <f>VLOOKUP(M3457,'BASE ARTICLE SAMUEL 25012023 v1'!$A$1:$F$1287,6,FALSE)</f>
        <v>0</v>
      </c>
      <c r="H3457" s="6">
        <f>VLOOKUP(M3457,'BASE ARTICLE SAMUEL 25012023 v2'!$A$1:$H$1287,8,FALSE)</f>
        <v>83.629999999999981</v>
      </c>
      <c r="I3457">
        <v>135.75</v>
      </c>
      <c r="J3457">
        <f t="shared" si="435"/>
        <v>135.75</v>
      </c>
      <c r="K3457" s="6">
        <f>VLOOKUP(M3457,'BASE ARTICLE SAMUEL 25012023 v2'!$A$1:$K$1287,11,FALSE)</f>
        <v>142.03600000000003</v>
      </c>
      <c r="L3457" s="6">
        <f t="shared" si="436"/>
        <v>142.03600000000003</v>
      </c>
      <c r="M3457" t="s">
        <v>1118</v>
      </c>
      <c r="N3457" t="str">
        <f>VLOOKUP(M3457,'BASE ARTICLE SAMUEL 25012023 v1'!$A$2:$B$1287,2,FALSE)</f>
        <v>AF</v>
      </c>
      <c r="O3457">
        <f t="shared" si="432"/>
        <v>83.629999999999981</v>
      </c>
    </row>
    <row r="3458" spans="1:15" outlineLevel="2" x14ac:dyDescent="0.25">
      <c r="A3458" t="s">
        <v>1154</v>
      </c>
      <c r="B3458" s="74" t="str">
        <f t="shared" si="429"/>
        <v>0V75</v>
      </c>
      <c r="C3458" t="str">
        <f>VLOOKUP(A3458,'BASE ARTICLE SAMUEL 25012023 v1'!$A$1:$B$1287,2,FALSE)</f>
        <v>AF</v>
      </c>
      <c r="D3458" t="s">
        <v>942</v>
      </c>
      <c r="E3458">
        <v>1</v>
      </c>
      <c r="F3458" t="s">
        <v>943</v>
      </c>
      <c r="G3458" s="71">
        <f>VLOOKUP(M3458,'BASE ARTICLE SAMUEL 25012023 v1'!$A$1:$F$1287,6,FALSE)</f>
        <v>1.64</v>
      </c>
      <c r="H3458" s="6">
        <f>VLOOKUP(M3458,'BASE ARTICLE SAMUEL 25012023 v2'!$A$1:$H$1287,8,FALSE)</f>
        <v>1.83</v>
      </c>
      <c r="I3458">
        <v>2.4500000000000002</v>
      </c>
      <c r="J3458">
        <f t="shared" si="435"/>
        <v>2.4500000000000002</v>
      </c>
      <c r="K3458" s="6">
        <f>VLOOKUP(M3458,'BASE ARTICLE SAMUEL 25012023 v2'!$A$1:$K$1287,11,FALSE)</f>
        <v>2.7450000000000001</v>
      </c>
      <c r="L3458" s="6">
        <f t="shared" si="436"/>
        <v>2.7450000000000001</v>
      </c>
      <c r="M3458" t="s">
        <v>942</v>
      </c>
      <c r="N3458" t="str">
        <f>VLOOKUP(M3458,'BASE ARTICLE SAMUEL 25012023 v1'!$A$2:$B$1287,2,FALSE)</f>
        <v>AS</v>
      </c>
      <c r="O3458">
        <f t="shared" si="432"/>
        <v>1.83</v>
      </c>
    </row>
    <row r="3459" spans="1:15" outlineLevel="2" x14ac:dyDescent="0.25">
      <c r="A3459" t="s">
        <v>1154</v>
      </c>
      <c r="B3459" s="74" t="str">
        <f t="shared" si="429"/>
        <v>0V75</v>
      </c>
      <c r="C3459" t="str">
        <f>VLOOKUP(A3459,'BASE ARTICLE SAMUEL 25012023 v1'!$A$1:$B$1287,2,FALSE)</f>
        <v>AF</v>
      </c>
      <c r="D3459" t="s">
        <v>558</v>
      </c>
      <c r="E3459">
        <v>2</v>
      </c>
      <c r="F3459" t="s">
        <v>559</v>
      </c>
      <c r="G3459" s="71">
        <f>VLOOKUP(M3459,'BASE ARTICLE SAMUEL 25012023 v1'!$A$1:$F$1287,6,FALSE)</f>
        <v>0.85</v>
      </c>
      <c r="H3459" s="6">
        <f>VLOOKUP(M3459,'BASE ARTICLE SAMUEL 25012023 v2'!$A$1:$H$1287,8,FALSE)</f>
        <v>0.91100000000000003</v>
      </c>
      <c r="I3459">
        <v>1.1299999999999999</v>
      </c>
      <c r="J3459">
        <f t="shared" si="435"/>
        <v>2.2599999999999998</v>
      </c>
      <c r="K3459" s="6">
        <f>VLOOKUP(M3459,'BASE ARTICLE SAMUEL 25012023 v2'!$A$1:$K$1287,11,FALSE)</f>
        <v>1.2116300000000002</v>
      </c>
      <c r="L3459" s="6">
        <f t="shared" si="436"/>
        <v>2.4232600000000004</v>
      </c>
      <c r="M3459" t="s">
        <v>558</v>
      </c>
      <c r="N3459" t="str">
        <f>VLOOKUP(M3459,'BASE ARTICLE SAMUEL 25012023 v1'!$A$2:$B$1287,2,FALSE)</f>
        <v>AS</v>
      </c>
      <c r="O3459">
        <f t="shared" si="432"/>
        <v>1.8220000000000001</v>
      </c>
    </row>
    <row r="3460" spans="1:15" outlineLevel="2" x14ac:dyDescent="0.25">
      <c r="A3460" t="s">
        <v>1154</v>
      </c>
      <c r="B3460" s="74" t="str">
        <f t="shared" ref="B3460:B3523" si="437">MID(A3460,7,100)</f>
        <v>0V75</v>
      </c>
      <c r="C3460" t="str">
        <f>VLOOKUP(A3460,'BASE ARTICLE SAMUEL 25012023 v1'!$A$1:$B$1287,2,FALSE)</f>
        <v>AF</v>
      </c>
      <c r="D3460">
        <v>101007</v>
      </c>
      <c r="E3460">
        <v>1</v>
      </c>
      <c r="F3460" t="s">
        <v>582</v>
      </c>
      <c r="G3460" s="71">
        <f>VLOOKUP(M3460,'BASE ARTICLE SAMUEL 25012023 v1'!$A$1:$F$1287,6,FALSE)</f>
        <v>1.5</v>
      </c>
      <c r="H3460" s="6">
        <f>VLOOKUP(M3460,'BASE ARTICLE SAMUEL 25012023 v2'!$A$1:$H$1287,8,FALSE)</f>
        <v>1.5</v>
      </c>
      <c r="I3460">
        <v>2.25</v>
      </c>
      <c r="J3460">
        <f t="shared" si="435"/>
        <v>2.25</v>
      </c>
      <c r="K3460" s="6">
        <f>VLOOKUP(M3460,'BASE ARTICLE SAMUEL 25012023 v2'!$A$1:$K$1287,11,FALSE)</f>
        <v>2.25</v>
      </c>
      <c r="L3460" s="6">
        <f t="shared" si="436"/>
        <v>2.25</v>
      </c>
      <c r="M3460">
        <v>101007</v>
      </c>
      <c r="N3460" t="str">
        <f>VLOOKUP(M3460,'BASE ARTICLE SAMUEL 25012023 v1'!$A$2:$B$1287,2,FALSE)</f>
        <v>AN</v>
      </c>
      <c r="O3460">
        <f t="shared" si="432"/>
        <v>1.5</v>
      </c>
    </row>
    <row r="3461" spans="1:15" outlineLevel="2" x14ac:dyDescent="0.25">
      <c r="A3461" t="s">
        <v>1154</v>
      </c>
      <c r="B3461" s="74" t="str">
        <f t="shared" si="437"/>
        <v>0V75</v>
      </c>
      <c r="C3461" t="str">
        <f>VLOOKUP(A3461,'BASE ARTICLE SAMUEL 25012023 v1'!$A$1:$B$1287,2,FALSE)</f>
        <v>AF</v>
      </c>
      <c r="D3461" t="s">
        <v>1109</v>
      </c>
      <c r="E3461">
        <v>1</v>
      </c>
      <c r="F3461" t="s">
        <v>1110</v>
      </c>
      <c r="G3461" s="71">
        <f>VLOOKUP(M3461,'BASE ARTICLE SAMUEL 25012023 v1'!$A$1:$F$1287,6,FALSE)</f>
        <v>199.65</v>
      </c>
      <c r="H3461" s="6">
        <f>VLOOKUP(M3461,'BASE ARTICLE SAMUEL 25012023 v2'!$A$1:$H$1287,8,FALSE)</f>
        <v>199.65</v>
      </c>
      <c r="I3461">
        <v>294.02999999999997</v>
      </c>
      <c r="J3461">
        <f t="shared" si="435"/>
        <v>294.02999999999997</v>
      </c>
      <c r="K3461" s="6">
        <f>VLOOKUP(M3461,'BASE ARTICLE SAMUEL 25012023 v2'!$A$1:$K$1287,11,FALSE)</f>
        <v>299.47500000000002</v>
      </c>
      <c r="L3461" s="6">
        <f t="shared" si="436"/>
        <v>299.47500000000002</v>
      </c>
      <c r="M3461" t="s">
        <v>1109</v>
      </c>
      <c r="N3461" t="str">
        <f>VLOOKUP(M3461,'BASE ARTICLE SAMUEL 25012023 v1'!$A$2:$B$1287,2,FALSE)</f>
        <v>AN</v>
      </c>
      <c r="O3461">
        <f t="shared" si="432"/>
        <v>199.65</v>
      </c>
    </row>
    <row r="3462" spans="1:15" outlineLevel="2" x14ac:dyDescent="0.25">
      <c r="A3462" t="s">
        <v>1154</v>
      </c>
      <c r="B3462" s="74" t="str">
        <f t="shared" si="437"/>
        <v>0V75</v>
      </c>
      <c r="C3462" t="str">
        <f>VLOOKUP(A3462,'BASE ARTICLE SAMUEL 25012023 v1'!$A$1:$B$1287,2,FALSE)</f>
        <v>AF</v>
      </c>
      <c r="D3462" t="s">
        <v>1138</v>
      </c>
      <c r="E3462">
        <v>1</v>
      </c>
      <c r="F3462" t="s">
        <v>3929</v>
      </c>
      <c r="G3462" s="71">
        <f>VLOOKUP(M3462,'BASE ARTICLE SAMUEL 25012023 v1'!$A$1:$F$1287,6,FALSE)</f>
        <v>285</v>
      </c>
      <c r="H3462" s="6">
        <f>VLOOKUP(M3462,'BASE ARTICLE SAMUEL 25012023 v2'!$A$1:$H$1287,8,FALSE)</f>
        <v>285</v>
      </c>
      <c r="I3462">
        <v>427.5</v>
      </c>
      <c r="J3462">
        <f t="shared" si="435"/>
        <v>427.5</v>
      </c>
      <c r="K3462" s="6">
        <f>VLOOKUP(M3462,'BASE ARTICLE SAMUEL 25012023 v2'!$A$1:$K$1287,11,FALSE)</f>
        <v>427.5</v>
      </c>
      <c r="L3462" s="6">
        <f t="shared" si="436"/>
        <v>427.5</v>
      </c>
      <c r="M3462" t="s">
        <v>1138</v>
      </c>
      <c r="N3462" t="str">
        <f>VLOOKUP(M3462,'BASE ARTICLE SAMUEL 25012023 v1'!$A$2:$B$1287,2,FALSE)</f>
        <v>AN</v>
      </c>
      <c r="O3462">
        <f t="shared" si="432"/>
        <v>285</v>
      </c>
    </row>
    <row r="3463" spans="1:15" outlineLevel="2" x14ac:dyDescent="0.25">
      <c r="A3463" t="s">
        <v>1154</v>
      </c>
      <c r="B3463" s="74" t="str">
        <f t="shared" si="437"/>
        <v>0V75</v>
      </c>
      <c r="C3463" t="str">
        <f>VLOOKUP(A3463,'BASE ARTICLE SAMUEL 25012023 v1'!$A$1:$B$1287,2,FALSE)</f>
        <v>AF</v>
      </c>
      <c r="D3463">
        <v>8434000618</v>
      </c>
      <c r="E3463">
        <v>1</v>
      </c>
      <c r="F3463" t="s">
        <v>1485</v>
      </c>
      <c r="G3463" s="71">
        <f>VLOOKUP(M3463,'BASE ARTICLE SAMUEL 25012023 v1'!$A$1:$F$1287,6,FALSE)</f>
        <v>0.02</v>
      </c>
      <c r="H3463" s="6">
        <f>VLOOKUP(M3463,'BASE ARTICLE SAMUEL 25012023 v2'!$A$1:$H$1287,8,FALSE)</f>
        <v>0.02</v>
      </c>
      <c r="I3463">
        <v>0.03</v>
      </c>
      <c r="J3463">
        <f t="shared" si="435"/>
        <v>0.03</v>
      </c>
      <c r="K3463" s="6">
        <f>VLOOKUP(M3463,'BASE ARTICLE SAMUEL 25012023 v2'!$A$1:$K$1287,11,FALSE)</f>
        <v>0.03</v>
      </c>
      <c r="L3463" s="6">
        <f t="shared" si="436"/>
        <v>0.03</v>
      </c>
      <c r="M3463">
        <v>8434000618</v>
      </c>
      <c r="N3463" t="str">
        <f>VLOOKUP(M3463,'BASE ARTICLE SAMUEL 25012023 v1'!$A$2:$B$1287,2,FALSE)</f>
        <v>AN</v>
      </c>
      <c r="O3463">
        <f t="shared" si="432"/>
        <v>0.02</v>
      </c>
    </row>
    <row r="3464" spans="1:15" outlineLevel="2" x14ac:dyDescent="0.25">
      <c r="A3464" t="s">
        <v>1154</v>
      </c>
      <c r="B3464" s="74" t="str">
        <f t="shared" si="437"/>
        <v>0V75</v>
      </c>
      <c r="C3464" t="str">
        <f>VLOOKUP(A3464,'BASE ARTICLE SAMUEL 25012023 v1'!$A$1:$B$1287,2,FALSE)</f>
        <v>AF</v>
      </c>
      <c r="D3464" t="s">
        <v>1669</v>
      </c>
      <c r="E3464">
        <v>2</v>
      </c>
      <c r="F3464" t="s">
        <v>1670</v>
      </c>
      <c r="G3464" s="71">
        <f>VLOOKUP(M3464,'BASE ARTICLE SAMUEL 25012023 v1'!$A$1:$F$1287,6,FALSE)</f>
        <v>7.0000000000000007E-2</v>
      </c>
      <c r="H3464" s="6">
        <f>VLOOKUP(M3464,'BASE ARTICLE SAMUEL 25012023 v2'!$A$1:$H$1287,8,FALSE)</f>
        <v>7.0000000000000007E-2</v>
      </c>
      <c r="I3464">
        <v>0.11</v>
      </c>
      <c r="J3464">
        <f t="shared" si="435"/>
        <v>0.22</v>
      </c>
      <c r="K3464" s="6">
        <f>VLOOKUP(M3464,'BASE ARTICLE SAMUEL 25012023 v2'!$A$1:$K$1287,11,FALSE)</f>
        <v>0.11200000000000002</v>
      </c>
      <c r="L3464" s="6">
        <f t="shared" si="436"/>
        <v>0.22400000000000003</v>
      </c>
      <c r="M3464" t="s">
        <v>1669</v>
      </c>
      <c r="N3464" t="str">
        <f>VLOOKUP(M3464,'BASE ARTICLE SAMUEL 25012023 v1'!$A$2:$B$1287,2,FALSE)</f>
        <v>AN</v>
      </c>
      <c r="O3464">
        <f t="shared" si="432"/>
        <v>0.14000000000000001</v>
      </c>
    </row>
    <row r="3465" spans="1:15" outlineLevel="2" x14ac:dyDescent="0.25">
      <c r="A3465" t="s">
        <v>1154</v>
      </c>
      <c r="B3465" s="74" t="str">
        <f t="shared" si="437"/>
        <v>0V75</v>
      </c>
      <c r="C3465" t="str">
        <f>VLOOKUP(A3465,'BASE ARTICLE SAMUEL 25012023 v1'!$A$1:$B$1287,2,FALSE)</f>
        <v>AF</v>
      </c>
      <c r="D3465" t="s">
        <v>569</v>
      </c>
      <c r="E3465">
        <v>1</v>
      </c>
      <c r="F3465" t="s">
        <v>570</v>
      </c>
      <c r="G3465" s="71">
        <f>VLOOKUP(M3465,'BASE ARTICLE SAMUEL 25012023 v1'!$A$1:$F$1287,6,FALSE)</f>
        <v>0.67</v>
      </c>
      <c r="H3465" s="6">
        <f>VLOOKUP(M3465,'BASE ARTICLE SAMUEL 25012023 v2'!$A$1:$H$1287,8,FALSE)</f>
        <v>0.73</v>
      </c>
      <c r="I3465">
        <v>0.9</v>
      </c>
      <c r="J3465">
        <f t="shared" si="435"/>
        <v>0.9</v>
      </c>
      <c r="K3465" s="6">
        <f>VLOOKUP(M3465,'BASE ARTICLE SAMUEL 25012023 v2'!$A$1:$K$1287,11,FALSE)</f>
        <v>0.97089999999999999</v>
      </c>
      <c r="L3465" s="6">
        <f t="shared" si="436"/>
        <v>0.97089999999999999</v>
      </c>
      <c r="M3465" t="s">
        <v>569</v>
      </c>
      <c r="N3465" t="str">
        <f>VLOOKUP(M3465,'BASE ARTICLE SAMUEL 25012023 v1'!$A$2:$B$1287,2,FALSE)</f>
        <v>AN</v>
      </c>
      <c r="O3465">
        <f t="shared" si="432"/>
        <v>0.73</v>
      </c>
    </row>
    <row r="3466" spans="1:15" outlineLevel="2" x14ac:dyDescent="0.25">
      <c r="A3466" t="s">
        <v>1154</v>
      </c>
      <c r="B3466" s="74" t="str">
        <f t="shared" si="437"/>
        <v>0V75</v>
      </c>
      <c r="C3466" t="str">
        <f>VLOOKUP(A3466,'BASE ARTICLE SAMUEL 25012023 v1'!$A$1:$B$1287,2,FALSE)</f>
        <v>AF</v>
      </c>
      <c r="D3466" t="s">
        <v>1809</v>
      </c>
      <c r="E3466">
        <v>1</v>
      </c>
      <c r="F3466" t="s">
        <v>1810</v>
      </c>
      <c r="G3466" s="71">
        <f>VLOOKUP(M3466,'BASE ARTICLE SAMUEL 25012023 v1'!$A$1:$F$1287,6,FALSE)</f>
        <v>0.2</v>
      </c>
      <c r="H3466" s="6">
        <f>VLOOKUP(M3466,'BASE ARTICLE SAMUEL 25012023 v2'!$A$1:$H$1287,8,FALSE)</f>
        <v>0.2</v>
      </c>
      <c r="I3466">
        <v>0.4</v>
      </c>
      <c r="J3466">
        <f t="shared" si="435"/>
        <v>0.4</v>
      </c>
      <c r="K3466" s="6">
        <f>VLOOKUP(M3466,'BASE ARTICLE SAMUEL 25012023 v2'!$A$1:$K$1287,11,FALSE)</f>
        <v>0.4</v>
      </c>
      <c r="L3466" s="6">
        <f t="shared" si="436"/>
        <v>0.4</v>
      </c>
      <c r="M3466" t="s">
        <v>1809</v>
      </c>
      <c r="N3466" t="str">
        <f>VLOOKUP(M3466,'BASE ARTICLE SAMUEL 25012023 v1'!$A$2:$B$1287,2,FALSE)</f>
        <v>AN</v>
      </c>
      <c r="O3466">
        <f t="shared" si="432"/>
        <v>0.2</v>
      </c>
    </row>
    <row r="3467" spans="1:15" outlineLevel="2" x14ac:dyDescent="0.25">
      <c r="A3467" t="s">
        <v>1154</v>
      </c>
      <c r="B3467" s="74" t="str">
        <f t="shared" si="437"/>
        <v>0V75</v>
      </c>
      <c r="C3467" t="str">
        <f>VLOOKUP(A3467,'BASE ARTICLE SAMUEL 25012023 v1'!$A$1:$B$1287,2,FALSE)</f>
        <v>AF</v>
      </c>
      <c r="D3467" t="s">
        <v>1921</v>
      </c>
      <c r="E3467">
        <v>1</v>
      </c>
      <c r="F3467" t="s">
        <v>1922</v>
      </c>
      <c r="G3467" s="71">
        <f>VLOOKUP(M3467,'BASE ARTICLE SAMUEL 25012023 v1'!$A$1:$F$1287,6,FALSE)</f>
        <v>0</v>
      </c>
      <c r="H3467" s="6">
        <f>VLOOKUP(M3467,'BASE ARTICLE SAMUEL 25012023 v2'!$A$1:$H$1287,8,FALSE)</f>
        <v>48.797000000000004</v>
      </c>
      <c r="I3467">
        <v>58.89</v>
      </c>
      <c r="J3467">
        <f t="shared" si="435"/>
        <v>58.89</v>
      </c>
      <c r="K3467" s="6">
        <f>VLOOKUP(M3467,'BASE ARTICLE SAMUEL 25012023 v2'!$A$1:$K$1287,11,FALSE)</f>
        <v>74.160000000000011</v>
      </c>
      <c r="L3467" s="6">
        <f t="shared" si="436"/>
        <v>74.160000000000011</v>
      </c>
      <c r="M3467" t="s">
        <v>1921</v>
      </c>
      <c r="N3467" t="str">
        <f>VLOOKUP(M3467,'BASE ARTICLE SAMUEL 25012023 v1'!$A$2:$B$1287,2,FALSE)</f>
        <v>AF</v>
      </c>
      <c r="O3467">
        <f t="shared" si="432"/>
        <v>48.797000000000004</v>
      </c>
    </row>
    <row r="3468" spans="1:15" outlineLevel="2" x14ac:dyDescent="0.25">
      <c r="A3468" t="s">
        <v>1154</v>
      </c>
      <c r="B3468" s="74" t="str">
        <f t="shared" si="437"/>
        <v>0V75</v>
      </c>
      <c r="C3468" t="str">
        <f>VLOOKUP(A3468,'BASE ARTICLE SAMUEL 25012023 v1'!$A$1:$B$1287,2,FALSE)</f>
        <v>AF</v>
      </c>
      <c r="D3468" t="s">
        <v>90</v>
      </c>
      <c r="E3468">
        <v>1</v>
      </c>
      <c r="F3468" t="s">
        <v>91</v>
      </c>
      <c r="G3468" s="71">
        <f>VLOOKUP(M3468,'BASE ARTICLE SAMUEL 25012023 v1'!$A$1:$F$1287,6,FALSE)</f>
        <v>0.92</v>
      </c>
      <c r="H3468" s="6">
        <f>VLOOKUP(M3468,'BASE ARTICLE SAMUEL 25012023 v2'!$A$1:$H$1287,8,FALSE)</f>
        <v>0.92</v>
      </c>
      <c r="I3468">
        <v>1.38</v>
      </c>
      <c r="J3468">
        <f t="shared" si="435"/>
        <v>1.38</v>
      </c>
      <c r="K3468" s="6">
        <f>VLOOKUP(M3468,'BASE ARTICLE SAMUEL 25012023 v2'!$A$1:$K$1287,11,FALSE)</f>
        <v>1.3800000000000001</v>
      </c>
      <c r="L3468" s="6">
        <f t="shared" si="436"/>
        <v>1.3800000000000001</v>
      </c>
      <c r="M3468" t="s">
        <v>90</v>
      </c>
      <c r="N3468" t="str">
        <f>VLOOKUP(M3468,'BASE ARTICLE SAMUEL 25012023 v1'!$A$2:$B$1287,2,FALSE)</f>
        <v>AS</v>
      </c>
      <c r="O3468">
        <f t="shared" si="432"/>
        <v>0.92</v>
      </c>
    </row>
    <row r="3469" spans="1:15" outlineLevel="2" x14ac:dyDescent="0.25">
      <c r="A3469" t="s">
        <v>1154</v>
      </c>
      <c r="B3469" s="74" t="str">
        <f t="shared" si="437"/>
        <v>0V75</v>
      </c>
      <c r="C3469" t="str">
        <f>VLOOKUP(A3469,'BASE ARTICLE SAMUEL 25012023 v1'!$A$1:$B$1287,2,FALSE)</f>
        <v>AF</v>
      </c>
      <c r="D3469" t="s">
        <v>68</v>
      </c>
      <c r="E3469">
        <v>1</v>
      </c>
      <c r="F3469" t="s">
        <v>69</v>
      </c>
      <c r="G3469" s="71">
        <f>VLOOKUP(M3469,'BASE ARTICLE SAMUEL 25012023 v1'!$A$1:$F$1287,6,FALSE)</f>
        <v>0.94</v>
      </c>
      <c r="H3469" s="6">
        <f>VLOOKUP(M3469,'BASE ARTICLE SAMUEL 25012023 v2'!$A$1:$H$1287,8,FALSE)</f>
        <v>0.94</v>
      </c>
      <c r="I3469">
        <v>1.41</v>
      </c>
      <c r="J3469">
        <f t="shared" si="435"/>
        <v>1.41</v>
      </c>
      <c r="K3469" s="6">
        <f>VLOOKUP(M3469,'BASE ARTICLE SAMUEL 25012023 v2'!$A$1:$K$1287,11,FALSE)</f>
        <v>1.41</v>
      </c>
      <c r="L3469" s="6">
        <f t="shared" si="436"/>
        <v>1.41</v>
      </c>
      <c r="M3469" t="s">
        <v>68</v>
      </c>
      <c r="N3469" t="str">
        <f>VLOOKUP(M3469,'BASE ARTICLE SAMUEL 25012023 v1'!$A$2:$B$1287,2,FALSE)</f>
        <v>AS</v>
      </c>
      <c r="O3469">
        <f t="shared" si="432"/>
        <v>0.94</v>
      </c>
    </row>
    <row r="3470" spans="1:15" outlineLevel="2" x14ac:dyDescent="0.25">
      <c r="A3470" t="s">
        <v>1154</v>
      </c>
      <c r="B3470" s="74" t="str">
        <f t="shared" si="437"/>
        <v>0V75</v>
      </c>
      <c r="C3470" t="str">
        <f>VLOOKUP(A3470,'BASE ARTICLE SAMUEL 25012023 v1'!$A$1:$B$1287,2,FALSE)</f>
        <v>AF</v>
      </c>
      <c r="D3470" t="s">
        <v>1929</v>
      </c>
      <c r="E3470">
        <v>1</v>
      </c>
      <c r="F3470" t="s">
        <v>1930</v>
      </c>
      <c r="G3470" s="71">
        <f>VLOOKUP(M3470,'BASE ARTICLE SAMUEL 25012023 v1'!$A$1:$F$1287,6,FALSE)</f>
        <v>37.68</v>
      </c>
      <c r="H3470" s="6">
        <f>VLOOKUP(M3470,'BASE ARTICLE SAMUEL 25012023 v2'!$A$1:$H$1287,8,FALSE)</f>
        <v>37.183000000000007</v>
      </c>
      <c r="I3470">
        <v>19.28</v>
      </c>
      <c r="J3470">
        <f t="shared" si="435"/>
        <v>19.28</v>
      </c>
      <c r="K3470" s="6">
        <f>VLOOKUP(M3470,'BASE ARTICLE SAMUEL 25012023 v2'!$A$1:$K$1287,11,FALSE)</f>
        <v>46.478750000000005</v>
      </c>
      <c r="L3470" s="6">
        <f t="shared" si="436"/>
        <v>46.478750000000005</v>
      </c>
      <c r="M3470" t="s">
        <v>1929</v>
      </c>
      <c r="N3470" t="str">
        <f>VLOOKUP(M3470,'BASE ARTICLE SAMUEL 25012023 v1'!$A$2:$B$1287,2,FALSE)</f>
        <v>AA</v>
      </c>
      <c r="O3470">
        <f t="shared" si="432"/>
        <v>37.183000000000007</v>
      </c>
    </row>
    <row r="3471" spans="1:15" outlineLevel="2" x14ac:dyDescent="0.25">
      <c r="A3471" t="s">
        <v>1154</v>
      </c>
      <c r="B3471" s="74" t="str">
        <f t="shared" si="437"/>
        <v>0V75</v>
      </c>
      <c r="C3471" t="str">
        <f>VLOOKUP(A3471,'BASE ARTICLE SAMUEL 25012023 v1'!$A$1:$B$1287,2,FALSE)</f>
        <v>AF</v>
      </c>
      <c r="D3471">
        <v>7214321415</v>
      </c>
      <c r="E3471">
        <v>1</v>
      </c>
      <c r="F3471" t="s">
        <v>1597</v>
      </c>
      <c r="G3471" s="71">
        <f>VLOOKUP(M3471,'BASE ARTICLE SAMUEL 25012023 v1'!$A$1:$F$1287,6,FALSE)</f>
        <v>0.03</v>
      </c>
      <c r="H3471" s="6">
        <f>VLOOKUP(M3471,'BASE ARTICLE SAMUEL 25012023 v2'!$A$1:$H$1287,8,FALSE)</f>
        <v>0.03</v>
      </c>
      <c r="I3471">
        <v>0.05</v>
      </c>
      <c r="J3471">
        <f t="shared" si="435"/>
        <v>0.05</v>
      </c>
      <c r="K3471" s="6">
        <f>VLOOKUP(M3471,'BASE ARTICLE SAMUEL 25012023 v2'!$A$1:$K$1287,11,FALSE)</f>
        <v>5.0000000010000001</v>
      </c>
      <c r="L3471" s="6">
        <f t="shared" si="436"/>
        <v>5.0000000010000001</v>
      </c>
      <c r="M3471">
        <v>7214321415</v>
      </c>
      <c r="N3471" t="str">
        <f>VLOOKUP(M3471,'BASE ARTICLE SAMUEL 25012023 v1'!$A$2:$B$1287,2,FALSE)</f>
        <v>AN</v>
      </c>
      <c r="O3471">
        <f t="shared" si="432"/>
        <v>0.03</v>
      </c>
    </row>
    <row r="3472" spans="1:15" outlineLevel="2" x14ac:dyDescent="0.25">
      <c r="A3472" t="s">
        <v>1154</v>
      </c>
      <c r="B3472" s="74" t="str">
        <f t="shared" si="437"/>
        <v>0V75</v>
      </c>
      <c r="C3472" t="str">
        <f>VLOOKUP(A3472,'BASE ARTICLE SAMUEL 25012023 v1'!$A$1:$B$1287,2,FALSE)</f>
        <v>AF</v>
      </c>
      <c r="D3472" t="s">
        <v>1603</v>
      </c>
      <c r="E3472">
        <v>1.1599999999999999</v>
      </c>
      <c r="F3472" t="s">
        <v>1604</v>
      </c>
      <c r="G3472" s="71">
        <f>VLOOKUP(M3472,'BASE ARTICLE SAMUEL 25012023 v1'!$A$1:$F$1287,6,FALSE)</f>
        <v>50</v>
      </c>
      <c r="H3472" s="6">
        <f>VLOOKUP(M3472,'BASE ARTICLE SAMUEL 25012023 v2'!$A$1:$H$1287,8,FALSE)</f>
        <v>0</v>
      </c>
      <c r="I3472">
        <v>75</v>
      </c>
      <c r="J3472">
        <f t="shared" si="435"/>
        <v>87</v>
      </c>
      <c r="K3472" s="6">
        <f>VLOOKUP(M3472,'BASE ARTICLE SAMUEL 25012023 v2'!$A$1:$K$1287,11,FALSE)</f>
        <v>75</v>
      </c>
      <c r="L3472" s="6">
        <f t="shared" si="436"/>
        <v>87</v>
      </c>
      <c r="M3472" t="s">
        <v>1603</v>
      </c>
      <c r="N3472" t="str">
        <f>VLOOKUP(M3472,'BASE ARTICLE SAMUEL 25012023 v1'!$A$2:$B$1287,2,FALSE)</f>
        <v>AN</v>
      </c>
      <c r="O3472">
        <f t="shared" si="432"/>
        <v>0</v>
      </c>
    </row>
    <row r="3473" spans="1:15" outlineLevel="2" x14ac:dyDescent="0.25">
      <c r="A3473" t="s">
        <v>1154</v>
      </c>
      <c r="B3473" s="74" t="str">
        <f t="shared" si="437"/>
        <v>0V75</v>
      </c>
      <c r="C3473" t="str">
        <f>VLOOKUP(A3473,'BASE ARTICLE SAMUEL 25012023 v1'!$A$1:$B$1287,2,FALSE)</f>
        <v>AF</v>
      </c>
      <c r="D3473" t="s">
        <v>757</v>
      </c>
      <c r="E3473">
        <v>1</v>
      </c>
      <c r="F3473" t="s">
        <v>758</v>
      </c>
      <c r="G3473" s="71">
        <f>VLOOKUP(M3473,'BASE ARTICLE SAMUEL 25012023 v1'!$A$1:$F$1287,6,FALSE)</f>
        <v>1.22</v>
      </c>
      <c r="H3473" s="6">
        <f>VLOOKUP(M3473,'BASE ARTICLE SAMUEL 25012023 v2'!$A$1:$H$1287,8,FALSE)</f>
        <v>1.22</v>
      </c>
      <c r="I3473">
        <v>1.62</v>
      </c>
      <c r="J3473">
        <f t="shared" si="435"/>
        <v>1.62</v>
      </c>
      <c r="K3473" s="6">
        <f>VLOOKUP(M3473,'BASE ARTICLE SAMUEL 25012023 v2'!$A$1:$K$1287,11,FALSE)</f>
        <v>1.6226</v>
      </c>
      <c r="L3473" s="6">
        <f t="shared" si="436"/>
        <v>1.6226</v>
      </c>
      <c r="M3473" t="s">
        <v>757</v>
      </c>
      <c r="N3473" t="str">
        <f>VLOOKUP(M3473,'BASE ARTICLE SAMUEL 25012023 v1'!$A$2:$B$1287,2,FALSE)</f>
        <v>AS</v>
      </c>
      <c r="O3473">
        <f t="shared" si="432"/>
        <v>1.22</v>
      </c>
    </row>
    <row r="3474" spans="1:15" outlineLevel="2" x14ac:dyDescent="0.25">
      <c r="A3474" t="s">
        <v>1154</v>
      </c>
      <c r="B3474" s="74" t="str">
        <f t="shared" si="437"/>
        <v>0V75</v>
      </c>
      <c r="C3474" t="str">
        <f>VLOOKUP(A3474,'BASE ARTICLE SAMUEL 25012023 v1'!$A$1:$B$1287,2,FALSE)</f>
        <v>AF</v>
      </c>
      <c r="D3474">
        <v>9600000618</v>
      </c>
      <c r="E3474">
        <v>1</v>
      </c>
      <c r="F3474" t="s">
        <v>1160</v>
      </c>
      <c r="G3474" s="71">
        <f>VLOOKUP(M3474,'BASE ARTICLE SAMUEL 25012023 v1'!$A$1:$F$1287,6,FALSE)</f>
        <v>1.2</v>
      </c>
      <c r="H3474" s="6">
        <f>VLOOKUP(M3474,'BASE ARTICLE SAMUEL 25012023 v2'!$A$1:$H$1287,8,FALSE)</f>
        <v>1.2</v>
      </c>
      <c r="I3474">
        <v>2.4</v>
      </c>
      <c r="J3474">
        <f t="shared" si="435"/>
        <v>2.4</v>
      </c>
      <c r="K3474" s="6">
        <f>VLOOKUP(M3474,'BASE ARTICLE SAMUEL 25012023 v2'!$A$1:$K$1287,11,FALSE)</f>
        <v>2.4</v>
      </c>
      <c r="L3474" s="6">
        <f t="shared" si="436"/>
        <v>2.4</v>
      </c>
      <c r="M3474">
        <v>9600000618</v>
      </c>
      <c r="N3474" t="str">
        <f>VLOOKUP(M3474,'BASE ARTICLE SAMUEL 25012023 v1'!$A$2:$B$1287,2,FALSE)</f>
        <v>AN</v>
      </c>
      <c r="O3474">
        <f t="shared" si="432"/>
        <v>1.2</v>
      </c>
    </row>
    <row r="3475" spans="1:15" outlineLevel="2" x14ac:dyDescent="0.25">
      <c r="A3475" t="s">
        <v>1154</v>
      </c>
      <c r="B3475" s="74" t="str">
        <f t="shared" si="437"/>
        <v>0V75</v>
      </c>
      <c r="C3475" t="str">
        <f>VLOOKUP(A3475,'BASE ARTICLE SAMUEL 25012023 v1'!$A$1:$B$1287,2,FALSE)</f>
        <v>AF</v>
      </c>
      <c r="D3475" t="s">
        <v>1549</v>
      </c>
      <c r="E3475">
        <v>1</v>
      </c>
      <c r="F3475" t="s">
        <v>1550</v>
      </c>
      <c r="G3475" s="71">
        <f>VLOOKUP(M3475,'BASE ARTICLE SAMUEL 25012023 v1'!$A$1:$F$1287,6,FALSE)</f>
        <v>5</v>
      </c>
      <c r="H3475" s="6">
        <f>VLOOKUP(M3475,'BASE ARTICLE SAMUEL 25012023 v2'!$A$1:$H$1287,8,FALSE)</f>
        <v>5</v>
      </c>
      <c r="I3475">
        <v>0</v>
      </c>
      <c r="J3475">
        <f t="shared" si="435"/>
        <v>0</v>
      </c>
      <c r="K3475" s="6">
        <f>VLOOKUP(M3475,'BASE ARTICLE SAMUEL 25012023 v2'!$A$1:$K$1287,11,FALSE)</f>
        <v>5.5</v>
      </c>
      <c r="L3475" s="6">
        <f t="shared" si="436"/>
        <v>5.5</v>
      </c>
      <c r="M3475" t="s">
        <v>1549</v>
      </c>
      <c r="N3475" t="str">
        <f>VLOOKUP(M3475,'BASE ARTICLE SAMUEL 25012023 v1'!$A$2:$B$1287,2,FALSE)</f>
        <v>AN</v>
      </c>
      <c r="O3475">
        <f t="shared" si="432"/>
        <v>5</v>
      </c>
    </row>
    <row r="3476" spans="1:15" outlineLevel="2" x14ac:dyDescent="0.25">
      <c r="A3476" t="s">
        <v>1154</v>
      </c>
      <c r="B3476" s="74" t="str">
        <f t="shared" si="437"/>
        <v>0V75</v>
      </c>
      <c r="C3476" t="str">
        <f>VLOOKUP(A3476,'BASE ARTICLE SAMUEL 25012023 v1'!$A$1:$B$1287,2,FALSE)</f>
        <v>AF</v>
      </c>
      <c r="D3476" t="s">
        <v>1667</v>
      </c>
      <c r="E3476">
        <v>2</v>
      </c>
      <c r="F3476" t="s">
        <v>1668</v>
      </c>
      <c r="G3476" s="71">
        <f>VLOOKUP(M3476,'BASE ARTICLE SAMUEL 25012023 v1'!$A$1:$F$1287,6,FALSE)</f>
        <v>0.6</v>
      </c>
      <c r="H3476" s="6">
        <f>VLOOKUP(M3476,'BASE ARTICLE SAMUEL 25012023 v2'!$A$1:$H$1287,8,FALSE)</f>
        <v>0.6</v>
      </c>
      <c r="I3476">
        <v>0.9</v>
      </c>
      <c r="J3476">
        <f t="shared" si="435"/>
        <v>1.8</v>
      </c>
      <c r="K3476" s="6">
        <f>VLOOKUP(M3476,'BASE ARTICLE SAMUEL 25012023 v2'!$A$1:$K$1287,11,FALSE)</f>
        <v>0.89999999999999991</v>
      </c>
      <c r="L3476" s="6">
        <f t="shared" si="436"/>
        <v>1.7999999999999998</v>
      </c>
      <c r="M3476" t="s">
        <v>1667</v>
      </c>
      <c r="N3476" t="str">
        <f>VLOOKUP(M3476,'BASE ARTICLE SAMUEL 25012023 v1'!$A$2:$B$1287,2,FALSE)</f>
        <v>AN</v>
      </c>
      <c r="O3476">
        <f t="shared" ref="O3476:O3542" si="438">E3476*H3476</f>
        <v>1.2</v>
      </c>
    </row>
    <row r="3477" spans="1:15" outlineLevel="2" x14ac:dyDescent="0.25">
      <c r="A3477" t="s">
        <v>1154</v>
      </c>
      <c r="B3477" s="74" t="str">
        <f t="shared" si="437"/>
        <v>0V75</v>
      </c>
      <c r="C3477" t="str">
        <f>VLOOKUP(A3477,'BASE ARTICLE SAMUEL 25012023 v1'!$A$1:$B$1287,2,FALSE)</f>
        <v>AF</v>
      </c>
      <c r="D3477" t="s">
        <v>1560</v>
      </c>
      <c r="E3477">
        <v>1</v>
      </c>
      <c r="F3477" t="s">
        <v>1561</v>
      </c>
      <c r="G3477" s="71">
        <f>VLOOKUP(M3477,'BASE ARTICLE SAMUEL 25012023 v1'!$A$1:$F$1287,6,FALSE)</f>
        <v>0.13</v>
      </c>
      <c r="H3477" s="6">
        <f>VLOOKUP(M3477,'BASE ARTICLE SAMUEL 25012023 v2'!$A$1:$H$1287,8,FALSE)</f>
        <v>0.13</v>
      </c>
      <c r="I3477">
        <v>0.19</v>
      </c>
      <c r="J3477">
        <f t="shared" si="435"/>
        <v>0.19</v>
      </c>
      <c r="K3477" s="6">
        <f>VLOOKUP(M3477,'BASE ARTICLE SAMUEL 25012023 v2'!$A$1:$K$1287,11,FALSE)</f>
        <v>0.19000000500000003</v>
      </c>
      <c r="L3477" s="6">
        <f t="shared" si="436"/>
        <v>0.19000000500000003</v>
      </c>
      <c r="M3477" t="s">
        <v>1560</v>
      </c>
      <c r="N3477" t="str">
        <f>VLOOKUP(M3477,'BASE ARTICLE SAMUEL 25012023 v1'!$A$2:$B$1287,2,FALSE)</f>
        <v>AN</v>
      </c>
      <c r="O3477">
        <f t="shared" si="438"/>
        <v>0.13</v>
      </c>
    </row>
    <row r="3478" spans="1:15" outlineLevel="2" x14ac:dyDescent="0.25">
      <c r="A3478" t="s">
        <v>1154</v>
      </c>
      <c r="B3478" s="74" t="str">
        <f t="shared" si="437"/>
        <v>0V75</v>
      </c>
      <c r="C3478" t="str">
        <f>VLOOKUP(A3478,'BASE ARTICLE SAMUEL 25012023 v1'!$A$1:$B$1287,2,FALSE)</f>
        <v>AF</v>
      </c>
      <c r="D3478">
        <v>8535000618</v>
      </c>
      <c r="E3478">
        <v>1</v>
      </c>
      <c r="F3478" t="s">
        <v>1489</v>
      </c>
      <c r="G3478" s="71">
        <f>VLOOKUP(M3478,'BASE ARTICLE SAMUEL 25012023 v1'!$A$1:$F$1287,6,FALSE)</f>
        <v>0.03</v>
      </c>
      <c r="H3478" s="6">
        <f>VLOOKUP(M3478,'BASE ARTICLE SAMUEL 25012023 v2'!$A$1:$H$1287,8,FALSE)</f>
        <v>0.03</v>
      </c>
      <c r="I3478">
        <v>0.05</v>
      </c>
      <c r="J3478">
        <f t="shared" si="435"/>
        <v>0.05</v>
      </c>
      <c r="K3478" s="6">
        <f>VLOOKUP(M3478,'BASE ARTICLE SAMUEL 25012023 v2'!$A$1:$K$1287,11,FALSE)</f>
        <v>5.0000000999999995E-2</v>
      </c>
      <c r="L3478" s="6">
        <f t="shared" si="436"/>
        <v>5.0000000999999995E-2</v>
      </c>
      <c r="M3478">
        <v>8535000618</v>
      </c>
      <c r="N3478" t="str">
        <f>VLOOKUP(M3478,'BASE ARTICLE SAMUEL 25012023 v1'!$A$2:$B$1287,2,FALSE)</f>
        <v>AN</v>
      </c>
      <c r="O3478">
        <f t="shared" si="438"/>
        <v>0.03</v>
      </c>
    </row>
    <row r="3479" spans="1:15" outlineLevel="2" x14ac:dyDescent="0.25">
      <c r="A3479" t="s">
        <v>1154</v>
      </c>
      <c r="B3479" s="74" t="str">
        <f t="shared" si="437"/>
        <v>0V75</v>
      </c>
      <c r="C3479" t="str">
        <f>VLOOKUP(A3479,'BASE ARTICLE SAMUEL 25012023 v1'!$A$1:$B$1287,2,FALSE)</f>
        <v>AF</v>
      </c>
      <c r="D3479" t="s">
        <v>2543</v>
      </c>
      <c r="E3479">
        <v>1</v>
      </c>
      <c r="F3479" t="s">
        <v>2544</v>
      </c>
      <c r="G3479" s="71">
        <f>VLOOKUP(M3479,'BASE ARTICLE SAMUEL 25012023 v1'!$A$1:$F$1287,6,FALSE)</f>
        <v>5.41</v>
      </c>
      <c r="H3479" s="6">
        <f>VLOOKUP(M3479,'BASE ARTICLE SAMUEL 25012023 v2'!$A$1:$H$1287,8,FALSE)</f>
        <v>5.41</v>
      </c>
      <c r="I3479">
        <v>15.6</v>
      </c>
      <c r="J3479">
        <f t="shared" si="435"/>
        <v>15.6</v>
      </c>
      <c r="K3479" s="6">
        <f>VLOOKUP(M3479,'BASE ARTICLE SAMUEL 25012023 v2'!$A$1:$K$1287,11,FALSE)</f>
        <v>7.1953000000000005</v>
      </c>
      <c r="L3479" s="6">
        <f t="shared" si="436"/>
        <v>7.1953000000000005</v>
      </c>
      <c r="M3479" t="s">
        <v>2543</v>
      </c>
      <c r="N3479" t="str">
        <f>VLOOKUP(M3479,'BASE ARTICLE SAMUEL 25012023 v1'!$A$2:$B$1287,2,FALSE)</f>
        <v>AN</v>
      </c>
      <c r="O3479">
        <f t="shared" si="438"/>
        <v>5.41</v>
      </c>
    </row>
    <row r="3480" spans="1:15" outlineLevel="1" x14ac:dyDescent="0.25">
      <c r="A3480" s="74" t="s">
        <v>4298</v>
      </c>
      <c r="B3480" s="74" t="str">
        <f t="shared" si="437"/>
        <v>SPR1500V75</v>
      </c>
      <c r="H3480" s="6" t="e">
        <f>VLOOKUP(M3480,'BASE ARTICLE SAMUEL 25012023 v2'!$A$1:$H$1287,8,FALSE)</f>
        <v>#N/A</v>
      </c>
      <c r="K3480" s="6" t="e">
        <f>VLOOKUP(M3480,'BASE ARTICLE SAMUEL 25012023 v2'!$A$1:$K$1287,11,FALSE)</f>
        <v>#N/A</v>
      </c>
      <c r="L3480" s="6">
        <f>SUBTOTAL(9,L3455:L3479)</f>
        <v>1136.765810007</v>
      </c>
      <c r="O3480">
        <f>SUBTOTAL(9,O3455:O3479)</f>
        <v>692.93200000000002</v>
      </c>
    </row>
    <row r="3481" spans="1:15" outlineLevel="2" x14ac:dyDescent="0.25">
      <c r="A3481" t="s">
        <v>1164</v>
      </c>
      <c r="B3481" s="74" t="str">
        <f t="shared" si="437"/>
        <v>0V75BG</v>
      </c>
      <c r="C3481" t="str">
        <f>VLOOKUP(A3481,'BASE ARTICLE SAMUEL 25012023 v1'!$A$1:$B$1287,2,FALSE)</f>
        <v>AF</v>
      </c>
      <c r="D3481" t="s">
        <v>576</v>
      </c>
      <c r="E3481">
        <v>1.3</v>
      </c>
      <c r="F3481" t="s">
        <v>577</v>
      </c>
      <c r="G3481" s="71">
        <f>VLOOKUP(M3481,'BASE ARTICLE SAMUEL 25012023 v1'!$A$1:$F$1287,6,FALSE)</f>
        <v>3.2</v>
      </c>
      <c r="H3481" s="6">
        <f>VLOOKUP(M3481,'BASE ARTICLE SAMUEL 25012023 v2'!$A$1:$H$1287,8,FALSE)</f>
        <v>3.2</v>
      </c>
      <c r="I3481">
        <v>4.3499999999999996</v>
      </c>
      <c r="J3481">
        <f t="shared" ref="J3481:J3505" si="439">E3481*I3481</f>
        <v>5.6549999999999994</v>
      </c>
      <c r="K3481" s="6">
        <f>VLOOKUP(M3481,'BASE ARTICLE SAMUEL 25012023 v2'!$A$1:$K$1287,11,FALSE)</f>
        <v>4.8000000000000007</v>
      </c>
      <c r="L3481" s="6">
        <f t="shared" ref="L3481:L3505" si="440">E3481*K3481</f>
        <v>6.2400000000000011</v>
      </c>
      <c r="M3481" t="s">
        <v>576</v>
      </c>
      <c r="N3481" t="str">
        <f>VLOOKUP(M3481,'BASE ARTICLE SAMUEL 25012023 v1'!$A$2:$B$1287,2,FALSE)</f>
        <v>AN</v>
      </c>
      <c r="O3481">
        <f t="shared" si="438"/>
        <v>4.16</v>
      </c>
    </row>
    <row r="3482" spans="1:15" outlineLevel="2" x14ac:dyDescent="0.25">
      <c r="A3482" t="s">
        <v>1164</v>
      </c>
      <c r="B3482" s="74" t="str">
        <f t="shared" si="437"/>
        <v>0V75BG</v>
      </c>
      <c r="C3482" t="str">
        <f>VLOOKUP(A3482,'BASE ARTICLE SAMUEL 25012023 v1'!$A$1:$B$1287,2,FALSE)</f>
        <v>AF</v>
      </c>
      <c r="D3482" t="s">
        <v>1522</v>
      </c>
      <c r="E3482">
        <v>1</v>
      </c>
      <c r="F3482" t="s">
        <v>1523</v>
      </c>
      <c r="G3482" s="71">
        <f>VLOOKUP(M3482,'BASE ARTICLE SAMUEL 25012023 v1'!$A$1:$F$1287,6,FALSE)</f>
        <v>13.79</v>
      </c>
      <c r="H3482" s="6">
        <f>VLOOKUP(M3482,'BASE ARTICLE SAMUEL 25012023 v2'!$A$1:$H$1287,8,FALSE)</f>
        <v>12.83</v>
      </c>
      <c r="I3482">
        <v>20.69</v>
      </c>
      <c r="J3482">
        <f t="shared" si="439"/>
        <v>20.69</v>
      </c>
      <c r="K3482" s="6">
        <f>VLOOKUP(M3482,'BASE ARTICLE SAMUEL 25012023 v2'!$A$1:$K$1287,11,FALSE)</f>
        <v>19.245000000000001</v>
      </c>
      <c r="L3482" s="6">
        <f t="shared" si="440"/>
        <v>19.245000000000001</v>
      </c>
      <c r="M3482" t="s">
        <v>1522</v>
      </c>
      <c r="N3482" t="str">
        <f>VLOOKUP(M3482,'BASE ARTICLE SAMUEL 25012023 v1'!$A$2:$B$1287,2,FALSE)</f>
        <v>AS</v>
      </c>
      <c r="O3482">
        <f t="shared" si="438"/>
        <v>12.83</v>
      </c>
    </row>
    <row r="3483" spans="1:15" outlineLevel="2" x14ac:dyDescent="0.25">
      <c r="A3483" t="s">
        <v>1164</v>
      </c>
      <c r="B3483" s="74" t="str">
        <f t="shared" si="437"/>
        <v>0V75BG</v>
      </c>
      <c r="C3483" t="str">
        <f>VLOOKUP(A3483,'BASE ARTICLE SAMUEL 25012023 v1'!$A$1:$B$1287,2,FALSE)</f>
        <v>AF</v>
      </c>
      <c r="D3483" t="s">
        <v>1118</v>
      </c>
      <c r="E3483">
        <v>1</v>
      </c>
      <c r="F3483" t="s">
        <v>1119</v>
      </c>
      <c r="G3483" s="71">
        <f>VLOOKUP(M3483,'BASE ARTICLE SAMUEL 25012023 v1'!$A$1:$F$1287,6,FALSE)</f>
        <v>0</v>
      </c>
      <c r="H3483" s="6">
        <f>VLOOKUP(M3483,'BASE ARTICLE SAMUEL 25012023 v2'!$A$1:$H$1287,8,FALSE)</f>
        <v>83.629999999999981</v>
      </c>
      <c r="I3483">
        <v>135.75</v>
      </c>
      <c r="J3483">
        <f t="shared" si="439"/>
        <v>135.75</v>
      </c>
      <c r="K3483" s="6">
        <f>VLOOKUP(M3483,'BASE ARTICLE SAMUEL 25012023 v2'!$A$1:$K$1287,11,FALSE)</f>
        <v>142.03600000000003</v>
      </c>
      <c r="L3483" s="6">
        <f t="shared" si="440"/>
        <v>142.03600000000003</v>
      </c>
      <c r="M3483" t="s">
        <v>1118</v>
      </c>
      <c r="N3483" t="str">
        <f>VLOOKUP(M3483,'BASE ARTICLE SAMUEL 25012023 v1'!$A$2:$B$1287,2,FALSE)</f>
        <v>AF</v>
      </c>
      <c r="O3483">
        <f t="shared" si="438"/>
        <v>83.629999999999981</v>
      </c>
    </row>
    <row r="3484" spans="1:15" outlineLevel="2" x14ac:dyDescent="0.25">
      <c r="A3484" t="s">
        <v>1164</v>
      </c>
      <c r="B3484" s="74" t="str">
        <f t="shared" si="437"/>
        <v>0V75BG</v>
      </c>
      <c r="C3484" t="str">
        <f>VLOOKUP(A3484,'BASE ARTICLE SAMUEL 25012023 v1'!$A$1:$B$1287,2,FALSE)</f>
        <v>AF</v>
      </c>
      <c r="D3484" t="s">
        <v>942</v>
      </c>
      <c r="E3484">
        <v>1</v>
      </c>
      <c r="F3484" t="s">
        <v>943</v>
      </c>
      <c r="G3484" s="71">
        <f>VLOOKUP(M3484,'BASE ARTICLE SAMUEL 25012023 v1'!$A$1:$F$1287,6,FALSE)</f>
        <v>1.64</v>
      </c>
      <c r="H3484" s="6">
        <f>VLOOKUP(M3484,'BASE ARTICLE SAMUEL 25012023 v2'!$A$1:$H$1287,8,FALSE)</f>
        <v>1.83</v>
      </c>
      <c r="I3484">
        <v>2.4500000000000002</v>
      </c>
      <c r="J3484">
        <f t="shared" si="439"/>
        <v>2.4500000000000002</v>
      </c>
      <c r="K3484" s="6">
        <f>VLOOKUP(M3484,'BASE ARTICLE SAMUEL 25012023 v2'!$A$1:$K$1287,11,FALSE)</f>
        <v>2.7450000000000001</v>
      </c>
      <c r="L3484" s="6">
        <f t="shared" si="440"/>
        <v>2.7450000000000001</v>
      </c>
      <c r="M3484" t="s">
        <v>942</v>
      </c>
      <c r="N3484" t="str">
        <f>VLOOKUP(M3484,'BASE ARTICLE SAMUEL 25012023 v1'!$A$2:$B$1287,2,FALSE)</f>
        <v>AS</v>
      </c>
      <c r="O3484">
        <f t="shared" si="438"/>
        <v>1.83</v>
      </c>
    </row>
    <row r="3485" spans="1:15" outlineLevel="2" x14ac:dyDescent="0.25">
      <c r="A3485" t="s">
        <v>1164</v>
      </c>
      <c r="B3485" s="74" t="str">
        <f t="shared" si="437"/>
        <v>0V75BG</v>
      </c>
      <c r="C3485" t="str">
        <f>VLOOKUP(A3485,'BASE ARTICLE SAMUEL 25012023 v1'!$A$1:$B$1287,2,FALSE)</f>
        <v>AF</v>
      </c>
      <c r="D3485" t="s">
        <v>558</v>
      </c>
      <c r="E3485">
        <v>2</v>
      </c>
      <c r="F3485" t="s">
        <v>559</v>
      </c>
      <c r="G3485" s="71">
        <f>VLOOKUP(M3485,'BASE ARTICLE SAMUEL 25012023 v1'!$A$1:$F$1287,6,FALSE)</f>
        <v>0.85</v>
      </c>
      <c r="H3485" s="6">
        <f>VLOOKUP(M3485,'BASE ARTICLE SAMUEL 25012023 v2'!$A$1:$H$1287,8,FALSE)</f>
        <v>0.91100000000000003</v>
      </c>
      <c r="I3485">
        <v>1.1299999999999999</v>
      </c>
      <c r="J3485">
        <f t="shared" si="439"/>
        <v>2.2599999999999998</v>
      </c>
      <c r="K3485" s="6">
        <f>VLOOKUP(M3485,'BASE ARTICLE SAMUEL 25012023 v2'!$A$1:$K$1287,11,FALSE)</f>
        <v>1.2116300000000002</v>
      </c>
      <c r="L3485" s="6">
        <f t="shared" si="440"/>
        <v>2.4232600000000004</v>
      </c>
      <c r="M3485" t="s">
        <v>558</v>
      </c>
      <c r="N3485" t="str">
        <f>VLOOKUP(M3485,'BASE ARTICLE SAMUEL 25012023 v1'!$A$2:$B$1287,2,FALSE)</f>
        <v>AS</v>
      </c>
      <c r="O3485">
        <f t="shared" si="438"/>
        <v>1.8220000000000001</v>
      </c>
    </row>
    <row r="3486" spans="1:15" outlineLevel="2" x14ac:dyDescent="0.25">
      <c r="A3486" t="s">
        <v>1164</v>
      </c>
      <c r="B3486" s="74" t="str">
        <f t="shared" si="437"/>
        <v>0V75BG</v>
      </c>
      <c r="C3486" t="str">
        <f>VLOOKUP(A3486,'BASE ARTICLE SAMUEL 25012023 v1'!$A$1:$B$1287,2,FALSE)</f>
        <v>AF</v>
      </c>
      <c r="D3486" t="s">
        <v>1109</v>
      </c>
      <c r="E3486">
        <v>1</v>
      </c>
      <c r="F3486" t="s">
        <v>1110</v>
      </c>
      <c r="G3486" s="71">
        <f>VLOOKUP(M3486,'BASE ARTICLE SAMUEL 25012023 v1'!$A$1:$F$1287,6,FALSE)</f>
        <v>199.65</v>
      </c>
      <c r="H3486" s="6">
        <f>VLOOKUP(M3486,'BASE ARTICLE SAMUEL 25012023 v2'!$A$1:$H$1287,8,FALSE)</f>
        <v>199.65</v>
      </c>
      <c r="I3486">
        <v>294.02999999999997</v>
      </c>
      <c r="J3486">
        <f t="shared" si="439"/>
        <v>294.02999999999997</v>
      </c>
      <c r="K3486" s="6">
        <f>VLOOKUP(M3486,'BASE ARTICLE SAMUEL 25012023 v2'!$A$1:$K$1287,11,FALSE)</f>
        <v>299.47500000000002</v>
      </c>
      <c r="L3486" s="6">
        <f t="shared" si="440"/>
        <v>299.47500000000002</v>
      </c>
      <c r="M3486" t="s">
        <v>1109</v>
      </c>
      <c r="N3486" t="str">
        <f>VLOOKUP(M3486,'BASE ARTICLE SAMUEL 25012023 v1'!$A$2:$B$1287,2,FALSE)</f>
        <v>AN</v>
      </c>
      <c r="O3486">
        <f t="shared" si="438"/>
        <v>199.65</v>
      </c>
    </row>
    <row r="3487" spans="1:15" outlineLevel="2" x14ac:dyDescent="0.25">
      <c r="A3487" t="s">
        <v>1164</v>
      </c>
      <c r="B3487" s="74" t="str">
        <f t="shared" si="437"/>
        <v>0V75BG</v>
      </c>
      <c r="C3487" t="str">
        <f>VLOOKUP(A3487,'BASE ARTICLE SAMUEL 25012023 v1'!$A$1:$B$1287,2,FALSE)</f>
        <v>AF</v>
      </c>
      <c r="D3487" t="s">
        <v>1138</v>
      </c>
      <c r="E3487">
        <v>1</v>
      </c>
      <c r="F3487" t="s">
        <v>3929</v>
      </c>
      <c r="G3487" s="71">
        <f>VLOOKUP(M3487,'BASE ARTICLE SAMUEL 25012023 v1'!$A$1:$F$1287,6,FALSE)</f>
        <v>285</v>
      </c>
      <c r="H3487" s="6">
        <f>VLOOKUP(M3487,'BASE ARTICLE SAMUEL 25012023 v2'!$A$1:$H$1287,8,FALSE)</f>
        <v>285</v>
      </c>
      <c r="I3487">
        <v>427.5</v>
      </c>
      <c r="J3487">
        <f t="shared" si="439"/>
        <v>427.5</v>
      </c>
      <c r="K3487" s="6">
        <f>VLOOKUP(M3487,'BASE ARTICLE SAMUEL 25012023 v2'!$A$1:$K$1287,11,FALSE)</f>
        <v>427.5</v>
      </c>
      <c r="L3487" s="6">
        <f t="shared" si="440"/>
        <v>427.5</v>
      </c>
      <c r="M3487" t="s">
        <v>1138</v>
      </c>
      <c r="N3487" t="str">
        <f>VLOOKUP(M3487,'BASE ARTICLE SAMUEL 25012023 v1'!$A$2:$B$1287,2,FALSE)</f>
        <v>AN</v>
      </c>
      <c r="O3487">
        <f t="shared" si="438"/>
        <v>285</v>
      </c>
    </row>
    <row r="3488" spans="1:15" outlineLevel="2" x14ac:dyDescent="0.25">
      <c r="A3488" t="s">
        <v>1164</v>
      </c>
      <c r="B3488" s="74" t="str">
        <f t="shared" si="437"/>
        <v>0V75BG</v>
      </c>
      <c r="C3488" t="str">
        <f>VLOOKUP(A3488,'BASE ARTICLE SAMUEL 25012023 v1'!$A$1:$B$1287,2,FALSE)</f>
        <v>AF</v>
      </c>
      <c r="D3488">
        <v>8434000618</v>
      </c>
      <c r="E3488">
        <v>1</v>
      </c>
      <c r="F3488" t="s">
        <v>1485</v>
      </c>
      <c r="G3488" s="71">
        <f>VLOOKUP(M3488,'BASE ARTICLE SAMUEL 25012023 v1'!$A$1:$F$1287,6,FALSE)</f>
        <v>0.02</v>
      </c>
      <c r="H3488" s="6">
        <f>VLOOKUP(M3488,'BASE ARTICLE SAMUEL 25012023 v2'!$A$1:$H$1287,8,FALSE)</f>
        <v>0.02</v>
      </c>
      <c r="I3488">
        <v>0.03</v>
      </c>
      <c r="J3488">
        <f t="shared" si="439"/>
        <v>0.03</v>
      </c>
      <c r="K3488" s="6">
        <f>VLOOKUP(M3488,'BASE ARTICLE SAMUEL 25012023 v2'!$A$1:$K$1287,11,FALSE)</f>
        <v>0.03</v>
      </c>
      <c r="L3488" s="6">
        <f t="shared" si="440"/>
        <v>0.03</v>
      </c>
      <c r="M3488">
        <v>8434000618</v>
      </c>
      <c r="N3488" t="str">
        <f>VLOOKUP(M3488,'BASE ARTICLE SAMUEL 25012023 v1'!$A$2:$B$1287,2,FALSE)</f>
        <v>AN</v>
      </c>
      <c r="O3488">
        <f t="shared" si="438"/>
        <v>0.02</v>
      </c>
    </row>
    <row r="3489" spans="1:15" outlineLevel="2" x14ac:dyDescent="0.25">
      <c r="A3489" t="s">
        <v>1164</v>
      </c>
      <c r="B3489" s="74" t="str">
        <f t="shared" si="437"/>
        <v>0V75BG</v>
      </c>
      <c r="C3489" t="str">
        <f>VLOOKUP(A3489,'BASE ARTICLE SAMUEL 25012023 v1'!$A$1:$B$1287,2,FALSE)</f>
        <v>AF</v>
      </c>
      <c r="D3489" t="s">
        <v>1669</v>
      </c>
      <c r="E3489">
        <v>2</v>
      </c>
      <c r="F3489" t="s">
        <v>1670</v>
      </c>
      <c r="G3489" s="71">
        <f>VLOOKUP(M3489,'BASE ARTICLE SAMUEL 25012023 v1'!$A$1:$F$1287,6,FALSE)</f>
        <v>7.0000000000000007E-2</v>
      </c>
      <c r="H3489" s="6">
        <f>VLOOKUP(M3489,'BASE ARTICLE SAMUEL 25012023 v2'!$A$1:$H$1287,8,FALSE)</f>
        <v>7.0000000000000007E-2</v>
      </c>
      <c r="I3489">
        <v>0.11</v>
      </c>
      <c r="J3489">
        <f t="shared" si="439"/>
        <v>0.22</v>
      </c>
      <c r="K3489" s="6">
        <f>VLOOKUP(M3489,'BASE ARTICLE SAMUEL 25012023 v2'!$A$1:$K$1287,11,FALSE)</f>
        <v>0.11200000000000002</v>
      </c>
      <c r="L3489" s="6">
        <f t="shared" si="440"/>
        <v>0.22400000000000003</v>
      </c>
      <c r="M3489" t="s">
        <v>1669</v>
      </c>
      <c r="N3489" t="str">
        <f>VLOOKUP(M3489,'BASE ARTICLE SAMUEL 25012023 v1'!$A$2:$B$1287,2,FALSE)</f>
        <v>AN</v>
      </c>
      <c r="O3489">
        <f t="shared" si="438"/>
        <v>0.14000000000000001</v>
      </c>
    </row>
    <row r="3490" spans="1:15" outlineLevel="2" x14ac:dyDescent="0.25">
      <c r="A3490" t="s">
        <v>1164</v>
      </c>
      <c r="B3490" s="74" t="str">
        <f t="shared" si="437"/>
        <v>0V75BG</v>
      </c>
      <c r="C3490" t="str">
        <f>VLOOKUP(A3490,'BASE ARTICLE SAMUEL 25012023 v1'!$A$1:$B$1287,2,FALSE)</f>
        <v>AF</v>
      </c>
      <c r="D3490" t="s">
        <v>569</v>
      </c>
      <c r="E3490">
        <v>1</v>
      </c>
      <c r="F3490" t="s">
        <v>570</v>
      </c>
      <c r="G3490" s="71">
        <f>VLOOKUP(M3490,'BASE ARTICLE SAMUEL 25012023 v1'!$A$1:$F$1287,6,FALSE)</f>
        <v>0.67</v>
      </c>
      <c r="H3490" s="6">
        <f>VLOOKUP(M3490,'BASE ARTICLE SAMUEL 25012023 v2'!$A$1:$H$1287,8,FALSE)</f>
        <v>0.73</v>
      </c>
      <c r="I3490">
        <v>0.9</v>
      </c>
      <c r="J3490">
        <f t="shared" si="439"/>
        <v>0.9</v>
      </c>
      <c r="K3490" s="6">
        <f>VLOOKUP(M3490,'BASE ARTICLE SAMUEL 25012023 v2'!$A$1:$K$1287,11,FALSE)</f>
        <v>0.97089999999999999</v>
      </c>
      <c r="L3490" s="6">
        <f t="shared" si="440"/>
        <v>0.97089999999999999</v>
      </c>
      <c r="M3490" t="s">
        <v>569</v>
      </c>
      <c r="N3490" t="str">
        <f>VLOOKUP(M3490,'BASE ARTICLE SAMUEL 25012023 v1'!$A$2:$B$1287,2,FALSE)</f>
        <v>AN</v>
      </c>
      <c r="O3490">
        <f t="shared" si="438"/>
        <v>0.73</v>
      </c>
    </row>
    <row r="3491" spans="1:15" outlineLevel="2" x14ac:dyDescent="0.25">
      <c r="A3491" t="s">
        <v>1164</v>
      </c>
      <c r="B3491" s="74" t="str">
        <f t="shared" si="437"/>
        <v>0V75BG</v>
      </c>
      <c r="C3491" t="str">
        <f>VLOOKUP(A3491,'BASE ARTICLE SAMUEL 25012023 v1'!$A$1:$B$1287,2,FALSE)</f>
        <v>AF</v>
      </c>
      <c r="D3491" t="s">
        <v>1809</v>
      </c>
      <c r="E3491">
        <v>1</v>
      </c>
      <c r="F3491" t="s">
        <v>1810</v>
      </c>
      <c r="G3491" s="71">
        <f>VLOOKUP(M3491,'BASE ARTICLE SAMUEL 25012023 v1'!$A$1:$F$1287,6,FALSE)</f>
        <v>0.2</v>
      </c>
      <c r="H3491" s="6">
        <f>VLOOKUP(M3491,'BASE ARTICLE SAMUEL 25012023 v2'!$A$1:$H$1287,8,FALSE)</f>
        <v>0.2</v>
      </c>
      <c r="I3491">
        <v>0.4</v>
      </c>
      <c r="J3491">
        <f t="shared" si="439"/>
        <v>0.4</v>
      </c>
      <c r="K3491" s="6">
        <f>VLOOKUP(M3491,'BASE ARTICLE SAMUEL 25012023 v2'!$A$1:$K$1287,11,FALSE)</f>
        <v>0.4</v>
      </c>
      <c r="L3491" s="6">
        <f t="shared" si="440"/>
        <v>0.4</v>
      </c>
      <c r="M3491" t="s">
        <v>1809</v>
      </c>
      <c r="N3491" t="str">
        <f>VLOOKUP(M3491,'BASE ARTICLE SAMUEL 25012023 v1'!$A$2:$B$1287,2,FALSE)</f>
        <v>AN</v>
      </c>
      <c r="O3491">
        <f t="shared" si="438"/>
        <v>0.2</v>
      </c>
    </row>
    <row r="3492" spans="1:15" outlineLevel="2" x14ac:dyDescent="0.25">
      <c r="A3492" t="s">
        <v>1164</v>
      </c>
      <c r="B3492" s="74" t="str">
        <f t="shared" si="437"/>
        <v>0V75BG</v>
      </c>
      <c r="C3492" t="str">
        <f>VLOOKUP(A3492,'BASE ARTICLE SAMUEL 25012023 v1'!$A$1:$B$1287,2,FALSE)</f>
        <v>AF</v>
      </c>
      <c r="D3492" t="s">
        <v>1923</v>
      </c>
      <c r="E3492">
        <v>1</v>
      </c>
      <c r="F3492" t="s">
        <v>1924</v>
      </c>
      <c r="G3492" s="71">
        <f>VLOOKUP(M3492,'BASE ARTICLE SAMUEL 25012023 v1'!$A$1:$F$1287,6,FALSE)</f>
        <v>0</v>
      </c>
      <c r="H3492" s="6">
        <f>VLOOKUP(M3492,'BASE ARTICLE SAMUEL 25012023 v2'!$A$1:$H$1287,8,FALSE)</f>
        <v>47.457000000000001</v>
      </c>
      <c r="I3492">
        <v>70.510000000000005</v>
      </c>
      <c r="J3492">
        <f t="shared" si="439"/>
        <v>70.510000000000005</v>
      </c>
      <c r="K3492" s="6">
        <f>VLOOKUP(M3492,'BASE ARTICLE SAMUEL 25012023 v2'!$A$1:$K$1287,11,FALSE)</f>
        <v>72.377800000000008</v>
      </c>
      <c r="L3492" s="6">
        <f t="shared" si="440"/>
        <v>72.377800000000008</v>
      </c>
      <c r="M3492" t="s">
        <v>1923</v>
      </c>
      <c r="N3492" t="str">
        <f>VLOOKUP(M3492,'BASE ARTICLE SAMUEL 25012023 v1'!$A$2:$B$1287,2,FALSE)</f>
        <v>AF</v>
      </c>
      <c r="O3492">
        <f t="shared" si="438"/>
        <v>47.457000000000001</v>
      </c>
    </row>
    <row r="3493" spans="1:15" outlineLevel="2" x14ac:dyDescent="0.25">
      <c r="A3493" t="s">
        <v>1164</v>
      </c>
      <c r="B3493" s="74" t="str">
        <f t="shared" si="437"/>
        <v>0V75BG</v>
      </c>
      <c r="C3493" t="str">
        <f>VLOOKUP(A3493,'BASE ARTICLE SAMUEL 25012023 v1'!$A$1:$B$1287,2,FALSE)</f>
        <v>AF</v>
      </c>
      <c r="D3493" t="s">
        <v>90</v>
      </c>
      <c r="E3493">
        <v>1</v>
      </c>
      <c r="F3493" t="s">
        <v>91</v>
      </c>
      <c r="G3493" s="71">
        <f>VLOOKUP(M3493,'BASE ARTICLE SAMUEL 25012023 v1'!$A$1:$F$1287,6,FALSE)</f>
        <v>0.92</v>
      </c>
      <c r="H3493" s="6">
        <f>VLOOKUP(M3493,'BASE ARTICLE SAMUEL 25012023 v2'!$A$1:$H$1287,8,FALSE)</f>
        <v>0.92</v>
      </c>
      <c r="I3493">
        <v>1.38</v>
      </c>
      <c r="J3493">
        <f t="shared" si="439"/>
        <v>1.38</v>
      </c>
      <c r="K3493" s="6">
        <f>VLOOKUP(M3493,'BASE ARTICLE SAMUEL 25012023 v2'!$A$1:$K$1287,11,FALSE)</f>
        <v>1.3800000000000001</v>
      </c>
      <c r="L3493" s="6">
        <f t="shared" si="440"/>
        <v>1.3800000000000001</v>
      </c>
      <c r="M3493" t="s">
        <v>90</v>
      </c>
      <c r="N3493" t="str">
        <f>VLOOKUP(M3493,'BASE ARTICLE SAMUEL 25012023 v1'!$A$2:$B$1287,2,FALSE)</f>
        <v>AS</v>
      </c>
      <c r="O3493">
        <f t="shared" si="438"/>
        <v>0.92</v>
      </c>
    </row>
    <row r="3494" spans="1:15" outlineLevel="2" x14ac:dyDescent="0.25">
      <c r="A3494" t="s">
        <v>1164</v>
      </c>
      <c r="B3494" s="74" t="str">
        <f t="shared" si="437"/>
        <v>0V75BG</v>
      </c>
      <c r="C3494" t="str">
        <f>VLOOKUP(A3494,'BASE ARTICLE SAMUEL 25012023 v1'!$A$1:$B$1287,2,FALSE)</f>
        <v>AF</v>
      </c>
      <c r="D3494" t="s">
        <v>68</v>
      </c>
      <c r="E3494">
        <v>1</v>
      </c>
      <c r="F3494" t="s">
        <v>69</v>
      </c>
      <c r="G3494" s="71">
        <f>VLOOKUP(M3494,'BASE ARTICLE SAMUEL 25012023 v1'!$A$1:$F$1287,6,FALSE)</f>
        <v>0.94</v>
      </c>
      <c r="H3494" s="6">
        <f>VLOOKUP(M3494,'BASE ARTICLE SAMUEL 25012023 v2'!$A$1:$H$1287,8,FALSE)</f>
        <v>0.94</v>
      </c>
      <c r="I3494">
        <v>1.41</v>
      </c>
      <c r="J3494">
        <f t="shared" si="439"/>
        <v>1.41</v>
      </c>
      <c r="K3494" s="6">
        <f>VLOOKUP(M3494,'BASE ARTICLE SAMUEL 25012023 v2'!$A$1:$K$1287,11,FALSE)</f>
        <v>1.41</v>
      </c>
      <c r="L3494" s="6">
        <f t="shared" si="440"/>
        <v>1.41</v>
      </c>
      <c r="M3494" t="s">
        <v>68</v>
      </c>
      <c r="N3494" t="str">
        <f>VLOOKUP(M3494,'BASE ARTICLE SAMUEL 25012023 v1'!$A$2:$B$1287,2,FALSE)</f>
        <v>AS</v>
      </c>
      <c r="O3494">
        <f t="shared" si="438"/>
        <v>0.94</v>
      </c>
    </row>
    <row r="3495" spans="1:15" outlineLevel="2" x14ac:dyDescent="0.25">
      <c r="A3495" t="s">
        <v>1164</v>
      </c>
      <c r="B3495" s="74" t="str">
        <f t="shared" si="437"/>
        <v>0V75BG</v>
      </c>
      <c r="C3495" t="str">
        <f>VLOOKUP(A3495,'BASE ARTICLE SAMUEL 25012023 v1'!$A$1:$B$1287,2,FALSE)</f>
        <v>AF</v>
      </c>
      <c r="D3495" t="s">
        <v>1929</v>
      </c>
      <c r="E3495">
        <v>1</v>
      </c>
      <c r="F3495" t="s">
        <v>1930</v>
      </c>
      <c r="G3495" s="71">
        <f>VLOOKUP(M3495,'BASE ARTICLE SAMUEL 25012023 v1'!$A$1:$F$1287,6,FALSE)</f>
        <v>37.68</v>
      </c>
      <c r="H3495" s="6">
        <f>VLOOKUP(M3495,'BASE ARTICLE SAMUEL 25012023 v2'!$A$1:$H$1287,8,FALSE)</f>
        <v>37.183000000000007</v>
      </c>
      <c r="I3495">
        <v>19.28</v>
      </c>
      <c r="J3495">
        <f t="shared" si="439"/>
        <v>19.28</v>
      </c>
      <c r="K3495" s="6">
        <f>VLOOKUP(M3495,'BASE ARTICLE SAMUEL 25012023 v2'!$A$1:$K$1287,11,FALSE)</f>
        <v>46.478750000000005</v>
      </c>
      <c r="L3495" s="6">
        <f t="shared" si="440"/>
        <v>46.478750000000005</v>
      </c>
      <c r="M3495" t="s">
        <v>1929</v>
      </c>
      <c r="N3495" t="str">
        <f>VLOOKUP(M3495,'BASE ARTICLE SAMUEL 25012023 v1'!$A$2:$B$1287,2,FALSE)</f>
        <v>AA</v>
      </c>
      <c r="O3495">
        <f t="shared" si="438"/>
        <v>37.183000000000007</v>
      </c>
    </row>
    <row r="3496" spans="1:15" outlineLevel="2" x14ac:dyDescent="0.25">
      <c r="A3496" t="s">
        <v>1164</v>
      </c>
      <c r="B3496" s="74" t="str">
        <f t="shared" si="437"/>
        <v>0V75BG</v>
      </c>
      <c r="C3496" t="str">
        <f>VLOOKUP(A3496,'BASE ARTICLE SAMUEL 25012023 v1'!$A$1:$B$1287,2,FALSE)</f>
        <v>AF</v>
      </c>
      <c r="D3496" t="s">
        <v>1925</v>
      </c>
      <c r="E3496">
        <v>1</v>
      </c>
      <c r="F3496" t="s">
        <v>1926</v>
      </c>
      <c r="G3496" s="71">
        <f>VLOOKUP(M3496,'BASE ARTICLE SAMUEL 25012023 v1'!$A$1:$F$1287,6,FALSE)</f>
        <v>18.989999999999998</v>
      </c>
      <c r="H3496" s="6">
        <f>VLOOKUP(M3496,'BASE ARTICLE SAMUEL 25012023 v2'!$A$1:$H$1287,8,FALSE)</f>
        <v>19.331000000000003</v>
      </c>
      <c r="I3496">
        <v>31.61</v>
      </c>
      <c r="J3496">
        <f t="shared" si="439"/>
        <v>31.61</v>
      </c>
      <c r="K3496" s="6">
        <f>VLOOKUP(M3496,'BASE ARTICLE SAMUEL 25012023 v2'!$A$1:$K$1287,11,FALSE)</f>
        <v>31.954949985940001</v>
      </c>
      <c r="L3496" s="6">
        <f t="shared" si="440"/>
        <v>31.954949985940001</v>
      </c>
      <c r="M3496" t="s">
        <v>1925</v>
      </c>
      <c r="N3496" t="str">
        <f>VLOOKUP(M3496,'BASE ARTICLE SAMUEL 25012023 v1'!$A$2:$B$1287,2,FALSE)</f>
        <v>AF</v>
      </c>
      <c r="O3496">
        <f t="shared" si="438"/>
        <v>19.331000000000003</v>
      </c>
    </row>
    <row r="3497" spans="1:15" outlineLevel="2" x14ac:dyDescent="0.25">
      <c r="A3497" t="s">
        <v>1164</v>
      </c>
      <c r="B3497" s="74" t="str">
        <f t="shared" si="437"/>
        <v>0V75BG</v>
      </c>
      <c r="C3497" t="str">
        <f>VLOOKUP(A3497,'BASE ARTICLE SAMUEL 25012023 v1'!$A$1:$B$1287,2,FALSE)</f>
        <v>AF</v>
      </c>
      <c r="D3497" t="s">
        <v>1939</v>
      </c>
      <c r="E3497">
        <v>1</v>
      </c>
      <c r="F3497" t="s">
        <v>1940</v>
      </c>
      <c r="G3497" s="71">
        <f>VLOOKUP(M3497,'BASE ARTICLE SAMUEL 25012023 v1'!$A$1:$F$1287,6,FALSE)</f>
        <v>94.3</v>
      </c>
      <c r="H3497" s="6">
        <f>VLOOKUP(M3497,'BASE ARTICLE SAMUEL 25012023 v2'!$A$1:$H$1287,8,FALSE)</f>
        <v>90.79</v>
      </c>
      <c r="I3497">
        <v>129.16</v>
      </c>
      <c r="J3497">
        <f t="shared" si="439"/>
        <v>129.16</v>
      </c>
      <c r="K3497" s="6">
        <f>VLOOKUP(M3497,'BASE ARTICLE SAMUEL 25012023 v2'!$A$1:$K$1287,11,FALSE)</f>
        <v>129.88140000800001</v>
      </c>
      <c r="L3497" s="6">
        <f t="shared" si="440"/>
        <v>129.88140000800001</v>
      </c>
      <c r="M3497" t="s">
        <v>1939</v>
      </c>
      <c r="N3497" t="str">
        <f>VLOOKUP(M3497,'BASE ARTICLE SAMUEL 25012023 v1'!$A$2:$B$1287,2,FALSE)</f>
        <v>AF</v>
      </c>
      <c r="O3497">
        <f t="shared" si="438"/>
        <v>90.79</v>
      </c>
    </row>
    <row r="3498" spans="1:15" outlineLevel="2" x14ac:dyDescent="0.25">
      <c r="A3498" t="s">
        <v>1164</v>
      </c>
      <c r="B3498" s="74" t="str">
        <f t="shared" si="437"/>
        <v>0V75BG</v>
      </c>
      <c r="C3498" t="str">
        <f>VLOOKUP(A3498,'BASE ARTICLE SAMUEL 25012023 v1'!$A$1:$B$1287,2,FALSE)</f>
        <v>AF</v>
      </c>
      <c r="D3498">
        <v>7214321415</v>
      </c>
      <c r="E3498">
        <v>1</v>
      </c>
      <c r="F3498" t="s">
        <v>1597</v>
      </c>
      <c r="G3498" s="71">
        <f>VLOOKUP(M3498,'BASE ARTICLE SAMUEL 25012023 v1'!$A$1:$F$1287,6,FALSE)</f>
        <v>0.03</v>
      </c>
      <c r="H3498" s="6">
        <f>VLOOKUP(M3498,'BASE ARTICLE SAMUEL 25012023 v2'!$A$1:$H$1287,8,FALSE)</f>
        <v>0.03</v>
      </c>
      <c r="I3498">
        <v>0.05</v>
      </c>
      <c r="J3498">
        <f t="shared" si="439"/>
        <v>0.05</v>
      </c>
      <c r="K3498" s="6">
        <f>VLOOKUP(M3498,'BASE ARTICLE SAMUEL 25012023 v2'!$A$1:$K$1287,11,FALSE)</f>
        <v>5.0000000010000001</v>
      </c>
      <c r="L3498" s="6">
        <f t="shared" si="440"/>
        <v>5.0000000010000001</v>
      </c>
      <c r="M3498">
        <v>7214321415</v>
      </c>
      <c r="N3498" t="str">
        <f>VLOOKUP(M3498,'BASE ARTICLE SAMUEL 25012023 v1'!$A$2:$B$1287,2,FALSE)</f>
        <v>AN</v>
      </c>
      <c r="O3498">
        <f t="shared" si="438"/>
        <v>0.03</v>
      </c>
    </row>
    <row r="3499" spans="1:15" outlineLevel="2" x14ac:dyDescent="0.25">
      <c r="A3499" t="s">
        <v>1164</v>
      </c>
      <c r="B3499" s="74" t="str">
        <f t="shared" si="437"/>
        <v>0V75BG</v>
      </c>
      <c r="C3499" t="str">
        <f>VLOOKUP(A3499,'BASE ARTICLE SAMUEL 25012023 v1'!$A$1:$B$1287,2,FALSE)</f>
        <v>AF</v>
      </c>
      <c r="D3499" t="s">
        <v>1603</v>
      </c>
      <c r="E3499">
        <v>0.72</v>
      </c>
      <c r="F3499" t="s">
        <v>1604</v>
      </c>
      <c r="G3499" s="71">
        <f>VLOOKUP(M3499,'BASE ARTICLE SAMUEL 25012023 v1'!$A$1:$F$1287,6,FALSE)</f>
        <v>50</v>
      </c>
      <c r="H3499" s="6">
        <f>VLOOKUP(M3499,'BASE ARTICLE SAMUEL 25012023 v2'!$A$1:$H$1287,8,FALSE)</f>
        <v>0</v>
      </c>
      <c r="I3499">
        <v>75</v>
      </c>
      <c r="J3499">
        <f t="shared" si="439"/>
        <v>54</v>
      </c>
      <c r="K3499" s="6">
        <f>VLOOKUP(M3499,'BASE ARTICLE SAMUEL 25012023 v2'!$A$1:$K$1287,11,FALSE)</f>
        <v>75</v>
      </c>
      <c r="L3499" s="6">
        <f t="shared" si="440"/>
        <v>54</v>
      </c>
      <c r="M3499" t="s">
        <v>1603</v>
      </c>
      <c r="N3499" t="str">
        <f>VLOOKUP(M3499,'BASE ARTICLE SAMUEL 25012023 v1'!$A$2:$B$1287,2,FALSE)</f>
        <v>AN</v>
      </c>
      <c r="O3499">
        <f t="shared" si="438"/>
        <v>0</v>
      </c>
    </row>
    <row r="3500" spans="1:15" outlineLevel="2" x14ac:dyDescent="0.25">
      <c r="A3500" t="s">
        <v>1164</v>
      </c>
      <c r="B3500" s="74" t="str">
        <f t="shared" si="437"/>
        <v>0V75BG</v>
      </c>
      <c r="C3500" t="str">
        <f>VLOOKUP(A3500,'BASE ARTICLE SAMUEL 25012023 v1'!$A$1:$B$1287,2,FALSE)</f>
        <v>AF</v>
      </c>
      <c r="D3500" t="s">
        <v>757</v>
      </c>
      <c r="E3500">
        <v>1</v>
      </c>
      <c r="F3500" t="s">
        <v>758</v>
      </c>
      <c r="G3500" s="71">
        <f>VLOOKUP(M3500,'BASE ARTICLE SAMUEL 25012023 v1'!$A$1:$F$1287,6,FALSE)</f>
        <v>1.22</v>
      </c>
      <c r="H3500" s="6">
        <f>VLOOKUP(M3500,'BASE ARTICLE SAMUEL 25012023 v2'!$A$1:$H$1287,8,FALSE)</f>
        <v>1.22</v>
      </c>
      <c r="I3500">
        <v>1.62</v>
      </c>
      <c r="J3500">
        <f t="shared" si="439"/>
        <v>1.62</v>
      </c>
      <c r="K3500" s="6">
        <f>VLOOKUP(M3500,'BASE ARTICLE SAMUEL 25012023 v2'!$A$1:$K$1287,11,FALSE)</f>
        <v>1.6226</v>
      </c>
      <c r="L3500" s="6">
        <f t="shared" si="440"/>
        <v>1.6226</v>
      </c>
      <c r="M3500" t="s">
        <v>757</v>
      </c>
      <c r="N3500" t="str">
        <f>VLOOKUP(M3500,'BASE ARTICLE SAMUEL 25012023 v1'!$A$2:$B$1287,2,FALSE)</f>
        <v>AS</v>
      </c>
      <c r="O3500">
        <f t="shared" si="438"/>
        <v>1.22</v>
      </c>
    </row>
    <row r="3501" spans="1:15" outlineLevel="2" x14ac:dyDescent="0.25">
      <c r="A3501" t="s">
        <v>1164</v>
      </c>
      <c r="B3501" s="74" t="str">
        <f t="shared" si="437"/>
        <v>0V75BG</v>
      </c>
      <c r="C3501" t="str">
        <f>VLOOKUP(A3501,'BASE ARTICLE SAMUEL 25012023 v1'!$A$1:$B$1287,2,FALSE)</f>
        <v>AF</v>
      </c>
      <c r="D3501">
        <v>9600000618</v>
      </c>
      <c r="E3501">
        <v>1</v>
      </c>
      <c r="F3501" t="s">
        <v>1160</v>
      </c>
      <c r="G3501" s="71">
        <f>VLOOKUP(M3501,'BASE ARTICLE SAMUEL 25012023 v1'!$A$1:$F$1287,6,FALSE)</f>
        <v>1.2</v>
      </c>
      <c r="H3501" s="6">
        <f>VLOOKUP(M3501,'BASE ARTICLE SAMUEL 25012023 v2'!$A$1:$H$1287,8,FALSE)</f>
        <v>1.2</v>
      </c>
      <c r="I3501">
        <v>2.4</v>
      </c>
      <c r="J3501">
        <f t="shared" si="439"/>
        <v>2.4</v>
      </c>
      <c r="K3501" s="6">
        <f>VLOOKUP(M3501,'BASE ARTICLE SAMUEL 25012023 v2'!$A$1:$K$1287,11,FALSE)</f>
        <v>2.4</v>
      </c>
      <c r="L3501" s="6">
        <f t="shared" si="440"/>
        <v>2.4</v>
      </c>
      <c r="M3501">
        <v>9600000618</v>
      </c>
      <c r="N3501" t="str">
        <f>VLOOKUP(M3501,'BASE ARTICLE SAMUEL 25012023 v1'!$A$2:$B$1287,2,FALSE)</f>
        <v>AN</v>
      </c>
      <c r="O3501">
        <f t="shared" si="438"/>
        <v>1.2</v>
      </c>
    </row>
    <row r="3502" spans="1:15" outlineLevel="2" x14ac:dyDescent="0.25">
      <c r="A3502" t="s">
        <v>1164</v>
      </c>
      <c r="B3502" s="74" t="str">
        <f t="shared" si="437"/>
        <v>0V75BG</v>
      </c>
      <c r="C3502" t="str">
        <f>VLOOKUP(A3502,'BASE ARTICLE SAMUEL 25012023 v1'!$A$1:$B$1287,2,FALSE)</f>
        <v>AF</v>
      </c>
      <c r="D3502" t="s">
        <v>1549</v>
      </c>
      <c r="E3502">
        <v>1</v>
      </c>
      <c r="F3502" t="s">
        <v>1550</v>
      </c>
      <c r="G3502" s="71">
        <f>VLOOKUP(M3502,'BASE ARTICLE SAMUEL 25012023 v1'!$A$1:$F$1287,6,FALSE)</f>
        <v>5</v>
      </c>
      <c r="H3502" s="6">
        <f>VLOOKUP(M3502,'BASE ARTICLE SAMUEL 25012023 v2'!$A$1:$H$1287,8,FALSE)</f>
        <v>5</v>
      </c>
      <c r="I3502">
        <v>0</v>
      </c>
      <c r="J3502">
        <f t="shared" si="439"/>
        <v>0</v>
      </c>
      <c r="K3502" s="6">
        <f>VLOOKUP(M3502,'BASE ARTICLE SAMUEL 25012023 v2'!$A$1:$K$1287,11,FALSE)</f>
        <v>5.5</v>
      </c>
      <c r="L3502" s="6">
        <f t="shared" si="440"/>
        <v>5.5</v>
      </c>
      <c r="M3502" t="s">
        <v>1549</v>
      </c>
      <c r="N3502" t="str">
        <f>VLOOKUP(M3502,'BASE ARTICLE SAMUEL 25012023 v1'!$A$2:$B$1287,2,FALSE)</f>
        <v>AN</v>
      </c>
      <c r="O3502">
        <f t="shared" si="438"/>
        <v>5</v>
      </c>
    </row>
    <row r="3503" spans="1:15" outlineLevel="2" x14ac:dyDescent="0.25">
      <c r="A3503" t="s">
        <v>1164</v>
      </c>
      <c r="B3503" s="74" t="str">
        <f t="shared" si="437"/>
        <v>0V75BG</v>
      </c>
      <c r="C3503" t="str">
        <f>VLOOKUP(A3503,'BASE ARTICLE SAMUEL 25012023 v1'!$A$1:$B$1287,2,FALSE)</f>
        <v>AF</v>
      </c>
      <c r="D3503" t="s">
        <v>1667</v>
      </c>
      <c r="E3503">
        <v>2</v>
      </c>
      <c r="F3503" t="s">
        <v>1668</v>
      </c>
      <c r="G3503" s="71">
        <f>VLOOKUP(M3503,'BASE ARTICLE SAMUEL 25012023 v1'!$A$1:$F$1287,6,FALSE)</f>
        <v>0.6</v>
      </c>
      <c r="H3503" s="6">
        <f>VLOOKUP(M3503,'BASE ARTICLE SAMUEL 25012023 v2'!$A$1:$H$1287,8,FALSE)</f>
        <v>0.6</v>
      </c>
      <c r="I3503">
        <v>0.9</v>
      </c>
      <c r="J3503">
        <f t="shared" si="439"/>
        <v>1.8</v>
      </c>
      <c r="K3503" s="6">
        <f>VLOOKUP(M3503,'BASE ARTICLE SAMUEL 25012023 v2'!$A$1:$K$1287,11,FALSE)</f>
        <v>0.89999999999999991</v>
      </c>
      <c r="L3503" s="6">
        <f t="shared" si="440"/>
        <v>1.7999999999999998</v>
      </c>
      <c r="M3503" t="s">
        <v>1667</v>
      </c>
      <c r="N3503" t="str">
        <f>VLOOKUP(M3503,'BASE ARTICLE SAMUEL 25012023 v1'!$A$2:$B$1287,2,FALSE)</f>
        <v>AN</v>
      </c>
      <c r="O3503">
        <f t="shared" si="438"/>
        <v>1.2</v>
      </c>
    </row>
    <row r="3504" spans="1:15" outlineLevel="2" x14ac:dyDescent="0.25">
      <c r="A3504" t="s">
        <v>1164</v>
      </c>
      <c r="B3504" s="74" t="str">
        <f t="shared" si="437"/>
        <v>0V75BG</v>
      </c>
      <c r="C3504" t="str">
        <f>VLOOKUP(A3504,'BASE ARTICLE SAMUEL 25012023 v1'!$A$1:$B$1287,2,FALSE)</f>
        <v>AF</v>
      </c>
      <c r="D3504" t="s">
        <v>2352</v>
      </c>
      <c r="E3504">
        <v>2.2000000000000002</v>
      </c>
      <c r="F3504" t="s">
        <v>2353</v>
      </c>
      <c r="G3504" s="71">
        <f>VLOOKUP(M3504,'BASE ARTICLE SAMUEL 25012023 v1'!$A$1:$F$1287,6,FALSE)</f>
        <v>7.11</v>
      </c>
      <c r="H3504" s="6">
        <f>VLOOKUP(M3504,'BASE ARTICLE SAMUEL 25012023 v2'!$A$1:$H$1287,8,FALSE)</f>
        <v>7.11</v>
      </c>
      <c r="I3504">
        <v>0</v>
      </c>
      <c r="J3504">
        <f t="shared" si="439"/>
        <v>0</v>
      </c>
      <c r="K3504" s="6">
        <f>VLOOKUP(M3504,'BASE ARTICLE SAMUEL 25012023 v2'!$A$1:$K$1287,11,FALSE)</f>
        <v>10.665000000000001</v>
      </c>
      <c r="L3504" s="6">
        <f t="shared" si="440"/>
        <v>23.463000000000005</v>
      </c>
      <c r="M3504" t="s">
        <v>2352</v>
      </c>
      <c r="N3504" t="str">
        <f>VLOOKUP(M3504,'BASE ARTICLE SAMUEL 25012023 v1'!$A$2:$B$1287,2,FALSE)</f>
        <v>AN</v>
      </c>
      <c r="O3504">
        <f t="shared" si="438"/>
        <v>15.642000000000001</v>
      </c>
    </row>
    <row r="3505" spans="1:15" outlineLevel="2" x14ac:dyDescent="0.25">
      <c r="A3505" t="s">
        <v>1164</v>
      </c>
      <c r="B3505" s="74" t="str">
        <f t="shared" si="437"/>
        <v>0V75BG</v>
      </c>
      <c r="C3505" t="str">
        <f>VLOOKUP(A3505,'BASE ARTICLE SAMUEL 25012023 v1'!$A$1:$B$1287,2,FALSE)</f>
        <v>AF</v>
      </c>
      <c r="D3505" t="s">
        <v>2539</v>
      </c>
      <c r="E3505">
        <v>1</v>
      </c>
      <c r="F3505" t="s">
        <v>2540</v>
      </c>
      <c r="G3505" s="71">
        <f>VLOOKUP(M3505,'BASE ARTICLE SAMUEL 25012023 v1'!$A$1:$F$1287,6,FALSE)</f>
        <v>3.92</v>
      </c>
      <c r="H3505" s="6">
        <f>VLOOKUP(M3505,'BASE ARTICLE SAMUEL 25012023 v2'!$A$1:$H$1287,8,FALSE)</f>
        <v>3.92</v>
      </c>
      <c r="I3505">
        <v>15.6</v>
      </c>
      <c r="J3505">
        <f t="shared" si="439"/>
        <v>15.6</v>
      </c>
      <c r="K3505" s="6">
        <f>VLOOKUP(M3505,'BASE ARTICLE SAMUEL 25012023 v2'!$A$1:$K$1287,11,FALSE)</f>
        <v>5.2136000000000005</v>
      </c>
      <c r="L3505" s="6">
        <f t="shared" si="440"/>
        <v>5.2136000000000005</v>
      </c>
      <c r="M3505" t="s">
        <v>2539</v>
      </c>
      <c r="N3505" t="str">
        <f>VLOOKUP(M3505,'BASE ARTICLE SAMUEL 25012023 v1'!$A$2:$B$1287,2,FALSE)</f>
        <v>AN</v>
      </c>
      <c r="O3505">
        <f t="shared" si="438"/>
        <v>3.92</v>
      </c>
    </row>
    <row r="3506" spans="1:15" outlineLevel="1" x14ac:dyDescent="0.25">
      <c r="A3506" s="74" t="s">
        <v>4299</v>
      </c>
      <c r="B3506" s="74" t="str">
        <f t="shared" si="437"/>
        <v>SPR1500V75BG</v>
      </c>
      <c r="H3506" s="6" t="e">
        <f>VLOOKUP(M3506,'BASE ARTICLE SAMUEL 25012023 v2'!$A$1:$H$1287,8,FALSE)</f>
        <v>#N/A</v>
      </c>
      <c r="K3506" s="6" t="e">
        <f>VLOOKUP(M3506,'BASE ARTICLE SAMUEL 25012023 v2'!$A$1:$K$1287,11,FALSE)</f>
        <v>#N/A</v>
      </c>
      <c r="L3506" s="6">
        <f>SUBTOTAL(9,L3481:L3505)</f>
        <v>1283.7712599949398</v>
      </c>
      <c r="O3506">
        <f>SUBTOTAL(9,O3481:O3505)</f>
        <v>814.84500000000014</v>
      </c>
    </row>
    <row r="3507" spans="1:15" outlineLevel="2" x14ac:dyDescent="0.25">
      <c r="A3507" t="s">
        <v>1206</v>
      </c>
      <c r="B3507" s="74" t="str">
        <f t="shared" si="437"/>
        <v>0V100BG</v>
      </c>
      <c r="C3507" t="str">
        <f>VLOOKUP(A3507,'BASE ARTICLE SAMUEL 25012023 v1'!$A$1:$B$1287,2,FALSE)</f>
        <v>AF</v>
      </c>
      <c r="D3507" t="s">
        <v>576</v>
      </c>
      <c r="E3507">
        <v>1.7</v>
      </c>
      <c r="F3507" t="s">
        <v>577</v>
      </c>
      <c r="G3507" s="71">
        <f>VLOOKUP(M3507,'BASE ARTICLE SAMUEL 25012023 v1'!$A$1:$F$1287,6,FALSE)</f>
        <v>3.2</v>
      </c>
      <c r="H3507" s="6">
        <f>VLOOKUP(M3507,'BASE ARTICLE SAMUEL 25012023 v2'!$A$1:$H$1287,8,FALSE)</f>
        <v>3.2</v>
      </c>
      <c r="I3507">
        <v>4.3499999999999996</v>
      </c>
      <c r="J3507">
        <f t="shared" ref="J3507:J3535" si="441">E3507*I3507</f>
        <v>7.3949999999999996</v>
      </c>
      <c r="K3507" s="6">
        <f>VLOOKUP(M3507,'BASE ARTICLE SAMUEL 25012023 v2'!$A$1:$K$1287,11,FALSE)</f>
        <v>4.8000000000000007</v>
      </c>
      <c r="L3507" s="6">
        <f t="shared" ref="L3507:L3535" si="442">E3507*K3507</f>
        <v>8.16</v>
      </c>
      <c r="M3507" t="s">
        <v>576</v>
      </c>
      <c r="N3507" t="str">
        <f>VLOOKUP(M3507,'BASE ARTICLE SAMUEL 25012023 v1'!$A$2:$B$1287,2,FALSE)</f>
        <v>AN</v>
      </c>
      <c r="O3507">
        <f t="shared" si="438"/>
        <v>5.44</v>
      </c>
    </row>
    <row r="3508" spans="1:15" outlineLevel="2" x14ac:dyDescent="0.25">
      <c r="A3508" t="s">
        <v>1206</v>
      </c>
      <c r="B3508" s="74" t="str">
        <f t="shared" si="437"/>
        <v>0V100BG</v>
      </c>
      <c r="C3508" t="str">
        <f>VLOOKUP(A3508,'BASE ARTICLE SAMUEL 25012023 v1'!$A$1:$B$1287,2,FALSE)</f>
        <v>AF</v>
      </c>
      <c r="D3508" t="s">
        <v>1522</v>
      </c>
      <c r="E3508">
        <v>1</v>
      </c>
      <c r="F3508" t="s">
        <v>1523</v>
      </c>
      <c r="G3508" s="71">
        <f>VLOOKUP(M3508,'BASE ARTICLE SAMUEL 25012023 v1'!$A$1:$F$1287,6,FALSE)</f>
        <v>13.79</v>
      </c>
      <c r="H3508" s="6">
        <f>VLOOKUP(M3508,'BASE ARTICLE SAMUEL 25012023 v2'!$A$1:$H$1287,8,FALSE)</f>
        <v>12.83</v>
      </c>
      <c r="I3508">
        <v>20.69</v>
      </c>
      <c r="J3508">
        <f t="shared" si="441"/>
        <v>20.69</v>
      </c>
      <c r="K3508" s="6">
        <f>VLOOKUP(M3508,'BASE ARTICLE SAMUEL 25012023 v2'!$A$1:$K$1287,11,FALSE)</f>
        <v>19.245000000000001</v>
      </c>
      <c r="L3508" s="6">
        <f t="shared" si="442"/>
        <v>19.245000000000001</v>
      </c>
      <c r="M3508" t="s">
        <v>1522</v>
      </c>
      <c r="N3508" t="str">
        <f>VLOOKUP(M3508,'BASE ARTICLE SAMUEL 25012023 v1'!$A$2:$B$1287,2,FALSE)</f>
        <v>AS</v>
      </c>
      <c r="O3508">
        <f t="shared" si="438"/>
        <v>12.83</v>
      </c>
    </row>
    <row r="3509" spans="1:15" outlineLevel="2" x14ac:dyDescent="0.25">
      <c r="A3509" t="s">
        <v>1206</v>
      </c>
      <c r="B3509" s="74" t="str">
        <f t="shared" si="437"/>
        <v>0V100BG</v>
      </c>
      <c r="C3509" t="str">
        <f>VLOOKUP(A3509,'BASE ARTICLE SAMUEL 25012023 v1'!$A$1:$B$1287,2,FALSE)</f>
        <v>AF</v>
      </c>
      <c r="D3509" t="s">
        <v>1118</v>
      </c>
      <c r="E3509">
        <v>1</v>
      </c>
      <c r="F3509" t="s">
        <v>1119</v>
      </c>
      <c r="G3509" s="71">
        <f>VLOOKUP(M3509,'BASE ARTICLE SAMUEL 25012023 v1'!$A$1:$F$1287,6,FALSE)</f>
        <v>0</v>
      </c>
      <c r="H3509" s="6">
        <f>VLOOKUP(M3509,'BASE ARTICLE SAMUEL 25012023 v2'!$A$1:$H$1287,8,FALSE)</f>
        <v>83.629999999999981</v>
      </c>
      <c r="I3509">
        <v>135.75</v>
      </c>
      <c r="J3509">
        <f t="shared" si="441"/>
        <v>135.75</v>
      </c>
      <c r="K3509" s="6">
        <f>VLOOKUP(M3509,'BASE ARTICLE SAMUEL 25012023 v2'!$A$1:$K$1287,11,FALSE)</f>
        <v>142.03600000000003</v>
      </c>
      <c r="L3509" s="6">
        <f t="shared" si="442"/>
        <v>142.03600000000003</v>
      </c>
      <c r="M3509" t="s">
        <v>1118</v>
      </c>
      <c r="N3509" t="str">
        <f>VLOOKUP(M3509,'BASE ARTICLE SAMUEL 25012023 v1'!$A$2:$B$1287,2,FALSE)</f>
        <v>AF</v>
      </c>
      <c r="O3509">
        <f t="shared" si="438"/>
        <v>83.629999999999981</v>
      </c>
    </row>
    <row r="3510" spans="1:15" outlineLevel="2" x14ac:dyDescent="0.25">
      <c r="A3510" t="s">
        <v>1206</v>
      </c>
      <c r="B3510" s="74" t="str">
        <f t="shared" si="437"/>
        <v>0V100BG</v>
      </c>
      <c r="C3510" t="str">
        <f>VLOOKUP(A3510,'BASE ARTICLE SAMUEL 25012023 v1'!$A$1:$B$1287,2,FALSE)</f>
        <v>AF</v>
      </c>
      <c r="D3510" t="s">
        <v>942</v>
      </c>
      <c r="E3510">
        <v>1</v>
      </c>
      <c r="F3510" t="s">
        <v>943</v>
      </c>
      <c r="G3510" s="71">
        <f>VLOOKUP(M3510,'BASE ARTICLE SAMUEL 25012023 v1'!$A$1:$F$1287,6,FALSE)</f>
        <v>1.64</v>
      </c>
      <c r="H3510" s="6">
        <f>VLOOKUP(M3510,'BASE ARTICLE SAMUEL 25012023 v2'!$A$1:$H$1287,8,FALSE)</f>
        <v>1.83</v>
      </c>
      <c r="I3510">
        <v>2.4500000000000002</v>
      </c>
      <c r="J3510">
        <f t="shared" si="441"/>
        <v>2.4500000000000002</v>
      </c>
      <c r="K3510" s="6">
        <f>VLOOKUP(M3510,'BASE ARTICLE SAMUEL 25012023 v2'!$A$1:$K$1287,11,FALSE)</f>
        <v>2.7450000000000001</v>
      </c>
      <c r="L3510" s="6">
        <f t="shared" si="442"/>
        <v>2.7450000000000001</v>
      </c>
      <c r="M3510" t="s">
        <v>942</v>
      </c>
      <c r="N3510" t="str">
        <f>VLOOKUP(M3510,'BASE ARTICLE SAMUEL 25012023 v1'!$A$2:$B$1287,2,FALSE)</f>
        <v>AS</v>
      </c>
      <c r="O3510">
        <f t="shared" si="438"/>
        <v>1.83</v>
      </c>
    </row>
    <row r="3511" spans="1:15" outlineLevel="2" x14ac:dyDescent="0.25">
      <c r="A3511" t="s">
        <v>1206</v>
      </c>
      <c r="B3511" s="74" t="str">
        <f t="shared" si="437"/>
        <v>0V100BG</v>
      </c>
      <c r="C3511" t="str">
        <f>VLOOKUP(A3511,'BASE ARTICLE SAMUEL 25012023 v1'!$A$1:$B$1287,2,FALSE)</f>
        <v>AF</v>
      </c>
      <c r="D3511" t="s">
        <v>558</v>
      </c>
      <c r="E3511">
        <v>2</v>
      </c>
      <c r="F3511" t="s">
        <v>559</v>
      </c>
      <c r="G3511" s="71">
        <f>VLOOKUP(M3511,'BASE ARTICLE SAMUEL 25012023 v1'!$A$1:$F$1287,6,FALSE)</f>
        <v>0.85</v>
      </c>
      <c r="H3511" s="6">
        <f>VLOOKUP(M3511,'BASE ARTICLE SAMUEL 25012023 v2'!$A$1:$H$1287,8,FALSE)</f>
        <v>0.91100000000000003</v>
      </c>
      <c r="I3511">
        <v>1.1299999999999999</v>
      </c>
      <c r="J3511">
        <f t="shared" si="441"/>
        <v>2.2599999999999998</v>
      </c>
      <c r="K3511" s="6">
        <f>VLOOKUP(M3511,'BASE ARTICLE SAMUEL 25012023 v2'!$A$1:$K$1287,11,FALSE)</f>
        <v>1.2116300000000002</v>
      </c>
      <c r="L3511" s="6">
        <f t="shared" si="442"/>
        <v>2.4232600000000004</v>
      </c>
      <c r="M3511" t="s">
        <v>558</v>
      </c>
      <c r="N3511" t="str">
        <f>VLOOKUP(M3511,'BASE ARTICLE SAMUEL 25012023 v1'!$A$2:$B$1287,2,FALSE)</f>
        <v>AS</v>
      </c>
      <c r="O3511">
        <f t="shared" si="438"/>
        <v>1.8220000000000001</v>
      </c>
    </row>
    <row r="3512" spans="1:15" outlineLevel="2" x14ac:dyDescent="0.25">
      <c r="A3512" t="s">
        <v>1206</v>
      </c>
      <c r="B3512" s="74" t="str">
        <f t="shared" si="437"/>
        <v>0V100BG</v>
      </c>
      <c r="C3512" t="str">
        <f>VLOOKUP(A3512,'BASE ARTICLE SAMUEL 25012023 v1'!$A$1:$B$1287,2,FALSE)</f>
        <v>AF</v>
      </c>
      <c r="D3512" t="s">
        <v>1109</v>
      </c>
      <c r="E3512">
        <v>1</v>
      </c>
      <c r="F3512" t="s">
        <v>1110</v>
      </c>
      <c r="G3512" s="71">
        <f>VLOOKUP(M3512,'BASE ARTICLE SAMUEL 25012023 v1'!$A$1:$F$1287,6,FALSE)</f>
        <v>199.65</v>
      </c>
      <c r="H3512" s="6">
        <f>VLOOKUP(M3512,'BASE ARTICLE SAMUEL 25012023 v2'!$A$1:$H$1287,8,FALSE)</f>
        <v>199.65</v>
      </c>
      <c r="I3512">
        <v>294.02999999999997</v>
      </c>
      <c r="J3512">
        <f t="shared" si="441"/>
        <v>294.02999999999997</v>
      </c>
      <c r="K3512" s="6">
        <f>VLOOKUP(M3512,'BASE ARTICLE SAMUEL 25012023 v2'!$A$1:$K$1287,11,FALSE)</f>
        <v>299.47500000000002</v>
      </c>
      <c r="L3512" s="6">
        <f t="shared" si="442"/>
        <v>299.47500000000002</v>
      </c>
      <c r="M3512" t="s">
        <v>1109</v>
      </c>
      <c r="N3512" t="str">
        <f>VLOOKUP(M3512,'BASE ARTICLE SAMUEL 25012023 v1'!$A$2:$B$1287,2,FALSE)</f>
        <v>AN</v>
      </c>
      <c r="O3512">
        <f t="shared" si="438"/>
        <v>199.65</v>
      </c>
    </row>
    <row r="3513" spans="1:15" outlineLevel="2" x14ac:dyDescent="0.25">
      <c r="A3513" t="s">
        <v>1206</v>
      </c>
      <c r="B3513" s="74" t="str">
        <f t="shared" si="437"/>
        <v>0V100BG</v>
      </c>
      <c r="C3513" t="str">
        <f>VLOOKUP(A3513,'BASE ARTICLE SAMUEL 25012023 v1'!$A$1:$B$1287,2,FALSE)</f>
        <v>AF</v>
      </c>
      <c r="D3513">
        <v>8434000618</v>
      </c>
      <c r="E3513">
        <v>5</v>
      </c>
      <c r="F3513" t="s">
        <v>1485</v>
      </c>
      <c r="G3513" s="71">
        <f>VLOOKUP(M3513,'BASE ARTICLE SAMUEL 25012023 v1'!$A$1:$F$1287,6,FALSE)</f>
        <v>0.02</v>
      </c>
      <c r="H3513" s="6">
        <f>VLOOKUP(M3513,'BASE ARTICLE SAMUEL 25012023 v2'!$A$1:$H$1287,8,FALSE)</f>
        <v>0.02</v>
      </c>
      <c r="I3513">
        <v>0.03</v>
      </c>
      <c r="J3513">
        <f t="shared" si="441"/>
        <v>0.15</v>
      </c>
      <c r="K3513" s="6">
        <f>VLOOKUP(M3513,'BASE ARTICLE SAMUEL 25012023 v2'!$A$1:$K$1287,11,FALSE)</f>
        <v>0.03</v>
      </c>
      <c r="L3513" s="6">
        <f t="shared" si="442"/>
        <v>0.15</v>
      </c>
      <c r="M3513">
        <v>8434000618</v>
      </c>
      <c r="N3513" t="str">
        <f>VLOOKUP(M3513,'BASE ARTICLE SAMUEL 25012023 v1'!$A$2:$B$1287,2,FALSE)</f>
        <v>AN</v>
      </c>
      <c r="O3513">
        <f t="shared" si="438"/>
        <v>0.1</v>
      </c>
    </row>
    <row r="3514" spans="1:15" outlineLevel="2" x14ac:dyDescent="0.25">
      <c r="A3514" t="s">
        <v>1206</v>
      </c>
      <c r="B3514" s="74" t="str">
        <f t="shared" si="437"/>
        <v>0V100BG</v>
      </c>
      <c r="C3514" t="str">
        <f>VLOOKUP(A3514,'BASE ARTICLE SAMUEL 25012023 v1'!$A$1:$B$1287,2,FALSE)</f>
        <v>AF</v>
      </c>
      <c r="D3514" t="s">
        <v>1669</v>
      </c>
      <c r="E3514">
        <v>2</v>
      </c>
      <c r="F3514" t="s">
        <v>1670</v>
      </c>
      <c r="G3514" s="71">
        <f>VLOOKUP(M3514,'BASE ARTICLE SAMUEL 25012023 v1'!$A$1:$F$1287,6,FALSE)</f>
        <v>7.0000000000000007E-2</v>
      </c>
      <c r="H3514" s="6">
        <f>VLOOKUP(M3514,'BASE ARTICLE SAMUEL 25012023 v2'!$A$1:$H$1287,8,FALSE)</f>
        <v>7.0000000000000007E-2</v>
      </c>
      <c r="I3514">
        <v>0.11</v>
      </c>
      <c r="J3514">
        <f t="shared" si="441"/>
        <v>0.22</v>
      </c>
      <c r="K3514" s="6">
        <f>VLOOKUP(M3514,'BASE ARTICLE SAMUEL 25012023 v2'!$A$1:$K$1287,11,FALSE)</f>
        <v>0.11200000000000002</v>
      </c>
      <c r="L3514" s="6">
        <f t="shared" si="442"/>
        <v>0.22400000000000003</v>
      </c>
      <c r="M3514" t="s">
        <v>1669</v>
      </c>
      <c r="N3514" t="str">
        <f>VLOOKUP(M3514,'BASE ARTICLE SAMUEL 25012023 v1'!$A$2:$B$1287,2,FALSE)</f>
        <v>AN</v>
      </c>
      <c r="O3514">
        <f t="shared" si="438"/>
        <v>0.14000000000000001</v>
      </c>
    </row>
    <row r="3515" spans="1:15" outlineLevel="2" x14ac:dyDescent="0.25">
      <c r="A3515" t="s">
        <v>1206</v>
      </c>
      <c r="B3515" s="74" t="str">
        <f t="shared" si="437"/>
        <v>0V100BG</v>
      </c>
      <c r="C3515" t="str">
        <f>VLOOKUP(A3515,'BASE ARTICLE SAMUEL 25012023 v1'!$A$1:$B$1287,2,FALSE)</f>
        <v>AF</v>
      </c>
      <c r="D3515" t="s">
        <v>539</v>
      </c>
      <c r="E3515">
        <v>1</v>
      </c>
      <c r="F3515" t="s">
        <v>540</v>
      </c>
      <c r="G3515" s="71">
        <f>VLOOKUP(M3515,'BASE ARTICLE SAMUEL 25012023 v1'!$A$1:$F$1287,6,FALSE)</f>
        <v>313</v>
      </c>
      <c r="H3515" s="6">
        <f>VLOOKUP(M3515,'BASE ARTICLE SAMUEL 25012023 v2'!$A$1:$H$1287,8,FALSE)</f>
        <v>313</v>
      </c>
      <c r="I3515">
        <v>469.5</v>
      </c>
      <c r="J3515">
        <f t="shared" si="441"/>
        <v>469.5</v>
      </c>
      <c r="K3515" s="6">
        <f>VLOOKUP(M3515,'BASE ARTICLE SAMUEL 25012023 v2'!$A$1:$K$1287,11,FALSE)</f>
        <v>469.5</v>
      </c>
      <c r="L3515" s="6">
        <f t="shared" si="442"/>
        <v>469.5</v>
      </c>
      <c r="M3515" t="s">
        <v>539</v>
      </c>
      <c r="N3515" t="str">
        <f>VLOOKUP(M3515,'BASE ARTICLE SAMUEL 25012023 v1'!$A$2:$B$1287,2,FALSE)</f>
        <v>AS</v>
      </c>
      <c r="O3515">
        <f t="shared" si="438"/>
        <v>313</v>
      </c>
    </row>
    <row r="3516" spans="1:15" outlineLevel="2" x14ac:dyDescent="0.25">
      <c r="A3516" t="s">
        <v>1206</v>
      </c>
      <c r="B3516" s="74" t="str">
        <f t="shared" si="437"/>
        <v>0V100BG</v>
      </c>
      <c r="C3516" t="str">
        <f>VLOOKUP(A3516,'BASE ARTICLE SAMUEL 25012023 v1'!$A$1:$B$1287,2,FALSE)</f>
        <v>AF</v>
      </c>
      <c r="D3516" t="s">
        <v>569</v>
      </c>
      <c r="E3516">
        <v>1</v>
      </c>
      <c r="F3516" t="s">
        <v>570</v>
      </c>
      <c r="G3516" s="71">
        <f>VLOOKUP(M3516,'BASE ARTICLE SAMUEL 25012023 v1'!$A$1:$F$1287,6,FALSE)</f>
        <v>0.67</v>
      </c>
      <c r="H3516" s="6">
        <f>VLOOKUP(M3516,'BASE ARTICLE SAMUEL 25012023 v2'!$A$1:$H$1287,8,FALSE)</f>
        <v>0.73</v>
      </c>
      <c r="I3516">
        <v>0.9</v>
      </c>
      <c r="J3516">
        <f t="shared" si="441"/>
        <v>0.9</v>
      </c>
      <c r="K3516" s="6">
        <f>VLOOKUP(M3516,'BASE ARTICLE SAMUEL 25012023 v2'!$A$1:$K$1287,11,FALSE)</f>
        <v>0.97089999999999999</v>
      </c>
      <c r="L3516" s="6">
        <f t="shared" si="442"/>
        <v>0.97089999999999999</v>
      </c>
      <c r="M3516" t="s">
        <v>569</v>
      </c>
      <c r="N3516" t="str">
        <f>VLOOKUP(M3516,'BASE ARTICLE SAMUEL 25012023 v1'!$A$2:$B$1287,2,FALSE)</f>
        <v>AN</v>
      </c>
      <c r="O3516">
        <f t="shared" si="438"/>
        <v>0.73</v>
      </c>
    </row>
    <row r="3517" spans="1:15" outlineLevel="2" x14ac:dyDescent="0.25">
      <c r="A3517" t="s">
        <v>1206</v>
      </c>
      <c r="B3517" s="74" t="str">
        <f t="shared" si="437"/>
        <v>0V100BG</v>
      </c>
      <c r="C3517" t="str">
        <f>VLOOKUP(A3517,'BASE ARTICLE SAMUEL 25012023 v1'!$A$1:$B$1287,2,FALSE)</f>
        <v>AF</v>
      </c>
      <c r="D3517" t="s">
        <v>1809</v>
      </c>
      <c r="E3517">
        <v>1</v>
      </c>
      <c r="F3517" t="s">
        <v>1810</v>
      </c>
      <c r="G3517" s="71">
        <f>VLOOKUP(M3517,'BASE ARTICLE SAMUEL 25012023 v1'!$A$1:$F$1287,6,FALSE)</f>
        <v>0.2</v>
      </c>
      <c r="H3517" s="6">
        <f>VLOOKUP(M3517,'BASE ARTICLE SAMUEL 25012023 v2'!$A$1:$H$1287,8,FALSE)</f>
        <v>0.2</v>
      </c>
      <c r="I3517">
        <v>0.4</v>
      </c>
      <c r="J3517">
        <f t="shared" si="441"/>
        <v>0.4</v>
      </c>
      <c r="K3517" s="6">
        <f>VLOOKUP(M3517,'BASE ARTICLE SAMUEL 25012023 v2'!$A$1:$K$1287,11,FALSE)</f>
        <v>0.4</v>
      </c>
      <c r="L3517" s="6">
        <f t="shared" si="442"/>
        <v>0.4</v>
      </c>
      <c r="M3517" t="s">
        <v>1809</v>
      </c>
      <c r="N3517" t="str">
        <f>VLOOKUP(M3517,'BASE ARTICLE SAMUEL 25012023 v1'!$A$2:$B$1287,2,FALSE)</f>
        <v>AN</v>
      </c>
      <c r="O3517">
        <f t="shared" si="438"/>
        <v>0.2</v>
      </c>
    </row>
    <row r="3518" spans="1:15" outlineLevel="2" x14ac:dyDescent="0.25">
      <c r="A3518" t="s">
        <v>1206</v>
      </c>
      <c r="B3518" s="74" t="str">
        <f t="shared" si="437"/>
        <v>0V100BG</v>
      </c>
      <c r="C3518" t="str">
        <f>VLOOKUP(A3518,'BASE ARTICLE SAMUEL 25012023 v1'!$A$1:$B$1287,2,FALSE)</f>
        <v>AF</v>
      </c>
      <c r="D3518" t="s">
        <v>1923</v>
      </c>
      <c r="E3518">
        <v>1</v>
      </c>
      <c r="F3518" t="s">
        <v>1924</v>
      </c>
      <c r="G3518" s="71">
        <f>VLOOKUP(M3518,'BASE ARTICLE SAMUEL 25012023 v1'!$A$1:$F$1287,6,FALSE)</f>
        <v>0</v>
      </c>
      <c r="H3518" s="6">
        <f>VLOOKUP(M3518,'BASE ARTICLE SAMUEL 25012023 v2'!$A$1:$H$1287,8,FALSE)</f>
        <v>47.457000000000001</v>
      </c>
      <c r="I3518">
        <v>70.510000000000005</v>
      </c>
      <c r="J3518">
        <f t="shared" si="441"/>
        <v>70.510000000000005</v>
      </c>
      <c r="K3518" s="6">
        <f>VLOOKUP(M3518,'BASE ARTICLE SAMUEL 25012023 v2'!$A$1:$K$1287,11,FALSE)</f>
        <v>72.377800000000008</v>
      </c>
      <c r="L3518" s="6">
        <f t="shared" si="442"/>
        <v>72.377800000000008</v>
      </c>
      <c r="M3518" t="s">
        <v>1923</v>
      </c>
      <c r="N3518" t="str">
        <f>VLOOKUP(M3518,'BASE ARTICLE SAMUEL 25012023 v1'!$A$2:$B$1287,2,FALSE)</f>
        <v>AF</v>
      </c>
      <c r="O3518">
        <f t="shared" si="438"/>
        <v>47.457000000000001</v>
      </c>
    </row>
    <row r="3519" spans="1:15" outlineLevel="2" x14ac:dyDescent="0.25">
      <c r="A3519" t="s">
        <v>1206</v>
      </c>
      <c r="B3519" s="74" t="str">
        <f t="shared" si="437"/>
        <v>0V100BG</v>
      </c>
      <c r="C3519" t="str">
        <f>VLOOKUP(A3519,'BASE ARTICLE SAMUEL 25012023 v1'!$A$1:$B$1287,2,FALSE)</f>
        <v>AF</v>
      </c>
      <c r="D3519" t="s">
        <v>90</v>
      </c>
      <c r="E3519">
        <v>1</v>
      </c>
      <c r="F3519" t="s">
        <v>91</v>
      </c>
      <c r="G3519" s="71">
        <f>VLOOKUP(M3519,'BASE ARTICLE SAMUEL 25012023 v1'!$A$1:$F$1287,6,FALSE)</f>
        <v>0.92</v>
      </c>
      <c r="H3519" s="6">
        <f>VLOOKUP(M3519,'BASE ARTICLE SAMUEL 25012023 v2'!$A$1:$H$1287,8,FALSE)</f>
        <v>0.92</v>
      </c>
      <c r="I3519">
        <v>1.38</v>
      </c>
      <c r="J3519">
        <f t="shared" si="441"/>
        <v>1.38</v>
      </c>
      <c r="K3519" s="6">
        <f>VLOOKUP(M3519,'BASE ARTICLE SAMUEL 25012023 v2'!$A$1:$K$1287,11,FALSE)</f>
        <v>1.3800000000000001</v>
      </c>
      <c r="L3519" s="6">
        <f t="shared" si="442"/>
        <v>1.3800000000000001</v>
      </c>
      <c r="M3519" t="s">
        <v>90</v>
      </c>
      <c r="N3519" t="str">
        <f>VLOOKUP(M3519,'BASE ARTICLE SAMUEL 25012023 v1'!$A$2:$B$1287,2,FALSE)</f>
        <v>AS</v>
      </c>
      <c r="O3519">
        <f t="shared" si="438"/>
        <v>0.92</v>
      </c>
    </row>
    <row r="3520" spans="1:15" outlineLevel="2" x14ac:dyDescent="0.25">
      <c r="A3520" t="s">
        <v>1206</v>
      </c>
      <c r="B3520" s="74" t="str">
        <f t="shared" si="437"/>
        <v>0V100BG</v>
      </c>
      <c r="C3520" t="str">
        <f>VLOOKUP(A3520,'BASE ARTICLE SAMUEL 25012023 v1'!$A$1:$B$1287,2,FALSE)</f>
        <v>AF</v>
      </c>
      <c r="D3520" t="s">
        <v>68</v>
      </c>
      <c r="E3520">
        <v>1</v>
      </c>
      <c r="F3520" t="s">
        <v>69</v>
      </c>
      <c r="G3520" s="71">
        <f>VLOOKUP(M3520,'BASE ARTICLE SAMUEL 25012023 v1'!$A$1:$F$1287,6,FALSE)</f>
        <v>0.94</v>
      </c>
      <c r="H3520" s="6">
        <f>VLOOKUP(M3520,'BASE ARTICLE SAMUEL 25012023 v2'!$A$1:$H$1287,8,FALSE)</f>
        <v>0.94</v>
      </c>
      <c r="I3520">
        <v>1.41</v>
      </c>
      <c r="J3520">
        <f t="shared" si="441"/>
        <v>1.41</v>
      </c>
      <c r="K3520" s="6">
        <f>VLOOKUP(M3520,'BASE ARTICLE SAMUEL 25012023 v2'!$A$1:$K$1287,11,FALSE)</f>
        <v>1.41</v>
      </c>
      <c r="L3520" s="6">
        <f t="shared" si="442"/>
        <v>1.41</v>
      </c>
      <c r="M3520" t="s">
        <v>68</v>
      </c>
      <c r="N3520" t="str">
        <f>VLOOKUP(M3520,'BASE ARTICLE SAMUEL 25012023 v1'!$A$2:$B$1287,2,FALSE)</f>
        <v>AS</v>
      </c>
      <c r="O3520">
        <f t="shared" si="438"/>
        <v>0.94</v>
      </c>
    </row>
    <row r="3521" spans="1:15" outlineLevel="2" x14ac:dyDescent="0.25">
      <c r="A3521" t="s">
        <v>1206</v>
      </c>
      <c r="B3521" s="74" t="str">
        <f t="shared" si="437"/>
        <v>0V100BG</v>
      </c>
      <c r="C3521" t="str">
        <f>VLOOKUP(A3521,'BASE ARTICLE SAMUEL 25012023 v1'!$A$1:$B$1287,2,FALSE)</f>
        <v>AF</v>
      </c>
      <c r="D3521" t="s">
        <v>1929</v>
      </c>
      <c r="E3521">
        <v>1</v>
      </c>
      <c r="F3521" t="s">
        <v>1930</v>
      </c>
      <c r="G3521" s="71">
        <f>VLOOKUP(M3521,'BASE ARTICLE SAMUEL 25012023 v1'!$A$1:$F$1287,6,FALSE)</f>
        <v>37.68</v>
      </c>
      <c r="H3521" s="6">
        <f>VLOOKUP(M3521,'BASE ARTICLE SAMUEL 25012023 v2'!$A$1:$H$1287,8,FALSE)</f>
        <v>37.183000000000007</v>
      </c>
      <c r="I3521">
        <v>19.28</v>
      </c>
      <c r="J3521">
        <f t="shared" si="441"/>
        <v>19.28</v>
      </c>
      <c r="K3521" s="6">
        <f>VLOOKUP(M3521,'BASE ARTICLE SAMUEL 25012023 v2'!$A$1:$K$1287,11,FALSE)</f>
        <v>46.478750000000005</v>
      </c>
      <c r="L3521" s="6">
        <f t="shared" si="442"/>
        <v>46.478750000000005</v>
      </c>
      <c r="M3521" t="s">
        <v>1929</v>
      </c>
      <c r="N3521" t="str">
        <f>VLOOKUP(M3521,'BASE ARTICLE SAMUEL 25012023 v1'!$A$2:$B$1287,2,FALSE)</f>
        <v>AA</v>
      </c>
      <c r="O3521">
        <f t="shared" si="438"/>
        <v>37.183000000000007</v>
      </c>
    </row>
    <row r="3522" spans="1:15" outlineLevel="2" x14ac:dyDescent="0.25">
      <c r="A3522" t="s">
        <v>1206</v>
      </c>
      <c r="B3522" s="74" t="str">
        <f t="shared" si="437"/>
        <v>0V100BG</v>
      </c>
      <c r="C3522" t="str">
        <f>VLOOKUP(A3522,'BASE ARTICLE SAMUEL 25012023 v1'!$A$1:$B$1287,2,FALSE)</f>
        <v>AF</v>
      </c>
      <c r="D3522" t="s">
        <v>1927</v>
      </c>
      <c r="E3522">
        <v>1</v>
      </c>
      <c r="F3522" t="s">
        <v>1928</v>
      </c>
      <c r="G3522" s="71">
        <f>VLOOKUP(M3522,'BASE ARTICLE SAMUEL 25012023 v1'!$A$1:$F$1287,6,FALSE)</f>
        <v>0</v>
      </c>
      <c r="H3522" s="6">
        <f>VLOOKUP(M3522,'BASE ARTICLE SAMUEL 25012023 v2'!$A$1:$H$1287,8,FALSE)</f>
        <v>15.644</v>
      </c>
      <c r="I3522">
        <v>23.31</v>
      </c>
      <c r="J3522">
        <f t="shared" si="441"/>
        <v>23.31</v>
      </c>
      <c r="K3522" s="6">
        <f>VLOOKUP(M3522,'BASE ARTICLE SAMUEL 25012023 v2'!$A$1:$K$1287,11,FALSE)</f>
        <v>23.441000025970002</v>
      </c>
      <c r="L3522" s="6">
        <f t="shared" si="442"/>
        <v>23.441000025970002</v>
      </c>
      <c r="M3522" t="s">
        <v>1927</v>
      </c>
      <c r="N3522" t="str">
        <f>VLOOKUP(M3522,'BASE ARTICLE SAMUEL 25012023 v1'!$A$2:$B$1287,2,FALSE)</f>
        <v>AF</v>
      </c>
      <c r="O3522">
        <f t="shared" si="438"/>
        <v>15.644</v>
      </c>
    </row>
    <row r="3523" spans="1:15" outlineLevel="2" x14ac:dyDescent="0.25">
      <c r="A3523" t="s">
        <v>1206</v>
      </c>
      <c r="B3523" s="74" t="str">
        <f t="shared" si="437"/>
        <v>0V100BG</v>
      </c>
      <c r="C3523" t="str">
        <f>VLOOKUP(A3523,'BASE ARTICLE SAMUEL 25012023 v1'!$A$1:$B$1287,2,FALSE)</f>
        <v>AF</v>
      </c>
      <c r="D3523" t="s">
        <v>1939</v>
      </c>
      <c r="E3523">
        <v>1</v>
      </c>
      <c r="F3523" t="s">
        <v>1940</v>
      </c>
      <c r="G3523" s="71">
        <f>VLOOKUP(M3523,'BASE ARTICLE SAMUEL 25012023 v1'!$A$1:$F$1287,6,FALSE)</f>
        <v>94.3</v>
      </c>
      <c r="H3523" s="6">
        <f>VLOOKUP(M3523,'BASE ARTICLE SAMUEL 25012023 v2'!$A$1:$H$1287,8,FALSE)</f>
        <v>90.79</v>
      </c>
      <c r="I3523">
        <v>129.16</v>
      </c>
      <c r="J3523">
        <f t="shared" si="441"/>
        <v>129.16</v>
      </c>
      <c r="K3523" s="6">
        <f>VLOOKUP(M3523,'BASE ARTICLE SAMUEL 25012023 v2'!$A$1:$K$1287,11,FALSE)</f>
        <v>129.88140000800001</v>
      </c>
      <c r="L3523" s="6">
        <f t="shared" si="442"/>
        <v>129.88140000800001</v>
      </c>
      <c r="M3523" t="s">
        <v>1939</v>
      </c>
      <c r="N3523" t="str">
        <f>VLOOKUP(M3523,'BASE ARTICLE SAMUEL 25012023 v1'!$A$2:$B$1287,2,FALSE)</f>
        <v>AF</v>
      </c>
      <c r="O3523">
        <f t="shared" si="438"/>
        <v>90.79</v>
      </c>
    </row>
    <row r="3524" spans="1:15" outlineLevel="2" x14ac:dyDescent="0.25">
      <c r="A3524" t="s">
        <v>1206</v>
      </c>
      <c r="B3524" s="74" t="str">
        <f t="shared" ref="B3524:B3587" si="443">MID(A3524,7,100)</f>
        <v>0V100BG</v>
      </c>
      <c r="C3524" t="str">
        <f>VLOOKUP(A3524,'BASE ARTICLE SAMUEL 25012023 v1'!$A$1:$B$1287,2,FALSE)</f>
        <v>AF</v>
      </c>
      <c r="D3524">
        <v>7214321415</v>
      </c>
      <c r="E3524">
        <v>1</v>
      </c>
      <c r="F3524" t="s">
        <v>1597</v>
      </c>
      <c r="G3524" s="71">
        <f>VLOOKUP(M3524,'BASE ARTICLE SAMUEL 25012023 v1'!$A$1:$F$1287,6,FALSE)</f>
        <v>0.03</v>
      </c>
      <c r="H3524" s="6">
        <f>VLOOKUP(M3524,'BASE ARTICLE SAMUEL 25012023 v2'!$A$1:$H$1287,8,FALSE)</f>
        <v>0.03</v>
      </c>
      <c r="I3524">
        <v>0.05</v>
      </c>
      <c r="J3524">
        <f t="shared" si="441"/>
        <v>0.05</v>
      </c>
      <c r="K3524" s="6">
        <f>VLOOKUP(M3524,'BASE ARTICLE SAMUEL 25012023 v2'!$A$1:$K$1287,11,FALSE)</f>
        <v>5.0000000010000001</v>
      </c>
      <c r="L3524" s="6">
        <f t="shared" si="442"/>
        <v>5.0000000010000001</v>
      </c>
      <c r="M3524">
        <v>7214321415</v>
      </c>
      <c r="N3524" t="str">
        <f>VLOOKUP(M3524,'BASE ARTICLE SAMUEL 25012023 v1'!$A$2:$B$1287,2,FALSE)</f>
        <v>AN</v>
      </c>
      <c r="O3524">
        <f t="shared" si="438"/>
        <v>0.03</v>
      </c>
    </row>
    <row r="3525" spans="1:15" outlineLevel="2" x14ac:dyDescent="0.25">
      <c r="A3525" t="s">
        <v>1206</v>
      </c>
      <c r="B3525" s="74" t="str">
        <f t="shared" si="443"/>
        <v>0V100BG</v>
      </c>
      <c r="C3525" t="str">
        <f>VLOOKUP(A3525,'BASE ARTICLE SAMUEL 25012023 v1'!$A$1:$B$1287,2,FALSE)</f>
        <v>AF</v>
      </c>
      <c r="D3525" t="s">
        <v>1603</v>
      </c>
      <c r="E3525">
        <v>2.16</v>
      </c>
      <c r="F3525" t="s">
        <v>1604</v>
      </c>
      <c r="G3525" s="71">
        <f>VLOOKUP(M3525,'BASE ARTICLE SAMUEL 25012023 v1'!$A$1:$F$1287,6,FALSE)</f>
        <v>50</v>
      </c>
      <c r="H3525" s="6">
        <f>VLOOKUP(M3525,'BASE ARTICLE SAMUEL 25012023 v2'!$A$1:$H$1287,8,FALSE)</f>
        <v>0</v>
      </c>
      <c r="I3525">
        <v>75</v>
      </c>
      <c r="J3525">
        <f t="shared" si="441"/>
        <v>162</v>
      </c>
      <c r="K3525" s="6">
        <f>VLOOKUP(M3525,'BASE ARTICLE SAMUEL 25012023 v2'!$A$1:$K$1287,11,FALSE)</f>
        <v>75</v>
      </c>
      <c r="L3525" s="6">
        <f t="shared" si="442"/>
        <v>162</v>
      </c>
      <c r="M3525" t="s">
        <v>1603</v>
      </c>
      <c r="N3525" t="str">
        <f>VLOOKUP(M3525,'BASE ARTICLE SAMUEL 25012023 v1'!$A$2:$B$1287,2,FALSE)</f>
        <v>AN</v>
      </c>
      <c r="O3525">
        <f t="shared" si="438"/>
        <v>0</v>
      </c>
    </row>
    <row r="3526" spans="1:15" outlineLevel="2" x14ac:dyDescent="0.25">
      <c r="A3526" t="s">
        <v>1206</v>
      </c>
      <c r="B3526" s="74" t="str">
        <f t="shared" si="443"/>
        <v>0V100BG</v>
      </c>
      <c r="C3526" t="str">
        <f>VLOOKUP(A3526,'BASE ARTICLE SAMUEL 25012023 v1'!$A$1:$B$1287,2,FALSE)</f>
        <v>AF</v>
      </c>
      <c r="D3526" t="s">
        <v>757</v>
      </c>
      <c r="E3526">
        <v>1</v>
      </c>
      <c r="F3526" t="s">
        <v>758</v>
      </c>
      <c r="G3526" s="71">
        <f>VLOOKUP(M3526,'BASE ARTICLE SAMUEL 25012023 v1'!$A$1:$F$1287,6,FALSE)</f>
        <v>1.22</v>
      </c>
      <c r="H3526" s="6">
        <f>VLOOKUP(M3526,'BASE ARTICLE SAMUEL 25012023 v2'!$A$1:$H$1287,8,FALSE)</f>
        <v>1.22</v>
      </c>
      <c r="I3526">
        <v>1.62</v>
      </c>
      <c r="J3526">
        <f t="shared" si="441"/>
        <v>1.62</v>
      </c>
      <c r="K3526" s="6">
        <f>VLOOKUP(M3526,'BASE ARTICLE SAMUEL 25012023 v2'!$A$1:$K$1287,11,FALSE)</f>
        <v>1.6226</v>
      </c>
      <c r="L3526" s="6">
        <f t="shared" si="442"/>
        <v>1.6226</v>
      </c>
      <c r="M3526" t="s">
        <v>757</v>
      </c>
      <c r="N3526" t="str">
        <f>VLOOKUP(M3526,'BASE ARTICLE SAMUEL 25012023 v1'!$A$2:$B$1287,2,FALSE)</f>
        <v>AS</v>
      </c>
      <c r="O3526">
        <f t="shared" si="438"/>
        <v>1.22</v>
      </c>
    </row>
    <row r="3527" spans="1:15" outlineLevel="2" x14ac:dyDescent="0.25">
      <c r="A3527" t="s">
        <v>1206</v>
      </c>
      <c r="B3527" s="74" t="str">
        <f t="shared" si="443"/>
        <v>0V100BG</v>
      </c>
      <c r="C3527" t="str">
        <f>VLOOKUP(A3527,'BASE ARTICLE SAMUEL 25012023 v1'!$A$1:$B$1287,2,FALSE)</f>
        <v>AF</v>
      </c>
      <c r="D3527">
        <v>9600000618</v>
      </c>
      <c r="E3527">
        <v>1</v>
      </c>
      <c r="F3527" t="s">
        <v>1160</v>
      </c>
      <c r="G3527" s="71">
        <f>VLOOKUP(M3527,'BASE ARTICLE SAMUEL 25012023 v1'!$A$1:$F$1287,6,FALSE)</f>
        <v>1.2</v>
      </c>
      <c r="H3527" s="6">
        <f>VLOOKUP(M3527,'BASE ARTICLE SAMUEL 25012023 v2'!$A$1:$H$1287,8,FALSE)</f>
        <v>1.2</v>
      </c>
      <c r="I3527">
        <v>2.4</v>
      </c>
      <c r="J3527">
        <f t="shared" si="441"/>
        <v>2.4</v>
      </c>
      <c r="K3527" s="6">
        <f>VLOOKUP(M3527,'BASE ARTICLE SAMUEL 25012023 v2'!$A$1:$K$1287,11,FALSE)</f>
        <v>2.4</v>
      </c>
      <c r="L3527" s="6">
        <f t="shared" si="442"/>
        <v>2.4</v>
      </c>
      <c r="M3527">
        <v>9600000618</v>
      </c>
      <c r="N3527" t="str">
        <f>VLOOKUP(M3527,'BASE ARTICLE SAMUEL 25012023 v1'!$A$2:$B$1287,2,FALSE)</f>
        <v>AN</v>
      </c>
      <c r="O3527">
        <f t="shared" si="438"/>
        <v>1.2</v>
      </c>
    </row>
    <row r="3528" spans="1:15" outlineLevel="2" x14ac:dyDescent="0.25">
      <c r="A3528" t="s">
        <v>1206</v>
      </c>
      <c r="B3528" s="74" t="str">
        <f t="shared" si="443"/>
        <v>0V100BG</v>
      </c>
      <c r="C3528" t="str">
        <f>VLOOKUP(A3528,'BASE ARTICLE SAMUEL 25012023 v1'!$A$1:$B$1287,2,FALSE)</f>
        <v>AF</v>
      </c>
      <c r="D3528" t="s">
        <v>1549</v>
      </c>
      <c r="E3528">
        <v>1</v>
      </c>
      <c r="F3528" t="s">
        <v>1550</v>
      </c>
      <c r="G3528" s="71">
        <f>VLOOKUP(M3528,'BASE ARTICLE SAMUEL 25012023 v1'!$A$1:$F$1287,6,FALSE)</f>
        <v>5</v>
      </c>
      <c r="H3528" s="6">
        <f>VLOOKUP(M3528,'BASE ARTICLE SAMUEL 25012023 v2'!$A$1:$H$1287,8,FALSE)</f>
        <v>5</v>
      </c>
      <c r="I3528">
        <v>0</v>
      </c>
      <c r="J3528">
        <f t="shared" si="441"/>
        <v>0</v>
      </c>
      <c r="K3528" s="6">
        <f>VLOOKUP(M3528,'BASE ARTICLE SAMUEL 25012023 v2'!$A$1:$K$1287,11,FALSE)</f>
        <v>5.5</v>
      </c>
      <c r="L3528" s="6">
        <f t="shared" si="442"/>
        <v>5.5</v>
      </c>
      <c r="M3528" t="s">
        <v>1549</v>
      </c>
      <c r="N3528" t="str">
        <f>VLOOKUP(M3528,'BASE ARTICLE SAMUEL 25012023 v1'!$A$2:$B$1287,2,FALSE)</f>
        <v>AN</v>
      </c>
      <c r="O3528">
        <f t="shared" si="438"/>
        <v>5</v>
      </c>
    </row>
    <row r="3529" spans="1:15" outlineLevel="2" x14ac:dyDescent="0.25">
      <c r="A3529" t="s">
        <v>1206</v>
      </c>
      <c r="B3529" s="74" t="str">
        <f t="shared" si="443"/>
        <v>0V100BG</v>
      </c>
      <c r="C3529" t="str">
        <f>VLOOKUP(A3529,'BASE ARTICLE SAMUEL 25012023 v1'!$A$1:$B$1287,2,FALSE)</f>
        <v>AF</v>
      </c>
      <c r="D3529" t="s">
        <v>1667</v>
      </c>
      <c r="E3529">
        <v>2</v>
      </c>
      <c r="F3529" t="s">
        <v>1668</v>
      </c>
      <c r="G3529" s="71">
        <f>VLOOKUP(M3529,'BASE ARTICLE SAMUEL 25012023 v1'!$A$1:$F$1287,6,FALSE)</f>
        <v>0.6</v>
      </c>
      <c r="H3529" s="6">
        <f>VLOOKUP(M3529,'BASE ARTICLE SAMUEL 25012023 v2'!$A$1:$H$1287,8,FALSE)</f>
        <v>0.6</v>
      </c>
      <c r="I3529">
        <v>0.9</v>
      </c>
      <c r="J3529">
        <f t="shared" si="441"/>
        <v>1.8</v>
      </c>
      <c r="K3529" s="6">
        <f>VLOOKUP(M3529,'BASE ARTICLE SAMUEL 25012023 v2'!$A$1:$K$1287,11,FALSE)</f>
        <v>0.89999999999999991</v>
      </c>
      <c r="L3529" s="6">
        <f t="shared" si="442"/>
        <v>1.7999999999999998</v>
      </c>
      <c r="M3529" t="s">
        <v>1667</v>
      </c>
      <c r="N3529" t="str">
        <f>VLOOKUP(M3529,'BASE ARTICLE SAMUEL 25012023 v1'!$A$2:$B$1287,2,FALSE)</f>
        <v>AN</v>
      </c>
      <c r="O3529">
        <f t="shared" si="438"/>
        <v>1.2</v>
      </c>
    </row>
    <row r="3530" spans="1:15" outlineLevel="2" x14ac:dyDescent="0.25">
      <c r="A3530" t="s">
        <v>1206</v>
      </c>
      <c r="B3530" s="74" t="str">
        <f t="shared" si="443"/>
        <v>0V100BG</v>
      </c>
      <c r="C3530" t="str">
        <f>VLOOKUP(A3530,'BASE ARTICLE SAMUEL 25012023 v1'!$A$1:$B$1287,2,FALSE)</f>
        <v>AF</v>
      </c>
      <c r="D3530" t="s">
        <v>1111</v>
      </c>
      <c r="E3530">
        <v>1</v>
      </c>
      <c r="F3530" t="s">
        <v>1112</v>
      </c>
      <c r="G3530" s="71">
        <f>VLOOKUP(M3530,'BASE ARTICLE SAMUEL 25012023 v1'!$A$1:$F$1287,6,FALSE)</f>
        <v>64.900000000000006</v>
      </c>
      <c r="H3530" s="6">
        <f>VLOOKUP(M3530,'BASE ARTICLE SAMUEL 25012023 v2'!$A$1:$H$1287,8,FALSE)</f>
        <v>64.900000000000006</v>
      </c>
      <c r="I3530">
        <v>98.77</v>
      </c>
      <c r="J3530">
        <f t="shared" si="441"/>
        <v>98.77</v>
      </c>
      <c r="K3530" s="6">
        <f>VLOOKUP(M3530,'BASE ARTICLE SAMUEL 25012023 v2'!$A$1:$K$1287,11,FALSE)</f>
        <v>100.59500000000001</v>
      </c>
      <c r="L3530" s="6">
        <f t="shared" si="442"/>
        <v>100.59500000000001</v>
      </c>
      <c r="M3530" t="s">
        <v>1111</v>
      </c>
      <c r="N3530" t="str">
        <f>VLOOKUP(M3530,'BASE ARTICLE SAMUEL 25012023 v1'!$A$2:$B$1287,2,FALSE)</f>
        <v>AS</v>
      </c>
      <c r="O3530">
        <f t="shared" si="438"/>
        <v>64.900000000000006</v>
      </c>
    </row>
    <row r="3531" spans="1:15" outlineLevel="2" x14ac:dyDescent="0.25">
      <c r="A3531" t="s">
        <v>1206</v>
      </c>
      <c r="B3531" s="74" t="str">
        <f t="shared" si="443"/>
        <v>0V100BG</v>
      </c>
      <c r="C3531" t="str">
        <f>VLOOKUP(A3531,'BASE ARTICLE SAMUEL 25012023 v1'!$A$1:$B$1287,2,FALSE)</f>
        <v>AF</v>
      </c>
      <c r="D3531" t="s">
        <v>1560</v>
      </c>
      <c r="E3531">
        <v>4</v>
      </c>
      <c r="F3531" t="s">
        <v>1561</v>
      </c>
      <c r="G3531" s="71">
        <f>VLOOKUP(M3531,'BASE ARTICLE SAMUEL 25012023 v1'!$A$1:$F$1287,6,FALSE)</f>
        <v>0.13</v>
      </c>
      <c r="H3531" s="6">
        <f>VLOOKUP(M3531,'BASE ARTICLE SAMUEL 25012023 v2'!$A$1:$H$1287,8,FALSE)</f>
        <v>0.13</v>
      </c>
      <c r="I3531">
        <v>0.19</v>
      </c>
      <c r="J3531">
        <f t="shared" si="441"/>
        <v>0.76</v>
      </c>
      <c r="K3531" s="6">
        <f>VLOOKUP(M3531,'BASE ARTICLE SAMUEL 25012023 v2'!$A$1:$K$1287,11,FALSE)</f>
        <v>0.19000000500000003</v>
      </c>
      <c r="L3531" s="6">
        <f t="shared" si="442"/>
        <v>0.76000002000000011</v>
      </c>
      <c r="M3531" t="s">
        <v>1560</v>
      </c>
      <c r="N3531" t="str">
        <f>VLOOKUP(M3531,'BASE ARTICLE SAMUEL 25012023 v1'!$A$2:$B$1287,2,FALSE)</f>
        <v>AN</v>
      </c>
      <c r="O3531">
        <f t="shared" si="438"/>
        <v>0.52</v>
      </c>
    </row>
    <row r="3532" spans="1:15" outlineLevel="2" x14ac:dyDescent="0.25">
      <c r="A3532" t="s">
        <v>1206</v>
      </c>
      <c r="B3532" s="74" t="str">
        <f t="shared" si="443"/>
        <v>0V100BG</v>
      </c>
      <c r="C3532" t="str">
        <f>VLOOKUP(A3532,'BASE ARTICLE SAMUEL 25012023 v1'!$A$1:$B$1287,2,FALSE)</f>
        <v>AF</v>
      </c>
      <c r="D3532">
        <v>8535000618</v>
      </c>
      <c r="E3532">
        <v>4</v>
      </c>
      <c r="F3532" t="s">
        <v>1489</v>
      </c>
      <c r="G3532" s="71">
        <f>VLOOKUP(M3532,'BASE ARTICLE SAMUEL 25012023 v1'!$A$1:$F$1287,6,FALSE)</f>
        <v>0.03</v>
      </c>
      <c r="H3532" s="6">
        <f>VLOOKUP(M3532,'BASE ARTICLE SAMUEL 25012023 v2'!$A$1:$H$1287,8,FALSE)</f>
        <v>0.03</v>
      </c>
      <c r="I3532">
        <v>0.05</v>
      </c>
      <c r="J3532">
        <f t="shared" si="441"/>
        <v>0.2</v>
      </c>
      <c r="K3532" s="6">
        <f>VLOOKUP(M3532,'BASE ARTICLE SAMUEL 25012023 v2'!$A$1:$K$1287,11,FALSE)</f>
        <v>5.0000000999999995E-2</v>
      </c>
      <c r="L3532" s="6">
        <f t="shared" si="442"/>
        <v>0.20000000399999998</v>
      </c>
      <c r="M3532">
        <v>8535000618</v>
      </c>
      <c r="N3532" t="str">
        <f>VLOOKUP(M3532,'BASE ARTICLE SAMUEL 25012023 v1'!$A$2:$B$1287,2,FALSE)</f>
        <v>AN</v>
      </c>
      <c r="O3532">
        <f t="shared" si="438"/>
        <v>0.12</v>
      </c>
    </row>
    <row r="3533" spans="1:15" outlineLevel="2" x14ac:dyDescent="0.25">
      <c r="A3533" t="s">
        <v>1206</v>
      </c>
      <c r="B3533" s="74" t="str">
        <f t="shared" si="443"/>
        <v>0V100BG</v>
      </c>
      <c r="C3533" t="str">
        <f>VLOOKUP(A3533,'BASE ARTICLE SAMUEL 25012023 v1'!$A$1:$B$1287,2,FALSE)</f>
        <v>AF</v>
      </c>
      <c r="D3533" t="s">
        <v>2350</v>
      </c>
      <c r="E3533">
        <v>3</v>
      </c>
      <c r="F3533" t="s">
        <v>2351</v>
      </c>
      <c r="G3533" s="71">
        <f>VLOOKUP(M3533,'BASE ARTICLE SAMUEL 25012023 v1'!$A$1:$F$1287,6,FALSE)</f>
        <v>9.7899999999999991</v>
      </c>
      <c r="H3533" s="6">
        <f>VLOOKUP(M3533,'BASE ARTICLE SAMUEL 25012023 v2'!$A$1:$H$1287,8,FALSE)</f>
        <v>9.7899999999999991</v>
      </c>
      <c r="I3533">
        <v>0</v>
      </c>
      <c r="J3533">
        <f t="shared" si="441"/>
        <v>0</v>
      </c>
      <c r="K3533" s="6">
        <f>VLOOKUP(M3533,'BASE ARTICLE SAMUEL 25012023 v2'!$A$1:$K$1287,11,FALSE)</f>
        <v>14.684999999999999</v>
      </c>
      <c r="L3533" s="6">
        <f t="shared" si="442"/>
        <v>44.054999999999993</v>
      </c>
      <c r="M3533" t="s">
        <v>2350</v>
      </c>
      <c r="N3533" t="str">
        <f>VLOOKUP(M3533,'BASE ARTICLE SAMUEL 25012023 v1'!$A$2:$B$1287,2,FALSE)</f>
        <v>AN</v>
      </c>
      <c r="O3533">
        <f t="shared" si="438"/>
        <v>29.369999999999997</v>
      </c>
    </row>
    <row r="3534" spans="1:15" outlineLevel="2" x14ac:dyDescent="0.25">
      <c r="A3534" t="s">
        <v>1206</v>
      </c>
      <c r="B3534" s="74" t="str">
        <f t="shared" si="443"/>
        <v>0V100BG</v>
      </c>
      <c r="C3534" t="str">
        <f>VLOOKUP(A3534,'BASE ARTICLE SAMUEL 25012023 v1'!$A$1:$B$1287,2,FALSE)</f>
        <v>AF</v>
      </c>
      <c r="D3534" t="s">
        <v>2545</v>
      </c>
      <c r="E3534">
        <v>1</v>
      </c>
      <c r="F3534" t="s">
        <v>2546</v>
      </c>
      <c r="G3534" s="71">
        <f>VLOOKUP(M3534,'BASE ARTICLE SAMUEL 25012023 v1'!$A$1:$F$1287,6,FALSE)</f>
        <v>4.78</v>
      </c>
      <c r="H3534" s="6">
        <f>VLOOKUP(M3534,'BASE ARTICLE SAMUEL 25012023 v2'!$A$1:$H$1287,8,FALSE)</f>
        <v>5.1559999999999997</v>
      </c>
      <c r="I3534">
        <v>15.6</v>
      </c>
      <c r="J3534">
        <f t="shared" si="441"/>
        <v>15.6</v>
      </c>
      <c r="K3534" s="6">
        <f>VLOOKUP(M3534,'BASE ARTICLE SAMUEL 25012023 v2'!$A$1:$K$1287,11,FALSE)</f>
        <v>6.8574799999999998</v>
      </c>
      <c r="L3534" s="6">
        <f t="shared" si="442"/>
        <v>6.8574799999999998</v>
      </c>
      <c r="M3534" t="s">
        <v>2545</v>
      </c>
      <c r="N3534" t="str">
        <f>VLOOKUP(M3534,'BASE ARTICLE SAMUEL 25012023 v1'!$A$2:$B$1287,2,FALSE)</f>
        <v>AN</v>
      </c>
      <c r="O3534">
        <f t="shared" si="438"/>
        <v>5.1559999999999997</v>
      </c>
    </row>
    <row r="3535" spans="1:15" outlineLevel="2" x14ac:dyDescent="0.25">
      <c r="A3535" t="s">
        <v>1206</v>
      </c>
      <c r="B3535" s="74" t="str">
        <f t="shared" si="443"/>
        <v>0V100BG</v>
      </c>
      <c r="C3535" t="str">
        <f>VLOOKUP(A3535,'BASE ARTICLE SAMUEL 25012023 v1'!$A$1:$B$1287,2,FALSE)</f>
        <v>AF</v>
      </c>
      <c r="D3535">
        <v>8412602518</v>
      </c>
      <c r="E3535">
        <v>4</v>
      </c>
      <c r="F3535" t="s">
        <v>1483</v>
      </c>
      <c r="G3535" s="71">
        <f>VLOOKUP(M3535,'BASE ARTICLE SAMUEL 25012023 v1'!$A$1:$F$1287,6,FALSE)</f>
        <v>0.04</v>
      </c>
      <c r="H3535" s="6">
        <f>VLOOKUP(M3535,'BASE ARTICLE SAMUEL 25012023 v2'!$A$1:$H$1287,8,FALSE)</f>
        <v>0.04</v>
      </c>
      <c r="I3535">
        <v>0.05</v>
      </c>
      <c r="J3535">
        <f t="shared" si="441"/>
        <v>0.2</v>
      </c>
      <c r="K3535" s="6">
        <f>VLOOKUP(M3535,'BASE ARTICLE SAMUEL 25012023 v2'!$A$1:$K$1287,11,FALSE)</f>
        <v>0.05</v>
      </c>
      <c r="L3535" s="6">
        <f t="shared" si="442"/>
        <v>0.2</v>
      </c>
      <c r="M3535">
        <v>8412602518</v>
      </c>
      <c r="N3535" t="str">
        <f>VLOOKUP(M3535,'BASE ARTICLE SAMUEL 25012023 v1'!$A$2:$B$1287,2,FALSE)</f>
        <v>AN</v>
      </c>
      <c r="O3535">
        <f t="shared" si="438"/>
        <v>0.16</v>
      </c>
    </row>
    <row r="3536" spans="1:15" outlineLevel="1" x14ac:dyDescent="0.25">
      <c r="A3536" s="74" t="s">
        <v>4300</v>
      </c>
      <c r="B3536" s="74" t="str">
        <f t="shared" si="443"/>
        <v>SPR1900V100BG</v>
      </c>
      <c r="H3536" s="6" t="e">
        <f>VLOOKUP(M3536,'BASE ARTICLE SAMUEL 25012023 v2'!$A$1:$H$1287,8,FALSE)</f>
        <v>#N/A</v>
      </c>
      <c r="K3536" s="6" t="e">
        <f>VLOOKUP(M3536,'BASE ARTICLE SAMUEL 25012023 v2'!$A$1:$K$1287,11,FALSE)</f>
        <v>#N/A</v>
      </c>
      <c r="L3536" s="6">
        <f>SUBTOTAL(9,L3507:L3535)</f>
        <v>1551.2881900589703</v>
      </c>
      <c r="O3536">
        <f>SUBTOTAL(9,O3507:O3535)</f>
        <v>921.18200000000002</v>
      </c>
    </row>
    <row r="3537" spans="1:15" outlineLevel="2" x14ac:dyDescent="0.25">
      <c r="A3537" t="s">
        <v>1208</v>
      </c>
      <c r="B3537" s="74" t="str">
        <f t="shared" si="443"/>
        <v>0V150BG</v>
      </c>
      <c r="C3537" t="str">
        <f>VLOOKUP(A3537,'BASE ARTICLE SAMUEL 25012023 v1'!$A$1:$B$1287,2,FALSE)</f>
        <v>AF</v>
      </c>
      <c r="D3537" t="s">
        <v>576</v>
      </c>
      <c r="E3537">
        <v>1.7</v>
      </c>
      <c r="F3537" t="s">
        <v>577</v>
      </c>
      <c r="G3537" s="71">
        <f>VLOOKUP(M3537,'BASE ARTICLE SAMUEL 25012023 v1'!$A$1:$F$1287,6,FALSE)</f>
        <v>3.2</v>
      </c>
      <c r="H3537" s="6">
        <f>VLOOKUP(M3537,'BASE ARTICLE SAMUEL 25012023 v2'!$A$1:$H$1287,8,FALSE)</f>
        <v>3.2</v>
      </c>
      <c r="I3537">
        <v>4.3499999999999996</v>
      </c>
      <c r="J3537">
        <f t="shared" ref="J3537:J3565" si="444">E3537*I3537</f>
        <v>7.3949999999999996</v>
      </c>
      <c r="K3537" s="6">
        <f>VLOOKUP(M3537,'BASE ARTICLE SAMUEL 25012023 v2'!$A$1:$K$1287,11,FALSE)</f>
        <v>4.8000000000000007</v>
      </c>
      <c r="L3537" s="6">
        <f t="shared" ref="L3537:L3565" si="445">E3537*K3537</f>
        <v>8.16</v>
      </c>
      <c r="M3537" t="s">
        <v>576</v>
      </c>
      <c r="N3537" t="str">
        <f>VLOOKUP(M3537,'BASE ARTICLE SAMUEL 25012023 v1'!$A$2:$B$1287,2,FALSE)</f>
        <v>AN</v>
      </c>
      <c r="O3537">
        <f t="shared" si="438"/>
        <v>5.44</v>
      </c>
    </row>
    <row r="3538" spans="1:15" outlineLevel="2" x14ac:dyDescent="0.25">
      <c r="A3538" t="s">
        <v>1208</v>
      </c>
      <c r="B3538" s="74" t="str">
        <f t="shared" si="443"/>
        <v>0V150BG</v>
      </c>
      <c r="C3538" t="str">
        <f>VLOOKUP(A3538,'BASE ARTICLE SAMUEL 25012023 v1'!$A$1:$B$1287,2,FALSE)</f>
        <v>AF</v>
      </c>
      <c r="D3538" t="s">
        <v>1522</v>
      </c>
      <c r="E3538">
        <v>1</v>
      </c>
      <c r="F3538" t="s">
        <v>1523</v>
      </c>
      <c r="G3538" s="71">
        <f>VLOOKUP(M3538,'BASE ARTICLE SAMUEL 25012023 v1'!$A$1:$F$1287,6,FALSE)</f>
        <v>13.79</v>
      </c>
      <c r="H3538" s="6">
        <f>VLOOKUP(M3538,'BASE ARTICLE SAMUEL 25012023 v2'!$A$1:$H$1287,8,FALSE)</f>
        <v>12.83</v>
      </c>
      <c r="I3538">
        <v>20.69</v>
      </c>
      <c r="J3538">
        <f t="shared" si="444"/>
        <v>20.69</v>
      </c>
      <c r="K3538" s="6">
        <f>VLOOKUP(M3538,'BASE ARTICLE SAMUEL 25012023 v2'!$A$1:$K$1287,11,FALSE)</f>
        <v>19.245000000000001</v>
      </c>
      <c r="L3538" s="6">
        <f t="shared" si="445"/>
        <v>19.245000000000001</v>
      </c>
      <c r="M3538" t="s">
        <v>1522</v>
      </c>
      <c r="N3538" t="str">
        <f>VLOOKUP(M3538,'BASE ARTICLE SAMUEL 25012023 v1'!$A$2:$B$1287,2,FALSE)</f>
        <v>AS</v>
      </c>
      <c r="O3538">
        <f t="shared" si="438"/>
        <v>12.83</v>
      </c>
    </row>
    <row r="3539" spans="1:15" outlineLevel="2" x14ac:dyDescent="0.25">
      <c r="A3539" t="s">
        <v>1208</v>
      </c>
      <c r="B3539" s="74" t="str">
        <f t="shared" si="443"/>
        <v>0V150BG</v>
      </c>
      <c r="C3539" t="str">
        <f>VLOOKUP(A3539,'BASE ARTICLE SAMUEL 25012023 v1'!$A$1:$B$1287,2,FALSE)</f>
        <v>AF</v>
      </c>
      <c r="D3539" t="s">
        <v>1118</v>
      </c>
      <c r="E3539">
        <v>1</v>
      </c>
      <c r="F3539" t="s">
        <v>1119</v>
      </c>
      <c r="G3539" s="71">
        <f>VLOOKUP(M3539,'BASE ARTICLE SAMUEL 25012023 v1'!$A$1:$F$1287,6,FALSE)</f>
        <v>0</v>
      </c>
      <c r="H3539" s="6">
        <f>VLOOKUP(M3539,'BASE ARTICLE SAMUEL 25012023 v2'!$A$1:$H$1287,8,FALSE)</f>
        <v>83.629999999999981</v>
      </c>
      <c r="I3539">
        <v>135.75</v>
      </c>
      <c r="J3539">
        <f t="shared" si="444"/>
        <v>135.75</v>
      </c>
      <c r="K3539" s="6">
        <f>VLOOKUP(M3539,'BASE ARTICLE SAMUEL 25012023 v2'!$A$1:$K$1287,11,FALSE)</f>
        <v>142.03600000000003</v>
      </c>
      <c r="L3539" s="6">
        <f t="shared" si="445"/>
        <v>142.03600000000003</v>
      </c>
      <c r="M3539" t="s">
        <v>1118</v>
      </c>
      <c r="N3539" t="str">
        <f>VLOOKUP(M3539,'BASE ARTICLE SAMUEL 25012023 v1'!$A$2:$B$1287,2,FALSE)</f>
        <v>AF</v>
      </c>
      <c r="O3539">
        <f t="shared" si="438"/>
        <v>83.629999999999981</v>
      </c>
    </row>
    <row r="3540" spans="1:15" outlineLevel="2" x14ac:dyDescent="0.25">
      <c r="A3540" t="s">
        <v>1208</v>
      </c>
      <c r="B3540" s="74" t="str">
        <f t="shared" si="443"/>
        <v>0V150BG</v>
      </c>
      <c r="C3540" t="str">
        <f>VLOOKUP(A3540,'BASE ARTICLE SAMUEL 25012023 v1'!$A$1:$B$1287,2,FALSE)</f>
        <v>AF</v>
      </c>
      <c r="D3540" t="s">
        <v>942</v>
      </c>
      <c r="E3540">
        <v>1</v>
      </c>
      <c r="F3540" t="s">
        <v>943</v>
      </c>
      <c r="G3540" s="71">
        <f>VLOOKUP(M3540,'BASE ARTICLE SAMUEL 25012023 v1'!$A$1:$F$1287,6,FALSE)</f>
        <v>1.64</v>
      </c>
      <c r="H3540" s="6">
        <f>VLOOKUP(M3540,'BASE ARTICLE SAMUEL 25012023 v2'!$A$1:$H$1287,8,FALSE)</f>
        <v>1.83</v>
      </c>
      <c r="I3540">
        <v>2.4500000000000002</v>
      </c>
      <c r="J3540">
        <f t="shared" si="444"/>
        <v>2.4500000000000002</v>
      </c>
      <c r="K3540" s="6">
        <f>VLOOKUP(M3540,'BASE ARTICLE SAMUEL 25012023 v2'!$A$1:$K$1287,11,FALSE)</f>
        <v>2.7450000000000001</v>
      </c>
      <c r="L3540" s="6">
        <f t="shared" si="445"/>
        <v>2.7450000000000001</v>
      </c>
      <c r="M3540" t="s">
        <v>942</v>
      </c>
      <c r="N3540" t="str">
        <f>VLOOKUP(M3540,'BASE ARTICLE SAMUEL 25012023 v1'!$A$2:$B$1287,2,FALSE)</f>
        <v>AS</v>
      </c>
      <c r="O3540">
        <f t="shared" si="438"/>
        <v>1.83</v>
      </c>
    </row>
    <row r="3541" spans="1:15" outlineLevel="2" x14ac:dyDescent="0.25">
      <c r="A3541" t="s">
        <v>1208</v>
      </c>
      <c r="B3541" s="74" t="str">
        <f t="shared" si="443"/>
        <v>0V150BG</v>
      </c>
      <c r="C3541" t="str">
        <f>VLOOKUP(A3541,'BASE ARTICLE SAMUEL 25012023 v1'!$A$1:$B$1287,2,FALSE)</f>
        <v>AF</v>
      </c>
      <c r="D3541" t="s">
        <v>558</v>
      </c>
      <c r="E3541">
        <v>2</v>
      </c>
      <c r="F3541" t="s">
        <v>559</v>
      </c>
      <c r="G3541" s="71">
        <f>VLOOKUP(M3541,'BASE ARTICLE SAMUEL 25012023 v1'!$A$1:$F$1287,6,FALSE)</f>
        <v>0.85</v>
      </c>
      <c r="H3541" s="6">
        <f>VLOOKUP(M3541,'BASE ARTICLE SAMUEL 25012023 v2'!$A$1:$H$1287,8,FALSE)</f>
        <v>0.91100000000000003</v>
      </c>
      <c r="I3541">
        <v>1.1299999999999999</v>
      </c>
      <c r="J3541">
        <f t="shared" si="444"/>
        <v>2.2599999999999998</v>
      </c>
      <c r="K3541" s="6">
        <f>VLOOKUP(M3541,'BASE ARTICLE SAMUEL 25012023 v2'!$A$1:$K$1287,11,FALSE)</f>
        <v>1.2116300000000002</v>
      </c>
      <c r="L3541" s="6">
        <f t="shared" si="445"/>
        <v>2.4232600000000004</v>
      </c>
      <c r="M3541" t="s">
        <v>558</v>
      </c>
      <c r="N3541" t="str">
        <f>VLOOKUP(M3541,'BASE ARTICLE SAMUEL 25012023 v1'!$A$2:$B$1287,2,FALSE)</f>
        <v>AS</v>
      </c>
      <c r="O3541">
        <f t="shared" si="438"/>
        <v>1.8220000000000001</v>
      </c>
    </row>
    <row r="3542" spans="1:15" outlineLevel="2" x14ac:dyDescent="0.25">
      <c r="A3542" t="s">
        <v>1208</v>
      </c>
      <c r="B3542" s="74" t="str">
        <f t="shared" si="443"/>
        <v>0V150BG</v>
      </c>
      <c r="C3542" t="str">
        <f>VLOOKUP(A3542,'BASE ARTICLE SAMUEL 25012023 v1'!$A$1:$B$1287,2,FALSE)</f>
        <v>AF</v>
      </c>
      <c r="D3542" t="s">
        <v>1109</v>
      </c>
      <c r="E3542">
        <v>1</v>
      </c>
      <c r="F3542" t="s">
        <v>1110</v>
      </c>
      <c r="G3542" s="71">
        <f>VLOOKUP(M3542,'BASE ARTICLE SAMUEL 25012023 v1'!$A$1:$F$1287,6,FALSE)</f>
        <v>199.65</v>
      </c>
      <c r="H3542" s="6">
        <f>VLOOKUP(M3542,'BASE ARTICLE SAMUEL 25012023 v2'!$A$1:$H$1287,8,FALSE)</f>
        <v>199.65</v>
      </c>
      <c r="I3542">
        <v>294.02999999999997</v>
      </c>
      <c r="J3542">
        <f t="shared" si="444"/>
        <v>294.02999999999997</v>
      </c>
      <c r="K3542" s="6">
        <f>VLOOKUP(M3542,'BASE ARTICLE SAMUEL 25012023 v2'!$A$1:$K$1287,11,FALSE)</f>
        <v>299.47500000000002</v>
      </c>
      <c r="L3542" s="6">
        <f t="shared" si="445"/>
        <v>299.47500000000002</v>
      </c>
      <c r="M3542" t="s">
        <v>1109</v>
      </c>
      <c r="N3542" t="str">
        <f>VLOOKUP(M3542,'BASE ARTICLE SAMUEL 25012023 v1'!$A$2:$B$1287,2,FALSE)</f>
        <v>AN</v>
      </c>
      <c r="O3542">
        <f t="shared" si="438"/>
        <v>199.65</v>
      </c>
    </row>
    <row r="3543" spans="1:15" outlineLevel="2" x14ac:dyDescent="0.25">
      <c r="A3543" t="s">
        <v>1208</v>
      </c>
      <c r="B3543" s="74" t="str">
        <f t="shared" si="443"/>
        <v>0V150BG</v>
      </c>
      <c r="C3543" t="str">
        <f>VLOOKUP(A3543,'BASE ARTICLE SAMUEL 25012023 v1'!$A$1:$B$1287,2,FALSE)</f>
        <v>AF</v>
      </c>
      <c r="D3543">
        <v>8434000618</v>
      </c>
      <c r="E3543">
        <v>5</v>
      </c>
      <c r="F3543" t="s">
        <v>1485</v>
      </c>
      <c r="G3543" s="71">
        <f>VLOOKUP(M3543,'BASE ARTICLE SAMUEL 25012023 v1'!$A$1:$F$1287,6,FALSE)</f>
        <v>0.02</v>
      </c>
      <c r="H3543" s="6">
        <f>VLOOKUP(M3543,'BASE ARTICLE SAMUEL 25012023 v2'!$A$1:$H$1287,8,FALSE)</f>
        <v>0.02</v>
      </c>
      <c r="I3543">
        <v>0.03</v>
      </c>
      <c r="J3543">
        <f t="shared" si="444"/>
        <v>0.15</v>
      </c>
      <c r="K3543" s="6">
        <f>VLOOKUP(M3543,'BASE ARTICLE SAMUEL 25012023 v2'!$A$1:$K$1287,11,FALSE)</f>
        <v>0.03</v>
      </c>
      <c r="L3543" s="6">
        <f t="shared" si="445"/>
        <v>0.15</v>
      </c>
      <c r="M3543">
        <v>8434000618</v>
      </c>
      <c r="N3543" t="str">
        <f>VLOOKUP(M3543,'BASE ARTICLE SAMUEL 25012023 v1'!$A$2:$B$1287,2,FALSE)</f>
        <v>AN</v>
      </c>
      <c r="O3543">
        <f t="shared" ref="O3543:O3608" si="446">E3543*H3543</f>
        <v>0.1</v>
      </c>
    </row>
    <row r="3544" spans="1:15" outlineLevel="2" x14ac:dyDescent="0.25">
      <c r="A3544" t="s">
        <v>1208</v>
      </c>
      <c r="B3544" s="74" t="str">
        <f t="shared" si="443"/>
        <v>0V150BG</v>
      </c>
      <c r="C3544" t="str">
        <f>VLOOKUP(A3544,'BASE ARTICLE SAMUEL 25012023 v1'!$A$1:$B$1287,2,FALSE)</f>
        <v>AF</v>
      </c>
      <c r="D3544" t="s">
        <v>1669</v>
      </c>
      <c r="E3544">
        <v>2</v>
      </c>
      <c r="F3544" t="s">
        <v>1670</v>
      </c>
      <c r="G3544" s="71">
        <f>VLOOKUP(M3544,'BASE ARTICLE SAMUEL 25012023 v1'!$A$1:$F$1287,6,FALSE)</f>
        <v>7.0000000000000007E-2</v>
      </c>
      <c r="H3544" s="6">
        <f>VLOOKUP(M3544,'BASE ARTICLE SAMUEL 25012023 v2'!$A$1:$H$1287,8,FALSE)</f>
        <v>7.0000000000000007E-2</v>
      </c>
      <c r="I3544">
        <v>0.11</v>
      </c>
      <c r="J3544">
        <f t="shared" si="444"/>
        <v>0.22</v>
      </c>
      <c r="K3544" s="6">
        <f>VLOOKUP(M3544,'BASE ARTICLE SAMUEL 25012023 v2'!$A$1:$K$1287,11,FALSE)</f>
        <v>0.11200000000000002</v>
      </c>
      <c r="L3544" s="6">
        <f t="shared" si="445"/>
        <v>0.22400000000000003</v>
      </c>
      <c r="M3544" t="s">
        <v>1669</v>
      </c>
      <c r="N3544" t="str">
        <f>VLOOKUP(M3544,'BASE ARTICLE SAMUEL 25012023 v1'!$A$2:$B$1287,2,FALSE)</f>
        <v>AN</v>
      </c>
      <c r="O3544">
        <f t="shared" si="446"/>
        <v>0.14000000000000001</v>
      </c>
    </row>
    <row r="3545" spans="1:15" outlineLevel="2" x14ac:dyDescent="0.25">
      <c r="A3545" t="s">
        <v>1208</v>
      </c>
      <c r="B3545" s="74" t="str">
        <f t="shared" si="443"/>
        <v>0V150BG</v>
      </c>
      <c r="C3545" t="str">
        <f>VLOOKUP(A3545,'BASE ARTICLE SAMUEL 25012023 v1'!$A$1:$B$1287,2,FALSE)</f>
        <v>AF</v>
      </c>
      <c r="D3545" t="s">
        <v>541</v>
      </c>
      <c r="E3545">
        <v>1</v>
      </c>
      <c r="F3545" t="s">
        <v>542</v>
      </c>
      <c r="G3545" s="71">
        <f>VLOOKUP(M3545,'BASE ARTICLE SAMUEL 25012023 v1'!$A$1:$F$1287,6,FALSE)</f>
        <v>333</v>
      </c>
      <c r="H3545" s="6">
        <f>VLOOKUP(M3545,'BASE ARTICLE SAMUEL 25012023 v2'!$A$1:$H$1287,8,FALSE)</f>
        <v>333</v>
      </c>
      <c r="I3545">
        <v>499.5</v>
      </c>
      <c r="J3545">
        <f t="shared" si="444"/>
        <v>499.5</v>
      </c>
      <c r="K3545" s="6">
        <f>VLOOKUP(M3545,'BASE ARTICLE SAMUEL 25012023 v2'!$A$1:$K$1287,11,FALSE)</f>
        <v>499.5</v>
      </c>
      <c r="L3545" s="6">
        <f t="shared" si="445"/>
        <v>499.5</v>
      </c>
      <c r="M3545" t="s">
        <v>541</v>
      </c>
      <c r="N3545" t="str">
        <f>VLOOKUP(M3545,'BASE ARTICLE SAMUEL 25012023 v1'!$A$2:$B$1287,2,FALSE)</f>
        <v>AS</v>
      </c>
      <c r="O3545">
        <f t="shared" si="446"/>
        <v>333</v>
      </c>
    </row>
    <row r="3546" spans="1:15" outlineLevel="2" x14ac:dyDescent="0.25">
      <c r="A3546" t="s">
        <v>1208</v>
      </c>
      <c r="B3546" s="74" t="str">
        <f t="shared" si="443"/>
        <v>0V150BG</v>
      </c>
      <c r="C3546" t="str">
        <f>VLOOKUP(A3546,'BASE ARTICLE SAMUEL 25012023 v1'!$A$1:$B$1287,2,FALSE)</f>
        <v>AF</v>
      </c>
      <c r="D3546" t="s">
        <v>569</v>
      </c>
      <c r="E3546">
        <v>1</v>
      </c>
      <c r="F3546" t="s">
        <v>570</v>
      </c>
      <c r="G3546" s="71">
        <f>VLOOKUP(M3546,'BASE ARTICLE SAMUEL 25012023 v1'!$A$1:$F$1287,6,FALSE)</f>
        <v>0.67</v>
      </c>
      <c r="H3546" s="6">
        <f>VLOOKUP(M3546,'BASE ARTICLE SAMUEL 25012023 v2'!$A$1:$H$1287,8,FALSE)</f>
        <v>0.73</v>
      </c>
      <c r="I3546">
        <v>0.9</v>
      </c>
      <c r="J3546">
        <f t="shared" si="444"/>
        <v>0.9</v>
      </c>
      <c r="K3546" s="6">
        <f>VLOOKUP(M3546,'BASE ARTICLE SAMUEL 25012023 v2'!$A$1:$K$1287,11,FALSE)</f>
        <v>0.97089999999999999</v>
      </c>
      <c r="L3546" s="6">
        <f t="shared" si="445"/>
        <v>0.97089999999999999</v>
      </c>
      <c r="M3546" t="s">
        <v>569</v>
      </c>
      <c r="N3546" t="str">
        <f>VLOOKUP(M3546,'BASE ARTICLE SAMUEL 25012023 v1'!$A$2:$B$1287,2,FALSE)</f>
        <v>AN</v>
      </c>
      <c r="O3546">
        <f t="shared" si="446"/>
        <v>0.73</v>
      </c>
    </row>
    <row r="3547" spans="1:15" outlineLevel="2" x14ac:dyDescent="0.25">
      <c r="A3547" t="s">
        <v>1208</v>
      </c>
      <c r="B3547" s="74" t="str">
        <f t="shared" si="443"/>
        <v>0V150BG</v>
      </c>
      <c r="C3547" t="str">
        <f>VLOOKUP(A3547,'BASE ARTICLE SAMUEL 25012023 v1'!$A$1:$B$1287,2,FALSE)</f>
        <v>AF</v>
      </c>
      <c r="D3547" t="s">
        <v>1809</v>
      </c>
      <c r="E3547">
        <v>1</v>
      </c>
      <c r="F3547" t="s">
        <v>1810</v>
      </c>
      <c r="G3547" s="71">
        <f>VLOOKUP(M3547,'BASE ARTICLE SAMUEL 25012023 v1'!$A$1:$F$1287,6,FALSE)</f>
        <v>0.2</v>
      </c>
      <c r="H3547" s="6">
        <f>VLOOKUP(M3547,'BASE ARTICLE SAMUEL 25012023 v2'!$A$1:$H$1287,8,FALSE)</f>
        <v>0.2</v>
      </c>
      <c r="I3547">
        <v>0.4</v>
      </c>
      <c r="J3547">
        <f t="shared" si="444"/>
        <v>0.4</v>
      </c>
      <c r="K3547" s="6">
        <f>VLOOKUP(M3547,'BASE ARTICLE SAMUEL 25012023 v2'!$A$1:$K$1287,11,FALSE)</f>
        <v>0.4</v>
      </c>
      <c r="L3547" s="6">
        <f t="shared" si="445"/>
        <v>0.4</v>
      </c>
      <c r="M3547" t="s">
        <v>1809</v>
      </c>
      <c r="N3547" t="str">
        <f>VLOOKUP(M3547,'BASE ARTICLE SAMUEL 25012023 v1'!$A$2:$B$1287,2,FALSE)</f>
        <v>AN</v>
      </c>
      <c r="O3547">
        <f t="shared" si="446"/>
        <v>0.2</v>
      </c>
    </row>
    <row r="3548" spans="1:15" outlineLevel="2" x14ac:dyDescent="0.25">
      <c r="A3548" t="s">
        <v>1208</v>
      </c>
      <c r="B3548" s="74" t="str">
        <f t="shared" si="443"/>
        <v>0V150BG</v>
      </c>
      <c r="C3548" t="str">
        <f>VLOOKUP(A3548,'BASE ARTICLE SAMUEL 25012023 v1'!$A$1:$B$1287,2,FALSE)</f>
        <v>AF</v>
      </c>
      <c r="D3548" t="s">
        <v>1923</v>
      </c>
      <c r="E3548">
        <v>1</v>
      </c>
      <c r="F3548" t="s">
        <v>1924</v>
      </c>
      <c r="G3548" s="71">
        <f>VLOOKUP(M3548,'BASE ARTICLE SAMUEL 25012023 v1'!$A$1:$F$1287,6,FALSE)</f>
        <v>0</v>
      </c>
      <c r="H3548" s="6">
        <f>VLOOKUP(M3548,'BASE ARTICLE SAMUEL 25012023 v2'!$A$1:$H$1287,8,FALSE)</f>
        <v>47.457000000000001</v>
      </c>
      <c r="I3548">
        <v>70.510000000000005</v>
      </c>
      <c r="J3548">
        <f t="shared" si="444"/>
        <v>70.510000000000005</v>
      </c>
      <c r="K3548" s="6">
        <f>VLOOKUP(M3548,'BASE ARTICLE SAMUEL 25012023 v2'!$A$1:$K$1287,11,FALSE)</f>
        <v>72.377800000000008</v>
      </c>
      <c r="L3548" s="6">
        <f t="shared" si="445"/>
        <v>72.377800000000008</v>
      </c>
      <c r="M3548" t="s">
        <v>1923</v>
      </c>
      <c r="N3548" t="str">
        <f>VLOOKUP(M3548,'BASE ARTICLE SAMUEL 25012023 v1'!$A$2:$B$1287,2,FALSE)</f>
        <v>AF</v>
      </c>
      <c r="O3548">
        <f t="shared" si="446"/>
        <v>47.457000000000001</v>
      </c>
    </row>
    <row r="3549" spans="1:15" outlineLevel="2" x14ac:dyDescent="0.25">
      <c r="A3549" t="s">
        <v>1208</v>
      </c>
      <c r="B3549" s="74" t="str">
        <f t="shared" si="443"/>
        <v>0V150BG</v>
      </c>
      <c r="C3549" t="str">
        <f>VLOOKUP(A3549,'BASE ARTICLE SAMUEL 25012023 v1'!$A$1:$B$1287,2,FALSE)</f>
        <v>AF</v>
      </c>
      <c r="D3549" t="s">
        <v>90</v>
      </c>
      <c r="E3549">
        <v>1</v>
      </c>
      <c r="F3549" t="s">
        <v>91</v>
      </c>
      <c r="G3549" s="71">
        <f>VLOOKUP(M3549,'BASE ARTICLE SAMUEL 25012023 v1'!$A$1:$F$1287,6,FALSE)</f>
        <v>0.92</v>
      </c>
      <c r="H3549" s="6">
        <f>VLOOKUP(M3549,'BASE ARTICLE SAMUEL 25012023 v2'!$A$1:$H$1287,8,FALSE)</f>
        <v>0.92</v>
      </c>
      <c r="I3549">
        <v>1.38</v>
      </c>
      <c r="J3549">
        <f t="shared" si="444"/>
        <v>1.38</v>
      </c>
      <c r="K3549" s="6">
        <f>VLOOKUP(M3549,'BASE ARTICLE SAMUEL 25012023 v2'!$A$1:$K$1287,11,FALSE)</f>
        <v>1.3800000000000001</v>
      </c>
      <c r="L3549" s="6">
        <f t="shared" si="445"/>
        <v>1.3800000000000001</v>
      </c>
      <c r="M3549" t="s">
        <v>90</v>
      </c>
      <c r="N3549" t="str">
        <f>VLOOKUP(M3549,'BASE ARTICLE SAMUEL 25012023 v1'!$A$2:$B$1287,2,FALSE)</f>
        <v>AS</v>
      </c>
      <c r="O3549">
        <f t="shared" si="446"/>
        <v>0.92</v>
      </c>
    </row>
    <row r="3550" spans="1:15" outlineLevel="2" x14ac:dyDescent="0.25">
      <c r="A3550" t="s">
        <v>1208</v>
      </c>
      <c r="B3550" s="74" t="str">
        <f t="shared" si="443"/>
        <v>0V150BG</v>
      </c>
      <c r="C3550" t="str">
        <f>VLOOKUP(A3550,'BASE ARTICLE SAMUEL 25012023 v1'!$A$1:$B$1287,2,FALSE)</f>
        <v>AF</v>
      </c>
      <c r="D3550" t="s">
        <v>68</v>
      </c>
      <c r="E3550">
        <v>1</v>
      </c>
      <c r="F3550" t="s">
        <v>69</v>
      </c>
      <c r="G3550" s="71">
        <f>VLOOKUP(M3550,'BASE ARTICLE SAMUEL 25012023 v1'!$A$1:$F$1287,6,FALSE)</f>
        <v>0.94</v>
      </c>
      <c r="H3550" s="6">
        <f>VLOOKUP(M3550,'BASE ARTICLE SAMUEL 25012023 v2'!$A$1:$H$1287,8,FALSE)</f>
        <v>0.94</v>
      </c>
      <c r="I3550">
        <v>1.41</v>
      </c>
      <c r="J3550">
        <f t="shared" si="444"/>
        <v>1.41</v>
      </c>
      <c r="K3550" s="6">
        <f>VLOOKUP(M3550,'BASE ARTICLE SAMUEL 25012023 v2'!$A$1:$K$1287,11,FALSE)</f>
        <v>1.41</v>
      </c>
      <c r="L3550" s="6">
        <f t="shared" si="445"/>
        <v>1.41</v>
      </c>
      <c r="M3550" t="s">
        <v>68</v>
      </c>
      <c r="N3550" t="str">
        <f>VLOOKUP(M3550,'BASE ARTICLE SAMUEL 25012023 v1'!$A$2:$B$1287,2,FALSE)</f>
        <v>AS</v>
      </c>
      <c r="O3550">
        <f t="shared" si="446"/>
        <v>0.94</v>
      </c>
    </row>
    <row r="3551" spans="1:15" outlineLevel="2" x14ac:dyDescent="0.25">
      <c r="A3551" t="s">
        <v>1208</v>
      </c>
      <c r="B3551" s="74" t="str">
        <f t="shared" si="443"/>
        <v>0V150BG</v>
      </c>
      <c r="C3551" t="str">
        <f>VLOOKUP(A3551,'BASE ARTICLE SAMUEL 25012023 v1'!$A$1:$B$1287,2,FALSE)</f>
        <v>AF</v>
      </c>
      <c r="D3551" t="s">
        <v>1929</v>
      </c>
      <c r="E3551">
        <v>1</v>
      </c>
      <c r="F3551" t="s">
        <v>1930</v>
      </c>
      <c r="G3551" s="71">
        <f>VLOOKUP(M3551,'BASE ARTICLE SAMUEL 25012023 v1'!$A$1:$F$1287,6,FALSE)</f>
        <v>37.68</v>
      </c>
      <c r="H3551" s="6">
        <f>VLOOKUP(M3551,'BASE ARTICLE SAMUEL 25012023 v2'!$A$1:$H$1287,8,FALSE)</f>
        <v>37.183000000000007</v>
      </c>
      <c r="I3551">
        <v>19.28</v>
      </c>
      <c r="J3551">
        <f t="shared" si="444"/>
        <v>19.28</v>
      </c>
      <c r="K3551" s="6">
        <f>VLOOKUP(M3551,'BASE ARTICLE SAMUEL 25012023 v2'!$A$1:$K$1287,11,FALSE)</f>
        <v>46.478750000000005</v>
      </c>
      <c r="L3551" s="6">
        <f t="shared" si="445"/>
        <v>46.478750000000005</v>
      </c>
      <c r="M3551" t="s">
        <v>1929</v>
      </c>
      <c r="N3551" t="str">
        <f>VLOOKUP(M3551,'BASE ARTICLE SAMUEL 25012023 v1'!$A$2:$B$1287,2,FALSE)</f>
        <v>AA</v>
      </c>
      <c r="O3551">
        <f t="shared" si="446"/>
        <v>37.183000000000007</v>
      </c>
    </row>
    <row r="3552" spans="1:15" outlineLevel="2" x14ac:dyDescent="0.25">
      <c r="A3552" t="s">
        <v>1208</v>
      </c>
      <c r="B3552" s="74" t="str">
        <f t="shared" si="443"/>
        <v>0V150BG</v>
      </c>
      <c r="C3552" t="str">
        <f>VLOOKUP(A3552,'BASE ARTICLE SAMUEL 25012023 v1'!$A$1:$B$1287,2,FALSE)</f>
        <v>AF</v>
      </c>
      <c r="D3552" t="s">
        <v>1927</v>
      </c>
      <c r="E3552">
        <v>1</v>
      </c>
      <c r="F3552" t="s">
        <v>1928</v>
      </c>
      <c r="G3552" s="71">
        <f>VLOOKUP(M3552,'BASE ARTICLE SAMUEL 25012023 v1'!$A$1:$F$1287,6,FALSE)</f>
        <v>0</v>
      </c>
      <c r="H3552" s="6">
        <f>VLOOKUP(M3552,'BASE ARTICLE SAMUEL 25012023 v2'!$A$1:$H$1287,8,FALSE)</f>
        <v>15.644</v>
      </c>
      <c r="I3552">
        <v>23.31</v>
      </c>
      <c r="J3552">
        <f t="shared" si="444"/>
        <v>23.31</v>
      </c>
      <c r="K3552" s="6">
        <f>VLOOKUP(M3552,'BASE ARTICLE SAMUEL 25012023 v2'!$A$1:$K$1287,11,FALSE)</f>
        <v>23.441000025970002</v>
      </c>
      <c r="L3552" s="6">
        <f t="shared" si="445"/>
        <v>23.441000025970002</v>
      </c>
      <c r="M3552" t="s">
        <v>1927</v>
      </c>
      <c r="N3552" t="str">
        <f>VLOOKUP(M3552,'BASE ARTICLE SAMUEL 25012023 v1'!$A$2:$B$1287,2,FALSE)</f>
        <v>AF</v>
      </c>
      <c r="O3552">
        <f t="shared" si="446"/>
        <v>15.644</v>
      </c>
    </row>
    <row r="3553" spans="1:15" outlineLevel="2" x14ac:dyDescent="0.25">
      <c r="A3553" t="s">
        <v>1208</v>
      </c>
      <c r="B3553" s="74" t="str">
        <f t="shared" si="443"/>
        <v>0V150BG</v>
      </c>
      <c r="C3553" t="str">
        <f>VLOOKUP(A3553,'BASE ARTICLE SAMUEL 25012023 v1'!$A$1:$B$1287,2,FALSE)</f>
        <v>AF</v>
      </c>
      <c r="D3553" t="s">
        <v>1939</v>
      </c>
      <c r="E3553">
        <v>1</v>
      </c>
      <c r="F3553" t="s">
        <v>1940</v>
      </c>
      <c r="G3553" s="71">
        <f>VLOOKUP(M3553,'BASE ARTICLE SAMUEL 25012023 v1'!$A$1:$F$1287,6,FALSE)</f>
        <v>94.3</v>
      </c>
      <c r="H3553" s="6">
        <f>VLOOKUP(M3553,'BASE ARTICLE SAMUEL 25012023 v2'!$A$1:$H$1287,8,FALSE)</f>
        <v>90.79</v>
      </c>
      <c r="I3553">
        <v>129.16</v>
      </c>
      <c r="J3553">
        <f t="shared" si="444"/>
        <v>129.16</v>
      </c>
      <c r="K3553" s="6">
        <f>VLOOKUP(M3553,'BASE ARTICLE SAMUEL 25012023 v2'!$A$1:$K$1287,11,FALSE)</f>
        <v>129.88140000800001</v>
      </c>
      <c r="L3553" s="6">
        <f t="shared" si="445"/>
        <v>129.88140000800001</v>
      </c>
      <c r="M3553" t="s">
        <v>1939</v>
      </c>
      <c r="N3553" t="str">
        <f>VLOOKUP(M3553,'BASE ARTICLE SAMUEL 25012023 v1'!$A$2:$B$1287,2,FALSE)</f>
        <v>AF</v>
      </c>
      <c r="O3553">
        <f t="shared" si="446"/>
        <v>90.79</v>
      </c>
    </row>
    <row r="3554" spans="1:15" outlineLevel="2" x14ac:dyDescent="0.25">
      <c r="A3554" t="s">
        <v>1208</v>
      </c>
      <c r="B3554" s="74" t="str">
        <f t="shared" si="443"/>
        <v>0V150BG</v>
      </c>
      <c r="C3554" t="str">
        <f>VLOOKUP(A3554,'BASE ARTICLE SAMUEL 25012023 v1'!$A$1:$B$1287,2,FALSE)</f>
        <v>AF</v>
      </c>
      <c r="D3554">
        <v>7214321415</v>
      </c>
      <c r="E3554">
        <v>1</v>
      </c>
      <c r="F3554" t="s">
        <v>1597</v>
      </c>
      <c r="G3554" s="71">
        <f>VLOOKUP(M3554,'BASE ARTICLE SAMUEL 25012023 v1'!$A$1:$F$1287,6,FALSE)</f>
        <v>0.03</v>
      </c>
      <c r="H3554" s="6">
        <f>VLOOKUP(M3554,'BASE ARTICLE SAMUEL 25012023 v2'!$A$1:$H$1287,8,FALSE)</f>
        <v>0.03</v>
      </c>
      <c r="I3554">
        <v>0.05</v>
      </c>
      <c r="J3554">
        <f t="shared" si="444"/>
        <v>0.05</v>
      </c>
      <c r="K3554" s="6">
        <f>VLOOKUP(M3554,'BASE ARTICLE SAMUEL 25012023 v2'!$A$1:$K$1287,11,FALSE)</f>
        <v>5.0000000010000001</v>
      </c>
      <c r="L3554" s="6">
        <f t="shared" si="445"/>
        <v>5.0000000010000001</v>
      </c>
      <c r="M3554">
        <v>7214321415</v>
      </c>
      <c r="N3554" t="str">
        <f>VLOOKUP(M3554,'BASE ARTICLE SAMUEL 25012023 v1'!$A$2:$B$1287,2,FALSE)</f>
        <v>AN</v>
      </c>
      <c r="O3554">
        <f t="shared" si="446"/>
        <v>0.03</v>
      </c>
    </row>
    <row r="3555" spans="1:15" outlineLevel="2" x14ac:dyDescent="0.25">
      <c r="A3555" t="s">
        <v>1208</v>
      </c>
      <c r="B3555" s="74" t="str">
        <f t="shared" si="443"/>
        <v>0V150BG</v>
      </c>
      <c r="C3555" t="str">
        <f>VLOOKUP(A3555,'BASE ARTICLE SAMUEL 25012023 v1'!$A$1:$B$1287,2,FALSE)</f>
        <v>AF</v>
      </c>
      <c r="D3555" t="s">
        <v>1603</v>
      </c>
      <c r="E3555">
        <v>2.16</v>
      </c>
      <c r="F3555" t="s">
        <v>1604</v>
      </c>
      <c r="G3555" s="71">
        <f>VLOOKUP(M3555,'BASE ARTICLE SAMUEL 25012023 v1'!$A$1:$F$1287,6,FALSE)</f>
        <v>50</v>
      </c>
      <c r="H3555" s="6">
        <f>VLOOKUP(M3555,'BASE ARTICLE SAMUEL 25012023 v2'!$A$1:$H$1287,8,FALSE)</f>
        <v>0</v>
      </c>
      <c r="I3555">
        <v>75</v>
      </c>
      <c r="J3555">
        <f t="shared" si="444"/>
        <v>162</v>
      </c>
      <c r="K3555" s="6">
        <f>VLOOKUP(M3555,'BASE ARTICLE SAMUEL 25012023 v2'!$A$1:$K$1287,11,FALSE)</f>
        <v>75</v>
      </c>
      <c r="L3555" s="6">
        <f t="shared" si="445"/>
        <v>162</v>
      </c>
      <c r="M3555" t="s">
        <v>1603</v>
      </c>
      <c r="N3555" t="str">
        <f>VLOOKUP(M3555,'BASE ARTICLE SAMUEL 25012023 v1'!$A$2:$B$1287,2,FALSE)</f>
        <v>AN</v>
      </c>
      <c r="O3555">
        <f t="shared" si="446"/>
        <v>0</v>
      </c>
    </row>
    <row r="3556" spans="1:15" outlineLevel="2" x14ac:dyDescent="0.25">
      <c r="A3556" t="s">
        <v>1208</v>
      </c>
      <c r="B3556" s="74" t="str">
        <f t="shared" si="443"/>
        <v>0V150BG</v>
      </c>
      <c r="C3556" t="str">
        <f>VLOOKUP(A3556,'BASE ARTICLE SAMUEL 25012023 v1'!$A$1:$B$1287,2,FALSE)</f>
        <v>AF</v>
      </c>
      <c r="D3556" t="s">
        <v>757</v>
      </c>
      <c r="E3556">
        <v>1</v>
      </c>
      <c r="F3556" t="s">
        <v>758</v>
      </c>
      <c r="G3556" s="71">
        <f>VLOOKUP(M3556,'BASE ARTICLE SAMUEL 25012023 v1'!$A$1:$F$1287,6,FALSE)</f>
        <v>1.22</v>
      </c>
      <c r="H3556" s="6">
        <f>VLOOKUP(M3556,'BASE ARTICLE SAMUEL 25012023 v2'!$A$1:$H$1287,8,FALSE)</f>
        <v>1.22</v>
      </c>
      <c r="I3556">
        <v>1.62</v>
      </c>
      <c r="J3556">
        <f t="shared" si="444"/>
        <v>1.62</v>
      </c>
      <c r="K3556" s="6">
        <f>VLOOKUP(M3556,'BASE ARTICLE SAMUEL 25012023 v2'!$A$1:$K$1287,11,FALSE)</f>
        <v>1.6226</v>
      </c>
      <c r="L3556" s="6">
        <f t="shared" si="445"/>
        <v>1.6226</v>
      </c>
      <c r="M3556" t="s">
        <v>757</v>
      </c>
      <c r="N3556" t="str">
        <f>VLOOKUP(M3556,'BASE ARTICLE SAMUEL 25012023 v1'!$A$2:$B$1287,2,FALSE)</f>
        <v>AS</v>
      </c>
      <c r="O3556">
        <f t="shared" si="446"/>
        <v>1.22</v>
      </c>
    </row>
    <row r="3557" spans="1:15" outlineLevel="2" x14ac:dyDescent="0.25">
      <c r="A3557" t="s">
        <v>1208</v>
      </c>
      <c r="B3557" s="74" t="str">
        <f t="shared" si="443"/>
        <v>0V150BG</v>
      </c>
      <c r="C3557" t="str">
        <f>VLOOKUP(A3557,'BASE ARTICLE SAMUEL 25012023 v1'!$A$1:$B$1287,2,FALSE)</f>
        <v>AF</v>
      </c>
      <c r="D3557">
        <v>9600000618</v>
      </c>
      <c r="E3557">
        <v>1</v>
      </c>
      <c r="F3557" t="s">
        <v>1160</v>
      </c>
      <c r="G3557" s="71">
        <f>VLOOKUP(M3557,'BASE ARTICLE SAMUEL 25012023 v1'!$A$1:$F$1287,6,FALSE)</f>
        <v>1.2</v>
      </c>
      <c r="H3557" s="6">
        <f>VLOOKUP(M3557,'BASE ARTICLE SAMUEL 25012023 v2'!$A$1:$H$1287,8,FALSE)</f>
        <v>1.2</v>
      </c>
      <c r="I3557">
        <v>2.4</v>
      </c>
      <c r="J3557">
        <f t="shared" si="444"/>
        <v>2.4</v>
      </c>
      <c r="K3557" s="6">
        <f>VLOOKUP(M3557,'BASE ARTICLE SAMUEL 25012023 v2'!$A$1:$K$1287,11,FALSE)</f>
        <v>2.4</v>
      </c>
      <c r="L3557" s="6">
        <f t="shared" si="445"/>
        <v>2.4</v>
      </c>
      <c r="M3557">
        <v>9600000618</v>
      </c>
      <c r="N3557" t="str">
        <f>VLOOKUP(M3557,'BASE ARTICLE SAMUEL 25012023 v1'!$A$2:$B$1287,2,FALSE)</f>
        <v>AN</v>
      </c>
      <c r="O3557">
        <f t="shared" si="446"/>
        <v>1.2</v>
      </c>
    </row>
    <row r="3558" spans="1:15" outlineLevel="2" x14ac:dyDescent="0.25">
      <c r="A3558" t="s">
        <v>1208</v>
      </c>
      <c r="B3558" s="74" t="str">
        <f t="shared" si="443"/>
        <v>0V150BG</v>
      </c>
      <c r="C3558" t="str">
        <f>VLOOKUP(A3558,'BASE ARTICLE SAMUEL 25012023 v1'!$A$1:$B$1287,2,FALSE)</f>
        <v>AF</v>
      </c>
      <c r="D3558" t="s">
        <v>1549</v>
      </c>
      <c r="E3558">
        <v>1</v>
      </c>
      <c r="F3558" t="s">
        <v>1550</v>
      </c>
      <c r="G3558" s="71">
        <f>VLOOKUP(M3558,'BASE ARTICLE SAMUEL 25012023 v1'!$A$1:$F$1287,6,FALSE)</f>
        <v>5</v>
      </c>
      <c r="H3558" s="6">
        <f>VLOOKUP(M3558,'BASE ARTICLE SAMUEL 25012023 v2'!$A$1:$H$1287,8,FALSE)</f>
        <v>5</v>
      </c>
      <c r="I3558">
        <v>0</v>
      </c>
      <c r="J3558">
        <f t="shared" si="444"/>
        <v>0</v>
      </c>
      <c r="K3558" s="6">
        <f>VLOOKUP(M3558,'BASE ARTICLE SAMUEL 25012023 v2'!$A$1:$K$1287,11,FALSE)</f>
        <v>5.5</v>
      </c>
      <c r="L3558" s="6">
        <f t="shared" si="445"/>
        <v>5.5</v>
      </c>
      <c r="M3558" t="s">
        <v>1549</v>
      </c>
      <c r="N3558" t="str">
        <f>VLOOKUP(M3558,'BASE ARTICLE SAMUEL 25012023 v1'!$A$2:$B$1287,2,FALSE)</f>
        <v>AN</v>
      </c>
      <c r="O3558">
        <f t="shared" si="446"/>
        <v>5</v>
      </c>
    </row>
    <row r="3559" spans="1:15" outlineLevel="2" x14ac:dyDescent="0.25">
      <c r="A3559" t="s">
        <v>1208</v>
      </c>
      <c r="B3559" s="74" t="str">
        <f t="shared" si="443"/>
        <v>0V150BG</v>
      </c>
      <c r="C3559" t="str">
        <f>VLOOKUP(A3559,'BASE ARTICLE SAMUEL 25012023 v1'!$A$1:$B$1287,2,FALSE)</f>
        <v>AF</v>
      </c>
      <c r="D3559" t="s">
        <v>1667</v>
      </c>
      <c r="E3559">
        <v>2</v>
      </c>
      <c r="F3559" t="s">
        <v>1668</v>
      </c>
      <c r="G3559" s="71">
        <f>VLOOKUP(M3559,'BASE ARTICLE SAMUEL 25012023 v1'!$A$1:$F$1287,6,FALSE)</f>
        <v>0.6</v>
      </c>
      <c r="H3559" s="6">
        <f>VLOOKUP(M3559,'BASE ARTICLE SAMUEL 25012023 v2'!$A$1:$H$1287,8,FALSE)</f>
        <v>0.6</v>
      </c>
      <c r="I3559">
        <v>0.9</v>
      </c>
      <c r="J3559">
        <f t="shared" si="444"/>
        <v>1.8</v>
      </c>
      <c r="K3559" s="6">
        <f>VLOOKUP(M3559,'BASE ARTICLE SAMUEL 25012023 v2'!$A$1:$K$1287,11,FALSE)</f>
        <v>0.89999999999999991</v>
      </c>
      <c r="L3559" s="6">
        <f t="shared" si="445"/>
        <v>1.7999999999999998</v>
      </c>
      <c r="M3559" t="s">
        <v>1667</v>
      </c>
      <c r="N3559" t="str">
        <f>VLOOKUP(M3559,'BASE ARTICLE SAMUEL 25012023 v1'!$A$2:$B$1287,2,FALSE)</f>
        <v>AN</v>
      </c>
      <c r="O3559">
        <f t="shared" si="446"/>
        <v>1.2</v>
      </c>
    </row>
    <row r="3560" spans="1:15" outlineLevel="2" x14ac:dyDescent="0.25">
      <c r="A3560" t="s">
        <v>1208</v>
      </c>
      <c r="B3560" s="74" t="str">
        <f t="shared" si="443"/>
        <v>0V150BG</v>
      </c>
      <c r="C3560" t="str">
        <f>VLOOKUP(A3560,'BASE ARTICLE SAMUEL 25012023 v1'!$A$1:$B$1287,2,FALSE)</f>
        <v>AF</v>
      </c>
      <c r="D3560" t="s">
        <v>1111</v>
      </c>
      <c r="E3560">
        <v>1</v>
      </c>
      <c r="F3560" t="s">
        <v>1112</v>
      </c>
      <c r="G3560" s="71">
        <f>VLOOKUP(M3560,'BASE ARTICLE SAMUEL 25012023 v1'!$A$1:$F$1287,6,FALSE)</f>
        <v>64.900000000000006</v>
      </c>
      <c r="H3560" s="6">
        <f>VLOOKUP(M3560,'BASE ARTICLE SAMUEL 25012023 v2'!$A$1:$H$1287,8,FALSE)</f>
        <v>64.900000000000006</v>
      </c>
      <c r="I3560">
        <v>98.77</v>
      </c>
      <c r="J3560">
        <f t="shared" si="444"/>
        <v>98.77</v>
      </c>
      <c r="K3560" s="6">
        <f>VLOOKUP(M3560,'BASE ARTICLE SAMUEL 25012023 v2'!$A$1:$K$1287,11,FALSE)</f>
        <v>100.59500000000001</v>
      </c>
      <c r="L3560" s="6">
        <f t="shared" si="445"/>
        <v>100.59500000000001</v>
      </c>
      <c r="M3560" t="s">
        <v>1111</v>
      </c>
      <c r="N3560" t="str">
        <f>VLOOKUP(M3560,'BASE ARTICLE SAMUEL 25012023 v1'!$A$2:$B$1287,2,FALSE)</f>
        <v>AS</v>
      </c>
      <c r="O3560">
        <f t="shared" si="446"/>
        <v>64.900000000000006</v>
      </c>
    </row>
    <row r="3561" spans="1:15" outlineLevel="2" x14ac:dyDescent="0.25">
      <c r="A3561" t="s">
        <v>1208</v>
      </c>
      <c r="B3561" s="74" t="str">
        <f t="shared" si="443"/>
        <v>0V150BG</v>
      </c>
      <c r="C3561" t="str">
        <f>VLOOKUP(A3561,'BASE ARTICLE SAMUEL 25012023 v1'!$A$1:$B$1287,2,FALSE)</f>
        <v>AF</v>
      </c>
      <c r="D3561" t="s">
        <v>1560</v>
      </c>
      <c r="E3561">
        <v>4</v>
      </c>
      <c r="F3561" t="s">
        <v>1561</v>
      </c>
      <c r="G3561" s="71">
        <f>VLOOKUP(M3561,'BASE ARTICLE SAMUEL 25012023 v1'!$A$1:$F$1287,6,FALSE)</f>
        <v>0.13</v>
      </c>
      <c r="H3561" s="6">
        <f>VLOOKUP(M3561,'BASE ARTICLE SAMUEL 25012023 v2'!$A$1:$H$1287,8,FALSE)</f>
        <v>0.13</v>
      </c>
      <c r="I3561">
        <v>0.19</v>
      </c>
      <c r="J3561">
        <f t="shared" si="444"/>
        <v>0.76</v>
      </c>
      <c r="K3561" s="6">
        <f>VLOOKUP(M3561,'BASE ARTICLE SAMUEL 25012023 v2'!$A$1:$K$1287,11,FALSE)</f>
        <v>0.19000000500000003</v>
      </c>
      <c r="L3561" s="6">
        <f t="shared" si="445"/>
        <v>0.76000002000000011</v>
      </c>
      <c r="M3561" t="s">
        <v>1560</v>
      </c>
      <c r="N3561" t="str">
        <f>VLOOKUP(M3561,'BASE ARTICLE SAMUEL 25012023 v1'!$A$2:$B$1287,2,FALSE)</f>
        <v>AN</v>
      </c>
      <c r="O3561">
        <f t="shared" si="446"/>
        <v>0.52</v>
      </c>
    </row>
    <row r="3562" spans="1:15" outlineLevel="2" x14ac:dyDescent="0.25">
      <c r="A3562" t="s">
        <v>1208</v>
      </c>
      <c r="B3562" s="74" t="str">
        <f t="shared" si="443"/>
        <v>0V150BG</v>
      </c>
      <c r="C3562" t="str">
        <f>VLOOKUP(A3562,'BASE ARTICLE SAMUEL 25012023 v1'!$A$1:$B$1287,2,FALSE)</f>
        <v>AF</v>
      </c>
      <c r="D3562">
        <v>8535000618</v>
      </c>
      <c r="E3562">
        <v>4</v>
      </c>
      <c r="F3562" t="s">
        <v>1489</v>
      </c>
      <c r="G3562" s="71">
        <f>VLOOKUP(M3562,'BASE ARTICLE SAMUEL 25012023 v1'!$A$1:$F$1287,6,FALSE)</f>
        <v>0.03</v>
      </c>
      <c r="H3562" s="6">
        <f>VLOOKUP(M3562,'BASE ARTICLE SAMUEL 25012023 v2'!$A$1:$H$1287,8,FALSE)</f>
        <v>0.03</v>
      </c>
      <c r="I3562">
        <v>0.05</v>
      </c>
      <c r="J3562">
        <f t="shared" si="444"/>
        <v>0.2</v>
      </c>
      <c r="K3562" s="6">
        <f>VLOOKUP(M3562,'BASE ARTICLE SAMUEL 25012023 v2'!$A$1:$K$1287,11,FALSE)</f>
        <v>5.0000000999999995E-2</v>
      </c>
      <c r="L3562" s="6">
        <f t="shared" si="445"/>
        <v>0.20000000399999998</v>
      </c>
      <c r="M3562">
        <v>8535000618</v>
      </c>
      <c r="N3562" t="str">
        <f>VLOOKUP(M3562,'BASE ARTICLE SAMUEL 25012023 v1'!$A$2:$B$1287,2,FALSE)</f>
        <v>AN</v>
      </c>
      <c r="O3562">
        <f t="shared" si="446"/>
        <v>0.12</v>
      </c>
    </row>
    <row r="3563" spans="1:15" outlineLevel="2" x14ac:dyDescent="0.25">
      <c r="A3563" t="s">
        <v>1208</v>
      </c>
      <c r="B3563" s="74" t="str">
        <f t="shared" si="443"/>
        <v>0V150BG</v>
      </c>
      <c r="C3563" t="str">
        <f>VLOOKUP(A3563,'BASE ARTICLE SAMUEL 25012023 v1'!$A$1:$B$1287,2,FALSE)</f>
        <v>AF</v>
      </c>
      <c r="D3563" t="s">
        <v>2350</v>
      </c>
      <c r="E3563">
        <v>1</v>
      </c>
      <c r="F3563" t="s">
        <v>2351</v>
      </c>
      <c r="G3563" s="71">
        <f>VLOOKUP(M3563,'BASE ARTICLE SAMUEL 25012023 v1'!$A$1:$F$1287,6,FALSE)</f>
        <v>9.7899999999999991</v>
      </c>
      <c r="H3563" s="6">
        <f>VLOOKUP(M3563,'BASE ARTICLE SAMUEL 25012023 v2'!$A$1:$H$1287,8,FALSE)</f>
        <v>9.7899999999999991</v>
      </c>
      <c r="I3563">
        <v>0</v>
      </c>
      <c r="J3563">
        <f t="shared" si="444"/>
        <v>0</v>
      </c>
      <c r="K3563" s="6">
        <f>VLOOKUP(M3563,'BASE ARTICLE SAMUEL 25012023 v2'!$A$1:$K$1287,11,FALSE)</f>
        <v>14.684999999999999</v>
      </c>
      <c r="L3563" s="6">
        <f t="shared" si="445"/>
        <v>14.684999999999999</v>
      </c>
      <c r="M3563" t="s">
        <v>2350</v>
      </c>
      <c r="N3563" t="str">
        <f>VLOOKUP(M3563,'BASE ARTICLE SAMUEL 25012023 v1'!$A$2:$B$1287,2,FALSE)</f>
        <v>AN</v>
      </c>
      <c r="O3563">
        <f t="shared" si="446"/>
        <v>9.7899999999999991</v>
      </c>
    </row>
    <row r="3564" spans="1:15" outlineLevel="2" x14ac:dyDescent="0.25">
      <c r="A3564" t="s">
        <v>1208</v>
      </c>
      <c r="B3564" s="74" t="str">
        <f t="shared" si="443"/>
        <v>0V150BG</v>
      </c>
      <c r="C3564" t="str">
        <f>VLOOKUP(A3564,'BASE ARTICLE SAMUEL 25012023 v1'!$A$1:$B$1287,2,FALSE)</f>
        <v>AF</v>
      </c>
      <c r="D3564" t="s">
        <v>2545</v>
      </c>
      <c r="E3564">
        <v>1</v>
      </c>
      <c r="F3564" t="s">
        <v>2546</v>
      </c>
      <c r="G3564" s="71">
        <f>VLOOKUP(M3564,'BASE ARTICLE SAMUEL 25012023 v1'!$A$1:$F$1287,6,FALSE)</f>
        <v>4.78</v>
      </c>
      <c r="H3564" s="6">
        <f>VLOOKUP(M3564,'BASE ARTICLE SAMUEL 25012023 v2'!$A$1:$H$1287,8,FALSE)</f>
        <v>5.1559999999999997</v>
      </c>
      <c r="I3564">
        <v>15.6</v>
      </c>
      <c r="J3564">
        <f t="shared" si="444"/>
        <v>15.6</v>
      </c>
      <c r="K3564" s="6">
        <f>VLOOKUP(M3564,'BASE ARTICLE SAMUEL 25012023 v2'!$A$1:$K$1287,11,FALSE)</f>
        <v>6.8574799999999998</v>
      </c>
      <c r="L3564" s="6">
        <f t="shared" si="445"/>
        <v>6.8574799999999998</v>
      </c>
      <c r="M3564" t="s">
        <v>2545</v>
      </c>
      <c r="N3564" t="str">
        <f>VLOOKUP(M3564,'BASE ARTICLE SAMUEL 25012023 v1'!$A$2:$B$1287,2,FALSE)</f>
        <v>AN</v>
      </c>
      <c r="O3564">
        <f t="shared" si="446"/>
        <v>5.1559999999999997</v>
      </c>
    </row>
    <row r="3565" spans="1:15" outlineLevel="2" x14ac:dyDescent="0.25">
      <c r="A3565" t="s">
        <v>1208</v>
      </c>
      <c r="B3565" s="74" t="str">
        <f t="shared" si="443"/>
        <v>0V150BG</v>
      </c>
      <c r="C3565" t="str">
        <f>VLOOKUP(A3565,'BASE ARTICLE SAMUEL 25012023 v1'!$A$1:$B$1287,2,FALSE)</f>
        <v>AF</v>
      </c>
      <c r="D3565">
        <v>8412602518</v>
      </c>
      <c r="E3565">
        <v>4</v>
      </c>
      <c r="F3565" t="s">
        <v>1483</v>
      </c>
      <c r="G3565" s="71">
        <f>VLOOKUP(M3565,'BASE ARTICLE SAMUEL 25012023 v1'!$A$1:$F$1287,6,FALSE)</f>
        <v>0.04</v>
      </c>
      <c r="H3565" s="6">
        <f>VLOOKUP(M3565,'BASE ARTICLE SAMUEL 25012023 v2'!$A$1:$H$1287,8,FALSE)</f>
        <v>0.04</v>
      </c>
      <c r="I3565">
        <v>0.05</v>
      </c>
      <c r="J3565">
        <f t="shared" si="444"/>
        <v>0.2</v>
      </c>
      <c r="K3565" s="6">
        <f>VLOOKUP(M3565,'BASE ARTICLE SAMUEL 25012023 v2'!$A$1:$K$1287,11,FALSE)</f>
        <v>0.05</v>
      </c>
      <c r="L3565" s="6">
        <f t="shared" si="445"/>
        <v>0.2</v>
      </c>
      <c r="M3565">
        <v>8412602518</v>
      </c>
      <c r="N3565" t="str">
        <f>VLOOKUP(M3565,'BASE ARTICLE SAMUEL 25012023 v1'!$A$2:$B$1287,2,FALSE)</f>
        <v>AN</v>
      </c>
      <c r="O3565">
        <f t="shared" si="446"/>
        <v>0.16</v>
      </c>
    </row>
    <row r="3566" spans="1:15" outlineLevel="1" x14ac:dyDescent="0.25">
      <c r="A3566" s="74" t="s">
        <v>4301</v>
      </c>
      <c r="B3566" s="74" t="str">
        <f t="shared" si="443"/>
        <v>SPR1900V150BG</v>
      </c>
      <c r="H3566" s="6" t="e">
        <f>VLOOKUP(M3566,'BASE ARTICLE SAMUEL 25012023 v2'!$A$1:$H$1287,8,FALSE)</f>
        <v>#N/A</v>
      </c>
      <c r="K3566" s="6" t="e">
        <f>VLOOKUP(M3566,'BASE ARTICLE SAMUEL 25012023 v2'!$A$1:$K$1287,11,FALSE)</f>
        <v>#N/A</v>
      </c>
      <c r="L3566" s="6">
        <f>SUBTOTAL(9,L3537:L3565)</f>
        <v>1551.9181900589701</v>
      </c>
      <c r="O3566">
        <f>SUBTOTAL(9,O3537:O3565)</f>
        <v>921.60199999999998</v>
      </c>
    </row>
    <row r="3567" spans="1:15" outlineLevel="2" x14ac:dyDescent="0.25">
      <c r="A3567" t="s">
        <v>1166</v>
      </c>
      <c r="B3567" s="74" t="str">
        <f t="shared" si="443"/>
        <v>0V75BG</v>
      </c>
      <c r="C3567" t="str">
        <f>VLOOKUP(A3567,'BASE ARTICLE SAMUEL 25012023 v1'!$A$1:$B$1287,2,FALSE)</f>
        <v>AF</v>
      </c>
      <c r="D3567" t="s">
        <v>576</v>
      </c>
      <c r="E3567">
        <v>1.7</v>
      </c>
      <c r="F3567" t="s">
        <v>577</v>
      </c>
      <c r="G3567" s="71">
        <f>VLOOKUP(M3567,'BASE ARTICLE SAMUEL 25012023 v1'!$A$1:$F$1287,6,FALSE)</f>
        <v>3.2</v>
      </c>
      <c r="H3567" s="6">
        <f>VLOOKUP(M3567,'BASE ARTICLE SAMUEL 25012023 v2'!$A$1:$H$1287,8,FALSE)</f>
        <v>3.2</v>
      </c>
      <c r="I3567">
        <v>4.3499999999999996</v>
      </c>
      <c r="J3567">
        <f t="shared" ref="J3567:J3595" si="447">E3567*I3567</f>
        <v>7.3949999999999996</v>
      </c>
      <c r="K3567" s="6">
        <f>VLOOKUP(M3567,'BASE ARTICLE SAMUEL 25012023 v2'!$A$1:$K$1287,11,FALSE)</f>
        <v>4.8000000000000007</v>
      </c>
      <c r="L3567" s="6">
        <f t="shared" ref="L3567:L3595" si="448">E3567*K3567</f>
        <v>8.16</v>
      </c>
      <c r="M3567" t="s">
        <v>576</v>
      </c>
      <c r="N3567" t="str">
        <f>VLOOKUP(M3567,'BASE ARTICLE SAMUEL 25012023 v1'!$A$2:$B$1287,2,FALSE)</f>
        <v>AN</v>
      </c>
      <c r="O3567">
        <f t="shared" si="446"/>
        <v>5.44</v>
      </c>
    </row>
    <row r="3568" spans="1:15" outlineLevel="2" x14ac:dyDescent="0.25">
      <c r="A3568" t="s">
        <v>1166</v>
      </c>
      <c r="B3568" s="74" t="str">
        <f t="shared" si="443"/>
        <v>0V75BG</v>
      </c>
      <c r="C3568" t="str">
        <f>VLOOKUP(A3568,'BASE ARTICLE SAMUEL 25012023 v1'!$A$1:$B$1287,2,FALSE)</f>
        <v>AF</v>
      </c>
      <c r="D3568" t="s">
        <v>1522</v>
      </c>
      <c r="E3568">
        <v>1</v>
      </c>
      <c r="F3568" t="s">
        <v>1523</v>
      </c>
      <c r="G3568" s="71">
        <f>VLOOKUP(M3568,'BASE ARTICLE SAMUEL 25012023 v1'!$A$1:$F$1287,6,FALSE)</f>
        <v>13.79</v>
      </c>
      <c r="H3568" s="6">
        <f>VLOOKUP(M3568,'BASE ARTICLE SAMUEL 25012023 v2'!$A$1:$H$1287,8,FALSE)</f>
        <v>12.83</v>
      </c>
      <c r="I3568">
        <v>20.69</v>
      </c>
      <c r="J3568">
        <f t="shared" si="447"/>
        <v>20.69</v>
      </c>
      <c r="K3568" s="6">
        <f>VLOOKUP(M3568,'BASE ARTICLE SAMUEL 25012023 v2'!$A$1:$K$1287,11,FALSE)</f>
        <v>19.245000000000001</v>
      </c>
      <c r="L3568" s="6">
        <f t="shared" si="448"/>
        <v>19.245000000000001</v>
      </c>
      <c r="M3568" t="s">
        <v>1522</v>
      </c>
      <c r="N3568" t="str">
        <f>VLOOKUP(M3568,'BASE ARTICLE SAMUEL 25012023 v1'!$A$2:$B$1287,2,FALSE)</f>
        <v>AS</v>
      </c>
      <c r="O3568">
        <f t="shared" si="446"/>
        <v>12.83</v>
      </c>
    </row>
    <row r="3569" spans="1:15" outlineLevel="2" x14ac:dyDescent="0.25">
      <c r="A3569" t="s">
        <v>1166</v>
      </c>
      <c r="B3569" s="74" t="str">
        <f t="shared" si="443"/>
        <v>0V75BG</v>
      </c>
      <c r="C3569" t="str">
        <f>VLOOKUP(A3569,'BASE ARTICLE SAMUEL 25012023 v1'!$A$1:$B$1287,2,FALSE)</f>
        <v>AF</v>
      </c>
      <c r="D3569" t="s">
        <v>1118</v>
      </c>
      <c r="E3569">
        <v>1</v>
      </c>
      <c r="F3569" t="s">
        <v>1119</v>
      </c>
      <c r="G3569" s="71">
        <f>VLOOKUP(M3569,'BASE ARTICLE SAMUEL 25012023 v1'!$A$1:$F$1287,6,FALSE)</f>
        <v>0</v>
      </c>
      <c r="H3569" s="6">
        <f>VLOOKUP(M3569,'BASE ARTICLE SAMUEL 25012023 v2'!$A$1:$H$1287,8,FALSE)</f>
        <v>83.629999999999981</v>
      </c>
      <c r="I3569">
        <v>135.75</v>
      </c>
      <c r="J3569">
        <f t="shared" si="447"/>
        <v>135.75</v>
      </c>
      <c r="K3569" s="6">
        <f>VLOOKUP(M3569,'BASE ARTICLE SAMUEL 25012023 v2'!$A$1:$K$1287,11,FALSE)</f>
        <v>142.03600000000003</v>
      </c>
      <c r="L3569" s="6">
        <f t="shared" si="448"/>
        <v>142.03600000000003</v>
      </c>
      <c r="M3569" t="s">
        <v>1118</v>
      </c>
      <c r="N3569" t="str">
        <f>VLOOKUP(M3569,'BASE ARTICLE SAMUEL 25012023 v1'!$A$2:$B$1287,2,FALSE)</f>
        <v>AF</v>
      </c>
      <c r="O3569">
        <f t="shared" si="446"/>
        <v>83.629999999999981</v>
      </c>
    </row>
    <row r="3570" spans="1:15" outlineLevel="2" x14ac:dyDescent="0.25">
      <c r="A3570" t="s">
        <v>1166</v>
      </c>
      <c r="B3570" s="74" t="str">
        <f t="shared" si="443"/>
        <v>0V75BG</v>
      </c>
      <c r="C3570" t="str">
        <f>VLOOKUP(A3570,'BASE ARTICLE SAMUEL 25012023 v1'!$A$1:$B$1287,2,FALSE)</f>
        <v>AF</v>
      </c>
      <c r="D3570" t="s">
        <v>942</v>
      </c>
      <c r="E3570">
        <v>1</v>
      </c>
      <c r="F3570" t="s">
        <v>943</v>
      </c>
      <c r="G3570" s="71">
        <f>VLOOKUP(M3570,'BASE ARTICLE SAMUEL 25012023 v1'!$A$1:$F$1287,6,FALSE)</f>
        <v>1.64</v>
      </c>
      <c r="H3570" s="6">
        <f>VLOOKUP(M3570,'BASE ARTICLE SAMUEL 25012023 v2'!$A$1:$H$1287,8,FALSE)</f>
        <v>1.83</v>
      </c>
      <c r="I3570">
        <v>2.4500000000000002</v>
      </c>
      <c r="J3570">
        <f t="shared" si="447"/>
        <v>2.4500000000000002</v>
      </c>
      <c r="K3570" s="6">
        <f>VLOOKUP(M3570,'BASE ARTICLE SAMUEL 25012023 v2'!$A$1:$K$1287,11,FALSE)</f>
        <v>2.7450000000000001</v>
      </c>
      <c r="L3570" s="6">
        <f t="shared" si="448"/>
        <v>2.7450000000000001</v>
      </c>
      <c r="M3570" t="s">
        <v>942</v>
      </c>
      <c r="N3570" t="str">
        <f>VLOOKUP(M3570,'BASE ARTICLE SAMUEL 25012023 v1'!$A$2:$B$1287,2,FALSE)</f>
        <v>AS</v>
      </c>
      <c r="O3570">
        <f t="shared" si="446"/>
        <v>1.83</v>
      </c>
    </row>
    <row r="3571" spans="1:15" outlineLevel="2" x14ac:dyDescent="0.25">
      <c r="A3571" t="s">
        <v>1166</v>
      </c>
      <c r="B3571" s="74" t="str">
        <f t="shared" si="443"/>
        <v>0V75BG</v>
      </c>
      <c r="C3571" t="str">
        <f>VLOOKUP(A3571,'BASE ARTICLE SAMUEL 25012023 v1'!$A$1:$B$1287,2,FALSE)</f>
        <v>AF</v>
      </c>
      <c r="D3571" t="s">
        <v>558</v>
      </c>
      <c r="E3571">
        <v>2</v>
      </c>
      <c r="F3571" t="s">
        <v>559</v>
      </c>
      <c r="G3571" s="71">
        <f>VLOOKUP(M3571,'BASE ARTICLE SAMUEL 25012023 v1'!$A$1:$F$1287,6,FALSE)</f>
        <v>0.85</v>
      </c>
      <c r="H3571" s="6">
        <f>VLOOKUP(M3571,'BASE ARTICLE SAMUEL 25012023 v2'!$A$1:$H$1287,8,FALSE)</f>
        <v>0.91100000000000003</v>
      </c>
      <c r="I3571">
        <v>1.1299999999999999</v>
      </c>
      <c r="J3571">
        <f t="shared" si="447"/>
        <v>2.2599999999999998</v>
      </c>
      <c r="K3571" s="6">
        <f>VLOOKUP(M3571,'BASE ARTICLE SAMUEL 25012023 v2'!$A$1:$K$1287,11,FALSE)</f>
        <v>1.2116300000000002</v>
      </c>
      <c r="L3571" s="6">
        <f t="shared" si="448"/>
        <v>2.4232600000000004</v>
      </c>
      <c r="M3571" t="s">
        <v>558</v>
      </c>
      <c r="N3571" t="str">
        <f>VLOOKUP(M3571,'BASE ARTICLE SAMUEL 25012023 v1'!$A$2:$B$1287,2,FALSE)</f>
        <v>AS</v>
      </c>
      <c r="O3571">
        <f t="shared" si="446"/>
        <v>1.8220000000000001</v>
      </c>
    </row>
    <row r="3572" spans="1:15" outlineLevel="2" x14ac:dyDescent="0.25">
      <c r="A3572" t="s">
        <v>1166</v>
      </c>
      <c r="B3572" s="74" t="str">
        <f t="shared" si="443"/>
        <v>0V75BG</v>
      </c>
      <c r="C3572" t="str">
        <f>VLOOKUP(A3572,'BASE ARTICLE SAMUEL 25012023 v1'!$A$1:$B$1287,2,FALSE)</f>
        <v>AF</v>
      </c>
      <c r="D3572" t="s">
        <v>1109</v>
      </c>
      <c r="E3572">
        <v>1</v>
      </c>
      <c r="F3572" t="s">
        <v>1110</v>
      </c>
      <c r="G3572" s="71">
        <f>VLOOKUP(M3572,'BASE ARTICLE SAMUEL 25012023 v1'!$A$1:$F$1287,6,FALSE)</f>
        <v>199.65</v>
      </c>
      <c r="H3572" s="6">
        <f>VLOOKUP(M3572,'BASE ARTICLE SAMUEL 25012023 v2'!$A$1:$H$1287,8,FALSE)</f>
        <v>199.65</v>
      </c>
      <c r="I3572">
        <v>294.02999999999997</v>
      </c>
      <c r="J3572">
        <f t="shared" si="447"/>
        <v>294.02999999999997</v>
      </c>
      <c r="K3572" s="6">
        <f>VLOOKUP(M3572,'BASE ARTICLE SAMUEL 25012023 v2'!$A$1:$K$1287,11,FALSE)</f>
        <v>299.47500000000002</v>
      </c>
      <c r="L3572" s="6">
        <f t="shared" si="448"/>
        <v>299.47500000000002</v>
      </c>
      <c r="M3572" t="s">
        <v>1109</v>
      </c>
      <c r="N3572" t="str">
        <f>VLOOKUP(M3572,'BASE ARTICLE SAMUEL 25012023 v1'!$A$2:$B$1287,2,FALSE)</f>
        <v>AN</v>
      </c>
      <c r="O3572">
        <f t="shared" si="446"/>
        <v>199.65</v>
      </c>
    </row>
    <row r="3573" spans="1:15" outlineLevel="2" x14ac:dyDescent="0.25">
      <c r="A3573" t="s">
        <v>1166</v>
      </c>
      <c r="B3573" s="74" t="str">
        <f t="shared" si="443"/>
        <v>0V75BG</v>
      </c>
      <c r="C3573" t="str">
        <f>VLOOKUP(A3573,'BASE ARTICLE SAMUEL 25012023 v1'!$A$1:$B$1287,2,FALSE)</f>
        <v>AF</v>
      </c>
      <c r="D3573" t="s">
        <v>1138</v>
      </c>
      <c r="E3573">
        <v>1</v>
      </c>
      <c r="F3573" t="s">
        <v>3929</v>
      </c>
      <c r="G3573" s="71">
        <f>VLOOKUP(M3573,'BASE ARTICLE SAMUEL 25012023 v1'!$A$1:$F$1287,6,FALSE)</f>
        <v>285</v>
      </c>
      <c r="H3573" s="6">
        <f>VLOOKUP(M3573,'BASE ARTICLE SAMUEL 25012023 v2'!$A$1:$H$1287,8,FALSE)</f>
        <v>285</v>
      </c>
      <c r="I3573">
        <v>427.5</v>
      </c>
      <c r="J3573">
        <f t="shared" si="447"/>
        <v>427.5</v>
      </c>
      <c r="K3573" s="6">
        <f>VLOOKUP(M3573,'BASE ARTICLE SAMUEL 25012023 v2'!$A$1:$K$1287,11,FALSE)</f>
        <v>427.5</v>
      </c>
      <c r="L3573" s="6">
        <f t="shared" si="448"/>
        <v>427.5</v>
      </c>
      <c r="M3573" t="s">
        <v>1138</v>
      </c>
      <c r="N3573" t="str">
        <f>VLOOKUP(M3573,'BASE ARTICLE SAMUEL 25012023 v1'!$A$2:$B$1287,2,FALSE)</f>
        <v>AN</v>
      </c>
      <c r="O3573">
        <f t="shared" si="446"/>
        <v>285</v>
      </c>
    </row>
    <row r="3574" spans="1:15" outlineLevel="2" x14ac:dyDescent="0.25">
      <c r="A3574" t="s">
        <v>1166</v>
      </c>
      <c r="B3574" s="74" t="str">
        <f t="shared" si="443"/>
        <v>0V75BG</v>
      </c>
      <c r="C3574" t="str">
        <f>VLOOKUP(A3574,'BASE ARTICLE SAMUEL 25012023 v1'!$A$1:$B$1287,2,FALSE)</f>
        <v>AF</v>
      </c>
      <c r="D3574">
        <v>8434000618</v>
      </c>
      <c r="E3574">
        <v>5</v>
      </c>
      <c r="F3574" t="s">
        <v>1485</v>
      </c>
      <c r="G3574" s="71">
        <f>VLOOKUP(M3574,'BASE ARTICLE SAMUEL 25012023 v1'!$A$1:$F$1287,6,FALSE)</f>
        <v>0.02</v>
      </c>
      <c r="H3574" s="6">
        <f>VLOOKUP(M3574,'BASE ARTICLE SAMUEL 25012023 v2'!$A$1:$H$1287,8,FALSE)</f>
        <v>0.02</v>
      </c>
      <c r="I3574">
        <v>0.03</v>
      </c>
      <c r="J3574">
        <f t="shared" si="447"/>
        <v>0.15</v>
      </c>
      <c r="K3574" s="6">
        <f>VLOOKUP(M3574,'BASE ARTICLE SAMUEL 25012023 v2'!$A$1:$K$1287,11,FALSE)</f>
        <v>0.03</v>
      </c>
      <c r="L3574" s="6">
        <f t="shared" si="448"/>
        <v>0.15</v>
      </c>
      <c r="M3574">
        <v>8434000618</v>
      </c>
      <c r="N3574" t="str">
        <f>VLOOKUP(M3574,'BASE ARTICLE SAMUEL 25012023 v1'!$A$2:$B$1287,2,FALSE)</f>
        <v>AN</v>
      </c>
      <c r="O3574">
        <f t="shared" si="446"/>
        <v>0.1</v>
      </c>
    </row>
    <row r="3575" spans="1:15" outlineLevel="2" x14ac:dyDescent="0.25">
      <c r="A3575" t="s">
        <v>1166</v>
      </c>
      <c r="B3575" s="74" t="str">
        <f t="shared" si="443"/>
        <v>0V75BG</v>
      </c>
      <c r="C3575" t="str">
        <f>VLOOKUP(A3575,'BASE ARTICLE SAMUEL 25012023 v1'!$A$1:$B$1287,2,FALSE)</f>
        <v>AF</v>
      </c>
      <c r="D3575" t="s">
        <v>1669</v>
      </c>
      <c r="E3575">
        <v>2</v>
      </c>
      <c r="F3575" t="s">
        <v>1670</v>
      </c>
      <c r="G3575" s="71">
        <f>VLOOKUP(M3575,'BASE ARTICLE SAMUEL 25012023 v1'!$A$1:$F$1287,6,FALSE)</f>
        <v>7.0000000000000007E-2</v>
      </c>
      <c r="H3575" s="6">
        <f>VLOOKUP(M3575,'BASE ARTICLE SAMUEL 25012023 v2'!$A$1:$H$1287,8,FALSE)</f>
        <v>7.0000000000000007E-2</v>
      </c>
      <c r="I3575">
        <v>0.11</v>
      </c>
      <c r="J3575">
        <f t="shared" si="447"/>
        <v>0.22</v>
      </c>
      <c r="K3575" s="6">
        <f>VLOOKUP(M3575,'BASE ARTICLE SAMUEL 25012023 v2'!$A$1:$K$1287,11,FALSE)</f>
        <v>0.11200000000000002</v>
      </c>
      <c r="L3575" s="6">
        <f t="shared" si="448"/>
        <v>0.22400000000000003</v>
      </c>
      <c r="M3575" t="s">
        <v>1669</v>
      </c>
      <c r="N3575" t="str">
        <f>VLOOKUP(M3575,'BASE ARTICLE SAMUEL 25012023 v1'!$A$2:$B$1287,2,FALSE)</f>
        <v>AN</v>
      </c>
      <c r="O3575">
        <f t="shared" si="446"/>
        <v>0.14000000000000001</v>
      </c>
    </row>
    <row r="3576" spans="1:15" outlineLevel="2" x14ac:dyDescent="0.25">
      <c r="A3576" t="s">
        <v>1166</v>
      </c>
      <c r="B3576" s="74" t="str">
        <f t="shared" si="443"/>
        <v>0V75BG</v>
      </c>
      <c r="C3576" t="str">
        <f>VLOOKUP(A3576,'BASE ARTICLE SAMUEL 25012023 v1'!$A$1:$B$1287,2,FALSE)</f>
        <v>AF</v>
      </c>
      <c r="D3576" t="s">
        <v>569</v>
      </c>
      <c r="E3576">
        <v>1</v>
      </c>
      <c r="F3576" t="s">
        <v>570</v>
      </c>
      <c r="G3576" s="71">
        <f>VLOOKUP(M3576,'BASE ARTICLE SAMUEL 25012023 v1'!$A$1:$F$1287,6,FALSE)</f>
        <v>0.67</v>
      </c>
      <c r="H3576" s="6">
        <f>VLOOKUP(M3576,'BASE ARTICLE SAMUEL 25012023 v2'!$A$1:$H$1287,8,FALSE)</f>
        <v>0.73</v>
      </c>
      <c r="I3576">
        <v>0.9</v>
      </c>
      <c r="J3576">
        <f t="shared" si="447"/>
        <v>0.9</v>
      </c>
      <c r="K3576" s="6">
        <f>VLOOKUP(M3576,'BASE ARTICLE SAMUEL 25012023 v2'!$A$1:$K$1287,11,FALSE)</f>
        <v>0.97089999999999999</v>
      </c>
      <c r="L3576" s="6">
        <f t="shared" si="448"/>
        <v>0.97089999999999999</v>
      </c>
      <c r="M3576" t="s">
        <v>569</v>
      </c>
      <c r="N3576" t="str">
        <f>VLOOKUP(M3576,'BASE ARTICLE SAMUEL 25012023 v1'!$A$2:$B$1287,2,FALSE)</f>
        <v>AN</v>
      </c>
      <c r="O3576">
        <f t="shared" si="446"/>
        <v>0.73</v>
      </c>
    </row>
    <row r="3577" spans="1:15" outlineLevel="2" x14ac:dyDescent="0.25">
      <c r="A3577" t="s">
        <v>1166</v>
      </c>
      <c r="B3577" s="74" t="str">
        <f t="shared" si="443"/>
        <v>0V75BG</v>
      </c>
      <c r="C3577" t="str">
        <f>VLOOKUP(A3577,'BASE ARTICLE SAMUEL 25012023 v1'!$A$1:$B$1287,2,FALSE)</f>
        <v>AF</v>
      </c>
      <c r="D3577" t="s">
        <v>1809</v>
      </c>
      <c r="E3577">
        <v>1</v>
      </c>
      <c r="F3577" t="s">
        <v>1810</v>
      </c>
      <c r="G3577" s="71">
        <f>VLOOKUP(M3577,'BASE ARTICLE SAMUEL 25012023 v1'!$A$1:$F$1287,6,FALSE)</f>
        <v>0.2</v>
      </c>
      <c r="H3577" s="6">
        <f>VLOOKUP(M3577,'BASE ARTICLE SAMUEL 25012023 v2'!$A$1:$H$1287,8,FALSE)</f>
        <v>0.2</v>
      </c>
      <c r="I3577">
        <v>0.4</v>
      </c>
      <c r="J3577">
        <f t="shared" si="447"/>
        <v>0.4</v>
      </c>
      <c r="K3577" s="6">
        <f>VLOOKUP(M3577,'BASE ARTICLE SAMUEL 25012023 v2'!$A$1:$K$1287,11,FALSE)</f>
        <v>0.4</v>
      </c>
      <c r="L3577" s="6">
        <f t="shared" si="448"/>
        <v>0.4</v>
      </c>
      <c r="M3577" t="s">
        <v>1809</v>
      </c>
      <c r="N3577" t="str">
        <f>VLOOKUP(M3577,'BASE ARTICLE SAMUEL 25012023 v1'!$A$2:$B$1287,2,FALSE)</f>
        <v>AN</v>
      </c>
      <c r="O3577">
        <f t="shared" si="446"/>
        <v>0.2</v>
      </c>
    </row>
    <row r="3578" spans="1:15" outlineLevel="2" x14ac:dyDescent="0.25">
      <c r="A3578" t="s">
        <v>1166</v>
      </c>
      <c r="B3578" s="74" t="str">
        <f t="shared" si="443"/>
        <v>0V75BG</v>
      </c>
      <c r="C3578" t="str">
        <f>VLOOKUP(A3578,'BASE ARTICLE SAMUEL 25012023 v1'!$A$1:$B$1287,2,FALSE)</f>
        <v>AF</v>
      </c>
      <c r="D3578" t="s">
        <v>1923</v>
      </c>
      <c r="E3578">
        <v>1</v>
      </c>
      <c r="F3578" t="s">
        <v>1924</v>
      </c>
      <c r="G3578" s="71">
        <f>VLOOKUP(M3578,'BASE ARTICLE SAMUEL 25012023 v1'!$A$1:$F$1287,6,FALSE)</f>
        <v>0</v>
      </c>
      <c r="H3578" s="6">
        <f>VLOOKUP(M3578,'BASE ARTICLE SAMUEL 25012023 v2'!$A$1:$H$1287,8,FALSE)</f>
        <v>47.457000000000001</v>
      </c>
      <c r="I3578">
        <v>70.510000000000005</v>
      </c>
      <c r="J3578">
        <f t="shared" si="447"/>
        <v>70.510000000000005</v>
      </c>
      <c r="K3578" s="6">
        <f>VLOOKUP(M3578,'BASE ARTICLE SAMUEL 25012023 v2'!$A$1:$K$1287,11,FALSE)</f>
        <v>72.377800000000008</v>
      </c>
      <c r="L3578" s="6">
        <f t="shared" si="448"/>
        <v>72.377800000000008</v>
      </c>
      <c r="M3578" t="s">
        <v>1923</v>
      </c>
      <c r="N3578" t="str">
        <f>VLOOKUP(M3578,'BASE ARTICLE SAMUEL 25012023 v1'!$A$2:$B$1287,2,FALSE)</f>
        <v>AF</v>
      </c>
      <c r="O3578">
        <f t="shared" si="446"/>
        <v>47.457000000000001</v>
      </c>
    </row>
    <row r="3579" spans="1:15" outlineLevel="2" x14ac:dyDescent="0.25">
      <c r="A3579" t="s">
        <v>1166</v>
      </c>
      <c r="B3579" s="74" t="str">
        <f t="shared" si="443"/>
        <v>0V75BG</v>
      </c>
      <c r="C3579" t="str">
        <f>VLOOKUP(A3579,'BASE ARTICLE SAMUEL 25012023 v1'!$A$1:$B$1287,2,FALSE)</f>
        <v>AF</v>
      </c>
      <c r="D3579" t="s">
        <v>90</v>
      </c>
      <c r="E3579">
        <v>1</v>
      </c>
      <c r="F3579" t="s">
        <v>91</v>
      </c>
      <c r="G3579" s="71">
        <f>VLOOKUP(M3579,'BASE ARTICLE SAMUEL 25012023 v1'!$A$1:$F$1287,6,FALSE)</f>
        <v>0.92</v>
      </c>
      <c r="H3579" s="6">
        <f>VLOOKUP(M3579,'BASE ARTICLE SAMUEL 25012023 v2'!$A$1:$H$1287,8,FALSE)</f>
        <v>0.92</v>
      </c>
      <c r="I3579">
        <v>1.38</v>
      </c>
      <c r="J3579">
        <f t="shared" si="447"/>
        <v>1.38</v>
      </c>
      <c r="K3579" s="6">
        <f>VLOOKUP(M3579,'BASE ARTICLE SAMUEL 25012023 v2'!$A$1:$K$1287,11,FALSE)</f>
        <v>1.3800000000000001</v>
      </c>
      <c r="L3579" s="6">
        <f t="shared" si="448"/>
        <v>1.3800000000000001</v>
      </c>
      <c r="M3579" t="s">
        <v>90</v>
      </c>
      <c r="N3579" t="str">
        <f>VLOOKUP(M3579,'BASE ARTICLE SAMUEL 25012023 v1'!$A$2:$B$1287,2,FALSE)</f>
        <v>AS</v>
      </c>
      <c r="O3579">
        <f t="shared" si="446"/>
        <v>0.92</v>
      </c>
    </row>
    <row r="3580" spans="1:15" outlineLevel="2" x14ac:dyDescent="0.25">
      <c r="A3580" t="s">
        <v>1166</v>
      </c>
      <c r="B3580" s="74" t="str">
        <f t="shared" si="443"/>
        <v>0V75BG</v>
      </c>
      <c r="C3580" t="str">
        <f>VLOOKUP(A3580,'BASE ARTICLE SAMUEL 25012023 v1'!$A$1:$B$1287,2,FALSE)</f>
        <v>AF</v>
      </c>
      <c r="D3580" t="s">
        <v>68</v>
      </c>
      <c r="E3580">
        <v>1</v>
      </c>
      <c r="F3580" t="s">
        <v>69</v>
      </c>
      <c r="G3580" s="71">
        <f>VLOOKUP(M3580,'BASE ARTICLE SAMUEL 25012023 v1'!$A$1:$F$1287,6,FALSE)</f>
        <v>0.94</v>
      </c>
      <c r="H3580" s="6">
        <f>VLOOKUP(M3580,'BASE ARTICLE SAMUEL 25012023 v2'!$A$1:$H$1287,8,FALSE)</f>
        <v>0.94</v>
      </c>
      <c r="I3580">
        <v>1.41</v>
      </c>
      <c r="J3580">
        <f t="shared" si="447"/>
        <v>1.41</v>
      </c>
      <c r="K3580" s="6">
        <f>VLOOKUP(M3580,'BASE ARTICLE SAMUEL 25012023 v2'!$A$1:$K$1287,11,FALSE)</f>
        <v>1.41</v>
      </c>
      <c r="L3580" s="6">
        <f t="shared" si="448"/>
        <v>1.41</v>
      </c>
      <c r="M3580" t="s">
        <v>68</v>
      </c>
      <c r="N3580" t="str">
        <f>VLOOKUP(M3580,'BASE ARTICLE SAMUEL 25012023 v1'!$A$2:$B$1287,2,FALSE)</f>
        <v>AS</v>
      </c>
      <c r="O3580">
        <f t="shared" si="446"/>
        <v>0.94</v>
      </c>
    </row>
    <row r="3581" spans="1:15" outlineLevel="2" x14ac:dyDescent="0.25">
      <c r="A3581" t="s">
        <v>1166</v>
      </c>
      <c r="B3581" s="74" t="str">
        <f t="shared" si="443"/>
        <v>0V75BG</v>
      </c>
      <c r="C3581" t="str">
        <f>VLOOKUP(A3581,'BASE ARTICLE SAMUEL 25012023 v1'!$A$1:$B$1287,2,FALSE)</f>
        <v>AF</v>
      </c>
      <c r="D3581" t="s">
        <v>1929</v>
      </c>
      <c r="E3581">
        <v>1</v>
      </c>
      <c r="F3581" t="s">
        <v>1930</v>
      </c>
      <c r="G3581" s="71">
        <f>VLOOKUP(M3581,'BASE ARTICLE SAMUEL 25012023 v1'!$A$1:$F$1287,6,FALSE)</f>
        <v>37.68</v>
      </c>
      <c r="H3581" s="6">
        <f>VLOOKUP(M3581,'BASE ARTICLE SAMUEL 25012023 v2'!$A$1:$H$1287,8,FALSE)</f>
        <v>37.183000000000007</v>
      </c>
      <c r="I3581">
        <v>19.28</v>
      </c>
      <c r="J3581">
        <f t="shared" si="447"/>
        <v>19.28</v>
      </c>
      <c r="K3581" s="6">
        <f>VLOOKUP(M3581,'BASE ARTICLE SAMUEL 25012023 v2'!$A$1:$K$1287,11,FALSE)</f>
        <v>46.478750000000005</v>
      </c>
      <c r="L3581" s="6">
        <f t="shared" si="448"/>
        <v>46.478750000000005</v>
      </c>
      <c r="M3581" t="s">
        <v>1929</v>
      </c>
      <c r="N3581" t="str">
        <f>VLOOKUP(M3581,'BASE ARTICLE SAMUEL 25012023 v1'!$A$2:$B$1287,2,FALSE)</f>
        <v>AA</v>
      </c>
      <c r="O3581">
        <f t="shared" si="446"/>
        <v>37.183000000000007</v>
      </c>
    </row>
    <row r="3582" spans="1:15" outlineLevel="2" x14ac:dyDescent="0.25">
      <c r="A3582" t="s">
        <v>1166</v>
      </c>
      <c r="B3582" s="74" t="str">
        <f t="shared" si="443"/>
        <v>0V75BG</v>
      </c>
      <c r="C3582" t="str">
        <f>VLOOKUP(A3582,'BASE ARTICLE SAMUEL 25012023 v1'!$A$1:$B$1287,2,FALSE)</f>
        <v>AF</v>
      </c>
      <c r="D3582" t="s">
        <v>1927</v>
      </c>
      <c r="E3582">
        <v>1</v>
      </c>
      <c r="F3582" t="s">
        <v>1928</v>
      </c>
      <c r="G3582" s="71">
        <f>VLOOKUP(M3582,'BASE ARTICLE SAMUEL 25012023 v1'!$A$1:$F$1287,6,FALSE)</f>
        <v>0</v>
      </c>
      <c r="H3582" s="6">
        <f>VLOOKUP(M3582,'BASE ARTICLE SAMUEL 25012023 v2'!$A$1:$H$1287,8,FALSE)</f>
        <v>15.644</v>
      </c>
      <c r="I3582">
        <v>23.31</v>
      </c>
      <c r="J3582">
        <f t="shared" si="447"/>
        <v>23.31</v>
      </c>
      <c r="K3582" s="6">
        <f>VLOOKUP(M3582,'BASE ARTICLE SAMUEL 25012023 v2'!$A$1:$K$1287,11,FALSE)</f>
        <v>23.441000025970002</v>
      </c>
      <c r="L3582" s="6">
        <f t="shared" si="448"/>
        <v>23.441000025970002</v>
      </c>
      <c r="M3582" t="s">
        <v>1927</v>
      </c>
      <c r="N3582" t="str">
        <f>VLOOKUP(M3582,'BASE ARTICLE SAMUEL 25012023 v1'!$A$2:$B$1287,2,FALSE)</f>
        <v>AF</v>
      </c>
      <c r="O3582">
        <f t="shared" si="446"/>
        <v>15.644</v>
      </c>
    </row>
    <row r="3583" spans="1:15" outlineLevel="2" x14ac:dyDescent="0.25">
      <c r="A3583" t="s">
        <v>1166</v>
      </c>
      <c r="B3583" s="74" t="str">
        <f t="shared" si="443"/>
        <v>0V75BG</v>
      </c>
      <c r="C3583" t="str">
        <f>VLOOKUP(A3583,'BASE ARTICLE SAMUEL 25012023 v1'!$A$1:$B$1287,2,FALSE)</f>
        <v>AF</v>
      </c>
      <c r="D3583" t="s">
        <v>1939</v>
      </c>
      <c r="E3583">
        <v>1</v>
      </c>
      <c r="F3583" t="s">
        <v>1940</v>
      </c>
      <c r="G3583" s="71">
        <f>VLOOKUP(M3583,'BASE ARTICLE SAMUEL 25012023 v1'!$A$1:$F$1287,6,FALSE)</f>
        <v>94.3</v>
      </c>
      <c r="H3583" s="6">
        <f>VLOOKUP(M3583,'BASE ARTICLE SAMUEL 25012023 v2'!$A$1:$H$1287,8,FALSE)</f>
        <v>90.79</v>
      </c>
      <c r="I3583">
        <v>129.16</v>
      </c>
      <c r="J3583">
        <f t="shared" si="447"/>
        <v>129.16</v>
      </c>
      <c r="K3583" s="6">
        <f>VLOOKUP(M3583,'BASE ARTICLE SAMUEL 25012023 v2'!$A$1:$K$1287,11,FALSE)</f>
        <v>129.88140000800001</v>
      </c>
      <c r="L3583" s="6">
        <f t="shared" si="448"/>
        <v>129.88140000800001</v>
      </c>
      <c r="M3583" t="s">
        <v>1939</v>
      </c>
      <c r="N3583" t="str">
        <f>VLOOKUP(M3583,'BASE ARTICLE SAMUEL 25012023 v1'!$A$2:$B$1287,2,FALSE)</f>
        <v>AF</v>
      </c>
      <c r="O3583">
        <f t="shared" si="446"/>
        <v>90.79</v>
      </c>
    </row>
    <row r="3584" spans="1:15" outlineLevel="2" x14ac:dyDescent="0.25">
      <c r="A3584" t="s">
        <v>1166</v>
      </c>
      <c r="B3584" s="74" t="str">
        <f t="shared" si="443"/>
        <v>0V75BG</v>
      </c>
      <c r="C3584" t="str">
        <f>VLOOKUP(A3584,'BASE ARTICLE SAMUEL 25012023 v1'!$A$1:$B$1287,2,FALSE)</f>
        <v>AF</v>
      </c>
      <c r="D3584">
        <v>7214321415</v>
      </c>
      <c r="E3584">
        <v>1</v>
      </c>
      <c r="F3584" t="s">
        <v>1597</v>
      </c>
      <c r="G3584" s="71">
        <f>VLOOKUP(M3584,'BASE ARTICLE SAMUEL 25012023 v1'!$A$1:$F$1287,6,FALSE)</f>
        <v>0.03</v>
      </c>
      <c r="H3584" s="6">
        <f>VLOOKUP(M3584,'BASE ARTICLE SAMUEL 25012023 v2'!$A$1:$H$1287,8,FALSE)</f>
        <v>0.03</v>
      </c>
      <c r="I3584">
        <v>0.05</v>
      </c>
      <c r="J3584">
        <f t="shared" si="447"/>
        <v>0.05</v>
      </c>
      <c r="K3584" s="6">
        <f>VLOOKUP(M3584,'BASE ARTICLE SAMUEL 25012023 v2'!$A$1:$K$1287,11,FALSE)</f>
        <v>5.0000000010000001</v>
      </c>
      <c r="L3584" s="6">
        <f t="shared" si="448"/>
        <v>5.0000000010000001</v>
      </c>
      <c r="M3584">
        <v>7214321415</v>
      </c>
      <c r="N3584" t="str">
        <f>VLOOKUP(M3584,'BASE ARTICLE SAMUEL 25012023 v1'!$A$2:$B$1287,2,FALSE)</f>
        <v>AN</v>
      </c>
      <c r="O3584">
        <f t="shared" si="446"/>
        <v>0.03</v>
      </c>
    </row>
    <row r="3585" spans="1:15" outlineLevel="2" x14ac:dyDescent="0.25">
      <c r="A3585" t="s">
        <v>1166</v>
      </c>
      <c r="B3585" s="74" t="str">
        <f t="shared" si="443"/>
        <v>0V75BG</v>
      </c>
      <c r="C3585" t="str">
        <f>VLOOKUP(A3585,'BASE ARTICLE SAMUEL 25012023 v1'!$A$1:$B$1287,2,FALSE)</f>
        <v>AF</v>
      </c>
      <c r="D3585" t="s">
        <v>1603</v>
      </c>
      <c r="E3585">
        <v>2.16</v>
      </c>
      <c r="F3585" t="s">
        <v>1604</v>
      </c>
      <c r="G3585" s="71">
        <f>VLOOKUP(M3585,'BASE ARTICLE SAMUEL 25012023 v1'!$A$1:$F$1287,6,FALSE)</f>
        <v>50</v>
      </c>
      <c r="H3585" s="6">
        <f>VLOOKUP(M3585,'BASE ARTICLE SAMUEL 25012023 v2'!$A$1:$H$1287,8,FALSE)</f>
        <v>0</v>
      </c>
      <c r="I3585">
        <v>75</v>
      </c>
      <c r="J3585">
        <f t="shared" si="447"/>
        <v>162</v>
      </c>
      <c r="K3585" s="6">
        <f>VLOOKUP(M3585,'BASE ARTICLE SAMUEL 25012023 v2'!$A$1:$K$1287,11,FALSE)</f>
        <v>75</v>
      </c>
      <c r="L3585" s="6">
        <f t="shared" si="448"/>
        <v>162</v>
      </c>
      <c r="M3585" t="s">
        <v>1603</v>
      </c>
      <c r="N3585" t="str">
        <f>VLOOKUP(M3585,'BASE ARTICLE SAMUEL 25012023 v1'!$A$2:$B$1287,2,FALSE)</f>
        <v>AN</v>
      </c>
      <c r="O3585">
        <f t="shared" si="446"/>
        <v>0</v>
      </c>
    </row>
    <row r="3586" spans="1:15" outlineLevel="2" x14ac:dyDescent="0.25">
      <c r="A3586" t="s">
        <v>1166</v>
      </c>
      <c r="B3586" s="74" t="str">
        <f t="shared" si="443"/>
        <v>0V75BG</v>
      </c>
      <c r="C3586" t="str">
        <f>VLOOKUP(A3586,'BASE ARTICLE SAMUEL 25012023 v1'!$A$1:$B$1287,2,FALSE)</f>
        <v>AF</v>
      </c>
      <c r="D3586" t="s">
        <v>757</v>
      </c>
      <c r="E3586">
        <v>1</v>
      </c>
      <c r="F3586" t="s">
        <v>758</v>
      </c>
      <c r="G3586" s="71">
        <f>VLOOKUP(M3586,'BASE ARTICLE SAMUEL 25012023 v1'!$A$1:$F$1287,6,FALSE)</f>
        <v>1.22</v>
      </c>
      <c r="H3586" s="6">
        <f>VLOOKUP(M3586,'BASE ARTICLE SAMUEL 25012023 v2'!$A$1:$H$1287,8,FALSE)</f>
        <v>1.22</v>
      </c>
      <c r="I3586">
        <v>1.62</v>
      </c>
      <c r="J3586">
        <f t="shared" si="447"/>
        <v>1.62</v>
      </c>
      <c r="K3586" s="6">
        <f>VLOOKUP(M3586,'BASE ARTICLE SAMUEL 25012023 v2'!$A$1:$K$1287,11,FALSE)</f>
        <v>1.6226</v>
      </c>
      <c r="L3586" s="6">
        <f t="shared" si="448"/>
        <v>1.6226</v>
      </c>
      <c r="M3586" t="s">
        <v>757</v>
      </c>
      <c r="N3586" t="str">
        <f>VLOOKUP(M3586,'BASE ARTICLE SAMUEL 25012023 v1'!$A$2:$B$1287,2,FALSE)</f>
        <v>AS</v>
      </c>
      <c r="O3586">
        <f t="shared" si="446"/>
        <v>1.22</v>
      </c>
    </row>
    <row r="3587" spans="1:15" outlineLevel="2" x14ac:dyDescent="0.25">
      <c r="A3587" t="s">
        <v>1166</v>
      </c>
      <c r="B3587" s="74" t="str">
        <f t="shared" si="443"/>
        <v>0V75BG</v>
      </c>
      <c r="C3587" t="str">
        <f>VLOOKUP(A3587,'BASE ARTICLE SAMUEL 25012023 v1'!$A$1:$B$1287,2,FALSE)</f>
        <v>AF</v>
      </c>
      <c r="D3587">
        <v>9600000618</v>
      </c>
      <c r="E3587">
        <v>1</v>
      </c>
      <c r="F3587" t="s">
        <v>1160</v>
      </c>
      <c r="G3587" s="71">
        <f>VLOOKUP(M3587,'BASE ARTICLE SAMUEL 25012023 v1'!$A$1:$F$1287,6,FALSE)</f>
        <v>1.2</v>
      </c>
      <c r="H3587" s="6">
        <f>VLOOKUP(M3587,'BASE ARTICLE SAMUEL 25012023 v2'!$A$1:$H$1287,8,FALSE)</f>
        <v>1.2</v>
      </c>
      <c r="I3587">
        <v>2.4</v>
      </c>
      <c r="J3587">
        <f t="shared" si="447"/>
        <v>2.4</v>
      </c>
      <c r="K3587" s="6">
        <f>VLOOKUP(M3587,'BASE ARTICLE SAMUEL 25012023 v2'!$A$1:$K$1287,11,FALSE)</f>
        <v>2.4</v>
      </c>
      <c r="L3587" s="6">
        <f t="shared" si="448"/>
        <v>2.4</v>
      </c>
      <c r="M3587">
        <v>9600000618</v>
      </c>
      <c r="N3587" t="str">
        <f>VLOOKUP(M3587,'BASE ARTICLE SAMUEL 25012023 v1'!$A$2:$B$1287,2,FALSE)</f>
        <v>AN</v>
      </c>
      <c r="O3587">
        <f t="shared" si="446"/>
        <v>1.2</v>
      </c>
    </row>
    <row r="3588" spans="1:15" outlineLevel="2" x14ac:dyDescent="0.25">
      <c r="A3588" t="s">
        <v>1166</v>
      </c>
      <c r="B3588" s="74" t="str">
        <f t="shared" ref="B3588:B3651" si="449">MID(A3588,7,100)</f>
        <v>0V75BG</v>
      </c>
      <c r="C3588" t="str">
        <f>VLOOKUP(A3588,'BASE ARTICLE SAMUEL 25012023 v1'!$A$1:$B$1287,2,FALSE)</f>
        <v>AF</v>
      </c>
      <c r="D3588" t="s">
        <v>1549</v>
      </c>
      <c r="E3588">
        <v>1</v>
      </c>
      <c r="F3588" t="s">
        <v>1550</v>
      </c>
      <c r="G3588" s="71">
        <f>VLOOKUP(M3588,'BASE ARTICLE SAMUEL 25012023 v1'!$A$1:$F$1287,6,FALSE)</f>
        <v>5</v>
      </c>
      <c r="H3588" s="6">
        <f>VLOOKUP(M3588,'BASE ARTICLE SAMUEL 25012023 v2'!$A$1:$H$1287,8,FALSE)</f>
        <v>5</v>
      </c>
      <c r="I3588">
        <v>0</v>
      </c>
      <c r="J3588">
        <f t="shared" si="447"/>
        <v>0</v>
      </c>
      <c r="K3588" s="6">
        <f>VLOOKUP(M3588,'BASE ARTICLE SAMUEL 25012023 v2'!$A$1:$K$1287,11,FALSE)</f>
        <v>5.5</v>
      </c>
      <c r="L3588" s="6">
        <f t="shared" si="448"/>
        <v>5.5</v>
      </c>
      <c r="M3588" t="s">
        <v>1549</v>
      </c>
      <c r="N3588" t="str">
        <f>VLOOKUP(M3588,'BASE ARTICLE SAMUEL 25012023 v1'!$A$2:$B$1287,2,FALSE)</f>
        <v>AN</v>
      </c>
      <c r="O3588">
        <f t="shared" si="446"/>
        <v>5</v>
      </c>
    </row>
    <row r="3589" spans="1:15" outlineLevel="2" x14ac:dyDescent="0.25">
      <c r="A3589" t="s">
        <v>1166</v>
      </c>
      <c r="B3589" s="74" t="str">
        <f t="shared" si="449"/>
        <v>0V75BG</v>
      </c>
      <c r="C3589" t="str">
        <f>VLOOKUP(A3589,'BASE ARTICLE SAMUEL 25012023 v1'!$A$1:$B$1287,2,FALSE)</f>
        <v>AF</v>
      </c>
      <c r="D3589" t="s">
        <v>1667</v>
      </c>
      <c r="E3589">
        <v>2</v>
      </c>
      <c r="F3589" t="s">
        <v>1668</v>
      </c>
      <c r="G3589" s="71">
        <f>VLOOKUP(M3589,'BASE ARTICLE SAMUEL 25012023 v1'!$A$1:$F$1287,6,FALSE)</f>
        <v>0.6</v>
      </c>
      <c r="H3589" s="6">
        <f>VLOOKUP(M3589,'BASE ARTICLE SAMUEL 25012023 v2'!$A$1:$H$1287,8,FALSE)</f>
        <v>0.6</v>
      </c>
      <c r="I3589">
        <v>0.9</v>
      </c>
      <c r="J3589">
        <f t="shared" si="447"/>
        <v>1.8</v>
      </c>
      <c r="K3589" s="6">
        <f>VLOOKUP(M3589,'BASE ARTICLE SAMUEL 25012023 v2'!$A$1:$K$1287,11,FALSE)</f>
        <v>0.89999999999999991</v>
      </c>
      <c r="L3589" s="6">
        <f t="shared" si="448"/>
        <v>1.7999999999999998</v>
      </c>
      <c r="M3589" t="s">
        <v>1667</v>
      </c>
      <c r="N3589" t="str">
        <f>VLOOKUP(M3589,'BASE ARTICLE SAMUEL 25012023 v1'!$A$2:$B$1287,2,FALSE)</f>
        <v>AN</v>
      </c>
      <c r="O3589">
        <f t="shared" si="446"/>
        <v>1.2</v>
      </c>
    </row>
    <row r="3590" spans="1:15" outlineLevel="2" x14ac:dyDescent="0.25">
      <c r="A3590" t="s">
        <v>1166</v>
      </c>
      <c r="B3590" s="74" t="str">
        <f t="shared" si="449"/>
        <v>0V75BG</v>
      </c>
      <c r="C3590" t="str">
        <f>VLOOKUP(A3590,'BASE ARTICLE SAMUEL 25012023 v1'!$A$1:$B$1287,2,FALSE)</f>
        <v>AF</v>
      </c>
      <c r="D3590" t="s">
        <v>1111</v>
      </c>
      <c r="E3590">
        <v>1</v>
      </c>
      <c r="F3590" t="s">
        <v>1112</v>
      </c>
      <c r="G3590" s="71">
        <f>VLOOKUP(M3590,'BASE ARTICLE SAMUEL 25012023 v1'!$A$1:$F$1287,6,FALSE)</f>
        <v>64.900000000000006</v>
      </c>
      <c r="H3590" s="6">
        <f>VLOOKUP(M3590,'BASE ARTICLE SAMUEL 25012023 v2'!$A$1:$H$1287,8,FALSE)</f>
        <v>64.900000000000006</v>
      </c>
      <c r="I3590">
        <v>98.77</v>
      </c>
      <c r="J3590">
        <f t="shared" si="447"/>
        <v>98.77</v>
      </c>
      <c r="K3590" s="6">
        <f>VLOOKUP(M3590,'BASE ARTICLE SAMUEL 25012023 v2'!$A$1:$K$1287,11,FALSE)</f>
        <v>100.59500000000001</v>
      </c>
      <c r="L3590" s="6">
        <f t="shared" si="448"/>
        <v>100.59500000000001</v>
      </c>
      <c r="M3590" t="s">
        <v>1111</v>
      </c>
      <c r="N3590" t="str">
        <f>VLOOKUP(M3590,'BASE ARTICLE SAMUEL 25012023 v1'!$A$2:$B$1287,2,FALSE)</f>
        <v>AS</v>
      </c>
      <c r="O3590">
        <f t="shared" si="446"/>
        <v>64.900000000000006</v>
      </c>
    </row>
    <row r="3591" spans="1:15" outlineLevel="2" x14ac:dyDescent="0.25">
      <c r="A3591" t="s">
        <v>1166</v>
      </c>
      <c r="B3591" s="74" t="str">
        <f t="shared" si="449"/>
        <v>0V75BG</v>
      </c>
      <c r="C3591" t="str">
        <f>VLOOKUP(A3591,'BASE ARTICLE SAMUEL 25012023 v1'!$A$1:$B$1287,2,FALSE)</f>
        <v>AF</v>
      </c>
      <c r="D3591" t="s">
        <v>1560</v>
      </c>
      <c r="E3591">
        <v>4</v>
      </c>
      <c r="F3591" t="s">
        <v>1561</v>
      </c>
      <c r="G3591" s="71">
        <f>VLOOKUP(M3591,'BASE ARTICLE SAMUEL 25012023 v1'!$A$1:$F$1287,6,FALSE)</f>
        <v>0.13</v>
      </c>
      <c r="H3591" s="6">
        <f>VLOOKUP(M3591,'BASE ARTICLE SAMUEL 25012023 v2'!$A$1:$H$1287,8,FALSE)</f>
        <v>0.13</v>
      </c>
      <c r="I3591">
        <v>0.19</v>
      </c>
      <c r="J3591">
        <f t="shared" si="447"/>
        <v>0.76</v>
      </c>
      <c r="K3591" s="6">
        <f>VLOOKUP(M3591,'BASE ARTICLE SAMUEL 25012023 v2'!$A$1:$K$1287,11,FALSE)</f>
        <v>0.19000000500000003</v>
      </c>
      <c r="L3591" s="6">
        <f t="shared" si="448"/>
        <v>0.76000002000000011</v>
      </c>
      <c r="M3591" t="s">
        <v>1560</v>
      </c>
      <c r="N3591" t="str">
        <f>VLOOKUP(M3591,'BASE ARTICLE SAMUEL 25012023 v1'!$A$2:$B$1287,2,FALSE)</f>
        <v>AN</v>
      </c>
      <c r="O3591">
        <f t="shared" si="446"/>
        <v>0.52</v>
      </c>
    </row>
    <row r="3592" spans="1:15" outlineLevel="2" x14ac:dyDescent="0.25">
      <c r="A3592" t="s">
        <v>1166</v>
      </c>
      <c r="B3592" s="74" t="str">
        <f t="shared" si="449"/>
        <v>0V75BG</v>
      </c>
      <c r="C3592" t="str">
        <f>VLOOKUP(A3592,'BASE ARTICLE SAMUEL 25012023 v1'!$A$1:$B$1287,2,FALSE)</f>
        <v>AF</v>
      </c>
      <c r="D3592">
        <v>8535000618</v>
      </c>
      <c r="E3592">
        <v>4</v>
      </c>
      <c r="F3592" t="s">
        <v>1489</v>
      </c>
      <c r="G3592" s="71">
        <f>VLOOKUP(M3592,'BASE ARTICLE SAMUEL 25012023 v1'!$A$1:$F$1287,6,FALSE)</f>
        <v>0.03</v>
      </c>
      <c r="H3592" s="6">
        <f>VLOOKUP(M3592,'BASE ARTICLE SAMUEL 25012023 v2'!$A$1:$H$1287,8,FALSE)</f>
        <v>0.03</v>
      </c>
      <c r="I3592">
        <v>0.05</v>
      </c>
      <c r="J3592">
        <f t="shared" si="447"/>
        <v>0.2</v>
      </c>
      <c r="K3592" s="6">
        <f>VLOOKUP(M3592,'BASE ARTICLE SAMUEL 25012023 v2'!$A$1:$K$1287,11,FALSE)</f>
        <v>5.0000000999999995E-2</v>
      </c>
      <c r="L3592" s="6">
        <f t="shared" si="448"/>
        <v>0.20000000399999998</v>
      </c>
      <c r="M3592">
        <v>8535000618</v>
      </c>
      <c r="N3592" t="str">
        <f>VLOOKUP(M3592,'BASE ARTICLE SAMUEL 25012023 v1'!$A$2:$B$1287,2,FALSE)</f>
        <v>AN</v>
      </c>
      <c r="O3592">
        <f t="shared" si="446"/>
        <v>0.12</v>
      </c>
    </row>
    <row r="3593" spans="1:15" outlineLevel="2" x14ac:dyDescent="0.25">
      <c r="A3593" t="s">
        <v>1166</v>
      </c>
      <c r="B3593" s="74" t="str">
        <f t="shared" si="449"/>
        <v>0V75BG</v>
      </c>
      <c r="C3593" t="str">
        <f>VLOOKUP(A3593,'BASE ARTICLE SAMUEL 25012023 v1'!$A$1:$B$1287,2,FALSE)</f>
        <v>AF</v>
      </c>
      <c r="D3593" t="s">
        <v>2350</v>
      </c>
      <c r="E3593">
        <v>3</v>
      </c>
      <c r="F3593" t="s">
        <v>2351</v>
      </c>
      <c r="G3593" s="71">
        <f>VLOOKUP(M3593,'BASE ARTICLE SAMUEL 25012023 v1'!$A$1:$F$1287,6,FALSE)</f>
        <v>9.7899999999999991</v>
      </c>
      <c r="H3593" s="6">
        <f>VLOOKUP(M3593,'BASE ARTICLE SAMUEL 25012023 v2'!$A$1:$H$1287,8,FALSE)</f>
        <v>9.7899999999999991</v>
      </c>
      <c r="I3593">
        <v>0</v>
      </c>
      <c r="J3593">
        <f t="shared" si="447"/>
        <v>0</v>
      </c>
      <c r="K3593" s="6">
        <f>VLOOKUP(M3593,'BASE ARTICLE SAMUEL 25012023 v2'!$A$1:$K$1287,11,FALSE)</f>
        <v>14.684999999999999</v>
      </c>
      <c r="L3593" s="6">
        <f t="shared" si="448"/>
        <v>44.054999999999993</v>
      </c>
      <c r="M3593" t="s">
        <v>2350</v>
      </c>
      <c r="N3593" t="str">
        <f>VLOOKUP(M3593,'BASE ARTICLE SAMUEL 25012023 v1'!$A$2:$B$1287,2,FALSE)</f>
        <v>AN</v>
      </c>
      <c r="O3593">
        <f t="shared" si="446"/>
        <v>29.369999999999997</v>
      </c>
    </row>
    <row r="3594" spans="1:15" outlineLevel="2" x14ac:dyDescent="0.25">
      <c r="A3594" t="s">
        <v>1166</v>
      </c>
      <c r="B3594" s="74" t="str">
        <f t="shared" si="449"/>
        <v>0V75BG</v>
      </c>
      <c r="C3594" t="str">
        <f>VLOOKUP(A3594,'BASE ARTICLE SAMUEL 25012023 v1'!$A$1:$B$1287,2,FALSE)</f>
        <v>AF</v>
      </c>
      <c r="D3594" t="s">
        <v>2545</v>
      </c>
      <c r="E3594">
        <v>1</v>
      </c>
      <c r="F3594" t="s">
        <v>2546</v>
      </c>
      <c r="G3594" s="71">
        <f>VLOOKUP(M3594,'BASE ARTICLE SAMUEL 25012023 v1'!$A$1:$F$1287,6,FALSE)</f>
        <v>4.78</v>
      </c>
      <c r="H3594" s="6">
        <f>VLOOKUP(M3594,'BASE ARTICLE SAMUEL 25012023 v2'!$A$1:$H$1287,8,FALSE)</f>
        <v>5.1559999999999997</v>
      </c>
      <c r="I3594">
        <v>15.6</v>
      </c>
      <c r="J3594">
        <f t="shared" si="447"/>
        <v>15.6</v>
      </c>
      <c r="K3594" s="6">
        <f>VLOOKUP(M3594,'BASE ARTICLE SAMUEL 25012023 v2'!$A$1:$K$1287,11,FALSE)</f>
        <v>6.8574799999999998</v>
      </c>
      <c r="L3594" s="6">
        <f t="shared" si="448"/>
        <v>6.8574799999999998</v>
      </c>
      <c r="M3594" t="s">
        <v>2545</v>
      </c>
      <c r="N3594" t="str">
        <f>VLOOKUP(M3594,'BASE ARTICLE SAMUEL 25012023 v1'!$A$2:$B$1287,2,FALSE)</f>
        <v>AN</v>
      </c>
      <c r="O3594">
        <f t="shared" si="446"/>
        <v>5.1559999999999997</v>
      </c>
    </row>
    <row r="3595" spans="1:15" outlineLevel="2" x14ac:dyDescent="0.25">
      <c r="A3595" t="s">
        <v>1166</v>
      </c>
      <c r="B3595" s="74" t="str">
        <f t="shared" si="449"/>
        <v>0V75BG</v>
      </c>
      <c r="C3595" t="str">
        <f>VLOOKUP(A3595,'BASE ARTICLE SAMUEL 25012023 v1'!$A$1:$B$1287,2,FALSE)</f>
        <v>AF</v>
      </c>
      <c r="D3595">
        <v>8412602518</v>
      </c>
      <c r="E3595">
        <v>4</v>
      </c>
      <c r="F3595" t="s">
        <v>1483</v>
      </c>
      <c r="G3595" s="71">
        <f>VLOOKUP(M3595,'BASE ARTICLE SAMUEL 25012023 v1'!$A$1:$F$1287,6,FALSE)</f>
        <v>0.04</v>
      </c>
      <c r="H3595" s="6">
        <f>VLOOKUP(M3595,'BASE ARTICLE SAMUEL 25012023 v2'!$A$1:$H$1287,8,FALSE)</f>
        <v>0.04</v>
      </c>
      <c r="I3595">
        <v>0.05</v>
      </c>
      <c r="J3595">
        <f t="shared" si="447"/>
        <v>0.2</v>
      </c>
      <c r="K3595" s="6">
        <f>VLOOKUP(M3595,'BASE ARTICLE SAMUEL 25012023 v2'!$A$1:$K$1287,11,FALSE)</f>
        <v>0.05</v>
      </c>
      <c r="L3595" s="6">
        <f t="shared" si="448"/>
        <v>0.2</v>
      </c>
      <c r="M3595">
        <v>8412602518</v>
      </c>
      <c r="N3595" t="str">
        <f>VLOOKUP(M3595,'BASE ARTICLE SAMUEL 25012023 v1'!$A$2:$B$1287,2,FALSE)</f>
        <v>AN</v>
      </c>
      <c r="O3595">
        <f t="shared" si="446"/>
        <v>0.16</v>
      </c>
    </row>
    <row r="3596" spans="1:15" outlineLevel="1" x14ac:dyDescent="0.25">
      <c r="A3596" s="74" t="s">
        <v>4302</v>
      </c>
      <c r="B3596" s="74" t="str">
        <f t="shared" si="449"/>
        <v>SPR1900V75BG</v>
      </c>
      <c r="H3596" s="6" t="e">
        <f>VLOOKUP(M3596,'BASE ARTICLE SAMUEL 25012023 v2'!$A$1:$H$1287,8,FALSE)</f>
        <v>#N/A</v>
      </c>
      <c r="K3596" s="6" t="e">
        <f>VLOOKUP(M3596,'BASE ARTICLE SAMUEL 25012023 v2'!$A$1:$K$1287,11,FALSE)</f>
        <v>#N/A</v>
      </c>
      <c r="L3596" s="6">
        <f>SUBTOTAL(9,L3567:L3595)</f>
        <v>1509.2881900589703</v>
      </c>
      <c r="O3596">
        <f>SUBTOTAL(9,O3567:O3595)</f>
        <v>893.18200000000002</v>
      </c>
    </row>
    <row r="3597" spans="1:15" outlineLevel="2" x14ac:dyDescent="0.25">
      <c r="A3597" t="s">
        <v>1210</v>
      </c>
      <c r="B3597" s="74" t="str">
        <f t="shared" si="449"/>
        <v>V100</v>
      </c>
      <c r="C3597" t="str">
        <f>VLOOKUP(A3597,'BASE ARTICLE SAMUEL 25012023 v1'!$A$1:$B$1287,2,FALSE)</f>
        <v>AF</v>
      </c>
      <c r="D3597" t="s">
        <v>576</v>
      </c>
      <c r="E3597">
        <v>0.75</v>
      </c>
      <c r="F3597" t="s">
        <v>577</v>
      </c>
      <c r="G3597" s="71">
        <f>VLOOKUP(M3597,'BASE ARTICLE SAMUEL 25012023 v1'!$A$1:$F$1287,6,FALSE)</f>
        <v>3.2</v>
      </c>
      <c r="H3597" s="6">
        <f>VLOOKUP(M3597,'BASE ARTICLE SAMUEL 25012023 v2'!$A$1:$H$1287,8,FALSE)</f>
        <v>3.2</v>
      </c>
      <c r="I3597">
        <v>4.3499999999999996</v>
      </c>
      <c r="J3597">
        <f t="shared" ref="J3597:J3621" si="450">E3597*I3597</f>
        <v>3.2624999999999997</v>
      </c>
      <c r="K3597" s="6">
        <f>VLOOKUP(M3597,'BASE ARTICLE SAMUEL 25012023 v2'!$A$1:$K$1287,11,FALSE)</f>
        <v>4.8000000000000007</v>
      </c>
      <c r="L3597" s="6">
        <f t="shared" ref="L3597:L3621" si="451">E3597*K3597</f>
        <v>3.6000000000000005</v>
      </c>
      <c r="M3597" t="s">
        <v>576</v>
      </c>
      <c r="N3597" t="str">
        <f>VLOOKUP(M3597,'BASE ARTICLE SAMUEL 25012023 v1'!$A$2:$B$1287,2,FALSE)</f>
        <v>AN</v>
      </c>
      <c r="O3597">
        <f t="shared" si="446"/>
        <v>2.4000000000000004</v>
      </c>
    </row>
    <row r="3598" spans="1:15" outlineLevel="2" x14ac:dyDescent="0.25">
      <c r="A3598" t="s">
        <v>1210</v>
      </c>
      <c r="B3598" s="74" t="str">
        <f t="shared" si="449"/>
        <v>V100</v>
      </c>
      <c r="C3598" t="str">
        <f>VLOOKUP(A3598,'BASE ARTICLE SAMUEL 25012023 v1'!$A$1:$B$1287,2,FALSE)</f>
        <v>AF</v>
      </c>
      <c r="D3598" t="s">
        <v>1522</v>
      </c>
      <c r="E3598">
        <v>1</v>
      </c>
      <c r="F3598" t="s">
        <v>1523</v>
      </c>
      <c r="G3598" s="71">
        <f>VLOOKUP(M3598,'BASE ARTICLE SAMUEL 25012023 v1'!$A$1:$F$1287,6,FALSE)</f>
        <v>13.79</v>
      </c>
      <c r="H3598" s="6">
        <f>VLOOKUP(M3598,'BASE ARTICLE SAMUEL 25012023 v2'!$A$1:$H$1287,8,FALSE)</f>
        <v>12.83</v>
      </c>
      <c r="I3598">
        <v>20.69</v>
      </c>
      <c r="J3598">
        <f t="shared" si="450"/>
        <v>20.69</v>
      </c>
      <c r="K3598" s="6">
        <f>VLOOKUP(M3598,'BASE ARTICLE SAMUEL 25012023 v2'!$A$1:$K$1287,11,FALSE)</f>
        <v>19.245000000000001</v>
      </c>
      <c r="L3598" s="6">
        <f t="shared" si="451"/>
        <v>19.245000000000001</v>
      </c>
      <c r="M3598" t="s">
        <v>1522</v>
      </c>
      <c r="N3598" t="str">
        <f>VLOOKUP(M3598,'BASE ARTICLE SAMUEL 25012023 v1'!$A$2:$B$1287,2,FALSE)</f>
        <v>AS</v>
      </c>
      <c r="O3598">
        <f t="shared" si="446"/>
        <v>12.83</v>
      </c>
    </row>
    <row r="3599" spans="1:15" outlineLevel="2" x14ac:dyDescent="0.25">
      <c r="A3599" t="s">
        <v>1210</v>
      </c>
      <c r="B3599" s="74" t="str">
        <f t="shared" si="449"/>
        <v>V100</v>
      </c>
      <c r="C3599" t="str">
        <f>VLOOKUP(A3599,'BASE ARTICLE SAMUEL 25012023 v1'!$A$1:$B$1287,2,FALSE)</f>
        <v>AF</v>
      </c>
      <c r="D3599" t="s">
        <v>1118</v>
      </c>
      <c r="E3599">
        <v>1</v>
      </c>
      <c r="F3599" t="s">
        <v>1119</v>
      </c>
      <c r="G3599" s="71">
        <f>VLOOKUP(M3599,'BASE ARTICLE SAMUEL 25012023 v1'!$A$1:$F$1287,6,FALSE)</f>
        <v>0</v>
      </c>
      <c r="H3599" s="6">
        <f>VLOOKUP(M3599,'BASE ARTICLE SAMUEL 25012023 v2'!$A$1:$H$1287,8,FALSE)</f>
        <v>83.629999999999981</v>
      </c>
      <c r="I3599">
        <v>135.75</v>
      </c>
      <c r="J3599">
        <f t="shared" si="450"/>
        <v>135.75</v>
      </c>
      <c r="K3599" s="6">
        <f>VLOOKUP(M3599,'BASE ARTICLE SAMUEL 25012023 v2'!$A$1:$K$1287,11,FALSE)</f>
        <v>142.03600000000003</v>
      </c>
      <c r="L3599" s="6">
        <f t="shared" si="451"/>
        <v>142.03600000000003</v>
      </c>
      <c r="M3599" t="s">
        <v>1118</v>
      </c>
      <c r="N3599" t="str">
        <f>VLOOKUP(M3599,'BASE ARTICLE SAMUEL 25012023 v1'!$A$2:$B$1287,2,FALSE)</f>
        <v>AF</v>
      </c>
      <c r="O3599">
        <f t="shared" si="446"/>
        <v>83.629999999999981</v>
      </c>
    </row>
    <row r="3600" spans="1:15" outlineLevel="2" x14ac:dyDescent="0.25">
      <c r="A3600" t="s">
        <v>1210</v>
      </c>
      <c r="B3600" s="74" t="str">
        <f t="shared" si="449"/>
        <v>V100</v>
      </c>
      <c r="C3600" t="str">
        <f>VLOOKUP(A3600,'BASE ARTICLE SAMUEL 25012023 v1'!$A$1:$B$1287,2,FALSE)</f>
        <v>AF</v>
      </c>
      <c r="D3600" t="s">
        <v>942</v>
      </c>
      <c r="E3600">
        <v>1</v>
      </c>
      <c r="F3600" t="s">
        <v>943</v>
      </c>
      <c r="G3600" s="71">
        <f>VLOOKUP(M3600,'BASE ARTICLE SAMUEL 25012023 v1'!$A$1:$F$1287,6,FALSE)</f>
        <v>1.64</v>
      </c>
      <c r="H3600" s="6">
        <f>VLOOKUP(M3600,'BASE ARTICLE SAMUEL 25012023 v2'!$A$1:$H$1287,8,FALSE)</f>
        <v>1.83</v>
      </c>
      <c r="I3600">
        <v>2.4500000000000002</v>
      </c>
      <c r="J3600">
        <f t="shared" si="450"/>
        <v>2.4500000000000002</v>
      </c>
      <c r="K3600" s="6">
        <f>VLOOKUP(M3600,'BASE ARTICLE SAMUEL 25012023 v2'!$A$1:$K$1287,11,FALSE)</f>
        <v>2.7450000000000001</v>
      </c>
      <c r="L3600" s="6">
        <f t="shared" si="451"/>
        <v>2.7450000000000001</v>
      </c>
      <c r="M3600" t="s">
        <v>942</v>
      </c>
      <c r="N3600" t="str">
        <f>VLOOKUP(M3600,'BASE ARTICLE SAMUEL 25012023 v1'!$A$2:$B$1287,2,FALSE)</f>
        <v>AS</v>
      </c>
      <c r="O3600">
        <f t="shared" si="446"/>
        <v>1.83</v>
      </c>
    </row>
    <row r="3601" spans="1:15" outlineLevel="2" x14ac:dyDescent="0.25">
      <c r="A3601" t="s">
        <v>1210</v>
      </c>
      <c r="B3601" s="74" t="str">
        <f t="shared" si="449"/>
        <v>V100</v>
      </c>
      <c r="C3601" t="str">
        <f>VLOOKUP(A3601,'BASE ARTICLE SAMUEL 25012023 v1'!$A$1:$B$1287,2,FALSE)</f>
        <v>AF</v>
      </c>
      <c r="D3601" t="s">
        <v>558</v>
      </c>
      <c r="E3601">
        <v>2</v>
      </c>
      <c r="F3601" t="s">
        <v>559</v>
      </c>
      <c r="G3601" s="71">
        <f>VLOOKUP(M3601,'BASE ARTICLE SAMUEL 25012023 v1'!$A$1:$F$1287,6,FALSE)</f>
        <v>0.85</v>
      </c>
      <c r="H3601" s="6">
        <f>VLOOKUP(M3601,'BASE ARTICLE SAMUEL 25012023 v2'!$A$1:$H$1287,8,FALSE)</f>
        <v>0.91100000000000003</v>
      </c>
      <c r="I3601">
        <v>1.1299999999999999</v>
      </c>
      <c r="J3601">
        <f t="shared" si="450"/>
        <v>2.2599999999999998</v>
      </c>
      <c r="K3601" s="6">
        <f>VLOOKUP(M3601,'BASE ARTICLE SAMUEL 25012023 v2'!$A$1:$K$1287,11,FALSE)</f>
        <v>1.2116300000000002</v>
      </c>
      <c r="L3601" s="6">
        <f t="shared" si="451"/>
        <v>2.4232600000000004</v>
      </c>
      <c r="M3601" t="s">
        <v>558</v>
      </c>
      <c r="N3601" t="str">
        <f>VLOOKUP(M3601,'BASE ARTICLE SAMUEL 25012023 v1'!$A$2:$B$1287,2,FALSE)</f>
        <v>AS</v>
      </c>
      <c r="O3601">
        <f t="shared" si="446"/>
        <v>1.8220000000000001</v>
      </c>
    </row>
    <row r="3602" spans="1:15" outlineLevel="2" x14ac:dyDescent="0.25">
      <c r="A3602" t="s">
        <v>1210</v>
      </c>
      <c r="B3602" s="74" t="str">
        <f t="shared" si="449"/>
        <v>V100</v>
      </c>
      <c r="C3602" t="str">
        <f>VLOOKUP(A3602,'BASE ARTICLE SAMUEL 25012023 v1'!$A$1:$B$1287,2,FALSE)</f>
        <v>AF</v>
      </c>
      <c r="D3602">
        <v>101007</v>
      </c>
      <c r="E3602">
        <v>1</v>
      </c>
      <c r="F3602" t="s">
        <v>582</v>
      </c>
      <c r="G3602" s="71">
        <f>VLOOKUP(M3602,'BASE ARTICLE SAMUEL 25012023 v1'!$A$1:$F$1287,6,FALSE)</f>
        <v>1.5</v>
      </c>
      <c r="H3602" s="6">
        <f>VLOOKUP(M3602,'BASE ARTICLE SAMUEL 25012023 v2'!$A$1:$H$1287,8,FALSE)</f>
        <v>1.5</v>
      </c>
      <c r="I3602">
        <v>2.25</v>
      </c>
      <c r="J3602">
        <f t="shared" si="450"/>
        <v>2.25</v>
      </c>
      <c r="K3602" s="6">
        <f>VLOOKUP(M3602,'BASE ARTICLE SAMUEL 25012023 v2'!$A$1:$K$1287,11,FALSE)</f>
        <v>2.25</v>
      </c>
      <c r="L3602" s="6">
        <f t="shared" si="451"/>
        <v>2.25</v>
      </c>
      <c r="M3602">
        <v>101007</v>
      </c>
      <c r="N3602" t="str">
        <f>VLOOKUP(M3602,'BASE ARTICLE SAMUEL 25012023 v1'!$A$2:$B$1287,2,FALSE)</f>
        <v>AN</v>
      </c>
      <c r="O3602">
        <f t="shared" si="446"/>
        <v>1.5</v>
      </c>
    </row>
    <row r="3603" spans="1:15" outlineLevel="2" x14ac:dyDescent="0.25">
      <c r="A3603" t="s">
        <v>1210</v>
      </c>
      <c r="B3603" s="74" t="str">
        <f t="shared" si="449"/>
        <v>V100</v>
      </c>
      <c r="C3603" t="str">
        <f>VLOOKUP(A3603,'BASE ARTICLE SAMUEL 25012023 v1'!$A$1:$B$1287,2,FALSE)</f>
        <v>AF</v>
      </c>
      <c r="D3603" t="s">
        <v>1105</v>
      </c>
      <c r="E3603">
        <v>1</v>
      </c>
      <c r="F3603" t="s">
        <v>1106</v>
      </c>
      <c r="G3603" s="71">
        <f>VLOOKUP(M3603,'BASE ARTICLE SAMUEL 25012023 v1'!$A$1:$F$1287,6,FALSE)</f>
        <v>153.44999999999999</v>
      </c>
      <c r="H3603" s="6">
        <f>VLOOKUP(M3603,'BASE ARTICLE SAMUEL 25012023 v2'!$A$1:$H$1287,8,FALSE)</f>
        <v>153.44999999999999</v>
      </c>
      <c r="I3603">
        <v>225.99</v>
      </c>
      <c r="J3603">
        <f t="shared" si="450"/>
        <v>225.99</v>
      </c>
      <c r="K3603" s="6">
        <f>VLOOKUP(M3603,'BASE ARTICLE SAMUEL 25012023 v2'!$A$1:$K$1287,11,FALSE)</f>
        <v>230.17499999999998</v>
      </c>
      <c r="L3603" s="6">
        <f t="shared" si="451"/>
        <v>230.17499999999998</v>
      </c>
      <c r="M3603" t="s">
        <v>1105</v>
      </c>
      <c r="N3603" t="str">
        <f>VLOOKUP(M3603,'BASE ARTICLE SAMUEL 25012023 v1'!$A$2:$B$1287,2,FALSE)</f>
        <v>AN</v>
      </c>
      <c r="O3603">
        <f t="shared" si="446"/>
        <v>153.44999999999999</v>
      </c>
    </row>
    <row r="3604" spans="1:15" outlineLevel="2" x14ac:dyDescent="0.25">
      <c r="A3604" t="s">
        <v>1210</v>
      </c>
      <c r="B3604" s="74" t="str">
        <f t="shared" si="449"/>
        <v>V100</v>
      </c>
      <c r="C3604" t="str">
        <f>VLOOKUP(A3604,'BASE ARTICLE SAMUEL 25012023 v1'!$A$1:$B$1287,2,FALSE)</f>
        <v>AF</v>
      </c>
      <c r="D3604">
        <v>8434000618</v>
      </c>
      <c r="E3604">
        <v>1</v>
      </c>
      <c r="F3604" t="s">
        <v>1485</v>
      </c>
      <c r="G3604" s="71">
        <f>VLOOKUP(M3604,'BASE ARTICLE SAMUEL 25012023 v1'!$A$1:$F$1287,6,FALSE)</f>
        <v>0.02</v>
      </c>
      <c r="H3604" s="6">
        <f>VLOOKUP(M3604,'BASE ARTICLE SAMUEL 25012023 v2'!$A$1:$H$1287,8,FALSE)</f>
        <v>0.02</v>
      </c>
      <c r="I3604">
        <v>0.03</v>
      </c>
      <c r="J3604">
        <f t="shared" si="450"/>
        <v>0.03</v>
      </c>
      <c r="K3604" s="6">
        <f>VLOOKUP(M3604,'BASE ARTICLE SAMUEL 25012023 v2'!$A$1:$K$1287,11,FALSE)</f>
        <v>0.03</v>
      </c>
      <c r="L3604" s="6">
        <f t="shared" si="451"/>
        <v>0.03</v>
      </c>
      <c r="M3604">
        <v>8434000618</v>
      </c>
      <c r="N3604" t="str">
        <f>VLOOKUP(M3604,'BASE ARTICLE SAMUEL 25012023 v1'!$A$2:$B$1287,2,FALSE)</f>
        <v>AN</v>
      </c>
      <c r="O3604">
        <f t="shared" si="446"/>
        <v>0.02</v>
      </c>
    </row>
    <row r="3605" spans="1:15" outlineLevel="2" x14ac:dyDescent="0.25">
      <c r="A3605" t="s">
        <v>1210</v>
      </c>
      <c r="B3605" s="74" t="str">
        <f t="shared" si="449"/>
        <v>V100</v>
      </c>
      <c r="C3605" t="str">
        <f>VLOOKUP(A3605,'BASE ARTICLE SAMUEL 25012023 v1'!$A$1:$B$1287,2,FALSE)</f>
        <v>AF</v>
      </c>
      <c r="D3605" t="s">
        <v>1669</v>
      </c>
      <c r="E3605">
        <v>2</v>
      </c>
      <c r="F3605" t="s">
        <v>1670</v>
      </c>
      <c r="G3605" s="71">
        <f>VLOOKUP(M3605,'BASE ARTICLE SAMUEL 25012023 v1'!$A$1:$F$1287,6,FALSE)</f>
        <v>7.0000000000000007E-2</v>
      </c>
      <c r="H3605" s="6">
        <f>VLOOKUP(M3605,'BASE ARTICLE SAMUEL 25012023 v2'!$A$1:$H$1287,8,FALSE)</f>
        <v>7.0000000000000007E-2</v>
      </c>
      <c r="I3605">
        <v>0.11</v>
      </c>
      <c r="J3605">
        <f t="shared" si="450"/>
        <v>0.22</v>
      </c>
      <c r="K3605" s="6">
        <f>VLOOKUP(M3605,'BASE ARTICLE SAMUEL 25012023 v2'!$A$1:$K$1287,11,FALSE)</f>
        <v>0.11200000000000002</v>
      </c>
      <c r="L3605" s="6">
        <f t="shared" si="451"/>
        <v>0.22400000000000003</v>
      </c>
      <c r="M3605" t="s">
        <v>1669</v>
      </c>
      <c r="N3605" t="str">
        <f>VLOOKUP(M3605,'BASE ARTICLE SAMUEL 25012023 v1'!$A$2:$B$1287,2,FALSE)</f>
        <v>AN</v>
      </c>
      <c r="O3605">
        <f t="shared" si="446"/>
        <v>0.14000000000000001</v>
      </c>
    </row>
    <row r="3606" spans="1:15" outlineLevel="2" x14ac:dyDescent="0.25">
      <c r="A3606" t="s">
        <v>1210</v>
      </c>
      <c r="B3606" s="74" t="str">
        <f t="shared" si="449"/>
        <v>V100</v>
      </c>
      <c r="C3606" t="str">
        <f>VLOOKUP(A3606,'BASE ARTICLE SAMUEL 25012023 v1'!$A$1:$B$1287,2,FALSE)</f>
        <v>AF</v>
      </c>
      <c r="D3606" t="s">
        <v>539</v>
      </c>
      <c r="E3606">
        <v>1</v>
      </c>
      <c r="F3606" t="s">
        <v>540</v>
      </c>
      <c r="G3606" s="71">
        <f>VLOOKUP(M3606,'BASE ARTICLE SAMUEL 25012023 v1'!$A$1:$F$1287,6,FALSE)</f>
        <v>313</v>
      </c>
      <c r="H3606" s="6">
        <f>VLOOKUP(M3606,'BASE ARTICLE SAMUEL 25012023 v2'!$A$1:$H$1287,8,FALSE)</f>
        <v>313</v>
      </c>
      <c r="I3606">
        <v>469.5</v>
      </c>
      <c r="J3606">
        <f t="shared" si="450"/>
        <v>469.5</v>
      </c>
      <c r="K3606" s="6">
        <f>VLOOKUP(M3606,'BASE ARTICLE SAMUEL 25012023 v2'!$A$1:$K$1287,11,FALSE)</f>
        <v>469.5</v>
      </c>
      <c r="L3606" s="6">
        <f t="shared" si="451"/>
        <v>469.5</v>
      </c>
      <c r="M3606" t="s">
        <v>539</v>
      </c>
      <c r="N3606" t="str">
        <f>VLOOKUP(M3606,'BASE ARTICLE SAMUEL 25012023 v1'!$A$2:$B$1287,2,FALSE)</f>
        <v>AS</v>
      </c>
      <c r="O3606">
        <f t="shared" si="446"/>
        <v>313</v>
      </c>
    </row>
    <row r="3607" spans="1:15" outlineLevel="2" x14ac:dyDescent="0.25">
      <c r="A3607" t="s">
        <v>1210</v>
      </c>
      <c r="B3607" s="74" t="str">
        <f t="shared" si="449"/>
        <v>V100</v>
      </c>
      <c r="C3607" t="str">
        <f>VLOOKUP(A3607,'BASE ARTICLE SAMUEL 25012023 v1'!$A$1:$B$1287,2,FALSE)</f>
        <v>AF</v>
      </c>
      <c r="D3607" t="s">
        <v>569</v>
      </c>
      <c r="E3607">
        <v>1</v>
      </c>
      <c r="F3607" t="s">
        <v>570</v>
      </c>
      <c r="G3607" s="71">
        <f>VLOOKUP(M3607,'BASE ARTICLE SAMUEL 25012023 v1'!$A$1:$F$1287,6,FALSE)</f>
        <v>0.67</v>
      </c>
      <c r="H3607" s="6">
        <f>VLOOKUP(M3607,'BASE ARTICLE SAMUEL 25012023 v2'!$A$1:$H$1287,8,FALSE)</f>
        <v>0.73</v>
      </c>
      <c r="I3607">
        <v>0.9</v>
      </c>
      <c r="J3607">
        <f t="shared" si="450"/>
        <v>0.9</v>
      </c>
      <c r="K3607" s="6">
        <f>VLOOKUP(M3607,'BASE ARTICLE SAMUEL 25012023 v2'!$A$1:$K$1287,11,FALSE)</f>
        <v>0.97089999999999999</v>
      </c>
      <c r="L3607" s="6">
        <f t="shared" si="451"/>
        <v>0.97089999999999999</v>
      </c>
      <c r="M3607" t="s">
        <v>569</v>
      </c>
      <c r="N3607" t="str">
        <f>VLOOKUP(M3607,'BASE ARTICLE SAMUEL 25012023 v1'!$A$2:$B$1287,2,FALSE)</f>
        <v>AN</v>
      </c>
      <c r="O3607">
        <f t="shared" si="446"/>
        <v>0.73</v>
      </c>
    </row>
    <row r="3608" spans="1:15" outlineLevel="2" x14ac:dyDescent="0.25">
      <c r="A3608" t="s">
        <v>1210</v>
      </c>
      <c r="B3608" s="74" t="str">
        <f t="shared" si="449"/>
        <v>V100</v>
      </c>
      <c r="C3608" t="str">
        <f>VLOOKUP(A3608,'BASE ARTICLE SAMUEL 25012023 v1'!$A$1:$B$1287,2,FALSE)</f>
        <v>AF</v>
      </c>
      <c r="D3608" t="s">
        <v>1809</v>
      </c>
      <c r="E3608">
        <v>1</v>
      </c>
      <c r="F3608" t="s">
        <v>1810</v>
      </c>
      <c r="G3608" s="71">
        <f>VLOOKUP(M3608,'BASE ARTICLE SAMUEL 25012023 v1'!$A$1:$F$1287,6,FALSE)</f>
        <v>0.2</v>
      </c>
      <c r="H3608" s="6">
        <f>VLOOKUP(M3608,'BASE ARTICLE SAMUEL 25012023 v2'!$A$1:$H$1287,8,FALSE)</f>
        <v>0.2</v>
      </c>
      <c r="I3608">
        <v>0.4</v>
      </c>
      <c r="J3608">
        <f t="shared" si="450"/>
        <v>0.4</v>
      </c>
      <c r="K3608" s="6">
        <f>VLOOKUP(M3608,'BASE ARTICLE SAMUEL 25012023 v2'!$A$1:$K$1287,11,FALSE)</f>
        <v>0.4</v>
      </c>
      <c r="L3608" s="6">
        <f t="shared" si="451"/>
        <v>0.4</v>
      </c>
      <c r="M3608" t="s">
        <v>1809</v>
      </c>
      <c r="N3608" t="str">
        <f>VLOOKUP(M3608,'BASE ARTICLE SAMUEL 25012023 v1'!$A$2:$B$1287,2,FALSE)</f>
        <v>AN</v>
      </c>
      <c r="O3608">
        <f t="shared" si="446"/>
        <v>0.2</v>
      </c>
    </row>
    <row r="3609" spans="1:15" outlineLevel="2" x14ac:dyDescent="0.25">
      <c r="A3609" t="s">
        <v>1210</v>
      </c>
      <c r="B3609" s="74" t="str">
        <f t="shared" si="449"/>
        <v>V100</v>
      </c>
      <c r="C3609" t="str">
        <f>VLOOKUP(A3609,'BASE ARTICLE SAMUEL 25012023 v1'!$A$1:$B$1287,2,FALSE)</f>
        <v>AF</v>
      </c>
      <c r="D3609" t="s">
        <v>1921</v>
      </c>
      <c r="E3609">
        <v>1</v>
      </c>
      <c r="F3609" t="s">
        <v>1922</v>
      </c>
      <c r="G3609" s="71">
        <f>VLOOKUP(M3609,'BASE ARTICLE SAMUEL 25012023 v1'!$A$1:$F$1287,6,FALSE)</f>
        <v>0</v>
      </c>
      <c r="H3609" s="6">
        <f>VLOOKUP(M3609,'BASE ARTICLE SAMUEL 25012023 v2'!$A$1:$H$1287,8,FALSE)</f>
        <v>48.797000000000004</v>
      </c>
      <c r="I3609">
        <v>58.89</v>
      </c>
      <c r="J3609">
        <f t="shared" si="450"/>
        <v>58.89</v>
      </c>
      <c r="K3609" s="6">
        <f>VLOOKUP(M3609,'BASE ARTICLE SAMUEL 25012023 v2'!$A$1:$K$1287,11,FALSE)</f>
        <v>74.160000000000011</v>
      </c>
      <c r="L3609" s="6">
        <f t="shared" si="451"/>
        <v>74.160000000000011</v>
      </c>
      <c r="M3609" t="s">
        <v>1921</v>
      </c>
      <c r="N3609" t="str">
        <f>VLOOKUP(M3609,'BASE ARTICLE SAMUEL 25012023 v1'!$A$2:$B$1287,2,FALSE)</f>
        <v>AF</v>
      </c>
      <c r="O3609">
        <f t="shared" ref="O3609:O3675" si="452">E3609*H3609</f>
        <v>48.797000000000004</v>
      </c>
    </row>
    <row r="3610" spans="1:15" outlineLevel="2" x14ac:dyDescent="0.25">
      <c r="A3610" t="s">
        <v>1210</v>
      </c>
      <c r="B3610" s="74" t="str">
        <f t="shared" si="449"/>
        <v>V100</v>
      </c>
      <c r="C3610" t="str">
        <f>VLOOKUP(A3610,'BASE ARTICLE SAMUEL 25012023 v1'!$A$1:$B$1287,2,FALSE)</f>
        <v>AF</v>
      </c>
      <c r="D3610" t="s">
        <v>90</v>
      </c>
      <c r="E3610">
        <v>1</v>
      </c>
      <c r="F3610" t="s">
        <v>91</v>
      </c>
      <c r="G3610" s="71">
        <f>VLOOKUP(M3610,'BASE ARTICLE SAMUEL 25012023 v1'!$A$1:$F$1287,6,FALSE)</f>
        <v>0.92</v>
      </c>
      <c r="H3610" s="6">
        <f>VLOOKUP(M3610,'BASE ARTICLE SAMUEL 25012023 v2'!$A$1:$H$1287,8,FALSE)</f>
        <v>0.92</v>
      </c>
      <c r="I3610">
        <v>1.38</v>
      </c>
      <c r="J3610">
        <f t="shared" si="450"/>
        <v>1.38</v>
      </c>
      <c r="K3610" s="6">
        <f>VLOOKUP(M3610,'BASE ARTICLE SAMUEL 25012023 v2'!$A$1:$K$1287,11,FALSE)</f>
        <v>1.3800000000000001</v>
      </c>
      <c r="L3610" s="6">
        <f t="shared" si="451"/>
        <v>1.3800000000000001</v>
      </c>
      <c r="M3610" t="s">
        <v>90</v>
      </c>
      <c r="N3610" t="str">
        <f>VLOOKUP(M3610,'BASE ARTICLE SAMUEL 25012023 v1'!$A$2:$B$1287,2,FALSE)</f>
        <v>AS</v>
      </c>
      <c r="O3610">
        <f t="shared" si="452"/>
        <v>0.92</v>
      </c>
    </row>
    <row r="3611" spans="1:15" outlineLevel="2" x14ac:dyDescent="0.25">
      <c r="A3611" t="s">
        <v>1210</v>
      </c>
      <c r="B3611" s="74" t="str">
        <f t="shared" si="449"/>
        <v>V100</v>
      </c>
      <c r="C3611" t="str">
        <f>VLOOKUP(A3611,'BASE ARTICLE SAMUEL 25012023 v1'!$A$1:$B$1287,2,FALSE)</f>
        <v>AF</v>
      </c>
      <c r="D3611" t="s">
        <v>68</v>
      </c>
      <c r="E3611">
        <v>1</v>
      </c>
      <c r="F3611" t="s">
        <v>69</v>
      </c>
      <c r="G3611" s="71">
        <f>VLOOKUP(M3611,'BASE ARTICLE SAMUEL 25012023 v1'!$A$1:$F$1287,6,FALSE)</f>
        <v>0.94</v>
      </c>
      <c r="H3611" s="6">
        <f>VLOOKUP(M3611,'BASE ARTICLE SAMUEL 25012023 v2'!$A$1:$H$1287,8,FALSE)</f>
        <v>0.94</v>
      </c>
      <c r="I3611">
        <v>1.41</v>
      </c>
      <c r="J3611">
        <f t="shared" si="450"/>
        <v>1.41</v>
      </c>
      <c r="K3611" s="6">
        <f>VLOOKUP(M3611,'BASE ARTICLE SAMUEL 25012023 v2'!$A$1:$K$1287,11,FALSE)</f>
        <v>1.41</v>
      </c>
      <c r="L3611" s="6">
        <f t="shared" si="451"/>
        <v>1.41</v>
      </c>
      <c r="M3611" t="s">
        <v>68</v>
      </c>
      <c r="N3611" t="str">
        <f>VLOOKUP(M3611,'BASE ARTICLE SAMUEL 25012023 v1'!$A$2:$B$1287,2,FALSE)</f>
        <v>AS</v>
      </c>
      <c r="O3611">
        <f t="shared" si="452"/>
        <v>0.94</v>
      </c>
    </row>
    <row r="3612" spans="1:15" outlineLevel="2" x14ac:dyDescent="0.25">
      <c r="A3612" t="s">
        <v>1210</v>
      </c>
      <c r="B3612" s="74" t="str">
        <f t="shared" si="449"/>
        <v>V100</v>
      </c>
      <c r="C3612" t="str">
        <f>VLOOKUP(A3612,'BASE ARTICLE SAMUEL 25012023 v1'!$A$1:$B$1287,2,FALSE)</f>
        <v>AF</v>
      </c>
      <c r="D3612" t="s">
        <v>1929</v>
      </c>
      <c r="E3612">
        <v>1</v>
      </c>
      <c r="F3612" t="s">
        <v>1930</v>
      </c>
      <c r="G3612" s="71">
        <f>VLOOKUP(M3612,'BASE ARTICLE SAMUEL 25012023 v1'!$A$1:$F$1287,6,FALSE)</f>
        <v>37.68</v>
      </c>
      <c r="H3612" s="6">
        <f>VLOOKUP(M3612,'BASE ARTICLE SAMUEL 25012023 v2'!$A$1:$H$1287,8,FALSE)</f>
        <v>37.183000000000007</v>
      </c>
      <c r="I3612">
        <v>19.28</v>
      </c>
      <c r="J3612">
        <f t="shared" si="450"/>
        <v>19.28</v>
      </c>
      <c r="K3612" s="6">
        <f>VLOOKUP(M3612,'BASE ARTICLE SAMUEL 25012023 v2'!$A$1:$K$1287,11,FALSE)</f>
        <v>46.478750000000005</v>
      </c>
      <c r="L3612" s="6">
        <f t="shared" si="451"/>
        <v>46.478750000000005</v>
      </c>
      <c r="M3612" t="s">
        <v>1929</v>
      </c>
      <c r="N3612" t="str">
        <f>VLOOKUP(M3612,'BASE ARTICLE SAMUEL 25012023 v1'!$A$2:$B$1287,2,FALSE)</f>
        <v>AA</v>
      </c>
      <c r="O3612">
        <f t="shared" si="452"/>
        <v>37.183000000000007</v>
      </c>
    </row>
    <row r="3613" spans="1:15" outlineLevel="2" x14ac:dyDescent="0.25">
      <c r="A3613" t="s">
        <v>1210</v>
      </c>
      <c r="B3613" s="74" t="str">
        <f t="shared" si="449"/>
        <v>V100</v>
      </c>
      <c r="C3613" t="str">
        <f>VLOOKUP(A3613,'BASE ARTICLE SAMUEL 25012023 v1'!$A$1:$B$1287,2,FALSE)</f>
        <v>AF</v>
      </c>
      <c r="D3613">
        <v>7214321415</v>
      </c>
      <c r="E3613">
        <v>1</v>
      </c>
      <c r="F3613" t="s">
        <v>1597</v>
      </c>
      <c r="G3613" s="71">
        <f>VLOOKUP(M3613,'BASE ARTICLE SAMUEL 25012023 v1'!$A$1:$F$1287,6,FALSE)</f>
        <v>0.03</v>
      </c>
      <c r="H3613" s="6">
        <f>VLOOKUP(M3613,'BASE ARTICLE SAMUEL 25012023 v2'!$A$1:$H$1287,8,FALSE)</f>
        <v>0.03</v>
      </c>
      <c r="I3613">
        <v>0.05</v>
      </c>
      <c r="J3613">
        <f t="shared" si="450"/>
        <v>0.05</v>
      </c>
      <c r="K3613" s="6">
        <f>VLOOKUP(M3613,'BASE ARTICLE SAMUEL 25012023 v2'!$A$1:$K$1287,11,FALSE)</f>
        <v>5.0000000010000001</v>
      </c>
      <c r="L3613" s="6">
        <f t="shared" si="451"/>
        <v>5.0000000010000001</v>
      </c>
      <c r="M3613">
        <v>7214321415</v>
      </c>
      <c r="N3613" t="str">
        <f>VLOOKUP(M3613,'BASE ARTICLE SAMUEL 25012023 v1'!$A$2:$B$1287,2,FALSE)</f>
        <v>AN</v>
      </c>
      <c r="O3613">
        <f t="shared" si="452"/>
        <v>0.03</v>
      </c>
    </row>
    <row r="3614" spans="1:15" outlineLevel="2" x14ac:dyDescent="0.25">
      <c r="A3614" t="s">
        <v>1210</v>
      </c>
      <c r="B3614" s="74" t="str">
        <f t="shared" si="449"/>
        <v>V100</v>
      </c>
      <c r="C3614" t="str">
        <f>VLOOKUP(A3614,'BASE ARTICLE SAMUEL 25012023 v1'!$A$1:$B$1287,2,FALSE)</f>
        <v>AF</v>
      </c>
      <c r="D3614" t="s">
        <v>1603</v>
      </c>
      <c r="E3614">
        <v>1.1000000000000001</v>
      </c>
      <c r="F3614" t="s">
        <v>1604</v>
      </c>
      <c r="G3614" s="71">
        <f>VLOOKUP(M3614,'BASE ARTICLE SAMUEL 25012023 v1'!$A$1:$F$1287,6,FALSE)</f>
        <v>50</v>
      </c>
      <c r="H3614" s="6">
        <f>VLOOKUP(M3614,'BASE ARTICLE SAMUEL 25012023 v2'!$A$1:$H$1287,8,FALSE)</f>
        <v>0</v>
      </c>
      <c r="I3614">
        <v>75</v>
      </c>
      <c r="J3614">
        <f t="shared" si="450"/>
        <v>82.5</v>
      </c>
      <c r="K3614" s="6">
        <f>VLOOKUP(M3614,'BASE ARTICLE SAMUEL 25012023 v2'!$A$1:$K$1287,11,FALSE)</f>
        <v>75</v>
      </c>
      <c r="L3614" s="6">
        <f t="shared" si="451"/>
        <v>82.5</v>
      </c>
      <c r="M3614" t="s">
        <v>1603</v>
      </c>
      <c r="N3614" t="str">
        <f>VLOOKUP(M3614,'BASE ARTICLE SAMUEL 25012023 v1'!$A$2:$B$1287,2,FALSE)</f>
        <v>AN</v>
      </c>
      <c r="O3614">
        <f t="shared" si="452"/>
        <v>0</v>
      </c>
    </row>
    <row r="3615" spans="1:15" outlineLevel="2" x14ac:dyDescent="0.25">
      <c r="A3615" t="s">
        <v>1210</v>
      </c>
      <c r="B3615" s="74" t="str">
        <f t="shared" si="449"/>
        <v>V100</v>
      </c>
      <c r="C3615" t="str">
        <f>VLOOKUP(A3615,'BASE ARTICLE SAMUEL 25012023 v1'!$A$1:$B$1287,2,FALSE)</f>
        <v>AF</v>
      </c>
      <c r="D3615" t="s">
        <v>757</v>
      </c>
      <c r="E3615">
        <v>1</v>
      </c>
      <c r="F3615" t="s">
        <v>758</v>
      </c>
      <c r="G3615" s="71">
        <f>VLOOKUP(M3615,'BASE ARTICLE SAMUEL 25012023 v1'!$A$1:$F$1287,6,FALSE)</f>
        <v>1.22</v>
      </c>
      <c r="H3615" s="6">
        <f>VLOOKUP(M3615,'BASE ARTICLE SAMUEL 25012023 v2'!$A$1:$H$1287,8,FALSE)</f>
        <v>1.22</v>
      </c>
      <c r="I3615">
        <v>1.62</v>
      </c>
      <c r="J3615">
        <f t="shared" si="450"/>
        <v>1.62</v>
      </c>
      <c r="K3615" s="6">
        <f>VLOOKUP(M3615,'BASE ARTICLE SAMUEL 25012023 v2'!$A$1:$K$1287,11,FALSE)</f>
        <v>1.6226</v>
      </c>
      <c r="L3615" s="6">
        <f t="shared" si="451"/>
        <v>1.6226</v>
      </c>
      <c r="M3615" t="s">
        <v>757</v>
      </c>
      <c r="N3615" t="str">
        <f>VLOOKUP(M3615,'BASE ARTICLE SAMUEL 25012023 v1'!$A$2:$B$1287,2,FALSE)</f>
        <v>AS</v>
      </c>
      <c r="O3615">
        <f t="shared" si="452"/>
        <v>1.22</v>
      </c>
    </row>
    <row r="3616" spans="1:15" outlineLevel="2" x14ac:dyDescent="0.25">
      <c r="A3616" t="s">
        <v>1210</v>
      </c>
      <c r="B3616" s="74" t="str">
        <f t="shared" si="449"/>
        <v>V100</v>
      </c>
      <c r="C3616" t="str">
        <f>VLOOKUP(A3616,'BASE ARTICLE SAMUEL 25012023 v1'!$A$1:$B$1287,2,FALSE)</f>
        <v>AF</v>
      </c>
      <c r="D3616">
        <v>9600000618</v>
      </c>
      <c r="E3616">
        <v>1</v>
      </c>
      <c r="F3616" t="s">
        <v>1160</v>
      </c>
      <c r="G3616" s="71">
        <f>VLOOKUP(M3616,'BASE ARTICLE SAMUEL 25012023 v1'!$A$1:$F$1287,6,FALSE)</f>
        <v>1.2</v>
      </c>
      <c r="H3616" s="6">
        <f>VLOOKUP(M3616,'BASE ARTICLE SAMUEL 25012023 v2'!$A$1:$H$1287,8,FALSE)</f>
        <v>1.2</v>
      </c>
      <c r="I3616">
        <v>2.4</v>
      </c>
      <c r="J3616">
        <f t="shared" si="450"/>
        <v>2.4</v>
      </c>
      <c r="K3616" s="6">
        <f>VLOOKUP(M3616,'BASE ARTICLE SAMUEL 25012023 v2'!$A$1:$K$1287,11,FALSE)</f>
        <v>2.4</v>
      </c>
      <c r="L3616" s="6">
        <f t="shared" si="451"/>
        <v>2.4</v>
      </c>
      <c r="M3616">
        <v>9600000618</v>
      </c>
      <c r="N3616" t="str">
        <f>VLOOKUP(M3616,'BASE ARTICLE SAMUEL 25012023 v1'!$A$2:$B$1287,2,FALSE)</f>
        <v>AN</v>
      </c>
      <c r="O3616">
        <f t="shared" si="452"/>
        <v>1.2</v>
      </c>
    </row>
    <row r="3617" spans="1:15" outlineLevel="2" x14ac:dyDescent="0.25">
      <c r="A3617" t="s">
        <v>1210</v>
      </c>
      <c r="B3617" s="74" t="str">
        <f t="shared" si="449"/>
        <v>V100</v>
      </c>
      <c r="C3617" t="str">
        <f>VLOOKUP(A3617,'BASE ARTICLE SAMUEL 25012023 v1'!$A$1:$B$1287,2,FALSE)</f>
        <v>AF</v>
      </c>
      <c r="D3617" t="s">
        <v>1549</v>
      </c>
      <c r="E3617">
        <v>1</v>
      </c>
      <c r="F3617" t="s">
        <v>1550</v>
      </c>
      <c r="G3617" s="71">
        <f>VLOOKUP(M3617,'BASE ARTICLE SAMUEL 25012023 v1'!$A$1:$F$1287,6,FALSE)</f>
        <v>5</v>
      </c>
      <c r="H3617" s="6">
        <f>VLOOKUP(M3617,'BASE ARTICLE SAMUEL 25012023 v2'!$A$1:$H$1287,8,FALSE)</f>
        <v>5</v>
      </c>
      <c r="I3617">
        <v>0</v>
      </c>
      <c r="J3617">
        <f t="shared" si="450"/>
        <v>0</v>
      </c>
      <c r="K3617" s="6">
        <f>VLOOKUP(M3617,'BASE ARTICLE SAMUEL 25012023 v2'!$A$1:$K$1287,11,FALSE)</f>
        <v>5.5</v>
      </c>
      <c r="L3617" s="6">
        <f t="shared" si="451"/>
        <v>5.5</v>
      </c>
      <c r="M3617" t="s">
        <v>1549</v>
      </c>
      <c r="N3617" t="str">
        <f>VLOOKUP(M3617,'BASE ARTICLE SAMUEL 25012023 v1'!$A$2:$B$1287,2,FALSE)</f>
        <v>AN</v>
      </c>
      <c r="O3617">
        <f t="shared" si="452"/>
        <v>5</v>
      </c>
    </row>
    <row r="3618" spans="1:15" outlineLevel="2" x14ac:dyDescent="0.25">
      <c r="A3618" t="s">
        <v>1210</v>
      </c>
      <c r="B3618" s="74" t="str">
        <f t="shared" si="449"/>
        <v>V100</v>
      </c>
      <c r="C3618" t="str">
        <f>VLOOKUP(A3618,'BASE ARTICLE SAMUEL 25012023 v1'!$A$1:$B$1287,2,FALSE)</f>
        <v>AF</v>
      </c>
      <c r="D3618" t="s">
        <v>1667</v>
      </c>
      <c r="E3618">
        <v>2</v>
      </c>
      <c r="F3618" t="s">
        <v>1668</v>
      </c>
      <c r="G3618" s="71">
        <f>VLOOKUP(M3618,'BASE ARTICLE SAMUEL 25012023 v1'!$A$1:$F$1287,6,FALSE)</f>
        <v>0.6</v>
      </c>
      <c r="H3618" s="6">
        <f>VLOOKUP(M3618,'BASE ARTICLE SAMUEL 25012023 v2'!$A$1:$H$1287,8,FALSE)</f>
        <v>0.6</v>
      </c>
      <c r="I3618">
        <v>0.9</v>
      </c>
      <c r="J3618">
        <f t="shared" si="450"/>
        <v>1.8</v>
      </c>
      <c r="K3618" s="6">
        <f>VLOOKUP(M3618,'BASE ARTICLE SAMUEL 25012023 v2'!$A$1:$K$1287,11,FALSE)</f>
        <v>0.89999999999999991</v>
      </c>
      <c r="L3618" s="6">
        <f t="shared" si="451"/>
        <v>1.7999999999999998</v>
      </c>
      <c r="M3618" t="s">
        <v>1667</v>
      </c>
      <c r="N3618" t="str">
        <f>VLOOKUP(M3618,'BASE ARTICLE SAMUEL 25012023 v1'!$A$2:$B$1287,2,FALSE)</f>
        <v>AN</v>
      </c>
      <c r="O3618">
        <f t="shared" si="452"/>
        <v>1.2</v>
      </c>
    </row>
    <row r="3619" spans="1:15" outlineLevel="2" x14ac:dyDescent="0.25">
      <c r="A3619" t="s">
        <v>1210</v>
      </c>
      <c r="B3619" s="74" t="str">
        <f t="shared" si="449"/>
        <v>V100</v>
      </c>
      <c r="C3619" t="str">
        <f>VLOOKUP(A3619,'BASE ARTICLE SAMUEL 25012023 v1'!$A$1:$B$1287,2,FALSE)</f>
        <v>AF</v>
      </c>
      <c r="D3619" t="s">
        <v>1560</v>
      </c>
      <c r="E3619">
        <v>1</v>
      </c>
      <c r="F3619" t="s">
        <v>1561</v>
      </c>
      <c r="G3619" s="71">
        <f>VLOOKUP(M3619,'BASE ARTICLE SAMUEL 25012023 v1'!$A$1:$F$1287,6,FALSE)</f>
        <v>0.13</v>
      </c>
      <c r="H3619" s="6">
        <f>VLOOKUP(M3619,'BASE ARTICLE SAMUEL 25012023 v2'!$A$1:$H$1287,8,FALSE)</f>
        <v>0.13</v>
      </c>
      <c r="I3619">
        <v>0.19</v>
      </c>
      <c r="J3619">
        <f t="shared" si="450"/>
        <v>0.19</v>
      </c>
      <c r="K3619" s="6">
        <f>VLOOKUP(M3619,'BASE ARTICLE SAMUEL 25012023 v2'!$A$1:$K$1287,11,FALSE)</f>
        <v>0.19000000500000003</v>
      </c>
      <c r="L3619" s="6">
        <f t="shared" si="451"/>
        <v>0.19000000500000003</v>
      </c>
      <c r="M3619" t="s">
        <v>1560</v>
      </c>
      <c r="N3619" t="str">
        <f>VLOOKUP(M3619,'BASE ARTICLE SAMUEL 25012023 v1'!$A$2:$B$1287,2,FALSE)</f>
        <v>AN</v>
      </c>
      <c r="O3619">
        <f t="shared" si="452"/>
        <v>0.13</v>
      </c>
    </row>
    <row r="3620" spans="1:15" outlineLevel="2" x14ac:dyDescent="0.25">
      <c r="A3620" t="s">
        <v>1210</v>
      </c>
      <c r="B3620" s="74" t="str">
        <f t="shared" si="449"/>
        <v>V100</v>
      </c>
      <c r="C3620" t="str">
        <f>VLOOKUP(A3620,'BASE ARTICLE SAMUEL 25012023 v1'!$A$1:$B$1287,2,FALSE)</f>
        <v>AF</v>
      </c>
      <c r="D3620">
        <v>8535000618</v>
      </c>
      <c r="E3620">
        <v>1</v>
      </c>
      <c r="F3620" t="s">
        <v>1489</v>
      </c>
      <c r="G3620" s="71">
        <f>VLOOKUP(M3620,'BASE ARTICLE SAMUEL 25012023 v1'!$A$1:$F$1287,6,FALSE)</f>
        <v>0.03</v>
      </c>
      <c r="H3620" s="6">
        <f>VLOOKUP(M3620,'BASE ARTICLE SAMUEL 25012023 v2'!$A$1:$H$1287,8,FALSE)</f>
        <v>0.03</v>
      </c>
      <c r="I3620">
        <v>0.05</v>
      </c>
      <c r="J3620">
        <f t="shared" si="450"/>
        <v>0.05</v>
      </c>
      <c r="K3620" s="6">
        <f>VLOOKUP(M3620,'BASE ARTICLE SAMUEL 25012023 v2'!$A$1:$K$1287,11,FALSE)</f>
        <v>5.0000000999999995E-2</v>
      </c>
      <c r="L3620" s="6">
        <f t="shared" si="451"/>
        <v>5.0000000999999995E-2</v>
      </c>
      <c r="M3620">
        <v>8535000618</v>
      </c>
      <c r="N3620" t="str">
        <f>VLOOKUP(M3620,'BASE ARTICLE SAMUEL 25012023 v1'!$A$2:$B$1287,2,FALSE)</f>
        <v>AN</v>
      </c>
      <c r="O3620">
        <f t="shared" si="452"/>
        <v>0.03</v>
      </c>
    </row>
    <row r="3621" spans="1:15" outlineLevel="2" x14ac:dyDescent="0.25">
      <c r="A3621" t="s">
        <v>1210</v>
      </c>
      <c r="B3621" s="74" t="str">
        <f t="shared" si="449"/>
        <v>V100</v>
      </c>
      <c r="C3621" t="str">
        <f>VLOOKUP(A3621,'BASE ARTICLE SAMUEL 25012023 v1'!$A$1:$B$1287,2,FALSE)</f>
        <v>AF</v>
      </c>
      <c r="D3621" t="s">
        <v>2537</v>
      </c>
      <c r="E3621">
        <v>1</v>
      </c>
      <c r="F3621" t="s">
        <v>2538</v>
      </c>
      <c r="G3621" s="71">
        <f>VLOOKUP(M3621,'BASE ARTICLE SAMUEL 25012023 v1'!$A$1:$F$1287,6,FALSE)</f>
        <v>2.08</v>
      </c>
      <c r="H3621" s="6">
        <f>VLOOKUP(M3621,'BASE ARTICLE SAMUEL 25012023 v2'!$A$1:$H$1287,8,FALSE)</f>
        <v>2.08</v>
      </c>
      <c r="I3621">
        <v>15.6</v>
      </c>
      <c r="J3621">
        <f t="shared" si="450"/>
        <v>15.6</v>
      </c>
      <c r="K3621" s="6">
        <f>VLOOKUP(M3621,'BASE ARTICLE SAMUEL 25012023 v2'!$A$1:$K$1287,11,FALSE)</f>
        <v>2.7664000000000004</v>
      </c>
      <c r="L3621" s="6">
        <f t="shared" si="451"/>
        <v>2.7664000000000004</v>
      </c>
      <c r="M3621" t="s">
        <v>2537</v>
      </c>
      <c r="N3621" t="str">
        <f>VLOOKUP(M3621,'BASE ARTICLE SAMUEL 25012023 v1'!$A$2:$B$1287,2,FALSE)</f>
        <v>AN</v>
      </c>
      <c r="O3621">
        <f t="shared" si="452"/>
        <v>2.08</v>
      </c>
    </row>
    <row r="3622" spans="1:15" outlineLevel="1" x14ac:dyDescent="0.25">
      <c r="A3622" s="74" t="s">
        <v>4303</v>
      </c>
      <c r="B3622" s="74" t="str">
        <f t="shared" si="449"/>
        <v>SPR900V100</v>
      </c>
      <c r="H3622" s="6" t="e">
        <f>VLOOKUP(M3622,'BASE ARTICLE SAMUEL 25012023 v2'!$A$1:$H$1287,8,FALSE)</f>
        <v>#N/A</v>
      </c>
      <c r="K3622" s="6" t="e">
        <f>VLOOKUP(M3622,'BASE ARTICLE SAMUEL 25012023 v2'!$A$1:$K$1287,11,FALSE)</f>
        <v>#N/A</v>
      </c>
      <c r="L3622" s="6">
        <f>SUBTOTAL(9,L3597:L3621)</f>
        <v>1098.8569100069997</v>
      </c>
      <c r="O3622">
        <f>SUBTOTAL(9,O3597:O3621)</f>
        <v>670.28200000000015</v>
      </c>
    </row>
    <row r="3623" spans="1:15" outlineLevel="2" x14ac:dyDescent="0.25">
      <c r="A3623" t="s">
        <v>1397</v>
      </c>
      <c r="B3623" s="74" t="str">
        <f t="shared" si="449"/>
        <v>V100BG</v>
      </c>
      <c r="C3623" t="str">
        <f>VLOOKUP(A3623,'BASE ARTICLE SAMUEL 25012023 v1'!$A$1:$B$1287,2,FALSE)</f>
        <v>AF</v>
      </c>
      <c r="D3623" t="s">
        <v>576</v>
      </c>
      <c r="E3623">
        <v>1</v>
      </c>
      <c r="F3623" t="s">
        <v>577</v>
      </c>
      <c r="G3623" s="71">
        <f>VLOOKUP(M3623,'BASE ARTICLE SAMUEL 25012023 v1'!$A$1:$F$1287,6,FALSE)</f>
        <v>3.2</v>
      </c>
      <c r="H3623" s="6">
        <f>VLOOKUP(M3623,'BASE ARTICLE SAMUEL 25012023 v2'!$A$1:$H$1287,8,FALSE)</f>
        <v>3.2</v>
      </c>
      <c r="I3623">
        <v>4.3499999999999996</v>
      </c>
      <c r="J3623">
        <f t="shared" ref="J3623:J3647" si="453">E3623*I3623</f>
        <v>4.3499999999999996</v>
      </c>
      <c r="K3623" s="6">
        <f>VLOOKUP(M3623,'BASE ARTICLE SAMUEL 25012023 v2'!$A$1:$K$1287,11,FALSE)</f>
        <v>4.8000000000000007</v>
      </c>
      <c r="L3623" s="6">
        <f t="shared" ref="L3623:L3647" si="454">E3623*K3623</f>
        <v>4.8000000000000007</v>
      </c>
      <c r="M3623" t="s">
        <v>576</v>
      </c>
      <c r="N3623" t="str">
        <f>VLOOKUP(M3623,'BASE ARTICLE SAMUEL 25012023 v1'!$A$2:$B$1287,2,FALSE)</f>
        <v>AN</v>
      </c>
      <c r="O3623">
        <f t="shared" si="452"/>
        <v>3.2</v>
      </c>
    </row>
    <row r="3624" spans="1:15" outlineLevel="2" x14ac:dyDescent="0.25">
      <c r="A3624" t="s">
        <v>1397</v>
      </c>
      <c r="B3624" s="74" t="str">
        <f t="shared" si="449"/>
        <v>V100BG</v>
      </c>
      <c r="C3624" t="str">
        <f>VLOOKUP(A3624,'BASE ARTICLE SAMUEL 25012023 v1'!$A$1:$B$1287,2,FALSE)</f>
        <v>AF</v>
      </c>
      <c r="D3624" t="s">
        <v>1522</v>
      </c>
      <c r="E3624">
        <v>1</v>
      </c>
      <c r="F3624" t="s">
        <v>1523</v>
      </c>
      <c r="G3624" s="71">
        <f>VLOOKUP(M3624,'BASE ARTICLE SAMUEL 25012023 v1'!$A$1:$F$1287,6,FALSE)</f>
        <v>13.79</v>
      </c>
      <c r="H3624" s="6">
        <f>VLOOKUP(M3624,'BASE ARTICLE SAMUEL 25012023 v2'!$A$1:$H$1287,8,FALSE)</f>
        <v>12.83</v>
      </c>
      <c r="I3624">
        <v>20.69</v>
      </c>
      <c r="J3624">
        <f t="shared" si="453"/>
        <v>20.69</v>
      </c>
      <c r="K3624" s="6">
        <f>VLOOKUP(M3624,'BASE ARTICLE SAMUEL 25012023 v2'!$A$1:$K$1287,11,FALSE)</f>
        <v>19.245000000000001</v>
      </c>
      <c r="L3624" s="6">
        <f t="shared" si="454"/>
        <v>19.245000000000001</v>
      </c>
      <c r="M3624" t="s">
        <v>1522</v>
      </c>
      <c r="N3624" t="str">
        <f>VLOOKUP(M3624,'BASE ARTICLE SAMUEL 25012023 v1'!$A$2:$B$1287,2,FALSE)</f>
        <v>AS</v>
      </c>
      <c r="O3624">
        <f t="shared" si="452"/>
        <v>12.83</v>
      </c>
    </row>
    <row r="3625" spans="1:15" outlineLevel="2" x14ac:dyDescent="0.25">
      <c r="A3625" t="s">
        <v>1397</v>
      </c>
      <c r="B3625" s="74" t="str">
        <f t="shared" si="449"/>
        <v>V100BG</v>
      </c>
      <c r="C3625" t="str">
        <f>VLOOKUP(A3625,'BASE ARTICLE SAMUEL 25012023 v1'!$A$1:$B$1287,2,FALSE)</f>
        <v>AF</v>
      </c>
      <c r="D3625" t="s">
        <v>1118</v>
      </c>
      <c r="E3625">
        <v>1</v>
      </c>
      <c r="F3625" t="s">
        <v>1119</v>
      </c>
      <c r="G3625" s="71">
        <f>VLOOKUP(M3625,'BASE ARTICLE SAMUEL 25012023 v1'!$A$1:$F$1287,6,FALSE)</f>
        <v>0</v>
      </c>
      <c r="H3625" s="6">
        <f>VLOOKUP(M3625,'BASE ARTICLE SAMUEL 25012023 v2'!$A$1:$H$1287,8,FALSE)</f>
        <v>83.629999999999981</v>
      </c>
      <c r="I3625">
        <v>135.75</v>
      </c>
      <c r="J3625">
        <f t="shared" si="453"/>
        <v>135.75</v>
      </c>
      <c r="K3625" s="6">
        <f>VLOOKUP(M3625,'BASE ARTICLE SAMUEL 25012023 v2'!$A$1:$K$1287,11,FALSE)</f>
        <v>142.03600000000003</v>
      </c>
      <c r="L3625" s="6">
        <f t="shared" si="454"/>
        <v>142.03600000000003</v>
      </c>
      <c r="M3625" t="s">
        <v>1118</v>
      </c>
      <c r="N3625" t="str">
        <f>VLOOKUP(M3625,'BASE ARTICLE SAMUEL 25012023 v1'!$A$2:$B$1287,2,FALSE)</f>
        <v>AF</v>
      </c>
      <c r="O3625">
        <f t="shared" si="452"/>
        <v>83.629999999999981</v>
      </c>
    </row>
    <row r="3626" spans="1:15" outlineLevel="2" x14ac:dyDescent="0.25">
      <c r="A3626" t="s">
        <v>1397</v>
      </c>
      <c r="B3626" s="74" t="str">
        <f t="shared" si="449"/>
        <v>V100BG</v>
      </c>
      <c r="C3626" t="str">
        <f>VLOOKUP(A3626,'BASE ARTICLE SAMUEL 25012023 v1'!$A$1:$B$1287,2,FALSE)</f>
        <v>AF</v>
      </c>
      <c r="D3626" t="s">
        <v>942</v>
      </c>
      <c r="E3626">
        <v>1</v>
      </c>
      <c r="F3626" t="s">
        <v>943</v>
      </c>
      <c r="G3626" s="71">
        <f>VLOOKUP(M3626,'BASE ARTICLE SAMUEL 25012023 v1'!$A$1:$F$1287,6,FALSE)</f>
        <v>1.64</v>
      </c>
      <c r="H3626" s="6">
        <f>VLOOKUP(M3626,'BASE ARTICLE SAMUEL 25012023 v2'!$A$1:$H$1287,8,FALSE)</f>
        <v>1.83</v>
      </c>
      <c r="I3626">
        <v>2.4500000000000002</v>
      </c>
      <c r="J3626">
        <f t="shared" si="453"/>
        <v>2.4500000000000002</v>
      </c>
      <c r="K3626" s="6">
        <f>VLOOKUP(M3626,'BASE ARTICLE SAMUEL 25012023 v2'!$A$1:$K$1287,11,FALSE)</f>
        <v>2.7450000000000001</v>
      </c>
      <c r="L3626" s="6">
        <f t="shared" si="454"/>
        <v>2.7450000000000001</v>
      </c>
      <c r="M3626" t="s">
        <v>942</v>
      </c>
      <c r="N3626" t="str">
        <f>VLOOKUP(M3626,'BASE ARTICLE SAMUEL 25012023 v1'!$A$2:$B$1287,2,FALSE)</f>
        <v>AS</v>
      </c>
      <c r="O3626">
        <f t="shared" si="452"/>
        <v>1.83</v>
      </c>
    </row>
    <row r="3627" spans="1:15" outlineLevel="2" x14ac:dyDescent="0.25">
      <c r="A3627" t="s">
        <v>1397</v>
      </c>
      <c r="B3627" s="74" t="str">
        <f t="shared" si="449"/>
        <v>V100BG</v>
      </c>
      <c r="C3627" t="str">
        <f>VLOOKUP(A3627,'BASE ARTICLE SAMUEL 25012023 v1'!$A$1:$B$1287,2,FALSE)</f>
        <v>AF</v>
      </c>
      <c r="D3627" t="s">
        <v>558</v>
      </c>
      <c r="E3627">
        <v>2</v>
      </c>
      <c r="F3627" t="s">
        <v>559</v>
      </c>
      <c r="G3627" s="71">
        <f>VLOOKUP(M3627,'BASE ARTICLE SAMUEL 25012023 v1'!$A$1:$F$1287,6,FALSE)</f>
        <v>0.85</v>
      </c>
      <c r="H3627" s="6">
        <f>VLOOKUP(M3627,'BASE ARTICLE SAMUEL 25012023 v2'!$A$1:$H$1287,8,FALSE)</f>
        <v>0.91100000000000003</v>
      </c>
      <c r="I3627">
        <v>1.1299999999999999</v>
      </c>
      <c r="J3627">
        <f t="shared" si="453"/>
        <v>2.2599999999999998</v>
      </c>
      <c r="K3627" s="6">
        <f>VLOOKUP(M3627,'BASE ARTICLE SAMUEL 25012023 v2'!$A$1:$K$1287,11,FALSE)</f>
        <v>1.2116300000000002</v>
      </c>
      <c r="L3627" s="6">
        <f t="shared" si="454"/>
        <v>2.4232600000000004</v>
      </c>
      <c r="M3627" t="s">
        <v>558</v>
      </c>
      <c r="N3627" t="str">
        <f>VLOOKUP(M3627,'BASE ARTICLE SAMUEL 25012023 v1'!$A$2:$B$1287,2,FALSE)</f>
        <v>AS</v>
      </c>
      <c r="O3627">
        <f t="shared" si="452"/>
        <v>1.8220000000000001</v>
      </c>
    </row>
    <row r="3628" spans="1:15" outlineLevel="2" x14ac:dyDescent="0.25">
      <c r="A3628" t="s">
        <v>1397</v>
      </c>
      <c r="B3628" s="74" t="str">
        <f t="shared" si="449"/>
        <v>V100BG</v>
      </c>
      <c r="C3628" t="str">
        <f>VLOOKUP(A3628,'BASE ARTICLE SAMUEL 25012023 v1'!$A$1:$B$1287,2,FALSE)</f>
        <v>AF</v>
      </c>
      <c r="D3628" t="s">
        <v>1105</v>
      </c>
      <c r="E3628">
        <v>1</v>
      </c>
      <c r="F3628" t="s">
        <v>1106</v>
      </c>
      <c r="G3628" s="71">
        <f>VLOOKUP(M3628,'BASE ARTICLE SAMUEL 25012023 v1'!$A$1:$F$1287,6,FALSE)</f>
        <v>153.44999999999999</v>
      </c>
      <c r="H3628" s="6">
        <f>VLOOKUP(M3628,'BASE ARTICLE SAMUEL 25012023 v2'!$A$1:$H$1287,8,FALSE)</f>
        <v>153.44999999999999</v>
      </c>
      <c r="I3628">
        <v>225.99</v>
      </c>
      <c r="J3628">
        <f t="shared" si="453"/>
        <v>225.99</v>
      </c>
      <c r="K3628" s="6">
        <f>VLOOKUP(M3628,'BASE ARTICLE SAMUEL 25012023 v2'!$A$1:$K$1287,11,FALSE)</f>
        <v>230.17499999999998</v>
      </c>
      <c r="L3628" s="6">
        <f t="shared" si="454"/>
        <v>230.17499999999998</v>
      </c>
      <c r="M3628" t="s">
        <v>1105</v>
      </c>
      <c r="N3628" t="str">
        <f>VLOOKUP(M3628,'BASE ARTICLE SAMUEL 25012023 v1'!$A$2:$B$1287,2,FALSE)</f>
        <v>AN</v>
      </c>
      <c r="O3628">
        <f t="shared" si="452"/>
        <v>153.44999999999999</v>
      </c>
    </row>
    <row r="3629" spans="1:15" outlineLevel="2" x14ac:dyDescent="0.25">
      <c r="A3629" t="s">
        <v>1397</v>
      </c>
      <c r="B3629" s="74" t="str">
        <f t="shared" si="449"/>
        <v>V100BG</v>
      </c>
      <c r="C3629" t="str">
        <f>VLOOKUP(A3629,'BASE ARTICLE SAMUEL 25012023 v1'!$A$1:$B$1287,2,FALSE)</f>
        <v>AF</v>
      </c>
      <c r="D3629">
        <v>8434000618</v>
      </c>
      <c r="E3629">
        <v>1</v>
      </c>
      <c r="F3629" t="s">
        <v>1485</v>
      </c>
      <c r="G3629" s="71">
        <f>VLOOKUP(M3629,'BASE ARTICLE SAMUEL 25012023 v1'!$A$1:$F$1287,6,FALSE)</f>
        <v>0.02</v>
      </c>
      <c r="H3629" s="6">
        <f>VLOOKUP(M3629,'BASE ARTICLE SAMUEL 25012023 v2'!$A$1:$H$1287,8,FALSE)</f>
        <v>0.02</v>
      </c>
      <c r="I3629">
        <v>0.03</v>
      </c>
      <c r="J3629">
        <f t="shared" si="453"/>
        <v>0.03</v>
      </c>
      <c r="K3629" s="6">
        <f>VLOOKUP(M3629,'BASE ARTICLE SAMUEL 25012023 v2'!$A$1:$K$1287,11,FALSE)</f>
        <v>0.03</v>
      </c>
      <c r="L3629" s="6">
        <f t="shared" si="454"/>
        <v>0.03</v>
      </c>
      <c r="M3629">
        <v>8434000618</v>
      </c>
      <c r="N3629" t="str">
        <f>VLOOKUP(M3629,'BASE ARTICLE SAMUEL 25012023 v1'!$A$2:$B$1287,2,FALSE)</f>
        <v>AN</v>
      </c>
      <c r="O3629">
        <f t="shared" si="452"/>
        <v>0.02</v>
      </c>
    </row>
    <row r="3630" spans="1:15" outlineLevel="2" x14ac:dyDescent="0.25">
      <c r="A3630" t="s">
        <v>1397</v>
      </c>
      <c r="B3630" s="74" t="str">
        <f t="shared" si="449"/>
        <v>V100BG</v>
      </c>
      <c r="C3630" t="str">
        <f>VLOOKUP(A3630,'BASE ARTICLE SAMUEL 25012023 v1'!$A$1:$B$1287,2,FALSE)</f>
        <v>AF</v>
      </c>
      <c r="D3630" t="s">
        <v>1669</v>
      </c>
      <c r="E3630">
        <v>2</v>
      </c>
      <c r="F3630" t="s">
        <v>1670</v>
      </c>
      <c r="G3630" s="71">
        <f>VLOOKUP(M3630,'BASE ARTICLE SAMUEL 25012023 v1'!$A$1:$F$1287,6,FALSE)</f>
        <v>7.0000000000000007E-2</v>
      </c>
      <c r="H3630" s="6">
        <f>VLOOKUP(M3630,'BASE ARTICLE SAMUEL 25012023 v2'!$A$1:$H$1287,8,FALSE)</f>
        <v>7.0000000000000007E-2</v>
      </c>
      <c r="I3630">
        <v>0.11</v>
      </c>
      <c r="J3630">
        <f t="shared" si="453"/>
        <v>0.22</v>
      </c>
      <c r="K3630" s="6">
        <f>VLOOKUP(M3630,'BASE ARTICLE SAMUEL 25012023 v2'!$A$1:$K$1287,11,FALSE)</f>
        <v>0.11200000000000002</v>
      </c>
      <c r="L3630" s="6">
        <f t="shared" si="454"/>
        <v>0.22400000000000003</v>
      </c>
      <c r="M3630" t="s">
        <v>1669</v>
      </c>
      <c r="N3630" t="str">
        <f>VLOOKUP(M3630,'BASE ARTICLE SAMUEL 25012023 v1'!$A$2:$B$1287,2,FALSE)</f>
        <v>AN</v>
      </c>
      <c r="O3630">
        <f t="shared" si="452"/>
        <v>0.14000000000000001</v>
      </c>
    </row>
    <row r="3631" spans="1:15" outlineLevel="2" x14ac:dyDescent="0.25">
      <c r="A3631" t="s">
        <v>1397</v>
      </c>
      <c r="B3631" s="74" t="str">
        <f t="shared" si="449"/>
        <v>V100BG</v>
      </c>
      <c r="C3631" t="str">
        <f>VLOOKUP(A3631,'BASE ARTICLE SAMUEL 25012023 v1'!$A$1:$B$1287,2,FALSE)</f>
        <v>AF</v>
      </c>
      <c r="D3631" t="s">
        <v>539</v>
      </c>
      <c r="E3631">
        <v>1</v>
      </c>
      <c r="F3631" t="s">
        <v>540</v>
      </c>
      <c r="G3631" s="71">
        <f>VLOOKUP(M3631,'BASE ARTICLE SAMUEL 25012023 v1'!$A$1:$F$1287,6,FALSE)</f>
        <v>313</v>
      </c>
      <c r="H3631" s="6">
        <f>VLOOKUP(M3631,'BASE ARTICLE SAMUEL 25012023 v2'!$A$1:$H$1287,8,FALSE)</f>
        <v>313</v>
      </c>
      <c r="I3631">
        <v>469.5</v>
      </c>
      <c r="J3631">
        <f t="shared" si="453"/>
        <v>469.5</v>
      </c>
      <c r="K3631" s="6">
        <f>VLOOKUP(M3631,'BASE ARTICLE SAMUEL 25012023 v2'!$A$1:$K$1287,11,FALSE)</f>
        <v>469.5</v>
      </c>
      <c r="L3631" s="6">
        <f t="shared" si="454"/>
        <v>469.5</v>
      </c>
      <c r="M3631" t="s">
        <v>539</v>
      </c>
      <c r="N3631" t="str">
        <f>VLOOKUP(M3631,'BASE ARTICLE SAMUEL 25012023 v1'!$A$2:$B$1287,2,FALSE)</f>
        <v>AS</v>
      </c>
      <c r="O3631">
        <f t="shared" si="452"/>
        <v>313</v>
      </c>
    </row>
    <row r="3632" spans="1:15" outlineLevel="2" x14ac:dyDescent="0.25">
      <c r="A3632" t="s">
        <v>1397</v>
      </c>
      <c r="B3632" s="74" t="str">
        <f t="shared" si="449"/>
        <v>V100BG</v>
      </c>
      <c r="C3632" t="str">
        <f>VLOOKUP(A3632,'BASE ARTICLE SAMUEL 25012023 v1'!$A$1:$B$1287,2,FALSE)</f>
        <v>AF</v>
      </c>
      <c r="D3632" t="s">
        <v>569</v>
      </c>
      <c r="E3632">
        <v>1</v>
      </c>
      <c r="F3632" t="s">
        <v>570</v>
      </c>
      <c r="G3632" s="71">
        <f>VLOOKUP(M3632,'BASE ARTICLE SAMUEL 25012023 v1'!$A$1:$F$1287,6,FALSE)</f>
        <v>0.67</v>
      </c>
      <c r="H3632" s="6">
        <f>VLOOKUP(M3632,'BASE ARTICLE SAMUEL 25012023 v2'!$A$1:$H$1287,8,FALSE)</f>
        <v>0.73</v>
      </c>
      <c r="I3632">
        <v>0.9</v>
      </c>
      <c r="J3632">
        <f t="shared" si="453"/>
        <v>0.9</v>
      </c>
      <c r="K3632" s="6">
        <f>VLOOKUP(M3632,'BASE ARTICLE SAMUEL 25012023 v2'!$A$1:$K$1287,11,FALSE)</f>
        <v>0.97089999999999999</v>
      </c>
      <c r="L3632" s="6">
        <f t="shared" si="454"/>
        <v>0.97089999999999999</v>
      </c>
      <c r="M3632" t="s">
        <v>569</v>
      </c>
      <c r="N3632" t="str">
        <f>VLOOKUP(M3632,'BASE ARTICLE SAMUEL 25012023 v1'!$A$2:$B$1287,2,FALSE)</f>
        <v>AN</v>
      </c>
      <c r="O3632">
        <f t="shared" si="452"/>
        <v>0.73</v>
      </c>
    </row>
    <row r="3633" spans="1:15" outlineLevel="2" x14ac:dyDescent="0.25">
      <c r="A3633" t="s">
        <v>1397</v>
      </c>
      <c r="B3633" s="74" t="str">
        <f t="shared" si="449"/>
        <v>V100BG</v>
      </c>
      <c r="C3633" t="str">
        <f>VLOOKUP(A3633,'BASE ARTICLE SAMUEL 25012023 v1'!$A$1:$B$1287,2,FALSE)</f>
        <v>AF</v>
      </c>
      <c r="D3633" t="s">
        <v>1809</v>
      </c>
      <c r="E3633">
        <v>1</v>
      </c>
      <c r="F3633" t="s">
        <v>1810</v>
      </c>
      <c r="G3633" s="71">
        <f>VLOOKUP(M3633,'BASE ARTICLE SAMUEL 25012023 v1'!$A$1:$F$1287,6,FALSE)</f>
        <v>0.2</v>
      </c>
      <c r="H3633" s="6">
        <f>VLOOKUP(M3633,'BASE ARTICLE SAMUEL 25012023 v2'!$A$1:$H$1287,8,FALSE)</f>
        <v>0.2</v>
      </c>
      <c r="I3633">
        <v>0.4</v>
      </c>
      <c r="J3633">
        <f t="shared" si="453"/>
        <v>0.4</v>
      </c>
      <c r="K3633" s="6">
        <f>VLOOKUP(M3633,'BASE ARTICLE SAMUEL 25012023 v2'!$A$1:$K$1287,11,FALSE)</f>
        <v>0.4</v>
      </c>
      <c r="L3633" s="6">
        <f t="shared" si="454"/>
        <v>0.4</v>
      </c>
      <c r="M3633" t="s">
        <v>1809</v>
      </c>
      <c r="N3633" t="str">
        <f>VLOOKUP(M3633,'BASE ARTICLE SAMUEL 25012023 v1'!$A$2:$B$1287,2,FALSE)</f>
        <v>AN</v>
      </c>
      <c r="O3633">
        <f t="shared" si="452"/>
        <v>0.2</v>
      </c>
    </row>
    <row r="3634" spans="1:15" outlineLevel="2" x14ac:dyDescent="0.25">
      <c r="A3634" t="s">
        <v>1397</v>
      </c>
      <c r="B3634" s="74" t="str">
        <f t="shared" si="449"/>
        <v>V100BG</v>
      </c>
      <c r="C3634" t="str">
        <f>VLOOKUP(A3634,'BASE ARTICLE SAMUEL 25012023 v1'!$A$1:$B$1287,2,FALSE)</f>
        <v>AF</v>
      </c>
      <c r="D3634" t="s">
        <v>1923</v>
      </c>
      <c r="E3634">
        <v>1</v>
      </c>
      <c r="F3634" t="s">
        <v>1924</v>
      </c>
      <c r="G3634" s="71">
        <f>VLOOKUP(M3634,'BASE ARTICLE SAMUEL 25012023 v1'!$A$1:$F$1287,6,FALSE)</f>
        <v>0</v>
      </c>
      <c r="H3634" s="6">
        <f>VLOOKUP(M3634,'BASE ARTICLE SAMUEL 25012023 v2'!$A$1:$H$1287,8,FALSE)</f>
        <v>47.457000000000001</v>
      </c>
      <c r="I3634">
        <v>70.510000000000005</v>
      </c>
      <c r="J3634">
        <f t="shared" si="453"/>
        <v>70.510000000000005</v>
      </c>
      <c r="K3634" s="6">
        <f>VLOOKUP(M3634,'BASE ARTICLE SAMUEL 25012023 v2'!$A$1:$K$1287,11,FALSE)</f>
        <v>72.377800000000008</v>
      </c>
      <c r="L3634" s="6">
        <f t="shared" si="454"/>
        <v>72.377800000000008</v>
      </c>
      <c r="M3634" t="s">
        <v>1923</v>
      </c>
      <c r="N3634" t="str">
        <f>VLOOKUP(M3634,'BASE ARTICLE SAMUEL 25012023 v1'!$A$2:$B$1287,2,FALSE)</f>
        <v>AF</v>
      </c>
      <c r="O3634">
        <f t="shared" si="452"/>
        <v>47.457000000000001</v>
      </c>
    </row>
    <row r="3635" spans="1:15" outlineLevel="2" x14ac:dyDescent="0.25">
      <c r="A3635" t="s">
        <v>1397</v>
      </c>
      <c r="B3635" s="74" t="str">
        <f t="shared" si="449"/>
        <v>V100BG</v>
      </c>
      <c r="C3635" t="str">
        <f>VLOOKUP(A3635,'BASE ARTICLE SAMUEL 25012023 v1'!$A$1:$B$1287,2,FALSE)</f>
        <v>AF</v>
      </c>
      <c r="D3635" t="s">
        <v>90</v>
      </c>
      <c r="E3635">
        <v>1</v>
      </c>
      <c r="F3635" t="s">
        <v>91</v>
      </c>
      <c r="G3635" s="71">
        <f>VLOOKUP(M3635,'BASE ARTICLE SAMUEL 25012023 v1'!$A$1:$F$1287,6,FALSE)</f>
        <v>0.92</v>
      </c>
      <c r="H3635" s="6">
        <f>VLOOKUP(M3635,'BASE ARTICLE SAMUEL 25012023 v2'!$A$1:$H$1287,8,FALSE)</f>
        <v>0.92</v>
      </c>
      <c r="I3635">
        <v>1.38</v>
      </c>
      <c r="J3635">
        <f t="shared" si="453"/>
        <v>1.38</v>
      </c>
      <c r="K3635" s="6">
        <f>VLOOKUP(M3635,'BASE ARTICLE SAMUEL 25012023 v2'!$A$1:$K$1287,11,FALSE)</f>
        <v>1.3800000000000001</v>
      </c>
      <c r="L3635" s="6">
        <f t="shared" si="454"/>
        <v>1.3800000000000001</v>
      </c>
      <c r="M3635" t="s">
        <v>90</v>
      </c>
      <c r="N3635" t="str">
        <f>VLOOKUP(M3635,'BASE ARTICLE SAMUEL 25012023 v1'!$A$2:$B$1287,2,FALSE)</f>
        <v>AS</v>
      </c>
      <c r="O3635">
        <f t="shared" si="452"/>
        <v>0.92</v>
      </c>
    </row>
    <row r="3636" spans="1:15" outlineLevel="2" x14ac:dyDescent="0.25">
      <c r="A3636" t="s">
        <v>1397</v>
      </c>
      <c r="B3636" s="74" t="str">
        <f t="shared" si="449"/>
        <v>V100BG</v>
      </c>
      <c r="C3636" t="str">
        <f>VLOOKUP(A3636,'BASE ARTICLE SAMUEL 25012023 v1'!$A$1:$B$1287,2,FALSE)</f>
        <v>AF</v>
      </c>
      <c r="D3636" t="s">
        <v>68</v>
      </c>
      <c r="E3636">
        <v>1</v>
      </c>
      <c r="F3636" t="s">
        <v>69</v>
      </c>
      <c r="G3636" s="71">
        <f>VLOOKUP(M3636,'BASE ARTICLE SAMUEL 25012023 v1'!$A$1:$F$1287,6,FALSE)</f>
        <v>0.94</v>
      </c>
      <c r="H3636" s="6">
        <f>VLOOKUP(M3636,'BASE ARTICLE SAMUEL 25012023 v2'!$A$1:$H$1287,8,FALSE)</f>
        <v>0.94</v>
      </c>
      <c r="I3636">
        <v>1.41</v>
      </c>
      <c r="J3636">
        <f t="shared" si="453"/>
        <v>1.41</v>
      </c>
      <c r="K3636" s="6">
        <f>VLOOKUP(M3636,'BASE ARTICLE SAMUEL 25012023 v2'!$A$1:$K$1287,11,FALSE)</f>
        <v>1.41</v>
      </c>
      <c r="L3636" s="6">
        <f t="shared" si="454"/>
        <v>1.41</v>
      </c>
      <c r="M3636" t="s">
        <v>68</v>
      </c>
      <c r="N3636" t="str">
        <f>VLOOKUP(M3636,'BASE ARTICLE SAMUEL 25012023 v1'!$A$2:$B$1287,2,FALSE)</f>
        <v>AS</v>
      </c>
      <c r="O3636">
        <f t="shared" si="452"/>
        <v>0.94</v>
      </c>
    </row>
    <row r="3637" spans="1:15" outlineLevel="2" x14ac:dyDescent="0.25">
      <c r="A3637" t="s">
        <v>1397</v>
      </c>
      <c r="B3637" s="74" t="str">
        <f t="shared" si="449"/>
        <v>V100BG</v>
      </c>
      <c r="C3637" t="str">
        <f>VLOOKUP(A3637,'BASE ARTICLE SAMUEL 25012023 v1'!$A$1:$B$1287,2,FALSE)</f>
        <v>AF</v>
      </c>
      <c r="D3637" t="s">
        <v>1929</v>
      </c>
      <c r="E3637">
        <v>1</v>
      </c>
      <c r="F3637" t="s">
        <v>1930</v>
      </c>
      <c r="G3637" s="71">
        <f>VLOOKUP(M3637,'BASE ARTICLE SAMUEL 25012023 v1'!$A$1:$F$1287,6,FALSE)</f>
        <v>37.68</v>
      </c>
      <c r="H3637" s="6">
        <f>VLOOKUP(M3637,'BASE ARTICLE SAMUEL 25012023 v2'!$A$1:$H$1287,8,FALSE)</f>
        <v>37.183000000000007</v>
      </c>
      <c r="I3637">
        <v>19.28</v>
      </c>
      <c r="J3637">
        <f t="shared" si="453"/>
        <v>19.28</v>
      </c>
      <c r="K3637" s="6">
        <f>VLOOKUP(M3637,'BASE ARTICLE SAMUEL 25012023 v2'!$A$1:$K$1287,11,FALSE)</f>
        <v>46.478750000000005</v>
      </c>
      <c r="L3637" s="6">
        <f t="shared" si="454"/>
        <v>46.478750000000005</v>
      </c>
      <c r="M3637" t="s">
        <v>1929</v>
      </c>
      <c r="N3637" t="str">
        <f>VLOOKUP(M3637,'BASE ARTICLE SAMUEL 25012023 v1'!$A$2:$B$1287,2,FALSE)</f>
        <v>AA</v>
      </c>
      <c r="O3637">
        <f t="shared" si="452"/>
        <v>37.183000000000007</v>
      </c>
    </row>
    <row r="3638" spans="1:15" outlineLevel="2" x14ac:dyDescent="0.25">
      <c r="A3638" t="s">
        <v>1397</v>
      </c>
      <c r="B3638" s="74" t="str">
        <f t="shared" si="449"/>
        <v>V100BG</v>
      </c>
      <c r="C3638" t="str">
        <f>VLOOKUP(A3638,'BASE ARTICLE SAMUEL 25012023 v1'!$A$1:$B$1287,2,FALSE)</f>
        <v>AF</v>
      </c>
      <c r="D3638" t="s">
        <v>1925</v>
      </c>
      <c r="E3638">
        <v>1</v>
      </c>
      <c r="F3638" t="s">
        <v>1926</v>
      </c>
      <c r="G3638" s="71">
        <f>VLOOKUP(M3638,'BASE ARTICLE SAMUEL 25012023 v1'!$A$1:$F$1287,6,FALSE)</f>
        <v>18.989999999999998</v>
      </c>
      <c r="H3638" s="6">
        <f>VLOOKUP(M3638,'BASE ARTICLE SAMUEL 25012023 v2'!$A$1:$H$1287,8,FALSE)</f>
        <v>19.331000000000003</v>
      </c>
      <c r="I3638">
        <v>31.61</v>
      </c>
      <c r="J3638">
        <f t="shared" si="453"/>
        <v>31.61</v>
      </c>
      <c r="K3638" s="6">
        <f>VLOOKUP(M3638,'BASE ARTICLE SAMUEL 25012023 v2'!$A$1:$K$1287,11,FALSE)</f>
        <v>31.954949985940001</v>
      </c>
      <c r="L3638" s="6">
        <f t="shared" si="454"/>
        <v>31.954949985940001</v>
      </c>
      <c r="M3638" t="s">
        <v>1925</v>
      </c>
      <c r="N3638" t="str">
        <f>VLOOKUP(M3638,'BASE ARTICLE SAMUEL 25012023 v1'!$A$2:$B$1287,2,FALSE)</f>
        <v>AF</v>
      </c>
      <c r="O3638">
        <f t="shared" si="452"/>
        <v>19.331000000000003</v>
      </c>
    </row>
    <row r="3639" spans="1:15" outlineLevel="2" x14ac:dyDescent="0.25">
      <c r="A3639" t="s">
        <v>1397</v>
      </c>
      <c r="B3639" s="74" t="str">
        <f t="shared" si="449"/>
        <v>V100BG</v>
      </c>
      <c r="C3639" t="str">
        <f>VLOOKUP(A3639,'BASE ARTICLE SAMUEL 25012023 v1'!$A$1:$B$1287,2,FALSE)</f>
        <v>AF</v>
      </c>
      <c r="D3639" t="s">
        <v>1939</v>
      </c>
      <c r="E3639">
        <v>1</v>
      </c>
      <c r="F3639" t="s">
        <v>1940</v>
      </c>
      <c r="G3639" s="71">
        <f>VLOOKUP(M3639,'BASE ARTICLE SAMUEL 25012023 v1'!$A$1:$F$1287,6,FALSE)</f>
        <v>94.3</v>
      </c>
      <c r="H3639" s="6">
        <f>VLOOKUP(M3639,'BASE ARTICLE SAMUEL 25012023 v2'!$A$1:$H$1287,8,FALSE)</f>
        <v>90.79</v>
      </c>
      <c r="I3639">
        <v>129.16</v>
      </c>
      <c r="J3639">
        <f t="shared" si="453"/>
        <v>129.16</v>
      </c>
      <c r="K3639" s="6">
        <f>VLOOKUP(M3639,'BASE ARTICLE SAMUEL 25012023 v2'!$A$1:$K$1287,11,FALSE)</f>
        <v>129.88140000800001</v>
      </c>
      <c r="L3639" s="6">
        <f t="shared" si="454"/>
        <v>129.88140000800001</v>
      </c>
      <c r="M3639" t="s">
        <v>1939</v>
      </c>
      <c r="N3639" t="str">
        <f>VLOOKUP(M3639,'BASE ARTICLE SAMUEL 25012023 v1'!$A$2:$B$1287,2,FALSE)</f>
        <v>AF</v>
      </c>
      <c r="O3639">
        <f t="shared" si="452"/>
        <v>90.79</v>
      </c>
    </row>
    <row r="3640" spans="1:15" outlineLevel="2" x14ac:dyDescent="0.25">
      <c r="A3640" t="s">
        <v>1397</v>
      </c>
      <c r="B3640" s="74" t="str">
        <f t="shared" si="449"/>
        <v>V100BG</v>
      </c>
      <c r="C3640" t="str">
        <f>VLOOKUP(A3640,'BASE ARTICLE SAMUEL 25012023 v1'!$A$1:$B$1287,2,FALSE)</f>
        <v>AF</v>
      </c>
      <c r="D3640">
        <v>7214321415</v>
      </c>
      <c r="E3640">
        <v>1</v>
      </c>
      <c r="F3640" t="s">
        <v>1597</v>
      </c>
      <c r="G3640" s="71">
        <f>VLOOKUP(M3640,'BASE ARTICLE SAMUEL 25012023 v1'!$A$1:$F$1287,6,FALSE)</f>
        <v>0.03</v>
      </c>
      <c r="H3640" s="6">
        <f>VLOOKUP(M3640,'BASE ARTICLE SAMUEL 25012023 v2'!$A$1:$H$1287,8,FALSE)</f>
        <v>0.03</v>
      </c>
      <c r="I3640">
        <v>0.05</v>
      </c>
      <c r="J3640">
        <f t="shared" si="453"/>
        <v>0.05</v>
      </c>
      <c r="K3640" s="6">
        <f>VLOOKUP(M3640,'BASE ARTICLE SAMUEL 25012023 v2'!$A$1:$K$1287,11,FALSE)</f>
        <v>5.0000000010000001</v>
      </c>
      <c r="L3640" s="6">
        <f t="shared" si="454"/>
        <v>5.0000000010000001</v>
      </c>
      <c r="M3640">
        <v>7214321415</v>
      </c>
      <c r="N3640" t="str">
        <f>VLOOKUP(M3640,'BASE ARTICLE SAMUEL 25012023 v1'!$A$2:$B$1287,2,FALSE)</f>
        <v>AN</v>
      </c>
      <c r="O3640">
        <f t="shared" si="452"/>
        <v>0.03</v>
      </c>
    </row>
    <row r="3641" spans="1:15" outlineLevel="2" x14ac:dyDescent="0.25">
      <c r="A3641" t="s">
        <v>1397</v>
      </c>
      <c r="B3641" s="74" t="str">
        <f t="shared" si="449"/>
        <v>V100BG</v>
      </c>
      <c r="C3641" t="str">
        <f>VLOOKUP(A3641,'BASE ARTICLE SAMUEL 25012023 v1'!$A$1:$B$1287,2,FALSE)</f>
        <v>AF</v>
      </c>
      <c r="D3641" t="s">
        <v>1603</v>
      </c>
      <c r="E3641">
        <v>0.97</v>
      </c>
      <c r="F3641" t="s">
        <v>1604</v>
      </c>
      <c r="G3641" s="71">
        <f>VLOOKUP(M3641,'BASE ARTICLE SAMUEL 25012023 v1'!$A$1:$F$1287,6,FALSE)</f>
        <v>50</v>
      </c>
      <c r="H3641" s="6">
        <f>VLOOKUP(M3641,'BASE ARTICLE SAMUEL 25012023 v2'!$A$1:$H$1287,8,FALSE)</f>
        <v>0</v>
      </c>
      <c r="I3641">
        <v>75</v>
      </c>
      <c r="J3641">
        <f t="shared" si="453"/>
        <v>72.75</v>
      </c>
      <c r="K3641" s="6">
        <f>VLOOKUP(M3641,'BASE ARTICLE SAMUEL 25012023 v2'!$A$1:$K$1287,11,FALSE)</f>
        <v>75</v>
      </c>
      <c r="L3641" s="6">
        <f t="shared" si="454"/>
        <v>72.75</v>
      </c>
      <c r="M3641" t="s">
        <v>1603</v>
      </c>
      <c r="N3641" t="str">
        <f>VLOOKUP(M3641,'BASE ARTICLE SAMUEL 25012023 v1'!$A$2:$B$1287,2,FALSE)</f>
        <v>AN</v>
      </c>
      <c r="O3641">
        <f t="shared" si="452"/>
        <v>0</v>
      </c>
    </row>
    <row r="3642" spans="1:15" outlineLevel="2" x14ac:dyDescent="0.25">
      <c r="A3642" t="s">
        <v>1397</v>
      </c>
      <c r="B3642" s="74" t="str">
        <f t="shared" si="449"/>
        <v>V100BG</v>
      </c>
      <c r="C3642" t="str">
        <f>VLOOKUP(A3642,'BASE ARTICLE SAMUEL 25012023 v1'!$A$1:$B$1287,2,FALSE)</f>
        <v>AF</v>
      </c>
      <c r="D3642" t="s">
        <v>757</v>
      </c>
      <c r="E3642">
        <v>1</v>
      </c>
      <c r="F3642" t="s">
        <v>758</v>
      </c>
      <c r="G3642" s="71">
        <f>VLOOKUP(M3642,'BASE ARTICLE SAMUEL 25012023 v1'!$A$1:$F$1287,6,FALSE)</f>
        <v>1.22</v>
      </c>
      <c r="H3642" s="6">
        <f>VLOOKUP(M3642,'BASE ARTICLE SAMUEL 25012023 v2'!$A$1:$H$1287,8,FALSE)</f>
        <v>1.22</v>
      </c>
      <c r="I3642">
        <v>1.62</v>
      </c>
      <c r="J3642">
        <f t="shared" si="453"/>
        <v>1.62</v>
      </c>
      <c r="K3642" s="6">
        <f>VLOOKUP(M3642,'BASE ARTICLE SAMUEL 25012023 v2'!$A$1:$K$1287,11,FALSE)</f>
        <v>1.6226</v>
      </c>
      <c r="L3642" s="6">
        <f t="shared" si="454"/>
        <v>1.6226</v>
      </c>
      <c r="M3642" t="s">
        <v>757</v>
      </c>
      <c r="N3642" t="str">
        <f>VLOOKUP(M3642,'BASE ARTICLE SAMUEL 25012023 v1'!$A$2:$B$1287,2,FALSE)</f>
        <v>AS</v>
      </c>
      <c r="O3642">
        <f t="shared" si="452"/>
        <v>1.22</v>
      </c>
    </row>
    <row r="3643" spans="1:15" outlineLevel="2" x14ac:dyDescent="0.25">
      <c r="A3643" t="s">
        <v>1397</v>
      </c>
      <c r="B3643" s="74" t="str">
        <f t="shared" si="449"/>
        <v>V100BG</v>
      </c>
      <c r="C3643" t="str">
        <f>VLOOKUP(A3643,'BASE ARTICLE SAMUEL 25012023 v1'!$A$1:$B$1287,2,FALSE)</f>
        <v>AF</v>
      </c>
      <c r="D3643">
        <v>9600000618</v>
      </c>
      <c r="E3643">
        <v>1</v>
      </c>
      <c r="F3643" t="s">
        <v>1160</v>
      </c>
      <c r="G3643" s="71">
        <f>VLOOKUP(M3643,'BASE ARTICLE SAMUEL 25012023 v1'!$A$1:$F$1287,6,FALSE)</f>
        <v>1.2</v>
      </c>
      <c r="H3643" s="6">
        <f>VLOOKUP(M3643,'BASE ARTICLE SAMUEL 25012023 v2'!$A$1:$H$1287,8,FALSE)</f>
        <v>1.2</v>
      </c>
      <c r="I3643">
        <v>2.4</v>
      </c>
      <c r="J3643">
        <f t="shared" si="453"/>
        <v>2.4</v>
      </c>
      <c r="K3643" s="6">
        <f>VLOOKUP(M3643,'BASE ARTICLE SAMUEL 25012023 v2'!$A$1:$K$1287,11,FALSE)</f>
        <v>2.4</v>
      </c>
      <c r="L3643" s="6">
        <f t="shared" si="454"/>
        <v>2.4</v>
      </c>
      <c r="M3643">
        <v>9600000618</v>
      </c>
      <c r="N3643" t="str">
        <f>VLOOKUP(M3643,'BASE ARTICLE SAMUEL 25012023 v1'!$A$2:$B$1287,2,FALSE)</f>
        <v>AN</v>
      </c>
      <c r="O3643">
        <f t="shared" si="452"/>
        <v>1.2</v>
      </c>
    </row>
    <row r="3644" spans="1:15" outlineLevel="2" x14ac:dyDescent="0.25">
      <c r="A3644" t="s">
        <v>1397</v>
      </c>
      <c r="B3644" s="74" t="str">
        <f t="shared" si="449"/>
        <v>V100BG</v>
      </c>
      <c r="C3644" t="str">
        <f>VLOOKUP(A3644,'BASE ARTICLE SAMUEL 25012023 v1'!$A$1:$B$1287,2,FALSE)</f>
        <v>AF</v>
      </c>
      <c r="D3644" t="s">
        <v>1549</v>
      </c>
      <c r="E3644">
        <v>1</v>
      </c>
      <c r="F3644" t="s">
        <v>1550</v>
      </c>
      <c r="G3644" s="71">
        <f>VLOOKUP(M3644,'BASE ARTICLE SAMUEL 25012023 v1'!$A$1:$F$1287,6,FALSE)</f>
        <v>5</v>
      </c>
      <c r="H3644" s="6">
        <f>VLOOKUP(M3644,'BASE ARTICLE SAMUEL 25012023 v2'!$A$1:$H$1287,8,FALSE)</f>
        <v>5</v>
      </c>
      <c r="I3644">
        <v>0</v>
      </c>
      <c r="J3644">
        <f t="shared" si="453"/>
        <v>0</v>
      </c>
      <c r="K3644" s="6">
        <f>VLOOKUP(M3644,'BASE ARTICLE SAMUEL 25012023 v2'!$A$1:$K$1287,11,FALSE)</f>
        <v>5.5</v>
      </c>
      <c r="L3644" s="6">
        <f t="shared" si="454"/>
        <v>5.5</v>
      </c>
      <c r="M3644" t="s">
        <v>1549</v>
      </c>
      <c r="N3644" t="str">
        <f>VLOOKUP(M3644,'BASE ARTICLE SAMUEL 25012023 v1'!$A$2:$B$1287,2,FALSE)</f>
        <v>AN</v>
      </c>
      <c r="O3644">
        <f t="shared" si="452"/>
        <v>5</v>
      </c>
    </row>
    <row r="3645" spans="1:15" outlineLevel="2" x14ac:dyDescent="0.25">
      <c r="A3645" t="s">
        <v>1397</v>
      </c>
      <c r="B3645" s="74" t="str">
        <f t="shared" si="449"/>
        <v>V100BG</v>
      </c>
      <c r="C3645" t="str">
        <f>VLOOKUP(A3645,'BASE ARTICLE SAMUEL 25012023 v1'!$A$1:$B$1287,2,FALSE)</f>
        <v>AF</v>
      </c>
      <c r="D3645" t="s">
        <v>1667</v>
      </c>
      <c r="E3645">
        <v>2</v>
      </c>
      <c r="F3645" t="s">
        <v>1668</v>
      </c>
      <c r="G3645" s="71">
        <f>VLOOKUP(M3645,'BASE ARTICLE SAMUEL 25012023 v1'!$A$1:$F$1287,6,FALSE)</f>
        <v>0.6</v>
      </c>
      <c r="H3645" s="6">
        <f>VLOOKUP(M3645,'BASE ARTICLE SAMUEL 25012023 v2'!$A$1:$H$1287,8,FALSE)</f>
        <v>0.6</v>
      </c>
      <c r="I3645">
        <v>0.9</v>
      </c>
      <c r="J3645">
        <f t="shared" si="453"/>
        <v>1.8</v>
      </c>
      <c r="K3645" s="6">
        <f>VLOOKUP(M3645,'BASE ARTICLE SAMUEL 25012023 v2'!$A$1:$K$1287,11,FALSE)</f>
        <v>0.89999999999999991</v>
      </c>
      <c r="L3645" s="6">
        <f t="shared" si="454"/>
        <v>1.7999999999999998</v>
      </c>
      <c r="M3645" t="s">
        <v>1667</v>
      </c>
      <c r="N3645" t="str">
        <f>VLOOKUP(M3645,'BASE ARTICLE SAMUEL 25012023 v1'!$A$2:$B$1287,2,FALSE)</f>
        <v>AN</v>
      </c>
      <c r="O3645">
        <f t="shared" si="452"/>
        <v>1.2</v>
      </c>
    </row>
    <row r="3646" spans="1:15" outlineLevel="2" x14ac:dyDescent="0.25">
      <c r="A3646" t="s">
        <v>1397</v>
      </c>
      <c r="B3646" s="74" t="str">
        <f t="shared" si="449"/>
        <v>V100BG</v>
      </c>
      <c r="C3646" t="str">
        <f>VLOOKUP(A3646,'BASE ARTICLE SAMUEL 25012023 v1'!$A$1:$B$1287,2,FALSE)</f>
        <v>AF</v>
      </c>
      <c r="D3646" t="s">
        <v>2356</v>
      </c>
      <c r="E3646">
        <v>1</v>
      </c>
      <c r="F3646" t="s">
        <v>2357</v>
      </c>
      <c r="G3646" s="71">
        <f>VLOOKUP(M3646,'BASE ARTICLE SAMUEL 25012023 v1'!$A$1:$F$1287,6,FALSE)</f>
        <v>3.74</v>
      </c>
      <c r="H3646" s="6">
        <f>VLOOKUP(M3646,'BASE ARTICLE SAMUEL 25012023 v2'!$A$1:$H$1287,8,FALSE)</f>
        <v>3.74</v>
      </c>
      <c r="I3646">
        <v>0</v>
      </c>
      <c r="J3646">
        <f t="shared" si="453"/>
        <v>0</v>
      </c>
      <c r="K3646" s="6">
        <f>VLOOKUP(M3646,'BASE ARTICLE SAMUEL 25012023 v2'!$A$1:$K$1287,11,FALSE)</f>
        <v>5.61</v>
      </c>
      <c r="L3646" s="6">
        <f t="shared" si="454"/>
        <v>5.61</v>
      </c>
      <c r="M3646" t="s">
        <v>2356</v>
      </c>
      <c r="N3646" t="str">
        <f>VLOOKUP(M3646,'BASE ARTICLE SAMUEL 25012023 v1'!$A$2:$B$1287,2,FALSE)</f>
        <v>AN</v>
      </c>
      <c r="O3646">
        <f t="shared" si="452"/>
        <v>3.74</v>
      </c>
    </row>
    <row r="3647" spans="1:15" outlineLevel="2" x14ac:dyDescent="0.25">
      <c r="A3647" t="s">
        <v>1397</v>
      </c>
      <c r="B3647" s="74" t="str">
        <f t="shared" si="449"/>
        <v>V100BG</v>
      </c>
      <c r="C3647" t="str">
        <f>VLOOKUP(A3647,'BASE ARTICLE SAMUEL 25012023 v1'!$A$1:$B$1287,2,FALSE)</f>
        <v>AF</v>
      </c>
      <c r="D3647" t="s">
        <v>2535</v>
      </c>
      <c r="E3647">
        <v>1</v>
      </c>
      <c r="F3647" t="s">
        <v>2536</v>
      </c>
      <c r="G3647" s="71">
        <f>VLOOKUP(M3647,'BASE ARTICLE SAMUEL 25012023 v1'!$A$1:$F$1287,6,FALSE)</f>
        <v>0.85</v>
      </c>
      <c r="H3647" s="6">
        <f>VLOOKUP(M3647,'BASE ARTICLE SAMUEL 25012023 v2'!$A$1:$H$1287,8,FALSE)</f>
        <v>0.85</v>
      </c>
      <c r="I3647">
        <v>15.6</v>
      </c>
      <c r="J3647">
        <f t="shared" si="453"/>
        <v>15.6</v>
      </c>
      <c r="K3647" s="6">
        <f>VLOOKUP(M3647,'BASE ARTICLE SAMUEL 25012023 v2'!$A$1:$K$1287,11,FALSE)</f>
        <v>1.1305000000000001</v>
      </c>
      <c r="L3647" s="6">
        <f t="shared" si="454"/>
        <v>1.1305000000000001</v>
      </c>
      <c r="M3647" t="s">
        <v>2535</v>
      </c>
      <c r="N3647" t="str">
        <f>VLOOKUP(M3647,'BASE ARTICLE SAMUEL 25012023 v1'!$A$2:$B$1287,2,FALSE)</f>
        <v>AN</v>
      </c>
      <c r="O3647">
        <f t="shared" si="452"/>
        <v>0.85</v>
      </c>
    </row>
    <row r="3648" spans="1:15" outlineLevel="1" x14ac:dyDescent="0.25">
      <c r="A3648" s="74" t="s">
        <v>4304</v>
      </c>
      <c r="B3648" s="74" t="str">
        <f t="shared" si="449"/>
        <v>SPR900V100BG</v>
      </c>
      <c r="H3648" s="6" t="e">
        <f>VLOOKUP(M3648,'BASE ARTICLE SAMUEL 25012023 v2'!$A$1:$H$1287,8,FALSE)</f>
        <v>#N/A</v>
      </c>
      <c r="K3648" s="6" t="e">
        <f>VLOOKUP(M3648,'BASE ARTICLE SAMUEL 25012023 v2'!$A$1:$K$1287,11,FALSE)</f>
        <v>#N/A</v>
      </c>
      <c r="L3648" s="6">
        <f>SUBTOTAL(9,L3623:L3647)</f>
        <v>1251.8451599949399</v>
      </c>
      <c r="O3648">
        <f>SUBTOTAL(9,O3623:O3647)</f>
        <v>780.71300000000008</v>
      </c>
    </row>
    <row r="3649" spans="1:15" outlineLevel="2" x14ac:dyDescent="0.25">
      <c r="A3649" t="s">
        <v>1212</v>
      </c>
      <c r="B3649" s="74" t="str">
        <f t="shared" si="449"/>
        <v>V150</v>
      </c>
      <c r="C3649" t="str">
        <f>VLOOKUP(A3649,'BASE ARTICLE SAMUEL 25012023 v1'!$A$1:$B$1287,2,FALSE)</f>
        <v>AF</v>
      </c>
      <c r="D3649" t="s">
        <v>576</v>
      </c>
      <c r="E3649">
        <v>0.75</v>
      </c>
      <c r="F3649" t="s">
        <v>577</v>
      </c>
      <c r="G3649" s="71">
        <f>VLOOKUP(M3649,'BASE ARTICLE SAMUEL 25012023 v1'!$A$1:$F$1287,6,FALSE)</f>
        <v>3.2</v>
      </c>
      <c r="H3649" s="6">
        <f>VLOOKUP(M3649,'BASE ARTICLE SAMUEL 25012023 v2'!$A$1:$H$1287,8,FALSE)</f>
        <v>3.2</v>
      </c>
      <c r="I3649">
        <v>4.3499999999999996</v>
      </c>
      <c r="J3649">
        <f t="shared" ref="J3649:J3673" si="455">E3649*I3649</f>
        <v>3.2624999999999997</v>
      </c>
      <c r="K3649" s="6">
        <f>VLOOKUP(M3649,'BASE ARTICLE SAMUEL 25012023 v2'!$A$1:$K$1287,11,FALSE)</f>
        <v>4.8000000000000007</v>
      </c>
      <c r="L3649" s="6">
        <f t="shared" ref="L3649:L3673" si="456">E3649*K3649</f>
        <v>3.6000000000000005</v>
      </c>
      <c r="M3649" t="s">
        <v>576</v>
      </c>
      <c r="N3649" t="str">
        <f>VLOOKUP(M3649,'BASE ARTICLE SAMUEL 25012023 v1'!$A$2:$B$1287,2,FALSE)</f>
        <v>AN</v>
      </c>
      <c r="O3649">
        <f t="shared" si="452"/>
        <v>2.4000000000000004</v>
      </c>
    </row>
    <row r="3650" spans="1:15" outlineLevel="2" x14ac:dyDescent="0.25">
      <c r="A3650" t="s">
        <v>1212</v>
      </c>
      <c r="B3650" s="74" t="str">
        <f t="shared" si="449"/>
        <v>V150</v>
      </c>
      <c r="C3650" t="str">
        <f>VLOOKUP(A3650,'BASE ARTICLE SAMUEL 25012023 v1'!$A$1:$B$1287,2,FALSE)</f>
        <v>AF</v>
      </c>
      <c r="D3650" t="s">
        <v>1522</v>
      </c>
      <c r="E3650">
        <v>1</v>
      </c>
      <c r="F3650" t="s">
        <v>1523</v>
      </c>
      <c r="G3650" s="71">
        <f>VLOOKUP(M3650,'BASE ARTICLE SAMUEL 25012023 v1'!$A$1:$F$1287,6,FALSE)</f>
        <v>13.79</v>
      </c>
      <c r="H3650" s="6">
        <f>VLOOKUP(M3650,'BASE ARTICLE SAMUEL 25012023 v2'!$A$1:$H$1287,8,FALSE)</f>
        <v>12.83</v>
      </c>
      <c r="I3650">
        <v>20.69</v>
      </c>
      <c r="J3650">
        <f t="shared" si="455"/>
        <v>20.69</v>
      </c>
      <c r="K3650" s="6">
        <f>VLOOKUP(M3650,'BASE ARTICLE SAMUEL 25012023 v2'!$A$1:$K$1287,11,FALSE)</f>
        <v>19.245000000000001</v>
      </c>
      <c r="L3650" s="6">
        <f t="shared" si="456"/>
        <v>19.245000000000001</v>
      </c>
      <c r="M3650" t="s">
        <v>1522</v>
      </c>
      <c r="N3650" t="str">
        <f>VLOOKUP(M3650,'BASE ARTICLE SAMUEL 25012023 v1'!$A$2:$B$1287,2,FALSE)</f>
        <v>AS</v>
      </c>
      <c r="O3650">
        <f t="shared" si="452"/>
        <v>12.83</v>
      </c>
    </row>
    <row r="3651" spans="1:15" outlineLevel="2" x14ac:dyDescent="0.25">
      <c r="A3651" t="s">
        <v>1212</v>
      </c>
      <c r="B3651" s="74" t="str">
        <f t="shared" si="449"/>
        <v>V150</v>
      </c>
      <c r="C3651" t="str">
        <f>VLOOKUP(A3651,'BASE ARTICLE SAMUEL 25012023 v1'!$A$1:$B$1287,2,FALSE)</f>
        <v>AF</v>
      </c>
      <c r="D3651" t="s">
        <v>1118</v>
      </c>
      <c r="E3651">
        <v>1</v>
      </c>
      <c r="F3651" t="s">
        <v>1119</v>
      </c>
      <c r="G3651" s="71">
        <f>VLOOKUP(M3651,'BASE ARTICLE SAMUEL 25012023 v1'!$A$1:$F$1287,6,FALSE)</f>
        <v>0</v>
      </c>
      <c r="H3651" s="6">
        <f>VLOOKUP(M3651,'BASE ARTICLE SAMUEL 25012023 v2'!$A$1:$H$1287,8,FALSE)</f>
        <v>83.629999999999981</v>
      </c>
      <c r="I3651">
        <v>135.75</v>
      </c>
      <c r="J3651">
        <f t="shared" si="455"/>
        <v>135.75</v>
      </c>
      <c r="K3651" s="6">
        <f>VLOOKUP(M3651,'BASE ARTICLE SAMUEL 25012023 v2'!$A$1:$K$1287,11,FALSE)</f>
        <v>142.03600000000003</v>
      </c>
      <c r="L3651" s="6">
        <f t="shared" si="456"/>
        <v>142.03600000000003</v>
      </c>
      <c r="M3651" t="s">
        <v>1118</v>
      </c>
      <c r="N3651" t="str">
        <f>VLOOKUP(M3651,'BASE ARTICLE SAMUEL 25012023 v1'!$A$2:$B$1287,2,FALSE)</f>
        <v>AF</v>
      </c>
      <c r="O3651">
        <f t="shared" si="452"/>
        <v>83.629999999999981</v>
      </c>
    </row>
    <row r="3652" spans="1:15" outlineLevel="2" x14ac:dyDescent="0.25">
      <c r="A3652" t="s">
        <v>1212</v>
      </c>
      <c r="B3652" s="74" t="str">
        <f t="shared" ref="B3652:B3715" si="457">MID(A3652,7,100)</f>
        <v>V150</v>
      </c>
      <c r="C3652" t="str">
        <f>VLOOKUP(A3652,'BASE ARTICLE SAMUEL 25012023 v1'!$A$1:$B$1287,2,FALSE)</f>
        <v>AF</v>
      </c>
      <c r="D3652" t="s">
        <v>942</v>
      </c>
      <c r="E3652">
        <v>1</v>
      </c>
      <c r="F3652" t="s">
        <v>943</v>
      </c>
      <c r="G3652" s="71">
        <f>VLOOKUP(M3652,'BASE ARTICLE SAMUEL 25012023 v1'!$A$1:$F$1287,6,FALSE)</f>
        <v>1.64</v>
      </c>
      <c r="H3652" s="6">
        <f>VLOOKUP(M3652,'BASE ARTICLE SAMUEL 25012023 v2'!$A$1:$H$1287,8,FALSE)</f>
        <v>1.83</v>
      </c>
      <c r="I3652">
        <v>2.4500000000000002</v>
      </c>
      <c r="J3652">
        <f t="shared" si="455"/>
        <v>2.4500000000000002</v>
      </c>
      <c r="K3652" s="6">
        <f>VLOOKUP(M3652,'BASE ARTICLE SAMUEL 25012023 v2'!$A$1:$K$1287,11,FALSE)</f>
        <v>2.7450000000000001</v>
      </c>
      <c r="L3652" s="6">
        <f t="shared" si="456"/>
        <v>2.7450000000000001</v>
      </c>
      <c r="M3652" t="s">
        <v>942</v>
      </c>
      <c r="N3652" t="str">
        <f>VLOOKUP(M3652,'BASE ARTICLE SAMUEL 25012023 v1'!$A$2:$B$1287,2,FALSE)</f>
        <v>AS</v>
      </c>
      <c r="O3652">
        <f t="shared" si="452"/>
        <v>1.83</v>
      </c>
    </row>
    <row r="3653" spans="1:15" outlineLevel="2" x14ac:dyDescent="0.25">
      <c r="A3653" t="s">
        <v>1212</v>
      </c>
      <c r="B3653" s="74" t="str">
        <f t="shared" si="457"/>
        <v>V150</v>
      </c>
      <c r="C3653" t="str">
        <f>VLOOKUP(A3653,'BASE ARTICLE SAMUEL 25012023 v1'!$A$1:$B$1287,2,FALSE)</f>
        <v>AF</v>
      </c>
      <c r="D3653" t="s">
        <v>558</v>
      </c>
      <c r="E3653">
        <v>2</v>
      </c>
      <c r="F3653" t="s">
        <v>559</v>
      </c>
      <c r="G3653" s="71">
        <f>VLOOKUP(M3653,'BASE ARTICLE SAMUEL 25012023 v1'!$A$1:$F$1287,6,FALSE)</f>
        <v>0.85</v>
      </c>
      <c r="H3653" s="6">
        <f>VLOOKUP(M3653,'BASE ARTICLE SAMUEL 25012023 v2'!$A$1:$H$1287,8,FALSE)</f>
        <v>0.91100000000000003</v>
      </c>
      <c r="I3653">
        <v>1.1299999999999999</v>
      </c>
      <c r="J3653">
        <f t="shared" si="455"/>
        <v>2.2599999999999998</v>
      </c>
      <c r="K3653" s="6">
        <f>VLOOKUP(M3653,'BASE ARTICLE SAMUEL 25012023 v2'!$A$1:$K$1287,11,FALSE)</f>
        <v>1.2116300000000002</v>
      </c>
      <c r="L3653" s="6">
        <f t="shared" si="456"/>
        <v>2.4232600000000004</v>
      </c>
      <c r="M3653" t="s">
        <v>558</v>
      </c>
      <c r="N3653" t="str">
        <f>VLOOKUP(M3653,'BASE ARTICLE SAMUEL 25012023 v1'!$A$2:$B$1287,2,FALSE)</f>
        <v>AS</v>
      </c>
      <c r="O3653">
        <f t="shared" si="452"/>
        <v>1.8220000000000001</v>
      </c>
    </row>
    <row r="3654" spans="1:15" outlineLevel="2" x14ac:dyDescent="0.25">
      <c r="A3654" t="s">
        <v>1212</v>
      </c>
      <c r="B3654" s="74" t="str">
        <f t="shared" si="457"/>
        <v>V150</v>
      </c>
      <c r="C3654" t="str">
        <f>VLOOKUP(A3654,'BASE ARTICLE SAMUEL 25012023 v1'!$A$1:$B$1287,2,FALSE)</f>
        <v>AF</v>
      </c>
      <c r="D3654">
        <v>101007</v>
      </c>
      <c r="E3654">
        <v>1</v>
      </c>
      <c r="F3654" t="s">
        <v>582</v>
      </c>
      <c r="G3654" s="71">
        <f>VLOOKUP(M3654,'BASE ARTICLE SAMUEL 25012023 v1'!$A$1:$F$1287,6,FALSE)</f>
        <v>1.5</v>
      </c>
      <c r="H3654" s="6">
        <f>VLOOKUP(M3654,'BASE ARTICLE SAMUEL 25012023 v2'!$A$1:$H$1287,8,FALSE)</f>
        <v>1.5</v>
      </c>
      <c r="I3654">
        <v>2.25</v>
      </c>
      <c r="J3654">
        <f t="shared" si="455"/>
        <v>2.25</v>
      </c>
      <c r="K3654" s="6">
        <f>VLOOKUP(M3654,'BASE ARTICLE SAMUEL 25012023 v2'!$A$1:$K$1287,11,FALSE)</f>
        <v>2.25</v>
      </c>
      <c r="L3654" s="6">
        <f t="shared" si="456"/>
        <v>2.25</v>
      </c>
      <c r="M3654">
        <v>101007</v>
      </c>
      <c r="N3654" t="str">
        <f>VLOOKUP(M3654,'BASE ARTICLE SAMUEL 25012023 v1'!$A$2:$B$1287,2,FALSE)</f>
        <v>AN</v>
      </c>
      <c r="O3654">
        <f t="shared" si="452"/>
        <v>1.5</v>
      </c>
    </row>
    <row r="3655" spans="1:15" outlineLevel="2" x14ac:dyDescent="0.25">
      <c r="A3655" t="s">
        <v>1212</v>
      </c>
      <c r="B3655" s="74" t="str">
        <f t="shared" si="457"/>
        <v>V150</v>
      </c>
      <c r="C3655" t="str">
        <f>VLOOKUP(A3655,'BASE ARTICLE SAMUEL 25012023 v1'!$A$1:$B$1287,2,FALSE)</f>
        <v>AF</v>
      </c>
      <c r="D3655" t="s">
        <v>1105</v>
      </c>
      <c r="E3655">
        <v>1</v>
      </c>
      <c r="F3655" t="s">
        <v>1106</v>
      </c>
      <c r="G3655" s="71">
        <f>VLOOKUP(M3655,'BASE ARTICLE SAMUEL 25012023 v1'!$A$1:$F$1287,6,FALSE)</f>
        <v>153.44999999999999</v>
      </c>
      <c r="H3655" s="6">
        <f>VLOOKUP(M3655,'BASE ARTICLE SAMUEL 25012023 v2'!$A$1:$H$1287,8,FALSE)</f>
        <v>153.44999999999999</v>
      </c>
      <c r="I3655">
        <v>225.99</v>
      </c>
      <c r="J3655">
        <f t="shared" si="455"/>
        <v>225.99</v>
      </c>
      <c r="K3655" s="6">
        <f>VLOOKUP(M3655,'BASE ARTICLE SAMUEL 25012023 v2'!$A$1:$K$1287,11,FALSE)</f>
        <v>230.17499999999998</v>
      </c>
      <c r="L3655" s="6">
        <f t="shared" si="456"/>
        <v>230.17499999999998</v>
      </c>
      <c r="M3655" t="s">
        <v>1105</v>
      </c>
      <c r="N3655" t="str">
        <f>VLOOKUP(M3655,'BASE ARTICLE SAMUEL 25012023 v1'!$A$2:$B$1287,2,FALSE)</f>
        <v>AN</v>
      </c>
      <c r="O3655">
        <f t="shared" si="452"/>
        <v>153.44999999999999</v>
      </c>
    </row>
    <row r="3656" spans="1:15" outlineLevel="2" x14ac:dyDescent="0.25">
      <c r="A3656" t="s">
        <v>1212</v>
      </c>
      <c r="B3656" s="74" t="str">
        <f t="shared" si="457"/>
        <v>V150</v>
      </c>
      <c r="C3656" t="str">
        <f>VLOOKUP(A3656,'BASE ARTICLE SAMUEL 25012023 v1'!$A$1:$B$1287,2,FALSE)</f>
        <v>AF</v>
      </c>
      <c r="D3656">
        <v>8434000618</v>
      </c>
      <c r="E3656">
        <v>1</v>
      </c>
      <c r="F3656" t="s">
        <v>1485</v>
      </c>
      <c r="G3656" s="71">
        <f>VLOOKUP(M3656,'BASE ARTICLE SAMUEL 25012023 v1'!$A$1:$F$1287,6,FALSE)</f>
        <v>0.02</v>
      </c>
      <c r="H3656" s="6">
        <f>VLOOKUP(M3656,'BASE ARTICLE SAMUEL 25012023 v2'!$A$1:$H$1287,8,FALSE)</f>
        <v>0.02</v>
      </c>
      <c r="I3656">
        <v>0.03</v>
      </c>
      <c r="J3656">
        <f t="shared" si="455"/>
        <v>0.03</v>
      </c>
      <c r="K3656" s="6">
        <f>VLOOKUP(M3656,'BASE ARTICLE SAMUEL 25012023 v2'!$A$1:$K$1287,11,FALSE)</f>
        <v>0.03</v>
      </c>
      <c r="L3656" s="6">
        <f t="shared" si="456"/>
        <v>0.03</v>
      </c>
      <c r="M3656">
        <v>8434000618</v>
      </c>
      <c r="N3656" t="str">
        <f>VLOOKUP(M3656,'BASE ARTICLE SAMUEL 25012023 v1'!$A$2:$B$1287,2,FALSE)</f>
        <v>AN</v>
      </c>
      <c r="O3656">
        <f t="shared" si="452"/>
        <v>0.02</v>
      </c>
    </row>
    <row r="3657" spans="1:15" outlineLevel="2" x14ac:dyDescent="0.25">
      <c r="A3657" t="s">
        <v>1212</v>
      </c>
      <c r="B3657" s="74" t="str">
        <f t="shared" si="457"/>
        <v>V150</v>
      </c>
      <c r="C3657" t="str">
        <f>VLOOKUP(A3657,'BASE ARTICLE SAMUEL 25012023 v1'!$A$1:$B$1287,2,FALSE)</f>
        <v>AF</v>
      </c>
      <c r="D3657" t="s">
        <v>1669</v>
      </c>
      <c r="E3657">
        <v>2</v>
      </c>
      <c r="F3657" t="s">
        <v>1670</v>
      </c>
      <c r="G3657" s="71">
        <f>VLOOKUP(M3657,'BASE ARTICLE SAMUEL 25012023 v1'!$A$1:$F$1287,6,FALSE)</f>
        <v>7.0000000000000007E-2</v>
      </c>
      <c r="H3657" s="6">
        <f>VLOOKUP(M3657,'BASE ARTICLE SAMUEL 25012023 v2'!$A$1:$H$1287,8,FALSE)</f>
        <v>7.0000000000000007E-2</v>
      </c>
      <c r="I3657">
        <v>0.11</v>
      </c>
      <c r="J3657">
        <f t="shared" si="455"/>
        <v>0.22</v>
      </c>
      <c r="K3657" s="6">
        <f>VLOOKUP(M3657,'BASE ARTICLE SAMUEL 25012023 v2'!$A$1:$K$1287,11,FALSE)</f>
        <v>0.11200000000000002</v>
      </c>
      <c r="L3657" s="6">
        <f t="shared" si="456"/>
        <v>0.22400000000000003</v>
      </c>
      <c r="M3657" t="s">
        <v>1669</v>
      </c>
      <c r="N3657" t="str">
        <f>VLOOKUP(M3657,'BASE ARTICLE SAMUEL 25012023 v1'!$A$2:$B$1287,2,FALSE)</f>
        <v>AN</v>
      </c>
      <c r="O3657">
        <f t="shared" si="452"/>
        <v>0.14000000000000001</v>
      </c>
    </row>
    <row r="3658" spans="1:15" outlineLevel="2" x14ac:dyDescent="0.25">
      <c r="A3658" t="s">
        <v>1212</v>
      </c>
      <c r="B3658" s="74" t="str">
        <f t="shared" si="457"/>
        <v>V150</v>
      </c>
      <c r="C3658" t="str">
        <f>VLOOKUP(A3658,'BASE ARTICLE SAMUEL 25012023 v1'!$A$1:$B$1287,2,FALSE)</f>
        <v>AF</v>
      </c>
      <c r="D3658" t="s">
        <v>541</v>
      </c>
      <c r="E3658">
        <v>1</v>
      </c>
      <c r="F3658" t="s">
        <v>542</v>
      </c>
      <c r="G3658" s="71">
        <f>VLOOKUP(M3658,'BASE ARTICLE SAMUEL 25012023 v1'!$A$1:$F$1287,6,FALSE)</f>
        <v>333</v>
      </c>
      <c r="H3658" s="6">
        <f>VLOOKUP(M3658,'BASE ARTICLE SAMUEL 25012023 v2'!$A$1:$H$1287,8,FALSE)</f>
        <v>333</v>
      </c>
      <c r="I3658">
        <v>499.5</v>
      </c>
      <c r="J3658">
        <f t="shared" si="455"/>
        <v>499.5</v>
      </c>
      <c r="K3658" s="6">
        <f>VLOOKUP(M3658,'BASE ARTICLE SAMUEL 25012023 v2'!$A$1:$K$1287,11,FALSE)</f>
        <v>499.5</v>
      </c>
      <c r="L3658" s="6">
        <f t="shared" si="456"/>
        <v>499.5</v>
      </c>
      <c r="M3658" t="s">
        <v>541</v>
      </c>
      <c r="N3658" t="str">
        <f>VLOOKUP(M3658,'BASE ARTICLE SAMUEL 25012023 v1'!$A$2:$B$1287,2,FALSE)</f>
        <v>AS</v>
      </c>
      <c r="O3658">
        <f t="shared" si="452"/>
        <v>333</v>
      </c>
    </row>
    <row r="3659" spans="1:15" outlineLevel="2" x14ac:dyDescent="0.25">
      <c r="A3659" t="s">
        <v>1212</v>
      </c>
      <c r="B3659" s="74" t="str">
        <f t="shared" si="457"/>
        <v>V150</v>
      </c>
      <c r="C3659" t="str">
        <f>VLOOKUP(A3659,'BASE ARTICLE SAMUEL 25012023 v1'!$A$1:$B$1287,2,FALSE)</f>
        <v>AF</v>
      </c>
      <c r="D3659" t="s">
        <v>569</v>
      </c>
      <c r="E3659">
        <v>1</v>
      </c>
      <c r="F3659" t="s">
        <v>570</v>
      </c>
      <c r="G3659" s="71">
        <f>VLOOKUP(M3659,'BASE ARTICLE SAMUEL 25012023 v1'!$A$1:$F$1287,6,FALSE)</f>
        <v>0.67</v>
      </c>
      <c r="H3659" s="6">
        <f>VLOOKUP(M3659,'BASE ARTICLE SAMUEL 25012023 v2'!$A$1:$H$1287,8,FALSE)</f>
        <v>0.73</v>
      </c>
      <c r="I3659">
        <v>0.9</v>
      </c>
      <c r="J3659">
        <f t="shared" si="455"/>
        <v>0.9</v>
      </c>
      <c r="K3659" s="6">
        <f>VLOOKUP(M3659,'BASE ARTICLE SAMUEL 25012023 v2'!$A$1:$K$1287,11,FALSE)</f>
        <v>0.97089999999999999</v>
      </c>
      <c r="L3659" s="6">
        <f t="shared" si="456"/>
        <v>0.97089999999999999</v>
      </c>
      <c r="M3659" t="s">
        <v>569</v>
      </c>
      <c r="N3659" t="str">
        <f>VLOOKUP(M3659,'BASE ARTICLE SAMUEL 25012023 v1'!$A$2:$B$1287,2,FALSE)</f>
        <v>AN</v>
      </c>
      <c r="O3659">
        <f t="shared" si="452"/>
        <v>0.73</v>
      </c>
    </row>
    <row r="3660" spans="1:15" outlineLevel="2" x14ac:dyDescent="0.25">
      <c r="A3660" t="s">
        <v>1212</v>
      </c>
      <c r="B3660" s="74" t="str">
        <f t="shared" si="457"/>
        <v>V150</v>
      </c>
      <c r="C3660" t="str">
        <f>VLOOKUP(A3660,'BASE ARTICLE SAMUEL 25012023 v1'!$A$1:$B$1287,2,FALSE)</f>
        <v>AF</v>
      </c>
      <c r="D3660" t="s">
        <v>1809</v>
      </c>
      <c r="E3660">
        <v>1</v>
      </c>
      <c r="F3660" t="s">
        <v>1810</v>
      </c>
      <c r="G3660" s="71">
        <f>VLOOKUP(M3660,'BASE ARTICLE SAMUEL 25012023 v1'!$A$1:$F$1287,6,FALSE)</f>
        <v>0.2</v>
      </c>
      <c r="H3660" s="6">
        <f>VLOOKUP(M3660,'BASE ARTICLE SAMUEL 25012023 v2'!$A$1:$H$1287,8,FALSE)</f>
        <v>0.2</v>
      </c>
      <c r="I3660">
        <v>0.4</v>
      </c>
      <c r="J3660">
        <f t="shared" si="455"/>
        <v>0.4</v>
      </c>
      <c r="K3660" s="6">
        <f>VLOOKUP(M3660,'BASE ARTICLE SAMUEL 25012023 v2'!$A$1:$K$1287,11,FALSE)</f>
        <v>0.4</v>
      </c>
      <c r="L3660" s="6">
        <f t="shared" si="456"/>
        <v>0.4</v>
      </c>
      <c r="M3660" t="s">
        <v>1809</v>
      </c>
      <c r="N3660" t="str">
        <f>VLOOKUP(M3660,'BASE ARTICLE SAMUEL 25012023 v1'!$A$2:$B$1287,2,FALSE)</f>
        <v>AN</v>
      </c>
      <c r="O3660">
        <f t="shared" si="452"/>
        <v>0.2</v>
      </c>
    </row>
    <row r="3661" spans="1:15" outlineLevel="2" x14ac:dyDescent="0.25">
      <c r="A3661" t="s">
        <v>1212</v>
      </c>
      <c r="B3661" s="74" t="str">
        <f t="shared" si="457"/>
        <v>V150</v>
      </c>
      <c r="C3661" t="str">
        <f>VLOOKUP(A3661,'BASE ARTICLE SAMUEL 25012023 v1'!$A$1:$B$1287,2,FALSE)</f>
        <v>AF</v>
      </c>
      <c r="D3661" t="s">
        <v>1921</v>
      </c>
      <c r="E3661">
        <v>1</v>
      </c>
      <c r="F3661" t="s">
        <v>1922</v>
      </c>
      <c r="G3661" s="71">
        <f>VLOOKUP(M3661,'BASE ARTICLE SAMUEL 25012023 v1'!$A$1:$F$1287,6,FALSE)</f>
        <v>0</v>
      </c>
      <c r="H3661" s="6">
        <f>VLOOKUP(M3661,'BASE ARTICLE SAMUEL 25012023 v2'!$A$1:$H$1287,8,FALSE)</f>
        <v>48.797000000000004</v>
      </c>
      <c r="I3661">
        <v>58.89</v>
      </c>
      <c r="J3661">
        <f t="shared" si="455"/>
        <v>58.89</v>
      </c>
      <c r="K3661" s="6">
        <f>VLOOKUP(M3661,'BASE ARTICLE SAMUEL 25012023 v2'!$A$1:$K$1287,11,FALSE)</f>
        <v>74.160000000000011</v>
      </c>
      <c r="L3661" s="6">
        <f t="shared" si="456"/>
        <v>74.160000000000011</v>
      </c>
      <c r="M3661" t="s">
        <v>1921</v>
      </c>
      <c r="N3661" t="str">
        <f>VLOOKUP(M3661,'BASE ARTICLE SAMUEL 25012023 v1'!$A$2:$B$1287,2,FALSE)</f>
        <v>AF</v>
      </c>
      <c r="O3661">
        <f t="shared" si="452"/>
        <v>48.797000000000004</v>
      </c>
    </row>
    <row r="3662" spans="1:15" outlineLevel="2" x14ac:dyDescent="0.25">
      <c r="A3662" t="s">
        <v>1212</v>
      </c>
      <c r="B3662" s="74" t="str">
        <f t="shared" si="457"/>
        <v>V150</v>
      </c>
      <c r="C3662" t="str">
        <f>VLOOKUP(A3662,'BASE ARTICLE SAMUEL 25012023 v1'!$A$1:$B$1287,2,FALSE)</f>
        <v>AF</v>
      </c>
      <c r="D3662" t="s">
        <v>90</v>
      </c>
      <c r="E3662">
        <v>1</v>
      </c>
      <c r="F3662" t="s">
        <v>91</v>
      </c>
      <c r="G3662" s="71">
        <f>VLOOKUP(M3662,'BASE ARTICLE SAMUEL 25012023 v1'!$A$1:$F$1287,6,FALSE)</f>
        <v>0.92</v>
      </c>
      <c r="H3662" s="6">
        <f>VLOOKUP(M3662,'BASE ARTICLE SAMUEL 25012023 v2'!$A$1:$H$1287,8,FALSE)</f>
        <v>0.92</v>
      </c>
      <c r="I3662">
        <v>1.38</v>
      </c>
      <c r="J3662">
        <f t="shared" si="455"/>
        <v>1.38</v>
      </c>
      <c r="K3662" s="6">
        <f>VLOOKUP(M3662,'BASE ARTICLE SAMUEL 25012023 v2'!$A$1:$K$1287,11,FALSE)</f>
        <v>1.3800000000000001</v>
      </c>
      <c r="L3662" s="6">
        <f t="shared" si="456"/>
        <v>1.3800000000000001</v>
      </c>
      <c r="M3662" t="s">
        <v>90</v>
      </c>
      <c r="N3662" t="str">
        <f>VLOOKUP(M3662,'BASE ARTICLE SAMUEL 25012023 v1'!$A$2:$B$1287,2,FALSE)</f>
        <v>AS</v>
      </c>
      <c r="O3662">
        <f t="shared" si="452"/>
        <v>0.92</v>
      </c>
    </row>
    <row r="3663" spans="1:15" outlineLevel="2" x14ac:dyDescent="0.25">
      <c r="A3663" t="s">
        <v>1212</v>
      </c>
      <c r="B3663" s="74" t="str">
        <f t="shared" si="457"/>
        <v>V150</v>
      </c>
      <c r="C3663" t="str">
        <f>VLOOKUP(A3663,'BASE ARTICLE SAMUEL 25012023 v1'!$A$1:$B$1287,2,FALSE)</f>
        <v>AF</v>
      </c>
      <c r="D3663" t="s">
        <v>68</v>
      </c>
      <c r="E3663">
        <v>1</v>
      </c>
      <c r="F3663" t="s">
        <v>69</v>
      </c>
      <c r="G3663" s="71">
        <f>VLOOKUP(M3663,'BASE ARTICLE SAMUEL 25012023 v1'!$A$1:$F$1287,6,FALSE)</f>
        <v>0.94</v>
      </c>
      <c r="H3663" s="6">
        <f>VLOOKUP(M3663,'BASE ARTICLE SAMUEL 25012023 v2'!$A$1:$H$1287,8,FALSE)</f>
        <v>0.94</v>
      </c>
      <c r="I3663">
        <v>1.41</v>
      </c>
      <c r="J3663">
        <f t="shared" si="455"/>
        <v>1.41</v>
      </c>
      <c r="K3663" s="6">
        <f>VLOOKUP(M3663,'BASE ARTICLE SAMUEL 25012023 v2'!$A$1:$K$1287,11,FALSE)</f>
        <v>1.41</v>
      </c>
      <c r="L3663" s="6">
        <f t="shared" si="456"/>
        <v>1.41</v>
      </c>
      <c r="M3663" t="s">
        <v>68</v>
      </c>
      <c r="N3663" t="str">
        <f>VLOOKUP(M3663,'BASE ARTICLE SAMUEL 25012023 v1'!$A$2:$B$1287,2,FALSE)</f>
        <v>AS</v>
      </c>
      <c r="O3663">
        <f t="shared" si="452"/>
        <v>0.94</v>
      </c>
    </row>
    <row r="3664" spans="1:15" outlineLevel="2" x14ac:dyDescent="0.25">
      <c r="A3664" t="s">
        <v>1212</v>
      </c>
      <c r="B3664" s="74" t="str">
        <f t="shared" si="457"/>
        <v>V150</v>
      </c>
      <c r="C3664" t="str">
        <f>VLOOKUP(A3664,'BASE ARTICLE SAMUEL 25012023 v1'!$A$1:$B$1287,2,FALSE)</f>
        <v>AF</v>
      </c>
      <c r="D3664" t="s">
        <v>1929</v>
      </c>
      <c r="E3664">
        <v>1</v>
      </c>
      <c r="F3664" t="s">
        <v>1930</v>
      </c>
      <c r="G3664" s="71">
        <f>VLOOKUP(M3664,'BASE ARTICLE SAMUEL 25012023 v1'!$A$1:$F$1287,6,FALSE)</f>
        <v>37.68</v>
      </c>
      <c r="H3664" s="6">
        <f>VLOOKUP(M3664,'BASE ARTICLE SAMUEL 25012023 v2'!$A$1:$H$1287,8,FALSE)</f>
        <v>37.183000000000007</v>
      </c>
      <c r="I3664">
        <v>19.28</v>
      </c>
      <c r="J3664">
        <f t="shared" si="455"/>
        <v>19.28</v>
      </c>
      <c r="K3664" s="6">
        <f>VLOOKUP(M3664,'BASE ARTICLE SAMUEL 25012023 v2'!$A$1:$K$1287,11,FALSE)</f>
        <v>46.478750000000005</v>
      </c>
      <c r="L3664" s="6">
        <f t="shared" si="456"/>
        <v>46.478750000000005</v>
      </c>
      <c r="M3664" t="s">
        <v>1929</v>
      </c>
      <c r="N3664" t="str">
        <f>VLOOKUP(M3664,'BASE ARTICLE SAMUEL 25012023 v1'!$A$2:$B$1287,2,FALSE)</f>
        <v>AA</v>
      </c>
      <c r="O3664">
        <f t="shared" si="452"/>
        <v>37.183000000000007</v>
      </c>
    </row>
    <row r="3665" spans="1:15" outlineLevel="2" x14ac:dyDescent="0.25">
      <c r="A3665" t="s">
        <v>1212</v>
      </c>
      <c r="B3665" s="74" t="str">
        <f t="shared" si="457"/>
        <v>V150</v>
      </c>
      <c r="C3665" t="str">
        <f>VLOOKUP(A3665,'BASE ARTICLE SAMUEL 25012023 v1'!$A$1:$B$1287,2,FALSE)</f>
        <v>AF</v>
      </c>
      <c r="D3665">
        <v>7214321415</v>
      </c>
      <c r="E3665">
        <v>1</v>
      </c>
      <c r="F3665" t="s">
        <v>1597</v>
      </c>
      <c r="G3665" s="71">
        <f>VLOOKUP(M3665,'BASE ARTICLE SAMUEL 25012023 v1'!$A$1:$F$1287,6,FALSE)</f>
        <v>0.03</v>
      </c>
      <c r="H3665" s="6">
        <f>VLOOKUP(M3665,'BASE ARTICLE SAMUEL 25012023 v2'!$A$1:$H$1287,8,FALSE)</f>
        <v>0.03</v>
      </c>
      <c r="I3665">
        <v>0.05</v>
      </c>
      <c r="J3665">
        <f t="shared" si="455"/>
        <v>0.05</v>
      </c>
      <c r="K3665" s="6">
        <f>VLOOKUP(M3665,'BASE ARTICLE SAMUEL 25012023 v2'!$A$1:$K$1287,11,FALSE)</f>
        <v>5.0000000010000001</v>
      </c>
      <c r="L3665" s="6">
        <f t="shared" si="456"/>
        <v>5.0000000010000001</v>
      </c>
      <c r="M3665">
        <v>7214321415</v>
      </c>
      <c r="N3665" t="str">
        <f>VLOOKUP(M3665,'BASE ARTICLE SAMUEL 25012023 v1'!$A$2:$B$1287,2,FALSE)</f>
        <v>AN</v>
      </c>
      <c r="O3665">
        <f t="shared" si="452"/>
        <v>0.03</v>
      </c>
    </row>
    <row r="3666" spans="1:15" outlineLevel="2" x14ac:dyDescent="0.25">
      <c r="A3666" t="s">
        <v>1212</v>
      </c>
      <c r="B3666" s="74" t="str">
        <f t="shared" si="457"/>
        <v>V150</v>
      </c>
      <c r="C3666" t="str">
        <f>VLOOKUP(A3666,'BASE ARTICLE SAMUEL 25012023 v1'!$A$1:$B$1287,2,FALSE)</f>
        <v>AF</v>
      </c>
      <c r="D3666" t="s">
        <v>1603</v>
      </c>
      <c r="E3666">
        <v>1.1000000000000001</v>
      </c>
      <c r="F3666" t="s">
        <v>1604</v>
      </c>
      <c r="G3666" s="71">
        <f>VLOOKUP(M3666,'BASE ARTICLE SAMUEL 25012023 v1'!$A$1:$F$1287,6,FALSE)</f>
        <v>50</v>
      </c>
      <c r="H3666" s="6">
        <f>VLOOKUP(M3666,'BASE ARTICLE SAMUEL 25012023 v2'!$A$1:$H$1287,8,FALSE)</f>
        <v>0</v>
      </c>
      <c r="I3666">
        <v>75</v>
      </c>
      <c r="J3666">
        <f t="shared" si="455"/>
        <v>82.5</v>
      </c>
      <c r="K3666" s="6">
        <f>VLOOKUP(M3666,'BASE ARTICLE SAMUEL 25012023 v2'!$A$1:$K$1287,11,FALSE)</f>
        <v>75</v>
      </c>
      <c r="L3666" s="6">
        <f t="shared" si="456"/>
        <v>82.5</v>
      </c>
      <c r="M3666" t="s">
        <v>1603</v>
      </c>
      <c r="N3666" t="str">
        <f>VLOOKUP(M3666,'BASE ARTICLE SAMUEL 25012023 v1'!$A$2:$B$1287,2,FALSE)</f>
        <v>AN</v>
      </c>
      <c r="O3666">
        <f t="shared" si="452"/>
        <v>0</v>
      </c>
    </row>
    <row r="3667" spans="1:15" outlineLevel="2" x14ac:dyDescent="0.25">
      <c r="A3667" t="s">
        <v>1212</v>
      </c>
      <c r="B3667" s="74" t="str">
        <f t="shared" si="457"/>
        <v>V150</v>
      </c>
      <c r="C3667" t="str">
        <f>VLOOKUP(A3667,'BASE ARTICLE SAMUEL 25012023 v1'!$A$1:$B$1287,2,FALSE)</f>
        <v>AF</v>
      </c>
      <c r="D3667" t="s">
        <v>757</v>
      </c>
      <c r="E3667">
        <v>1</v>
      </c>
      <c r="F3667" t="s">
        <v>758</v>
      </c>
      <c r="G3667" s="71">
        <f>VLOOKUP(M3667,'BASE ARTICLE SAMUEL 25012023 v1'!$A$1:$F$1287,6,FALSE)</f>
        <v>1.22</v>
      </c>
      <c r="H3667" s="6">
        <f>VLOOKUP(M3667,'BASE ARTICLE SAMUEL 25012023 v2'!$A$1:$H$1287,8,FALSE)</f>
        <v>1.22</v>
      </c>
      <c r="I3667">
        <v>1.62</v>
      </c>
      <c r="J3667">
        <f t="shared" si="455"/>
        <v>1.62</v>
      </c>
      <c r="K3667" s="6">
        <f>VLOOKUP(M3667,'BASE ARTICLE SAMUEL 25012023 v2'!$A$1:$K$1287,11,FALSE)</f>
        <v>1.6226</v>
      </c>
      <c r="L3667" s="6">
        <f t="shared" si="456"/>
        <v>1.6226</v>
      </c>
      <c r="M3667" t="s">
        <v>757</v>
      </c>
      <c r="N3667" t="str">
        <f>VLOOKUP(M3667,'BASE ARTICLE SAMUEL 25012023 v1'!$A$2:$B$1287,2,FALSE)</f>
        <v>AS</v>
      </c>
      <c r="O3667">
        <f t="shared" si="452"/>
        <v>1.22</v>
      </c>
    </row>
    <row r="3668" spans="1:15" outlineLevel="2" x14ac:dyDescent="0.25">
      <c r="A3668" t="s">
        <v>1212</v>
      </c>
      <c r="B3668" s="74" t="str">
        <f t="shared" si="457"/>
        <v>V150</v>
      </c>
      <c r="C3668" t="str">
        <f>VLOOKUP(A3668,'BASE ARTICLE SAMUEL 25012023 v1'!$A$1:$B$1287,2,FALSE)</f>
        <v>AF</v>
      </c>
      <c r="D3668">
        <v>9600000618</v>
      </c>
      <c r="E3668">
        <v>1</v>
      </c>
      <c r="F3668" t="s">
        <v>1160</v>
      </c>
      <c r="G3668" s="71">
        <f>VLOOKUP(M3668,'BASE ARTICLE SAMUEL 25012023 v1'!$A$1:$F$1287,6,FALSE)</f>
        <v>1.2</v>
      </c>
      <c r="H3668" s="6">
        <f>VLOOKUP(M3668,'BASE ARTICLE SAMUEL 25012023 v2'!$A$1:$H$1287,8,FALSE)</f>
        <v>1.2</v>
      </c>
      <c r="I3668">
        <v>2.4</v>
      </c>
      <c r="J3668">
        <f t="shared" si="455"/>
        <v>2.4</v>
      </c>
      <c r="K3668" s="6">
        <f>VLOOKUP(M3668,'BASE ARTICLE SAMUEL 25012023 v2'!$A$1:$K$1287,11,FALSE)</f>
        <v>2.4</v>
      </c>
      <c r="L3668" s="6">
        <f t="shared" si="456"/>
        <v>2.4</v>
      </c>
      <c r="M3668">
        <v>9600000618</v>
      </c>
      <c r="N3668" t="str">
        <f>VLOOKUP(M3668,'BASE ARTICLE SAMUEL 25012023 v1'!$A$2:$B$1287,2,FALSE)</f>
        <v>AN</v>
      </c>
      <c r="O3668">
        <f t="shared" si="452"/>
        <v>1.2</v>
      </c>
    </row>
    <row r="3669" spans="1:15" outlineLevel="2" x14ac:dyDescent="0.25">
      <c r="A3669" t="s">
        <v>1212</v>
      </c>
      <c r="B3669" s="74" t="str">
        <f t="shared" si="457"/>
        <v>V150</v>
      </c>
      <c r="C3669" t="str">
        <f>VLOOKUP(A3669,'BASE ARTICLE SAMUEL 25012023 v1'!$A$1:$B$1287,2,FALSE)</f>
        <v>AF</v>
      </c>
      <c r="D3669" t="s">
        <v>1549</v>
      </c>
      <c r="E3669">
        <v>1</v>
      </c>
      <c r="F3669" t="s">
        <v>1550</v>
      </c>
      <c r="G3669" s="71">
        <f>VLOOKUP(M3669,'BASE ARTICLE SAMUEL 25012023 v1'!$A$1:$F$1287,6,FALSE)</f>
        <v>5</v>
      </c>
      <c r="H3669" s="6">
        <f>VLOOKUP(M3669,'BASE ARTICLE SAMUEL 25012023 v2'!$A$1:$H$1287,8,FALSE)</f>
        <v>5</v>
      </c>
      <c r="I3669">
        <v>0</v>
      </c>
      <c r="J3669">
        <f t="shared" si="455"/>
        <v>0</v>
      </c>
      <c r="K3669" s="6">
        <f>VLOOKUP(M3669,'BASE ARTICLE SAMUEL 25012023 v2'!$A$1:$K$1287,11,FALSE)</f>
        <v>5.5</v>
      </c>
      <c r="L3669" s="6">
        <f t="shared" si="456"/>
        <v>5.5</v>
      </c>
      <c r="M3669" t="s">
        <v>1549</v>
      </c>
      <c r="N3669" t="str">
        <f>VLOOKUP(M3669,'BASE ARTICLE SAMUEL 25012023 v1'!$A$2:$B$1287,2,FALSE)</f>
        <v>AN</v>
      </c>
      <c r="O3669">
        <f t="shared" si="452"/>
        <v>5</v>
      </c>
    </row>
    <row r="3670" spans="1:15" outlineLevel="2" x14ac:dyDescent="0.25">
      <c r="A3670" t="s">
        <v>1212</v>
      </c>
      <c r="B3670" s="74" t="str">
        <f t="shared" si="457"/>
        <v>V150</v>
      </c>
      <c r="C3670" t="str">
        <f>VLOOKUP(A3670,'BASE ARTICLE SAMUEL 25012023 v1'!$A$1:$B$1287,2,FALSE)</f>
        <v>AF</v>
      </c>
      <c r="D3670" t="s">
        <v>1667</v>
      </c>
      <c r="E3670">
        <v>2</v>
      </c>
      <c r="F3670" t="s">
        <v>1668</v>
      </c>
      <c r="G3670" s="71">
        <f>VLOOKUP(M3670,'BASE ARTICLE SAMUEL 25012023 v1'!$A$1:$F$1287,6,FALSE)</f>
        <v>0.6</v>
      </c>
      <c r="H3670" s="6">
        <f>VLOOKUP(M3670,'BASE ARTICLE SAMUEL 25012023 v2'!$A$1:$H$1287,8,FALSE)</f>
        <v>0.6</v>
      </c>
      <c r="I3670">
        <v>0.9</v>
      </c>
      <c r="J3670">
        <f t="shared" si="455"/>
        <v>1.8</v>
      </c>
      <c r="K3670" s="6">
        <f>VLOOKUP(M3670,'BASE ARTICLE SAMUEL 25012023 v2'!$A$1:$K$1287,11,FALSE)</f>
        <v>0.89999999999999991</v>
      </c>
      <c r="L3670" s="6">
        <f t="shared" si="456"/>
        <v>1.7999999999999998</v>
      </c>
      <c r="M3670" t="s">
        <v>1667</v>
      </c>
      <c r="N3670" t="str">
        <f>VLOOKUP(M3670,'BASE ARTICLE SAMUEL 25012023 v1'!$A$2:$B$1287,2,FALSE)</f>
        <v>AN</v>
      </c>
      <c r="O3670">
        <f t="shared" si="452"/>
        <v>1.2</v>
      </c>
    </row>
    <row r="3671" spans="1:15" outlineLevel="2" x14ac:dyDescent="0.25">
      <c r="A3671" t="s">
        <v>1212</v>
      </c>
      <c r="B3671" s="74" t="str">
        <f t="shared" si="457"/>
        <v>V150</v>
      </c>
      <c r="C3671" t="str">
        <f>VLOOKUP(A3671,'BASE ARTICLE SAMUEL 25012023 v1'!$A$1:$B$1287,2,FALSE)</f>
        <v>AF</v>
      </c>
      <c r="D3671" t="s">
        <v>1560</v>
      </c>
      <c r="E3671">
        <v>1</v>
      </c>
      <c r="F3671" t="s">
        <v>1561</v>
      </c>
      <c r="G3671" s="71">
        <f>VLOOKUP(M3671,'BASE ARTICLE SAMUEL 25012023 v1'!$A$1:$F$1287,6,FALSE)</f>
        <v>0.13</v>
      </c>
      <c r="H3671" s="6">
        <f>VLOOKUP(M3671,'BASE ARTICLE SAMUEL 25012023 v2'!$A$1:$H$1287,8,FALSE)</f>
        <v>0.13</v>
      </c>
      <c r="I3671">
        <v>0.19</v>
      </c>
      <c r="J3671">
        <f t="shared" si="455"/>
        <v>0.19</v>
      </c>
      <c r="K3671" s="6">
        <f>VLOOKUP(M3671,'BASE ARTICLE SAMUEL 25012023 v2'!$A$1:$K$1287,11,FALSE)</f>
        <v>0.19000000500000003</v>
      </c>
      <c r="L3671" s="6">
        <f t="shared" si="456"/>
        <v>0.19000000500000003</v>
      </c>
      <c r="M3671" t="s">
        <v>1560</v>
      </c>
      <c r="N3671" t="str">
        <f>VLOOKUP(M3671,'BASE ARTICLE SAMUEL 25012023 v1'!$A$2:$B$1287,2,FALSE)</f>
        <v>AN</v>
      </c>
      <c r="O3671">
        <f t="shared" si="452"/>
        <v>0.13</v>
      </c>
    </row>
    <row r="3672" spans="1:15" outlineLevel="2" x14ac:dyDescent="0.25">
      <c r="A3672" t="s">
        <v>1212</v>
      </c>
      <c r="B3672" s="74" t="str">
        <f t="shared" si="457"/>
        <v>V150</v>
      </c>
      <c r="C3672" t="str">
        <f>VLOOKUP(A3672,'BASE ARTICLE SAMUEL 25012023 v1'!$A$1:$B$1287,2,FALSE)</f>
        <v>AF</v>
      </c>
      <c r="D3672">
        <v>8535000618</v>
      </c>
      <c r="E3672">
        <v>1</v>
      </c>
      <c r="F3672" t="s">
        <v>1489</v>
      </c>
      <c r="G3672" s="71">
        <f>VLOOKUP(M3672,'BASE ARTICLE SAMUEL 25012023 v1'!$A$1:$F$1287,6,FALSE)</f>
        <v>0.03</v>
      </c>
      <c r="H3672" s="6">
        <f>VLOOKUP(M3672,'BASE ARTICLE SAMUEL 25012023 v2'!$A$1:$H$1287,8,FALSE)</f>
        <v>0.03</v>
      </c>
      <c r="I3672">
        <v>0.05</v>
      </c>
      <c r="J3672">
        <f t="shared" si="455"/>
        <v>0.05</v>
      </c>
      <c r="K3672" s="6">
        <f>VLOOKUP(M3672,'BASE ARTICLE SAMUEL 25012023 v2'!$A$1:$K$1287,11,FALSE)</f>
        <v>5.0000000999999995E-2</v>
      </c>
      <c r="L3672" s="6">
        <f t="shared" si="456"/>
        <v>5.0000000999999995E-2</v>
      </c>
      <c r="M3672">
        <v>8535000618</v>
      </c>
      <c r="N3672" t="str">
        <f>VLOOKUP(M3672,'BASE ARTICLE SAMUEL 25012023 v1'!$A$2:$B$1287,2,FALSE)</f>
        <v>AN</v>
      </c>
      <c r="O3672">
        <f t="shared" si="452"/>
        <v>0.03</v>
      </c>
    </row>
    <row r="3673" spans="1:15" outlineLevel="2" x14ac:dyDescent="0.25">
      <c r="A3673" t="s">
        <v>1212</v>
      </c>
      <c r="B3673" s="74" t="str">
        <f t="shared" si="457"/>
        <v>V150</v>
      </c>
      <c r="C3673" t="str">
        <f>VLOOKUP(A3673,'BASE ARTICLE SAMUEL 25012023 v1'!$A$1:$B$1287,2,FALSE)</f>
        <v>AF</v>
      </c>
      <c r="D3673" t="s">
        <v>2537</v>
      </c>
      <c r="E3673">
        <v>1</v>
      </c>
      <c r="F3673" t="s">
        <v>2538</v>
      </c>
      <c r="G3673" s="71">
        <f>VLOOKUP(M3673,'BASE ARTICLE SAMUEL 25012023 v1'!$A$1:$F$1287,6,FALSE)</f>
        <v>2.08</v>
      </c>
      <c r="H3673" s="6">
        <f>VLOOKUP(M3673,'BASE ARTICLE SAMUEL 25012023 v2'!$A$1:$H$1287,8,FALSE)</f>
        <v>2.08</v>
      </c>
      <c r="I3673">
        <v>15.6</v>
      </c>
      <c r="J3673">
        <f t="shared" si="455"/>
        <v>15.6</v>
      </c>
      <c r="K3673" s="6">
        <f>VLOOKUP(M3673,'BASE ARTICLE SAMUEL 25012023 v2'!$A$1:$K$1287,11,FALSE)</f>
        <v>2.7664000000000004</v>
      </c>
      <c r="L3673" s="6">
        <f t="shared" si="456"/>
        <v>2.7664000000000004</v>
      </c>
      <c r="M3673" t="s">
        <v>2537</v>
      </c>
      <c r="N3673" t="str">
        <f>VLOOKUP(M3673,'BASE ARTICLE SAMUEL 25012023 v1'!$A$2:$B$1287,2,FALSE)</f>
        <v>AN</v>
      </c>
      <c r="O3673">
        <f t="shared" si="452"/>
        <v>2.08</v>
      </c>
    </row>
    <row r="3674" spans="1:15" outlineLevel="1" x14ac:dyDescent="0.25">
      <c r="A3674" s="74" t="s">
        <v>4305</v>
      </c>
      <c r="B3674" s="74" t="str">
        <f t="shared" si="457"/>
        <v>SPR900V150</v>
      </c>
      <c r="H3674" s="6" t="e">
        <f>VLOOKUP(M3674,'BASE ARTICLE SAMUEL 25012023 v2'!$A$1:$H$1287,8,FALSE)</f>
        <v>#N/A</v>
      </c>
      <c r="K3674" s="6" t="e">
        <f>VLOOKUP(M3674,'BASE ARTICLE SAMUEL 25012023 v2'!$A$1:$K$1287,11,FALSE)</f>
        <v>#N/A</v>
      </c>
      <c r="L3674" s="6">
        <f>SUBTOTAL(9,L3649:L3673)</f>
        <v>1128.8569100069999</v>
      </c>
      <c r="O3674">
        <f>SUBTOTAL(9,O3649:O3673)</f>
        <v>690.28200000000015</v>
      </c>
    </row>
    <row r="3675" spans="1:15" outlineLevel="2" x14ac:dyDescent="0.25">
      <c r="A3675" t="s">
        <v>1443</v>
      </c>
      <c r="B3675" s="74" t="str">
        <f t="shared" si="457"/>
        <v>V150BG</v>
      </c>
      <c r="C3675" t="str">
        <f>VLOOKUP(A3675,'BASE ARTICLE SAMUEL 25012023 v1'!$A$1:$B$1287,2,FALSE)</f>
        <v>AF</v>
      </c>
      <c r="D3675" t="s">
        <v>576</v>
      </c>
      <c r="E3675">
        <v>1</v>
      </c>
      <c r="F3675" t="s">
        <v>577</v>
      </c>
      <c r="G3675" s="71">
        <f>VLOOKUP(M3675,'BASE ARTICLE SAMUEL 25012023 v1'!$A$1:$F$1287,6,FALSE)</f>
        <v>3.2</v>
      </c>
      <c r="H3675" s="6">
        <f>VLOOKUP(M3675,'BASE ARTICLE SAMUEL 25012023 v2'!$A$1:$H$1287,8,FALSE)</f>
        <v>3.2</v>
      </c>
      <c r="I3675">
        <v>4.3499999999999996</v>
      </c>
      <c r="J3675">
        <f t="shared" ref="J3675:J3699" si="458">E3675*I3675</f>
        <v>4.3499999999999996</v>
      </c>
      <c r="K3675" s="6">
        <f>VLOOKUP(M3675,'BASE ARTICLE SAMUEL 25012023 v2'!$A$1:$K$1287,11,FALSE)</f>
        <v>4.8000000000000007</v>
      </c>
      <c r="L3675" s="6">
        <f t="shared" ref="L3675:L3699" si="459">E3675*K3675</f>
        <v>4.8000000000000007</v>
      </c>
      <c r="M3675" t="s">
        <v>576</v>
      </c>
      <c r="N3675" t="str">
        <f>VLOOKUP(M3675,'BASE ARTICLE SAMUEL 25012023 v1'!$A$2:$B$1287,2,FALSE)</f>
        <v>AN</v>
      </c>
      <c r="O3675">
        <f t="shared" si="452"/>
        <v>3.2</v>
      </c>
    </row>
    <row r="3676" spans="1:15" outlineLevel="2" x14ac:dyDescent="0.25">
      <c r="A3676" t="s">
        <v>1443</v>
      </c>
      <c r="B3676" s="74" t="str">
        <f t="shared" si="457"/>
        <v>V150BG</v>
      </c>
      <c r="C3676" t="str">
        <f>VLOOKUP(A3676,'BASE ARTICLE SAMUEL 25012023 v1'!$A$1:$B$1287,2,FALSE)</f>
        <v>AF</v>
      </c>
      <c r="D3676" t="s">
        <v>1522</v>
      </c>
      <c r="E3676">
        <v>1</v>
      </c>
      <c r="F3676" t="s">
        <v>1523</v>
      </c>
      <c r="G3676" s="71">
        <f>VLOOKUP(M3676,'BASE ARTICLE SAMUEL 25012023 v1'!$A$1:$F$1287,6,FALSE)</f>
        <v>13.79</v>
      </c>
      <c r="H3676" s="6">
        <f>VLOOKUP(M3676,'BASE ARTICLE SAMUEL 25012023 v2'!$A$1:$H$1287,8,FALSE)</f>
        <v>12.83</v>
      </c>
      <c r="I3676">
        <v>20.69</v>
      </c>
      <c r="J3676">
        <f t="shared" si="458"/>
        <v>20.69</v>
      </c>
      <c r="K3676" s="6">
        <f>VLOOKUP(M3676,'BASE ARTICLE SAMUEL 25012023 v2'!$A$1:$K$1287,11,FALSE)</f>
        <v>19.245000000000001</v>
      </c>
      <c r="L3676" s="6">
        <f t="shared" si="459"/>
        <v>19.245000000000001</v>
      </c>
      <c r="M3676" t="s">
        <v>1522</v>
      </c>
      <c r="N3676" t="str">
        <f>VLOOKUP(M3676,'BASE ARTICLE SAMUEL 25012023 v1'!$A$2:$B$1287,2,FALSE)</f>
        <v>AS</v>
      </c>
      <c r="O3676">
        <f t="shared" ref="O3676:O3741" si="460">E3676*H3676</f>
        <v>12.83</v>
      </c>
    </row>
    <row r="3677" spans="1:15" outlineLevel="2" x14ac:dyDescent="0.25">
      <c r="A3677" t="s">
        <v>1443</v>
      </c>
      <c r="B3677" s="74" t="str">
        <f t="shared" si="457"/>
        <v>V150BG</v>
      </c>
      <c r="C3677" t="str">
        <f>VLOOKUP(A3677,'BASE ARTICLE SAMUEL 25012023 v1'!$A$1:$B$1287,2,FALSE)</f>
        <v>AF</v>
      </c>
      <c r="D3677" t="s">
        <v>1118</v>
      </c>
      <c r="E3677">
        <v>1</v>
      </c>
      <c r="F3677" t="s">
        <v>1119</v>
      </c>
      <c r="G3677" s="71">
        <f>VLOOKUP(M3677,'BASE ARTICLE SAMUEL 25012023 v1'!$A$1:$F$1287,6,FALSE)</f>
        <v>0</v>
      </c>
      <c r="H3677" s="6">
        <f>VLOOKUP(M3677,'BASE ARTICLE SAMUEL 25012023 v2'!$A$1:$H$1287,8,FALSE)</f>
        <v>83.629999999999981</v>
      </c>
      <c r="I3677">
        <v>135.75</v>
      </c>
      <c r="J3677">
        <f t="shared" si="458"/>
        <v>135.75</v>
      </c>
      <c r="K3677" s="6">
        <f>VLOOKUP(M3677,'BASE ARTICLE SAMUEL 25012023 v2'!$A$1:$K$1287,11,FALSE)</f>
        <v>142.03600000000003</v>
      </c>
      <c r="L3677" s="6">
        <f t="shared" si="459"/>
        <v>142.03600000000003</v>
      </c>
      <c r="M3677" t="s">
        <v>1118</v>
      </c>
      <c r="N3677" t="str">
        <f>VLOOKUP(M3677,'BASE ARTICLE SAMUEL 25012023 v1'!$A$2:$B$1287,2,FALSE)</f>
        <v>AF</v>
      </c>
      <c r="O3677">
        <f t="shared" si="460"/>
        <v>83.629999999999981</v>
      </c>
    </row>
    <row r="3678" spans="1:15" outlineLevel="2" x14ac:dyDescent="0.25">
      <c r="A3678" t="s">
        <v>1443</v>
      </c>
      <c r="B3678" s="74" t="str">
        <f t="shared" si="457"/>
        <v>V150BG</v>
      </c>
      <c r="C3678" t="str">
        <f>VLOOKUP(A3678,'BASE ARTICLE SAMUEL 25012023 v1'!$A$1:$B$1287,2,FALSE)</f>
        <v>AF</v>
      </c>
      <c r="D3678" t="s">
        <v>942</v>
      </c>
      <c r="E3678">
        <v>1</v>
      </c>
      <c r="F3678" t="s">
        <v>943</v>
      </c>
      <c r="G3678" s="71">
        <f>VLOOKUP(M3678,'BASE ARTICLE SAMUEL 25012023 v1'!$A$1:$F$1287,6,FALSE)</f>
        <v>1.64</v>
      </c>
      <c r="H3678" s="6">
        <f>VLOOKUP(M3678,'BASE ARTICLE SAMUEL 25012023 v2'!$A$1:$H$1287,8,FALSE)</f>
        <v>1.83</v>
      </c>
      <c r="I3678">
        <v>2.4500000000000002</v>
      </c>
      <c r="J3678">
        <f t="shared" si="458"/>
        <v>2.4500000000000002</v>
      </c>
      <c r="K3678" s="6">
        <f>VLOOKUP(M3678,'BASE ARTICLE SAMUEL 25012023 v2'!$A$1:$K$1287,11,FALSE)</f>
        <v>2.7450000000000001</v>
      </c>
      <c r="L3678" s="6">
        <f t="shared" si="459"/>
        <v>2.7450000000000001</v>
      </c>
      <c r="M3678" t="s">
        <v>942</v>
      </c>
      <c r="N3678" t="str">
        <f>VLOOKUP(M3678,'BASE ARTICLE SAMUEL 25012023 v1'!$A$2:$B$1287,2,FALSE)</f>
        <v>AS</v>
      </c>
      <c r="O3678">
        <f t="shared" si="460"/>
        <v>1.83</v>
      </c>
    </row>
    <row r="3679" spans="1:15" outlineLevel="2" x14ac:dyDescent="0.25">
      <c r="A3679" t="s">
        <v>1443</v>
      </c>
      <c r="B3679" s="74" t="str">
        <f t="shared" si="457"/>
        <v>V150BG</v>
      </c>
      <c r="C3679" t="str">
        <f>VLOOKUP(A3679,'BASE ARTICLE SAMUEL 25012023 v1'!$A$1:$B$1287,2,FALSE)</f>
        <v>AF</v>
      </c>
      <c r="D3679" t="s">
        <v>558</v>
      </c>
      <c r="E3679">
        <v>2</v>
      </c>
      <c r="F3679" t="s">
        <v>559</v>
      </c>
      <c r="G3679" s="71">
        <f>VLOOKUP(M3679,'BASE ARTICLE SAMUEL 25012023 v1'!$A$1:$F$1287,6,FALSE)</f>
        <v>0.85</v>
      </c>
      <c r="H3679" s="6">
        <f>VLOOKUP(M3679,'BASE ARTICLE SAMUEL 25012023 v2'!$A$1:$H$1287,8,FALSE)</f>
        <v>0.91100000000000003</v>
      </c>
      <c r="I3679">
        <v>1.1299999999999999</v>
      </c>
      <c r="J3679">
        <f t="shared" si="458"/>
        <v>2.2599999999999998</v>
      </c>
      <c r="K3679" s="6">
        <f>VLOOKUP(M3679,'BASE ARTICLE SAMUEL 25012023 v2'!$A$1:$K$1287,11,FALSE)</f>
        <v>1.2116300000000002</v>
      </c>
      <c r="L3679" s="6">
        <f t="shared" si="459"/>
        <v>2.4232600000000004</v>
      </c>
      <c r="M3679" t="s">
        <v>558</v>
      </c>
      <c r="N3679" t="str">
        <f>VLOOKUP(M3679,'BASE ARTICLE SAMUEL 25012023 v1'!$A$2:$B$1287,2,FALSE)</f>
        <v>AS</v>
      </c>
      <c r="O3679">
        <f t="shared" si="460"/>
        <v>1.8220000000000001</v>
      </c>
    </row>
    <row r="3680" spans="1:15" outlineLevel="2" x14ac:dyDescent="0.25">
      <c r="A3680" t="s">
        <v>1443</v>
      </c>
      <c r="B3680" s="74" t="str">
        <f t="shared" si="457"/>
        <v>V150BG</v>
      </c>
      <c r="C3680" t="str">
        <f>VLOOKUP(A3680,'BASE ARTICLE SAMUEL 25012023 v1'!$A$1:$B$1287,2,FALSE)</f>
        <v>AF</v>
      </c>
      <c r="D3680" t="s">
        <v>1105</v>
      </c>
      <c r="E3680">
        <v>1</v>
      </c>
      <c r="F3680" t="s">
        <v>1106</v>
      </c>
      <c r="G3680" s="71">
        <f>VLOOKUP(M3680,'BASE ARTICLE SAMUEL 25012023 v1'!$A$1:$F$1287,6,FALSE)</f>
        <v>153.44999999999999</v>
      </c>
      <c r="H3680" s="6">
        <f>VLOOKUP(M3680,'BASE ARTICLE SAMUEL 25012023 v2'!$A$1:$H$1287,8,FALSE)</f>
        <v>153.44999999999999</v>
      </c>
      <c r="I3680">
        <v>225.99</v>
      </c>
      <c r="J3680">
        <f t="shared" si="458"/>
        <v>225.99</v>
      </c>
      <c r="K3680" s="6">
        <f>VLOOKUP(M3680,'BASE ARTICLE SAMUEL 25012023 v2'!$A$1:$K$1287,11,FALSE)</f>
        <v>230.17499999999998</v>
      </c>
      <c r="L3680" s="6">
        <f t="shared" si="459"/>
        <v>230.17499999999998</v>
      </c>
      <c r="M3680" t="s">
        <v>1105</v>
      </c>
      <c r="N3680" t="str">
        <f>VLOOKUP(M3680,'BASE ARTICLE SAMUEL 25012023 v1'!$A$2:$B$1287,2,FALSE)</f>
        <v>AN</v>
      </c>
      <c r="O3680">
        <f t="shared" si="460"/>
        <v>153.44999999999999</v>
      </c>
    </row>
    <row r="3681" spans="1:15" outlineLevel="2" x14ac:dyDescent="0.25">
      <c r="A3681" t="s">
        <v>1443</v>
      </c>
      <c r="B3681" s="74" t="str">
        <f t="shared" si="457"/>
        <v>V150BG</v>
      </c>
      <c r="C3681" t="str">
        <f>VLOOKUP(A3681,'BASE ARTICLE SAMUEL 25012023 v1'!$A$1:$B$1287,2,FALSE)</f>
        <v>AF</v>
      </c>
      <c r="D3681">
        <v>8434000618</v>
      </c>
      <c r="E3681">
        <v>1</v>
      </c>
      <c r="F3681" t="s">
        <v>1485</v>
      </c>
      <c r="G3681" s="71">
        <f>VLOOKUP(M3681,'BASE ARTICLE SAMUEL 25012023 v1'!$A$1:$F$1287,6,FALSE)</f>
        <v>0.02</v>
      </c>
      <c r="H3681" s="6">
        <f>VLOOKUP(M3681,'BASE ARTICLE SAMUEL 25012023 v2'!$A$1:$H$1287,8,FALSE)</f>
        <v>0.02</v>
      </c>
      <c r="I3681">
        <v>0.03</v>
      </c>
      <c r="J3681">
        <f t="shared" si="458"/>
        <v>0.03</v>
      </c>
      <c r="K3681" s="6">
        <f>VLOOKUP(M3681,'BASE ARTICLE SAMUEL 25012023 v2'!$A$1:$K$1287,11,FALSE)</f>
        <v>0.03</v>
      </c>
      <c r="L3681" s="6">
        <f t="shared" si="459"/>
        <v>0.03</v>
      </c>
      <c r="M3681">
        <v>8434000618</v>
      </c>
      <c r="N3681" t="str">
        <f>VLOOKUP(M3681,'BASE ARTICLE SAMUEL 25012023 v1'!$A$2:$B$1287,2,FALSE)</f>
        <v>AN</v>
      </c>
      <c r="O3681">
        <f t="shared" si="460"/>
        <v>0.02</v>
      </c>
    </row>
    <row r="3682" spans="1:15" outlineLevel="2" x14ac:dyDescent="0.25">
      <c r="A3682" t="s">
        <v>1443</v>
      </c>
      <c r="B3682" s="74" t="str">
        <f t="shared" si="457"/>
        <v>V150BG</v>
      </c>
      <c r="C3682" t="str">
        <f>VLOOKUP(A3682,'BASE ARTICLE SAMUEL 25012023 v1'!$A$1:$B$1287,2,FALSE)</f>
        <v>AF</v>
      </c>
      <c r="D3682" t="s">
        <v>1669</v>
      </c>
      <c r="E3682">
        <v>2</v>
      </c>
      <c r="F3682" t="s">
        <v>1670</v>
      </c>
      <c r="G3682" s="71">
        <f>VLOOKUP(M3682,'BASE ARTICLE SAMUEL 25012023 v1'!$A$1:$F$1287,6,FALSE)</f>
        <v>7.0000000000000007E-2</v>
      </c>
      <c r="H3682" s="6">
        <f>VLOOKUP(M3682,'BASE ARTICLE SAMUEL 25012023 v2'!$A$1:$H$1287,8,FALSE)</f>
        <v>7.0000000000000007E-2</v>
      </c>
      <c r="I3682">
        <v>0.11</v>
      </c>
      <c r="J3682">
        <f t="shared" si="458"/>
        <v>0.22</v>
      </c>
      <c r="K3682" s="6">
        <f>VLOOKUP(M3682,'BASE ARTICLE SAMUEL 25012023 v2'!$A$1:$K$1287,11,FALSE)</f>
        <v>0.11200000000000002</v>
      </c>
      <c r="L3682" s="6">
        <f t="shared" si="459"/>
        <v>0.22400000000000003</v>
      </c>
      <c r="M3682" t="s">
        <v>1669</v>
      </c>
      <c r="N3682" t="str">
        <f>VLOOKUP(M3682,'BASE ARTICLE SAMUEL 25012023 v1'!$A$2:$B$1287,2,FALSE)</f>
        <v>AN</v>
      </c>
      <c r="O3682">
        <f t="shared" si="460"/>
        <v>0.14000000000000001</v>
      </c>
    </row>
    <row r="3683" spans="1:15" outlineLevel="2" x14ac:dyDescent="0.25">
      <c r="A3683" t="s">
        <v>1443</v>
      </c>
      <c r="B3683" s="74" t="str">
        <f t="shared" si="457"/>
        <v>V150BG</v>
      </c>
      <c r="C3683" t="str">
        <f>VLOOKUP(A3683,'BASE ARTICLE SAMUEL 25012023 v1'!$A$1:$B$1287,2,FALSE)</f>
        <v>AF</v>
      </c>
      <c r="D3683" t="s">
        <v>541</v>
      </c>
      <c r="E3683">
        <v>1</v>
      </c>
      <c r="F3683" t="s">
        <v>542</v>
      </c>
      <c r="G3683" s="71">
        <f>VLOOKUP(M3683,'BASE ARTICLE SAMUEL 25012023 v1'!$A$1:$F$1287,6,FALSE)</f>
        <v>333</v>
      </c>
      <c r="H3683" s="6">
        <f>VLOOKUP(M3683,'BASE ARTICLE SAMUEL 25012023 v2'!$A$1:$H$1287,8,FALSE)</f>
        <v>333</v>
      </c>
      <c r="I3683">
        <v>499.5</v>
      </c>
      <c r="J3683">
        <f t="shared" si="458"/>
        <v>499.5</v>
      </c>
      <c r="K3683" s="6">
        <f>VLOOKUP(M3683,'BASE ARTICLE SAMUEL 25012023 v2'!$A$1:$K$1287,11,FALSE)</f>
        <v>499.5</v>
      </c>
      <c r="L3683" s="6">
        <f t="shared" si="459"/>
        <v>499.5</v>
      </c>
      <c r="M3683" t="s">
        <v>541</v>
      </c>
      <c r="N3683" t="str">
        <f>VLOOKUP(M3683,'BASE ARTICLE SAMUEL 25012023 v1'!$A$2:$B$1287,2,FALSE)</f>
        <v>AS</v>
      </c>
      <c r="O3683">
        <f t="shared" si="460"/>
        <v>333</v>
      </c>
    </row>
    <row r="3684" spans="1:15" outlineLevel="2" x14ac:dyDescent="0.25">
      <c r="A3684" t="s">
        <v>1443</v>
      </c>
      <c r="B3684" s="74" t="str">
        <f t="shared" si="457"/>
        <v>V150BG</v>
      </c>
      <c r="C3684" t="str">
        <f>VLOOKUP(A3684,'BASE ARTICLE SAMUEL 25012023 v1'!$A$1:$B$1287,2,FALSE)</f>
        <v>AF</v>
      </c>
      <c r="D3684" t="s">
        <v>569</v>
      </c>
      <c r="E3684">
        <v>1</v>
      </c>
      <c r="F3684" t="s">
        <v>570</v>
      </c>
      <c r="G3684" s="71">
        <f>VLOOKUP(M3684,'BASE ARTICLE SAMUEL 25012023 v1'!$A$1:$F$1287,6,FALSE)</f>
        <v>0.67</v>
      </c>
      <c r="H3684" s="6">
        <f>VLOOKUP(M3684,'BASE ARTICLE SAMUEL 25012023 v2'!$A$1:$H$1287,8,FALSE)</f>
        <v>0.73</v>
      </c>
      <c r="I3684">
        <v>0.9</v>
      </c>
      <c r="J3684">
        <f t="shared" si="458"/>
        <v>0.9</v>
      </c>
      <c r="K3684" s="6">
        <f>VLOOKUP(M3684,'BASE ARTICLE SAMUEL 25012023 v2'!$A$1:$K$1287,11,FALSE)</f>
        <v>0.97089999999999999</v>
      </c>
      <c r="L3684" s="6">
        <f t="shared" si="459"/>
        <v>0.97089999999999999</v>
      </c>
      <c r="M3684" t="s">
        <v>569</v>
      </c>
      <c r="N3684" t="str">
        <f>VLOOKUP(M3684,'BASE ARTICLE SAMUEL 25012023 v1'!$A$2:$B$1287,2,FALSE)</f>
        <v>AN</v>
      </c>
      <c r="O3684">
        <f t="shared" si="460"/>
        <v>0.73</v>
      </c>
    </row>
    <row r="3685" spans="1:15" outlineLevel="2" x14ac:dyDescent="0.25">
      <c r="A3685" t="s">
        <v>1443</v>
      </c>
      <c r="B3685" s="74" t="str">
        <f t="shared" si="457"/>
        <v>V150BG</v>
      </c>
      <c r="C3685" t="str">
        <f>VLOOKUP(A3685,'BASE ARTICLE SAMUEL 25012023 v1'!$A$1:$B$1287,2,FALSE)</f>
        <v>AF</v>
      </c>
      <c r="D3685" t="s">
        <v>1809</v>
      </c>
      <c r="E3685">
        <v>1</v>
      </c>
      <c r="F3685" t="s">
        <v>1810</v>
      </c>
      <c r="G3685" s="71">
        <f>VLOOKUP(M3685,'BASE ARTICLE SAMUEL 25012023 v1'!$A$1:$F$1287,6,FALSE)</f>
        <v>0.2</v>
      </c>
      <c r="H3685" s="6">
        <f>VLOOKUP(M3685,'BASE ARTICLE SAMUEL 25012023 v2'!$A$1:$H$1287,8,FALSE)</f>
        <v>0.2</v>
      </c>
      <c r="I3685">
        <v>0.4</v>
      </c>
      <c r="J3685">
        <f t="shared" si="458"/>
        <v>0.4</v>
      </c>
      <c r="K3685" s="6">
        <f>VLOOKUP(M3685,'BASE ARTICLE SAMUEL 25012023 v2'!$A$1:$K$1287,11,FALSE)</f>
        <v>0.4</v>
      </c>
      <c r="L3685" s="6">
        <f t="shared" si="459"/>
        <v>0.4</v>
      </c>
      <c r="M3685" t="s">
        <v>1809</v>
      </c>
      <c r="N3685" t="str">
        <f>VLOOKUP(M3685,'BASE ARTICLE SAMUEL 25012023 v1'!$A$2:$B$1287,2,FALSE)</f>
        <v>AN</v>
      </c>
      <c r="O3685">
        <f t="shared" si="460"/>
        <v>0.2</v>
      </c>
    </row>
    <row r="3686" spans="1:15" outlineLevel="2" x14ac:dyDescent="0.25">
      <c r="A3686" t="s">
        <v>1443</v>
      </c>
      <c r="B3686" s="74" t="str">
        <f t="shared" si="457"/>
        <v>V150BG</v>
      </c>
      <c r="C3686" t="str">
        <f>VLOOKUP(A3686,'BASE ARTICLE SAMUEL 25012023 v1'!$A$1:$B$1287,2,FALSE)</f>
        <v>AF</v>
      </c>
      <c r="D3686" t="s">
        <v>1923</v>
      </c>
      <c r="E3686">
        <v>1</v>
      </c>
      <c r="F3686" t="s">
        <v>1924</v>
      </c>
      <c r="G3686" s="71">
        <f>VLOOKUP(M3686,'BASE ARTICLE SAMUEL 25012023 v1'!$A$1:$F$1287,6,FALSE)</f>
        <v>0</v>
      </c>
      <c r="H3686" s="6">
        <f>VLOOKUP(M3686,'BASE ARTICLE SAMUEL 25012023 v2'!$A$1:$H$1287,8,FALSE)</f>
        <v>47.457000000000001</v>
      </c>
      <c r="I3686">
        <v>70.510000000000005</v>
      </c>
      <c r="J3686">
        <f t="shared" si="458"/>
        <v>70.510000000000005</v>
      </c>
      <c r="K3686" s="6">
        <f>VLOOKUP(M3686,'BASE ARTICLE SAMUEL 25012023 v2'!$A$1:$K$1287,11,FALSE)</f>
        <v>72.377800000000008</v>
      </c>
      <c r="L3686" s="6">
        <f t="shared" si="459"/>
        <v>72.377800000000008</v>
      </c>
      <c r="M3686" t="s">
        <v>1923</v>
      </c>
      <c r="N3686" t="str">
        <f>VLOOKUP(M3686,'BASE ARTICLE SAMUEL 25012023 v1'!$A$2:$B$1287,2,FALSE)</f>
        <v>AF</v>
      </c>
      <c r="O3686">
        <f t="shared" si="460"/>
        <v>47.457000000000001</v>
      </c>
    </row>
    <row r="3687" spans="1:15" outlineLevel="2" x14ac:dyDescent="0.25">
      <c r="A3687" t="s">
        <v>1443</v>
      </c>
      <c r="B3687" s="74" t="str">
        <f t="shared" si="457"/>
        <v>V150BG</v>
      </c>
      <c r="C3687" t="str">
        <f>VLOOKUP(A3687,'BASE ARTICLE SAMUEL 25012023 v1'!$A$1:$B$1287,2,FALSE)</f>
        <v>AF</v>
      </c>
      <c r="D3687" t="s">
        <v>90</v>
      </c>
      <c r="E3687">
        <v>1</v>
      </c>
      <c r="F3687" t="s">
        <v>91</v>
      </c>
      <c r="G3687" s="71">
        <f>VLOOKUP(M3687,'BASE ARTICLE SAMUEL 25012023 v1'!$A$1:$F$1287,6,FALSE)</f>
        <v>0.92</v>
      </c>
      <c r="H3687" s="6">
        <f>VLOOKUP(M3687,'BASE ARTICLE SAMUEL 25012023 v2'!$A$1:$H$1287,8,FALSE)</f>
        <v>0.92</v>
      </c>
      <c r="I3687">
        <v>1.38</v>
      </c>
      <c r="J3687">
        <f t="shared" si="458"/>
        <v>1.38</v>
      </c>
      <c r="K3687" s="6">
        <f>VLOOKUP(M3687,'BASE ARTICLE SAMUEL 25012023 v2'!$A$1:$K$1287,11,FALSE)</f>
        <v>1.3800000000000001</v>
      </c>
      <c r="L3687" s="6">
        <f t="shared" si="459"/>
        <v>1.3800000000000001</v>
      </c>
      <c r="M3687" t="s">
        <v>90</v>
      </c>
      <c r="N3687" t="str">
        <f>VLOOKUP(M3687,'BASE ARTICLE SAMUEL 25012023 v1'!$A$2:$B$1287,2,FALSE)</f>
        <v>AS</v>
      </c>
      <c r="O3687">
        <f t="shared" si="460"/>
        <v>0.92</v>
      </c>
    </row>
    <row r="3688" spans="1:15" outlineLevel="2" x14ac:dyDescent="0.25">
      <c r="A3688" t="s">
        <v>1443</v>
      </c>
      <c r="B3688" s="74" t="str">
        <f t="shared" si="457"/>
        <v>V150BG</v>
      </c>
      <c r="C3688" t="str">
        <f>VLOOKUP(A3688,'BASE ARTICLE SAMUEL 25012023 v1'!$A$1:$B$1287,2,FALSE)</f>
        <v>AF</v>
      </c>
      <c r="D3688" t="s">
        <v>68</v>
      </c>
      <c r="E3688">
        <v>1</v>
      </c>
      <c r="F3688" t="s">
        <v>69</v>
      </c>
      <c r="G3688" s="71">
        <f>VLOOKUP(M3688,'BASE ARTICLE SAMUEL 25012023 v1'!$A$1:$F$1287,6,FALSE)</f>
        <v>0.94</v>
      </c>
      <c r="H3688" s="6">
        <f>VLOOKUP(M3688,'BASE ARTICLE SAMUEL 25012023 v2'!$A$1:$H$1287,8,FALSE)</f>
        <v>0.94</v>
      </c>
      <c r="I3688">
        <v>1.41</v>
      </c>
      <c r="J3688">
        <f t="shared" si="458"/>
        <v>1.41</v>
      </c>
      <c r="K3688" s="6">
        <f>VLOOKUP(M3688,'BASE ARTICLE SAMUEL 25012023 v2'!$A$1:$K$1287,11,FALSE)</f>
        <v>1.41</v>
      </c>
      <c r="L3688" s="6">
        <f t="shared" si="459"/>
        <v>1.41</v>
      </c>
      <c r="M3688" t="s">
        <v>68</v>
      </c>
      <c r="N3688" t="str">
        <f>VLOOKUP(M3688,'BASE ARTICLE SAMUEL 25012023 v1'!$A$2:$B$1287,2,FALSE)</f>
        <v>AS</v>
      </c>
      <c r="O3688">
        <f t="shared" si="460"/>
        <v>0.94</v>
      </c>
    </row>
    <row r="3689" spans="1:15" outlineLevel="2" x14ac:dyDescent="0.25">
      <c r="A3689" t="s">
        <v>1443</v>
      </c>
      <c r="B3689" s="74" t="str">
        <f t="shared" si="457"/>
        <v>V150BG</v>
      </c>
      <c r="C3689" t="str">
        <f>VLOOKUP(A3689,'BASE ARTICLE SAMUEL 25012023 v1'!$A$1:$B$1287,2,FALSE)</f>
        <v>AF</v>
      </c>
      <c r="D3689" t="s">
        <v>1929</v>
      </c>
      <c r="E3689">
        <v>1</v>
      </c>
      <c r="F3689" t="s">
        <v>1930</v>
      </c>
      <c r="G3689" s="71">
        <f>VLOOKUP(M3689,'BASE ARTICLE SAMUEL 25012023 v1'!$A$1:$F$1287,6,FALSE)</f>
        <v>37.68</v>
      </c>
      <c r="H3689" s="6">
        <f>VLOOKUP(M3689,'BASE ARTICLE SAMUEL 25012023 v2'!$A$1:$H$1287,8,FALSE)</f>
        <v>37.183000000000007</v>
      </c>
      <c r="I3689">
        <v>19.28</v>
      </c>
      <c r="J3689">
        <f t="shared" si="458"/>
        <v>19.28</v>
      </c>
      <c r="K3689" s="6">
        <f>VLOOKUP(M3689,'BASE ARTICLE SAMUEL 25012023 v2'!$A$1:$K$1287,11,FALSE)</f>
        <v>46.478750000000005</v>
      </c>
      <c r="L3689" s="6">
        <f t="shared" si="459"/>
        <v>46.478750000000005</v>
      </c>
      <c r="M3689" t="s">
        <v>1929</v>
      </c>
      <c r="N3689" t="str">
        <f>VLOOKUP(M3689,'BASE ARTICLE SAMUEL 25012023 v1'!$A$2:$B$1287,2,FALSE)</f>
        <v>AA</v>
      </c>
      <c r="O3689">
        <f t="shared" si="460"/>
        <v>37.183000000000007</v>
      </c>
    </row>
    <row r="3690" spans="1:15" outlineLevel="2" x14ac:dyDescent="0.25">
      <c r="A3690" t="s">
        <v>1443</v>
      </c>
      <c r="B3690" s="74" t="str">
        <f t="shared" si="457"/>
        <v>V150BG</v>
      </c>
      <c r="C3690" t="str">
        <f>VLOOKUP(A3690,'BASE ARTICLE SAMUEL 25012023 v1'!$A$1:$B$1287,2,FALSE)</f>
        <v>AF</v>
      </c>
      <c r="D3690" t="s">
        <v>1925</v>
      </c>
      <c r="E3690">
        <v>1</v>
      </c>
      <c r="F3690" t="s">
        <v>1926</v>
      </c>
      <c r="G3690" s="71">
        <f>VLOOKUP(M3690,'BASE ARTICLE SAMUEL 25012023 v1'!$A$1:$F$1287,6,FALSE)</f>
        <v>18.989999999999998</v>
      </c>
      <c r="H3690" s="6">
        <f>VLOOKUP(M3690,'BASE ARTICLE SAMUEL 25012023 v2'!$A$1:$H$1287,8,FALSE)</f>
        <v>19.331000000000003</v>
      </c>
      <c r="I3690">
        <v>31.61</v>
      </c>
      <c r="J3690">
        <f t="shared" si="458"/>
        <v>31.61</v>
      </c>
      <c r="K3690" s="6">
        <f>VLOOKUP(M3690,'BASE ARTICLE SAMUEL 25012023 v2'!$A$1:$K$1287,11,FALSE)</f>
        <v>31.954949985940001</v>
      </c>
      <c r="L3690" s="6">
        <f t="shared" si="459"/>
        <v>31.954949985940001</v>
      </c>
      <c r="M3690" t="s">
        <v>1925</v>
      </c>
      <c r="N3690" t="str">
        <f>VLOOKUP(M3690,'BASE ARTICLE SAMUEL 25012023 v1'!$A$2:$B$1287,2,FALSE)</f>
        <v>AF</v>
      </c>
      <c r="O3690">
        <f t="shared" si="460"/>
        <v>19.331000000000003</v>
      </c>
    </row>
    <row r="3691" spans="1:15" outlineLevel="2" x14ac:dyDescent="0.25">
      <c r="A3691" t="s">
        <v>1443</v>
      </c>
      <c r="B3691" s="74" t="str">
        <f t="shared" si="457"/>
        <v>V150BG</v>
      </c>
      <c r="C3691" t="str">
        <f>VLOOKUP(A3691,'BASE ARTICLE SAMUEL 25012023 v1'!$A$1:$B$1287,2,FALSE)</f>
        <v>AF</v>
      </c>
      <c r="D3691" t="s">
        <v>1939</v>
      </c>
      <c r="E3691">
        <v>1</v>
      </c>
      <c r="F3691" t="s">
        <v>1940</v>
      </c>
      <c r="G3691" s="71">
        <f>VLOOKUP(M3691,'BASE ARTICLE SAMUEL 25012023 v1'!$A$1:$F$1287,6,FALSE)</f>
        <v>94.3</v>
      </c>
      <c r="H3691" s="6">
        <f>VLOOKUP(M3691,'BASE ARTICLE SAMUEL 25012023 v2'!$A$1:$H$1287,8,FALSE)</f>
        <v>90.79</v>
      </c>
      <c r="I3691">
        <v>129.16</v>
      </c>
      <c r="J3691">
        <f t="shared" si="458"/>
        <v>129.16</v>
      </c>
      <c r="K3691" s="6">
        <f>VLOOKUP(M3691,'BASE ARTICLE SAMUEL 25012023 v2'!$A$1:$K$1287,11,FALSE)</f>
        <v>129.88140000800001</v>
      </c>
      <c r="L3691" s="6">
        <f t="shared" si="459"/>
        <v>129.88140000800001</v>
      </c>
      <c r="M3691" t="s">
        <v>1939</v>
      </c>
      <c r="N3691" t="str">
        <f>VLOOKUP(M3691,'BASE ARTICLE SAMUEL 25012023 v1'!$A$2:$B$1287,2,FALSE)</f>
        <v>AF</v>
      </c>
      <c r="O3691">
        <f t="shared" si="460"/>
        <v>90.79</v>
      </c>
    </row>
    <row r="3692" spans="1:15" outlineLevel="2" x14ac:dyDescent="0.25">
      <c r="A3692" t="s">
        <v>1443</v>
      </c>
      <c r="B3692" s="74" t="str">
        <f t="shared" si="457"/>
        <v>V150BG</v>
      </c>
      <c r="C3692" t="str">
        <f>VLOOKUP(A3692,'BASE ARTICLE SAMUEL 25012023 v1'!$A$1:$B$1287,2,FALSE)</f>
        <v>AF</v>
      </c>
      <c r="D3692">
        <v>7214321415</v>
      </c>
      <c r="E3692">
        <v>1</v>
      </c>
      <c r="F3692" t="s">
        <v>1597</v>
      </c>
      <c r="G3692" s="71">
        <f>VLOOKUP(M3692,'BASE ARTICLE SAMUEL 25012023 v1'!$A$1:$F$1287,6,FALSE)</f>
        <v>0.03</v>
      </c>
      <c r="H3692" s="6">
        <f>VLOOKUP(M3692,'BASE ARTICLE SAMUEL 25012023 v2'!$A$1:$H$1287,8,FALSE)</f>
        <v>0.03</v>
      </c>
      <c r="I3692">
        <v>0.05</v>
      </c>
      <c r="J3692">
        <f t="shared" si="458"/>
        <v>0.05</v>
      </c>
      <c r="K3692" s="6">
        <f>VLOOKUP(M3692,'BASE ARTICLE SAMUEL 25012023 v2'!$A$1:$K$1287,11,FALSE)</f>
        <v>5.0000000010000001</v>
      </c>
      <c r="L3692" s="6">
        <f t="shared" si="459"/>
        <v>5.0000000010000001</v>
      </c>
      <c r="M3692">
        <v>7214321415</v>
      </c>
      <c r="N3692" t="str">
        <f>VLOOKUP(M3692,'BASE ARTICLE SAMUEL 25012023 v1'!$A$2:$B$1287,2,FALSE)</f>
        <v>AN</v>
      </c>
      <c r="O3692">
        <f t="shared" si="460"/>
        <v>0.03</v>
      </c>
    </row>
    <row r="3693" spans="1:15" outlineLevel="2" x14ac:dyDescent="0.25">
      <c r="A3693" t="s">
        <v>1443</v>
      </c>
      <c r="B3693" s="74" t="str">
        <f t="shared" si="457"/>
        <v>V150BG</v>
      </c>
      <c r="C3693" t="str">
        <f>VLOOKUP(A3693,'BASE ARTICLE SAMUEL 25012023 v1'!$A$1:$B$1287,2,FALSE)</f>
        <v>AF</v>
      </c>
      <c r="D3693" t="s">
        <v>1603</v>
      </c>
      <c r="E3693">
        <v>0.97</v>
      </c>
      <c r="F3693" t="s">
        <v>1604</v>
      </c>
      <c r="G3693" s="71">
        <f>VLOOKUP(M3693,'BASE ARTICLE SAMUEL 25012023 v1'!$A$1:$F$1287,6,FALSE)</f>
        <v>50</v>
      </c>
      <c r="H3693" s="6">
        <f>VLOOKUP(M3693,'BASE ARTICLE SAMUEL 25012023 v2'!$A$1:$H$1287,8,FALSE)</f>
        <v>0</v>
      </c>
      <c r="I3693">
        <v>75</v>
      </c>
      <c r="J3693">
        <f t="shared" si="458"/>
        <v>72.75</v>
      </c>
      <c r="K3693" s="6">
        <f>VLOOKUP(M3693,'BASE ARTICLE SAMUEL 25012023 v2'!$A$1:$K$1287,11,FALSE)</f>
        <v>75</v>
      </c>
      <c r="L3693" s="6">
        <f t="shared" si="459"/>
        <v>72.75</v>
      </c>
      <c r="M3693" t="s">
        <v>1603</v>
      </c>
      <c r="N3693" t="str">
        <f>VLOOKUP(M3693,'BASE ARTICLE SAMUEL 25012023 v1'!$A$2:$B$1287,2,FALSE)</f>
        <v>AN</v>
      </c>
      <c r="O3693">
        <f t="shared" si="460"/>
        <v>0</v>
      </c>
    </row>
    <row r="3694" spans="1:15" outlineLevel="2" x14ac:dyDescent="0.25">
      <c r="A3694" t="s">
        <v>1443</v>
      </c>
      <c r="B3694" s="74" t="str">
        <f t="shared" si="457"/>
        <v>V150BG</v>
      </c>
      <c r="C3694" t="str">
        <f>VLOOKUP(A3694,'BASE ARTICLE SAMUEL 25012023 v1'!$A$1:$B$1287,2,FALSE)</f>
        <v>AF</v>
      </c>
      <c r="D3694" t="s">
        <v>757</v>
      </c>
      <c r="E3694">
        <v>1</v>
      </c>
      <c r="F3694" t="s">
        <v>758</v>
      </c>
      <c r="G3694" s="71">
        <f>VLOOKUP(M3694,'BASE ARTICLE SAMUEL 25012023 v1'!$A$1:$F$1287,6,FALSE)</f>
        <v>1.22</v>
      </c>
      <c r="H3694" s="6">
        <f>VLOOKUP(M3694,'BASE ARTICLE SAMUEL 25012023 v2'!$A$1:$H$1287,8,FALSE)</f>
        <v>1.22</v>
      </c>
      <c r="I3694">
        <v>1.62</v>
      </c>
      <c r="J3694">
        <f t="shared" si="458"/>
        <v>1.62</v>
      </c>
      <c r="K3694" s="6">
        <f>VLOOKUP(M3694,'BASE ARTICLE SAMUEL 25012023 v2'!$A$1:$K$1287,11,FALSE)</f>
        <v>1.6226</v>
      </c>
      <c r="L3694" s="6">
        <f t="shared" si="459"/>
        <v>1.6226</v>
      </c>
      <c r="M3694" t="s">
        <v>757</v>
      </c>
      <c r="N3694" t="str">
        <f>VLOOKUP(M3694,'BASE ARTICLE SAMUEL 25012023 v1'!$A$2:$B$1287,2,FALSE)</f>
        <v>AS</v>
      </c>
      <c r="O3694">
        <f t="shared" si="460"/>
        <v>1.22</v>
      </c>
    </row>
    <row r="3695" spans="1:15" outlineLevel="2" x14ac:dyDescent="0.25">
      <c r="A3695" t="s">
        <v>1443</v>
      </c>
      <c r="B3695" s="74" t="str">
        <f t="shared" si="457"/>
        <v>V150BG</v>
      </c>
      <c r="C3695" t="str">
        <f>VLOOKUP(A3695,'BASE ARTICLE SAMUEL 25012023 v1'!$A$1:$B$1287,2,FALSE)</f>
        <v>AF</v>
      </c>
      <c r="D3695">
        <v>9600000618</v>
      </c>
      <c r="E3695">
        <v>1</v>
      </c>
      <c r="F3695" t="s">
        <v>1160</v>
      </c>
      <c r="G3695" s="71">
        <f>VLOOKUP(M3695,'BASE ARTICLE SAMUEL 25012023 v1'!$A$1:$F$1287,6,FALSE)</f>
        <v>1.2</v>
      </c>
      <c r="H3695" s="6">
        <f>VLOOKUP(M3695,'BASE ARTICLE SAMUEL 25012023 v2'!$A$1:$H$1287,8,FALSE)</f>
        <v>1.2</v>
      </c>
      <c r="I3695">
        <v>2.4</v>
      </c>
      <c r="J3695">
        <f t="shared" si="458"/>
        <v>2.4</v>
      </c>
      <c r="K3695" s="6">
        <f>VLOOKUP(M3695,'BASE ARTICLE SAMUEL 25012023 v2'!$A$1:$K$1287,11,FALSE)</f>
        <v>2.4</v>
      </c>
      <c r="L3695" s="6">
        <f t="shared" si="459"/>
        <v>2.4</v>
      </c>
      <c r="M3695">
        <v>9600000618</v>
      </c>
      <c r="N3695" t="str">
        <f>VLOOKUP(M3695,'BASE ARTICLE SAMUEL 25012023 v1'!$A$2:$B$1287,2,FALSE)</f>
        <v>AN</v>
      </c>
      <c r="O3695">
        <f t="shared" si="460"/>
        <v>1.2</v>
      </c>
    </row>
    <row r="3696" spans="1:15" outlineLevel="2" x14ac:dyDescent="0.25">
      <c r="A3696" t="s">
        <v>1443</v>
      </c>
      <c r="B3696" s="74" t="str">
        <f t="shared" si="457"/>
        <v>V150BG</v>
      </c>
      <c r="C3696" t="str">
        <f>VLOOKUP(A3696,'BASE ARTICLE SAMUEL 25012023 v1'!$A$1:$B$1287,2,FALSE)</f>
        <v>AF</v>
      </c>
      <c r="D3696" t="s">
        <v>1549</v>
      </c>
      <c r="E3696">
        <v>1</v>
      </c>
      <c r="F3696" t="s">
        <v>1550</v>
      </c>
      <c r="G3696" s="71">
        <f>VLOOKUP(M3696,'BASE ARTICLE SAMUEL 25012023 v1'!$A$1:$F$1287,6,FALSE)</f>
        <v>5</v>
      </c>
      <c r="H3696" s="6">
        <f>VLOOKUP(M3696,'BASE ARTICLE SAMUEL 25012023 v2'!$A$1:$H$1287,8,FALSE)</f>
        <v>5</v>
      </c>
      <c r="I3696">
        <v>0</v>
      </c>
      <c r="J3696">
        <f t="shared" si="458"/>
        <v>0</v>
      </c>
      <c r="K3696" s="6">
        <f>VLOOKUP(M3696,'BASE ARTICLE SAMUEL 25012023 v2'!$A$1:$K$1287,11,FALSE)</f>
        <v>5.5</v>
      </c>
      <c r="L3696" s="6">
        <f t="shared" si="459"/>
        <v>5.5</v>
      </c>
      <c r="M3696" t="s">
        <v>1549</v>
      </c>
      <c r="N3696" t="str">
        <f>VLOOKUP(M3696,'BASE ARTICLE SAMUEL 25012023 v1'!$A$2:$B$1287,2,FALSE)</f>
        <v>AN</v>
      </c>
      <c r="O3696">
        <f t="shared" si="460"/>
        <v>5</v>
      </c>
    </row>
    <row r="3697" spans="1:15" outlineLevel="2" x14ac:dyDescent="0.25">
      <c r="A3697" t="s">
        <v>1443</v>
      </c>
      <c r="B3697" s="74" t="str">
        <f t="shared" si="457"/>
        <v>V150BG</v>
      </c>
      <c r="C3697" t="str">
        <f>VLOOKUP(A3697,'BASE ARTICLE SAMUEL 25012023 v1'!$A$1:$B$1287,2,FALSE)</f>
        <v>AF</v>
      </c>
      <c r="D3697" t="s">
        <v>1667</v>
      </c>
      <c r="E3697">
        <v>2</v>
      </c>
      <c r="F3697" t="s">
        <v>1668</v>
      </c>
      <c r="G3697" s="71">
        <f>VLOOKUP(M3697,'BASE ARTICLE SAMUEL 25012023 v1'!$A$1:$F$1287,6,FALSE)</f>
        <v>0.6</v>
      </c>
      <c r="H3697" s="6">
        <f>VLOOKUP(M3697,'BASE ARTICLE SAMUEL 25012023 v2'!$A$1:$H$1287,8,FALSE)</f>
        <v>0.6</v>
      </c>
      <c r="I3697">
        <v>0.9</v>
      </c>
      <c r="J3697">
        <f t="shared" si="458"/>
        <v>1.8</v>
      </c>
      <c r="K3697" s="6">
        <f>VLOOKUP(M3697,'BASE ARTICLE SAMUEL 25012023 v2'!$A$1:$K$1287,11,FALSE)</f>
        <v>0.89999999999999991</v>
      </c>
      <c r="L3697" s="6">
        <f t="shared" si="459"/>
        <v>1.7999999999999998</v>
      </c>
      <c r="M3697" t="s">
        <v>1667</v>
      </c>
      <c r="N3697" t="str">
        <f>VLOOKUP(M3697,'BASE ARTICLE SAMUEL 25012023 v1'!$A$2:$B$1287,2,FALSE)</f>
        <v>AN</v>
      </c>
      <c r="O3697">
        <f t="shared" si="460"/>
        <v>1.2</v>
      </c>
    </row>
    <row r="3698" spans="1:15" outlineLevel="2" x14ac:dyDescent="0.25">
      <c r="A3698" t="s">
        <v>1443</v>
      </c>
      <c r="B3698" s="74" t="str">
        <f t="shared" si="457"/>
        <v>V150BG</v>
      </c>
      <c r="C3698" t="str">
        <f>VLOOKUP(A3698,'BASE ARTICLE SAMUEL 25012023 v1'!$A$1:$B$1287,2,FALSE)</f>
        <v>AF</v>
      </c>
      <c r="D3698" t="s">
        <v>2356</v>
      </c>
      <c r="E3698">
        <v>1</v>
      </c>
      <c r="F3698" t="s">
        <v>2357</v>
      </c>
      <c r="G3698" s="71">
        <f>VLOOKUP(M3698,'BASE ARTICLE SAMUEL 25012023 v1'!$A$1:$F$1287,6,FALSE)</f>
        <v>3.74</v>
      </c>
      <c r="H3698" s="6">
        <f>VLOOKUP(M3698,'BASE ARTICLE SAMUEL 25012023 v2'!$A$1:$H$1287,8,FALSE)</f>
        <v>3.74</v>
      </c>
      <c r="I3698">
        <v>0</v>
      </c>
      <c r="J3698">
        <f t="shared" si="458"/>
        <v>0</v>
      </c>
      <c r="K3698" s="6">
        <f>VLOOKUP(M3698,'BASE ARTICLE SAMUEL 25012023 v2'!$A$1:$K$1287,11,FALSE)</f>
        <v>5.61</v>
      </c>
      <c r="L3698" s="6">
        <f t="shared" si="459"/>
        <v>5.61</v>
      </c>
      <c r="M3698" t="s">
        <v>2356</v>
      </c>
      <c r="N3698" t="str">
        <f>VLOOKUP(M3698,'BASE ARTICLE SAMUEL 25012023 v1'!$A$2:$B$1287,2,FALSE)</f>
        <v>AN</v>
      </c>
      <c r="O3698">
        <f t="shared" si="460"/>
        <v>3.74</v>
      </c>
    </row>
    <row r="3699" spans="1:15" outlineLevel="2" x14ac:dyDescent="0.25">
      <c r="A3699" t="s">
        <v>1443</v>
      </c>
      <c r="B3699" s="74" t="str">
        <f t="shared" si="457"/>
        <v>V150BG</v>
      </c>
      <c r="C3699" t="str">
        <f>VLOOKUP(A3699,'BASE ARTICLE SAMUEL 25012023 v1'!$A$1:$B$1287,2,FALSE)</f>
        <v>AF</v>
      </c>
      <c r="D3699" t="s">
        <v>2535</v>
      </c>
      <c r="E3699">
        <v>1</v>
      </c>
      <c r="F3699" t="s">
        <v>2536</v>
      </c>
      <c r="G3699" s="71">
        <f>VLOOKUP(M3699,'BASE ARTICLE SAMUEL 25012023 v1'!$A$1:$F$1287,6,FALSE)</f>
        <v>0.85</v>
      </c>
      <c r="H3699" s="6">
        <f>VLOOKUP(M3699,'BASE ARTICLE SAMUEL 25012023 v2'!$A$1:$H$1287,8,FALSE)</f>
        <v>0.85</v>
      </c>
      <c r="I3699">
        <v>15.6</v>
      </c>
      <c r="J3699">
        <f t="shared" si="458"/>
        <v>15.6</v>
      </c>
      <c r="K3699" s="6">
        <f>VLOOKUP(M3699,'BASE ARTICLE SAMUEL 25012023 v2'!$A$1:$K$1287,11,FALSE)</f>
        <v>1.1305000000000001</v>
      </c>
      <c r="L3699" s="6">
        <f t="shared" si="459"/>
        <v>1.1305000000000001</v>
      </c>
      <c r="M3699" t="s">
        <v>2535</v>
      </c>
      <c r="N3699" t="str">
        <f>VLOOKUP(M3699,'BASE ARTICLE SAMUEL 25012023 v1'!$A$2:$B$1287,2,FALSE)</f>
        <v>AN</v>
      </c>
      <c r="O3699">
        <f t="shared" si="460"/>
        <v>0.85</v>
      </c>
    </row>
    <row r="3700" spans="1:15" outlineLevel="1" x14ac:dyDescent="0.25">
      <c r="A3700" s="74" t="s">
        <v>4306</v>
      </c>
      <c r="B3700" s="74" t="str">
        <f t="shared" si="457"/>
        <v>SPR900V150BG</v>
      </c>
      <c r="H3700" s="6" t="e">
        <f>VLOOKUP(M3700,'BASE ARTICLE SAMUEL 25012023 v2'!$A$1:$H$1287,8,FALSE)</f>
        <v>#N/A</v>
      </c>
      <c r="K3700" s="6" t="e">
        <f>VLOOKUP(M3700,'BASE ARTICLE SAMUEL 25012023 v2'!$A$1:$K$1287,11,FALSE)</f>
        <v>#N/A</v>
      </c>
      <c r="L3700" s="6">
        <f>SUBTOTAL(9,L3675:L3699)</f>
        <v>1281.8451599949399</v>
      </c>
      <c r="O3700">
        <f>SUBTOTAL(9,O3675:O3699)</f>
        <v>800.71300000000008</v>
      </c>
    </row>
    <row r="3701" spans="1:15" outlineLevel="2" x14ac:dyDescent="0.25">
      <c r="A3701" t="s">
        <v>1152</v>
      </c>
      <c r="B3701" s="74" t="str">
        <f t="shared" si="457"/>
        <v>V75</v>
      </c>
      <c r="C3701" t="str">
        <f>VLOOKUP(A3701,'BASE ARTICLE SAMUEL 25012023 v1'!$A$1:$B$1287,2,FALSE)</f>
        <v>AF</v>
      </c>
      <c r="D3701" t="s">
        <v>576</v>
      </c>
      <c r="E3701">
        <v>0.75</v>
      </c>
      <c r="F3701" t="s">
        <v>577</v>
      </c>
      <c r="G3701" s="71">
        <f>VLOOKUP(M3701,'BASE ARTICLE SAMUEL 25012023 v1'!$A$1:$F$1287,6,FALSE)</f>
        <v>3.2</v>
      </c>
      <c r="H3701" s="6">
        <f>VLOOKUP(M3701,'BASE ARTICLE SAMUEL 25012023 v2'!$A$1:$H$1287,8,FALSE)</f>
        <v>3.2</v>
      </c>
      <c r="I3701">
        <v>4.3499999999999996</v>
      </c>
      <c r="J3701">
        <f t="shared" ref="J3701:J3725" si="461">E3701*I3701</f>
        <v>3.2624999999999997</v>
      </c>
      <c r="K3701" s="6">
        <f>VLOOKUP(M3701,'BASE ARTICLE SAMUEL 25012023 v2'!$A$1:$K$1287,11,FALSE)</f>
        <v>4.8000000000000007</v>
      </c>
      <c r="L3701" s="6">
        <f t="shared" ref="L3701:L3725" si="462">E3701*K3701</f>
        <v>3.6000000000000005</v>
      </c>
      <c r="M3701" t="s">
        <v>576</v>
      </c>
      <c r="N3701" t="str">
        <f>VLOOKUP(M3701,'BASE ARTICLE SAMUEL 25012023 v1'!$A$2:$B$1287,2,FALSE)</f>
        <v>AN</v>
      </c>
      <c r="O3701">
        <f t="shared" si="460"/>
        <v>2.4000000000000004</v>
      </c>
    </row>
    <row r="3702" spans="1:15" outlineLevel="2" x14ac:dyDescent="0.25">
      <c r="A3702" t="s">
        <v>1152</v>
      </c>
      <c r="B3702" s="74" t="str">
        <f t="shared" si="457"/>
        <v>V75</v>
      </c>
      <c r="C3702" t="str">
        <f>VLOOKUP(A3702,'BASE ARTICLE SAMUEL 25012023 v1'!$A$1:$B$1287,2,FALSE)</f>
        <v>AF</v>
      </c>
      <c r="D3702" t="s">
        <v>1522</v>
      </c>
      <c r="E3702">
        <v>1</v>
      </c>
      <c r="F3702" t="s">
        <v>1523</v>
      </c>
      <c r="G3702" s="71">
        <f>VLOOKUP(M3702,'BASE ARTICLE SAMUEL 25012023 v1'!$A$1:$F$1287,6,FALSE)</f>
        <v>13.79</v>
      </c>
      <c r="H3702" s="6">
        <f>VLOOKUP(M3702,'BASE ARTICLE SAMUEL 25012023 v2'!$A$1:$H$1287,8,FALSE)</f>
        <v>12.83</v>
      </c>
      <c r="I3702">
        <v>20.69</v>
      </c>
      <c r="J3702">
        <f t="shared" si="461"/>
        <v>20.69</v>
      </c>
      <c r="K3702" s="6">
        <f>VLOOKUP(M3702,'BASE ARTICLE SAMUEL 25012023 v2'!$A$1:$K$1287,11,FALSE)</f>
        <v>19.245000000000001</v>
      </c>
      <c r="L3702" s="6">
        <f t="shared" si="462"/>
        <v>19.245000000000001</v>
      </c>
      <c r="M3702" t="s">
        <v>1522</v>
      </c>
      <c r="N3702" t="str">
        <f>VLOOKUP(M3702,'BASE ARTICLE SAMUEL 25012023 v1'!$A$2:$B$1287,2,FALSE)</f>
        <v>AS</v>
      </c>
      <c r="O3702">
        <f t="shared" si="460"/>
        <v>12.83</v>
      </c>
    </row>
    <row r="3703" spans="1:15" outlineLevel="2" x14ac:dyDescent="0.25">
      <c r="A3703" t="s">
        <v>1152</v>
      </c>
      <c r="B3703" s="74" t="str">
        <f t="shared" si="457"/>
        <v>V75</v>
      </c>
      <c r="C3703" t="str">
        <f>VLOOKUP(A3703,'BASE ARTICLE SAMUEL 25012023 v1'!$A$1:$B$1287,2,FALSE)</f>
        <v>AF</v>
      </c>
      <c r="D3703" t="s">
        <v>1118</v>
      </c>
      <c r="E3703">
        <v>1</v>
      </c>
      <c r="F3703" t="s">
        <v>1119</v>
      </c>
      <c r="G3703" s="71">
        <f>VLOOKUP(M3703,'BASE ARTICLE SAMUEL 25012023 v1'!$A$1:$F$1287,6,FALSE)</f>
        <v>0</v>
      </c>
      <c r="H3703" s="6">
        <f>VLOOKUP(M3703,'BASE ARTICLE SAMUEL 25012023 v2'!$A$1:$H$1287,8,FALSE)</f>
        <v>83.629999999999981</v>
      </c>
      <c r="I3703">
        <v>135.75</v>
      </c>
      <c r="J3703">
        <f t="shared" si="461"/>
        <v>135.75</v>
      </c>
      <c r="K3703" s="6">
        <f>VLOOKUP(M3703,'BASE ARTICLE SAMUEL 25012023 v2'!$A$1:$K$1287,11,FALSE)</f>
        <v>142.03600000000003</v>
      </c>
      <c r="L3703" s="6">
        <f t="shared" si="462"/>
        <v>142.03600000000003</v>
      </c>
      <c r="M3703" t="s">
        <v>1118</v>
      </c>
      <c r="N3703" t="str">
        <f>VLOOKUP(M3703,'BASE ARTICLE SAMUEL 25012023 v1'!$A$2:$B$1287,2,FALSE)</f>
        <v>AF</v>
      </c>
      <c r="O3703">
        <f t="shared" si="460"/>
        <v>83.629999999999981</v>
      </c>
    </row>
    <row r="3704" spans="1:15" outlineLevel="2" x14ac:dyDescent="0.25">
      <c r="A3704" t="s">
        <v>1152</v>
      </c>
      <c r="B3704" s="74" t="str">
        <f t="shared" si="457"/>
        <v>V75</v>
      </c>
      <c r="C3704" t="str">
        <f>VLOOKUP(A3704,'BASE ARTICLE SAMUEL 25012023 v1'!$A$1:$B$1287,2,FALSE)</f>
        <v>AF</v>
      </c>
      <c r="D3704" t="s">
        <v>942</v>
      </c>
      <c r="E3704">
        <v>1</v>
      </c>
      <c r="F3704" t="s">
        <v>943</v>
      </c>
      <c r="G3704" s="71">
        <f>VLOOKUP(M3704,'BASE ARTICLE SAMUEL 25012023 v1'!$A$1:$F$1287,6,FALSE)</f>
        <v>1.64</v>
      </c>
      <c r="H3704" s="6">
        <f>VLOOKUP(M3704,'BASE ARTICLE SAMUEL 25012023 v2'!$A$1:$H$1287,8,FALSE)</f>
        <v>1.83</v>
      </c>
      <c r="I3704">
        <v>2.4500000000000002</v>
      </c>
      <c r="J3704">
        <f t="shared" si="461"/>
        <v>2.4500000000000002</v>
      </c>
      <c r="K3704" s="6">
        <f>VLOOKUP(M3704,'BASE ARTICLE SAMUEL 25012023 v2'!$A$1:$K$1287,11,FALSE)</f>
        <v>2.7450000000000001</v>
      </c>
      <c r="L3704" s="6">
        <f t="shared" si="462"/>
        <v>2.7450000000000001</v>
      </c>
      <c r="M3704" t="s">
        <v>942</v>
      </c>
      <c r="N3704" t="str">
        <f>VLOOKUP(M3704,'BASE ARTICLE SAMUEL 25012023 v1'!$A$2:$B$1287,2,FALSE)</f>
        <v>AS</v>
      </c>
      <c r="O3704">
        <f t="shared" si="460"/>
        <v>1.83</v>
      </c>
    </row>
    <row r="3705" spans="1:15" outlineLevel="2" x14ac:dyDescent="0.25">
      <c r="A3705" t="s">
        <v>1152</v>
      </c>
      <c r="B3705" s="74" t="str">
        <f t="shared" si="457"/>
        <v>V75</v>
      </c>
      <c r="C3705" t="str">
        <f>VLOOKUP(A3705,'BASE ARTICLE SAMUEL 25012023 v1'!$A$1:$B$1287,2,FALSE)</f>
        <v>AF</v>
      </c>
      <c r="D3705" t="s">
        <v>558</v>
      </c>
      <c r="E3705">
        <v>2</v>
      </c>
      <c r="F3705" t="s">
        <v>559</v>
      </c>
      <c r="G3705" s="71">
        <f>VLOOKUP(M3705,'BASE ARTICLE SAMUEL 25012023 v1'!$A$1:$F$1287,6,FALSE)</f>
        <v>0.85</v>
      </c>
      <c r="H3705" s="6">
        <f>VLOOKUP(M3705,'BASE ARTICLE SAMUEL 25012023 v2'!$A$1:$H$1287,8,FALSE)</f>
        <v>0.91100000000000003</v>
      </c>
      <c r="I3705">
        <v>1.1299999999999999</v>
      </c>
      <c r="J3705">
        <f t="shared" si="461"/>
        <v>2.2599999999999998</v>
      </c>
      <c r="K3705" s="6">
        <f>VLOOKUP(M3705,'BASE ARTICLE SAMUEL 25012023 v2'!$A$1:$K$1287,11,FALSE)</f>
        <v>1.2116300000000002</v>
      </c>
      <c r="L3705" s="6">
        <f t="shared" si="462"/>
        <v>2.4232600000000004</v>
      </c>
      <c r="M3705" t="s">
        <v>558</v>
      </c>
      <c r="N3705" t="str">
        <f>VLOOKUP(M3705,'BASE ARTICLE SAMUEL 25012023 v1'!$A$2:$B$1287,2,FALSE)</f>
        <v>AS</v>
      </c>
      <c r="O3705">
        <f t="shared" si="460"/>
        <v>1.8220000000000001</v>
      </c>
    </row>
    <row r="3706" spans="1:15" outlineLevel="2" x14ac:dyDescent="0.25">
      <c r="A3706" t="s">
        <v>1152</v>
      </c>
      <c r="B3706" s="74" t="str">
        <f t="shared" si="457"/>
        <v>V75</v>
      </c>
      <c r="C3706" t="str">
        <f>VLOOKUP(A3706,'BASE ARTICLE SAMUEL 25012023 v1'!$A$1:$B$1287,2,FALSE)</f>
        <v>AF</v>
      </c>
      <c r="D3706">
        <v>101007</v>
      </c>
      <c r="E3706">
        <v>1</v>
      </c>
      <c r="F3706" t="s">
        <v>582</v>
      </c>
      <c r="G3706" s="71">
        <f>VLOOKUP(M3706,'BASE ARTICLE SAMUEL 25012023 v1'!$A$1:$F$1287,6,FALSE)</f>
        <v>1.5</v>
      </c>
      <c r="H3706" s="6">
        <f>VLOOKUP(M3706,'BASE ARTICLE SAMUEL 25012023 v2'!$A$1:$H$1287,8,FALSE)</f>
        <v>1.5</v>
      </c>
      <c r="I3706">
        <v>2.25</v>
      </c>
      <c r="J3706">
        <f t="shared" si="461"/>
        <v>2.25</v>
      </c>
      <c r="K3706" s="6">
        <f>VLOOKUP(M3706,'BASE ARTICLE SAMUEL 25012023 v2'!$A$1:$K$1287,11,FALSE)</f>
        <v>2.25</v>
      </c>
      <c r="L3706" s="6">
        <f t="shared" si="462"/>
        <v>2.25</v>
      </c>
      <c r="M3706">
        <v>101007</v>
      </c>
      <c r="N3706" t="str">
        <f>VLOOKUP(M3706,'BASE ARTICLE SAMUEL 25012023 v1'!$A$2:$B$1287,2,FALSE)</f>
        <v>AN</v>
      </c>
      <c r="O3706">
        <f t="shared" si="460"/>
        <v>1.5</v>
      </c>
    </row>
    <row r="3707" spans="1:15" outlineLevel="2" x14ac:dyDescent="0.25">
      <c r="A3707" t="s">
        <v>1152</v>
      </c>
      <c r="B3707" s="74" t="str">
        <f t="shared" si="457"/>
        <v>V75</v>
      </c>
      <c r="C3707" t="str">
        <f>VLOOKUP(A3707,'BASE ARTICLE SAMUEL 25012023 v1'!$A$1:$B$1287,2,FALSE)</f>
        <v>AF</v>
      </c>
      <c r="D3707" t="s">
        <v>1105</v>
      </c>
      <c r="E3707">
        <v>1</v>
      </c>
      <c r="F3707" t="s">
        <v>1106</v>
      </c>
      <c r="G3707" s="71">
        <f>VLOOKUP(M3707,'BASE ARTICLE SAMUEL 25012023 v1'!$A$1:$F$1287,6,FALSE)</f>
        <v>153.44999999999999</v>
      </c>
      <c r="H3707" s="6">
        <f>VLOOKUP(M3707,'BASE ARTICLE SAMUEL 25012023 v2'!$A$1:$H$1287,8,FALSE)</f>
        <v>153.44999999999999</v>
      </c>
      <c r="I3707">
        <v>225.99</v>
      </c>
      <c r="J3707">
        <f t="shared" si="461"/>
        <v>225.99</v>
      </c>
      <c r="K3707" s="6">
        <f>VLOOKUP(M3707,'BASE ARTICLE SAMUEL 25012023 v2'!$A$1:$K$1287,11,FALSE)</f>
        <v>230.17499999999998</v>
      </c>
      <c r="L3707" s="6">
        <f t="shared" si="462"/>
        <v>230.17499999999998</v>
      </c>
      <c r="M3707" t="s">
        <v>1105</v>
      </c>
      <c r="N3707" t="str">
        <f>VLOOKUP(M3707,'BASE ARTICLE SAMUEL 25012023 v1'!$A$2:$B$1287,2,FALSE)</f>
        <v>AN</v>
      </c>
      <c r="O3707">
        <f t="shared" si="460"/>
        <v>153.44999999999999</v>
      </c>
    </row>
    <row r="3708" spans="1:15" outlineLevel="2" x14ac:dyDescent="0.25">
      <c r="A3708" t="s">
        <v>1152</v>
      </c>
      <c r="B3708" s="74" t="str">
        <f t="shared" si="457"/>
        <v>V75</v>
      </c>
      <c r="C3708" t="str">
        <f>VLOOKUP(A3708,'BASE ARTICLE SAMUEL 25012023 v1'!$A$1:$B$1287,2,FALSE)</f>
        <v>AF</v>
      </c>
      <c r="D3708" t="s">
        <v>1138</v>
      </c>
      <c r="E3708">
        <v>1</v>
      </c>
      <c r="F3708" t="s">
        <v>3929</v>
      </c>
      <c r="G3708" s="71">
        <f>VLOOKUP(M3708,'BASE ARTICLE SAMUEL 25012023 v1'!$A$1:$F$1287,6,FALSE)</f>
        <v>285</v>
      </c>
      <c r="H3708" s="6">
        <f>VLOOKUP(M3708,'BASE ARTICLE SAMUEL 25012023 v2'!$A$1:$H$1287,8,FALSE)</f>
        <v>285</v>
      </c>
      <c r="I3708">
        <v>427.5</v>
      </c>
      <c r="J3708">
        <f t="shared" si="461"/>
        <v>427.5</v>
      </c>
      <c r="K3708" s="6">
        <f>VLOOKUP(M3708,'BASE ARTICLE SAMUEL 25012023 v2'!$A$1:$K$1287,11,FALSE)</f>
        <v>427.5</v>
      </c>
      <c r="L3708" s="6">
        <f t="shared" si="462"/>
        <v>427.5</v>
      </c>
      <c r="M3708" t="s">
        <v>1138</v>
      </c>
      <c r="N3708" t="str">
        <f>VLOOKUP(M3708,'BASE ARTICLE SAMUEL 25012023 v1'!$A$2:$B$1287,2,FALSE)</f>
        <v>AN</v>
      </c>
      <c r="O3708">
        <f t="shared" si="460"/>
        <v>285</v>
      </c>
    </row>
    <row r="3709" spans="1:15" outlineLevel="2" x14ac:dyDescent="0.25">
      <c r="A3709" t="s">
        <v>1152</v>
      </c>
      <c r="B3709" s="74" t="str">
        <f t="shared" si="457"/>
        <v>V75</v>
      </c>
      <c r="C3709" t="str">
        <f>VLOOKUP(A3709,'BASE ARTICLE SAMUEL 25012023 v1'!$A$1:$B$1287,2,FALSE)</f>
        <v>AF</v>
      </c>
      <c r="D3709">
        <v>8434000618</v>
      </c>
      <c r="E3709">
        <v>1</v>
      </c>
      <c r="F3709" t="s">
        <v>1485</v>
      </c>
      <c r="G3709" s="71">
        <f>VLOOKUP(M3709,'BASE ARTICLE SAMUEL 25012023 v1'!$A$1:$F$1287,6,FALSE)</f>
        <v>0.02</v>
      </c>
      <c r="H3709" s="6">
        <f>VLOOKUP(M3709,'BASE ARTICLE SAMUEL 25012023 v2'!$A$1:$H$1287,8,FALSE)</f>
        <v>0.02</v>
      </c>
      <c r="I3709">
        <v>0.03</v>
      </c>
      <c r="J3709">
        <f t="shared" si="461"/>
        <v>0.03</v>
      </c>
      <c r="K3709" s="6">
        <f>VLOOKUP(M3709,'BASE ARTICLE SAMUEL 25012023 v2'!$A$1:$K$1287,11,FALSE)</f>
        <v>0.03</v>
      </c>
      <c r="L3709" s="6">
        <f t="shared" si="462"/>
        <v>0.03</v>
      </c>
      <c r="M3709">
        <v>8434000618</v>
      </c>
      <c r="N3709" t="str">
        <f>VLOOKUP(M3709,'BASE ARTICLE SAMUEL 25012023 v1'!$A$2:$B$1287,2,FALSE)</f>
        <v>AN</v>
      </c>
      <c r="O3709">
        <f t="shared" si="460"/>
        <v>0.02</v>
      </c>
    </row>
    <row r="3710" spans="1:15" outlineLevel="2" x14ac:dyDescent="0.25">
      <c r="A3710" t="s">
        <v>1152</v>
      </c>
      <c r="B3710" s="74" t="str">
        <f t="shared" si="457"/>
        <v>V75</v>
      </c>
      <c r="C3710" t="str">
        <f>VLOOKUP(A3710,'BASE ARTICLE SAMUEL 25012023 v1'!$A$1:$B$1287,2,FALSE)</f>
        <v>AF</v>
      </c>
      <c r="D3710" t="s">
        <v>1669</v>
      </c>
      <c r="E3710">
        <v>2</v>
      </c>
      <c r="F3710" t="s">
        <v>1670</v>
      </c>
      <c r="G3710" s="71">
        <f>VLOOKUP(M3710,'BASE ARTICLE SAMUEL 25012023 v1'!$A$1:$F$1287,6,FALSE)</f>
        <v>7.0000000000000007E-2</v>
      </c>
      <c r="H3710" s="6">
        <f>VLOOKUP(M3710,'BASE ARTICLE SAMUEL 25012023 v2'!$A$1:$H$1287,8,FALSE)</f>
        <v>7.0000000000000007E-2</v>
      </c>
      <c r="I3710">
        <v>0.11</v>
      </c>
      <c r="J3710">
        <f t="shared" si="461"/>
        <v>0.22</v>
      </c>
      <c r="K3710" s="6">
        <f>VLOOKUP(M3710,'BASE ARTICLE SAMUEL 25012023 v2'!$A$1:$K$1287,11,FALSE)</f>
        <v>0.11200000000000002</v>
      </c>
      <c r="L3710" s="6">
        <f t="shared" si="462"/>
        <v>0.22400000000000003</v>
      </c>
      <c r="M3710" t="s">
        <v>1669</v>
      </c>
      <c r="N3710" t="str">
        <f>VLOOKUP(M3710,'BASE ARTICLE SAMUEL 25012023 v1'!$A$2:$B$1287,2,FALSE)</f>
        <v>AN</v>
      </c>
      <c r="O3710">
        <f t="shared" si="460"/>
        <v>0.14000000000000001</v>
      </c>
    </row>
    <row r="3711" spans="1:15" outlineLevel="2" x14ac:dyDescent="0.25">
      <c r="A3711" t="s">
        <v>1152</v>
      </c>
      <c r="B3711" s="74" t="str">
        <f t="shared" si="457"/>
        <v>V75</v>
      </c>
      <c r="C3711" t="str">
        <f>VLOOKUP(A3711,'BASE ARTICLE SAMUEL 25012023 v1'!$A$1:$B$1287,2,FALSE)</f>
        <v>AF</v>
      </c>
      <c r="D3711" t="s">
        <v>569</v>
      </c>
      <c r="E3711">
        <v>1</v>
      </c>
      <c r="F3711" t="s">
        <v>570</v>
      </c>
      <c r="G3711" s="71">
        <f>VLOOKUP(M3711,'BASE ARTICLE SAMUEL 25012023 v1'!$A$1:$F$1287,6,FALSE)</f>
        <v>0.67</v>
      </c>
      <c r="H3711" s="6">
        <f>VLOOKUP(M3711,'BASE ARTICLE SAMUEL 25012023 v2'!$A$1:$H$1287,8,FALSE)</f>
        <v>0.73</v>
      </c>
      <c r="I3711">
        <v>0.9</v>
      </c>
      <c r="J3711">
        <f t="shared" si="461"/>
        <v>0.9</v>
      </c>
      <c r="K3711" s="6">
        <f>VLOOKUP(M3711,'BASE ARTICLE SAMUEL 25012023 v2'!$A$1:$K$1287,11,FALSE)</f>
        <v>0.97089999999999999</v>
      </c>
      <c r="L3711" s="6">
        <f t="shared" si="462"/>
        <v>0.97089999999999999</v>
      </c>
      <c r="M3711" t="s">
        <v>569</v>
      </c>
      <c r="N3711" t="str">
        <f>VLOOKUP(M3711,'BASE ARTICLE SAMUEL 25012023 v1'!$A$2:$B$1287,2,FALSE)</f>
        <v>AN</v>
      </c>
      <c r="O3711">
        <f t="shared" si="460"/>
        <v>0.73</v>
      </c>
    </row>
    <row r="3712" spans="1:15" outlineLevel="2" x14ac:dyDescent="0.25">
      <c r="A3712" t="s">
        <v>1152</v>
      </c>
      <c r="B3712" s="74" t="str">
        <f t="shared" si="457"/>
        <v>V75</v>
      </c>
      <c r="C3712" t="str">
        <f>VLOOKUP(A3712,'BASE ARTICLE SAMUEL 25012023 v1'!$A$1:$B$1287,2,FALSE)</f>
        <v>AF</v>
      </c>
      <c r="D3712" t="s">
        <v>1809</v>
      </c>
      <c r="E3712">
        <v>1</v>
      </c>
      <c r="F3712" t="s">
        <v>1810</v>
      </c>
      <c r="G3712" s="71">
        <f>VLOOKUP(M3712,'BASE ARTICLE SAMUEL 25012023 v1'!$A$1:$F$1287,6,FALSE)</f>
        <v>0.2</v>
      </c>
      <c r="H3712" s="6">
        <f>VLOOKUP(M3712,'BASE ARTICLE SAMUEL 25012023 v2'!$A$1:$H$1287,8,FALSE)</f>
        <v>0.2</v>
      </c>
      <c r="I3712">
        <v>0.4</v>
      </c>
      <c r="J3712">
        <f t="shared" si="461"/>
        <v>0.4</v>
      </c>
      <c r="K3712" s="6">
        <f>VLOOKUP(M3712,'BASE ARTICLE SAMUEL 25012023 v2'!$A$1:$K$1287,11,FALSE)</f>
        <v>0.4</v>
      </c>
      <c r="L3712" s="6">
        <f t="shared" si="462"/>
        <v>0.4</v>
      </c>
      <c r="M3712" t="s">
        <v>1809</v>
      </c>
      <c r="N3712" t="str">
        <f>VLOOKUP(M3712,'BASE ARTICLE SAMUEL 25012023 v1'!$A$2:$B$1287,2,FALSE)</f>
        <v>AN</v>
      </c>
      <c r="O3712">
        <f t="shared" si="460"/>
        <v>0.2</v>
      </c>
    </row>
    <row r="3713" spans="1:15" outlineLevel="2" x14ac:dyDescent="0.25">
      <c r="A3713" t="s">
        <v>1152</v>
      </c>
      <c r="B3713" s="74" t="str">
        <f t="shared" si="457"/>
        <v>V75</v>
      </c>
      <c r="C3713" t="str">
        <f>VLOOKUP(A3713,'BASE ARTICLE SAMUEL 25012023 v1'!$A$1:$B$1287,2,FALSE)</f>
        <v>AF</v>
      </c>
      <c r="D3713" t="s">
        <v>1921</v>
      </c>
      <c r="E3713">
        <v>1</v>
      </c>
      <c r="F3713" t="s">
        <v>1922</v>
      </c>
      <c r="G3713" s="71">
        <f>VLOOKUP(M3713,'BASE ARTICLE SAMUEL 25012023 v1'!$A$1:$F$1287,6,FALSE)</f>
        <v>0</v>
      </c>
      <c r="H3713" s="6">
        <f>VLOOKUP(M3713,'BASE ARTICLE SAMUEL 25012023 v2'!$A$1:$H$1287,8,FALSE)</f>
        <v>48.797000000000004</v>
      </c>
      <c r="I3713">
        <v>58.89</v>
      </c>
      <c r="J3713">
        <f t="shared" si="461"/>
        <v>58.89</v>
      </c>
      <c r="K3713" s="6">
        <f>VLOOKUP(M3713,'BASE ARTICLE SAMUEL 25012023 v2'!$A$1:$K$1287,11,FALSE)</f>
        <v>74.160000000000011</v>
      </c>
      <c r="L3713" s="6">
        <f t="shared" si="462"/>
        <v>74.160000000000011</v>
      </c>
      <c r="M3713" t="s">
        <v>1921</v>
      </c>
      <c r="N3713" t="str">
        <f>VLOOKUP(M3713,'BASE ARTICLE SAMUEL 25012023 v1'!$A$2:$B$1287,2,FALSE)</f>
        <v>AF</v>
      </c>
      <c r="O3713">
        <f t="shared" si="460"/>
        <v>48.797000000000004</v>
      </c>
    </row>
    <row r="3714" spans="1:15" outlineLevel="2" x14ac:dyDescent="0.25">
      <c r="A3714" t="s">
        <v>1152</v>
      </c>
      <c r="B3714" s="74" t="str">
        <f t="shared" si="457"/>
        <v>V75</v>
      </c>
      <c r="C3714" t="str">
        <f>VLOOKUP(A3714,'BASE ARTICLE SAMUEL 25012023 v1'!$A$1:$B$1287,2,FALSE)</f>
        <v>AF</v>
      </c>
      <c r="D3714" t="s">
        <v>90</v>
      </c>
      <c r="E3714">
        <v>1</v>
      </c>
      <c r="F3714" t="s">
        <v>91</v>
      </c>
      <c r="G3714" s="71">
        <f>VLOOKUP(M3714,'BASE ARTICLE SAMUEL 25012023 v1'!$A$1:$F$1287,6,FALSE)</f>
        <v>0.92</v>
      </c>
      <c r="H3714" s="6">
        <f>VLOOKUP(M3714,'BASE ARTICLE SAMUEL 25012023 v2'!$A$1:$H$1287,8,FALSE)</f>
        <v>0.92</v>
      </c>
      <c r="I3714">
        <v>1.38</v>
      </c>
      <c r="J3714">
        <f t="shared" si="461"/>
        <v>1.38</v>
      </c>
      <c r="K3714" s="6">
        <f>VLOOKUP(M3714,'BASE ARTICLE SAMUEL 25012023 v2'!$A$1:$K$1287,11,FALSE)</f>
        <v>1.3800000000000001</v>
      </c>
      <c r="L3714" s="6">
        <f t="shared" si="462"/>
        <v>1.3800000000000001</v>
      </c>
      <c r="M3714" t="s">
        <v>90</v>
      </c>
      <c r="N3714" t="str">
        <f>VLOOKUP(M3714,'BASE ARTICLE SAMUEL 25012023 v1'!$A$2:$B$1287,2,FALSE)</f>
        <v>AS</v>
      </c>
      <c r="O3714">
        <f t="shared" si="460"/>
        <v>0.92</v>
      </c>
    </row>
    <row r="3715" spans="1:15" outlineLevel="2" x14ac:dyDescent="0.25">
      <c r="A3715" t="s">
        <v>1152</v>
      </c>
      <c r="B3715" s="74" t="str">
        <f t="shared" si="457"/>
        <v>V75</v>
      </c>
      <c r="C3715" t="str">
        <f>VLOOKUP(A3715,'BASE ARTICLE SAMUEL 25012023 v1'!$A$1:$B$1287,2,FALSE)</f>
        <v>AF</v>
      </c>
      <c r="D3715" t="s">
        <v>68</v>
      </c>
      <c r="E3715">
        <v>1</v>
      </c>
      <c r="F3715" t="s">
        <v>69</v>
      </c>
      <c r="G3715" s="71">
        <f>VLOOKUP(M3715,'BASE ARTICLE SAMUEL 25012023 v1'!$A$1:$F$1287,6,FALSE)</f>
        <v>0.94</v>
      </c>
      <c r="H3715" s="6">
        <f>VLOOKUP(M3715,'BASE ARTICLE SAMUEL 25012023 v2'!$A$1:$H$1287,8,FALSE)</f>
        <v>0.94</v>
      </c>
      <c r="I3715">
        <v>1.41</v>
      </c>
      <c r="J3715">
        <f t="shared" si="461"/>
        <v>1.41</v>
      </c>
      <c r="K3715" s="6">
        <f>VLOOKUP(M3715,'BASE ARTICLE SAMUEL 25012023 v2'!$A$1:$K$1287,11,FALSE)</f>
        <v>1.41</v>
      </c>
      <c r="L3715" s="6">
        <f t="shared" si="462"/>
        <v>1.41</v>
      </c>
      <c r="M3715" t="s">
        <v>68</v>
      </c>
      <c r="N3715" t="str">
        <f>VLOOKUP(M3715,'BASE ARTICLE SAMUEL 25012023 v1'!$A$2:$B$1287,2,FALSE)</f>
        <v>AS</v>
      </c>
      <c r="O3715">
        <f t="shared" si="460"/>
        <v>0.94</v>
      </c>
    </row>
    <row r="3716" spans="1:15" outlineLevel="2" x14ac:dyDescent="0.25">
      <c r="A3716" t="s">
        <v>1152</v>
      </c>
      <c r="B3716" s="74" t="str">
        <f t="shared" ref="B3716:B3779" si="463">MID(A3716,7,100)</f>
        <v>V75</v>
      </c>
      <c r="C3716" t="str">
        <f>VLOOKUP(A3716,'BASE ARTICLE SAMUEL 25012023 v1'!$A$1:$B$1287,2,FALSE)</f>
        <v>AF</v>
      </c>
      <c r="D3716" t="s">
        <v>1929</v>
      </c>
      <c r="E3716">
        <v>1</v>
      </c>
      <c r="F3716" t="s">
        <v>1930</v>
      </c>
      <c r="G3716" s="71">
        <f>VLOOKUP(M3716,'BASE ARTICLE SAMUEL 25012023 v1'!$A$1:$F$1287,6,FALSE)</f>
        <v>37.68</v>
      </c>
      <c r="H3716" s="6">
        <f>VLOOKUP(M3716,'BASE ARTICLE SAMUEL 25012023 v2'!$A$1:$H$1287,8,FALSE)</f>
        <v>37.183000000000007</v>
      </c>
      <c r="I3716">
        <v>19.28</v>
      </c>
      <c r="J3716">
        <f t="shared" si="461"/>
        <v>19.28</v>
      </c>
      <c r="K3716" s="6">
        <f>VLOOKUP(M3716,'BASE ARTICLE SAMUEL 25012023 v2'!$A$1:$K$1287,11,FALSE)</f>
        <v>46.478750000000005</v>
      </c>
      <c r="L3716" s="6">
        <f t="shared" si="462"/>
        <v>46.478750000000005</v>
      </c>
      <c r="M3716" t="s">
        <v>1929</v>
      </c>
      <c r="N3716" t="str">
        <f>VLOOKUP(M3716,'BASE ARTICLE SAMUEL 25012023 v1'!$A$2:$B$1287,2,FALSE)</f>
        <v>AA</v>
      </c>
      <c r="O3716">
        <f t="shared" si="460"/>
        <v>37.183000000000007</v>
      </c>
    </row>
    <row r="3717" spans="1:15" outlineLevel="2" x14ac:dyDescent="0.25">
      <c r="A3717" t="s">
        <v>1152</v>
      </c>
      <c r="B3717" s="74" t="str">
        <f t="shared" si="463"/>
        <v>V75</v>
      </c>
      <c r="C3717" t="str">
        <f>VLOOKUP(A3717,'BASE ARTICLE SAMUEL 25012023 v1'!$A$1:$B$1287,2,FALSE)</f>
        <v>AF</v>
      </c>
      <c r="D3717">
        <v>7214321415</v>
      </c>
      <c r="E3717">
        <v>1</v>
      </c>
      <c r="F3717" t="s">
        <v>1597</v>
      </c>
      <c r="G3717" s="71">
        <f>VLOOKUP(M3717,'BASE ARTICLE SAMUEL 25012023 v1'!$A$1:$F$1287,6,FALSE)</f>
        <v>0.03</v>
      </c>
      <c r="H3717" s="6">
        <f>VLOOKUP(M3717,'BASE ARTICLE SAMUEL 25012023 v2'!$A$1:$H$1287,8,FALSE)</f>
        <v>0.03</v>
      </c>
      <c r="I3717">
        <v>0.05</v>
      </c>
      <c r="J3717">
        <f t="shared" si="461"/>
        <v>0.05</v>
      </c>
      <c r="K3717" s="6">
        <f>VLOOKUP(M3717,'BASE ARTICLE SAMUEL 25012023 v2'!$A$1:$K$1287,11,FALSE)</f>
        <v>5.0000000010000001</v>
      </c>
      <c r="L3717" s="6">
        <f t="shared" si="462"/>
        <v>5.0000000010000001</v>
      </c>
      <c r="M3717">
        <v>7214321415</v>
      </c>
      <c r="N3717" t="str">
        <f>VLOOKUP(M3717,'BASE ARTICLE SAMUEL 25012023 v1'!$A$2:$B$1287,2,FALSE)</f>
        <v>AN</v>
      </c>
      <c r="O3717">
        <f t="shared" si="460"/>
        <v>0.03</v>
      </c>
    </row>
    <row r="3718" spans="1:15" outlineLevel="2" x14ac:dyDescent="0.25">
      <c r="A3718" t="s">
        <v>1152</v>
      </c>
      <c r="B3718" s="74" t="str">
        <f t="shared" si="463"/>
        <v>V75</v>
      </c>
      <c r="C3718" t="str">
        <f>VLOOKUP(A3718,'BASE ARTICLE SAMUEL 25012023 v1'!$A$1:$B$1287,2,FALSE)</f>
        <v>AF</v>
      </c>
      <c r="D3718" t="s">
        <v>1603</v>
      </c>
      <c r="E3718">
        <v>1.1000000000000001</v>
      </c>
      <c r="F3718" t="s">
        <v>1604</v>
      </c>
      <c r="G3718" s="71">
        <f>VLOOKUP(M3718,'BASE ARTICLE SAMUEL 25012023 v1'!$A$1:$F$1287,6,FALSE)</f>
        <v>50</v>
      </c>
      <c r="H3718" s="6">
        <f>VLOOKUP(M3718,'BASE ARTICLE SAMUEL 25012023 v2'!$A$1:$H$1287,8,FALSE)</f>
        <v>0</v>
      </c>
      <c r="I3718">
        <v>75</v>
      </c>
      <c r="J3718">
        <f t="shared" si="461"/>
        <v>82.5</v>
      </c>
      <c r="K3718" s="6">
        <f>VLOOKUP(M3718,'BASE ARTICLE SAMUEL 25012023 v2'!$A$1:$K$1287,11,FALSE)</f>
        <v>75</v>
      </c>
      <c r="L3718" s="6">
        <f t="shared" si="462"/>
        <v>82.5</v>
      </c>
      <c r="M3718" t="s">
        <v>1603</v>
      </c>
      <c r="N3718" t="str">
        <f>VLOOKUP(M3718,'BASE ARTICLE SAMUEL 25012023 v1'!$A$2:$B$1287,2,FALSE)</f>
        <v>AN</v>
      </c>
      <c r="O3718">
        <f t="shared" si="460"/>
        <v>0</v>
      </c>
    </row>
    <row r="3719" spans="1:15" outlineLevel="2" x14ac:dyDescent="0.25">
      <c r="A3719" t="s">
        <v>1152</v>
      </c>
      <c r="B3719" s="74" t="str">
        <f t="shared" si="463"/>
        <v>V75</v>
      </c>
      <c r="C3719" t="str">
        <f>VLOOKUP(A3719,'BASE ARTICLE SAMUEL 25012023 v1'!$A$1:$B$1287,2,FALSE)</f>
        <v>AF</v>
      </c>
      <c r="D3719" t="s">
        <v>757</v>
      </c>
      <c r="E3719">
        <v>1</v>
      </c>
      <c r="F3719" t="s">
        <v>758</v>
      </c>
      <c r="G3719" s="71">
        <f>VLOOKUP(M3719,'BASE ARTICLE SAMUEL 25012023 v1'!$A$1:$F$1287,6,FALSE)</f>
        <v>1.22</v>
      </c>
      <c r="H3719" s="6">
        <f>VLOOKUP(M3719,'BASE ARTICLE SAMUEL 25012023 v2'!$A$1:$H$1287,8,FALSE)</f>
        <v>1.22</v>
      </c>
      <c r="I3719">
        <v>1.62</v>
      </c>
      <c r="J3719">
        <f t="shared" si="461"/>
        <v>1.62</v>
      </c>
      <c r="K3719" s="6">
        <f>VLOOKUP(M3719,'BASE ARTICLE SAMUEL 25012023 v2'!$A$1:$K$1287,11,FALSE)</f>
        <v>1.6226</v>
      </c>
      <c r="L3719" s="6">
        <f t="shared" si="462"/>
        <v>1.6226</v>
      </c>
      <c r="M3719" t="s">
        <v>757</v>
      </c>
      <c r="N3719" t="str">
        <f>VLOOKUP(M3719,'BASE ARTICLE SAMUEL 25012023 v1'!$A$2:$B$1287,2,FALSE)</f>
        <v>AS</v>
      </c>
      <c r="O3719">
        <f t="shared" si="460"/>
        <v>1.22</v>
      </c>
    </row>
    <row r="3720" spans="1:15" outlineLevel="2" x14ac:dyDescent="0.25">
      <c r="A3720" t="s">
        <v>1152</v>
      </c>
      <c r="B3720" s="74" t="str">
        <f t="shared" si="463"/>
        <v>V75</v>
      </c>
      <c r="C3720" t="str">
        <f>VLOOKUP(A3720,'BASE ARTICLE SAMUEL 25012023 v1'!$A$1:$B$1287,2,FALSE)</f>
        <v>AF</v>
      </c>
      <c r="D3720">
        <v>9600000618</v>
      </c>
      <c r="E3720">
        <v>1</v>
      </c>
      <c r="F3720" t="s">
        <v>1160</v>
      </c>
      <c r="G3720" s="71">
        <f>VLOOKUP(M3720,'BASE ARTICLE SAMUEL 25012023 v1'!$A$1:$F$1287,6,FALSE)</f>
        <v>1.2</v>
      </c>
      <c r="H3720" s="6">
        <f>VLOOKUP(M3720,'BASE ARTICLE SAMUEL 25012023 v2'!$A$1:$H$1287,8,FALSE)</f>
        <v>1.2</v>
      </c>
      <c r="I3720">
        <v>2.4</v>
      </c>
      <c r="J3720">
        <f t="shared" si="461"/>
        <v>2.4</v>
      </c>
      <c r="K3720" s="6">
        <f>VLOOKUP(M3720,'BASE ARTICLE SAMUEL 25012023 v2'!$A$1:$K$1287,11,FALSE)</f>
        <v>2.4</v>
      </c>
      <c r="L3720" s="6">
        <f t="shared" si="462"/>
        <v>2.4</v>
      </c>
      <c r="M3720">
        <v>9600000618</v>
      </c>
      <c r="N3720" t="str">
        <f>VLOOKUP(M3720,'BASE ARTICLE SAMUEL 25012023 v1'!$A$2:$B$1287,2,FALSE)</f>
        <v>AN</v>
      </c>
      <c r="O3720">
        <f t="shared" si="460"/>
        <v>1.2</v>
      </c>
    </row>
    <row r="3721" spans="1:15" outlineLevel="2" x14ac:dyDescent="0.25">
      <c r="A3721" t="s">
        <v>1152</v>
      </c>
      <c r="B3721" s="74" t="str">
        <f t="shared" si="463"/>
        <v>V75</v>
      </c>
      <c r="C3721" t="str">
        <f>VLOOKUP(A3721,'BASE ARTICLE SAMUEL 25012023 v1'!$A$1:$B$1287,2,FALSE)</f>
        <v>AF</v>
      </c>
      <c r="D3721" t="s">
        <v>1549</v>
      </c>
      <c r="E3721">
        <v>1</v>
      </c>
      <c r="F3721" t="s">
        <v>1550</v>
      </c>
      <c r="G3721" s="71">
        <f>VLOOKUP(M3721,'BASE ARTICLE SAMUEL 25012023 v1'!$A$1:$F$1287,6,FALSE)</f>
        <v>5</v>
      </c>
      <c r="H3721" s="6">
        <f>VLOOKUP(M3721,'BASE ARTICLE SAMUEL 25012023 v2'!$A$1:$H$1287,8,FALSE)</f>
        <v>5</v>
      </c>
      <c r="I3721">
        <v>0</v>
      </c>
      <c r="J3721">
        <f t="shared" si="461"/>
        <v>0</v>
      </c>
      <c r="K3721" s="6">
        <f>VLOOKUP(M3721,'BASE ARTICLE SAMUEL 25012023 v2'!$A$1:$K$1287,11,FALSE)</f>
        <v>5.5</v>
      </c>
      <c r="L3721" s="6">
        <f t="shared" si="462"/>
        <v>5.5</v>
      </c>
      <c r="M3721" t="s">
        <v>1549</v>
      </c>
      <c r="N3721" t="str">
        <f>VLOOKUP(M3721,'BASE ARTICLE SAMUEL 25012023 v1'!$A$2:$B$1287,2,FALSE)</f>
        <v>AN</v>
      </c>
      <c r="O3721">
        <f t="shared" si="460"/>
        <v>5</v>
      </c>
    </row>
    <row r="3722" spans="1:15" outlineLevel="2" x14ac:dyDescent="0.25">
      <c r="A3722" t="s">
        <v>1152</v>
      </c>
      <c r="B3722" s="74" t="str">
        <f t="shared" si="463"/>
        <v>V75</v>
      </c>
      <c r="C3722" t="str">
        <f>VLOOKUP(A3722,'BASE ARTICLE SAMUEL 25012023 v1'!$A$1:$B$1287,2,FALSE)</f>
        <v>AF</v>
      </c>
      <c r="D3722" t="s">
        <v>1667</v>
      </c>
      <c r="E3722">
        <v>2</v>
      </c>
      <c r="F3722" t="s">
        <v>1668</v>
      </c>
      <c r="G3722" s="71">
        <f>VLOOKUP(M3722,'BASE ARTICLE SAMUEL 25012023 v1'!$A$1:$F$1287,6,FALSE)</f>
        <v>0.6</v>
      </c>
      <c r="H3722" s="6">
        <f>VLOOKUP(M3722,'BASE ARTICLE SAMUEL 25012023 v2'!$A$1:$H$1287,8,FALSE)</f>
        <v>0.6</v>
      </c>
      <c r="I3722">
        <v>0.9</v>
      </c>
      <c r="J3722">
        <f t="shared" si="461"/>
        <v>1.8</v>
      </c>
      <c r="K3722" s="6">
        <f>VLOOKUP(M3722,'BASE ARTICLE SAMUEL 25012023 v2'!$A$1:$K$1287,11,FALSE)</f>
        <v>0.89999999999999991</v>
      </c>
      <c r="L3722" s="6">
        <f t="shared" si="462"/>
        <v>1.7999999999999998</v>
      </c>
      <c r="M3722" t="s">
        <v>1667</v>
      </c>
      <c r="N3722" t="str">
        <f>VLOOKUP(M3722,'BASE ARTICLE SAMUEL 25012023 v1'!$A$2:$B$1287,2,FALSE)</f>
        <v>AN</v>
      </c>
      <c r="O3722">
        <f t="shared" si="460"/>
        <v>1.2</v>
      </c>
    </row>
    <row r="3723" spans="1:15" outlineLevel="2" x14ac:dyDescent="0.25">
      <c r="A3723" t="s">
        <v>1152</v>
      </c>
      <c r="B3723" s="74" t="str">
        <f t="shared" si="463"/>
        <v>V75</v>
      </c>
      <c r="C3723" t="str">
        <f>VLOOKUP(A3723,'BASE ARTICLE SAMUEL 25012023 v1'!$A$1:$B$1287,2,FALSE)</f>
        <v>AF</v>
      </c>
      <c r="D3723" t="s">
        <v>1560</v>
      </c>
      <c r="E3723">
        <v>1</v>
      </c>
      <c r="F3723" t="s">
        <v>1561</v>
      </c>
      <c r="G3723" s="71">
        <f>VLOOKUP(M3723,'BASE ARTICLE SAMUEL 25012023 v1'!$A$1:$F$1287,6,FALSE)</f>
        <v>0.13</v>
      </c>
      <c r="H3723" s="6">
        <f>VLOOKUP(M3723,'BASE ARTICLE SAMUEL 25012023 v2'!$A$1:$H$1287,8,FALSE)</f>
        <v>0.13</v>
      </c>
      <c r="I3723">
        <v>0.19</v>
      </c>
      <c r="J3723">
        <f t="shared" si="461"/>
        <v>0.19</v>
      </c>
      <c r="K3723" s="6">
        <f>VLOOKUP(M3723,'BASE ARTICLE SAMUEL 25012023 v2'!$A$1:$K$1287,11,FALSE)</f>
        <v>0.19000000500000003</v>
      </c>
      <c r="L3723" s="6">
        <f t="shared" si="462"/>
        <v>0.19000000500000003</v>
      </c>
      <c r="M3723" t="s">
        <v>1560</v>
      </c>
      <c r="N3723" t="str">
        <f>VLOOKUP(M3723,'BASE ARTICLE SAMUEL 25012023 v1'!$A$2:$B$1287,2,FALSE)</f>
        <v>AN</v>
      </c>
      <c r="O3723">
        <f t="shared" si="460"/>
        <v>0.13</v>
      </c>
    </row>
    <row r="3724" spans="1:15" outlineLevel="2" x14ac:dyDescent="0.25">
      <c r="A3724" t="s">
        <v>1152</v>
      </c>
      <c r="B3724" s="74" t="str">
        <f t="shared" si="463"/>
        <v>V75</v>
      </c>
      <c r="C3724" t="str">
        <f>VLOOKUP(A3724,'BASE ARTICLE SAMUEL 25012023 v1'!$A$1:$B$1287,2,FALSE)</f>
        <v>AF</v>
      </c>
      <c r="D3724">
        <v>8535000618</v>
      </c>
      <c r="E3724">
        <v>1</v>
      </c>
      <c r="F3724" t="s">
        <v>1489</v>
      </c>
      <c r="G3724" s="71">
        <f>VLOOKUP(M3724,'BASE ARTICLE SAMUEL 25012023 v1'!$A$1:$F$1287,6,FALSE)</f>
        <v>0.03</v>
      </c>
      <c r="H3724" s="6">
        <f>VLOOKUP(M3724,'BASE ARTICLE SAMUEL 25012023 v2'!$A$1:$H$1287,8,FALSE)</f>
        <v>0.03</v>
      </c>
      <c r="I3724">
        <v>0.05</v>
      </c>
      <c r="J3724">
        <f t="shared" si="461"/>
        <v>0.05</v>
      </c>
      <c r="K3724" s="6">
        <f>VLOOKUP(M3724,'BASE ARTICLE SAMUEL 25012023 v2'!$A$1:$K$1287,11,FALSE)</f>
        <v>5.0000000999999995E-2</v>
      </c>
      <c r="L3724" s="6">
        <f t="shared" si="462"/>
        <v>5.0000000999999995E-2</v>
      </c>
      <c r="M3724">
        <v>8535000618</v>
      </c>
      <c r="N3724" t="str">
        <f>VLOOKUP(M3724,'BASE ARTICLE SAMUEL 25012023 v1'!$A$2:$B$1287,2,FALSE)</f>
        <v>AN</v>
      </c>
      <c r="O3724">
        <f t="shared" si="460"/>
        <v>0.03</v>
      </c>
    </row>
    <row r="3725" spans="1:15" outlineLevel="2" x14ac:dyDescent="0.25">
      <c r="A3725" t="s">
        <v>1152</v>
      </c>
      <c r="B3725" s="74" t="str">
        <f t="shared" si="463"/>
        <v>V75</v>
      </c>
      <c r="C3725" t="str">
        <f>VLOOKUP(A3725,'BASE ARTICLE SAMUEL 25012023 v1'!$A$1:$B$1287,2,FALSE)</f>
        <v>AF</v>
      </c>
      <c r="D3725" t="s">
        <v>2537</v>
      </c>
      <c r="E3725">
        <v>1</v>
      </c>
      <c r="F3725" t="s">
        <v>2538</v>
      </c>
      <c r="G3725" s="71">
        <f>VLOOKUP(M3725,'BASE ARTICLE SAMUEL 25012023 v1'!$A$1:$F$1287,6,FALSE)</f>
        <v>2.08</v>
      </c>
      <c r="H3725" s="6">
        <f>VLOOKUP(M3725,'BASE ARTICLE SAMUEL 25012023 v2'!$A$1:$H$1287,8,FALSE)</f>
        <v>2.08</v>
      </c>
      <c r="I3725">
        <v>15.6</v>
      </c>
      <c r="J3725">
        <f t="shared" si="461"/>
        <v>15.6</v>
      </c>
      <c r="K3725" s="6">
        <f>VLOOKUP(M3725,'BASE ARTICLE SAMUEL 25012023 v2'!$A$1:$K$1287,11,FALSE)</f>
        <v>2.7664000000000004</v>
      </c>
      <c r="L3725" s="6">
        <f t="shared" si="462"/>
        <v>2.7664000000000004</v>
      </c>
      <c r="M3725" t="s">
        <v>2537</v>
      </c>
      <c r="N3725" t="str">
        <f>VLOOKUP(M3725,'BASE ARTICLE SAMUEL 25012023 v1'!$A$2:$B$1287,2,FALSE)</f>
        <v>AN</v>
      </c>
      <c r="O3725">
        <f t="shared" si="460"/>
        <v>2.08</v>
      </c>
    </row>
    <row r="3726" spans="1:15" outlineLevel="1" x14ac:dyDescent="0.25">
      <c r="A3726" s="74" t="s">
        <v>4307</v>
      </c>
      <c r="B3726" s="74" t="str">
        <f t="shared" si="463"/>
        <v>SPR900V75</v>
      </c>
      <c r="H3726" s="6" t="e">
        <f>VLOOKUP(M3726,'BASE ARTICLE SAMUEL 25012023 v2'!$A$1:$H$1287,8,FALSE)</f>
        <v>#N/A</v>
      </c>
      <c r="K3726" s="6" t="e">
        <f>VLOOKUP(M3726,'BASE ARTICLE SAMUEL 25012023 v2'!$A$1:$K$1287,11,FALSE)</f>
        <v>#N/A</v>
      </c>
      <c r="L3726" s="6">
        <f>SUBTOTAL(9,L3701:L3725)</f>
        <v>1056.8569100069997</v>
      </c>
      <c r="O3726">
        <f>SUBTOTAL(9,O3701:O3725)</f>
        <v>642.28200000000015</v>
      </c>
    </row>
    <row r="3727" spans="1:15" outlineLevel="2" x14ac:dyDescent="0.25">
      <c r="A3727" t="s">
        <v>1156</v>
      </c>
      <c r="B3727" s="74" t="str">
        <f t="shared" si="463"/>
        <v>V75BG</v>
      </c>
      <c r="C3727" t="str">
        <f>VLOOKUP(A3727,'BASE ARTICLE SAMUEL 25012023 v1'!$A$1:$B$1287,2,FALSE)</f>
        <v>AF</v>
      </c>
      <c r="D3727" t="s">
        <v>576</v>
      </c>
      <c r="E3727">
        <v>1</v>
      </c>
      <c r="F3727" t="s">
        <v>577</v>
      </c>
      <c r="G3727" s="71">
        <f>VLOOKUP(M3727,'BASE ARTICLE SAMUEL 25012023 v1'!$A$1:$F$1287,6,FALSE)</f>
        <v>3.2</v>
      </c>
      <c r="H3727" s="6">
        <f>VLOOKUP(M3727,'BASE ARTICLE SAMUEL 25012023 v2'!$A$1:$H$1287,8,FALSE)</f>
        <v>3.2</v>
      </c>
      <c r="I3727">
        <v>4.3499999999999996</v>
      </c>
      <c r="J3727">
        <f t="shared" ref="J3727:J3751" si="464">E3727*I3727</f>
        <v>4.3499999999999996</v>
      </c>
      <c r="K3727" s="6">
        <f>VLOOKUP(M3727,'BASE ARTICLE SAMUEL 25012023 v2'!$A$1:$K$1287,11,FALSE)</f>
        <v>4.8000000000000007</v>
      </c>
      <c r="L3727" s="6">
        <f t="shared" ref="L3727:L3751" si="465">E3727*K3727</f>
        <v>4.8000000000000007</v>
      </c>
      <c r="M3727" t="s">
        <v>576</v>
      </c>
      <c r="N3727" t="str">
        <f>VLOOKUP(M3727,'BASE ARTICLE SAMUEL 25012023 v1'!$A$2:$B$1287,2,FALSE)</f>
        <v>AN</v>
      </c>
      <c r="O3727">
        <f t="shared" si="460"/>
        <v>3.2</v>
      </c>
    </row>
    <row r="3728" spans="1:15" outlineLevel="2" x14ac:dyDescent="0.25">
      <c r="A3728" t="s">
        <v>1156</v>
      </c>
      <c r="B3728" s="74" t="str">
        <f t="shared" si="463"/>
        <v>V75BG</v>
      </c>
      <c r="C3728" t="str">
        <f>VLOOKUP(A3728,'BASE ARTICLE SAMUEL 25012023 v1'!$A$1:$B$1287,2,FALSE)</f>
        <v>AF</v>
      </c>
      <c r="D3728" t="s">
        <v>1522</v>
      </c>
      <c r="E3728">
        <v>1</v>
      </c>
      <c r="F3728" t="s">
        <v>1523</v>
      </c>
      <c r="G3728" s="71">
        <f>VLOOKUP(M3728,'BASE ARTICLE SAMUEL 25012023 v1'!$A$1:$F$1287,6,FALSE)</f>
        <v>13.79</v>
      </c>
      <c r="H3728" s="6">
        <f>VLOOKUP(M3728,'BASE ARTICLE SAMUEL 25012023 v2'!$A$1:$H$1287,8,FALSE)</f>
        <v>12.83</v>
      </c>
      <c r="I3728">
        <v>20.69</v>
      </c>
      <c r="J3728">
        <f t="shared" si="464"/>
        <v>20.69</v>
      </c>
      <c r="K3728" s="6">
        <f>VLOOKUP(M3728,'BASE ARTICLE SAMUEL 25012023 v2'!$A$1:$K$1287,11,FALSE)</f>
        <v>19.245000000000001</v>
      </c>
      <c r="L3728" s="6">
        <f t="shared" si="465"/>
        <v>19.245000000000001</v>
      </c>
      <c r="M3728" t="s">
        <v>1522</v>
      </c>
      <c r="N3728" t="str">
        <f>VLOOKUP(M3728,'BASE ARTICLE SAMUEL 25012023 v1'!$A$2:$B$1287,2,FALSE)</f>
        <v>AS</v>
      </c>
      <c r="O3728">
        <f t="shared" si="460"/>
        <v>12.83</v>
      </c>
    </row>
    <row r="3729" spans="1:15" outlineLevel="2" x14ac:dyDescent="0.25">
      <c r="A3729" t="s">
        <v>1156</v>
      </c>
      <c r="B3729" s="74" t="str">
        <f t="shared" si="463"/>
        <v>V75BG</v>
      </c>
      <c r="C3729" t="str">
        <f>VLOOKUP(A3729,'BASE ARTICLE SAMUEL 25012023 v1'!$A$1:$B$1287,2,FALSE)</f>
        <v>AF</v>
      </c>
      <c r="D3729" t="s">
        <v>1118</v>
      </c>
      <c r="E3729">
        <v>1</v>
      </c>
      <c r="F3729" t="s">
        <v>1119</v>
      </c>
      <c r="G3729" s="71">
        <f>VLOOKUP(M3729,'BASE ARTICLE SAMUEL 25012023 v1'!$A$1:$F$1287,6,FALSE)</f>
        <v>0</v>
      </c>
      <c r="H3729" s="6">
        <f>VLOOKUP(M3729,'BASE ARTICLE SAMUEL 25012023 v2'!$A$1:$H$1287,8,FALSE)</f>
        <v>83.629999999999981</v>
      </c>
      <c r="I3729">
        <v>135.75</v>
      </c>
      <c r="J3729">
        <f t="shared" si="464"/>
        <v>135.75</v>
      </c>
      <c r="K3729" s="6">
        <f>VLOOKUP(M3729,'BASE ARTICLE SAMUEL 25012023 v2'!$A$1:$K$1287,11,FALSE)</f>
        <v>142.03600000000003</v>
      </c>
      <c r="L3729" s="6">
        <f t="shared" si="465"/>
        <v>142.03600000000003</v>
      </c>
      <c r="M3729" t="s">
        <v>1118</v>
      </c>
      <c r="N3729" t="str">
        <f>VLOOKUP(M3729,'BASE ARTICLE SAMUEL 25012023 v1'!$A$2:$B$1287,2,FALSE)</f>
        <v>AF</v>
      </c>
      <c r="O3729">
        <f t="shared" si="460"/>
        <v>83.629999999999981</v>
      </c>
    </row>
    <row r="3730" spans="1:15" outlineLevel="2" x14ac:dyDescent="0.25">
      <c r="A3730" t="s">
        <v>1156</v>
      </c>
      <c r="B3730" s="74" t="str">
        <f t="shared" si="463"/>
        <v>V75BG</v>
      </c>
      <c r="C3730" t="str">
        <f>VLOOKUP(A3730,'BASE ARTICLE SAMUEL 25012023 v1'!$A$1:$B$1287,2,FALSE)</f>
        <v>AF</v>
      </c>
      <c r="D3730" t="s">
        <v>942</v>
      </c>
      <c r="E3730">
        <v>1</v>
      </c>
      <c r="F3730" t="s">
        <v>943</v>
      </c>
      <c r="G3730" s="71">
        <f>VLOOKUP(M3730,'BASE ARTICLE SAMUEL 25012023 v1'!$A$1:$F$1287,6,FALSE)</f>
        <v>1.64</v>
      </c>
      <c r="H3730" s="6">
        <f>VLOOKUP(M3730,'BASE ARTICLE SAMUEL 25012023 v2'!$A$1:$H$1287,8,FALSE)</f>
        <v>1.83</v>
      </c>
      <c r="I3730">
        <v>2.4500000000000002</v>
      </c>
      <c r="J3730">
        <f t="shared" si="464"/>
        <v>2.4500000000000002</v>
      </c>
      <c r="K3730" s="6">
        <f>VLOOKUP(M3730,'BASE ARTICLE SAMUEL 25012023 v2'!$A$1:$K$1287,11,FALSE)</f>
        <v>2.7450000000000001</v>
      </c>
      <c r="L3730" s="6">
        <f t="shared" si="465"/>
        <v>2.7450000000000001</v>
      </c>
      <c r="M3730" t="s">
        <v>942</v>
      </c>
      <c r="N3730" t="str">
        <f>VLOOKUP(M3730,'BASE ARTICLE SAMUEL 25012023 v1'!$A$2:$B$1287,2,FALSE)</f>
        <v>AS</v>
      </c>
      <c r="O3730">
        <f t="shared" si="460"/>
        <v>1.83</v>
      </c>
    </row>
    <row r="3731" spans="1:15" outlineLevel="2" x14ac:dyDescent="0.25">
      <c r="A3731" t="s">
        <v>1156</v>
      </c>
      <c r="B3731" s="74" t="str">
        <f t="shared" si="463"/>
        <v>V75BG</v>
      </c>
      <c r="C3731" t="str">
        <f>VLOOKUP(A3731,'BASE ARTICLE SAMUEL 25012023 v1'!$A$1:$B$1287,2,FALSE)</f>
        <v>AF</v>
      </c>
      <c r="D3731" t="s">
        <v>558</v>
      </c>
      <c r="E3731">
        <v>2</v>
      </c>
      <c r="F3731" t="s">
        <v>559</v>
      </c>
      <c r="G3731" s="71">
        <f>VLOOKUP(M3731,'BASE ARTICLE SAMUEL 25012023 v1'!$A$1:$F$1287,6,FALSE)</f>
        <v>0.85</v>
      </c>
      <c r="H3731" s="6">
        <f>VLOOKUP(M3731,'BASE ARTICLE SAMUEL 25012023 v2'!$A$1:$H$1287,8,FALSE)</f>
        <v>0.91100000000000003</v>
      </c>
      <c r="I3731">
        <v>1.1299999999999999</v>
      </c>
      <c r="J3731">
        <f t="shared" si="464"/>
        <v>2.2599999999999998</v>
      </c>
      <c r="K3731" s="6">
        <f>VLOOKUP(M3731,'BASE ARTICLE SAMUEL 25012023 v2'!$A$1:$K$1287,11,FALSE)</f>
        <v>1.2116300000000002</v>
      </c>
      <c r="L3731" s="6">
        <f t="shared" si="465"/>
        <v>2.4232600000000004</v>
      </c>
      <c r="M3731" t="s">
        <v>558</v>
      </c>
      <c r="N3731" t="str">
        <f>VLOOKUP(M3731,'BASE ARTICLE SAMUEL 25012023 v1'!$A$2:$B$1287,2,FALSE)</f>
        <v>AS</v>
      </c>
      <c r="O3731">
        <f t="shared" si="460"/>
        <v>1.8220000000000001</v>
      </c>
    </row>
    <row r="3732" spans="1:15" outlineLevel="2" x14ac:dyDescent="0.25">
      <c r="A3732" t="s">
        <v>1156</v>
      </c>
      <c r="B3732" s="74" t="str">
        <f t="shared" si="463"/>
        <v>V75BG</v>
      </c>
      <c r="C3732" t="str">
        <f>VLOOKUP(A3732,'BASE ARTICLE SAMUEL 25012023 v1'!$A$1:$B$1287,2,FALSE)</f>
        <v>AF</v>
      </c>
      <c r="D3732" t="s">
        <v>1105</v>
      </c>
      <c r="E3732">
        <v>1</v>
      </c>
      <c r="F3732" t="s">
        <v>1106</v>
      </c>
      <c r="G3732" s="71">
        <f>VLOOKUP(M3732,'BASE ARTICLE SAMUEL 25012023 v1'!$A$1:$F$1287,6,FALSE)</f>
        <v>153.44999999999999</v>
      </c>
      <c r="H3732" s="6">
        <f>VLOOKUP(M3732,'BASE ARTICLE SAMUEL 25012023 v2'!$A$1:$H$1287,8,FALSE)</f>
        <v>153.44999999999999</v>
      </c>
      <c r="I3732">
        <v>225.99</v>
      </c>
      <c r="J3732">
        <f t="shared" si="464"/>
        <v>225.99</v>
      </c>
      <c r="K3732" s="6">
        <f>VLOOKUP(M3732,'BASE ARTICLE SAMUEL 25012023 v2'!$A$1:$K$1287,11,FALSE)</f>
        <v>230.17499999999998</v>
      </c>
      <c r="L3732" s="6">
        <f t="shared" si="465"/>
        <v>230.17499999999998</v>
      </c>
      <c r="M3732" t="s">
        <v>1105</v>
      </c>
      <c r="N3732" t="str">
        <f>VLOOKUP(M3732,'BASE ARTICLE SAMUEL 25012023 v1'!$A$2:$B$1287,2,FALSE)</f>
        <v>AN</v>
      </c>
      <c r="O3732">
        <f t="shared" si="460"/>
        <v>153.44999999999999</v>
      </c>
    </row>
    <row r="3733" spans="1:15" outlineLevel="2" x14ac:dyDescent="0.25">
      <c r="A3733" t="s">
        <v>1156</v>
      </c>
      <c r="B3733" s="74" t="str">
        <f t="shared" si="463"/>
        <v>V75BG</v>
      </c>
      <c r="C3733" t="str">
        <f>VLOOKUP(A3733,'BASE ARTICLE SAMUEL 25012023 v1'!$A$1:$B$1287,2,FALSE)</f>
        <v>AF</v>
      </c>
      <c r="D3733" t="s">
        <v>1138</v>
      </c>
      <c r="E3733">
        <v>1</v>
      </c>
      <c r="F3733" t="s">
        <v>3929</v>
      </c>
      <c r="G3733" s="71">
        <f>VLOOKUP(M3733,'BASE ARTICLE SAMUEL 25012023 v1'!$A$1:$F$1287,6,FALSE)</f>
        <v>285</v>
      </c>
      <c r="H3733" s="6">
        <f>VLOOKUP(M3733,'BASE ARTICLE SAMUEL 25012023 v2'!$A$1:$H$1287,8,FALSE)</f>
        <v>285</v>
      </c>
      <c r="I3733">
        <v>427.5</v>
      </c>
      <c r="J3733">
        <f t="shared" si="464"/>
        <v>427.5</v>
      </c>
      <c r="K3733" s="6">
        <f>VLOOKUP(M3733,'BASE ARTICLE SAMUEL 25012023 v2'!$A$1:$K$1287,11,FALSE)</f>
        <v>427.5</v>
      </c>
      <c r="L3733" s="6">
        <f t="shared" si="465"/>
        <v>427.5</v>
      </c>
      <c r="M3733" t="s">
        <v>1138</v>
      </c>
      <c r="N3733" t="str">
        <f>VLOOKUP(M3733,'BASE ARTICLE SAMUEL 25012023 v1'!$A$2:$B$1287,2,FALSE)</f>
        <v>AN</v>
      </c>
      <c r="O3733">
        <f t="shared" si="460"/>
        <v>285</v>
      </c>
    </row>
    <row r="3734" spans="1:15" outlineLevel="2" x14ac:dyDescent="0.25">
      <c r="A3734" t="s">
        <v>1156</v>
      </c>
      <c r="B3734" s="74" t="str">
        <f t="shared" si="463"/>
        <v>V75BG</v>
      </c>
      <c r="C3734" t="str">
        <f>VLOOKUP(A3734,'BASE ARTICLE SAMUEL 25012023 v1'!$A$1:$B$1287,2,FALSE)</f>
        <v>AF</v>
      </c>
      <c r="D3734">
        <v>8434000618</v>
      </c>
      <c r="E3734">
        <v>1</v>
      </c>
      <c r="F3734" t="s">
        <v>1485</v>
      </c>
      <c r="G3734" s="71">
        <f>VLOOKUP(M3734,'BASE ARTICLE SAMUEL 25012023 v1'!$A$1:$F$1287,6,FALSE)</f>
        <v>0.02</v>
      </c>
      <c r="H3734" s="6">
        <f>VLOOKUP(M3734,'BASE ARTICLE SAMUEL 25012023 v2'!$A$1:$H$1287,8,FALSE)</f>
        <v>0.02</v>
      </c>
      <c r="I3734">
        <v>0.03</v>
      </c>
      <c r="J3734">
        <f t="shared" si="464"/>
        <v>0.03</v>
      </c>
      <c r="K3734" s="6">
        <f>VLOOKUP(M3734,'BASE ARTICLE SAMUEL 25012023 v2'!$A$1:$K$1287,11,FALSE)</f>
        <v>0.03</v>
      </c>
      <c r="L3734" s="6">
        <f t="shared" si="465"/>
        <v>0.03</v>
      </c>
      <c r="M3734">
        <v>8434000618</v>
      </c>
      <c r="N3734" t="str">
        <f>VLOOKUP(M3734,'BASE ARTICLE SAMUEL 25012023 v1'!$A$2:$B$1287,2,FALSE)</f>
        <v>AN</v>
      </c>
      <c r="O3734">
        <f t="shared" si="460"/>
        <v>0.02</v>
      </c>
    </row>
    <row r="3735" spans="1:15" outlineLevel="2" x14ac:dyDescent="0.25">
      <c r="A3735" t="s">
        <v>1156</v>
      </c>
      <c r="B3735" s="74" t="str">
        <f t="shared" si="463"/>
        <v>V75BG</v>
      </c>
      <c r="C3735" t="str">
        <f>VLOOKUP(A3735,'BASE ARTICLE SAMUEL 25012023 v1'!$A$1:$B$1287,2,FALSE)</f>
        <v>AF</v>
      </c>
      <c r="D3735" t="s">
        <v>1669</v>
      </c>
      <c r="E3735">
        <v>2</v>
      </c>
      <c r="F3735" t="s">
        <v>1670</v>
      </c>
      <c r="G3735" s="71">
        <f>VLOOKUP(M3735,'BASE ARTICLE SAMUEL 25012023 v1'!$A$1:$F$1287,6,FALSE)</f>
        <v>7.0000000000000007E-2</v>
      </c>
      <c r="H3735" s="6">
        <f>VLOOKUP(M3735,'BASE ARTICLE SAMUEL 25012023 v2'!$A$1:$H$1287,8,FALSE)</f>
        <v>7.0000000000000007E-2</v>
      </c>
      <c r="I3735">
        <v>0.11</v>
      </c>
      <c r="J3735">
        <f t="shared" si="464"/>
        <v>0.22</v>
      </c>
      <c r="K3735" s="6">
        <f>VLOOKUP(M3735,'BASE ARTICLE SAMUEL 25012023 v2'!$A$1:$K$1287,11,FALSE)</f>
        <v>0.11200000000000002</v>
      </c>
      <c r="L3735" s="6">
        <f t="shared" si="465"/>
        <v>0.22400000000000003</v>
      </c>
      <c r="M3735" t="s">
        <v>1669</v>
      </c>
      <c r="N3735" t="str">
        <f>VLOOKUP(M3735,'BASE ARTICLE SAMUEL 25012023 v1'!$A$2:$B$1287,2,FALSE)</f>
        <v>AN</v>
      </c>
      <c r="O3735">
        <f t="shared" si="460"/>
        <v>0.14000000000000001</v>
      </c>
    </row>
    <row r="3736" spans="1:15" outlineLevel="2" x14ac:dyDescent="0.25">
      <c r="A3736" t="s">
        <v>1156</v>
      </c>
      <c r="B3736" s="74" t="str">
        <f t="shared" si="463"/>
        <v>V75BG</v>
      </c>
      <c r="C3736" t="str">
        <f>VLOOKUP(A3736,'BASE ARTICLE SAMUEL 25012023 v1'!$A$1:$B$1287,2,FALSE)</f>
        <v>AF</v>
      </c>
      <c r="D3736" t="s">
        <v>569</v>
      </c>
      <c r="E3736">
        <v>1</v>
      </c>
      <c r="F3736" t="s">
        <v>570</v>
      </c>
      <c r="G3736" s="71">
        <f>VLOOKUP(M3736,'BASE ARTICLE SAMUEL 25012023 v1'!$A$1:$F$1287,6,FALSE)</f>
        <v>0.67</v>
      </c>
      <c r="H3736" s="6">
        <f>VLOOKUP(M3736,'BASE ARTICLE SAMUEL 25012023 v2'!$A$1:$H$1287,8,FALSE)</f>
        <v>0.73</v>
      </c>
      <c r="I3736">
        <v>0.9</v>
      </c>
      <c r="J3736">
        <f t="shared" si="464"/>
        <v>0.9</v>
      </c>
      <c r="K3736" s="6">
        <f>VLOOKUP(M3736,'BASE ARTICLE SAMUEL 25012023 v2'!$A$1:$K$1287,11,FALSE)</f>
        <v>0.97089999999999999</v>
      </c>
      <c r="L3736" s="6">
        <f t="shared" si="465"/>
        <v>0.97089999999999999</v>
      </c>
      <c r="M3736" t="s">
        <v>569</v>
      </c>
      <c r="N3736" t="str">
        <f>VLOOKUP(M3736,'BASE ARTICLE SAMUEL 25012023 v1'!$A$2:$B$1287,2,FALSE)</f>
        <v>AN</v>
      </c>
      <c r="O3736">
        <f t="shared" si="460"/>
        <v>0.73</v>
      </c>
    </row>
    <row r="3737" spans="1:15" outlineLevel="2" x14ac:dyDescent="0.25">
      <c r="A3737" t="s">
        <v>1156</v>
      </c>
      <c r="B3737" s="74" t="str">
        <f t="shared" si="463"/>
        <v>V75BG</v>
      </c>
      <c r="C3737" t="str">
        <f>VLOOKUP(A3737,'BASE ARTICLE SAMUEL 25012023 v1'!$A$1:$B$1287,2,FALSE)</f>
        <v>AF</v>
      </c>
      <c r="D3737" t="s">
        <v>1809</v>
      </c>
      <c r="E3737">
        <v>1</v>
      </c>
      <c r="F3737" t="s">
        <v>1810</v>
      </c>
      <c r="G3737" s="71">
        <f>VLOOKUP(M3737,'BASE ARTICLE SAMUEL 25012023 v1'!$A$1:$F$1287,6,FALSE)</f>
        <v>0.2</v>
      </c>
      <c r="H3737" s="6">
        <f>VLOOKUP(M3737,'BASE ARTICLE SAMUEL 25012023 v2'!$A$1:$H$1287,8,FALSE)</f>
        <v>0.2</v>
      </c>
      <c r="I3737">
        <v>0.4</v>
      </c>
      <c r="J3737">
        <f t="shared" si="464"/>
        <v>0.4</v>
      </c>
      <c r="K3737" s="6">
        <f>VLOOKUP(M3737,'BASE ARTICLE SAMUEL 25012023 v2'!$A$1:$K$1287,11,FALSE)</f>
        <v>0.4</v>
      </c>
      <c r="L3737" s="6">
        <f t="shared" si="465"/>
        <v>0.4</v>
      </c>
      <c r="M3737" t="s">
        <v>1809</v>
      </c>
      <c r="N3737" t="str">
        <f>VLOOKUP(M3737,'BASE ARTICLE SAMUEL 25012023 v1'!$A$2:$B$1287,2,FALSE)</f>
        <v>AN</v>
      </c>
      <c r="O3737">
        <f t="shared" si="460"/>
        <v>0.2</v>
      </c>
    </row>
    <row r="3738" spans="1:15" outlineLevel="2" x14ac:dyDescent="0.25">
      <c r="A3738" t="s">
        <v>1156</v>
      </c>
      <c r="B3738" s="74" t="str">
        <f t="shared" si="463"/>
        <v>V75BG</v>
      </c>
      <c r="C3738" t="str">
        <f>VLOOKUP(A3738,'BASE ARTICLE SAMUEL 25012023 v1'!$A$1:$B$1287,2,FALSE)</f>
        <v>AF</v>
      </c>
      <c r="D3738" t="s">
        <v>1923</v>
      </c>
      <c r="E3738">
        <v>1</v>
      </c>
      <c r="F3738" t="s">
        <v>1924</v>
      </c>
      <c r="G3738" s="71">
        <f>VLOOKUP(M3738,'BASE ARTICLE SAMUEL 25012023 v1'!$A$1:$F$1287,6,FALSE)</f>
        <v>0</v>
      </c>
      <c r="H3738" s="6">
        <f>VLOOKUP(M3738,'BASE ARTICLE SAMUEL 25012023 v2'!$A$1:$H$1287,8,FALSE)</f>
        <v>47.457000000000001</v>
      </c>
      <c r="I3738">
        <v>70.510000000000005</v>
      </c>
      <c r="J3738">
        <f t="shared" si="464"/>
        <v>70.510000000000005</v>
      </c>
      <c r="K3738" s="6">
        <f>VLOOKUP(M3738,'BASE ARTICLE SAMUEL 25012023 v2'!$A$1:$K$1287,11,FALSE)</f>
        <v>72.377800000000008</v>
      </c>
      <c r="L3738" s="6">
        <f t="shared" si="465"/>
        <v>72.377800000000008</v>
      </c>
      <c r="M3738" t="s">
        <v>1923</v>
      </c>
      <c r="N3738" t="str">
        <f>VLOOKUP(M3738,'BASE ARTICLE SAMUEL 25012023 v1'!$A$2:$B$1287,2,FALSE)</f>
        <v>AF</v>
      </c>
      <c r="O3738">
        <f t="shared" si="460"/>
        <v>47.457000000000001</v>
      </c>
    </row>
    <row r="3739" spans="1:15" outlineLevel="2" x14ac:dyDescent="0.25">
      <c r="A3739" t="s">
        <v>1156</v>
      </c>
      <c r="B3739" s="74" t="str">
        <f t="shared" si="463"/>
        <v>V75BG</v>
      </c>
      <c r="C3739" t="str">
        <f>VLOOKUP(A3739,'BASE ARTICLE SAMUEL 25012023 v1'!$A$1:$B$1287,2,FALSE)</f>
        <v>AF</v>
      </c>
      <c r="D3739" t="s">
        <v>90</v>
      </c>
      <c r="E3739">
        <v>1</v>
      </c>
      <c r="F3739" t="s">
        <v>91</v>
      </c>
      <c r="G3739" s="71">
        <f>VLOOKUP(M3739,'BASE ARTICLE SAMUEL 25012023 v1'!$A$1:$F$1287,6,FALSE)</f>
        <v>0.92</v>
      </c>
      <c r="H3739" s="6">
        <f>VLOOKUP(M3739,'BASE ARTICLE SAMUEL 25012023 v2'!$A$1:$H$1287,8,FALSE)</f>
        <v>0.92</v>
      </c>
      <c r="I3739">
        <v>1.38</v>
      </c>
      <c r="J3739">
        <f t="shared" si="464"/>
        <v>1.38</v>
      </c>
      <c r="K3739" s="6">
        <f>VLOOKUP(M3739,'BASE ARTICLE SAMUEL 25012023 v2'!$A$1:$K$1287,11,FALSE)</f>
        <v>1.3800000000000001</v>
      </c>
      <c r="L3739" s="6">
        <f t="shared" si="465"/>
        <v>1.3800000000000001</v>
      </c>
      <c r="M3739" t="s">
        <v>90</v>
      </c>
      <c r="N3739" t="str">
        <f>VLOOKUP(M3739,'BASE ARTICLE SAMUEL 25012023 v1'!$A$2:$B$1287,2,FALSE)</f>
        <v>AS</v>
      </c>
      <c r="O3739">
        <f t="shared" si="460"/>
        <v>0.92</v>
      </c>
    </row>
    <row r="3740" spans="1:15" outlineLevel="2" x14ac:dyDescent="0.25">
      <c r="A3740" t="s">
        <v>1156</v>
      </c>
      <c r="B3740" s="74" t="str">
        <f t="shared" si="463"/>
        <v>V75BG</v>
      </c>
      <c r="C3740" t="str">
        <f>VLOOKUP(A3740,'BASE ARTICLE SAMUEL 25012023 v1'!$A$1:$B$1287,2,FALSE)</f>
        <v>AF</v>
      </c>
      <c r="D3740" t="s">
        <v>68</v>
      </c>
      <c r="E3740">
        <v>1</v>
      </c>
      <c r="F3740" t="s">
        <v>69</v>
      </c>
      <c r="G3740" s="71">
        <f>VLOOKUP(M3740,'BASE ARTICLE SAMUEL 25012023 v1'!$A$1:$F$1287,6,FALSE)</f>
        <v>0.94</v>
      </c>
      <c r="H3740" s="6">
        <f>VLOOKUP(M3740,'BASE ARTICLE SAMUEL 25012023 v2'!$A$1:$H$1287,8,FALSE)</f>
        <v>0.94</v>
      </c>
      <c r="I3740">
        <v>1.41</v>
      </c>
      <c r="J3740">
        <f t="shared" si="464"/>
        <v>1.41</v>
      </c>
      <c r="K3740" s="6">
        <f>VLOOKUP(M3740,'BASE ARTICLE SAMUEL 25012023 v2'!$A$1:$K$1287,11,FALSE)</f>
        <v>1.41</v>
      </c>
      <c r="L3740" s="6">
        <f t="shared" si="465"/>
        <v>1.41</v>
      </c>
      <c r="M3740" t="s">
        <v>68</v>
      </c>
      <c r="N3740" t="str">
        <f>VLOOKUP(M3740,'BASE ARTICLE SAMUEL 25012023 v1'!$A$2:$B$1287,2,FALSE)</f>
        <v>AS</v>
      </c>
      <c r="O3740">
        <f t="shared" si="460"/>
        <v>0.94</v>
      </c>
    </row>
    <row r="3741" spans="1:15" outlineLevel="2" x14ac:dyDescent="0.25">
      <c r="A3741" t="s">
        <v>1156</v>
      </c>
      <c r="B3741" s="74" t="str">
        <f t="shared" si="463"/>
        <v>V75BG</v>
      </c>
      <c r="C3741" t="str">
        <f>VLOOKUP(A3741,'BASE ARTICLE SAMUEL 25012023 v1'!$A$1:$B$1287,2,FALSE)</f>
        <v>AF</v>
      </c>
      <c r="D3741" t="s">
        <v>1929</v>
      </c>
      <c r="E3741">
        <v>1</v>
      </c>
      <c r="F3741" t="s">
        <v>1930</v>
      </c>
      <c r="G3741" s="71">
        <f>VLOOKUP(M3741,'BASE ARTICLE SAMUEL 25012023 v1'!$A$1:$F$1287,6,FALSE)</f>
        <v>37.68</v>
      </c>
      <c r="H3741" s="6">
        <f>VLOOKUP(M3741,'BASE ARTICLE SAMUEL 25012023 v2'!$A$1:$H$1287,8,FALSE)</f>
        <v>37.183000000000007</v>
      </c>
      <c r="I3741">
        <v>19.28</v>
      </c>
      <c r="J3741">
        <f t="shared" si="464"/>
        <v>19.28</v>
      </c>
      <c r="K3741" s="6">
        <f>VLOOKUP(M3741,'BASE ARTICLE SAMUEL 25012023 v2'!$A$1:$K$1287,11,FALSE)</f>
        <v>46.478750000000005</v>
      </c>
      <c r="L3741" s="6">
        <f t="shared" si="465"/>
        <v>46.478750000000005</v>
      </c>
      <c r="M3741" t="s">
        <v>1929</v>
      </c>
      <c r="N3741" t="str">
        <f>VLOOKUP(M3741,'BASE ARTICLE SAMUEL 25012023 v1'!$A$2:$B$1287,2,FALSE)</f>
        <v>AA</v>
      </c>
      <c r="O3741">
        <f t="shared" si="460"/>
        <v>37.183000000000007</v>
      </c>
    </row>
    <row r="3742" spans="1:15" outlineLevel="2" x14ac:dyDescent="0.25">
      <c r="A3742" t="s">
        <v>1156</v>
      </c>
      <c r="B3742" s="74" t="str">
        <f t="shared" si="463"/>
        <v>V75BG</v>
      </c>
      <c r="C3742" t="str">
        <f>VLOOKUP(A3742,'BASE ARTICLE SAMUEL 25012023 v1'!$A$1:$B$1287,2,FALSE)</f>
        <v>AF</v>
      </c>
      <c r="D3742" t="s">
        <v>1925</v>
      </c>
      <c r="E3742">
        <v>1</v>
      </c>
      <c r="F3742" t="s">
        <v>1926</v>
      </c>
      <c r="G3742" s="71">
        <f>VLOOKUP(M3742,'BASE ARTICLE SAMUEL 25012023 v1'!$A$1:$F$1287,6,FALSE)</f>
        <v>18.989999999999998</v>
      </c>
      <c r="H3742" s="6">
        <f>VLOOKUP(M3742,'BASE ARTICLE SAMUEL 25012023 v2'!$A$1:$H$1287,8,FALSE)</f>
        <v>19.331000000000003</v>
      </c>
      <c r="I3742">
        <v>31.61</v>
      </c>
      <c r="J3742">
        <f t="shared" si="464"/>
        <v>31.61</v>
      </c>
      <c r="K3742" s="6">
        <f>VLOOKUP(M3742,'BASE ARTICLE SAMUEL 25012023 v2'!$A$1:$K$1287,11,FALSE)</f>
        <v>31.954949985940001</v>
      </c>
      <c r="L3742" s="6">
        <f t="shared" si="465"/>
        <v>31.954949985940001</v>
      </c>
      <c r="M3742" t="s">
        <v>1925</v>
      </c>
      <c r="N3742" t="str">
        <f>VLOOKUP(M3742,'BASE ARTICLE SAMUEL 25012023 v1'!$A$2:$B$1287,2,FALSE)</f>
        <v>AF</v>
      </c>
      <c r="O3742">
        <f t="shared" ref="O3742:O3809" si="466">E3742*H3742</f>
        <v>19.331000000000003</v>
      </c>
    </row>
    <row r="3743" spans="1:15" outlineLevel="2" x14ac:dyDescent="0.25">
      <c r="A3743" t="s">
        <v>1156</v>
      </c>
      <c r="B3743" s="74" t="str">
        <f t="shared" si="463"/>
        <v>V75BG</v>
      </c>
      <c r="C3743" t="str">
        <f>VLOOKUP(A3743,'BASE ARTICLE SAMUEL 25012023 v1'!$A$1:$B$1287,2,FALSE)</f>
        <v>AF</v>
      </c>
      <c r="D3743" t="s">
        <v>1939</v>
      </c>
      <c r="E3743">
        <v>1</v>
      </c>
      <c r="F3743" t="s">
        <v>1940</v>
      </c>
      <c r="G3743" s="71">
        <f>VLOOKUP(M3743,'BASE ARTICLE SAMUEL 25012023 v1'!$A$1:$F$1287,6,FALSE)</f>
        <v>94.3</v>
      </c>
      <c r="H3743" s="6">
        <f>VLOOKUP(M3743,'BASE ARTICLE SAMUEL 25012023 v2'!$A$1:$H$1287,8,FALSE)</f>
        <v>90.79</v>
      </c>
      <c r="I3743">
        <v>129.16</v>
      </c>
      <c r="J3743">
        <f t="shared" si="464"/>
        <v>129.16</v>
      </c>
      <c r="K3743" s="6">
        <f>VLOOKUP(M3743,'BASE ARTICLE SAMUEL 25012023 v2'!$A$1:$K$1287,11,FALSE)</f>
        <v>129.88140000800001</v>
      </c>
      <c r="L3743" s="6">
        <f t="shared" si="465"/>
        <v>129.88140000800001</v>
      </c>
      <c r="M3743" t="s">
        <v>1939</v>
      </c>
      <c r="N3743" t="str">
        <f>VLOOKUP(M3743,'BASE ARTICLE SAMUEL 25012023 v1'!$A$2:$B$1287,2,FALSE)</f>
        <v>AF</v>
      </c>
      <c r="O3743">
        <f t="shared" si="466"/>
        <v>90.79</v>
      </c>
    </row>
    <row r="3744" spans="1:15" outlineLevel="2" x14ac:dyDescent="0.25">
      <c r="A3744" t="s">
        <v>1156</v>
      </c>
      <c r="B3744" s="74" t="str">
        <f t="shared" si="463"/>
        <v>V75BG</v>
      </c>
      <c r="C3744" t="str">
        <f>VLOOKUP(A3744,'BASE ARTICLE SAMUEL 25012023 v1'!$A$1:$B$1287,2,FALSE)</f>
        <v>AF</v>
      </c>
      <c r="D3744">
        <v>7214321415</v>
      </c>
      <c r="E3744">
        <v>1</v>
      </c>
      <c r="F3744" t="s">
        <v>1597</v>
      </c>
      <c r="G3744" s="71">
        <f>VLOOKUP(M3744,'BASE ARTICLE SAMUEL 25012023 v1'!$A$1:$F$1287,6,FALSE)</f>
        <v>0.03</v>
      </c>
      <c r="H3744" s="6">
        <f>VLOOKUP(M3744,'BASE ARTICLE SAMUEL 25012023 v2'!$A$1:$H$1287,8,FALSE)</f>
        <v>0.03</v>
      </c>
      <c r="I3744">
        <v>0.05</v>
      </c>
      <c r="J3744">
        <f t="shared" si="464"/>
        <v>0.05</v>
      </c>
      <c r="K3744" s="6">
        <f>VLOOKUP(M3744,'BASE ARTICLE SAMUEL 25012023 v2'!$A$1:$K$1287,11,FALSE)</f>
        <v>5.0000000010000001</v>
      </c>
      <c r="L3744" s="6">
        <f t="shared" si="465"/>
        <v>5.0000000010000001</v>
      </c>
      <c r="M3744">
        <v>7214321415</v>
      </c>
      <c r="N3744" t="str">
        <f>VLOOKUP(M3744,'BASE ARTICLE SAMUEL 25012023 v1'!$A$2:$B$1287,2,FALSE)</f>
        <v>AN</v>
      </c>
      <c r="O3744">
        <f t="shared" si="466"/>
        <v>0.03</v>
      </c>
    </row>
    <row r="3745" spans="1:15" outlineLevel="2" x14ac:dyDescent="0.25">
      <c r="A3745" t="s">
        <v>1156</v>
      </c>
      <c r="B3745" s="74" t="str">
        <f t="shared" si="463"/>
        <v>V75BG</v>
      </c>
      <c r="C3745" t="str">
        <f>VLOOKUP(A3745,'BASE ARTICLE SAMUEL 25012023 v1'!$A$1:$B$1287,2,FALSE)</f>
        <v>AF</v>
      </c>
      <c r="D3745" t="s">
        <v>1603</v>
      </c>
      <c r="E3745">
        <v>0.97</v>
      </c>
      <c r="F3745" t="s">
        <v>1604</v>
      </c>
      <c r="G3745" s="71">
        <f>VLOOKUP(M3745,'BASE ARTICLE SAMUEL 25012023 v1'!$A$1:$F$1287,6,FALSE)</f>
        <v>50</v>
      </c>
      <c r="H3745" s="6">
        <f>VLOOKUP(M3745,'BASE ARTICLE SAMUEL 25012023 v2'!$A$1:$H$1287,8,FALSE)</f>
        <v>0</v>
      </c>
      <c r="I3745">
        <v>75</v>
      </c>
      <c r="J3745">
        <f t="shared" si="464"/>
        <v>72.75</v>
      </c>
      <c r="K3745" s="6">
        <f>VLOOKUP(M3745,'BASE ARTICLE SAMUEL 25012023 v2'!$A$1:$K$1287,11,FALSE)</f>
        <v>75</v>
      </c>
      <c r="L3745" s="6">
        <f t="shared" si="465"/>
        <v>72.75</v>
      </c>
      <c r="M3745" t="s">
        <v>1603</v>
      </c>
      <c r="N3745" t="str">
        <f>VLOOKUP(M3745,'BASE ARTICLE SAMUEL 25012023 v1'!$A$2:$B$1287,2,FALSE)</f>
        <v>AN</v>
      </c>
      <c r="O3745">
        <f t="shared" si="466"/>
        <v>0</v>
      </c>
    </row>
    <row r="3746" spans="1:15" outlineLevel="2" x14ac:dyDescent="0.25">
      <c r="A3746" t="s">
        <v>1156</v>
      </c>
      <c r="B3746" s="74" t="str">
        <f t="shared" si="463"/>
        <v>V75BG</v>
      </c>
      <c r="C3746" t="str">
        <f>VLOOKUP(A3746,'BASE ARTICLE SAMUEL 25012023 v1'!$A$1:$B$1287,2,FALSE)</f>
        <v>AF</v>
      </c>
      <c r="D3746" t="s">
        <v>757</v>
      </c>
      <c r="E3746">
        <v>1</v>
      </c>
      <c r="F3746" t="s">
        <v>758</v>
      </c>
      <c r="G3746" s="71">
        <f>VLOOKUP(M3746,'BASE ARTICLE SAMUEL 25012023 v1'!$A$1:$F$1287,6,FALSE)</f>
        <v>1.22</v>
      </c>
      <c r="H3746" s="6">
        <f>VLOOKUP(M3746,'BASE ARTICLE SAMUEL 25012023 v2'!$A$1:$H$1287,8,FALSE)</f>
        <v>1.22</v>
      </c>
      <c r="I3746">
        <v>1.62</v>
      </c>
      <c r="J3746">
        <f t="shared" si="464"/>
        <v>1.62</v>
      </c>
      <c r="K3746" s="6">
        <f>VLOOKUP(M3746,'BASE ARTICLE SAMUEL 25012023 v2'!$A$1:$K$1287,11,FALSE)</f>
        <v>1.6226</v>
      </c>
      <c r="L3746" s="6">
        <f t="shared" si="465"/>
        <v>1.6226</v>
      </c>
      <c r="M3746" t="s">
        <v>757</v>
      </c>
      <c r="N3746" t="str">
        <f>VLOOKUP(M3746,'BASE ARTICLE SAMUEL 25012023 v1'!$A$2:$B$1287,2,FALSE)</f>
        <v>AS</v>
      </c>
      <c r="O3746">
        <f t="shared" si="466"/>
        <v>1.22</v>
      </c>
    </row>
    <row r="3747" spans="1:15" outlineLevel="2" x14ac:dyDescent="0.25">
      <c r="A3747" t="s">
        <v>1156</v>
      </c>
      <c r="B3747" s="74" t="str">
        <f t="shared" si="463"/>
        <v>V75BG</v>
      </c>
      <c r="C3747" t="str">
        <f>VLOOKUP(A3747,'BASE ARTICLE SAMUEL 25012023 v1'!$A$1:$B$1287,2,FALSE)</f>
        <v>AF</v>
      </c>
      <c r="D3747">
        <v>9600000618</v>
      </c>
      <c r="E3747">
        <v>1</v>
      </c>
      <c r="F3747" t="s">
        <v>1160</v>
      </c>
      <c r="G3747" s="71">
        <f>VLOOKUP(M3747,'BASE ARTICLE SAMUEL 25012023 v1'!$A$1:$F$1287,6,FALSE)</f>
        <v>1.2</v>
      </c>
      <c r="H3747" s="6">
        <f>VLOOKUP(M3747,'BASE ARTICLE SAMUEL 25012023 v2'!$A$1:$H$1287,8,FALSE)</f>
        <v>1.2</v>
      </c>
      <c r="I3747">
        <v>2.4</v>
      </c>
      <c r="J3747">
        <f t="shared" si="464"/>
        <v>2.4</v>
      </c>
      <c r="K3747" s="6">
        <f>VLOOKUP(M3747,'BASE ARTICLE SAMUEL 25012023 v2'!$A$1:$K$1287,11,FALSE)</f>
        <v>2.4</v>
      </c>
      <c r="L3747" s="6">
        <f t="shared" si="465"/>
        <v>2.4</v>
      </c>
      <c r="M3747">
        <v>9600000618</v>
      </c>
      <c r="N3747" t="str">
        <f>VLOOKUP(M3747,'BASE ARTICLE SAMUEL 25012023 v1'!$A$2:$B$1287,2,FALSE)</f>
        <v>AN</v>
      </c>
      <c r="O3747">
        <f t="shared" si="466"/>
        <v>1.2</v>
      </c>
    </row>
    <row r="3748" spans="1:15" outlineLevel="2" x14ac:dyDescent="0.25">
      <c r="A3748" t="s">
        <v>1156</v>
      </c>
      <c r="B3748" s="74" t="str">
        <f t="shared" si="463"/>
        <v>V75BG</v>
      </c>
      <c r="C3748" t="str">
        <f>VLOOKUP(A3748,'BASE ARTICLE SAMUEL 25012023 v1'!$A$1:$B$1287,2,FALSE)</f>
        <v>AF</v>
      </c>
      <c r="D3748" t="s">
        <v>1549</v>
      </c>
      <c r="E3748">
        <v>1</v>
      </c>
      <c r="F3748" t="s">
        <v>1550</v>
      </c>
      <c r="G3748" s="71">
        <f>VLOOKUP(M3748,'BASE ARTICLE SAMUEL 25012023 v1'!$A$1:$F$1287,6,FALSE)</f>
        <v>5</v>
      </c>
      <c r="H3748" s="6">
        <f>VLOOKUP(M3748,'BASE ARTICLE SAMUEL 25012023 v2'!$A$1:$H$1287,8,FALSE)</f>
        <v>5</v>
      </c>
      <c r="I3748">
        <v>0</v>
      </c>
      <c r="J3748">
        <f t="shared" si="464"/>
        <v>0</v>
      </c>
      <c r="K3748" s="6">
        <f>VLOOKUP(M3748,'BASE ARTICLE SAMUEL 25012023 v2'!$A$1:$K$1287,11,FALSE)</f>
        <v>5.5</v>
      </c>
      <c r="L3748" s="6">
        <f t="shared" si="465"/>
        <v>5.5</v>
      </c>
      <c r="M3748" t="s">
        <v>1549</v>
      </c>
      <c r="N3748" t="str">
        <f>VLOOKUP(M3748,'BASE ARTICLE SAMUEL 25012023 v1'!$A$2:$B$1287,2,FALSE)</f>
        <v>AN</v>
      </c>
      <c r="O3748">
        <f t="shared" si="466"/>
        <v>5</v>
      </c>
    </row>
    <row r="3749" spans="1:15" outlineLevel="2" x14ac:dyDescent="0.25">
      <c r="A3749" t="s">
        <v>1156</v>
      </c>
      <c r="B3749" s="74" t="str">
        <f t="shared" si="463"/>
        <v>V75BG</v>
      </c>
      <c r="C3749" t="str">
        <f>VLOOKUP(A3749,'BASE ARTICLE SAMUEL 25012023 v1'!$A$1:$B$1287,2,FALSE)</f>
        <v>AF</v>
      </c>
      <c r="D3749" t="s">
        <v>1667</v>
      </c>
      <c r="E3749">
        <v>2</v>
      </c>
      <c r="F3749" t="s">
        <v>1668</v>
      </c>
      <c r="G3749" s="71">
        <f>VLOOKUP(M3749,'BASE ARTICLE SAMUEL 25012023 v1'!$A$1:$F$1287,6,FALSE)</f>
        <v>0.6</v>
      </c>
      <c r="H3749" s="6">
        <f>VLOOKUP(M3749,'BASE ARTICLE SAMUEL 25012023 v2'!$A$1:$H$1287,8,FALSE)</f>
        <v>0.6</v>
      </c>
      <c r="I3749">
        <v>0.9</v>
      </c>
      <c r="J3749">
        <f t="shared" si="464"/>
        <v>1.8</v>
      </c>
      <c r="K3749" s="6">
        <f>VLOOKUP(M3749,'BASE ARTICLE SAMUEL 25012023 v2'!$A$1:$K$1287,11,FALSE)</f>
        <v>0.89999999999999991</v>
      </c>
      <c r="L3749" s="6">
        <f t="shared" si="465"/>
        <v>1.7999999999999998</v>
      </c>
      <c r="M3749" t="s">
        <v>1667</v>
      </c>
      <c r="N3749" t="str">
        <f>VLOOKUP(M3749,'BASE ARTICLE SAMUEL 25012023 v1'!$A$2:$B$1287,2,FALSE)</f>
        <v>AN</v>
      </c>
      <c r="O3749">
        <f t="shared" si="466"/>
        <v>1.2</v>
      </c>
    </row>
    <row r="3750" spans="1:15" outlineLevel="2" x14ac:dyDescent="0.25">
      <c r="A3750" t="s">
        <v>1156</v>
      </c>
      <c r="B3750" s="74" t="str">
        <f t="shared" si="463"/>
        <v>V75BG</v>
      </c>
      <c r="C3750" t="str">
        <f>VLOOKUP(A3750,'BASE ARTICLE SAMUEL 25012023 v1'!$A$1:$B$1287,2,FALSE)</f>
        <v>AF</v>
      </c>
      <c r="D3750" t="s">
        <v>2356</v>
      </c>
      <c r="E3750">
        <v>1</v>
      </c>
      <c r="F3750" t="s">
        <v>2357</v>
      </c>
      <c r="G3750" s="71">
        <f>VLOOKUP(M3750,'BASE ARTICLE SAMUEL 25012023 v1'!$A$1:$F$1287,6,FALSE)</f>
        <v>3.74</v>
      </c>
      <c r="H3750" s="6">
        <f>VLOOKUP(M3750,'BASE ARTICLE SAMUEL 25012023 v2'!$A$1:$H$1287,8,FALSE)</f>
        <v>3.74</v>
      </c>
      <c r="I3750">
        <v>0</v>
      </c>
      <c r="J3750">
        <f t="shared" si="464"/>
        <v>0</v>
      </c>
      <c r="K3750" s="6">
        <f>VLOOKUP(M3750,'BASE ARTICLE SAMUEL 25012023 v2'!$A$1:$K$1287,11,FALSE)</f>
        <v>5.61</v>
      </c>
      <c r="L3750" s="6">
        <f t="shared" si="465"/>
        <v>5.61</v>
      </c>
      <c r="M3750" t="s">
        <v>2356</v>
      </c>
      <c r="N3750" t="str">
        <f>VLOOKUP(M3750,'BASE ARTICLE SAMUEL 25012023 v1'!$A$2:$B$1287,2,FALSE)</f>
        <v>AN</v>
      </c>
      <c r="O3750">
        <f t="shared" si="466"/>
        <v>3.74</v>
      </c>
    </row>
    <row r="3751" spans="1:15" outlineLevel="2" x14ac:dyDescent="0.25">
      <c r="A3751" t="s">
        <v>1156</v>
      </c>
      <c r="B3751" s="74" t="str">
        <f t="shared" si="463"/>
        <v>V75BG</v>
      </c>
      <c r="C3751" t="str">
        <f>VLOOKUP(A3751,'BASE ARTICLE SAMUEL 25012023 v1'!$A$1:$B$1287,2,FALSE)</f>
        <v>AF</v>
      </c>
      <c r="D3751" t="s">
        <v>2535</v>
      </c>
      <c r="E3751">
        <v>1</v>
      </c>
      <c r="F3751" t="s">
        <v>2536</v>
      </c>
      <c r="G3751" s="71">
        <f>VLOOKUP(M3751,'BASE ARTICLE SAMUEL 25012023 v1'!$A$1:$F$1287,6,FALSE)</f>
        <v>0.85</v>
      </c>
      <c r="H3751" s="6">
        <f>VLOOKUP(M3751,'BASE ARTICLE SAMUEL 25012023 v2'!$A$1:$H$1287,8,FALSE)</f>
        <v>0.85</v>
      </c>
      <c r="I3751">
        <v>15.6</v>
      </c>
      <c r="J3751">
        <f t="shared" si="464"/>
        <v>15.6</v>
      </c>
      <c r="K3751" s="6">
        <f>VLOOKUP(M3751,'BASE ARTICLE SAMUEL 25012023 v2'!$A$1:$K$1287,11,FALSE)</f>
        <v>1.1305000000000001</v>
      </c>
      <c r="L3751" s="6">
        <f t="shared" si="465"/>
        <v>1.1305000000000001</v>
      </c>
      <c r="M3751" t="s">
        <v>2535</v>
      </c>
      <c r="N3751" t="str">
        <f>VLOOKUP(M3751,'BASE ARTICLE SAMUEL 25012023 v1'!$A$2:$B$1287,2,FALSE)</f>
        <v>AN</v>
      </c>
      <c r="O3751">
        <f t="shared" si="466"/>
        <v>0.85</v>
      </c>
    </row>
    <row r="3752" spans="1:15" outlineLevel="1" x14ac:dyDescent="0.25">
      <c r="A3752" s="74" t="s">
        <v>4308</v>
      </c>
      <c r="B3752" s="74" t="str">
        <f t="shared" si="463"/>
        <v>SPR900V75BG</v>
      </c>
      <c r="H3752" s="6" t="e">
        <f>VLOOKUP(M3752,'BASE ARTICLE SAMUEL 25012023 v2'!$A$1:$H$1287,8,FALSE)</f>
        <v>#N/A</v>
      </c>
      <c r="K3752" s="6" t="e">
        <f>VLOOKUP(M3752,'BASE ARTICLE SAMUEL 25012023 v2'!$A$1:$K$1287,11,FALSE)</f>
        <v>#N/A</v>
      </c>
      <c r="L3752" s="6">
        <f>SUBTOTAL(9,L3727:L3751)</f>
        <v>1209.8451599949399</v>
      </c>
      <c r="O3752">
        <f>SUBTOTAL(9,O3727:O3751)</f>
        <v>752.71300000000008</v>
      </c>
    </row>
    <row r="3753" spans="1:15" outlineLevel="2" x14ac:dyDescent="0.25">
      <c r="A3753" t="s">
        <v>2561</v>
      </c>
      <c r="B3753" s="74" t="str">
        <f t="shared" si="463"/>
        <v>600-A</v>
      </c>
      <c r="C3753" t="str">
        <f>VLOOKUP(A3753,'BASE ARTICLE SAMUEL 25012023 v1'!$A$1:$B$1287,2,FALSE)</f>
        <v>AF</v>
      </c>
      <c r="E3753">
        <v>1</v>
      </c>
      <c r="F3753" t="s">
        <v>582</v>
      </c>
      <c r="G3753" s="71">
        <f>VLOOKUP(M3753,'BASE ARTICLE SAMUEL 25012023 v1'!$A$1:$F$1287,6,FALSE)</f>
        <v>1.5</v>
      </c>
      <c r="H3753" s="6">
        <f>VLOOKUP(M3753,'BASE ARTICLE SAMUEL 25012023 v2'!$A$1:$H$1287,8,FALSE)</f>
        <v>1.5</v>
      </c>
      <c r="I3753">
        <v>2.2400000000000002</v>
      </c>
      <c r="J3753">
        <f t="shared" ref="J3753:J3773" si="467">E3753*I3753</f>
        <v>2.2400000000000002</v>
      </c>
      <c r="K3753" s="6">
        <f>VLOOKUP(M3753,'BASE ARTICLE SAMUEL 25012023 v2'!$A$1:$K$1287,11,FALSE)</f>
        <v>2.25</v>
      </c>
      <c r="L3753" s="6">
        <f t="shared" ref="L3753:L3773" si="468">E3753*K3753</f>
        <v>2.25</v>
      </c>
      <c r="M3753">
        <v>101007</v>
      </c>
      <c r="N3753" t="str">
        <f>VLOOKUP(M3753,'BASE ARTICLE SAMUEL 25012023 v1'!$A$2:$B$1287,2,FALSE)</f>
        <v>AN</v>
      </c>
      <c r="O3753">
        <f t="shared" si="466"/>
        <v>1.5</v>
      </c>
    </row>
    <row r="3754" spans="1:15" outlineLevel="2" x14ac:dyDescent="0.25">
      <c r="A3754" t="s">
        <v>2561</v>
      </c>
      <c r="B3754" s="74" t="str">
        <f t="shared" si="463"/>
        <v>600-A</v>
      </c>
      <c r="C3754" t="str">
        <f>VLOOKUP(A3754,'BASE ARTICLE SAMUEL 25012023 v1'!$A$1:$B$1287,2,FALSE)</f>
        <v>AF</v>
      </c>
      <c r="E3754">
        <v>1</v>
      </c>
      <c r="F3754" t="s">
        <v>476</v>
      </c>
      <c r="G3754" s="71">
        <f>VLOOKUP(M3754,'BASE ARTICLE SAMUEL 25012023 v1'!$A$1:$F$1287,6,FALSE)</f>
        <v>14.38</v>
      </c>
      <c r="H3754" s="6">
        <f>VLOOKUP(M3754,'BASE ARTICLE SAMUEL 25012023 v2'!$A$1:$H$1287,8,FALSE)</f>
        <v>14.38</v>
      </c>
      <c r="I3754">
        <v>20.309999999999999</v>
      </c>
      <c r="J3754">
        <f t="shared" si="467"/>
        <v>20.309999999999999</v>
      </c>
      <c r="K3754" s="6">
        <f>VLOOKUP(M3754,'BASE ARTICLE SAMUEL 25012023 v2'!$A$1:$K$1287,11,FALSE)</f>
        <v>21.57</v>
      </c>
      <c r="L3754" s="6">
        <f t="shared" si="468"/>
        <v>21.57</v>
      </c>
      <c r="M3754">
        <v>1510041</v>
      </c>
      <c r="N3754" t="str">
        <f>VLOOKUP(M3754,'BASE ARTICLE SAMUEL 25012023 v1'!$A$2:$B$1287,2,FALSE)</f>
        <v>AS</v>
      </c>
      <c r="O3754">
        <f t="shared" si="466"/>
        <v>14.38</v>
      </c>
    </row>
    <row r="3755" spans="1:15" outlineLevel="2" x14ac:dyDescent="0.25">
      <c r="A3755" t="s">
        <v>2561</v>
      </c>
      <c r="B3755" s="74" t="str">
        <f t="shared" si="463"/>
        <v>600-A</v>
      </c>
      <c r="C3755" t="str">
        <f>VLOOKUP(A3755,'BASE ARTICLE SAMUEL 25012023 v1'!$A$1:$B$1287,2,FALSE)</f>
        <v>AF</v>
      </c>
      <c r="E3755">
        <v>0.7</v>
      </c>
      <c r="F3755" t="s">
        <v>577</v>
      </c>
      <c r="G3755" s="71">
        <f>VLOOKUP(M3755,'BASE ARTICLE SAMUEL 25012023 v1'!$A$1:$F$1287,6,FALSE)</f>
        <v>3.2</v>
      </c>
      <c r="H3755" s="6">
        <f>VLOOKUP(M3755,'BASE ARTICLE SAMUEL 25012023 v2'!$A$1:$H$1287,8,FALSE)</f>
        <v>3.2</v>
      </c>
      <c r="I3755">
        <v>4.3499999999999996</v>
      </c>
      <c r="J3755">
        <f t="shared" si="467"/>
        <v>3.0449999999999995</v>
      </c>
      <c r="K3755" s="6">
        <f>VLOOKUP(M3755,'BASE ARTICLE SAMUEL 25012023 v2'!$A$1:$K$1287,11,FALSE)</f>
        <v>4.8000000000000007</v>
      </c>
      <c r="L3755" s="6">
        <f t="shared" si="468"/>
        <v>3.3600000000000003</v>
      </c>
      <c r="M3755" t="s">
        <v>576</v>
      </c>
      <c r="N3755" t="str">
        <f>VLOOKUP(M3755,'BASE ARTICLE SAMUEL 25012023 v1'!$A$2:$B$1287,2,FALSE)</f>
        <v>AN</v>
      </c>
      <c r="O3755">
        <f t="shared" si="466"/>
        <v>2.2399999999999998</v>
      </c>
    </row>
    <row r="3756" spans="1:15" outlineLevel="2" x14ac:dyDescent="0.25">
      <c r="A3756" t="s">
        <v>2561</v>
      </c>
      <c r="B3756" s="74" t="str">
        <f t="shared" si="463"/>
        <v>600-A</v>
      </c>
      <c r="C3756" t="str">
        <f>VLOOKUP(A3756,'BASE ARTICLE SAMUEL 25012023 v1'!$A$1:$B$1287,2,FALSE)</f>
        <v>AF</v>
      </c>
      <c r="E3756">
        <v>1</v>
      </c>
      <c r="F3756" t="s">
        <v>1550</v>
      </c>
      <c r="G3756" s="71">
        <f>VLOOKUP(M3756,'BASE ARTICLE SAMUEL 25012023 v1'!$A$1:$F$1287,6,FALSE)</f>
        <v>5</v>
      </c>
      <c r="H3756" s="6">
        <f>VLOOKUP(M3756,'BASE ARTICLE SAMUEL 25012023 v2'!$A$1:$H$1287,8,FALSE)</f>
        <v>5</v>
      </c>
      <c r="I3756">
        <v>8.51</v>
      </c>
      <c r="J3756">
        <f t="shared" si="467"/>
        <v>8.51</v>
      </c>
      <c r="K3756" s="6">
        <f>VLOOKUP(M3756,'BASE ARTICLE SAMUEL 25012023 v2'!$A$1:$K$1287,11,FALSE)</f>
        <v>5.5</v>
      </c>
      <c r="L3756" s="6">
        <f t="shared" si="468"/>
        <v>5.5</v>
      </c>
      <c r="M3756" t="s">
        <v>1549</v>
      </c>
      <c r="N3756" t="str">
        <f>VLOOKUP(M3756,'BASE ARTICLE SAMUEL 25012023 v1'!$A$2:$B$1287,2,FALSE)</f>
        <v>AN</v>
      </c>
      <c r="O3756">
        <f t="shared" si="466"/>
        <v>5</v>
      </c>
    </row>
    <row r="3757" spans="1:15" outlineLevel="2" x14ac:dyDescent="0.25">
      <c r="A3757" t="s">
        <v>2561</v>
      </c>
      <c r="B3757" s="74" t="str">
        <f t="shared" si="463"/>
        <v>600-A</v>
      </c>
      <c r="C3757" t="str">
        <f>VLOOKUP(A3757,'BASE ARTICLE SAMUEL 25012023 v1'!$A$1:$B$1287,2,FALSE)</f>
        <v>AF</v>
      </c>
      <c r="E3757">
        <v>1</v>
      </c>
      <c r="F3757" t="s">
        <v>1160</v>
      </c>
      <c r="G3757" s="71">
        <f>VLOOKUP(M3757,'BASE ARTICLE SAMUEL 25012023 v1'!$A$1:$F$1287,6,FALSE)</f>
        <v>1.2</v>
      </c>
      <c r="H3757" s="6">
        <f>VLOOKUP(M3757,'BASE ARTICLE SAMUEL 25012023 v2'!$A$1:$H$1287,8,FALSE)</f>
        <v>1.2</v>
      </c>
      <c r="I3757">
        <v>1.57</v>
      </c>
      <c r="J3757">
        <f t="shared" si="467"/>
        <v>1.57</v>
      </c>
      <c r="K3757" s="6">
        <f>VLOOKUP(M3757,'BASE ARTICLE SAMUEL 25012023 v2'!$A$1:$K$1287,11,FALSE)</f>
        <v>2.4</v>
      </c>
      <c r="L3757" s="6">
        <f t="shared" si="468"/>
        <v>2.4</v>
      </c>
      <c r="M3757">
        <v>9600000618</v>
      </c>
      <c r="N3757" t="str">
        <f>VLOOKUP(M3757,'BASE ARTICLE SAMUEL 25012023 v1'!$A$2:$B$1287,2,FALSE)</f>
        <v>AN</v>
      </c>
      <c r="O3757">
        <f t="shared" si="466"/>
        <v>1.2</v>
      </c>
    </row>
    <row r="3758" spans="1:15" outlineLevel="2" x14ac:dyDescent="0.25">
      <c r="A3758" t="s">
        <v>2561</v>
      </c>
      <c r="B3758" s="74" t="str">
        <f t="shared" si="463"/>
        <v>600-A</v>
      </c>
      <c r="C3758" t="str">
        <f>VLOOKUP(A3758,'BASE ARTICLE SAMUEL 25012023 v1'!$A$1:$B$1287,2,FALSE)</f>
        <v>AF</v>
      </c>
      <c r="E3758">
        <v>1</v>
      </c>
      <c r="F3758" t="s">
        <v>1103</v>
      </c>
      <c r="G3758" s="71">
        <f>VLOOKUP(M3758,'BASE ARTICLE SAMUEL 25012023 v1'!$A$1:$F$1287,6,FALSE)</f>
        <v>33.79</v>
      </c>
      <c r="H3758" s="6">
        <f>VLOOKUP(M3758,'BASE ARTICLE SAMUEL 25012023 v2'!$A$1:$H$1287,8,FALSE)</f>
        <v>33.79</v>
      </c>
      <c r="I3758">
        <v>8.51</v>
      </c>
      <c r="J3758">
        <f t="shared" si="467"/>
        <v>8.51</v>
      </c>
      <c r="K3758" s="6">
        <f>VLOOKUP(M3758,'BASE ARTICLE SAMUEL 25012023 v2'!$A$1:$K$1287,11,FALSE)</f>
        <v>50.685000000000002</v>
      </c>
      <c r="L3758" s="6">
        <f t="shared" si="468"/>
        <v>50.685000000000002</v>
      </c>
      <c r="M3758" t="s">
        <v>1102</v>
      </c>
      <c r="N3758" t="str">
        <f>VLOOKUP(M3758,'BASE ARTICLE SAMUEL 25012023 v1'!$A$2:$B$1287,2,FALSE)</f>
        <v>AS</v>
      </c>
      <c r="O3758">
        <f t="shared" si="466"/>
        <v>33.79</v>
      </c>
    </row>
    <row r="3759" spans="1:15" outlineLevel="2" x14ac:dyDescent="0.25">
      <c r="A3759" t="s">
        <v>2561</v>
      </c>
      <c r="B3759" s="74" t="str">
        <f t="shared" si="463"/>
        <v>600-A</v>
      </c>
      <c r="C3759" t="str">
        <f>VLOOKUP(A3759,'BASE ARTICLE SAMUEL 25012023 v1'!$A$1:$B$1287,2,FALSE)</f>
        <v>AF</v>
      </c>
      <c r="E3759">
        <v>1</v>
      </c>
      <c r="F3759" t="s">
        <v>610</v>
      </c>
      <c r="G3759" s="71">
        <f>VLOOKUP(M3759,'BASE ARTICLE SAMUEL 25012023 v1'!$A$1:$F$1287,6,FALSE)</f>
        <v>0.54</v>
      </c>
      <c r="H3759" s="6">
        <f>VLOOKUP(M3759,'BASE ARTICLE SAMUEL 25012023 v2'!$A$1:$H$1287,8,FALSE)</f>
        <v>0.52100000000000002</v>
      </c>
      <c r="I3759">
        <v>0.6</v>
      </c>
      <c r="J3759">
        <f t="shared" si="467"/>
        <v>0.6</v>
      </c>
      <c r="K3759" s="6">
        <f>VLOOKUP(M3759,'BASE ARTICLE SAMUEL 25012023 v2'!$A$1:$K$1287,11,FALSE)</f>
        <v>0.65125</v>
      </c>
      <c r="L3759" s="6">
        <f t="shared" si="468"/>
        <v>0.65125</v>
      </c>
      <c r="M3759" t="s">
        <v>609</v>
      </c>
      <c r="N3759" t="str">
        <f>VLOOKUP(M3759,'BASE ARTICLE SAMUEL 25012023 v1'!$A$2:$B$1287,2,FALSE)</f>
        <v>AS</v>
      </c>
      <c r="O3759">
        <f t="shared" si="466"/>
        <v>0.52100000000000002</v>
      </c>
    </row>
    <row r="3760" spans="1:15" outlineLevel="2" x14ac:dyDescent="0.25">
      <c r="A3760" t="s">
        <v>2561</v>
      </c>
      <c r="B3760" s="74" t="str">
        <f t="shared" si="463"/>
        <v>600-A</v>
      </c>
      <c r="C3760" t="str">
        <f>VLOOKUP(A3760,'BASE ARTICLE SAMUEL 25012023 v1'!$A$1:$B$1287,2,FALSE)</f>
        <v>AF</v>
      </c>
      <c r="E3760">
        <v>1</v>
      </c>
      <c r="F3760" t="s">
        <v>2484</v>
      </c>
      <c r="G3760" s="71">
        <f>VLOOKUP(M3760,'BASE ARTICLE SAMUEL 25012023 v1'!$A$1:$F$1287,6,FALSE)</f>
        <v>1.32</v>
      </c>
      <c r="H3760" s="6">
        <f>VLOOKUP(M3760,'BASE ARTICLE SAMUEL 25012023 v2'!$A$1:$H$1287,8,FALSE)</f>
        <v>1.32</v>
      </c>
      <c r="I3760">
        <v>8.51</v>
      </c>
      <c r="J3760">
        <f t="shared" si="467"/>
        <v>8.51</v>
      </c>
      <c r="K3760" s="6">
        <f>VLOOKUP(M3760,'BASE ARTICLE SAMUEL 25012023 v2'!$A$1:$K$1287,11,FALSE)</f>
        <v>1.4520000000000002</v>
      </c>
      <c r="L3760" s="6">
        <f t="shared" si="468"/>
        <v>1.4520000000000002</v>
      </c>
      <c r="M3760" t="s">
        <v>2483</v>
      </c>
      <c r="N3760" t="str">
        <f>VLOOKUP(M3760,'BASE ARTICLE SAMUEL 25012023 v1'!$A$2:$B$1287,2,FALSE)</f>
        <v>AN</v>
      </c>
      <c r="O3760">
        <f t="shared" si="466"/>
        <v>1.32</v>
      </c>
    </row>
    <row r="3761" spans="1:15" outlineLevel="2" x14ac:dyDescent="0.25">
      <c r="A3761" t="s">
        <v>2561</v>
      </c>
      <c r="B3761" s="74" t="str">
        <f t="shared" si="463"/>
        <v>600-A</v>
      </c>
      <c r="C3761" t="str">
        <f>VLOOKUP(A3761,'BASE ARTICLE SAMUEL 25012023 v1'!$A$1:$B$1287,2,FALSE)</f>
        <v>AF</v>
      </c>
      <c r="E3761">
        <v>1</v>
      </c>
      <c r="F3761" t="s">
        <v>1670</v>
      </c>
      <c r="G3761" s="71">
        <f>VLOOKUP(M3761,'BASE ARTICLE SAMUEL 25012023 v1'!$A$1:$F$1287,6,FALSE)</f>
        <v>7.0000000000000007E-2</v>
      </c>
      <c r="H3761" s="6">
        <f>VLOOKUP(M3761,'BASE ARTICLE SAMUEL 25012023 v2'!$A$1:$H$1287,8,FALSE)</f>
        <v>7.0000000000000007E-2</v>
      </c>
      <c r="I3761">
        <v>0.08</v>
      </c>
      <c r="J3761">
        <f t="shared" si="467"/>
        <v>0.08</v>
      </c>
      <c r="K3761" s="6">
        <f>VLOOKUP(M3761,'BASE ARTICLE SAMUEL 25012023 v2'!$A$1:$K$1287,11,FALSE)</f>
        <v>0.11200000000000002</v>
      </c>
      <c r="L3761" s="6">
        <f t="shared" si="468"/>
        <v>0.11200000000000002</v>
      </c>
      <c r="M3761" t="s">
        <v>1669</v>
      </c>
      <c r="N3761" t="str">
        <f>VLOOKUP(M3761,'BASE ARTICLE SAMUEL 25012023 v1'!$A$2:$B$1287,2,FALSE)</f>
        <v>AN</v>
      </c>
      <c r="O3761">
        <f t="shared" si="466"/>
        <v>7.0000000000000007E-2</v>
      </c>
    </row>
    <row r="3762" spans="1:15" outlineLevel="2" x14ac:dyDescent="0.25">
      <c r="A3762" t="s">
        <v>2561</v>
      </c>
      <c r="B3762" s="74" t="str">
        <f t="shared" si="463"/>
        <v>600-A</v>
      </c>
      <c r="C3762" t="str">
        <f>VLOOKUP(A3762,'BASE ARTICLE SAMUEL 25012023 v1'!$A$1:$B$1287,2,FALSE)</f>
        <v>AF</v>
      </c>
      <c r="E3762">
        <v>1</v>
      </c>
      <c r="F3762" t="s">
        <v>626</v>
      </c>
      <c r="G3762" s="71">
        <f>VLOOKUP(M3762,'BASE ARTICLE SAMUEL 25012023 v1'!$A$1:$F$1287,6,FALSE)</f>
        <v>0.79</v>
      </c>
      <c r="H3762" s="6">
        <f>VLOOKUP(M3762,'BASE ARTICLE SAMUEL 25012023 v2'!$A$1:$H$1287,8,FALSE)</f>
        <v>0.80800000000000005</v>
      </c>
      <c r="I3762">
        <v>1.19</v>
      </c>
      <c r="J3762">
        <f t="shared" si="467"/>
        <v>1.19</v>
      </c>
      <c r="K3762" s="6">
        <f>VLOOKUP(M3762,'BASE ARTICLE SAMUEL 25012023 v2'!$A$1:$K$1287,11,FALSE)</f>
        <v>1.2120000000000002</v>
      </c>
      <c r="L3762" s="6">
        <f t="shared" si="468"/>
        <v>1.2120000000000002</v>
      </c>
      <c r="M3762" t="s">
        <v>625</v>
      </c>
      <c r="N3762" t="str">
        <f>VLOOKUP(M3762,'BASE ARTICLE SAMUEL 25012023 v1'!$A$2:$B$1287,2,FALSE)</f>
        <v>Z</v>
      </c>
      <c r="O3762">
        <f t="shared" si="466"/>
        <v>0.80800000000000005</v>
      </c>
    </row>
    <row r="3763" spans="1:15" outlineLevel="2" x14ac:dyDescent="0.25">
      <c r="A3763" t="s">
        <v>2561</v>
      </c>
      <c r="B3763" s="74" t="str">
        <f t="shared" si="463"/>
        <v>600-A</v>
      </c>
      <c r="C3763" t="str">
        <f>VLOOKUP(A3763,'BASE ARTICLE SAMUEL 25012023 v1'!$A$1:$B$1287,2,FALSE)</f>
        <v>AF</v>
      </c>
      <c r="E3763">
        <v>1</v>
      </c>
      <c r="F3763" t="s">
        <v>1668</v>
      </c>
      <c r="G3763" s="71">
        <f>VLOOKUP(M3763,'BASE ARTICLE SAMUEL 25012023 v1'!$A$1:$F$1287,6,FALSE)</f>
        <v>0.6</v>
      </c>
      <c r="H3763" s="6">
        <f>VLOOKUP(M3763,'BASE ARTICLE SAMUEL 25012023 v2'!$A$1:$H$1287,8,FALSE)</f>
        <v>0.6</v>
      </c>
      <c r="I3763">
        <v>0.90200000000000002</v>
      </c>
      <c r="J3763">
        <f t="shared" si="467"/>
        <v>0.90200000000000002</v>
      </c>
      <c r="K3763" s="6">
        <f>VLOOKUP(M3763,'BASE ARTICLE SAMUEL 25012023 v2'!$A$1:$K$1287,11,FALSE)</f>
        <v>0.89999999999999991</v>
      </c>
      <c r="L3763" s="6">
        <f t="shared" si="468"/>
        <v>0.89999999999999991</v>
      </c>
      <c r="M3763" t="s">
        <v>1667</v>
      </c>
      <c r="N3763" t="str">
        <f>VLOOKUP(M3763,'BASE ARTICLE SAMUEL 25012023 v1'!$A$2:$B$1287,2,FALSE)</f>
        <v>AN</v>
      </c>
      <c r="O3763">
        <f t="shared" si="466"/>
        <v>0.6</v>
      </c>
    </row>
    <row r="3764" spans="1:15" outlineLevel="2" x14ac:dyDescent="0.25">
      <c r="A3764" t="s">
        <v>2561</v>
      </c>
      <c r="B3764" s="74" t="str">
        <f t="shared" si="463"/>
        <v>600-A</v>
      </c>
      <c r="C3764" t="str">
        <f>VLOOKUP(A3764,'BASE ARTICLE SAMUEL 25012023 v1'!$A$1:$B$1287,2,FALSE)</f>
        <v>AF</v>
      </c>
      <c r="E3764">
        <v>1</v>
      </c>
      <c r="F3764" t="s">
        <v>1930</v>
      </c>
      <c r="G3764" s="71">
        <f>VLOOKUP(M3764,'BASE ARTICLE SAMUEL 25012023 v1'!$A$1:$F$1287,6,FALSE)</f>
        <v>37.68</v>
      </c>
      <c r="H3764" s="6">
        <f>VLOOKUP(M3764,'BASE ARTICLE SAMUEL 25012023 v2'!$A$1:$H$1287,8,FALSE)</f>
        <v>37.183000000000007</v>
      </c>
      <c r="I3764">
        <v>8.51</v>
      </c>
      <c r="J3764">
        <f t="shared" si="467"/>
        <v>8.51</v>
      </c>
      <c r="K3764" s="6">
        <f>VLOOKUP(M3764,'BASE ARTICLE SAMUEL 25012023 v2'!$A$1:$K$1287,11,FALSE)</f>
        <v>46.478750000000005</v>
      </c>
      <c r="L3764" s="6">
        <f t="shared" si="468"/>
        <v>46.478750000000005</v>
      </c>
      <c r="M3764" t="s">
        <v>1929</v>
      </c>
      <c r="N3764" t="str">
        <f>VLOOKUP(M3764,'BASE ARTICLE SAMUEL 25012023 v1'!$A$2:$B$1287,2,FALSE)</f>
        <v>AA</v>
      </c>
      <c r="O3764">
        <f t="shared" si="466"/>
        <v>37.183000000000007</v>
      </c>
    </row>
    <row r="3765" spans="1:15" outlineLevel="2" x14ac:dyDescent="0.25">
      <c r="A3765" t="s">
        <v>2561</v>
      </c>
      <c r="B3765" s="74" t="str">
        <f t="shared" si="463"/>
        <v>600-A</v>
      </c>
      <c r="C3765" t="str">
        <f>VLOOKUP(A3765,'BASE ARTICLE SAMUEL 25012023 v1'!$A$1:$B$1287,2,FALSE)</f>
        <v>AF</v>
      </c>
      <c r="E3765">
        <v>1</v>
      </c>
      <c r="F3765" t="s">
        <v>2088</v>
      </c>
      <c r="G3765" s="71">
        <f>VLOOKUP(M3765,'BASE ARTICLE SAMUEL 25012023 v1'!$A$1:$F$1287,6,FALSE)</f>
        <v>83.55</v>
      </c>
      <c r="H3765" s="6">
        <f>VLOOKUP(M3765,'BASE ARTICLE SAMUEL 25012023 v2'!$A$1:$H$1287,8,FALSE)</f>
        <v>28.99</v>
      </c>
      <c r="I3765">
        <v>8.51</v>
      </c>
      <c r="J3765">
        <f t="shared" si="467"/>
        <v>8.51</v>
      </c>
      <c r="K3765" s="6">
        <f>VLOOKUP(M3765,'BASE ARTICLE SAMUEL 25012023 v2'!$A$1:$K$1287,11,FALSE)</f>
        <v>45.564999999999998</v>
      </c>
      <c r="L3765" s="6">
        <f t="shared" si="468"/>
        <v>45.564999999999998</v>
      </c>
      <c r="M3765" t="s">
        <v>2087</v>
      </c>
      <c r="N3765" t="str">
        <f>VLOOKUP(M3765,'BASE ARTICLE SAMUEL 25012023 v1'!$A$2:$B$1287,2,FALSE)</f>
        <v>AF</v>
      </c>
      <c r="O3765">
        <f t="shared" si="466"/>
        <v>28.99</v>
      </c>
    </row>
    <row r="3766" spans="1:15" outlineLevel="2" x14ac:dyDescent="0.25">
      <c r="A3766" t="s">
        <v>2561</v>
      </c>
      <c r="B3766" s="74" t="str">
        <f t="shared" si="463"/>
        <v>600-A</v>
      </c>
      <c r="C3766" t="str">
        <f>VLOOKUP(A3766,'BASE ARTICLE SAMUEL 25012023 v1'!$A$1:$B$1287,2,FALSE)</f>
        <v>AF</v>
      </c>
      <c r="E3766">
        <v>1</v>
      </c>
      <c r="F3766" t="s">
        <v>442</v>
      </c>
      <c r="G3766" s="71">
        <f>VLOOKUP(M3766,'BASE ARTICLE SAMUEL 25012023 v1'!$A$1:$F$1287,6,FALSE)</f>
        <v>138.58000000000001</v>
      </c>
      <c r="H3766" s="6">
        <f>VLOOKUP(M3766,'BASE ARTICLE SAMUEL 25012023 v2'!$A$1:$H$1287,8,FALSE)</f>
        <v>159.54</v>
      </c>
      <c r="I3766">
        <v>206.99</v>
      </c>
      <c r="J3766">
        <f t="shared" si="467"/>
        <v>206.99</v>
      </c>
      <c r="K3766" s="6">
        <f>VLOOKUP(M3766,'BASE ARTICLE SAMUEL 25012023 v2'!$A$1:$K$1287,11,FALSE)</f>
        <v>239.31</v>
      </c>
      <c r="L3766" s="6">
        <f t="shared" si="468"/>
        <v>239.31</v>
      </c>
      <c r="M3766" t="s">
        <v>441</v>
      </c>
      <c r="N3766" t="str">
        <f>VLOOKUP(M3766,'BASE ARTICLE SAMUEL 25012023 v1'!$A$2:$B$1287,2,FALSE)</f>
        <v>AN</v>
      </c>
      <c r="O3766">
        <f t="shared" si="466"/>
        <v>159.54</v>
      </c>
    </row>
    <row r="3767" spans="1:15" outlineLevel="2" x14ac:dyDescent="0.25">
      <c r="A3767" t="s">
        <v>2561</v>
      </c>
      <c r="B3767" s="74" t="str">
        <f t="shared" si="463"/>
        <v>600-A</v>
      </c>
      <c r="C3767" t="str">
        <f>VLOOKUP(A3767,'BASE ARTICLE SAMUEL 25012023 v1'!$A$1:$B$1287,2,FALSE)</f>
        <v>AF</v>
      </c>
      <c r="E3767">
        <v>1</v>
      </c>
      <c r="F3767" t="s">
        <v>3926</v>
      </c>
      <c r="G3767" s="71">
        <f>VLOOKUP(M3767,'BASE ARTICLE SAMUEL 25012023 v1'!$A$1:$F$1287,6,FALSE)</f>
        <v>0.94</v>
      </c>
      <c r="H3767" s="6">
        <f>VLOOKUP(M3767,'BASE ARTICLE SAMUEL 25012023 v2'!$A$1:$H$1287,8,FALSE)</f>
        <v>0.94</v>
      </c>
      <c r="I3767">
        <v>4.87</v>
      </c>
      <c r="J3767">
        <f t="shared" si="467"/>
        <v>4.87</v>
      </c>
      <c r="K3767" s="6">
        <f>VLOOKUP(M3767,'BASE ARTICLE SAMUEL 25012023 v2'!$A$1:$K$1287,11,FALSE)</f>
        <v>1.41</v>
      </c>
      <c r="L3767" s="6">
        <f t="shared" si="468"/>
        <v>1.41</v>
      </c>
      <c r="M3767" t="s">
        <v>68</v>
      </c>
      <c r="N3767" t="str">
        <f>VLOOKUP(M3767,'BASE ARTICLE SAMUEL 25012023 v1'!$A$2:$B$1287,2,FALSE)</f>
        <v>AS</v>
      </c>
      <c r="O3767">
        <f t="shared" si="466"/>
        <v>0.94</v>
      </c>
    </row>
    <row r="3768" spans="1:15" outlineLevel="2" x14ac:dyDescent="0.25">
      <c r="A3768" t="s">
        <v>2561</v>
      </c>
      <c r="B3768" s="74" t="str">
        <f t="shared" si="463"/>
        <v>600-A</v>
      </c>
      <c r="C3768" t="str">
        <f>VLOOKUP(A3768,'BASE ARTICLE SAMUEL 25012023 v1'!$A$1:$B$1287,2,FALSE)</f>
        <v>AF</v>
      </c>
      <c r="E3768">
        <v>1</v>
      </c>
      <c r="F3768" t="s">
        <v>3927</v>
      </c>
      <c r="G3768" s="71">
        <f>VLOOKUP(M3768,'BASE ARTICLE SAMUEL 25012023 v1'!$A$1:$F$1287,6,FALSE)</f>
        <v>0.92</v>
      </c>
      <c r="H3768" s="6">
        <f>VLOOKUP(M3768,'BASE ARTICLE SAMUEL 25012023 v2'!$A$1:$H$1287,8,FALSE)</f>
        <v>0.92</v>
      </c>
      <c r="I3768">
        <v>4.9400000000000004</v>
      </c>
      <c r="J3768">
        <f t="shared" si="467"/>
        <v>4.9400000000000004</v>
      </c>
      <c r="K3768" s="6">
        <f>VLOOKUP(M3768,'BASE ARTICLE SAMUEL 25012023 v2'!$A$1:$K$1287,11,FALSE)</f>
        <v>1.3800000000000001</v>
      </c>
      <c r="L3768" s="6">
        <f t="shared" si="468"/>
        <v>1.3800000000000001</v>
      </c>
      <c r="M3768" t="s">
        <v>44</v>
      </c>
      <c r="N3768" t="str">
        <f>VLOOKUP(M3768,'BASE ARTICLE SAMUEL 25012023 v1'!$A$2:$B$1287,2,FALSE)</f>
        <v>AS</v>
      </c>
      <c r="O3768">
        <f t="shared" si="466"/>
        <v>0.92</v>
      </c>
    </row>
    <row r="3769" spans="1:15" outlineLevel="2" x14ac:dyDescent="0.25">
      <c r="A3769" t="s">
        <v>2561</v>
      </c>
      <c r="B3769" s="74" t="str">
        <f t="shared" si="463"/>
        <v>600-A</v>
      </c>
      <c r="C3769" t="str">
        <f>VLOOKUP(A3769,'BASE ARTICLE SAMUEL 25012023 v1'!$A$1:$B$1287,2,FALSE)</f>
        <v>AF</v>
      </c>
      <c r="E3769">
        <v>0.54</v>
      </c>
      <c r="F3769" t="s">
        <v>1604</v>
      </c>
      <c r="G3769" s="71">
        <f>VLOOKUP(M3769,'BASE ARTICLE SAMUEL 25012023 v1'!$A$1:$F$1287,6,FALSE)</f>
        <v>50</v>
      </c>
      <c r="H3769" s="6">
        <f>VLOOKUP(M3769,'BASE ARTICLE SAMUEL 25012023 v2'!$A$1:$H$1287,8,FALSE)</f>
        <v>0</v>
      </c>
      <c r="I3769">
        <v>75</v>
      </c>
      <c r="J3769">
        <f t="shared" si="467"/>
        <v>40.5</v>
      </c>
      <c r="K3769" s="6">
        <f>VLOOKUP(M3769,'BASE ARTICLE SAMUEL 25012023 v2'!$A$1:$K$1287,11,FALSE)</f>
        <v>75</v>
      </c>
      <c r="L3769" s="6">
        <f t="shared" si="468"/>
        <v>40.5</v>
      </c>
      <c r="M3769" t="s">
        <v>1603</v>
      </c>
      <c r="N3769" t="str">
        <f>VLOOKUP(M3769,'BASE ARTICLE SAMUEL 25012023 v1'!$A$2:$B$1287,2,FALSE)</f>
        <v>AN</v>
      </c>
      <c r="O3769">
        <f t="shared" si="466"/>
        <v>0</v>
      </c>
    </row>
    <row r="3770" spans="1:15" outlineLevel="2" x14ac:dyDescent="0.25">
      <c r="A3770" t="s">
        <v>2561</v>
      </c>
      <c r="B3770" s="74" t="str">
        <f t="shared" si="463"/>
        <v>600-A</v>
      </c>
      <c r="C3770" t="str">
        <f>VLOOKUP(A3770,'BASE ARTICLE SAMUEL 25012023 v1'!$A$1:$B$1287,2,FALSE)</f>
        <v>AF</v>
      </c>
      <c r="E3770">
        <v>1</v>
      </c>
      <c r="F3770" t="s">
        <v>475</v>
      </c>
      <c r="G3770" s="71">
        <f>VLOOKUP(M3770,'BASE ARTICLE SAMUEL 25012023 v1'!$A$1:$F$1287,6,FALSE)</f>
        <v>88</v>
      </c>
      <c r="H3770" s="6">
        <f>VLOOKUP(M3770,'BASE ARTICLE SAMUEL 25012023 v2'!$A$1:$H$1287,8,FALSE)</f>
        <v>88</v>
      </c>
      <c r="I3770">
        <v>119.89</v>
      </c>
      <c r="J3770">
        <f t="shared" si="467"/>
        <v>119.89</v>
      </c>
      <c r="K3770" s="6">
        <f>VLOOKUP(M3770,'BASE ARTICLE SAMUEL 25012023 v2'!$A$1:$K$1287,11,FALSE)</f>
        <v>132</v>
      </c>
      <c r="L3770" s="6">
        <f t="shared" si="468"/>
        <v>132</v>
      </c>
      <c r="M3770" t="s">
        <v>474</v>
      </c>
      <c r="N3770" t="str">
        <f>VLOOKUP(M3770,'BASE ARTICLE SAMUEL 25012023 v1'!$A$2:$B$1287,2,FALSE)</f>
        <v>AS</v>
      </c>
      <c r="O3770">
        <f t="shared" si="466"/>
        <v>88</v>
      </c>
    </row>
    <row r="3771" spans="1:15" outlineLevel="2" x14ac:dyDescent="0.25">
      <c r="A3771" t="s">
        <v>2561</v>
      </c>
      <c r="B3771" s="74" t="str">
        <f t="shared" si="463"/>
        <v>600-A</v>
      </c>
      <c r="C3771" t="str">
        <f>VLOOKUP(A3771,'BASE ARTICLE SAMUEL 25012023 v1'!$A$1:$B$1287,2,FALSE)</f>
        <v>AF</v>
      </c>
      <c r="E3771">
        <v>0.7</v>
      </c>
      <c r="F3771" t="s">
        <v>3943</v>
      </c>
      <c r="G3771" s="71">
        <f>VLOOKUP(M3771,'BASE ARTICLE SAMUEL 25012023 v1'!$A$1:$F$1287,6,FALSE)</f>
        <v>2.16</v>
      </c>
      <c r="H3771" s="6">
        <f>VLOOKUP(M3771,'BASE ARTICLE SAMUEL 25012023 v2'!$A$1:$H$1287,8,FALSE)</f>
        <v>2.1760000000000002</v>
      </c>
      <c r="I3771">
        <v>5.59</v>
      </c>
      <c r="J3771">
        <f t="shared" si="467"/>
        <v>3.9129999999999998</v>
      </c>
      <c r="K3771" s="6">
        <f>VLOOKUP(M3771,'BASE ARTICLE SAMUEL 25012023 v2'!$A$1:$K$1287,11,FALSE)</f>
        <v>8.6822400000000002</v>
      </c>
      <c r="L3771" s="6">
        <f t="shared" si="468"/>
        <v>6.0775679999999994</v>
      </c>
      <c r="M3771" t="s">
        <v>563</v>
      </c>
      <c r="N3771" t="str">
        <f>VLOOKUP(M3771,'BASE ARTICLE SAMUEL 25012023 v1'!$A$2:$B$1287,2,FALSE)</f>
        <v>AN</v>
      </c>
      <c r="O3771">
        <f t="shared" si="466"/>
        <v>1.5232000000000001</v>
      </c>
    </row>
    <row r="3772" spans="1:15" outlineLevel="2" x14ac:dyDescent="0.25">
      <c r="A3772" t="s">
        <v>2561</v>
      </c>
      <c r="B3772" s="74" t="str">
        <f t="shared" si="463"/>
        <v>600-A</v>
      </c>
      <c r="C3772" t="str">
        <f>VLOOKUP(A3772,'BASE ARTICLE SAMUEL 25012023 v1'!$A$1:$B$1287,2,FALSE)</f>
        <v>AF</v>
      </c>
      <c r="E3772">
        <v>1</v>
      </c>
      <c r="F3772" t="s">
        <v>916</v>
      </c>
      <c r="G3772" s="71">
        <f>VLOOKUP(M3772,'BASE ARTICLE SAMUEL 25012023 v1'!$A$1:$F$1287,6,FALSE)</f>
        <v>4.04</v>
      </c>
      <c r="H3772" s="6">
        <f>VLOOKUP(M3772,'BASE ARTICLE SAMUEL 25012023 v2'!$A$1:$H$1287,8,FALSE)</f>
        <v>4.04</v>
      </c>
      <c r="I3772">
        <v>6.93</v>
      </c>
      <c r="J3772">
        <f t="shared" si="467"/>
        <v>6.93</v>
      </c>
      <c r="K3772" s="6">
        <f>VLOOKUP(M3772,'BASE ARTICLE SAMUEL 25012023 v2'!$A$1:$K$1287,11,FALSE)</f>
        <v>5.3732000000000006</v>
      </c>
      <c r="L3772" s="6">
        <f t="shared" si="468"/>
        <v>5.3732000000000006</v>
      </c>
      <c r="M3772" t="s">
        <v>915</v>
      </c>
      <c r="N3772" t="str">
        <f>VLOOKUP(M3772,'BASE ARTICLE SAMUEL 25012023 v1'!$A$2:$B$1287,2,FALSE)</f>
        <v>AN</v>
      </c>
      <c r="O3772">
        <f t="shared" si="466"/>
        <v>4.04</v>
      </c>
    </row>
    <row r="3773" spans="1:15" outlineLevel="2" x14ac:dyDescent="0.25">
      <c r="A3773" t="s">
        <v>2561</v>
      </c>
      <c r="B3773" s="74" t="str">
        <f t="shared" si="463"/>
        <v>600-A</v>
      </c>
      <c r="C3773" t="str">
        <f>VLOOKUP(A3773,'BASE ARTICLE SAMUEL 25012023 v1'!$A$1:$B$1287,2,FALSE)</f>
        <v>AF</v>
      </c>
      <c r="E3773">
        <v>1</v>
      </c>
      <c r="F3773" t="s">
        <v>568</v>
      </c>
      <c r="G3773" s="71">
        <f>VLOOKUP(M3773,'BASE ARTICLE SAMUEL 25012023 v1'!$A$1:$F$1287,6,FALSE)</f>
        <v>7.72</v>
      </c>
      <c r="H3773" s="6">
        <f>VLOOKUP(M3773,'BASE ARTICLE SAMUEL 25012023 v2'!$A$1:$H$1287,8,FALSE)</f>
        <v>8</v>
      </c>
      <c r="I3773">
        <v>8.51</v>
      </c>
      <c r="J3773">
        <f t="shared" si="467"/>
        <v>8.51</v>
      </c>
      <c r="K3773" s="6">
        <f>VLOOKUP(M3773,'BASE ARTICLE SAMUEL 25012023 v2'!$A$1:$K$1287,11,FALSE)</f>
        <v>10.64</v>
      </c>
      <c r="L3773" s="6">
        <f t="shared" si="468"/>
        <v>10.64</v>
      </c>
      <c r="M3773" t="s">
        <v>567</v>
      </c>
      <c r="N3773" t="str">
        <f>VLOOKUP(M3773,'BASE ARTICLE SAMUEL 25012023 v1'!$A$2:$B$1287,2,FALSE)</f>
        <v>AN</v>
      </c>
      <c r="O3773">
        <f t="shared" si="466"/>
        <v>8</v>
      </c>
    </row>
    <row r="3774" spans="1:15" outlineLevel="1" x14ac:dyDescent="0.25">
      <c r="A3774" s="74" t="s">
        <v>4309</v>
      </c>
      <c r="B3774" s="74" t="str">
        <f t="shared" si="463"/>
        <v>ECSPR-600-A</v>
      </c>
      <c r="H3774" s="6" t="e">
        <f>VLOOKUP(M3774,'BASE ARTICLE SAMUEL 25012023 v2'!$A$1:$H$1287,8,FALSE)</f>
        <v>#N/A</v>
      </c>
      <c r="K3774" s="6" t="e">
        <f>VLOOKUP(M3774,'BASE ARTICLE SAMUEL 25012023 v2'!$A$1:$K$1287,11,FALSE)</f>
        <v>#N/A</v>
      </c>
      <c r="L3774" s="6">
        <f>SUBTOTAL(9,L3753:L3773)</f>
        <v>618.82676800000013</v>
      </c>
      <c r="O3774">
        <f>SUBTOTAL(9,O3753:O3773)</f>
        <v>390.5652</v>
      </c>
    </row>
    <row r="3775" spans="1:15" outlineLevel="2" x14ac:dyDescent="0.25">
      <c r="A3775" t="s">
        <v>1096</v>
      </c>
      <c r="B3775" s="74" t="str">
        <f t="shared" si="463"/>
        <v/>
      </c>
      <c r="C3775" t="str">
        <f>VLOOKUP(A3775,'BASE ARTICLE SAMUEL 25012023 v1'!$A$1:$B$1287,2,FALSE)</f>
        <v>AF</v>
      </c>
      <c r="D3775" t="s">
        <v>1721</v>
      </c>
      <c r="E3775">
        <v>1</v>
      </c>
      <c r="F3775" t="s">
        <v>1722</v>
      </c>
      <c r="G3775" s="71">
        <f>VLOOKUP(M3775,'BASE ARTICLE SAMUEL 25012023 v1'!$A$1:$F$1287,6,FALSE)</f>
        <v>44.86</v>
      </c>
      <c r="H3775" s="6">
        <f>VLOOKUP(M3775,'BASE ARTICLE SAMUEL 25012023 v2'!$A$1:$H$1287,8,FALSE)</f>
        <v>44.86</v>
      </c>
      <c r="I3775">
        <v>60</v>
      </c>
      <c r="J3775">
        <f t="shared" ref="J3775:J3785" si="469">E3775*I3775</f>
        <v>60</v>
      </c>
      <c r="K3775" s="6">
        <f>VLOOKUP(M3775,'BASE ARTICLE SAMUEL 25012023 v2'!$A$1:$K$1287,11,FALSE)</f>
        <v>67.289999999999992</v>
      </c>
      <c r="L3775" s="6">
        <f t="shared" ref="L3775:L3785" si="470">E3775*K3775</f>
        <v>67.289999999999992</v>
      </c>
      <c r="M3775" t="s">
        <v>1721</v>
      </c>
      <c r="N3775" t="str">
        <f>VLOOKUP(M3775,'BASE ARTICLE SAMUEL 25012023 v1'!$A$2:$B$1287,2,FALSE)</f>
        <v>AN</v>
      </c>
      <c r="O3775">
        <f t="shared" si="466"/>
        <v>44.86</v>
      </c>
    </row>
    <row r="3776" spans="1:15" outlineLevel="2" x14ac:dyDescent="0.25">
      <c r="A3776" t="s">
        <v>1096</v>
      </c>
      <c r="B3776" s="74" t="str">
        <f t="shared" si="463"/>
        <v/>
      </c>
      <c r="C3776" t="str">
        <f>VLOOKUP(A3776,'BASE ARTICLE SAMUEL 25012023 v1'!$A$1:$B$1287,2,FALSE)</f>
        <v>AF</v>
      </c>
      <c r="D3776" t="s">
        <v>1767</v>
      </c>
      <c r="E3776">
        <v>2</v>
      </c>
      <c r="F3776" t="s">
        <v>1768</v>
      </c>
      <c r="G3776" s="71">
        <f>VLOOKUP(M3776,'BASE ARTICLE SAMUEL 25012023 v1'!$A$1:$F$1287,6,FALSE)</f>
        <v>5.9</v>
      </c>
      <c r="H3776" s="6">
        <f>VLOOKUP(M3776,'BASE ARTICLE SAMUEL 25012023 v2'!$A$1:$H$1287,8,FALSE)</f>
        <v>5.9</v>
      </c>
      <c r="I3776">
        <v>0.41599999999999998</v>
      </c>
      <c r="J3776">
        <f t="shared" si="469"/>
        <v>0.83199999999999996</v>
      </c>
      <c r="K3776" s="6">
        <f>VLOOKUP(M3776,'BASE ARTICLE SAMUEL 25012023 v2'!$A$1:$K$1287,11,FALSE)</f>
        <v>0.44250000000000006</v>
      </c>
      <c r="L3776" s="6">
        <f t="shared" si="470"/>
        <v>0.88500000000000012</v>
      </c>
      <c r="M3776" t="s">
        <v>1767</v>
      </c>
      <c r="N3776" t="str">
        <f>VLOOKUP(M3776,'BASE ARTICLE SAMUEL 25012023 v1'!$A$2:$B$1287,2,FALSE)</f>
        <v>AN</v>
      </c>
      <c r="O3776">
        <f t="shared" si="466"/>
        <v>11.8</v>
      </c>
    </row>
    <row r="3777" spans="1:15" outlineLevel="2" x14ac:dyDescent="0.25">
      <c r="A3777" t="s">
        <v>1096</v>
      </c>
      <c r="B3777" s="74" t="str">
        <f t="shared" si="463"/>
        <v/>
      </c>
      <c r="C3777" t="str">
        <f>VLOOKUP(A3777,'BASE ARTICLE SAMUEL 25012023 v1'!$A$1:$B$1287,2,FALSE)</f>
        <v>AF</v>
      </c>
      <c r="D3777" t="s">
        <v>1142</v>
      </c>
      <c r="E3777">
        <v>1</v>
      </c>
      <c r="F3777" t="s">
        <v>1143</v>
      </c>
      <c r="G3777" s="71">
        <f>VLOOKUP(M3777,'BASE ARTICLE SAMUEL 25012023 v1'!$A$1:$F$1287,6,FALSE)</f>
        <v>7.39</v>
      </c>
      <c r="H3777" s="6">
        <f>VLOOKUP(M3777,'BASE ARTICLE SAMUEL 25012023 v2'!$A$1:$H$1287,8,FALSE)</f>
        <v>7.6849999999999996</v>
      </c>
      <c r="I3777">
        <v>9.52</v>
      </c>
      <c r="J3777">
        <f t="shared" si="469"/>
        <v>9.52</v>
      </c>
      <c r="K3777" s="6">
        <f>VLOOKUP(M3777,'BASE ARTICLE SAMUEL 25012023 v2'!$A$1:$K$1287,11,FALSE)</f>
        <v>11.5275</v>
      </c>
      <c r="L3777" s="6">
        <f t="shared" si="470"/>
        <v>11.5275</v>
      </c>
      <c r="M3777" t="s">
        <v>1142</v>
      </c>
      <c r="N3777" t="str">
        <f>VLOOKUP(M3777,'BASE ARTICLE SAMUEL 25012023 v1'!$A$2:$B$1287,2,FALSE)</f>
        <v>AN</v>
      </c>
      <c r="O3777">
        <f t="shared" si="466"/>
        <v>7.6849999999999996</v>
      </c>
    </row>
    <row r="3778" spans="1:15" outlineLevel="2" x14ac:dyDescent="0.25">
      <c r="A3778" t="s">
        <v>1096</v>
      </c>
      <c r="B3778" s="74" t="str">
        <f t="shared" si="463"/>
        <v/>
      </c>
      <c r="C3778" t="str">
        <f>VLOOKUP(A3778,'BASE ARTICLE SAMUEL 25012023 v1'!$A$1:$B$1287,2,FALSE)</f>
        <v>AF</v>
      </c>
      <c r="D3778" t="s">
        <v>1144</v>
      </c>
      <c r="E3778">
        <v>1</v>
      </c>
      <c r="F3778" t="s">
        <v>1145</v>
      </c>
      <c r="G3778" s="71">
        <f>VLOOKUP(M3778,'BASE ARTICLE SAMUEL 25012023 v1'!$A$1:$F$1287,6,FALSE)</f>
        <v>11.48</v>
      </c>
      <c r="H3778" s="6">
        <f>VLOOKUP(M3778,'BASE ARTICLE SAMUEL 25012023 v2'!$A$1:$H$1287,8,FALSE)</f>
        <v>11.48</v>
      </c>
      <c r="I3778">
        <v>14.22</v>
      </c>
      <c r="J3778">
        <f t="shared" si="469"/>
        <v>14.22</v>
      </c>
      <c r="K3778" s="6">
        <f>VLOOKUP(M3778,'BASE ARTICLE SAMUEL 25012023 v2'!$A$1:$K$1287,11,FALSE)</f>
        <v>17.22</v>
      </c>
      <c r="L3778" s="6">
        <f t="shared" si="470"/>
        <v>17.22</v>
      </c>
      <c r="M3778" t="s">
        <v>1144</v>
      </c>
      <c r="N3778" t="str">
        <f>VLOOKUP(M3778,'BASE ARTICLE SAMUEL 25012023 v1'!$A$2:$B$1287,2,FALSE)</f>
        <v>AN</v>
      </c>
      <c r="O3778">
        <f t="shared" si="466"/>
        <v>11.48</v>
      </c>
    </row>
    <row r="3779" spans="1:15" outlineLevel="2" x14ac:dyDescent="0.25">
      <c r="A3779" t="s">
        <v>1096</v>
      </c>
      <c r="B3779" s="74" t="str">
        <f t="shared" si="463"/>
        <v/>
      </c>
      <c r="C3779" t="str">
        <f>VLOOKUP(A3779,'BASE ARTICLE SAMUEL 25012023 v1'!$A$1:$B$1287,2,FALSE)</f>
        <v>AF</v>
      </c>
      <c r="D3779" t="s">
        <v>1764</v>
      </c>
      <c r="E3779">
        <v>1</v>
      </c>
      <c r="F3779" t="s">
        <v>1765</v>
      </c>
      <c r="G3779" s="71">
        <f>VLOOKUP(M3779,'BASE ARTICLE SAMUEL 25012023 v1'!$A$1:$F$1287,6,FALSE)</f>
        <v>2.61</v>
      </c>
      <c r="H3779" s="6">
        <f>VLOOKUP(M3779,'BASE ARTICLE SAMUEL 25012023 v2'!$A$1:$H$1287,8,FALSE)</f>
        <v>2.61</v>
      </c>
      <c r="I3779">
        <v>4.38</v>
      </c>
      <c r="J3779">
        <f t="shared" si="469"/>
        <v>4.38</v>
      </c>
      <c r="K3779" s="6">
        <f>VLOOKUP(M3779,'BASE ARTICLE SAMUEL 25012023 v2'!$A$1:$K$1287,11,FALSE)</f>
        <v>3.915</v>
      </c>
      <c r="L3779" s="6">
        <f t="shared" si="470"/>
        <v>3.915</v>
      </c>
      <c r="M3779" t="s">
        <v>1764</v>
      </c>
      <c r="N3779" t="str">
        <f>VLOOKUP(M3779,'BASE ARTICLE SAMUEL 25012023 v1'!$A$2:$B$1287,2,FALSE)</f>
        <v>AN</v>
      </c>
      <c r="O3779">
        <f t="shared" si="466"/>
        <v>2.61</v>
      </c>
    </row>
    <row r="3780" spans="1:15" outlineLevel="2" x14ac:dyDescent="0.25">
      <c r="A3780" t="s">
        <v>1096</v>
      </c>
      <c r="B3780" s="74" t="str">
        <f t="shared" ref="B3780:B3843" si="471">MID(A3780,7,100)</f>
        <v/>
      </c>
      <c r="C3780" t="str">
        <f>VLOOKUP(A3780,'BASE ARTICLE SAMUEL 25012023 v1'!$A$1:$B$1287,2,FALSE)</f>
        <v>AF</v>
      </c>
      <c r="D3780" t="s">
        <v>1725</v>
      </c>
      <c r="E3780">
        <v>0.25</v>
      </c>
      <c r="F3780" t="s">
        <v>1726</v>
      </c>
      <c r="G3780" s="71">
        <f>VLOOKUP(M3780,'BASE ARTICLE SAMUEL 25012023 v1'!$A$1:$F$1287,6,FALSE)</f>
        <v>52.83</v>
      </c>
      <c r="H3780" s="6">
        <f>VLOOKUP(M3780,'BASE ARTICLE SAMUEL 25012023 v2'!$A$1:$H$1287,8,FALSE)</f>
        <v>52.83</v>
      </c>
      <c r="I3780">
        <v>82.875</v>
      </c>
      <c r="J3780">
        <f t="shared" si="469"/>
        <v>20.71875</v>
      </c>
      <c r="K3780" s="6">
        <f>VLOOKUP(M3780,'BASE ARTICLE SAMUEL 25012023 v2'!$A$1:$K$1287,11,FALSE)</f>
        <v>84.528000000000006</v>
      </c>
      <c r="L3780" s="6">
        <f t="shared" si="470"/>
        <v>21.132000000000001</v>
      </c>
      <c r="M3780" t="s">
        <v>1725</v>
      </c>
      <c r="N3780" t="str">
        <f>VLOOKUP(M3780,'BASE ARTICLE SAMUEL 25012023 v1'!$A$2:$B$1287,2,FALSE)</f>
        <v>AN</v>
      </c>
      <c r="O3780">
        <f t="shared" si="466"/>
        <v>13.2075</v>
      </c>
    </row>
    <row r="3781" spans="1:15" outlineLevel="2" x14ac:dyDescent="0.25">
      <c r="A3781" t="s">
        <v>1096</v>
      </c>
      <c r="B3781" s="74" t="str">
        <f t="shared" si="471"/>
        <v/>
      </c>
      <c r="C3781" t="str">
        <f>VLOOKUP(A3781,'BASE ARTICLE SAMUEL 25012023 v1'!$A$1:$B$1287,2,FALSE)</f>
        <v>AF</v>
      </c>
      <c r="D3781" t="s">
        <v>1635</v>
      </c>
      <c r="E3781">
        <v>1</v>
      </c>
      <c r="F3781" t="s">
        <v>1636</v>
      </c>
      <c r="G3781" s="71">
        <f>VLOOKUP(M3781,'BASE ARTICLE SAMUEL 25012023 v1'!$A$1:$F$1287,6,FALSE)</f>
        <v>0.36</v>
      </c>
      <c r="H3781" s="6">
        <f>VLOOKUP(M3781,'BASE ARTICLE SAMUEL 25012023 v2'!$A$1:$H$1287,8,FALSE)</f>
        <v>0.378</v>
      </c>
      <c r="I3781">
        <v>0.4</v>
      </c>
      <c r="J3781">
        <f t="shared" si="469"/>
        <v>0.4</v>
      </c>
      <c r="K3781" s="6">
        <f>VLOOKUP(M3781,'BASE ARTICLE SAMUEL 25012023 v2'!$A$1:$K$1287,11,FALSE)</f>
        <v>0.56699999999999995</v>
      </c>
      <c r="L3781" s="6">
        <f t="shared" si="470"/>
        <v>0.56699999999999995</v>
      </c>
      <c r="M3781" t="s">
        <v>1635</v>
      </c>
      <c r="N3781" t="str">
        <f>VLOOKUP(M3781,'BASE ARTICLE SAMUEL 25012023 v1'!$A$2:$B$1287,2,FALSE)</f>
        <v>AN</v>
      </c>
      <c r="O3781">
        <f t="shared" si="466"/>
        <v>0.378</v>
      </c>
    </row>
    <row r="3782" spans="1:15" outlineLevel="2" x14ac:dyDescent="0.25">
      <c r="A3782" t="s">
        <v>1096</v>
      </c>
      <c r="B3782" s="74" t="str">
        <f t="shared" si="471"/>
        <v/>
      </c>
      <c r="C3782" t="str">
        <f>VLOOKUP(A3782,'BASE ARTICLE SAMUEL 25012023 v1'!$A$1:$B$1287,2,FALSE)</f>
        <v>AF</v>
      </c>
      <c r="D3782" t="s">
        <v>1603</v>
      </c>
      <c r="E3782">
        <v>1</v>
      </c>
      <c r="F3782" t="s">
        <v>1604</v>
      </c>
      <c r="G3782" s="71">
        <f>VLOOKUP(M3782,'BASE ARTICLE SAMUEL 25012023 v1'!$A$1:$F$1287,6,FALSE)</f>
        <v>50</v>
      </c>
      <c r="H3782" s="6">
        <f>VLOOKUP(M3782,'BASE ARTICLE SAMUEL 25012023 v2'!$A$1:$H$1287,8,FALSE)</f>
        <v>0</v>
      </c>
      <c r="I3782">
        <v>75</v>
      </c>
      <c r="J3782">
        <f t="shared" si="469"/>
        <v>75</v>
      </c>
      <c r="K3782" s="6">
        <f>VLOOKUP(M3782,'BASE ARTICLE SAMUEL 25012023 v2'!$A$1:$K$1287,11,FALSE)</f>
        <v>75</v>
      </c>
      <c r="L3782" s="6">
        <f t="shared" si="470"/>
        <v>75</v>
      </c>
      <c r="M3782" t="s">
        <v>1603</v>
      </c>
      <c r="N3782" t="str">
        <f>VLOOKUP(M3782,'BASE ARTICLE SAMUEL 25012023 v1'!$A$2:$B$1287,2,FALSE)</f>
        <v>AN</v>
      </c>
      <c r="O3782">
        <f t="shared" si="466"/>
        <v>0</v>
      </c>
    </row>
    <row r="3783" spans="1:15" outlineLevel="2" x14ac:dyDescent="0.25">
      <c r="A3783" t="s">
        <v>1096</v>
      </c>
      <c r="B3783" s="74" t="str">
        <f t="shared" si="471"/>
        <v/>
      </c>
      <c r="C3783" t="str">
        <f>VLOOKUP(A3783,'BASE ARTICLE SAMUEL 25012023 v1'!$A$1:$B$1287,2,FALSE)</f>
        <v>AF</v>
      </c>
      <c r="D3783" t="s">
        <v>1530</v>
      </c>
      <c r="E3783">
        <v>1.2</v>
      </c>
      <c r="F3783" t="s">
        <v>1531</v>
      </c>
      <c r="G3783" s="71">
        <f>VLOOKUP(M3783,'BASE ARTICLE SAMUEL 25012023 v1'!$A$1:$F$1287,6,FALSE)</f>
        <v>10.199999999999999</v>
      </c>
      <c r="H3783" s="6">
        <f>VLOOKUP(M3783,'BASE ARTICLE SAMUEL 25012023 v2'!$A$1:$H$1287,8,FALSE)</f>
        <v>13.63</v>
      </c>
      <c r="I3783">
        <v>12.84</v>
      </c>
      <c r="J3783">
        <f t="shared" si="469"/>
        <v>15.407999999999999</v>
      </c>
      <c r="K3783" s="6">
        <f>VLOOKUP(M3783,'BASE ARTICLE SAMUEL 25012023 v2'!$A$1:$K$1287,11,FALSE)</f>
        <v>20.445</v>
      </c>
      <c r="L3783" s="6">
        <f t="shared" si="470"/>
        <v>24.533999999999999</v>
      </c>
      <c r="M3783" t="s">
        <v>1530</v>
      </c>
      <c r="N3783" t="str">
        <f>VLOOKUP(M3783,'BASE ARTICLE SAMUEL 25012023 v1'!$A$2:$B$1287,2,FALSE)</f>
        <v>AN</v>
      </c>
      <c r="O3783">
        <f t="shared" si="466"/>
        <v>16.356000000000002</v>
      </c>
    </row>
    <row r="3784" spans="1:15" outlineLevel="2" x14ac:dyDescent="0.25">
      <c r="A3784" t="s">
        <v>1096</v>
      </c>
      <c r="B3784" s="74" t="str">
        <f t="shared" si="471"/>
        <v/>
      </c>
      <c r="C3784" t="str">
        <f>VLOOKUP(A3784,'BASE ARTICLE SAMUEL 25012023 v1'!$A$1:$B$1287,2,FALSE)</f>
        <v>AF</v>
      </c>
      <c r="D3784" t="s">
        <v>1734</v>
      </c>
      <c r="E3784">
        <v>1</v>
      </c>
      <c r="F3784" t="s">
        <v>1735</v>
      </c>
      <c r="G3784" s="71">
        <f>VLOOKUP(M3784,'BASE ARTICLE SAMUEL 25012023 v1'!$A$1:$F$1287,6,FALSE)</f>
        <v>1.1000000000000001</v>
      </c>
      <c r="H3784" s="6">
        <f>VLOOKUP(M3784,'BASE ARTICLE SAMUEL 25012023 v2'!$A$1:$H$1287,8,FALSE)</f>
        <v>1.1000000000000001</v>
      </c>
      <c r="I3784">
        <v>60</v>
      </c>
      <c r="J3784">
        <f t="shared" si="469"/>
        <v>60</v>
      </c>
      <c r="K3784" s="6">
        <f>VLOOKUP(M3784,'BASE ARTICLE SAMUEL 25012023 v2'!$A$1:$K$1287,11,FALSE)</f>
        <v>1.6500000000000001</v>
      </c>
      <c r="L3784" s="6">
        <f t="shared" si="470"/>
        <v>1.6500000000000001</v>
      </c>
      <c r="M3784" t="s">
        <v>1734</v>
      </c>
      <c r="N3784" t="str">
        <f>VLOOKUP(M3784,'BASE ARTICLE SAMUEL 25012023 v1'!$A$2:$B$1287,2,FALSE)</f>
        <v>AN</v>
      </c>
      <c r="O3784">
        <f t="shared" si="466"/>
        <v>1.1000000000000001</v>
      </c>
    </row>
    <row r="3785" spans="1:15" outlineLevel="2" x14ac:dyDescent="0.25">
      <c r="A3785" t="s">
        <v>1096</v>
      </c>
      <c r="B3785" s="74" t="str">
        <f t="shared" si="471"/>
        <v/>
      </c>
      <c r="C3785" t="str">
        <f>VLOOKUP(A3785,'BASE ARTICLE SAMUEL 25012023 v1'!$A$1:$B$1287,2,FALSE)</f>
        <v>AF</v>
      </c>
      <c r="D3785" t="s">
        <v>1728</v>
      </c>
      <c r="E3785">
        <v>2</v>
      </c>
      <c r="F3785" t="s">
        <v>1729</v>
      </c>
      <c r="G3785" s="71">
        <f>VLOOKUP(M3785,'BASE ARTICLE SAMUEL 25012023 v1'!$A$1:$F$1287,6,FALSE)</f>
        <v>5.8</v>
      </c>
      <c r="H3785" s="6">
        <f>VLOOKUP(M3785,'BASE ARTICLE SAMUEL 25012023 v2'!$A$1:$H$1287,8,FALSE)</f>
        <v>6.18</v>
      </c>
      <c r="I3785">
        <v>8.24</v>
      </c>
      <c r="J3785">
        <f t="shared" si="469"/>
        <v>16.48</v>
      </c>
      <c r="K3785" s="6">
        <f>VLOOKUP(M3785,'BASE ARTICLE SAMUEL 25012023 v2'!$A$1:$K$1287,11,FALSE)</f>
        <v>9.27</v>
      </c>
      <c r="L3785" s="6">
        <f t="shared" si="470"/>
        <v>18.54</v>
      </c>
      <c r="M3785" t="s">
        <v>1728</v>
      </c>
      <c r="N3785" t="str">
        <f>VLOOKUP(M3785,'BASE ARTICLE SAMUEL 25012023 v1'!$A$2:$B$1287,2,FALSE)</f>
        <v>AN</v>
      </c>
      <c r="O3785">
        <f t="shared" si="466"/>
        <v>12.36</v>
      </c>
    </row>
    <row r="3786" spans="1:15" outlineLevel="1" x14ac:dyDescent="0.25">
      <c r="A3786" s="74" t="s">
        <v>4310</v>
      </c>
      <c r="B3786" s="74" t="str">
        <f t="shared" si="471"/>
        <v>MLYSI</v>
      </c>
      <c r="H3786" s="6" t="e">
        <f>VLOOKUP(M3786,'BASE ARTICLE SAMUEL 25012023 v2'!$A$1:$H$1287,8,FALSE)</f>
        <v>#N/A</v>
      </c>
      <c r="K3786" s="6" t="e">
        <f>VLOOKUP(M3786,'BASE ARTICLE SAMUEL 25012023 v2'!$A$1:$K$1287,11,FALSE)</f>
        <v>#N/A</v>
      </c>
      <c r="L3786" s="6">
        <f>SUBTOTAL(9,L3775:L3785)</f>
        <v>242.26049999999998</v>
      </c>
      <c r="O3786">
        <f>SUBTOTAL(9,O3775:O3785)</f>
        <v>121.83649999999999</v>
      </c>
    </row>
    <row r="3787" spans="1:15" outlineLevel="2" x14ac:dyDescent="0.25">
      <c r="A3787" t="s">
        <v>1775</v>
      </c>
      <c r="B3787" s="74" t="str">
        <f t="shared" si="471"/>
        <v>AREX</v>
      </c>
      <c r="C3787" t="str">
        <f>VLOOKUP(A3787,'BASE ARTICLE SAMUEL 25012023 v1'!$A$1:$B$1287,2,FALSE)</f>
        <v>AF</v>
      </c>
      <c r="D3787" t="s">
        <v>1603</v>
      </c>
      <c r="E3787">
        <v>0.1</v>
      </c>
      <c r="F3787" t="s">
        <v>1604</v>
      </c>
      <c r="G3787" s="71">
        <f>VLOOKUP(M3787,'BASE ARTICLE SAMUEL 25012023 v1'!$A$1:$F$1287,6,FALSE)</f>
        <v>50</v>
      </c>
      <c r="H3787" s="6">
        <f>VLOOKUP(M3787,'BASE ARTICLE SAMUEL 25012023 v2'!$A$1:$H$1287,8,FALSE)</f>
        <v>0</v>
      </c>
      <c r="I3787">
        <v>75</v>
      </c>
      <c r="J3787">
        <f>E3787*I3787</f>
        <v>7.5</v>
      </c>
      <c r="K3787" s="6">
        <f>VLOOKUP(M3787,'BASE ARTICLE SAMUEL 25012023 v2'!$A$1:$K$1287,11,FALSE)</f>
        <v>75</v>
      </c>
      <c r="L3787" s="6">
        <f>E3787*K3787</f>
        <v>7.5</v>
      </c>
      <c r="M3787" t="s">
        <v>1603</v>
      </c>
      <c r="N3787" t="str">
        <f>VLOOKUP(M3787,'BASE ARTICLE SAMUEL 25012023 v1'!$A$2:$B$1287,2,FALSE)</f>
        <v>AN</v>
      </c>
      <c r="O3787">
        <f t="shared" si="466"/>
        <v>0</v>
      </c>
    </row>
    <row r="3788" spans="1:15" outlineLevel="2" x14ac:dyDescent="0.25">
      <c r="A3788" t="s">
        <v>1775</v>
      </c>
      <c r="B3788" s="74" t="str">
        <f t="shared" si="471"/>
        <v>AREX</v>
      </c>
      <c r="C3788" t="str">
        <f>VLOOKUP(A3788,'BASE ARTICLE SAMUEL 25012023 v1'!$A$1:$B$1287,2,FALSE)</f>
        <v>AF</v>
      </c>
      <c r="D3788" t="s">
        <v>792</v>
      </c>
      <c r="E3788">
        <v>0.5</v>
      </c>
      <c r="F3788" t="s">
        <v>793</v>
      </c>
      <c r="G3788" s="71">
        <f>VLOOKUP(M3788,'BASE ARTICLE SAMUEL 25012023 v1'!$A$1:$F$1287,6,FALSE)</f>
        <v>2.91</v>
      </c>
      <c r="H3788" s="6">
        <f>VLOOKUP(M3788,'BASE ARTICLE SAMUEL 25012023 v2'!$A$1:$H$1287,8,FALSE)</f>
        <v>3.117</v>
      </c>
      <c r="I3788">
        <v>12.24</v>
      </c>
      <c r="J3788">
        <f>E3788*I3788</f>
        <v>6.12</v>
      </c>
      <c r="K3788" s="6">
        <f>VLOOKUP(M3788,'BASE ARTICLE SAMUEL 25012023 v2'!$A$1:$K$1287,11,FALSE)</f>
        <v>13.091399999999998</v>
      </c>
      <c r="L3788" s="6">
        <f>E3788*K3788</f>
        <v>6.5456999999999992</v>
      </c>
      <c r="M3788" t="s">
        <v>792</v>
      </c>
      <c r="N3788" t="str">
        <f>VLOOKUP(M3788,'BASE ARTICLE SAMUEL 25012023 v1'!$A$2:$B$1287,2,FALSE)</f>
        <v>AS</v>
      </c>
      <c r="O3788">
        <f t="shared" si="466"/>
        <v>1.5585</v>
      </c>
    </row>
    <row r="3789" spans="1:15" outlineLevel="1" x14ac:dyDescent="0.25">
      <c r="A3789" s="74" t="s">
        <v>4311</v>
      </c>
      <c r="B3789" s="74" t="str">
        <f t="shared" si="471"/>
        <v>TALIMCAREX</v>
      </c>
      <c r="H3789" s="6" t="e">
        <f>VLOOKUP(M3789,'BASE ARTICLE SAMUEL 25012023 v2'!$A$1:$H$1287,8,FALSE)</f>
        <v>#N/A</v>
      </c>
      <c r="K3789" s="6" t="e">
        <f>VLOOKUP(M3789,'BASE ARTICLE SAMUEL 25012023 v2'!$A$1:$K$1287,11,FALSE)</f>
        <v>#N/A</v>
      </c>
      <c r="L3789" s="6">
        <f>SUBTOTAL(9,L3787:L3788)</f>
        <v>14.0457</v>
      </c>
      <c r="O3789">
        <f>SUBTOTAL(9,O3787:O3788)</f>
        <v>1.5585</v>
      </c>
    </row>
    <row r="3790" spans="1:15" outlineLevel="2" x14ac:dyDescent="0.25">
      <c r="A3790" t="s">
        <v>1773</v>
      </c>
      <c r="B3790" s="74" t="str">
        <f t="shared" si="471"/>
        <v>6EH</v>
      </c>
      <c r="C3790" t="str">
        <f>VLOOKUP(A3790,'BASE ARTICLE SAMUEL 25012023 v1'!$A$1:$B$1287,2,FALSE)</f>
        <v>Z</v>
      </c>
      <c r="D3790" t="s">
        <v>728</v>
      </c>
      <c r="E3790">
        <v>5</v>
      </c>
      <c r="F3790" t="s">
        <v>729</v>
      </c>
      <c r="G3790" s="71">
        <f>VLOOKUP(M3790,'BASE ARTICLE SAMUEL 25012023 v1'!$A$1:$F$1287,6,FALSE)</f>
        <v>2.42</v>
      </c>
      <c r="H3790" s="6">
        <f>VLOOKUP(M3790,'BASE ARTICLE SAMUEL 25012023 v2'!$A$1:$H$1287,8,FALSE)</f>
        <v>2.42</v>
      </c>
      <c r="I3790">
        <v>3.02</v>
      </c>
      <c r="J3790">
        <f t="shared" ref="J3790:J3810" si="472">E3790*I3790</f>
        <v>15.1</v>
      </c>
      <c r="K3790" s="6">
        <f>VLOOKUP(M3790,'BASE ARTICLE SAMUEL 25012023 v2'!$A$1:$K$1287,11,FALSE)</f>
        <v>3.0249999999999999</v>
      </c>
      <c r="L3790" s="6">
        <f t="shared" ref="L3790:L3810" si="473">E3790*K3790</f>
        <v>15.125</v>
      </c>
      <c r="M3790" t="s">
        <v>728</v>
      </c>
      <c r="N3790" t="str">
        <f>VLOOKUP(M3790,'BASE ARTICLE SAMUEL 25012023 v1'!$A$2:$B$1287,2,FALSE)</f>
        <v>AN</v>
      </c>
      <c r="O3790">
        <f t="shared" si="466"/>
        <v>12.1</v>
      </c>
    </row>
    <row r="3791" spans="1:15" outlineLevel="2" x14ac:dyDescent="0.25">
      <c r="A3791" t="s">
        <v>1773</v>
      </c>
      <c r="B3791" s="74" t="str">
        <f t="shared" si="471"/>
        <v>6EH</v>
      </c>
      <c r="C3791" t="str">
        <f>VLOOKUP(A3791,'BASE ARTICLE SAMUEL 25012023 v1'!$A$1:$B$1287,2,FALSE)</f>
        <v>Z</v>
      </c>
      <c r="D3791" t="s">
        <v>1542</v>
      </c>
      <c r="E3791">
        <v>1</v>
      </c>
      <c r="F3791" t="s">
        <v>1543</v>
      </c>
      <c r="G3791" s="71">
        <f>VLOOKUP(M3791,'BASE ARTICLE SAMUEL 25012023 v1'!$A$1:$F$1287,6,FALSE)</f>
        <v>162.77000000000001</v>
      </c>
      <c r="H3791" s="6">
        <f>VLOOKUP(M3791,'BASE ARTICLE SAMUEL 25012023 v2'!$A$1:$H$1287,8,FALSE)</f>
        <v>176.78</v>
      </c>
      <c r="I3791">
        <v>225</v>
      </c>
      <c r="J3791">
        <f t="shared" si="472"/>
        <v>225</v>
      </c>
      <c r="K3791" s="6">
        <f>VLOOKUP(M3791,'BASE ARTICLE SAMUEL 25012023 v2'!$A$1:$K$1287,11,FALSE)</f>
        <v>225</v>
      </c>
      <c r="L3791" s="6">
        <f t="shared" si="473"/>
        <v>225</v>
      </c>
      <c r="M3791" t="s">
        <v>1542</v>
      </c>
      <c r="N3791" t="str">
        <f>VLOOKUP(M3791,'BASE ARTICLE SAMUEL 25012023 v1'!$A$2:$B$1287,2,FALSE)</f>
        <v>AF</v>
      </c>
      <c r="O3791">
        <f t="shared" si="466"/>
        <v>176.78</v>
      </c>
    </row>
    <row r="3792" spans="1:15" outlineLevel="2" x14ac:dyDescent="0.25">
      <c r="A3792" t="s">
        <v>1773</v>
      </c>
      <c r="B3792" s="74" t="str">
        <f t="shared" si="471"/>
        <v>6EH</v>
      </c>
      <c r="C3792" t="str">
        <f>VLOOKUP(A3792,'BASE ARTICLE SAMUEL 25012023 v1'!$A$1:$B$1287,2,FALSE)</f>
        <v>Z</v>
      </c>
      <c r="D3792" t="s">
        <v>1038</v>
      </c>
      <c r="E3792">
        <v>5</v>
      </c>
      <c r="F3792" t="s">
        <v>1039</v>
      </c>
      <c r="G3792" s="71">
        <f>VLOOKUP(M3792,'BASE ARTICLE SAMUEL 25012023 v1'!$A$1:$F$1287,6,FALSE)</f>
        <v>18.43</v>
      </c>
      <c r="H3792" s="6">
        <f>VLOOKUP(M3792,'BASE ARTICLE SAMUEL 25012023 v2'!$A$1:$H$1287,8,FALSE)</f>
        <v>17.14</v>
      </c>
      <c r="I3792">
        <v>27.65</v>
      </c>
      <c r="J3792">
        <f t="shared" si="472"/>
        <v>138.25</v>
      </c>
      <c r="K3792" s="6">
        <f>VLOOKUP(M3792,'BASE ARTICLE SAMUEL 25012023 v2'!$A$1:$K$1287,11,FALSE)</f>
        <v>25.71</v>
      </c>
      <c r="L3792" s="6">
        <f t="shared" si="473"/>
        <v>128.55000000000001</v>
      </c>
      <c r="M3792" t="s">
        <v>1038</v>
      </c>
      <c r="N3792" t="str">
        <f>VLOOKUP(M3792,'BASE ARTICLE SAMUEL 25012023 v1'!$A$2:$B$1287,2,FALSE)</f>
        <v>AS</v>
      </c>
      <c r="O3792">
        <f t="shared" si="466"/>
        <v>85.7</v>
      </c>
    </row>
    <row r="3793" spans="1:15" outlineLevel="2" x14ac:dyDescent="0.25">
      <c r="A3793" t="s">
        <v>1773</v>
      </c>
      <c r="B3793" s="74" t="str">
        <f t="shared" si="471"/>
        <v>6EH</v>
      </c>
      <c r="C3793" t="str">
        <f>VLOOKUP(A3793,'BASE ARTICLE SAMUEL 25012023 v1'!$A$1:$B$1287,2,FALSE)</f>
        <v>Z</v>
      </c>
      <c r="D3793" t="s">
        <v>130</v>
      </c>
      <c r="E3793">
        <v>1</v>
      </c>
      <c r="F3793" t="s">
        <v>131</v>
      </c>
      <c r="G3793" s="71">
        <f>VLOOKUP(M3793,'BASE ARTICLE SAMUEL 25012023 v1'!$A$1:$F$1287,6,FALSE)</f>
        <v>64.790000000000006</v>
      </c>
      <c r="H3793" s="6">
        <f>VLOOKUP(M3793,'BASE ARTICLE SAMUEL 25012023 v2'!$A$1:$H$1287,8,FALSE)</f>
        <v>64.790000000000006</v>
      </c>
      <c r="I3793">
        <v>127.22</v>
      </c>
      <c r="J3793">
        <f t="shared" si="472"/>
        <v>127.22</v>
      </c>
      <c r="K3793" s="6">
        <f>VLOOKUP(M3793,'BASE ARTICLE SAMUEL 25012023 v2'!$A$1:$K$1287,11,FALSE)</f>
        <v>129.58000000000001</v>
      </c>
      <c r="L3793" s="6">
        <f t="shared" si="473"/>
        <v>129.58000000000001</v>
      </c>
      <c r="M3793" t="s">
        <v>130</v>
      </c>
      <c r="N3793" t="str">
        <f>VLOOKUP(M3793,'BASE ARTICLE SAMUEL 25012023 v1'!$A$2:$B$1287,2,FALSE)</f>
        <v>AS</v>
      </c>
      <c r="O3793">
        <f t="shared" si="466"/>
        <v>64.790000000000006</v>
      </c>
    </row>
    <row r="3794" spans="1:15" outlineLevel="2" x14ac:dyDescent="0.25">
      <c r="A3794" t="s">
        <v>1773</v>
      </c>
      <c r="B3794" s="74" t="str">
        <f t="shared" si="471"/>
        <v>6EH</v>
      </c>
      <c r="C3794" t="str">
        <f>VLOOKUP(A3794,'BASE ARTICLE SAMUEL 25012023 v1'!$A$1:$B$1287,2,FALSE)</f>
        <v>Z</v>
      </c>
      <c r="D3794" t="s">
        <v>1777</v>
      </c>
      <c r="E3794">
        <v>1</v>
      </c>
      <c r="F3794" t="s">
        <v>1778</v>
      </c>
      <c r="G3794" s="71">
        <f>VLOOKUP(M3794,'BASE ARTICLE SAMUEL 25012023 v1'!$A$1:$F$1287,6,FALSE)</f>
        <v>725</v>
      </c>
      <c r="H3794" s="6">
        <f>VLOOKUP(M3794,'BASE ARTICLE SAMUEL 25012023 v2'!$A$1:$H$1287,8,FALSE)</f>
        <v>725</v>
      </c>
      <c r="I3794">
        <v>1087.5</v>
      </c>
      <c r="J3794">
        <f t="shared" si="472"/>
        <v>1087.5</v>
      </c>
      <c r="K3794" s="6">
        <f>VLOOKUP(M3794,'BASE ARTICLE SAMUEL 25012023 v2'!$A$1:$K$1287,11,FALSE)</f>
        <v>1087.5</v>
      </c>
      <c r="L3794" s="6">
        <f t="shared" si="473"/>
        <v>1087.5</v>
      </c>
      <c r="M3794" t="s">
        <v>1777</v>
      </c>
      <c r="N3794" t="str">
        <f>VLOOKUP(M3794,'BASE ARTICLE SAMUEL 25012023 v1'!$A$2:$B$1287,2,FALSE)</f>
        <v>AN</v>
      </c>
      <c r="O3794">
        <f t="shared" si="466"/>
        <v>725</v>
      </c>
    </row>
    <row r="3795" spans="1:15" outlineLevel="2" x14ac:dyDescent="0.25">
      <c r="A3795" t="s">
        <v>1773</v>
      </c>
      <c r="B3795" s="74" t="str">
        <f t="shared" si="471"/>
        <v>6EH</v>
      </c>
      <c r="C3795" t="str">
        <f>VLOOKUP(A3795,'BASE ARTICLE SAMUEL 25012023 v1'!$A$1:$B$1287,2,FALSE)</f>
        <v>Z</v>
      </c>
      <c r="D3795" t="s">
        <v>1018</v>
      </c>
      <c r="E3795">
        <v>5</v>
      </c>
      <c r="F3795" t="s">
        <v>1019</v>
      </c>
      <c r="G3795" s="71">
        <f>VLOOKUP(M3795,'BASE ARTICLE SAMUEL 25012023 v1'!$A$1:$F$1287,6,FALSE)</f>
        <v>1.56</v>
      </c>
      <c r="H3795" s="6">
        <f>VLOOKUP(M3795,'BASE ARTICLE SAMUEL 25012023 v2'!$A$1:$H$1287,8,FALSE)</f>
        <v>1.752</v>
      </c>
      <c r="I3795">
        <v>2.35</v>
      </c>
      <c r="J3795">
        <f t="shared" si="472"/>
        <v>11.75</v>
      </c>
      <c r="K3795" s="6">
        <f>VLOOKUP(M3795,'BASE ARTICLE SAMUEL 25012023 v2'!$A$1:$K$1287,11,FALSE)</f>
        <v>2.6280000000000001</v>
      </c>
      <c r="L3795" s="6">
        <f t="shared" si="473"/>
        <v>13.14</v>
      </c>
      <c r="M3795" t="s">
        <v>1018</v>
      </c>
      <c r="N3795" t="str">
        <f>VLOOKUP(M3795,'BASE ARTICLE SAMUEL 25012023 v1'!$A$2:$B$1287,2,FALSE)</f>
        <v>AS</v>
      </c>
      <c r="O3795">
        <f t="shared" si="466"/>
        <v>8.76</v>
      </c>
    </row>
    <row r="3796" spans="1:15" outlineLevel="2" x14ac:dyDescent="0.25">
      <c r="A3796" t="s">
        <v>1773</v>
      </c>
      <c r="B3796" s="74" t="str">
        <f t="shared" si="471"/>
        <v>6EH</v>
      </c>
      <c r="C3796" t="str">
        <f>VLOOKUP(A3796,'BASE ARTICLE SAMUEL 25012023 v1'!$A$1:$B$1287,2,FALSE)</f>
        <v>Z</v>
      </c>
      <c r="D3796" t="s">
        <v>1014</v>
      </c>
      <c r="E3796">
        <v>3</v>
      </c>
      <c r="F3796" t="s">
        <v>1015</v>
      </c>
      <c r="G3796" s="71">
        <f>VLOOKUP(M3796,'BASE ARTICLE SAMUEL 25012023 v1'!$A$1:$F$1287,6,FALSE)</f>
        <v>1.93</v>
      </c>
      <c r="H3796" s="6">
        <f>VLOOKUP(M3796,'BASE ARTICLE SAMUEL 25012023 v2'!$A$1:$H$1287,8,FALSE)</f>
        <v>2.2210000000000001</v>
      </c>
      <c r="I3796">
        <v>2.9</v>
      </c>
      <c r="J3796">
        <f t="shared" si="472"/>
        <v>8.6999999999999993</v>
      </c>
      <c r="K3796" s="6">
        <f>VLOOKUP(M3796,'BASE ARTICLE SAMUEL 25012023 v2'!$A$1:$K$1287,11,FALSE)</f>
        <v>3.3315000000000001</v>
      </c>
      <c r="L3796" s="6">
        <f t="shared" si="473"/>
        <v>9.9945000000000004</v>
      </c>
      <c r="M3796" t="s">
        <v>1014</v>
      </c>
      <c r="N3796" t="str">
        <f>VLOOKUP(M3796,'BASE ARTICLE SAMUEL 25012023 v1'!$A$2:$B$1287,2,FALSE)</f>
        <v>AS</v>
      </c>
      <c r="O3796">
        <f t="shared" si="466"/>
        <v>6.6630000000000003</v>
      </c>
    </row>
    <row r="3797" spans="1:15" outlineLevel="2" x14ac:dyDescent="0.25">
      <c r="A3797" t="s">
        <v>1773</v>
      </c>
      <c r="B3797" s="74" t="str">
        <f t="shared" si="471"/>
        <v>6EH</v>
      </c>
      <c r="C3797" t="str">
        <f>VLOOKUP(A3797,'BASE ARTICLE SAMUEL 25012023 v1'!$A$1:$B$1287,2,FALSE)</f>
        <v>Z</v>
      </c>
      <c r="D3797" t="s">
        <v>1014</v>
      </c>
      <c r="E3797">
        <v>1</v>
      </c>
      <c r="F3797" t="s">
        <v>1015</v>
      </c>
      <c r="G3797" s="71">
        <f>VLOOKUP(M3797,'BASE ARTICLE SAMUEL 25012023 v1'!$A$1:$F$1287,6,FALSE)</f>
        <v>1.93</v>
      </c>
      <c r="H3797" s="6">
        <f>VLOOKUP(M3797,'BASE ARTICLE SAMUEL 25012023 v2'!$A$1:$H$1287,8,FALSE)</f>
        <v>2.2210000000000001</v>
      </c>
      <c r="I3797">
        <v>2.9</v>
      </c>
      <c r="J3797">
        <f t="shared" si="472"/>
        <v>2.9</v>
      </c>
      <c r="K3797" s="6">
        <f>VLOOKUP(M3797,'BASE ARTICLE SAMUEL 25012023 v2'!$A$1:$K$1287,11,FALSE)</f>
        <v>3.3315000000000001</v>
      </c>
      <c r="L3797" s="6">
        <f t="shared" si="473"/>
        <v>3.3315000000000001</v>
      </c>
      <c r="M3797" t="s">
        <v>1014</v>
      </c>
      <c r="N3797" t="str">
        <f>VLOOKUP(M3797,'BASE ARTICLE SAMUEL 25012023 v1'!$A$2:$B$1287,2,FALSE)</f>
        <v>AS</v>
      </c>
      <c r="O3797">
        <f t="shared" si="466"/>
        <v>2.2210000000000001</v>
      </c>
    </row>
    <row r="3798" spans="1:15" outlineLevel="2" x14ac:dyDescent="0.25">
      <c r="A3798" t="s">
        <v>1773</v>
      </c>
      <c r="B3798" s="74" t="str">
        <f t="shared" si="471"/>
        <v>6EH</v>
      </c>
      <c r="C3798" t="str">
        <f>VLOOKUP(A3798,'BASE ARTICLE SAMUEL 25012023 v1'!$A$1:$B$1287,2,FALSE)</f>
        <v>Z</v>
      </c>
      <c r="D3798" t="s">
        <v>948</v>
      </c>
      <c r="E3798">
        <v>1</v>
      </c>
      <c r="F3798" t="s">
        <v>949</v>
      </c>
      <c r="G3798" s="71">
        <f>VLOOKUP(M3798,'BASE ARTICLE SAMUEL 25012023 v1'!$A$1:$F$1287,6,FALSE)</f>
        <v>0.64</v>
      </c>
      <c r="H3798" s="6">
        <f>VLOOKUP(M3798,'BASE ARTICLE SAMUEL 25012023 v2'!$A$1:$H$1287,8,FALSE)</f>
        <v>0.71399999999999997</v>
      </c>
      <c r="I3798">
        <v>1.43</v>
      </c>
      <c r="J3798">
        <f t="shared" si="472"/>
        <v>1.43</v>
      </c>
      <c r="K3798" s="6">
        <f>VLOOKUP(M3798,'BASE ARTICLE SAMUEL 25012023 v2'!$A$1:$K$1287,11,FALSE)</f>
        <v>1.4279999999999999</v>
      </c>
      <c r="L3798" s="6">
        <f t="shared" si="473"/>
        <v>1.4279999999999999</v>
      </c>
      <c r="M3798" t="s">
        <v>948</v>
      </c>
      <c r="N3798" t="str">
        <f>VLOOKUP(M3798,'BASE ARTICLE SAMUEL 25012023 v1'!$A$2:$B$1287,2,FALSE)</f>
        <v>AS</v>
      </c>
      <c r="O3798">
        <f t="shared" si="466"/>
        <v>0.71399999999999997</v>
      </c>
    </row>
    <row r="3799" spans="1:15" outlineLevel="2" x14ac:dyDescent="0.25">
      <c r="A3799" t="s">
        <v>1773</v>
      </c>
      <c r="B3799" s="74" t="str">
        <f t="shared" si="471"/>
        <v>6EH</v>
      </c>
      <c r="C3799" t="str">
        <f>VLOOKUP(A3799,'BASE ARTICLE SAMUEL 25012023 v1'!$A$1:$B$1287,2,FALSE)</f>
        <v>Z</v>
      </c>
      <c r="D3799" t="s">
        <v>798</v>
      </c>
      <c r="E3799">
        <v>1</v>
      </c>
      <c r="F3799" t="s">
        <v>799</v>
      </c>
      <c r="G3799" s="71">
        <f>VLOOKUP(M3799,'BASE ARTICLE SAMUEL 25012023 v1'!$A$1:$F$1287,6,FALSE)</f>
        <v>1.03</v>
      </c>
      <c r="H3799" s="6">
        <f>VLOOKUP(M3799,'BASE ARTICLE SAMUEL 25012023 v2'!$A$1:$H$1287,8,FALSE)</f>
        <v>1.153</v>
      </c>
      <c r="I3799">
        <v>2.0699999999999998</v>
      </c>
      <c r="J3799">
        <f t="shared" si="472"/>
        <v>2.0699999999999998</v>
      </c>
      <c r="K3799" s="6">
        <f>VLOOKUP(M3799,'BASE ARTICLE SAMUEL 25012023 v2'!$A$1:$K$1287,11,FALSE)</f>
        <v>2.306</v>
      </c>
      <c r="L3799" s="6">
        <f t="shared" si="473"/>
        <v>2.306</v>
      </c>
      <c r="M3799" t="s">
        <v>798</v>
      </c>
      <c r="N3799" t="str">
        <f>VLOOKUP(M3799,'BASE ARTICLE SAMUEL 25012023 v1'!$A$2:$B$1287,2,FALSE)</f>
        <v>AN</v>
      </c>
      <c r="O3799">
        <f t="shared" si="466"/>
        <v>1.153</v>
      </c>
    </row>
    <row r="3800" spans="1:15" outlineLevel="2" x14ac:dyDescent="0.25">
      <c r="A3800" t="s">
        <v>1773</v>
      </c>
      <c r="B3800" s="74" t="str">
        <f t="shared" si="471"/>
        <v>6EH</v>
      </c>
      <c r="C3800" t="str">
        <f>VLOOKUP(A3800,'BASE ARTICLE SAMUEL 25012023 v1'!$A$1:$B$1287,2,FALSE)</f>
        <v>Z</v>
      </c>
      <c r="D3800" t="s">
        <v>2066</v>
      </c>
      <c r="E3800">
        <v>1</v>
      </c>
      <c r="F3800" t="s">
        <v>2067</v>
      </c>
      <c r="G3800" s="71">
        <f>VLOOKUP(M3800,'BASE ARTICLE SAMUEL 25012023 v1'!$A$1:$F$1287,6,FALSE)</f>
        <v>0</v>
      </c>
      <c r="H3800" s="6">
        <f>VLOOKUP(M3800,'BASE ARTICLE SAMUEL 25012023 v2'!$A$1:$H$1287,8,FALSE)</f>
        <v>1.18</v>
      </c>
      <c r="I3800">
        <v>1.1299999999999999</v>
      </c>
      <c r="J3800">
        <f t="shared" si="472"/>
        <v>1.1299999999999999</v>
      </c>
      <c r="K3800" s="6">
        <f>VLOOKUP(M3800,'BASE ARTICLE SAMUEL 25012023 v2'!$A$1:$K$1287,11,FALSE)</f>
        <v>1.77</v>
      </c>
      <c r="L3800" s="6">
        <f t="shared" si="473"/>
        <v>1.77</v>
      </c>
      <c r="M3800" t="s">
        <v>2066</v>
      </c>
      <c r="N3800" t="str">
        <f>VLOOKUP(M3800,'BASE ARTICLE SAMUEL 25012023 v1'!$A$2:$B$1287,2,FALSE)</f>
        <v>AN</v>
      </c>
      <c r="O3800">
        <f t="shared" si="466"/>
        <v>1.18</v>
      </c>
    </row>
    <row r="3801" spans="1:15" outlineLevel="2" x14ac:dyDescent="0.25">
      <c r="A3801" t="s">
        <v>1773</v>
      </c>
      <c r="B3801" s="74" t="str">
        <f t="shared" si="471"/>
        <v>6EH</v>
      </c>
      <c r="C3801" t="str">
        <f>VLOOKUP(A3801,'BASE ARTICLE SAMUEL 25012023 v1'!$A$1:$B$1287,2,FALSE)</f>
        <v>Z</v>
      </c>
      <c r="D3801" t="s">
        <v>68</v>
      </c>
      <c r="E3801">
        <v>1</v>
      </c>
      <c r="F3801" t="s">
        <v>69</v>
      </c>
      <c r="G3801" s="71">
        <f>VLOOKUP(M3801,'BASE ARTICLE SAMUEL 25012023 v1'!$A$1:$F$1287,6,FALSE)</f>
        <v>0.94</v>
      </c>
      <c r="H3801" s="6">
        <f>VLOOKUP(M3801,'BASE ARTICLE SAMUEL 25012023 v2'!$A$1:$H$1287,8,FALSE)</f>
        <v>0.94</v>
      </c>
      <c r="I3801">
        <v>1.41</v>
      </c>
      <c r="J3801">
        <f t="shared" si="472"/>
        <v>1.41</v>
      </c>
      <c r="K3801" s="6">
        <f>VLOOKUP(M3801,'BASE ARTICLE SAMUEL 25012023 v2'!$A$1:$K$1287,11,FALSE)</f>
        <v>1.41</v>
      </c>
      <c r="L3801" s="6">
        <f t="shared" si="473"/>
        <v>1.41</v>
      </c>
      <c r="M3801" t="s">
        <v>68</v>
      </c>
      <c r="N3801" t="str">
        <f>VLOOKUP(M3801,'BASE ARTICLE SAMUEL 25012023 v1'!$A$2:$B$1287,2,FALSE)</f>
        <v>AS</v>
      </c>
      <c r="O3801">
        <f t="shared" si="466"/>
        <v>0.94</v>
      </c>
    </row>
    <row r="3802" spans="1:15" outlineLevel="2" x14ac:dyDescent="0.25">
      <c r="A3802" t="s">
        <v>1773</v>
      </c>
      <c r="B3802" s="74" t="str">
        <f t="shared" si="471"/>
        <v>6EH</v>
      </c>
      <c r="C3802" t="str">
        <f>VLOOKUP(A3802,'BASE ARTICLE SAMUEL 25012023 v1'!$A$1:$B$1287,2,FALSE)</f>
        <v>Z</v>
      </c>
      <c r="D3802" t="s">
        <v>780</v>
      </c>
      <c r="E3802">
        <v>1</v>
      </c>
      <c r="F3802" t="s">
        <v>781</v>
      </c>
      <c r="G3802" s="71">
        <f>VLOOKUP(M3802,'BASE ARTICLE SAMUEL 25012023 v1'!$A$1:$F$1287,6,FALSE)</f>
        <v>0.75</v>
      </c>
      <c r="H3802" s="6">
        <f>VLOOKUP(M3802,'BASE ARTICLE SAMUEL 25012023 v2'!$A$1:$H$1287,8,FALSE)</f>
        <v>0.81200000000000006</v>
      </c>
      <c r="I3802">
        <v>1</v>
      </c>
      <c r="J3802">
        <f t="shared" si="472"/>
        <v>1</v>
      </c>
      <c r="K3802" s="6">
        <f>VLOOKUP(M3802,'BASE ARTICLE SAMUEL 25012023 v2'!$A$1:$K$1287,11,FALSE)</f>
        <v>1.07996</v>
      </c>
      <c r="L3802" s="6">
        <f t="shared" si="473"/>
        <v>1.07996</v>
      </c>
      <c r="M3802" t="s">
        <v>780</v>
      </c>
      <c r="N3802" t="str">
        <f>VLOOKUP(M3802,'BASE ARTICLE SAMUEL 25012023 v1'!$A$2:$B$1287,2,FALSE)</f>
        <v>AN</v>
      </c>
      <c r="O3802">
        <f t="shared" si="466"/>
        <v>0.81200000000000006</v>
      </c>
    </row>
    <row r="3803" spans="1:15" outlineLevel="2" x14ac:dyDescent="0.25">
      <c r="A3803" t="s">
        <v>1773</v>
      </c>
      <c r="B3803" s="74" t="str">
        <f t="shared" si="471"/>
        <v>6EH</v>
      </c>
      <c r="C3803" t="str">
        <f>VLOOKUP(A3803,'BASE ARTICLE SAMUEL 25012023 v1'!$A$1:$B$1287,2,FALSE)</f>
        <v>Z</v>
      </c>
      <c r="D3803" t="s">
        <v>1603</v>
      </c>
      <c r="E3803">
        <v>1</v>
      </c>
      <c r="F3803" t="s">
        <v>1604</v>
      </c>
      <c r="G3803" s="71">
        <f>VLOOKUP(M3803,'BASE ARTICLE SAMUEL 25012023 v1'!$A$1:$F$1287,6,FALSE)</f>
        <v>50</v>
      </c>
      <c r="H3803" s="6">
        <f>VLOOKUP(M3803,'BASE ARTICLE SAMUEL 25012023 v2'!$A$1:$H$1287,8,FALSE)</f>
        <v>0</v>
      </c>
      <c r="I3803">
        <v>75</v>
      </c>
      <c r="J3803">
        <f t="shared" si="472"/>
        <v>75</v>
      </c>
      <c r="K3803" s="6">
        <f>VLOOKUP(M3803,'BASE ARTICLE SAMUEL 25012023 v2'!$A$1:$K$1287,11,FALSE)</f>
        <v>75</v>
      </c>
      <c r="L3803" s="6">
        <f t="shared" si="473"/>
        <v>75</v>
      </c>
      <c r="M3803" t="s">
        <v>1603</v>
      </c>
      <c r="N3803" t="str">
        <f>VLOOKUP(M3803,'BASE ARTICLE SAMUEL 25012023 v1'!$A$2:$B$1287,2,FALSE)</f>
        <v>AN</v>
      </c>
      <c r="O3803">
        <f t="shared" si="466"/>
        <v>0</v>
      </c>
    </row>
    <row r="3804" spans="1:15" outlineLevel="2" x14ac:dyDescent="0.25">
      <c r="A3804" t="s">
        <v>1773</v>
      </c>
      <c r="B3804" s="74" t="str">
        <f t="shared" si="471"/>
        <v>6EH</v>
      </c>
      <c r="C3804" t="str">
        <f>VLOOKUP(A3804,'BASE ARTICLE SAMUEL 25012023 v1'!$A$1:$B$1287,2,FALSE)</f>
        <v>Z</v>
      </c>
      <c r="D3804" t="s">
        <v>530</v>
      </c>
      <c r="E3804">
        <v>1</v>
      </c>
      <c r="F3804" t="s">
        <v>531</v>
      </c>
      <c r="G3804" s="71">
        <f>VLOOKUP(M3804,'BASE ARTICLE SAMUEL 25012023 v1'!$A$1:$F$1287,6,FALSE)</f>
        <v>29.16</v>
      </c>
      <c r="H3804" s="6">
        <f>VLOOKUP(M3804,'BASE ARTICLE SAMUEL 25012023 v2'!$A$1:$H$1287,8,FALSE)</f>
        <v>29.76</v>
      </c>
      <c r="I3804">
        <v>43.74</v>
      </c>
      <c r="J3804">
        <f t="shared" si="472"/>
        <v>43.74</v>
      </c>
      <c r="K3804" s="6">
        <f>VLOOKUP(M3804,'BASE ARTICLE SAMUEL 25012023 v2'!$A$1:$K$1287,11,FALSE)</f>
        <v>44.64</v>
      </c>
      <c r="L3804" s="6">
        <f t="shared" si="473"/>
        <v>44.64</v>
      </c>
      <c r="M3804" t="s">
        <v>530</v>
      </c>
      <c r="N3804" t="str">
        <f>VLOOKUP(M3804,'BASE ARTICLE SAMUEL 25012023 v1'!$A$2:$B$1287,2,FALSE)</f>
        <v>AS</v>
      </c>
      <c r="O3804">
        <f t="shared" si="466"/>
        <v>29.76</v>
      </c>
    </row>
    <row r="3805" spans="1:15" outlineLevel="2" x14ac:dyDescent="0.25">
      <c r="A3805" t="s">
        <v>1773</v>
      </c>
      <c r="B3805" s="74" t="str">
        <f t="shared" si="471"/>
        <v>6EH</v>
      </c>
      <c r="C3805" t="str">
        <f>VLOOKUP(A3805,'BASE ARTICLE SAMUEL 25012023 v1'!$A$1:$B$1287,2,FALSE)</f>
        <v>Z</v>
      </c>
      <c r="D3805" t="s">
        <v>84</v>
      </c>
      <c r="E3805">
        <v>1</v>
      </c>
      <c r="F3805" t="s">
        <v>85</v>
      </c>
      <c r="G3805" s="71">
        <f>VLOOKUP(M3805,'BASE ARTICLE SAMUEL 25012023 v1'!$A$1:$F$1287,6,FALSE)</f>
        <v>13.85</v>
      </c>
      <c r="H3805" s="6">
        <f>VLOOKUP(M3805,'BASE ARTICLE SAMUEL 25012023 v2'!$A$1:$H$1287,8,FALSE)</f>
        <v>12.04</v>
      </c>
      <c r="I3805">
        <v>20.78</v>
      </c>
      <c r="J3805">
        <f t="shared" si="472"/>
        <v>20.78</v>
      </c>
      <c r="K3805" s="6">
        <f>VLOOKUP(M3805,'BASE ARTICLE SAMUEL 25012023 v2'!$A$1:$K$1287,11,FALSE)</f>
        <v>18.059999999999999</v>
      </c>
      <c r="L3805" s="6">
        <f t="shared" si="473"/>
        <v>18.059999999999999</v>
      </c>
      <c r="M3805" t="s">
        <v>84</v>
      </c>
      <c r="N3805" t="str">
        <f>VLOOKUP(M3805,'BASE ARTICLE SAMUEL 25012023 v1'!$A$2:$B$1287,2,FALSE)</f>
        <v>AS</v>
      </c>
      <c r="O3805">
        <f t="shared" si="466"/>
        <v>12.04</v>
      </c>
    </row>
    <row r="3806" spans="1:15" outlineLevel="2" x14ac:dyDescent="0.25">
      <c r="A3806" t="s">
        <v>1773</v>
      </c>
      <c r="B3806" s="74" t="str">
        <f t="shared" si="471"/>
        <v>6EH</v>
      </c>
      <c r="C3806" t="str">
        <f>VLOOKUP(A3806,'BASE ARTICLE SAMUEL 25012023 v1'!$A$1:$B$1287,2,FALSE)</f>
        <v>Z</v>
      </c>
      <c r="D3806" t="s">
        <v>1645</v>
      </c>
      <c r="E3806">
        <v>2</v>
      </c>
      <c r="F3806" t="s">
        <v>1646</v>
      </c>
      <c r="G3806" s="71">
        <f>VLOOKUP(M3806,'BASE ARTICLE SAMUEL 25012023 v1'!$A$1:$F$1287,6,FALSE)</f>
        <v>6.18</v>
      </c>
      <c r="H3806" s="6">
        <f>VLOOKUP(M3806,'BASE ARTICLE SAMUEL 25012023 v2'!$A$1:$H$1287,8,FALSE)</f>
        <v>5.78</v>
      </c>
      <c r="I3806">
        <v>9.5299999999999994</v>
      </c>
      <c r="J3806">
        <f t="shared" si="472"/>
        <v>19.059999999999999</v>
      </c>
      <c r="K3806" s="6">
        <f>VLOOKUP(M3806,'BASE ARTICLE SAMUEL 25012023 v2'!$A$1:$K$1287,11,FALSE)</f>
        <v>9.5920000000000005</v>
      </c>
      <c r="L3806" s="6">
        <f t="shared" si="473"/>
        <v>19.184000000000001</v>
      </c>
      <c r="M3806" t="s">
        <v>1645</v>
      </c>
      <c r="N3806" t="str">
        <f>VLOOKUP(M3806,'BASE ARTICLE SAMUEL 25012023 v1'!$A$2:$B$1287,2,FALSE)</f>
        <v>AF</v>
      </c>
      <c r="O3806">
        <f t="shared" si="466"/>
        <v>11.56</v>
      </c>
    </row>
    <row r="3807" spans="1:15" outlineLevel="2" x14ac:dyDescent="0.25">
      <c r="A3807" t="s">
        <v>1773</v>
      </c>
      <c r="B3807" s="74" t="str">
        <f t="shared" si="471"/>
        <v>6EH</v>
      </c>
      <c r="C3807" t="str">
        <f>VLOOKUP(A3807,'BASE ARTICLE SAMUEL 25012023 v1'!$A$1:$B$1287,2,FALSE)</f>
        <v>Z</v>
      </c>
      <c r="D3807" t="s">
        <v>956</v>
      </c>
      <c r="E3807">
        <v>1</v>
      </c>
      <c r="F3807" t="s">
        <v>957</v>
      </c>
      <c r="G3807" s="71">
        <f>VLOOKUP(M3807,'BASE ARTICLE SAMUEL 25012023 v1'!$A$1:$F$1287,6,FALSE)</f>
        <v>395.66</v>
      </c>
      <c r="H3807" s="6">
        <f>VLOOKUP(M3807,'BASE ARTICLE SAMUEL 25012023 v2'!$A$1:$H$1287,8,FALSE)</f>
        <v>386.95</v>
      </c>
      <c r="I3807">
        <v>553.91999999999996</v>
      </c>
      <c r="J3807">
        <f t="shared" si="472"/>
        <v>553.91999999999996</v>
      </c>
      <c r="K3807" s="6">
        <f>VLOOKUP(M3807,'BASE ARTICLE SAMUEL 25012023 v2'!$A$1:$K$1287,11,FALSE)</f>
        <v>522.38250000000005</v>
      </c>
      <c r="L3807" s="6">
        <f t="shared" si="473"/>
        <v>522.38250000000005</v>
      </c>
      <c r="M3807" t="s">
        <v>956</v>
      </c>
      <c r="N3807" t="str">
        <f>VLOOKUP(M3807,'BASE ARTICLE SAMUEL 25012023 v1'!$A$2:$B$1287,2,FALSE)</f>
        <v>AN</v>
      </c>
      <c r="O3807">
        <f t="shared" si="466"/>
        <v>386.95</v>
      </c>
    </row>
    <row r="3808" spans="1:15" outlineLevel="2" x14ac:dyDescent="0.25">
      <c r="A3808" t="s">
        <v>1773</v>
      </c>
      <c r="B3808" s="74" t="str">
        <f t="shared" si="471"/>
        <v>6EH</v>
      </c>
      <c r="C3808" t="str">
        <f>VLOOKUP(A3808,'BASE ARTICLE SAMUEL 25012023 v1'!$A$1:$B$1287,2,FALSE)</f>
        <v>Z</v>
      </c>
      <c r="D3808" t="s">
        <v>1775</v>
      </c>
      <c r="E3808">
        <v>2</v>
      </c>
      <c r="F3808" t="s">
        <v>1776</v>
      </c>
      <c r="G3808" s="71">
        <f>VLOOKUP(M3808,'BASE ARTICLE SAMUEL 25012023 v1'!$A$1:$F$1287,6,FALSE)</f>
        <v>6.46</v>
      </c>
      <c r="H3808" s="6">
        <f>VLOOKUP(M3808,'BASE ARTICLE SAMUEL 25012023 v2'!$A$1:$H$1287,8,FALSE)</f>
        <v>1.5585</v>
      </c>
      <c r="I3808">
        <v>13.62</v>
      </c>
      <c r="J3808">
        <f t="shared" si="472"/>
        <v>27.24</v>
      </c>
      <c r="K3808" s="6">
        <f>VLOOKUP(M3808,'BASE ARTICLE SAMUEL 25012023 v2'!$A$1:$K$1287,11,FALSE)</f>
        <v>14.0457</v>
      </c>
      <c r="L3808" s="6">
        <f t="shared" si="473"/>
        <v>28.0914</v>
      </c>
      <c r="M3808" t="s">
        <v>1775</v>
      </c>
      <c r="N3808" t="str">
        <f>VLOOKUP(M3808,'BASE ARTICLE SAMUEL 25012023 v1'!$A$2:$B$1287,2,FALSE)</f>
        <v>AF</v>
      </c>
      <c r="O3808">
        <f t="shared" si="466"/>
        <v>3.117</v>
      </c>
    </row>
    <row r="3809" spans="1:15" outlineLevel="2" x14ac:dyDescent="0.25">
      <c r="A3809" t="s">
        <v>1773</v>
      </c>
      <c r="B3809" s="74" t="str">
        <f t="shared" si="471"/>
        <v>6EH</v>
      </c>
      <c r="C3809" t="str">
        <f>VLOOKUP(A3809,'BASE ARTICLE SAMUEL 25012023 v1'!$A$1:$B$1287,2,FALSE)</f>
        <v>Z</v>
      </c>
      <c r="D3809" t="s">
        <v>88</v>
      </c>
      <c r="E3809">
        <v>3</v>
      </c>
      <c r="F3809" t="s">
        <v>89</v>
      </c>
      <c r="G3809" s="71">
        <f>VLOOKUP(M3809,'BASE ARTICLE SAMUEL 25012023 v1'!$A$1:$F$1287,6,FALSE)</f>
        <v>3.17</v>
      </c>
      <c r="H3809" s="6">
        <f>VLOOKUP(M3809,'BASE ARTICLE SAMUEL 25012023 v2'!$A$1:$H$1287,8,FALSE)</f>
        <v>2.98</v>
      </c>
      <c r="I3809">
        <v>6.34</v>
      </c>
      <c r="J3809">
        <f t="shared" si="472"/>
        <v>19.02</v>
      </c>
      <c r="K3809" s="6">
        <f>VLOOKUP(M3809,'BASE ARTICLE SAMUEL 25012023 v2'!$A$1:$K$1287,11,FALSE)</f>
        <v>5.96</v>
      </c>
      <c r="L3809" s="6">
        <f t="shared" si="473"/>
        <v>17.88</v>
      </c>
      <c r="M3809" t="s">
        <v>88</v>
      </c>
      <c r="N3809" t="str">
        <f>VLOOKUP(M3809,'BASE ARTICLE SAMUEL 25012023 v1'!$A$2:$B$1287,2,FALSE)</f>
        <v>AS</v>
      </c>
      <c r="O3809">
        <f t="shared" si="466"/>
        <v>8.94</v>
      </c>
    </row>
    <row r="3810" spans="1:15" outlineLevel="2" x14ac:dyDescent="0.25">
      <c r="A3810" t="s">
        <v>1773</v>
      </c>
      <c r="B3810" s="74" t="str">
        <f t="shared" si="471"/>
        <v>6EH</v>
      </c>
      <c r="C3810" t="str">
        <f>VLOOKUP(A3810,'BASE ARTICLE SAMUEL 25012023 v1'!$A$1:$B$1287,2,FALSE)</f>
        <v>Z</v>
      </c>
      <c r="D3810" t="s">
        <v>1788</v>
      </c>
      <c r="E3810">
        <v>2</v>
      </c>
      <c r="F3810" t="s">
        <v>1789</v>
      </c>
      <c r="G3810" s="71">
        <f>VLOOKUP(M3810,'BASE ARTICLE SAMUEL 25012023 v1'!$A$1:$F$1287,6,FALSE)</f>
        <v>3.59</v>
      </c>
      <c r="H3810" s="6">
        <f>VLOOKUP(M3810,'BASE ARTICLE SAMUEL 25012023 v2'!$A$1:$H$1287,8,FALSE)</f>
        <v>2.89</v>
      </c>
      <c r="I3810">
        <v>5.51</v>
      </c>
      <c r="J3810">
        <f t="shared" si="472"/>
        <v>11.02</v>
      </c>
      <c r="K3810" s="6">
        <f>VLOOKUP(M3810,'BASE ARTICLE SAMUEL 25012023 v2'!$A$1:$K$1287,11,FALSE)</f>
        <v>5.5460000000000003</v>
      </c>
      <c r="L3810" s="6">
        <f t="shared" si="473"/>
        <v>11.092000000000001</v>
      </c>
      <c r="M3810" t="s">
        <v>1788</v>
      </c>
      <c r="N3810" t="str">
        <f>VLOOKUP(M3810,'BASE ARTICLE SAMUEL 25012023 v1'!$A$2:$B$1287,2,FALSE)</f>
        <v>AF</v>
      </c>
      <c r="O3810">
        <f t="shared" ref="O3810:O3877" si="474">E3810*H3810</f>
        <v>5.78</v>
      </c>
    </row>
    <row r="3811" spans="1:15" outlineLevel="1" x14ac:dyDescent="0.25">
      <c r="A3811" s="74" t="s">
        <v>4312</v>
      </c>
      <c r="B3811" s="74" t="str">
        <f t="shared" si="471"/>
        <v>KCAREX6EH</v>
      </c>
      <c r="H3811" s="6" t="e">
        <f>VLOOKUP(M3811,'BASE ARTICLE SAMUEL 25012023 v2'!$A$1:$H$1287,8,FALSE)</f>
        <v>#N/A</v>
      </c>
      <c r="K3811" s="6" t="e">
        <f>VLOOKUP(M3811,'BASE ARTICLE SAMUEL 25012023 v2'!$A$1:$K$1287,11,FALSE)</f>
        <v>#N/A</v>
      </c>
      <c r="L3811" s="6">
        <f>SUBTOTAL(9,L3790:L3810)</f>
        <v>2356.5448600000004</v>
      </c>
      <c r="O3811">
        <f>SUBTOTAL(9,O3790:O3810)</f>
        <v>1544.9599999999998</v>
      </c>
    </row>
    <row r="3812" spans="1:15" outlineLevel="2" x14ac:dyDescent="0.25">
      <c r="A3812" t="s">
        <v>1804</v>
      </c>
      <c r="B3812" s="74" t="str">
        <f t="shared" si="471"/>
        <v>ECO6EH</v>
      </c>
      <c r="C3812" t="str">
        <f>VLOOKUP(A3812,'BASE ARTICLE SAMUEL 25012023 v1'!$A$1:$B$1287,2,FALSE)</f>
        <v>Z</v>
      </c>
      <c r="D3812" t="s">
        <v>728</v>
      </c>
      <c r="E3812">
        <v>5</v>
      </c>
      <c r="F3812" t="s">
        <v>729</v>
      </c>
      <c r="G3812" s="71">
        <f>VLOOKUP(M3812,'BASE ARTICLE SAMUEL 25012023 v1'!$A$1:$F$1287,6,FALSE)</f>
        <v>2.42</v>
      </c>
      <c r="H3812" s="6">
        <f>VLOOKUP(M3812,'BASE ARTICLE SAMUEL 25012023 v2'!$A$1:$H$1287,8,FALSE)</f>
        <v>2.42</v>
      </c>
      <c r="I3812">
        <v>3.02</v>
      </c>
      <c r="J3812">
        <f t="shared" ref="J3812:J3832" si="475">E3812*I3812</f>
        <v>15.1</v>
      </c>
      <c r="K3812" s="6">
        <f>VLOOKUP(M3812,'BASE ARTICLE SAMUEL 25012023 v2'!$A$1:$K$1287,11,FALSE)</f>
        <v>3.0249999999999999</v>
      </c>
      <c r="L3812" s="6">
        <f t="shared" ref="L3812:L3832" si="476">E3812*K3812</f>
        <v>15.125</v>
      </c>
      <c r="M3812" t="s">
        <v>728</v>
      </c>
      <c r="N3812" t="str">
        <f>VLOOKUP(M3812,'BASE ARTICLE SAMUEL 25012023 v1'!$A$2:$B$1287,2,FALSE)</f>
        <v>AN</v>
      </c>
      <c r="O3812">
        <f t="shared" si="474"/>
        <v>12.1</v>
      </c>
    </row>
    <row r="3813" spans="1:15" outlineLevel="2" x14ac:dyDescent="0.25">
      <c r="A3813" t="s">
        <v>1804</v>
      </c>
      <c r="B3813" s="74" t="str">
        <f t="shared" si="471"/>
        <v>ECO6EH</v>
      </c>
      <c r="C3813" t="str">
        <f>VLOOKUP(A3813,'BASE ARTICLE SAMUEL 25012023 v1'!$A$1:$B$1287,2,FALSE)</f>
        <v>Z</v>
      </c>
      <c r="D3813" t="s">
        <v>1542</v>
      </c>
      <c r="E3813">
        <v>1</v>
      </c>
      <c r="F3813" t="s">
        <v>1543</v>
      </c>
      <c r="G3813" s="71">
        <f>VLOOKUP(M3813,'BASE ARTICLE SAMUEL 25012023 v1'!$A$1:$F$1287,6,FALSE)</f>
        <v>162.77000000000001</v>
      </c>
      <c r="H3813" s="6">
        <f>VLOOKUP(M3813,'BASE ARTICLE SAMUEL 25012023 v2'!$A$1:$H$1287,8,FALSE)</f>
        <v>176.78</v>
      </c>
      <c r="I3813">
        <v>225</v>
      </c>
      <c r="J3813">
        <f t="shared" si="475"/>
        <v>225</v>
      </c>
      <c r="K3813" s="6">
        <f>VLOOKUP(M3813,'BASE ARTICLE SAMUEL 25012023 v2'!$A$1:$K$1287,11,FALSE)</f>
        <v>225</v>
      </c>
      <c r="L3813" s="6">
        <f t="shared" si="476"/>
        <v>225</v>
      </c>
      <c r="M3813" t="s">
        <v>1542</v>
      </c>
      <c r="N3813" t="str">
        <f>VLOOKUP(M3813,'BASE ARTICLE SAMUEL 25012023 v1'!$A$2:$B$1287,2,FALSE)</f>
        <v>AF</v>
      </c>
      <c r="O3813">
        <f t="shared" si="474"/>
        <v>176.78</v>
      </c>
    </row>
    <row r="3814" spans="1:15" outlineLevel="2" x14ac:dyDescent="0.25">
      <c r="A3814" t="s">
        <v>1804</v>
      </c>
      <c r="B3814" s="74" t="str">
        <f t="shared" si="471"/>
        <v>ECO6EH</v>
      </c>
      <c r="C3814" t="str">
        <f>VLOOKUP(A3814,'BASE ARTICLE SAMUEL 25012023 v1'!$A$1:$B$1287,2,FALSE)</f>
        <v>Z</v>
      </c>
      <c r="D3814" t="s">
        <v>1038</v>
      </c>
      <c r="E3814">
        <v>5</v>
      </c>
      <c r="F3814" t="s">
        <v>1039</v>
      </c>
      <c r="G3814" s="71">
        <f>VLOOKUP(M3814,'BASE ARTICLE SAMUEL 25012023 v1'!$A$1:$F$1287,6,FALSE)</f>
        <v>18.43</v>
      </c>
      <c r="H3814" s="6">
        <f>VLOOKUP(M3814,'BASE ARTICLE SAMUEL 25012023 v2'!$A$1:$H$1287,8,FALSE)</f>
        <v>17.14</v>
      </c>
      <c r="I3814">
        <v>27.65</v>
      </c>
      <c r="J3814">
        <f t="shared" si="475"/>
        <v>138.25</v>
      </c>
      <c r="K3814" s="6">
        <f>VLOOKUP(M3814,'BASE ARTICLE SAMUEL 25012023 v2'!$A$1:$K$1287,11,FALSE)</f>
        <v>25.71</v>
      </c>
      <c r="L3814" s="6">
        <f t="shared" si="476"/>
        <v>128.55000000000001</v>
      </c>
      <c r="M3814" t="s">
        <v>1038</v>
      </c>
      <c r="N3814" t="str">
        <f>VLOOKUP(M3814,'BASE ARTICLE SAMUEL 25012023 v1'!$A$2:$B$1287,2,FALSE)</f>
        <v>AS</v>
      </c>
      <c r="O3814">
        <f t="shared" si="474"/>
        <v>85.7</v>
      </c>
    </row>
    <row r="3815" spans="1:15" outlineLevel="2" x14ac:dyDescent="0.25">
      <c r="A3815" t="s">
        <v>1804</v>
      </c>
      <c r="B3815" s="74" t="str">
        <f t="shared" si="471"/>
        <v>ECO6EH</v>
      </c>
      <c r="C3815" t="str">
        <f>VLOOKUP(A3815,'BASE ARTICLE SAMUEL 25012023 v1'!$A$1:$B$1287,2,FALSE)</f>
        <v>Z</v>
      </c>
      <c r="D3815" t="s">
        <v>130</v>
      </c>
      <c r="E3815">
        <v>1</v>
      </c>
      <c r="F3815" t="s">
        <v>131</v>
      </c>
      <c r="G3815" s="71">
        <f>VLOOKUP(M3815,'BASE ARTICLE SAMUEL 25012023 v1'!$A$1:$F$1287,6,FALSE)</f>
        <v>64.790000000000006</v>
      </c>
      <c r="H3815" s="6">
        <f>VLOOKUP(M3815,'BASE ARTICLE SAMUEL 25012023 v2'!$A$1:$H$1287,8,FALSE)</f>
        <v>64.790000000000006</v>
      </c>
      <c r="I3815">
        <v>127.22</v>
      </c>
      <c r="J3815">
        <f t="shared" si="475"/>
        <v>127.22</v>
      </c>
      <c r="K3815" s="6">
        <f>VLOOKUP(M3815,'BASE ARTICLE SAMUEL 25012023 v2'!$A$1:$K$1287,11,FALSE)</f>
        <v>129.58000000000001</v>
      </c>
      <c r="L3815" s="6">
        <f t="shared" si="476"/>
        <v>129.58000000000001</v>
      </c>
      <c r="M3815" t="s">
        <v>130</v>
      </c>
      <c r="N3815" t="str">
        <f>VLOOKUP(M3815,'BASE ARTICLE SAMUEL 25012023 v1'!$A$2:$B$1287,2,FALSE)</f>
        <v>AS</v>
      </c>
      <c r="O3815">
        <f t="shared" si="474"/>
        <v>64.790000000000006</v>
      </c>
    </row>
    <row r="3816" spans="1:15" outlineLevel="2" x14ac:dyDescent="0.25">
      <c r="A3816" t="s">
        <v>1804</v>
      </c>
      <c r="B3816" s="74" t="str">
        <f t="shared" si="471"/>
        <v>ECO6EH</v>
      </c>
      <c r="C3816" t="str">
        <f>VLOOKUP(A3816,'BASE ARTICLE SAMUEL 25012023 v1'!$A$1:$B$1287,2,FALSE)</f>
        <v>Z</v>
      </c>
      <c r="D3816" t="s">
        <v>1777</v>
      </c>
      <c r="E3816">
        <v>1</v>
      </c>
      <c r="F3816" t="s">
        <v>1778</v>
      </c>
      <c r="G3816" s="71">
        <f>VLOOKUP(M3816,'BASE ARTICLE SAMUEL 25012023 v1'!$A$1:$F$1287,6,FALSE)</f>
        <v>725</v>
      </c>
      <c r="H3816" s="6">
        <f>VLOOKUP(M3816,'BASE ARTICLE SAMUEL 25012023 v2'!$A$1:$H$1287,8,FALSE)</f>
        <v>725</v>
      </c>
      <c r="I3816">
        <v>1087.5</v>
      </c>
      <c r="J3816">
        <f t="shared" si="475"/>
        <v>1087.5</v>
      </c>
      <c r="K3816" s="6">
        <f>VLOOKUP(M3816,'BASE ARTICLE SAMUEL 25012023 v2'!$A$1:$K$1287,11,FALSE)</f>
        <v>1087.5</v>
      </c>
      <c r="L3816" s="6">
        <f t="shared" si="476"/>
        <v>1087.5</v>
      </c>
      <c r="M3816" t="s">
        <v>1777</v>
      </c>
      <c r="N3816" t="str">
        <f>VLOOKUP(M3816,'BASE ARTICLE SAMUEL 25012023 v1'!$A$2:$B$1287,2,FALSE)</f>
        <v>AN</v>
      </c>
      <c r="O3816">
        <f t="shared" si="474"/>
        <v>725</v>
      </c>
    </row>
    <row r="3817" spans="1:15" outlineLevel="2" x14ac:dyDescent="0.25">
      <c r="A3817" t="s">
        <v>1804</v>
      </c>
      <c r="B3817" s="74" t="str">
        <f t="shared" si="471"/>
        <v>ECO6EH</v>
      </c>
      <c r="C3817" t="str">
        <f>VLOOKUP(A3817,'BASE ARTICLE SAMUEL 25012023 v1'!$A$1:$B$1287,2,FALSE)</f>
        <v>Z</v>
      </c>
      <c r="D3817" t="s">
        <v>1018</v>
      </c>
      <c r="E3817">
        <v>5</v>
      </c>
      <c r="F3817" t="s">
        <v>1019</v>
      </c>
      <c r="G3817" s="71">
        <f>VLOOKUP(M3817,'BASE ARTICLE SAMUEL 25012023 v1'!$A$1:$F$1287,6,FALSE)</f>
        <v>1.56</v>
      </c>
      <c r="H3817" s="6">
        <f>VLOOKUP(M3817,'BASE ARTICLE SAMUEL 25012023 v2'!$A$1:$H$1287,8,FALSE)</f>
        <v>1.752</v>
      </c>
      <c r="I3817">
        <v>2.35</v>
      </c>
      <c r="J3817">
        <f t="shared" si="475"/>
        <v>11.75</v>
      </c>
      <c r="K3817" s="6">
        <f>VLOOKUP(M3817,'BASE ARTICLE SAMUEL 25012023 v2'!$A$1:$K$1287,11,FALSE)</f>
        <v>2.6280000000000001</v>
      </c>
      <c r="L3817" s="6">
        <f t="shared" si="476"/>
        <v>13.14</v>
      </c>
      <c r="M3817" t="s">
        <v>1018</v>
      </c>
      <c r="N3817" t="str">
        <f>VLOOKUP(M3817,'BASE ARTICLE SAMUEL 25012023 v1'!$A$2:$B$1287,2,FALSE)</f>
        <v>AS</v>
      </c>
      <c r="O3817">
        <f t="shared" si="474"/>
        <v>8.76</v>
      </c>
    </row>
    <row r="3818" spans="1:15" outlineLevel="2" x14ac:dyDescent="0.25">
      <c r="A3818" t="s">
        <v>1804</v>
      </c>
      <c r="B3818" s="74" t="str">
        <f t="shared" si="471"/>
        <v>ECO6EH</v>
      </c>
      <c r="C3818" t="str">
        <f>VLOOKUP(A3818,'BASE ARTICLE SAMUEL 25012023 v1'!$A$1:$B$1287,2,FALSE)</f>
        <v>Z</v>
      </c>
      <c r="D3818" t="s">
        <v>1014</v>
      </c>
      <c r="E3818">
        <v>3</v>
      </c>
      <c r="F3818" t="s">
        <v>1015</v>
      </c>
      <c r="G3818" s="71">
        <f>VLOOKUP(M3818,'BASE ARTICLE SAMUEL 25012023 v1'!$A$1:$F$1287,6,FALSE)</f>
        <v>1.93</v>
      </c>
      <c r="H3818" s="6">
        <f>VLOOKUP(M3818,'BASE ARTICLE SAMUEL 25012023 v2'!$A$1:$H$1287,8,FALSE)</f>
        <v>2.2210000000000001</v>
      </c>
      <c r="I3818">
        <v>2.9</v>
      </c>
      <c r="J3818">
        <f t="shared" si="475"/>
        <v>8.6999999999999993</v>
      </c>
      <c r="K3818" s="6">
        <f>VLOOKUP(M3818,'BASE ARTICLE SAMUEL 25012023 v2'!$A$1:$K$1287,11,FALSE)</f>
        <v>3.3315000000000001</v>
      </c>
      <c r="L3818" s="6">
        <f t="shared" si="476"/>
        <v>9.9945000000000004</v>
      </c>
      <c r="M3818" t="s">
        <v>1014</v>
      </c>
      <c r="N3818" t="str">
        <f>VLOOKUP(M3818,'BASE ARTICLE SAMUEL 25012023 v1'!$A$2:$B$1287,2,FALSE)</f>
        <v>AS</v>
      </c>
      <c r="O3818">
        <f t="shared" si="474"/>
        <v>6.6630000000000003</v>
      </c>
    </row>
    <row r="3819" spans="1:15" outlineLevel="2" x14ac:dyDescent="0.25">
      <c r="A3819" t="s">
        <v>1804</v>
      </c>
      <c r="B3819" s="74" t="str">
        <f t="shared" si="471"/>
        <v>ECO6EH</v>
      </c>
      <c r="C3819" t="str">
        <f>VLOOKUP(A3819,'BASE ARTICLE SAMUEL 25012023 v1'!$A$1:$B$1287,2,FALSE)</f>
        <v>Z</v>
      </c>
      <c r="D3819" t="s">
        <v>1014</v>
      </c>
      <c r="E3819">
        <v>1</v>
      </c>
      <c r="F3819" t="s">
        <v>1015</v>
      </c>
      <c r="G3819" s="71">
        <f>VLOOKUP(M3819,'BASE ARTICLE SAMUEL 25012023 v1'!$A$1:$F$1287,6,FALSE)</f>
        <v>1.93</v>
      </c>
      <c r="H3819" s="6">
        <f>VLOOKUP(M3819,'BASE ARTICLE SAMUEL 25012023 v2'!$A$1:$H$1287,8,FALSE)</f>
        <v>2.2210000000000001</v>
      </c>
      <c r="I3819">
        <v>2.9</v>
      </c>
      <c r="J3819">
        <f t="shared" si="475"/>
        <v>2.9</v>
      </c>
      <c r="K3819" s="6">
        <f>VLOOKUP(M3819,'BASE ARTICLE SAMUEL 25012023 v2'!$A$1:$K$1287,11,FALSE)</f>
        <v>3.3315000000000001</v>
      </c>
      <c r="L3819" s="6">
        <f t="shared" si="476"/>
        <v>3.3315000000000001</v>
      </c>
      <c r="M3819" t="s">
        <v>1014</v>
      </c>
      <c r="N3819" t="str">
        <f>VLOOKUP(M3819,'BASE ARTICLE SAMUEL 25012023 v1'!$A$2:$B$1287,2,FALSE)</f>
        <v>AS</v>
      </c>
      <c r="O3819">
        <f t="shared" si="474"/>
        <v>2.2210000000000001</v>
      </c>
    </row>
    <row r="3820" spans="1:15" outlineLevel="2" x14ac:dyDescent="0.25">
      <c r="A3820" t="s">
        <v>1804</v>
      </c>
      <c r="B3820" s="74" t="str">
        <f t="shared" si="471"/>
        <v>ECO6EH</v>
      </c>
      <c r="C3820" t="str">
        <f>VLOOKUP(A3820,'BASE ARTICLE SAMUEL 25012023 v1'!$A$1:$B$1287,2,FALSE)</f>
        <v>Z</v>
      </c>
      <c r="D3820" t="s">
        <v>948</v>
      </c>
      <c r="E3820">
        <v>1</v>
      </c>
      <c r="F3820" t="s">
        <v>949</v>
      </c>
      <c r="G3820" s="71">
        <f>VLOOKUP(M3820,'BASE ARTICLE SAMUEL 25012023 v1'!$A$1:$F$1287,6,FALSE)</f>
        <v>0.64</v>
      </c>
      <c r="H3820" s="6">
        <f>VLOOKUP(M3820,'BASE ARTICLE SAMUEL 25012023 v2'!$A$1:$H$1287,8,FALSE)</f>
        <v>0.71399999999999997</v>
      </c>
      <c r="I3820">
        <v>1.43</v>
      </c>
      <c r="J3820">
        <f t="shared" si="475"/>
        <v>1.43</v>
      </c>
      <c r="K3820" s="6">
        <f>VLOOKUP(M3820,'BASE ARTICLE SAMUEL 25012023 v2'!$A$1:$K$1287,11,FALSE)</f>
        <v>1.4279999999999999</v>
      </c>
      <c r="L3820" s="6">
        <f t="shared" si="476"/>
        <v>1.4279999999999999</v>
      </c>
      <c r="M3820" t="s">
        <v>948</v>
      </c>
      <c r="N3820" t="str">
        <f>VLOOKUP(M3820,'BASE ARTICLE SAMUEL 25012023 v1'!$A$2:$B$1287,2,FALSE)</f>
        <v>AS</v>
      </c>
      <c r="O3820">
        <f t="shared" si="474"/>
        <v>0.71399999999999997</v>
      </c>
    </row>
    <row r="3821" spans="1:15" outlineLevel="2" x14ac:dyDescent="0.25">
      <c r="A3821" t="s">
        <v>1804</v>
      </c>
      <c r="B3821" s="74" t="str">
        <f t="shared" si="471"/>
        <v>ECO6EH</v>
      </c>
      <c r="C3821" t="str">
        <f>VLOOKUP(A3821,'BASE ARTICLE SAMUEL 25012023 v1'!$A$1:$B$1287,2,FALSE)</f>
        <v>Z</v>
      </c>
      <c r="D3821" t="s">
        <v>798</v>
      </c>
      <c r="E3821">
        <v>1</v>
      </c>
      <c r="F3821" t="s">
        <v>799</v>
      </c>
      <c r="G3821" s="71">
        <f>VLOOKUP(M3821,'BASE ARTICLE SAMUEL 25012023 v1'!$A$1:$F$1287,6,FALSE)</f>
        <v>1.03</v>
      </c>
      <c r="H3821" s="6">
        <f>VLOOKUP(M3821,'BASE ARTICLE SAMUEL 25012023 v2'!$A$1:$H$1287,8,FALSE)</f>
        <v>1.153</v>
      </c>
      <c r="I3821">
        <v>2.0699999999999998</v>
      </c>
      <c r="J3821">
        <f t="shared" si="475"/>
        <v>2.0699999999999998</v>
      </c>
      <c r="K3821" s="6">
        <f>VLOOKUP(M3821,'BASE ARTICLE SAMUEL 25012023 v2'!$A$1:$K$1287,11,FALSE)</f>
        <v>2.306</v>
      </c>
      <c r="L3821" s="6">
        <f t="shared" si="476"/>
        <v>2.306</v>
      </c>
      <c r="M3821" t="s">
        <v>798</v>
      </c>
      <c r="N3821" t="str">
        <f>VLOOKUP(M3821,'BASE ARTICLE SAMUEL 25012023 v1'!$A$2:$B$1287,2,FALSE)</f>
        <v>AN</v>
      </c>
      <c r="O3821">
        <f t="shared" si="474"/>
        <v>1.153</v>
      </c>
    </row>
    <row r="3822" spans="1:15" outlineLevel="2" x14ac:dyDescent="0.25">
      <c r="A3822" t="s">
        <v>1804</v>
      </c>
      <c r="B3822" s="74" t="str">
        <f t="shared" si="471"/>
        <v>ECO6EH</v>
      </c>
      <c r="C3822" t="str">
        <f>VLOOKUP(A3822,'BASE ARTICLE SAMUEL 25012023 v1'!$A$1:$B$1287,2,FALSE)</f>
        <v>Z</v>
      </c>
      <c r="D3822" t="s">
        <v>2066</v>
      </c>
      <c r="E3822">
        <v>1</v>
      </c>
      <c r="F3822" t="s">
        <v>2067</v>
      </c>
      <c r="G3822" s="71">
        <f>VLOOKUP(M3822,'BASE ARTICLE SAMUEL 25012023 v1'!$A$1:$F$1287,6,FALSE)</f>
        <v>0</v>
      </c>
      <c r="H3822" s="6">
        <f>VLOOKUP(M3822,'BASE ARTICLE SAMUEL 25012023 v2'!$A$1:$H$1287,8,FALSE)</f>
        <v>1.18</v>
      </c>
      <c r="I3822">
        <v>1.1299999999999999</v>
      </c>
      <c r="J3822">
        <f t="shared" si="475"/>
        <v>1.1299999999999999</v>
      </c>
      <c r="K3822" s="6">
        <f>VLOOKUP(M3822,'BASE ARTICLE SAMUEL 25012023 v2'!$A$1:$K$1287,11,FALSE)</f>
        <v>1.77</v>
      </c>
      <c r="L3822" s="6">
        <f t="shared" si="476"/>
        <v>1.77</v>
      </c>
      <c r="M3822" t="s">
        <v>2066</v>
      </c>
      <c r="N3822" t="str">
        <f>VLOOKUP(M3822,'BASE ARTICLE SAMUEL 25012023 v1'!$A$2:$B$1287,2,FALSE)</f>
        <v>AN</v>
      </c>
      <c r="O3822">
        <f t="shared" si="474"/>
        <v>1.18</v>
      </c>
    </row>
    <row r="3823" spans="1:15" outlineLevel="2" x14ac:dyDescent="0.25">
      <c r="A3823" t="s">
        <v>1804</v>
      </c>
      <c r="B3823" s="74" t="str">
        <f t="shared" si="471"/>
        <v>ECO6EH</v>
      </c>
      <c r="C3823" t="str">
        <f>VLOOKUP(A3823,'BASE ARTICLE SAMUEL 25012023 v1'!$A$1:$B$1287,2,FALSE)</f>
        <v>Z</v>
      </c>
      <c r="D3823" t="s">
        <v>68</v>
      </c>
      <c r="E3823">
        <v>1</v>
      </c>
      <c r="F3823" t="s">
        <v>69</v>
      </c>
      <c r="G3823" s="71">
        <f>VLOOKUP(M3823,'BASE ARTICLE SAMUEL 25012023 v1'!$A$1:$F$1287,6,FALSE)</f>
        <v>0.94</v>
      </c>
      <c r="H3823" s="6">
        <f>VLOOKUP(M3823,'BASE ARTICLE SAMUEL 25012023 v2'!$A$1:$H$1287,8,FALSE)</f>
        <v>0.94</v>
      </c>
      <c r="I3823">
        <v>1.41</v>
      </c>
      <c r="J3823">
        <f t="shared" si="475"/>
        <v>1.41</v>
      </c>
      <c r="K3823" s="6">
        <f>VLOOKUP(M3823,'BASE ARTICLE SAMUEL 25012023 v2'!$A$1:$K$1287,11,FALSE)</f>
        <v>1.41</v>
      </c>
      <c r="L3823" s="6">
        <f t="shared" si="476"/>
        <v>1.41</v>
      </c>
      <c r="M3823" t="s">
        <v>68</v>
      </c>
      <c r="N3823" t="str">
        <f>VLOOKUP(M3823,'BASE ARTICLE SAMUEL 25012023 v1'!$A$2:$B$1287,2,FALSE)</f>
        <v>AS</v>
      </c>
      <c r="O3823">
        <f t="shared" si="474"/>
        <v>0.94</v>
      </c>
    </row>
    <row r="3824" spans="1:15" outlineLevel="2" x14ac:dyDescent="0.25">
      <c r="A3824" t="s">
        <v>1804</v>
      </c>
      <c r="B3824" s="74" t="str">
        <f t="shared" si="471"/>
        <v>ECO6EH</v>
      </c>
      <c r="C3824" t="str">
        <f>VLOOKUP(A3824,'BASE ARTICLE SAMUEL 25012023 v1'!$A$1:$B$1287,2,FALSE)</f>
        <v>Z</v>
      </c>
      <c r="D3824" t="s">
        <v>780</v>
      </c>
      <c r="E3824">
        <v>1</v>
      </c>
      <c r="F3824" t="s">
        <v>781</v>
      </c>
      <c r="G3824" s="71">
        <f>VLOOKUP(M3824,'BASE ARTICLE SAMUEL 25012023 v1'!$A$1:$F$1287,6,FALSE)</f>
        <v>0.75</v>
      </c>
      <c r="H3824" s="6">
        <f>VLOOKUP(M3824,'BASE ARTICLE SAMUEL 25012023 v2'!$A$1:$H$1287,8,FALSE)</f>
        <v>0.81200000000000006</v>
      </c>
      <c r="I3824">
        <v>1</v>
      </c>
      <c r="J3824">
        <f t="shared" si="475"/>
        <v>1</v>
      </c>
      <c r="K3824" s="6">
        <f>VLOOKUP(M3824,'BASE ARTICLE SAMUEL 25012023 v2'!$A$1:$K$1287,11,FALSE)</f>
        <v>1.07996</v>
      </c>
      <c r="L3824" s="6">
        <f t="shared" si="476"/>
        <v>1.07996</v>
      </c>
      <c r="M3824" t="s">
        <v>780</v>
      </c>
      <c r="N3824" t="str">
        <f>VLOOKUP(M3824,'BASE ARTICLE SAMUEL 25012023 v1'!$A$2:$B$1287,2,FALSE)</f>
        <v>AN</v>
      </c>
      <c r="O3824">
        <f t="shared" si="474"/>
        <v>0.81200000000000006</v>
      </c>
    </row>
    <row r="3825" spans="1:15" outlineLevel="2" x14ac:dyDescent="0.25">
      <c r="A3825" t="s">
        <v>1804</v>
      </c>
      <c r="B3825" s="74" t="str">
        <f t="shared" si="471"/>
        <v>ECO6EH</v>
      </c>
      <c r="C3825" t="str">
        <f>VLOOKUP(A3825,'BASE ARTICLE SAMUEL 25012023 v1'!$A$1:$B$1287,2,FALSE)</f>
        <v>Z</v>
      </c>
      <c r="D3825" t="s">
        <v>1603</v>
      </c>
      <c r="E3825">
        <v>1</v>
      </c>
      <c r="F3825" t="s">
        <v>1604</v>
      </c>
      <c r="G3825" s="71">
        <f>VLOOKUP(M3825,'BASE ARTICLE SAMUEL 25012023 v1'!$A$1:$F$1287,6,FALSE)</f>
        <v>50</v>
      </c>
      <c r="H3825" s="6">
        <f>VLOOKUP(M3825,'BASE ARTICLE SAMUEL 25012023 v2'!$A$1:$H$1287,8,FALSE)</f>
        <v>0</v>
      </c>
      <c r="I3825">
        <v>75</v>
      </c>
      <c r="J3825">
        <f t="shared" si="475"/>
        <v>75</v>
      </c>
      <c r="K3825" s="6">
        <f>VLOOKUP(M3825,'BASE ARTICLE SAMUEL 25012023 v2'!$A$1:$K$1287,11,FALSE)</f>
        <v>75</v>
      </c>
      <c r="L3825" s="6">
        <f t="shared" si="476"/>
        <v>75</v>
      </c>
      <c r="M3825" t="s">
        <v>1603</v>
      </c>
      <c r="N3825" t="str">
        <f>VLOOKUP(M3825,'BASE ARTICLE SAMUEL 25012023 v1'!$A$2:$B$1287,2,FALSE)</f>
        <v>AN</v>
      </c>
      <c r="O3825">
        <f t="shared" si="474"/>
        <v>0</v>
      </c>
    </row>
    <row r="3826" spans="1:15" outlineLevel="2" x14ac:dyDescent="0.25">
      <c r="A3826" t="s">
        <v>1804</v>
      </c>
      <c r="B3826" s="74" t="str">
        <f t="shared" si="471"/>
        <v>ECO6EH</v>
      </c>
      <c r="C3826" t="str">
        <f>VLOOKUP(A3826,'BASE ARTICLE SAMUEL 25012023 v1'!$A$1:$B$1287,2,FALSE)</f>
        <v>Z</v>
      </c>
      <c r="D3826" t="s">
        <v>530</v>
      </c>
      <c r="E3826">
        <v>1</v>
      </c>
      <c r="F3826" t="s">
        <v>531</v>
      </c>
      <c r="G3826" s="71">
        <f>VLOOKUP(M3826,'BASE ARTICLE SAMUEL 25012023 v1'!$A$1:$F$1287,6,FALSE)</f>
        <v>29.16</v>
      </c>
      <c r="H3826" s="6">
        <f>VLOOKUP(M3826,'BASE ARTICLE SAMUEL 25012023 v2'!$A$1:$H$1287,8,FALSE)</f>
        <v>29.76</v>
      </c>
      <c r="I3826">
        <v>43.74</v>
      </c>
      <c r="J3826">
        <f t="shared" si="475"/>
        <v>43.74</v>
      </c>
      <c r="K3826" s="6">
        <f>VLOOKUP(M3826,'BASE ARTICLE SAMUEL 25012023 v2'!$A$1:$K$1287,11,FALSE)</f>
        <v>44.64</v>
      </c>
      <c r="L3826" s="6">
        <f t="shared" si="476"/>
        <v>44.64</v>
      </c>
      <c r="M3826" t="s">
        <v>530</v>
      </c>
      <c r="N3826" t="str">
        <f>VLOOKUP(M3826,'BASE ARTICLE SAMUEL 25012023 v1'!$A$2:$B$1287,2,FALSE)</f>
        <v>AS</v>
      </c>
      <c r="O3826">
        <f t="shared" si="474"/>
        <v>29.76</v>
      </c>
    </row>
    <row r="3827" spans="1:15" outlineLevel="2" x14ac:dyDescent="0.25">
      <c r="A3827" t="s">
        <v>1804</v>
      </c>
      <c r="B3827" s="74" t="str">
        <f t="shared" si="471"/>
        <v>ECO6EH</v>
      </c>
      <c r="C3827" t="str">
        <f>VLOOKUP(A3827,'BASE ARTICLE SAMUEL 25012023 v1'!$A$1:$B$1287,2,FALSE)</f>
        <v>Z</v>
      </c>
      <c r="D3827" t="s">
        <v>84</v>
      </c>
      <c r="E3827">
        <v>1</v>
      </c>
      <c r="F3827" t="s">
        <v>85</v>
      </c>
      <c r="G3827" s="71">
        <f>VLOOKUP(M3827,'BASE ARTICLE SAMUEL 25012023 v1'!$A$1:$F$1287,6,FALSE)</f>
        <v>13.85</v>
      </c>
      <c r="H3827" s="6">
        <f>VLOOKUP(M3827,'BASE ARTICLE SAMUEL 25012023 v2'!$A$1:$H$1287,8,FALSE)</f>
        <v>12.04</v>
      </c>
      <c r="I3827">
        <v>20.78</v>
      </c>
      <c r="J3827">
        <f t="shared" si="475"/>
        <v>20.78</v>
      </c>
      <c r="K3827" s="6">
        <f>VLOOKUP(M3827,'BASE ARTICLE SAMUEL 25012023 v2'!$A$1:$K$1287,11,FALSE)</f>
        <v>18.059999999999999</v>
      </c>
      <c r="L3827" s="6">
        <f t="shared" si="476"/>
        <v>18.059999999999999</v>
      </c>
      <c r="M3827" t="s">
        <v>84</v>
      </c>
      <c r="N3827" t="str">
        <f>VLOOKUP(M3827,'BASE ARTICLE SAMUEL 25012023 v1'!$A$2:$B$1287,2,FALSE)</f>
        <v>AS</v>
      </c>
      <c r="O3827">
        <f t="shared" si="474"/>
        <v>12.04</v>
      </c>
    </row>
    <row r="3828" spans="1:15" outlineLevel="2" x14ac:dyDescent="0.25">
      <c r="A3828" t="s">
        <v>1804</v>
      </c>
      <c r="B3828" s="74" t="str">
        <f t="shared" si="471"/>
        <v>ECO6EH</v>
      </c>
      <c r="C3828" t="str">
        <f>VLOOKUP(A3828,'BASE ARTICLE SAMUEL 25012023 v1'!$A$1:$B$1287,2,FALSE)</f>
        <v>Z</v>
      </c>
      <c r="D3828" t="s">
        <v>1788</v>
      </c>
      <c r="E3828">
        <v>2</v>
      </c>
      <c r="F3828" t="s">
        <v>1789</v>
      </c>
      <c r="G3828" s="71">
        <f>VLOOKUP(M3828,'BASE ARTICLE SAMUEL 25012023 v1'!$A$1:$F$1287,6,FALSE)</f>
        <v>3.59</v>
      </c>
      <c r="H3828" s="6">
        <f>VLOOKUP(M3828,'BASE ARTICLE SAMUEL 25012023 v2'!$A$1:$H$1287,8,FALSE)</f>
        <v>2.89</v>
      </c>
      <c r="I3828">
        <v>5.51</v>
      </c>
      <c r="J3828">
        <f t="shared" si="475"/>
        <v>11.02</v>
      </c>
      <c r="K3828" s="6">
        <f>VLOOKUP(M3828,'BASE ARTICLE SAMUEL 25012023 v2'!$A$1:$K$1287,11,FALSE)</f>
        <v>5.5460000000000003</v>
      </c>
      <c r="L3828" s="6">
        <f t="shared" si="476"/>
        <v>11.092000000000001</v>
      </c>
      <c r="M3828" t="s">
        <v>1788</v>
      </c>
      <c r="N3828" t="str">
        <f>VLOOKUP(M3828,'BASE ARTICLE SAMUEL 25012023 v1'!$A$2:$B$1287,2,FALSE)</f>
        <v>AF</v>
      </c>
      <c r="O3828">
        <f t="shared" si="474"/>
        <v>5.78</v>
      </c>
    </row>
    <row r="3829" spans="1:15" outlineLevel="2" x14ac:dyDescent="0.25">
      <c r="A3829" t="s">
        <v>1804</v>
      </c>
      <c r="B3829" s="74" t="str">
        <f t="shared" si="471"/>
        <v>ECO6EH</v>
      </c>
      <c r="C3829" t="str">
        <f>VLOOKUP(A3829,'BASE ARTICLE SAMUEL 25012023 v1'!$A$1:$B$1287,2,FALSE)</f>
        <v>Z</v>
      </c>
      <c r="D3829" t="s">
        <v>1645</v>
      </c>
      <c r="E3829">
        <v>2</v>
      </c>
      <c r="F3829" t="s">
        <v>1646</v>
      </c>
      <c r="G3829" s="71">
        <f>VLOOKUP(M3829,'BASE ARTICLE SAMUEL 25012023 v1'!$A$1:$F$1287,6,FALSE)</f>
        <v>6.18</v>
      </c>
      <c r="H3829" s="6">
        <f>VLOOKUP(M3829,'BASE ARTICLE SAMUEL 25012023 v2'!$A$1:$H$1287,8,FALSE)</f>
        <v>5.78</v>
      </c>
      <c r="I3829">
        <v>9.5299999999999994</v>
      </c>
      <c r="J3829">
        <f t="shared" si="475"/>
        <v>19.059999999999999</v>
      </c>
      <c r="K3829" s="6">
        <f>VLOOKUP(M3829,'BASE ARTICLE SAMUEL 25012023 v2'!$A$1:$K$1287,11,FALSE)</f>
        <v>9.5920000000000005</v>
      </c>
      <c r="L3829" s="6">
        <f t="shared" si="476"/>
        <v>19.184000000000001</v>
      </c>
      <c r="M3829" t="s">
        <v>1645</v>
      </c>
      <c r="N3829" t="str">
        <f>VLOOKUP(M3829,'BASE ARTICLE SAMUEL 25012023 v1'!$A$2:$B$1287,2,FALSE)</f>
        <v>AF</v>
      </c>
      <c r="O3829">
        <f t="shared" si="474"/>
        <v>11.56</v>
      </c>
    </row>
    <row r="3830" spans="1:15" outlineLevel="2" x14ac:dyDescent="0.25">
      <c r="A3830" t="s">
        <v>1804</v>
      </c>
      <c r="B3830" s="74" t="str">
        <f t="shared" si="471"/>
        <v>ECO6EH</v>
      </c>
      <c r="C3830" t="str">
        <f>VLOOKUP(A3830,'BASE ARTICLE SAMUEL 25012023 v1'!$A$1:$B$1287,2,FALSE)</f>
        <v>Z</v>
      </c>
      <c r="D3830" t="s">
        <v>956</v>
      </c>
      <c r="E3830">
        <v>1</v>
      </c>
      <c r="F3830" t="s">
        <v>957</v>
      </c>
      <c r="G3830" s="71">
        <f>VLOOKUP(M3830,'BASE ARTICLE SAMUEL 25012023 v1'!$A$1:$F$1287,6,FALSE)</f>
        <v>395.66</v>
      </c>
      <c r="H3830" s="6">
        <f>VLOOKUP(M3830,'BASE ARTICLE SAMUEL 25012023 v2'!$A$1:$H$1287,8,FALSE)</f>
        <v>386.95</v>
      </c>
      <c r="I3830">
        <v>553.91999999999996</v>
      </c>
      <c r="J3830">
        <f t="shared" si="475"/>
        <v>553.91999999999996</v>
      </c>
      <c r="K3830" s="6">
        <f>VLOOKUP(M3830,'BASE ARTICLE SAMUEL 25012023 v2'!$A$1:$K$1287,11,FALSE)</f>
        <v>522.38250000000005</v>
      </c>
      <c r="L3830" s="6">
        <f t="shared" si="476"/>
        <v>522.38250000000005</v>
      </c>
      <c r="M3830" t="s">
        <v>956</v>
      </c>
      <c r="N3830" t="str">
        <f>VLOOKUP(M3830,'BASE ARTICLE SAMUEL 25012023 v1'!$A$2:$B$1287,2,FALSE)</f>
        <v>AN</v>
      </c>
      <c r="O3830">
        <f t="shared" si="474"/>
        <v>386.95</v>
      </c>
    </row>
    <row r="3831" spans="1:15" outlineLevel="2" x14ac:dyDescent="0.25">
      <c r="A3831" t="s">
        <v>1804</v>
      </c>
      <c r="B3831" s="74" t="str">
        <f t="shared" si="471"/>
        <v>ECO6EH</v>
      </c>
      <c r="C3831" t="str">
        <f>VLOOKUP(A3831,'BASE ARTICLE SAMUEL 25012023 v1'!$A$1:$B$1287,2,FALSE)</f>
        <v>Z</v>
      </c>
      <c r="D3831" t="s">
        <v>1775</v>
      </c>
      <c r="E3831">
        <v>2</v>
      </c>
      <c r="F3831" t="s">
        <v>1776</v>
      </c>
      <c r="G3831" s="71">
        <f>VLOOKUP(M3831,'BASE ARTICLE SAMUEL 25012023 v1'!$A$1:$F$1287,6,FALSE)</f>
        <v>6.46</v>
      </c>
      <c r="H3831" s="6">
        <f>VLOOKUP(M3831,'BASE ARTICLE SAMUEL 25012023 v2'!$A$1:$H$1287,8,FALSE)</f>
        <v>1.5585</v>
      </c>
      <c r="I3831">
        <v>13.62</v>
      </c>
      <c r="J3831">
        <f t="shared" si="475"/>
        <v>27.24</v>
      </c>
      <c r="K3831" s="6">
        <f>VLOOKUP(M3831,'BASE ARTICLE SAMUEL 25012023 v2'!$A$1:$K$1287,11,FALSE)</f>
        <v>14.0457</v>
      </c>
      <c r="L3831" s="6">
        <f t="shared" si="476"/>
        <v>28.0914</v>
      </c>
      <c r="M3831" t="s">
        <v>1775</v>
      </c>
      <c r="N3831" t="str">
        <f>VLOOKUP(M3831,'BASE ARTICLE SAMUEL 25012023 v1'!$A$2:$B$1287,2,FALSE)</f>
        <v>AF</v>
      </c>
      <c r="O3831">
        <f t="shared" si="474"/>
        <v>3.117</v>
      </c>
    </row>
    <row r="3832" spans="1:15" outlineLevel="2" x14ac:dyDescent="0.25">
      <c r="A3832" t="s">
        <v>1804</v>
      </c>
      <c r="B3832" s="74" t="str">
        <f t="shared" si="471"/>
        <v>ECO6EH</v>
      </c>
      <c r="C3832" t="str">
        <f>VLOOKUP(A3832,'BASE ARTICLE SAMUEL 25012023 v1'!$A$1:$B$1287,2,FALSE)</f>
        <v>Z</v>
      </c>
      <c r="D3832" t="s">
        <v>88</v>
      </c>
      <c r="E3832">
        <v>3</v>
      </c>
      <c r="F3832" t="s">
        <v>89</v>
      </c>
      <c r="G3832" s="71">
        <f>VLOOKUP(M3832,'BASE ARTICLE SAMUEL 25012023 v1'!$A$1:$F$1287,6,FALSE)</f>
        <v>3.17</v>
      </c>
      <c r="H3832" s="6">
        <f>VLOOKUP(M3832,'BASE ARTICLE SAMUEL 25012023 v2'!$A$1:$H$1287,8,FALSE)</f>
        <v>2.98</v>
      </c>
      <c r="I3832">
        <v>6.34</v>
      </c>
      <c r="J3832">
        <f t="shared" si="475"/>
        <v>19.02</v>
      </c>
      <c r="K3832" s="6">
        <f>VLOOKUP(M3832,'BASE ARTICLE SAMUEL 25012023 v2'!$A$1:$K$1287,11,FALSE)</f>
        <v>5.96</v>
      </c>
      <c r="L3832" s="6">
        <f t="shared" si="476"/>
        <v>17.88</v>
      </c>
      <c r="M3832" t="s">
        <v>88</v>
      </c>
      <c r="N3832" t="str">
        <f>VLOOKUP(M3832,'BASE ARTICLE SAMUEL 25012023 v1'!$A$2:$B$1287,2,FALSE)</f>
        <v>AS</v>
      </c>
      <c r="O3832">
        <f t="shared" si="474"/>
        <v>8.94</v>
      </c>
    </row>
    <row r="3833" spans="1:15" outlineLevel="1" x14ac:dyDescent="0.25">
      <c r="A3833" s="74" t="s">
        <v>4313</v>
      </c>
      <c r="B3833" s="74" t="str">
        <f t="shared" si="471"/>
        <v>KCAREXECO6EH</v>
      </c>
      <c r="H3833" s="6" t="e">
        <f>VLOOKUP(M3833,'BASE ARTICLE SAMUEL 25012023 v2'!$A$1:$H$1287,8,FALSE)</f>
        <v>#N/A</v>
      </c>
      <c r="K3833" s="6" t="e">
        <f>VLOOKUP(M3833,'BASE ARTICLE SAMUEL 25012023 v2'!$A$1:$K$1287,11,FALSE)</f>
        <v>#N/A</v>
      </c>
      <c r="L3833" s="6">
        <f>SUBTOTAL(9,L3812:L3832)</f>
        <v>2356.5448600000004</v>
      </c>
      <c r="O3833">
        <f>SUBTOTAL(9,O3812:O3832)</f>
        <v>1544.9599999999998</v>
      </c>
    </row>
    <row r="3834" spans="1:15" outlineLevel="2" x14ac:dyDescent="0.25">
      <c r="A3834" t="s">
        <v>1802</v>
      </c>
      <c r="B3834" s="74" t="str">
        <f t="shared" si="471"/>
        <v>CCAREX6EH</v>
      </c>
      <c r="C3834" t="str">
        <f>VLOOKUP(A3834,'BASE ARTICLE SAMUEL 25012023 v1'!$A$1:$B$1287,2,FALSE)</f>
        <v>AF</v>
      </c>
      <c r="D3834">
        <v>8210707018</v>
      </c>
      <c r="E3834">
        <v>100</v>
      </c>
      <c r="F3834" t="s">
        <v>1230</v>
      </c>
      <c r="G3834" s="71">
        <f>VLOOKUP(M3834,'BASE ARTICLE SAMUEL 25012023 v1'!$A$1:$F$1287,6,FALSE)</f>
        <v>0.24</v>
      </c>
      <c r="H3834" s="6">
        <f>VLOOKUP(M3834,'BASE ARTICLE SAMUEL 25012023 v2'!$A$1:$H$1287,8,FALSE)</f>
        <v>0.24</v>
      </c>
      <c r="I3834">
        <v>0.35</v>
      </c>
      <c r="J3834">
        <f t="shared" ref="J3834:J3839" si="477">E3834*I3834</f>
        <v>35</v>
      </c>
      <c r="K3834" s="6">
        <f>VLOOKUP(M3834,'BASE ARTICLE SAMUEL 25012023 v2'!$A$1:$K$1287,11,FALSE)</f>
        <v>0.34999999199999998</v>
      </c>
      <c r="L3834" s="6">
        <f t="shared" ref="L3834:L3839" si="478">E3834*K3834</f>
        <v>34.999999199999998</v>
      </c>
      <c r="M3834">
        <v>8210707018</v>
      </c>
      <c r="N3834" t="str">
        <f>VLOOKUP(M3834,'BASE ARTICLE SAMUEL 25012023 v1'!$A$2:$B$1287,2,FALSE)</f>
        <v>AN</v>
      </c>
      <c r="O3834">
        <f t="shared" si="474"/>
        <v>24</v>
      </c>
    </row>
    <row r="3835" spans="1:15" outlineLevel="2" x14ac:dyDescent="0.25">
      <c r="A3835" t="s">
        <v>1802</v>
      </c>
      <c r="B3835" s="74" t="str">
        <f t="shared" si="471"/>
        <v>CCAREX6EH</v>
      </c>
      <c r="C3835" t="str">
        <f>VLOOKUP(A3835,'BASE ARTICLE SAMUEL 25012023 v1'!$A$1:$B$1287,2,FALSE)</f>
        <v>AF</v>
      </c>
      <c r="D3835" t="s">
        <v>1532</v>
      </c>
      <c r="E3835">
        <v>8</v>
      </c>
      <c r="F3835" t="s">
        <v>1533</v>
      </c>
      <c r="G3835" s="71">
        <f>VLOOKUP(M3835,'BASE ARTICLE SAMUEL 25012023 v1'!$A$1:$F$1287,6,FALSE)</f>
        <v>5.82</v>
      </c>
      <c r="H3835" s="6">
        <f>VLOOKUP(M3835,'BASE ARTICLE SAMUEL 25012023 v2'!$A$1:$H$1287,8,FALSE)</f>
        <v>6.11</v>
      </c>
      <c r="I3835">
        <v>8.73</v>
      </c>
      <c r="J3835">
        <f t="shared" si="477"/>
        <v>69.84</v>
      </c>
      <c r="K3835" s="6">
        <f>VLOOKUP(M3835,'BASE ARTICLE SAMUEL 25012023 v2'!$A$1:$K$1287,11,FALSE)</f>
        <v>9.1650000000000009</v>
      </c>
      <c r="L3835" s="6">
        <f t="shared" si="478"/>
        <v>73.320000000000007</v>
      </c>
      <c r="M3835" t="s">
        <v>1532</v>
      </c>
      <c r="N3835" t="str">
        <f>VLOOKUP(M3835,'BASE ARTICLE SAMUEL 25012023 v1'!$A$2:$B$1287,2,FALSE)</f>
        <v>AS</v>
      </c>
      <c r="O3835">
        <f t="shared" si="474"/>
        <v>48.88</v>
      </c>
    </row>
    <row r="3836" spans="1:15" outlineLevel="2" x14ac:dyDescent="0.25">
      <c r="A3836" t="s">
        <v>1802</v>
      </c>
      <c r="B3836" s="74" t="str">
        <f t="shared" si="471"/>
        <v>CCAREX6EH</v>
      </c>
      <c r="C3836" t="str">
        <f>VLOOKUP(A3836,'BASE ARTICLE SAMUEL 25012023 v1'!$A$1:$B$1287,2,FALSE)</f>
        <v>AF</v>
      </c>
      <c r="D3836" t="s">
        <v>1603</v>
      </c>
      <c r="E3836">
        <v>1</v>
      </c>
      <c r="F3836" t="s">
        <v>1604</v>
      </c>
      <c r="G3836" s="71">
        <f>VLOOKUP(M3836,'BASE ARTICLE SAMUEL 25012023 v1'!$A$1:$F$1287,6,FALSE)</f>
        <v>50</v>
      </c>
      <c r="H3836" s="6">
        <f>VLOOKUP(M3836,'BASE ARTICLE SAMUEL 25012023 v2'!$A$1:$H$1287,8,FALSE)</f>
        <v>0</v>
      </c>
      <c r="I3836">
        <v>75</v>
      </c>
      <c r="J3836">
        <f t="shared" si="477"/>
        <v>75</v>
      </c>
      <c r="K3836" s="6">
        <f>VLOOKUP(M3836,'BASE ARTICLE SAMUEL 25012023 v2'!$A$1:$K$1287,11,FALSE)</f>
        <v>75</v>
      </c>
      <c r="L3836" s="6">
        <f t="shared" si="478"/>
        <v>75</v>
      </c>
      <c r="M3836" t="s">
        <v>1603</v>
      </c>
      <c r="N3836" t="str">
        <f>VLOOKUP(M3836,'BASE ARTICLE SAMUEL 25012023 v1'!$A$2:$B$1287,2,FALSE)</f>
        <v>AN</v>
      </c>
      <c r="O3836">
        <f t="shared" si="474"/>
        <v>0</v>
      </c>
    </row>
    <row r="3837" spans="1:15" outlineLevel="2" x14ac:dyDescent="0.25">
      <c r="A3837" t="s">
        <v>1802</v>
      </c>
      <c r="B3837" s="74" t="str">
        <f t="shared" si="471"/>
        <v>CCAREX6EH</v>
      </c>
      <c r="C3837" t="str">
        <f>VLOOKUP(A3837,'BASE ARTICLE SAMUEL 25012023 v1'!$A$1:$B$1287,2,FALSE)</f>
        <v>AF</v>
      </c>
      <c r="D3837" t="s">
        <v>1399</v>
      </c>
      <c r="E3837">
        <v>4</v>
      </c>
      <c r="F3837" t="s">
        <v>1400</v>
      </c>
      <c r="G3837" s="71">
        <f>VLOOKUP(M3837,'BASE ARTICLE SAMUEL 25012023 v1'!$A$1:$F$1287,6,FALSE)</f>
        <v>27.09</v>
      </c>
      <c r="H3837" s="6">
        <f>VLOOKUP(M3837,'BASE ARTICLE SAMUEL 25012023 v2'!$A$1:$H$1287,8,FALSE)</f>
        <v>27.09</v>
      </c>
      <c r="I3837">
        <v>40.64</v>
      </c>
      <c r="J3837">
        <f t="shared" si="477"/>
        <v>162.56</v>
      </c>
      <c r="K3837" s="6">
        <f>VLOOKUP(M3837,'BASE ARTICLE SAMUEL 25012023 v2'!$A$1:$K$1287,11,FALSE)</f>
        <v>40.634999999999998</v>
      </c>
      <c r="L3837" s="6">
        <f t="shared" si="478"/>
        <v>162.54</v>
      </c>
      <c r="M3837" t="s">
        <v>1399</v>
      </c>
      <c r="N3837" t="str">
        <f>VLOOKUP(M3837,'BASE ARTICLE SAMUEL 25012023 v1'!$A$2:$B$1287,2,FALSE)</f>
        <v>AN</v>
      </c>
      <c r="O3837">
        <f t="shared" si="474"/>
        <v>108.36</v>
      </c>
    </row>
    <row r="3838" spans="1:15" outlineLevel="2" x14ac:dyDescent="0.25">
      <c r="A3838" t="s">
        <v>1802</v>
      </c>
      <c r="B3838" s="74" t="str">
        <f t="shared" si="471"/>
        <v>CCAREX6EH</v>
      </c>
      <c r="C3838" t="str">
        <f>VLOOKUP(A3838,'BASE ARTICLE SAMUEL 25012023 v1'!$A$1:$B$1287,2,FALSE)</f>
        <v>AF</v>
      </c>
      <c r="D3838" t="s">
        <v>1409</v>
      </c>
      <c r="E3838">
        <v>2</v>
      </c>
      <c r="F3838" t="s">
        <v>1410</v>
      </c>
      <c r="G3838" s="71">
        <f>VLOOKUP(M3838,'BASE ARTICLE SAMUEL 25012023 v1'!$A$1:$F$1287,6,FALSE)</f>
        <v>39.96</v>
      </c>
      <c r="H3838" s="6">
        <f>VLOOKUP(M3838,'BASE ARTICLE SAMUEL 25012023 v2'!$A$1:$H$1287,8,FALSE)</f>
        <v>39.96</v>
      </c>
      <c r="I3838">
        <v>59.94</v>
      </c>
      <c r="J3838">
        <f t="shared" si="477"/>
        <v>119.88</v>
      </c>
      <c r="K3838" s="6">
        <f>VLOOKUP(M3838,'BASE ARTICLE SAMUEL 25012023 v2'!$A$1:$K$1287,11,FALSE)</f>
        <v>59.94</v>
      </c>
      <c r="L3838" s="6">
        <f t="shared" si="478"/>
        <v>119.88</v>
      </c>
      <c r="M3838" t="s">
        <v>1409</v>
      </c>
      <c r="N3838" t="str">
        <f>VLOOKUP(M3838,'BASE ARTICLE SAMUEL 25012023 v1'!$A$2:$B$1287,2,FALSE)</f>
        <v>AN</v>
      </c>
      <c r="O3838">
        <f t="shared" si="474"/>
        <v>79.92</v>
      </c>
    </row>
    <row r="3839" spans="1:15" outlineLevel="2" x14ac:dyDescent="0.25">
      <c r="A3839" t="s">
        <v>1802</v>
      </c>
      <c r="B3839" s="74" t="str">
        <f t="shared" si="471"/>
        <v>CCAREX6EH</v>
      </c>
      <c r="C3839" t="str">
        <f>VLOOKUP(A3839,'BASE ARTICLE SAMUEL 25012023 v1'!$A$1:$B$1287,2,FALSE)</f>
        <v>AF</v>
      </c>
      <c r="D3839" t="s">
        <v>1589</v>
      </c>
      <c r="E3839">
        <v>4</v>
      </c>
      <c r="F3839" t="s">
        <v>1590</v>
      </c>
      <c r="G3839" s="71">
        <f>VLOOKUP(M3839,'BASE ARTICLE SAMUEL 25012023 v1'!$A$1:$F$1287,6,FALSE)</f>
        <v>1.05</v>
      </c>
      <c r="H3839" s="6">
        <f>VLOOKUP(M3839,'BASE ARTICLE SAMUEL 25012023 v2'!$A$1:$H$1287,8,FALSE)</f>
        <v>1.05</v>
      </c>
      <c r="I3839">
        <v>1.58</v>
      </c>
      <c r="J3839">
        <f t="shared" si="477"/>
        <v>6.32</v>
      </c>
      <c r="K3839" s="6">
        <f>VLOOKUP(M3839,'BASE ARTICLE SAMUEL 25012023 v2'!$A$1:$K$1287,11,FALSE)</f>
        <v>1.58</v>
      </c>
      <c r="L3839" s="6">
        <f t="shared" si="478"/>
        <v>6.32</v>
      </c>
      <c r="M3839" t="s">
        <v>1589</v>
      </c>
      <c r="N3839" t="str">
        <f>VLOOKUP(M3839,'BASE ARTICLE SAMUEL 25012023 v1'!$A$2:$B$1287,2,FALSE)</f>
        <v>AS</v>
      </c>
      <c r="O3839">
        <f t="shared" si="474"/>
        <v>4.2</v>
      </c>
    </row>
    <row r="3840" spans="1:15" outlineLevel="1" x14ac:dyDescent="0.25">
      <c r="A3840" s="74" t="s">
        <v>4314</v>
      </c>
      <c r="B3840" s="74" t="str">
        <f t="shared" si="471"/>
        <v>COFRPVCCAREX6EH</v>
      </c>
      <c r="H3840" s="6" t="e">
        <f>VLOOKUP(M3840,'BASE ARTICLE SAMUEL 25012023 v2'!$A$1:$H$1287,8,FALSE)</f>
        <v>#N/A</v>
      </c>
      <c r="K3840" s="6" t="e">
        <f>VLOOKUP(M3840,'BASE ARTICLE SAMUEL 25012023 v2'!$A$1:$K$1287,11,FALSE)</f>
        <v>#N/A</v>
      </c>
      <c r="L3840" s="6">
        <f>SUBTOTAL(9,L3834:L3839)</f>
        <v>472.05999919999999</v>
      </c>
      <c r="O3840">
        <f>SUBTOTAL(9,O3834:O3839)</f>
        <v>265.36</v>
      </c>
    </row>
    <row r="3841" spans="1:15" outlineLevel="2" x14ac:dyDescent="0.25">
      <c r="A3841" t="s">
        <v>2166</v>
      </c>
      <c r="B3841" s="74" t="str">
        <f t="shared" si="471"/>
        <v>EX</v>
      </c>
      <c r="C3841" t="str">
        <f>VLOOKUP(A3841,'BASE ARTICLE SAMUEL 25012023 v1'!$A$1:$B$1287,2,FALSE)</f>
        <v>AF</v>
      </c>
      <c r="D3841" t="s">
        <v>728</v>
      </c>
      <c r="E3841">
        <v>5</v>
      </c>
      <c r="F3841" t="s">
        <v>729</v>
      </c>
      <c r="G3841" s="71">
        <f>VLOOKUP(M3841,'BASE ARTICLE SAMUEL 25012023 v1'!$A$1:$F$1287,6,FALSE)</f>
        <v>2.42</v>
      </c>
      <c r="H3841" s="6">
        <f>VLOOKUP(M3841,'BASE ARTICLE SAMUEL 25012023 v2'!$A$1:$H$1287,8,FALSE)</f>
        <v>2.42</v>
      </c>
      <c r="I3841">
        <v>3.02</v>
      </c>
      <c r="J3841">
        <f t="shared" ref="J3841:J3857" si="479">E3841*I3841</f>
        <v>15.1</v>
      </c>
      <c r="K3841" s="6">
        <f>VLOOKUP(M3841,'BASE ARTICLE SAMUEL 25012023 v2'!$A$1:$K$1287,11,FALSE)</f>
        <v>3.0249999999999999</v>
      </c>
      <c r="L3841" s="6">
        <f t="shared" ref="L3841:L3857" si="480">E3841*K3841</f>
        <v>15.125</v>
      </c>
      <c r="M3841" t="s">
        <v>728</v>
      </c>
      <c r="N3841" t="str">
        <f>VLOOKUP(M3841,'BASE ARTICLE SAMUEL 25012023 v1'!$A$2:$B$1287,2,FALSE)</f>
        <v>AN</v>
      </c>
      <c r="O3841">
        <f t="shared" si="474"/>
        <v>12.1</v>
      </c>
    </row>
    <row r="3842" spans="1:15" outlineLevel="2" x14ac:dyDescent="0.25">
      <c r="A3842" t="s">
        <v>2166</v>
      </c>
      <c r="B3842" s="74" t="str">
        <f t="shared" si="471"/>
        <v>EX</v>
      </c>
      <c r="C3842" t="str">
        <f>VLOOKUP(A3842,'BASE ARTICLE SAMUEL 25012023 v1'!$A$1:$B$1287,2,FALSE)</f>
        <v>AF</v>
      </c>
      <c r="D3842" t="s">
        <v>1038</v>
      </c>
      <c r="E3842">
        <v>5</v>
      </c>
      <c r="F3842" t="s">
        <v>1039</v>
      </c>
      <c r="G3842" s="71">
        <f>VLOOKUP(M3842,'BASE ARTICLE SAMUEL 25012023 v1'!$A$1:$F$1287,6,FALSE)</f>
        <v>18.43</v>
      </c>
      <c r="H3842" s="6">
        <f>VLOOKUP(M3842,'BASE ARTICLE SAMUEL 25012023 v2'!$A$1:$H$1287,8,FALSE)</f>
        <v>17.14</v>
      </c>
      <c r="I3842">
        <v>27.65</v>
      </c>
      <c r="J3842">
        <f t="shared" si="479"/>
        <v>138.25</v>
      </c>
      <c r="K3842" s="6">
        <f>VLOOKUP(M3842,'BASE ARTICLE SAMUEL 25012023 v2'!$A$1:$K$1287,11,FALSE)</f>
        <v>25.71</v>
      </c>
      <c r="L3842" s="6">
        <f t="shared" si="480"/>
        <v>128.55000000000001</v>
      </c>
      <c r="M3842" t="s">
        <v>1038</v>
      </c>
      <c r="N3842" t="str">
        <f>VLOOKUP(M3842,'BASE ARTICLE SAMUEL 25012023 v1'!$A$2:$B$1287,2,FALSE)</f>
        <v>AS</v>
      </c>
      <c r="O3842">
        <f t="shared" si="474"/>
        <v>85.7</v>
      </c>
    </row>
    <row r="3843" spans="1:15" outlineLevel="2" x14ac:dyDescent="0.25">
      <c r="A3843" t="s">
        <v>2166</v>
      </c>
      <c r="B3843" s="74" t="str">
        <f t="shared" si="471"/>
        <v>EX</v>
      </c>
      <c r="C3843" t="str">
        <f>VLOOKUP(A3843,'BASE ARTICLE SAMUEL 25012023 v1'!$A$1:$B$1287,2,FALSE)</f>
        <v>AF</v>
      </c>
      <c r="D3843" t="s">
        <v>1018</v>
      </c>
      <c r="E3843">
        <v>5</v>
      </c>
      <c r="F3843" t="s">
        <v>1019</v>
      </c>
      <c r="G3843" s="71">
        <f>VLOOKUP(M3843,'BASE ARTICLE SAMUEL 25012023 v1'!$A$1:$F$1287,6,FALSE)</f>
        <v>1.56</v>
      </c>
      <c r="H3843" s="6">
        <f>VLOOKUP(M3843,'BASE ARTICLE SAMUEL 25012023 v2'!$A$1:$H$1287,8,FALSE)</f>
        <v>1.752</v>
      </c>
      <c r="I3843">
        <v>2.35</v>
      </c>
      <c r="J3843">
        <f t="shared" si="479"/>
        <v>11.75</v>
      </c>
      <c r="K3843" s="6">
        <f>VLOOKUP(M3843,'BASE ARTICLE SAMUEL 25012023 v2'!$A$1:$K$1287,11,FALSE)</f>
        <v>2.6280000000000001</v>
      </c>
      <c r="L3843" s="6">
        <f t="shared" si="480"/>
        <v>13.14</v>
      </c>
      <c r="M3843" t="s">
        <v>1018</v>
      </c>
      <c r="N3843" t="str">
        <f>VLOOKUP(M3843,'BASE ARTICLE SAMUEL 25012023 v1'!$A$2:$B$1287,2,FALSE)</f>
        <v>AS</v>
      </c>
      <c r="O3843">
        <f t="shared" si="474"/>
        <v>8.76</v>
      </c>
    </row>
    <row r="3844" spans="1:15" outlineLevel="2" x14ac:dyDescent="0.25">
      <c r="A3844" t="s">
        <v>2166</v>
      </c>
      <c r="B3844" s="74" t="str">
        <f t="shared" ref="B3844:B3907" si="481">MID(A3844,7,100)</f>
        <v>EX</v>
      </c>
      <c r="C3844" t="str">
        <f>VLOOKUP(A3844,'BASE ARTICLE SAMUEL 25012023 v1'!$A$1:$B$1287,2,FALSE)</f>
        <v>AF</v>
      </c>
      <c r="D3844" t="s">
        <v>1014</v>
      </c>
      <c r="E3844">
        <v>3</v>
      </c>
      <c r="F3844" t="s">
        <v>1015</v>
      </c>
      <c r="G3844" s="71">
        <f>VLOOKUP(M3844,'BASE ARTICLE SAMUEL 25012023 v1'!$A$1:$F$1287,6,FALSE)</f>
        <v>1.93</v>
      </c>
      <c r="H3844" s="6">
        <f>VLOOKUP(M3844,'BASE ARTICLE SAMUEL 25012023 v2'!$A$1:$H$1287,8,FALSE)</f>
        <v>2.2210000000000001</v>
      </c>
      <c r="I3844">
        <v>2.9</v>
      </c>
      <c r="J3844">
        <f t="shared" si="479"/>
        <v>8.6999999999999993</v>
      </c>
      <c r="K3844" s="6">
        <f>VLOOKUP(M3844,'BASE ARTICLE SAMUEL 25012023 v2'!$A$1:$K$1287,11,FALSE)</f>
        <v>3.3315000000000001</v>
      </c>
      <c r="L3844" s="6">
        <f t="shared" si="480"/>
        <v>9.9945000000000004</v>
      </c>
      <c r="M3844" t="s">
        <v>1014</v>
      </c>
      <c r="N3844" t="str">
        <f>VLOOKUP(M3844,'BASE ARTICLE SAMUEL 25012023 v1'!$A$2:$B$1287,2,FALSE)</f>
        <v>AS</v>
      </c>
      <c r="O3844">
        <f t="shared" si="474"/>
        <v>6.6630000000000003</v>
      </c>
    </row>
    <row r="3845" spans="1:15" outlineLevel="2" x14ac:dyDescent="0.25">
      <c r="A3845" t="s">
        <v>2166</v>
      </c>
      <c r="B3845" s="74" t="str">
        <f t="shared" si="481"/>
        <v>EX</v>
      </c>
      <c r="C3845" t="str">
        <f>VLOOKUP(A3845,'BASE ARTICLE SAMUEL 25012023 v1'!$A$1:$B$1287,2,FALSE)</f>
        <v>AF</v>
      </c>
      <c r="D3845" t="s">
        <v>1014</v>
      </c>
      <c r="E3845">
        <v>1</v>
      </c>
      <c r="F3845" t="s">
        <v>1015</v>
      </c>
      <c r="G3845" s="71">
        <f>VLOOKUP(M3845,'BASE ARTICLE SAMUEL 25012023 v1'!$A$1:$F$1287,6,FALSE)</f>
        <v>1.93</v>
      </c>
      <c r="H3845" s="6">
        <f>VLOOKUP(M3845,'BASE ARTICLE SAMUEL 25012023 v2'!$A$1:$H$1287,8,FALSE)</f>
        <v>2.2210000000000001</v>
      </c>
      <c r="I3845">
        <v>2.9</v>
      </c>
      <c r="J3845">
        <f t="shared" si="479"/>
        <v>2.9</v>
      </c>
      <c r="K3845" s="6">
        <f>VLOOKUP(M3845,'BASE ARTICLE SAMUEL 25012023 v2'!$A$1:$K$1287,11,FALSE)</f>
        <v>3.3315000000000001</v>
      </c>
      <c r="L3845" s="6">
        <f t="shared" si="480"/>
        <v>3.3315000000000001</v>
      </c>
      <c r="M3845" t="s">
        <v>1014</v>
      </c>
      <c r="N3845" t="str">
        <f>VLOOKUP(M3845,'BASE ARTICLE SAMUEL 25012023 v1'!$A$2:$B$1287,2,FALSE)</f>
        <v>AS</v>
      </c>
      <c r="O3845">
        <f t="shared" si="474"/>
        <v>2.2210000000000001</v>
      </c>
    </row>
    <row r="3846" spans="1:15" outlineLevel="2" x14ac:dyDescent="0.25">
      <c r="A3846" t="s">
        <v>2166</v>
      </c>
      <c r="B3846" s="74" t="str">
        <f t="shared" si="481"/>
        <v>EX</v>
      </c>
      <c r="C3846" t="str">
        <f>VLOOKUP(A3846,'BASE ARTICLE SAMUEL 25012023 v1'!$A$1:$B$1287,2,FALSE)</f>
        <v>AF</v>
      </c>
      <c r="D3846" t="s">
        <v>948</v>
      </c>
      <c r="E3846">
        <v>1</v>
      </c>
      <c r="F3846" t="s">
        <v>949</v>
      </c>
      <c r="G3846" s="71">
        <f>VLOOKUP(M3846,'BASE ARTICLE SAMUEL 25012023 v1'!$A$1:$F$1287,6,FALSE)</f>
        <v>0.64</v>
      </c>
      <c r="H3846" s="6">
        <f>VLOOKUP(M3846,'BASE ARTICLE SAMUEL 25012023 v2'!$A$1:$H$1287,8,FALSE)</f>
        <v>0.71399999999999997</v>
      </c>
      <c r="I3846">
        <v>1.43</v>
      </c>
      <c r="J3846">
        <f t="shared" si="479"/>
        <v>1.43</v>
      </c>
      <c r="K3846" s="6">
        <f>VLOOKUP(M3846,'BASE ARTICLE SAMUEL 25012023 v2'!$A$1:$K$1287,11,FALSE)</f>
        <v>1.4279999999999999</v>
      </c>
      <c r="L3846" s="6">
        <f t="shared" si="480"/>
        <v>1.4279999999999999</v>
      </c>
      <c r="M3846" t="s">
        <v>948</v>
      </c>
      <c r="N3846" t="str">
        <f>VLOOKUP(M3846,'BASE ARTICLE SAMUEL 25012023 v1'!$A$2:$B$1287,2,FALSE)</f>
        <v>AS</v>
      </c>
      <c r="O3846">
        <f t="shared" si="474"/>
        <v>0.71399999999999997</v>
      </c>
    </row>
    <row r="3847" spans="1:15" outlineLevel="2" x14ac:dyDescent="0.25">
      <c r="A3847" t="s">
        <v>2166</v>
      </c>
      <c r="B3847" s="74" t="str">
        <f t="shared" si="481"/>
        <v>EX</v>
      </c>
      <c r="C3847" t="str">
        <f>VLOOKUP(A3847,'BASE ARTICLE SAMUEL 25012023 v1'!$A$1:$B$1287,2,FALSE)</f>
        <v>AF</v>
      </c>
      <c r="D3847" t="s">
        <v>798</v>
      </c>
      <c r="E3847">
        <v>1</v>
      </c>
      <c r="F3847" t="s">
        <v>799</v>
      </c>
      <c r="G3847" s="71">
        <f>VLOOKUP(M3847,'BASE ARTICLE SAMUEL 25012023 v1'!$A$1:$F$1287,6,FALSE)</f>
        <v>1.03</v>
      </c>
      <c r="H3847" s="6">
        <f>VLOOKUP(M3847,'BASE ARTICLE SAMUEL 25012023 v2'!$A$1:$H$1287,8,FALSE)</f>
        <v>1.153</v>
      </c>
      <c r="I3847">
        <v>2.0699999999999998</v>
      </c>
      <c r="J3847">
        <f t="shared" si="479"/>
        <v>2.0699999999999998</v>
      </c>
      <c r="K3847" s="6">
        <f>VLOOKUP(M3847,'BASE ARTICLE SAMUEL 25012023 v2'!$A$1:$K$1287,11,FALSE)</f>
        <v>2.306</v>
      </c>
      <c r="L3847" s="6">
        <f t="shared" si="480"/>
        <v>2.306</v>
      </c>
      <c r="M3847" t="s">
        <v>798</v>
      </c>
      <c r="N3847" t="str">
        <f>VLOOKUP(M3847,'BASE ARTICLE SAMUEL 25012023 v1'!$A$2:$B$1287,2,FALSE)</f>
        <v>AN</v>
      </c>
      <c r="O3847">
        <f t="shared" si="474"/>
        <v>1.153</v>
      </c>
    </row>
    <row r="3848" spans="1:15" outlineLevel="2" x14ac:dyDescent="0.25">
      <c r="A3848" t="s">
        <v>2166</v>
      </c>
      <c r="B3848" s="74" t="str">
        <f t="shared" si="481"/>
        <v>EX</v>
      </c>
      <c r="C3848" t="str">
        <f>VLOOKUP(A3848,'BASE ARTICLE SAMUEL 25012023 v1'!$A$1:$B$1287,2,FALSE)</f>
        <v>AF</v>
      </c>
      <c r="D3848" t="s">
        <v>2066</v>
      </c>
      <c r="E3848">
        <v>1</v>
      </c>
      <c r="F3848" t="s">
        <v>2067</v>
      </c>
      <c r="G3848" s="71">
        <f>VLOOKUP(M3848,'BASE ARTICLE SAMUEL 25012023 v1'!$A$1:$F$1287,6,FALSE)</f>
        <v>0</v>
      </c>
      <c r="H3848" s="6">
        <f>VLOOKUP(M3848,'BASE ARTICLE SAMUEL 25012023 v2'!$A$1:$H$1287,8,FALSE)</f>
        <v>1.18</v>
      </c>
      <c r="I3848">
        <v>1.1299999999999999</v>
      </c>
      <c r="J3848">
        <f t="shared" si="479"/>
        <v>1.1299999999999999</v>
      </c>
      <c r="K3848" s="6">
        <f>VLOOKUP(M3848,'BASE ARTICLE SAMUEL 25012023 v2'!$A$1:$K$1287,11,FALSE)</f>
        <v>1.77</v>
      </c>
      <c r="L3848" s="6">
        <f t="shared" si="480"/>
        <v>1.77</v>
      </c>
      <c r="M3848" t="s">
        <v>2066</v>
      </c>
      <c r="N3848" t="str">
        <f>VLOOKUP(M3848,'BASE ARTICLE SAMUEL 25012023 v1'!$A$2:$B$1287,2,FALSE)</f>
        <v>AN</v>
      </c>
      <c r="O3848">
        <f t="shared" si="474"/>
        <v>1.18</v>
      </c>
    </row>
    <row r="3849" spans="1:15" outlineLevel="2" x14ac:dyDescent="0.25">
      <c r="A3849" t="s">
        <v>2166</v>
      </c>
      <c r="B3849" s="74" t="str">
        <f t="shared" si="481"/>
        <v>EX</v>
      </c>
      <c r="C3849" t="str">
        <f>VLOOKUP(A3849,'BASE ARTICLE SAMUEL 25012023 v1'!$A$1:$B$1287,2,FALSE)</f>
        <v>AF</v>
      </c>
      <c r="D3849" t="s">
        <v>68</v>
      </c>
      <c r="E3849">
        <v>1</v>
      </c>
      <c r="F3849" t="s">
        <v>69</v>
      </c>
      <c r="G3849" s="71">
        <f>VLOOKUP(M3849,'BASE ARTICLE SAMUEL 25012023 v1'!$A$1:$F$1287,6,FALSE)</f>
        <v>0.94</v>
      </c>
      <c r="H3849" s="6">
        <f>VLOOKUP(M3849,'BASE ARTICLE SAMUEL 25012023 v2'!$A$1:$H$1287,8,FALSE)</f>
        <v>0.94</v>
      </c>
      <c r="I3849">
        <v>1.41</v>
      </c>
      <c r="J3849">
        <f t="shared" si="479"/>
        <v>1.41</v>
      </c>
      <c r="K3849" s="6">
        <f>VLOOKUP(M3849,'BASE ARTICLE SAMUEL 25012023 v2'!$A$1:$K$1287,11,FALSE)</f>
        <v>1.41</v>
      </c>
      <c r="L3849" s="6">
        <f t="shared" si="480"/>
        <v>1.41</v>
      </c>
      <c r="M3849" t="s">
        <v>68</v>
      </c>
      <c r="N3849" t="str">
        <f>VLOOKUP(M3849,'BASE ARTICLE SAMUEL 25012023 v1'!$A$2:$B$1287,2,FALSE)</f>
        <v>AS</v>
      </c>
      <c r="O3849">
        <f t="shared" si="474"/>
        <v>0.94</v>
      </c>
    </row>
    <row r="3850" spans="1:15" outlineLevel="2" x14ac:dyDescent="0.25">
      <c r="A3850" t="s">
        <v>2166</v>
      </c>
      <c r="B3850" s="74" t="str">
        <f t="shared" si="481"/>
        <v>EX</v>
      </c>
      <c r="C3850" t="str">
        <f>VLOOKUP(A3850,'BASE ARTICLE SAMUEL 25012023 v1'!$A$1:$B$1287,2,FALSE)</f>
        <v>AF</v>
      </c>
      <c r="D3850" t="s">
        <v>780</v>
      </c>
      <c r="E3850">
        <v>1</v>
      </c>
      <c r="F3850" t="s">
        <v>781</v>
      </c>
      <c r="G3850" s="71">
        <f>VLOOKUP(M3850,'BASE ARTICLE SAMUEL 25012023 v1'!$A$1:$F$1287,6,FALSE)</f>
        <v>0.75</v>
      </c>
      <c r="H3850" s="6">
        <f>VLOOKUP(M3850,'BASE ARTICLE SAMUEL 25012023 v2'!$A$1:$H$1287,8,FALSE)</f>
        <v>0.81200000000000006</v>
      </c>
      <c r="I3850">
        <v>1</v>
      </c>
      <c r="J3850">
        <f t="shared" si="479"/>
        <v>1</v>
      </c>
      <c r="K3850" s="6">
        <f>VLOOKUP(M3850,'BASE ARTICLE SAMUEL 25012023 v2'!$A$1:$K$1287,11,FALSE)</f>
        <v>1.07996</v>
      </c>
      <c r="L3850" s="6">
        <f t="shared" si="480"/>
        <v>1.07996</v>
      </c>
      <c r="M3850" t="s">
        <v>780</v>
      </c>
      <c r="N3850" t="str">
        <f>VLOOKUP(M3850,'BASE ARTICLE SAMUEL 25012023 v1'!$A$2:$B$1287,2,FALSE)</f>
        <v>AN</v>
      </c>
      <c r="O3850">
        <f t="shared" si="474"/>
        <v>0.81200000000000006</v>
      </c>
    </row>
    <row r="3851" spans="1:15" outlineLevel="2" x14ac:dyDescent="0.25">
      <c r="A3851" t="s">
        <v>2166</v>
      </c>
      <c r="B3851" s="74" t="str">
        <f t="shared" si="481"/>
        <v>EX</v>
      </c>
      <c r="C3851" t="str">
        <f>VLOOKUP(A3851,'BASE ARTICLE SAMUEL 25012023 v1'!$A$1:$B$1287,2,FALSE)</f>
        <v>AF</v>
      </c>
      <c r="D3851" t="s">
        <v>1603</v>
      </c>
      <c r="E3851">
        <v>1</v>
      </c>
      <c r="F3851" t="s">
        <v>1604</v>
      </c>
      <c r="G3851" s="71">
        <f>VLOOKUP(M3851,'BASE ARTICLE SAMUEL 25012023 v1'!$A$1:$F$1287,6,FALSE)</f>
        <v>50</v>
      </c>
      <c r="H3851" s="6">
        <f>VLOOKUP(M3851,'BASE ARTICLE SAMUEL 25012023 v2'!$A$1:$H$1287,8,FALSE)</f>
        <v>0</v>
      </c>
      <c r="I3851">
        <v>75</v>
      </c>
      <c r="J3851">
        <f t="shared" si="479"/>
        <v>75</v>
      </c>
      <c r="K3851" s="6">
        <f>VLOOKUP(M3851,'BASE ARTICLE SAMUEL 25012023 v2'!$A$1:$K$1287,11,FALSE)</f>
        <v>75</v>
      </c>
      <c r="L3851" s="6">
        <f t="shared" si="480"/>
        <v>75</v>
      </c>
      <c r="M3851" t="s">
        <v>1603</v>
      </c>
      <c r="N3851" t="str">
        <f>VLOOKUP(M3851,'BASE ARTICLE SAMUEL 25012023 v1'!$A$2:$B$1287,2,FALSE)</f>
        <v>AN</v>
      </c>
      <c r="O3851">
        <f t="shared" si="474"/>
        <v>0</v>
      </c>
    </row>
    <row r="3852" spans="1:15" outlineLevel="2" x14ac:dyDescent="0.25">
      <c r="A3852" t="s">
        <v>2166</v>
      </c>
      <c r="B3852" s="74" t="str">
        <f t="shared" si="481"/>
        <v>EX</v>
      </c>
      <c r="C3852" t="str">
        <f>VLOOKUP(A3852,'BASE ARTICLE SAMUEL 25012023 v1'!$A$1:$B$1287,2,FALSE)</f>
        <v>AF</v>
      </c>
      <c r="D3852" t="s">
        <v>84</v>
      </c>
      <c r="E3852">
        <v>1</v>
      </c>
      <c r="F3852" t="s">
        <v>85</v>
      </c>
      <c r="G3852" s="71">
        <f>VLOOKUP(M3852,'BASE ARTICLE SAMUEL 25012023 v1'!$A$1:$F$1287,6,FALSE)</f>
        <v>13.85</v>
      </c>
      <c r="H3852" s="6">
        <f>VLOOKUP(M3852,'BASE ARTICLE SAMUEL 25012023 v2'!$A$1:$H$1287,8,FALSE)</f>
        <v>12.04</v>
      </c>
      <c r="I3852">
        <v>20.78</v>
      </c>
      <c r="J3852">
        <f t="shared" si="479"/>
        <v>20.78</v>
      </c>
      <c r="K3852" s="6">
        <f>VLOOKUP(M3852,'BASE ARTICLE SAMUEL 25012023 v2'!$A$1:$K$1287,11,FALSE)</f>
        <v>18.059999999999999</v>
      </c>
      <c r="L3852" s="6">
        <f t="shared" si="480"/>
        <v>18.059999999999999</v>
      </c>
      <c r="M3852" t="s">
        <v>84</v>
      </c>
      <c r="N3852" t="str">
        <f>VLOOKUP(M3852,'BASE ARTICLE SAMUEL 25012023 v1'!$A$2:$B$1287,2,FALSE)</f>
        <v>AS</v>
      </c>
      <c r="O3852">
        <f t="shared" si="474"/>
        <v>12.04</v>
      </c>
    </row>
    <row r="3853" spans="1:15" outlineLevel="2" x14ac:dyDescent="0.25">
      <c r="A3853" t="s">
        <v>2166</v>
      </c>
      <c r="B3853" s="74" t="str">
        <f t="shared" si="481"/>
        <v>EX</v>
      </c>
      <c r="C3853" t="str">
        <f>VLOOKUP(A3853,'BASE ARTICLE SAMUEL 25012023 v1'!$A$1:$B$1287,2,FALSE)</f>
        <v>AF</v>
      </c>
      <c r="D3853" t="s">
        <v>1788</v>
      </c>
      <c r="E3853">
        <v>2</v>
      </c>
      <c r="F3853" t="s">
        <v>1789</v>
      </c>
      <c r="G3853" s="71">
        <f>VLOOKUP(M3853,'BASE ARTICLE SAMUEL 25012023 v1'!$A$1:$F$1287,6,FALSE)</f>
        <v>3.59</v>
      </c>
      <c r="H3853" s="6">
        <f>VLOOKUP(M3853,'BASE ARTICLE SAMUEL 25012023 v2'!$A$1:$H$1287,8,FALSE)</f>
        <v>2.89</v>
      </c>
      <c r="I3853">
        <v>5.51</v>
      </c>
      <c r="J3853">
        <f t="shared" si="479"/>
        <v>11.02</v>
      </c>
      <c r="K3853" s="6">
        <f>VLOOKUP(M3853,'BASE ARTICLE SAMUEL 25012023 v2'!$A$1:$K$1287,11,FALSE)</f>
        <v>5.5460000000000003</v>
      </c>
      <c r="L3853" s="6">
        <f t="shared" si="480"/>
        <v>11.092000000000001</v>
      </c>
      <c r="M3853" t="s">
        <v>1788</v>
      </c>
      <c r="N3853" t="str">
        <f>VLOOKUP(M3853,'BASE ARTICLE SAMUEL 25012023 v1'!$A$2:$B$1287,2,FALSE)</f>
        <v>AF</v>
      </c>
      <c r="O3853">
        <f t="shared" si="474"/>
        <v>5.78</v>
      </c>
    </row>
    <row r="3854" spans="1:15" outlineLevel="2" x14ac:dyDescent="0.25">
      <c r="A3854" t="s">
        <v>2166</v>
      </c>
      <c r="B3854" s="74" t="str">
        <f t="shared" si="481"/>
        <v>EX</v>
      </c>
      <c r="C3854" t="str">
        <f>VLOOKUP(A3854,'BASE ARTICLE SAMUEL 25012023 v1'!$A$1:$B$1287,2,FALSE)</f>
        <v>AF</v>
      </c>
      <c r="D3854" t="s">
        <v>1645</v>
      </c>
      <c r="E3854">
        <v>2</v>
      </c>
      <c r="F3854" t="s">
        <v>1646</v>
      </c>
      <c r="G3854" s="71">
        <f>VLOOKUP(M3854,'BASE ARTICLE SAMUEL 25012023 v1'!$A$1:$F$1287,6,FALSE)</f>
        <v>6.18</v>
      </c>
      <c r="H3854" s="6">
        <f>VLOOKUP(M3854,'BASE ARTICLE SAMUEL 25012023 v2'!$A$1:$H$1287,8,FALSE)</f>
        <v>5.78</v>
      </c>
      <c r="I3854">
        <v>9.5299999999999994</v>
      </c>
      <c r="J3854">
        <f t="shared" si="479"/>
        <v>19.059999999999999</v>
      </c>
      <c r="K3854" s="6">
        <f>VLOOKUP(M3854,'BASE ARTICLE SAMUEL 25012023 v2'!$A$1:$K$1287,11,FALSE)</f>
        <v>9.5920000000000005</v>
      </c>
      <c r="L3854" s="6">
        <f t="shared" si="480"/>
        <v>19.184000000000001</v>
      </c>
      <c r="M3854" t="s">
        <v>1645</v>
      </c>
      <c r="N3854" t="str">
        <f>VLOOKUP(M3854,'BASE ARTICLE SAMUEL 25012023 v1'!$A$2:$B$1287,2,FALSE)</f>
        <v>AF</v>
      </c>
      <c r="O3854">
        <f t="shared" si="474"/>
        <v>11.56</v>
      </c>
    </row>
    <row r="3855" spans="1:15" outlineLevel="2" x14ac:dyDescent="0.25">
      <c r="A3855" t="s">
        <v>2166</v>
      </c>
      <c r="B3855" s="74" t="str">
        <f t="shared" si="481"/>
        <v>EX</v>
      </c>
      <c r="C3855" t="str">
        <f>VLOOKUP(A3855,'BASE ARTICLE SAMUEL 25012023 v1'!$A$1:$B$1287,2,FALSE)</f>
        <v>AF</v>
      </c>
      <c r="D3855" t="s">
        <v>2164</v>
      </c>
      <c r="E3855">
        <v>1</v>
      </c>
      <c r="F3855" t="s">
        <v>2165</v>
      </c>
      <c r="G3855" s="71">
        <f>VLOOKUP(M3855,'BASE ARTICLE SAMUEL 25012023 v1'!$A$1:$F$1287,6,FALSE)</f>
        <v>2.218</v>
      </c>
      <c r="H3855" s="6">
        <f>VLOOKUP(M3855,'BASE ARTICLE SAMUEL 25012023 v2'!$A$1:$H$1287,8,FALSE)</f>
        <v>2.218</v>
      </c>
      <c r="I3855">
        <v>4.4359999999999999</v>
      </c>
      <c r="J3855">
        <f t="shared" si="479"/>
        <v>4.4359999999999999</v>
      </c>
      <c r="K3855" s="6">
        <f>VLOOKUP(M3855,'BASE ARTICLE SAMUEL 25012023 v2'!$A$1:$K$1287,11,FALSE)</f>
        <v>4.4359999999999999</v>
      </c>
      <c r="L3855" s="6">
        <f t="shared" si="480"/>
        <v>4.4359999999999999</v>
      </c>
      <c r="M3855" t="s">
        <v>2164</v>
      </c>
      <c r="N3855" t="str">
        <f>VLOOKUP(M3855,'BASE ARTICLE SAMUEL 25012023 v1'!$A$2:$B$1287,2,FALSE)</f>
        <v>AS</v>
      </c>
      <c r="O3855">
        <f t="shared" si="474"/>
        <v>2.218</v>
      </c>
    </row>
    <row r="3856" spans="1:15" outlineLevel="2" x14ac:dyDescent="0.25">
      <c r="A3856" t="s">
        <v>2166</v>
      </c>
      <c r="B3856" s="74" t="str">
        <f t="shared" si="481"/>
        <v>EX</v>
      </c>
      <c r="C3856" t="str">
        <f>VLOOKUP(A3856,'BASE ARTICLE SAMUEL 25012023 v1'!$A$1:$B$1287,2,FALSE)</f>
        <v>AF</v>
      </c>
      <c r="D3856" t="s">
        <v>1775</v>
      </c>
      <c r="E3856">
        <v>2</v>
      </c>
      <c r="F3856" t="s">
        <v>1776</v>
      </c>
      <c r="G3856" s="71">
        <f>VLOOKUP(M3856,'BASE ARTICLE SAMUEL 25012023 v1'!$A$1:$F$1287,6,FALSE)</f>
        <v>6.46</v>
      </c>
      <c r="H3856" s="6">
        <f>VLOOKUP(M3856,'BASE ARTICLE SAMUEL 25012023 v2'!$A$1:$H$1287,8,FALSE)</f>
        <v>1.5585</v>
      </c>
      <c r="I3856">
        <v>13.62</v>
      </c>
      <c r="J3856">
        <f t="shared" si="479"/>
        <v>27.24</v>
      </c>
      <c r="K3856" s="6">
        <f>VLOOKUP(M3856,'BASE ARTICLE SAMUEL 25012023 v2'!$A$1:$K$1287,11,FALSE)</f>
        <v>14.0457</v>
      </c>
      <c r="L3856" s="6">
        <f t="shared" si="480"/>
        <v>28.0914</v>
      </c>
      <c r="M3856" t="s">
        <v>1775</v>
      </c>
      <c r="N3856" t="str">
        <f>VLOOKUP(M3856,'BASE ARTICLE SAMUEL 25012023 v1'!$A$2:$B$1287,2,FALSE)</f>
        <v>AF</v>
      </c>
      <c r="O3856">
        <f t="shared" si="474"/>
        <v>3.117</v>
      </c>
    </row>
    <row r="3857" spans="1:15" outlineLevel="2" x14ac:dyDescent="0.25">
      <c r="A3857" t="s">
        <v>2166</v>
      </c>
      <c r="B3857" s="74" t="str">
        <f t="shared" si="481"/>
        <v>EX</v>
      </c>
      <c r="C3857" t="str">
        <f>VLOOKUP(A3857,'BASE ARTICLE SAMUEL 25012023 v1'!$A$1:$B$1287,2,FALSE)</f>
        <v>AF</v>
      </c>
      <c r="D3857" t="s">
        <v>88</v>
      </c>
      <c r="E3857">
        <v>2</v>
      </c>
      <c r="F3857" t="s">
        <v>89</v>
      </c>
      <c r="G3857" s="71">
        <f>VLOOKUP(M3857,'BASE ARTICLE SAMUEL 25012023 v1'!$A$1:$F$1287,6,FALSE)</f>
        <v>3.17</v>
      </c>
      <c r="H3857" s="6">
        <f>VLOOKUP(M3857,'BASE ARTICLE SAMUEL 25012023 v2'!$A$1:$H$1287,8,FALSE)</f>
        <v>2.98</v>
      </c>
      <c r="I3857">
        <v>6.34</v>
      </c>
      <c r="J3857">
        <f t="shared" si="479"/>
        <v>12.68</v>
      </c>
      <c r="K3857" s="6">
        <f>VLOOKUP(M3857,'BASE ARTICLE SAMUEL 25012023 v2'!$A$1:$K$1287,11,FALSE)</f>
        <v>5.96</v>
      </c>
      <c r="L3857" s="6">
        <f t="shared" si="480"/>
        <v>11.92</v>
      </c>
      <c r="M3857" t="s">
        <v>88</v>
      </c>
      <c r="N3857" t="str">
        <f>VLOOKUP(M3857,'BASE ARTICLE SAMUEL 25012023 v1'!$A$2:$B$1287,2,FALSE)</f>
        <v>AS</v>
      </c>
      <c r="O3857">
        <f t="shared" si="474"/>
        <v>5.96</v>
      </c>
    </row>
    <row r="3858" spans="1:15" outlineLevel="1" x14ac:dyDescent="0.25">
      <c r="A3858" s="74" t="s">
        <v>4315</v>
      </c>
      <c r="B3858" s="74" t="str">
        <f t="shared" si="481"/>
        <v>DFVCAREX</v>
      </c>
      <c r="H3858" s="6" t="e">
        <f>VLOOKUP(M3858,'BASE ARTICLE SAMUEL 25012023 v2'!$A$1:$H$1287,8,FALSE)</f>
        <v>#N/A</v>
      </c>
      <c r="K3858" s="6" t="e">
        <f>VLOOKUP(M3858,'BASE ARTICLE SAMUEL 25012023 v2'!$A$1:$K$1287,11,FALSE)</f>
        <v>#N/A</v>
      </c>
      <c r="L3858" s="6">
        <f>SUBTOTAL(9,L3841:L3857)</f>
        <v>345.91836000000001</v>
      </c>
      <c r="O3858">
        <f>SUBTOTAL(9,O3841:O3857)</f>
        <v>160.91800000000001</v>
      </c>
    </row>
    <row r="3859" spans="1:15" outlineLevel="2" x14ac:dyDescent="0.25">
      <c r="A3859" t="s">
        <v>2031</v>
      </c>
      <c r="B3859" s="74" t="str">
        <f t="shared" si="481"/>
        <v>5EHSLSC</v>
      </c>
      <c r="C3859" t="str">
        <f>VLOOKUP(A3859,'BASE ARTICLE SAMUEL 25012023 v1'!$A$1:$B$1287,2,FALSE)</f>
        <v>NP</v>
      </c>
      <c r="D3859" t="s">
        <v>728</v>
      </c>
      <c r="E3859">
        <v>5</v>
      </c>
      <c r="F3859" t="s">
        <v>729</v>
      </c>
      <c r="G3859" s="71">
        <f>VLOOKUP(M3859,'BASE ARTICLE SAMUEL 25012023 v1'!$A$1:$F$1287,6,FALSE)</f>
        <v>2.42</v>
      </c>
      <c r="H3859" s="6">
        <f>VLOOKUP(M3859,'BASE ARTICLE SAMUEL 25012023 v2'!$A$1:$H$1287,8,FALSE)</f>
        <v>2.42</v>
      </c>
      <c r="I3859">
        <v>3.02</v>
      </c>
      <c r="J3859">
        <f t="shared" ref="J3859:J3877" si="482">E3859*I3859</f>
        <v>15.1</v>
      </c>
      <c r="K3859" s="6">
        <f>VLOOKUP(M3859,'BASE ARTICLE SAMUEL 25012023 v2'!$A$1:$K$1287,11,FALSE)</f>
        <v>3.0249999999999999</v>
      </c>
      <c r="L3859" s="6">
        <f t="shared" ref="L3859:L3877" si="483">E3859*K3859</f>
        <v>15.125</v>
      </c>
      <c r="M3859" t="s">
        <v>728</v>
      </c>
      <c r="N3859" t="str">
        <f>VLOOKUP(M3859,'BASE ARTICLE SAMUEL 25012023 v1'!$A$2:$B$1287,2,FALSE)</f>
        <v>AN</v>
      </c>
      <c r="O3859">
        <f t="shared" si="474"/>
        <v>12.1</v>
      </c>
    </row>
    <row r="3860" spans="1:15" outlineLevel="2" x14ac:dyDescent="0.25">
      <c r="A3860" t="s">
        <v>2031</v>
      </c>
      <c r="B3860" s="74" t="str">
        <f t="shared" si="481"/>
        <v>5EHSLSC</v>
      </c>
      <c r="C3860" t="str">
        <f>VLOOKUP(A3860,'BASE ARTICLE SAMUEL 25012023 v1'!$A$1:$B$1287,2,FALSE)</f>
        <v>NP</v>
      </c>
      <c r="D3860" t="s">
        <v>1038</v>
      </c>
      <c r="E3860">
        <v>5</v>
      </c>
      <c r="F3860" t="s">
        <v>1039</v>
      </c>
      <c r="G3860" s="71">
        <f>VLOOKUP(M3860,'BASE ARTICLE SAMUEL 25012023 v1'!$A$1:$F$1287,6,FALSE)</f>
        <v>18.43</v>
      </c>
      <c r="H3860" s="6">
        <f>VLOOKUP(M3860,'BASE ARTICLE SAMUEL 25012023 v2'!$A$1:$H$1287,8,FALSE)</f>
        <v>17.14</v>
      </c>
      <c r="I3860">
        <v>27.65</v>
      </c>
      <c r="J3860">
        <f t="shared" si="482"/>
        <v>138.25</v>
      </c>
      <c r="K3860" s="6">
        <f>VLOOKUP(M3860,'BASE ARTICLE SAMUEL 25012023 v2'!$A$1:$K$1287,11,FALSE)</f>
        <v>25.71</v>
      </c>
      <c r="L3860" s="6">
        <f t="shared" si="483"/>
        <v>128.55000000000001</v>
      </c>
      <c r="M3860" t="s">
        <v>1038</v>
      </c>
      <c r="N3860" t="str">
        <f>VLOOKUP(M3860,'BASE ARTICLE SAMUEL 25012023 v1'!$A$2:$B$1287,2,FALSE)</f>
        <v>AS</v>
      </c>
      <c r="O3860">
        <f t="shared" si="474"/>
        <v>85.7</v>
      </c>
    </row>
    <row r="3861" spans="1:15" outlineLevel="2" x14ac:dyDescent="0.25">
      <c r="A3861" t="s">
        <v>2031</v>
      </c>
      <c r="B3861" s="74" t="str">
        <f t="shared" si="481"/>
        <v>5EHSLSC</v>
      </c>
      <c r="C3861" t="str">
        <f>VLOOKUP(A3861,'BASE ARTICLE SAMUEL 25012023 v1'!$A$1:$B$1287,2,FALSE)</f>
        <v>NP</v>
      </c>
      <c r="D3861" t="s">
        <v>1018</v>
      </c>
      <c r="E3861">
        <v>5</v>
      </c>
      <c r="F3861" t="s">
        <v>1019</v>
      </c>
      <c r="G3861" s="71">
        <f>VLOOKUP(M3861,'BASE ARTICLE SAMUEL 25012023 v1'!$A$1:$F$1287,6,FALSE)</f>
        <v>1.56</v>
      </c>
      <c r="H3861" s="6">
        <f>VLOOKUP(M3861,'BASE ARTICLE SAMUEL 25012023 v2'!$A$1:$H$1287,8,FALSE)</f>
        <v>1.752</v>
      </c>
      <c r="I3861">
        <v>2.35</v>
      </c>
      <c r="J3861">
        <f t="shared" si="482"/>
        <v>11.75</v>
      </c>
      <c r="K3861" s="6">
        <f>VLOOKUP(M3861,'BASE ARTICLE SAMUEL 25012023 v2'!$A$1:$K$1287,11,FALSE)</f>
        <v>2.6280000000000001</v>
      </c>
      <c r="L3861" s="6">
        <f t="shared" si="483"/>
        <v>13.14</v>
      </c>
      <c r="M3861" t="s">
        <v>1018</v>
      </c>
      <c r="N3861" t="str">
        <f>VLOOKUP(M3861,'BASE ARTICLE SAMUEL 25012023 v1'!$A$2:$B$1287,2,FALSE)</f>
        <v>AS</v>
      </c>
      <c r="O3861">
        <f t="shared" si="474"/>
        <v>8.76</v>
      </c>
    </row>
    <row r="3862" spans="1:15" outlineLevel="2" x14ac:dyDescent="0.25">
      <c r="A3862" t="s">
        <v>2031</v>
      </c>
      <c r="B3862" s="74" t="str">
        <f t="shared" si="481"/>
        <v>5EHSLSC</v>
      </c>
      <c r="C3862" t="str">
        <f>VLOOKUP(A3862,'BASE ARTICLE SAMUEL 25012023 v1'!$A$1:$B$1287,2,FALSE)</f>
        <v>NP</v>
      </c>
      <c r="D3862" t="s">
        <v>1014</v>
      </c>
      <c r="E3862">
        <v>3</v>
      </c>
      <c r="F3862" t="s">
        <v>1015</v>
      </c>
      <c r="G3862" s="71">
        <f>VLOOKUP(M3862,'BASE ARTICLE SAMUEL 25012023 v1'!$A$1:$F$1287,6,FALSE)</f>
        <v>1.93</v>
      </c>
      <c r="H3862" s="6">
        <f>VLOOKUP(M3862,'BASE ARTICLE SAMUEL 25012023 v2'!$A$1:$H$1287,8,FALSE)</f>
        <v>2.2210000000000001</v>
      </c>
      <c r="I3862">
        <v>2.9</v>
      </c>
      <c r="J3862">
        <f t="shared" si="482"/>
        <v>8.6999999999999993</v>
      </c>
      <c r="K3862" s="6">
        <f>VLOOKUP(M3862,'BASE ARTICLE SAMUEL 25012023 v2'!$A$1:$K$1287,11,FALSE)</f>
        <v>3.3315000000000001</v>
      </c>
      <c r="L3862" s="6">
        <f t="shared" si="483"/>
        <v>9.9945000000000004</v>
      </c>
      <c r="M3862" t="s">
        <v>1014</v>
      </c>
      <c r="N3862" t="str">
        <f>VLOOKUP(M3862,'BASE ARTICLE SAMUEL 25012023 v1'!$A$2:$B$1287,2,FALSE)</f>
        <v>AS</v>
      </c>
      <c r="O3862">
        <f t="shared" si="474"/>
        <v>6.6630000000000003</v>
      </c>
    </row>
    <row r="3863" spans="1:15" outlineLevel="2" x14ac:dyDescent="0.25">
      <c r="A3863" t="s">
        <v>2031</v>
      </c>
      <c r="B3863" s="74" t="str">
        <f t="shared" si="481"/>
        <v>5EHSLSC</v>
      </c>
      <c r="C3863" t="str">
        <f>VLOOKUP(A3863,'BASE ARTICLE SAMUEL 25012023 v1'!$A$1:$B$1287,2,FALSE)</f>
        <v>NP</v>
      </c>
      <c r="D3863" t="s">
        <v>1014</v>
      </c>
      <c r="E3863">
        <v>1</v>
      </c>
      <c r="F3863" t="s">
        <v>1015</v>
      </c>
      <c r="G3863" s="71">
        <f>VLOOKUP(M3863,'BASE ARTICLE SAMUEL 25012023 v1'!$A$1:$F$1287,6,FALSE)</f>
        <v>1.93</v>
      </c>
      <c r="H3863" s="6">
        <f>VLOOKUP(M3863,'BASE ARTICLE SAMUEL 25012023 v2'!$A$1:$H$1287,8,FALSE)</f>
        <v>2.2210000000000001</v>
      </c>
      <c r="I3863">
        <v>2.9</v>
      </c>
      <c r="J3863">
        <f t="shared" si="482"/>
        <v>2.9</v>
      </c>
      <c r="K3863" s="6">
        <f>VLOOKUP(M3863,'BASE ARTICLE SAMUEL 25012023 v2'!$A$1:$K$1287,11,FALSE)</f>
        <v>3.3315000000000001</v>
      </c>
      <c r="L3863" s="6">
        <f t="shared" si="483"/>
        <v>3.3315000000000001</v>
      </c>
      <c r="M3863" t="s">
        <v>1014</v>
      </c>
      <c r="N3863" t="str">
        <f>VLOOKUP(M3863,'BASE ARTICLE SAMUEL 25012023 v1'!$A$2:$B$1287,2,FALSE)</f>
        <v>AS</v>
      </c>
      <c r="O3863">
        <f t="shared" si="474"/>
        <v>2.2210000000000001</v>
      </c>
    </row>
    <row r="3864" spans="1:15" outlineLevel="2" x14ac:dyDescent="0.25">
      <c r="A3864" t="s">
        <v>2031</v>
      </c>
      <c r="B3864" s="74" t="str">
        <f t="shared" si="481"/>
        <v>5EHSLSC</v>
      </c>
      <c r="C3864" t="str">
        <f>VLOOKUP(A3864,'BASE ARTICLE SAMUEL 25012023 v1'!$A$1:$B$1287,2,FALSE)</f>
        <v>NP</v>
      </c>
      <c r="D3864" t="s">
        <v>948</v>
      </c>
      <c r="E3864">
        <v>1</v>
      </c>
      <c r="F3864" t="s">
        <v>949</v>
      </c>
      <c r="G3864" s="71">
        <f>VLOOKUP(M3864,'BASE ARTICLE SAMUEL 25012023 v1'!$A$1:$F$1287,6,FALSE)</f>
        <v>0.64</v>
      </c>
      <c r="H3864" s="6">
        <f>VLOOKUP(M3864,'BASE ARTICLE SAMUEL 25012023 v2'!$A$1:$H$1287,8,FALSE)</f>
        <v>0.71399999999999997</v>
      </c>
      <c r="I3864">
        <v>1.43</v>
      </c>
      <c r="J3864">
        <f t="shared" si="482"/>
        <v>1.43</v>
      </c>
      <c r="K3864" s="6">
        <f>VLOOKUP(M3864,'BASE ARTICLE SAMUEL 25012023 v2'!$A$1:$K$1287,11,FALSE)</f>
        <v>1.4279999999999999</v>
      </c>
      <c r="L3864" s="6">
        <f t="shared" si="483"/>
        <v>1.4279999999999999</v>
      </c>
      <c r="M3864" t="s">
        <v>948</v>
      </c>
      <c r="N3864" t="str">
        <f>VLOOKUP(M3864,'BASE ARTICLE SAMUEL 25012023 v1'!$A$2:$B$1287,2,FALSE)</f>
        <v>AS</v>
      </c>
      <c r="O3864">
        <f t="shared" si="474"/>
        <v>0.71399999999999997</v>
      </c>
    </row>
    <row r="3865" spans="1:15" outlineLevel="2" x14ac:dyDescent="0.25">
      <c r="A3865" t="s">
        <v>2031</v>
      </c>
      <c r="B3865" s="74" t="str">
        <f t="shared" si="481"/>
        <v>5EHSLSC</v>
      </c>
      <c r="C3865" t="str">
        <f>VLOOKUP(A3865,'BASE ARTICLE SAMUEL 25012023 v1'!$A$1:$B$1287,2,FALSE)</f>
        <v>NP</v>
      </c>
      <c r="D3865" t="s">
        <v>798</v>
      </c>
      <c r="E3865">
        <v>1</v>
      </c>
      <c r="F3865" t="s">
        <v>799</v>
      </c>
      <c r="G3865" s="71">
        <f>VLOOKUP(M3865,'BASE ARTICLE SAMUEL 25012023 v1'!$A$1:$F$1287,6,FALSE)</f>
        <v>1.03</v>
      </c>
      <c r="H3865" s="6">
        <f>VLOOKUP(M3865,'BASE ARTICLE SAMUEL 25012023 v2'!$A$1:$H$1287,8,FALSE)</f>
        <v>1.153</v>
      </c>
      <c r="I3865">
        <v>2.0699999999999998</v>
      </c>
      <c r="J3865">
        <f t="shared" si="482"/>
        <v>2.0699999999999998</v>
      </c>
      <c r="K3865" s="6">
        <f>VLOOKUP(M3865,'BASE ARTICLE SAMUEL 25012023 v2'!$A$1:$K$1287,11,FALSE)</f>
        <v>2.306</v>
      </c>
      <c r="L3865" s="6">
        <f t="shared" si="483"/>
        <v>2.306</v>
      </c>
      <c r="M3865" t="s">
        <v>798</v>
      </c>
      <c r="N3865" t="str">
        <f>VLOOKUP(M3865,'BASE ARTICLE SAMUEL 25012023 v1'!$A$2:$B$1287,2,FALSE)</f>
        <v>AN</v>
      </c>
      <c r="O3865">
        <f t="shared" si="474"/>
        <v>1.153</v>
      </c>
    </row>
    <row r="3866" spans="1:15" outlineLevel="2" x14ac:dyDescent="0.25">
      <c r="A3866" t="s">
        <v>2031</v>
      </c>
      <c r="B3866" s="74" t="str">
        <f t="shared" si="481"/>
        <v>5EHSLSC</v>
      </c>
      <c r="C3866" t="str">
        <f>VLOOKUP(A3866,'BASE ARTICLE SAMUEL 25012023 v1'!$A$1:$B$1287,2,FALSE)</f>
        <v>NP</v>
      </c>
      <c r="D3866" t="s">
        <v>2066</v>
      </c>
      <c r="E3866">
        <v>1</v>
      </c>
      <c r="F3866" t="s">
        <v>2067</v>
      </c>
      <c r="G3866" s="71">
        <f>VLOOKUP(M3866,'BASE ARTICLE SAMUEL 25012023 v1'!$A$1:$F$1287,6,FALSE)</f>
        <v>0</v>
      </c>
      <c r="H3866" s="6">
        <f>VLOOKUP(M3866,'BASE ARTICLE SAMUEL 25012023 v2'!$A$1:$H$1287,8,FALSE)</f>
        <v>1.18</v>
      </c>
      <c r="I3866">
        <v>1.1299999999999999</v>
      </c>
      <c r="J3866">
        <f t="shared" si="482"/>
        <v>1.1299999999999999</v>
      </c>
      <c r="K3866" s="6">
        <f>VLOOKUP(M3866,'BASE ARTICLE SAMUEL 25012023 v2'!$A$1:$K$1287,11,FALSE)</f>
        <v>1.77</v>
      </c>
      <c r="L3866" s="6">
        <f t="shared" si="483"/>
        <v>1.77</v>
      </c>
      <c r="M3866" t="s">
        <v>2066</v>
      </c>
      <c r="N3866" t="str">
        <f>VLOOKUP(M3866,'BASE ARTICLE SAMUEL 25012023 v1'!$A$2:$B$1287,2,FALSE)</f>
        <v>AN</v>
      </c>
      <c r="O3866">
        <f t="shared" si="474"/>
        <v>1.18</v>
      </c>
    </row>
    <row r="3867" spans="1:15" outlineLevel="2" x14ac:dyDescent="0.25">
      <c r="A3867" t="s">
        <v>2031</v>
      </c>
      <c r="B3867" s="74" t="str">
        <f t="shared" si="481"/>
        <v>5EHSLSC</v>
      </c>
      <c r="C3867" t="str">
        <f>VLOOKUP(A3867,'BASE ARTICLE SAMUEL 25012023 v1'!$A$1:$B$1287,2,FALSE)</f>
        <v>NP</v>
      </c>
      <c r="D3867" t="s">
        <v>68</v>
      </c>
      <c r="E3867">
        <v>1</v>
      </c>
      <c r="F3867" t="s">
        <v>69</v>
      </c>
      <c r="G3867" s="71">
        <f>VLOOKUP(M3867,'BASE ARTICLE SAMUEL 25012023 v1'!$A$1:$F$1287,6,FALSE)</f>
        <v>0.94</v>
      </c>
      <c r="H3867" s="6">
        <f>VLOOKUP(M3867,'BASE ARTICLE SAMUEL 25012023 v2'!$A$1:$H$1287,8,FALSE)</f>
        <v>0.94</v>
      </c>
      <c r="I3867">
        <v>1.41</v>
      </c>
      <c r="J3867">
        <f t="shared" si="482"/>
        <v>1.41</v>
      </c>
      <c r="K3867" s="6">
        <f>VLOOKUP(M3867,'BASE ARTICLE SAMUEL 25012023 v2'!$A$1:$K$1287,11,FALSE)</f>
        <v>1.41</v>
      </c>
      <c r="L3867" s="6">
        <f t="shared" si="483"/>
        <v>1.41</v>
      </c>
      <c r="M3867" t="s">
        <v>68</v>
      </c>
      <c r="N3867" t="str">
        <f>VLOOKUP(M3867,'BASE ARTICLE SAMUEL 25012023 v1'!$A$2:$B$1287,2,FALSE)</f>
        <v>AS</v>
      </c>
      <c r="O3867">
        <f t="shared" si="474"/>
        <v>0.94</v>
      </c>
    </row>
    <row r="3868" spans="1:15" outlineLevel="2" x14ac:dyDescent="0.25">
      <c r="A3868" t="s">
        <v>2031</v>
      </c>
      <c r="B3868" s="74" t="str">
        <f t="shared" si="481"/>
        <v>5EHSLSC</v>
      </c>
      <c r="C3868" t="str">
        <f>VLOOKUP(A3868,'BASE ARTICLE SAMUEL 25012023 v1'!$A$1:$B$1287,2,FALSE)</f>
        <v>NP</v>
      </c>
      <c r="D3868" t="s">
        <v>780</v>
      </c>
      <c r="E3868">
        <v>1</v>
      </c>
      <c r="F3868" t="s">
        <v>781</v>
      </c>
      <c r="G3868" s="71">
        <f>VLOOKUP(M3868,'BASE ARTICLE SAMUEL 25012023 v1'!$A$1:$F$1287,6,FALSE)</f>
        <v>0.75</v>
      </c>
      <c r="H3868" s="6">
        <f>VLOOKUP(M3868,'BASE ARTICLE SAMUEL 25012023 v2'!$A$1:$H$1287,8,FALSE)</f>
        <v>0.81200000000000006</v>
      </c>
      <c r="I3868">
        <v>1</v>
      </c>
      <c r="J3868">
        <f t="shared" si="482"/>
        <v>1</v>
      </c>
      <c r="K3868" s="6">
        <f>VLOOKUP(M3868,'BASE ARTICLE SAMUEL 25012023 v2'!$A$1:$K$1287,11,FALSE)</f>
        <v>1.07996</v>
      </c>
      <c r="L3868" s="6">
        <f t="shared" si="483"/>
        <v>1.07996</v>
      </c>
      <c r="M3868" t="s">
        <v>780</v>
      </c>
      <c r="N3868" t="str">
        <f>VLOOKUP(M3868,'BASE ARTICLE SAMUEL 25012023 v1'!$A$2:$B$1287,2,FALSE)</f>
        <v>AN</v>
      </c>
      <c r="O3868">
        <f t="shared" si="474"/>
        <v>0.81200000000000006</v>
      </c>
    </row>
    <row r="3869" spans="1:15" outlineLevel="2" x14ac:dyDescent="0.25">
      <c r="A3869" t="s">
        <v>2031</v>
      </c>
      <c r="B3869" s="74" t="str">
        <f t="shared" si="481"/>
        <v>5EHSLSC</v>
      </c>
      <c r="C3869" t="str">
        <f>VLOOKUP(A3869,'BASE ARTICLE SAMUEL 25012023 v1'!$A$1:$B$1287,2,FALSE)</f>
        <v>NP</v>
      </c>
      <c r="D3869" t="s">
        <v>1603</v>
      </c>
      <c r="E3869">
        <v>1</v>
      </c>
      <c r="F3869" t="s">
        <v>1604</v>
      </c>
      <c r="G3869" s="71">
        <f>VLOOKUP(M3869,'BASE ARTICLE SAMUEL 25012023 v1'!$A$1:$F$1287,6,FALSE)</f>
        <v>50</v>
      </c>
      <c r="H3869" s="6">
        <f>VLOOKUP(M3869,'BASE ARTICLE SAMUEL 25012023 v2'!$A$1:$H$1287,8,FALSE)</f>
        <v>0</v>
      </c>
      <c r="I3869">
        <v>75</v>
      </c>
      <c r="J3869">
        <f t="shared" si="482"/>
        <v>75</v>
      </c>
      <c r="K3869" s="6">
        <f>VLOOKUP(M3869,'BASE ARTICLE SAMUEL 25012023 v2'!$A$1:$K$1287,11,FALSE)</f>
        <v>75</v>
      </c>
      <c r="L3869" s="6">
        <f t="shared" si="483"/>
        <v>75</v>
      </c>
      <c r="M3869" t="s">
        <v>1603</v>
      </c>
      <c r="N3869" t="str">
        <f>VLOOKUP(M3869,'BASE ARTICLE SAMUEL 25012023 v1'!$A$2:$B$1287,2,FALSE)</f>
        <v>AN</v>
      </c>
      <c r="O3869">
        <f t="shared" si="474"/>
        <v>0</v>
      </c>
    </row>
    <row r="3870" spans="1:15" outlineLevel="2" x14ac:dyDescent="0.25">
      <c r="A3870" t="s">
        <v>2031</v>
      </c>
      <c r="B3870" s="74" t="str">
        <f t="shared" si="481"/>
        <v>5EHSLSC</v>
      </c>
      <c r="C3870" t="str">
        <f>VLOOKUP(A3870,'BASE ARTICLE SAMUEL 25012023 v1'!$A$1:$B$1287,2,FALSE)</f>
        <v>NP</v>
      </c>
      <c r="D3870" t="s">
        <v>78</v>
      </c>
      <c r="E3870">
        <v>1</v>
      </c>
      <c r="F3870" t="s">
        <v>79</v>
      </c>
      <c r="G3870" s="71">
        <f>VLOOKUP(M3870,'BASE ARTICLE SAMUEL 25012023 v1'!$A$1:$F$1287,6,FALSE)</f>
        <v>17.600000000000001</v>
      </c>
      <c r="H3870" s="6">
        <f>VLOOKUP(M3870,'BASE ARTICLE SAMUEL 25012023 v2'!$A$1:$H$1287,8,FALSE)</f>
        <v>17.600000000000001</v>
      </c>
      <c r="I3870">
        <v>34.56</v>
      </c>
      <c r="J3870">
        <f t="shared" si="482"/>
        <v>34.56</v>
      </c>
      <c r="K3870" s="6">
        <f>VLOOKUP(M3870,'BASE ARTICLE SAMUEL 25012023 v2'!$A$1:$K$1287,11,FALSE)</f>
        <v>35.200000000000003</v>
      </c>
      <c r="L3870" s="6">
        <f t="shared" si="483"/>
        <v>35.200000000000003</v>
      </c>
      <c r="M3870" t="s">
        <v>78</v>
      </c>
      <c r="N3870" t="str">
        <f>VLOOKUP(M3870,'BASE ARTICLE SAMUEL 25012023 v1'!$A$2:$B$1287,2,FALSE)</f>
        <v>AS</v>
      </c>
      <c r="O3870">
        <f t="shared" si="474"/>
        <v>17.600000000000001</v>
      </c>
    </row>
    <row r="3871" spans="1:15" outlineLevel="2" x14ac:dyDescent="0.25">
      <c r="A3871" t="s">
        <v>2031</v>
      </c>
      <c r="B3871" s="74" t="str">
        <f t="shared" si="481"/>
        <v>5EHSLSC</v>
      </c>
      <c r="C3871" t="str">
        <f>VLOOKUP(A3871,'BASE ARTICLE SAMUEL 25012023 v1'!$A$1:$B$1287,2,FALSE)</f>
        <v>NP</v>
      </c>
      <c r="D3871" t="s">
        <v>84</v>
      </c>
      <c r="E3871">
        <v>1</v>
      </c>
      <c r="F3871" t="s">
        <v>85</v>
      </c>
      <c r="G3871" s="71">
        <f>VLOOKUP(M3871,'BASE ARTICLE SAMUEL 25012023 v1'!$A$1:$F$1287,6,FALSE)</f>
        <v>13.85</v>
      </c>
      <c r="H3871" s="6">
        <f>VLOOKUP(M3871,'BASE ARTICLE SAMUEL 25012023 v2'!$A$1:$H$1287,8,FALSE)</f>
        <v>12.04</v>
      </c>
      <c r="I3871">
        <v>20.78</v>
      </c>
      <c r="J3871">
        <f t="shared" si="482"/>
        <v>20.78</v>
      </c>
      <c r="K3871" s="6">
        <f>VLOOKUP(M3871,'BASE ARTICLE SAMUEL 25012023 v2'!$A$1:$K$1287,11,FALSE)</f>
        <v>18.059999999999999</v>
      </c>
      <c r="L3871" s="6">
        <f t="shared" si="483"/>
        <v>18.059999999999999</v>
      </c>
      <c r="M3871" t="s">
        <v>84</v>
      </c>
      <c r="N3871" t="str">
        <f>VLOOKUP(M3871,'BASE ARTICLE SAMUEL 25012023 v1'!$A$2:$B$1287,2,FALSE)</f>
        <v>AS</v>
      </c>
      <c r="O3871">
        <f t="shared" si="474"/>
        <v>12.04</v>
      </c>
    </row>
    <row r="3872" spans="1:15" outlineLevel="2" x14ac:dyDescent="0.25">
      <c r="A3872" t="s">
        <v>2031</v>
      </c>
      <c r="B3872" s="74" t="str">
        <f t="shared" si="481"/>
        <v>5EHSLSC</v>
      </c>
      <c r="C3872" t="str">
        <f>VLOOKUP(A3872,'BASE ARTICLE SAMUEL 25012023 v1'!$A$1:$B$1287,2,FALSE)</f>
        <v>NP</v>
      </c>
      <c r="D3872" t="s">
        <v>1788</v>
      </c>
      <c r="E3872">
        <v>2</v>
      </c>
      <c r="F3872" t="s">
        <v>1789</v>
      </c>
      <c r="G3872" s="71">
        <f>VLOOKUP(M3872,'BASE ARTICLE SAMUEL 25012023 v1'!$A$1:$F$1287,6,FALSE)</f>
        <v>3.59</v>
      </c>
      <c r="H3872" s="6">
        <f>VLOOKUP(M3872,'BASE ARTICLE SAMUEL 25012023 v2'!$A$1:$H$1287,8,FALSE)</f>
        <v>2.89</v>
      </c>
      <c r="I3872">
        <v>5.51</v>
      </c>
      <c r="J3872">
        <f t="shared" si="482"/>
        <v>11.02</v>
      </c>
      <c r="K3872" s="6">
        <f>VLOOKUP(M3872,'BASE ARTICLE SAMUEL 25012023 v2'!$A$1:$K$1287,11,FALSE)</f>
        <v>5.5460000000000003</v>
      </c>
      <c r="L3872" s="6">
        <f t="shared" si="483"/>
        <v>11.092000000000001</v>
      </c>
      <c r="M3872" t="s">
        <v>1788</v>
      </c>
      <c r="N3872" t="str">
        <f>VLOOKUP(M3872,'BASE ARTICLE SAMUEL 25012023 v1'!$A$2:$B$1287,2,FALSE)</f>
        <v>AF</v>
      </c>
      <c r="O3872">
        <f t="shared" si="474"/>
        <v>5.78</v>
      </c>
    </row>
    <row r="3873" spans="1:15" outlineLevel="2" x14ac:dyDescent="0.25">
      <c r="A3873" t="s">
        <v>2031</v>
      </c>
      <c r="B3873" s="74" t="str">
        <f t="shared" si="481"/>
        <v>5EHSLSC</v>
      </c>
      <c r="C3873" t="str">
        <f>VLOOKUP(A3873,'BASE ARTICLE SAMUEL 25012023 v1'!$A$1:$B$1287,2,FALSE)</f>
        <v>NP</v>
      </c>
      <c r="D3873" t="s">
        <v>1645</v>
      </c>
      <c r="E3873">
        <v>2</v>
      </c>
      <c r="F3873" t="s">
        <v>1646</v>
      </c>
      <c r="G3873" s="71">
        <f>VLOOKUP(M3873,'BASE ARTICLE SAMUEL 25012023 v1'!$A$1:$F$1287,6,FALSE)</f>
        <v>6.18</v>
      </c>
      <c r="H3873" s="6">
        <f>VLOOKUP(M3873,'BASE ARTICLE SAMUEL 25012023 v2'!$A$1:$H$1287,8,FALSE)</f>
        <v>5.78</v>
      </c>
      <c r="I3873">
        <v>9.5299999999999994</v>
      </c>
      <c r="J3873">
        <f t="shared" si="482"/>
        <v>19.059999999999999</v>
      </c>
      <c r="K3873" s="6">
        <f>VLOOKUP(M3873,'BASE ARTICLE SAMUEL 25012023 v2'!$A$1:$K$1287,11,FALSE)</f>
        <v>9.5920000000000005</v>
      </c>
      <c r="L3873" s="6">
        <f t="shared" si="483"/>
        <v>19.184000000000001</v>
      </c>
      <c r="M3873" t="s">
        <v>1645</v>
      </c>
      <c r="N3873" t="str">
        <f>VLOOKUP(M3873,'BASE ARTICLE SAMUEL 25012023 v1'!$A$2:$B$1287,2,FALSE)</f>
        <v>AF</v>
      </c>
      <c r="O3873">
        <f t="shared" si="474"/>
        <v>11.56</v>
      </c>
    </row>
    <row r="3874" spans="1:15" outlineLevel="2" x14ac:dyDescent="0.25">
      <c r="A3874" t="s">
        <v>2031</v>
      </c>
      <c r="B3874" s="74" t="str">
        <f t="shared" si="481"/>
        <v>5EHSLSC</v>
      </c>
      <c r="C3874" t="str">
        <f>VLOOKUP(A3874,'BASE ARTICLE SAMUEL 25012023 v1'!$A$1:$B$1287,2,FALSE)</f>
        <v>NP</v>
      </c>
      <c r="D3874" t="s">
        <v>1032</v>
      </c>
      <c r="E3874">
        <v>1</v>
      </c>
      <c r="F3874" t="s">
        <v>1033</v>
      </c>
      <c r="G3874" s="71">
        <f>VLOOKUP(M3874,'BASE ARTICLE SAMUEL 25012023 v1'!$A$1:$F$1287,6,FALSE)</f>
        <v>322.42</v>
      </c>
      <c r="H3874" s="6">
        <f>VLOOKUP(M3874,'BASE ARTICLE SAMUEL 25012023 v2'!$A$1:$H$1287,8,FALSE)</f>
        <v>315.32</v>
      </c>
      <c r="I3874">
        <v>451.39</v>
      </c>
      <c r="J3874">
        <f t="shared" si="482"/>
        <v>451.39</v>
      </c>
      <c r="K3874" s="6">
        <f>VLOOKUP(M3874,'BASE ARTICLE SAMUEL 25012023 v2'!$A$1:$K$1287,11,FALSE)</f>
        <v>425.68200000000002</v>
      </c>
      <c r="L3874" s="6">
        <f t="shared" si="483"/>
        <v>425.68200000000002</v>
      </c>
      <c r="M3874" t="s">
        <v>1032</v>
      </c>
      <c r="N3874" t="str">
        <f>VLOOKUP(M3874,'BASE ARTICLE SAMUEL 25012023 v1'!$A$2:$B$1287,2,FALSE)</f>
        <v>AN</v>
      </c>
      <c r="O3874">
        <f t="shared" si="474"/>
        <v>315.32</v>
      </c>
    </row>
    <row r="3875" spans="1:15" outlineLevel="2" x14ac:dyDescent="0.25">
      <c r="A3875" t="s">
        <v>2031</v>
      </c>
      <c r="B3875" s="74" t="str">
        <f t="shared" si="481"/>
        <v>5EHSLSC</v>
      </c>
      <c r="C3875" t="str">
        <f>VLOOKUP(A3875,'BASE ARTICLE SAMUEL 25012023 v1'!$A$1:$B$1287,2,FALSE)</f>
        <v>NP</v>
      </c>
      <c r="D3875" t="s">
        <v>1775</v>
      </c>
      <c r="E3875">
        <v>1</v>
      </c>
      <c r="F3875" t="s">
        <v>1776</v>
      </c>
      <c r="G3875" s="71">
        <f>VLOOKUP(M3875,'BASE ARTICLE SAMUEL 25012023 v1'!$A$1:$F$1287,6,FALSE)</f>
        <v>6.46</v>
      </c>
      <c r="H3875" s="6">
        <f>VLOOKUP(M3875,'BASE ARTICLE SAMUEL 25012023 v2'!$A$1:$H$1287,8,FALSE)</f>
        <v>1.5585</v>
      </c>
      <c r="I3875">
        <v>13.62</v>
      </c>
      <c r="J3875">
        <f t="shared" si="482"/>
        <v>13.62</v>
      </c>
      <c r="K3875" s="6">
        <f>VLOOKUP(M3875,'BASE ARTICLE SAMUEL 25012023 v2'!$A$1:$K$1287,11,FALSE)</f>
        <v>14.0457</v>
      </c>
      <c r="L3875" s="6">
        <f t="shared" si="483"/>
        <v>14.0457</v>
      </c>
      <c r="M3875" t="s">
        <v>1775</v>
      </c>
      <c r="N3875" t="str">
        <f>VLOOKUP(M3875,'BASE ARTICLE SAMUEL 25012023 v1'!$A$2:$B$1287,2,FALSE)</f>
        <v>AF</v>
      </c>
      <c r="O3875">
        <f t="shared" si="474"/>
        <v>1.5585</v>
      </c>
    </row>
    <row r="3876" spans="1:15" outlineLevel="2" x14ac:dyDescent="0.25">
      <c r="A3876" t="s">
        <v>2031</v>
      </c>
      <c r="B3876" s="74" t="str">
        <f t="shared" si="481"/>
        <v>5EHSLSC</v>
      </c>
      <c r="C3876" t="str">
        <f>VLOOKUP(A3876,'BASE ARTICLE SAMUEL 25012023 v1'!$A$1:$B$1287,2,FALSE)</f>
        <v>NP</v>
      </c>
      <c r="D3876" t="s">
        <v>88</v>
      </c>
      <c r="E3876">
        <v>3</v>
      </c>
      <c r="F3876" t="s">
        <v>89</v>
      </c>
      <c r="G3876" s="71">
        <f>VLOOKUP(M3876,'BASE ARTICLE SAMUEL 25012023 v1'!$A$1:$F$1287,6,FALSE)</f>
        <v>3.17</v>
      </c>
      <c r="H3876" s="6">
        <f>VLOOKUP(M3876,'BASE ARTICLE SAMUEL 25012023 v2'!$A$1:$H$1287,8,FALSE)</f>
        <v>2.98</v>
      </c>
      <c r="I3876">
        <v>6.34</v>
      </c>
      <c r="J3876">
        <f t="shared" si="482"/>
        <v>19.02</v>
      </c>
      <c r="K3876" s="6">
        <f>VLOOKUP(M3876,'BASE ARTICLE SAMUEL 25012023 v2'!$A$1:$K$1287,11,FALSE)</f>
        <v>5.96</v>
      </c>
      <c r="L3876" s="6">
        <f t="shared" si="483"/>
        <v>17.88</v>
      </c>
      <c r="M3876" t="s">
        <v>88</v>
      </c>
      <c r="N3876" t="str">
        <f>VLOOKUP(M3876,'BASE ARTICLE SAMUEL 25012023 v1'!$A$2:$B$1287,2,FALSE)</f>
        <v>AS</v>
      </c>
      <c r="O3876">
        <f t="shared" si="474"/>
        <v>8.94</v>
      </c>
    </row>
    <row r="3877" spans="1:15" outlineLevel="2" x14ac:dyDescent="0.25">
      <c r="A3877" t="s">
        <v>2031</v>
      </c>
      <c r="B3877" s="74" t="str">
        <f t="shared" si="481"/>
        <v>5EHSLSC</v>
      </c>
      <c r="C3877" t="str">
        <f>VLOOKUP(A3877,'BASE ARTICLE SAMUEL 25012023 v1'!$A$1:$B$1287,2,FALSE)</f>
        <v>NP</v>
      </c>
      <c r="D3877" t="s">
        <v>33</v>
      </c>
      <c r="E3877">
        <v>1</v>
      </c>
      <c r="F3877" t="s">
        <v>34</v>
      </c>
      <c r="G3877" s="71">
        <f>VLOOKUP(M3877,'BASE ARTICLE SAMUEL 25012023 v1'!$A$1:$F$1287,6,FALSE)</f>
        <v>11.55</v>
      </c>
      <c r="H3877" s="6">
        <f>VLOOKUP(M3877,'BASE ARTICLE SAMUEL 25012023 v2'!$A$1:$H$1287,8,FALSE)</f>
        <v>11.55</v>
      </c>
      <c r="I3877">
        <v>22</v>
      </c>
      <c r="J3877">
        <f t="shared" si="482"/>
        <v>22</v>
      </c>
      <c r="K3877" s="6">
        <f>VLOOKUP(M3877,'BASE ARTICLE SAMUEL 25012023 v2'!$A$1:$K$1287,11,FALSE)</f>
        <v>23.1</v>
      </c>
      <c r="L3877" s="6">
        <f t="shared" si="483"/>
        <v>23.1</v>
      </c>
      <c r="M3877" t="s">
        <v>33</v>
      </c>
      <c r="N3877" t="str">
        <f>VLOOKUP(M3877,'BASE ARTICLE SAMUEL 25012023 v1'!$A$2:$B$1287,2,FALSE)</f>
        <v>AS</v>
      </c>
      <c r="O3877">
        <f t="shared" si="474"/>
        <v>11.55</v>
      </c>
    </row>
    <row r="3878" spans="1:15" outlineLevel="1" x14ac:dyDescent="0.25">
      <c r="A3878" s="74" t="s">
        <v>4316</v>
      </c>
      <c r="B3878" s="74" t="str">
        <f t="shared" si="481"/>
        <v>KCAREX5EHSLSC</v>
      </c>
      <c r="H3878" s="6" t="e">
        <f>VLOOKUP(M3878,'BASE ARTICLE SAMUEL 25012023 v2'!$A$1:$H$1287,8,FALSE)</f>
        <v>#N/A</v>
      </c>
      <c r="K3878" s="6" t="e">
        <f>VLOOKUP(M3878,'BASE ARTICLE SAMUEL 25012023 v2'!$A$1:$K$1287,11,FALSE)</f>
        <v>#N/A</v>
      </c>
      <c r="L3878" s="6">
        <f>SUBTOTAL(9,L3859:L3877)</f>
        <v>817.37866000000008</v>
      </c>
      <c r="O3878">
        <f>SUBTOTAL(9,O3859:O3877)</f>
        <v>504.5915</v>
      </c>
    </row>
    <row r="3879" spans="1:15" outlineLevel="2" x14ac:dyDescent="0.25">
      <c r="A3879" t="s">
        <v>2033</v>
      </c>
      <c r="B3879" s="74" t="str">
        <f t="shared" si="481"/>
        <v>6EHSLSC</v>
      </c>
      <c r="C3879" t="str">
        <f>VLOOKUP(A3879,'BASE ARTICLE SAMUEL 25012023 v1'!$A$1:$B$1287,2,FALSE)</f>
        <v>NP</v>
      </c>
      <c r="D3879" t="s">
        <v>728</v>
      </c>
      <c r="E3879">
        <v>5</v>
      </c>
      <c r="F3879" t="s">
        <v>729</v>
      </c>
      <c r="G3879" s="71">
        <f>VLOOKUP(M3879,'BASE ARTICLE SAMUEL 25012023 v1'!$A$1:$F$1287,6,FALSE)</f>
        <v>2.42</v>
      </c>
      <c r="H3879" s="6">
        <f>VLOOKUP(M3879,'BASE ARTICLE SAMUEL 25012023 v2'!$A$1:$H$1287,8,FALSE)</f>
        <v>2.42</v>
      </c>
      <c r="I3879">
        <v>3.02</v>
      </c>
      <c r="J3879">
        <f t="shared" ref="J3879:J3897" si="484">E3879*I3879</f>
        <v>15.1</v>
      </c>
      <c r="K3879" s="6">
        <f>VLOOKUP(M3879,'BASE ARTICLE SAMUEL 25012023 v2'!$A$1:$K$1287,11,FALSE)</f>
        <v>3.0249999999999999</v>
      </c>
      <c r="L3879" s="6">
        <f t="shared" ref="L3879:L3897" si="485">E3879*K3879</f>
        <v>15.125</v>
      </c>
      <c r="M3879" t="s">
        <v>728</v>
      </c>
      <c r="N3879" t="str">
        <f>VLOOKUP(M3879,'BASE ARTICLE SAMUEL 25012023 v1'!$A$2:$B$1287,2,FALSE)</f>
        <v>AN</v>
      </c>
      <c r="O3879">
        <f t="shared" ref="O3879:O3948" si="486">E3879*H3879</f>
        <v>12.1</v>
      </c>
    </row>
    <row r="3880" spans="1:15" outlineLevel="2" x14ac:dyDescent="0.25">
      <c r="A3880" t="s">
        <v>2033</v>
      </c>
      <c r="B3880" s="74" t="str">
        <f t="shared" si="481"/>
        <v>6EHSLSC</v>
      </c>
      <c r="C3880" t="str">
        <f>VLOOKUP(A3880,'BASE ARTICLE SAMUEL 25012023 v1'!$A$1:$B$1287,2,FALSE)</f>
        <v>NP</v>
      </c>
      <c r="D3880" t="s">
        <v>1038</v>
      </c>
      <c r="E3880">
        <v>5</v>
      </c>
      <c r="F3880" t="s">
        <v>1039</v>
      </c>
      <c r="G3880" s="71">
        <f>VLOOKUP(M3880,'BASE ARTICLE SAMUEL 25012023 v1'!$A$1:$F$1287,6,FALSE)</f>
        <v>18.43</v>
      </c>
      <c r="H3880" s="6">
        <f>VLOOKUP(M3880,'BASE ARTICLE SAMUEL 25012023 v2'!$A$1:$H$1287,8,FALSE)</f>
        <v>17.14</v>
      </c>
      <c r="I3880">
        <v>27.65</v>
      </c>
      <c r="J3880">
        <f t="shared" si="484"/>
        <v>138.25</v>
      </c>
      <c r="K3880" s="6">
        <f>VLOOKUP(M3880,'BASE ARTICLE SAMUEL 25012023 v2'!$A$1:$K$1287,11,FALSE)</f>
        <v>25.71</v>
      </c>
      <c r="L3880" s="6">
        <f t="shared" si="485"/>
        <v>128.55000000000001</v>
      </c>
      <c r="M3880" t="s">
        <v>1038</v>
      </c>
      <c r="N3880" t="str">
        <f>VLOOKUP(M3880,'BASE ARTICLE SAMUEL 25012023 v1'!$A$2:$B$1287,2,FALSE)</f>
        <v>AS</v>
      </c>
      <c r="O3880">
        <f t="shared" si="486"/>
        <v>85.7</v>
      </c>
    </row>
    <row r="3881" spans="1:15" outlineLevel="2" x14ac:dyDescent="0.25">
      <c r="A3881" t="s">
        <v>2033</v>
      </c>
      <c r="B3881" s="74" t="str">
        <f t="shared" si="481"/>
        <v>6EHSLSC</v>
      </c>
      <c r="C3881" t="str">
        <f>VLOOKUP(A3881,'BASE ARTICLE SAMUEL 25012023 v1'!$A$1:$B$1287,2,FALSE)</f>
        <v>NP</v>
      </c>
      <c r="D3881" t="s">
        <v>1018</v>
      </c>
      <c r="E3881">
        <v>5</v>
      </c>
      <c r="F3881" t="s">
        <v>1019</v>
      </c>
      <c r="G3881" s="71">
        <f>VLOOKUP(M3881,'BASE ARTICLE SAMUEL 25012023 v1'!$A$1:$F$1287,6,FALSE)</f>
        <v>1.56</v>
      </c>
      <c r="H3881" s="6">
        <f>VLOOKUP(M3881,'BASE ARTICLE SAMUEL 25012023 v2'!$A$1:$H$1287,8,FALSE)</f>
        <v>1.752</v>
      </c>
      <c r="I3881">
        <v>2.35</v>
      </c>
      <c r="J3881">
        <f t="shared" si="484"/>
        <v>11.75</v>
      </c>
      <c r="K3881" s="6">
        <f>VLOOKUP(M3881,'BASE ARTICLE SAMUEL 25012023 v2'!$A$1:$K$1287,11,FALSE)</f>
        <v>2.6280000000000001</v>
      </c>
      <c r="L3881" s="6">
        <f t="shared" si="485"/>
        <v>13.14</v>
      </c>
      <c r="M3881" t="s">
        <v>1018</v>
      </c>
      <c r="N3881" t="str">
        <f>VLOOKUP(M3881,'BASE ARTICLE SAMUEL 25012023 v1'!$A$2:$B$1287,2,FALSE)</f>
        <v>AS</v>
      </c>
      <c r="O3881">
        <f t="shared" si="486"/>
        <v>8.76</v>
      </c>
    </row>
    <row r="3882" spans="1:15" outlineLevel="2" x14ac:dyDescent="0.25">
      <c r="A3882" t="s">
        <v>2033</v>
      </c>
      <c r="B3882" s="74" t="str">
        <f t="shared" si="481"/>
        <v>6EHSLSC</v>
      </c>
      <c r="C3882" t="str">
        <f>VLOOKUP(A3882,'BASE ARTICLE SAMUEL 25012023 v1'!$A$1:$B$1287,2,FALSE)</f>
        <v>NP</v>
      </c>
      <c r="D3882" t="s">
        <v>1014</v>
      </c>
      <c r="E3882">
        <v>3</v>
      </c>
      <c r="F3882" t="s">
        <v>1015</v>
      </c>
      <c r="G3882" s="71">
        <f>VLOOKUP(M3882,'BASE ARTICLE SAMUEL 25012023 v1'!$A$1:$F$1287,6,FALSE)</f>
        <v>1.93</v>
      </c>
      <c r="H3882" s="6">
        <f>VLOOKUP(M3882,'BASE ARTICLE SAMUEL 25012023 v2'!$A$1:$H$1287,8,FALSE)</f>
        <v>2.2210000000000001</v>
      </c>
      <c r="I3882">
        <v>2.9</v>
      </c>
      <c r="J3882">
        <f t="shared" si="484"/>
        <v>8.6999999999999993</v>
      </c>
      <c r="K3882" s="6">
        <f>VLOOKUP(M3882,'BASE ARTICLE SAMUEL 25012023 v2'!$A$1:$K$1287,11,FALSE)</f>
        <v>3.3315000000000001</v>
      </c>
      <c r="L3882" s="6">
        <f t="shared" si="485"/>
        <v>9.9945000000000004</v>
      </c>
      <c r="M3882" t="s">
        <v>1014</v>
      </c>
      <c r="N3882" t="str">
        <f>VLOOKUP(M3882,'BASE ARTICLE SAMUEL 25012023 v1'!$A$2:$B$1287,2,FALSE)</f>
        <v>AS</v>
      </c>
      <c r="O3882">
        <f t="shared" si="486"/>
        <v>6.6630000000000003</v>
      </c>
    </row>
    <row r="3883" spans="1:15" outlineLevel="2" x14ac:dyDescent="0.25">
      <c r="A3883" t="s">
        <v>2033</v>
      </c>
      <c r="B3883" s="74" t="str">
        <f t="shared" si="481"/>
        <v>6EHSLSC</v>
      </c>
      <c r="C3883" t="str">
        <f>VLOOKUP(A3883,'BASE ARTICLE SAMUEL 25012023 v1'!$A$1:$B$1287,2,FALSE)</f>
        <v>NP</v>
      </c>
      <c r="D3883" t="s">
        <v>1014</v>
      </c>
      <c r="E3883">
        <v>1</v>
      </c>
      <c r="F3883" t="s">
        <v>1015</v>
      </c>
      <c r="G3883" s="71">
        <f>VLOOKUP(M3883,'BASE ARTICLE SAMUEL 25012023 v1'!$A$1:$F$1287,6,FALSE)</f>
        <v>1.93</v>
      </c>
      <c r="H3883" s="6">
        <f>VLOOKUP(M3883,'BASE ARTICLE SAMUEL 25012023 v2'!$A$1:$H$1287,8,FALSE)</f>
        <v>2.2210000000000001</v>
      </c>
      <c r="I3883">
        <v>2.9</v>
      </c>
      <c r="J3883">
        <f t="shared" si="484"/>
        <v>2.9</v>
      </c>
      <c r="K3883" s="6">
        <f>VLOOKUP(M3883,'BASE ARTICLE SAMUEL 25012023 v2'!$A$1:$K$1287,11,FALSE)</f>
        <v>3.3315000000000001</v>
      </c>
      <c r="L3883" s="6">
        <f t="shared" si="485"/>
        <v>3.3315000000000001</v>
      </c>
      <c r="M3883" t="s">
        <v>1014</v>
      </c>
      <c r="N3883" t="str">
        <f>VLOOKUP(M3883,'BASE ARTICLE SAMUEL 25012023 v1'!$A$2:$B$1287,2,FALSE)</f>
        <v>AS</v>
      </c>
      <c r="O3883">
        <f t="shared" si="486"/>
        <v>2.2210000000000001</v>
      </c>
    </row>
    <row r="3884" spans="1:15" outlineLevel="2" x14ac:dyDescent="0.25">
      <c r="A3884" t="s">
        <v>2033</v>
      </c>
      <c r="B3884" s="74" t="str">
        <f t="shared" si="481"/>
        <v>6EHSLSC</v>
      </c>
      <c r="C3884" t="str">
        <f>VLOOKUP(A3884,'BASE ARTICLE SAMUEL 25012023 v1'!$A$1:$B$1287,2,FALSE)</f>
        <v>NP</v>
      </c>
      <c r="D3884" t="s">
        <v>948</v>
      </c>
      <c r="E3884">
        <v>1</v>
      </c>
      <c r="F3884" t="s">
        <v>949</v>
      </c>
      <c r="G3884" s="71">
        <f>VLOOKUP(M3884,'BASE ARTICLE SAMUEL 25012023 v1'!$A$1:$F$1287,6,FALSE)</f>
        <v>0.64</v>
      </c>
      <c r="H3884" s="6">
        <f>VLOOKUP(M3884,'BASE ARTICLE SAMUEL 25012023 v2'!$A$1:$H$1287,8,FALSE)</f>
        <v>0.71399999999999997</v>
      </c>
      <c r="I3884">
        <v>1.43</v>
      </c>
      <c r="J3884">
        <f t="shared" si="484"/>
        <v>1.43</v>
      </c>
      <c r="K3884" s="6">
        <f>VLOOKUP(M3884,'BASE ARTICLE SAMUEL 25012023 v2'!$A$1:$K$1287,11,FALSE)</f>
        <v>1.4279999999999999</v>
      </c>
      <c r="L3884" s="6">
        <f t="shared" si="485"/>
        <v>1.4279999999999999</v>
      </c>
      <c r="M3884" t="s">
        <v>948</v>
      </c>
      <c r="N3884" t="str">
        <f>VLOOKUP(M3884,'BASE ARTICLE SAMUEL 25012023 v1'!$A$2:$B$1287,2,FALSE)</f>
        <v>AS</v>
      </c>
      <c r="O3884">
        <f t="shared" si="486"/>
        <v>0.71399999999999997</v>
      </c>
    </row>
    <row r="3885" spans="1:15" outlineLevel="2" x14ac:dyDescent="0.25">
      <c r="A3885" t="s">
        <v>2033</v>
      </c>
      <c r="B3885" s="74" t="str">
        <f t="shared" si="481"/>
        <v>6EHSLSC</v>
      </c>
      <c r="C3885" t="str">
        <f>VLOOKUP(A3885,'BASE ARTICLE SAMUEL 25012023 v1'!$A$1:$B$1287,2,FALSE)</f>
        <v>NP</v>
      </c>
      <c r="D3885" t="s">
        <v>798</v>
      </c>
      <c r="E3885">
        <v>1</v>
      </c>
      <c r="F3885" t="s">
        <v>799</v>
      </c>
      <c r="G3885" s="71">
        <f>VLOOKUP(M3885,'BASE ARTICLE SAMUEL 25012023 v1'!$A$1:$F$1287,6,FALSE)</f>
        <v>1.03</v>
      </c>
      <c r="H3885" s="6">
        <f>VLOOKUP(M3885,'BASE ARTICLE SAMUEL 25012023 v2'!$A$1:$H$1287,8,FALSE)</f>
        <v>1.153</v>
      </c>
      <c r="I3885">
        <v>2.0699999999999998</v>
      </c>
      <c r="J3885">
        <f t="shared" si="484"/>
        <v>2.0699999999999998</v>
      </c>
      <c r="K3885" s="6">
        <f>VLOOKUP(M3885,'BASE ARTICLE SAMUEL 25012023 v2'!$A$1:$K$1287,11,FALSE)</f>
        <v>2.306</v>
      </c>
      <c r="L3885" s="6">
        <f t="shared" si="485"/>
        <v>2.306</v>
      </c>
      <c r="M3885" t="s">
        <v>798</v>
      </c>
      <c r="N3885" t="str">
        <f>VLOOKUP(M3885,'BASE ARTICLE SAMUEL 25012023 v1'!$A$2:$B$1287,2,FALSE)</f>
        <v>AN</v>
      </c>
      <c r="O3885">
        <f t="shared" si="486"/>
        <v>1.153</v>
      </c>
    </row>
    <row r="3886" spans="1:15" outlineLevel="2" x14ac:dyDescent="0.25">
      <c r="A3886" t="s">
        <v>2033</v>
      </c>
      <c r="B3886" s="74" t="str">
        <f t="shared" si="481"/>
        <v>6EHSLSC</v>
      </c>
      <c r="C3886" t="str">
        <f>VLOOKUP(A3886,'BASE ARTICLE SAMUEL 25012023 v1'!$A$1:$B$1287,2,FALSE)</f>
        <v>NP</v>
      </c>
      <c r="D3886" t="s">
        <v>2066</v>
      </c>
      <c r="E3886">
        <v>1</v>
      </c>
      <c r="F3886" t="s">
        <v>2067</v>
      </c>
      <c r="G3886" s="71">
        <f>VLOOKUP(M3886,'BASE ARTICLE SAMUEL 25012023 v1'!$A$1:$F$1287,6,FALSE)</f>
        <v>0</v>
      </c>
      <c r="H3886" s="6">
        <f>VLOOKUP(M3886,'BASE ARTICLE SAMUEL 25012023 v2'!$A$1:$H$1287,8,FALSE)</f>
        <v>1.18</v>
      </c>
      <c r="I3886">
        <v>1.1299999999999999</v>
      </c>
      <c r="J3886">
        <f t="shared" si="484"/>
        <v>1.1299999999999999</v>
      </c>
      <c r="K3886" s="6">
        <f>VLOOKUP(M3886,'BASE ARTICLE SAMUEL 25012023 v2'!$A$1:$K$1287,11,FALSE)</f>
        <v>1.77</v>
      </c>
      <c r="L3886" s="6">
        <f t="shared" si="485"/>
        <v>1.77</v>
      </c>
      <c r="M3886" t="s">
        <v>2066</v>
      </c>
      <c r="N3886" t="str">
        <f>VLOOKUP(M3886,'BASE ARTICLE SAMUEL 25012023 v1'!$A$2:$B$1287,2,FALSE)</f>
        <v>AN</v>
      </c>
      <c r="O3886">
        <f t="shared" si="486"/>
        <v>1.18</v>
      </c>
    </row>
    <row r="3887" spans="1:15" outlineLevel="2" x14ac:dyDescent="0.25">
      <c r="A3887" t="s">
        <v>2033</v>
      </c>
      <c r="B3887" s="74" t="str">
        <f t="shared" si="481"/>
        <v>6EHSLSC</v>
      </c>
      <c r="C3887" t="str">
        <f>VLOOKUP(A3887,'BASE ARTICLE SAMUEL 25012023 v1'!$A$1:$B$1287,2,FALSE)</f>
        <v>NP</v>
      </c>
      <c r="D3887" t="s">
        <v>68</v>
      </c>
      <c r="E3887">
        <v>1</v>
      </c>
      <c r="F3887" t="s">
        <v>69</v>
      </c>
      <c r="G3887" s="71">
        <f>VLOOKUP(M3887,'BASE ARTICLE SAMUEL 25012023 v1'!$A$1:$F$1287,6,FALSE)</f>
        <v>0.94</v>
      </c>
      <c r="H3887" s="6">
        <f>VLOOKUP(M3887,'BASE ARTICLE SAMUEL 25012023 v2'!$A$1:$H$1287,8,FALSE)</f>
        <v>0.94</v>
      </c>
      <c r="I3887">
        <v>1.41</v>
      </c>
      <c r="J3887">
        <f t="shared" si="484"/>
        <v>1.41</v>
      </c>
      <c r="K3887" s="6">
        <f>VLOOKUP(M3887,'BASE ARTICLE SAMUEL 25012023 v2'!$A$1:$K$1287,11,FALSE)</f>
        <v>1.41</v>
      </c>
      <c r="L3887" s="6">
        <f t="shared" si="485"/>
        <v>1.41</v>
      </c>
      <c r="M3887" t="s">
        <v>68</v>
      </c>
      <c r="N3887" t="str">
        <f>VLOOKUP(M3887,'BASE ARTICLE SAMUEL 25012023 v1'!$A$2:$B$1287,2,FALSE)</f>
        <v>AS</v>
      </c>
      <c r="O3887">
        <f t="shared" si="486"/>
        <v>0.94</v>
      </c>
    </row>
    <row r="3888" spans="1:15" outlineLevel="2" x14ac:dyDescent="0.25">
      <c r="A3888" t="s">
        <v>2033</v>
      </c>
      <c r="B3888" s="74" t="str">
        <f t="shared" si="481"/>
        <v>6EHSLSC</v>
      </c>
      <c r="C3888" t="str">
        <f>VLOOKUP(A3888,'BASE ARTICLE SAMUEL 25012023 v1'!$A$1:$B$1287,2,FALSE)</f>
        <v>NP</v>
      </c>
      <c r="D3888" t="s">
        <v>780</v>
      </c>
      <c r="E3888">
        <v>1</v>
      </c>
      <c r="F3888" t="s">
        <v>781</v>
      </c>
      <c r="G3888" s="71">
        <f>VLOOKUP(M3888,'BASE ARTICLE SAMUEL 25012023 v1'!$A$1:$F$1287,6,FALSE)</f>
        <v>0.75</v>
      </c>
      <c r="H3888" s="6">
        <f>VLOOKUP(M3888,'BASE ARTICLE SAMUEL 25012023 v2'!$A$1:$H$1287,8,FALSE)</f>
        <v>0.81200000000000006</v>
      </c>
      <c r="I3888">
        <v>1</v>
      </c>
      <c r="J3888">
        <f t="shared" si="484"/>
        <v>1</v>
      </c>
      <c r="K3888" s="6">
        <f>VLOOKUP(M3888,'BASE ARTICLE SAMUEL 25012023 v2'!$A$1:$K$1287,11,FALSE)</f>
        <v>1.07996</v>
      </c>
      <c r="L3888" s="6">
        <f t="shared" si="485"/>
        <v>1.07996</v>
      </c>
      <c r="M3888" t="s">
        <v>780</v>
      </c>
      <c r="N3888" t="str">
        <f>VLOOKUP(M3888,'BASE ARTICLE SAMUEL 25012023 v1'!$A$2:$B$1287,2,FALSE)</f>
        <v>AN</v>
      </c>
      <c r="O3888">
        <f t="shared" si="486"/>
        <v>0.81200000000000006</v>
      </c>
    </row>
    <row r="3889" spans="1:15" outlineLevel="2" x14ac:dyDescent="0.25">
      <c r="A3889" t="s">
        <v>2033</v>
      </c>
      <c r="B3889" s="74" t="str">
        <f t="shared" si="481"/>
        <v>6EHSLSC</v>
      </c>
      <c r="C3889" t="str">
        <f>VLOOKUP(A3889,'BASE ARTICLE SAMUEL 25012023 v1'!$A$1:$B$1287,2,FALSE)</f>
        <v>NP</v>
      </c>
      <c r="D3889" t="s">
        <v>1603</v>
      </c>
      <c r="E3889">
        <v>1</v>
      </c>
      <c r="F3889" t="s">
        <v>1604</v>
      </c>
      <c r="G3889" s="71">
        <f>VLOOKUP(M3889,'BASE ARTICLE SAMUEL 25012023 v1'!$A$1:$F$1287,6,FALSE)</f>
        <v>50</v>
      </c>
      <c r="H3889" s="6">
        <f>VLOOKUP(M3889,'BASE ARTICLE SAMUEL 25012023 v2'!$A$1:$H$1287,8,FALSE)</f>
        <v>0</v>
      </c>
      <c r="I3889">
        <v>75</v>
      </c>
      <c r="J3889">
        <f t="shared" si="484"/>
        <v>75</v>
      </c>
      <c r="K3889" s="6">
        <f>VLOOKUP(M3889,'BASE ARTICLE SAMUEL 25012023 v2'!$A$1:$K$1287,11,FALSE)</f>
        <v>75</v>
      </c>
      <c r="L3889" s="6">
        <f t="shared" si="485"/>
        <v>75</v>
      </c>
      <c r="M3889" t="s">
        <v>1603</v>
      </c>
      <c r="N3889" t="str">
        <f>VLOOKUP(M3889,'BASE ARTICLE SAMUEL 25012023 v1'!$A$2:$B$1287,2,FALSE)</f>
        <v>AN</v>
      </c>
      <c r="O3889">
        <f t="shared" si="486"/>
        <v>0</v>
      </c>
    </row>
    <row r="3890" spans="1:15" outlineLevel="2" x14ac:dyDescent="0.25">
      <c r="A3890" t="s">
        <v>2033</v>
      </c>
      <c r="B3890" s="74" t="str">
        <f t="shared" si="481"/>
        <v>6EHSLSC</v>
      </c>
      <c r="C3890" t="str">
        <f>VLOOKUP(A3890,'BASE ARTICLE SAMUEL 25012023 v1'!$A$1:$B$1287,2,FALSE)</f>
        <v>NP</v>
      </c>
      <c r="D3890" t="s">
        <v>78</v>
      </c>
      <c r="E3890">
        <v>1</v>
      </c>
      <c r="F3890" t="s">
        <v>79</v>
      </c>
      <c r="G3890" s="71">
        <f>VLOOKUP(M3890,'BASE ARTICLE SAMUEL 25012023 v1'!$A$1:$F$1287,6,FALSE)</f>
        <v>17.600000000000001</v>
      </c>
      <c r="H3890" s="6">
        <f>VLOOKUP(M3890,'BASE ARTICLE SAMUEL 25012023 v2'!$A$1:$H$1287,8,FALSE)</f>
        <v>17.600000000000001</v>
      </c>
      <c r="I3890">
        <v>34.56</v>
      </c>
      <c r="J3890">
        <f t="shared" si="484"/>
        <v>34.56</v>
      </c>
      <c r="K3890" s="6">
        <f>VLOOKUP(M3890,'BASE ARTICLE SAMUEL 25012023 v2'!$A$1:$K$1287,11,FALSE)</f>
        <v>35.200000000000003</v>
      </c>
      <c r="L3890" s="6">
        <f t="shared" si="485"/>
        <v>35.200000000000003</v>
      </c>
      <c r="M3890" t="s">
        <v>78</v>
      </c>
      <c r="N3890" t="str">
        <f>VLOOKUP(M3890,'BASE ARTICLE SAMUEL 25012023 v1'!$A$2:$B$1287,2,FALSE)</f>
        <v>AS</v>
      </c>
      <c r="O3890">
        <f t="shared" si="486"/>
        <v>17.600000000000001</v>
      </c>
    </row>
    <row r="3891" spans="1:15" outlineLevel="2" x14ac:dyDescent="0.25">
      <c r="A3891" t="s">
        <v>2033</v>
      </c>
      <c r="B3891" s="74" t="str">
        <f t="shared" si="481"/>
        <v>6EHSLSC</v>
      </c>
      <c r="C3891" t="str">
        <f>VLOOKUP(A3891,'BASE ARTICLE SAMUEL 25012023 v1'!$A$1:$B$1287,2,FALSE)</f>
        <v>NP</v>
      </c>
      <c r="D3891" t="s">
        <v>84</v>
      </c>
      <c r="E3891">
        <v>1</v>
      </c>
      <c r="F3891" t="s">
        <v>85</v>
      </c>
      <c r="G3891" s="71">
        <f>VLOOKUP(M3891,'BASE ARTICLE SAMUEL 25012023 v1'!$A$1:$F$1287,6,FALSE)</f>
        <v>13.85</v>
      </c>
      <c r="H3891" s="6">
        <f>VLOOKUP(M3891,'BASE ARTICLE SAMUEL 25012023 v2'!$A$1:$H$1287,8,FALSE)</f>
        <v>12.04</v>
      </c>
      <c r="I3891">
        <v>20.78</v>
      </c>
      <c r="J3891">
        <f t="shared" si="484"/>
        <v>20.78</v>
      </c>
      <c r="K3891" s="6">
        <f>VLOOKUP(M3891,'BASE ARTICLE SAMUEL 25012023 v2'!$A$1:$K$1287,11,FALSE)</f>
        <v>18.059999999999999</v>
      </c>
      <c r="L3891" s="6">
        <f t="shared" si="485"/>
        <v>18.059999999999999</v>
      </c>
      <c r="M3891" t="s">
        <v>84</v>
      </c>
      <c r="N3891" t="str">
        <f>VLOOKUP(M3891,'BASE ARTICLE SAMUEL 25012023 v1'!$A$2:$B$1287,2,FALSE)</f>
        <v>AS</v>
      </c>
      <c r="O3891">
        <f t="shared" si="486"/>
        <v>12.04</v>
      </c>
    </row>
    <row r="3892" spans="1:15" outlineLevel="2" x14ac:dyDescent="0.25">
      <c r="A3892" t="s">
        <v>2033</v>
      </c>
      <c r="B3892" s="74" t="str">
        <f t="shared" si="481"/>
        <v>6EHSLSC</v>
      </c>
      <c r="C3892" t="str">
        <f>VLOOKUP(A3892,'BASE ARTICLE SAMUEL 25012023 v1'!$A$1:$B$1287,2,FALSE)</f>
        <v>NP</v>
      </c>
      <c r="D3892" t="s">
        <v>1788</v>
      </c>
      <c r="E3892">
        <v>2</v>
      </c>
      <c r="F3892" t="s">
        <v>1789</v>
      </c>
      <c r="G3892" s="71">
        <f>VLOOKUP(M3892,'BASE ARTICLE SAMUEL 25012023 v1'!$A$1:$F$1287,6,FALSE)</f>
        <v>3.59</v>
      </c>
      <c r="H3892" s="6">
        <f>VLOOKUP(M3892,'BASE ARTICLE SAMUEL 25012023 v2'!$A$1:$H$1287,8,FALSE)</f>
        <v>2.89</v>
      </c>
      <c r="I3892">
        <v>5.51</v>
      </c>
      <c r="J3892">
        <f t="shared" si="484"/>
        <v>11.02</v>
      </c>
      <c r="K3892" s="6">
        <f>VLOOKUP(M3892,'BASE ARTICLE SAMUEL 25012023 v2'!$A$1:$K$1287,11,FALSE)</f>
        <v>5.5460000000000003</v>
      </c>
      <c r="L3892" s="6">
        <f t="shared" si="485"/>
        <v>11.092000000000001</v>
      </c>
      <c r="M3892" t="s">
        <v>1788</v>
      </c>
      <c r="N3892" t="str">
        <f>VLOOKUP(M3892,'BASE ARTICLE SAMUEL 25012023 v1'!$A$2:$B$1287,2,FALSE)</f>
        <v>AF</v>
      </c>
      <c r="O3892">
        <f t="shared" si="486"/>
        <v>5.78</v>
      </c>
    </row>
    <row r="3893" spans="1:15" outlineLevel="2" x14ac:dyDescent="0.25">
      <c r="A3893" t="s">
        <v>2033</v>
      </c>
      <c r="B3893" s="74" t="str">
        <f t="shared" si="481"/>
        <v>6EHSLSC</v>
      </c>
      <c r="C3893" t="str">
        <f>VLOOKUP(A3893,'BASE ARTICLE SAMUEL 25012023 v1'!$A$1:$B$1287,2,FALSE)</f>
        <v>NP</v>
      </c>
      <c r="D3893" t="s">
        <v>1645</v>
      </c>
      <c r="E3893">
        <v>2</v>
      </c>
      <c r="F3893" t="s">
        <v>1646</v>
      </c>
      <c r="G3893" s="71">
        <f>VLOOKUP(M3893,'BASE ARTICLE SAMUEL 25012023 v1'!$A$1:$F$1287,6,FALSE)</f>
        <v>6.18</v>
      </c>
      <c r="H3893" s="6">
        <f>VLOOKUP(M3893,'BASE ARTICLE SAMUEL 25012023 v2'!$A$1:$H$1287,8,FALSE)</f>
        <v>5.78</v>
      </c>
      <c r="I3893">
        <v>9.5299999999999994</v>
      </c>
      <c r="J3893">
        <f t="shared" si="484"/>
        <v>19.059999999999999</v>
      </c>
      <c r="K3893" s="6">
        <f>VLOOKUP(M3893,'BASE ARTICLE SAMUEL 25012023 v2'!$A$1:$K$1287,11,FALSE)</f>
        <v>9.5920000000000005</v>
      </c>
      <c r="L3893" s="6">
        <f t="shared" si="485"/>
        <v>19.184000000000001</v>
      </c>
      <c r="M3893" t="s">
        <v>1645</v>
      </c>
      <c r="N3893" t="str">
        <f>VLOOKUP(M3893,'BASE ARTICLE SAMUEL 25012023 v1'!$A$2:$B$1287,2,FALSE)</f>
        <v>AF</v>
      </c>
      <c r="O3893">
        <f t="shared" si="486"/>
        <v>11.56</v>
      </c>
    </row>
    <row r="3894" spans="1:15" outlineLevel="2" x14ac:dyDescent="0.25">
      <c r="A3894" t="s">
        <v>2033</v>
      </c>
      <c r="B3894" s="74" t="str">
        <f t="shared" si="481"/>
        <v>6EHSLSC</v>
      </c>
      <c r="C3894" t="str">
        <f>VLOOKUP(A3894,'BASE ARTICLE SAMUEL 25012023 v1'!$A$1:$B$1287,2,FALSE)</f>
        <v>NP</v>
      </c>
      <c r="D3894" t="s">
        <v>956</v>
      </c>
      <c r="E3894">
        <v>1</v>
      </c>
      <c r="F3894" t="s">
        <v>957</v>
      </c>
      <c r="G3894" s="71">
        <f>VLOOKUP(M3894,'BASE ARTICLE SAMUEL 25012023 v1'!$A$1:$F$1287,6,FALSE)</f>
        <v>395.66</v>
      </c>
      <c r="H3894" s="6">
        <f>VLOOKUP(M3894,'BASE ARTICLE SAMUEL 25012023 v2'!$A$1:$H$1287,8,FALSE)</f>
        <v>386.95</v>
      </c>
      <c r="I3894">
        <v>553.91999999999996</v>
      </c>
      <c r="J3894">
        <f t="shared" si="484"/>
        <v>553.91999999999996</v>
      </c>
      <c r="K3894" s="6">
        <f>VLOOKUP(M3894,'BASE ARTICLE SAMUEL 25012023 v2'!$A$1:$K$1287,11,FALSE)</f>
        <v>522.38250000000005</v>
      </c>
      <c r="L3894" s="6">
        <f t="shared" si="485"/>
        <v>522.38250000000005</v>
      </c>
      <c r="M3894" t="s">
        <v>956</v>
      </c>
      <c r="N3894" t="str">
        <f>VLOOKUP(M3894,'BASE ARTICLE SAMUEL 25012023 v1'!$A$2:$B$1287,2,FALSE)</f>
        <v>AN</v>
      </c>
      <c r="O3894">
        <f t="shared" si="486"/>
        <v>386.95</v>
      </c>
    </row>
    <row r="3895" spans="1:15" outlineLevel="2" x14ac:dyDescent="0.25">
      <c r="A3895" t="s">
        <v>2033</v>
      </c>
      <c r="B3895" s="74" t="str">
        <f t="shared" si="481"/>
        <v>6EHSLSC</v>
      </c>
      <c r="C3895" t="str">
        <f>VLOOKUP(A3895,'BASE ARTICLE SAMUEL 25012023 v1'!$A$1:$B$1287,2,FALSE)</f>
        <v>NP</v>
      </c>
      <c r="D3895" t="s">
        <v>1775</v>
      </c>
      <c r="E3895">
        <v>2</v>
      </c>
      <c r="F3895" t="s">
        <v>1776</v>
      </c>
      <c r="G3895" s="71">
        <f>VLOOKUP(M3895,'BASE ARTICLE SAMUEL 25012023 v1'!$A$1:$F$1287,6,FALSE)</f>
        <v>6.46</v>
      </c>
      <c r="H3895" s="6">
        <f>VLOOKUP(M3895,'BASE ARTICLE SAMUEL 25012023 v2'!$A$1:$H$1287,8,FALSE)</f>
        <v>1.5585</v>
      </c>
      <c r="I3895">
        <v>13.62</v>
      </c>
      <c r="J3895">
        <f t="shared" si="484"/>
        <v>27.24</v>
      </c>
      <c r="K3895" s="6">
        <f>VLOOKUP(M3895,'BASE ARTICLE SAMUEL 25012023 v2'!$A$1:$K$1287,11,FALSE)</f>
        <v>14.0457</v>
      </c>
      <c r="L3895" s="6">
        <f t="shared" si="485"/>
        <v>28.0914</v>
      </c>
      <c r="M3895" t="s">
        <v>1775</v>
      </c>
      <c r="N3895" t="str">
        <f>VLOOKUP(M3895,'BASE ARTICLE SAMUEL 25012023 v1'!$A$2:$B$1287,2,FALSE)</f>
        <v>AF</v>
      </c>
      <c r="O3895">
        <f t="shared" si="486"/>
        <v>3.117</v>
      </c>
    </row>
    <row r="3896" spans="1:15" outlineLevel="2" x14ac:dyDescent="0.25">
      <c r="A3896" t="s">
        <v>2033</v>
      </c>
      <c r="B3896" s="74" t="str">
        <f t="shared" si="481"/>
        <v>6EHSLSC</v>
      </c>
      <c r="C3896" t="str">
        <f>VLOOKUP(A3896,'BASE ARTICLE SAMUEL 25012023 v1'!$A$1:$B$1287,2,FALSE)</f>
        <v>NP</v>
      </c>
      <c r="D3896" t="s">
        <v>88</v>
      </c>
      <c r="E3896">
        <v>3</v>
      </c>
      <c r="F3896" t="s">
        <v>89</v>
      </c>
      <c r="G3896" s="71">
        <f>VLOOKUP(M3896,'BASE ARTICLE SAMUEL 25012023 v1'!$A$1:$F$1287,6,FALSE)</f>
        <v>3.17</v>
      </c>
      <c r="H3896" s="6">
        <f>VLOOKUP(M3896,'BASE ARTICLE SAMUEL 25012023 v2'!$A$1:$H$1287,8,FALSE)</f>
        <v>2.98</v>
      </c>
      <c r="I3896">
        <v>6.34</v>
      </c>
      <c r="J3896">
        <f t="shared" si="484"/>
        <v>19.02</v>
      </c>
      <c r="K3896" s="6">
        <f>VLOOKUP(M3896,'BASE ARTICLE SAMUEL 25012023 v2'!$A$1:$K$1287,11,FALSE)</f>
        <v>5.96</v>
      </c>
      <c r="L3896" s="6">
        <f t="shared" si="485"/>
        <v>17.88</v>
      </c>
      <c r="M3896" t="s">
        <v>88</v>
      </c>
      <c r="N3896" t="str">
        <f>VLOOKUP(M3896,'BASE ARTICLE SAMUEL 25012023 v1'!$A$2:$B$1287,2,FALSE)</f>
        <v>AS</v>
      </c>
      <c r="O3896">
        <f t="shared" si="486"/>
        <v>8.94</v>
      </c>
    </row>
    <row r="3897" spans="1:15" outlineLevel="2" x14ac:dyDescent="0.25">
      <c r="A3897" t="s">
        <v>2033</v>
      </c>
      <c r="B3897" s="74" t="str">
        <f t="shared" si="481"/>
        <v>6EHSLSC</v>
      </c>
      <c r="C3897" t="str">
        <f>VLOOKUP(A3897,'BASE ARTICLE SAMUEL 25012023 v1'!$A$1:$B$1287,2,FALSE)</f>
        <v>NP</v>
      </c>
      <c r="D3897" t="s">
        <v>33</v>
      </c>
      <c r="E3897">
        <v>1</v>
      </c>
      <c r="F3897" t="s">
        <v>34</v>
      </c>
      <c r="G3897" s="71">
        <f>VLOOKUP(M3897,'BASE ARTICLE SAMUEL 25012023 v1'!$A$1:$F$1287,6,FALSE)</f>
        <v>11.55</v>
      </c>
      <c r="H3897" s="6">
        <f>VLOOKUP(M3897,'BASE ARTICLE SAMUEL 25012023 v2'!$A$1:$H$1287,8,FALSE)</f>
        <v>11.55</v>
      </c>
      <c r="I3897">
        <v>22</v>
      </c>
      <c r="J3897">
        <f t="shared" si="484"/>
        <v>22</v>
      </c>
      <c r="K3897" s="6">
        <f>VLOOKUP(M3897,'BASE ARTICLE SAMUEL 25012023 v2'!$A$1:$K$1287,11,FALSE)</f>
        <v>23.1</v>
      </c>
      <c r="L3897" s="6">
        <f t="shared" si="485"/>
        <v>23.1</v>
      </c>
      <c r="M3897" t="s">
        <v>33</v>
      </c>
      <c r="N3897" t="str">
        <f>VLOOKUP(M3897,'BASE ARTICLE SAMUEL 25012023 v1'!$A$2:$B$1287,2,FALSE)</f>
        <v>AS</v>
      </c>
      <c r="O3897">
        <f t="shared" si="486"/>
        <v>11.55</v>
      </c>
    </row>
    <row r="3898" spans="1:15" outlineLevel="1" x14ac:dyDescent="0.25">
      <c r="A3898" s="74" t="s">
        <v>4317</v>
      </c>
      <c r="B3898" s="74" t="str">
        <f t="shared" si="481"/>
        <v>KCAREX6EHSLSC</v>
      </c>
      <c r="H3898" s="6" t="e">
        <f>VLOOKUP(M3898,'BASE ARTICLE SAMUEL 25012023 v2'!$A$1:$H$1287,8,FALSE)</f>
        <v>#N/A</v>
      </c>
      <c r="K3898" s="6" t="e">
        <f>VLOOKUP(M3898,'BASE ARTICLE SAMUEL 25012023 v2'!$A$1:$K$1287,11,FALSE)</f>
        <v>#N/A</v>
      </c>
      <c r="L3898" s="6">
        <f>SUBTOTAL(9,L3879:L3897)</f>
        <v>928.12486000000013</v>
      </c>
      <c r="O3898">
        <f>SUBTOTAL(9,O3879:O3897)</f>
        <v>577.78</v>
      </c>
    </row>
    <row r="3899" spans="1:15" outlineLevel="2" x14ac:dyDescent="0.25">
      <c r="A3899" t="s">
        <v>1808</v>
      </c>
      <c r="B3899" s="74" t="str">
        <f t="shared" si="481"/>
        <v>6EHSL</v>
      </c>
      <c r="C3899" t="str">
        <f>VLOOKUP(A3899,'BASE ARTICLE SAMUEL 25012023 v1'!$A$1:$B$1287,2,FALSE)</f>
        <v>AA</v>
      </c>
      <c r="D3899" t="s">
        <v>1777</v>
      </c>
      <c r="E3899">
        <v>1</v>
      </c>
      <c r="F3899" t="s">
        <v>1778</v>
      </c>
      <c r="G3899" s="71">
        <f>VLOOKUP(M3899,'BASE ARTICLE SAMUEL 25012023 v1'!$A$1:$F$1287,6,FALSE)</f>
        <v>725</v>
      </c>
      <c r="H3899" s="6">
        <f>VLOOKUP(M3899,'BASE ARTICLE SAMUEL 25012023 v2'!$A$1:$H$1287,8,FALSE)</f>
        <v>725</v>
      </c>
      <c r="I3899">
        <v>1087.5</v>
      </c>
      <c r="J3899">
        <f>E3899*I3899</f>
        <v>1087.5</v>
      </c>
      <c r="K3899" s="6">
        <f>VLOOKUP(M3899,'BASE ARTICLE SAMUEL 25012023 v2'!$A$1:$K$1287,11,FALSE)</f>
        <v>1087.5</v>
      </c>
      <c r="L3899" s="6">
        <f>E3899*K3899</f>
        <v>1087.5</v>
      </c>
      <c r="M3899" t="s">
        <v>1777</v>
      </c>
      <c r="N3899" t="str">
        <f>VLOOKUP(M3899,'BASE ARTICLE SAMUEL 25012023 v1'!$A$2:$B$1287,2,FALSE)</f>
        <v>AN</v>
      </c>
      <c r="O3899">
        <f t="shared" si="486"/>
        <v>725</v>
      </c>
    </row>
    <row r="3900" spans="1:15" outlineLevel="2" x14ac:dyDescent="0.25">
      <c r="A3900" t="s">
        <v>1808</v>
      </c>
      <c r="B3900" s="74" t="str">
        <f t="shared" si="481"/>
        <v>6EHSL</v>
      </c>
      <c r="C3900" t="str">
        <f>VLOOKUP(A3900,'BASE ARTICLE SAMUEL 25012023 v1'!$A$1:$B$1287,2,FALSE)</f>
        <v>AA</v>
      </c>
      <c r="D3900" t="s">
        <v>33</v>
      </c>
      <c r="E3900">
        <v>1</v>
      </c>
      <c r="F3900" t="s">
        <v>34</v>
      </c>
      <c r="G3900" s="71">
        <f>VLOOKUP(M3900,'BASE ARTICLE SAMUEL 25012023 v1'!$A$1:$F$1287,6,FALSE)</f>
        <v>11.55</v>
      </c>
      <c r="H3900" s="6">
        <f>VLOOKUP(M3900,'BASE ARTICLE SAMUEL 25012023 v2'!$A$1:$H$1287,8,FALSE)</f>
        <v>11.55</v>
      </c>
      <c r="I3900">
        <v>22</v>
      </c>
      <c r="J3900">
        <f>E3900*I3900</f>
        <v>22</v>
      </c>
      <c r="K3900" s="6">
        <f>VLOOKUP(M3900,'BASE ARTICLE SAMUEL 25012023 v2'!$A$1:$K$1287,11,FALSE)</f>
        <v>23.1</v>
      </c>
      <c r="L3900" s="6">
        <f>E3900*K3900</f>
        <v>23.1</v>
      </c>
      <c r="M3900" t="s">
        <v>33</v>
      </c>
      <c r="N3900" t="str">
        <f>VLOOKUP(M3900,'BASE ARTICLE SAMUEL 25012023 v1'!$A$2:$B$1287,2,FALSE)</f>
        <v>AS</v>
      </c>
      <c r="O3900">
        <f t="shared" si="486"/>
        <v>11.55</v>
      </c>
    </row>
    <row r="3901" spans="1:15" outlineLevel="2" x14ac:dyDescent="0.25">
      <c r="A3901" t="s">
        <v>1808</v>
      </c>
      <c r="B3901" s="74" t="str">
        <f t="shared" si="481"/>
        <v>6EHSL</v>
      </c>
      <c r="C3901" t="str">
        <f>VLOOKUP(A3901,'BASE ARTICLE SAMUEL 25012023 v1'!$A$1:$B$1287,2,FALSE)</f>
        <v>AA</v>
      </c>
      <c r="D3901" t="s">
        <v>78</v>
      </c>
      <c r="E3901">
        <v>1</v>
      </c>
      <c r="F3901" t="s">
        <v>79</v>
      </c>
      <c r="G3901" s="71">
        <f>VLOOKUP(M3901,'BASE ARTICLE SAMUEL 25012023 v1'!$A$1:$F$1287,6,FALSE)</f>
        <v>17.600000000000001</v>
      </c>
      <c r="H3901" s="6">
        <f>VLOOKUP(M3901,'BASE ARTICLE SAMUEL 25012023 v2'!$A$1:$H$1287,8,FALSE)</f>
        <v>17.600000000000001</v>
      </c>
      <c r="I3901">
        <v>34.56</v>
      </c>
      <c r="J3901">
        <f>E3901*I3901</f>
        <v>34.56</v>
      </c>
      <c r="K3901" s="6">
        <f>VLOOKUP(M3901,'BASE ARTICLE SAMUEL 25012023 v2'!$A$1:$K$1287,11,FALSE)</f>
        <v>35.200000000000003</v>
      </c>
      <c r="L3901" s="6">
        <f>E3901*K3901</f>
        <v>35.200000000000003</v>
      </c>
      <c r="M3901" t="s">
        <v>78</v>
      </c>
      <c r="N3901" t="str">
        <f>VLOOKUP(M3901,'BASE ARTICLE SAMUEL 25012023 v1'!$A$2:$B$1287,2,FALSE)</f>
        <v>AS</v>
      </c>
      <c r="O3901">
        <f t="shared" si="486"/>
        <v>17.600000000000001</v>
      </c>
    </row>
    <row r="3902" spans="1:15" outlineLevel="2" x14ac:dyDescent="0.25">
      <c r="A3902" t="s">
        <v>1808</v>
      </c>
      <c r="B3902" s="74" t="str">
        <f t="shared" si="481"/>
        <v>6EHSL</v>
      </c>
      <c r="C3902" t="str">
        <f>VLOOKUP(A3902,'BASE ARTICLE SAMUEL 25012023 v1'!$A$1:$B$1287,2,FALSE)</f>
        <v>AA</v>
      </c>
      <c r="D3902" t="s">
        <v>956</v>
      </c>
      <c r="E3902">
        <v>1</v>
      </c>
      <c r="F3902" t="s">
        <v>957</v>
      </c>
      <c r="G3902" s="71">
        <f>VLOOKUP(M3902,'BASE ARTICLE SAMUEL 25012023 v1'!$A$1:$F$1287,6,FALSE)</f>
        <v>395.66</v>
      </c>
      <c r="H3902" s="6">
        <f>VLOOKUP(M3902,'BASE ARTICLE SAMUEL 25012023 v2'!$A$1:$H$1287,8,FALSE)</f>
        <v>386.95</v>
      </c>
      <c r="I3902">
        <v>553.91999999999996</v>
      </c>
      <c r="J3902">
        <f>E3902*I3902</f>
        <v>553.91999999999996</v>
      </c>
      <c r="K3902" s="6">
        <f>VLOOKUP(M3902,'BASE ARTICLE SAMUEL 25012023 v2'!$A$1:$K$1287,11,FALSE)</f>
        <v>522.38250000000005</v>
      </c>
      <c r="L3902" s="6">
        <f>E3902*K3902</f>
        <v>522.38250000000005</v>
      </c>
      <c r="M3902" t="s">
        <v>956</v>
      </c>
      <c r="N3902" t="str">
        <f>VLOOKUP(M3902,'BASE ARTICLE SAMUEL 25012023 v1'!$A$2:$B$1287,2,FALSE)</f>
        <v>AN</v>
      </c>
      <c r="O3902">
        <f t="shared" si="486"/>
        <v>386.95</v>
      </c>
    </row>
    <row r="3903" spans="1:15" outlineLevel="2" x14ac:dyDescent="0.25">
      <c r="A3903" t="s">
        <v>1808</v>
      </c>
      <c r="B3903" s="74" t="str">
        <f t="shared" si="481"/>
        <v>6EHSL</v>
      </c>
      <c r="C3903" t="str">
        <f>VLOOKUP(A3903,'BASE ARTICLE SAMUEL 25012023 v1'!$A$1:$B$1287,2,FALSE)</f>
        <v>AA</v>
      </c>
      <c r="D3903" t="s">
        <v>2166</v>
      </c>
      <c r="E3903">
        <v>1</v>
      </c>
      <c r="F3903" t="s">
        <v>2167</v>
      </c>
      <c r="G3903" s="71">
        <f>VLOOKUP(M3903,'BASE ARTICLE SAMUEL 25012023 v1'!$A$1:$F$1287,6,FALSE)</f>
        <v>0</v>
      </c>
      <c r="H3903" s="6">
        <f>VLOOKUP(M3903,'BASE ARTICLE SAMUEL 25012023 v2'!$A$1:$H$1287,8,FALSE)</f>
        <v>160.91800000000001</v>
      </c>
      <c r="I3903">
        <v>340</v>
      </c>
      <c r="J3903">
        <f>E3903*I3903</f>
        <v>340</v>
      </c>
      <c r="K3903" s="6">
        <f>VLOOKUP(M3903,'BASE ARTICLE SAMUEL 25012023 v2'!$A$1:$K$1287,11,FALSE)</f>
        <v>345.91836000000001</v>
      </c>
      <c r="L3903" s="6">
        <f>E3903*K3903</f>
        <v>345.91836000000001</v>
      </c>
      <c r="M3903" t="s">
        <v>2166</v>
      </c>
      <c r="N3903" t="str">
        <f>VLOOKUP(M3903,'BASE ARTICLE SAMUEL 25012023 v1'!$A$2:$B$1287,2,FALSE)</f>
        <v>AF</v>
      </c>
      <c r="O3903">
        <f t="shared" si="486"/>
        <v>160.91800000000001</v>
      </c>
    </row>
    <row r="3904" spans="1:15" outlineLevel="1" x14ac:dyDescent="0.25">
      <c r="A3904" s="74" t="s">
        <v>4318</v>
      </c>
      <c r="B3904" s="74" t="str">
        <f t="shared" si="481"/>
        <v>KCAREX6EHSL</v>
      </c>
      <c r="H3904" s="6" t="e">
        <f>VLOOKUP(M3904,'BASE ARTICLE SAMUEL 25012023 v2'!$A$1:$H$1287,8,FALSE)</f>
        <v>#N/A</v>
      </c>
      <c r="K3904" s="6" t="e">
        <f>VLOOKUP(M3904,'BASE ARTICLE SAMUEL 25012023 v2'!$A$1:$K$1287,11,FALSE)</f>
        <v>#N/A</v>
      </c>
      <c r="L3904" s="6">
        <f>SUBTOTAL(9,L3899:L3903)</f>
        <v>2014.10086</v>
      </c>
      <c r="O3904">
        <f>SUBTOTAL(9,O3899:O3903)</f>
        <v>1302.018</v>
      </c>
    </row>
    <row r="3905" spans="1:15" outlineLevel="2" x14ac:dyDescent="0.25">
      <c r="A3905" t="s">
        <v>1806</v>
      </c>
      <c r="B3905" s="74" t="str">
        <f t="shared" si="481"/>
        <v>PVC6EH</v>
      </c>
      <c r="C3905" t="str">
        <f>VLOOKUP(A3905,'BASE ARTICLE SAMUEL 25012023 v1'!$A$1:$B$1287,2,FALSE)</f>
        <v>Z</v>
      </c>
      <c r="D3905" t="s">
        <v>728</v>
      </c>
      <c r="E3905">
        <v>5</v>
      </c>
      <c r="F3905" t="s">
        <v>729</v>
      </c>
      <c r="G3905" s="71">
        <f>VLOOKUP(M3905,'BASE ARTICLE SAMUEL 25012023 v1'!$A$1:$F$1287,6,FALSE)</f>
        <v>2.42</v>
      </c>
      <c r="H3905" s="6">
        <f>VLOOKUP(M3905,'BASE ARTICLE SAMUEL 25012023 v2'!$A$1:$H$1287,8,FALSE)</f>
        <v>2.42</v>
      </c>
      <c r="I3905">
        <v>3.02</v>
      </c>
      <c r="J3905">
        <f t="shared" ref="J3905:J3926" si="487">E3905*I3905</f>
        <v>15.1</v>
      </c>
      <c r="K3905" s="6">
        <f>VLOOKUP(M3905,'BASE ARTICLE SAMUEL 25012023 v2'!$A$1:$K$1287,11,FALSE)</f>
        <v>3.0249999999999999</v>
      </c>
      <c r="L3905" s="6">
        <f t="shared" ref="L3905:L3926" si="488">E3905*K3905</f>
        <v>15.125</v>
      </c>
      <c r="M3905" t="s">
        <v>728</v>
      </c>
      <c r="N3905" t="str">
        <f>VLOOKUP(M3905,'BASE ARTICLE SAMUEL 25012023 v1'!$A$2:$B$1287,2,FALSE)</f>
        <v>AN</v>
      </c>
      <c r="O3905">
        <f t="shared" si="486"/>
        <v>12.1</v>
      </c>
    </row>
    <row r="3906" spans="1:15" outlineLevel="2" x14ac:dyDescent="0.25">
      <c r="A3906" t="s">
        <v>1806</v>
      </c>
      <c r="B3906" s="74" t="str">
        <f t="shared" si="481"/>
        <v>PVC6EH</v>
      </c>
      <c r="C3906" t="str">
        <f>VLOOKUP(A3906,'BASE ARTICLE SAMUEL 25012023 v1'!$A$1:$B$1287,2,FALSE)</f>
        <v>Z</v>
      </c>
      <c r="D3906" t="s">
        <v>1038</v>
      </c>
      <c r="E3906">
        <v>5</v>
      </c>
      <c r="F3906" t="s">
        <v>1039</v>
      </c>
      <c r="G3906" s="71">
        <f>VLOOKUP(M3906,'BASE ARTICLE SAMUEL 25012023 v1'!$A$1:$F$1287,6,FALSE)</f>
        <v>18.43</v>
      </c>
      <c r="H3906" s="6">
        <f>VLOOKUP(M3906,'BASE ARTICLE SAMUEL 25012023 v2'!$A$1:$H$1287,8,FALSE)</f>
        <v>17.14</v>
      </c>
      <c r="I3906">
        <v>27.65</v>
      </c>
      <c r="J3906">
        <f t="shared" si="487"/>
        <v>138.25</v>
      </c>
      <c r="K3906" s="6">
        <f>VLOOKUP(M3906,'BASE ARTICLE SAMUEL 25012023 v2'!$A$1:$K$1287,11,FALSE)</f>
        <v>25.71</v>
      </c>
      <c r="L3906" s="6">
        <f t="shared" si="488"/>
        <v>128.55000000000001</v>
      </c>
      <c r="M3906" t="s">
        <v>1038</v>
      </c>
      <c r="N3906" t="str">
        <f>VLOOKUP(M3906,'BASE ARTICLE SAMUEL 25012023 v1'!$A$2:$B$1287,2,FALSE)</f>
        <v>AS</v>
      </c>
      <c r="O3906">
        <f t="shared" si="486"/>
        <v>85.7</v>
      </c>
    </row>
    <row r="3907" spans="1:15" outlineLevel="2" x14ac:dyDescent="0.25">
      <c r="A3907" t="s">
        <v>1806</v>
      </c>
      <c r="B3907" s="74" t="str">
        <f t="shared" si="481"/>
        <v>PVC6EH</v>
      </c>
      <c r="C3907" t="str">
        <f>VLOOKUP(A3907,'BASE ARTICLE SAMUEL 25012023 v1'!$A$1:$B$1287,2,FALSE)</f>
        <v>Z</v>
      </c>
      <c r="D3907" t="s">
        <v>1802</v>
      </c>
      <c r="E3907">
        <v>1</v>
      </c>
      <c r="F3907" t="s">
        <v>1803</v>
      </c>
      <c r="G3907" s="71">
        <f>VLOOKUP(M3907,'BASE ARTICLE SAMUEL 25012023 v1'!$A$1:$F$1287,6,FALSE)</f>
        <v>324.95999999999998</v>
      </c>
      <c r="H3907" s="6">
        <f>VLOOKUP(M3907,'BASE ARTICLE SAMUEL 25012023 v2'!$A$1:$H$1287,8,FALSE)</f>
        <v>265.36</v>
      </c>
      <c r="I3907">
        <v>487.44</v>
      </c>
      <c r="J3907">
        <f t="shared" si="487"/>
        <v>487.44</v>
      </c>
      <c r="K3907" s="6">
        <f>VLOOKUP(M3907,'BASE ARTICLE SAMUEL 25012023 v2'!$A$1:$K$1287,11,FALSE)</f>
        <v>487.44</v>
      </c>
      <c r="L3907" s="6">
        <f t="shared" si="488"/>
        <v>487.44</v>
      </c>
      <c r="M3907" t="s">
        <v>1802</v>
      </c>
      <c r="N3907" t="str">
        <f>VLOOKUP(M3907,'BASE ARTICLE SAMUEL 25012023 v1'!$A$2:$B$1287,2,FALSE)</f>
        <v>AF</v>
      </c>
      <c r="O3907">
        <f t="shared" si="486"/>
        <v>265.36</v>
      </c>
    </row>
    <row r="3908" spans="1:15" outlineLevel="2" x14ac:dyDescent="0.25">
      <c r="A3908" t="s">
        <v>1806</v>
      </c>
      <c r="B3908" s="74" t="str">
        <f t="shared" ref="B3908:B3971" si="489">MID(A3908,7,100)</f>
        <v>PVC6EH</v>
      </c>
      <c r="C3908" t="str">
        <f>VLOOKUP(A3908,'BASE ARTICLE SAMUEL 25012023 v1'!$A$1:$B$1287,2,FALSE)</f>
        <v>Z</v>
      </c>
      <c r="D3908" t="s">
        <v>130</v>
      </c>
      <c r="E3908">
        <v>1</v>
      </c>
      <c r="F3908" t="s">
        <v>131</v>
      </c>
      <c r="G3908" s="71">
        <f>VLOOKUP(M3908,'BASE ARTICLE SAMUEL 25012023 v1'!$A$1:$F$1287,6,FALSE)</f>
        <v>64.790000000000006</v>
      </c>
      <c r="H3908" s="6">
        <f>VLOOKUP(M3908,'BASE ARTICLE SAMUEL 25012023 v2'!$A$1:$H$1287,8,FALSE)</f>
        <v>64.790000000000006</v>
      </c>
      <c r="I3908">
        <v>127.22</v>
      </c>
      <c r="J3908">
        <f t="shared" si="487"/>
        <v>127.22</v>
      </c>
      <c r="K3908" s="6">
        <f>VLOOKUP(M3908,'BASE ARTICLE SAMUEL 25012023 v2'!$A$1:$K$1287,11,FALSE)</f>
        <v>129.58000000000001</v>
      </c>
      <c r="L3908" s="6">
        <f t="shared" si="488"/>
        <v>129.58000000000001</v>
      </c>
      <c r="M3908" t="s">
        <v>130</v>
      </c>
      <c r="N3908" t="str">
        <f>VLOOKUP(M3908,'BASE ARTICLE SAMUEL 25012023 v1'!$A$2:$B$1287,2,FALSE)</f>
        <v>AS</v>
      </c>
      <c r="O3908">
        <f t="shared" si="486"/>
        <v>64.790000000000006</v>
      </c>
    </row>
    <row r="3909" spans="1:15" outlineLevel="2" x14ac:dyDescent="0.25">
      <c r="A3909" t="s">
        <v>1806</v>
      </c>
      <c r="B3909" s="74" t="str">
        <f t="shared" si="489"/>
        <v>PVC6EH</v>
      </c>
      <c r="C3909" t="str">
        <f>VLOOKUP(A3909,'BASE ARTICLE SAMUEL 25012023 v1'!$A$1:$B$1287,2,FALSE)</f>
        <v>Z</v>
      </c>
      <c r="D3909" t="s">
        <v>1777</v>
      </c>
      <c r="E3909">
        <v>1</v>
      </c>
      <c r="F3909" t="s">
        <v>1778</v>
      </c>
      <c r="G3909" s="71">
        <f>VLOOKUP(M3909,'BASE ARTICLE SAMUEL 25012023 v1'!$A$1:$F$1287,6,FALSE)</f>
        <v>725</v>
      </c>
      <c r="H3909" s="6">
        <f>VLOOKUP(M3909,'BASE ARTICLE SAMUEL 25012023 v2'!$A$1:$H$1287,8,FALSE)</f>
        <v>725</v>
      </c>
      <c r="I3909">
        <v>1087.5</v>
      </c>
      <c r="J3909">
        <f t="shared" si="487"/>
        <v>1087.5</v>
      </c>
      <c r="K3909" s="6">
        <f>VLOOKUP(M3909,'BASE ARTICLE SAMUEL 25012023 v2'!$A$1:$K$1287,11,FALSE)</f>
        <v>1087.5</v>
      </c>
      <c r="L3909" s="6">
        <f t="shared" si="488"/>
        <v>1087.5</v>
      </c>
      <c r="M3909" t="s">
        <v>1777</v>
      </c>
      <c r="N3909" t="str">
        <f>VLOOKUP(M3909,'BASE ARTICLE SAMUEL 25012023 v1'!$A$2:$B$1287,2,FALSE)</f>
        <v>AN</v>
      </c>
      <c r="O3909">
        <f t="shared" si="486"/>
        <v>725</v>
      </c>
    </row>
    <row r="3910" spans="1:15" outlineLevel="2" x14ac:dyDescent="0.25">
      <c r="A3910" t="s">
        <v>1806</v>
      </c>
      <c r="B3910" s="74" t="str">
        <f t="shared" si="489"/>
        <v>PVC6EH</v>
      </c>
      <c r="C3910" t="str">
        <f>VLOOKUP(A3910,'BASE ARTICLE SAMUEL 25012023 v1'!$A$1:$B$1287,2,FALSE)</f>
        <v>Z</v>
      </c>
      <c r="D3910" t="s">
        <v>1018</v>
      </c>
      <c r="E3910">
        <v>5</v>
      </c>
      <c r="F3910" t="s">
        <v>1019</v>
      </c>
      <c r="G3910" s="71">
        <f>VLOOKUP(M3910,'BASE ARTICLE SAMUEL 25012023 v1'!$A$1:$F$1287,6,FALSE)</f>
        <v>1.56</v>
      </c>
      <c r="H3910" s="6">
        <f>VLOOKUP(M3910,'BASE ARTICLE SAMUEL 25012023 v2'!$A$1:$H$1287,8,FALSE)</f>
        <v>1.752</v>
      </c>
      <c r="I3910">
        <v>2.35</v>
      </c>
      <c r="J3910">
        <f t="shared" si="487"/>
        <v>11.75</v>
      </c>
      <c r="K3910" s="6">
        <f>VLOOKUP(M3910,'BASE ARTICLE SAMUEL 25012023 v2'!$A$1:$K$1287,11,FALSE)</f>
        <v>2.6280000000000001</v>
      </c>
      <c r="L3910" s="6">
        <f t="shared" si="488"/>
        <v>13.14</v>
      </c>
      <c r="M3910" t="s">
        <v>1018</v>
      </c>
      <c r="N3910" t="str">
        <f>VLOOKUP(M3910,'BASE ARTICLE SAMUEL 25012023 v1'!$A$2:$B$1287,2,FALSE)</f>
        <v>AS</v>
      </c>
      <c r="O3910">
        <f t="shared" si="486"/>
        <v>8.76</v>
      </c>
    </row>
    <row r="3911" spans="1:15" outlineLevel="2" x14ac:dyDescent="0.25">
      <c r="A3911" t="s">
        <v>1806</v>
      </c>
      <c r="B3911" s="74" t="str">
        <f t="shared" si="489"/>
        <v>PVC6EH</v>
      </c>
      <c r="C3911" t="str">
        <f>VLOOKUP(A3911,'BASE ARTICLE SAMUEL 25012023 v1'!$A$1:$B$1287,2,FALSE)</f>
        <v>Z</v>
      </c>
      <c r="D3911" t="s">
        <v>1014</v>
      </c>
      <c r="E3911">
        <v>3</v>
      </c>
      <c r="F3911" t="s">
        <v>1015</v>
      </c>
      <c r="G3911" s="71">
        <f>VLOOKUP(M3911,'BASE ARTICLE SAMUEL 25012023 v1'!$A$1:$F$1287,6,FALSE)</f>
        <v>1.93</v>
      </c>
      <c r="H3911" s="6">
        <f>VLOOKUP(M3911,'BASE ARTICLE SAMUEL 25012023 v2'!$A$1:$H$1287,8,FALSE)</f>
        <v>2.2210000000000001</v>
      </c>
      <c r="I3911">
        <v>2.9</v>
      </c>
      <c r="J3911">
        <f t="shared" si="487"/>
        <v>8.6999999999999993</v>
      </c>
      <c r="K3911" s="6">
        <f>VLOOKUP(M3911,'BASE ARTICLE SAMUEL 25012023 v2'!$A$1:$K$1287,11,FALSE)</f>
        <v>3.3315000000000001</v>
      </c>
      <c r="L3911" s="6">
        <f t="shared" si="488"/>
        <v>9.9945000000000004</v>
      </c>
      <c r="M3911" t="s">
        <v>1014</v>
      </c>
      <c r="N3911" t="str">
        <f>VLOOKUP(M3911,'BASE ARTICLE SAMUEL 25012023 v1'!$A$2:$B$1287,2,FALSE)</f>
        <v>AS</v>
      </c>
      <c r="O3911">
        <f t="shared" si="486"/>
        <v>6.6630000000000003</v>
      </c>
    </row>
    <row r="3912" spans="1:15" outlineLevel="2" x14ac:dyDescent="0.25">
      <c r="A3912" t="s">
        <v>1806</v>
      </c>
      <c r="B3912" s="74" t="str">
        <f t="shared" si="489"/>
        <v>PVC6EH</v>
      </c>
      <c r="C3912" t="str">
        <f>VLOOKUP(A3912,'BASE ARTICLE SAMUEL 25012023 v1'!$A$1:$B$1287,2,FALSE)</f>
        <v>Z</v>
      </c>
      <c r="D3912" t="s">
        <v>1014</v>
      </c>
      <c r="E3912">
        <v>1</v>
      </c>
      <c r="F3912" t="s">
        <v>1015</v>
      </c>
      <c r="G3912" s="71">
        <f>VLOOKUP(M3912,'BASE ARTICLE SAMUEL 25012023 v1'!$A$1:$F$1287,6,FALSE)</f>
        <v>1.93</v>
      </c>
      <c r="H3912" s="6">
        <f>VLOOKUP(M3912,'BASE ARTICLE SAMUEL 25012023 v2'!$A$1:$H$1287,8,FALSE)</f>
        <v>2.2210000000000001</v>
      </c>
      <c r="I3912">
        <v>2.9</v>
      </c>
      <c r="J3912">
        <f t="shared" si="487"/>
        <v>2.9</v>
      </c>
      <c r="K3912" s="6">
        <f>VLOOKUP(M3912,'BASE ARTICLE SAMUEL 25012023 v2'!$A$1:$K$1287,11,FALSE)</f>
        <v>3.3315000000000001</v>
      </c>
      <c r="L3912" s="6">
        <f t="shared" si="488"/>
        <v>3.3315000000000001</v>
      </c>
      <c r="M3912" t="s">
        <v>1014</v>
      </c>
      <c r="N3912" t="str">
        <f>VLOOKUP(M3912,'BASE ARTICLE SAMUEL 25012023 v1'!$A$2:$B$1287,2,FALSE)</f>
        <v>AS</v>
      </c>
      <c r="O3912">
        <f t="shared" si="486"/>
        <v>2.2210000000000001</v>
      </c>
    </row>
    <row r="3913" spans="1:15" outlineLevel="2" x14ac:dyDescent="0.25">
      <c r="A3913" t="s">
        <v>1806</v>
      </c>
      <c r="B3913" s="74" t="str">
        <f t="shared" si="489"/>
        <v>PVC6EH</v>
      </c>
      <c r="C3913" t="str">
        <f>VLOOKUP(A3913,'BASE ARTICLE SAMUEL 25012023 v1'!$A$1:$B$1287,2,FALSE)</f>
        <v>Z</v>
      </c>
      <c r="D3913" t="s">
        <v>948</v>
      </c>
      <c r="E3913">
        <v>1</v>
      </c>
      <c r="F3913" t="s">
        <v>949</v>
      </c>
      <c r="G3913" s="71">
        <f>VLOOKUP(M3913,'BASE ARTICLE SAMUEL 25012023 v1'!$A$1:$F$1287,6,FALSE)</f>
        <v>0.64</v>
      </c>
      <c r="H3913" s="6">
        <f>VLOOKUP(M3913,'BASE ARTICLE SAMUEL 25012023 v2'!$A$1:$H$1287,8,FALSE)</f>
        <v>0.71399999999999997</v>
      </c>
      <c r="I3913">
        <v>1.43</v>
      </c>
      <c r="J3913">
        <f t="shared" si="487"/>
        <v>1.43</v>
      </c>
      <c r="K3913" s="6">
        <f>VLOOKUP(M3913,'BASE ARTICLE SAMUEL 25012023 v2'!$A$1:$K$1287,11,FALSE)</f>
        <v>1.4279999999999999</v>
      </c>
      <c r="L3913" s="6">
        <f t="shared" si="488"/>
        <v>1.4279999999999999</v>
      </c>
      <c r="M3913" t="s">
        <v>948</v>
      </c>
      <c r="N3913" t="str">
        <f>VLOOKUP(M3913,'BASE ARTICLE SAMUEL 25012023 v1'!$A$2:$B$1287,2,FALSE)</f>
        <v>AS</v>
      </c>
      <c r="O3913">
        <f t="shared" si="486"/>
        <v>0.71399999999999997</v>
      </c>
    </row>
    <row r="3914" spans="1:15" outlineLevel="2" x14ac:dyDescent="0.25">
      <c r="A3914" t="s">
        <v>1806</v>
      </c>
      <c r="B3914" s="74" t="str">
        <f t="shared" si="489"/>
        <v>PVC6EH</v>
      </c>
      <c r="C3914" t="str">
        <f>VLOOKUP(A3914,'BASE ARTICLE SAMUEL 25012023 v1'!$A$1:$B$1287,2,FALSE)</f>
        <v>Z</v>
      </c>
      <c r="D3914" t="s">
        <v>798</v>
      </c>
      <c r="E3914">
        <v>1</v>
      </c>
      <c r="F3914" t="s">
        <v>799</v>
      </c>
      <c r="G3914" s="71">
        <f>VLOOKUP(M3914,'BASE ARTICLE SAMUEL 25012023 v1'!$A$1:$F$1287,6,FALSE)</f>
        <v>1.03</v>
      </c>
      <c r="H3914" s="6">
        <f>VLOOKUP(M3914,'BASE ARTICLE SAMUEL 25012023 v2'!$A$1:$H$1287,8,FALSE)</f>
        <v>1.153</v>
      </c>
      <c r="I3914">
        <v>2.0699999999999998</v>
      </c>
      <c r="J3914">
        <f t="shared" si="487"/>
        <v>2.0699999999999998</v>
      </c>
      <c r="K3914" s="6">
        <f>VLOOKUP(M3914,'BASE ARTICLE SAMUEL 25012023 v2'!$A$1:$K$1287,11,FALSE)</f>
        <v>2.306</v>
      </c>
      <c r="L3914" s="6">
        <f t="shared" si="488"/>
        <v>2.306</v>
      </c>
      <c r="M3914" t="s">
        <v>798</v>
      </c>
      <c r="N3914" t="str">
        <f>VLOOKUP(M3914,'BASE ARTICLE SAMUEL 25012023 v1'!$A$2:$B$1287,2,FALSE)</f>
        <v>AN</v>
      </c>
      <c r="O3914">
        <f t="shared" si="486"/>
        <v>1.153</v>
      </c>
    </row>
    <row r="3915" spans="1:15" outlineLevel="2" x14ac:dyDescent="0.25">
      <c r="A3915" t="s">
        <v>1806</v>
      </c>
      <c r="B3915" s="74" t="str">
        <f t="shared" si="489"/>
        <v>PVC6EH</v>
      </c>
      <c r="C3915" t="str">
        <f>VLOOKUP(A3915,'BASE ARTICLE SAMUEL 25012023 v1'!$A$1:$B$1287,2,FALSE)</f>
        <v>Z</v>
      </c>
      <c r="D3915" t="s">
        <v>2066</v>
      </c>
      <c r="E3915">
        <v>1</v>
      </c>
      <c r="F3915" t="s">
        <v>2067</v>
      </c>
      <c r="G3915" s="71">
        <f>VLOOKUP(M3915,'BASE ARTICLE SAMUEL 25012023 v1'!$A$1:$F$1287,6,FALSE)</f>
        <v>0</v>
      </c>
      <c r="H3915" s="6">
        <f>VLOOKUP(M3915,'BASE ARTICLE SAMUEL 25012023 v2'!$A$1:$H$1287,8,FALSE)</f>
        <v>1.18</v>
      </c>
      <c r="I3915">
        <v>1.1299999999999999</v>
      </c>
      <c r="J3915">
        <f t="shared" si="487"/>
        <v>1.1299999999999999</v>
      </c>
      <c r="K3915" s="6">
        <f>VLOOKUP(M3915,'BASE ARTICLE SAMUEL 25012023 v2'!$A$1:$K$1287,11,FALSE)</f>
        <v>1.77</v>
      </c>
      <c r="L3915" s="6">
        <f t="shared" si="488"/>
        <v>1.77</v>
      </c>
      <c r="M3915" t="s">
        <v>2066</v>
      </c>
      <c r="N3915" t="str">
        <f>VLOOKUP(M3915,'BASE ARTICLE SAMUEL 25012023 v1'!$A$2:$B$1287,2,FALSE)</f>
        <v>AN</v>
      </c>
      <c r="O3915">
        <f t="shared" si="486"/>
        <v>1.18</v>
      </c>
    </row>
    <row r="3916" spans="1:15" outlineLevel="2" x14ac:dyDescent="0.25">
      <c r="A3916" t="s">
        <v>1806</v>
      </c>
      <c r="B3916" s="74" t="str">
        <f t="shared" si="489"/>
        <v>PVC6EH</v>
      </c>
      <c r="C3916" t="str">
        <f>VLOOKUP(A3916,'BASE ARTICLE SAMUEL 25012023 v1'!$A$1:$B$1287,2,FALSE)</f>
        <v>Z</v>
      </c>
      <c r="D3916" t="s">
        <v>68</v>
      </c>
      <c r="E3916">
        <v>1</v>
      </c>
      <c r="F3916" t="s">
        <v>69</v>
      </c>
      <c r="G3916" s="71">
        <f>VLOOKUP(M3916,'BASE ARTICLE SAMUEL 25012023 v1'!$A$1:$F$1287,6,FALSE)</f>
        <v>0.94</v>
      </c>
      <c r="H3916" s="6">
        <f>VLOOKUP(M3916,'BASE ARTICLE SAMUEL 25012023 v2'!$A$1:$H$1287,8,FALSE)</f>
        <v>0.94</v>
      </c>
      <c r="I3916">
        <v>1.41</v>
      </c>
      <c r="J3916">
        <f t="shared" si="487"/>
        <v>1.41</v>
      </c>
      <c r="K3916" s="6">
        <f>VLOOKUP(M3916,'BASE ARTICLE SAMUEL 25012023 v2'!$A$1:$K$1287,11,FALSE)</f>
        <v>1.41</v>
      </c>
      <c r="L3916" s="6">
        <f t="shared" si="488"/>
        <v>1.41</v>
      </c>
      <c r="M3916" t="s">
        <v>68</v>
      </c>
      <c r="N3916" t="str">
        <f>VLOOKUP(M3916,'BASE ARTICLE SAMUEL 25012023 v1'!$A$2:$B$1287,2,FALSE)</f>
        <v>AS</v>
      </c>
      <c r="O3916">
        <f t="shared" si="486"/>
        <v>0.94</v>
      </c>
    </row>
    <row r="3917" spans="1:15" outlineLevel="2" x14ac:dyDescent="0.25">
      <c r="A3917" t="s">
        <v>1806</v>
      </c>
      <c r="B3917" s="74" t="str">
        <f t="shared" si="489"/>
        <v>PVC6EH</v>
      </c>
      <c r="C3917" t="str">
        <f>VLOOKUP(A3917,'BASE ARTICLE SAMUEL 25012023 v1'!$A$1:$B$1287,2,FALSE)</f>
        <v>Z</v>
      </c>
      <c r="D3917" t="s">
        <v>780</v>
      </c>
      <c r="E3917">
        <v>1</v>
      </c>
      <c r="F3917" t="s">
        <v>781</v>
      </c>
      <c r="G3917" s="71">
        <f>VLOOKUP(M3917,'BASE ARTICLE SAMUEL 25012023 v1'!$A$1:$F$1287,6,FALSE)</f>
        <v>0.75</v>
      </c>
      <c r="H3917" s="6">
        <f>VLOOKUP(M3917,'BASE ARTICLE SAMUEL 25012023 v2'!$A$1:$H$1287,8,FALSE)</f>
        <v>0.81200000000000006</v>
      </c>
      <c r="I3917">
        <v>1</v>
      </c>
      <c r="J3917">
        <f t="shared" si="487"/>
        <v>1</v>
      </c>
      <c r="K3917" s="6">
        <f>VLOOKUP(M3917,'BASE ARTICLE SAMUEL 25012023 v2'!$A$1:$K$1287,11,FALSE)</f>
        <v>1.07996</v>
      </c>
      <c r="L3917" s="6">
        <f t="shared" si="488"/>
        <v>1.07996</v>
      </c>
      <c r="M3917" t="s">
        <v>780</v>
      </c>
      <c r="N3917" t="str">
        <f>VLOOKUP(M3917,'BASE ARTICLE SAMUEL 25012023 v1'!$A$2:$B$1287,2,FALSE)</f>
        <v>AN</v>
      </c>
      <c r="O3917">
        <f t="shared" si="486"/>
        <v>0.81200000000000006</v>
      </c>
    </row>
    <row r="3918" spans="1:15" outlineLevel="2" x14ac:dyDescent="0.25">
      <c r="A3918" t="s">
        <v>1806</v>
      </c>
      <c r="B3918" s="74" t="str">
        <f t="shared" si="489"/>
        <v>PVC6EH</v>
      </c>
      <c r="C3918" t="str">
        <f>VLOOKUP(A3918,'BASE ARTICLE SAMUEL 25012023 v1'!$A$1:$B$1287,2,FALSE)</f>
        <v>Z</v>
      </c>
      <c r="D3918" t="s">
        <v>1603</v>
      </c>
      <c r="E3918">
        <v>1</v>
      </c>
      <c r="F3918" t="s">
        <v>1604</v>
      </c>
      <c r="G3918" s="71">
        <f>VLOOKUP(M3918,'BASE ARTICLE SAMUEL 25012023 v1'!$A$1:$F$1287,6,FALSE)</f>
        <v>50</v>
      </c>
      <c r="H3918" s="6">
        <f>VLOOKUP(M3918,'BASE ARTICLE SAMUEL 25012023 v2'!$A$1:$H$1287,8,FALSE)</f>
        <v>0</v>
      </c>
      <c r="I3918">
        <v>75</v>
      </c>
      <c r="J3918">
        <f t="shared" si="487"/>
        <v>75</v>
      </c>
      <c r="K3918" s="6">
        <f>VLOOKUP(M3918,'BASE ARTICLE SAMUEL 25012023 v2'!$A$1:$K$1287,11,FALSE)</f>
        <v>75</v>
      </c>
      <c r="L3918" s="6">
        <f t="shared" si="488"/>
        <v>75</v>
      </c>
      <c r="M3918" t="s">
        <v>1603</v>
      </c>
      <c r="N3918" t="str">
        <f>VLOOKUP(M3918,'BASE ARTICLE SAMUEL 25012023 v1'!$A$2:$B$1287,2,FALSE)</f>
        <v>AN</v>
      </c>
      <c r="O3918">
        <f t="shared" si="486"/>
        <v>0</v>
      </c>
    </row>
    <row r="3919" spans="1:15" outlineLevel="2" x14ac:dyDescent="0.25">
      <c r="A3919" t="s">
        <v>1806</v>
      </c>
      <c r="B3919" s="74" t="str">
        <f t="shared" si="489"/>
        <v>PVC6EH</v>
      </c>
      <c r="C3919" t="str">
        <f>VLOOKUP(A3919,'BASE ARTICLE SAMUEL 25012023 v1'!$A$1:$B$1287,2,FALSE)</f>
        <v>Z</v>
      </c>
      <c r="D3919" t="s">
        <v>84</v>
      </c>
      <c r="E3919">
        <v>1</v>
      </c>
      <c r="F3919" t="s">
        <v>85</v>
      </c>
      <c r="G3919" s="71">
        <f>VLOOKUP(M3919,'BASE ARTICLE SAMUEL 25012023 v1'!$A$1:$F$1287,6,FALSE)</f>
        <v>13.85</v>
      </c>
      <c r="H3919" s="6">
        <f>VLOOKUP(M3919,'BASE ARTICLE SAMUEL 25012023 v2'!$A$1:$H$1287,8,FALSE)</f>
        <v>12.04</v>
      </c>
      <c r="I3919">
        <v>20.78</v>
      </c>
      <c r="J3919">
        <f t="shared" si="487"/>
        <v>20.78</v>
      </c>
      <c r="K3919" s="6">
        <f>VLOOKUP(M3919,'BASE ARTICLE SAMUEL 25012023 v2'!$A$1:$K$1287,11,FALSE)</f>
        <v>18.059999999999999</v>
      </c>
      <c r="L3919" s="6">
        <f t="shared" si="488"/>
        <v>18.059999999999999</v>
      </c>
      <c r="M3919" t="s">
        <v>84</v>
      </c>
      <c r="N3919" t="str">
        <f>VLOOKUP(M3919,'BASE ARTICLE SAMUEL 25012023 v1'!$A$2:$B$1287,2,FALSE)</f>
        <v>AS</v>
      </c>
      <c r="O3919">
        <f t="shared" si="486"/>
        <v>12.04</v>
      </c>
    </row>
    <row r="3920" spans="1:15" outlineLevel="2" x14ac:dyDescent="0.25">
      <c r="A3920" t="s">
        <v>1806</v>
      </c>
      <c r="B3920" s="74" t="str">
        <f t="shared" si="489"/>
        <v>PVC6EH</v>
      </c>
      <c r="C3920" t="str">
        <f>VLOOKUP(A3920,'BASE ARTICLE SAMUEL 25012023 v1'!$A$1:$B$1287,2,FALSE)</f>
        <v>Z</v>
      </c>
      <c r="D3920" t="s">
        <v>1788</v>
      </c>
      <c r="E3920">
        <v>2</v>
      </c>
      <c r="F3920" t="s">
        <v>1789</v>
      </c>
      <c r="G3920" s="71">
        <f>VLOOKUP(M3920,'BASE ARTICLE SAMUEL 25012023 v1'!$A$1:$F$1287,6,FALSE)</f>
        <v>3.59</v>
      </c>
      <c r="H3920" s="6">
        <f>VLOOKUP(M3920,'BASE ARTICLE SAMUEL 25012023 v2'!$A$1:$H$1287,8,FALSE)</f>
        <v>2.89</v>
      </c>
      <c r="I3920">
        <v>5.51</v>
      </c>
      <c r="J3920">
        <f t="shared" si="487"/>
        <v>11.02</v>
      </c>
      <c r="K3920" s="6">
        <f>VLOOKUP(M3920,'BASE ARTICLE SAMUEL 25012023 v2'!$A$1:$K$1287,11,FALSE)</f>
        <v>5.5460000000000003</v>
      </c>
      <c r="L3920" s="6">
        <f t="shared" si="488"/>
        <v>11.092000000000001</v>
      </c>
      <c r="M3920" t="s">
        <v>1788</v>
      </c>
      <c r="N3920" t="str">
        <f>VLOOKUP(M3920,'BASE ARTICLE SAMUEL 25012023 v1'!$A$2:$B$1287,2,FALSE)</f>
        <v>AF</v>
      </c>
      <c r="O3920">
        <f t="shared" si="486"/>
        <v>5.78</v>
      </c>
    </row>
    <row r="3921" spans="1:15" outlineLevel="2" x14ac:dyDescent="0.25">
      <c r="A3921" t="s">
        <v>1806</v>
      </c>
      <c r="B3921" s="74" t="str">
        <f t="shared" si="489"/>
        <v>PVC6EH</v>
      </c>
      <c r="C3921" t="str">
        <f>VLOOKUP(A3921,'BASE ARTICLE SAMUEL 25012023 v1'!$A$1:$B$1287,2,FALSE)</f>
        <v>Z</v>
      </c>
      <c r="D3921" t="s">
        <v>1645</v>
      </c>
      <c r="E3921">
        <v>2</v>
      </c>
      <c r="F3921" t="s">
        <v>1646</v>
      </c>
      <c r="G3921" s="71">
        <f>VLOOKUP(M3921,'BASE ARTICLE SAMUEL 25012023 v1'!$A$1:$F$1287,6,FALSE)</f>
        <v>6.18</v>
      </c>
      <c r="H3921" s="6">
        <f>VLOOKUP(M3921,'BASE ARTICLE SAMUEL 25012023 v2'!$A$1:$H$1287,8,FALSE)</f>
        <v>5.78</v>
      </c>
      <c r="I3921">
        <v>9.5299999999999994</v>
      </c>
      <c r="J3921">
        <f t="shared" si="487"/>
        <v>19.059999999999999</v>
      </c>
      <c r="K3921" s="6">
        <f>VLOOKUP(M3921,'BASE ARTICLE SAMUEL 25012023 v2'!$A$1:$K$1287,11,FALSE)</f>
        <v>9.5920000000000005</v>
      </c>
      <c r="L3921" s="6">
        <f t="shared" si="488"/>
        <v>19.184000000000001</v>
      </c>
      <c r="M3921" t="s">
        <v>1645</v>
      </c>
      <c r="N3921" t="str">
        <f>VLOOKUP(M3921,'BASE ARTICLE SAMUEL 25012023 v1'!$A$2:$B$1287,2,FALSE)</f>
        <v>AF</v>
      </c>
      <c r="O3921">
        <f t="shared" si="486"/>
        <v>11.56</v>
      </c>
    </row>
    <row r="3922" spans="1:15" outlineLevel="2" x14ac:dyDescent="0.25">
      <c r="A3922" t="s">
        <v>1806</v>
      </c>
      <c r="B3922" s="74" t="str">
        <f t="shared" si="489"/>
        <v>PVC6EH</v>
      </c>
      <c r="C3922" t="str">
        <f>VLOOKUP(A3922,'BASE ARTICLE SAMUEL 25012023 v1'!$A$1:$B$1287,2,FALSE)</f>
        <v>Z</v>
      </c>
      <c r="D3922" t="s">
        <v>956</v>
      </c>
      <c r="E3922">
        <v>1</v>
      </c>
      <c r="F3922" t="s">
        <v>957</v>
      </c>
      <c r="G3922" s="71">
        <f>VLOOKUP(M3922,'BASE ARTICLE SAMUEL 25012023 v1'!$A$1:$F$1287,6,FALSE)</f>
        <v>395.66</v>
      </c>
      <c r="H3922" s="6">
        <f>VLOOKUP(M3922,'BASE ARTICLE SAMUEL 25012023 v2'!$A$1:$H$1287,8,FALSE)</f>
        <v>386.95</v>
      </c>
      <c r="I3922">
        <v>553.91999999999996</v>
      </c>
      <c r="J3922">
        <f t="shared" si="487"/>
        <v>553.91999999999996</v>
      </c>
      <c r="K3922" s="6">
        <f>VLOOKUP(M3922,'BASE ARTICLE SAMUEL 25012023 v2'!$A$1:$K$1287,11,FALSE)</f>
        <v>522.38250000000005</v>
      </c>
      <c r="L3922" s="6">
        <f t="shared" si="488"/>
        <v>522.38250000000005</v>
      </c>
      <c r="M3922" t="s">
        <v>956</v>
      </c>
      <c r="N3922" t="str">
        <f>VLOOKUP(M3922,'BASE ARTICLE SAMUEL 25012023 v1'!$A$2:$B$1287,2,FALSE)</f>
        <v>AN</v>
      </c>
      <c r="O3922">
        <f t="shared" si="486"/>
        <v>386.95</v>
      </c>
    </row>
    <row r="3923" spans="1:15" outlineLevel="2" x14ac:dyDescent="0.25">
      <c r="A3923" t="s">
        <v>1806</v>
      </c>
      <c r="B3923" s="74" t="str">
        <f t="shared" si="489"/>
        <v>PVC6EH</v>
      </c>
      <c r="C3923" t="str">
        <f>VLOOKUP(A3923,'BASE ARTICLE SAMUEL 25012023 v1'!$A$1:$B$1287,2,FALSE)</f>
        <v>Z</v>
      </c>
      <c r="D3923" t="s">
        <v>1775</v>
      </c>
      <c r="E3923">
        <v>2</v>
      </c>
      <c r="F3923" t="s">
        <v>1776</v>
      </c>
      <c r="G3923" s="71">
        <f>VLOOKUP(M3923,'BASE ARTICLE SAMUEL 25012023 v1'!$A$1:$F$1287,6,FALSE)</f>
        <v>6.46</v>
      </c>
      <c r="H3923" s="6">
        <f>VLOOKUP(M3923,'BASE ARTICLE SAMUEL 25012023 v2'!$A$1:$H$1287,8,FALSE)</f>
        <v>1.5585</v>
      </c>
      <c r="I3923">
        <v>13.62</v>
      </c>
      <c r="J3923">
        <f t="shared" si="487"/>
        <v>27.24</v>
      </c>
      <c r="K3923" s="6">
        <f>VLOOKUP(M3923,'BASE ARTICLE SAMUEL 25012023 v2'!$A$1:$K$1287,11,FALSE)</f>
        <v>14.0457</v>
      </c>
      <c r="L3923" s="6">
        <f t="shared" si="488"/>
        <v>28.0914</v>
      </c>
      <c r="M3923" t="s">
        <v>1775</v>
      </c>
      <c r="N3923" t="str">
        <f>VLOOKUP(M3923,'BASE ARTICLE SAMUEL 25012023 v1'!$A$2:$B$1287,2,FALSE)</f>
        <v>AF</v>
      </c>
      <c r="O3923">
        <f t="shared" si="486"/>
        <v>3.117</v>
      </c>
    </row>
    <row r="3924" spans="1:15" outlineLevel="2" x14ac:dyDescent="0.25">
      <c r="A3924" t="s">
        <v>1806</v>
      </c>
      <c r="B3924" s="74" t="str">
        <f t="shared" si="489"/>
        <v>PVC6EH</v>
      </c>
      <c r="C3924" t="str">
        <f>VLOOKUP(A3924,'BASE ARTICLE SAMUEL 25012023 v1'!$A$1:$B$1287,2,FALSE)</f>
        <v>Z</v>
      </c>
      <c r="D3924" t="s">
        <v>88</v>
      </c>
      <c r="E3924">
        <v>3</v>
      </c>
      <c r="F3924" t="s">
        <v>89</v>
      </c>
      <c r="G3924" s="71">
        <f>VLOOKUP(M3924,'BASE ARTICLE SAMUEL 25012023 v1'!$A$1:$F$1287,6,FALSE)</f>
        <v>3.17</v>
      </c>
      <c r="H3924" s="6">
        <f>VLOOKUP(M3924,'BASE ARTICLE SAMUEL 25012023 v2'!$A$1:$H$1287,8,FALSE)</f>
        <v>2.98</v>
      </c>
      <c r="I3924">
        <v>6.34</v>
      </c>
      <c r="J3924">
        <f t="shared" si="487"/>
        <v>19.02</v>
      </c>
      <c r="K3924" s="6">
        <f>VLOOKUP(M3924,'BASE ARTICLE SAMUEL 25012023 v2'!$A$1:$K$1287,11,FALSE)</f>
        <v>5.96</v>
      </c>
      <c r="L3924" s="6">
        <f t="shared" si="488"/>
        <v>17.88</v>
      </c>
      <c r="M3924" t="s">
        <v>88</v>
      </c>
      <c r="N3924" t="str">
        <f>VLOOKUP(M3924,'BASE ARTICLE SAMUEL 25012023 v1'!$A$2:$B$1287,2,FALSE)</f>
        <v>AS</v>
      </c>
      <c r="O3924">
        <f t="shared" si="486"/>
        <v>8.94</v>
      </c>
    </row>
    <row r="3925" spans="1:15" outlineLevel="2" x14ac:dyDescent="0.25">
      <c r="A3925" t="s">
        <v>1806</v>
      </c>
      <c r="B3925" s="74" t="str">
        <f t="shared" si="489"/>
        <v>PVC6EH</v>
      </c>
      <c r="C3925" t="str">
        <f>VLOOKUP(A3925,'BASE ARTICLE SAMUEL 25012023 v1'!$A$1:$B$1287,2,FALSE)</f>
        <v>Z</v>
      </c>
      <c r="D3925" t="s">
        <v>78</v>
      </c>
      <c r="E3925">
        <v>1</v>
      </c>
      <c r="F3925" t="s">
        <v>79</v>
      </c>
      <c r="G3925" s="71">
        <f>VLOOKUP(M3925,'BASE ARTICLE SAMUEL 25012023 v1'!$A$1:$F$1287,6,FALSE)</f>
        <v>17.600000000000001</v>
      </c>
      <c r="H3925" s="6">
        <f>VLOOKUP(M3925,'BASE ARTICLE SAMUEL 25012023 v2'!$A$1:$H$1287,8,FALSE)</f>
        <v>17.600000000000001</v>
      </c>
      <c r="I3925">
        <v>34.56</v>
      </c>
      <c r="J3925">
        <f t="shared" si="487"/>
        <v>34.56</v>
      </c>
      <c r="K3925" s="6">
        <f>VLOOKUP(M3925,'BASE ARTICLE SAMUEL 25012023 v2'!$A$1:$K$1287,11,FALSE)</f>
        <v>35.200000000000003</v>
      </c>
      <c r="L3925" s="6">
        <f t="shared" si="488"/>
        <v>35.200000000000003</v>
      </c>
      <c r="M3925" t="s">
        <v>78</v>
      </c>
      <c r="N3925" t="str">
        <f>VLOOKUP(M3925,'BASE ARTICLE SAMUEL 25012023 v1'!$A$2:$B$1287,2,FALSE)</f>
        <v>AS</v>
      </c>
      <c r="O3925">
        <f t="shared" si="486"/>
        <v>17.600000000000001</v>
      </c>
    </row>
    <row r="3926" spans="1:15" outlineLevel="2" x14ac:dyDescent="0.25">
      <c r="A3926" t="s">
        <v>1806</v>
      </c>
      <c r="B3926" s="74" t="str">
        <f t="shared" si="489"/>
        <v>PVC6EH</v>
      </c>
      <c r="C3926" t="str">
        <f>VLOOKUP(A3926,'BASE ARTICLE SAMUEL 25012023 v1'!$A$1:$B$1287,2,FALSE)</f>
        <v>Z</v>
      </c>
      <c r="D3926" t="s">
        <v>33</v>
      </c>
      <c r="E3926">
        <v>1</v>
      </c>
      <c r="F3926" t="s">
        <v>34</v>
      </c>
      <c r="G3926" s="71">
        <f>VLOOKUP(M3926,'BASE ARTICLE SAMUEL 25012023 v1'!$A$1:$F$1287,6,FALSE)</f>
        <v>11.55</v>
      </c>
      <c r="H3926" s="6">
        <f>VLOOKUP(M3926,'BASE ARTICLE SAMUEL 25012023 v2'!$A$1:$H$1287,8,FALSE)</f>
        <v>11.55</v>
      </c>
      <c r="I3926">
        <v>22</v>
      </c>
      <c r="J3926">
        <f t="shared" si="487"/>
        <v>22</v>
      </c>
      <c r="K3926" s="6">
        <f>VLOOKUP(M3926,'BASE ARTICLE SAMUEL 25012023 v2'!$A$1:$K$1287,11,FALSE)</f>
        <v>23.1</v>
      </c>
      <c r="L3926" s="6">
        <f t="shared" si="488"/>
        <v>23.1</v>
      </c>
      <c r="M3926" t="s">
        <v>33</v>
      </c>
      <c r="N3926" t="str">
        <f>VLOOKUP(M3926,'BASE ARTICLE SAMUEL 25012023 v1'!$A$2:$B$1287,2,FALSE)</f>
        <v>AS</v>
      </c>
      <c r="O3926">
        <f t="shared" si="486"/>
        <v>11.55</v>
      </c>
    </row>
    <row r="3927" spans="1:15" outlineLevel="1" x14ac:dyDescent="0.25">
      <c r="A3927" s="74" t="s">
        <v>4319</v>
      </c>
      <c r="B3927" s="74" t="str">
        <f t="shared" si="489"/>
        <v>KCAREXPVC6EH</v>
      </c>
      <c r="H3927" s="6" t="e">
        <f>VLOOKUP(M3927,'BASE ARTICLE SAMUEL 25012023 v2'!$A$1:$H$1287,8,FALSE)</f>
        <v>#N/A</v>
      </c>
      <c r="K3927" s="6" t="e">
        <f>VLOOKUP(M3927,'BASE ARTICLE SAMUEL 25012023 v2'!$A$1:$K$1287,11,FALSE)</f>
        <v>#N/A</v>
      </c>
      <c r="L3927" s="6">
        <f>SUBTOTAL(9,L3905:L3926)</f>
        <v>2632.6448600000003</v>
      </c>
      <c r="O3927">
        <f>SUBTOTAL(9,O3905:O3926)</f>
        <v>1632.9299999999998</v>
      </c>
    </row>
    <row r="3928" spans="1:15" outlineLevel="2" x14ac:dyDescent="0.25">
      <c r="A3928" t="s">
        <v>1919</v>
      </c>
      <c r="B3928" s="74" t="str">
        <f t="shared" si="489"/>
        <v>3</v>
      </c>
      <c r="C3928" t="str">
        <f>VLOOKUP(A3928,'BASE ARTICLE SAMUEL 25012023 v1'!$A$1:$B$1287,2,FALSE)</f>
        <v>AA</v>
      </c>
      <c r="D3928" t="s">
        <v>2166</v>
      </c>
      <c r="E3928">
        <v>3</v>
      </c>
      <c r="F3928" t="s">
        <v>2167</v>
      </c>
      <c r="G3928" s="71">
        <f>VLOOKUP(M3928,'BASE ARTICLE SAMUEL 25012023 v1'!$A$1:$F$1287,6,FALSE)</f>
        <v>0</v>
      </c>
      <c r="H3928" s="6">
        <f>VLOOKUP(M3928,'BASE ARTICLE SAMUEL 25012023 v2'!$A$1:$H$1287,8,FALSE)</f>
        <v>160.91800000000001</v>
      </c>
      <c r="I3928">
        <v>340</v>
      </c>
      <c r="J3928">
        <f>E3928*I3928</f>
        <v>1020</v>
      </c>
      <c r="K3928" s="6">
        <f>VLOOKUP(M3928,'BASE ARTICLE SAMUEL 25012023 v2'!$A$1:$K$1287,11,FALSE)</f>
        <v>345.91836000000001</v>
      </c>
      <c r="L3928" s="6">
        <f>E3928*K3928</f>
        <v>1037.7550799999999</v>
      </c>
      <c r="M3928" t="s">
        <v>2166</v>
      </c>
      <c r="N3928" t="str">
        <f>VLOOKUP(M3928,'BASE ARTICLE SAMUEL 25012023 v1'!$A$2:$B$1287,2,FALSE)</f>
        <v>AF</v>
      </c>
      <c r="O3928">
        <f t="shared" si="486"/>
        <v>482.75400000000002</v>
      </c>
    </row>
    <row r="3929" spans="1:15" outlineLevel="2" x14ac:dyDescent="0.25">
      <c r="A3929" t="s">
        <v>1919</v>
      </c>
      <c r="B3929" s="74" t="str">
        <f t="shared" si="489"/>
        <v>3</v>
      </c>
      <c r="C3929" t="str">
        <f>VLOOKUP(A3929,'BASE ARTICLE SAMUEL 25012023 v1'!$A$1:$B$1287,2,FALSE)</f>
        <v>AA</v>
      </c>
      <c r="D3929" t="s">
        <v>33</v>
      </c>
      <c r="E3929">
        <v>3</v>
      </c>
      <c r="F3929" t="s">
        <v>34</v>
      </c>
      <c r="G3929" s="71">
        <f>VLOOKUP(M3929,'BASE ARTICLE SAMUEL 25012023 v1'!$A$1:$F$1287,6,FALSE)</f>
        <v>11.55</v>
      </c>
      <c r="H3929" s="6">
        <f>VLOOKUP(M3929,'BASE ARTICLE SAMUEL 25012023 v2'!$A$1:$H$1287,8,FALSE)</f>
        <v>11.55</v>
      </c>
      <c r="I3929">
        <v>22</v>
      </c>
      <c r="J3929">
        <f>E3929*I3929</f>
        <v>66</v>
      </c>
      <c r="K3929" s="6">
        <f>VLOOKUP(M3929,'BASE ARTICLE SAMUEL 25012023 v2'!$A$1:$K$1287,11,FALSE)</f>
        <v>23.1</v>
      </c>
      <c r="L3929" s="6">
        <f>E3929*K3929</f>
        <v>69.300000000000011</v>
      </c>
      <c r="M3929" t="s">
        <v>33</v>
      </c>
      <c r="N3929" t="str">
        <f>VLOOKUP(M3929,'BASE ARTICLE SAMUEL 25012023 v1'!$A$2:$B$1287,2,FALSE)</f>
        <v>AS</v>
      </c>
      <c r="O3929">
        <f t="shared" si="486"/>
        <v>34.650000000000006</v>
      </c>
    </row>
    <row r="3930" spans="1:15" outlineLevel="2" x14ac:dyDescent="0.25">
      <c r="A3930" t="s">
        <v>1919</v>
      </c>
      <c r="B3930" s="74" t="str">
        <f t="shared" si="489"/>
        <v>3</v>
      </c>
      <c r="C3930" t="str">
        <f>VLOOKUP(A3930,'BASE ARTICLE SAMUEL 25012023 v1'!$A$1:$B$1287,2,FALSE)</f>
        <v>AA</v>
      </c>
      <c r="D3930" t="s">
        <v>78</v>
      </c>
      <c r="E3930">
        <v>3</v>
      </c>
      <c r="F3930" t="s">
        <v>79</v>
      </c>
      <c r="G3930" s="71">
        <f>VLOOKUP(M3930,'BASE ARTICLE SAMUEL 25012023 v1'!$A$1:$F$1287,6,FALSE)</f>
        <v>17.600000000000001</v>
      </c>
      <c r="H3930" s="6">
        <f>VLOOKUP(M3930,'BASE ARTICLE SAMUEL 25012023 v2'!$A$1:$H$1287,8,FALSE)</f>
        <v>17.600000000000001</v>
      </c>
      <c r="I3930">
        <v>34.56</v>
      </c>
      <c r="J3930">
        <f>E3930*I3930</f>
        <v>103.68</v>
      </c>
      <c r="K3930" s="6">
        <f>VLOOKUP(M3930,'BASE ARTICLE SAMUEL 25012023 v2'!$A$1:$K$1287,11,FALSE)</f>
        <v>35.200000000000003</v>
      </c>
      <c r="L3930" s="6">
        <f>E3930*K3930</f>
        <v>105.60000000000001</v>
      </c>
      <c r="M3930" t="s">
        <v>78</v>
      </c>
      <c r="N3930" t="str">
        <f>VLOOKUP(M3930,'BASE ARTICLE SAMUEL 25012023 v1'!$A$2:$B$1287,2,FALSE)</f>
        <v>AS</v>
      </c>
      <c r="O3930">
        <f t="shared" si="486"/>
        <v>52.800000000000004</v>
      </c>
    </row>
    <row r="3931" spans="1:15" outlineLevel="2" x14ac:dyDescent="0.25">
      <c r="A3931" t="s">
        <v>1919</v>
      </c>
      <c r="B3931" s="74" t="str">
        <f t="shared" si="489"/>
        <v>3</v>
      </c>
      <c r="C3931" t="str">
        <f>VLOOKUP(A3931,'BASE ARTICLE SAMUEL 25012023 v1'!$A$1:$B$1287,2,FALSE)</f>
        <v>AA</v>
      </c>
      <c r="D3931" t="s">
        <v>956</v>
      </c>
      <c r="E3931">
        <v>3</v>
      </c>
      <c r="F3931" t="s">
        <v>957</v>
      </c>
      <c r="G3931" s="71">
        <f>VLOOKUP(M3931,'BASE ARTICLE SAMUEL 25012023 v1'!$A$1:$F$1287,6,FALSE)</f>
        <v>395.66</v>
      </c>
      <c r="H3931" s="6">
        <f>VLOOKUP(M3931,'BASE ARTICLE SAMUEL 25012023 v2'!$A$1:$H$1287,8,FALSE)</f>
        <v>386.95</v>
      </c>
      <c r="I3931">
        <v>553.91999999999996</v>
      </c>
      <c r="J3931">
        <f>E3931*I3931</f>
        <v>1661.7599999999998</v>
      </c>
      <c r="K3931" s="6">
        <f>VLOOKUP(M3931,'BASE ARTICLE SAMUEL 25012023 v2'!$A$1:$K$1287,11,FALSE)</f>
        <v>522.38250000000005</v>
      </c>
      <c r="L3931" s="6">
        <f>E3931*K3931</f>
        <v>1567.1475</v>
      </c>
      <c r="M3931" t="s">
        <v>956</v>
      </c>
      <c r="N3931" t="str">
        <f>VLOOKUP(M3931,'BASE ARTICLE SAMUEL 25012023 v1'!$A$2:$B$1287,2,FALSE)</f>
        <v>AN</v>
      </c>
      <c r="O3931">
        <f t="shared" si="486"/>
        <v>1160.8499999999999</v>
      </c>
    </row>
    <row r="3932" spans="1:15" outlineLevel="1" x14ac:dyDescent="0.25">
      <c r="A3932" s="74" t="s">
        <v>4320</v>
      </c>
      <c r="B3932" s="74" t="str">
        <f t="shared" si="489"/>
        <v>KCAREX3</v>
      </c>
      <c r="H3932" s="6" t="e">
        <f>VLOOKUP(M3932,'BASE ARTICLE SAMUEL 25012023 v2'!$A$1:$H$1287,8,FALSE)</f>
        <v>#N/A</v>
      </c>
      <c r="K3932" s="6" t="e">
        <f>VLOOKUP(M3932,'BASE ARTICLE SAMUEL 25012023 v2'!$A$1:$K$1287,11,FALSE)</f>
        <v>#N/A</v>
      </c>
      <c r="L3932" s="6">
        <f>SUBTOTAL(9,L3928:L3931)</f>
        <v>2779.8025799999996</v>
      </c>
      <c r="O3932">
        <f>SUBTOTAL(9,O3928:O3931)</f>
        <v>1731.0539999999999</v>
      </c>
    </row>
    <row r="3933" spans="1:15" outlineLevel="2" x14ac:dyDescent="0.25">
      <c r="A3933" t="s">
        <v>1917</v>
      </c>
      <c r="B3933" s="74" t="str">
        <f t="shared" si="489"/>
        <v>5EHSL</v>
      </c>
      <c r="C3933" t="str">
        <f>VLOOKUP(A3933,'BASE ARTICLE SAMUEL 25012023 v1'!$A$1:$B$1287,2,FALSE)</f>
        <v>AA</v>
      </c>
      <c r="D3933" t="s">
        <v>1777</v>
      </c>
      <c r="E3933">
        <v>1</v>
      </c>
      <c r="F3933" t="s">
        <v>1778</v>
      </c>
      <c r="G3933" s="71">
        <f>VLOOKUP(M3933,'BASE ARTICLE SAMUEL 25012023 v1'!$A$1:$F$1287,6,FALSE)</f>
        <v>725</v>
      </c>
      <c r="H3933" s="6">
        <f>VLOOKUP(M3933,'BASE ARTICLE SAMUEL 25012023 v2'!$A$1:$H$1287,8,FALSE)</f>
        <v>725</v>
      </c>
      <c r="I3933">
        <v>1087.5</v>
      </c>
      <c r="J3933">
        <f>E3933*I3933</f>
        <v>1087.5</v>
      </c>
      <c r="K3933" s="6">
        <f>VLOOKUP(M3933,'BASE ARTICLE SAMUEL 25012023 v2'!$A$1:$K$1287,11,FALSE)</f>
        <v>1087.5</v>
      </c>
      <c r="L3933" s="6">
        <f>E3933*K3933</f>
        <v>1087.5</v>
      </c>
      <c r="M3933" t="s">
        <v>1777</v>
      </c>
      <c r="N3933" t="str">
        <f>VLOOKUP(M3933,'BASE ARTICLE SAMUEL 25012023 v1'!$A$2:$B$1287,2,FALSE)</f>
        <v>AN</v>
      </c>
      <c r="O3933">
        <f t="shared" si="486"/>
        <v>725</v>
      </c>
    </row>
    <row r="3934" spans="1:15" outlineLevel="2" x14ac:dyDescent="0.25">
      <c r="A3934" t="s">
        <v>1917</v>
      </c>
      <c r="B3934" s="74" t="str">
        <f t="shared" si="489"/>
        <v>5EHSL</v>
      </c>
      <c r="C3934" t="str">
        <f>VLOOKUP(A3934,'BASE ARTICLE SAMUEL 25012023 v1'!$A$1:$B$1287,2,FALSE)</f>
        <v>AA</v>
      </c>
      <c r="D3934" t="s">
        <v>2166</v>
      </c>
      <c r="E3934">
        <v>1</v>
      </c>
      <c r="F3934" t="s">
        <v>2167</v>
      </c>
      <c r="G3934" s="71">
        <f>VLOOKUP(M3934,'BASE ARTICLE SAMUEL 25012023 v1'!$A$1:$F$1287,6,FALSE)</f>
        <v>0</v>
      </c>
      <c r="H3934" s="6">
        <f>VLOOKUP(M3934,'BASE ARTICLE SAMUEL 25012023 v2'!$A$1:$H$1287,8,FALSE)</f>
        <v>160.91800000000001</v>
      </c>
      <c r="I3934">
        <v>340</v>
      </c>
      <c r="J3934">
        <f>E3934*I3934</f>
        <v>340</v>
      </c>
      <c r="K3934" s="6">
        <f>VLOOKUP(M3934,'BASE ARTICLE SAMUEL 25012023 v2'!$A$1:$K$1287,11,FALSE)</f>
        <v>345.91836000000001</v>
      </c>
      <c r="L3934" s="6">
        <f>E3934*K3934</f>
        <v>345.91836000000001</v>
      </c>
      <c r="M3934" t="s">
        <v>2166</v>
      </c>
      <c r="N3934" t="str">
        <f>VLOOKUP(M3934,'BASE ARTICLE SAMUEL 25012023 v1'!$A$2:$B$1287,2,FALSE)</f>
        <v>AF</v>
      </c>
      <c r="O3934">
        <f t="shared" si="486"/>
        <v>160.91800000000001</v>
      </c>
    </row>
    <row r="3935" spans="1:15" outlineLevel="2" x14ac:dyDescent="0.25">
      <c r="A3935" t="s">
        <v>1917</v>
      </c>
      <c r="B3935" s="74" t="str">
        <f t="shared" si="489"/>
        <v>5EHSL</v>
      </c>
      <c r="C3935" t="str">
        <f>VLOOKUP(A3935,'BASE ARTICLE SAMUEL 25012023 v1'!$A$1:$B$1287,2,FALSE)</f>
        <v>AA</v>
      </c>
      <c r="D3935" t="s">
        <v>33</v>
      </c>
      <c r="E3935">
        <v>1</v>
      </c>
      <c r="F3935" t="s">
        <v>34</v>
      </c>
      <c r="G3935" s="71">
        <f>VLOOKUP(M3935,'BASE ARTICLE SAMUEL 25012023 v1'!$A$1:$F$1287,6,FALSE)</f>
        <v>11.55</v>
      </c>
      <c r="H3935" s="6">
        <f>VLOOKUP(M3935,'BASE ARTICLE SAMUEL 25012023 v2'!$A$1:$H$1287,8,FALSE)</f>
        <v>11.55</v>
      </c>
      <c r="I3935">
        <v>22</v>
      </c>
      <c r="J3935">
        <f>E3935*I3935</f>
        <v>22</v>
      </c>
      <c r="K3935" s="6">
        <f>VLOOKUP(M3935,'BASE ARTICLE SAMUEL 25012023 v2'!$A$1:$K$1287,11,FALSE)</f>
        <v>23.1</v>
      </c>
      <c r="L3935" s="6">
        <f>E3935*K3935</f>
        <v>23.1</v>
      </c>
      <c r="M3935" t="s">
        <v>33</v>
      </c>
      <c r="N3935" t="str">
        <f>VLOOKUP(M3935,'BASE ARTICLE SAMUEL 25012023 v1'!$A$2:$B$1287,2,FALSE)</f>
        <v>AS</v>
      </c>
      <c r="O3935">
        <f t="shared" si="486"/>
        <v>11.55</v>
      </c>
    </row>
    <row r="3936" spans="1:15" outlineLevel="2" x14ac:dyDescent="0.25">
      <c r="A3936" t="s">
        <v>1917</v>
      </c>
      <c r="B3936" s="74" t="str">
        <f t="shared" si="489"/>
        <v>5EHSL</v>
      </c>
      <c r="C3936" t="str">
        <f>VLOOKUP(A3936,'BASE ARTICLE SAMUEL 25012023 v1'!$A$1:$B$1287,2,FALSE)</f>
        <v>AA</v>
      </c>
      <c r="D3936" t="s">
        <v>78</v>
      </c>
      <c r="E3936">
        <v>1</v>
      </c>
      <c r="F3936" t="s">
        <v>79</v>
      </c>
      <c r="G3936" s="71">
        <f>VLOOKUP(M3936,'BASE ARTICLE SAMUEL 25012023 v1'!$A$1:$F$1287,6,FALSE)</f>
        <v>17.600000000000001</v>
      </c>
      <c r="H3936" s="6">
        <f>VLOOKUP(M3936,'BASE ARTICLE SAMUEL 25012023 v2'!$A$1:$H$1287,8,FALSE)</f>
        <v>17.600000000000001</v>
      </c>
      <c r="I3936">
        <v>34.56</v>
      </c>
      <c r="J3936">
        <f>E3936*I3936</f>
        <v>34.56</v>
      </c>
      <c r="K3936" s="6">
        <f>VLOOKUP(M3936,'BASE ARTICLE SAMUEL 25012023 v2'!$A$1:$K$1287,11,FALSE)</f>
        <v>35.200000000000003</v>
      </c>
      <c r="L3936" s="6">
        <f>E3936*K3936</f>
        <v>35.200000000000003</v>
      </c>
      <c r="M3936" t="s">
        <v>78</v>
      </c>
      <c r="N3936" t="str">
        <f>VLOOKUP(M3936,'BASE ARTICLE SAMUEL 25012023 v1'!$A$2:$B$1287,2,FALSE)</f>
        <v>AS</v>
      </c>
      <c r="O3936">
        <f t="shared" si="486"/>
        <v>17.600000000000001</v>
      </c>
    </row>
    <row r="3937" spans="1:15" outlineLevel="2" x14ac:dyDescent="0.25">
      <c r="A3937" t="s">
        <v>1917</v>
      </c>
      <c r="B3937" s="74" t="str">
        <f t="shared" si="489"/>
        <v>5EHSL</v>
      </c>
      <c r="C3937" t="str">
        <f>VLOOKUP(A3937,'BASE ARTICLE SAMUEL 25012023 v1'!$A$1:$B$1287,2,FALSE)</f>
        <v>AA</v>
      </c>
      <c r="D3937" t="s">
        <v>956</v>
      </c>
      <c r="E3937">
        <v>1</v>
      </c>
      <c r="F3937" t="s">
        <v>957</v>
      </c>
      <c r="G3937" s="71">
        <f>VLOOKUP(M3937,'BASE ARTICLE SAMUEL 25012023 v1'!$A$1:$F$1287,6,FALSE)</f>
        <v>395.66</v>
      </c>
      <c r="H3937" s="6">
        <f>VLOOKUP(M3937,'BASE ARTICLE SAMUEL 25012023 v2'!$A$1:$H$1287,8,FALSE)</f>
        <v>386.95</v>
      </c>
      <c r="I3937">
        <v>553.91999999999996</v>
      </c>
      <c r="J3937">
        <f>E3937*I3937</f>
        <v>553.91999999999996</v>
      </c>
      <c r="K3937" s="6">
        <f>VLOOKUP(M3937,'BASE ARTICLE SAMUEL 25012023 v2'!$A$1:$K$1287,11,FALSE)</f>
        <v>522.38250000000005</v>
      </c>
      <c r="L3937" s="6">
        <f>E3937*K3937</f>
        <v>522.38250000000005</v>
      </c>
      <c r="M3937" t="s">
        <v>956</v>
      </c>
      <c r="N3937" t="str">
        <f>VLOOKUP(M3937,'BASE ARTICLE SAMUEL 25012023 v1'!$A$2:$B$1287,2,FALSE)</f>
        <v>AN</v>
      </c>
      <c r="O3937">
        <f t="shared" si="486"/>
        <v>386.95</v>
      </c>
    </row>
    <row r="3938" spans="1:15" outlineLevel="1" x14ac:dyDescent="0.25">
      <c r="A3938" s="74" t="s">
        <v>4321</v>
      </c>
      <c r="B3938" s="74" t="str">
        <f t="shared" si="489"/>
        <v>KCAREX5EHSL</v>
      </c>
      <c r="H3938" s="6" t="e">
        <f>VLOOKUP(M3938,'BASE ARTICLE SAMUEL 25012023 v2'!$A$1:$H$1287,8,FALSE)</f>
        <v>#N/A</v>
      </c>
      <c r="K3938" s="6" t="e">
        <f>VLOOKUP(M3938,'BASE ARTICLE SAMUEL 25012023 v2'!$A$1:$K$1287,11,FALSE)</f>
        <v>#N/A</v>
      </c>
      <c r="L3938" s="6">
        <f>SUBTOTAL(9,L3933:L3937)</f>
        <v>2014.10086</v>
      </c>
      <c r="O3938">
        <f>SUBTOTAL(9,O3933:O3937)</f>
        <v>1302.018</v>
      </c>
    </row>
    <row r="3939" spans="1:15" outlineLevel="2" x14ac:dyDescent="0.25">
      <c r="A3939" t="s">
        <v>1342</v>
      </c>
      <c r="B3939" s="74" t="str">
        <f t="shared" si="489"/>
        <v>EHB</v>
      </c>
      <c r="C3939" t="str">
        <f>VLOOKUP(A3939,'BASE ARTICLE SAMUEL 25012023 v1'!$A$1:$B$1287,2,FALSE)</f>
        <v>AS</v>
      </c>
      <c r="E3939">
        <v>2</v>
      </c>
      <c r="F3939" t="s">
        <v>2431</v>
      </c>
      <c r="G3939" s="71">
        <f>VLOOKUP(M3939,'BASE ARTICLE SAMUEL 25012023 v1'!$A$1:$F$1287,6,FALSE)</f>
        <v>3.59</v>
      </c>
      <c r="H3939" s="6">
        <f>VLOOKUP(M3939,'BASE ARTICLE SAMUEL 25012023 v2'!$A$1:$H$1287,8,FALSE)</f>
        <v>2.7194999999999996</v>
      </c>
      <c r="I3939">
        <v>5.38</v>
      </c>
      <c r="J3939">
        <f>E3939*I3939</f>
        <v>10.76</v>
      </c>
      <c r="K3939" s="6">
        <f>VLOOKUP(M3939,'BASE ARTICLE SAMUEL 25012023 v2'!$A$1:$K$1287,11,FALSE)</f>
        <v>5.5792499999999992</v>
      </c>
      <c r="L3939" s="6">
        <f>E3939*K3939</f>
        <v>11.158499999999998</v>
      </c>
      <c r="M3939" t="s">
        <v>2430</v>
      </c>
      <c r="N3939" t="str">
        <f>VLOOKUP(M3939,'BASE ARTICLE SAMUEL 25012023 v1'!$A$2:$B$1287,2,FALSE)</f>
        <v>AF</v>
      </c>
      <c r="O3939">
        <f t="shared" si="486"/>
        <v>5.4389999999999992</v>
      </c>
    </row>
    <row r="3940" spans="1:15" outlineLevel="2" x14ac:dyDescent="0.25">
      <c r="A3940" t="s">
        <v>1342</v>
      </c>
      <c r="B3940" s="74" t="str">
        <f t="shared" si="489"/>
        <v>EHB</v>
      </c>
      <c r="C3940" t="str">
        <f>VLOOKUP(A3940,'BASE ARTICLE SAMUEL 25012023 v1'!$A$1:$B$1287,2,FALSE)</f>
        <v>AS</v>
      </c>
      <c r="E3940">
        <v>3</v>
      </c>
      <c r="F3940" t="s">
        <v>1914</v>
      </c>
      <c r="G3940" s="71">
        <f>VLOOKUP(M3940,'BASE ARTICLE SAMUEL 25012023 v1'!$A$1:$F$1287,6,FALSE)</f>
        <v>4.46</v>
      </c>
      <c r="H3940" s="6">
        <f>VLOOKUP(M3940,'BASE ARTICLE SAMUEL 25012023 v2'!$A$1:$H$1287,8,FALSE)</f>
        <v>3.0550000000000002</v>
      </c>
      <c r="I3940">
        <v>6.69</v>
      </c>
      <c r="J3940">
        <f>E3940*I3940</f>
        <v>20.07</v>
      </c>
      <c r="K3940" s="6">
        <f>VLOOKUP(M3940,'BASE ARTICLE SAMUEL 25012023 v2'!$A$1:$K$1287,11,FALSE)</f>
        <v>6.8325000000000005</v>
      </c>
      <c r="L3940" s="6">
        <f>E3940*K3940</f>
        <v>20.497500000000002</v>
      </c>
      <c r="M3940" t="s">
        <v>1913</v>
      </c>
      <c r="N3940" t="str">
        <f>VLOOKUP(M3940,'BASE ARTICLE SAMUEL 25012023 v1'!$A$2:$B$1287,2,FALSE)</f>
        <v>AF</v>
      </c>
      <c r="O3940">
        <f t="shared" si="486"/>
        <v>9.1650000000000009</v>
      </c>
    </row>
    <row r="3941" spans="1:15" outlineLevel="2" x14ac:dyDescent="0.25">
      <c r="A3941" t="s">
        <v>1342</v>
      </c>
      <c r="B3941" s="74" t="str">
        <f t="shared" si="489"/>
        <v>EHB</v>
      </c>
      <c r="C3941" t="str">
        <f>VLOOKUP(A3941,'BASE ARTICLE SAMUEL 25012023 v1'!$A$1:$B$1287,2,FALSE)</f>
        <v>AS</v>
      </c>
      <c r="E3941">
        <v>2</v>
      </c>
      <c r="F3941" t="s">
        <v>201</v>
      </c>
      <c r="G3941" s="71">
        <f>VLOOKUP(M3941,'BASE ARTICLE SAMUEL 25012023 v1'!$A$1:$F$1287,6,FALSE)</f>
        <v>18.350000000000001</v>
      </c>
      <c r="H3941" s="6">
        <f>VLOOKUP(M3941,'BASE ARTICLE SAMUEL 25012023 v2'!$A$1:$H$1287,8,FALSE)</f>
        <v>18.350000000000001</v>
      </c>
      <c r="I3941">
        <v>23.95</v>
      </c>
      <c r="J3941">
        <f>E3941*I3941</f>
        <v>47.9</v>
      </c>
      <c r="K3941" s="6">
        <f>VLOOKUP(M3941,'BASE ARTICLE SAMUEL 25012023 v2'!$A$1:$K$1287,11,FALSE)</f>
        <v>23.855000000000004</v>
      </c>
      <c r="L3941" s="6">
        <f>E3941*K3941</f>
        <v>47.710000000000008</v>
      </c>
      <c r="M3941" t="s">
        <v>200</v>
      </c>
      <c r="N3941" t="str">
        <f>VLOOKUP(M3941,'BASE ARTICLE SAMUEL 25012023 v1'!$A$2:$B$1287,2,FALSE)</f>
        <v>AS</v>
      </c>
      <c r="O3941">
        <f t="shared" si="486"/>
        <v>36.700000000000003</v>
      </c>
    </row>
    <row r="3942" spans="1:15" outlineLevel="2" x14ac:dyDescent="0.25">
      <c r="A3942" t="s">
        <v>1342</v>
      </c>
      <c r="B3942" s="74" t="str">
        <f t="shared" si="489"/>
        <v>EHB</v>
      </c>
      <c r="C3942" t="str">
        <f>VLOOKUP(A3942,'BASE ARTICLE SAMUEL 25012023 v1'!$A$1:$B$1287,2,FALSE)</f>
        <v>AS</v>
      </c>
      <c r="E3942">
        <v>1</v>
      </c>
      <c r="F3942" t="s">
        <v>2412</v>
      </c>
      <c r="G3942" s="71">
        <f>VLOOKUP(M3942,'BASE ARTICLE SAMUEL 25012023 v1'!$A$1:$F$1287,6,FALSE)</f>
        <v>8.4</v>
      </c>
      <c r="H3942" s="6">
        <f>VLOOKUP(M3942,'BASE ARTICLE SAMUEL 25012023 v2'!$A$1:$H$1287,8,FALSE)</f>
        <v>6.4</v>
      </c>
      <c r="I3942">
        <v>0</v>
      </c>
      <c r="J3942">
        <f>E3942*I3942</f>
        <v>0</v>
      </c>
      <c r="K3942" s="6">
        <f>VLOOKUP(M3942,'BASE ARTICLE SAMUEL 25012023 v2'!$A$1:$K$1287,11,FALSE)</f>
        <v>11.76</v>
      </c>
      <c r="L3942" s="6">
        <f>E3942*K3942</f>
        <v>11.76</v>
      </c>
      <c r="M3942" t="s">
        <v>2411</v>
      </c>
      <c r="N3942" t="str">
        <f>VLOOKUP(M3942,'BASE ARTICLE SAMUEL 25012023 v1'!$A$2:$B$1287,2,FALSE)</f>
        <v>AF</v>
      </c>
      <c r="O3942">
        <f t="shared" si="486"/>
        <v>6.4</v>
      </c>
    </row>
    <row r="3943" spans="1:15" outlineLevel="2" x14ac:dyDescent="0.25">
      <c r="A3943" t="s">
        <v>1342</v>
      </c>
      <c r="B3943" s="74" t="str">
        <f t="shared" si="489"/>
        <v>EHB</v>
      </c>
      <c r="C3943" t="str">
        <f>VLOOKUP(A3943,'BASE ARTICLE SAMUEL 25012023 v1'!$A$1:$B$1287,2,FALSE)</f>
        <v>AS</v>
      </c>
      <c r="E3943">
        <v>1</v>
      </c>
      <c r="F3943" t="s">
        <v>2433</v>
      </c>
      <c r="G3943" s="71">
        <f>VLOOKUP(M3943,'BASE ARTICLE SAMUEL 25012023 v1'!$A$1:$F$1287,6,FALSE)</f>
        <v>2.2400000000000002</v>
      </c>
      <c r="H3943" s="6">
        <f>VLOOKUP(M3943,'BASE ARTICLE SAMUEL 25012023 v2'!$A$1:$H$1287,8,FALSE)</f>
        <v>1.3029999999999999</v>
      </c>
      <c r="I3943">
        <v>0</v>
      </c>
      <c r="J3943">
        <f>E3943*I3943</f>
        <v>0</v>
      </c>
      <c r="K3943" s="6">
        <f>VLOOKUP(M3943,'BASE ARTICLE SAMUEL 25012023 v2'!$A$1:$K$1287,11,FALSE)</f>
        <v>1.9544999999999999</v>
      </c>
      <c r="L3943" s="6">
        <f>E3943*K3943</f>
        <v>1.9544999999999999</v>
      </c>
      <c r="M3943" t="s">
        <v>2432</v>
      </c>
      <c r="N3943" t="str">
        <f>VLOOKUP(M3943,'BASE ARTICLE SAMUEL 25012023 v1'!$A$2:$B$1287,2,FALSE)</f>
        <v>AF</v>
      </c>
      <c r="O3943">
        <f t="shared" si="486"/>
        <v>1.3029999999999999</v>
      </c>
    </row>
    <row r="3944" spans="1:15" outlineLevel="1" x14ac:dyDescent="0.25">
      <c r="A3944" s="74" t="s">
        <v>4322</v>
      </c>
      <c r="B3944" s="74" t="str">
        <f t="shared" si="489"/>
        <v>PCLC14EHB</v>
      </c>
      <c r="H3944" s="6" t="e">
        <f>VLOOKUP(M3944,'BASE ARTICLE SAMUEL 25012023 v2'!$A$1:$H$1287,8,FALSE)</f>
        <v>#N/A</v>
      </c>
      <c r="K3944" s="6" t="e">
        <f>VLOOKUP(M3944,'BASE ARTICLE SAMUEL 25012023 v2'!$A$1:$K$1287,11,FALSE)</f>
        <v>#N/A</v>
      </c>
      <c r="L3944" s="6">
        <f>SUBTOTAL(9,L3939:L3943)</f>
        <v>93.080500000000015</v>
      </c>
      <c r="O3944">
        <f>SUBTOTAL(9,O3939:O3943)</f>
        <v>59.006999999999998</v>
      </c>
    </row>
    <row r="3945" spans="1:15" outlineLevel="2" x14ac:dyDescent="0.25">
      <c r="A3945" t="s">
        <v>2501</v>
      </c>
      <c r="B3945" s="74" t="str">
        <f t="shared" si="489"/>
        <v>X</v>
      </c>
      <c r="C3945" t="str">
        <f>VLOOKUP(A3945,'BASE ARTICLE SAMUEL 25012023 v1'!$A$1:$B$1287,2,FALSE)</f>
        <v>AF</v>
      </c>
      <c r="E3945">
        <v>1</v>
      </c>
      <c r="F3945" t="s">
        <v>582</v>
      </c>
      <c r="G3945" s="71">
        <f>VLOOKUP(M3945,'BASE ARTICLE SAMUEL 25012023 v1'!$A$1:$F$1287,6,FALSE)</f>
        <v>1.5</v>
      </c>
      <c r="H3945" s="6">
        <f>VLOOKUP(M3945,'BASE ARTICLE SAMUEL 25012023 v2'!$A$1:$H$1287,8,FALSE)</f>
        <v>1.5</v>
      </c>
      <c r="I3945">
        <v>0</v>
      </c>
      <c r="J3945">
        <f t="shared" ref="J3945:J3958" si="490">E3945*I3945</f>
        <v>0</v>
      </c>
      <c r="K3945" s="6">
        <f>VLOOKUP(M3945,'BASE ARTICLE SAMUEL 25012023 v2'!$A$1:$K$1287,11,FALSE)</f>
        <v>2.25</v>
      </c>
      <c r="L3945" s="6">
        <f t="shared" ref="L3945:L3958" si="491">E3945*K3945</f>
        <v>2.25</v>
      </c>
      <c r="M3945">
        <v>101007</v>
      </c>
      <c r="N3945" t="str">
        <f>VLOOKUP(M3945,'BASE ARTICLE SAMUEL 25012023 v1'!$A$2:$B$1287,2,FALSE)</f>
        <v>AN</v>
      </c>
      <c r="O3945">
        <f t="shared" si="486"/>
        <v>1.5</v>
      </c>
    </row>
    <row r="3946" spans="1:15" outlineLevel="2" x14ac:dyDescent="0.25">
      <c r="A3946" t="s">
        <v>2501</v>
      </c>
      <c r="B3946" s="74" t="str">
        <f t="shared" si="489"/>
        <v>X</v>
      </c>
      <c r="C3946" t="str">
        <f>VLOOKUP(A3946,'BASE ARTICLE SAMUEL 25012023 v1'!$A$1:$B$1287,2,FALSE)</f>
        <v>AF</v>
      </c>
      <c r="E3946">
        <v>1</v>
      </c>
      <c r="F3946" t="s">
        <v>476</v>
      </c>
      <c r="G3946" s="71">
        <f>VLOOKUP(M3946,'BASE ARTICLE SAMUEL 25012023 v1'!$A$1:$F$1287,6,FALSE)</f>
        <v>14.38</v>
      </c>
      <c r="H3946" s="6">
        <f>VLOOKUP(M3946,'BASE ARTICLE SAMUEL 25012023 v2'!$A$1:$H$1287,8,FALSE)</f>
        <v>14.38</v>
      </c>
      <c r="I3946">
        <v>0</v>
      </c>
      <c r="J3946">
        <f t="shared" si="490"/>
        <v>0</v>
      </c>
      <c r="K3946" s="6">
        <f>VLOOKUP(M3946,'BASE ARTICLE SAMUEL 25012023 v2'!$A$1:$K$1287,11,FALSE)</f>
        <v>21.57</v>
      </c>
      <c r="L3946" s="6">
        <f t="shared" si="491"/>
        <v>21.57</v>
      </c>
      <c r="M3946">
        <v>1510041</v>
      </c>
      <c r="N3946" t="str">
        <f>VLOOKUP(M3946,'BASE ARTICLE SAMUEL 25012023 v1'!$A$2:$B$1287,2,FALSE)</f>
        <v>AS</v>
      </c>
      <c r="O3946">
        <f t="shared" si="486"/>
        <v>14.38</v>
      </c>
    </row>
    <row r="3947" spans="1:15" outlineLevel="2" x14ac:dyDescent="0.25">
      <c r="A3947" t="s">
        <v>2501</v>
      </c>
      <c r="B3947" s="74" t="str">
        <f t="shared" si="489"/>
        <v>X</v>
      </c>
      <c r="C3947" t="str">
        <f>VLOOKUP(A3947,'BASE ARTICLE SAMUEL 25012023 v1'!$A$1:$B$1287,2,FALSE)</f>
        <v>AF</v>
      </c>
      <c r="E3947">
        <v>1.5</v>
      </c>
      <c r="F3947" t="s">
        <v>577</v>
      </c>
      <c r="G3947" s="71">
        <f>VLOOKUP(M3947,'BASE ARTICLE SAMUEL 25012023 v1'!$A$1:$F$1287,6,FALSE)</f>
        <v>3.2</v>
      </c>
      <c r="H3947" s="6">
        <f>VLOOKUP(M3947,'BASE ARTICLE SAMUEL 25012023 v2'!$A$1:$H$1287,8,FALSE)</f>
        <v>3.2</v>
      </c>
      <c r="I3947">
        <v>0</v>
      </c>
      <c r="J3947">
        <f t="shared" si="490"/>
        <v>0</v>
      </c>
      <c r="K3947" s="6">
        <f>VLOOKUP(M3947,'BASE ARTICLE SAMUEL 25012023 v2'!$A$1:$K$1287,11,FALSE)</f>
        <v>4.8000000000000007</v>
      </c>
      <c r="L3947" s="6">
        <f t="shared" si="491"/>
        <v>7.2000000000000011</v>
      </c>
      <c r="M3947" t="s">
        <v>576</v>
      </c>
      <c r="N3947" t="str">
        <f>VLOOKUP(M3947,'BASE ARTICLE SAMUEL 25012023 v1'!$A$2:$B$1287,2,FALSE)</f>
        <v>AN</v>
      </c>
      <c r="O3947">
        <f t="shared" si="486"/>
        <v>4.8000000000000007</v>
      </c>
    </row>
    <row r="3948" spans="1:15" outlineLevel="2" x14ac:dyDescent="0.25">
      <c r="A3948" t="s">
        <v>2501</v>
      </c>
      <c r="B3948" s="74" t="str">
        <f t="shared" si="489"/>
        <v>X</v>
      </c>
      <c r="C3948" t="str">
        <f>VLOOKUP(A3948,'BASE ARTICLE SAMUEL 25012023 v1'!$A$1:$B$1287,2,FALSE)</f>
        <v>AF</v>
      </c>
      <c r="E3948">
        <v>1</v>
      </c>
      <c r="F3948" t="s">
        <v>2163</v>
      </c>
      <c r="G3948" s="71">
        <f>VLOOKUP(M3948,'BASE ARTICLE SAMUEL 25012023 v1'!$A$1:$F$1287,6,FALSE)</f>
        <v>9.44</v>
      </c>
      <c r="H3948" s="6">
        <f>VLOOKUP(M3948,'BASE ARTICLE SAMUEL 25012023 v2'!$A$1:$H$1287,8,FALSE)</f>
        <v>9.44</v>
      </c>
      <c r="I3948">
        <v>0</v>
      </c>
      <c r="J3948">
        <f t="shared" si="490"/>
        <v>0</v>
      </c>
      <c r="K3948" s="6">
        <f>VLOOKUP(M3948,'BASE ARTICLE SAMUEL 25012023 v2'!$A$1:$K$1287,11,FALSE)</f>
        <v>14.16</v>
      </c>
      <c r="L3948" s="6">
        <f t="shared" si="491"/>
        <v>14.16</v>
      </c>
      <c r="M3948" t="s">
        <v>2162</v>
      </c>
      <c r="N3948" t="str">
        <f>VLOOKUP(M3948,'BASE ARTICLE SAMUEL 25012023 v1'!$A$2:$B$1287,2,FALSE)</f>
        <v>AS</v>
      </c>
      <c r="O3948">
        <f t="shared" si="486"/>
        <v>9.44</v>
      </c>
    </row>
    <row r="3949" spans="1:15" outlineLevel="2" x14ac:dyDescent="0.25">
      <c r="A3949" t="s">
        <v>2501</v>
      </c>
      <c r="B3949" s="74" t="str">
        <f t="shared" si="489"/>
        <v>X</v>
      </c>
      <c r="C3949" t="str">
        <f>VLOOKUP(A3949,'BASE ARTICLE SAMUEL 25012023 v1'!$A$1:$B$1287,2,FALSE)</f>
        <v>AF</v>
      </c>
      <c r="E3949">
        <v>1</v>
      </c>
      <c r="F3949" t="s">
        <v>610</v>
      </c>
      <c r="G3949" s="71">
        <f>VLOOKUP(M3949,'BASE ARTICLE SAMUEL 25012023 v1'!$A$1:$F$1287,6,FALSE)</f>
        <v>0.54</v>
      </c>
      <c r="H3949" s="6">
        <f>VLOOKUP(M3949,'BASE ARTICLE SAMUEL 25012023 v2'!$A$1:$H$1287,8,FALSE)</f>
        <v>0.52100000000000002</v>
      </c>
      <c r="I3949">
        <v>0</v>
      </c>
      <c r="J3949">
        <f t="shared" si="490"/>
        <v>0</v>
      </c>
      <c r="K3949" s="6">
        <f>VLOOKUP(M3949,'BASE ARTICLE SAMUEL 25012023 v2'!$A$1:$K$1287,11,FALSE)</f>
        <v>0.65125</v>
      </c>
      <c r="L3949" s="6">
        <f t="shared" si="491"/>
        <v>0.65125</v>
      </c>
      <c r="M3949" t="s">
        <v>609</v>
      </c>
      <c r="N3949" t="str">
        <f>VLOOKUP(M3949,'BASE ARTICLE SAMUEL 25012023 v1'!$A$2:$B$1287,2,FALSE)</f>
        <v>AS</v>
      </c>
      <c r="O3949">
        <f t="shared" ref="O3949:O4017" si="492">E3949*H3949</f>
        <v>0.52100000000000002</v>
      </c>
    </row>
    <row r="3950" spans="1:15" outlineLevel="2" x14ac:dyDescent="0.25">
      <c r="A3950" t="s">
        <v>2501</v>
      </c>
      <c r="B3950" s="74" t="str">
        <f t="shared" si="489"/>
        <v>X</v>
      </c>
      <c r="C3950" t="str">
        <f>VLOOKUP(A3950,'BASE ARTICLE SAMUEL 25012023 v1'!$A$1:$B$1287,2,FALSE)</f>
        <v>AF</v>
      </c>
      <c r="E3950">
        <v>2</v>
      </c>
      <c r="F3950" t="s">
        <v>1670</v>
      </c>
      <c r="G3950" s="71">
        <f>VLOOKUP(M3950,'BASE ARTICLE SAMUEL 25012023 v1'!$A$1:$F$1287,6,FALSE)</f>
        <v>7.0000000000000007E-2</v>
      </c>
      <c r="H3950" s="6">
        <f>VLOOKUP(M3950,'BASE ARTICLE SAMUEL 25012023 v2'!$A$1:$H$1287,8,FALSE)</f>
        <v>7.0000000000000007E-2</v>
      </c>
      <c r="I3950">
        <v>0</v>
      </c>
      <c r="J3950">
        <f t="shared" si="490"/>
        <v>0</v>
      </c>
      <c r="K3950" s="6">
        <f>VLOOKUP(M3950,'BASE ARTICLE SAMUEL 25012023 v2'!$A$1:$K$1287,11,FALSE)</f>
        <v>0.11200000000000002</v>
      </c>
      <c r="L3950" s="6">
        <f t="shared" si="491"/>
        <v>0.22400000000000003</v>
      </c>
      <c r="M3950" t="s">
        <v>1669</v>
      </c>
      <c r="N3950" t="str">
        <f>VLOOKUP(M3950,'BASE ARTICLE SAMUEL 25012023 v1'!$A$2:$B$1287,2,FALSE)</f>
        <v>AN</v>
      </c>
      <c r="O3950">
        <f t="shared" si="492"/>
        <v>0.14000000000000001</v>
      </c>
    </row>
    <row r="3951" spans="1:15" outlineLevel="2" x14ac:dyDescent="0.25">
      <c r="A3951" t="s">
        <v>2501</v>
      </c>
      <c r="B3951" s="74" t="str">
        <f t="shared" si="489"/>
        <v>X</v>
      </c>
      <c r="C3951" t="str">
        <f>VLOOKUP(A3951,'BASE ARTICLE SAMUEL 25012023 v1'!$A$1:$B$1287,2,FALSE)</f>
        <v>AF</v>
      </c>
      <c r="E3951">
        <v>1</v>
      </c>
      <c r="F3951" t="s">
        <v>626</v>
      </c>
      <c r="G3951" s="71">
        <f>VLOOKUP(M3951,'BASE ARTICLE SAMUEL 25012023 v1'!$A$1:$F$1287,6,FALSE)</f>
        <v>0.79</v>
      </c>
      <c r="H3951" s="6">
        <f>VLOOKUP(M3951,'BASE ARTICLE SAMUEL 25012023 v2'!$A$1:$H$1287,8,FALSE)</f>
        <v>0.80800000000000005</v>
      </c>
      <c r="I3951">
        <v>0</v>
      </c>
      <c r="J3951">
        <f t="shared" si="490"/>
        <v>0</v>
      </c>
      <c r="K3951" s="6">
        <f>VLOOKUP(M3951,'BASE ARTICLE SAMUEL 25012023 v2'!$A$1:$K$1287,11,FALSE)</f>
        <v>1.2120000000000002</v>
      </c>
      <c r="L3951" s="6">
        <f t="shared" si="491"/>
        <v>1.2120000000000002</v>
      </c>
      <c r="M3951" t="s">
        <v>625</v>
      </c>
      <c r="N3951" t="str">
        <f>VLOOKUP(M3951,'BASE ARTICLE SAMUEL 25012023 v1'!$A$2:$B$1287,2,FALSE)</f>
        <v>Z</v>
      </c>
      <c r="O3951">
        <f t="shared" si="492"/>
        <v>0.80800000000000005</v>
      </c>
    </row>
    <row r="3952" spans="1:15" outlineLevel="2" x14ac:dyDescent="0.25">
      <c r="A3952" t="s">
        <v>2501</v>
      </c>
      <c r="B3952" s="74" t="str">
        <f t="shared" si="489"/>
        <v>X</v>
      </c>
      <c r="C3952" t="str">
        <f>VLOOKUP(A3952,'BASE ARTICLE SAMUEL 25012023 v1'!$A$1:$B$1287,2,FALSE)</f>
        <v>AF</v>
      </c>
      <c r="E3952">
        <v>2</v>
      </c>
      <c r="F3952" t="s">
        <v>1668</v>
      </c>
      <c r="G3952" s="71">
        <f>VLOOKUP(M3952,'BASE ARTICLE SAMUEL 25012023 v1'!$A$1:$F$1287,6,FALSE)</f>
        <v>0.6</v>
      </c>
      <c r="H3952" s="6">
        <f>VLOOKUP(M3952,'BASE ARTICLE SAMUEL 25012023 v2'!$A$1:$H$1287,8,FALSE)</f>
        <v>0.6</v>
      </c>
      <c r="I3952">
        <v>0</v>
      </c>
      <c r="J3952">
        <f t="shared" si="490"/>
        <v>0</v>
      </c>
      <c r="K3952" s="6">
        <f>VLOOKUP(M3952,'BASE ARTICLE SAMUEL 25012023 v2'!$A$1:$K$1287,11,FALSE)</f>
        <v>0.89999999999999991</v>
      </c>
      <c r="L3952" s="6">
        <f t="shared" si="491"/>
        <v>1.7999999999999998</v>
      </c>
      <c r="M3952" t="s">
        <v>1667</v>
      </c>
      <c r="N3952" t="str">
        <f>VLOOKUP(M3952,'BASE ARTICLE SAMUEL 25012023 v1'!$A$2:$B$1287,2,FALSE)</f>
        <v>AN</v>
      </c>
      <c r="O3952">
        <f t="shared" si="492"/>
        <v>1.2</v>
      </c>
    </row>
    <row r="3953" spans="1:15" outlineLevel="2" x14ac:dyDescent="0.25">
      <c r="A3953" t="s">
        <v>2501</v>
      </c>
      <c r="B3953" s="74" t="str">
        <f t="shared" si="489"/>
        <v>X</v>
      </c>
      <c r="C3953" t="str">
        <f>VLOOKUP(A3953,'BASE ARTICLE SAMUEL 25012023 v1'!$A$1:$B$1287,2,FALSE)</f>
        <v>AF</v>
      </c>
      <c r="E3953">
        <v>1</v>
      </c>
      <c r="F3953" t="s">
        <v>2240</v>
      </c>
      <c r="G3953" s="71">
        <f>VLOOKUP(M3953,'BASE ARTICLE SAMUEL 25012023 v1'!$A$1:$F$1287,6,FALSE)</f>
        <v>170</v>
      </c>
      <c r="H3953" s="6">
        <f>VLOOKUP(M3953,'BASE ARTICLE SAMUEL 25012023 v2'!$A$1:$H$1287,8,FALSE)</f>
        <v>170</v>
      </c>
      <c r="I3953">
        <v>0</v>
      </c>
      <c r="J3953">
        <f t="shared" si="490"/>
        <v>0</v>
      </c>
      <c r="K3953" s="6">
        <f>VLOOKUP(M3953,'BASE ARTICLE SAMUEL 25012023 v2'!$A$1:$K$1287,11,FALSE)</f>
        <v>226.10000000000002</v>
      </c>
      <c r="L3953" s="6">
        <f t="shared" si="491"/>
        <v>226.10000000000002</v>
      </c>
      <c r="M3953" t="s">
        <v>2239</v>
      </c>
      <c r="N3953" t="str">
        <f>VLOOKUP(M3953,'BASE ARTICLE SAMUEL 25012023 v1'!$A$2:$B$1287,2,FALSE)</f>
        <v>AS</v>
      </c>
      <c r="O3953">
        <f t="shared" si="492"/>
        <v>170</v>
      </c>
    </row>
    <row r="3954" spans="1:15" outlineLevel="2" x14ac:dyDescent="0.25">
      <c r="A3954" t="s">
        <v>2501</v>
      </c>
      <c r="B3954" s="74" t="str">
        <f t="shared" si="489"/>
        <v>X</v>
      </c>
      <c r="C3954" t="str">
        <f>VLOOKUP(A3954,'BASE ARTICLE SAMUEL 25012023 v1'!$A$1:$B$1287,2,FALSE)</f>
        <v>AF</v>
      </c>
      <c r="E3954">
        <v>1</v>
      </c>
      <c r="F3954" t="s">
        <v>2088</v>
      </c>
      <c r="G3954" s="71">
        <f>VLOOKUP(M3954,'BASE ARTICLE SAMUEL 25012023 v1'!$A$1:$F$1287,6,FALSE)</f>
        <v>83.55</v>
      </c>
      <c r="H3954" s="6">
        <f>VLOOKUP(M3954,'BASE ARTICLE SAMUEL 25012023 v2'!$A$1:$H$1287,8,FALSE)</f>
        <v>28.99</v>
      </c>
      <c r="I3954">
        <v>0</v>
      </c>
      <c r="J3954">
        <f t="shared" si="490"/>
        <v>0</v>
      </c>
      <c r="K3954" s="6">
        <f>VLOOKUP(M3954,'BASE ARTICLE SAMUEL 25012023 v2'!$A$1:$K$1287,11,FALSE)</f>
        <v>45.564999999999998</v>
      </c>
      <c r="L3954" s="6">
        <f t="shared" si="491"/>
        <v>45.564999999999998</v>
      </c>
      <c r="M3954" t="s">
        <v>2087</v>
      </c>
      <c r="N3954" t="str">
        <f>VLOOKUP(M3954,'BASE ARTICLE SAMUEL 25012023 v1'!$A$2:$B$1287,2,FALSE)</f>
        <v>AF</v>
      </c>
      <c r="O3954">
        <f t="shared" si="492"/>
        <v>28.99</v>
      </c>
    </row>
    <row r="3955" spans="1:15" outlineLevel="2" x14ac:dyDescent="0.25">
      <c r="A3955" t="s">
        <v>2501</v>
      </c>
      <c r="B3955" s="74" t="str">
        <f t="shared" si="489"/>
        <v>X</v>
      </c>
      <c r="C3955" t="str">
        <f>VLOOKUP(A3955,'BASE ARTICLE SAMUEL 25012023 v1'!$A$1:$B$1287,2,FALSE)</f>
        <v>AF</v>
      </c>
      <c r="E3955">
        <v>2</v>
      </c>
      <c r="F3955" t="s">
        <v>435</v>
      </c>
      <c r="G3955" s="71">
        <f>VLOOKUP(M3955,'BASE ARTICLE SAMUEL 25012023 v1'!$A$1:$F$1287,6,FALSE)</f>
        <v>7</v>
      </c>
      <c r="H3955" s="6">
        <f>VLOOKUP(M3955,'BASE ARTICLE SAMUEL 25012023 v2'!$A$1:$H$1287,8,FALSE)</f>
        <v>7</v>
      </c>
      <c r="I3955">
        <v>0</v>
      </c>
      <c r="J3955">
        <f t="shared" si="490"/>
        <v>0</v>
      </c>
      <c r="K3955" s="6">
        <f>VLOOKUP(M3955,'BASE ARTICLE SAMUEL 25012023 v2'!$A$1:$K$1287,11,FALSE)</f>
        <v>9.7999999999999989</v>
      </c>
      <c r="L3955" s="6">
        <f t="shared" si="491"/>
        <v>19.599999999999998</v>
      </c>
      <c r="M3955" t="s">
        <v>434</v>
      </c>
      <c r="N3955" t="str">
        <f>VLOOKUP(M3955,'BASE ARTICLE SAMUEL 25012023 v1'!$A$2:$B$1287,2,FALSE)</f>
        <v>AS</v>
      </c>
      <c r="O3955">
        <f t="shared" si="492"/>
        <v>14</v>
      </c>
    </row>
    <row r="3956" spans="1:15" outlineLevel="2" x14ac:dyDescent="0.25">
      <c r="A3956" t="s">
        <v>2501</v>
      </c>
      <c r="B3956" s="74" t="str">
        <f t="shared" si="489"/>
        <v>X</v>
      </c>
      <c r="C3956" t="str">
        <f>VLOOKUP(A3956,'BASE ARTICLE SAMUEL 25012023 v1'!$A$1:$B$1287,2,FALSE)</f>
        <v>AF</v>
      </c>
      <c r="E3956">
        <v>3</v>
      </c>
      <c r="F3956" t="s">
        <v>3943</v>
      </c>
      <c r="G3956" s="71">
        <f>VLOOKUP(M3956,'BASE ARTICLE SAMUEL 25012023 v1'!$A$1:$F$1287,6,FALSE)</f>
        <v>2.16</v>
      </c>
      <c r="H3956" s="6">
        <f>VLOOKUP(M3956,'BASE ARTICLE SAMUEL 25012023 v2'!$A$1:$H$1287,8,FALSE)</f>
        <v>2.1760000000000002</v>
      </c>
      <c r="I3956">
        <v>0</v>
      </c>
      <c r="J3956">
        <f t="shared" si="490"/>
        <v>0</v>
      </c>
      <c r="K3956" s="6">
        <f>VLOOKUP(M3956,'BASE ARTICLE SAMUEL 25012023 v2'!$A$1:$K$1287,11,FALSE)</f>
        <v>8.6822400000000002</v>
      </c>
      <c r="L3956" s="6">
        <f t="shared" si="491"/>
        <v>26.046720000000001</v>
      </c>
      <c r="M3956" t="s">
        <v>563</v>
      </c>
      <c r="N3956" t="str">
        <f>VLOOKUP(M3956,'BASE ARTICLE SAMUEL 25012023 v1'!$A$2:$B$1287,2,FALSE)</f>
        <v>AN</v>
      </c>
      <c r="O3956">
        <f t="shared" si="492"/>
        <v>6.5280000000000005</v>
      </c>
    </row>
    <row r="3957" spans="1:15" outlineLevel="2" x14ac:dyDescent="0.25">
      <c r="A3957" t="s">
        <v>2501</v>
      </c>
      <c r="B3957" s="74" t="str">
        <f t="shared" si="489"/>
        <v>X</v>
      </c>
      <c r="C3957" t="str">
        <f>VLOOKUP(A3957,'BASE ARTICLE SAMUEL 25012023 v1'!$A$1:$B$1287,2,FALSE)</f>
        <v>AF</v>
      </c>
      <c r="E3957">
        <v>1</v>
      </c>
      <c r="F3957" t="s">
        <v>916</v>
      </c>
      <c r="G3957" s="71">
        <f>VLOOKUP(M3957,'BASE ARTICLE SAMUEL 25012023 v1'!$A$1:$F$1287,6,FALSE)</f>
        <v>4.04</v>
      </c>
      <c r="H3957" s="6">
        <f>VLOOKUP(M3957,'BASE ARTICLE SAMUEL 25012023 v2'!$A$1:$H$1287,8,FALSE)</f>
        <v>4.04</v>
      </c>
      <c r="I3957">
        <v>0</v>
      </c>
      <c r="J3957">
        <f t="shared" si="490"/>
        <v>0</v>
      </c>
      <c r="K3957" s="6">
        <f>VLOOKUP(M3957,'BASE ARTICLE SAMUEL 25012023 v2'!$A$1:$K$1287,11,FALSE)</f>
        <v>5.3732000000000006</v>
      </c>
      <c r="L3957" s="6">
        <f t="shared" si="491"/>
        <v>5.3732000000000006</v>
      </c>
      <c r="M3957" t="s">
        <v>915</v>
      </c>
      <c r="N3957" t="str">
        <f>VLOOKUP(M3957,'BASE ARTICLE SAMUEL 25012023 v1'!$A$2:$B$1287,2,FALSE)</f>
        <v>AN</v>
      </c>
      <c r="O3957">
        <f t="shared" si="492"/>
        <v>4.04</v>
      </c>
    </row>
    <row r="3958" spans="1:15" outlineLevel="2" x14ac:dyDescent="0.25">
      <c r="A3958" t="s">
        <v>2501</v>
      </c>
      <c r="B3958" s="74" t="str">
        <f t="shared" si="489"/>
        <v>X</v>
      </c>
      <c r="C3958" t="str">
        <f>VLOOKUP(A3958,'BASE ARTICLE SAMUEL 25012023 v1'!$A$1:$B$1287,2,FALSE)</f>
        <v>AF</v>
      </c>
      <c r="E3958">
        <v>1</v>
      </c>
      <c r="F3958" t="s">
        <v>568</v>
      </c>
      <c r="G3958" s="71">
        <f>VLOOKUP(M3958,'BASE ARTICLE SAMUEL 25012023 v1'!$A$1:$F$1287,6,FALSE)</f>
        <v>7.72</v>
      </c>
      <c r="H3958" s="6">
        <f>VLOOKUP(M3958,'BASE ARTICLE SAMUEL 25012023 v2'!$A$1:$H$1287,8,FALSE)</f>
        <v>8</v>
      </c>
      <c r="I3958">
        <v>0</v>
      </c>
      <c r="J3958">
        <f t="shared" si="490"/>
        <v>0</v>
      </c>
      <c r="K3958" s="6">
        <f>VLOOKUP(M3958,'BASE ARTICLE SAMUEL 25012023 v2'!$A$1:$K$1287,11,FALSE)</f>
        <v>10.64</v>
      </c>
      <c r="L3958" s="6">
        <f t="shared" si="491"/>
        <v>10.64</v>
      </c>
      <c r="M3958" t="s">
        <v>567</v>
      </c>
      <c r="N3958" t="str">
        <f>VLOOKUP(M3958,'BASE ARTICLE SAMUEL 25012023 v1'!$A$2:$B$1287,2,FALSE)</f>
        <v>AN</v>
      </c>
      <c r="O3958">
        <f t="shared" si="492"/>
        <v>8</v>
      </c>
    </row>
    <row r="3959" spans="1:15" outlineLevel="1" x14ac:dyDescent="0.25">
      <c r="A3959" s="74" t="s">
        <v>4323</v>
      </c>
      <c r="B3959" s="74" t="str">
        <f t="shared" si="489"/>
        <v>PRCAREX</v>
      </c>
      <c r="H3959" s="6" t="e">
        <f>VLOOKUP(M3959,'BASE ARTICLE SAMUEL 25012023 v2'!$A$1:$H$1287,8,FALSE)</f>
        <v>#N/A</v>
      </c>
      <c r="K3959" s="6" t="e">
        <f>VLOOKUP(M3959,'BASE ARTICLE SAMUEL 25012023 v2'!$A$1:$K$1287,11,FALSE)</f>
        <v>#N/A</v>
      </c>
      <c r="L3959" s="6">
        <f>SUBTOTAL(9,L3945:L3958)</f>
        <v>382.39217000000002</v>
      </c>
      <c r="O3959">
        <f>SUBTOTAL(9,O3945:O3958)</f>
        <v>264.34699999999998</v>
      </c>
    </row>
    <row r="3960" spans="1:15" outlineLevel="2" x14ac:dyDescent="0.25">
      <c r="A3960" t="s">
        <v>2087</v>
      </c>
      <c r="B3960" s="74" t="str">
        <f t="shared" si="489"/>
        <v>OEC</v>
      </c>
      <c r="C3960" t="str">
        <f>VLOOKUP(A3960,'BASE ARTICLE SAMUEL 25012023 v1'!$A$1:$B$1287,2,FALSE)</f>
        <v>AF</v>
      </c>
      <c r="E3960">
        <v>1</v>
      </c>
      <c r="F3960" t="s">
        <v>2212</v>
      </c>
      <c r="G3960" s="71">
        <f>VLOOKUP(M3960,'BASE ARTICLE SAMUEL 25012023 v1'!$A$1:$F$1287,6,FALSE)</f>
        <v>7</v>
      </c>
      <c r="H3960" s="6">
        <f>VLOOKUP(M3960,'BASE ARTICLE SAMUEL 25012023 v2'!$A$1:$H$1287,8,FALSE)</f>
        <v>7</v>
      </c>
      <c r="I3960">
        <v>0</v>
      </c>
      <c r="J3960">
        <f>E3960*I3960</f>
        <v>0</v>
      </c>
      <c r="K3960" s="6">
        <f>VLOOKUP(M3960,'BASE ARTICLE SAMUEL 25012023 v2'!$A$1:$K$1287,11,FALSE)</f>
        <v>9.31</v>
      </c>
      <c r="L3960" s="6">
        <f>E3960*K3960</f>
        <v>9.31</v>
      </c>
      <c r="M3960" t="s">
        <v>2211</v>
      </c>
      <c r="N3960" t="str">
        <f>VLOOKUP(M3960,'BASE ARTICLE SAMUEL 25012023 v1'!$A$2:$B$1287,2,FALSE)</f>
        <v>AN</v>
      </c>
      <c r="O3960">
        <f t="shared" si="492"/>
        <v>7</v>
      </c>
    </row>
    <row r="3961" spans="1:15" outlineLevel="2" x14ac:dyDescent="0.25">
      <c r="A3961" t="s">
        <v>2087</v>
      </c>
      <c r="B3961" s="74" t="str">
        <f t="shared" si="489"/>
        <v>OEC</v>
      </c>
      <c r="C3961" t="str">
        <f>VLOOKUP(A3961,'BASE ARTICLE SAMUEL 25012023 v1'!$A$1:$B$1287,2,FALSE)</f>
        <v>AF</v>
      </c>
      <c r="E3961">
        <v>1</v>
      </c>
      <c r="F3961" t="s">
        <v>1129</v>
      </c>
      <c r="G3961" s="71">
        <f>VLOOKUP(M3961,'BASE ARTICLE SAMUEL 25012023 v1'!$A$1:$F$1287,6,FALSE)</f>
        <v>3.27</v>
      </c>
      <c r="H3961" s="6">
        <f>VLOOKUP(M3961,'BASE ARTICLE SAMUEL 25012023 v2'!$A$1:$H$1287,8,FALSE)</f>
        <v>3.27</v>
      </c>
      <c r="I3961">
        <v>0</v>
      </c>
      <c r="J3961">
        <f>E3961*I3961</f>
        <v>0</v>
      </c>
      <c r="K3961" s="6">
        <f>VLOOKUP(M3961,'BASE ARTICLE SAMUEL 25012023 v2'!$A$1:$K$1287,11,FALSE)</f>
        <v>8.1750000000000007</v>
      </c>
      <c r="L3961" s="6">
        <f>E3961*K3961</f>
        <v>8.1750000000000007</v>
      </c>
      <c r="M3961" t="s">
        <v>1128</v>
      </c>
      <c r="N3961" t="str">
        <f>VLOOKUP(M3961,'BASE ARTICLE SAMUEL 25012023 v1'!$A$2:$B$1287,2,FALSE)</f>
        <v>AN</v>
      </c>
      <c r="O3961">
        <f t="shared" si="492"/>
        <v>3.27</v>
      </c>
    </row>
    <row r="3962" spans="1:15" outlineLevel="2" x14ac:dyDescent="0.25">
      <c r="A3962" t="s">
        <v>2087</v>
      </c>
      <c r="B3962" s="74" t="str">
        <f t="shared" si="489"/>
        <v>OEC</v>
      </c>
      <c r="C3962" t="str">
        <f>VLOOKUP(A3962,'BASE ARTICLE SAMUEL 25012023 v1'!$A$1:$B$1287,2,FALSE)</f>
        <v>AF</v>
      </c>
      <c r="E3962">
        <v>1</v>
      </c>
      <c r="F3962" t="s">
        <v>763</v>
      </c>
      <c r="G3962" s="71">
        <f>VLOOKUP(M3962,'BASE ARTICLE SAMUEL 25012023 v1'!$A$1:$F$1287,6,FALSE)</f>
        <v>18.72</v>
      </c>
      <c r="H3962" s="6">
        <f>VLOOKUP(M3962,'BASE ARTICLE SAMUEL 25012023 v2'!$A$1:$H$1287,8,FALSE)</f>
        <v>18.72</v>
      </c>
      <c r="I3962">
        <v>0</v>
      </c>
      <c r="J3962">
        <f>E3962*I3962</f>
        <v>0</v>
      </c>
      <c r="K3962" s="6">
        <f>VLOOKUP(M3962,'BASE ARTICLE SAMUEL 25012023 v2'!$A$1:$K$1287,11,FALSE)</f>
        <v>28.08</v>
      </c>
      <c r="L3962" s="6">
        <f>E3962*K3962</f>
        <v>28.08</v>
      </c>
      <c r="M3962" t="s">
        <v>762</v>
      </c>
      <c r="N3962" t="str">
        <f>VLOOKUP(M3962,'BASE ARTICLE SAMUEL 25012023 v1'!$A$2:$B$1287,2,FALSE)</f>
        <v>AS</v>
      </c>
      <c r="O3962">
        <f t="shared" si="492"/>
        <v>18.72</v>
      </c>
    </row>
    <row r="3963" spans="1:15" outlineLevel="1" x14ac:dyDescent="0.25">
      <c r="A3963" s="74" t="s">
        <v>4324</v>
      </c>
      <c r="B3963" s="74" t="str">
        <f t="shared" si="489"/>
        <v>MCOFPROEC</v>
      </c>
      <c r="H3963" s="6" t="e">
        <f>VLOOKUP(M3963,'BASE ARTICLE SAMUEL 25012023 v2'!$A$1:$H$1287,8,FALSE)</f>
        <v>#N/A</v>
      </c>
      <c r="K3963" s="6" t="e">
        <f>VLOOKUP(M3963,'BASE ARTICLE SAMUEL 25012023 v2'!$A$1:$K$1287,11,FALSE)</f>
        <v>#N/A</v>
      </c>
      <c r="L3963" s="6">
        <f>SUBTOTAL(9,L3960:L3962)</f>
        <v>45.564999999999998</v>
      </c>
      <c r="O3963">
        <f>SUBTOTAL(9,O3960:O3962)</f>
        <v>28.99</v>
      </c>
    </row>
    <row r="3964" spans="1:15" outlineLevel="2" x14ac:dyDescent="0.25">
      <c r="A3964" t="s">
        <v>2209</v>
      </c>
      <c r="B3964" s="74" t="str">
        <f t="shared" si="489"/>
        <v>T4P</v>
      </c>
      <c r="C3964" t="str">
        <f>VLOOKUP(A3964,'BASE ARTICLE SAMUEL 25012023 v1'!$A$1:$B$1287,2,FALSE)</f>
        <v>AN</v>
      </c>
      <c r="E3964">
        <v>1</v>
      </c>
      <c r="F3964" t="s">
        <v>2584</v>
      </c>
      <c r="G3964" s="71">
        <f>VLOOKUP(M3964,'BASE ARTICLE SAMUEL 25012023 v1'!$A$1:$F$1287,6,FALSE)</f>
        <v>0</v>
      </c>
      <c r="H3964" s="6">
        <f>VLOOKUP(M3964,'BASE ARTICLE SAMUEL 25012023 v2'!$A$1:$H$1287,8,FALSE)</f>
        <v>0</v>
      </c>
      <c r="I3964">
        <v>0</v>
      </c>
      <c r="J3964">
        <f t="shared" ref="J3964:J3969" si="493">E3964*I3964</f>
        <v>0</v>
      </c>
      <c r="K3964" s="6">
        <f>VLOOKUP(M3964,'BASE ARTICLE SAMUEL 25012023 v2'!$A$1:$K$1287,11,FALSE)</f>
        <v>0</v>
      </c>
      <c r="L3964" s="6">
        <f t="shared" ref="L3964:L3969" si="494">E3964*K3964</f>
        <v>0</v>
      </c>
      <c r="M3964" t="s">
        <v>2583</v>
      </c>
      <c r="N3964" t="str">
        <f>VLOOKUP(M3964,'BASE ARTICLE SAMUEL 25012023 v1'!$A$2:$B$1287,2,FALSE)</f>
        <v>AN</v>
      </c>
      <c r="O3964">
        <f t="shared" si="492"/>
        <v>0</v>
      </c>
    </row>
    <row r="3965" spans="1:15" outlineLevel="2" x14ac:dyDescent="0.25">
      <c r="A3965" t="s">
        <v>2209</v>
      </c>
      <c r="B3965" s="74" t="str">
        <f t="shared" si="489"/>
        <v>T4P</v>
      </c>
      <c r="C3965" t="str">
        <f>VLOOKUP(A3965,'BASE ARTICLE SAMUEL 25012023 v1'!$A$1:$B$1287,2,FALSE)</f>
        <v>AN</v>
      </c>
      <c r="E3965">
        <v>2</v>
      </c>
      <c r="F3965" t="s">
        <v>2582</v>
      </c>
      <c r="G3965" s="71">
        <f>VLOOKUP(M3965,'BASE ARTICLE SAMUEL 25012023 v1'!$A$1:$F$1287,6,FALSE)</f>
        <v>0</v>
      </c>
      <c r="H3965" s="6">
        <f>VLOOKUP(M3965,'BASE ARTICLE SAMUEL 25012023 v2'!$A$1:$H$1287,8,FALSE)</f>
        <v>0</v>
      </c>
      <c r="I3965">
        <v>0</v>
      </c>
      <c r="J3965">
        <f t="shared" si="493"/>
        <v>0</v>
      </c>
      <c r="K3965" s="6">
        <f>VLOOKUP(M3965,'BASE ARTICLE SAMUEL 25012023 v2'!$A$1:$K$1287,11,FALSE)</f>
        <v>0</v>
      </c>
      <c r="L3965" s="6">
        <f t="shared" si="494"/>
        <v>0</v>
      </c>
      <c r="M3965" t="s">
        <v>2581</v>
      </c>
      <c r="N3965" t="str">
        <f>VLOOKUP(M3965,'BASE ARTICLE SAMUEL 25012023 v1'!$A$2:$B$1287,2,FALSE)</f>
        <v>AN</v>
      </c>
      <c r="O3965">
        <f t="shared" si="492"/>
        <v>0</v>
      </c>
    </row>
    <row r="3966" spans="1:15" outlineLevel="2" x14ac:dyDescent="0.25">
      <c r="A3966" t="s">
        <v>2209</v>
      </c>
      <c r="B3966" s="74" t="str">
        <f t="shared" si="489"/>
        <v>T4P</v>
      </c>
      <c r="C3966" t="str">
        <f>VLOOKUP(A3966,'BASE ARTICLE SAMUEL 25012023 v1'!$A$1:$B$1287,2,FALSE)</f>
        <v>AN</v>
      </c>
      <c r="E3966">
        <v>1</v>
      </c>
      <c r="F3966" t="s">
        <v>2588</v>
      </c>
      <c r="G3966" s="71">
        <f>VLOOKUP(M3966,'BASE ARTICLE SAMUEL 25012023 v1'!$A$1:$F$1287,6,FALSE)</f>
        <v>0</v>
      </c>
      <c r="H3966" s="6">
        <f>VLOOKUP(M3966,'BASE ARTICLE SAMUEL 25012023 v2'!$A$1:$H$1287,8,FALSE)</f>
        <v>0</v>
      </c>
      <c r="I3966">
        <v>0</v>
      </c>
      <c r="J3966">
        <f t="shared" si="493"/>
        <v>0</v>
      </c>
      <c r="K3966" s="6">
        <f>VLOOKUP(M3966,'BASE ARTICLE SAMUEL 25012023 v2'!$A$1:$K$1287,11,FALSE)</f>
        <v>0</v>
      </c>
      <c r="L3966" s="6">
        <f t="shared" si="494"/>
        <v>0</v>
      </c>
      <c r="M3966" t="s">
        <v>2587</v>
      </c>
      <c r="N3966" t="str">
        <f>VLOOKUP(M3966,'BASE ARTICLE SAMUEL 25012023 v1'!$A$2:$B$1287,2,FALSE)</f>
        <v>AN</v>
      </c>
      <c r="O3966">
        <f t="shared" si="492"/>
        <v>0</v>
      </c>
    </row>
    <row r="3967" spans="1:15" outlineLevel="2" x14ac:dyDescent="0.25">
      <c r="A3967" t="s">
        <v>2209</v>
      </c>
      <c r="B3967" s="74" t="str">
        <f t="shared" si="489"/>
        <v>T4P</v>
      </c>
      <c r="C3967" t="str">
        <f>VLOOKUP(A3967,'BASE ARTICLE SAMUEL 25012023 v1'!$A$1:$B$1287,2,FALSE)</f>
        <v>AN</v>
      </c>
      <c r="E3967">
        <v>1</v>
      </c>
      <c r="F3967" t="s">
        <v>2580</v>
      </c>
      <c r="G3967" s="71">
        <f>VLOOKUP(M3967,'BASE ARTICLE SAMUEL 25012023 v1'!$A$1:$F$1287,6,FALSE)</f>
        <v>0</v>
      </c>
      <c r="H3967" s="6">
        <f>VLOOKUP(M3967,'BASE ARTICLE SAMUEL 25012023 v2'!$A$1:$H$1287,8,FALSE)</f>
        <v>0</v>
      </c>
      <c r="I3967">
        <v>0</v>
      </c>
      <c r="J3967">
        <f t="shared" si="493"/>
        <v>0</v>
      </c>
      <c r="K3967" s="6">
        <f>VLOOKUP(M3967,'BASE ARTICLE SAMUEL 25012023 v2'!$A$1:$K$1287,11,FALSE)</f>
        <v>0</v>
      </c>
      <c r="L3967" s="6">
        <f t="shared" si="494"/>
        <v>0</v>
      </c>
      <c r="M3967" t="s">
        <v>2579</v>
      </c>
      <c r="N3967" t="str">
        <f>VLOOKUP(M3967,'BASE ARTICLE SAMUEL 25012023 v1'!$A$2:$B$1287,2,FALSE)</f>
        <v>AN</v>
      </c>
      <c r="O3967">
        <f t="shared" si="492"/>
        <v>0</v>
      </c>
    </row>
    <row r="3968" spans="1:15" outlineLevel="2" x14ac:dyDescent="0.25">
      <c r="A3968" t="s">
        <v>2209</v>
      </c>
      <c r="B3968" s="74" t="str">
        <f t="shared" si="489"/>
        <v>T4P</v>
      </c>
      <c r="C3968" t="str">
        <f>VLOOKUP(A3968,'BASE ARTICLE SAMUEL 25012023 v1'!$A$1:$B$1287,2,FALSE)</f>
        <v>AN</v>
      </c>
      <c r="E3968">
        <v>1</v>
      </c>
      <c r="F3968" t="s">
        <v>2586</v>
      </c>
      <c r="G3968" s="71">
        <f>VLOOKUP(M3968,'BASE ARTICLE SAMUEL 25012023 v1'!$A$1:$F$1287,6,FALSE)</f>
        <v>0</v>
      </c>
      <c r="H3968" s="6">
        <f>VLOOKUP(M3968,'BASE ARTICLE SAMUEL 25012023 v2'!$A$1:$H$1287,8,FALSE)</f>
        <v>0</v>
      </c>
      <c r="I3968">
        <v>0</v>
      </c>
      <c r="J3968">
        <f t="shared" si="493"/>
        <v>0</v>
      </c>
      <c r="K3968" s="6">
        <f>VLOOKUP(M3968,'BASE ARTICLE SAMUEL 25012023 v2'!$A$1:$K$1287,11,FALSE)</f>
        <v>0</v>
      </c>
      <c r="L3968" s="6">
        <f t="shared" si="494"/>
        <v>0</v>
      </c>
      <c r="M3968" t="s">
        <v>2585</v>
      </c>
      <c r="N3968" t="str">
        <f>VLOOKUP(M3968,'BASE ARTICLE SAMUEL 25012023 v1'!$A$2:$B$1287,2,FALSE)</f>
        <v>AN</v>
      </c>
      <c r="O3968">
        <f t="shared" si="492"/>
        <v>0</v>
      </c>
    </row>
    <row r="3969" spans="1:15" outlineLevel="2" x14ac:dyDescent="0.25">
      <c r="A3969" t="s">
        <v>2209</v>
      </c>
      <c r="B3969" s="74" t="str">
        <f t="shared" si="489"/>
        <v>T4P</v>
      </c>
      <c r="C3969" t="str">
        <f>VLOOKUP(A3969,'BASE ARTICLE SAMUEL 25012023 v1'!$A$1:$B$1287,2,FALSE)</f>
        <v>AN</v>
      </c>
      <c r="E3969">
        <v>1</v>
      </c>
      <c r="F3969" t="s">
        <v>2590</v>
      </c>
      <c r="G3969" s="71">
        <f>VLOOKUP(M3969,'BASE ARTICLE SAMUEL 25012023 v1'!$A$1:$F$1287,6,FALSE)</f>
        <v>0</v>
      </c>
      <c r="H3969" s="6">
        <f>VLOOKUP(M3969,'BASE ARTICLE SAMUEL 25012023 v2'!$A$1:$H$1287,8,FALSE)</f>
        <v>0</v>
      </c>
      <c r="I3969">
        <v>0</v>
      </c>
      <c r="J3969">
        <f t="shared" si="493"/>
        <v>0</v>
      </c>
      <c r="K3969" s="6">
        <f>VLOOKUP(M3969,'BASE ARTICLE SAMUEL 25012023 v2'!$A$1:$K$1287,11,FALSE)</f>
        <v>0</v>
      </c>
      <c r="L3969" s="6">
        <f t="shared" si="494"/>
        <v>0</v>
      </c>
      <c r="M3969" t="s">
        <v>2589</v>
      </c>
      <c r="N3969" t="str">
        <f>VLOOKUP(M3969,'BASE ARTICLE SAMUEL 25012023 v1'!$A$2:$B$1287,2,FALSE)</f>
        <v>AN</v>
      </c>
      <c r="O3969">
        <f t="shared" si="492"/>
        <v>0</v>
      </c>
    </row>
    <row r="3970" spans="1:15" outlineLevel="1" x14ac:dyDescent="0.25">
      <c r="A3970" s="74" t="s">
        <v>4325</v>
      </c>
      <c r="B3970" s="74" t="str">
        <f t="shared" si="489"/>
        <v>COFFRET4P</v>
      </c>
      <c r="H3970" s="6" t="e">
        <f>VLOOKUP(M3970,'BASE ARTICLE SAMUEL 25012023 v2'!$A$1:$H$1287,8,FALSE)</f>
        <v>#N/A</v>
      </c>
      <c r="K3970" s="6" t="e">
        <f>VLOOKUP(M3970,'BASE ARTICLE SAMUEL 25012023 v2'!$A$1:$K$1287,11,FALSE)</f>
        <v>#N/A</v>
      </c>
      <c r="L3970" s="6">
        <f>SUBTOTAL(9,L3964:L3969)</f>
        <v>0</v>
      </c>
      <c r="O3970">
        <f>SUBTOTAL(9,O3964:O3969)</f>
        <v>0</v>
      </c>
    </row>
    <row r="3971" spans="1:15" outlineLevel="2" x14ac:dyDescent="0.25">
      <c r="A3971" t="s">
        <v>1750</v>
      </c>
      <c r="B3971" s="74" t="str">
        <f t="shared" si="489"/>
        <v>VMHI63PAP</v>
      </c>
      <c r="C3971" t="str">
        <f>VLOOKUP(A3971,'BASE ARTICLE SAMUEL 25012023 v1'!$A$1:$B$1287,2,FALSE)</f>
        <v>AF</v>
      </c>
      <c r="E3971">
        <v>1</v>
      </c>
      <c r="F3971" t="s">
        <v>583</v>
      </c>
      <c r="G3971" s="71">
        <f>VLOOKUP(M3971,'BASE ARTICLE SAMUEL 25012023 v1'!$A$1:$F$1287,6,FALSE)</f>
        <v>0.29299999999999998</v>
      </c>
      <c r="H3971" s="6">
        <f>VLOOKUP(M3971,'BASE ARTICLE SAMUEL 25012023 v2'!$A$1:$H$1287,8,FALSE)</f>
        <v>0.29299999999999998</v>
      </c>
      <c r="I3971">
        <v>0</v>
      </c>
      <c r="J3971">
        <f t="shared" ref="J3971:J3981" si="495">E3971*I3971</f>
        <v>0</v>
      </c>
      <c r="K3971" s="6">
        <f>VLOOKUP(M3971,'BASE ARTICLE SAMUEL 25012023 v2'!$A$1:$K$1287,11,FALSE)</f>
        <v>0.73249999999999993</v>
      </c>
      <c r="L3971" s="6">
        <f t="shared" ref="L3971:L3981" si="496">E3971*K3971</f>
        <v>0.73249999999999993</v>
      </c>
      <c r="M3971">
        <v>101006</v>
      </c>
      <c r="N3971" t="str">
        <f>VLOOKUP(M3971,'BASE ARTICLE SAMUEL 25012023 v1'!$A$2:$B$1287,2,FALSE)</f>
        <v>AN</v>
      </c>
      <c r="O3971">
        <f t="shared" si="492"/>
        <v>0.29299999999999998</v>
      </c>
    </row>
    <row r="3972" spans="1:15" outlineLevel="2" x14ac:dyDescent="0.25">
      <c r="A3972" t="s">
        <v>1750</v>
      </c>
      <c r="B3972" s="74" t="str">
        <f t="shared" ref="B3972:B4035" si="497">MID(A3972,7,100)</f>
        <v>VMHI63PAP</v>
      </c>
      <c r="C3972" t="str">
        <f>VLOOKUP(A3972,'BASE ARTICLE SAMUEL 25012023 v1'!$A$1:$B$1287,2,FALSE)</f>
        <v>AF</v>
      </c>
      <c r="D3972" t="s">
        <v>382</v>
      </c>
      <c r="E3972">
        <v>1</v>
      </c>
      <c r="F3972" t="s">
        <v>383</v>
      </c>
      <c r="G3972" s="71">
        <f>VLOOKUP(M3972,'BASE ARTICLE SAMUEL 25012023 v1'!$A$1:$F$1287,6,FALSE)</f>
        <v>60.39</v>
      </c>
      <c r="H3972" s="6">
        <f>VLOOKUP(M3972,'BASE ARTICLE SAMUEL 25012023 v2'!$A$1:$H$1287,8,FALSE)</f>
        <v>60.39</v>
      </c>
      <c r="I3972">
        <v>100.31</v>
      </c>
      <c r="J3972">
        <f t="shared" si="495"/>
        <v>100.31</v>
      </c>
      <c r="K3972" s="6">
        <f>VLOOKUP(M3972,'BASE ARTICLE SAMUEL 25012023 v2'!$A$1:$K$1287,11,FALSE)</f>
        <v>120.78</v>
      </c>
      <c r="L3972" s="6">
        <f t="shared" si="496"/>
        <v>120.78</v>
      </c>
      <c r="M3972" t="s">
        <v>382</v>
      </c>
      <c r="N3972" t="str">
        <f>VLOOKUP(M3972,'BASE ARTICLE SAMUEL 25012023 v1'!$A$2:$B$1287,2,FALSE)</f>
        <v>AS</v>
      </c>
      <c r="O3972">
        <f t="shared" si="492"/>
        <v>60.39</v>
      </c>
    </row>
    <row r="3973" spans="1:15" outlineLevel="2" x14ac:dyDescent="0.25">
      <c r="A3973" t="s">
        <v>1750</v>
      </c>
      <c r="B3973" s="74" t="str">
        <f t="shared" si="497"/>
        <v>VMHI63PAP</v>
      </c>
      <c r="C3973" t="str">
        <f>VLOOKUP(A3973,'BASE ARTICLE SAMUEL 25012023 v1'!$A$1:$B$1287,2,FALSE)</f>
        <v>AF</v>
      </c>
      <c r="D3973" t="s">
        <v>1669</v>
      </c>
      <c r="E3973">
        <v>1</v>
      </c>
      <c r="F3973" t="s">
        <v>1670</v>
      </c>
      <c r="G3973" s="71">
        <f>VLOOKUP(M3973,'BASE ARTICLE SAMUEL 25012023 v1'!$A$1:$F$1287,6,FALSE)</f>
        <v>7.0000000000000007E-2</v>
      </c>
      <c r="H3973" s="6">
        <f>VLOOKUP(M3973,'BASE ARTICLE SAMUEL 25012023 v2'!$A$1:$H$1287,8,FALSE)</f>
        <v>7.0000000000000007E-2</v>
      </c>
      <c r="I3973">
        <v>0.08</v>
      </c>
      <c r="J3973">
        <f t="shared" si="495"/>
        <v>0.08</v>
      </c>
      <c r="K3973" s="6">
        <f>VLOOKUP(M3973,'BASE ARTICLE SAMUEL 25012023 v2'!$A$1:$K$1287,11,FALSE)</f>
        <v>0.11200000000000002</v>
      </c>
      <c r="L3973" s="6">
        <f t="shared" si="496"/>
        <v>0.11200000000000002</v>
      </c>
      <c r="M3973" t="s">
        <v>1669</v>
      </c>
      <c r="N3973" t="str">
        <f>VLOOKUP(M3973,'BASE ARTICLE SAMUEL 25012023 v1'!$A$2:$B$1287,2,FALSE)</f>
        <v>AN</v>
      </c>
      <c r="O3973">
        <f t="shared" si="492"/>
        <v>7.0000000000000007E-2</v>
      </c>
    </row>
    <row r="3974" spans="1:15" outlineLevel="2" x14ac:dyDescent="0.25">
      <c r="A3974" t="s">
        <v>1750</v>
      </c>
      <c r="B3974" s="74" t="str">
        <f t="shared" si="497"/>
        <v>VMHI63PAP</v>
      </c>
      <c r="C3974" t="str">
        <f>VLOOKUP(A3974,'BASE ARTICLE SAMUEL 25012023 v1'!$A$1:$B$1287,2,FALSE)</f>
        <v>AF</v>
      </c>
      <c r="D3974" t="s">
        <v>1667</v>
      </c>
      <c r="E3974">
        <v>1</v>
      </c>
      <c r="F3974" t="s">
        <v>1668</v>
      </c>
      <c r="G3974" s="71">
        <f>VLOOKUP(M3974,'BASE ARTICLE SAMUEL 25012023 v1'!$A$1:$F$1287,6,FALSE)</f>
        <v>0.6</v>
      </c>
      <c r="H3974" s="6">
        <f>VLOOKUP(M3974,'BASE ARTICLE SAMUEL 25012023 v2'!$A$1:$H$1287,8,FALSE)</f>
        <v>0.6</v>
      </c>
      <c r="I3974">
        <v>0.90200000000000002</v>
      </c>
      <c r="J3974">
        <f t="shared" si="495"/>
        <v>0.90200000000000002</v>
      </c>
      <c r="K3974" s="6">
        <f>VLOOKUP(M3974,'BASE ARTICLE SAMUEL 25012023 v2'!$A$1:$K$1287,11,FALSE)</f>
        <v>0.89999999999999991</v>
      </c>
      <c r="L3974" s="6">
        <f t="shared" si="496"/>
        <v>0.89999999999999991</v>
      </c>
      <c r="M3974" t="s">
        <v>1667</v>
      </c>
      <c r="N3974" t="str">
        <f>VLOOKUP(M3974,'BASE ARTICLE SAMUEL 25012023 v1'!$A$2:$B$1287,2,FALSE)</f>
        <v>AN</v>
      </c>
      <c r="O3974">
        <f t="shared" si="492"/>
        <v>0.6</v>
      </c>
    </row>
    <row r="3975" spans="1:15" outlineLevel="2" x14ac:dyDescent="0.25">
      <c r="A3975" t="s">
        <v>1750</v>
      </c>
      <c r="B3975" s="74" t="str">
        <f t="shared" si="497"/>
        <v>VMHI63PAP</v>
      </c>
      <c r="C3975" t="str">
        <f>VLOOKUP(A3975,'BASE ARTICLE SAMUEL 25012023 v1'!$A$1:$B$1287,2,FALSE)</f>
        <v>AF</v>
      </c>
      <c r="D3975" t="s">
        <v>780</v>
      </c>
      <c r="E3975">
        <v>2</v>
      </c>
      <c r="F3975" t="s">
        <v>781</v>
      </c>
      <c r="G3975" s="71">
        <f>VLOOKUP(M3975,'BASE ARTICLE SAMUEL 25012023 v1'!$A$1:$F$1287,6,FALSE)</f>
        <v>0.75</v>
      </c>
      <c r="H3975" s="6">
        <f>VLOOKUP(M3975,'BASE ARTICLE SAMUEL 25012023 v2'!$A$1:$H$1287,8,FALSE)</f>
        <v>0.81200000000000006</v>
      </c>
      <c r="I3975">
        <v>0.85</v>
      </c>
      <c r="J3975">
        <f t="shared" si="495"/>
        <v>1.7</v>
      </c>
      <c r="K3975" s="6">
        <f>VLOOKUP(M3975,'BASE ARTICLE SAMUEL 25012023 v2'!$A$1:$K$1287,11,FALSE)</f>
        <v>1.07996</v>
      </c>
      <c r="L3975" s="6">
        <f t="shared" si="496"/>
        <v>2.1599200000000001</v>
      </c>
      <c r="M3975" t="s">
        <v>780</v>
      </c>
      <c r="N3975" t="str">
        <f>VLOOKUP(M3975,'BASE ARTICLE SAMUEL 25012023 v1'!$A$2:$B$1287,2,FALSE)</f>
        <v>AN</v>
      </c>
      <c r="O3975">
        <f t="shared" si="492"/>
        <v>1.6240000000000001</v>
      </c>
    </row>
    <row r="3976" spans="1:15" outlineLevel="2" x14ac:dyDescent="0.25">
      <c r="A3976" t="s">
        <v>1750</v>
      </c>
      <c r="B3976" s="74" t="str">
        <f t="shared" si="497"/>
        <v>VMHI63PAP</v>
      </c>
      <c r="C3976" t="str">
        <f>VLOOKUP(A3976,'BASE ARTICLE SAMUEL 25012023 v1'!$A$1:$B$1287,2,FALSE)</f>
        <v>AF</v>
      </c>
      <c r="D3976" t="s">
        <v>434</v>
      </c>
      <c r="E3976">
        <v>1</v>
      </c>
      <c r="F3976" t="s">
        <v>435</v>
      </c>
      <c r="G3976" s="71">
        <f>VLOOKUP(M3976,'BASE ARTICLE SAMUEL 25012023 v1'!$A$1:$F$1287,6,FALSE)</f>
        <v>7</v>
      </c>
      <c r="H3976" s="6">
        <f>VLOOKUP(M3976,'BASE ARTICLE SAMUEL 25012023 v2'!$A$1:$H$1287,8,FALSE)</f>
        <v>7</v>
      </c>
      <c r="I3976">
        <v>11.25</v>
      </c>
      <c r="J3976">
        <f t="shared" si="495"/>
        <v>11.25</v>
      </c>
      <c r="K3976" s="6">
        <f>VLOOKUP(M3976,'BASE ARTICLE SAMUEL 25012023 v2'!$A$1:$K$1287,11,FALSE)</f>
        <v>9.7999999999999989</v>
      </c>
      <c r="L3976" s="6">
        <f t="shared" si="496"/>
        <v>9.7999999999999989</v>
      </c>
      <c r="M3976" t="s">
        <v>434</v>
      </c>
      <c r="N3976" t="str">
        <f>VLOOKUP(M3976,'BASE ARTICLE SAMUEL 25012023 v1'!$A$2:$B$1287,2,FALSE)</f>
        <v>AS</v>
      </c>
      <c r="O3976">
        <f t="shared" si="492"/>
        <v>7</v>
      </c>
    </row>
    <row r="3977" spans="1:15" outlineLevel="2" x14ac:dyDescent="0.25">
      <c r="A3977" t="s">
        <v>1750</v>
      </c>
      <c r="B3977" s="74" t="str">
        <f t="shared" si="497"/>
        <v>VMHI63PAP</v>
      </c>
      <c r="C3977" t="str">
        <f>VLOOKUP(A3977,'BASE ARTICLE SAMUEL 25012023 v1'!$A$1:$B$1287,2,FALSE)</f>
        <v>AF</v>
      </c>
      <c r="D3977" t="s">
        <v>90</v>
      </c>
      <c r="E3977">
        <v>3</v>
      </c>
      <c r="F3977" t="s">
        <v>3925</v>
      </c>
      <c r="G3977" s="71">
        <f>VLOOKUP(M3977,'BASE ARTICLE SAMUEL 25012023 v1'!$A$1:$F$1287,6,FALSE)</f>
        <v>0.92</v>
      </c>
      <c r="H3977" s="6">
        <f>VLOOKUP(M3977,'BASE ARTICLE SAMUEL 25012023 v2'!$A$1:$H$1287,8,FALSE)</f>
        <v>0.92</v>
      </c>
      <c r="I3977">
        <v>4.9400000000000004</v>
      </c>
      <c r="J3977">
        <f t="shared" si="495"/>
        <v>14.82</v>
      </c>
      <c r="K3977" s="6">
        <f>VLOOKUP(M3977,'BASE ARTICLE SAMUEL 25012023 v2'!$A$1:$K$1287,11,FALSE)</f>
        <v>1.3800000000000001</v>
      </c>
      <c r="L3977" s="6">
        <f t="shared" si="496"/>
        <v>4.1400000000000006</v>
      </c>
      <c r="M3977" t="s">
        <v>90</v>
      </c>
      <c r="N3977" t="str">
        <f>VLOOKUP(M3977,'BASE ARTICLE SAMUEL 25012023 v1'!$A$2:$B$1287,2,FALSE)</f>
        <v>AS</v>
      </c>
      <c r="O3977">
        <f t="shared" si="492"/>
        <v>2.7600000000000002</v>
      </c>
    </row>
    <row r="3978" spans="1:15" outlineLevel="2" x14ac:dyDescent="0.25">
      <c r="A3978" t="s">
        <v>1750</v>
      </c>
      <c r="B3978" s="74" t="str">
        <f t="shared" si="497"/>
        <v>VMHI63PAP</v>
      </c>
      <c r="C3978" t="str">
        <f>VLOOKUP(A3978,'BASE ARTICLE SAMUEL 25012023 v1'!$A$1:$B$1287,2,FALSE)</f>
        <v>AF</v>
      </c>
      <c r="D3978" t="s">
        <v>1603</v>
      </c>
      <c r="E3978">
        <v>0.5</v>
      </c>
      <c r="F3978" t="s">
        <v>1604</v>
      </c>
      <c r="G3978" s="71">
        <f>VLOOKUP(M3978,'BASE ARTICLE SAMUEL 25012023 v1'!$A$1:$F$1287,6,FALSE)</f>
        <v>50</v>
      </c>
      <c r="H3978" s="6">
        <f>VLOOKUP(M3978,'BASE ARTICLE SAMUEL 25012023 v2'!$A$1:$H$1287,8,FALSE)</f>
        <v>0</v>
      </c>
      <c r="I3978">
        <v>75</v>
      </c>
      <c r="J3978">
        <f t="shared" si="495"/>
        <v>37.5</v>
      </c>
      <c r="K3978" s="6">
        <f>VLOOKUP(M3978,'BASE ARTICLE SAMUEL 25012023 v2'!$A$1:$K$1287,11,FALSE)</f>
        <v>75</v>
      </c>
      <c r="L3978" s="6">
        <f t="shared" si="496"/>
        <v>37.5</v>
      </c>
      <c r="M3978" t="s">
        <v>1603</v>
      </c>
      <c r="N3978" t="str">
        <f>VLOOKUP(M3978,'BASE ARTICLE SAMUEL 25012023 v1'!$A$2:$B$1287,2,FALSE)</f>
        <v>AN</v>
      </c>
      <c r="O3978">
        <f t="shared" si="492"/>
        <v>0</v>
      </c>
    </row>
    <row r="3979" spans="1:15" outlineLevel="2" x14ac:dyDescent="0.25">
      <c r="A3979" t="s">
        <v>1750</v>
      </c>
      <c r="B3979" s="74" t="str">
        <f t="shared" si="497"/>
        <v>VMHI63PAP</v>
      </c>
      <c r="C3979" t="str">
        <f>VLOOKUP(A3979,'BASE ARTICLE SAMUEL 25012023 v1'!$A$1:$B$1287,2,FALSE)</f>
        <v>AF</v>
      </c>
      <c r="D3979" t="s">
        <v>488</v>
      </c>
      <c r="E3979">
        <v>1</v>
      </c>
      <c r="F3979" t="s">
        <v>489</v>
      </c>
      <c r="G3979" s="71">
        <f>VLOOKUP(M3979,'BASE ARTICLE SAMUEL 25012023 v1'!$A$1:$F$1287,6,FALSE)</f>
        <v>625.34</v>
      </c>
      <c r="H3979" s="6">
        <f>VLOOKUP(M3979,'BASE ARTICLE SAMUEL 25012023 v2'!$A$1:$H$1287,8,FALSE)</f>
        <v>656.61</v>
      </c>
      <c r="I3979">
        <v>640.38</v>
      </c>
      <c r="J3979">
        <f t="shared" si="495"/>
        <v>640.38</v>
      </c>
      <c r="K3979" s="6">
        <f>VLOOKUP(M3979,'BASE ARTICLE SAMUEL 25012023 v2'!$A$1:$K$1287,11,FALSE)</f>
        <v>873.29130000000009</v>
      </c>
      <c r="L3979" s="6">
        <f t="shared" si="496"/>
        <v>873.29130000000009</v>
      </c>
      <c r="M3979" t="s">
        <v>488</v>
      </c>
      <c r="N3979" t="str">
        <f>VLOOKUP(M3979,'BASE ARTICLE SAMUEL 25012023 v1'!$A$2:$B$1287,2,FALSE)</f>
        <v>AS</v>
      </c>
      <c r="O3979">
        <f t="shared" si="492"/>
        <v>656.61</v>
      </c>
    </row>
    <row r="3980" spans="1:15" outlineLevel="2" x14ac:dyDescent="0.25">
      <c r="A3980" t="s">
        <v>1750</v>
      </c>
      <c r="B3980" s="74" t="str">
        <f t="shared" si="497"/>
        <v>VMHI63PAP</v>
      </c>
      <c r="C3980" t="str">
        <f>VLOOKUP(A3980,'BASE ARTICLE SAMUEL 25012023 v1'!$A$1:$B$1287,2,FALSE)</f>
        <v>AF</v>
      </c>
      <c r="D3980" t="s">
        <v>1086</v>
      </c>
      <c r="E3980">
        <v>1</v>
      </c>
      <c r="F3980" t="s">
        <v>1087</v>
      </c>
      <c r="G3980" s="71">
        <f>VLOOKUP(M3980,'BASE ARTICLE SAMUEL 25012023 v1'!$A$1:$F$1287,6,FALSE)</f>
        <v>5.56</v>
      </c>
      <c r="H3980" s="6">
        <f>VLOOKUP(M3980,'BASE ARTICLE SAMUEL 25012023 v2'!$A$1:$H$1287,8,FALSE)</f>
        <v>5.56</v>
      </c>
      <c r="I3980">
        <v>7.78</v>
      </c>
      <c r="J3980">
        <f t="shared" si="495"/>
        <v>7.78</v>
      </c>
      <c r="K3980" s="6">
        <f>VLOOKUP(M3980,'BASE ARTICLE SAMUEL 25012023 v2'!$A$1:$K$1287,11,FALSE)</f>
        <v>8.34</v>
      </c>
      <c r="L3980" s="6">
        <f t="shared" si="496"/>
        <v>8.34</v>
      </c>
      <c r="M3980" t="s">
        <v>1086</v>
      </c>
      <c r="N3980" t="str">
        <f>VLOOKUP(M3980,'BASE ARTICLE SAMUEL 25012023 v1'!$A$2:$B$1287,2,FALSE)</f>
        <v>AN</v>
      </c>
      <c r="O3980">
        <f t="shared" si="492"/>
        <v>5.56</v>
      </c>
    </row>
    <row r="3981" spans="1:15" outlineLevel="2" x14ac:dyDescent="0.25">
      <c r="A3981" t="s">
        <v>1750</v>
      </c>
      <c r="B3981" s="74" t="str">
        <f t="shared" si="497"/>
        <v>VMHI63PAP</v>
      </c>
      <c r="C3981" t="str">
        <f>VLOOKUP(A3981,'BASE ARTICLE SAMUEL 25012023 v1'!$A$1:$B$1287,2,FALSE)</f>
        <v>AF</v>
      </c>
      <c r="D3981" t="s">
        <v>1752</v>
      </c>
      <c r="E3981">
        <v>3</v>
      </c>
      <c r="F3981" t="s">
        <v>1753</v>
      </c>
      <c r="G3981" s="71">
        <f>VLOOKUP(M3981,'BASE ARTICLE SAMUEL 25012023 v1'!$A$1:$F$1287,6,FALSE)</f>
        <v>1.22</v>
      </c>
      <c r="H3981" s="6">
        <f>VLOOKUP(M3981,'BASE ARTICLE SAMUEL 25012023 v2'!$A$1:$H$1287,8,FALSE)</f>
        <v>1.34</v>
      </c>
      <c r="I3981">
        <v>12.91</v>
      </c>
      <c r="J3981">
        <f t="shared" si="495"/>
        <v>38.730000000000004</v>
      </c>
      <c r="K3981" s="6">
        <f>VLOOKUP(M3981,'BASE ARTICLE SAMUEL 25012023 v2'!$A$1:$K$1287,11,FALSE)</f>
        <v>1.7822000000000002</v>
      </c>
      <c r="L3981" s="6">
        <f t="shared" si="496"/>
        <v>5.3466000000000005</v>
      </c>
      <c r="M3981" t="s">
        <v>1752</v>
      </c>
      <c r="N3981" t="str">
        <f>VLOOKUP(M3981,'BASE ARTICLE SAMUEL 25012023 v1'!$A$2:$B$1287,2,FALSE)</f>
        <v>AN</v>
      </c>
      <c r="O3981">
        <f t="shared" si="492"/>
        <v>4.0200000000000005</v>
      </c>
    </row>
    <row r="3982" spans="1:15" outlineLevel="1" x14ac:dyDescent="0.25">
      <c r="A3982" s="74" t="s">
        <v>4326</v>
      </c>
      <c r="B3982" s="74" t="str">
        <f t="shared" si="497"/>
        <v>DIR023VMHI63PAP</v>
      </c>
      <c r="H3982" s="6" t="e">
        <f>VLOOKUP(M3982,'BASE ARTICLE SAMUEL 25012023 v2'!$A$1:$H$1287,8,FALSE)</f>
        <v>#N/A</v>
      </c>
      <c r="K3982" s="6" t="e">
        <f>VLOOKUP(M3982,'BASE ARTICLE SAMUEL 25012023 v2'!$A$1:$K$1287,11,FALSE)</f>
        <v>#N/A</v>
      </c>
      <c r="L3982" s="6">
        <f>SUBTOTAL(9,L3971:L3981)</f>
        <v>1063.10232</v>
      </c>
      <c r="O3982">
        <f>SUBTOTAL(9,O3971:O3981)</f>
        <v>738.92699999999991</v>
      </c>
    </row>
    <row r="3983" spans="1:15" outlineLevel="2" x14ac:dyDescent="0.25">
      <c r="A3983" t="s">
        <v>1754</v>
      </c>
      <c r="B3983" s="74" t="str">
        <f t="shared" si="497"/>
        <v>VMHI50PAP</v>
      </c>
      <c r="C3983" t="str">
        <f>VLOOKUP(A3983,'BASE ARTICLE SAMUEL 25012023 v1'!$A$1:$B$1287,2,FALSE)</f>
        <v>AF</v>
      </c>
      <c r="D3983" t="s">
        <v>382</v>
      </c>
      <c r="E3983">
        <v>1</v>
      </c>
      <c r="F3983" t="s">
        <v>383</v>
      </c>
      <c r="G3983" s="71">
        <f>VLOOKUP(M3983,'BASE ARTICLE SAMUEL 25012023 v1'!$A$1:$F$1287,6,FALSE)</f>
        <v>60.39</v>
      </c>
      <c r="H3983" s="6">
        <f>VLOOKUP(M3983,'BASE ARTICLE SAMUEL 25012023 v2'!$A$1:$H$1287,8,FALSE)</f>
        <v>60.39</v>
      </c>
      <c r="I3983">
        <v>100.31</v>
      </c>
      <c r="J3983">
        <f t="shared" ref="J3983:J3993" si="498">E3983*I3983</f>
        <v>100.31</v>
      </c>
      <c r="K3983" s="6">
        <f>VLOOKUP(M3983,'BASE ARTICLE SAMUEL 25012023 v2'!$A$1:$K$1287,11,FALSE)</f>
        <v>120.78</v>
      </c>
      <c r="L3983" s="6">
        <f t="shared" ref="L3983:L3993" si="499">E3983*K3983</f>
        <v>120.78</v>
      </c>
      <c r="M3983" t="s">
        <v>382</v>
      </c>
      <c r="N3983" t="str">
        <f>VLOOKUP(M3983,'BASE ARTICLE SAMUEL 25012023 v1'!$A$2:$B$1287,2,FALSE)</f>
        <v>AS</v>
      </c>
      <c r="O3983">
        <f t="shared" si="492"/>
        <v>60.39</v>
      </c>
    </row>
    <row r="3984" spans="1:15" outlineLevel="2" x14ac:dyDescent="0.25">
      <c r="A3984" t="s">
        <v>1754</v>
      </c>
      <c r="B3984" s="74" t="str">
        <f t="shared" si="497"/>
        <v>VMHI50PAP</v>
      </c>
      <c r="C3984" t="str">
        <f>VLOOKUP(A3984,'BASE ARTICLE SAMUEL 25012023 v1'!$A$1:$B$1287,2,FALSE)</f>
        <v>AF</v>
      </c>
      <c r="D3984" t="s">
        <v>1669</v>
      </c>
      <c r="E3984">
        <v>1</v>
      </c>
      <c r="F3984" t="s">
        <v>1670</v>
      </c>
      <c r="G3984" s="71">
        <f>VLOOKUP(M3984,'BASE ARTICLE SAMUEL 25012023 v1'!$A$1:$F$1287,6,FALSE)</f>
        <v>7.0000000000000007E-2</v>
      </c>
      <c r="H3984" s="6">
        <f>VLOOKUP(M3984,'BASE ARTICLE SAMUEL 25012023 v2'!$A$1:$H$1287,8,FALSE)</f>
        <v>7.0000000000000007E-2</v>
      </c>
      <c r="I3984">
        <v>0.08</v>
      </c>
      <c r="J3984">
        <f t="shared" si="498"/>
        <v>0.08</v>
      </c>
      <c r="K3984" s="6">
        <f>VLOOKUP(M3984,'BASE ARTICLE SAMUEL 25012023 v2'!$A$1:$K$1287,11,FALSE)</f>
        <v>0.11200000000000002</v>
      </c>
      <c r="L3984" s="6">
        <f t="shared" si="499"/>
        <v>0.11200000000000002</v>
      </c>
      <c r="M3984" t="s">
        <v>1669</v>
      </c>
      <c r="N3984" t="str">
        <f>VLOOKUP(M3984,'BASE ARTICLE SAMUEL 25012023 v1'!$A$2:$B$1287,2,FALSE)</f>
        <v>AN</v>
      </c>
      <c r="O3984">
        <f t="shared" si="492"/>
        <v>7.0000000000000007E-2</v>
      </c>
    </row>
    <row r="3985" spans="1:15" outlineLevel="2" x14ac:dyDescent="0.25">
      <c r="A3985" t="s">
        <v>1754</v>
      </c>
      <c r="B3985" s="74" t="str">
        <f t="shared" si="497"/>
        <v>VMHI50PAP</v>
      </c>
      <c r="C3985" t="str">
        <f>VLOOKUP(A3985,'BASE ARTICLE SAMUEL 25012023 v1'!$A$1:$B$1287,2,FALSE)</f>
        <v>AF</v>
      </c>
      <c r="E3985">
        <v>1</v>
      </c>
      <c r="F3985" t="s">
        <v>583</v>
      </c>
      <c r="G3985" s="71">
        <f>VLOOKUP(M3985,'BASE ARTICLE SAMUEL 25012023 v1'!$A$1:$F$1287,6,FALSE)</f>
        <v>0.29299999999999998</v>
      </c>
      <c r="H3985" s="6">
        <f>VLOOKUP(M3985,'BASE ARTICLE SAMUEL 25012023 v2'!$A$1:$H$1287,8,FALSE)</f>
        <v>0.29299999999999998</v>
      </c>
      <c r="I3985">
        <v>0</v>
      </c>
      <c r="J3985">
        <f t="shared" si="498"/>
        <v>0</v>
      </c>
      <c r="K3985" s="6">
        <f>VLOOKUP(M3985,'BASE ARTICLE SAMUEL 25012023 v2'!$A$1:$K$1287,11,FALSE)</f>
        <v>0.73249999999999993</v>
      </c>
      <c r="L3985" s="6">
        <f t="shared" si="499"/>
        <v>0.73249999999999993</v>
      </c>
      <c r="M3985">
        <v>101006</v>
      </c>
      <c r="N3985" t="str">
        <f>VLOOKUP(M3985,'BASE ARTICLE SAMUEL 25012023 v1'!$A$2:$B$1287,2,FALSE)</f>
        <v>AN</v>
      </c>
      <c r="O3985">
        <f t="shared" si="492"/>
        <v>0.29299999999999998</v>
      </c>
    </row>
    <row r="3986" spans="1:15" outlineLevel="2" x14ac:dyDescent="0.25">
      <c r="A3986" t="s">
        <v>1754</v>
      </c>
      <c r="B3986" s="74" t="str">
        <f t="shared" si="497"/>
        <v>VMHI50PAP</v>
      </c>
      <c r="C3986" t="str">
        <f>VLOOKUP(A3986,'BASE ARTICLE SAMUEL 25012023 v1'!$A$1:$B$1287,2,FALSE)</f>
        <v>AF</v>
      </c>
      <c r="D3986" t="s">
        <v>1667</v>
      </c>
      <c r="E3986">
        <v>1</v>
      </c>
      <c r="F3986" t="s">
        <v>1668</v>
      </c>
      <c r="G3986" s="71">
        <f>VLOOKUP(M3986,'BASE ARTICLE SAMUEL 25012023 v1'!$A$1:$F$1287,6,FALSE)</f>
        <v>0.6</v>
      </c>
      <c r="H3986" s="6">
        <f>VLOOKUP(M3986,'BASE ARTICLE SAMUEL 25012023 v2'!$A$1:$H$1287,8,FALSE)</f>
        <v>0.6</v>
      </c>
      <c r="I3986">
        <v>0.90200000000000002</v>
      </c>
      <c r="J3986">
        <f t="shared" si="498"/>
        <v>0.90200000000000002</v>
      </c>
      <c r="K3986" s="6">
        <f>VLOOKUP(M3986,'BASE ARTICLE SAMUEL 25012023 v2'!$A$1:$K$1287,11,FALSE)</f>
        <v>0.89999999999999991</v>
      </c>
      <c r="L3986" s="6">
        <f t="shared" si="499"/>
        <v>0.89999999999999991</v>
      </c>
      <c r="M3986" t="s">
        <v>1667</v>
      </c>
      <c r="N3986" t="str">
        <f>VLOOKUP(M3986,'BASE ARTICLE SAMUEL 25012023 v1'!$A$2:$B$1287,2,FALSE)</f>
        <v>AN</v>
      </c>
      <c r="O3986">
        <f t="shared" si="492"/>
        <v>0.6</v>
      </c>
    </row>
    <row r="3987" spans="1:15" outlineLevel="2" x14ac:dyDescent="0.25">
      <c r="A3987" t="s">
        <v>1754</v>
      </c>
      <c r="B3987" s="74" t="str">
        <f t="shared" si="497"/>
        <v>VMHI50PAP</v>
      </c>
      <c r="C3987" t="str">
        <f>VLOOKUP(A3987,'BASE ARTICLE SAMUEL 25012023 v1'!$A$1:$B$1287,2,FALSE)</f>
        <v>AF</v>
      </c>
      <c r="D3987" t="s">
        <v>778</v>
      </c>
      <c r="E3987">
        <v>2</v>
      </c>
      <c r="F3987" t="s">
        <v>779</v>
      </c>
      <c r="G3987" s="71">
        <f>VLOOKUP(M3987,'BASE ARTICLE SAMUEL 25012023 v1'!$A$1:$F$1287,6,FALSE)</f>
        <v>0.42</v>
      </c>
      <c r="H3987" s="6">
        <f>VLOOKUP(M3987,'BASE ARTICLE SAMUEL 25012023 v2'!$A$1:$H$1287,8,FALSE)</f>
        <v>0.45200000000000001</v>
      </c>
      <c r="I3987">
        <v>0.44</v>
      </c>
      <c r="J3987">
        <f t="shared" si="498"/>
        <v>0.88</v>
      </c>
      <c r="K3987" s="6">
        <f>VLOOKUP(M3987,'BASE ARTICLE SAMUEL 25012023 v2'!$A$1:$K$1287,11,FALSE)</f>
        <v>0.60116000000000003</v>
      </c>
      <c r="L3987" s="6">
        <f t="shared" si="499"/>
        <v>1.2023200000000001</v>
      </c>
      <c r="M3987" t="s">
        <v>778</v>
      </c>
      <c r="N3987" t="str">
        <f>VLOOKUP(M3987,'BASE ARTICLE SAMUEL 25012023 v1'!$A$2:$B$1287,2,FALSE)</f>
        <v>AS</v>
      </c>
      <c r="O3987">
        <f t="shared" si="492"/>
        <v>0.90400000000000003</v>
      </c>
    </row>
    <row r="3988" spans="1:15" outlineLevel="2" x14ac:dyDescent="0.25">
      <c r="A3988" t="s">
        <v>1754</v>
      </c>
      <c r="B3988" s="74" t="str">
        <f t="shared" si="497"/>
        <v>VMHI50PAP</v>
      </c>
      <c r="C3988" t="str">
        <f>VLOOKUP(A3988,'BASE ARTICLE SAMUEL 25012023 v1'!$A$1:$B$1287,2,FALSE)</f>
        <v>AF</v>
      </c>
      <c r="D3988" t="s">
        <v>434</v>
      </c>
      <c r="E3988">
        <v>1</v>
      </c>
      <c r="F3988" t="s">
        <v>435</v>
      </c>
      <c r="G3988" s="71">
        <f>VLOOKUP(M3988,'BASE ARTICLE SAMUEL 25012023 v1'!$A$1:$F$1287,6,FALSE)</f>
        <v>7</v>
      </c>
      <c r="H3988" s="6">
        <f>VLOOKUP(M3988,'BASE ARTICLE SAMUEL 25012023 v2'!$A$1:$H$1287,8,FALSE)</f>
        <v>7</v>
      </c>
      <c r="I3988">
        <v>11.25</v>
      </c>
      <c r="J3988">
        <f t="shared" si="498"/>
        <v>11.25</v>
      </c>
      <c r="K3988" s="6">
        <f>VLOOKUP(M3988,'BASE ARTICLE SAMUEL 25012023 v2'!$A$1:$K$1287,11,FALSE)</f>
        <v>9.7999999999999989</v>
      </c>
      <c r="L3988" s="6">
        <f t="shared" si="499"/>
        <v>9.7999999999999989</v>
      </c>
      <c r="M3988" t="s">
        <v>434</v>
      </c>
      <c r="N3988" t="str">
        <f>VLOOKUP(M3988,'BASE ARTICLE SAMUEL 25012023 v1'!$A$2:$B$1287,2,FALSE)</f>
        <v>AS</v>
      </c>
      <c r="O3988">
        <f t="shared" si="492"/>
        <v>7</v>
      </c>
    </row>
    <row r="3989" spans="1:15" outlineLevel="2" x14ac:dyDescent="0.25">
      <c r="A3989" t="s">
        <v>1754</v>
      </c>
      <c r="B3989" s="74" t="str">
        <f t="shared" si="497"/>
        <v>VMHI50PAP</v>
      </c>
      <c r="C3989" t="str">
        <f>VLOOKUP(A3989,'BASE ARTICLE SAMUEL 25012023 v1'!$A$1:$B$1287,2,FALSE)</f>
        <v>AF</v>
      </c>
      <c r="D3989" t="s">
        <v>44</v>
      </c>
      <c r="E3989">
        <v>3</v>
      </c>
      <c r="F3989" t="s">
        <v>3927</v>
      </c>
      <c r="G3989" s="71">
        <f>VLOOKUP(M3989,'BASE ARTICLE SAMUEL 25012023 v1'!$A$1:$F$1287,6,FALSE)</f>
        <v>0.92</v>
      </c>
      <c r="H3989" s="6">
        <f>VLOOKUP(M3989,'BASE ARTICLE SAMUEL 25012023 v2'!$A$1:$H$1287,8,FALSE)</f>
        <v>0.92</v>
      </c>
      <c r="I3989">
        <v>4.9400000000000004</v>
      </c>
      <c r="J3989">
        <f t="shared" si="498"/>
        <v>14.82</v>
      </c>
      <c r="K3989" s="6">
        <f>VLOOKUP(M3989,'BASE ARTICLE SAMUEL 25012023 v2'!$A$1:$K$1287,11,FALSE)</f>
        <v>1.3800000000000001</v>
      </c>
      <c r="L3989" s="6">
        <f t="shared" si="499"/>
        <v>4.1400000000000006</v>
      </c>
      <c r="M3989" t="s">
        <v>44</v>
      </c>
      <c r="N3989" t="str">
        <f>VLOOKUP(M3989,'BASE ARTICLE SAMUEL 25012023 v1'!$A$2:$B$1287,2,FALSE)</f>
        <v>AS</v>
      </c>
      <c r="O3989">
        <f t="shared" si="492"/>
        <v>2.7600000000000002</v>
      </c>
    </row>
    <row r="3990" spans="1:15" outlineLevel="2" x14ac:dyDescent="0.25">
      <c r="A3990" t="s">
        <v>1754</v>
      </c>
      <c r="B3990" s="74" t="str">
        <f t="shared" si="497"/>
        <v>VMHI50PAP</v>
      </c>
      <c r="C3990" t="str">
        <f>VLOOKUP(A3990,'BASE ARTICLE SAMUEL 25012023 v1'!$A$1:$B$1287,2,FALSE)</f>
        <v>AF</v>
      </c>
      <c r="D3990" t="s">
        <v>1603</v>
      </c>
      <c r="E3990">
        <v>0.5</v>
      </c>
      <c r="F3990" t="s">
        <v>1604</v>
      </c>
      <c r="G3990" s="71">
        <f>VLOOKUP(M3990,'BASE ARTICLE SAMUEL 25012023 v1'!$A$1:$F$1287,6,FALSE)</f>
        <v>50</v>
      </c>
      <c r="H3990" s="6">
        <f>VLOOKUP(M3990,'BASE ARTICLE SAMUEL 25012023 v2'!$A$1:$H$1287,8,FALSE)</f>
        <v>0</v>
      </c>
      <c r="I3990">
        <v>75</v>
      </c>
      <c r="J3990">
        <f t="shared" si="498"/>
        <v>37.5</v>
      </c>
      <c r="K3990" s="6">
        <f>VLOOKUP(M3990,'BASE ARTICLE SAMUEL 25012023 v2'!$A$1:$K$1287,11,FALSE)</f>
        <v>75</v>
      </c>
      <c r="L3990" s="6">
        <f t="shared" si="499"/>
        <v>37.5</v>
      </c>
      <c r="M3990" t="s">
        <v>1603</v>
      </c>
      <c r="N3990" t="str">
        <f>VLOOKUP(M3990,'BASE ARTICLE SAMUEL 25012023 v1'!$A$2:$B$1287,2,FALSE)</f>
        <v>AN</v>
      </c>
      <c r="O3990">
        <f t="shared" si="492"/>
        <v>0</v>
      </c>
    </row>
    <row r="3991" spans="1:15" outlineLevel="2" x14ac:dyDescent="0.25">
      <c r="A3991" t="s">
        <v>1754</v>
      </c>
      <c r="B3991" s="74" t="str">
        <f t="shared" si="497"/>
        <v>VMHI50PAP</v>
      </c>
      <c r="C3991" t="str">
        <f>VLOOKUP(A3991,'BASE ARTICLE SAMUEL 25012023 v1'!$A$1:$B$1287,2,FALSE)</f>
        <v>AF</v>
      </c>
      <c r="E3991">
        <v>1</v>
      </c>
      <c r="F3991" t="s">
        <v>487</v>
      </c>
      <c r="G3991" s="71">
        <f>VLOOKUP(M3991,'BASE ARTICLE SAMUEL 25012023 v1'!$A$1:$F$1287,6,FALSE)</f>
        <v>609.92999999999995</v>
      </c>
      <c r="H3991" s="6">
        <f>VLOOKUP(M3991,'BASE ARTICLE SAMUEL 25012023 v2'!$A$1:$H$1287,8,FALSE)</f>
        <v>640.41999999999996</v>
      </c>
      <c r="I3991">
        <v>0</v>
      </c>
      <c r="J3991">
        <f t="shared" si="498"/>
        <v>0</v>
      </c>
      <c r="K3991" s="6">
        <f>VLOOKUP(M3991,'BASE ARTICLE SAMUEL 25012023 v2'!$A$1:$K$1287,11,FALSE)</f>
        <v>851.7586</v>
      </c>
      <c r="L3991" s="6">
        <f t="shared" si="499"/>
        <v>851.7586</v>
      </c>
      <c r="M3991" t="s">
        <v>486</v>
      </c>
      <c r="N3991" t="str">
        <f>VLOOKUP(M3991,'BASE ARTICLE SAMUEL 25012023 v1'!$A$2:$B$1287,2,FALSE)</f>
        <v>AS</v>
      </c>
      <c r="O3991">
        <f t="shared" si="492"/>
        <v>640.41999999999996</v>
      </c>
    </row>
    <row r="3992" spans="1:15" outlineLevel="2" x14ac:dyDescent="0.25">
      <c r="A3992" t="s">
        <v>1754</v>
      </c>
      <c r="B3992" s="74" t="str">
        <f t="shared" si="497"/>
        <v>VMHI50PAP</v>
      </c>
      <c r="C3992" t="str">
        <f>VLOOKUP(A3992,'BASE ARTICLE SAMUEL 25012023 v1'!$A$1:$B$1287,2,FALSE)</f>
        <v>AF</v>
      </c>
      <c r="D3992" t="s">
        <v>1086</v>
      </c>
      <c r="E3992">
        <v>1</v>
      </c>
      <c r="F3992" t="s">
        <v>1087</v>
      </c>
      <c r="G3992" s="71">
        <f>VLOOKUP(M3992,'BASE ARTICLE SAMUEL 25012023 v1'!$A$1:$F$1287,6,FALSE)</f>
        <v>5.56</v>
      </c>
      <c r="H3992" s="6">
        <f>VLOOKUP(M3992,'BASE ARTICLE SAMUEL 25012023 v2'!$A$1:$H$1287,8,FALSE)</f>
        <v>5.56</v>
      </c>
      <c r="I3992">
        <v>7.78</v>
      </c>
      <c r="J3992">
        <f t="shared" si="498"/>
        <v>7.78</v>
      </c>
      <c r="K3992" s="6">
        <f>VLOOKUP(M3992,'BASE ARTICLE SAMUEL 25012023 v2'!$A$1:$K$1287,11,FALSE)</f>
        <v>8.34</v>
      </c>
      <c r="L3992" s="6">
        <f t="shared" si="499"/>
        <v>8.34</v>
      </c>
      <c r="M3992" t="s">
        <v>1086</v>
      </c>
      <c r="N3992" t="str">
        <f>VLOOKUP(M3992,'BASE ARTICLE SAMUEL 25012023 v1'!$A$2:$B$1287,2,FALSE)</f>
        <v>AN</v>
      </c>
      <c r="O3992">
        <f t="shared" si="492"/>
        <v>5.56</v>
      </c>
    </row>
    <row r="3993" spans="1:15" outlineLevel="2" x14ac:dyDescent="0.25">
      <c r="A3993" t="s">
        <v>1754</v>
      </c>
      <c r="B3993" s="74" t="str">
        <f t="shared" si="497"/>
        <v>VMHI50PAP</v>
      </c>
      <c r="C3993" t="str">
        <f>VLOOKUP(A3993,'BASE ARTICLE SAMUEL 25012023 v1'!$A$1:$B$1287,2,FALSE)</f>
        <v>AF</v>
      </c>
      <c r="D3993" t="s">
        <v>1752</v>
      </c>
      <c r="E3993">
        <v>3</v>
      </c>
      <c r="F3993" t="s">
        <v>1753</v>
      </c>
      <c r="G3993" s="71">
        <f>VLOOKUP(M3993,'BASE ARTICLE SAMUEL 25012023 v1'!$A$1:$F$1287,6,FALSE)</f>
        <v>1.22</v>
      </c>
      <c r="H3993" s="6">
        <f>VLOOKUP(M3993,'BASE ARTICLE SAMUEL 25012023 v2'!$A$1:$H$1287,8,FALSE)</f>
        <v>1.34</v>
      </c>
      <c r="I3993">
        <v>12.91</v>
      </c>
      <c r="J3993">
        <f t="shared" si="498"/>
        <v>38.730000000000004</v>
      </c>
      <c r="K3993" s="6">
        <f>VLOOKUP(M3993,'BASE ARTICLE SAMUEL 25012023 v2'!$A$1:$K$1287,11,FALSE)</f>
        <v>1.7822000000000002</v>
      </c>
      <c r="L3993" s="6">
        <f t="shared" si="499"/>
        <v>5.3466000000000005</v>
      </c>
      <c r="M3993" t="s">
        <v>1752</v>
      </c>
      <c r="N3993" t="str">
        <f>VLOOKUP(M3993,'BASE ARTICLE SAMUEL 25012023 v1'!$A$2:$B$1287,2,FALSE)</f>
        <v>AN</v>
      </c>
      <c r="O3993">
        <f t="shared" si="492"/>
        <v>4.0200000000000005</v>
      </c>
    </row>
    <row r="3994" spans="1:15" outlineLevel="1" x14ac:dyDescent="0.25">
      <c r="A3994" s="74" t="s">
        <v>4327</v>
      </c>
      <c r="B3994" s="74" t="str">
        <f t="shared" si="497"/>
        <v>DIR023VMHI50PAP</v>
      </c>
      <c r="H3994" s="6" t="e">
        <f>VLOOKUP(M3994,'BASE ARTICLE SAMUEL 25012023 v2'!$A$1:$H$1287,8,FALSE)</f>
        <v>#N/A</v>
      </c>
      <c r="K3994" s="6" t="e">
        <f>VLOOKUP(M3994,'BASE ARTICLE SAMUEL 25012023 v2'!$A$1:$K$1287,11,FALSE)</f>
        <v>#N/A</v>
      </c>
      <c r="L3994" s="6">
        <f>SUBTOTAL(9,L3983:L3993)</f>
        <v>1040.61202</v>
      </c>
      <c r="O3994">
        <f>SUBTOTAL(9,O3983:O3993)</f>
        <v>722.01699999999994</v>
      </c>
    </row>
    <row r="3995" spans="1:15" outlineLevel="2" x14ac:dyDescent="0.25">
      <c r="A3995" t="s">
        <v>1296</v>
      </c>
      <c r="B3995" s="74" t="str">
        <f t="shared" si="497"/>
        <v>HA</v>
      </c>
      <c r="C3995" t="str">
        <f>VLOOKUP(A3995,'BASE ARTICLE SAMUEL 25012023 v1'!$A$1:$B$1287,2,FALSE)</f>
        <v>AF</v>
      </c>
      <c r="D3995">
        <v>8110608018</v>
      </c>
      <c r="E3995">
        <v>175</v>
      </c>
      <c r="F3995" t="s">
        <v>1228</v>
      </c>
      <c r="G3995" s="71">
        <f>VLOOKUP(M3995,'BASE ARTICLE SAMUEL 25012023 v1'!$A$1:$F$1287,6,FALSE)</f>
        <v>0.41</v>
      </c>
      <c r="H3995" s="6">
        <f>VLOOKUP(M3995,'BASE ARTICLE SAMUEL 25012023 v2'!$A$1:$H$1287,8,FALSE)</f>
        <v>0.41</v>
      </c>
      <c r="I3995">
        <v>0.54500000000000004</v>
      </c>
      <c r="J3995">
        <f t="shared" ref="J3995:J4020" si="500">E3995*I3995</f>
        <v>95.375</v>
      </c>
      <c r="K3995" s="6">
        <f>VLOOKUP(M3995,'BASE ARTICLE SAMUEL 25012023 v2'!$A$1:$K$1287,11,FALSE)</f>
        <v>0.54530000000000001</v>
      </c>
      <c r="L3995" s="6">
        <f t="shared" ref="L3995:L4020" si="501">E3995*K3995</f>
        <v>95.427499999999995</v>
      </c>
      <c r="M3995">
        <v>8110608018</v>
      </c>
      <c r="N3995" t="str">
        <f>VLOOKUP(M3995,'BASE ARTICLE SAMUEL 25012023 v1'!$A$2:$B$1287,2,FALSE)</f>
        <v>AN</v>
      </c>
      <c r="O3995">
        <f t="shared" si="492"/>
        <v>71.75</v>
      </c>
    </row>
    <row r="3996" spans="1:15" outlineLevel="2" x14ac:dyDescent="0.25">
      <c r="A3996" t="s">
        <v>1296</v>
      </c>
      <c r="B3996" s="74" t="str">
        <f t="shared" si="497"/>
        <v>HA</v>
      </c>
      <c r="C3996" t="str">
        <f>VLOOKUP(A3996,'BASE ARTICLE SAMUEL 25012023 v1'!$A$1:$B$1287,2,FALSE)</f>
        <v>AF</v>
      </c>
      <c r="D3996">
        <v>8210603018</v>
      </c>
      <c r="E3996">
        <v>32</v>
      </c>
      <c r="F3996" t="s">
        <v>1229</v>
      </c>
      <c r="G3996" s="71">
        <f>VLOOKUP(M3996,'BASE ARTICLE SAMUEL 25012023 v1'!$A$1:$F$1287,6,FALSE)</f>
        <v>0.09</v>
      </c>
      <c r="H3996" s="6">
        <f>VLOOKUP(M3996,'BASE ARTICLE SAMUEL 25012023 v2'!$A$1:$H$1287,8,FALSE)</f>
        <v>0.09</v>
      </c>
      <c r="I3996">
        <v>0.14000000000000001</v>
      </c>
      <c r="J3996">
        <f t="shared" si="500"/>
        <v>4.4800000000000004</v>
      </c>
      <c r="K3996" s="6">
        <f>VLOOKUP(M3996,'BASE ARTICLE SAMUEL 25012023 v2'!$A$1:$K$1287,11,FALSE)</f>
        <v>0.14000000399999998</v>
      </c>
      <c r="L3996" s="6">
        <f t="shared" si="501"/>
        <v>4.4800001279999995</v>
      </c>
      <c r="M3996">
        <v>8210603018</v>
      </c>
      <c r="N3996" t="str">
        <f>VLOOKUP(M3996,'BASE ARTICLE SAMUEL 25012023 v1'!$A$2:$B$1287,2,FALSE)</f>
        <v>AN</v>
      </c>
      <c r="O3996">
        <f t="shared" si="492"/>
        <v>2.88</v>
      </c>
    </row>
    <row r="3997" spans="1:15" outlineLevel="2" x14ac:dyDescent="0.25">
      <c r="A3997" t="s">
        <v>1296</v>
      </c>
      <c r="B3997" s="74" t="str">
        <f t="shared" si="497"/>
        <v>HA</v>
      </c>
      <c r="C3997" t="str">
        <f>VLOOKUP(A3997,'BASE ARTICLE SAMUEL 25012023 v1'!$A$1:$B$1287,2,FALSE)</f>
        <v>AF</v>
      </c>
      <c r="D3997">
        <v>8210707018</v>
      </c>
      <c r="E3997">
        <v>44</v>
      </c>
      <c r="F3997" t="s">
        <v>1230</v>
      </c>
      <c r="G3997" s="71">
        <f>VLOOKUP(M3997,'BASE ARTICLE SAMUEL 25012023 v1'!$A$1:$F$1287,6,FALSE)</f>
        <v>0.24</v>
      </c>
      <c r="H3997" s="6">
        <f>VLOOKUP(M3997,'BASE ARTICLE SAMUEL 25012023 v2'!$A$1:$H$1287,8,FALSE)</f>
        <v>0.24</v>
      </c>
      <c r="I3997">
        <v>0.35</v>
      </c>
      <c r="J3997">
        <f t="shared" si="500"/>
        <v>15.399999999999999</v>
      </c>
      <c r="K3997" s="6">
        <f>VLOOKUP(M3997,'BASE ARTICLE SAMUEL 25012023 v2'!$A$1:$K$1287,11,FALSE)</f>
        <v>0.34999999199999998</v>
      </c>
      <c r="L3997" s="6">
        <f t="shared" si="501"/>
        <v>15.399999648</v>
      </c>
      <c r="M3997">
        <v>8210707018</v>
      </c>
      <c r="N3997" t="str">
        <f>VLOOKUP(M3997,'BASE ARTICLE SAMUEL 25012023 v1'!$A$2:$B$1287,2,FALSE)</f>
        <v>AN</v>
      </c>
      <c r="O3997">
        <f t="shared" si="492"/>
        <v>10.559999999999999</v>
      </c>
    </row>
    <row r="3998" spans="1:15" outlineLevel="2" x14ac:dyDescent="0.25">
      <c r="A3998" t="s">
        <v>1296</v>
      </c>
      <c r="B3998" s="74" t="str">
        <f t="shared" si="497"/>
        <v>HA</v>
      </c>
      <c r="C3998" t="str">
        <f>VLOOKUP(A3998,'BASE ARTICLE SAMUEL 25012023 v1'!$A$1:$B$1287,2,FALSE)</f>
        <v>AF</v>
      </c>
      <c r="D3998">
        <v>8412602518</v>
      </c>
      <c r="E3998">
        <v>6</v>
      </c>
      <c r="F3998" t="s">
        <v>1483</v>
      </c>
      <c r="G3998" s="71">
        <f>VLOOKUP(M3998,'BASE ARTICLE SAMUEL 25012023 v1'!$A$1:$F$1287,6,FALSE)</f>
        <v>0.04</v>
      </c>
      <c r="H3998" s="6">
        <f>VLOOKUP(M3998,'BASE ARTICLE SAMUEL 25012023 v2'!$A$1:$H$1287,8,FALSE)</f>
        <v>0.04</v>
      </c>
      <c r="I3998">
        <v>0.05</v>
      </c>
      <c r="J3998">
        <f t="shared" si="500"/>
        <v>0.30000000000000004</v>
      </c>
      <c r="K3998" s="6">
        <f>VLOOKUP(M3998,'BASE ARTICLE SAMUEL 25012023 v2'!$A$1:$K$1287,11,FALSE)</f>
        <v>0.05</v>
      </c>
      <c r="L3998" s="6">
        <f t="shared" si="501"/>
        <v>0.30000000000000004</v>
      </c>
      <c r="M3998">
        <v>8412602518</v>
      </c>
      <c r="N3998" t="str">
        <f>VLOOKUP(M3998,'BASE ARTICLE SAMUEL 25012023 v1'!$A$2:$B$1287,2,FALSE)</f>
        <v>AN</v>
      </c>
      <c r="O3998">
        <f t="shared" si="492"/>
        <v>0.24</v>
      </c>
    </row>
    <row r="3999" spans="1:15" outlineLevel="2" x14ac:dyDescent="0.25">
      <c r="A3999" t="s">
        <v>1296</v>
      </c>
      <c r="B3999" s="74" t="str">
        <f t="shared" si="497"/>
        <v>HA</v>
      </c>
      <c r="C3999" t="str">
        <f>VLOOKUP(A3999,'BASE ARTICLE SAMUEL 25012023 v1'!$A$1:$B$1287,2,FALSE)</f>
        <v>AF</v>
      </c>
      <c r="D3999">
        <v>8434000618</v>
      </c>
      <c r="E3999">
        <v>6</v>
      </c>
      <c r="F3999" t="s">
        <v>1485</v>
      </c>
      <c r="G3999" s="71">
        <f>VLOOKUP(M3999,'BASE ARTICLE SAMUEL 25012023 v1'!$A$1:$F$1287,6,FALSE)</f>
        <v>0.02</v>
      </c>
      <c r="H3999" s="6">
        <f>VLOOKUP(M3999,'BASE ARTICLE SAMUEL 25012023 v2'!$A$1:$H$1287,8,FALSE)</f>
        <v>0.02</v>
      </c>
      <c r="I3999">
        <v>0.03</v>
      </c>
      <c r="J3999">
        <f t="shared" si="500"/>
        <v>0.18</v>
      </c>
      <c r="K3999" s="6">
        <f>VLOOKUP(M3999,'BASE ARTICLE SAMUEL 25012023 v2'!$A$1:$K$1287,11,FALSE)</f>
        <v>0.03</v>
      </c>
      <c r="L3999" s="6">
        <f t="shared" si="501"/>
        <v>0.18</v>
      </c>
      <c r="M3999">
        <v>8434000618</v>
      </c>
      <c r="N3999" t="str">
        <f>VLOOKUP(M3999,'BASE ARTICLE SAMUEL 25012023 v1'!$A$2:$B$1287,2,FALSE)</f>
        <v>AN</v>
      </c>
      <c r="O3999">
        <f t="shared" si="492"/>
        <v>0.12</v>
      </c>
    </row>
    <row r="4000" spans="1:15" outlineLevel="2" x14ac:dyDescent="0.25">
      <c r="A4000" t="s">
        <v>1296</v>
      </c>
      <c r="B4000" s="74" t="str">
        <f t="shared" si="497"/>
        <v>HA</v>
      </c>
      <c r="C4000" t="str">
        <f>VLOOKUP(A4000,'BASE ARTICLE SAMUEL 25012023 v1'!$A$1:$B$1287,2,FALSE)</f>
        <v>AF</v>
      </c>
      <c r="D4000">
        <v>8710605018</v>
      </c>
      <c r="E4000">
        <v>6</v>
      </c>
      <c r="F4000" t="s">
        <v>1896</v>
      </c>
      <c r="G4000" s="71">
        <f>VLOOKUP(M4000,'BASE ARTICLE SAMUEL 25012023 v1'!$A$1:$F$1287,6,FALSE)</f>
        <v>0.2</v>
      </c>
      <c r="H4000" s="6">
        <f>VLOOKUP(M4000,'BASE ARTICLE SAMUEL 25012023 v2'!$A$1:$H$1287,8,FALSE)</f>
        <v>0.2</v>
      </c>
      <c r="I4000">
        <v>0.3</v>
      </c>
      <c r="J4000">
        <f t="shared" si="500"/>
        <v>1.7999999999999998</v>
      </c>
      <c r="K4000" s="6">
        <f>VLOOKUP(M4000,'BASE ARTICLE SAMUEL 25012023 v2'!$A$1:$K$1287,11,FALSE)</f>
        <v>0.30000000000000004</v>
      </c>
      <c r="L4000" s="6">
        <f t="shared" si="501"/>
        <v>1.8000000000000003</v>
      </c>
      <c r="M4000">
        <v>8710605018</v>
      </c>
      <c r="N4000" t="str">
        <f>VLOOKUP(M4000,'BASE ARTICLE SAMUEL 25012023 v1'!$A$2:$B$1287,2,FALSE)</f>
        <v>AN</v>
      </c>
      <c r="O4000">
        <f t="shared" si="492"/>
        <v>1.2000000000000002</v>
      </c>
    </row>
    <row r="4001" spans="1:15" outlineLevel="2" x14ac:dyDescent="0.25">
      <c r="A4001" t="s">
        <v>1296</v>
      </c>
      <c r="B4001" s="74" t="str">
        <f t="shared" si="497"/>
        <v>HA</v>
      </c>
      <c r="D4001" t="s">
        <v>1174</v>
      </c>
      <c r="E4001">
        <v>7.5</v>
      </c>
      <c r="F4001" t="s">
        <v>1175</v>
      </c>
      <c r="G4001" s="71">
        <f>VLOOKUP(M4001,'BASE ARTICLE SAMUEL 25012023 v1'!$A$1:$F$1287,6,FALSE)</f>
        <v>8.26</v>
      </c>
      <c r="H4001" s="6">
        <f>VLOOKUP(M4001,'BASE ARTICLE SAMUEL 25012023 v2'!$A$1:$H$1287,8,FALSE)</f>
        <v>9.1</v>
      </c>
      <c r="I4001">
        <v>12.39</v>
      </c>
      <c r="J4001">
        <f t="shared" si="500"/>
        <v>92.925000000000011</v>
      </c>
      <c r="K4001" s="6">
        <f>VLOOKUP(M4001,'BASE ARTICLE SAMUEL 25012023 v2'!$A$1:$K$1287,11,FALSE)</f>
        <v>13.65</v>
      </c>
      <c r="L4001" s="6">
        <f t="shared" si="501"/>
        <v>102.375</v>
      </c>
      <c r="M4001" t="s">
        <v>1174</v>
      </c>
      <c r="N4001" t="str">
        <f>VLOOKUP(M4001,'BASE ARTICLE SAMUEL 25012023 v1'!$A$2:$B$1287,2,FALSE)</f>
        <v>AS</v>
      </c>
      <c r="O4001">
        <f t="shared" si="492"/>
        <v>68.25</v>
      </c>
    </row>
    <row r="4002" spans="1:15" outlineLevel="2" x14ac:dyDescent="0.25">
      <c r="A4002" t="s">
        <v>1296</v>
      </c>
      <c r="B4002" s="74" t="str">
        <f t="shared" si="497"/>
        <v>HA</v>
      </c>
      <c r="D4002" t="s">
        <v>1168</v>
      </c>
      <c r="E4002">
        <v>20</v>
      </c>
      <c r="F4002" t="s">
        <v>1169</v>
      </c>
      <c r="G4002" s="71">
        <f>VLOOKUP(M4002,'BASE ARTICLE SAMUEL 25012023 v1'!$A$1:$F$1287,6,FALSE)</f>
        <v>7.4</v>
      </c>
      <c r="H4002" s="6">
        <f>VLOOKUP(M4002,'BASE ARTICLE SAMUEL 25012023 v2'!$A$1:$H$1287,8,FALSE)</f>
        <v>7.77</v>
      </c>
      <c r="I4002">
        <v>11.1</v>
      </c>
      <c r="J4002">
        <f t="shared" si="500"/>
        <v>222</v>
      </c>
      <c r="K4002" s="6">
        <f>VLOOKUP(M4002,'BASE ARTICLE SAMUEL 25012023 v2'!$A$1:$K$1287,11,FALSE)</f>
        <v>11.654999999999999</v>
      </c>
      <c r="L4002" s="6">
        <f t="shared" si="501"/>
        <v>233.1</v>
      </c>
      <c r="M4002" t="s">
        <v>1168</v>
      </c>
      <c r="N4002" t="str">
        <f>VLOOKUP(M4002,'BASE ARTICLE SAMUEL 25012023 v1'!$A$2:$B$1287,2,FALSE)</f>
        <v>AS</v>
      </c>
      <c r="O4002">
        <f t="shared" si="492"/>
        <v>155.39999999999998</v>
      </c>
    </row>
    <row r="4003" spans="1:15" outlineLevel="2" x14ac:dyDescent="0.25">
      <c r="A4003" t="s">
        <v>1296</v>
      </c>
      <c r="B4003" s="74" t="str">
        <f t="shared" si="497"/>
        <v>HA</v>
      </c>
      <c r="D4003" t="s">
        <v>2491</v>
      </c>
      <c r="E4003">
        <v>1</v>
      </c>
      <c r="F4003" t="s">
        <v>2492</v>
      </c>
      <c r="G4003" s="71">
        <f>VLOOKUP(M4003,'BASE ARTICLE SAMUEL 25012023 v1'!$A$1:$F$1287,6,FALSE)</f>
        <v>0.67</v>
      </c>
      <c r="H4003" s="6">
        <f>VLOOKUP(M4003,'BASE ARTICLE SAMUEL 25012023 v2'!$A$1:$H$1287,8,FALSE)</f>
        <v>0.67</v>
      </c>
      <c r="I4003">
        <v>0.73699999999999999</v>
      </c>
      <c r="J4003">
        <f t="shared" si="500"/>
        <v>0.73699999999999999</v>
      </c>
      <c r="K4003" s="6">
        <f>VLOOKUP(M4003,'BASE ARTICLE SAMUEL 25012023 v2'!$A$1:$K$1287,11,FALSE)</f>
        <v>0.7370000000000001</v>
      </c>
      <c r="L4003" s="6">
        <f t="shared" si="501"/>
        <v>0.7370000000000001</v>
      </c>
      <c r="M4003" t="s">
        <v>2491</v>
      </c>
      <c r="N4003" t="str">
        <f>VLOOKUP(M4003,'BASE ARTICLE SAMUEL 25012023 v1'!$A$2:$B$1287,2,FALSE)</f>
        <v>AN</v>
      </c>
      <c r="O4003">
        <f t="shared" si="492"/>
        <v>0.67</v>
      </c>
    </row>
    <row r="4004" spans="1:15" outlineLevel="2" x14ac:dyDescent="0.25">
      <c r="A4004" t="s">
        <v>1296</v>
      </c>
      <c r="B4004" s="74" t="str">
        <f t="shared" si="497"/>
        <v>HA</v>
      </c>
      <c r="D4004" t="s">
        <v>1194</v>
      </c>
      <c r="E4004">
        <v>4</v>
      </c>
      <c r="F4004" t="s">
        <v>1195</v>
      </c>
      <c r="G4004" s="71">
        <f>VLOOKUP(M4004,'BASE ARTICLE SAMUEL 25012023 v1'!$A$1:$F$1287,6,FALSE)</f>
        <v>18.3</v>
      </c>
      <c r="H4004" s="6">
        <f>VLOOKUP(M4004,'BASE ARTICLE SAMUEL 25012023 v2'!$A$1:$H$1287,8,FALSE)</f>
        <v>3.0500000000000003</v>
      </c>
      <c r="I4004">
        <v>5.18</v>
      </c>
      <c r="J4004">
        <f t="shared" si="500"/>
        <v>20.72</v>
      </c>
      <c r="K4004" s="6">
        <f>VLOOKUP(M4004,'BASE ARTICLE SAMUEL 25012023 v2'!$A$1:$K$1287,11,FALSE)</f>
        <v>5.1850000000000005</v>
      </c>
      <c r="L4004" s="6">
        <f t="shared" si="501"/>
        <v>20.740000000000002</v>
      </c>
      <c r="M4004" t="s">
        <v>1194</v>
      </c>
      <c r="N4004" t="str">
        <f>VLOOKUP(M4004,'BASE ARTICLE SAMUEL 25012023 v1'!$A$2:$B$1287,2,FALSE)</f>
        <v>AN</v>
      </c>
      <c r="O4004">
        <f t="shared" si="492"/>
        <v>12.200000000000001</v>
      </c>
    </row>
    <row r="4005" spans="1:15" outlineLevel="2" x14ac:dyDescent="0.25">
      <c r="A4005" t="s">
        <v>1296</v>
      </c>
      <c r="B4005" s="74" t="str">
        <f t="shared" si="497"/>
        <v>HA</v>
      </c>
      <c r="D4005" t="s">
        <v>200</v>
      </c>
      <c r="E4005">
        <v>2</v>
      </c>
      <c r="F4005" t="s">
        <v>201</v>
      </c>
      <c r="G4005" s="71">
        <f>VLOOKUP(M4005,'BASE ARTICLE SAMUEL 25012023 v1'!$A$1:$F$1287,6,FALSE)</f>
        <v>18.350000000000001</v>
      </c>
      <c r="H4005" s="6">
        <f>VLOOKUP(M4005,'BASE ARTICLE SAMUEL 25012023 v2'!$A$1:$H$1287,8,FALSE)</f>
        <v>18.350000000000001</v>
      </c>
      <c r="I4005">
        <v>23.95</v>
      </c>
      <c r="J4005">
        <f t="shared" si="500"/>
        <v>47.9</v>
      </c>
      <c r="K4005" s="6">
        <f>VLOOKUP(M4005,'BASE ARTICLE SAMUEL 25012023 v2'!$A$1:$K$1287,11,FALSE)</f>
        <v>23.855000000000004</v>
      </c>
      <c r="L4005" s="6">
        <f t="shared" si="501"/>
        <v>47.710000000000008</v>
      </c>
      <c r="M4005" t="s">
        <v>200</v>
      </c>
      <c r="N4005" t="str">
        <f>VLOOKUP(M4005,'BASE ARTICLE SAMUEL 25012023 v1'!$A$2:$B$1287,2,FALSE)</f>
        <v>AS</v>
      </c>
      <c r="O4005">
        <f t="shared" si="492"/>
        <v>36.700000000000003</v>
      </c>
    </row>
    <row r="4006" spans="1:15" outlineLevel="2" x14ac:dyDescent="0.25">
      <c r="A4006" t="s">
        <v>1296</v>
      </c>
      <c r="B4006" s="74" t="str">
        <f t="shared" si="497"/>
        <v>HA</v>
      </c>
      <c r="D4006" t="s">
        <v>1418</v>
      </c>
      <c r="E4006">
        <v>4</v>
      </c>
      <c r="F4006" t="s">
        <v>1419</v>
      </c>
      <c r="G4006" s="71">
        <f>VLOOKUP(M4006,'BASE ARTICLE SAMUEL 25012023 v1'!$A$1:$F$1287,6,FALSE)</f>
        <v>8.06</v>
      </c>
      <c r="H4006" s="6">
        <f>VLOOKUP(M4006,'BASE ARTICLE SAMUEL 25012023 v2'!$A$1:$H$1287,8,FALSE)</f>
        <v>8.06</v>
      </c>
      <c r="I4006">
        <v>12.09</v>
      </c>
      <c r="J4006">
        <f t="shared" si="500"/>
        <v>48.36</v>
      </c>
      <c r="K4006" s="6">
        <f>VLOOKUP(M4006,'BASE ARTICLE SAMUEL 25012023 v2'!$A$1:$K$1287,11,FALSE)</f>
        <v>12.09</v>
      </c>
      <c r="L4006" s="6">
        <f t="shared" si="501"/>
        <v>48.36</v>
      </c>
      <c r="M4006" t="s">
        <v>1418</v>
      </c>
      <c r="N4006" t="str">
        <f>VLOOKUP(M4006,'BASE ARTICLE SAMUEL 25012023 v1'!$A$2:$B$1287,2,FALSE)</f>
        <v>AN</v>
      </c>
      <c r="O4006">
        <f t="shared" si="492"/>
        <v>32.24</v>
      </c>
    </row>
    <row r="4007" spans="1:15" outlineLevel="2" x14ac:dyDescent="0.25">
      <c r="A4007" t="s">
        <v>1296</v>
      </c>
      <c r="B4007" s="74" t="str">
        <f t="shared" si="497"/>
        <v>HA</v>
      </c>
      <c r="D4007" t="s">
        <v>1418</v>
      </c>
      <c r="E4007">
        <v>2</v>
      </c>
      <c r="F4007" t="s">
        <v>1419</v>
      </c>
      <c r="G4007" s="71">
        <f>VLOOKUP(M4007,'BASE ARTICLE SAMUEL 25012023 v1'!$A$1:$F$1287,6,FALSE)</f>
        <v>8.06</v>
      </c>
      <c r="H4007" s="6">
        <f>VLOOKUP(M4007,'BASE ARTICLE SAMUEL 25012023 v2'!$A$1:$H$1287,8,FALSE)</f>
        <v>8.06</v>
      </c>
      <c r="I4007">
        <v>12.09</v>
      </c>
      <c r="J4007">
        <f t="shared" si="500"/>
        <v>24.18</v>
      </c>
      <c r="K4007" s="6">
        <f>VLOOKUP(M4007,'BASE ARTICLE SAMUEL 25012023 v2'!$A$1:$K$1287,11,FALSE)</f>
        <v>12.09</v>
      </c>
      <c r="L4007" s="6">
        <f t="shared" si="501"/>
        <v>24.18</v>
      </c>
      <c r="M4007" t="s">
        <v>1418</v>
      </c>
      <c r="N4007" t="str">
        <f>VLOOKUP(M4007,'BASE ARTICLE SAMUEL 25012023 v1'!$A$2:$B$1287,2,FALSE)</f>
        <v>AN</v>
      </c>
      <c r="O4007">
        <f t="shared" si="492"/>
        <v>16.12</v>
      </c>
    </row>
    <row r="4008" spans="1:15" outlineLevel="2" x14ac:dyDescent="0.25">
      <c r="A4008" t="s">
        <v>1296</v>
      </c>
      <c r="B4008" s="74" t="str">
        <f t="shared" si="497"/>
        <v>HA</v>
      </c>
      <c r="D4008" t="s">
        <v>1421</v>
      </c>
      <c r="E4008">
        <v>4</v>
      </c>
      <c r="F4008" t="s">
        <v>1422</v>
      </c>
      <c r="G4008" s="71">
        <f>VLOOKUP(M4008,'BASE ARTICLE SAMUEL 25012023 v1'!$A$1:$F$1287,6,FALSE)</f>
        <v>8.48</v>
      </c>
      <c r="H4008" s="6">
        <f>VLOOKUP(M4008,'BASE ARTICLE SAMUEL 25012023 v2'!$A$1:$H$1287,8,FALSE)</f>
        <v>8.48</v>
      </c>
      <c r="I4008">
        <v>12.73</v>
      </c>
      <c r="J4008">
        <f t="shared" si="500"/>
        <v>50.92</v>
      </c>
      <c r="K4008" s="6">
        <f>VLOOKUP(M4008,'BASE ARTICLE SAMUEL 25012023 v2'!$A$1:$K$1287,11,FALSE)</f>
        <v>12.72</v>
      </c>
      <c r="L4008" s="6">
        <f t="shared" si="501"/>
        <v>50.88</v>
      </c>
      <c r="M4008" t="s">
        <v>1421</v>
      </c>
      <c r="N4008" t="str">
        <f>VLOOKUP(M4008,'BASE ARTICLE SAMUEL 25012023 v1'!$A$2:$B$1287,2,FALSE)</f>
        <v>AN</v>
      </c>
      <c r="O4008">
        <f t="shared" si="492"/>
        <v>33.92</v>
      </c>
    </row>
    <row r="4009" spans="1:15" outlineLevel="2" x14ac:dyDescent="0.25">
      <c r="A4009" t="s">
        <v>1296</v>
      </c>
      <c r="B4009" s="74" t="str">
        <f t="shared" si="497"/>
        <v>HA</v>
      </c>
      <c r="D4009" t="s">
        <v>1603</v>
      </c>
      <c r="E4009">
        <v>8.7100000000000009</v>
      </c>
      <c r="F4009" t="s">
        <v>1604</v>
      </c>
      <c r="G4009" s="71">
        <f>VLOOKUP(M4009,'BASE ARTICLE SAMUEL 25012023 v1'!$A$1:$F$1287,6,FALSE)</f>
        <v>50</v>
      </c>
      <c r="H4009" s="6">
        <f>VLOOKUP(M4009,'BASE ARTICLE SAMUEL 25012023 v2'!$A$1:$H$1287,8,FALSE)</f>
        <v>0</v>
      </c>
      <c r="I4009">
        <v>75</v>
      </c>
      <c r="J4009">
        <f t="shared" si="500"/>
        <v>653.25000000000011</v>
      </c>
      <c r="K4009" s="6">
        <f>VLOOKUP(M4009,'BASE ARTICLE SAMUEL 25012023 v2'!$A$1:$K$1287,11,FALSE)</f>
        <v>75</v>
      </c>
      <c r="L4009" s="6">
        <f t="shared" si="501"/>
        <v>653.25000000000011</v>
      </c>
      <c r="M4009" t="s">
        <v>1603</v>
      </c>
      <c r="N4009" t="str">
        <f>VLOOKUP(M4009,'BASE ARTICLE SAMUEL 25012023 v1'!$A$2:$B$1287,2,FALSE)</f>
        <v>AN</v>
      </c>
      <c r="O4009">
        <f t="shared" si="492"/>
        <v>0</v>
      </c>
    </row>
    <row r="4010" spans="1:15" outlineLevel="2" x14ac:dyDescent="0.25">
      <c r="A4010" t="s">
        <v>1296</v>
      </c>
      <c r="B4010" s="74" t="str">
        <f t="shared" si="497"/>
        <v>HA</v>
      </c>
      <c r="D4010" t="s">
        <v>1404</v>
      </c>
      <c r="E4010">
        <v>4</v>
      </c>
      <c r="F4010" t="s">
        <v>1405</v>
      </c>
      <c r="G4010" s="71">
        <f>VLOOKUP(M4010,'BASE ARTICLE SAMUEL 25012023 v1'!$A$1:$F$1287,6,FALSE)</f>
        <v>36.090000000000003</v>
      </c>
      <c r="H4010" s="6">
        <f>VLOOKUP(M4010,'BASE ARTICLE SAMUEL 25012023 v2'!$A$1:$H$1287,8,FALSE)</f>
        <v>36.090000000000003</v>
      </c>
      <c r="I4010">
        <v>54.14</v>
      </c>
      <c r="J4010">
        <f t="shared" si="500"/>
        <v>216.56</v>
      </c>
      <c r="K4010" s="6">
        <f>VLOOKUP(M4010,'BASE ARTICLE SAMUEL 25012023 v2'!$A$1:$K$1287,11,FALSE)</f>
        <v>54.135000000000005</v>
      </c>
      <c r="L4010" s="6">
        <f t="shared" si="501"/>
        <v>216.54000000000002</v>
      </c>
      <c r="M4010" t="s">
        <v>1404</v>
      </c>
      <c r="N4010" t="str">
        <f>VLOOKUP(M4010,'BASE ARTICLE SAMUEL 25012023 v1'!$A$2:$B$1287,2,FALSE)</f>
        <v>AN</v>
      </c>
      <c r="O4010">
        <f t="shared" si="492"/>
        <v>144.36000000000001</v>
      </c>
    </row>
    <row r="4011" spans="1:15" outlineLevel="2" x14ac:dyDescent="0.25">
      <c r="A4011" t="s">
        <v>1296</v>
      </c>
      <c r="B4011" s="74" t="str">
        <f t="shared" si="497"/>
        <v>HA</v>
      </c>
      <c r="D4011" t="s">
        <v>1404</v>
      </c>
      <c r="E4011">
        <v>2</v>
      </c>
      <c r="F4011" t="s">
        <v>1405</v>
      </c>
      <c r="G4011" s="71">
        <f>VLOOKUP(M4011,'BASE ARTICLE SAMUEL 25012023 v1'!$A$1:$F$1287,6,FALSE)</f>
        <v>36.090000000000003</v>
      </c>
      <c r="H4011" s="6">
        <f>VLOOKUP(M4011,'BASE ARTICLE SAMUEL 25012023 v2'!$A$1:$H$1287,8,FALSE)</f>
        <v>36.090000000000003</v>
      </c>
      <c r="I4011">
        <v>54.14</v>
      </c>
      <c r="J4011">
        <f t="shared" si="500"/>
        <v>108.28</v>
      </c>
      <c r="K4011" s="6">
        <f>VLOOKUP(M4011,'BASE ARTICLE SAMUEL 25012023 v2'!$A$1:$K$1287,11,FALSE)</f>
        <v>54.135000000000005</v>
      </c>
      <c r="L4011" s="6">
        <f t="shared" si="501"/>
        <v>108.27000000000001</v>
      </c>
      <c r="M4011" t="s">
        <v>1404</v>
      </c>
      <c r="N4011" t="str">
        <f>VLOOKUP(M4011,'BASE ARTICLE SAMUEL 25012023 v1'!$A$2:$B$1287,2,FALSE)</f>
        <v>AN</v>
      </c>
      <c r="O4011">
        <f t="shared" si="492"/>
        <v>72.180000000000007</v>
      </c>
    </row>
    <row r="4012" spans="1:15" outlineLevel="2" x14ac:dyDescent="0.25">
      <c r="A4012" t="s">
        <v>1296</v>
      </c>
      <c r="B4012" s="74" t="str">
        <f t="shared" si="497"/>
        <v>HA</v>
      </c>
      <c r="D4012" t="s">
        <v>1407</v>
      </c>
      <c r="E4012">
        <v>4</v>
      </c>
      <c r="F4012" t="s">
        <v>1408</v>
      </c>
      <c r="G4012" s="71">
        <f>VLOOKUP(M4012,'BASE ARTICLE SAMUEL 25012023 v1'!$A$1:$F$1287,6,FALSE)</f>
        <v>37.979999999999997</v>
      </c>
      <c r="H4012" s="6">
        <f>VLOOKUP(M4012,'BASE ARTICLE SAMUEL 25012023 v2'!$A$1:$H$1287,8,FALSE)</f>
        <v>37.979999999999997</v>
      </c>
      <c r="I4012">
        <v>56.97</v>
      </c>
      <c r="J4012">
        <f t="shared" si="500"/>
        <v>227.88</v>
      </c>
      <c r="K4012" s="6">
        <f>VLOOKUP(M4012,'BASE ARTICLE SAMUEL 25012023 v2'!$A$1:$K$1287,11,FALSE)</f>
        <v>56.97</v>
      </c>
      <c r="L4012" s="6">
        <f t="shared" si="501"/>
        <v>227.88</v>
      </c>
      <c r="M4012" t="s">
        <v>1407</v>
      </c>
      <c r="N4012" t="str">
        <f>VLOOKUP(M4012,'BASE ARTICLE SAMUEL 25012023 v1'!$A$2:$B$1287,2,FALSE)</f>
        <v>AN</v>
      </c>
      <c r="O4012">
        <f t="shared" si="492"/>
        <v>151.91999999999999</v>
      </c>
    </row>
    <row r="4013" spans="1:15" outlineLevel="2" x14ac:dyDescent="0.25">
      <c r="A4013" t="s">
        <v>1296</v>
      </c>
      <c r="B4013" s="74" t="str">
        <f t="shared" si="497"/>
        <v>HA</v>
      </c>
      <c r="D4013" t="s">
        <v>1432</v>
      </c>
      <c r="E4013">
        <v>4</v>
      </c>
      <c r="F4013" t="s">
        <v>1433</v>
      </c>
      <c r="G4013" s="71">
        <f>VLOOKUP(M4013,'BASE ARTICLE SAMUEL 25012023 v1'!$A$1:$F$1287,6,FALSE)</f>
        <v>4.9800000000000004</v>
      </c>
      <c r="H4013" s="6">
        <f>VLOOKUP(M4013,'BASE ARTICLE SAMUEL 25012023 v2'!$A$1:$H$1287,8,FALSE)</f>
        <v>4.9800000000000004</v>
      </c>
      <c r="I4013">
        <v>7.46</v>
      </c>
      <c r="J4013">
        <f t="shared" si="500"/>
        <v>29.84</v>
      </c>
      <c r="K4013" s="6">
        <f>VLOOKUP(M4013,'BASE ARTICLE SAMUEL 25012023 v2'!$A$1:$K$1287,11,FALSE)</f>
        <v>7.4700000000000006</v>
      </c>
      <c r="L4013" s="6">
        <f t="shared" si="501"/>
        <v>29.880000000000003</v>
      </c>
      <c r="M4013" t="s">
        <v>1432</v>
      </c>
      <c r="N4013" t="str">
        <f>VLOOKUP(M4013,'BASE ARTICLE SAMUEL 25012023 v1'!$A$2:$B$1287,2,FALSE)</f>
        <v>AN</v>
      </c>
      <c r="O4013">
        <f t="shared" si="492"/>
        <v>19.920000000000002</v>
      </c>
    </row>
    <row r="4014" spans="1:15" outlineLevel="2" x14ac:dyDescent="0.25">
      <c r="A4014" t="s">
        <v>1296</v>
      </c>
      <c r="B4014" s="74" t="str">
        <f t="shared" si="497"/>
        <v>HA</v>
      </c>
      <c r="D4014" t="s">
        <v>1432</v>
      </c>
      <c r="E4014">
        <v>2</v>
      </c>
      <c r="F4014" t="s">
        <v>1433</v>
      </c>
      <c r="G4014" s="71">
        <f>VLOOKUP(M4014,'BASE ARTICLE SAMUEL 25012023 v1'!$A$1:$F$1287,6,FALSE)</f>
        <v>4.9800000000000004</v>
      </c>
      <c r="H4014" s="6">
        <f>VLOOKUP(M4014,'BASE ARTICLE SAMUEL 25012023 v2'!$A$1:$H$1287,8,FALSE)</f>
        <v>4.9800000000000004</v>
      </c>
      <c r="I4014">
        <v>7.46</v>
      </c>
      <c r="J4014">
        <f t="shared" si="500"/>
        <v>14.92</v>
      </c>
      <c r="K4014" s="6">
        <f>VLOOKUP(M4014,'BASE ARTICLE SAMUEL 25012023 v2'!$A$1:$K$1287,11,FALSE)</f>
        <v>7.4700000000000006</v>
      </c>
      <c r="L4014" s="6">
        <f t="shared" si="501"/>
        <v>14.940000000000001</v>
      </c>
      <c r="M4014" t="s">
        <v>1432</v>
      </c>
      <c r="N4014" t="str">
        <f>VLOOKUP(M4014,'BASE ARTICLE SAMUEL 25012023 v1'!$A$2:$B$1287,2,FALSE)</f>
        <v>AN</v>
      </c>
      <c r="O4014">
        <f t="shared" si="492"/>
        <v>9.9600000000000009</v>
      </c>
    </row>
    <row r="4015" spans="1:15" outlineLevel="2" x14ac:dyDescent="0.25">
      <c r="A4015" t="s">
        <v>1296</v>
      </c>
      <c r="B4015" s="74" t="str">
        <f t="shared" si="497"/>
        <v>HA</v>
      </c>
      <c r="D4015" t="s">
        <v>1436</v>
      </c>
      <c r="E4015">
        <v>4</v>
      </c>
      <c r="F4015" t="s">
        <v>1437</v>
      </c>
      <c r="G4015" s="71">
        <f>VLOOKUP(M4015,'BASE ARTICLE SAMUEL 25012023 v1'!$A$1:$F$1287,6,FALSE)</f>
        <v>5.24</v>
      </c>
      <c r="H4015" s="6">
        <f>VLOOKUP(M4015,'BASE ARTICLE SAMUEL 25012023 v2'!$A$1:$H$1287,8,FALSE)</f>
        <v>5.24</v>
      </c>
      <c r="I4015">
        <v>7.85</v>
      </c>
      <c r="J4015">
        <f t="shared" si="500"/>
        <v>31.4</v>
      </c>
      <c r="K4015" s="6">
        <f>VLOOKUP(M4015,'BASE ARTICLE SAMUEL 25012023 v2'!$A$1:$K$1287,11,FALSE)</f>
        <v>7.86</v>
      </c>
      <c r="L4015" s="6">
        <f t="shared" si="501"/>
        <v>31.44</v>
      </c>
      <c r="M4015" t="s">
        <v>1436</v>
      </c>
      <c r="N4015" t="str">
        <f>VLOOKUP(M4015,'BASE ARTICLE SAMUEL 25012023 v1'!$A$2:$B$1287,2,FALSE)</f>
        <v>AN</v>
      </c>
      <c r="O4015">
        <f t="shared" si="492"/>
        <v>20.96</v>
      </c>
    </row>
    <row r="4016" spans="1:15" outlineLevel="2" x14ac:dyDescent="0.25">
      <c r="A4016" t="s">
        <v>1296</v>
      </c>
      <c r="B4016" s="74" t="str">
        <f t="shared" si="497"/>
        <v>HA</v>
      </c>
      <c r="D4016" t="s">
        <v>1361</v>
      </c>
      <c r="E4016">
        <v>40</v>
      </c>
      <c r="F4016" t="s">
        <v>1362</v>
      </c>
      <c r="G4016" s="71">
        <f>VLOOKUP(M4016,'BASE ARTICLE SAMUEL 25012023 v1'!$A$1:$F$1287,6,FALSE)</f>
        <v>0.54</v>
      </c>
      <c r="H4016" s="6">
        <f>VLOOKUP(M4016,'BASE ARTICLE SAMUEL 25012023 v2'!$A$1:$H$1287,8,FALSE)</f>
        <v>0.54</v>
      </c>
      <c r="I4016">
        <v>0.81</v>
      </c>
      <c r="J4016">
        <f t="shared" si="500"/>
        <v>32.400000000000006</v>
      </c>
      <c r="K4016" s="6">
        <f>VLOOKUP(M4016,'BASE ARTICLE SAMUEL 25012023 v2'!$A$1:$K$1287,11,FALSE)</f>
        <v>0.81</v>
      </c>
      <c r="L4016" s="6">
        <f t="shared" si="501"/>
        <v>32.400000000000006</v>
      </c>
      <c r="M4016" t="s">
        <v>1361</v>
      </c>
      <c r="N4016" t="str">
        <f>VLOOKUP(M4016,'BASE ARTICLE SAMUEL 25012023 v1'!$A$2:$B$1287,2,FALSE)</f>
        <v>AN</v>
      </c>
      <c r="O4016">
        <f t="shared" si="492"/>
        <v>21.6</v>
      </c>
    </row>
    <row r="4017" spans="1:15" outlineLevel="2" x14ac:dyDescent="0.25">
      <c r="A4017" t="s">
        <v>1296</v>
      </c>
      <c r="B4017" s="74" t="str">
        <f t="shared" si="497"/>
        <v>HA</v>
      </c>
      <c r="D4017" t="s">
        <v>1187</v>
      </c>
      <c r="E4017">
        <v>12</v>
      </c>
      <c r="F4017" t="s">
        <v>1188</v>
      </c>
      <c r="G4017" s="71">
        <f>VLOOKUP(M4017,'BASE ARTICLE SAMUEL 25012023 v1'!$A$1:$F$1287,6,FALSE)</f>
        <v>22</v>
      </c>
      <c r="H4017" s="6">
        <f>VLOOKUP(M4017,'BASE ARTICLE SAMUEL 25012023 v2'!$A$1:$H$1287,8,FALSE)</f>
        <v>3.63</v>
      </c>
      <c r="I4017">
        <v>5.18</v>
      </c>
      <c r="J4017">
        <f t="shared" si="500"/>
        <v>62.16</v>
      </c>
      <c r="K4017" s="6">
        <f>VLOOKUP(M4017,'BASE ARTICLE SAMUEL 25012023 v2'!$A$1:$K$1287,11,FALSE)</f>
        <v>5.4450000000000003</v>
      </c>
      <c r="L4017" s="6">
        <f t="shared" si="501"/>
        <v>65.34</v>
      </c>
      <c r="M4017" t="s">
        <v>1187</v>
      </c>
      <c r="N4017" t="str">
        <f>VLOOKUP(M4017,'BASE ARTICLE SAMUEL 25012023 v1'!$A$2:$B$1287,2,FALSE)</f>
        <v>AN</v>
      </c>
      <c r="O4017">
        <f t="shared" si="492"/>
        <v>43.56</v>
      </c>
    </row>
    <row r="4018" spans="1:15" outlineLevel="2" x14ac:dyDescent="0.25">
      <c r="A4018" t="s">
        <v>1296</v>
      </c>
      <c r="B4018" s="74" t="str">
        <f t="shared" si="497"/>
        <v>HA</v>
      </c>
      <c r="D4018" t="s">
        <v>1587</v>
      </c>
      <c r="E4018">
        <v>4</v>
      </c>
      <c r="F4018" t="s">
        <v>1588</v>
      </c>
      <c r="G4018" s="71">
        <f>VLOOKUP(M4018,'BASE ARTICLE SAMUEL 25012023 v1'!$A$1:$F$1287,6,FALSE)</f>
        <v>0.37</v>
      </c>
      <c r="H4018" s="6">
        <f>VLOOKUP(M4018,'BASE ARTICLE SAMUEL 25012023 v2'!$A$1:$H$1287,8,FALSE)</f>
        <v>0.37</v>
      </c>
      <c r="I4018">
        <v>0.55000000000000004</v>
      </c>
      <c r="J4018">
        <f t="shared" si="500"/>
        <v>2.2000000000000002</v>
      </c>
      <c r="K4018" s="6">
        <f>VLOOKUP(M4018,'BASE ARTICLE SAMUEL 25012023 v2'!$A$1:$K$1287,11,FALSE)</f>
        <v>0.55000000000000004</v>
      </c>
      <c r="L4018" s="6">
        <f t="shared" si="501"/>
        <v>2.2000000000000002</v>
      </c>
      <c r="M4018" t="s">
        <v>1587</v>
      </c>
      <c r="N4018" t="str">
        <f>VLOOKUP(M4018,'BASE ARTICLE SAMUEL 25012023 v1'!$A$2:$B$1287,2,FALSE)</f>
        <v>AS</v>
      </c>
      <c r="O4018">
        <f t="shared" ref="O4018:O4084" si="502">E4018*H4018</f>
        <v>1.48</v>
      </c>
    </row>
    <row r="4019" spans="1:15" outlineLevel="2" x14ac:dyDescent="0.25">
      <c r="A4019" t="s">
        <v>1296</v>
      </c>
      <c r="B4019" s="74" t="str">
        <f t="shared" si="497"/>
        <v>HA</v>
      </c>
      <c r="D4019" t="s">
        <v>1589</v>
      </c>
      <c r="E4019">
        <v>4</v>
      </c>
      <c r="F4019" t="s">
        <v>1590</v>
      </c>
      <c r="G4019" s="71">
        <f>VLOOKUP(M4019,'BASE ARTICLE SAMUEL 25012023 v1'!$A$1:$F$1287,6,FALSE)</f>
        <v>1.05</v>
      </c>
      <c r="H4019" s="6">
        <f>VLOOKUP(M4019,'BASE ARTICLE SAMUEL 25012023 v2'!$A$1:$H$1287,8,FALSE)</f>
        <v>1.05</v>
      </c>
      <c r="I4019">
        <v>1.58</v>
      </c>
      <c r="J4019">
        <f t="shared" si="500"/>
        <v>6.32</v>
      </c>
      <c r="K4019" s="6">
        <f>VLOOKUP(M4019,'BASE ARTICLE SAMUEL 25012023 v2'!$A$1:$K$1287,11,FALSE)</f>
        <v>1.58</v>
      </c>
      <c r="L4019" s="6">
        <f t="shared" si="501"/>
        <v>6.32</v>
      </c>
      <c r="M4019" t="s">
        <v>1589</v>
      </c>
      <c r="N4019" t="str">
        <f>VLOOKUP(M4019,'BASE ARTICLE SAMUEL 25012023 v1'!$A$2:$B$1287,2,FALSE)</f>
        <v>AS</v>
      </c>
      <c r="O4019">
        <f t="shared" si="502"/>
        <v>4.2</v>
      </c>
    </row>
    <row r="4020" spans="1:15" outlineLevel="2" x14ac:dyDescent="0.25">
      <c r="A4020" t="s">
        <v>1296</v>
      </c>
      <c r="B4020" s="74" t="str">
        <f t="shared" si="497"/>
        <v>HA</v>
      </c>
      <c r="D4020" t="s">
        <v>2489</v>
      </c>
      <c r="E4020">
        <v>1</v>
      </c>
      <c r="F4020" t="s">
        <v>2490</v>
      </c>
      <c r="G4020" s="71">
        <f>VLOOKUP(M4020,'BASE ARTICLE SAMUEL 25012023 v1'!$A$1:$F$1287,6,FALSE)</f>
        <v>20.5</v>
      </c>
      <c r="H4020" s="6">
        <f>VLOOKUP(M4020,'BASE ARTICLE SAMUEL 25012023 v2'!$A$1:$H$1287,8,FALSE)</f>
        <v>20.5</v>
      </c>
      <c r="I4020">
        <v>33</v>
      </c>
      <c r="J4020">
        <f t="shared" si="500"/>
        <v>33</v>
      </c>
      <c r="K4020" s="6">
        <f>VLOOKUP(M4020,'BASE ARTICLE SAMUEL 25012023 v2'!$A$1:$K$1287,11,FALSE)</f>
        <v>22.55</v>
      </c>
      <c r="L4020" s="6">
        <f t="shared" si="501"/>
        <v>22.55</v>
      </c>
      <c r="M4020" t="s">
        <v>2489</v>
      </c>
      <c r="N4020" t="str">
        <f>VLOOKUP(M4020,'BASE ARTICLE SAMUEL 25012023 v1'!$A$2:$B$1287,2,FALSE)</f>
        <v>AN</v>
      </c>
      <c r="O4020">
        <f t="shared" si="502"/>
        <v>20.5</v>
      </c>
    </row>
    <row r="4021" spans="1:15" outlineLevel="1" x14ac:dyDescent="0.25">
      <c r="A4021" s="74" t="s">
        <v>4328</v>
      </c>
      <c r="B4021" s="74" t="str">
        <f t="shared" si="497"/>
        <v>PCG12EHA</v>
      </c>
      <c r="H4021" s="6" t="e">
        <f>VLOOKUP(M4021,'BASE ARTICLE SAMUEL 25012023 v2'!$A$1:$H$1287,8,FALSE)</f>
        <v>#N/A</v>
      </c>
      <c r="K4021" s="6" t="e">
        <f>VLOOKUP(M4021,'BASE ARTICLE SAMUEL 25012023 v2'!$A$1:$K$1287,11,FALSE)</f>
        <v>#N/A</v>
      </c>
      <c r="L4021" s="6">
        <f>SUBTOTAL(9,L3995:L4020)</f>
        <v>2056.6794997760003</v>
      </c>
      <c r="O4021">
        <f>SUBTOTAL(9,O3995:O4020)</f>
        <v>952.8900000000001</v>
      </c>
    </row>
    <row r="4022" spans="1:15" outlineLevel="2" x14ac:dyDescent="0.25">
      <c r="A4022" t="s">
        <v>1298</v>
      </c>
      <c r="B4022" s="74" t="str">
        <f t="shared" si="497"/>
        <v>HB</v>
      </c>
      <c r="D4022">
        <v>8110608018</v>
      </c>
      <c r="E4022">
        <v>200</v>
      </c>
      <c r="F4022" t="s">
        <v>1228</v>
      </c>
      <c r="G4022" s="71">
        <f>VLOOKUP(M4022,'BASE ARTICLE SAMUEL 25012023 v1'!$A$1:$F$1287,6,FALSE)</f>
        <v>0.41</v>
      </c>
      <c r="H4022" s="6">
        <f>VLOOKUP(M4022,'BASE ARTICLE SAMUEL 25012023 v2'!$A$1:$H$1287,8,FALSE)</f>
        <v>0.41</v>
      </c>
      <c r="I4022">
        <v>0.54500000000000004</v>
      </c>
      <c r="J4022">
        <f t="shared" ref="J4022:J4047" si="503">E4022*I4022</f>
        <v>109.00000000000001</v>
      </c>
      <c r="K4022" s="6">
        <f>VLOOKUP(M4022,'BASE ARTICLE SAMUEL 25012023 v2'!$A$1:$K$1287,11,FALSE)</f>
        <v>0.54530000000000001</v>
      </c>
      <c r="L4022" s="6">
        <f t="shared" ref="L4022:L4047" si="504">E4022*K4022</f>
        <v>109.06</v>
      </c>
      <c r="M4022">
        <v>8110608018</v>
      </c>
      <c r="N4022" t="str">
        <f>VLOOKUP(M4022,'BASE ARTICLE SAMUEL 25012023 v1'!$A$2:$B$1287,2,FALSE)</f>
        <v>AN</v>
      </c>
      <c r="O4022">
        <f t="shared" si="502"/>
        <v>82</v>
      </c>
    </row>
    <row r="4023" spans="1:15" outlineLevel="2" x14ac:dyDescent="0.25">
      <c r="A4023" t="s">
        <v>1298</v>
      </c>
      <c r="B4023" s="74" t="str">
        <f t="shared" si="497"/>
        <v>HB</v>
      </c>
      <c r="D4023">
        <v>8210603018</v>
      </c>
      <c r="E4023">
        <v>16</v>
      </c>
      <c r="F4023" t="s">
        <v>1229</v>
      </c>
      <c r="G4023" s="71">
        <f>VLOOKUP(M4023,'BASE ARTICLE SAMUEL 25012023 v1'!$A$1:$F$1287,6,FALSE)</f>
        <v>0.09</v>
      </c>
      <c r="H4023" s="6">
        <f>VLOOKUP(M4023,'BASE ARTICLE SAMUEL 25012023 v2'!$A$1:$H$1287,8,FALSE)</f>
        <v>0.09</v>
      </c>
      <c r="I4023">
        <v>0.14000000000000001</v>
      </c>
      <c r="J4023">
        <f t="shared" si="503"/>
        <v>2.2400000000000002</v>
      </c>
      <c r="K4023" s="6">
        <f>VLOOKUP(M4023,'BASE ARTICLE SAMUEL 25012023 v2'!$A$1:$K$1287,11,FALSE)</f>
        <v>0.14000000399999998</v>
      </c>
      <c r="L4023" s="6">
        <f t="shared" si="504"/>
        <v>2.2400000639999997</v>
      </c>
      <c r="M4023">
        <v>8210603018</v>
      </c>
      <c r="N4023" t="str">
        <f>VLOOKUP(M4023,'BASE ARTICLE SAMUEL 25012023 v1'!$A$2:$B$1287,2,FALSE)</f>
        <v>AN</v>
      </c>
      <c r="O4023">
        <f t="shared" si="502"/>
        <v>1.44</v>
      </c>
    </row>
    <row r="4024" spans="1:15" outlineLevel="2" x14ac:dyDescent="0.25">
      <c r="A4024" t="s">
        <v>1298</v>
      </c>
      <c r="B4024" s="74" t="str">
        <f t="shared" si="497"/>
        <v>HB</v>
      </c>
      <c r="D4024">
        <v>8210707018</v>
      </c>
      <c r="E4024">
        <v>41</v>
      </c>
      <c r="F4024" t="s">
        <v>1230</v>
      </c>
      <c r="G4024" s="71">
        <f>VLOOKUP(M4024,'BASE ARTICLE SAMUEL 25012023 v1'!$A$1:$F$1287,6,FALSE)</f>
        <v>0.24</v>
      </c>
      <c r="H4024" s="6">
        <f>VLOOKUP(M4024,'BASE ARTICLE SAMUEL 25012023 v2'!$A$1:$H$1287,8,FALSE)</f>
        <v>0.24</v>
      </c>
      <c r="I4024">
        <v>0.35</v>
      </c>
      <c r="J4024">
        <f t="shared" si="503"/>
        <v>14.35</v>
      </c>
      <c r="K4024" s="6">
        <f>VLOOKUP(M4024,'BASE ARTICLE SAMUEL 25012023 v2'!$A$1:$K$1287,11,FALSE)</f>
        <v>0.34999999199999998</v>
      </c>
      <c r="L4024" s="6">
        <f t="shared" si="504"/>
        <v>14.349999671999999</v>
      </c>
      <c r="M4024">
        <v>8210707018</v>
      </c>
      <c r="N4024" t="str">
        <f>VLOOKUP(M4024,'BASE ARTICLE SAMUEL 25012023 v1'!$A$2:$B$1287,2,FALSE)</f>
        <v>AN</v>
      </c>
      <c r="O4024">
        <f t="shared" si="502"/>
        <v>9.84</v>
      </c>
    </row>
    <row r="4025" spans="1:15" outlineLevel="2" x14ac:dyDescent="0.25">
      <c r="A4025" t="s">
        <v>1298</v>
      </c>
      <c r="B4025" s="74" t="str">
        <f t="shared" si="497"/>
        <v>HB</v>
      </c>
      <c r="D4025">
        <v>8412602518</v>
      </c>
      <c r="E4025">
        <v>4</v>
      </c>
      <c r="F4025" t="s">
        <v>1483</v>
      </c>
      <c r="G4025" s="71">
        <f>VLOOKUP(M4025,'BASE ARTICLE SAMUEL 25012023 v1'!$A$1:$F$1287,6,FALSE)</f>
        <v>0.04</v>
      </c>
      <c r="H4025" s="6">
        <f>VLOOKUP(M4025,'BASE ARTICLE SAMUEL 25012023 v2'!$A$1:$H$1287,8,FALSE)</f>
        <v>0.04</v>
      </c>
      <c r="I4025">
        <v>0.05</v>
      </c>
      <c r="J4025">
        <f t="shared" si="503"/>
        <v>0.2</v>
      </c>
      <c r="K4025" s="6">
        <f>VLOOKUP(M4025,'BASE ARTICLE SAMUEL 25012023 v2'!$A$1:$K$1287,11,FALSE)</f>
        <v>0.05</v>
      </c>
      <c r="L4025" s="6">
        <f t="shared" si="504"/>
        <v>0.2</v>
      </c>
      <c r="M4025">
        <v>8412602518</v>
      </c>
      <c r="N4025" t="str">
        <f>VLOOKUP(M4025,'BASE ARTICLE SAMUEL 25012023 v1'!$A$2:$B$1287,2,FALSE)</f>
        <v>AN</v>
      </c>
      <c r="O4025">
        <f t="shared" si="502"/>
        <v>0.16</v>
      </c>
    </row>
    <row r="4026" spans="1:15" outlineLevel="2" x14ac:dyDescent="0.25">
      <c r="A4026" t="s">
        <v>1298</v>
      </c>
      <c r="B4026" s="74" t="str">
        <f t="shared" si="497"/>
        <v>HB</v>
      </c>
      <c r="D4026">
        <v>8434000618</v>
      </c>
      <c r="E4026">
        <v>4</v>
      </c>
      <c r="F4026" t="s">
        <v>1485</v>
      </c>
      <c r="G4026" s="71">
        <f>VLOOKUP(M4026,'BASE ARTICLE SAMUEL 25012023 v1'!$A$1:$F$1287,6,FALSE)</f>
        <v>0.02</v>
      </c>
      <c r="H4026" s="6">
        <f>VLOOKUP(M4026,'BASE ARTICLE SAMUEL 25012023 v2'!$A$1:$H$1287,8,FALSE)</f>
        <v>0.02</v>
      </c>
      <c r="I4026">
        <v>0.03</v>
      </c>
      <c r="J4026">
        <f t="shared" si="503"/>
        <v>0.12</v>
      </c>
      <c r="K4026" s="6">
        <f>VLOOKUP(M4026,'BASE ARTICLE SAMUEL 25012023 v2'!$A$1:$K$1287,11,FALSE)</f>
        <v>0.03</v>
      </c>
      <c r="L4026" s="6">
        <f t="shared" si="504"/>
        <v>0.12</v>
      </c>
      <c r="M4026">
        <v>8434000618</v>
      </c>
      <c r="N4026" t="str">
        <f>VLOOKUP(M4026,'BASE ARTICLE SAMUEL 25012023 v1'!$A$2:$B$1287,2,FALSE)</f>
        <v>AN</v>
      </c>
      <c r="O4026">
        <f t="shared" si="502"/>
        <v>0.08</v>
      </c>
    </row>
    <row r="4027" spans="1:15" outlineLevel="2" x14ac:dyDescent="0.25">
      <c r="A4027" t="s">
        <v>1298</v>
      </c>
      <c r="B4027" s="74" t="str">
        <f t="shared" si="497"/>
        <v>HB</v>
      </c>
      <c r="D4027">
        <v>8710605018</v>
      </c>
      <c r="E4027">
        <v>4</v>
      </c>
      <c r="F4027" t="s">
        <v>1896</v>
      </c>
      <c r="G4027" s="71">
        <f>VLOOKUP(M4027,'BASE ARTICLE SAMUEL 25012023 v1'!$A$1:$F$1287,6,FALSE)</f>
        <v>0.2</v>
      </c>
      <c r="H4027" s="6">
        <f>VLOOKUP(M4027,'BASE ARTICLE SAMUEL 25012023 v2'!$A$1:$H$1287,8,FALSE)</f>
        <v>0.2</v>
      </c>
      <c r="I4027">
        <v>0.3</v>
      </c>
      <c r="J4027">
        <f t="shared" si="503"/>
        <v>1.2</v>
      </c>
      <c r="K4027" s="6">
        <f>VLOOKUP(M4027,'BASE ARTICLE SAMUEL 25012023 v2'!$A$1:$K$1287,11,FALSE)</f>
        <v>0.30000000000000004</v>
      </c>
      <c r="L4027" s="6">
        <f t="shared" si="504"/>
        <v>1.2000000000000002</v>
      </c>
      <c r="M4027">
        <v>8710605018</v>
      </c>
      <c r="N4027" t="str">
        <f>VLOOKUP(M4027,'BASE ARTICLE SAMUEL 25012023 v1'!$A$2:$B$1287,2,FALSE)</f>
        <v>AN</v>
      </c>
      <c r="O4027">
        <f t="shared" si="502"/>
        <v>0.8</v>
      </c>
    </row>
    <row r="4028" spans="1:15" outlineLevel="2" x14ac:dyDescent="0.25">
      <c r="A4028" t="s">
        <v>1298</v>
      </c>
      <c r="B4028" s="74" t="str">
        <f t="shared" si="497"/>
        <v>HB</v>
      </c>
      <c r="D4028" t="s">
        <v>1174</v>
      </c>
      <c r="E4028">
        <v>10</v>
      </c>
      <c r="F4028" t="s">
        <v>1175</v>
      </c>
      <c r="G4028" s="71">
        <f>VLOOKUP(M4028,'BASE ARTICLE SAMUEL 25012023 v1'!$A$1:$F$1287,6,FALSE)</f>
        <v>8.26</v>
      </c>
      <c r="H4028" s="6">
        <f>VLOOKUP(M4028,'BASE ARTICLE SAMUEL 25012023 v2'!$A$1:$H$1287,8,FALSE)</f>
        <v>9.1</v>
      </c>
      <c r="I4028">
        <v>12.39</v>
      </c>
      <c r="J4028">
        <f t="shared" si="503"/>
        <v>123.9</v>
      </c>
      <c r="K4028" s="6">
        <f>VLOOKUP(M4028,'BASE ARTICLE SAMUEL 25012023 v2'!$A$1:$K$1287,11,FALSE)</f>
        <v>13.65</v>
      </c>
      <c r="L4028" s="6">
        <f t="shared" si="504"/>
        <v>136.5</v>
      </c>
      <c r="M4028" t="s">
        <v>1174</v>
      </c>
      <c r="N4028" t="str">
        <f>VLOOKUP(M4028,'BASE ARTICLE SAMUEL 25012023 v1'!$A$2:$B$1287,2,FALSE)</f>
        <v>AS</v>
      </c>
      <c r="O4028">
        <f t="shared" si="502"/>
        <v>91</v>
      </c>
    </row>
    <row r="4029" spans="1:15" outlineLevel="2" x14ac:dyDescent="0.25">
      <c r="A4029" t="s">
        <v>1298</v>
      </c>
      <c r="B4029" s="74" t="str">
        <f t="shared" si="497"/>
        <v>HB</v>
      </c>
      <c r="D4029" t="s">
        <v>1168</v>
      </c>
      <c r="E4029">
        <v>19.440000000000001</v>
      </c>
      <c r="F4029" t="s">
        <v>1169</v>
      </c>
      <c r="G4029" s="71">
        <f>VLOOKUP(M4029,'BASE ARTICLE SAMUEL 25012023 v1'!$A$1:$F$1287,6,FALSE)</f>
        <v>7.4</v>
      </c>
      <c r="H4029" s="6">
        <f>VLOOKUP(M4029,'BASE ARTICLE SAMUEL 25012023 v2'!$A$1:$H$1287,8,FALSE)</f>
        <v>7.77</v>
      </c>
      <c r="I4029">
        <v>11.1</v>
      </c>
      <c r="J4029">
        <f t="shared" si="503"/>
        <v>215.78400000000002</v>
      </c>
      <c r="K4029" s="6">
        <f>VLOOKUP(M4029,'BASE ARTICLE SAMUEL 25012023 v2'!$A$1:$K$1287,11,FALSE)</f>
        <v>11.654999999999999</v>
      </c>
      <c r="L4029" s="6">
        <f t="shared" si="504"/>
        <v>226.57320000000001</v>
      </c>
      <c r="M4029" t="s">
        <v>1168</v>
      </c>
      <c r="N4029" t="str">
        <f>VLOOKUP(M4029,'BASE ARTICLE SAMUEL 25012023 v1'!$A$2:$B$1287,2,FALSE)</f>
        <v>AS</v>
      </c>
      <c r="O4029">
        <f t="shared" si="502"/>
        <v>151.0488</v>
      </c>
    </row>
    <row r="4030" spans="1:15" outlineLevel="2" x14ac:dyDescent="0.25">
      <c r="A4030" t="s">
        <v>1298</v>
      </c>
      <c r="B4030" s="74" t="str">
        <f t="shared" si="497"/>
        <v>HB</v>
      </c>
      <c r="D4030" t="s">
        <v>2491</v>
      </c>
      <c r="E4030">
        <v>1</v>
      </c>
      <c r="F4030" t="s">
        <v>2492</v>
      </c>
      <c r="G4030" s="71">
        <f>VLOOKUP(M4030,'BASE ARTICLE SAMUEL 25012023 v1'!$A$1:$F$1287,6,FALSE)</f>
        <v>0.67</v>
      </c>
      <c r="H4030" s="6">
        <f>VLOOKUP(M4030,'BASE ARTICLE SAMUEL 25012023 v2'!$A$1:$H$1287,8,FALSE)</f>
        <v>0.67</v>
      </c>
      <c r="I4030">
        <v>0.73699999999999999</v>
      </c>
      <c r="J4030">
        <f t="shared" si="503"/>
        <v>0.73699999999999999</v>
      </c>
      <c r="K4030" s="6">
        <f>VLOOKUP(M4030,'BASE ARTICLE SAMUEL 25012023 v2'!$A$1:$K$1287,11,FALSE)</f>
        <v>0.7370000000000001</v>
      </c>
      <c r="L4030" s="6">
        <f t="shared" si="504"/>
        <v>0.7370000000000001</v>
      </c>
      <c r="M4030" t="s">
        <v>2491</v>
      </c>
      <c r="N4030" t="str">
        <f>VLOOKUP(M4030,'BASE ARTICLE SAMUEL 25012023 v1'!$A$2:$B$1287,2,FALSE)</f>
        <v>AN</v>
      </c>
      <c r="O4030">
        <f t="shared" si="502"/>
        <v>0.67</v>
      </c>
    </row>
    <row r="4031" spans="1:15" outlineLevel="2" x14ac:dyDescent="0.25">
      <c r="A4031" t="s">
        <v>1298</v>
      </c>
      <c r="B4031" s="74" t="str">
        <f t="shared" si="497"/>
        <v>HB</v>
      </c>
      <c r="D4031" t="s">
        <v>1194</v>
      </c>
      <c r="E4031">
        <v>6</v>
      </c>
      <c r="F4031" t="s">
        <v>1195</v>
      </c>
      <c r="G4031" s="71">
        <f>VLOOKUP(M4031,'BASE ARTICLE SAMUEL 25012023 v1'!$A$1:$F$1287,6,FALSE)</f>
        <v>18.3</v>
      </c>
      <c r="H4031" s="6">
        <f>VLOOKUP(M4031,'BASE ARTICLE SAMUEL 25012023 v2'!$A$1:$H$1287,8,FALSE)</f>
        <v>3.0500000000000003</v>
      </c>
      <c r="I4031">
        <v>5.18</v>
      </c>
      <c r="J4031">
        <f t="shared" si="503"/>
        <v>31.08</v>
      </c>
      <c r="K4031" s="6">
        <f>VLOOKUP(M4031,'BASE ARTICLE SAMUEL 25012023 v2'!$A$1:$K$1287,11,FALSE)</f>
        <v>5.1850000000000005</v>
      </c>
      <c r="L4031" s="6">
        <f t="shared" si="504"/>
        <v>31.110000000000003</v>
      </c>
      <c r="M4031" t="s">
        <v>1194</v>
      </c>
      <c r="N4031" t="str">
        <f>VLOOKUP(M4031,'BASE ARTICLE SAMUEL 25012023 v1'!$A$2:$B$1287,2,FALSE)</f>
        <v>AN</v>
      </c>
      <c r="O4031">
        <f t="shared" si="502"/>
        <v>18.3</v>
      </c>
    </row>
    <row r="4032" spans="1:15" outlineLevel="2" x14ac:dyDescent="0.25">
      <c r="A4032" t="s">
        <v>1298</v>
      </c>
      <c r="B4032" s="74" t="str">
        <f t="shared" si="497"/>
        <v>HB</v>
      </c>
      <c r="D4032" t="s">
        <v>2346</v>
      </c>
      <c r="E4032">
        <v>1</v>
      </c>
      <c r="F4032" t="s">
        <v>2347</v>
      </c>
      <c r="G4032" s="71">
        <f>VLOOKUP(M4032,'BASE ARTICLE SAMUEL 25012023 v1'!$A$1:$F$1287,6,FALSE)</f>
        <v>29.6</v>
      </c>
      <c r="H4032" s="6">
        <f>VLOOKUP(M4032,'BASE ARTICLE SAMUEL 25012023 v2'!$A$1:$H$1287,8,FALSE)</f>
        <v>29.6</v>
      </c>
      <c r="I4032">
        <v>41.295000000000002</v>
      </c>
      <c r="J4032">
        <f t="shared" si="503"/>
        <v>41.295000000000002</v>
      </c>
      <c r="K4032" s="6">
        <f>VLOOKUP(M4032,'BASE ARTICLE SAMUEL 25012023 v2'!$A$1:$K$1287,11,FALSE)</f>
        <v>41.44</v>
      </c>
      <c r="L4032" s="6">
        <f t="shared" si="504"/>
        <v>41.44</v>
      </c>
      <c r="M4032" t="s">
        <v>2346</v>
      </c>
      <c r="N4032" t="str">
        <f>VLOOKUP(M4032,'BASE ARTICLE SAMUEL 25012023 v1'!$A$2:$B$1287,2,FALSE)</f>
        <v>AS</v>
      </c>
      <c r="O4032">
        <f t="shared" si="502"/>
        <v>29.6</v>
      </c>
    </row>
    <row r="4033" spans="1:15" outlineLevel="2" x14ac:dyDescent="0.25">
      <c r="A4033" t="s">
        <v>1298</v>
      </c>
      <c r="B4033" s="74" t="str">
        <f t="shared" si="497"/>
        <v>HB</v>
      </c>
      <c r="D4033" t="s">
        <v>1414</v>
      </c>
      <c r="E4033">
        <v>4</v>
      </c>
      <c r="F4033" t="s">
        <v>1415</v>
      </c>
      <c r="G4033" s="71">
        <f>VLOOKUP(M4033,'BASE ARTICLE SAMUEL 25012023 v1'!$A$1:$F$1287,6,FALSE)</f>
        <v>6.05</v>
      </c>
      <c r="H4033" s="6">
        <f>VLOOKUP(M4033,'BASE ARTICLE SAMUEL 25012023 v2'!$A$1:$H$1287,8,FALSE)</f>
        <v>6.05</v>
      </c>
      <c r="I4033">
        <v>9.08</v>
      </c>
      <c r="J4033">
        <f t="shared" si="503"/>
        <v>36.32</v>
      </c>
      <c r="K4033" s="6">
        <f>VLOOKUP(M4033,'BASE ARTICLE SAMUEL 25012023 v2'!$A$1:$K$1287,11,FALSE)</f>
        <v>9.0749999999999993</v>
      </c>
      <c r="L4033" s="6">
        <f t="shared" si="504"/>
        <v>36.299999999999997</v>
      </c>
      <c r="M4033" t="s">
        <v>1414</v>
      </c>
      <c r="N4033" t="str">
        <f>VLOOKUP(M4033,'BASE ARTICLE SAMUEL 25012023 v1'!$A$2:$B$1287,2,FALSE)</f>
        <v>AN</v>
      </c>
      <c r="O4033">
        <f t="shared" si="502"/>
        <v>24.2</v>
      </c>
    </row>
    <row r="4034" spans="1:15" outlineLevel="2" x14ac:dyDescent="0.25">
      <c r="A4034" t="s">
        <v>1298</v>
      </c>
      <c r="B4034" s="74" t="str">
        <f t="shared" si="497"/>
        <v>HB</v>
      </c>
      <c r="D4034" t="s">
        <v>1418</v>
      </c>
      <c r="E4034">
        <v>4</v>
      </c>
      <c r="F4034" t="s">
        <v>1419</v>
      </c>
      <c r="G4034" s="71">
        <f>VLOOKUP(M4034,'BASE ARTICLE SAMUEL 25012023 v1'!$A$1:$F$1287,6,FALSE)</f>
        <v>8.06</v>
      </c>
      <c r="H4034" s="6">
        <f>VLOOKUP(M4034,'BASE ARTICLE SAMUEL 25012023 v2'!$A$1:$H$1287,8,FALSE)</f>
        <v>8.06</v>
      </c>
      <c r="I4034">
        <v>12.09</v>
      </c>
      <c r="J4034">
        <f t="shared" si="503"/>
        <v>48.36</v>
      </c>
      <c r="K4034" s="6">
        <f>VLOOKUP(M4034,'BASE ARTICLE SAMUEL 25012023 v2'!$A$1:$K$1287,11,FALSE)</f>
        <v>12.09</v>
      </c>
      <c r="L4034" s="6">
        <f t="shared" si="504"/>
        <v>48.36</v>
      </c>
      <c r="M4034" t="s">
        <v>1418</v>
      </c>
      <c r="N4034" t="str">
        <f>VLOOKUP(M4034,'BASE ARTICLE SAMUEL 25012023 v1'!$A$2:$B$1287,2,FALSE)</f>
        <v>AN</v>
      </c>
      <c r="O4034">
        <f t="shared" si="502"/>
        <v>32.24</v>
      </c>
    </row>
    <row r="4035" spans="1:15" outlineLevel="2" x14ac:dyDescent="0.25">
      <c r="A4035" t="s">
        <v>1298</v>
      </c>
      <c r="B4035" s="74" t="str">
        <f t="shared" si="497"/>
        <v>HB</v>
      </c>
      <c r="D4035" t="s">
        <v>1421</v>
      </c>
      <c r="E4035">
        <v>4</v>
      </c>
      <c r="F4035" t="s">
        <v>1422</v>
      </c>
      <c r="G4035" s="71">
        <f>VLOOKUP(M4035,'BASE ARTICLE SAMUEL 25012023 v1'!$A$1:$F$1287,6,FALSE)</f>
        <v>8.48</v>
      </c>
      <c r="H4035" s="6">
        <f>VLOOKUP(M4035,'BASE ARTICLE SAMUEL 25012023 v2'!$A$1:$H$1287,8,FALSE)</f>
        <v>8.48</v>
      </c>
      <c r="I4035">
        <v>12.73</v>
      </c>
      <c r="J4035">
        <f t="shared" si="503"/>
        <v>50.92</v>
      </c>
      <c r="K4035" s="6">
        <f>VLOOKUP(M4035,'BASE ARTICLE SAMUEL 25012023 v2'!$A$1:$K$1287,11,FALSE)</f>
        <v>12.72</v>
      </c>
      <c r="L4035" s="6">
        <f t="shared" si="504"/>
        <v>50.88</v>
      </c>
      <c r="M4035" t="s">
        <v>1421</v>
      </c>
      <c r="N4035" t="str">
        <f>VLOOKUP(M4035,'BASE ARTICLE SAMUEL 25012023 v1'!$A$2:$B$1287,2,FALSE)</f>
        <v>AN</v>
      </c>
      <c r="O4035">
        <f t="shared" si="502"/>
        <v>33.92</v>
      </c>
    </row>
    <row r="4036" spans="1:15" outlineLevel="2" x14ac:dyDescent="0.25">
      <c r="A4036" t="s">
        <v>1298</v>
      </c>
      <c r="B4036" s="74" t="str">
        <f t="shared" ref="B4036:B4099" si="505">MID(A4036,7,100)</f>
        <v>HB</v>
      </c>
      <c r="D4036" t="s">
        <v>1603</v>
      </c>
      <c r="E4036">
        <v>8.8800000000000008</v>
      </c>
      <c r="F4036" t="s">
        <v>1604</v>
      </c>
      <c r="G4036" s="71">
        <f>VLOOKUP(M4036,'BASE ARTICLE SAMUEL 25012023 v1'!$A$1:$F$1287,6,FALSE)</f>
        <v>50</v>
      </c>
      <c r="H4036" s="6">
        <f>VLOOKUP(M4036,'BASE ARTICLE SAMUEL 25012023 v2'!$A$1:$H$1287,8,FALSE)</f>
        <v>0</v>
      </c>
      <c r="I4036">
        <v>75</v>
      </c>
      <c r="J4036">
        <f t="shared" si="503"/>
        <v>666.00000000000011</v>
      </c>
      <c r="K4036" s="6">
        <f>VLOOKUP(M4036,'BASE ARTICLE SAMUEL 25012023 v2'!$A$1:$K$1287,11,FALSE)</f>
        <v>75</v>
      </c>
      <c r="L4036" s="6">
        <f t="shared" si="504"/>
        <v>666.00000000000011</v>
      </c>
      <c r="M4036" t="s">
        <v>1603</v>
      </c>
      <c r="N4036" t="str">
        <f>VLOOKUP(M4036,'BASE ARTICLE SAMUEL 25012023 v1'!$A$2:$B$1287,2,FALSE)</f>
        <v>AN</v>
      </c>
      <c r="O4036">
        <f t="shared" si="502"/>
        <v>0</v>
      </c>
    </row>
    <row r="4037" spans="1:15" outlineLevel="2" x14ac:dyDescent="0.25">
      <c r="A4037" t="s">
        <v>1298</v>
      </c>
      <c r="B4037" s="74" t="str">
        <f t="shared" si="505"/>
        <v>HB</v>
      </c>
      <c r="D4037" t="s">
        <v>1399</v>
      </c>
      <c r="E4037">
        <v>4</v>
      </c>
      <c r="F4037" t="s">
        <v>1400</v>
      </c>
      <c r="G4037" s="71">
        <f>VLOOKUP(M4037,'BASE ARTICLE SAMUEL 25012023 v1'!$A$1:$F$1287,6,FALSE)</f>
        <v>27.09</v>
      </c>
      <c r="H4037" s="6">
        <f>VLOOKUP(M4037,'BASE ARTICLE SAMUEL 25012023 v2'!$A$1:$H$1287,8,FALSE)</f>
        <v>27.09</v>
      </c>
      <c r="I4037">
        <v>40.64</v>
      </c>
      <c r="J4037">
        <f t="shared" si="503"/>
        <v>162.56</v>
      </c>
      <c r="K4037" s="6">
        <f>VLOOKUP(M4037,'BASE ARTICLE SAMUEL 25012023 v2'!$A$1:$K$1287,11,FALSE)</f>
        <v>40.634999999999998</v>
      </c>
      <c r="L4037" s="6">
        <f t="shared" si="504"/>
        <v>162.54</v>
      </c>
      <c r="M4037" t="s">
        <v>1399</v>
      </c>
      <c r="N4037" t="str">
        <f>VLOOKUP(M4037,'BASE ARTICLE SAMUEL 25012023 v1'!$A$2:$B$1287,2,FALSE)</f>
        <v>AN</v>
      </c>
      <c r="O4037">
        <f t="shared" si="502"/>
        <v>108.36</v>
      </c>
    </row>
    <row r="4038" spans="1:15" outlineLevel="2" x14ac:dyDescent="0.25">
      <c r="A4038" t="s">
        <v>1298</v>
      </c>
      <c r="B4038" s="74" t="str">
        <f t="shared" si="505"/>
        <v>HB</v>
      </c>
      <c r="D4038" t="s">
        <v>1404</v>
      </c>
      <c r="E4038">
        <v>4</v>
      </c>
      <c r="F4038" t="s">
        <v>1405</v>
      </c>
      <c r="G4038" s="71">
        <f>VLOOKUP(M4038,'BASE ARTICLE SAMUEL 25012023 v1'!$A$1:$F$1287,6,FALSE)</f>
        <v>36.090000000000003</v>
      </c>
      <c r="H4038" s="6">
        <f>VLOOKUP(M4038,'BASE ARTICLE SAMUEL 25012023 v2'!$A$1:$H$1287,8,FALSE)</f>
        <v>36.090000000000003</v>
      </c>
      <c r="I4038">
        <v>54.14</v>
      </c>
      <c r="J4038">
        <f t="shared" si="503"/>
        <v>216.56</v>
      </c>
      <c r="K4038" s="6">
        <f>VLOOKUP(M4038,'BASE ARTICLE SAMUEL 25012023 v2'!$A$1:$K$1287,11,FALSE)</f>
        <v>54.135000000000005</v>
      </c>
      <c r="L4038" s="6">
        <f t="shared" si="504"/>
        <v>216.54000000000002</v>
      </c>
      <c r="M4038" t="s">
        <v>1404</v>
      </c>
      <c r="N4038" t="str">
        <f>VLOOKUP(M4038,'BASE ARTICLE SAMUEL 25012023 v1'!$A$2:$B$1287,2,FALSE)</f>
        <v>AN</v>
      </c>
      <c r="O4038">
        <f t="shared" si="502"/>
        <v>144.36000000000001</v>
      </c>
    </row>
    <row r="4039" spans="1:15" outlineLevel="2" x14ac:dyDescent="0.25">
      <c r="A4039" t="s">
        <v>1298</v>
      </c>
      <c r="B4039" s="74" t="str">
        <f t="shared" si="505"/>
        <v>HB</v>
      </c>
      <c r="D4039" t="s">
        <v>1407</v>
      </c>
      <c r="E4039">
        <v>4</v>
      </c>
      <c r="F4039" t="s">
        <v>1408</v>
      </c>
      <c r="G4039" s="71">
        <f>VLOOKUP(M4039,'BASE ARTICLE SAMUEL 25012023 v1'!$A$1:$F$1287,6,FALSE)</f>
        <v>37.979999999999997</v>
      </c>
      <c r="H4039" s="6">
        <f>VLOOKUP(M4039,'BASE ARTICLE SAMUEL 25012023 v2'!$A$1:$H$1287,8,FALSE)</f>
        <v>37.979999999999997</v>
      </c>
      <c r="I4039">
        <v>56.97</v>
      </c>
      <c r="J4039">
        <f t="shared" si="503"/>
        <v>227.88</v>
      </c>
      <c r="K4039" s="6">
        <f>VLOOKUP(M4039,'BASE ARTICLE SAMUEL 25012023 v2'!$A$1:$K$1287,11,FALSE)</f>
        <v>56.97</v>
      </c>
      <c r="L4039" s="6">
        <f t="shared" si="504"/>
        <v>227.88</v>
      </c>
      <c r="M4039" t="s">
        <v>1407</v>
      </c>
      <c r="N4039" t="str">
        <f>VLOOKUP(M4039,'BASE ARTICLE SAMUEL 25012023 v1'!$A$2:$B$1287,2,FALSE)</f>
        <v>AN</v>
      </c>
      <c r="O4039">
        <f t="shared" si="502"/>
        <v>151.91999999999999</v>
      </c>
    </row>
    <row r="4040" spans="1:15" outlineLevel="2" x14ac:dyDescent="0.25">
      <c r="A4040" t="s">
        <v>1298</v>
      </c>
      <c r="B4040" s="74" t="str">
        <f t="shared" si="505"/>
        <v>HB</v>
      </c>
      <c r="D4040" t="s">
        <v>1430</v>
      </c>
      <c r="E4040">
        <v>4</v>
      </c>
      <c r="F4040" t="s">
        <v>1431</v>
      </c>
      <c r="G4040" s="71">
        <f>VLOOKUP(M4040,'BASE ARTICLE SAMUEL 25012023 v1'!$A$1:$F$1287,6,FALSE)</f>
        <v>3.76</v>
      </c>
      <c r="H4040" s="6">
        <f>VLOOKUP(M4040,'BASE ARTICLE SAMUEL 25012023 v2'!$A$1:$H$1287,8,FALSE)</f>
        <v>3.76</v>
      </c>
      <c r="I4040">
        <v>5.64</v>
      </c>
      <c r="J4040">
        <f t="shared" si="503"/>
        <v>22.56</v>
      </c>
      <c r="K4040" s="6">
        <f>VLOOKUP(M4040,'BASE ARTICLE SAMUEL 25012023 v2'!$A$1:$K$1287,11,FALSE)</f>
        <v>5.64</v>
      </c>
      <c r="L4040" s="6">
        <f t="shared" si="504"/>
        <v>22.56</v>
      </c>
      <c r="M4040" t="s">
        <v>1430</v>
      </c>
      <c r="N4040" t="str">
        <f>VLOOKUP(M4040,'BASE ARTICLE SAMUEL 25012023 v1'!$A$2:$B$1287,2,FALSE)</f>
        <v>Z</v>
      </c>
      <c r="O4040">
        <f t="shared" si="502"/>
        <v>15.04</v>
      </c>
    </row>
    <row r="4041" spans="1:15" outlineLevel="2" x14ac:dyDescent="0.25">
      <c r="A4041" t="s">
        <v>1298</v>
      </c>
      <c r="B4041" s="74" t="str">
        <f t="shared" si="505"/>
        <v>HB</v>
      </c>
      <c r="D4041" t="s">
        <v>1432</v>
      </c>
      <c r="E4041">
        <v>4</v>
      </c>
      <c r="F4041" t="s">
        <v>1433</v>
      </c>
      <c r="G4041" s="71">
        <f>VLOOKUP(M4041,'BASE ARTICLE SAMUEL 25012023 v1'!$A$1:$F$1287,6,FALSE)</f>
        <v>4.9800000000000004</v>
      </c>
      <c r="H4041" s="6">
        <f>VLOOKUP(M4041,'BASE ARTICLE SAMUEL 25012023 v2'!$A$1:$H$1287,8,FALSE)</f>
        <v>4.9800000000000004</v>
      </c>
      <c r="I4041">
        <v>7.46</v>
      </c>
      <c r="J4041">
        <f t="shared" si="503"/>
        <v>29.84</v>
      </c>
      <c r="K4041" s="6">
        <f>VLOOKUP(M4041,'BASE ARTICLE SAMUEL 25012023 v2'!$A$1:$K$1287,11,FALSE)</f>
        <v>7.4700000000000006</v>
      </c>
      <c r="L4041" s="6">
        <f t="shared" si="504"/>
        <v>29.880000000000003</v>
      </c>
      <c r="M4041" t="s">
        <v>1432</v>
      </c>
      <c r="N4041" t="str">
        <f>VLOOKUP(M4041,'BASE ARTICLE SAMUEL 25012023 v1'!$A$2:$B$1287,2,FALSE)</f>
        <v>AN</v>
      </c>
      <c r="O4041">
        <f t="shared" si="502"/>
        <v>19.920000000000002</v>
      </c>
    </row>
    <row r="4042" spans="1:15" outlineLevel="2" x14ac:dyDescent="0.25">
      <c r="A4042" t="s">
        <v>1298</v>
      </c>
      <c r="B4042" s="74" t="str">
        <f t="shared" si="505"/>
        <v>HB</v>
      </c>
      <c r="D4042" t="s">
        <v>1436</v>
      </c>
      <c r="E4042">
        <v>4</v>
      </c>
      <c r="F4042" t="s">
        <v>1437</v>
      </c>
      <c r="G4042" s="71">
        <f>VLOOKUP(M4042,'BASE ARTICLE SAMUEL 25012023 v1'!$A$1:$F$1287,6,FALSE)</f>
        <v>5.24</v>
      </c>
      <c r="H4042" s="6">
        <f>VLOOKUP(M4042,'BASE ARTICLE SAMUEL 25012023 v2'!$A$1:$H$1287,8,FALSE)</f>
        <v>5.24</v>
      </c>
      <c r="I4042">
        <v>7.85</v>
      </c>
      <c r="J4042">
        <f t="shared" si="503"/>
        <v>31.4</v>
      </c>
      <c r="K4042" s="6">
        <f>VLOOKUP(M4042,'BASE ARTICLE SAMUEL 25012023 v2'!$A$1:$K$1287,11,FALSE)</f>
        <v>7.86</v>
      </c>
      <c r="L4042" s="6">
        <f t="shared" si="504"/>
        <v>31.44</v>
      </c>
      <c r="M4042" t="s">
        <v>1436</v>
      </c>
      <c r="N4042" t="str">
        <f>VLOOKUP(M4042,'BASE ARTICLE SAMUEL 25012023 v1'!$A$2:$B$1287,2,FALSE)</f>
        <v>AN</v>
      </c>
      <c r="O4042">
        <f t="shared" si="502"/>
        <v>20.96</v>
      </c>
    </row>
    <row r="4043" spans="1:15" outlineLevel="2" x14ac:dyDescent="0.25">
      <c r="A4043" t="s">
        <v>1298</v>
      </c>
      <c r="B4043" s="74" t="str">
        <f t="shared" si="505"/>
        <v>HB</v>
      </c>
      <c r="D4043" t="s">
        <v>1361</v>
      </c>
      <c r="E4043">
        <v>44</v>
      </c>
      <c r="F4043" t="s">
        <v>1362</v>
      </c>
      <c r="G4043" s="71">
        <f>VLOOKUP(M4043,'BASE ARTICLE SAMUEL 25012023 v1'!$A$1:$F$1287,6,FALSE)</f>
        <v>0.54</v>
      </c>
      <c r="H4043" s="6">
        <f>VLOOKUP(M4043,'BASE ARTICLE SAMUEL 25012023 v2'!$A$1:$H$1287,8,FALSE)</f>
        <v>0.54</v>
      </c>
      <c r="I4043">
        <v>0.81</v>
      </c>
      <c r="J4043">
        <f t="shared" si="503"/>
        <v>35.64</v>
      </c>
      <c r="K4043" s="6">
        <f>VLOOKUP(M4043,'BASE ARTICLE SAMUEL 25012023 v2'!$A$1:$K$1287,11,FALSE)</f>
        <v>0.81</v>
      </c>
      <c r="L4043" s="6">
        <f t="shared" si="504"/>
        <v>35.64</v>
      </c>
      <c r="M4043" t="s">
        <v>1361</v>
      </c>
      <c r="N4043" t="str">
        <f>VLOOKUP(M4043,'BASE ARTICLE SAMUEL 25012023 v1'!$A$2:$B$1287,2,FALSE)</f>
        <v>AN</v>
      </c>
      <c r="O4043">
        <f t="shared" si="502"/>
        <v>23.76</v>
      </c>
    </row>
    <row r="4044" spans="1:15" outlineLevel="2" x14ac:dyDescent="0.25">
      <c r="A4044" t="s">
        <v>1298</v>
      </c>
      <c r="B4044" s="74" t="str">
        <f t="shared" si="505"/>
        <v>HB</v>
      </c>
      <c r="D4044" t="s">
        <v>1187</v>
      </c>
      <c r="E4044">
        <v>16</v>
      </c>
      <c r="F4044" t="s">
        <v>1188</v>
      </c>
      <c r="G4044" s="71">
        <f>VLOOKUP(M4044,'BASE ARTICLE SAMUEL 25012023 v1'!$A$1:$F$1287,6,FALSE)</f>
        <v>22</v>
      </c>
      <c r="H4044" s="6">
        <f>VLOOKUP(M4044,'BASE ARTICLE SAMUEL 25012023 v2'!$A$1:$H$1287,8,FALSE)</f>
        <v>3.63</v>
      </c>
      <c r="I4044">
        <v>5.18</v>
      </c>
      <c r="J4044">
        <f t="shared" si="503"/>
        <v>82.88</v>
      </c>
      <c r="K4044" s="6">
        <f>VLOOKUP(M4044,'BASE ARTICLE SAMUEL 25012023 v2'!$A$1:$K$1287,11,FALSE)</f>
        <v>5.4450000000000003</v>
      </c>
      <c r="L4044" s="6">
        <f t="shared" si="504"/>
        <v>87.12</v>
      </c>
      <c r="M4044" t="s">
        <v>1187</v>
      </c>
      <c r="N4044" t="str">
        <f>VLOOKUP(M4044,'BASE ARTICLE SAMUEL 25012023 v1'!$A$2:$B$1287,2,FALSE)</f>
        <v>AN</v>
      </c>
      <c r="O4044">
        <f t="shared" si="502"/>
        <v>58.08</v>
      </c>
    </row>
    <row r="4045" spans="1:15" outlineLevel="2" x14ac:dyDescent="0.25">
      <c r="A4045" t="s">
        <v>1298</v>
      </c>
      <c r="B4045" s="74" t="str">
        <f t="shared" si="505"/>
        <v>HB</v>
      </c>
      <c r="D4045" t="s">
        <v>1587</v>
      </c>
      <c r="E4045">
        <v>4</v>
      </c>
      <c r="F4045" t="s">
        <v>1588</v>
      </c>
      <c r="G4045" s="71">
        <f>VLOOKUP(M4045,'BASE ARTICLE SAMUEL 25012023 v1'!$A$1:$F$1287,6,FALSE)</f>
        <v>0.37</v>
      </c>
      <c r="H4045" s="6">
        <f>VLOOKUP(M4045,'BASE ARTICLE SAMUEL 25012023 v2'!$A$1:$H$1287,8,FALSE)</f>
        <v>0.37</v>
      </c>
      <c r="I4045">
        <v>0.55000000000000004</v>
      </c>
      <c r="J4045">
        <f t="shared" si="503"/>
        <v>2.2000000000000002</v>
      </c>
      <c r="K4045" s="6">
        <f>VLOOKUP(M4045,'BASE ARTICLE SAMUEL 25012023 v2'!$A$1:$K$1287,11,FALSE)</f>
        <v>0.55000000000000004</v>
      </c>
      <c r="L4045" s="6">
        <f t="shared" si="504"/>
        <v>2.2000000000000002</v>
      </c>
      <c r="M4045" t="s">
        <v>1587</v>
      </c>
      <c r="N4045" t="str">
        <f>VLOOKUP(M4045,'BASE ARTICLE SAMUEL 25012023 v1'!$A$2:$B$1287,2,FALSE)</f>
        <v>AS</v>
      </c>
      <c r="O4045">
        <f t="shared" si="502"/>
        <v>1.48</v>
      </c>
    </row>
    <row r="4046" spans="1:15" outlineLevel="2" x14ac:dyDescent="0.25">
      <c r="A4046" t="s">
        <v>1298</v>
      </c>
      <c r="B4046" s="74" t="str">
        <f t="shared" si="505"/>
        <v>HB</v>
      </c>
      <c r="D4046" t="s">
        <v>1589</v>
      </c>
      <c r="E4046">
        <v>4</v>
      </c>
      <c r="F4046" t="s">
        <v>1590</v>
      </c>
      <c r="G4046" s="71">
        <f>VLOOKUP(M4046,'BASE ARTICLE SAMUEL 25012023 v1'!$A$1:$F$1287,6,FALSE)</f>
        <v>1.05</v>
      </c>
      <c r="H4046" s="6">
        <f>VLOOKUP(M4046,'BASE ARTICLE SAMUEL 25012023 v2'!$A$1:$H$1287,8,FALSE)</f>
        <v>1.05</v>
      </c>
      <c r="I4046">
        <v>1.58</v>
      </c>
      <c r="J4046">
        <f t="shared" si="503"/>
        <v>6.32</v>
      </c>
      <c r="K4046" s="6">
        <f>VLOOKUP(M4046,'BASE ARTICLE SAMUEL 25012023 v2'!$A$1:$K$1287,11,FALSE)</f>
        <v>1.58</v>
      </c>
      <c r="L4046" s="6">
        <f t="shared" si="504"/>
        <v>6.32</v>
      </c>
      <c r="M4046" t="s">
        <v>1589</v>
      </c>
      <c r="N4046" t="str">
        <f>VLOOKUP(M4046,'BASE ARTICLE SAMUEL 25012023 v1'!$A$2:$B$1287,2,FALSE)</f>
        <v>AS</v>
      </c>
      <c r="O4046">
        <f t="shared" si="502"/>
        <v>4.2</v>
      </c>
    </row>
    <row r="4047" spans="1:15" outlineLevel="2" x14ac:dyDescent="0.25">
      <c r="A4047" t="s">
        <v>1298</v>
      </c>
      <c r="B4047" s="74" t="str">
        <f t="shared" si="505"/>
        <v>HB</v>
      </c>
      <c r="D4047" t="s">
        <v>2489</v>
      </c>
      <c r="E4047">
        <v>1</v>
      </c>
      <c r="F4047" t="s">
        <v>2490</v>
      </c>
      <c r="G4047" s="71">
        <f>VLOOKUP(M4047,'BASE ARTICLE SAMUEL 25012023 v1'!$A$1:$F$1287,6,FALSE)</f>
        <v>20.5</v>
      </c>
      <c r="H4047" s="6">
        <f>VLOOKUP(M4047,'BASE ARTICLE SAMUEL 25012023 v2'!$A$1:$H$1287,8,FALSE)</f>
        <v>20.5</v>
      </c>
      <c r="I4047">
        <v>33</v>
      </c>
      <c r="J4047">
        <f t="shared" si="503"/>
        <v>33</v>
      </c>
      <c r="K4047" s="6">
        <f>VLOOKUP(M4047,'BASE ARTICLE SAMUEL 25012023 v2'!$A$1:$K$1287,11,FALSE)</f>
        <v>22.55</v>
      </c>
      <c r="L4047" s="6">
        <f t="shared" si="504"/>
        <v>22.55</v>
      </c>
      <c r="M4047" t="s">
        <v>2489</v>
      </c>
      <c r="N4047" t="str">
        <f>VLOOKUP(M4047,'BASE ARTICLE SAMUEL 25012023 v1'!$A$2:$B$1287,2,FALSE)</f>
        <v>AN</v>
      </c>
      <c r="O4047">
        <f t="shared" si="502"/>
        <v>20.5</v>
      </c>
    </row>
    <row r="4048" spans="1:15" outlineLevel="1" x14ac:dyDescent="0.25">
      <c r="A4048" s="74" t="s">
        <v>4336</v>
      </c>
      <c r="B4048" s="74" t="str">
        <f t="shared" si="505"/>
        <v>PCG12EHB</v>
      </c>
      <c r="H4048" s="6" t="e">
        <f>VLOOKUP(M4048,'BASE ARTICLE SAMUEL 25012023 v2'!$A$1:$H$1287,8,FALSE)</f>
        <v>#N/A</v>
      </c>
      <c r="K4048" s="6" t="e">
        <f>VLOOKUP(M4048,'BASE ARTICLE SAMUEL 25012023 v2'!$A$1:$K$1287,11,FALSE)</f>
        <v>#N/A</v>
      </c>
      <c r="L4048" s="6">
        <f>SUBTOTAL(9,L4022:L4047)</f>
        <v>2209.7401997360002</v>
      </c>
      <c r="O4048">
        <f>SUBTOTAL(9,O4022:O4047)</f>
        <v>1043.8788</v>
      </c>
    </row>
    <row r="4049" spans="1:15" outlineLevel="2" x14ac:dyDescent="0.25">
      <c r="A4049" t="s">
        <v>1300</v>
      </c>
      <c r="B4049" s="74" t="str">
        <f t="shared" si="505"/>
        <v>HA</v>
      </c>
      <c r="D4049">
        <v>8110608018</v>
      </c>
      <c r="E4049">
        <v>200</v>
      </c>
      <c r="F4049" t="s">
        <v>1228</v>
      </c>
      <c r="G4049" s="71">
        <f>VLOOKUP(M4049,'BASE ARTICLE SAMUEL 25012023 v1'!$A$1:$F$1287,6,FALSE)</f>
        <v>0.41</v>
      </c>
      <c r="H4049" s="6">
        <f>VLOOKUP(M4049,'BASE ARTICLE SAMUEL 25012023 v2'!$A$1:$H$1287,8,FALSE)</f>
        <v>0.41</v>
      </c>
      <c r="I4049">
        <v>0.54500000000000004</v>
      </c>
      <c r="J4049">
        <f t="shared" ref="J4049:J4075" si="506">E4049*I4049</f>
        <v>109.00000000000001</v>
      </c>
      <c r="K4049" s="6">
        <f>VLOOKUP(M4049,'BASE ARTICLE SAMUEL 25012023 v2'!$A$1:$K$1287,11,FALSE)</f>
        <v>0.54530000000000001</v>
      </c>
      <c r="L4049" s="6">
        <f t="shared" ref="L4049:L4075" si="507">E4049*K4049</f>
        <v>109.06</v>
      </c>
      <c r="M4049">
        <v>8110608018</v>
      </c>
      <c r="N4049" t="str">
        <f>VLOOKUP(M4049,'BASE ARTICLE SAMUEL 25012023 v1'!$A$2:$B$1287,2,FALSE)</f>
        <v>AN</v>
      </c>
      <c r="O4049">
        <f t="shared" si="502"/>
        <v>82</v>
      </c>
    </row>
    <row r="4050" spans="1:15" outlineLevel="2" x14ac:dyDescent="0.25">
      <c r="A4050" t="s">
        <v>1300</v>
      </c>
      <c r="B4050" s="74" t="str">
        <f t="shared" si="505"/>
        <v>HA</v>
      </c>
      <c r="D4050">
        <v>8210603018</v>
      </c>
      <c r="E4050">
        <v>32</v>
      </c>
      <c r="F4050" t="s">
        <v>1229</v>
      </c>
      <c r="G4050" s="71">
        <f>VLOOKUP(M4050,'BASE ARTICLE SAMUEL 25012023 v1'!$A$1:$F$1287,6,FALSE)</f>
        <v>0.09</v>
      </c>
      <c r="H4050" s="6">
        <f>VLOOKUP(M4050,'BASE ARTICLE SAMUEL 25012023 v2'!$A$1:$H$1287,8,FALSE)</f>
        <v>0.09</v>
      </c>
      <c r="I4050">
        <v>0.14000000000000001</v>
      </c>
      <c r="J4050">
        <f t="shared" si="506"/>
        <v>4.4800000000000004</v>
      </c>
      <c r="K4050" s="6">
        <f>VLOOKUP(M4050,'BASE ARTICLE SAMUEL 25012023 v2'!$A$1:$K$1287,11,FALSE)</f>
        <v>0.14000000399999998</v>
      </c>
      <c r="L4050" s="6">
        <f t="shared" si="507"/>
        <v>4.4800001279999995</v>
      </c>
      <c r="M4050">
        <v>8210603018</v>
      </c>
      <c r="N4050" t="str">
        <f>VLOOKUP(M4050,'BASE ARTICLE SAMUEL 25012023 v1'!$A$2:$B$1287,2,FALSE)</f>
        <v>AN</v>
      </c>
      <c r="O4050">
        <f t="shared" si="502"/>
        <v>2.88</v>
      </c>
    </row>
    <row r="4051" spans="1:15" outlineLevel="2" x14ac:dyDescent="0.25">
      <c r="A4051" t="s">
        <v>1300</v>
      </c>
      <c r="B4051" s="74" t="str">
        <f t="shared" si="505"/>
        <v>HA</v>
      </c>
      <c r="D4051">
        <v>8210707018</v>
      </c>
      <c r="E4051">
        <v>43</v>
      </c>
      <c r="F4051" t="s">
        <v>1230</v>
      </c>
      <c r="G4051" s="71">
        <f>VLOOKUP(M4051,'BASE ARTICLE SAMUEL 25012023 v1'!$A$1:$F$1287,6,FALSE)</f>
        <v>0.24</v>
      </c>
      <c r="H4051" s="6">
        <f>VLOOKUP(M4051,'BASE ARTICLE SAMUEL 25012023 v2'!$A$1:$H$1287,8,FALSE)</f>
        <v>0.24</v>
      </c>
      <c r="I4051">
        <v>0.35</v>
      </c>
      <c r="J4051">
        <f t="shared" si="506"/>
        <v>15.049999999999999</v>
      </c>
      <c r="K4051" s="6">
        <f>VLOOKUP(M4051,'BASE ARTICLE SAMUEL 25012023 v2'!$A$1:$K$1287,11,FALSE)</f>
        <v>0.34999999199999998</v>
      </c>
      <c r="L4051" s="6">
        <f t="shared" si="507"/>
        <v>15.049999655999999</v>
      </c>
      <c r="M4051">
        <v>8210707018</v>
      </c>
      <c r="N4051" t="str">
        <f>VLOOKUP(M4051,'BASE ARTICLE SAMUEL 25012023 v1'!$A$2:$B$1287,2,FALSE)</f>
        <v>AN</v>
      </c>
      <c r="O4051">
        <f t="shared" si="502"/>
        <v>10.32</v>
      </c>
    </row>
    <row r="4052" spans="1:15" outlineLevel="2" x14ac:dyDescent="0.25">
      <c r="A4052" t="s">
        <v>1300</v>
      </c>
      <c r="B4052" s="74" t="str">
        <f t="shared" si="505"/>
        <v>HA</v>
      </c>
      <c r="D4052">
        <v>8412602518</v>
      </c>
      <c r="E4052">
        <v>6</v>
      </c>
      <c r="F4052" t="s">
        <v>1483</v>
      </c>
      <c r="G4052" s="71">
        <f>VLOOKUP(M4052,'BASE ARTICLE SAMUEL 25012023 v1'!$A$1:$F$1287,6,FALSE)</f>
        <v>0.04</v>
      </c>
      <c r="H4052" s="6">
        <f>VLOOKUP(M4052,'BASE ARTICLE SAMUEL 25012023 v2'!$A$1:$H$1287,8,FALSE)</f>
        <v>0.04</v>
      </c>
      <c r="I4052">
        <v>0.05</v>
      </c>
      <c r="J4052">
        <f t="shared" si="506"/>
        <v>0.30000000000000004</v>
      </c>
      <c r="K4052" s="6">
        <f>VLOOKUP(M4052,'BASE ARTICLE SAMUEL 25012023 v2'!$A$1:$K$1287,11,FALSE)</f>
        <v>0.05</v>
      </c>
      <c r="L4052" s="6">
        <f t="shared" si="507"/>
        <v>0.30000000000000004</v>
      </c>
      <c r="M4052">
        <v>8412602518</v>
      </c>
      <c r="N4052" t="str">
        <f>VLOOKUP(M4052,'BASE ARTICLE SAMUEL 25012023 v1'!$A$2:$B$1287,2,FALSE)</f>
        <v>AN</v>
      </c>
      <c r="O4052">
        <f t="shared" si="502"/>
        <v>0.24</v>
      </c>
    </row>
    <row r="4053" spans="1:15" outlineLevel="2" x14ac:dyDescent="0.25">
      <c r="A4053" t="s">
        <v>1300</v>
      </c>
      <c r="B4053" s="74" t="str">
        <f t="shared" si="505"/>
        <v>HA</v>
      </c>
      <c r="D4053">
        <v>8434000618</v>
      </c>
      <c r="E4053">
        <v>6</v>
      </c>
      <c r="F4053" t="s">
        <v>1485</v>
      </c>
      <c r="G4053" s="71">
        <f>VLOOKUP(M4053,'BASE ARTICLE SAMUEL 25012023 v1'!$A$1:$F$1287,6,FALSE)</f>
        <v>0.02</v>
      </c>
      <c r="H4053" s="6">
        <f>VLOOKUP(M4053,'BASE ARTICLE SAMUEL 25012023 v2'!$A$1:$H$1287,8,FALSE)</f>
        <v>0.02</v>
      </c>
      <c r="I4053">
        <v>0.03</v>
      </c>
      <c r="J4053">
        <f t="shared" si="506"/>
        <v>0.18</v>
      </c>
      <c r="K4053" s="6">
        <f>VLOOKUP(M4053,'BASE ARTICLE SAMUEL 25012023 v2'!$A$1:$K$1287,11,FALSE)</f>
        <v>0.03</v>
      </c>
      <c r="L4053" s="6">
        <f t="shared" si="507"/>
        <v>0.18</v>
      </c>
      <c r="M4053">
        <v>8434000618</v>
      </c>
      <c r="N4053" t="str">
        <f>VLOOKUP(M4053,'BASE ARTICLE SAMUEL 25012023 v1'!$A$2:$B$1287,2,FALSE)</f>
        <v>AN</v>
      </c>
      <c r="O4053">
        <f t="shared" si="502"/>
        <v>0.12</v>
      </c>
    </row>
    <row r="4054" spans="1:15" outlineLevel="2" x14ac:dyDescent="0.25">
      <c r="A4054" t="s">
        <v>1300</v>
      </c>
      <c r="B4054" s="74" t="str">
        <f t="shared" si="505"/>
        <v>HA</v>
      </c>
      <c r="D4054">
        <v>8710605018</v>
      </c>
      <c r="E4054">
        <v>6</v>
      </c>
      <c r="F4054" t="s">
        <v>1896</v>
      </c>
      <c r="G4054" s="71">
        <f>VLOOKUP(M4054,'BASE ARTICLE SAMUEL 25012023 v1'!$A$1:$F$1287,6,FALSE)</f>
        <v>0.2</v>
      </c>
      <c r="H4054" s="6">
        <f>VLOOKUP(M4054,'BASE ARTICLE SAMUEL 25012023 v2'!$A$1:$H$1287,8,FALSE)</f>
        <v>0.2</v>
      </c>
      <c r="I4054">
        <v>0.3</v>
      </c>
      <c r="J4054">
        <f t="shared" si="506"/>
        <v>1.7999999999999998</v>
      </c>
      <c r="K4054" s="6">
        <f>VLOOKUP(M4054,'BASE ARTICLE SAMUEL 25012023 v2'!$A$1:$K$1287,11,FALSE)</f>
        <v>0.30000000000000004</v>
      </c>
      <c r="L4054" s="6">
        <f t="shared" si="507"/>
        <v>1.8000000000000003</v>
      </c>
      <c r="M4054">
        <v>8710605018</v>
      </c>
      <c r="N4054" t="str">
        <f>VLOOKUP(M4054,'BASE ARTICLE SAMUEL 25012023 v1'!$A$2:$B$1287,2,FALSE)</f>
        <v>AN</v>
      </c>
      <c r="O4054">
        <f t="shared" si="502"/>
        <v>1.2000000000000002</v>
      </c>
    </row>
    <row r="4055" spans="1:15" outlineLevel="2" x14ac:dyDescent="0.25">
      <c r="A4055" t="s">
        <v>1300</v>
      </c>
      <c r="B4055" s="74" t="str">
        <f t="shared" si="505"/>
        <v>HA</v>
      </c>
      <c r="D4055" t="s">
        <v>1174</v>
      </c>
      <c r="E4055">
        <v>10</v>
      </c>
      <c r="F4055" t="s">
        <v>1175</v>
      </c>
      <c r="G4055" s="71">
        <f>VLOOKUP(M4055,'BASE ARTICLE SAMUEL 25012023 v1'!$A$1:$F$1287,6,FALSE)</f>
        <v>8.26</v>
      </c>
      <c r="H4055" s="6">
        <f>VLOOKUP(M4055,'BASE ARTICLE SAMUEL 25012023 v2'!$A$1:$H$1287,8,FALSE)</f>
        <v>9.1</v>
      </c>
      <c r="I4055">
        <v>12.39</v>
      </c>
      <c r="J4055">
        <f t="shared" si="506"/>
        <v>123.9</v>
      </c>
      <c r="K4055" s="6">
        <f>VLOOKUP(M4055,'BASE ARTICLE SAMUEL 25012023 v2'!$A$1:$K$1287,11,FALSE)</f>
        <v>13.65</v>
      </c>
      <c r="L4055" s="6">
        <f t="shared" si="507"/>
        <v>136.5</v>
      </c>
      <c r="M4055" t="s">
        <v>1174</v>
      </c>
      <c r="N4055" t="str">
        <f>VLOOKUP(M4055,'BASE ARTICLE SAMUEL 25012023 v1'!$A$2:$B$1287,2,FALSE)</f>
        <v>AS</v>
      </c>
      <c r="O4055">
        <f t="shared" si="502"/>
        <v>91</v>
      </c>
    </row>
    <row r="4056" spans="1:15" outlineLevel="2" x14ac:dyDescent="0.25">
      <c r="A4056" t="s">
        <v>1300</v>
      </c>
      <c r="B4056" s="74" t="str">
        <f t="shared" si="505"/>
        <v>HA</v>
      </c>
      <c r="D4056" t="s">
        <v>1168</v>
      </c>
      <c r="E4056">
        <v>21.67</v>
      </c>
      <c r="F4056" t="s">
        <v>1169</v>
      </c>
      <c r="G4056" s="71">
        <f>VLOOKUP(M4056,'BASE ARTICLE SAMUEL 25012023 v1'!$A$1:$F$1287,6,FALSE)</f>
        <v>7.4</v>
      </c>
      <c r="H4056" s="6">
        <f>VLOOKUP(M4056,'BASE ARTICLE SAMUEL 25012023 v2'!$A$1:$H$1287,8,FALSE)</f>
        <v>7.77</v>
      </c>
      <c r="I4056">
        <v>11.1</v>
      </c>
      <c r="J4056">
        <f t="shared" si="506"/>
        <v>240.53700000000001</v>
      </c>
      <c r="K4056" s="6">
        <f>VLOOKUP(M4056,'BASE ARTICLE SAMUEL 25012023 v2'!$A$1:$K$1287,11,FALSE)</f>
        <v>11.654999999999999</v>
      </c>
      <c r="L4056" s="6">
        <f t="shared" si="507"/>
        <v>252.56385</v>
      </c>
      <c r="M4056" t="s">
        <v>1168</v>
      </c>
      <c r="N4056" t="str">
        <f>VLOOKUP(M4056,'BASE ARTICLE SAMUEL 25012023 v1'!$A$2:$B$1287,2,FALSE)</f>
        <v>AS</v>
      </c>
      <c r="O4056">
        <f t="shared" si="502"/>
        <v>168.3759</v>
      </c>
    </row>
    <row r="4057" spans="1:15" outlineLevel="2" x14ac:dyDescent="0.25">
      <c r="A4057" t="s">
        <v>1300</v>
      </c>
      <c r="B4057" s="74" t="str">
        <f t="shared" si="505"/>
        <v>HA</v>
      </c>
      <c r="D4057" t="s">
        <v>2491</v>
      </c>
      <c r="E4057">
        <v>1</v>
      </c>
      <c r="F4057" t="s">
        <v>2492</v>
      </c>
      <c r="G4057" s="71">
        <f>VLOOKUP(M4057,'BASE ARTICLE SAMUEL 25012023 v1'!$A$1:$F$1287,6,FALSE)</f>
        <v>0.67</v>
      </c>
      <c r="H4057" s="6">
        <f>VLOOKUP(M4057,'BASE ARTICLE SAMUEL 25012023 v2'!$A$1:$H$1287,8,FALSE)</f>
        <v>0.67</v>
      </c>
      <c r="I4057">
        <v>0.73699999999999999</v>
      </c>
      <c r="J4057">
        <f t="shared" si="506"/>
        <v>0.73699999999999999</v>
      </c>
      <c r="K4057" s="6">
        <f>VLOOKUP(M4057,'BASE ARTICLE SAMUEL 25012023 v2'!$A$1:$K$1287,11,FALSE)</f>
        <v>0.7370000000000001</v>
      </c>
      <c r="L4057" s="6">
        <f t="shared" si="507"/>
        <v>0.7370000000000001</v>
      </c>
      <c r="M4057" t="s">
        <v>2491</v>
      </c>
      <c r="N4057" t="str">
        <f>VLOOKUP(M4057,'BASE ARTICLE SAMUEL 25012023 v1'!$A$2:$B$1287,2,FALSE)</f>
        <v>AN</v>
      </c>
      <c r="O4057">
        <f t="shared" si="502"/>
        <v>0.67</v>
      </c>
    </row>
    <row r="4058" spans="1:15" outlineLevel="2" x14ac:dyDescent="0.25">
      <c r="A4058" t="s">
        <v>1300</v>
      </c>
      <c r="B4058" s="74" t="str">
        <f t="shared" si="505"/>
        <v>HA</v>
      </c>
      <c r="D4058" t="s">
        <v>1194</v>
      </c>
      <c r="E4058">
        <v>7</v>
      </c>
      <c r="F4058" t="s">
        <v>1195</v>
      </c>
      <c r="G4058" s="71">
        <f>VLOOKUP(M4058,'BASE ARTICLE SAMUEL 25012023 v1'!$A$1:$F$1287,6,FALSE)</f>
        <v>18.3</v>
      </c>
      <c r="H4058" s="6">
        <f>VLOOKUP(M4058,'BASE ARTICLE SAMUEL 25012023 v2'!$A$1:$H$1287,8,FALSE)</f>
        <v>3.0500000000000003</v>
      </c>
      <c r="I4058">
        <v>5.18</v>
      </c>
      <c r="J4058">
        <f t="shared" si="506"/>
        <v>36.26</v>
      </c>
      <c r="K4058" s="6">
        <f>VLOOKUP(M4058,'BASE ARTICLE SAMUEL 25012023 v2'!$A$1:$K$1287,11,FALSE)</f>
        <v>5.1850000000000005</v>
      </c>
      <c r="L4058" s="6">
        <f t="shared" si="507"/>
        <v>36.295000000000002</v>
      </c>
      <c r="M4058" t="s">
        <v>1194</v>
      </c>
      <c r="N4058" t="str">
        <f>VLOOKUP(M4058,'BASE ARTICLE SAMUEL 25012023 v1'!$A$2:$B$1287,2,FALSE)</f>
        <v>AN</v>
      </c>
      <c r="O4058">
        <f t="shared" si="502"/>
        <v>21.35</v>
      </c>
    </row>
    <row r="4059" spans="1:15" outlineLevel="2" x14ac:dyDescent="0.25">
      <c r="A4059" t="s">
        <v>1300</v>
      </c>
      <c r="B4059" s="74" t="str">
        <f t="shared" si="505"/>
        <v>HA</v>
      </c>
      <c r="D4059" t="s">
        <v>200</v>
      </c>
      <c r="E4059">
        <v>1</v>
      </c>
      <c r="F4059" t="s">
        <v>201</v>
      </c>
      <c r="G4059" s="71">
        <f>VLOOKUP(M4059,'BASE ARTICLE SAMUEL 25012023 v1'!$A$1:$F$1287,6,FALSE)</f>
        <v>18.350000000000001</v>
      </c>
      <c r="H4059" s="6">
        <f>VLOOKUP(M4059,'BASE ARTICLE SAMUEL 25012023 v2'!$A$1:$H$1287,8,FALSE)</f>
        <v>18.350000000000001</v>
      </c>
      <c r="I4059">
        <v>23.95</v>
      </c>
      <c r="J4059">
        <f t="shared" si="506"/>
        <v>23.95</v>
      </c>
      <c r="K4059" s="6">
        <f>VLOOKUP(M4059,'BASE ARTICLE SAMUEL 25012023 v2'!$A$1:$K$1287,11,FALSE)</f>
        <v>23.855000000000004</v>
      </c>
      <c r="L4059" s="6">
        <f t="shared" si="507"/>
        <v>23.855000000000004</v>
      </c>
      <c r="M4059" t="s">
        <v>200</v>
      </c>
      <c r="N4059" t="str">
        <f>VLOOKUP(M4059,'BASE ARTICLE SAMUEL 25012023 v1'!$A$2:$B$1287,2,FALSE)</f>
        <v>AS</v>
      </c>
      <c r="O4059">
        <f t="shared" si="502"/>
        <v>18.350000000000001</v>
      </c>
    </row>
    <row r="4060" spans="1:15" outlineLevel="2" x14ac:dyDescent="0.25">
      <c r="A4060" t="s">
        <v>1300</v>
      </c>
      <c r="B4060" s="74" t="str">
        <f t="shared" si="505"/>
        <v>HA</v>
      </c>
      <c r="D4060" t="s">
        <v>2346</v>
      </c>
      <c r="E4060">
        <v>0.5</v>
      </c>
      <c r="F4060" t="s">
        <v>2347</v>
      </c>
      <c r="G4060" s="71">
        <f>VLOOKUP(M4060,'BASE ARTICLE SAMUEL 25012023 v1'!$A$1:$F$1287,6,FALSE)</f>
        <v>29.6</v>
      </c>
      <c r="H4060" s="6">
        <f>VLOOKUP(M4060,'BASE ARTICLE SAMUEL 25012023 v2'!$A$1:$H$1287,8,FALSE)</f>
        <v>29.6</v>
      </c>
      <c r="I4060">
        <v>41.295000000000002</v>
      </c>
      <c r="J4060">
        <f t="shared" si="506"/>
        <v>20.647500000000001</v>
      </c>
      <c r="K4060" s="6">
        <f>VLOOKUP(M4060,'BASE ARTICLE SAMUEL 25012023 v2'!$A$1:$K$1287,11,FALSE)</f>
        <v>41.44</v>
      </c>
      <c r="L4060" s="6">
        <f t="shared" si="507"/>
        <v>20.72</v>
      </c>
      <c r="M4060" t="s">
        <v>2346</v>
      </c>
      <c r="N4060" t="str">
        <f>VLOOKUP(M4060,'BASE ARTICLE SAMUEL 25012023 v1'!$A$2:$B$1287,2,FALSE)</f>
        <v>AS</v>
      </c>
      <c r="O4060">
        <f t="shared" si="502"/>
        <v>14.8</v>
      </c>
    </row>
    <row r="4061" spans="1:15" outlineLevel="2" x14ac:dyDescent="0.25">
      <c r="A4061" t="s">
        <v>1300</v>
      </c>
      <c r="B4061" s="74" t="str">
        <f t="shared" si="505"/>
        <v>HA</v>
      </c>
      <c r="D4061" t="s">
        <v>1414</v>
      </c>
      <c r="E4061">
        <v>4</v>
      </c>
      <c r="F4061" t="s">
        <v>1415</v>
      </c>
      <c r="G4061" s="71">
        <f>VLOOKUP(M4061,'BASE ARTICLE SAMUEL 25012023 v1'!$A$1:$F$1287,6,FALSE)</f>
        <v>6.05</v>
      </c>
      <c r="H4061" s="6">
        <f>VLOOKUP(M4061,'BASE ARTICLE SAMUEL 25012023 v2'!$A$1:$H$1287,8,FALSE)</f>
        <v>6.05</v>
      </c>
      <c r="I4061">
        <v>9.08</v>
      </c>
      <c r="J4061">
        <f t="shared" si="506"/>
        <v>36.32</v>
      </c>
      <c r="K4061" s="6">
        <f>VLOOKUP(M4061,'BASE ARTICLE SAMUEL 25012023 v2'!$A$1:$K$1287,11,FALSE)</f>
        <v>9.0749999999999993</v>
      </c>
      <c r="L4061" s="6">
        <f t="shared" si="507"/>
        <v>36.299999999999997</v>
      </c>
      <c r="M4061" t="s">
        <v>1414</v>
      </c>
      <c r="N4061" t="str">
        <f>VLOOKUP(M4061,'BASE ARTICLE SAMUEL 25012023 v1'!$A$2:$B$1287,2,FALSE)</f>
        <v>AN</v>
      </c>
      <c r="O4061">
        <f t="shared" si="502"/>
        <v>24.2</v>
      </c>
    </row>
    <row r="4062" spans="1:15" outlineLevel="2" x14ac:dyDescent="0.25">
      <c r="A4062" t="s">
        <v>1300</v>
      </c>
      <c r="B4062" s="74" t="str">
        <f t="shared" si="505"/>
        <v>HA</v>
      </c>
      <c r="D4062" t="s">
        <v>1418</v>
      </c>
      <c r="E4062">
        <v>8</v>
      </c>
      <c r="F4062" t="s">
        <v>1419</v>
      </c>
      <c r="G4062" s="71">
        <f>VLOOKUP(M4062,'BASE ARTICLE SAMUEL 25012023 v1'!$A$1:$F$1287,6,FALSE)</f>
        <v>8.06</v>
      </c>
      <c r="H4062" s="6">
        <f>VLOOKUP(M4062,'BASE ARTICLE SAMUEL 25012023 v2'!$A$1:$H$1287,8,FALSE)</f>
        <v>8.06</v>
      </c>
      <c r="I4062">
        <v>12.09</v>
      </c>
      <c r="J4062">
        <f t="shared" si="506"/>
        <v>96.72</v>
      </c>
      <c r="K4062" s="6">
        <f>VLOOKUP(M4062,'BASE ARTICLE SAMUEL 25012023 v2'!$A$1:$K$1287,11,FALSE)</f>
        <v>12.09</v>
      </c>
      <c r="L4062" s="6">
        <f t="shared" si="507"/>
        <v>96.72</v>
      </c>
      <c r="M4062" t="s">
        <v>1418</v>
      </c>
      <c r="N4062" t="str">
        <f>VLOOKUP(M4062,'BASE ARTICLE SAMUEL 25012023 v1'!$A$2:$B$1287,2,FALSE)</f>
        <v>AN</v>
      </c>
      <c r="O4062">
        <f t="shared" si="502"/>
        <v>64.48</v>
      </c>
    </row>
    <row r="4063" spans="1:15" outlineLevel="2" x14ac:dyDescent="0.25">
      <c r="A4063" t="s">
        <v>1300</v>
      </c>
      <c r="B4063" s="74" t="str">
        <f t="shared" si="505"/>
        <v>HA</v>
      </c>
      <c r="D4063" t="s">
        <v>1421</v>
      </c>
      <c r="E4063">
        <v>4</v>
      </c>
      <c r="F4063" t="s">
        <v>1422</v>
      </c>
      <c r="G4063" s="71">
        <f>VLOOKUP(M4063,'BASE ARTICLE SAMUEL 25012023 v1'!$A$1:$F$1287,6,FALSE)</f>
        <v>8.48</v>
      </c>
      <c r="H4063" s="6">
        <f>VLOOKUP(M4063,'BASE ARTICLE SAMUEL 25012023 v2'!$A$1:$H$1287,8,FALSE)</f>
        <v>8.48</v>
      </c>
      <c r="I4063">
        <v>12.73</v>
      </c>
      <c r="J4063">
        <f t="shared" si="506"/>
        <v>50.92</v>
      </c>
      <c r="K4063" s="6">
        <f>VLOOKUP(M4063,'BASE ARTICLE SAMUEL 25012023 v2'!$A$1:$K$1287,11,FALSE)</f>
        <v>12.72</v>
      </c>
      <c r="L4063" s="6">
        <f t="shared" si="507"/>
        <v>50.88</v>
      </c>
      <c r="M4063" t="s">
        <v>1421</v>
      </c>
      <c r="N4063" t="str">
        <f>VLOOKUP(M4063,'BASE ARTICLE SAMUEL 25012023 v1'!$A$2:$B$1287,2,FALSE)</f>
        <v>AN</v>
      </c>
      <c r="O4063">
        <f t="shared" si="502"/>
        <v>33.92</v>
      </c>
    </row>
    <row r="4064" spans="1:15" outlineLevel="2" x14ac:dyDescent="0.25">
      <c r="A4064" t="s">
        <v>1300</v>
      </c>
      <c r="B4064" s="74" t="str">
        <f t="shared" si="505"/>
        <v>HA</v>
      </c>
      <c r="D4064" t="s">
        <v>1603</v>
      </c>
      <c r="E4064">
        <v>8.43</v>
      </c>
      <c r="F4064" t="s">
        <v>1604</v>
      </c>
      <c r="G4064" s="71">
        <f>VLOOKUP(M4064,'BASE ARTICLE SAMUEL 25012023 v1'!$A$1:$F$1287,6,FALSE)</f>
        <v>50</v>
      </c>
      <c r="H4064" s="6">
        <f>VLOOKUP(M4064,'BASE ARTICLE SAMUEL 25012023 v2'!$A$1:$H$1287,8,FALSE)</f>
        <v>0</v>
      </c>
      <c r="I4064">
        <v>75</v>
      </c>
      <c r="J4064">
        <f t="shared" si="506"/>
        <v>632.25</v>
      </c>
      <c r="K4064" s="6">
        <f>VLOOKUP(M4064,'BASE ARTICLE SAMUEL 25012023 v2'!$A$1:$K$1287,11,FALSE)</f>
        <v>75</v>
      </c>
      <c r="L4064" s="6">
        <f t="shared" si="507"/>
        <v>632.25</v>
      </c>
      <c r="M4064" t="s">
        <v>1603</v>
      </c>
      <c r="N4064" t="str">
        <f>VLOOKUP(M4064,'BASE ARTICLE SAMUEL 25012023 v1'!$A$2:$B$1287,2,FALSE)</f>
        <v>AN</v>
      </c>
      <c r="O4064">
        <f t="shared" si="502"/>
        <v>0</v>
      </c>
    </row>
    <row r="4065" spans="1:15" outlineLevel="2" x14ac:dyDescent="0.25">
      <c r="A4065" t="s">
        <v>1300</v>
      </c>
      <c r="B4065" s="74" t="str">
        <f t="shared" si="505"/>
        <v>HA</v>
      </c>
      <c r="D4065" t="s">
        <v>1399</v>
      </c>
      <c r="E4065">
        <v>4</v>
      </c>
      <c r="F4065" t="s">
        <v>1400</v>
      </c>
      <c r="G4065" s="71">
        <f>VLOOKUP(M4065,'BASE ARTICLE SAMUEL 25012023 v1'!$A$1:$F$1287,6,FALSE)</f>
        <v>27.09</v>
      </c>
      <c r="H4065" s="6">
        <f>VLOOKUP(M4065,'BASE ARTICLE SAMUEL 25012023 v2'!$A$1:$H$1287,8,FALSE)</f>
        <v>27.09</v>
      </c>
      <c r="I4065">
        <v>40.64</v>
      </c>
      <c r="J4065">
        <f t="shared" si="506"/>
        <v>162.56</v>
      </c>
      <c r="K4065" s="6">
        <f>VLOOKUP(M4065,'BASE ARTICLE SAMUEL 25012023 v2'!$A$1:$K$1287,11,FALSE)</f>
        <v>40.634999999999998</v>
      </c>
      <c r="L4065" s="6">
        <f t="shared" si="507"/>
        <v>162.54</v>
      </c>
      <c r="M4065" t="s">
        <v>1399</v>
      </c>
      <c r="N4065" t="str">
        <f>VLOOKUP(M4065,'BASE ARTICLE SAMUEL 25012023 v1'!$A$2:$B$1287,2,FALSE)</f>
        <v>AN</v>
      </c>
      <c r="O4065">
        <f t="shared" si="502"/>
        <v>108.36</v>
      </c>
    </row>
    <row r="4066" spans="1:15" outlineLevel="2" x14ac:dyDescent="0.25">
      <c r="A4066" t="s">
        <v>1300</v>
      </c>
      <c r="B4066" s="74" t="str">
        <f t="shared" si="505"/>
        <v>HA</v>
      </c>
      <c r="D4066" t="s">
        <v>1404</v>
      </c>
      <c r="E4066">
        <v>8</v>
      </c>
      <c r="F4066" t="s">
        <v>1405</v>
      </c>
      <c r="G4066" s="71">
        <f>VLOOKUP(M4066,'BASE ARTICLE SAMUEL 25012023 v1'!$A$1:$F$1287,6,FALSE)</f>
        <v>36.090000000000003</v>
      </c>
      <c r="H4066" s="6">
        <f>VLOOKUP(M4066,'BASE ARTICLE SAMUEL 25012023 v2'!$A$1:$H$1287,8,FALSE)</f>
        <v>36.090000000000003</v>
      </c>
      <c r="I4066">
        <v>54.14</v>
      </c>
      <c r="J4066">
        <f t="shared" si="506"/>
        <v>433.12</v>
      </c>
      <c r="K4066" s="6">
        <f>VLOOKUP(M4066,'BASE ARTICLE SAMUEL 25012023 v2'!$A$1:$K$1287,11,FALSE)</f>
        <v>54.135000000000005</v>
      </c>
      <c r="L4066" s="6">
        <f t="shared" si="507"/>
        <v>433.08000000000004</v>
      </c>
      <c r="M4066" t="s">
        <v>1404</v>
      </c>
      <c r="N4066" t="str">
        <f>VLOOKUP(M4066,'BASE ARTICLE SAMUEL 25012023 v1'!$A$2:$B$1287,2,FALSE)</f>
        <v>AN</v>
      </c>
      <c r="O4066">
        <f t="shared" si="502"/>
        <v>288.72000000000003</v>
      </c>
    </row>
    <row r="4067" spans="1:15" outlineLevel="2" x14ac:dyDescent="0.25">
      <c r="A4067" t="s">
        <v>1300</v>
      </c>
      <c r="B4067" s="74" t="str">
        <f t="shared" si="505"/>
        <v>HA</v>
      </c>
      <c r="D4067" t="s">
        <v>1407</v>
      </c>
      <c r="E4067">
        <v>4</v>
      </c>
      <c r="F4067" t="s">
        <v>1408</v>
      </c>
      <c r="G4067" s="71">
        <f>VLOOKUP(M4067,'BASE ARTICLE SAMUEL 25012023 v1'!$A$1:$F$1287,6,FALSE)</f>
        <v>37.979999999999997</v>
      </c>
      <c r="H4067" s="6">
        <f>VLOOKUP(M4067,'BASE ARTICLE SAMUEL 25012023 v2'!$A$1:$H$1287,8,FALSE)</f>
        <v>37.979999999999997</v>
      </c>
      <c r="I4067">
        <v>56.97</v>
      </c>
      <c r="J4067">
        <f t="shared" si="506"/>
        <v>227.88</v>
      </c>
      <c r="K4067" s="6">
        <f>VLOOKUP(M4067,'BASE ARTICLE SAMUEL 25012023 v2'!$A$1:$K$1287,11,FALSE)</f>
        <v>56.97</v>
      </c>
      <c r="L4067" s="6">
        <f t="shared" si="507"/>
        <v>227.88</v>
      </c>
      <c r="M4067" t="s">
        <v>1407</v>
      </c>
      <c r="N4067" t="str">
        <f>VLOOKUP(M4067,'BASE ARTICLE SAMUEL 25012023 v1'!$A$2:$B$1287,2,FALSE)</f>
        <v>AN</v>
      </c>
      <c r="O4067">
        <f t="shared" si="502"/>
        <v>151.91999999999999</v>
      </c>
    </row>
    <row r="4068" spans="1:15" outlineLevel="2" x14ac:dyDescent="0.25">
      <c r="A4068" t="s">
        <v>1300</v>
      </c>
      <c r="B4068" s="74" t="str">
        <f t="shared" si="505"/>
        <v>HA</v>
      </c>
      <c r="D4068" t="s">
        <v>1430</v>
      </c>
      <c r="E4068">
        <v>4</v>
      </c>
      <c r="F4068" t="s">
        <v>1431</v>
      </c>
      <c r="G4068" s="71">
        <f>VLOOKUP(M4068,'BASE ARTICLE SAMUEL 25012023 v1'!$A$1:$F$1287,6,FALSE)</f>
        <v>3.76</v>
      </c>
      <c r="H4068" s="6">
        <f>VLOOKUP(M4068,'BASE ARTICLE SAMUEL 25012023 v2'!$A$1:$H$1287,8,FALSE)</f>
        <v>3.76</v>
      </c>
      <c r="I4068">
        <v>5.64</v>
      </c>
      <c r="J4068">
        <f t="shared" si="506"/>
        <v>22.56</v>
      </c>
      <c r="K4068" s="6">
        <f>VLOOKUP(M4068,'BASE ARTICLE SAMUEL 25012023 v2'!$A$1:$K$1287,11,FALSE)</f>
        <v>5.64</v>
      </c>
      <c r="L4068" s="6">
        <f t="shared" si="507"/>
        <v>22.56</v>
      </c>
      <c r="M4068" t="s">
        <v>1430</v>
      </c>
      <c r="N4068" t="str">
        <f>VLOOKUP(M4068,'BASE ARTICLE SAMUEL 25012023 v1'!$A$2:$B$1287,2,FALSE)</f>
        <v>Z</v>
      </c>
      <c r="O4068">
        <f t="shared" si="502"/>
        <v>15.04</v>
      </c>
    </row>
    <row r="4069" spans="1:15" outlineLevel="2" x14ac:dyDescent="0.25">
      <c r="A4069" t="s">
        <v>1300</v>
      </c>
      <c r="B4069" s="74" t="str">
        <f t="shared" si="505"/>
        <v>HA</v>
      </c>
      <c r="D4069" t="s">
        <v>1432</v>
      </c>
      <c r="E4069">
        <v>8</v>
      </c>
      <c r="F4069" t="s">
        <v>1433</v>
      </c>
      <c r="G4069" s="71">
        <f>VLOOKUP(M4069,'BASE ARTICLE SAMUEL 25012023 v1'!$A$1:$F$1287,6,FALSE)</f>
        <v>4.9800000000000004</v>
      </c>
      <c r="H4069" s="6">
        <f>VLOOKUP(M4069,'BASE ARTICLE SAMUEL 25012023 v2'!$A$1:$H$1287,8,FALSE)</f>
        <v>4.9800000000000004</v>
      </c>
      <c r="I4069">
        <v>7.46</v>
      </c>
      <c r="J4069">
        <f t="shared" si="506"/>
        <v>59.68</v>
      </c>
      <c r="K4069" s="6">
        <f>VLOOKUP(M4069,'BASE ARTICLE SAMUEL 25012023 v2'!$A$1:$K$1287,11,FALSE)</f>
        <v>7.4700000000000006</v>
      </c>
      <c r="L4069" s="6">
        <f t="shared" si="507"/>
        <v>59.760000000000005</v>
      </c>
      <c r="M4069" t="s">
        <v>1432</v>
      </c>
      <c r="N4069" t="str">
        <f>VLOOKUP(M4069,'BASE ARTICLE SAMUEL 25012023 v1'!$A$2:$B$1287,2,FALSE)</f>
        <v>AN</v>
      </c>
      <c r="O4069">
        <f t="shared" si="502"/>
        <v>39.840000000000003</v>
      </c>
    </row>
    <row r="4070" spans="1:15" outlineLevel="2" x14ac:dyDescent="0.25">
      <c r="A4070" t="s">
        <v>1300</v>
      </c>
      <c r="B4070" s="74" t="str">
        <f t="shared" si="505"/>
        <v>HA</v>
      </c>
      <c r="D4070" t="s">
        <v>1436</v>
      </c>
      <c r="E4070">
        <v>4</v>
      </c>
      <c r="F4070" t="s">
        <v>1437</v>
      </c>
      <c r="G4070" s="71">
        <f>VLOOKUP(M4070,'BASE ARTICLE SAMUEL 25012023 v1'!$A$1:$F$1287,6,FALSE)</f>
        <v>5.24</v>
      </c>
      <c r="H4070" s="6">
        <f>VLOOKUP(M4070,'BASE ARTICLE SAMUEL 25012023 v2'!$A$1:$H$1287,8,FALSE)</f>
        <v>5.24</v>
      </c>
      <c r="I4070">
        <v>7.85</v>
      </c>
      <c r="J4070">
        <f t="shared" si="506"/>
        <v>31.4</v>
      </c>
      <c r="K4070" s="6">
        <f>VLOOKUP(M4070,'BASE ARTICLE SAMUEL 25012023 v2'!$A$1:$K$1287,11,FALSE)</f>
        <v>7.86</v>
      </c>
      <c r="L4070" s="6">
        <f t="shared" si="507"/>
        <v>31.44</v>
      </c>
      <c r="M4070" t="s">
        <v>1436</v>
      </c>
      <c r="N4070" t="str">
        <f>VLOOKUP(M4070,'BASE ARTICLE SAMUEL 25012023 v1'!$A$2:$B$1287,2,FALSE)</f>
        <v>AN</v>
      </c>
      <c r="O4070">
        <f t="shared" si="502"/>
        <v>20.96</v>
      </c>
    </row>
    <row r="4071" spans="1:15" outlineLevel="2" x14ac:dyDescent="0.25">
      <c r="A4071" t="s">
        <v>1300</v>
      </c>
      <c r="B4071" s="74" t="str">
        <f t="shared" si="505"/>
        <v>HA</v>
      </c>
      <c r="D4071" t="s">
        <v>1361</v>
      </c>
      <c r="E4071">
        <v>46</v>
      </c>
      <c r="F4071" t="s">
        <v>1362</v>
      </c>
      <c r="G4071" s="71">
        <f>VLOOKUP(M4071,'BASE ARTICLE SAMUEL 25012023 v1'!$A$1:$F$1287,6,FALSE)</f>
        <v>0.54</v>
      </c>
      <c r="H4071" s="6">
        <f>VLOOKUP(M4071,'BASE ARTICLE SAMUEL 25012023 v2'!$A$1:$H$1287,8,FALSE)</f>
        <v>0.54</v>
      </c>
      <c r="I4071">
        <v>0.81</v>
      </c>
      <c r="J4071">
        <f t="shared" si="506"/>
        <v>37.260000000000005</v>
      </c>
      <c r="K4071" s="6">
        <f>VLOOKUP(M4071,'BASE ARTICLE SAMUEL 25012023 v2'!$A$1:$K$1287,11,FALSE)</f>
        <v>0.81</v>
      </c>
      <c r="L4071" s="6">
        <f t="shared" si="507"/>
        <v>37.260000000000005</v>
      </c>
      <c r="M4071" t="s">
        <v>1361</v>
      </c>
      <c r="N4071" t="str">
        <f>VLOOKUP(M4071,'BASE ARTICLE SAMUEL 25012023 v1'!$A$2:$B$1287,2,FALSE)</f>
        <v>AN</v>
      </c>
      <c r="O4071">
        <f t="shared" si="502"/>
        <v>24.840000000000003</v>
      </c>
    </row>
    <row r="4072" spans="1:15" outlineLevel="2" x14ac:dyDescent="0.25">
      <c r="A4072" t="s">
        <v>1300</v>
      </c>
      <c r="B4072" s="74" t="str">
        <f t="shared" si="505"/>
        <v>HA</v>
      </c>
      <c r="D4072" t="s">
        <v>1187</v>
      </c>
      <c r="E4072">
        <v>16</v>
      </c>
      <c r="F4072" t="s">
        <v>1188</v>
      </c>
      <c r="G4072" s="71">
        <f>VLOOKUP(M4072,'BASE ARTICLE SAMUEL 25012023 v1'!$A$1:$F$1287,6,FALSE)</f>
        <v>22</v>
      </c>
      <c r="H4072" s="6">
        <f>VLOOKUP(M4072,'BASE ARTICLE SAMUEL 25012023 v2'!$A$1:$H$1287,8,FALSE)</f>
        <v>3.63</v>
      </c>
      <c r="I4072">
        <v>5.18</v>
      </c>
      <c r="J4072">
        <f t="shared" si="506"/>
        <v>82.88</v>
      </c>
      <c r="K4072" s="6">
        <f>VLOOKUP(M4072,'BASE ARTICLE SAMUEL 25012023 v2'!$A$1:$K$1287,11,FALSE)</f>
        <v>5.4450000000000003</v>
      </c>
      <c r="L4072" s="6">
        <f t="shared" si="507"/>
        <v>87.12</v>
      </c>
      <c r="M4072" t="s">
        <v>1187</v>
      </c>
      <c r="N4072" t="str">
        <f>VLOOKUP(M4072,'BASE ARTICLE SAMUEL 25012023 v1'!$A$2:$B$1287,2,FALSE)</f>
        <v>AN</v>
      </c>
      <c r="O4072">
        <f t="shared" si="502"/>
        <v>58.08</v>
      </c>
    </row>
    <row r="4073" spans="1:15" outlineLevel="2" x14ac:dyDescent="0.25">
      <c r="A4073" t="s">
        <v>1300</v>
      </c>
      <c r="B4073" s="74" t="str">
        <f t="shared" si="505"/>
        <v>HA</v>
      </c>
      <c r="D4073" t="s">
        <v>1587</v>
      </c>
      <c r="E4073">
        <v>4</v>
      </c>
      <c r="F4073" t="s">
        <v>1588</v>
      </c>
      <c r="G4073" s="71">
        <f>VLOOKUP(M4073,'BASE ARTICLE SAMUEL 25012023 v1'!$A$1:$F$1287,6,FALSE)</f>
        <v>0.37</v>
      </c>
      <c r="H4073" s="6">
        <f>VLOOKUP(M4073,'BASE ARTICLE SAMUEL 25012023 v2'!$A$1:$H$1287,8,FALSE)</f>
        <v>0.37</v>
      </c>
      <c r="I4073">
        <v>0.55000000000000004</v>
      </c>
      <c r="J4073">
        <f t="shared" si="506"/>
        <v>2.2000000000000002</v>
      </c>
      <c r="K4073" s="6">
        <f>VLOOKUP(M4073,'BASE ARTICLE SAMUEL 25012023 v2'!$A$1:$K$1287,11,FALSE)</f>
        <v>0.55000000000000004</v>
      </c>
      <c r="L4073" s="6">
        <f t="shared" si="507"/>
        <v>2.2000000000000002</v>
      </c>
      <c r="M4073" t="s">
        <v>1587</v>
      </c>
      <c r="N4073" t="str">
        <f>VLOOKUP(M4073,'BASE ARTICLE SAMUEL 25012023 v1'!$A$2:$B$1287,2,FALSE)</f>
        <v>AS</v>
      </c>
      <c r="O4073">
        <f t="shared" si="502"/>
        <v>1.48</v>
      </c>
    </row>
    <row r="4074" spans="1:15" outlineLevel="2" x14ac:dyDescent="0.25">
      <c r="A4074" t="s">
        <v>1300</v>
      </c>
      <c r="B4074" s="74" t="str">
        <f t="shared" si="505"/>
        <v>HA</v>
      </c>
      <c r="D4074" t="s">
        <v>1589</v>
      </c>
      <c r="E4074">
        <v>4</v>
      </c>
      <c r="F4074" t="s">
        <v>1590</v>
      </c>
      <c r="G4074" s="71">
        <f>VLOOKUP(M4074,'BASE ARTICLE SAMUEL 25012023 v1'!$A$1:$F$1287,6,FALSE)</f>
        <v>1.05</v>
      </c>
      <c r="H4074" s="6">
        <f>VLOOKUP(M4074,'BASE ARTICLE SAMUEL 25012023 v2'!$A$1:$H$1287,8,FALSE)</f>
        <v>1.05</v>
      </c>
      <c r="I4074">
        <v>1.58</v>
      </c>
      <c r="J4074">
        <f t="shared" si="506"/>
        <v>6.32</v>
      </c>
      <c r="K4074" s="6">
        <f>VLOOKUP(M4074,'BASE ARTICLE SAMUEL 25012023 v2'!$A$1:$K$1287,11,FALSE)</f>
        <v>1.58</v>
      </c>
      <c r="L4074" s="6">
        <f t="shared" si="507"/>
        <v>6.32</v>
      </c>
      <c r="M4074" t="s">
        <v>1589</v>
      </c>
      <c r="N4074" t="str">
        <f>VLOOKUP(M4074,'BASE ARTICLE SAMUEL 25012023 v1'!$A$2:$B$1287,2,FALSE)</f>
        <v>AS</v>
      </c>
      <c r="O4074">
        <f t="shared" si="502"/>
        <v>4.2</v>
      </c>
    </row>
    <row r="4075" spans="1:15" outlineLevel="2" x14ac:dyDescent="0.25">
      <c r="A4075" t="s">
        <v>1300</v>
      </c>
      <c r="B4075" s="74" t="str">
        <f t="shared" si="505"/>
        <v>HA</v>
      </c>
      <c r="D4075" t="s">
        <v>2489</v>
      </c>
      <c r="E4075">
        <v>1</v>
      </c>
      <c r="F4075" t="s">
        <v>2490</v>
      </c>
      <c r="G4075" s="71">
        <f>VLOOKUP(M4075,'BASE ARTICLE SAMUEL 25012023 v1'!$A$1:$F$1287,6,FALSE)</f>
        <v>20.5</v>
      </c>
      <c r="H4075" s="6">
        <f>VLOOKUP(M4075,'BASE ARTICLE SAMUEL 25012023 v2'!$A$1:$H$1287,8,FALSE)</f>
        <v>20.5</v>
      </c>
      <c r="I4075">
        <v>33</v>
      </c>
      <c r="J4075">
        <f t="shared" si="506"/>
        <v>33</v>
      </c>
      <c r="K4075" s="6">
        <f>VLOOKUP(M4075,'BASE ARTICLE SAMUEL 25012023 v2'!$A$1:$K$1287,11,FALSE)</f>
        <v>22.55</v>
      </c>
      <c r="L4075" s="6">
        <f t="shared" si="507"/>
        <v>22.55</v>
      </c>
      <c r="M4075" t="s">
        <v>2489</v>
      </c>
      <c r="N4075" t="str">
        <f>VLOOKUP(M4075,'BASE ARTICLE SAMUEL 25012023 v1'!$A$2:$B$1287,2,FALSE)</f>
        <v>AN</v>
      </c>
      <c r="O4075">
        <f t="shared" si="502"/>
        <v>20.5</v>
      </c>
    </row>
    <row r="4076" spans="1:15" outlineLevel="1" x14ac:dyDescent="0.25">
      <c r="A4076" s="74" t="s">
        <v>4337</v>
      </c>
      <c r="B4076" s="74" t="str">
        <f t="shared" si="505"/>
        <v>PCG14EHA</v>
      </c>
      <c r="H4076" s="6" t="e">
        <f>VLOOKUP(M4076,'BASE ARTICLE SAMUEL 25012023 v2'!$A$1:$H$1287,8,FALSE)</f>
        <v>#N/A</v>
      </c>
      <c r="K4076" s="6" t="e">
        <f>VLOOKUP(M4076,'BASE ARTICLE SAMUEL 25012023 v2'!$A$1:$K$1287,11,FALSE)</f>
        <v>#N/A</v>
      </c>
      <c r="L4076" s="6">
        <f>SUBTOTAL(9,L4049:L4075)</f>
        <v>2510.4008497840005</v>
      </c>
      <c r="O4076">
        <f>SUBTOTAL(9,O4049:O4075)</f>
        <v>1267.8459</v>
      </c>
    </row>
    <row r="4077" spans="1:15" outlineLevel="2" x14ac:dyDescent="0.25">
      <c r="A4077" t="s">
        <v>1304</v>
      </c>
      <c r="B4077" s="74" t="str">
        <f t="shared" si="505"/>
        <v>H</v>
      </c>
      <c r="D4077">
        <v>8110608018</v>
      </c>
      <c r="E4077">
        <v>200</v>
      </c>
      <c r="F4077" t="s">
        <v>1228</v>
      </c>
      <c r="G4077" s="71">
        <f>VLOOKUP(M4077,'BASE ARTICLE SAMUEL 25012023 v1'!$A$1:$F$1287,6,FALSE)</f>
        <v>0.41</v>
      </c>
      <c r="H4077" s="6">
        <f>VLOOKUP(M4077,'BASE ARTICLE SAMUEL 25012023 v2'!$A$1:$H$1287,8,FALSE)</f>
        <v>0.41</v>
      </c>
      <c r="I4077">
        <v>0.54500000000000004</v>
      </c>
      <c r="J4077">
        <f t="shared" ref="J4077:J4102" si="508">E4077*I4077</f>
        <v>109.00000000000001</v>
      </c>
      <c r="K4077" s="6">
        <f>VLOOKUP(M4077,'BASE ARTICLE SAMUEL 25012023 v2'!$A$1:$K$1287,11,FALSE)</f>
        <v>0.54530000000000001</v>
      </c>
      <c r="L4077" s="6">
        <f t="shared" ref="L4077:L4102" si="509">E4077*K4077</f>
        <v>109.06</v>
      </c>
      <c r="M4077">
        <v>8110608018</v>
      </c>
      <c r="N4077" t="str">
        <f>VLOOKUP(M4077,'BASE ARTICLE SAMUEL 25012023 v1'!$A$2:$B$1287,2,FALSE)</f>
        <v>AN</v>
      </c>
      <c r="O4077">
        <f t="shared" si="502"/>
        <v>82</v>
      </c>
    </row>
    <row r="4078" spans="1:15" outlineLevel="2" x14ac:dyDescent="0.25">
      <c r="A4078" t="s">
        <v>1304</v>
      </c>
      <c r="B4078" s="74" t="str">
        <f t="shared" si="505"/>
        <v>H</v>
      </c>
      <c r="D4078">
        <v>8210603018</v>
      </c>
      <c r="E4078">
        <v>32</v>
      </c>
      <c r="F4078" t="s">
        <v>1229</v>
      </c>
      <c r="G4078" s="71">
        <f>VLOOKUP(M4078,'BASE ARTICLE SAMUEL 25012023 v1'!$A$1:$F$1287,6,FALSE)</f>
        <v>0.09</v>
      </c>
      <c r="H4078" s="6">
        <f>VLOOKUP(M4078,'BASE ARTICLE SAMUEL 25012023 v2'!$A$1:$H$1287,8,FALSE)</f>
        <v>0.09</v>
      </c>
      <c r="I4078">
        <v>0.14000000000000001</v>
      </c>
      <c r="J4078">
        <f t="shared" si="508"/>
        <v>4.4800000000000004</v>
      </c>
      <c r="K4078" s="6">
        <f>VLOOKUP(M4078,'BASE ARTICLE SAMUEL 25012023 v2'!$A$1:$K$1287,11,FALSE)</f>
        <v>0.14000000399999998</v>
      </c>
      <c r="L4078" s="6">
        <f t="shared" si="509"/>
        <v>4.4800001279999995</v>
      </c>
      <c r="M4078">
        <v>8210603018</v>
      </c>
      <c r="N4078" t="str">
        <f>VLOOKUP(M4078,'BASE ARTICLE SAMUEL 25012023 v1'!$A$2:$B$1287,2,FALSE)</f>
        <v>AN</v>
      </c>
      <c r="O4078">
        <f t="shared" si="502"/>
        <v>2.88</v>
      </c>
    </row>
    <row r="4079" spans="1:15" outlineLevel="2" x14ac:dyDescent="0.25">
      <c r="A4079" t="s">
        <v>1304</v>
      </c>
      <c r="B4079" s="74" t="str">
        <f t="shared" si="505"/>
        <v>H</v>
      </c>
      <c r="D4079">
        <v>8210707018</v>
      </c>
      <c r="E4079">
        <v>46</v>
      </c>
      <c r="F4079" t="s">
        <v>1230</v>
      </c>
      <c r="G4079" s="71">
        <f>VLOOKUP(M4079,'BASE ARTICLE SAMUEL 25012023 v1'!$A$1:$F$1287,6,FALSE)</f>
        <v>0.24</v>
      </c>
      <c r="H4079" s="6">
        <f>VLOOKUP(M4079,'BASE ARTICLE SAMUEL 25012023 v2'!$A$1:$H$1287,8,FALSE)</f>
        <v>0.24</v>
      </c>
      <c r="I4079">
        <v>0.35</v>
      </c>
      <c r="J4079">
        <f t="shared" si="508"/>
        <v>16.099999999999998</v>
      </c>
      <c r="K4079" s="6">
        <f>VLOOKUP(M4079,'BASE ARTICLE SAMUEL 25012023 v2'!$A$1:$K$1287,11,FALSE)</f>
        <v>0.34999999199999998</v>
      </c>
      <c r="L4079" s="6">
        <f t="shared" si="509"/>
        <v>16.099999631999999</v>
      </c>
      <c r="M4079">
        <v>8210707018</v>
      </c>
      <c r="N4079" t="str">
        <f>VLOOKUP(M4079,'BASE ARTICLE SAMUEL 25012023 v1'!$A$2:$B$1287,2,FALSE)</f>
        <v>AN</v>
      </c>
      <c r="O4079">
        <f t="shared" si="502"/>
        <v>11.04</v>
      </c>
    </row>
    <row r="4080" spans="1:15" outlineLevel="2" x14ac:dyDescent="0.25">
      <c r="A4080" t="s">
        <v>1304</v>
      </c>
      <c r="B4080" s="74" t="str">
        <f t="shared" si="505"/>
        <v>H</v>
      </c>
      <c r="D4080">
        <v>8412602518</v>
      </c>
      <c r="E4080">
        <v>6</v>
      </c>
      <c r="F4080" t="s">
        <v>1483</v>
      </c>
      <c r="G4080" s="71">
        <f>VLOOKUP(M4080,'BASE ARTICLE SAMUEL 25012023 v1'!$A$1:$F$1287,6,FALSE)</f>
        <v>0.04</v>
      </c>
      <c r="H4080" s="6">
        <f>VLOOKUP(M4080,'BASE ARTICLE SAMUEL 25012023 v2'!$A$1:$H$1287,8,FALSE)</f>
        <v>0.04</v>
      </c>
      <c r="I4080">
        <v>0.05</v>
      </c>
      <c r="J4080">
        <f t="shared" si="508"/>
        <v>0.30000000000000004</v>
      </c>
      <c r="K4080" s="6">
        <f>VLOOKUP(M4080,'BASE ARTICLE SAMUEL 25012023 v2'!$A$1:$K$1287,11,FALSE)</f>
        <v>0.05</v>
      </c>
      <c r="L4080" s="6">
        <f t="shared" si="509"/>
        <v>0.30000000000000004</v>
      </c>
      <c r="M4080">
        <v>8412602518</v>
      </c>
      <c r="N4080" t="str">
        <f>VLOOKUP(M4080,'BASE ARTICLE SAMUEL 25012023 v1'!$A$2:$B$1287,2,FALSE)</f>
        <v>AN</v>
      </c>
      <c r="O4080">
        <f t="shared" si="502"/>
        <v>0.24</v>
      </c>
    </row>
    <row r="4081" spans="1:15" outlineLevel="2" x14ac:dyDescent="0.25">
      <c r="A4081" t="s">
        <v>1304</v>
      </c>
      <c r="B4081" s="74" t="str">
        <f t="shared" si="505"/>
        <v>H</v>
      </c>
      <c r="D4081">
        <v>8434000618</v>
      </c>
      <c r="E4081">
        <v>6</v>
      </c>
      <c r="F4081" t="s">
        <v>1485</v>
      </c>
      <c r="G4081" s="71">
        <f>VLOOKUP(M4081,'BASE ARTICLE SAMUEL 25012023 v1'!$A$1:$F$1287,6,FALSE)</f>
        <v>0.02</v>
      </c>
      <c r="H4081" s="6">
        <f>VLOOKUP(M4081,'BASE ARTICLE SAMUEL 25012023 v2'!$A$1:$H$1287,8,FALSE)</f>
        <v>0.02</v>
      </c>
      <c r="I4081">
        <v>0.03</v>
      </c>
      <c r="J4081">
        <f t="shared" si="508"/>
        <v>0.18</v>
      </c>
      <c r="K4081" s="6">
        <f>VLOOKUP(M4081,'BASE ARTICLE SAMUEL 25012023 v2'!$A$1:$K$1287,11,FALSE)</f>
        <v>0.03</v>
      </c>
      <c r="L4081" s="6">
        <f t="shared" si="509"/>
        <v>0.18</v>
      </c>
      <c r="M4081">
        <v>8434000618</v>
      </c>
      <c r="N4081" t="str">
        <f>VLOOKUP(M4081,'BASE ARTICLE SAMUEL 25012023 v1'!$A$2:$B$1287,2,FALSE)</f>
        <v>AN</v>
      </c>
      <c r="O4081">
        <f t="shared" si="502"/>
        <v>0.12</v>
      </c>
    </row>
    <row r="4082" spans="1:15" outlineLevel="2" x14ac:dyDescent="0.25">
      <c r="A4082" t="s">
        <v>1304</v>
      </c>
      <c r="B4082" s="74" t="str">
        <f t="shared" si="505"/>
        <v>H</v>
      </c>
      <c r="D4082">
        <v>8710605018</v>
      </c>
      <c r="E4082">
        <v>6</v>
      </c>
      <c r="F4082" t="s">
        <v>1896</v>
      </c>
      <c r="G4082" s="71">
        <f>VLOOKUP(M4082,'BASE ARTICLE SAMUEL 25012023 v1'!$A$1:$F$1287,6,FALSE)</f>
        <v>0.2</v>
      </c>
      <c r="H4082" s="6">
        <f>VLOOKUP(M4082,'BASE ARTICLE SAMUEL 25012023 v2'!$A$1:$H$1287,8,FALSE)</f>
        <v>0.2</v>
      </c>
      <c r="I4082">
        <v>0.3</v>
      </c>
      <c r="J4082">
        <f t="shared" si="508"/>
        <v>1.7999999999999998</v>
      </c>
      <c r="K4082" s="6">
        <f>VLOOKUP(M4082,'BASE ARTICLE SAMUEL 25012023 v2'!$A$1:$K$1287,11,FALSE)</f>
        <v>0.30000000000000004</v>
      </c>
      <c r="L4082" s="6">
        <f t="shared" si="509"/>
        <v>1.8000000000000003</v>
      </c>
      <c r="M4082">
        <v>8710605018</v>
      </c>
      <c r="N4082" t="str">
        <f>VLOOKUP(M4082,'BASE ARTICLE SAMUEL 25012023 v1'!$A$2:$B$1287,2,FALSE)</f>
        <v>AN</v>
      </c>
      <c r="O4082">
        <f t="shared" si="502"/>
        <v>1.2000000000000002</v>
      </c>
    </row>
    <row r="4083" spans="1:15" outlineLevel="2" x14ac:dyDescent="0.25">
      <c r="A4083" t="s">
        <v>1304</v>
      </c>
      <c r="B4083" s="74" t="str">
        <f t="shared" si="505"/>
        <v>H</v>
      </c>
      <c r="D4083" t="s">
        <v>1174</v>
      </c>
      <c r="E4083">
        <v>10</v>
      </c>
      <c r="F4083" t="s">
        <v>1175</v>
      </c>
      <c r="G4083" s="71">
        <f>VLOOKUP(M4083,'BASE ARTICLE SAMUEL 25012023 v1'!$A$1:$F$1287,6,FALSE)</f>
        <v>8.26</v>
      </c>
      <c r="H4083" s="6">
        <f>VLOOKUP(M4083,'BASE ARTICLE SAMUEL 25012023 v2'!$A$1:$H$1287,8,FALSE)</f>
        <v>9.1</v>
      </c>
      <c r="I4083">
        <v>12.39</v>
      </c>
      <c r="J4083">
        <f t="shared" si="508"/>
        <v>123.9</v>
      </c>
      <c r="K4083" s="6">
        <f>VLOOKUP(M4083,'BASE ARTICLE SAMUEL 25012023 v2'!$A$1:$K$1287,11,FALSE)</f>
        <v>13.65</v>
      </c>
      <c r="L4083" s="6">
        <f t="shared" si="509"/>
        <v>136.5</v>
      </c>
      <c r="M4083" t="s">
        <v>1174</v>
      </c>
      <c r="N4083" t="str">
        <f>VLOOKUP(M4083,'BASE ARTICLE SAMUEL 25012023 v1'!$A$2:$B$1287,2,FALSE)</f>
        <v>AS</v>
      </c>
      <c r="O4083">
        <f t="shared" si="502"/>
        <v>91</v>
      </c>
    </row>
    <row r="4084" spans="1:15" outlineLevel="2" x14ac:dyDescent="0.25">
      <c r="A4084" t="s">
        <v>1304</v>
      </c>
      <c r="B4084" s="74" t="str">
        <f t="shared" si="505"/>
        <v>H</v>
      </c>
      <c r="D4084" t="s">
        <v>1168</v>
      </c>
      <c r="E4084">
        <v>22.22</v>
      </c>
      <c r="F4084" t="s">
        <v>1169</v>
      </c>
      <c r="G4084" s="71">
        <f>VLOOKUP(M4084,'BASE ARTICLE SAMUEL 25012023 v1'!$A$1:$F$1287,6,FALSE)</f>
        <v>7.4</v>
      </c>
      <c r="H4084" s="6">
        <f>VLOOKUP(M4084,'BASE ARTICLE SAMUEL 25012023 v2'!$A$1:$H$1287,8,FALSE)</f>
        <v>7.77</v>
      </c>
      <c r="I4084">
        <v>11.1</v>
      </c>
      <c r="J4084">
        <f t="shared" si="508"/>
        <v>246.64199999999997</v>
      </c>
      <c r="K4084" s="6">
        <f>VLOOKUP(M4084,'BASE ARTICLE SAMUEL 25012023 v2'!$A$1:$K$1287,11,FALSE)</f>
        <v>11.654999999999999</v>
      </c>
      <c r="L4084" s="6">
        <f t="shared" si="509"/>
        <v>258.97409999999996</v>
      </c>
      <c r="M4084" t="s">
        <v>1168</v>
      </c>
      <c r="N4084" t="str">
        <f>VLOOKUP(M4084,'BASE ARTICLE SAMUEL 25012023 v1'!$A$2:$B$1287,2,FALSE)</f>
        <v>AS</v>
      </c>
      <c r="O4084">
        <f t="shared" si="502"/>
        <v>172.64939999999999</v>
      </c>
    </row>
    <row r="4085" spans="1:15" outlineLevel="2" x14ac:dyDescent="0.25">
      <c r="A4085" t="s">
        <v>1304</v>
      </c>
      <c r="B4085" s="74" t="str">
        <f t="shared" si="505"/>
        <v>H</v>
      </c>
      <c r="D4085" t="s">
        <v>2491</v>
      </c>
      <c r="E4085">
        <v>1</v>
      </c>
      <c r="F4085" t="s">
        <v>2492</v>
      </c>
      <c r="G4085" s="71">
        <f>VLOOKUP(M4085,'BASE ARTICLE SAMUEL 25012023 v1'!$A$1:$F$1287,6,FALSE)</f>
        <v>0.67</v>
      </c>
      <c r="H4085" s="6">
        <f>VLOOKUP(M4085,'BASE ARTICLE SAMUEL 25012023 v2'!$A$1:$H$1287,8,FALSE)</f>
        <v>0.67</v>
      </c>
      <c r="I4085">
        <v>0.73699999999999999</v>
      </c>
      <c r="J4085">
        <f t="shared" si="508"/>
        <v>0.73699999999999999</v>
      </c>
      <c r="K4085" s="6">
        <f>VLOOKUP(M4085,'BASE ARTICLE SAMUEL 25012023 v2'!$A$1:$K$1287,11,FALSE)</f>
        <v>0.7370000000000001</v>
      </c>
      <c r="L4085" s="6">
        <f t="shared" si="509"/>
        <v>0.7370000000000001</v>
      </c>
      <c r="M4085" t="s">
        <v>2491</v>
      </c>
      <c r="N4085" t="str">
        <f>VLOOKUP(M4085,'BASE ARTICLE SAMUEL 25012023 v1'!$A$2:$B$1287,2,FALSE)</f>
        <v>AN</v>
      </c>
      <c r="O4085">
        <f t="shared" ref="O4085:O4150" si="510">E4085*H4085</f>
        <v>0.67</v>
      </c>
    </row>
    <row r="4086" spans="1:15" outlineLevel="2" x14ac:dyDescent="0.25">
      <c r="A4086" t="s">
        <v>1304</v>
      </c>
      <c r="B4086" s="74" t="str">
        <f t="shared" si="505"/>
        <v>H</v>
      </c>
      <c r="D4086" t="s">
        <v>1194</v>
      </c>
      <c r="E4086">
        <v>16</v>
      </c>
      <c r="F4086" t="s">
        <v>1195</v>
      </c>
      <c r="G4086" s="71">
        <f>VLOOKUP(M4086,'BASE ARTICLE SAMUEL 25012023 v1'!$A$1:$F$1287,6,FALSE)</f>
        <v>18.3</v>
      </c>
      <c r="H4086" s="6">
        <f>VLOOKUP(M4086,'BASE ARTICLE SAMUEL 25012023 v2'!$A$1:$H$1287,8,FALSE)</f>
        <v>3.0500000000000003</v>
      </c>
      <c r="I4086">
        <v>5.18</v>
      </c>
      <c r="J4086">
        <f t="shared" si="508"/>
        <v>82.88</v>
      </c>
      <c r="K4086" s="6">
        <f>VLOOKUP(M4086,'BASE ARTICLE SAMUEL 25012023 v2'!$A$1:$K$1287,11,FALSE)</f>
        <v>5.1850000000000005</v>
      </c>
      <c r="L4086" s="6">
        <f t="shared" si="509"/>
        <v>82.960000000000008</v>
      </c>
      <c r="M4086" t="s">
        <v>1194</v>
      </c>
      <c r="N4086" t="str">
        <f>VLOOKUP(M4086,'BASE ARTICLE SAMUEL 25012023 v1'!$A$2:$B$1287,2,FALSE)</f>
        <v>AN</v>
      </c>
      <c r="O4086">
        <f t="shared" si="510"/>
        <v>48.800000000000004</v>
      </c>
    </row>
    <row r="4087" spans="1:15" outlineLevel="2" x14ac:dyDescent="0.25">
      <c r="A4087" t="s">
        <v>1304</v>
      </c>
      <c r="B4087" s="74" t="str">
        <f t="shared" si="505"/>
        <v>H</v>
      </c>
      <c r="D4087" t="s">
        <v>200</v>
      </c>
      <c r="E4087">
        <v>2</v>
      </c>
      <c r="F4087" t="s">
        <v>201</v>
      </c>
      <c r="G4087" s="71">
        <f>VLOOKUP(M4087,'BASE ARTICLE SAMUEL 25012023 v1'!$A$1:$F$1287,6,FALSE)</f>
        <v>18.350000000000001</v>
      </c>
      <c r="H4087" s="6">
        <f>VLOOKUP(M4087,'BASE ARTICLE SAMUEL 25012023 v2'!$A$1:$H$1287,8,FALSE)</f>
        <v>18.350000000000001</v>
      </c>
      <c r="I4087">
        <v>23.95</v>
      </c>
      <c r="J4087">
        <f t="shared" si="508"/>
        <v>47.9</v>
      </c>
      <c r="K4087" s="6">
        <f>VLOOKUP(M4087,'BASE ARTICLE SAMUEL 25012023 v2'!$A$1:$K$1287,11,FALSE)</f>
        <v>23.855000000000004</v>
      </c>
      <c r="L4087" s="6">
        <f t="shared" si="509"/>
        <v>47.710000000000008</v>
      </c>
      <c r="M4087" t="s">
        <v>200</v>
      </c>
      <c r="N4087" t="str">
        <f>VLOOKUP(M4087,'BASE ARTICLE SAMUEL 25012023 v1'!$A$2:$B$1287,2,FALSE)</f>
        <v>AS</v>
      </c>
      <c r="O4087">
        <f t="shared" si="510"/>
        <v>36.700000000000003</v>
      </c>
    </row>
    <row r="4088" spans="1:15" outlineLevel="2" x14ac:dyDescent="0.25">
      <c r="A4088" t="s">
        <v>1304</v>
      </c>
      <c r="B4088" s="74" t="str">
        <f t="shared" si="505"/>
        <v>H</v>
      </c>
      <c r="D4088" t="s">
        <v>1418</v>
      </c>
      <c r="E4088">
        <v>8</v>
      </c>
      <c r="F4088" t="s">
        <v>1419</v>
      </c>
      <c r="G4088" s="71">
        <f>VLOOKUP(M4088,'BASE ARTICLE SAMUEL 25012023 v1'!$A$1:$F$1287,6,FALSE)</f>
        <v>8.06</v>
      </c>
      <c r="H4088" s="6">
        <f>VLOOKUP(M4088,'BASE ARTICLE SAMUEL 25012023 v2'!$A$1:$H$1287,8,FALSE)</f>
        <v>8.06</v>
      </c>
      <c r="I4088">
        <v>12.09</v>
      </c>
      <c r="J4088">
        <f t="shared" si="508"/>
        <v>96.72</v>
      </c>
      <c r="K4088" s="6">
        <f>VLOOKUP(M4088,'BASE ARTICLE SAMUEL 25012023 v2'!$A$1:$K$1287,11,FALSE)</f>
        <v>12.09</v>
      </c>
      <c r="L4088" s="6">
        <f t="shared" si="509"/>
        <v>96.72</v>
      </c>
      <c r="M4088" t="s">
        <v>1418</v>
      </c>
      <c r="N4088" t="str">
        <f>VLOOKUP(M4088,'BASE ARTICLE SAMUEL 25012023 v1'!$A$2:$B$1287,2,FALSE)</f>
        <v>AN</v>
      </c>
      <c r="O4088">
        <f t="shared" si="510"/>
        <v>64.48</v>
      </c>
    </row>
    <row r="4089" spans="1:15" outlineLevel="2" x14ac:dyDescent="0.25">
      <c r="A4089" t="s">
        <v>1304</v>
      </c>
      <c r="B4089" s="74" t="str">
        <f t="shared" si="505"/>
        <v>H</v>
      </c>
      <c r="D4089" t="s">
        <v>1418</v>
      </c>
      <c r="E4089">
        <v>2</v>
      </c>
      <c r="F4089" t="s">
        <v>1419</v>
      </c>
      <c r="G4089" s="71">
        <f>VLOOKUP(M4089,'BASE ARTICLE SAMUEL 25012023 v1'!$A$1:$F$1287,6,FALSE)</f>
        <v>8.06</v>
      </c>
      <c r="H4089" s="6">
        <f>VLOOKUP(M4089,'BASE ARTICLE SAMUEL 25012023 v2'!$A$1:$H$1287,8,FALSE)</f>
        <v>8.06</v>
      </c>
      <c r="I4089">
        <v>12.09</v>
      </c>
      <c r="J4089">
        <f t="shared" si="508"/>
        <v>24.18</v>
      </c>
      <c r="K4089" s="6">
        <f>VLOOKUP(M4089,'BASE ARTICLE SAMUEL 25012023 v2'!$A$1:$K$1287,11,FALSE)</f>
        <v>12.09</v>
      </c>
      <c r="L4089" s="6">
        <f t="shared" si="509"/>
        <v>24.18</v>
      </c>
      <c r="M4089" t="s">
        <v>1418</v>
      </c>
      <c r="N4089" t="str">
        <f>VLOOKUP(M4089,'BASE ARTICLE SAMUEL 25012023 v1'!$A$2:$B$1287,2,FALSE)</f>
        <v>AN</v>
      </c>
      <c r="O4089">
        <f t="shared" si="510"/>
        <v>16.12</v>
      </c>
    </row>
    <row r="4090" spans="1:15" outlineLevel="2" x14ac:dyDescent="0.25">
      <c r="A4090" t="s">
        <v>1304</v>
      </c>
      <c r="B4090" s="74" t="str">
        <f t="shared" si="505"/>
        <v>H</v>
      </c>
      <c r="D4090" t="s">
        <v>1423</v>
      </c>
      <c r="E4090">
        <v>2</v>
      </c>
      <c r="F4090" t="s">
        <v>1424</v>
      </c>
      <c r="G4090" s="71">
        <f>VLOOKUP(M4090,'BASE ARTICLE SAMUEL 25012023 v1'!$A$1:$F$1287,6,FALSE)</f>
        <v>8.93</v>
      </c>
      <c r="H4090" s="6">
        <f>VLOOKUP(M4090,'BASE ARTICLE SAMUEL 25012023 v2'!$A$1:$H$1287,8,FALSE)</f>
        <v>8.93</v>
      </c>
      <c r="I4090">
        <v>13.39</v>
      </c>
      <c r="J4090">
        <f t="shared" si="508"/>
        <v>26.78</v>
      </c>
      <c r="K4090" s="6">
        <f>VLOOKUP(M4090,'BASE ARTICLE SAMUEL 25012023 v2'!$A$1:$K$1287,11,FALSE)</f>
        <v>13.395</v>
      </c>
      <c r="L4090" s="6">
        <f t="shared" si="509"/>
        <v>26.79</v>
      </c>
      <c r="M4090" t="s">
        <v>1423</v>
      </c>
      <c r="N4090" t="str">
        <f>VLOOKUP(M4090,'BASE ARTICLE SAMUEL 25012023 v1'!$A$2:$B$1287,2,FALSE)</f>
        <v>AN</v>
      </c>
      <c r="O4090">
        <f t="shared" si="510"/>
        <v>17.86</v>
      </c>
    </row>
    <row r="4091" spans="1:15" outlineLevel="2" x14ac:dyDescent="0.25">
      <c r="A4091" t="s">
        <v>1304</v>
      </c>
      <c r="B4091" s="74" t="str">
        <f t="shared" si="505"/>
        <v>H</v>
      </c>
      <c r="D4091" t="s">
        <v>1603</v>
      </c>
      <c r="E4091">
        <v>12.67</v>
      </c>
      <c r="F4091" t="s">
        <v>1604</v>
      </c>
      <c r="G4091" s="71">
        <f>VLOOKUP(M4091,'BASE ARTICLE SAMUEL 25012023 v1'!$A$1:$F$1287,6,FALSE)</f>
        <v>50</v>
      </c>
      <c r="H4091" s="6">
        <f>VLOOKUP(M4091,'BASE ARTICLE SAMUEL 25012023 v2'!$A$1:$H$1287,8,FALSE)</f>
        <v>0</v>
      </c>
      <c r="I4091">
        <v>75</v>
      </c>
      <c r="J4091">
        <f t="shared" si="508"/>
        <v>950.25</v>
      </c>
      <c r="K4091" s="6">
        <f>VLOOKUP(M4091,'BASE ARTICLE SAMUEL 25012023 v2'!$A$1:$K$1287,11,FALSE)</f>
        <v>75</v>
      </c>
      <c r="L4091" s="6">
        <f t="shared" si="509"/>
        <v>950.25</v>
      </c>
      <c r="M4091" t="s">
        <v>1603</v>
      </c>
      <c r="N4091" t="str">
        <f>VLOOKUP(M4091,'BASE ARTICLE SAMUEL 25012023 v1'!$A$2:$B$1287,2,FALSE)</f>
        <v>AN</v>
      </c>
      <c r="O4091">
        <f t="shared" si="510"/>
        <v>0</v>
      </c>
    </row>
    <row r="4092" spans="1:15" outlineLevel="2" x14ac:dyDescent="0.25">
      <c r="A4092" t="s">
        <v>1304</v>
      </c>
      <c r="B4092" s="74" t="str">
        <f t="shared" si="505"/>
        <v>H</v>
      </c>
      <c r="D4092" t="s">
        <v>1404</v>
      </c>
      <c r="E4092">
        <v>8</v>
      </c>
      <c r="F4092" t="s">
        <v>1405</v>
      </c>
      <c r="G4092" s="71">
        <f>VLOOKUP(M4092,'BASE ARTICLE SAMUEL 25012023 v1'!$A$1:$F$1287,6,FALSE)</f>
        <v>36.090000000000003</v>
      </c>
      <c r="H4092" s="6">
        <f>VLOOKUP(M4092,'BASE ARTICLE SAMUEL 25012023 v2'!$A$1:$H$1287,8,FALSE)</f>
        <v>36.090000000000003</v>
      </c>
      <c r="I4092">
        <v>54.14</v>
      </c>
      <c r="J4092">
        <f t="shared" si="508"/>
        <v>433.12</v>
      </c>
      <c r="K4092" s="6">
        <f>VLOOKUP(M4092,'BASE ARTICLE SAMUEL 25012023 v2'!$A$1:$K$1287,11,FALSE)</f>
        <v>54.135000000000005</v>
      </c>
      <c r="L4092" s="6">
        <f t="shared" si="509"/>
        <v>433.08000000000004</v>
      </c>
      <c r="M4092" t="s">
        <v>1404</v>
      </c>
      <c r="N4092" t="str">
        <f>VLOOKUP(M4092,'BASE ARTICLE SAMUEL 25012023 v1'!$A$2:$B$1287,2,FALSE)</f>
        <v>AN</v>
      </c>
      <c r="O4092">
        <f t="shared" si="510"/>
        <v>288.72000000000003</v>
      </c>
    </row>
    <row r="4093" spans="1:15" outlineLevel="2" x14ac:dyDescent="0.25">
      <c r="A4093" t="s">
        <v>1304</v>
      </c>
      <c r="B4093" s="74" t="str">
        <f t="shared" si="505"/>
        <v>H</v>
      </c>
      <c r="D4093" t="s">
        <v>1404</v>
      </c>
      <c r="E4093">
        <v>2</v>
      </c>
      <c r="F4093" t="s">
        <v>1405</v>
      </c>
      <c r="G4093" s="71">
        <f>VLOOKUP(M4093,'BASE ARTICLE SAMUEL 25012023 v1'!$A$1:$F$1287,6,FALSE)</f>
        <v>36.090000000000003</v>
      </c>
      <c r="H4093" s="6">
        <f>VLOOKUP(M4093,'BASE ARTICLE SAMUEL 25012023 v2'!$A$1:$H$1287,8,FALSE)</f>
        <v>36.090000000000003</v>
      </c>
      <c r="I4093">
        <v>54.14</v>
      </c>
      <c r="J4093">
        <f t="shared" si="508"/>
        <v>108.28</v>
      </c>
      <c r="K4093" s="6">
        <f>VLOOKUP(M4093,'BASE ARTICLE SAMUEL 25012023 v2'!$A$1:$K$1287,11,FALSE)</f>
        <v>54.135000000000005</v>
      </c>
      <c r="L4093" s="6">
        <f t="shared" si="509"/>
        <v>108.27000000000001</v>
      </c>
      <c r="M4093" t="s">
        <v>1404</v>
      </c>
      <c r="N4093" t="str">
        <f>VLOOKUP(M4093,'BASE ARTICLE SAMUEL 25012023 v1'!$A$2:$B$1287,2,FALSE)</f>
        <v>AN</v>
      </c>
      <c r="O4093">
        <f t="shared" si="510"/>
        <v>72.180000000000007</v>
      </c>
    </row>
    <row r="4094" spans="1:15" outlineLevel="2" x14ac:dyDescent="0.25">
      <c r="A4094" t="s">
        <v>1304</v>
      </c>
      <c r="B4094" s="74" t="str">
        <f t="shared" si="505"/>
        <v>H</v>
      </c>
      <c r="D4094" t="s">
        <v>1409</v>
      </c>
      <c r="E4094">
        <v>2</v>
      </c>
      <c r="F4094" t="s">
        <v>1410</v>
      </c>
      <c r="G4094" s="71">
        <f>VLOOKUP(M4094,'BASE ARTICLE SAMUEL 25012023 v1'!$A$1:$F$1287,6,FALSE)</f>
        <v>39.96</v>
      </c>
      <c r="H4094" s="6">
        <f>VLOOKUP(M4094,'BASE ARTICLE SAMUEL 25012023 v2'!$A$1:$H$1287,8,FALSE)</f>
        <v>39.96</v>
      </c>
      <c r="I4094">
        <v>59.94</v>
      </c>
      <c r="J4094">
        <f t="shared" si="508"/>
        <v>119.88</v>
      </c>
      <c r="K4094" s="6">
        <f>VLOOKUP(M4094,'BASE ARTICLE SAMUEL 25012023 v2'!$A$1:$K$1287,11,FALSE)</f>
        <v>59.94</v>
      </c>
      <c r="L4094" s="6">
        <f t="shared" si="509"/>
        <v>119.88</v>
      </c>
      <c r="M4094" t="s">
        <v>1409</v>
      </c>
      <c r="N4094" t="str">
        <f>VLOOKUP(M4094,'BASE ARTICLE SAMUEL 25012023 v1'!$A$2:$B$1287,2,FALSE)</f>
        <v>AN</v>
      </c>
      <c r="O4094">
        <f t="shared" si="510"/>
        <v>79.92</v>
      </c>
    </row>
    <row r="4095" spans="1:15" outlineLevel="2" x14ac:dyDescent="0.25">
      <c r="A4095" t="s">
        <v>1304</v>
      </c>
      <c r="B4095" s="74" t="str">
        <f t="shared" si="505"/>
        <v>H</v>
      </c>
      <c r="D4095" t="s">
        <v>1432</v>
      </c>
      <c r="E4095">
        <v>8</v>
      </c>
      <c r="F4095" t="s">
        <v>1433</v>
      </c>
      <c r="G4095" s="71">
        <f>VLOOKUP(M4095,'BASE ARTICLE SAMUEL 25012023 v1'!$A$1:$F$1287,6,FALSE)</f>
        <v>4.9800000000000004</v>
      </c>
      <c r="H4095" s="6">
        <f>VLOOKUP(M4095,'BASE ARTICLE SAMUEL 25012023 v2'!$A$1:$H$1287,8,FALSE)</f>
        <v>4.9800000000000004</v>
      </c>
      <c r="I4095">
        <v>7.46</v>
      </c>
      <c r="J4095">
        <f t="shared" si="508"/>
        <v>59.68</v>
      </c>
      <c r="K4095" s="6">
        <f>VLOOKUP(M4095,'BASE ARTICLE SAMUEL 25012023 v2'!$A$1:$K$1287,11,FALSE)</f>
        <v>7.4700000000000006</v>
      </c>
      <c r="L4095" s="6">
        <f t="shared" si="509"/>
        <v>59.760000000000005</v>
      </c>
      <c r="M4095" t="s">
        <v>1432</v>
      </c>
      <c r="N4095" t="str">
        <f>VLOOKUP(M4095,'BASE ARTICLE SAMUEL 25012023 v1'!$A$2:$B$1287,2,FALSE)</f>
        <v>AN</v>
      </c>
      <c r="O4095">
        <f t="shared" si="510"/>
        <v>39.840000000000003</v>
      </c>
    </row>
    <row r="4096" spans="1:15" outlineLevel="2" x14ac:dyDescent="0.25">
      <c r="A4096" t="s">
        <v>1304</v>
      </c>
      <c r="B4096" s="74" t="str">
        <f t="shared" si="505"/>
        <v>H</v>
      </c>
      <c r="D4096" t="s">
        <v>1432</v>
      </c>
      <c r="E4096">
        <v>2</v>
      </c>
      <c r="F4096" t="s">
        <v>1433</v>
      </c>
      <c r="G4096" s="71">
        <f>VLOOKUP(M4096,'BASE ARTICLE SAMUEL 25012023 v1'!$A$1:$F$1287,6,FALSE)</f>
        <v>4.9800000000000004</v>
      </c>
      <c r="H4096" s="6">
        <f>VLOOKUP(M4096,'BASE ARTICLE SAMUEL 25012023 v2'!$A$1:$H$1287,8,FALSE)</f>
        <v>4.9800000000000004</v>
      </c>
      <c r="I4096">
        <v>7.46</v>
      </c>
      <c r="J4096">
        <f t="shared" si="508"/>
        <v>14.92</v>
      </c>
      <c r="K4096" s="6">
        <f>VLOOKUP(M4096,'BASE ARTICLE SAMUEL 25012023 v2'!$A$1:$K$1287,11,FALSE)</f>
        <v>7.4700000000000006</v>
      </c>
      <c r="L4096" s="6">
        <f t="shared" si="509"/>
        <v>14.940000000000001</v>
      </c>
      <c r="M4096" t="s">
        <v>1432</v>
      </c>
      <c r="N4096" t="str">
        <f>VLOOKUP(M4096,'BASE ARTICLE SAMUEL 25012023 v1'!$A$2:$B$1287,2,FALSE)</f>
        <v>AN</v>
      </c>
      <c r="O4096">
        <f t="shared" si="510"/>
        <v>9.9600000000000009</v>
      </c>
    </row>
    <row r="4097" spans="1:15" outlineLevel="2" x14ac:dyDescent="0.25">
      <c r="A4097" t="s">
        <v>1304</v>
      </c>
      <c r="B4097" s="74" t="str">
        <f t="shared" si="505"/>
        <v>H</v>
      </c>
      <c r="D4097" t="s">
        <v>1438</v>
      </c>
      <c r="E4097">
        <v>2</v>
      </c>
      <c r="F4097" t="s">
        <v>1439</v>
      </c>
      <c r="G4097" s="71">
        <f>VLOOKUP(M4097,'BASE ARTICLE SAMUEL 25012023 v1'!$A$1:$F$1287,6,FALSE)</f>
        <v>5.51</v>
      </c>
      <c r="H4097" s="6">
        <f>VLOOKUP(M4097,'BASE ARTICLE SAMUEL 25012023 v2'!$A$1:$H$1287,8,FALSE)</f>
        <v>5.51</v>
      </c>
      <c r="I4097">
        <v>8.26</v>
      </c>
      <c r="J4097">
        <f t="shared" si="508"/>
        <v>16.52</v>
      </c>
      <c r="K4097" s="6">
        <f>VLOOKUP(M4097,'BASE ARTICLE SAMUEL 25012023 v2'!$A$1:$K$1287,11,FALSE)</f>
        <v>8.2650000000000006</v>
      </c>
      <c r="L4097" s="6">
        <f t="shared" si="509"/>
        <v>16.53</v>
      </c>
      <c r="M4097" t="s">
        <v>1438</v>
      </c>
      <c r="N4097" t="str">
        <f>VLOOKUP(M4097,'BASE ARTICLE SAMUEL 25012023 v1'!$A$2:$B$1287,2,FALSE)</f>
        <v>AN</v>
      </c>
      <c r="O4097">
        <f t="shared" si="510"/>
        <v>11.02</v>
      </c>
    </row>
    <row r="4098" spans="1:15" outlineLevel="2" x14ac:dyDescent="0.25">
      <c r="A4098" t="s">
        <v>1304</v>
      </c>
      <c r="B4098" s="74" t="str">
        <f t="shared" si="505"/>
        <v>H</v>
      </c>
      <c r="D4098" t="s">
        <v>1361</v>
      </c>
      <c r="E4098">
        <v>48</v>
      </c>
      <c r="F4098" t="s">
        <v>1362</v>
      </c>
      <c r="G4098" s="71">
        <f>VLOOKUP(M4098,'BASE ARTICLE SAMUEL 25012023 v1'!$A$1:$F$1287,6,FALSE)</f>
        <v>0.54</v>
      </c>
      <c r="H4098" s="6">
        <f>VLOOKUP(M4098,'BASE ARTICLE SAMUEL 25012023 v2'!$A$1:$H$1287,8,FALSE)</f>
        <v>0.54</v>
      </c>
      <c r="I4098">
        <v>0.81</v>
      </c>
      <c r="J4098">
        <f t="shared" si="508"/>
        <v>38.880000000000003</v>
      </c>
      <c r="K4098" s="6">
        <f>VLOOKUP(M4098,'BASE ARTICLE SAMUEL 25012023 v2'!$A$1:$K$1287,11,FALSE)</f>
        <v>0.81</v>
      </c>
      <c r="L4098" s="6">
        <f t="shared" si="509"/>
        <v>38.880000000000003</v>
      </c>
      <c r="M4098" t="s">
        <v>1361</v>
      </c>
      <c r="N4098" t="str">
        <f>VLOOKUP(M4098,'BASE ARTICLE SAMUEL 25012023 v1'!$A$2:$B$1287,2,FALSE)</f>
        <v>AN</v>
      </c>
      <c r="O4098">
        <f t="shared" si="510"/>
        <v>25.92</v>
      </c>
    </row>
    <row r="4099" spans="1:15" outlineLevel="2" x14ac:dyDescent="0.25">
      <c r="A4099" t="s">
        <v>1304</v>
      </c>
      <c r="B4099" s="74" t="str">
        <f t="shared" si="505"/>
        <v>H</v>
      </c>
      <c r="D4099" t="s">
        <v>1187</v>
      </c>
      <c r="E4099">
        <v>8</v>
      </c>
      <c r="F4099" t="s">
        <v>1188</v>
      </c>
      <c r="G4099" s="71">
        <f>VLOOKUP(M4099,'BASE ARTICLE SAMUEL 25012023 v1'!$A$1:$F$1287,6,FALSE)</f>
        <v>22</v>
      </c>
      <c r="H4099" s="6">
        <f>VLOOKUP(M4099,'BASE ARTICLE SAMUEL 25012023 v2'!$A$1:$H$1287,8,FALSE)</f>
        <v>3.63</v>
      </c>
      <c r="I4099">
        <v>5.18</v>
      </c>
      <c r="J4099">
        <f t="shared" si="508"/>
        <v>41.44</v>
      </c>
      <c r="K4099" s="6">
        <f>VLOOKUP(M4099,'BASE ARTICLE SAMUEL 25012023 v2'!$A$1:$K$1287,11,FALSE)</f>
        <v>5.4450000000000003</v>
      </c>
      <c r="L4099" s="6">
        <f t="shared" si="509"/>
        <v>43.56</v>
      </c>
      <c r="M4099" t="s">
        <v>1187</v>
      </c>
      <c r="N4099" t="str">
        <f>VLOOKUP(M4099,'BASE ARTICLE SAMUEL 25012023 v1'!$A$2:$B$1287,2,FALSE)</f>
        <v>AN</v>
      </c>
      <c r="O4099">
        <f t="shared" si="510"/>
        <v>29.04</v>
      </c>
    </row>
    <row r="4100" spans="1:15" outlineLevel="2" x14ac:dyDescent="0.25">
      <c r="A4100" t="s">
        <v>1304</v>
      </c>
      <c r="B4100" s="74" t="str">
        <f t="shared" ref="B4100:B4163" si="511">MID(A4100,7,100)</f>
        <v>H</v>
      </c>
      <c r="D4100" t="s">
        <v>1587</v>
      </c>
      <c r="E4100">
        <v>4</v>
      </c>
      <c r="F4100" t="s">
        <v>1588</v>
      </c>
      <c r="G4100" s="71">
        <f>VLOOKUP(M4100,'BASE ARTICLE SAMUEL 25012023 v1'!$A$1:$F$1287,6,FALSE)</f>
        <v>0.37</v>
      </c>
      <c r="H4100" s="6">
        <f>VLOOKUP(M4100,'BASE ARTICLE SAMUEL 25012023 v2'!$A$1:$H$1287,8,FALSE)</f>
        <v>0.37</v>
      </c>
      <c r="I4100">
        <v>0.55000000000000004</v>
      </c>
      <c r="J4100">
        <f t="shared" si="508"/>
        <v>2.2000000000000002</v>
      </c>
      <c r="K4100" s="6">
        <f>VLOOKUP(M4100,'BASE ARTICLE SAMUEL 25012023 v2'!$A$1:$K$1287,11,FALSE)</f>
        <v>0.55000000000000004</v>
      </c>
      <c r="L4100" s="6">
        <f t="shared" si="509"/>
        <v>2.2000000000000002</v>
      </c>
      <c r="M4100" t="s">
        <v>1587</v>
      </c>
      <c r="N4100" t="str">
        <f>VLOOKUP(M4100,'BASE ARTICLE SAMUEL 25012023 v1'!$A$2:$B$1287,2,FALSE)</f>
        <v>AS</v>
      </c>
      <c r="O4100">
        <f t="shared" si="510"/>
        <v>1.48</v>
      </c>
    </row>
    <row r="4101" spans="1:15" outlineLevel="2" x14ac:dyDescent="0.25">
      <c r="A4101" t="s">
        <v>1304</v>
      </c>
      <c r="B4101" s="74" t="str">
        <f t="shared" si="511"/>
        <v>H</v>
      </c>
      <c r="D4101" t="s">
        <v>1589</v>
      </c>
      <c r="E4101">
        <v>4</v>
      </c>
      <c r="F4101" t="s">
        <v>1590</v>
      </c>
      <c r="G4101" s="71">
        <f>VLOOKUP(M4101,'BASE ARTICLE SAMUEL 25012023 v1'!$A$1:$F$1287,6,FALSE)</f>
        <v>1.05</v>
      </c>
      <c r="H4101" s="6">
        <f>VLOOKUP(M4101,'BASE ARTICLE SAMUEL 25012023 v2'!$A$1:$H$1287,8,FALSE)</f>
        <v>1.05</v>
      </c>
      <c r="I4101">
        <v>1.58</v>
      </c>
      <c r="J4101">
        <f t="shared" si="508"/>
        <v>6.32</v>
      </c>
      <c r="K4101" s="6">
        <f>VLOOKUP(M4101,'BASE ARTICLE SAMUEL 25012023 v2'!$A$1:$K$1287,11,FALSE)</f>
        <v>1.58</v>
      </c>
      <c r="L4101" s="6">
        <f t="shared" si="509"/>
        <v>6.32</v>
      </c>
      <c r="M4101" t="s">
        <v>1589</v>
      </c>
      <c r="N4101" t="str">
        <f>VLOOKUP(M4101,'BASE ARTICLE SAMUEL 25012023 v1'!$A$2:$B$1287,2,FALSE)</f>
        <v>AS</v>
      </c>
      <c r="O4101">
        <f t="shared" si="510"/>
        <v>4.2</v>
      </c>
    </row>
    <row r="4102" spans="1:15" outlineLevel="2" x14ac:dyDescent="0.25">
      <c r="A4102" t="s">
        <v>1304</v>
      </c>
      <c r="B4102" s="74" t="str">
        <f t="shared" si="511"/>
        <v>H</v>
      </c>
      <c r="D4102" t="s">
        <v>2489</v>
      </c>
      <c r="E4102">
        <v>1</v>
      </c>
      <c r="F4102" t="s">
        <v>2490</v>
      </c>
      <c r="G4102" s="71">
        <f>VLOOKUP(M4102,'BASE ARTICLE SAMUEL 25012023 v1'!$A$1:$F$1287,6,FALSE)</f>
        <v>20.5</v>
      </c>
      <c r="H4102" s="6">
        <f>VLOOKUP(M4102,'BASE ARTICLE SAMUEL 25012023 v2'!$A$1:$H$1287,8,FALSE)</f>
        <v>20.5</v>
      </c>
      <c r="I4102">
        <v>33</v>
      </c>
      <c r="J4102">
        <f t="shared" si="508"/>
        <v>33</v>
      </c>
      <c r="K4102" s="6">
        <f>VLOOKUP(M4102,'BASE ARTICLE SAMUEL 25012023 v2'!$A$1:$K$1287,11,FALSE)</f>
        <v>22.55</v>
      </c>
      <c r="L4102" s="6">
        <f t="shared" si="509"/>
        <v>22.55</v>
      </c>
      <c r="M4102" t="s">
        <v>2489</v>
      </c>
      <c r="N4102" t="str">
        <f>VLOOKUP(M4102,'BASE ARTICLE SAMUEL 25012023 v1'!$A$2:$B$1287,2,FALSE)</f>
        <v>AN</v>
      </c>
      <c r="O4102">
        <f t="shared" si="510"/>
        <v>20.5</v>
      </c>
    </row>
    <row r="4103" spans="1:15" outlineLevel="1" x14ac:dyDescent="0.25">
      <c r="A4103" s="74" t="s">
        <v>4338</v>
      </c>
      <c r="B4103" s="74" t="str">
        <f t="shared" si="511"/>
        <v>PCG16EH</v>
      </c>
      <c r="H4103" s="6" t="e">
        <f>VLOOKUP(M4103,'BASE ARTICLE SAMUEL 25012023 v2'!$A$1:$H$1287,8,FALSE)</f>
        <v>#N/A</v>
      </c>
      <c r="K4103" s="6" t="e">
        <f>VLOOKUP(M4103,'BASE ARTICLE SAMUEL 25012023 v2'!$A$1:$K$1287,11,FALSE)</f>
        <v>#N/A</v>
      </c>
      <c r="L4103" s="6">
        <f>SUBTOTAL(9,L4077:L4102)</f>
        <v>2622.7110997600007</v>
      </c>
      <c r="O4103">
        <f>SUBTOTAL(9,O4077:O4102)</f>
        <v>1128.5394000000001</v>
      </c>
    </row>
    <row r="4104" spans="1:15" outlineLevel="2" x14ac:dyDescent="0.25">
      <c r="A4104" t="s">
        <v>1276</v>
      </c>
      <c r="B4104" s="74" t="str">
        <f t="shared" si="511"/>
        <v/>
      </c>
      <c r="D4104">
        <v>8110608018</v>
      </c>
      <c r="E4104">
        <v>100</v>
      </c>
      <c r="F4104" t="s">
        <v>1228</v>
      </c>
      <c r="G4104" s="71">
        <f>VLOOKUP(M4104,'BASE ARTICLE SAMUEL 25012023 v1'!$A$1:$F$1287,6,FALSE)</f>
        <v>0.41</v>
      </c>
      <c r="H4104" s="6">
        <f>VLOOKUP(M4104,'BASE ARTICLE SAMUEL 25012023 v2'!$A$1:$H$1287,8,FALSE)</f>
        <v>0.41</v>
      </c>
      <c r="I4104">
        <v>0.54500000000000004</v>
      </c>
      <c r="J4104">
        <f t="shared" ref="J4104:J4126" si="512">E4104*I4104</f>
        <v>54.500000000000007</v>
      </c>
      <c r="K4104" s="6">
        <f>VLOOKUP(M4104,'BASE ARTICLE SAMUEL 25012023 v2'!$A$1:$K$1287,11,FALSE)</f>
        <v>0.54530000000000001</v>
      </c>
      <c r="L4104" s="6">
        <f t="shared" ref="L4104:L4126" si="513">E4104*K4104</f>
        <v>54.53</v>
      </c>
      <c r="M4104">
        <v>8110608018</v>
      </c>
      <c r="N4104" t="str">
        <f>VLOOKUP(M4104,'BASE ARTICLE SAMUEL 25012023 v1'!$A$2:$B$1287,2,FALSE)</f>
        <v>AN</v>
      </c>
      <c r="O4104">
        <f t="shared" si="510"/>
        <v>41</v>
      </c>
    </row>
    <row r="4105" spans="1:15" outlineLevel="2" x14ac:dyDescent="0.25">
      <c r="A4105" t="s">
        <v>1276</v>
      </c>
      <c r="B4105" s="74" t="str">
        <f t="shared" si="511"/>
        <v/>
      </c>
      <c r="D4105">
        <v>8210603018</v>
      </c>
      <c r="E4105">
        <v>8</v>
      </c>
      <c r="F4105" t="s">
        <v>1229</v>
      </c>
      <c r="G4105" s="71">
        <f>VLOOKUP(M4105,'BASE ARTICLE SAMUEL 25012023 v1'!$A$1:$F$1287,6,FALSE)</f>
        <v>0.09</v>
      </c>
      <c r="H4105" s="6">
        <f>VLOOKUP(M4105,'BASE ARTICLE SAMUEL 25012023 v2'!$A$1:$H$1287,8,FALSE)</f>
        <v>0.09</v>
      </c>
      <c r="I4105">
        <v>0.14000000000000001</v>
      </c>
      <c r="J4105">
        <f t="shared" si="512"/>
        <v>1.1200000000000001</v>
      </c>
      <c r="K4105" s="6">
        <f>VLOOKUP(M4105,'BASE ARTICLE SAMUEL 25012023 v2'!$A$1:$K$1287,11,FALSE)</f>
        <v>0.14000000399999998</v>
      </c>
      <c r="L4105" s="6">
        <f t="shared" si="513"/>
        <v>1.1200000319999999</v>
      </c>
      <c r="M4105">
        <v>8210603018</v>
      </c>
      <c r="N4105" t="str">
        <f>VLOOKUP(M4105,'BASE ARTICLE SAMUEL 25012023 v1'!$A$2:$B$1287,2,FALSE)</f>
        <v>AN</v>
      </c>
      <c r="O4105">
        <f t="shared" si="510"/>
        <v>0.72</v>
      </c>
    </row>
    <row r="4106" spans="1:15" outlineLevel="2" x14ac:dyDescent="0.25">
      <c r="A4106" t="s">
        <v>1276</v>
      </c>
      <c r="B4106" s="74" t="str">
        <f t="shared" si="511"/>
        <v/>
      </c>
      <c r="D4106">
        <v>8210707018</v>
      </c>
      <c r="E4106">
        <v>40</v>
      </c>
      <c r="F4106" t="s">
        <v>1230</v>
      </c>
      <c r="G4106" s="71">
        <f>VLOOKUP(M4106,'BASE ARTICLE SAMUEL 25012023 v1'!$A$1:$F$1287,6,FALSE)</f>
        <v>0.24</v>
      </c>
      <c r="H4106" s="6">
        <f>VLOOKUP(M4106,'BASE ARTICLE SAMUEL 25012023 v2'!$A$1:$H$1287,8,FALSE)</f>
        <v>0.24</v>
      </c>
      <c r="I4106">
        <v>0.35</v>
      </c>
      <c r="J4106">
        <f t="shared" si="512"/>
        <v>14</v>
      </c>
      <c r="K4106" s="6">
        <f>VLOOKUP(M4106,'BASE ARTICLE SAMUEL 25012023 v2'!$A$1:$K$1287,11,FALSE)</f>
        <v>0.34999999199999998</v>
      </c>
      <c r="L4106" s="6">
        <f t="shared" si="513"/>
        <v>13.999999679999998</v>
      </c>
      <c r="M4106">
        <v>8210707018</v>
      </c>
      <c r="N4106" t="str">
        <f>VLOOKUP(M4106,'BASE ARTICLE SAMUEL 25012023 v1'!$A$2:$B$1287,2,FALSE)</f>
        <v>AN</v>
      </c>
      <c r="O4106">
        <f t="shared" si="510"/>
        <v>9.6</v>
      </c>
    </row>
    <row r="4107" spans="1:15" outlineLevel="2" x14ac:dyDescent="0.25">
      <c r="A4107" t="s">
        <v>1276</v>
      </c>
      <c r="B4107" s="74" t="str">
        <f t="shared" si="511"/>
        <v/>
      </c>
      <c r="D4107">
        <v>8412602518</v>
      </c>
      <c r="E4107">
        <v>2</v>
      </c>
      <c r="F4107" t="s">
        <v>1483</v>
      </c>
      <c r="G4107" s="71">
        <f>VLOOKUP(M4107,'BASE ARTICLE SAMUEL 25012023 v1'!$A$1:$F$1287,6,FALSE)</f>
        <v>0.04</v>
      </c>
      <c r="H4107" s="6">
        <f>VLOOKUP(M4107,'BASE ARTICLE SAMUEL 25012023 v2'!$A$1:$H$1287,8,FALSE)</f>
        <v>0.04</v>
      </c>
      <c r="I4107">
        <v>0.05</v>
      </c>
      <c r="J4107">
        <f t="shared" si="512"/>
        <v>0.1</v>
      </c>
      <c r="K4107" s="6">
        <f>VLOOKUP(M4107,'BASE ARTICLE SAMUEL 25012023 v2'!$A$1:$K$1287,11,FALSE)</f>
        <v>0.05</v>
      </c>
      <c r="L4107" s="6">
        <f t="shared" si="513"/>
        <v>0.1</v>
      </c>
      <c r="M4107">
        <v>8412602518</v>
      </c>
      <c r="N4107" t="str">
        <f>VLOOKUP(M4107,'BASE ARTICLE SAMUEL 25012023 v1'!$A$2:$B$1287,2,FALSE)</f>
        <v>AN</v>
      </c>
      <c r="O4107">
        <f t="shared" si="510"/>
        <v>0.08</v>
      </c>
    </row>
    <row r="4108" spans="1:15" outlineLevel="2" x14ac:dyDescent="0.25">
      <c r="A4108" t="s">
        <v>1276</v>
      </c>
      <c r="B4108" s="74" t="str">
        <f t="shared" si="511"/>
        <v/>
      </c>
      <c r="D4108">
        <v>8434000618</v>
      </c>
      <c r="E4108">
        <v>2</v>
      </c>
      <c r="F4108" t="s">
        <v>1485</v>
      </c>
      <c r="G4108" s="71">
        <f>VLOOKUP(M4108,'BASE ARTICLE SAMUEL 25012023 v1'!$A$1:$F$1287,6,FALSE)</f>
        <v>0.02</v>
      </c>
      <c r="H4108" s="6">
        <f>VLOOKUP(M4108,'BASE ARTICLE SAMUEL 25012023 v2'!$A$1:$H$1287,8,FALSE)</f>
        <v>0.02</v>
      </c>
      <c r="I4108">
        <v>0.03</v>
      </c>
      <c r="J4108">
        <f t="shared" si="512"/>
        <v>0.06</v>
      </c>
      <c r="K4108" s="6">
        <f>VLOOKUP(M4108,'BASE ARTICLE SAMUEL 25012023 v2'!$A$1:$K$1287,11,FALSE)</f>
        <v>0.03</v>
      </c>
      <c r="L4108" s="6">
        <f t="shared" si="513"/>
        <v>0.06</v>
      </c>
      <c r="M4108">
        <v>8434000618</v>
      </c>
      <c r="N4108" t="str">
        <f>VLOOKUP(M4108,'BASE ARTICLE SAMUEL 25012023 v1'!$A$2:$B$1287,2,FALSE)</f>
        <v>AN</v>
      </c>
      <c r="O4108">
        <f t="shared" si="510"/>
        <v>0.04</v>
      </c>
    </row>
    <row r="4109" spans="1:15" outlineLevel="2" x14ac:dyDescent="0.25">
      <c r="A4109" t="s">
        <v>1276</v>
      </c>
      <c r="B4109" s="74" t="str">
        <f t="shared" si="511"/>
        <v/>
      </c>
      <c r="D4109">
        <v>8710605018</v>
      </c>
      <c r="E4109">
        <v>2</v>
      </c>
      <c r="F4109" t="s">
        <v>1896</v>
      </c>
      <c r="G4109" s="71">
        <f>VLOOKUP(M4109,'BASE ARTICLE SAMUEL 25012023 v1'!$A$1:$F$1287,6,FALSE)</f>
        <v>0.2</v>
      </c>
      <c r="H4109" s="6">
        <f>VLOOKUP(M4109,'BASE ARTICLE SAMUEL 25012023 v2'!$A$1:$H$1287,8,FALSE)</f>
        <v>0.2</v>
      </c>
      <c r="I4109">
        <v>0.3</v>
      </c>
      <c r="J4109">
        <f t="shared" si="512"/>
        <v>0.6</v>
      </c>
      <c r="K4109" s="6">
        <f>VLOOKUP(M4109,'BASE ARTICLE SAMUEL 25012023 v2'!$A$1:$K$1287,11,FALSE)</f>
        <v>0.30000000000000004</v>
      </c>
      <c r="L4109" s="6">
        <f t="shared" si="513"/>
        <v>0.60000000000000009</v>
      </c>
      <c r="M4109">
        <v>8710605018</v>
      </c>
      <c r="N4109" t="str">
        <f>VLOOKUP(M4109,'BASE ARTICLE SAMUEL 25012023 v1'!$A$2:$B$1287,2,FALSE)</f>
        <v>AN</v>
      </c>
      <c r="O4109">
        <f t="shared" si="510"/>
        <v>0.4</v>
      </c>
    </row>
    <row r="4110" spans="1:15" outlineLevel="2" x14ac:dyDescent="0.25">
      <c r="A4110" t="s">
        <v>1276</v>
      </c>
      <c r="B4110" s="74" t="str">
        <f t="shared" si="511"/>
        <v/>
      </c>
      <c r="D4110" t="s">
        <v>1174</v>
      </c>
      <c r="E4110">
        <v>2.5</v>
      </c>
      <c r="F4110" t="s">
        <v>1175</v>
      </c>
      <c r="G4110" s="71">
        <f>VLOOKUP(M4110,'BASE ARTICLE SAMUEL 25012023 v1'!$A$1:$F$1287,6,FALSE)</f>
        <v>8.26</v>
      </c>
      <c r="H4110" s="6">
        <f>VLOOKUP(M4110,'BASE ARTICLE SAMUEL 25012023 v2'!$A$1:$H$1287,8,FALSE)</f>
        <v>9.1</v>
      </c>
      <c r="I4110">
        <v>12.39</v>
      </c>
      <c r="J4110">
        <f t="shared" si="512"/>
        <v>30.975000000000001</v>
      </c>
      <c r="K4110" s="6">
        <f>VLOOKUP(M4110,'BASE ARTICLE SAMUEL 25012023 v2'!$A$1:$K$1287,11,FALSE)</f>
        <v>13.65</v>
      </c>
      <c r="L4110" s="6">
        <f t="shared" si="513"/>
        <v>34.125</v>
      </c>
      <c r="M4110" t="s">
        <v>1174</v>
      </c>
      <c r="N4110" t="str">
        <f>VLOOKUP(M4110,'BASE ARTICLE SAMUEL 25012023 v1'!$A$2:$B$1287,2,FALSE)</f>
        <v>AS</v>
      </c>
      <c r="O4110">
        <f t="shared" si="510"/>
        <v>22.75</v>
      </c>
    </row>
    <row r="4111" spans="1:15" outlineLevel="2" x14ac:dyDescent="0.25">
      <c r="A4111" t="s">
        <v>1276</v>
      </c>
      <c r="B4111" s="74" t="str">
        <f t="shared" si="511"/>
        <v/>
      </c>
      <c r="D4111" t="s">
        <v>1168</v>
      </c>
      <c r="E4111">
        <v>11.67</v>
      </c>
      <c r="F4111" t="s">
        <v>1169</v>
      </c>
      <c r="G4111" s="71">
        <f>VLOOKUP(M4111,'BASE ARTICLE SAMUEL 25012023 v1'!$A$1:$F$1287,6,FALSE)</f>
        <v>7.4</v>
      </c>
      <c r="H4111" s="6">
        <f>VLOOKUP(M4111,'BASE ARTICLE SAMUEL 25012023 v2'!$A$1:$H$1287,8,FALSE)</f>
        <v>7.77</v>
      </c>
      <c r="I4111">
        <v>11.1</v>
      </c>
      <c r="J4111">
        <f t="shared" si="512"/>
        <v>129.53700000000001</v>
      </c>
      <c r="K4111" s="6">
        <f>VLOOKUP(M4111,'BASE ARTICLE SAMUEL 25012023 v2'!$A$1:$K$1287,11,FALSE)</f>
        <v>11.654999999999999</v>
      </c>
      <c r="L4111" s="6">
        <f t="shared" si="513"/>
        <v>136.01384999999999</v>
      </c>
      <c r="M4111" t="s">
        <v>1168</v>
      </c>
      <c r="N4111" t="str">
        <f>VLOOKUP(M4111,'BASE ARTICLE SAMUEL 25012023 v1'!$A$2:$B$1287,2,FALSE)</f>
        <v>AS</v>
      </c>
      <c r="O4111">
        <f t="shared" si="510"/>
        <v>90.675899999999999</v>
      </c>
    </row>
    <row r="4112" spans="1:15" outlineLevel="2" x14ac:dyDescent="0.25">
      <c r="A4112" t="s">
        <v>1276</v>
      </c>
      <c r="B4112" s="74" t="str">
        <f t="shared" si="511"/>
        <v/>
      </c>
      <c r="D4112" t="s">
        <v>2491</v>
      </c>
      <c r="E4112">
        <v>1</v>
      </c>
      <c r="F4112" t="s">
        <v>2492</v>
      </c>
      <c r="G4112" s="71">
        <f>VLOOKUP(M4112,'BASE ARTICLE SAMUEL 25012023 v1'!$A$1:$F$1287,6,FALSE)</f>
        <v>0.67</v>
      </c>
      <c r="H4112" s="6">
        <f>VLOOKUP(M4112,'BASE ARTICLE SAMUEL 25012023 v2'!$A$1:$H$1287,8,FALSE)</f>
        <v>0.67</v>
      </c>
      <c r="I4112">
        <v>0.73699999999999999</v>
      </c>
      <c r="J4112">
        <f t="shared" si="512"/>
        <v>0.73699999999999999</v>
      </c>
      <c r="K4112" s="6">
        <f>VLOOKUP(M4112,'BASE ARTICLE SAMUEL 25012023 v2'!$A$1:$K$1287,11,FALSE)</f>
        <v>0.7370000000000001</v>
      </c>
      <c r="L4112" s="6">
        <f t="shared" si="513"/>
        <v>0.7370000000000001</v>
      </c>
      <c r="M4112" t="s">
        <v>2491</v>
      </c>
      <c r="N4112" t="str">
        <f>VLOOKUP(M4112,'BASE ARTICLE SAMUEL 25012023 v1'!$A$2:$B$1287,2,FALSE)</f>
        <v>AN</v>
      </c>
      <c r="O4112">
        <f t="shared" si="510"/>
        <v>0.67</v>
      </c>
    </row>
    <row r="4113" spans="1:15" outlineLevel="2" x14ac:dyDescent="0.25">
      <c r="A4113" t="s">
        <v>1276</v>
      </c>
      <c r="B4113" s="74" t="str">
        <f t="shared" si="511"/>
        <v/>
      </c>
      <c r="D4113" t="s">
        <v>1194</v>
      </c>
      <c r="E4113">
        <v>4</v>
      </c>
      <c r="F4113" t="s">
        <v>1195</v>
      </c>
      <c r="G4113" s="71">
        <f>VLOOKUP(M4113,'BASE ARTICLE SAMUEL 25012023 v1'!$A$1:$F$1287,6,FALSE)</f>
        <v>18.3</v>
      </c>
      <c r="H4113" s="6">
        <f>VLOOKUP(M4113,'BASE ARTICLE SAMUEL 25012023 v2'!$A$1:$H$1287,8,FALSE)</f>
        <v>3.0500000000000003</v>
      </c>
      <c r="I4113">
        <v>5.18</v>
      </c>
      <c r="J4113">
        <f t="shared" si="512"/>
        <v>20.72</v>
      </c>
      <c r="K4113" s="6">
        <f>VLOOKUP(M4113,'BASE ARTICLE SAMUEL 25012023 v2'!$A$1:$K$1287,11,FALSE)</f>
        <v>5.1850000000000005</v>
      </c>
      <c r="L4113" s="6">
        <f t="shared" si="513"/>
        <v>20.740000000000002</v>
      </c>
      <c r="M4113" t="s">
        <v>1194</v>
      </c>
      <c r="N4113" t="str">
        <f>VLOOKUP(M4113,'BASE ARTICLE SAMUEL 25012023 v1'!$A$2:$B$1287,2,FALSE)</f>
        <v>AN</v>
      </c>
      <c r="O4113">
        <f t="shared" si="510"/>
        <v>12.200000000000001</v>
      </c>
    </row>
    <row r="4114" spans="1:15" outlineLevel="2" x14ac:dyDescent="0.25">
      <c r="A4114" t="s">
        <v>1276</v>
      </c>
      <c r="B4114" s="74" t="str">
        <f t="shared" si="511"/>
        <v/>
      </c>
      <c r="D4114" t="s">
        <v>200</v>
      </c>
      <c r="E4114">
        <v>1</v>
      </c>
      <c r="F4114" t="s">
        <v>201</v>
      </c>
      <c r="G4114" s="71">
        <f>VLOOKUP(M4114,'BASE ARTICLE SAMUEL 25012023 v1'!$A$1:$F$1287,6,FALSE)</f>
        <v>18.350000000000001</v>
      </c>
      <c r="H4114" s="6">
        <f>VLOOKUP(M4114,'BASE ARTICLE SAMUEL 25012023 v2'!$A$1:$H$1287,8,FALSE)</f>
        <v>18.350000000000001</v>
      </c>
      <c r="I4114">
        <v>23.95</v>
      </c>
      <c r="J4114">
        <f t="shared" si="512"/>
        <v>23.95</v>
      </c>
      <c r="K4114" s="6">
        <f>VLOOKUP(M4114,'BASE ARTICLE SAMUEL 25012023 v2'!$A$1:$K$1287,11,FALSE)</f>
        <v>23.855000000000004</v>
      </c>
      <c r="L4114" s="6">
        <f t="shared" si="513"/>
        <v>23.855000000000004</v>
      </c>
      <c r="M4114" t="s">
        <v>200</v>
      </c>
      <c r="N4114" t="str">
        <f>VLOOKUP(M4114,'BASE ARTICLE SAMUEL 25012023 v1'!$A$2:$B$1287,2,FALSE)</f>
        <v>AS</v>
      </c>
      <c r="O4114">
        <f t="shared" si="510"/>
        <v>18.350000000000001</v>
      </c>
    </row>
    <row r="4115" spans="1:15" outlineLevel="2" x14ac:dyDescent="0.25">
      <c r="A4115" t="s">
        <v>1276</v>
      </c>
      <c r="B4115" s="74" t="str">
        <f t="shared" si="511"/>
        <v/>
      </c>
      <c r="D4115" t="s">
        <v>1418</v>
      </c>
      <c r="E4115">
        <v>2</v>
      </c>
      <c r="F4115" t="s">
        <v>1419</v>
      </c>
      <c r="G4115" s="71">
        <f>VLOOKUP(M4115,'BASE ARTICLE SAMUEL 25012023 v1'!$A$1:$F$1287,6,FALSE)</f>
        <v>8.06</v>
      </c>
      <c r="H4115" s="6">
        <f>VLOOKUP(M4115,'BASE ARTICLE SAMUEL 25012023 v2'!$A$1:$H$1287,8,FALSE)</f>
        <v>8.06</v>
      </c>
      <c r="I4115">
        <v>12.09</v>
      </c>
      <c r="J4115">
        <f t="shared" si="512"/>
        <v>24.18</v>
      </c>
      <c r="K4115" s="6">
        <f>VLOOKUP(M4115,'BASE ARTICLE SAMUEL 25012023 v2'!$A$1:$K$1287,11,FALSE)</f>
        <v>12.09</v>
      </c>
      <c r="L4115" s="6">
        <f t="shared" si="513"/>
        <v>24.18</v>
      </c>
      <c r="M4115" t="s">
        <v>1418</v>
      </c>
      <c r="N4115" t="str">
        <f>VLOOKUP(M4115,'BASE ARTICLE SAMUEL 25012023 v1'!$A$2:$B$1287,2,FALSE)</f>
        <v>AN</v>
      </c>
      <c r="O4115">
        <f t="shared" si="510"/>
        <v>16.12</v>
      </c>
    </row>
    <row r="4116" spans="1:15" outlineLevel="2" x14ac:dyDescent="0.25">
      <c r="A4116" t="s">
        <v>1276</v>
      </c>
      <c r="B4116" s="74" t="str">
        <f t="shared" si="511"/>
        <v/>
      </c>
      <c r="D4116" t="s">
        <v>1421</v>
      </c>
      <c r="E4116">
        <v>4</v>
      </c>
      <c r="F4116" t="s">
        <v>1422</v>
      </c>
      <c r="G4116" s="71">
        <f>VLOOKUP(M4116,'BASE ARTICLE SAMUEL 25012023 v1'!$A$1:$F$1287,6,FALSE)</f>
        <v>8.48</v>
      </c>
      <c r="H4116" s="6">
        <f>VLOOKUP(M4116,'BASE ARTICLE SAMUEL 25012023 v2'!$A$1:$H$1287,8,FALSE)</f>
        <v>8.48</v>
      </c>
      <c r="I4116">
        <v>12.73</v>
      </c>
      <c r="J4116">
        <f t="shared" si="512"/>
        <v>50.92</v>
      </c>
      <c r="K4116" s="6">
        <f>VLOOKUP(M4116,'BASE ARTICLE SAMUEL 25012023 v2'!$A$1:$K$1287,11,FALSE)</f>
        <v>12.72</v>
      </c>
      <c r="L4116" s="6">
        <f t="shared" si="513"/>
        <v>50.88</v>
      </c>
      <c r="M4116" t="s">
        <v>1421</v>
      </c>
      <c r="N4116" t="str">
        <f>VLOOKUP(M4116,'BASE ARTICLE SAMUEL 25012023 v1'!$A$2:$B$1287,2,FALSE)</f>
        <v>AN</v>
      </c>
      <c r="O4116">
        <f t="shared" si="510"/>
        <v>33.92</v>
      </c>
    </row>
    <row r="4117" spans="1:15" outlineLevel="2" x14ac:dyDescent="0.25">
      <c r="A4117" t="s">
        <v>1276</v>
      </c>
      <c r="B4117" s="74" t="str">
        <f t="shared" si="511"/>
        <v/>
      </c>
      <c r="D4117" t="s">
        <v>1603</v>
      </c>
      <c r="E4117">
        <v>4.04</v>
      </c>
      <c r="F4117" t="s">
        <v>1604</v>
      </c>
      <c r="G4117" s="71">
        <f>VLOOKUP(M4117,'BASE ARTICLE SAMUEL 25012023 v1'!$A$1:$F$1287,6,FALSE)</f>
        <v>50</v>
      </c>
      <c r="H4117" s="6">
        <f>VLOOKUP(M4117,'BASE ARTICLE SAMUEL 25012023 v2'!$A$1:$H$1287,8,FALSE)</f>
        <v>0</v>
      </c>
      <c r="I4117">
        <v>75</v>
      </c>
      <c r="J4117">
        <f t="shared" si="512"/>
        <v>303</v>
      </c>
      <c r="K4117" s="6">
        <f>VLOOKUP(M4117,'BASE ARTICLE SAMUEL 25012023 v2'!$A$1:$K$1287,11,FALSE)</f>
        <v>75</v>
      </c>
      <c r="L4117" s="6">
        <f t="shared" si="513"/>
        <v>303</v>
      </c>
      <c r="M4117" t="s">
        <v>1603</v>
      </c>
      <c r="N4117" t="str">
        <f>VLOOKUP(M4117,'BASE ARTICLE SAMUEL 25012023 v1'!$A$2:$B$1287,2,FALSE)</f>
        <v>AN</v>
      </c>
      <c r="O4117">
        <f t="shared" si="510"/>
        <v>0</v>
      </c>
    </row>
    <row r="4118" spans="1:15" outlineLevel="2" x14ac:dyDescent="0.25">
      <c r="A4118" t="s">
        <v>1276</v>
      </c>
      <c r="B4118" s="74" t="str">
        <f t="shared" si="511"/>
        <v/>
      </c>
      <c r="D4118" t="s">
        <v>1404</v>
      </c>
      <c r="E4118">
        <v>2</v>
      </c>
      <c r="F4118" t="s">
        <v>1405</v>
      </c>
      <c r="G4118" s="71">
        <f>VLOOKUP(M4118,'BASE ARTICLE SAMUEL 25012023 v1'!$A$1:$F$1287,6,FALSE)</f>
        <v>36.090000000000003</v>
      </c>
      <c r="H4118" s="6">
        <f>VLOOKUP(M4118,'BASE ARTICLE SAMUEL 25012023 v2'!$A$1:$H$1287,8,FALSE)</f>
        <v>36.090000000000003</v>
      </c>
      <c r="I4118">
        <v>54.14</v>
      </c>
      <c r="J4118">
        <f t="shared" si="512"/>
        <v>108.28</v>
      </c>
      <c r="K4118" s="6">
        <f>VLOOKUP(M4118,'BASE ARTICLE SAMUEL 25012023 v2'!$A$1:$K$1287,11,FALSE)</f>
        <v>54.135000000000005</v>
      </c>
      <c r="L4118" s="6">
        <f t="shared" si="513"/>
        <v>108.27000000000001</v>
      </c>
      <c r="M4118" t="s">
        <v>1404</v>
      </c>
      <c r="N4118" t="str">
        <f>VLOOKUP(M4118,'BASE ARTICLE SAMUEL 25012023 v1'!$A$2:$B$1287,2,FALSE)</f>
        <v>AN</v>
      </c>
      <c r="O4118">
        <f t="shared" si="510"/>
        <v>72.180000000000007</v>
      </c>
    </row>
    <row r="4119" spans="1:15" outlineLevel="2" x14ac:dyDescent="0.25">
      <c r="A4119" t="s">
        <v>1276</v>
      </c>
      <c r="B4119" s="74" t="str">
        <f t="shared" si="511"/>
        <v/>
      </c>
      <c r="D4119" t="s">
        <v>1407</v>
      </c>
      <c r="E4119">
        <v>4</v>
      </c>
      <c r="F4119" t="s">
        <v>1408</v>
      </c>
      <c r="G4119" s="71">
        <f>VLOOKUP(M4119,'BASE ARTICLE SAMUEL 25012023 v1'!$A$1:$F$1287,6,FALSE)</f>
        <v>37.979999999999997</v>
      </c>
      <c r="H4119" s="6">
        <f>VLOOKUP(M4119,'BASE ARTICLE SAMUEL 25012023 v2'!$A$1:$H$1287,8,FALSE)</f>
        <v>37.979999999999997</v>
      </c>
      <c r="I4119">
        <v>56.97</v>
      </c>
      <c r="J4119">
        <f t="shared" si="512"/>
        <v>227.88</v>
      </c>
      <c r="K4119" s="6">
        <f>VLOOKUP(M4119,'BASE ARTICLE SAMUEL 25012023 v2'!$A$1:$K$1287,11,FALSE)</f>
        <v>56.97</v>
      </c>
      <c r="L4119" s="6">
        <f t="shared" si="513"/>
        <v>227.88</v>
      </c>
      <c r="M4119" t="s">
        <v>1407</v>
      </c>
      <c r="N4119" t="str">
        <f>VLOOKUP(M4119,'BASE ARTICLE SAMUEL 25012023 v1'!$A$2:$B$1287,2,FALSE)</f>
        <v>AN</v>
      </c>
      <c r="O4119">
        <f t="shared" si="510"/>
        <v>151.91999999999999</v>
      </c>
    </row>
    <row r="4120" spans="1:15" outlineLevel="2" x14ac:dyDescent="0.25">
      <c r="A4120" t="s">
        <v>1276</v>
      </c>
      <c r="B4120" s="74" t="str">
        <f t="shared" si="511"/>
        <v/>
      </c>
      <c r="D4120" t="s">
        <v>1432</v>
      </c>
      <c r="E4120">
        <v>2</v>
      </c>
      <c r="F4120" t="s">
        <v>1433</v>
      </c>
      <c r="G4120" s="71">
        <f>VLOOKUP(M4120,'BASE ARTICLE SAMUEL 25012023 v1'!$A$1:$F$1287,6,FALSE)</f>
        <v>4.9800000000000004</v>
      </c>
      <c r="H4120" s="6">
        <f>VLOOKUP(M4120,'BASE ARTICLE SAMUEL 25012023 v2'!$A$1:$H$1287,8,FALSE)</f>
        <v>4.9800000000000004</v>
      </c>
      <c r="I4120">
        <v>7.46</v>
      </c>
      <c r="J4120">
        <f t="shared" si="512"/>
        <v>14.92</v>
      </c>
      <c r="K4120" s="6">
        <f>VLOOKUP(M4120,'BASE ARTICLE SAMUEL 25012023 v2'!$A$1:$K$1287,11,FALSE)</f>
        <v>7.4700000000000006</v>
      </c>
      <c r="L4120" s="6">
        <f t="shared" si="513"/>
        <v>14.940000000000001</v>
      </c>
      <c r="M4120" t="s">
        <v>1432</v>
      </c>
      <c r="N4120" t="str">
        <f>VLOOKUP(M4120,'BASE ARTICLE SAMUEL 25012023 v1'!$A$2:$B$1287,2,FALSE)</f>
        <v>AN</v>
      </c>
      <c r="O4120">
        <f t="shared" si="510"/>
        <v>9.9600000000000009</v>
      </c>
    </row>
    <row r="4121" spans="1:15" outlineLevel="2" x14ac:dyDescent="0.25">
      <c r="A4121" t="s">
        <v>1276</v>
      </c>
      <c r="B4121" s="74" t="str">
        <f t="shared" si="511"/>
        <v/>
      </c>
      <c r="D4121" t="s">
        <v>1436</v>
      </c>
      <c r="E4121">
        <v>4</v>
      </c>
      <c r="F4121" t="s">
        <v>1437</v>
      </c>
      <c r="G4121" s="71">
        <f>VLOOKUP(M4121,'BASE ARTICLE SAMUEL 25012023 v1'!$A$1:$F$1287,6,FALSE)</f>
        <v>5.24</v>
      </c>
      <c r="H4121" s="6">
        <f>VLOOKUP(M4121,'BASE ARTICLE SAMUEL 25012023 v2'!$A$1:$H$1287,8,FALSE)</f>
        <v>5.24</v>
      </c>
      <c r="I4121">
        <v>7.85</v>
      </c>
      <c r="J4121">
        <f t="shared" si="512"/>
        <v>31.4</v>
      </c>
      <c r="K4121" s="6">
        <f>VLOOKUP(M4121,'BASE ARTICLE SAMUEL 25012023 v2'!$A$1:$K$1287,11,FALSE)</f>
        <v>7.86</v>
      </c>
      <c r="L4121" s="6">
        <f t="shared" si="513"/>
        <v>31.44</v>
      </c>
      <c r="M4121" t="s">
        <v>1436</v>
      </c>
      <c r="N4121" t="str">
        <f>VLOOKUP(M4121,'BASE ARTICLE SAMUEL 25012023 v1'!$A$2:$B$1287,2,FALSE)</f>
        <v>AN</v>
      </c>
      <c r="O4121">
        <f t="shared" si="510"/>
        <v>20.96</v>
      </c>
    </row>
    <row r="4122" spans="1:15" outlineLevel="2" x14ac:dyDescent="0.25">
      <c r="A4122" t="s">
        <v>1276</v>
      </c>
      <c r="B4122" s="74" t="str">
        <f t="shared" si="511"/>
        <v/>
      </c>
      <c r="D4122" t="s">
        <v>1361</v>
      </c>
      <c r="E4122">
        <v>26</v>
      </c>
      <c r="F4122" t="s">
        <v>1362</v>
      </c>
      <c r="G4122" s="71">
        <f>VLOOKUP(M4122,'BASE ARTICLE SAMUEL 25012023 v1'!$A$1:$F$1287,6,FALSE)</f>
        <v>0.54</v>
      </c>
      <c r="H4122" s="6">
        <f>VLOOKUP(M4122,'BASE ARTICLE SAMUEL 25012023 v2'!$A$1:$H$1287,8,FALSE)</f>
        <v>0.54</v>
      </c>
      <c r="I4122">
        <v>0.81</v>
      </c>
      <c r="J4122">
        <f t="shared" si="512"/>
        <v>21.060000000000002</v>
      </c>
      <c r="K4122" s="6">
        <f>VLOOKUP(M4122,'BASE ARTICLE SAMUEL 25012023 v2'!$A$1:$K$1287,11,FALSE)</f>
        <v>0.81</v>
      </c>
      <c r="L4122" s="6">
        <f t="shared" si="513"/>
        <v>21.060000000000002</v>
      </c>
      <c r="M4122" t="s">
        <v>1361</v>
      </c>
      <c r="N4122" t="str">
        <f>VLOOKUP(M4122,'BASE ARTICLE SAMUEL 25012023 v1'!$A$2:$B$1287,2,FALSE)</f>
        <v>AN</v>
      </c>
      <c r="O4122">
        <f t="shared" si="510"/>
        <v>14.040000000000001</v>
      </c>
    </row>
    <row r="4123" spans="1:15" outlineLevel="2" x14ac:dyDescent="0.25">
      <c r="A4123" t="s">
        <v>1276</v>
      </c>
      <c r="B4123" s="74" t="str">
        <f t="shared" si="511"/>
        <v/>
      </c>
      <c r="D4123" t="s">
        <v>1187</v>
      </c>
      <c r="E4123">
        <v>8</v>
      </c>
      <c r="F4123" t="s">
        <v>1188</v>
      </c>
      <c r="G4123" s="71">
        <f>VLOOKUP(M4123,'BASE ARTICLE SAMUEL 25012023 v1'!$A$1:$F$1287,6,FALSE)</f>
        <v>22</v>
      </c>
      <c r="H4123" s="6">
        <f>VLOOKUP(M4123,'BASE ARTICLE SAMUEL 25012023 v2'!$A$1:$H$1287,8,FALSE)</f>
        <v>3.63</v>
      </c>
      <c r="I4123">
        <v>5.18</v>
      </c>
      <c r="J4123">
        <f t="shared" si="512"/>
        <v>41.44</v>
      </c>
      <c r="K4123" s="6">
        <f>VLOOKUP(M4123,'BASE ARTICLE SAMUEL 25012023 v2'!$A$1:$K$1287,11,FALSE)</f>
        <v>5.4450000000000003</v>
      </c>
      <c r="L4123" s="6">
        <f t="shared" si="513"/>
        <v>43.56</v>
      </c>
      <c r="M4123" t="s">
        <v>1187</v>
      </c>
      <c r="N4123" t="str">
        <f>VLOOKUP(M4123,'BASE ARTICLE SAMUEL 25012023 v1'!$A$2:$B$1287,2,FALSE)</f>
        <v>AN</v>
      </c>
      <c r="O4123">
        <f t="shared" si="510"/>
        <v>29.04</v>
      </c>
    </row>
    <row r="4124" spans="1:15" outlineLevel="2" x14ac:dyDescent="0.25">
      <c r="A4124" t="s">
        <v>1276</v>
      </c>
      <c r="B4124" s="74" t="str">
        <f t="shared" si="511"/>
        <v/>
      </c>
      <c r="D4124" t="s">
        <v>1587</v>
      </c>
      <c r="E4124">
        <v>4</v>
      </c>
      <c r="F4124" t="s">
        <v>1588</v>
      </c>
      <c r="G4124" s="71">
        <f>VLOOKUP(M4124,'BASE ARTICLE SAMUEL 25012023 v1'!$A$1:$F$1287,6,FALSE)</f>
        <v>0.37</v>
      </c>
      <c r="H4124" s="6">
        <f>VLOOKUP(M4124,'BASE ARTICLE SAMUEL 25012023 v2'!$A$1:$H$1287,8,FALSE)</f>
        <v>0.37</v>
      </c>
      <c r="I4124">
        <v>0.55000000000000004</v>
      </c>
      <c r="J4124">
        <f t="shared" si="512"/>
        <v>2.2000000000000002</v>
      </c>
      <c r="K4124" s="6">
        <f>VLOOKUP(M4124,'BASE ARTICLE SAMUEL 25012023 v2'!$A$1:$K$1287,11,FALSE)</f>
        <v>0.55000000000000004</v>
      </c>
      <c r="L4124" s="6">
        <f t="shared" si="513"/>
        <v>2.2000000000000002</v>
      </c>
      <c r="M4124" t="s">
        <v>1587</v>
      </c>
      <c r="N4124" t="str">
        <f>VLOOKUP(M4124,'BASE ARTICLE SAMUEL 25012023 v1'!$A$2:$B$1287,2,FALSE)</f>
        <v>AS</v>
      </c>
      <c r="O4124">
        <f t="shared" si="510"/>
        <v>1.48</v>
      </c>
    </row>
    <row r="4125" spans="1:15" outlineLevel="2" x14ac:dyDescent="0.25">
      <c r="A4125" t="s">
        <v>1276</v>
      </c>
      <c r="B4125" s="74" t="str">
        <f t="shared" si="511"/>
        <v/>
      </c>
      <c r="D4125" t="s">
        <v>1589</v>
      </c>
      <c r="E4125">
        <v>4</v>
      </c>
      <c r="F4125" t="s">
        <v>1590</v>
      </c>
      <c r="G4125" s="71">
        <f>VLOOKUP(M4125,'BASE ARTICLE SAMUEL 25012023 v1'!$A$1:$F$1287,6,FALSE)</f>
        <v>1.05</v>
      </c>
      <c r="H4125" s="6">
        <f>VLOOKUP(M4125,'BASE ARTICLE SAMUEL 25012023 v2'!$A$1:$H$1287,8,FALSE)</f>
        <v>1.05</v>
      </c>
      <c r="I4125">
        <v>1.58</v>
      </c>
      <c r="J4125">
        <f t="shared" si="512"/>
        <v>6.32</v>
      </c>
      <c r="K4125" s="6">
        <f>VLOOKUP(M4125,'BASE ARTICLE SAMUEL 25012023 v2'!$A$1:$K$1287,11,FALSE)</f>
        <v>1.58</v>
      </c>
      <c r="L4125" s="6">
        <f t="shared" si="513"/>
        <v>6.32</v>
      </c>
      <c r="M4125" t="s">
        <v>1589</v>
      </c>
      <c r="N4125" t="str">
        <f>VLOOKUP(M4125,'BASE ARTICLE SAMUEL 25012023 v1'!$A$2:$B$1287,2,FALSE)</f>
        <v>AS</v>
      </c>
      <c r="O4125">
        <f t="shared" si="510"/>
        <v>4.2</v>
      </c>
    </row>
    <row r="4126" spans="1:15" outlineLevel="2" x14ac:dyDescent="0.25">
      <c r="A4126" t="s">
        <v>1276</v>
      </c>
      <c r="B4126" s="74" t="str">
        <f t="shared" si="511"/>
        <v/>
      </c>
      <c r="D4126" t="s">
        <v>2489</v>
      </c>
      <c r="E4126">
        <v>1</v>
      </c>
      <c r="F4126" t="s">
        <v>2490</v>
      </c>
      <c r="G4126" s="71">
        <f>VLOOKUP(M4126,'BASE ARTICLE SAMUEL 25012023 v1'!$A$1:$F$1287,6,FALSE)</f>
        <v>20.5</v>
      </c>
      <c r="H4126" s="6">
        <f>VLOOKUP(M4126,'BASE ARTICLE SAMUEL 25012023 v2'!$A$1:$H$1287,8,FALSE)</f>
        <v>20.5</v>
      </c>
      <c r="I4126">
        <v>33</v>
      </c>
      <c r="J4126">
        <f t="shared" si="512"/>
        <v>33</v>
      </c>
      <c r="K4126" s="6">
        <f>VLOOKUP(M4126,'BASE ARTICLE SAMUEL 25012023 v2'!$A$1:$K$1287,11,FALSE)</f>
        <v>22.55</v>
      </c>
      <c r="L4126" s="6">
        <f t="shared" si="513"/>
        <v>22.55</v>
      </c>
      <c r="M4126" t="s">
        <v>2489</v>
      </c>
      <c r="N4126" t="str">
        <f>VLOOKUP(M4126,'BASE ARTICLE SAMUEL 25012023 v1'!$A$2:$B$1287,2,FALSE)</f>
        <v>AN</v>
      </c>
      <c r="O4126">
        <f t="shared" si="510"/>
        <v>20.5</v>
      </c>
    </row>
    <row r="4127" spans="1:15" outlineLevel="1" x14ac:dyDescent="0.25">
      <c r="A4127" s="74" t="s">
        <v>4339</v>
      </c>
      <c r="B4127" s="74" t="str">
        <f t="shared" si="511"/>
        <v>PCG4EH</v>
      </c>
      <c r="H4127" s="6" t="e">
        <f>VLOOKUP(M4127,'BASE ARTICLE SAMUEL 25012023 v2'!$A$1:$H$1287,8,FALSE)</f>
        <v>#N/A</v>
      </c>
      <c r="K4127" s="6" t="e">
        <f>VLOOKUP(M4127,'BASE ARTICLE SAMUEL 25012023 v2'!$A$1:$K$1287,11,FALSE)</f>
        <v>#N/A</v>
      </c>
      <c r="L4127" s="6">
        <f>SUBTOTAL(9,L4104:L4126)</f>
        <v>1142.1608497119998</v>
      </c>
      <c r="O4127">
        <f>SUBTOTAL(9,O4104:O4126)</f>
        <v>570.80589999999995</v>
      </c>
    </row>
    <row r="4128" spans="1:15" outlineLevel="2" x14ac:dyDescent="0.25">
      <c r="A4128" t="s">
        <v>1280</v>
      </c>
      <c r="B4128" s="74" t="str">
        <f t="shared" si="511"/>
        <v>A</v>
      </c>
      <c r="D4128">
        <v>8110608018</v>
      </c>
      <c r="E4128">
        <v>115</v>
      </c>
      <c r="F4128" t="s">
        <v>1228</v>
      </c>
      <c r="G4128" s="71">
        <f>VLOOKUP(M4128,'BASE ARTICLE SAMUEL 25012023 v1'!$A$1:$F$1287,6,FALSE)</f>
        <v>0.41</v>
      </c>
      <c r="H4128" s="6">
        <f>VLOOKUP(M4128,'BASE ARTICLE SAMUEL 25012023 v2'!$A$1:$H$1287,8,FALSE)</f>
        <v>0.41</v>
      </c>
      <c r="I4128">
        <v>0.54500000000000004</v>
      </c>
      <c r="J4128">
        <f t="shared" ref="J4128:J4150" si="514">E4128*I4128</f>
        <v>62.675000000000004</v>
      </c>
      <c r="K4128" s="6">
        <f>VLOOKUP(M4128,'BASE ARTICLE SAMUEL 25012023 v2'!$A$1:$K$1287,11,FALSE)</f>
        <v>0.54530000000000001</v>
      </c>
      <c r="L4128" s="6">
        <f t="shared" ref="L4128:L4150" si="515">E4128*K4128</f>
        <v>62.709499999999998</v>
      </c>
      <c r="M4128">
        <v>8110608018</v>
      </c>
      <c r="N4128" t="str">
        <f>VLOOKUP(M4128,'BASE ARTICLE SAMUEL 25012023 v1'!$A$2:$B$1287,2,FALSE)</f>
        <v>AN</v>
      </c>
      <c r="O4128">
        <f t="shared" si="510"/>
        <v>47.15</v>
      </c>
    </row>
    <row r="4129" spans="1:15" outlineLevel="2" x14ac:dyDescent="0.25">
      <c r="A4129" t="s">
        <v>1280</v>
      </c>
      <c r="B4129" s="74" t="str">
        <f t="shared" si="511"/>
        <v>A</v>
      </c>
      <c r="D4129">
        <v>8210603018</v>
      </c>
      <c r="E4129">
        <v>16</v>
      </c>
      <c r="F4129" t="s">
        <v>1229</v>
      </c>
      <c r="G4129" s="71">
        <f>VLOOKUP(M4129,'BASE ARTICLE SAMUEL 25012023 v1'!$A$1:$F$1287,6,FALSE)</f>
        <v>0.09</v>
      </c>
      <c r="H4129" s="6">
        <f>VLOOKUP(M4129,'BASE ARTICLE SAMUEL 25012023 v2'!$A$1:$H$1287,8,FALSE)</f>
        <v>0.09</v>
      </c>
      <c r="I4129">
        <v>0.14000000000000001</v>
      </c>
      <c r="J4129">
        <f t="shared" si="514"/>
        <v>2.2400000000000002</v>
      </c>
      <c r="K4129" s="6">
        <f>VLOOKUP(M4129,'BASE ARTICLE SAMUEL 25012023 v2'!$A$1:$K$1287,11,FALSE)</f>
        <v>0.14000000399999998</v>
      </c>
      <c r="L4129" s="6">
        <f t="shared" si="515"/>
        <v>2.2400000639999997</v>
      </c>
      <c r="M4129">
        <v>8210603018</v>
      </c>
      <c r="N4129" t="str">
        <f>VLOOKUP(M4129,'BASE ARTICLE SAMUEL 25012023 v1'!$A$2:$B$1287,2,FALSE)</f>
        <v>AN</v>
      </c>
      <c r="O4129">
        <f t="shared" si="510"/>
        <v>1.44</v>
      </c>
    </row>
    <row r="4130" spans="1:15" outlineLevel="2" x14ac:dyDescent="0.25">
      <c r="A4130" t="s">
        <v>1280</v>
      </c>
      <c r="B4130" s="74" t="str">
        <f t="shared" si="511"/>
        <v>A</v>
      </c>
      <c r="D4130">
        <v>8210707018</v>
      </c>
      <c r="E4130">
        <v>37</v>
      </c>
      <c r="F4130" t="s">
        <v>1230</v>
      </c>
      <c r="G4130" s="71">
        <f>VLOOKUP(M4130,'BASE ARTICLE SAMUEL 25012023 v1'!$A$1:$F$1287,6,FALSE)</f>
        <v>0.24</v>
      </c>
      <c r="H4130" s="6">
        <f>VLOOKUP(M4130,'BASE ARTICLE SAMUEL 25012023 v2'!$A$1:$H$1287,8,FALSE)</f>
        <v>0.24</v>
      </c>
      <c r="I4130">
        <v>0.35</v>
      </c>
      <c r="J4130">
        <f t="shared" si="514"/>
        <v>12.95</v>
      </c>
      <c r="K4130" s="6">
        <f>VLOOKUP(M4130,'BASE ARTICLE SAMUEL 25012023 v2'!$A$1:$K$1287,11,FALSE)</f>
        <v>0.34999999199999998</v>
      </c>
      <c r="L4130" s="6">
        <f t="shared" si="515"/>
        <v>12.949999704</v>
      </c>
      <c r="M4130">
        <v>8210707018</v>
      </c>
      <c r="N4130" t="str">
        <f>VLOOKUP(M4130,'BASE ARTICLE SAMUEL 25012023 v1'!$A$2:$B$1287,2,FALSE)</f>
        <v>AN</v>
      </c>
      <c r="O4130">
        <f t="shared" si="510"/>
        <v>8.879999999999999</v>
      </c>
    </row>
    <row r="4131" spans="1:15" outlineLevel="2" x14ac:dyDescent="0.25">
      <c r="A4131" t="s">
        <v>1280</v>
      </c>
      <c r="B4131" s="74" t="str">
        <f t="shared" si="511"/>
        <v>A</v>
      </c>
      <c r="D4131">
        <v>8412602518</v>
      </c>
      <c r="E4131">
        <v>4</v>
      </c>
      <c r="F4131" t="s">
        <v>1483</v>
      </c>
      <c r="G4131" s="71">
        <f>VLOOKUP(M4131,'BASE ARTICLE SAMUEL 25012023 v1'!$A$1:$F$1287,6,FALSE)</f>
        <v>0.04</v>
      </c>
      <c r="H4131" s="6">
        <f>VLOOKUP(M4131,'BASE ARTICLE SAMUEL 25012023 v2'!$A$1:$H$1287,8,FALSE)</f>
        <v>0.04</v>
      </c>
      <c r="I4131">
        <v>0.05</v>
      </c>
      <c r="J4131">
        <f t="shared" si="514"/>
        <v>0.2</v>
      </c>
      <c r="K4131" s="6">
        <f>VLOOKUP(M4131,'BASE ARTICLE SAMUEL 25012023 v2'!$A$1:$K$1287,11,FALSE)</f>
        <v>0.05</v>
      </c>
      <c r="L4131" s="6">
        <f t="shared" si="515"/>
        <v>0.2</v>
      </c>
      <c r="M4131">
        <v>8412602518</v>
      </c>
      <c r="N4131" t="str">
        <f>VLOOKUP(M4131,'BASE ARTICLE SAMUEL 25012023 v1'!$A$2:$B$1287,2,FALSE)</f>
        <v>AN</v>
      </c>
      <c r="O4131">
        <f t="shared" si="510"/>
        <v>0.16</v>
      </c>
    </row>
    <row r="4132" spans="1:15" outlineLevel="2" x14ac:dyDescent="0.25">
      <c r="A4132" t="s">
        <v>1280</v>
      </c>
      <c r="B4132" s="74" t="str">
        <f t="shared" si="511"/>
        <v>A</v>
      </c>
      <c r="D4132">
        <v>8434000618</v>
      </c>
      <c r="E4132">
        <v>4</v>
      </c>
      <c r="F4132" t="s">
        <v>1485</v>
      </c>
      <c r="G4132" s="71">
        <f>VLOOKUP(M4132,'BASE ARTICLE SAMUEL 25012023 v1'!$A$1:$F$1287,6,FALSE)</f>
        <v>0.02</v>
      </c>
      <c r="H4132" s="6">
        <f>VLOOKUP(M4132,'BASE ARTICLE SAMUEL 25012023 v2'!$A$1:$H$1287,8,FALSE)</f>
        <v>0.02</v>
      </c>
      <c r="I4132">
        <v>0.03</v>
      </c>
      <c r="J4132">
        <f t="shared" si="514"/>
        <v>0.12</v>
      </c>
      <c r="K4132" s="6">
        <f>VLOOKUP(M4132,'BASE ARTICLE SAMUEL 25012023 v2'!$A$1:$K$1287,11,FALSE)</f>
        <v>0.03</v>
      </c>
      <c r="L4132" s="6">
        <f t="shared" si="515"/>
        <v>0.12</v>
      </c>
      <c r="M4132">
        <v>8434000618</v>
      </c>
      <c r="N4132" t="str">
        <f>VLOOKUP(M4132,'BASE ARTICLE SAMUEL 25012023 v1'!$A$2:$B$1287,2,FALSE)</f>
        <v>AN</v>
      </c>
      <c r="O4132">
        <f t="shared" si="510"/>
        <v>0.08</v>
      </c>
    </row>
    <row r="4133" spans="1:15" outlineLevel="2" x14ac:dyDescent="0.25">
      <c r="A4133" t="s">
        <v>1280</v>
      </c>
      <c r="B4133" s="74" t="str">
        <f t="shared" si="511"/>
        <v>A</v>
      </c>
      <c r="D4133">
        <v>8710605018</v>
      </c>
      <c r="E4133">
        <v>4</v>
      </c>
      <c r="F4133" t="s">
        <v>1896</v>
      </c>
      <c r="G4133" s="71">
        <f>VLOOKUP(M4133,'BASE ARTICLE SAMUEL 25012023 v1'!$A$1:$F$1287,6,FALSE)</f>
        <v>0.2</v>
      </c>
      <c r="H4133" s="6">
        <f>VLOOKUP(M4133,'BASE ARTICLE SAMUEL 25012023 v2'!$A$1:$H$1287,8,FALSE)</f>
        <v>0.2</v>
      </c>
      <c r="I4133">
        <v>0.3</v>
      </c>
      <c r="J4133">
        <f t="shared" si="514"/>
        <v>1.2</v>
      </c>
      <c r="K4133" s="6">
        <f>VLOOKUP(M4133,'BASE ARTICLE SAMUEL 25012023 v2'!$A$1:$K$1287,11,FALSE)</f>
        <v>0.30000000000000004</v>
      </c>
      <c r="L4133" s="6">
        <f t="shared" si="515"/>
        <v>1.2000000000000002</v>
      </c>
      <c r="M4133">
        <v>8710605018</v>
      </c>
      <c r="N4133" t="str">
        <f>VLOOKUP(M4133,'BASE ARTICLE SAMUEL 25012023 v1'!$A$2:$B$1287,2,FALSE)</f>
        <v>AN</v>
      </c>
      <c r="O4133">
        <f t="shared" si="510"/>
        <v>0.8</v>
      </c>
    </row>
    <row r="4134" spans="1:15" outlineLevel="2" x14ac:dyDescent="0.25">
      <c r="A4134" t="s">
        <v>1280</v>
      </c>
      <c r="B4134" s="74" t="str">
        <f t="shared" si="511"/>
        <v>A</v>
      </c>
      <c r="D4134" t="s">
        <v>1174</v>
      </c>
      <c r="E4134">
        <v>5.5</v>
      </c>
      <c r="F4134" t="s">
        <v>1175</v>
      </c>
      <c r="G4134" s="71">
        <f>VLOOKUP(M4134,'BASE ARTICLE SAMUEL 25012023 v1'!$A$1:$F$1287,6,FALSE)</f>
        <v>8.26</v>
      </c>
      <c r="H4134" s="6">
        <f>VLOOKUP(M4134,'BASE ARTICLE SAMUEL 25012023 v2'!$A$1:$H$1287,8,FALSE)</f>
        <v>9.1</v>
      </c>
      <c r="I4134">
        <v>12.39</v>
      </c>
      <c r="J4134">
        <f t="shared" si="514"/>
        <v>68.14500000000001</v>
      </c>
      <c r="K4134" s="6">
        <f>VLOOKUP(M4134,'BASE ARTICLE SAMUEL 25012023 v2'!$A$1:$K$1287,11,FALSE)</f>
        <v>13.65</v>
      </c>
      <c r="L4134" s="6">
        <f t="shared" si="515"/>
        <v>75.075000000000003</v>
      </c>
      <c r="M4134" t="s">
        <v>1174</v>
      </c>
      <c r="N4134" t="str">
        <f>VLOOKUP(M4134,'BASE ARTICLE SAMUEL 25012023 v1'!$A$2:$B$1287,2,FALSE)</f>
        <v>AS</v>
      </c>
      <c r="O4134">
        <f t="shared" si="510"/>
        <v>50.05</v>
      </c>
    </row>
    <row r="4135" spans="1:15" outlineLevel="2" x14ac:dyDescent="0.25">
      <c r="A4135" t="s">
        <v>1280</v>
      </c>
      <c r="B4135" s="74" t="str">
        <f t="shared" si="511"/>
        <v>A</v>
      </c>
      <c r="D4135" t="s">
        <v>1168</v>
      </c>
      <c r="E4135">
        <v>13.89</v>
      </c>
      <c r="F4135" t="s">
        <v>1169</v>
      </c>
      <c r="G4135" s="71">
        <f>VLOOKUP(M4135,'BASE ARTICLE SAMUEL 25012023 v1'!$A$1:$F$1287,6,FALSE)</f>
        <v>7.4</v>
      </c>
      <c r="H4135" s="6">
        <f>VLOOKUP(M4135,'BASE ARTICLE SAMUEL 25012023 v2'!$A$1:$H$1287,8,FALSE)</f>
        <v>7.77</v>
      </c>
      <c r="I4135">
        <v>11.1</v>
      </c>
      <c r="J4135">
        <f t="shared" si="514"/>
        <v>154.179</v>
      </c>
      <c r="K4135" s="6">
        <f>VLOOKUP(M4135,'BASE ARTICLE SAMUEL 25012023 v2'!$A$1:$K$1287,11,FALSE)</f>
        <v>11.654999999999999</v>
      </c>
      <c r="L4135" s="6">
        <f t="shared" si="515"/>
        <v>161.88794999999999</v>
      </c>
      <c r="M4135" t="s">
        <v>1168</v>
      </c>
      <c r="N4135" t="str">
        <f>VLOOKUP(M4135,'BASE ARTICLE SAMUEL 25012023 v1'!$A$2:$B$1287,2,FALSE)</f>
        <v>AS</v>
      </c>
      <c r="O4135">
        <f t="shared" si="510"/>
        <v>107.92529999999999</v>
      </c>
    </row>
    <row r="4136" spans="1:15" outlineLevel="2" x14ac:dyDescent="0.25">
      <c r="A4136" t="s">
        <v>1280</v>
      </c>
      <c r="B4136" s="74" t="str">
        <f t="shared" si="511"/>
        <v>A</v>
      </c>
      <c r="D4136" t="s">
        <v>2491</v>
      </c>
      <c r="E4136">
        <v>1</v>
      </c>
      <c r="F4136" t="s">
        <v>2492</v>
      </c>
      <c r="G4136" s="71">
        <f>VLOOKUP(M4136,'BASE ARTICLE SAMUEL 25012023 v1'!$A$1:$F$1287,6,FALSE)</f>
        <v>0.67</v>
      </c>
      <c r="H4136" s="6">
        <f>VLOOKUP(M4136,'BASE ARTICLE SAMUEL 25012023 v2'!$A$1:$H$1287,8,FALSE)</f>
        <v>0.67</v>
      </c>
      <c r="I4136">
        <v>0.73699999999999999</v>
      </c>
      <c r="J4136">
        <f t="shared" si="514"/>
        <v>0.73699999999999999</v>
      </c>
      <c r="K4136" s="6">
        <f>VLOOKUP(M4136,'BASE ARTICLE SAMUEL 25012023 v2'!$A$1:$K$1287,11,FALSE)</f>
        <v>0.7370000000000001</v>
      </c>
      <c r="L4136" s="6">
        <f t="shared" si="515"/>
        <v>0.7370000000000001</v>
      </c>
      <c r="M4136" t="s">
        <v>2491</v>
      </c>
      <c r="N4136" t="str">
        <f>VLOOKUP(M4136,'BASE ARTICLE SAMUEL 25012023 v1'!$A$2:$B$1287,2,FALSE)</f>
        <v>AN</v>
      </c>
      <c r="O4136">
        <f t="shared" si="510"/>
        <v>0.67</v>
      </c>
    </row>
    <row r="4137" spans="1:15" outlineLevel="2" x14ac:dyDescent="0.25">
      <c r="A4137" t="s">
        <v>1280</v>
      </c>
      <c r="B4137" s="74" t="str">
        <f t="shared" si="511"/>
        <v>A</v>
      </c>
      <c r="D4137" t="s">
        <v>1194</v>
      </c>
      <c r="E4137">
        <v>6</v>
      </c>
      <c r="F4137" t="s">
        <v>1195</v>
      </c>
      <c r="G4137" s="71">
        <f>VLOOKUP(M4137,'BASE ARTICLE SAMUEL 25012023 v1'!$A$1:$F$1287,6,FALSE)</f>
        <v>18.3</v>
      </c>
      <c r="H4137" s="6">
        <f>VLOOKUP(M4137,'BASE ARTICLE SAMUEL 25012023 v2'!$A$1:$H$1287,8,FALSE)</f>
        <v>3.0500000000000003</v>
      </c>
      <c r="I4137">
        <v>5.18</v>
      </c>
      <c r="J4137">
        <f t="shared" si="514"/>
        <v>31.08</v>
      </c>
      <c r="K4137" s="6">
        <f>VLOOKUP(M4137,'BASE ARTICLE SAMUEL 25012023 v2'!$A$1:$K$1287,11,FALSE)</f>
        <v>5.1850000000000005</v>
      </c>
      <c r="L4137" s="6">
        <f t="shared" si="515"/>
        <v>31.110000000000003</v>
      </c>
      <c r="M4137" t="s">
        <v>1194</v>
      </c>
      <c r="N4137" t="str">
        <f>VLOOKUP(M4137,'BASE ARTICLE SAMUEL 25012023 v1'!$A$2:$B$1287,2,FALSE)</f>
        <v>AN</v>
      </c>
      <c r="O4137">
        <f t="shared" si="510"/>
        <v>18.3</v>
      </c>
    </row>
    <row r="4138" spans="1:15" outlineLevel="2" x14ac:dyDescent="0.25">
      <c r="A4138" t="s">
        <v>1280</v>
      </c>
      <c r="B4138" s="74" t="str">
        <f t="shared" si="511"/>
        <v>A</v>
      </c>
      <c r="D4138" t="s">
        <v>1356</v>
      </c>
      <c r="E4138">
        <v>3</v>
      </c>
      <c r="F4138" t="s">
        <v>1357</v>
      </c>
      <c r="G4138" s="71">
        <f>VLOOKUP(M4138,'BASE ARTICLE SAMUEL 25012023 v1'!$A$1:$F$1287,6,FALSE)</f>
        <v>7.91</v>
      </c>
      <c r="H4138" s="6">
        <f>VLOOKUP(M4138,'BASE ARTICLE SAMUEL 25012023 v2'!$A$1:$H$1287,8,FALSE)</f>
        <v>7.91</v>
      </c>
      <c r="I4138">
        <v>11.86</v>
      </c>
      <c r="J4138">
        <f t="shared" si="514"/>
        <v>35.58</v>
      </c>
      <c r="K4138" s="6">
        <f>VLOOKUP(M4138,'BASE ARTICLE SAMUEL 25012023 v2'!$A$1:$K$1287,11,FALSE)</f>
        <v>11.074</v>
      </c>
      <c r="L4138" s="6">
        <f t="shared" si="515"/>
        <v>33.222000000000001</v>
      </c>
      <c r="M4138" t="s">
        <v>1356</v>
      </c>
      <c r="N4138" t="str">
        <f>VLOOKUP(M4138,'BASE ARTICLE SAMUEL 25012023 v1'!$A$2:$B$1287,2,FALSE)</f>
        <v>AN</v>
      </c>
      <c r="O4138">
        <f t="shared" si="510"/>
        <v>23.73</v>
      </c>
    </row>
    <row r="4139" spans="1:15" outlineLevel="2" x14ac:dyDescent="0.25">
      <c r="A4139" t="s">
        <v>1280</v>
      </c>
      <c r="B4139" s="74" t="str">
        <f t="shared" si="511"/>
        <v>A</v>
      </c>
      <c r="D4139" t="s">
        <v>1414</v>
      </c>
      <c r="E4139">
        <v>2</v>
      </c>
      <c r="F4139" t="s">
        <v>1415</v>
      </c>
      <c r="G4139" s="71">
        <f>VLOOKUP(M4139,'BASE ARTICLE SAMUEL 25012023 v1'!$A$1:$F$1287,6,FALSE)</f>
        <v>6.05</v>
      </c>
      <c r="H4139" s="6">
        <f>VLOOKUP(M4139,'BASE ARTICLE SAMUEL 25012023 v2'!$A$1:$H$1287,8,FALSE)</f>
        <v>6.05</v>
      </c>
      <c r="I4139">
        <v>9.08</v>
      </c>
      <c r="J4139">
        <f t="shared" si="514"/>
        <v>18.16</v>
      </c>
      <c r="K4139" s="6">
        <f>VLOOKUP(M4139,'BASE ARTICLE SAMUEL 25012023 v2'!$A$1:$K$1287,11,FALSE)</f>
        <v>9.0749999999999993</v>
      </c>
      <c r="L4139" s="6">
        <f t="shared" si="515"/>
        <v>18.149999999999999</v>
      </c>
      <c r="M4139" t="s">
        <v>1414</v>
      </c>
      <c r="N4139" t="str">
        <f>VLOOKUP(M4139,'BASE ARTICLE SAMUEL 25012023 v1'!$A$2:$B$1287,2,FALSE)</f>
        <v>AN</v>
      </c>
      <c r="O4139">
        <f t="shared" si="510"/>
        <v>12.1</v>
      </c>
    </row>
    <row r="4140" spans="1:15" outlineLevel="2" x14ac:dyDescent="0.25">
      <c r="A4140" t="s">
        <v>1280</v>
      </c>
      <c r="B4140" s="74" t="str">
        <f t="shared" si="511"/>
        <v>A</v>
      </c>
      <c r="D4140" t="s">
        <v>1421</v>
      </c>
      <c r="E4140">
        <v>4</v>
      </c>
      <c r="F4140" t="s">
        <v>1422</v>
      </c>
      <c r="G4140" s="71">
        <f>VLOOKUP(M4140,'BASE ARTICLE SAMUEL 25012023 v1'!$A$1:$F$1287,6,FALSE)</f>
        <v>8.48</v>
      </c>
      <c r="H4140" s="6">
        <f>VLOOKUP(M4140,'BASE ARTICLE SAMUEL 25012023 v2'!$A$1:$H$1287,8,FALSE)</f>
        <v>8.48</v>
      </c>
      <c r="I4140">
        <v>12.73</v>
      </c>
      <c r="J4140">
        <f t="shared" si="514"/>
        <v>50.92</v>
      </c>
      <c r="K4140" s="6">
        <f>VLOOKUP(M4140,'BASE ARTICLE SAMUEL 25012023 v2'!$A$1:$K$1287,11,FALSE)</f>
        <v>12.72</v>
      </c>
      <c r="L4140" s="6">
        <f t="shared" si="515"/>
        <v>50.88</v>
      </c>
      <c r="M4140" t="s">
        <v>1421</v>
      </c>
      <c r="N4140" t="str">
        <f>VLOOKUP(M4140,'BASE ARTICLE SAMUEL 25012023 v1'!$A$2:$B$1287,2,FALSE)</f>
        <v>AN</v>
      </c>
      <c r="O4140">
        <f t="shared" si="510"/>
        <v>33.92</v>
      </c>
    </row>
    <row r="4141" spans="1:15" outlineLevel="2" x14ac:dyDescent="0.25">
      <c r="A4141" t="s">
        <v>1280</v>
      </c>
      <c r="B4141" s="74" t="str">
        <f t="shared" si="511"/>
        <v>A</v>
      </c>
      <c r="D4141" t="s">
        <v>1603</v>
      </c>
      <c r="E4141">
        <v>5.8</v>
      </c>
      <c r="F4141" t="s">
        <v>1604</v>
      </c>
      <c r="G4141" s="71">
        <f>VLOOKUP(M4141,'BASE ARTICLE SAMUEL 25012023 v1'!$A$1:$F$1287,6,FALSE)</f>
        <v>50</v>
      </c>
      <c r="H4141" s="6">
        <f>VLOOKUP(M4141,'BASE ARTICLE SAMUEL 25012023 v2'!$A$1:$H$1287,8,FALSE)</f>
        <v>0</v>
      </c>
      <c r="I4141">
        <v>75</v>
      </c>
      <c r="J4141">
        <f t="shared" si="514"/>
        <v>435</v>
      </c>
      <c r="K4141" s="6">
        <f>VLOOKUP(M4141,'BASE ARTICLE SAMUEL 25012023 v2'!$A$1:$K$1287,11,FALSE)</f>
        <v>75</v>
      </c>
      <c r="L4141" s="6">
        <f t="shared" si="515"/>
        <v>435</v>
      </c>
      <c r="M4141" t="s">
        <v>1603</v>
      </c>
      <c r="N4141" t="str">
        <f>VLOOKUP(M4141,'BASE ARTICLE SAMUEL 25012023 v1'!$A$2:$B$1287,2,FALSE)</f>
        <v>AN</v>
      </c>
      <c r="O4141">
        <f t="shared" si="510"/>
        <v>0</v>
      </c>
    </row>
    <row r="4142" spans="1:15" outlineLevel="2" x14ac:dyDescent="0.25">
      <c r="A4142" t="s">
        <v>1280</v>
      </c>
      <c r="B4142" s="74" t="str">
        <f t="shared" si="511"/>
        <v>A</v>
      </c>
      <c r="D4142" t="s">
        <v>1399</v>
      </c>
      <c r="E4142">
        <v>2</v>
      </c>
      <c r="F4142" t="s">
        <v>1400</v>
      </c>
      <c r="G4142" s="71">
        <f>VLOOKUP(M4142,'BASE ARTICLE SAMUEL 25012023 v1'!$A$1:$F$1287,6,FALSE)</f>
        <v>27.09</v>
      </c>
      <c r="H4142" s="6">
        <f>VLOOKUP(M4142,'BASE ARTICLE SAMUEL 25012023 v2'!$A$1:$H$1287,8,FALSE)</f>
        <v>27.09</v>
      </c>
      <c r="I4142">
        <v>40.64</v>
      </c>
      <c r="J4142">
        <f t="shared" si="514"/>
        <v>81.28</v>
      </c>
      <c r="K4142" s="6">
        <f>VLOOKUP(M4142,'BASE ARTICLE SAMUEL 25012023 v2'!$A$1:$K$1287,11,FALSE)</f>
        <v>40.634999999999998</v>
      </c>
      <c r="L4142" s="6">
        <f t="shared" si="515"/>
        <v>81.27</v>
      </c>
      <c r="M4142" t="s">
        <v>1399</v>
      </c>
      <c r="N4142" t="str">
        <f>VLOOKUP(M4142,'BASE ARTICLE SAMUEL 25012023 v1'!$A$2:$B$1287,2,FALSE)</f>
        <v>AN</v>
      </c>
      <c r="O4142">
        <f t="shared" si="510"/>
        <v>54.18</v>
      </c>
    </row>
    <row r="4143" spans="1:15" outlineLevel="2" x14ac:dyDescent="0.25">
      <c r="A4143" t="s">
        <v>1280</v>
      </c>
      <c r="B4143" s="74" t="str">
        <f t="shared" si="511"/>
        <v>A</v>
      </c>
      <c r="D4143" t="s">
        <v>1407</v>
      </c>
      <c r="E4143">
        <v>4</v>
      </c>
      <c r="F4143" t="s">
        <v>1408</v>
      </c>
      <c r="G4143" s="71">
        <f>VLOOKUP(M4143,'BASE ARTICLE SAMUEL 25012023 v1'!$A$1:$F$1287,6,FALSE)</f>
        <v>37.979999999999997</v>
      </c>
      <c r="H4143" s="6">
        <f>VLOOKUP(M4143,'BASE ARTICLE SAMUEL 25012023 v2'!$A$1:$H$1287,8,FALSE)</f>
        <v>37.979999999999997</v>
      </c>
      <c r="I4143">
        <v>56.97</v>
      </c>
      <c r="J4143">
        <f t="shared" si="514"/>
        <v>227.88</v>
      </c>
      <c r="K4143" s="6">
        <f>VLOOKUP(M4143,'BASE ARTICLE SAMUEL 25012023 v2'!$A$1:$K$1287,11,FALSE)</f>
        <v>56.97</v>
      </c>
      <c r="L4143" s="6">
        <f t="shared" si="515"/>
        <v>227.88</v>
      </c>
      <c r="M4143" t="s">
        <v>1407</v>
      </c>
      <c r="N4143" t="str">
        <f>VLOOKUP(M4143,'BASE ARTICLE SAMUEL 25012023 v1'!$A$2:$B$1287,2,FALSE)</f>
        <v>AN</v>
      </c>
      <c r="O4143">
        <f t="shared" si="510"/>
        <v>151.91999999999999</v>
      </c>
    </row>
    <row r="4144" spans="1:15" outlineLevel="2" x14ac:dyDescent="0.25">
      <c r="A4144" t="s">
        <v>1280</v>
      </c>
      <c r="B4144" s="74" t="str">
        <f t="shared" si="511"/>
        <v>A</v>
      </c>
      <c r="D4144" t="s">
        <v>1430</v>
      </c>
      <c r="E4144">
        <v>2</v>
      </c>
      <c r="F4144" t="s">
        <v>1431</v>
      </c>
      <c r="G4144" s="71">
        <f>VLOOKUP(M4144,'BASE ARTICLE SAMUEL 25012023 v1'!$A$1:$F$1287,6,FALSE)</f>
        <v>3.76</v>
      </c>
      <c r="H4144" s="6">
        <f>VLOOKUP(M4144,'BASE ARTICLE SAMUEL 25012023 v2'!$A$1:$H$1287,8,FALSE)</f>
        <v>3.76</v>
      </c>
      <c r="I4144">
        <v>5.64</v>
      </c>
      <c r="J4144">
        <f t="shared" si="514"/>
        <v>11.28</v>
      </c>
      <c r="K4144" s="6">
        <f>VLOOKUP(M4144,'BASE ARTICLE SAMUEL 25012023 v2'!$A$1:$K$1287,11,FALSE)</f>
        <v>5.64</v>
      </c>
      <c r="L4144" s="6">
        <f t="shared" si="515"/>
        <v>11.28</v>
      </c>
      <c r="M4144" t="s">
        <v>1430</v>
      </c>
      <c r="N4144" t="str">
        <f>VLOOKUP(M4144,'BASE ARTICLE SAMUEL 25012023 v1'!$A$2:$B$1287,2,FALSE)</f>
        <v>Z</v>
      </c>
      <c r="O4144">
        <f t="shared" si="510"/>
        <v>7.52</v>
      </c>
    </row>
    <row r="4145" spans="1:15" outlineLevel="2" x14ac:dyDescent="0.25">
      <c r="A4145" t="s">
        <v>1280</v>
      </c>
      <c r="B4145" s="74" t="str">
        <f t="shared" si="511"/>
        <v>A</v>
      </c>
      <c r="D4145" t="s">
        <v>1436</v>
      </c>
      <c r="E4145">
        <v>4</v>
      </c>
      <c r="F4145" t="s">
        <v>1437</v>
      </c>
      <c r="G4145" s="71">
        <f>VLOOKUP(M4145,'BASE ARTICLE SAMUEL 25012023 v1'!$A$1:$F$1287,6,FALSE)</f>
        <v>5.24</v>
      </c>
      <c r="H4145" s="6">
        <f>VLOOKUP(M4145,'BASE ARTICLE SAMUEL 25012023 v2'!$A$1:$H$1287,8,FALSE)</f>
        <v>5.24</v>
      </c>
      <c r="I4145">
        <v>7.85</v>
      </c>
      <c r="J4145">
        <f t="shared" si="514"/>
        <v>31.4</v>
      </c>
      <c r="K4145" s="6">
        <f>VLOOKUP(M4145,'BASE ARTICLE SAMUEL 25012023 v2'!$A$1:$K$1287,11,FALSE)</f>
        <v>7.86</v>
      </c>
      <c r="L4145" s="6">
        <f t="shared" si="515"/>
        <v>31.44</v>
      </c>
      <c r="M4145" t="s">
        <v>1436</v>
      </c>
      <c r="N4145" t="str">
        <f>VLOOKUP(M4145,'BASE ARTICLE SAMUEL 25012023 v1'!$A$2:$B$1287,2,FALSE)</f>
        <v>AN</v>
      </c>
      <c r="O4145">
        <f t="shared" si="510"/>
        <v>20.96</v>
      </c>
    </row>
    <row r="4146" spans="1:15" outlineLevel="2" x14ac:dyDescent="0.25">
      <c r="A4146" t="s">
        <v>1280</v>
      </c>
      <c r="B4146" s="74" t="str">
        <f t="shared" si="511"/>
        <v>A</v>
      </c>
      <c r="D4146" t="s">
        <v>1361</v>
      </c>
      <c r="E4146">
        <v>28</v>
      </c>
      <c r="F4146" t="s">
        <v>1362</v>
      </c>
      <c r="G4146" s="71">
        <f>VLOOKUP(M4146,'BASE ARTICLE SAMUEL 25012023 v1'!$A$1:$F$1287,6,FALSE)</f>
        <v>0.54</v>
      </c>
      <c r="H4146" s="6">
        <f>VLOOKUP(M4146,'BASE ARTICLE SAMUEL 25012023 v2'!$A$1:$H$1287,8,FALSE)</f>
        <v>0.54</v>
      </c>
      <c r="I4146">
        <v>0.81</v>
      </c>
      <c r="J4146">
        <f t="shared" si="514"/>
        <v>22.68</v>
      </c>
      <c r="K4146" s="6">
        <f>VLOOKUP(M4146,'BASE ARTICLE SAMUEL 25012023 v2'!$A$1:$K$1287,11,FALSE)</f>
        <v>0.81</v>
      </c>
      <c r="L4146" s="6">
        <f t="shared" si="515"/>
        <v>22.68</v>
      </c>
      <c r="M4146" t="s">
        <v>1361</v>
      </c>
      <c r="N4146" t="str">
        <f>VLOOKUP(M4146,'BASE ARTICLE SAMUEL 25012023 v1'!$A$2:$B$1287,2,FALSE)</f>
        <v>AN</v>
      </c>
      <c r="O4146">
        <f t="shared" si="510"/>
        <v>15.120000000000001</v>
      </c>
    </row>
    <row r="4147" spans="1:15" outlineLevel="2" x14ac:dyDescent="0.25">
      <c r="A4147" t="s">
        <v>1280</v>
      </c>
      <c r="B4147" s="74" t="str">
        <f t="shared" si="511"/>
        <v>A</v>
      </c>
      <c r="D4147" t="s">
        <v>1187</v>
      </c>
      <c r="E4147">
        <v>8</v>
      </c>
      <c r="F4147" t="s">
        <v>1188</v>
      </c>
      <c r="G4147" s="71">
        <f>VLOOKUP(M4147,'BASE ARTICLE SAMUEL 25012023 v1'!$A$1:$F$1287,6,FALSE)</f>
        <v>22</v>
      </c>
      <c r="H4147" s="6">
        <f>VLOOKUP(M4147,'BASE ARTICLE SAMUEL 25012023 v2'!$A$1:$H$1287,8,FALSE)</f>
        <v>3.63</v>
      </c>
      <c r="I4147">
        <v>5.18</v>
      </c>
      <c r="J4147">
        <f t="shared" si="514"/>
        <v>41.44</v>
      </c>
      <c r="K4147" s="6">
        <f>VLOOKUP(M4147,'BASE ARTICLE SAMUEL 25012023 v2'!$A$1:$K$1287,11,FALSE)</f>
        <v>5.4450000000000003</v>
      </c>
      <c r="L4147" s="6">
        <f t="shared" si="515"/>
        <v>43.56</v>
      </c>
      <c r="M4147" t="s">
        <v>1187</v>
      </c>
      <c r="N4147" t="str">
        <f>VLOOKUP(M4147,'BASE ARTICLE SAMUEL 25012023 v1'!$A$2:$B$1287,2,FALSE)</f>
        <v>AN</v>
      </c>
      <c r="O4147">
        <f t="shared" si="510"/>
        <v>29.04</v>
      </c>
    </row>
    <row r="4148" spans="1:15" outlineLevel="2" x14ac:dyDescent="0.25">
      <c r="A4148" t="s">
        <v>1280</v>
      </c>
      <c r="B4148" s="74" t="str">
        <f t="shared" si="511"/>
        <v>A</v>
      </c>
      <c r="D4148" t="s">
        <v>1587</v>
      </c>
      <c r="E4148">
        <v>4</v>
      </c>
      <c r="F4148" t="s">
        <v>1588</v>
      </c>
      <c r="G4148" s="71">
        <f>VLOOKUP(M4148,'BASE ARTICLE SAMUEL 25012023 v1'!$A$1:$F$1287,6,FALSE)</f>
        <v>0.37</v>
      </c>
      <c r="H4148" s="6">
        <f>VLOOKUP(M4148,'BASE ARTICLE SAMUEL 25012023 v2'!$A$1:$H$1287,8,FALSE)</f>
        <v>0.37</v>
      </c>
      <c r="I4148">
        <v>0.55000000000000004</v>
      </c>
      <c r="J4148">
        <f t="shared" si="514"/>
        <v>2.2000000000000002</v>
      </c>
      <c r="K4148" s="6">
        <f>VLOOKUP(M4148,'BASE ARTICLE SAMUEL 25012023 v2'!$A$1:$K$1287,11,FALSE)</f>
        <v>0.55000000000000004</v>
      </c>
      <c r="L4148" s="6">
        <f t="shared" si="515"/>
        <v>2.2000000000000002</v>
      </c>
      <c r="M4148" t="s">
        <v>1587</v>
      </c>
      <c r="N4148" t="str">
        <f>VLOOKUP(M4148,'BASE ARTICLE SAMUEL 25012023 v1'!$A$2:$B$1287,2,FALSE)</f>
        <v>AS</v>
      </c>
      <c r="O4148">
        <f t="shared" si="510"/>
        <v>1.48</v>
      </c>
    </row>
    <row r="4149" spans="1:15" outlineLevel="2" x14ac:dyDescent="0.25">
      <c r="A4149" t="s">
        <v>1280</v>
      </c>
      <c r="B4149" s="74" t="str">
        <f t="shared" si="511"/>
        <v>A</v>
      </c>
      <c r="D4149" t="s">
        <v>1589</v>
      </c>
      <c r="E4149">
        <v>4</v>
      </c>
      <c r="F4149" t="s">
        <v>1590</v>
      </c>
      <c r="G4149" s="71">
        <f>VLOOKUP(M4149,'BASE ARTICLE SAMUEL 25012023 v1'!$A$1:$F$1287,6,FALSE)</f>
        <v>1.05</v>
      </c>
      <c r="H4149" s="6">
        <f>VLOOKUP(M4149,'BASE ARTICLE SAMUEL 25012023 v2'!$A$1:$H$1287,8,FALSE)</f>
        <v>1.05</v>
      </c>
      <c r="I4149">
        <v>1.58</v>
      </c>
      <c r="J4149">
        <f t="shared" si="514"/>
        <v>6.32</v>
      </c>
      <c r="K4149" s="6">
        <f>VLOOKUP(M4149,'BASE ARTICLE SAMUEL 25012023 v2'!$A$1:$K$1287,11,FALSE)</f>
        <v>1.58</v>
      </c>
      <c r="L4149" s="6">
        <f t="shared" si="515"/>
        <v>6.32</v>
      </c>
      <c r="M4149" t="s">
        <v>1589</v>
      </c>
      <c r="N4149" t="str">
        <f>VLOOKUP(M4149,'BASE ARTICLE SAMUEL 25012023 v1'!$A$2:$B$1287,2,FALSE)</f>
        <v>AS</v>
      </c>
      <c r="O4149">
        <f t="shared" si="510"/>
        <v>4.2</v>
      </c>
    </row>
    <row r="4150" spans="1:15" outlineLevel="2" x14ac:dyDescent="0.25">
      <c r="A4150" t="s">
        <v>1280</v>
      </c>
      <c r="B4150" s="74" t="str">
        <f t="shared" si="511"/>
        <v>A</v>
      </c>
      <c r="D4150" t="s">
        <v>2489</v>
      </c>
      <c r="E4150">
        <v>1</v>
      </c>
      <c r="F4150" t="s">
        <v>2490</v>
      </c>
      <c r="G4150" s="71">
        <f>VLOOKUP(M4150,'BASE ARTICLE SAMUEL 25012023 v1'!$A$1:$F$1287,6,FALSE)</f>
        <v>20.5</v>
      </c>
      <c r="H4150" s="6">
        <f>VLOOKUP(M4150,'BASE ARTICLE SAMUEL 25012023 v2'!$A$1:$H$1287,8,FALSE)</f>
        <v>20.5</v>
      </c>
      <c r="I4150">
        <v>33</v>
      </c>
      <c r="J4150">
        <f t="shared" si="514"/>
        <v>33</v>
      </c>
      <c r="K4150" s="6">
        <f>VLOOKUP(M4150,'BASE ARTICLE SAMUEL 25012023 v2'!$A$1:$K$1287,11,FALSE)</f>
        <v>22.55</v>
      </c>
      <c r="L4150" s="6">
        <f t="shared" si="515"/>
        <v>22.55</v>
      </c>
      <c r="M4150" t="s">
        <v>2489</v>
      </c>
      <c r="N4150" t="str">
        <f>VLOOKUP(M4150,'BASE ARTICLE SAMUEL 25012023 v1'!$A$2:$B$1287,2,FALSE)</f>
        <v>AN</v>
      </c>
      <c r="O4150">
        <f t="shared" si="510"/>
        <v>20.5</v>
      </c>
    </row>
    <row r="4151" spans="1:15" outlineLevel="1" x14ac:dyDescent="0.25">
      <c r="A4151" s="74" t="s">
        <v>4340</v>
      </c>
      <c r="B4151" s="74" t="str">
        <f t="shared" si="511"/>
        <v>PCG6EHA</v>
      </c>
      <c r="H4151" s="6" t="e">
        <f>VLOOKUP(M4151,'BASE ARTICLE SAMUEL 25012023 v2'!$A$1:$H$1287,8,FALSE)</f>
        <v>#N/A</v>
      </c>
      <c r="K4151" s="6" t="e">
        <f>VLOOKUP(M4151,'BASE ARTICLE SAMUEL 25012023 v2'!$A$1:$K$1287,11,FALSE)</f>
        <v>#N/A</v>
      </c>
      <c r="L4151" s="6">
        <f>SUBTOTAL(9,L4128:L4150)</f>
        <v>1334.661449768</v>
      </c>
      <c r="O4151">
        <f>SUBTOTAL(9,O4128:O4150)</f>
        <v>610.12530000000004</v>
      </c>
    </row>
    <row r="4152" spans="1:15" outlineLevel="2" x14ac:dyDescent="0.25">
      <c r="A4152" t="s">
        <v>1568</v>
      </c>
      <c r="B4152" s="74" t="str">
        <f t="shared" si="511"/>
        <v/>
      </c>
      <c r="D4152">
        <v>8110608018</v>
      </c>
      <c r="E4152">
        <v>130</v>
      </c>
      <c r="F4152" t="s">
        <v>1228</v>
      </c>
      <c r="G4152" s="71">
        <f>VLOOKUP(M4152,'BASE ARTICLE SAMUEL 25012023 v1'!$A$1:$F$1287,6,FALSE)</f>
        <v>0.41</v>
      </c>
      <c r="H4152" s="6">
        <f>VLOOKUP(M4152,'BASE ARTICLE SAMUEL 25012023 v2'!$A$1:$H$1287,8,FALSE)</f>
        <v>0.41</v>
      </c>
      <c r="I4152">
        <v>0.54500000000000004</v>
      </c>
      <c r="J4152">
        <f t="shared" ref="J4152:J4178" si="516">E4152*I4152</f>
        <v>70.850000000000009</v>
      </c>
      <c r="K4152" s="6">
        <f>VLOOKUP(M4152,'BASE ARTICLE SAMUEL 25012023 v2'!$A$1:$K$1287,11,FALSE)</f>
        <v>0.54530000000000001</v>
      </c>
      <c r="L4152" s="6">
        <f t="shared" ref="L4152:L4178" si="517">E4152*K4152</f>
        <v>70.888999999999996</v>
      </c>
      <c r="M4152">
        <v>8110608018</v>
      </c>
      <c r="N4152" t="str">
        <f>VLOOKUP(M4152,'BASE ARTICLE SAMUEL 25012023 v1'!$A$2:$B$1287,2,FALSE)</f>
        <v>AN</v>
      </c>
      <c r="O4152">
        <f t="shared" ref="O4152:O4217" si="518">E4152*H4152</f>
        <v>53.3</v>
      </c>
    </row>
    <row r="4153" spans="1:15" outlineLevel="2" x14ac:dyDescent="0.25">
      <c r="A4153" t="s">
        <v>1568</v>
      </c>
      <c r="B4153" s="74" t="str">
        <f t="shared" si="511"/>
        <v/>
      </c>
      <c r="D4153">
        <v>8210603018</v>
      </c>
      <c r="E4153">
        <v>16</v>
      </c>
      <c r="F4153" t="s">
        <v>1229</v>
      </c>
      <c r="G4153" s="71">
        <f>VLOOKUP(M4153,'BASE ARTICLE SAMUEL 25012023 v1'!$A$1:$F$1287,6,FALSE)</f>
        <v>0.09</v>
      </c>
      <c r="H4153" s="6">
        <f>VLOOKUP(M4153,'BASE ARTICLE SAMUEL 25012023 v2'!$A$1:$H$1287,8,FALSE)</f>
        <v>0.09</v>
      </c>
      <c r="I4153">
        <v>0.14000000000000001</v>
      </c>
      <c r="J4153">
        <f t="shared" si="516"/>
        <v>2.2400000000000002</v>
      </c>
      <c r="K4153" s="6">
        <f>VLOOKUP(M4153,'BASE ARTICLE SAMUEL 25012023 v2'!$A$1:$K$1287,11,FALSE)</f>
        <v>0.14000000399999998</v>
      </c>
      <c r="L4153" s="6">
        <f t="shared" si="517"/>
        <v>2.2400000639999997</v>
      </c>
      <c r="M4153">
        <v>8210603018</v>
      </c>
      <c r="N4153" t="str">
        <f>VLOOKUP(M4153,'BASE ARTICLE SAMUEL 25012023 v1'!$A$2:$B$1287,2,FALSE)</f>
        <v>AN</v>
      </c>
      <c r="O4153">
        <f t="shared" si="518"/>
        <v>1.44</v>
      </c>
    </row>
    <row r="4154" spans="1:15" outlineLevel="2" x14ac:dyDescent="0.25">
      <c r="A4154" t="s">
        <v>1568</v>
      </c>
      <c r="B4154" s="74" t="str">
        <f t="shared" si="511"/>
        <v/>
      </c>
      <c r="D4154">
        <v>8210707018</v>
      </c>
      <c r="E4154">
        <v>42</v>
      </c>
      <c r="F4154" t="s">
        <v>1230</v>
      </c>
      <c r="G4154" s="71">
        <f>VLOOKUP(M4154,'BASE ARTICLE SAMUEL 25012023 v1'!$A$1:$F$1287,6,FALSE)</f>
        <v>0.24</v>
      </c>
      <c r="H4154" s="6">
        <f>VLOOKUP(M4154,'BASE ARTICLE SAMUEL 25012023 v2'!$A$1:$H$1287,8,FALSE)</f>
        <v>0.24</v>
      </c>
      <c r="I4154">
        <v>0.35</v>
      </c>
      <c r="J4154">
        <f t="shared" si="516"/>
        <v>14.7</v>
      </c>
      <c r="K4154" s="6">
        <f>VLOOKUP(M4154,'BASE ARTICLE SAMUEL 25012023 v2'!$A$1:$K$1287,11,FALSE)</f>
        <v>0.34999999199999998</v>
      </c>
      <c r="L4154" s="6">
        <f t="shared" si="517"/>
        <v>14.699999664</v>
      </c>
      <c r="M4154">
        <v>8210707018</v>
      </c>
      <c r="N4154" t="str">
        <f>VLOOKUP(M4154,'BASE ARTICLE SAMUEL 25012023 v1'!$A$2:$B$1287,2,FALSE)</f>
        <v>AN</v>
      </c>
      <c r="O4154">
        <f t="shared" si="518"/>
        <v>10.08</v>
      </c>
    </row>
    <row r="4155" spans="1:15" outlineLevel="2" x14ac:dyDescent="0.25">
      <c r="A4155" t="s">
        <v>1568</v>
      </c>
      <c r="B4155" s="74" t="str">
        <f t="shared" si="511"/>
        <v/>
      </c>
      <c r="D4155">
        <v>8412602518</v>
      </c>
      <c r="E4155">
        <v>6</v>
      </c>
      <c r="F4155" t="s">
        <v>1483</v>
      </c>
      <c r="G4155" s="71">
        <f>VLOOKUP(M4155,'BASE ARTICLE SAMUEL 25012023 v1'!$A$1:$F$1287,6,FALSE)</f>
        <v>0.04</v>
      </c>
      <c r="H4155" s="6">
        <f>VLOOKUP(M4155,'BASE ARTICLE SAMUEL 25012023 v2'!$A$1:$H$1287,8,FALSE)</f>
        <v>0.04</v>
      </c>
      <c r="I4155">
        <v>0.05</v>
      </c>
      <c r="J4155">
        <f t="shared" si="516"/>
        <v>0.30000000000000004</v>
      </c>
      <c r="K4155" s="6">
        <f>VLOOKUP(M4155,'BASE ARTICLE SAMUEL 25012023 v2'!$A$1:$K$1287,11,FALSE)</f>
        <v>0.05</v>
      </c>
      <c r="L4155" s="6">
        <f t="shared" si="517"/>
        <v>0.30000000000000004</v>
      </c>
      <c r="M4155">
        <v>8412602518</v>
      </c>
      <c r="N4155" t="str">
        <f>VLOOKUP(M4155,'BASE ARTICLE SAMUEL 25012023 v1'!$A$2:$B$1287,2,FALSE)</f>
        <v>AN</v>
      </c>
      <c r="O4155">
        <f t="shared" si="518"/>
        <v>0.24</v>
      </c>
    </row>
    <row r="4156" spans="1:15" outlineLevel="2" x14ac:dyDescent="0.25">
      <c r="A4156" t="s">
        <v>1568</v>
      </c>
      <c r="B4156" s="74" t="str">
        <f t="shared" si="511"/>
        <v/>
      </c>
      <c r="D4156">
        <v>8434000618</v>
      </c>
      <c r="E4156">
        <v>6</v>
      </c>
      <c r="F4156" t="s">
        <v>1485</v>
      </c>
      <c r="G4156" s="71">
        <f>VLOOKUP(M4156,'BASE ARTICLE SAMUEL 25012023 v1'!$A$1:$F$1287,6,FALSE)</f>
        <v>0.02</v>
      </c>
      <c r="H4156" s="6">
        <f>VLOOKUP(M4156,'BASE ARTICLE SAMUEL 25012023 v2'!$A$1:$H$1287,8,FALSE)</f>
        <v>0.02</v>
      </c>
      <c r="I4156">
        <v>0.03</v>
      </c>
      <c r="J4156">
        <f t="shared" si="516"/>
        <v>0.18</v>
      </c>
      <c r="K4156" s="6">
        <f>VLOOKUP(M4156,'BASE ARTICLE SAMUEL 25012023 v2'!$A$1:$K$1287,11,FALSE)</f>
        <v>0.03</v>
      </c>
      <c r="L4156" s="6">
        <f t="shared" si="517"/>
        <v>0.18</v>
      </c>
      <c r="M4156">
        <v>8434000618</v>
      </c>
      <c r="N4156" t="str">
        <f>VLOOKUP(M4156,'BASE ARTICLE SAMUEL 25012023 v1'!$A$2:$B$1287,2,FALSE)</f>
        <v>AN</v>
      </c>
      <c r="O4156">
        <f t="shared" si="518"/>
        <v>0.12</v>
      </c>
    </row>
    <row r="4157" spans="1:15" outlineLevel="2" x14ac:dyDescent="0.25">
      <c r="A4157" t="s">
        <v>1568</v>
      </c>
      <c r="B4157" s="74" t="str">
        <f t="shared" si="511"/>
        <v/>
      </c>
      <c r="D4157">
        <v>8710605018</v>
      </c>
      <c r="E4157">
        <v>6</v>
      </c>
      <c r="F4157" t="s">
        <v>1896</v>
      </c>
      <c r="G4157" s="71">
        <f>VLOOKUP(M4157,'BASE ARTICLE SAMUEL 25012023 v1'!$A$1:$F$1287,6,FALSE)</f>
        <v>0.2</v>
      </c>
      <c r="H4157" s="6">
        <f>VLOOKUP(M4157,'BASE ARTICLE SAMUEL 25012023 v2'!$A$1:$H$1287,8,FALSE)</f>
        <v>0.2</v>
      </c>
      <c r="I4157">
        <v>0.3</v>
      </c>
      <c r="J4157">
        <f t="shared" si="516"/>
        <v>1.7999999999999998</v>
      </c>
      <c r="K4157" s="6">
        <f>VLOOKUP(M4157,'BASE ARTICLE SAMUEL 25012023 v2'!$A$1:$K$1287,11,FALSE)</f>
        <v>0.30000000000000004</v>
      </c>
      <c r="L4157" s="6">
        <f t="shared" si="517"/>
        <v>1.8000000000000003</v>
      </c>
      <c r="M4157">
        <v>8710605018</v>
      </c>
      <c r="N4157" t="str">
        <f>VLOOKUP(M4157,'BASE ARTICLE SAMUEL 25012023 v1'!$A$2:$B$1287,2,FALSE)</f>
        <v>AN</v>
      </c>
      <c r="O4157">
        <f t="shared" si="518"/>
        <v>1.2000000000000002</v>
      </c>
    </row>
    <row r="4158" spans="1:15" outlineLevel="2" x14ac:dyDescent="0.25">
      <c r="A4158" t="s">
        <v>1568</v>
      </c>
      <c r="B4158" s="74" t="str">
        <f t="shared" si="511"/>
        <v/>
      </c>
      <c r="D4158" t="s">
        <v>1174</v>
      </c>
      <c r="E4158">
        <v>5</v>
      </c>
      <c r="F4158" t="s">
        <v>1175</v>
      </c>
      <c r="G4158" s="71">
        <f>VLOOKUP(M4158,'BASE ARTICLE SAMUEL 25012023 v1'!$A$1:$F$1287,6,FALSE)</f>
        <v>8.26</v>
      </c>
      <c r="H4158" s="6">
        <f>VLOOKUP(M4158,'BASE ARTICLE SAMUEL 25012023 v2'!$A$1:$H$1287,8,FALSE)</f>
        <v>9.1</v>
      </c>
      <c r="I4158">
        <v>12.39</v>
      </c>
      <c r="J4158">
        <f t="shared" si="516"/>
        <v>61.95</v>
      </c>
      <c r="K4158" s="6">
        <f>VLOOKUP(M4158,'BASE ARTICLE SAMUEL 25012023 v2'!$A$1:$K$1287,11,FALSE)</f>
        <v>13.65</v>
      </c>
      <c r="L4158" s="6">
        <f t="shared" si="517"/>
        <v>68.25</v>
      </c>
      <c r="M4158" t="s">
        <v>1174</v>
      </c>
      <c r="N4158" t="str">
        <f>VLOOKUP(M4158,'BASE ARTICLE SAMUEL 25012023 v1'!$A$2:$B$1287,2,FALSE)</f>
        <v>AS</v>
      </c>
      <c r="O4158">
        <f t="shared" si="518"/>
        <v>45.5</v>
      </c>
    </row>
    <row r="4159" spans="1:15" outlineLevel="2" x14ac:dyDescent="0.25">
      <c r="A4159" t="s">
        <v>1568</v>
      </c>
      <c r="B4159" s="74" t="str">
        <f t="shared" si="511"/>
        <v/>
      </c>
      <c r="D4159" t="s">
        <v>1168</v>
      </c>
      <c r="E4159">
        <v>15</v>
      </c>
      <c r="F4159" t="s">
        <v>1169</v>
      </c>
      <c r="G4159" s="71">
        <f>VLOOKUP(M4159,'BASE ARTICLE SAMUEL 25012023 v1'!$A$1:$F$1287,6,FALSE)</f>
        <v>7.4</v>
      </c>
      <c r="H4159" s="6">
        <f>VLOOKUP(M4159,'BASE ARTICLE SAMUEL 25012023 v2'!$A$1:$H$1287,8,FALSE)</f>
        <v>7.77</v>
      </c>
      <c r="I4159">
        <v>11.1</v>
      </c>
      <c r="J4159">
        <f t="shared" si="516"/>
        <v>166.5</v>
      </c>
      <c r="K4159" s="6">
        <f>VLOOKUP(M4159,'BASE ARTICLE SAMUEL 25012023 v2'!$A$1:$K$1287,11,FALSE)</f>
        <v>11.654999999999999</v>
      </c>
      <c r="L4159" s="6">
        <f t="shared" si="517"/>
        <v>174.82499999999999</v>
      </c>
      <c r="M4159" t="s">
        <v>1168</v>
      </c>
      <c r="N4159" t="str">
        <f>VLOOKUP(M4159,'BASE ARTICLE SAMUEL 25012023 v1'!$A$2:$B$1287,2,FALSE)</f>
        <v>AS</v>
      </c>
      <c r="O4159">
        <f t="shared" si="518"/>
        <v>116.55</v>
      </c>
    </row>
    <row r="4160" spans="1:15" outlineLevel="2" x14ac:dyDescent="0.25">
      <c r="A4160" t="s">
        <v>1568</v>
      </c>
      <c r="B4160" s="74" t="str">
        <f t="shared" si="511"/>
        <v/>
      </c>
      <c r="D4160" t="s">
        <v>2491</v>
      </c>
      <c r="E4160">
        <v>1</v>
      </c>
      <c r="F4160" t="s">
        <v>2492</v>
      </c>
      <c r="G4160" s="71">
        <f>VLOOKUP(M4160,'BASE ARTICLE SAMUEL 25012023 v1'!$A$1:$F$1287,6,FALSE)</f>
        <v>0.67</v>
      </c>
      <c r="H4160" s="6">
        <f>VLOOKUP(M4160,'BASE ARTICLE SAMUEL 25012023 v2'!$A$1:$H$1287,8,FALSE)</f>
        <v>0.67</v>
      </c>
      <c r="I4160">
        <v>0.73699999999999999</v>
      </c>
      <c r="J4160">
        <f t="shared" si="516"/>
        <v>0.73699999999999999</v>
      </c>
      <c r="K4160" s="6">
        <f>VLOOKUP(M4160,'BASE ARTICLE SAMUEL 25012023 v2'!$A$1:$K$1287,11,FALSE)</f>
        <v>0.7370000000000001</v>
      </c>
      <c r="L4160" s="6">
        <f t="shared" si="517"/>
        <v>0.7370000000000001</v>
      </c>
      <c r="M4160" t="s">
        <v>2491</v>
      </c>
      <c r="N4160" t="str">
        <f>VLOOKUP(M4160,'BASE ARTICLE SAMUEL 25012023 v1'!$A$2:$B$1287,2,FALSE)</f>
        <v>AN</v>
      </c>
      <c r="O4160">
        <f t="shared" si="518"/>
        <v>0.67</v>
      </c>
    </row>
    <row r="4161" spans="1:15" outlineLevel="2" x14ac:dyDescent="0.25">
      <c r="A4161" t="s">
        <v>1568</v>
      </c>
      <c r="B4161" s="74" t="str">
        <f t="shared" si="511"/>
        <v/>
      </c>
      <c r="D4161" t="s">
        <v>1194</v>
      </c>
      <c r="E4161">
        <v>8</v>
      </c>
      <c r="F4161" t="s">
        <v>1195</v>
      </c>
      <c r="G4161" s="71">
        <f>VLOOKUP(M4161,'BASE ARTICLE SAMUEL 25012023 v1'!$A$1:$F$1287,6,FALSE)</f>
        <v>18.3</v>
      </c>
      <c r="H4161" s="6">
        <f>VLOOKUP(M4161,'BASE ARTICLE SAMUEL 25012023 v2'!$A$1:$H$1287,8,FALSE)</f>
        <v>3.0500000000000003</v>
      </c>
      <c r="I4161">
        <v>5.18</v>
      </c>
      <c r="J4161">
        <f t="shared" si="516"/>
        <v>41.44</v>
      </c>
      <c r="K4161" s="6">
        <f>VLOOKUP(M4161,'BASE ARTICLE SAMUEL 25012023 v2'!$A$1:$K$1287,11,FALSE)</f>
        <v>5.1850000000000005</v>
      </c>
      <c r="L4161" s="6">
        <f t="shared" si="517"/>
        <v>41.480000000000004</v>
      </c>
      <c r="M4161" t="s">
        <v>1194</v>
      </c>
      <c r="N4161" t="str">
        <f>VLOOKUP(M4161,'BASE ARTICLE SAMUEL 25012023 v1'!$A$2:$B$1287,2,FALSE)</f>
        <v>AN</v>
      </c>
      <c r="O4161">
        <f t="shared" si="518"/>
        <v>24.400000000000002</v>
      </c>
    </row>
    <row r="4162" spans="1:15" outlineLevel="2" x14ac:dyDescent="0.25">
      <c r="A4162" t="s">
        <v>1568</v>
      </c>
      <c r="B4162" s="74" t="str">
        <f t="shared" si="511"/>
        <v/>
      </c>
      <c r="D4162" t="s">
        <v>200</v>
      </c>
      <c r="E4162">
        <v>1</v>
      </c>
      <c r="F4162" t="s">
        <v>201</v>
      </c>
      <c r="G4162" s="71">
        <f>VLOOKUP(M4162,'BASE ARTICLE SAMUEL 25012023 v1'!$A$1:$F$1287,6,FALSE)</f>
        <v>18.350000000000001</v>
      </c>
      <c r="H4162" s="6">
        <f>VLOOKUP(M4162,'BASE ARTICLE SAMUEL 25012023 v2'!$A$1:$H$1287,8,FALSE)</f>
        <v>18.350000000000001</v>
      </c>
      <c r="I4162">
        <v>23.95</v>
      </c>
      <c r="J4162">
        <f t="shared" si="516"/>
        <v>23.95</v>
      </c>
      <c r="K4162" s="6">
        <f>VLOOKUP(M4162,'BASE ARTICLE SAMUEL 25012023 v2'!$A$1:$K$1287,11,FALSE)</f>
        <v>23.855000000000004</v>
      </c>
      <c r="L4162" s="6">
        <f t="shared" si="517"/>
        <v>23.855000000000004</v>
      </c>
      <c r="M4162" t="s">
        <v>200</v>
      </c>
      <c r="N4162" t="str">
        <f>VLOOKUP(M4162,'BASE ARTICLE SAMUEL 25012023 v1'!$A$2:$B$1287,2,FALSE)</f>
        <v>AS</v>
      </c>
      <c r="O4162">
        <f t="shared" si="518"/>
        <v>18.350000000000001</v>
      </c>
    </row>
    <row r="4163" spans="1:15" outlineLevel="2" x14ac:dyDescent="0.25">
      <c r="A4163" t="s">
        <v>1568</v>
      </c>
      <c r="B4163" s="74" t="str">
        <f t="shared" si="511"/>
        <v/>
      </c>
      <c r="D4163" t="s">
        <v>1113</v>
      </c>
      <c r="E4163">
        <v>1</v>
      </c>
      <c r="F4163" t="s">
        <v>1114</v>
      </c>
      <c r="G4163" s="71">
        <f>VLOOKUP(M4163,'BASE ARTICLE SAMUEL 25012023 v1'!$A$1:$F$1287,6,FALSE)</f>
        <v>22.94</v>
      </c>
      <c r="H4163" s="6">
        <f>VLOOKUP(M4163,'BASE ARTICLE SAMUEL 25012023 v2'!$A$1:$H$1287,8,FALSE)</f>
        <v>22.94</v>
      </c>
      <c r="I4163">
        <v>29.6</v>
      </c>
      <c r="J4163">
        <f t="shared" si="516"/>
        <v>29.6</v>
      </c>
      <c r="K4163" s="6">
        <f>VLOOKUP(M4163,'BASE ARTICLE SAMUEL 25012023 v2'!$A$1:$K$1287,11,FALSE)</f>
        <v>29.822000000000003</v>
      </c>
      <c r="L4163" s="6">
        <f t="shared" si="517"/>
        <v>29.822000000000003</v>
      </c>
      <c r="M4163" t="s">
        <v>1113</v>
      </c>
      <c r="N4163" t="str">
        <f>VLOOKUP(M4163,'BASE ARTICLE SAMUEL 25012023 v1'!$A$2:$B$1287,2,FALSE)</f>
        <v>AS</v>
      </c>
      <c r="O4163">
        <f t="shared" si="518"/>
        <v>22.94</v>
      </c>
    </row>
    <row r="4164" spans="1:15" outlineLevel="2" x14ac:dyDescent="0.25">
      <c r="A4164" t="s">
        <v>1568</v>
      </c>
      <c r="B4164" s="74" t="str">
        <f t="shared" ref="B4164:B4227" si="519">MID(A4164,7,100)</f>
        <v/>
      </c>
      <c r="D4164" t="s">
        <v>1418</v>
      </c>
      <c r="E4164">
        <v>2</v>
      </c>
      <c r="F4164" t="s">
        <v>1419</v>
      </c>
      <c r="G4164" s="71">
        <f>VLOOKUP(M4164,'BASE ARTICLE SAMUEL 25012023 v1'!$A$1:$F$1287,6,FALSE)</f>
        <v>8.06</v>
      </c>
      <c r="H4164" s="6">
        <f>VLOOKUP(M4164,'BASE ARTICLE SAMUEL 25012023 v2'!$A$1:$H$1287,8,FALSE)</f>
        <v>8.06</v>
      </c>
      <c r="I4164">
        <v>12.09</v>
      </c>
      <c r="J4164">
        <f t="shared" si="516"/>
        <v>24.18</v>
      </c>
      <c r="K4164" s="6">
        <f>VLOOKUP(M4164,'BASE ARTICLE SAMUEL 25012023 v2'!$A$1:$K$1287,11,FALSE)</f>
        <v>12.09</v>
      </c>
      <c r="L4164" s="6">
        <f t="shared" si="517"/>
        <v>24.18</v>
      </c>
      <c r="M4164" t="s">
        <v>1418</v>
      </c>
      <c r="N4164" t="str">
        <f>VLOOKUP(M4164,'BASE ARTICLE SAMUEL 25012023 v1'!$A$2:$B$1287,2,FALSE)</f>
        <v>AN</v>
      </c>
      <c r="O4164">
        <f t="shared" si="518"/>
        <v>16.12</v>
      </c>
    </row>
    <row r="4165" spans="1:15" outlineLevel="2" x14ac:dyDescent="0.25">
      <c r="A4165" t="s">
        <v>1568</v>
      </c>
      <c r="B4165" s="74" t="str">
        <f t="shared" si="519"/>
        <v/>
      </c>
      <c r="D4165" t="s">
        <v>1418</v>
      </c>
      <c r="E4165">
        <v>2</v>
      </c>
      <c r="F4165" t="s">
        <v>1419</v>
      </c>
      <c r="G4165" s="71">
        <f>VLOOKUP(M4165,'BASE ARTICLE SAMUEL 25012023 v1'!$A$1:$F$1287,6,FALSE)</f>
        <v>8.06</v>
      </c>
      <c r="H4165" s="6">
        <f>VLOOKUP(M4165,'BASE ARTICLE SAMUEL 25012023 v2'!$A$1:$H$1287,8,FALSE)</f>
        <v>8.06</v>
      </c>
      <c r="I4165">
        <v>12.09</v>
      </c>
      <c r="J4165">
        <f t="shared" si="516"/>
        <v>24.18</v>
      </c>
      <c r="K4165" s="6">
        <f>VLOOKUP(M4165,'BASE ARTICLE SAMUEL 25012023 v2'!$A$1:$K$1287,11,FALSE)</f>
        <v>12.09</v>
      </c>
      <c r="L4165" s="6">
        <f t="shared" si="517"/>
        <v>24.18</v>
      </c>
      <c r="M4165" t="s">
        <v>1418</v>
      </c>
      <c r="N4165" t="str">
        <f>VLOOKUP(M4165,'BASE ARTICLE SAMUEL 25012023 v1'!$A$2:$B$1287,2,FALSE)</f>
        <v>AN</v>
      </c>
      <c r="O4165">
        <f t="shared" si="518"/>
        <v>16.12</v>
      </c>
    </row>
    <row r="4166" spans="1:15" outlineLevel="2" x14ac:dyDescent="0.25">
      <c r="A4166" t="s">
        <v>1568</v>
      </c>
      <c r="B4166" s="74" t="str">
        <f t="shared" si="519"/>
        <v/>
      </c>
      <c r="D4166" t="s">
        <v>1421</v>
      </c>
      <c r="E4166">
        <v>4</v>
      </c>
      <c r="F4166" t="s">
        <v>1422</v>
      </c>
      <c r="G4166" s="71">
        <f>VLOOKUP(M4166,'BASE ARTICLE SAMUEL 25012023 v1'!$A$1:$F$1287,6,FALSE)</f>
        <v>8.48</v>
      </c>
      <c r="H4166" s="6">
        <f>VLOOKUP(M4166,'BASE ARTICLE SAMUEL 25012023 v2'!$A$1:$H$1287,8,FALSE)</f>
        <v>8.48</v>
      </c>
      <c r="I4166">
        <v>12.73</v>
      </c>
      <c r="J4166">
        <f t="shared" si="516"/>
        <v>50.92</v>
      </c>
      <c r="K4166" s="6">
        <f>VLOOKUP(M4166,'BASE ARTICLE SAMUEL 25012023 v2'!$A$1:$K$1287,11,FALSE)</f>
        <v>12.72</v>
      </c>
      <c r="L4166" s="6">
        <f t="shared" si="517"/>
        <v>50.88</v>
      </c>
      <c r="M4166" t="s">
        <v>1421</v>
      </c>
      <c r="N4166" t="str">
        <f>VLOOKUP(M4166,'BASE ARTICLE SAMUEL 25012023 v1'!$A$2:$B$1287,2,FALSE)</f>
        <v>AN</v>
      </c>
      <c r="O4166">
        <f t="shared" si="518"/>
        <v>33.92</v>
      </c>
    </row>
    <row r="4167" spans="1:15" outlineLevel="2" x14ac:dyDescent="0.25">
      <c r="A4167" t="s">
        <v>1568</v>
      </c>
      <c r="B4167" s="74" t="str">
        <f t="shared" si="519"/>
        <v/>
      </c>
      <c r="D4167" t="s">
        <v>1603</v>
      </c>
      <c r="E4167">
        <v>6.22</v>
      </c>
      <c r="F4167" t="s">
        <v>1604</v>
      </c>
      <c r="G4167" s="71">
        <f>VLOOKUP(M4167,'BASE ARTICLE SAMUEL 25012023 v1'!$A$1:$F$1287,6,FALSE)</f>
        <v>50</v>
      </c>
      <c r="H4167" s="6">
        <f>VLOOKUP(M4167,'BASE ARTICLE SAMUEL 25012023 v2'!$A$1:$H$1287,8,FALSE)</f>
        <v>0</v>
      </c>
      <c r="I4167">
        <v>75</v>
      </c>
      <c r="J4167">
        <f t="shared" si="516"/>
        <v>466.5</v>
      </c>
      <c r="K4167" s="6">
        <f>VLOOKUP(M4167,'BASE ARTICLE SAMUEL 25012023 v2'!$A$1:$K$1287,11,FALSE)</f>
        <v>75</v>
      </c>
      <c r="L4167" s="6">
        <f t="shared" si="517"/>
        <v>466.5</v>
      </c>
      <c r="M4167" t="s">
        <v>1603</v>
      </c>
      <c r="N4167" t="str">
        <f>VLOOKUP(M4167,'BASE ARTICLE SAMUEL 25012023 v1'!$A$2:$B$1287,2,FALSE)</f>
        <v>AN</v>
      </c>
      <c r="O4167">
        <f t="shared" si="518"/>
        <v>0</v>
      </c>
    </row>
    <row r="4168" spans="1:15" outlineLevel="2" x14ac:dyDescent="0.25">
      <c r="A4168" t="s">
        <v>1568</v>
      </c>
      <c r="B4168" s="74" t="str">
        <f t="shared" si="519"/>
        <v/>
      </c>
      <c r="D4168" t="s">
        <v>1404</v>
      </c>
      <c r="E4168">
        <v>2</v>
      </c>
      <c r="F4168" t="s">
        <v>1405</v>
      </c>
      <c r="G4168" s="71">
        <f>VLOOKUP(M4168,'BASE ARTICLE SAMUEL 25012023 v1'!$A$1:$F$1287,6,FALSE)</f>
        <v>36.090000000000003</v>
      </c>
      <c r="H4168" s="6">
        <f>VLOOKUP(M4168,'BASE ARTICLE SAMUEL 25012023 v2'!$A$1:$H$1287,8,FALSE)</f>
        <v>36.090000000000003</v>
      </c>
      <c r="I4168">
        <v>54.14</v>
      </c>
      <c r="J4168">
        <f t="shared" si="516"/>
        <v>108.28</v>
      </c>
      <c r="K4168" s="6">
        <f>VLOOKUP(M4168,'BASE ARTICLE SAMUEL 25012023 v2'!$A$1:$K$1287,11,FALSE)</f>
        <v>54.135000000000005</v>
      </c>
      <c r="L4168" s="6">
        <f t="shared" si="517"/>
        <v>108.27000000000001</v>
      </c>
      <c r="M4168" t="s">
        <v>1404</v>
      </c>
      <c r="N4168" t="str">
        <f>VLOOKUP(M4168,'BASE ARTICLE SAMUEL 25012023 v1'!$A$2:$B$1287,2,FALSE)</f>
        <v>AN</v>
      </c>
      <c r="O4168">
        <f t="shared" si="518"/>
        <v>72.180000000000007</v>
      </c>
    </row>
    <row r="4169" spans="1:15" outlineLevel="2" x14ac:dyDescent="0.25">
      <c r="A4169" t="s">
        <v>1568</v>
      </c>
      <c r="B4169" s="74" t="str">
        <f t="shared" si="519"/>
        <v/>
      </c>
      <c r="D4169" t="s">
        <v>1404</v>
      </c>
      <c r="E4169">
        <v>2</v>
      </c>
      <c r="F4169" t="s">
        <v>1405</v>
      </c>
      <c r="G4169" s="71">
        <f>VLOOKUP(M4169,'BASE ARTICLE SAMUEL 25012023 v1'!$A$1:$F$1287,6,FALSE)</f>
        <v>36.090000000000003</v>
      </c>
      <c r="H4169" s="6">
        <f>VLOOKUP(M4169,'BASE ARTICLE SAMUEL 25012023 v2'!$A$1:$H$1287,8,FALSE)</f>
        <v>36.090000000000003</v>
      </c>
      <c r="I4169">
        <v>54.14</v>
      </c>
      <c r="J4169">
        <f t="shared" si="516"/>
        <v>108.28</v>
      </c>
      <c r="K4169" s="6">
        <f>VLOOKUP(M4169,'BASE ARTICLE SAMUEL 25012023 v2'!$A$1:$K$1287,11,FALSE)</f>
        <v>54.135000000000005</v>
      </c>
      <c r="L4169" s="6">
        <f t="shared" si="517"/>
        <v>108.27000000000001</v>
      </c>
      <c r="M4169" t="s">
        <v>1404</v>
      </c>
      <c r="N4169" t="str">
        <f>VLOOKUP(M4169,'BASE ARTICLE SAMUEL 25012023 v1'!$A$2:$B$1287,2,FALSE)</f>
        <v>AN</v>
      </c>
      <c r="O4169">
        <f t="shared" si="518"/>
        <v>72.180000000000007</v>
      </c>
    </row>
    <row r="4170" spans="1:15" outlineLevel="2" x14ac:dyDescent="0.25">
      <c r="A4170" t="s">
        <v>1568</v>
      </c>
      <c r="B4170" s="74" t="str">
        <f t="shared" si="519"/>
        <v/>
      </c>
      <c r="D4170" t="s">
        <v>1407</v>
      </c>
      <c r="E4170">
        <v>4</v>
      </c>
      <c r="F4170" t="s">
        <v>1408</v>
      </c>
      <c r="G4170" s="71">
        <f>VLOOKUP(M4170,'BASE ARTICLE SAMUEL 25012023 v1'!$A$1:$F$1287,6,FALSE)</f>
        <v>37.979999999999997</v>
      </c>
      <c r="H4170" s="6">
        <f>VLOOKUP(M4170,'BASE ARTICLE SAMUEL 25012023 v2'!$A$1:$H$1287,8,FALSE)</f>
        <v>37.979999999999997</v>
      </c>
      <c r="I4170">
        <v>56.97</v>
      </c>
      <c r="J4170">
        <f t="shared" si="516"/>
        <v>227.88</v>
      </c>
      <c r="K4170" s="6">
        <f>VLOOKUP(M4170,'BASE ARTICLE SAMUEL 25012023 v2'!$A$1:$K$1287,11,FALSE)</f>
        <v>56.97</v>
      </c>
      <c r="L4170" s="6">
        <f t="shared" si="517"/>
        <v>227.88</v>
      </c>
      <c r="M4170" t="s">
        <v>1407</v>
      </c>
      <c r="N4170" t="str">
        <f>VLOOKUP(M4170,'BASE ARTICLE SAMUEL 25012023 v1'!$A$2:$B$1287,2,FALSE)</f>
        <v>AN</v>
      </c>
      <c r="O4170">
        <f t="shared" si="518"/>
        <v>151.91999999999999</v>
      </c>
    </row>
    <row r="4171" spans="1:15" outlineLevel="2" x14ac:dyDescent="0.25">
      <c r="A4171" t="s">
        <v>1568</v>
      </c>
      <c r="B4171" s="74" t="str">
        <f t="shared" si="519"/>
        <v/>
      </c>
      <c r="D4171" t="s">
        <v>1432</v>
      </c>
      <c r="E4171">
        <v>2</v>
      </c>
      <c r="F4171" t="s">
        <v>1433</v>
      </c>
      <c r="G4171" s="71">
        <f>VLOOKUP(M4171,'BASE ARTICLE SAMUEL 25012023 v1'!$A$1:$F$1287,6,FALSE)</f>
        <v>4.9800000000000004</v>
      </c>
      <c r="H4171" s="6">
        <f>VLOOKUP(M4171,'BASE ARTICLE SAMUEL 25012023 v2'!$A$1:$H$1287,8,FALSE)</f>
        <v>4.9800000000000004</v>
      </c>
      <c r="I4171">
        <v>7.46</v>
      </c>
      <c r="J4171">
        <f t="shared" si="516"/>
        <v>14.92</v>
      </c>
      <c r="K4171" s="6">
        <f>VLOOKUP(M4171,'BASE ARTICLE SAMUEL 25012023 v2'!$A$1:$K$1287,11,FALSE)</f>
        <v>7.4700000000000006</v>
      </c>
      <c r="L4171" s="6">
        <f t="shared" si="517"/>
        <v>14.940000000000001</v>
      </c>
      <c r="M4171" t="s">
        <v>1432</v>
      </c>
      <c r="N4171" t="str">
        <f>VLOOKUP(M4171,'BASE ARTICLE SAMUEL 25012023 v1'!$A$2:$B$1287,2,FALSE)</f>
        <v>AN</v>
      </c>
      <c r="O4171">
        <f t="shared" si="518"/>
        <v>9.9600000000000009</v>
      </c>
    </row>
    <row r="4172" spans="1:15" outlineLevel="2" x14ac:dyDescent="0.25">
      <c r="A4172" t="s">
        <v>1568</v>
      </c>
      <c r="B4172" s="74" t="str">
        <f t="shared" si="519"/>
        <v/>
      </c>
      <c r="D4172" t="s">
        <v>1432</v>
      </c>
      <c r="E4172">
        <v>2</v>
      </c>
      <c r="F4172" t="s">
        <v>1433</v>
      </c>
      <c r="G4172" s="71">
        <f>VLOOKUP(M4172,'BASE ARTICLE SAMUEL 25012023 v1'!$A$1:$F$1287,6,FALSE)</f>
        <v>4.9800000000000004</v>
      </c>
      <c r="H4172" s="6">
        <f>VLOOKUP(M4172,'BASE ARTICLE SAMUEL 25012023 v2'!$A$1:$H$1287,8,FALSE)</f>
        <v>4.9800000000000004</v>
      </c>
      <c r="I4172">
        <v>7.46</v>
      </c>
      <c r="J4172">
        <f t="shared" si="516"/>
        <v>14.92</v>
      </c>
      <c r="K4172" s="6">
        <f>VLOOKUP(M4172,'BASE ARTICLE SAMUEL 25012023 v2'!$A$1:$K$1287,11,FALSE)</f>
        <v>7.4700000000000006</v>
      </c>
      <c r="L4172" s="6">
        <f t="shared" si="517"/>
        <v>14.940000000000001</v>
      </c>
      <c r="M4172" t="s">
        <v>1432</v>
      </c>
      <c r="N4172" t="str">
        <f>VLOOKUP(M4172,'BASE ARTICLE SAMUEL 25012023 v1'!$A$2:$B$1287,2,FALSE)</f>
        <v>AN</v>
      </c>
      <c r="O4172">
        <f t="shared" si="518"/>
        <v>9.9600000000000009</v>
      </c>
    </row>
    <row r="4173" spans="1:15" outlineLevel="2" x14ac:dyDescent="0.25">
      <c r="A4173" t="s">
        <v>1568</v>
      </c>
      <c r="B4173" s="74" t="str">
        <f t="shared" si="519"/>
        <v/>
      </c>
      <c r="D4173" t="s">
        <v>1436</v>
      </c>
      <c r="E4173">
        <v>4</v>
      </c>
      <c r="F4173" t="s">
        <v>1437</v>
      </c>
      <c r="G4173" s="71">
        <f>VLOOKUP(M4173,'BASE ARTICLE SAMUEL 25012023 v1'!$A$1:$F$1287,6,FALSE)</f>
        <v>5.24</v>
      </c>
      <c r="H4173" s="6">
        <f>VLOOKUP(M4173,'BASE ARTICLE SAMUEL 25012023 v2'!$A$1:$H$1287,8,FALSE)</f>
        <v>5.24</v>
      </c>
      <c r="I4173">
        <v>7.85</v>
      </c>
      <c r="J4173">
        <f t="shared" si="516"/>
        <v>31.4</v>
      </c>
      <c r="K4173" s="6">
        <f>VLOOKUP(M4173,'BASE ARTICLE SAMUEL 25012023 v2'!$A$1:$K$1287,11,FALSE)</f>
        <v>7.86</v>
      </c>
      <c r="L4173" s="6">
        <f t="shared" si="517"/>
        <v>31.44</v>
      </c>
      <c r="M4173" t="s">
        <v>1436</v>
      </c>
      <c r="N4173" t="str">
        <f>VLOOKUP(M4173,'BASE ARTICLE SAMUEL 25012023 v1'!$A$2:$B$1287,2,FALSE)</f>
        <v>AN</v>
      </c>
      <c r="O4173">
        <f t="shared" si="518"/>
        <v>20.96</v>
      </c>
    </row>
    <row r="4174" spans="1:15" outlineLevel="2" x14ac:dyDescent="0.25">
      <c r="A4174" t="s">
        <v>1568</v>
      </c>
      <c r="B4174" s="74" t="str">
        <f t="shared" si="519"/>
        <v/>
      </c>
      <c r="D4174" t="s">
        <v>1361</v>
      </c>
      <c r="E4174">
        <v>32</v>
      </c>
      <c r="F4174" t="s">
        <v>1362</v>
      </c>
      <c r="G4174" s="71">
        <f>VLOOKUP(M4174,'BASE ARTICLE SAMUEL 25012023 v1'!$A$1:$F$1287,6,FALSE)</f>
        <v>0.54</v>
      </c>
      <c r="H4174" s="6">
        <f>VLOOKUP(M4174,'BASE ARTICLE SAMUEL 25012023 v2'!$A$1:$H$1287,8,FALSE)</f>
        <v>0.54</v>
      </c>
      <c r="I4174">
        <v>0.81</v>
      </c>
      <c r="J4174">
        <f t="shared" si="516"/>
        <v>25.92</v>
      </c>
      <c r="K4174" s="6">
        <f>VLOOKUP(M4174,'BASE ARTICLE SAMUEL 25012023 v2'!$A$1:$K$1287,11,FALSE)</f>
        <v>0.81</v>
      </c>
      <c r="L4174" s="6">
        <f t="shared" si="517"/>
        <v>25.92</v>
      </c>
      <c r="M4174" t="s">
        <v>1361</v>
      </c>
      <c r="N4174" t="str">
        <f>VLOOKUP(M4174,'BASE ARTICLE SAMUEL 25012023 v1'!$A$2:$B$1287,2,FALSE)</f>
        <v>AN</v>
      </c>
      <c r="O4174">
        <f t="shared" si="518"/>
        <v>17.28</v>
      </c>
    </row>
    <row r="4175" spans="1:15" outlineLevel="2" x14ac:dyDescent="0.25">
      <c r="A4175" t="s">
        <v>1568</v>
      </c>
      <c r="B4175" s="74" t="str">
        <f t="shared" si="519"/>
        <v/>
      </c>
      <c r="D4175" t="s">
        <v>1187</v>
      </c>
      <c r="E4175">
        <v>8</v>
      </c>
      <c r="F4175" t="s">
        <v>1188</v>
      </c>
      <c r="G4175" s="71">
        <f>VLOOKUP(M4175,'BASE ARTICLE SAMUEL 25012023 v1'!$A$1:$F$1287,6,FALSE)</f>
        <v>22</v>
      </c>
      <c r="H4175" s="6">
        <f>VLOOKUP(M4175,'BASE ARTICLE SAMUEL 25012023 v2'!$A$1:$H$1287,8,FALSE)</f>
        <v>3.63</v>
      </c>
      <c r="I4175">
        <v>5.18</v>
      </c>
      <c r="J4175">
        <f t="shared" si="516"/>
        <v>41.44</v>
      </c>
      <c r="K4175" s="6">
        <f>VLOOKUP(M4175,'BASE ARTICLE SAMUEL 25012023 v2'!$A$1:$K$1287,11,FALSE)</f>
        <v>5.4450000000000003</v>
      </c>
      <c r="L4175" s="6">
        <f t="shared" si="517"/>
        <v>43.56</v>
      </c>
      <c r="M4175" t="s">
        <v>1187</v>
      </c>
      <c r="N4175" t="str">
        <f>VLOOKUP(M4175,'BASE ARTICLE SAMUEL 25012023 v1'!$A$2:$B$1287,2,FALSE)</f>
        <v>AN</v>
      </c>
      <c r="O4175">
        <f t="shared" si="518"/>
        <v>29.04</v>
      </c>
    </row>
    <row r="4176" spans="1:15" outlineLevel="2" x14ac:dyDescent="0.25">
      <c r="A4176" t="s">
        <v>1568</v>
      </c>
      <c r="B4176" s="74" t="str">
        <f t="shared" si="519"/>
        <v/>
      </c>
      <c r="D4176" t="s">
        <v>1587</v>
      </c>
      <c r="E4176">
        <v>4</v>
      </c>
      <c r="F4176" t="s">
        <v>1588</v>
      </c>
      <c r="G4176" s="71">
        <f>VLOOKUP(M4176,'BASE ARTICLE SAMUEL 25012023 v1'!$A$1:$F$1287,6,FALSE)</f>
        <v>0.37</v>
      </c>
      <c r="H4176" s="6">
        <f>VLOOKUP(M4176,'BASE ARTICLE SAMUEL 25012023 v2'!$A$1:$H$1287,8,FALSE)</f>
        <v>0.37</v>
      </c>
      <c r="I4176">
        <v>0.55000000000000004</v>
      </c>
      <c r="J4176">
        <f t="shared" si="516"/>
        <v>2.2000000000000002</v>
      </c>
      <c r="K4176" s="6">
        <f>VLOOKUP(M4176,'BASE ARTICLE SAMUEL 25012023 v2'!$A$1:$K$1287,11,FALSE)</f>
        <v>0.55000000000000004</v>
      </c>
      <c r="L4176" s="6">
        <f t="shared" si="517"/>
        <v>2.2000000000000002</v>
      </c>
      <c r="M4176" t="s">
        <v>1587</v>
      </c>
      <c r="N4176" t="str">
        <f>VLOOKUP(M4176,'BASE ARTICLE SAMUEL 25012023 v1'!$A$2:$B$1287,2,FALSE)</f>
        <v>AS</v>
      </c>
      <c r="O4176">
        <f t="shared" si="518"/>
        <v>1.48</v>
      </c>
    </row>
    <row r="4177" spans="1:15" outlineLevel="2" x14ac:dyDescent="0.25">
      <c r="A4177" t="s">
        <v>1568</v>
      </c>
      <c r="B4177" s="74" t="str">
        <f t="shared" si="519"/>
        <v/>
      </c>
      <c r="D4177" t="s">
        <v>1589</v>
      </c>
      <c r="E4177">
        <v>4</v>
      </c>
      <c r="F4177" t="s">
        <v>1590</v>
      </c>
      <c r="G4177" s="71">
        <f>VLOOKUP(M4177,'BASE ARTICLE SAMUEL 25012023 v1'!$A$1:$F$1287,6,FALSE)</f>
        <v>1.05</v>
      </c>
      <c r="H4177" s="6">
        <f>VLOOKUP(M4177,'BASE ARTICLE SAMUEL 25012023 v2'!$A$1:$H$1287,8,FALSE)</f>
        <v>1.05</v>
      </c>
      <c r="I4177">
        <v>1.58</v>
      </c>
      <c r="J4177">
        <f t="shared" si="516"/>
        <v>6.32</v>
      </c>
      <c r="K4177" s="6">
        <f>VLOOKUP(M4177,'BASE ARTICLE SAMUEL 25012023 v2'!$A$1:$K$1287,11,FALSE)</f>
        <v>1.58</v>
      </c>
      <c r="L4177" s="6">
        <f t="shared" si="517"/>
        <v>6.32</v>
      </c>
      <c r="M4177" t="s">
        <v>1589</v>
      </c>
      <c r="N4177" t="str">
        <f>VLOOKUP(M4177,'BASE ARTICLE SAMUEL 25012023 v1'!$A$2:$B$1287,2,FALSE)</f>
        <v>AS</v>
      </c>
      <c r="O4177">
        <f t="shared" si="518"/>
        <v>4.2</v>
      </c>
    </row>
    <row r="4178" spans="1:15" outlineLevel="2" x14ac:dyDescent="0.25">
      <c r="A4178" t="s">
        <v>1568</v>
      </c>
      <c r="B4178" s="74" t="str">
        <f t="shared" si="519"/>
        <v/>
      </c>
      <c r="D4178" t="s">
        <v>2489</v>
      </c>
      <c r="E4178">
        <v>1</v>
      </c>
      <c r="F4178" t="s">
        <v>2490</v>
      </c>
      <c r="G4178" s="71">
        <f>VLOOKUP(M4178,'BASE ARTICLE SAMUEL 25012023 v1'!$A$1:$F$1287,6,FALSE)</f>
        <v>20.5</v>
      </c>
      <c r="H4178" s="6">
        <f>VLOOKUP(M4178,'BASE ARTICLE SAMUEL 25012023 v2'!$A$1:$H$1287,8,FALSE)</f>
        <v>20.5</v>
      </c>
      <c r="I4178">
        <v>33</v>
      </c>
      <c r="J4178">
        <f t="shared" si="516"/>
        <v>33</v>
      </c>
      <c r="K4178" s="6">
        <f>VLOOKUP(M4178,'BASE ARTICLE SAMUEL 25012023 v2'!$A$1:$K$1287,11,FALSE)</f>
        <v>22.55</v>
      </c>
      <c r="L4178" s="6">
        <f t="shared" si="517"/>
        <v>22.55</v>
      </c>
      <c r="M4178" t="s">
        <v>2489</v>
      </c>
      <c r="N4178" t="str">
        <f>VLOOKUP(M4178,'BASE ARTICLE SAMUEL 25012023 v1'!$A$2:$B$1287,2,FALSE)</f>
        <v>AN</v>
      </c>
      <c r="O4178">
        <f t="shared" si="518"/>
        <v>20.5</v>
      </c>
    </row>
    <row r="4179" spans="1:15" outlineLevel="1" x14ac:dyDescent="0.25">
      <c r="A4179" s="74" t="s">
        <v>4341</v>
      </c>
      <c r="B4179" s="74" t="str">
        <f t="shared" si="519"/>
        <v>PCG8EH</v>
      </c>
      <c r="H4179" s="6" t="e">
        <f>VLOOKUP(M4179,'BASE ARTICLE SAMUEL 25012023 v2'!$A$1:$H$1287,8,FALSE)</f>
        <v>#N/A</v>
      </c>
      <c r="K4179" s="6" t="e">
        <f>VLOOKUP(M4179,'BASE ARTICLE SAMUEL 25012023 v2'!$A$1:$K$1287,11,FALSE)</f>
        <v>#N/A</v>
      </c>
      <c r="L4179" s="6">
        <f>SUBTOTAL(9,L4152:L4178)</f>
        <v>1601.1079997280001</v>
      </c>
      <c r="O4179">
        <f>SUBTOTAL(9,O4152:O4178)</f>
        <v>770.61000000000013</v>
      </c>
    </row>
    <row r="4180" spans="1:15" outlineLevel="2" x14ac:dyDescent="0.25">
      <c r="A4180" t="s">
        <v>1258</v>
      </c>
      <c r="B4180" s="74" t="str">
        <f t="shared" si="519"/>
        <v>HB</v>
      </c>
      <c r="D4180">
        <v>8110608018</v>
      </c>
      <c r="E4180">
        <v>170</v>
      </c>
      <c r="F4180" t="s">
        <v>1228</v>
      </c>
      <c r="G4180" s="71">
        <f>VLOOKUP(M4180,'BASE ARTICLE SAMUEL 25012023 v1'!$A$1:$F$1287,6,FALSE)</f>
        <v>0.41</v>
      </c>
      <c r="H4180" s="6">
        <f>VLOOKUP(M4180,'BASE ARTICLE SAMUEL 25012023 v2'!$A$1:$H$1287,8,FALSE)</f>
        <v>0.41</v>
      </c>
      <c r="I4180">
        <v>0.54500000000000004</v>
      </c>
      <c r="J4180">
        <f t="shared" ref="J4180:J4198" si="520">E4180*I4180</f>
        <v>92.65</v>
      </c>
      <c r="K4180" s="6">
        <f>VLOOKUP(M4180,'BASE ARTICLE SAMUEL 25012023 v2'!$A$1:$K$1287,11,FALSE)</f>
        <v>0.54530000000000001</v>
      </c>
      <c r="L4180" s="6">
        <f t="shared" ref="L4180:L4198" si="521">E4180*K4180</f>
        <v>92.701000000000008</v>
      </c>
      <c r="M4180">
        <v>8110608018</v>
      </c>
      <c r="N4180" t="str">
        <f>VLOOKUP(M4180,'BASE ARTICLE SAMUEL 25012023 v1'!$A$2:$B$1287,2,FALSE)</f>
        <v>AN</v>
      </c>
      <c r="O4180">
        <f t="shared" si="518"/>
        <v>69.7</v>
      </c>
    </row>
    <row r="4181" spans="1:15" outlineLevel="2" x14ac:dyDescent="0.25">
      <c r="A4181" t="s">
        <v>1258</v>
      </c>
      <c r="B4181" s="74" t="str">
        <f t="shared" si="519"/>
        <v>HB</v>
      </c>
      <c r="D4181">
        <v>8210707018</v>
      </c>
      <c r="E4181">
        <v>37</v>
      </c>
      <c r="F4181" t="s">
        <v>1230</v>
      </c>
      <c r="G4181" s="71">
        <f>VLOOKUP(M4181,'BASE ARTICLE SAMUEL 25012023 v1'!$A$1:$F$1287,6,FALSE)</f>
        <v>0.24</v>
      </c>
      <c r="H4181" s="6">
        <f>VLOOKUP(M4181,'BASE ARTICLE SAMUEL 25012023 v2'!$A$1:$H$1287,8,FALSE)</f>
        <v>0.24</v>
      </c>
      <c r="I4181">
        <v>0.35</v>
      </c>
      <c r="J4181">
        <f t="shared" si="520"/>
        <v>12.95</v>
      </c>
      <c r="K4181" s="6">
        <f>VLOOKUP(M4181,'BASE ARTICLE SAMUEL 25012023 v2'!$A$1:$K$1287,11,FALSE)</f>
        <v>0.34999999199999998</v>
      </c>
      <c r="L4181" s="6">
        <f t="shared" si="521"/>
        <v>12.949999704</v>
      </c>
      <c r="M4181">
        <v>8210707018</v>
      </c>
      <c r="N4181" t="str">
        <f>VLOOKUP(M4181,'BASE ARTICLE SAMUEL 25012023 v1'!$A$2:$B$1287,2,FALSE)</f>
        <v>AN</v>
      </c>
      <c r="O4181">
        <f t="shared" si="518"/>
        <v>8.879999999999999</v>
      </c>
    </row>
    <row r="4182" spans="1:15" outlineLevel="2" x14ac:dyDescent="0.25">
      <c r="A4182" t="s">
        <v>1258</v>
      </c>
      <c r="B4182" s="74" t="str">
        <f t="shared" si="519"/>
        <v>HB</v>
      </c>
      <c r="D4182">
        <v>8412602518</v>
      </c>
      <c r="E4182">
        <v>4</v>
      </c>
      <c r="F4182" t="s">
        <v>1483</v>
      </c>
      <c r="G4182" s="71">
        <f>VLOOKUP(M4182,'BASE ARTICLE SAMUEL 25012023 v1'!$A$1:$F$1287,6,FALSE)</f>
        <v>0.04</v>
      </c>
      <c r="H4182" s="6">
        <f>VLOOKUP(M4182,'BASE ARTICLE SAMUEL 25012023 v2'!$A$1:$H$1287,8,FALSE)</f>
        <v>0.04</v>
      </c>
      <c r="I4182">
        <v>0.05</v>
      </c>
      <c r="J4182">
        <f t="shared" si="520"/>
        <v>0.2</v>
      </c>
      <c r="K4182" s="6">
        <f>VLOOKUP(M4182,'BASE ARTICLE SAMUEL 25012023 v2'!$A$1:$K$1287,11,FALSE)</f>
        <v>0.05</v>
      </c>
      <c r="L4182" s="6">
        <f t="shared" si="521"/>
        <v>0.2</v>
      </c>
      <c r="M4182">
        <v>8412602518</v>
      </c>
      <c r="N4182" t="str">
        <f>VLOOKUP(M4182,'BASE ARTICLE SAMUEL 25012023 v1'!$A$2:$B$1287,2,FALSE)</f>
        <v>AN</v>
      </c>
      <c r="O4182">
        <f t="shared" si="518"/>
        <v>0.16</v>
      </c>
    </row>
    <row r="4183" spans="1:15" outlineLevel="2" x14ac:dyDescent="0.25">
      <c r="A4183" t="s">
        <v>1258</v>
      </c>
      <c r="B4183" s="74" t="str">
        <f t="shared" si="519"/>
        <v>HB</v>
      </c>
      <c r="D4183">
        <v>8434000618</v>
      </c>
      <c r="E4183">
        <v>4</v>
      </c>
      <c r="F4183" t="s">
        <v>1485</v>
      </c>
      <c r="G4183" s="71">
        <f>VLOOKUP(M4183,'BASE ARTICLE SAMUEL 25012023 v1'!$A$1:$F$1287,6,FALSE)</f>
        <v>0.02</v>
      </c>
      <c r="H4183" s="6">
        <f>VLOOKUP(M4183,'BASE ARTICLE SAMUEL 25012023 v2'!$A$1:$H$1287,8,FALSE)</f>
        <v>0.02</v>
      </c>
      <c r="I4183">
        <v>0.03</v>
      </c>
      <c r="J4183">
        <f t="shared" si="520"/>
        <v>0.12</v>
      </c>
      <c r="K4183" s="6">
        <f>VLOOKUP(M4183,'BASE ARTICLE SAMUEL 25012023 v2'!$A$1:$K$1287,11,FALSE)</f>
        <v>0.03</v>
      </c>
      <c r="L4183" s="6">
        <f t="shared" si="521"/>
        <v>0.12</v>
      </c>
      <c r="M4183">
        <v>8434000618</v>
      </c>
      <c r="N4183" t="str">
        <f>VLOOKUP(M4183,'BASE ARTICLE SAMUEL 25012023 v1'!$A$2:$B$1287,2,FALSE)</f>
        <v>AN</v>
      </c>
      <c r="O4183">
        <f t="shared" si="518"/>
        <v>0.08</v>
      </c>
    </row>
    <row r="4184" spans="1:15" outlineLevel="2" x14ac:dyDescent="0.25">
      <c r="A4184" t="s">
        <v>1258</v>
      </c>
      <c r="B4184" s="74" t="str">
        <f t="shared" si="519"/>
        <v>HB</v>
      </c>
      <c r="D4184">
        <v>8710605018</v>
      </c>
      <c r="E4184">
        <v>4</v>
      </c>
      <c r="F4184" t="s">
        <v>1896</v>
      </c>
      <c r="G4184" s="71">
        <f>VLOOKUP(M4184,'BASE ARTICLE SAMUEL 25012023 v1'!$A$1:$F$1287,6,FALSE)</f>
        <v>0.2</v>
      </c>
      <c r="H4184" s="6">
        <f>VLOOKUP(M4184,'BASE ARTICLE SAMUEL 25012023 v2'!$A$1:$H$1287,8,FALSE)</f>
        <v>0.2</v>
      </c>
      <c r="I4184">
        <v>0.3</v>
      </c>
      <c r="J4184">
        <f t="shared" si="520"/>
        <v>1.2</v>
      </c>
      <c r="K4184" s="6">
        <f>VLOOKUP(M4184,'BASE ARTICLE SAMUEL 25012023 v2'!$A$1:$K$1287,11,FALSE)</f>
        <v>0.30000000000000004</v>
      </c>
      <c r="L4184" s="6">
        <f t="shared" si="521"/>
        <v>1.2000000000000002</v>
      </c>
      <c r="M4184">
        <v>8710605018</v>
      </c>
      <c r="N4184" t="str">
        <f>VLOOKUP(M4184,'BASE ARTICLE SAMUEL 25012023 v1'!$A$2:$B$1287,2,FALSE)</f>
        <v>AN</v>
      </c>
      <c r="O4184">
        <f t="shared" si="518"/>
        <v>0.8</v>
      </c>
    </row>
    <row r="4185" spans="1:15" outlineLevel="2" x14ac:dyDescent="0.25">
      <c r="A4185" t="s">
        <v>1258</v>
      </c>
      <c r="B4185" s="74" t="str">
        <f t="shared" si="519"/>
        <v>HB</v>
      </c>
      <c r="D4185" t="s">
        <v>1174</v>
      </c>
      <c r="E4185">
        <v>8</v>
      </c>
      <c r="F4185" t="s">
        <v>1175</v>
      </c>
      <c r="G4185" s="71">
        <f>VLOOKUP(M4185,'BASE ARTICLE SAMUEL 25012023 v1'!$A$1:$F$1287,6,FALSE)</f>
        <v>8.26</v>
      </c>
      <c r="H4185" s="6">
        <f>VLOOKUP(M4185,'BASE ARTICLE SAMUEL 25012023 v2'!$A$1:$H$1287,8,FALSE)</f>
        <v>9.1</v>
      </c>
      <c r="I4185">
        <v>12.39</v>
      </c>
      <c r="J4185">
        <f t="shared" si="520"/>
        <v>99.12</v>
      </c>
      <c r="K4185" s="6">
        <f>VLOOKUP(M4185,'BASE ARTICLE SAMUEL 25012023 v2'!$A$1:$K$1287,11,FALSE)</f>
        <v>13.65</v>
      </c>
      <c r="L4185" s="6">
        <f t="shared" si="521"/>
        <v>109.2</v>
      </c>
      <c r="M4185" t="s">
        <v>1174</v>
      </c>
      <c r="N4185" t="str">
        <f>VLOOKUP(M4185,'BASE ARTICLE SAMUEL 25012023 v1'!$A$2:$B$1287,2,FALSE)</f>
        <v>AS</v>
      </c>
      <c r="O4185">
        <f t="shared" si="518"/>
        <v>72.8</v>
      </c>
    </row>
    <row r="4186" spans="1:15" outlineLevel="2" x14ac:dyDescent="0.25">
      <c r="A4186" t="s">
        <v>1258</v>
      </c>
      <c r="B4186" s="74" t="str">
        <f t="shared" si="519"/>
        <v>HB</v>
      </c>
      <c r="D4186" t="s">
        <v>1168</v>
      </c>
      <c r="E4186">
        <v>17.22</v>
      </c>
      <c r="F4186" t="s">
        <v>1169</v>
      </c>
      <c r="G4186" s="71">
        <f>VLOOKUP(M4186,'BASE ARTICLE SAMUEL 25012023 v1'!$A$1:$F$1287,6,FALSE)</f>
        <v>7.4</v>
      </c>
      <c r="H4186" s="6">
        <f>VLOOKUP(M4186,'BASE ARTICLE SAMUEL 25012023 v2'!$A$1:$H$1287,8,FALSE)</f>
        <v>7.77</v>
      </c>
      <c r="I4186">
        <v>11.1</v>
      </c>
      <c r="J4186">
        <f t="shared" si="520"/>
        <v>191.14199999999997</v>
      </c>
      <c r="K4186" s="6">
        <f>VLOOKUP(M4186,'BASE ARTICLE SAMUEL 25012023 v2'!$A$1:$K$1287,11,FALSE)</f>
        <v>11.654999999999999</v>
      </c>
      <c r="L4186" s="6">
        <f t="shared" si="521"/>
        <v>200.69909999999999</v>
      </c>
      <c r="M4186" t="s">
        <v>1168</v>
      </c>
      <c r="N4186" t="str">
        <f>VLOOKUP(M4186,'BASE ARTICLE SAMUEL 25012023 v1'!$A$2:$B$1287,2,FALSE)</f>
        <v>AS</v>
      </c>
      <c r="O4186">
        <f t="shared" si="518"/>
        <v>133.79939999999999</v>
      </c>
    </row>
    <row r="4187" spans="1:15" outlineLevel="2" x14ac:dyDescent="0.25">
      <c r="A4187" t="s">
        <v>1258</v>
      </c>
      <c r="B4187" s="74" t="str">
        <f t="shared" si="519"/>
        <v>HB</v>
      </c>
      <c r="D4187" t="s">
        <v>2491</v>
      </c>
      <c r="E4187">
        <v>1</v>
      </c>
      <c r="F4187" t="s">
        <v>2492</v>
      </c>
      <c r="G4187" s="71">
        <f>VLOOKUP(M4187,'BASE ARTICLE SAMUEL 25012023 v1'!$A$1:$F$1287,6,FALSE)</f>
        <v>0.67</v>
      </c>
      <c r="H4187" s="6">
        <f>VLOOKUP(M4187,'BASE ARTICLE SAMUEL 25012023 v2'!$A$1:$H$1287,8,FALSE)</f>
        <v>0.67</v>
      </c>
      <c r="I4187">
        <v>0.73699999999999999</v>
      </c>
      <c r="J4187">
        <f t="shared" si="520"/>
        <v>0.73699999999999999</v>
      </c>
      <c r="K4187" s="6">
        <f>VLOOKUP(M4187,'BASE ARTICLE SAMUEL 25012023 v2'!$A$1:$K$1287,11,FALSE)</f>
        <v>0.7370000000000001</v>
      </c>
      <c r="L4187" s="6">
        <f t="shared" si="521"/>
        <v>0.7370000000000001</v>
      </c>
      <c r="M4187" t="s">
        <v>2491</v>
      </c>
      <c r="N4187" t="str">
        <f>VLOOKUP(M4187,'BASE ARTICLE SAMUEL 25012023 v1'!$A$2:$B$1287,2,FALSE)</f>
        <v>AN</v>
      </c>
      <c r="O4187">
        <f t="shared" si="518"/>
        <v>0.67</v>
      </c>
    </row>
    <row r="4188" spans="1:15" outlineLevel="2" x14ac:dyDescent="0.25">
      <c r="A4188" t="s">
        <v>1258</v>
      </c>
      <c r="B4188" s="74" t="str">
        <f t="shared" si="519"/>
        <v>HB</v>
      </c>
      <c r="D4188" t="s">
        <v>1194</v>
      </c>
      <c r="E4188">
        <v>6</v>
      </c>
      <c r="F4188" t="s">
        <v>1195</v>
      </c>
      <c r="G4188" s="71">
        <f>VLOOKUP(M4188,'BASE ARTICLE SAMUEL 25012023 v1'!$A$1:$F$1287,6,FALSE)</f>
        <v>18.3</v>
      </c>
      <c r="H4188" s="6">
        <f>VLOOKUP(M4188,'BASE ARTICLE SAMUEL 25012023 v2'!$A$1:$H$1287,8,FALSE)</f>
        <v>3.0500000000000003</v>
      </c>
      <c r="I4188">
        <v>5.18</v>
      </c>
      <c r="J4188">
        <f t="shared" si="520"/>
        <v>31.08</v>
      </c>
      <c r="K4188" s="6">
        <f>VLOOKUP(M4188,'BASE ARTICLE SAMUEL 25012023 v2'!$A$1:$K$1287,11,FALSE)</f>
        <v>5.1850000000000005</v>
      </c>
      <c r="L4188" s="6">
        <f t="shared" si="521"/>
        <v>31.110000000000003</v>
      </c>
      <c r="M4188" t="s">
        <v>1194</v>
      </c>
      <c r="N4188" t="str">
        <f>VLOOKUP(M4188,'BASE ARTICLE SAMUEL 25012023 v1'!$A$2:$B$1287,2,FALSE)</f>
        <v>AN</v>
      </c>
      <c r="O4188">
        <f t="shared" si="518"/>
        <v>18.3</v>
      </c>
    </row>
    <row r="4189" spans="1:15" outlineLevel="2" x14ac:dyDescent="0.25">
      <c r="A4189" t="s">
        <v>1258</v>
      </c>
      <c r="B4189" s="74" t="str">
        <f t="shared" si="519"/>
        <v>HB</v>
      </c>
      <c r="D4189" t="s">
        <v>1356</v>
      </c>
      <c r="E4189">
        <v>3</v>
      </c>
      <c r="F4189" t="s">
        <v>1357</v>
      </c>
      <c r="G4189" s="71">
        <f>VLOOKUP(M4189,'BASE ARTICLE SAMUEL 25012023 v1'!$A$1:$F$1287,6,FALSE)</f>
        <v>7.91</v>
      </c>
      <c r="H4189" s="6">
        <f>VLOOKUP(M4189,'BASE ARTICLE SAMUEL 25012023 v2'!$A$1:$H$1287,8,FALSE)</f>
        <v>7.91</v>
      </c>
      <c r="I4189">
        <v>11.86</v>
      </c>
      <c r="J4189">
        <f t="shared" si="520"/>
        <v>35.58</v>
      </c>
      <c r="K4189" s="6">
        <f>VLOOKUP(M4189,'BASE ARTICLE SAMUEL 25012023 v2'!$A$1:$K$1287,11,FALSE)</f>
        <v>11.074</v>
      </c>
      <c r="L4189" s="6">
        <f t="shared" si="521"/>
        <v>33.222000000000001</v>
      </c>
      <c r="M4189" t="s">
        <v>1356</v>
      </c>
      <c r="N4189" t="str">
        <f>VLOOKUP(M4189,'BASE ARTICLE SAMUEL 25012023 v1'!$A$2:$B$1287,2,FALSE)</f>
        <v>AN</v>
      </c>
      <c r="O4189">
        <f t="shared" si="518"/>
        <v>23.73</v>
      </c>
    </row>
    <row r="4190" spans="1:15" outlineLevel="2" x14ac:dyDescent="0.25">
      <c r="A4190" t="s">
        <v>1258</v>
      </c>
      <c r="B4190" s="74" t="str">
        <f t="shared" si="519"/>
        <v>HB</v>
      </c>
      <c r="D4190" t="s">
        <v>1603</v>
      </c>
      <c r="E4190">
        <v>7.75</v>
      </c>
      <c r="F4190" t="s">
        <v>1604</v>
      </c>
      <c r="G4190" s="71">
        <f>VLOOKUP(M4190,'BASE ARTICLE SAMUEL 25012023 v1'!$A$1:$F$1287,6,FALSE)</f>
        <v>50</v>
      </c>
      <c r="H4190" s="6">
        <f>VLOOKUP(M4190,'BASE ARTICLE SAMUEL 25012023 v2'!$A$1:$H$1287,8,FALSE)</f>
        <v>0</v>
      </c>
      <c r="I4190">
        <v>75</v>
      </c>
      <c r="J4190">
        <f t="shared" si="520"/>
        <v>581.25</v>
      </c>
      <c r="K4190" s="6">
        <f>VLOOKUP(M4190,'BASE ARTICLE SAMUEL 25012023 v2'!$A$1:$K$1287,11,FALSE)</f>
        <v>75</v>
      </c>
      <c r="L4190" s="6">
        <f t="shared" si="521"/>
        <v>581.25</v>
      </c>
      <c r="M4190" t="s">
        <v>1603</v>
      </c>
      <c r="N4190" t="str">
        <f>VLOOKUP(M4190,'BASE ARTICLE SAMUEL 25012023 v1'!$A$2:$B$1287,2,FALSE)</f>
        <v>AN</v>
      </c>
      <c r="O4190">
        <f t="shared" si="518"/>
        <v>0</v>
      </c>
    </row>
    <row r="4191" spans="1:15" outlineLevel="2" x14ac:dyDescent="0.25">
      <c r="A4191" t="s">
        <v>1258</v>
      </c>
      <c r="B4191" s="74" t="str">
        <f t="shared" si="519"/>
        <v>HB</v>
      </c>
      <c r="D4191" t="s">
        <v>1399</v>
      </c>
      <c r="E4191">
        <v>4</v>
      </c>
      <c r="F4191" t="s">
        <v>1400</v>
      </c>
      <c r="G4191" s="71">
        <f>VLOOKUP(M4191,'BASE ARTICLE SAMUEL 25012023 v1'!$A$1:$F$1287,6,FALSE)</f>
        <v>27.09</v>
      </c>
      <c r="H4191" s="6">
        <f>VLOOKUP(M4191,'BASE ARTICLE SAMUEL 25012023 v2'!$A$1:$H$1287,8,FALSE)</f>
        <v>27.09</v>
      </c>
      <c r="I4191">
        <v>40.64</v>
      </c>
      <c r="J4191">
        <f t="shared" si="520"/>
        <v>162.56</v>
      </c>
      <c r="K4191" s="6">
        <f>VLOOKUP(M4191,'BASE ARTICLE SAMUEL 25012023 v2'!$A$1:$K$1287,11,FALSE)</f>
        <v>40.634999999999998</v>
      </c>
      <c r="L4191" s="6">
        <f t="shared" si="521"/>
        <v>162.54</v>
      </c>
      <c r="M4191" t="s">
        <v>1399</v>
      </c>
      <c r="N4191" t="str">
        <f>VLOOKUP(M4191,'BASE ARTICLE SAMUEL 25012023 v1'!$A$2:$B$1287,2,FALSE)</f>
        <v>AN</v>
      </c>
      <c r="O4191">
        <f t="shared" si="518"/>
        <v>108.36</v>
      </c>
    </row>
    <row r="4192" spans="1:15" outlineLevel="2" x14ac:dyDescent="0.25">
      <c r="A4192" t="s">
        <v>1258</v>
      </c>
      <c r="B4192" s="74" t="str">
        <f t="shared" si="519"/>
        <v>HB</v>
      </c>
      <c r="D4192" t="s">
        <v>1404</v>
      </c>
      <c r="E4192">
        <v>4</v>
      </c>
      <c r="F4192" t="s">
        <v>1405</v>
      </c>
      <c r="G4192" s="71">
        <f>VLOOKUP(M4192,'BASE ARTICLE SAMUEL 25012023 v1'!$A$1:$F$1287,6,FALSE)</f>
        <v>36.090000000000003</v>
      </c>
      <c r="H4192" s="6">
        <f>VLOOKUP(M4192,'BASE ARTICLE SAMUEL 25012023 v2'!$A$1:$H$1287,8,FALSE)</f>
        <v>36.090000000000003</v>
      </c>
      <c r="I4192">
        <v>54.14</v>
      </c>
      <c r="J4192">
        <f t="shared" si="520"/>
        <v>216.56</v>
      </c>
      <c r="K4192" s="6">
        <f>VLOOKUP(M4192,'BASE ARTICLE SAMUEL 25012023 v2'!$A$1:$K$1287,11,FALSE)</f>
        <v>54.135000000000005</v>
      </c>
      <c r="L4192" s="6">
        <f t="shared" si="521"/>
        <v>216.54000000000002</v>
      </c>
      <c r="M4192" t="s">
        <v>1404</v>
      </c>
      <c r="N4192" t="str">
        <f>VLOOKUP(M4192,'BASE ARTICLE SAMUEL 25012023 v1'!$A$2:$B$1287,2,FALSE)</f>
        <v>AN</v>
      </c>
      <c r="O4192">
        <f t="shared" si="518"/>
        <v>144.36000000000001</v>
      </c>
    </row>
    <row r="4193" spans="1:15" outlineLevel="2" x14ac:dyDescent="0.25">
      <c r="A4193" t="s">
        <v>1258</v>
      </c>
      <c r="B4193" s="74" t="str">
        <f t="shared" si="519"/>
        <v>HB</v>
      </c>
      <c r="D4193" t="s">
        <v>1407</v>
      </c>
      <c r="E4193">
        <v>4</v>
      </c>
      <c r="F4193" t="s">
        <v>1408</v>
      </c>
      <c r="G4193" s="71">
        <f>VLOOKUP(M4193,'BASE ARTICLE SAMUEL 25012023 v1'!$A$1:$F$1287,6,FALSE)</f>
        <v>37.979999999999997</v>
      </c>
      <c r="H4193" s="6">
        <f>VLOOKUP(M4193,'BASE ARTICLE SAMUEL 25012023 v2'!$A$1:$H$1287,8,FALSE)</f>
        <v>37.979999999999997</v>
      </c>
      <c r="I4193">
        <v>56.97</v>
      </c>
      <c r="J4193">
        <f t="shared" si="520"/>
        <v>227.88</v>
      </c>
      <c r="K4193" s="6">
        <f>VLOOKUP(M4193,'BASE ARTICLE SAMUEL 25012023 v2'!$A$1:$K$1287,11,FALSE)</f>
        <v>56.97</v>
      </c>
      <c r="L4193" s="6">
        <f t="shared" si="521"/>
        <v>227.88</v>
      </c>
      <c r="M4193" t="s">
        <v>1407</v>
      </c>
      <c r="N4193" t="str">
        <f>VLOOKUP(M4193,'BASE ARTICLE SAMUEL 25012023 v1'!$A$2:$B$1287,2,FALSE)</f>
        <v>AN</v>
      </c>
      <c r="O4193">
        <f t="shared" si="518"/>
        <v>151.91999999999999</v>
      </c>
    </row>
    <row r="4194" spans="1:15" outlineLevel="2" x14ac:dyDescent="0.25">
      <c r="A4194" t="s">
        <v>1258</v>
      </c>
      <c r="B4194" s="74" t="str">
        <f t="shared" si="519"/>
        <v>HB</v>
      </c>
      <c r="D4194" t="s">
        <v>1361</v>
      </c>
      <c r="E4194">
        <v>44</v>
      </c>
      <c r="F4194" t="s">
        <v>1362</v>
      </c>
      <c r="G4194" s="71">
        <f>VLOOKUP(M4194,'BASE ARTICLE SAMUEL 25012023 v1'!$A$1:$F$1287,6,FALSE)</f>
        <v>0.54</v>
      </c>
      <c r="H4194" s="6">
        <f>VLOOKUP(M4194,'BASE ARTICLE SAMUEL 25012023 v2'!$A$1:$H$1287,8,FALSE)</f>
        <v>0.54</v>
      </c>
      <c r="I4194">
        <v>0.81</v>
      </c>
      <c r="J4194">
        <f t="shared" si="520"/>
        <v>35.64</v>
      </c>
      <c r="K4194" s="6">
        <f>VLOOKUP(M4194,'BASE ARTICLE SAMUEL 25012023 v2'!$A$1:$K$1287,11,FALSE)</f>
        <v>0.81</v>
      </c>
      <c r="L4194" s="6">
        <f t="shared" si="521"/>
        <v>35.64</v>
      </c>
      <c r="M4194" t="s">
        <v>1361</v>
      </c>
      <c r="N4194" t="str">
        <f>VLOOKUP(M4194,'BASE ARTICLE SAMUEL 25012023 v1'!$A$2:$B$1287,2,FALSE)</f>
        <v>AN</v>
      </c>
      <c r="O4194">
        <f t="shared" si="518"/>
        <v>23.76</v>
      </c>
    </row>
    <row r="4195" spans="1:15" outlineLevel="2" x14ac:dyDescent="0.25">
      <c r="A4195" t="s">
        <v>1258</v>
      </c>
      <c r="B4195" s="74" t="str">
        <f t="shared" si="519"/>
        <v>HB</v>
      </c>
      <c r="D4195" t="s">
        <v>1187</v>
      </c>
      <c r="E4195">
        <v>16</v>
      </c>
      <c r="F4195" t="s">
        <v>1188</v>
      </c>
      <c r="G4195" s="71">
        <f>VLOOKUP(M4195,'BASE ARTICLE SAMUEL 25012023 v1'!$A$1:$F$1287,6,FALSE)</f>
        <v>22</v>
      </c>
      <c r="H4195" s="6">
        <f>VLOOKUP(M4195,'BASE ARTICLE SAMUEL 25012023 v2'!$A$1:$H$1287,8,FALSE)</f>
        <v>3.63</v>
      </c>
      <c r="I4195">
        <v>5.18</v>
      </c>
      <c r="J4195">
        <f t="shared" si="520"/>
        <v>82.88</v>
      </c>
      <c r="K4195" s="6">
        <f>VLOOKUP(M4195,'BASE ARTICLE SAMUEL 25012023 v2'!$A$1:$K$1287,11,FALSE)</f>
        <v>5.4450000000000003</v>
      </c>
      <c r="L4195" s="6">
        <f t="shared" si="521"/>
        <v>87.12</v>
      </c>
      <c r="M4195" t="s">
        <v>1187</v>
      </c>
      <c r="N4195" t="str">
        <f>VLOOKUP(M4195,'BASE ARTICLE SAMUEL 25012023 v1'!$A$2:$B$1287,2,FALSE)</f>
        <v>AN</v>
      </c>
      <c r="O4195">
        <f t="shared" si="518"/>
        <v>58.08</v>
      </c>
    </row>
    <row r="4196" spans="1:15" outlineLevel="2" x14ac:dyDescent="0.25">
      <c r="A4196" t="s">
        <v>1258</v>
      </c>
      <c r="B4196" s="74" t="str">
        <f t="shared" si="519"/>
        <v>HB</v>
      </c>
      <c r="D4196" t="s">
        <v>1587</v>
      </c>
      <c r="E4196">
        <v>4</v>
      </c>
      <c r="F4196" t="s">
        <v>1588</v>
      </c>
      <c r="G4196" s="71">
        <f>VLOOKUP(M4196,'BASE ARTICLE SAMUEL 25012023 v1'!$A$1:$F$1287,6,FALSE)</f>
        <v>0.37</v>
      </c>
      <c r="H4196" s="6">
        <f>VLOOKUP(M4196,'BASE ARTICLE SAMUEL 25012023 v2'!$A$1:$H$1287,8,FALSE)</f>
        <v>0.37</v>
      </c>
      <c r="I4196">
        <v>0.55000000000000004</v>
      </c>
      <c r="J4196">
        <f t="shared" si="520"/>
        <v>2.2000000000000002</v>
      </c>
      <c r="K4196" s="6">
        <f>VLOOKUP(M4196,'BASE ARTICLE SAMUEL 25012023 v2'!$A$1:$K$1287,11,FALSE)</f>
        <v>0.55000000000000004</v>
      </c>
      <c r="L4196" s="6">
        <f t="shared" si="521"/>
        <v>2.2000000000000002</v>
      </c>
      <c r="M4196" t="s">
        <v>1587</v>
      </c>
      <c r="N4196" t="str">
        <f>VLOOKUP(M4196,'BASE ARTICLE SAMUEL 25012023 v1'!$A$2:$B$1287,2,FALSE)</f>
        <v>AS</v>
      </c>
      <c r="O4196">
        <f t="shared" si="518"/>
        <v>1.48</v>
      </c>
    </row>
    <row r="4197" spans="1:15" outlineLevel="2" x14ac:dyDescent="0.25">
      <c r="A4197" t="s">
        <v>1258</v>
      </c>
      <c r="B4197" s="74" t="str">
        <f t="shared" si="519"/>
        <v>HB</v>
      </c>
      <c r="D4197" t="s">
        <v>1589</v>
      </c>
      <c r="E4197">
        <v>4</v>
      </c>
      <c r="F4197" t="s">
        <v>1590</v>
      </c>
      <c r="G4197" s="71">
        <f>VLOOKUP(M4197,'BASE ARTICLE SAMUEL 25012023 v1'!$A$1:$F$1287,6,FALSE)</f>
        <v>1.05</v>
      </c>
      <c r="H4197" s="6">
        <f>VLOOKUP(M4197,'BASE ARTICLE SAMUEL 25012023 v2'!$A$1:$H$1287,8,FALSE)</f>
        <v>1.05</v>
      </c>
      <c r="I4197">
        <v>1.58</v>
      </c>
      <c r="J4197">
        <f t="shared" si="520"/>
        <v>6.32</v>
      </c>
      <c r="K4197" s="6">
        <f>VLOOKUP(M4197,'BASE ARTICLE SAMUEL 25012023 v2'!$A$1:$K$1287,11,FALSE)</f>
        <v>1.58</v>
      </c>
      <c r="L4197" s="6">
        <f t="shared" si="521"/>
        <v>6.32</v>
      </c>
      <c r="M4197" t="s">
        <v>1589</v>
      </c>
      <c r="N4197" t="str">
        <f>VLOOKUP(M4197,'BASE ARTICLE SAMUEL 25012023 v1'!$A$2:$B$1287,2,FALSE)</f>
        <v>AS</v>
      </c>
      <c r="O4197">
        <f t="shared" si="518"/>
        <v>4.2</v>
      </c>
    </row>
    <row r="4198" spans="1:15" outlineLevel="2" x14ac:dyDescent="0.25">
      <c r="A4198" t="s">
        <v>1258</v>
      </c>
      <c r="B4198" s="74" t="str">
        <f t="shared" si="519"/>
        <v>HB</v>
      </c>
      <c r="D4198" t="s">
        <v>2489</v>
      </c>
      <c r="E4198">
        <v>1</v>
      </c>
      <c r="F4198" t="s">
        <v>2490</v>
      </c>
      <c r="G4198" s="71">
        <f>VLOOKUP(M4198,'BASE ARTICLE SAMUEL 25012023 v1'!$A$1:$F$1287,6,FALSE)</f>
        <v>20.5</v>
      </c>
      <c r="H4198" s="6">
        <f>VLOOKUP(M4198,'BASE ARTICLE SAMUEL 25012023 v2'!$A$1:$H$1287,8,FALSE)</f>
        <v>20.5</v>
      </c>
      <c r="I4198">
        <v>33</v>
      </c>
      <c r="J4198">
        <f t="shared" si="520"/>
        <v>33</v>
      </c>
      <c r="K4198" s="6">
        <f>VLOOKUP(M4198,'BASE ARTICLE SAMUEL 25012023 v2'!$A$1:$K$1287,11,FALSE)</f>
        <v>22.55</v>
      </c>
      <c r="L4198" s="6">
        <f t="shared" si="521"/>
        <v>22.55</v>
      </c>
      <c r="M4198" t="s">
        <v>2489</v>
      </c>
      <c r="N4198" t="str">
        <f>VLOOKUP(M4198,'BASE ARTICLE SAMUEL 25012023 v1'!$A$2:$B$1287,2,FALSE)</f>
        <v>AN</v>
      </c>
      <c r="O4198">
        <f t="shared" si="518"/>
        <v>20.5</v>
      </c>
    </row>
    <row r="4199" spans="1:15" outlineLevel="1" x14ac:dyDescent="0.25">
      <c r="A4199" s="74" t="s">
        <v>4342</v>
      </c>
      <c r="B4199" s="74" t="str">
        <f t="shared" si="519"/>
        <v>PCR12EHB</v>
      </c>
      <c r="H4199" s="6" t="e">
        <f>VLOOKUP(M4199,'BASE ARTICLE SAMUEL 25012023 v2'!$A$1:$H$1287,8,FALSE)</f>
        <v>#N/A</v>
      </c>
      <c r="K4199" s="6" t="e">
        <f>VLOOKUP(M4199,'BASE ARTICLE SAMUEL 25012023 v2'!$A$1:$K$1287,11,FALSE)</f>
        <v>#N/A</v>
      </c>
      <c r="L4199" s="6">
        <f>SUBTOTAL(9,L4180:L4198)</f>
        <v>1824.179099704</v>
      </c>
      <c r="O4199">
        <f>SUBTOTAL(9,O4180:O4198)</f>
        <v>841.57940000000008</v>
      </c>
    </row>
    <row r="4200" spans="1:15" outlineLevel="2" x14ac:dyDescent="0.25">
      <c r="A4200" t="s">
        <v>1260</v>
      </c>
      <c r="B4200" s="74" t="str">
        <f t="shared" si="519"/>
        <v>HA</v>
      </c>
      <c r="D4200">
        <v>8110608018</v>
      </c>
      <c r="E4200">
        <v>171</v>
      </c>
      <c r="F4200" t="s">
        <v>1228</v>
      </c>
      <c r="G4200" s="71">
        <f>VLOOKUP(M4200,'BASE ARTICLE SAMUEL 25012023 v1'!$A$1:$F$1287,6,FALSE)</f>
        <v>0.41</v>
      </c>
      <c r="H4200" s="6">
        <f>VLOOKUP(M4200,'BASE ARTICLE SAMUEL 25012023 v2'!$A$1:$H$1287,8,FALSE)</f>
        <v>0.41</v>
      </c>
      <c r="I4200">
        <v>0.54500000000000004</v>
      </c>
      <c r="J4200">
        <f t="shared" ref="J4200:J4219" si="522">E4200*I4200</f>
        <v>93.195000000000007</v>
      </c>
      <c r="K4200" s="6">
        <f>VLOOKUP(M4200,'BASE ARTICLE SAMUEL 25012023 v2'!$A$1:$K$1287,11,FALSE)</f>
        <v>0.54530000000000001</v>
      </c>
      <c r="L4200" s="6">
        <f t="shared" ref="L4200:L4219" si="523">E4200*K4200</f>
        <v>93.246300000000005</v>
      </c>
      <c r="M4200">
        <v>8110608018</v>
      </c>
      <c r="N4200" t="str">
        <f>VLOOKUP(M4200,'BASE ARTICLE SAMUEL 25012023 v1'!$A$2:$B$1287,2,FALSE)</f>
        <v>AN</v>
      </c>
      <c r="O4200">
        <f t="shared" si="518"/>
        <v>70.11</v>
      </c>
    </row>
    <row r="4201" spans="1:15" outlineLevel="2" x14ac:dyDescent="0.25">
      <c r="A4201" t="s">
        <v>1260</v>
      </c>
      <c r="B4201" s="74" t="str">
        <f t="shared" si="519"/>
        <v>HA</v>
      </c>
      <c r="D4201">
        <v>8210707018</v>
      </c>
      <c r="E4201">
        <v>39</v>
      </c>
      <c r="F4201" t="s">
        <v>1230</v>
      </c>
      <c r="G4201" s="71">
        <f>VLOOKUP(M4201,'BASE ARTICLE SAMUEL 25012023 v1'!$A$1:$F$1287,6,FALSE)</f>
        <v>0.24</v>
      </c>
      <c r="H4201" s="6">
        <f>VLOOKUP(M4201,'BASE ARTICLE SAMUEL 25012023 v2'!$A$1:$H$1287,8,FALSE)</f>
        <v>0.24</v>
      </c>
      <c r="I4201">
        <v>0.35</v>
      </c>
      <c r="J4201">
        <f t="shared" si="522"/>
        <v>13.649999999999999</v>
      </c>
      <c r="K4201" s="6">
        <f>VLOOKUP(M4201,'BASE ARTICLE SAMUEL 25012023 v2'!$A$1:$K$1287,11,FALSE)</f>
        <v>0.34999999199999998</v>
      </c>
      <c r="L4201" s="6">
        <f t="shared" si="523"/>
        <v>13.649999687999999</v>
      </c>
      <c r="M4201">
        <v>8210707018</v>
      </c>
      <c r="N4201" t="str">
        <f>VLOOKUP(M4201,'BASE ARTICLE SAMUEL 25012023 v1'!$A$2:$B$1287,2,FALSE)</f>
        <v>AN</v>
      </c>
      <c r="O4201">
        <f t="shared" si="518"/>
        <v>9.36</v>
      </c>
    </row>
    <row r="4202" spans="1:15" outlineLevel="2" x14ac:dyDescent="0.25">
      <c r="A4202" t="s">
        <v>1260</v>
      </c>
      <c r="B4202" s="74" t="str">
        <f t="shared" si="519"/>
        <v>HA</v>
      </c>
      <c r="D4202">
        <v>8412602518</v>
      </c>
      <c r="E4202">
        <v>6</v>
      </c>
      <c r="F4202" t="s">
        <v>1483</v>
      </c>
      <c r="G4202" s="71">
        <f>VLOOKUP(M4202,'BASE ARTICLE SAMUEL 25012023 v1'!$A$1:$F$1287,6,FALSE)</f>
        <v>0.04</v>
      </c>
      <c r="H4202" s="6">
        <f>VLOOKUP(M4202,'BASE ARTICLE SAMUEL 25012023 v2'!$A$1:$H$1287,8,FALSE)</f>
        <v>0.04</v>
      </c>
      <c r="I4202">
        <v>0.05</v>
      </c>
      <c r="J4202">
        <f t="shared" si="522"/>
        <v>0.30000000000000004</v>
      </c>
      <c r="K4202" s="6">
        <f>VLOOKUP(M4202,'BASE ARTICLE SAMUEL 25012023 v2'!$A$1:$K$1287,11,FALSE)</f>
        <v>0.05</v>
      </c>
      <c r="L4202" s="6">
        <f t="shared" si="523"/>
        <v>0.30000000000000004</v>
      </c>
      <c r="M4202">
        <v>8412602518</v>
      </c>
      <c r="N4202" t="str">
        <f>VLOOKUP(M4202,'BASE ARTICLE SAMUEL 25012023 v1'!$A$2:$B$1287,2,FALSE)</f>
        <v>AN</v>
      </c>
      <c r="O4202">
        <f t="shared" si="518"/>
        <v>0.24</v>
      </c>
    </row>
    <row r="4203" spans="1:15" outlineLevel="2" x14ac:dyDescent="0.25">
      <c r="A4203" t="s">
        <v>1260</v>
      </c>
      <c r="B4203" s="74" t="str">
        <f t="shared" si="519"/>
        <v>HA</v>
      </c>
      <c r="D4203">
        <v>8434000618</v>
      </c>
      <c r="E4203">
        <v>6</v>
      </c>
      <c r="F4203" t="s">
        <v>1485</v>
      </c>
      <c r="G4203" s="71">
        <f>VLOOKUP(M4203,'BASE ARTICLE SAMUEL 25012023 v1'!$A$1:$F$1287,6,FALSE)</f>
        <v>0.02</v>
      </c>
      <c r="H4203" s="6">
        <f>VLOOKUP(M4203,'BASE ARTICLE SAMUEL 25012023 v2'!$A$1:$H$1287,8,FALSE)</f>
        <v>0.02</v>
      </c>
      <c r="I4203">
        <v>0.03</v>
      </c>
      <c r="J4203">
        <f t="shared" si="522"/>
        <v>0.18</v>
      </c>
      <c r="K4203" s="6">
        <f>VLOOKUP(M4203,'BASE ARTICLE SAMUEL 25012023 v2'!$A$1:$K$1287,11,FALSE)</f>
        <v>0.03</v>
      </c>
      <c r="L4203" s="6">
        <f t="shared" si="523"/>
        <v>0.18</v>
      </c>
      <c r="M4203">
        <v>8434000618</v>
      </c>
      <c r="N4203" t="str">
        <f>VLOOKUP(M4203,'BASE ARTICLE SAMUEL 25012023 v1'!$A$2:$B$1287,2,FALSE)</f>
        <v>AN</v>
      </c>
      <c r="O4203">
        <f t="shared" si="518"/>
        <v>0.12</v>
      </c>
    </row>
    <row r="4204" spans="1:15" outlineLevel="2" x14ac:dyDescent="0.25">
      <c r="A4204" t="s">
        <v>1260</v>
      </c>
      <c r="B4204" s="74" t="str">
        <f t="shared" si="519"/>
        <v>HA</v>
      </c>
      <c r="D4204">
        <v>8710605018</v>
      </c>
      <c r="E4204">
        <v>6</v>
      </c>
      <c r="F4204" t="s">
        <v>1896</v>
      </c>
      <c r="G4204" s="71">
        <f>VLOOKUP(M4204,'BASE ARTICLE SAMUEL 25012023 v1'!$A$1:$F$1287,6,FALSE)</f>
        <v>0.2</v>
      </c>
      <c r="H4204" s="6">
        <f>VLOOKUP(M4204,'BASE ARTICLE SAMUEL 25012023 v2'!$A$1:$H$1287,8,FALSE)</f>
        <v>0.2</v>
      </c>
      <c r="I4204">
        <v>0.3</v>
      </c>
      <c r="J4204">
        <f t="shared" si="522"/>
        <v>1.7999999999999998</v>
      </c>
      <c r="K4204" s="6">
        <f>VLOOKUP(M4204,'BASE ARTICLE SAMUEL 25012023 v2'!$A$1:$K$1287,11,FALSE)</f>
        <v>0.30000000000000004</v>
      </c>
      <c r="L4204" s="6">
        <f t="shared" si="523"/>
        <v>1.8000000000000003</v>
      </c>
      <c r="M4204">
        <v>8710605018</v>
      </c>
      <c r="N4204" t="str">
        <f>VLOOKUP(M4204,'BASE ARTICLE SAMUEL 25012023 v1'!$A$2:$B$1287,2,FALSE)</f>
        <v>AN</v>
      </c>
      <c r="O4204">
        <f t="shared" si="518"/>
        <v>1.2000000000000002</v>
      </c>
    </row>
    <row r="4205" spans="1:15" outlineLevel="2" x14ac:dyDescent="0.25">
      <c r="A4205" t="s">
        <v>1260</v>
      </c>
      <c r="B4205" s="74" t="str">
        <f t="shared" si="519"/>
        <v>HA</v>
      </c>
      <c r="D4205" t="s">
        <v>1174</v>
      </c>
      <c r="E4205">
        <v>8</v>
      </c>
      <c r="F4205" t="s">
        <v>1175</v>
      </c>
      <c r="G4205" s="71">
        <f>VLOOKUP(M4205,'BASE ARTICLE SAMUEL 25012023 v1'!$A$1:$F$1287,6,FALSE)</f>
        <v>8.26</v>
      </c>
      <c r="H4205" s="6">
        <f>VLOOKUP(M4205,'BASE ARTICLE SAMUEL 25012023 v2'!$A$1:$H$1287,8,FALSE)</f>
        <v>9.1</v>
      </c>
      <c r="I4205">
        <v>12.39</v>
      </c>
      <c r="J4205">
        <f t="shared" si="522"/>
        <v>99.12</v>
      </c>
      <c r="K4205" s="6">
        <f>VLOOKUP(M4205,'BASE ARTICLE SAMUEL 25012023 v2'!$A$1:$K$1287,11,FALSE)</f>
        <v>13.65</v>
      </c>
      <c r="L4205" s="6">
        <f t="shared" si="523"/>
        <v>109.2</v>
      </c>
      <c r="M4205" t="s">
        <v>1174</v>
      </c>
      <c r="N4205" t="str">
        <f>VLOOKUP(M4205,'BASE ARTICLE SAMUEL 25012023 v1'!$A$2:$B$1287,2,FALSE)</f>
        <v>AS</v>
      </c>
      <c r="O4205">
        <f t="shared" si="518"/>
        <v>72.8</v>
      </c>
    </row>
    <row r="4206" spans="1:15" outlineLevel="2" x14ac:dyDescent="0.25">
      <c r="A4206" t="s">
        <v>1260</v>
      </c>
      <c r="B4206" s="74" t="str">
        <f t="shared" si="519"/>
        <v>HA</v>
      </c>
      <c r="D4206" t="s">
        <v>1168</v>
      </c>
      <c r="E4206">
        <v>20.56</v>
      </c>
      <c r="F4206" t="s">
        <v>1169</v>
      </c>
      <c r="G4206" s="71">
        <f>VLOOKUP(M4206,'BASE ARTICLE SAMUEL 25012023 v1'!$A$1:$F$1287,6,FALSE)</f>
        <v>7.4</v>
      </c>
      <c r="H4206" s="6">
        <f>VLOOKUP(M4206,'BASE ARTICLE SAMUEL 25012023 v2'!$A$1:$H$1287,8,FALSE)</f>
        <v>7.77</v>
      </c>
      <c r="I4206">
        <v>11.1</v>
      </c>
      <c r="J4206">
        <f t="shared" si="522"/>
        <v>228.21599999999998</v>
      </c>
      <c r="K4206" s="6">
        <f>VLOOKUP(M4206,'BASE ARTICLE SAMUEL 25012023 v2'!$A$1:$K$1287,11,FALSE)</f>
        <v>11.654999999999999</v>
      </c>
      <c r="L4206" s="6">
        <f t="shared" si="523"/>
        <v>239.62679999999997</v>
      </c>
      <c r="M4206" t="s">
        <v>1168</v>
      </c>
      <c r="N4206" t="str">
        <f>VLOOKUP(M4206,'BASE ARTICLE SAMUEL 25012023 v1'!$A$2:$B$1287,2,FALSE)</f>
        <v>AS</v>
      </c>
      <c r="O4206">
        <f t="shared" si="518"/>
        <v>159.75119999999998</v>
      </c>
    </row>
    <row r="4207" spans="1:15" outlineLevel="2" x14ac:dyDescent="0.25">
      <c r="A4207" t="s">
        <v>1260</v>
      </c>
      <c r="B4207" s="74" t="str">
        <f t="shared" si="519"/>
        <v>HA</v>
      </c>
      <c r="D4207" t="s">
        <v>2491</v>
      </c>
      <c r="E4207">
        <v>1</v>
      </c>
      <c r="F4207" t="s">
        <v>2492</v>
      </c>
      <c r="G4207" s="71">
        <f>VLOOKUP(M4207,'BASE ARTICLE SAMUEL 25012023 v1'!$A$1:$F$1287,6,FALSE)</f>
        <v>0.67</v>
      </c>
      <c r="H4207" s="6">
        <f>VLOOKUP(M4207,'BASE ARTICLE SAMUEL 25012023 v2'!$A$1:$H$1287,8,FALSE)</f>
        <v>0.67</v>
      </c>
      <c r="I4207">
        <v>0.73699999999999999</v>
      </c>
      <c r="J4207">
        <f t="shared" si="522"/>
        <v>0.73699999999999999</v>
      </c>
      <c r="K4207" s="6">
        <f>VLOOKUP(M4207,'BASE ARTICLE SAMUEL 25012023 v2'!$A$1:$K$1287,11,FALSE)</f>
        <v>0.7370000000000001</v>
      </c>
      <c r="L4207" s="6">
        <f t="shared" si="523"/>
        <v>0.7370000000000001</v>
      </c>
      <c r="M4207" t="s">
        <v>2491</v>
      </c>
      <c r="N4207" t="str">
        <f>VLOOKUP(M4207,'BASE ARTICLE SAMUEL 25012023 v1'!$A$2:$B$1287,2,FALSE)</f>
        <v>AN</v>
      </c>
      <c r="O4207">
        <f t="shared" si="518"/>
        <v>0.67</v>
      </c>
    </row>
    <row r="4208" spans="1:15" outlineLevel="2" x14ac:dyDescent="0.25">
      <c r="A4208" t="s">
        <v>1260</v>
      </c>
      <c r="B4208" s="74" t="str">
        <f t="shared" si="519"/>
        <v>HA</v>
      </c>
      <c r="D4208" t="s">
        <v>1194</v>
      </c>
      <c r="E4208">
        <v>7</v>
      </c>
      <c r="F4208" t="s">
        <v>1195</v>
      </c>
      <c r="G4208" s="71">
        <f>VLOOKUP(M4208,'BASE ARTICLE SAMUEL 25012023 v1'!$A$1:$F$1287,6,FALSE)</f>
        <v>18.3</v>
      </c>
      <c r="H4208" s="6">
        <f>VLOOKUP(M4208,'BASE ARTICLE SAMUEL 25012023 v2'!$A$1:$H$1287,8,FALSE)</f>
        <v>3.0500000000000003</v>
      </c>
      <c r="I4208">
        <v>5.18</v>
      </c>
      <c r="J4208">
        <f t="shared" si="522"/>
        <v>36.26</v>
      </c>
      <c r="K4208" s="6">
        <f>VLOOKUP(M4208,'BASE ARTICLE SAMUEL 25012023 v2'!$A$1:$K$1287,11,FALSE)</f>
        <v>5.1850000000000005</v>
      </c>
      <c r="L4208" s="6">
        <f t="shared" si="523"/>
        <v>36.295000000000002</v>
      </c>
      <c r="M4208" t="s">
        <v>1194</v>
      </c>
      <c r="N4208" t="str">
        <f>VLOOKUP(M4208,'BASE ARTICLE SAMUEL 25012023 v1'!$A$2:$B$1287,2,FALSE)</f>
        <v>AN</v>
      </c>
      <c r="O4208">
        <f t="shared" si="518"/>
        <v>21.35</v>
      </c>
    </row>
    <row r="4209" spans="1:15" outlineLevel="2" x14ac:dyDescent="0.25">
      <c r="A4209" t="s">
        <v>1260</v>
      </c>
      <c r="B4209" s="74" t="str">
        <f t="shared" si="519"/>
        <v>HA</v>
      </c>
      <c r="D4209" t="s">
        <v>200</v>
      </c>
      <c r="E4209">
        <v>1</v>
      </c>
      <c r="F4209" t="s">
        <v>201</v>
      </c>
      <c r="G4209" s="71">
        <f>VLOOKUP(M4209,'BASE ARTICLE SAMUEL 25012023 v1'!$A$1:$F$1287,6,FALSE)</f>
        <v>18.350000000000001</v>
      </c>
      <c r="H4209" s="6">
        <f>VLOOKUP(M4209,'BASE ARTICLE SAMUEL 25012023 v2'!$A$1:$H$1287,8,FALSE)</f>
        <v>18.350000000000001</v>
      </c>
      <c r="I4209">
        <v>23.95</v>
      </c>
      <c r="J4209">
        <f t="shared" si="522"/>
        <v>23.95</v>
      </c>
      <c r="K4209" s="6">
        <f>VLOOKUP(M4209,'BASE ARTICLE SAMUEL 25012023 v2'!$A$1:$K$1287,11,FALSE)</f>
        <v>23.855000000000004</v>
      </c>
      <c r="L4209" s="6">
        <f t="shared" si="523"/>
        <v>23.855000000000004</v>
      </c>
      <c r="M4209" t="s">
        <v>200</v>
      </c>
      <c r="N4209" t="str">
        <f>VLOOKUP(M4209,'BASE ARTICLE SAMUEL 25012023 v1'!$A$2:$B$1287,2,FALSE)</f>
        <v>AS</v>
      </c>
      <c r="O4209">
        <f t="shared" si="518"/>
        <v>18.350000000000001</v>
      </c>
    </row>
    <row r="4210" spans="1:15" outlineLevel="2" x14ac:dyDescent="0.25">
      <c r="A4210" t="s">
        <v>1260</v>
      </c>
      <c r="B4210" s="74" t="str">
        <f t="shared" si="519"/>
        <v>HA</v>
      </c>
      <c r="D4210" t="s">
        <v>2346</v>
      </c>
      <c r="E4210">
        <v>0.5</v>
      </c>
      <c r="F4210" t="s">
        <v>2347</v>
      </c>
      <c r="G4210" s="71">
        <f>VLOOKUP(M4210,'BASE ARTICLE SAMUEL 25012023 v1'!$A$1:$F$1287,6,FALSE)</f>
        <v>29.6</v>
      </c>
      <c r="H4210" s="6">
        <f>VLOOKUP(M4210,'BASE ARTICLE SAMUEL 25012023 v2'!$A$1:$H$1287,8,FALSE)</f>
        <v>29.6</v>
      </c>
      <c r="I4210">
        <v>41.295000000000002</v>
      </c>
      <c r="J4210">
        <f t="shared" si="522"/>
        <v>20.647500000000001</v>
      </c>
      <c r="K4210" s="6">
        <f>VLOOKUP(M4210,'BASE ARTICLE SAMUEL 25012023 v2'!$A$1:$K$1287,11,FALSE)</f>
        <v>41.44</v>
      </c>
      <c r="L4210" s="6">
        <f t="shared" si="523"/>
        <v>20.72</v>
      </c>
      <c r="M4210" t="s">
        <v>2346</v>
      </c>
      <c r="N4210" t="str">
        <f>VLOOKUP(M4210,'BASE ARTICLE SAMUEL 25012023 v1'!$A$2:$B$1287,2,FALSE)</f>
        <v>AS</v>
      </c>
      <c r="O4210">
        <f t="shared" si="518"/>
        <v>14.8</v>
      </c>
    </row>
    <row r="4211" spans="1:15" outlineLevel="2" x14ac:dyDescent="0.25">
      <c r="A4211" t="s">
        <v>1260</v>
      </c>
      <c r="B4211" s="74" t="str">
        <f t="shared" si="519"/>
        <v>HA</v>
      </c>
      <c r="D4211" t="s">
        <v>1603</v>
      </c>
      <c r="E4211">
        <v>8</v>
      </c>
      <c r="F4211" t="s">
        <v>1604</v>
      </c>
      <c r="G4211" s="71">
        <f>VLOOKUP(M4211,'BASE ARTICLE SAMUEL 25012023 v1'!$A$1:$F$1287,6,FALSE)</f>
        <v>50</v>
      </c>
      <c r="H4211" s="6">
        <f>VLOOKUP(M4211,'BASE ARTICLE SAMUEL 25012023 v2'!$A$1:$H$1287,8,FALSE)</f>
        <v>0</v>
      </c>
      <c r="I4211">
        <v>75</v>
      </c>
      <c r="J4211">
        <f t="shared" si="522"/>
        <v>600</v>
      </c>
      <c r="K4211" s="6">
        <f>VLOOKUP(M4211,'BASE ARTICLE SAMUEL 25012023 v2'!$A$1:$K$1287,11,FALSE)</f>
        <v>75</v>
      </c>
      <c r="L4211" s="6">
        <f t="shared" si="523"/>
        <v>600</v>
      </c>
      <c r="M4211" t="s">
        <v>1603</v>
      </c>
      <c r="N4211" t="str">
        <f>VLOOKUP(M4211,'BASE ARTICLE SAMUEL 25012023 v1'!$A$2:$B$1287,2,FALSE)</f>
        <v>AN</v>
      </c>
      <c r="O4211">
        <f t="shared" si="518"/>
        <v>0</v>
      </c>
    </row>
    <row r="4212" spans="1:15" outlineLevel="2" x14ac:dyDescent="0.25">
      <c r="A4212" t="s">
        <v>1260</v>
      </c>
      <c r="B4212" s="74" t="str">
        <f t="shared" si="519"/>
        <v>HA</v>
      </c>
      <c r="D4212" t="s">
        <v>1399</v>
      </c>
      <c r="E4212">
        <v>4</v>
      </c>
      <c r="F4212" t="s">
        <v>1400</v>
      </c>
      <c r="G4212" s="71">
        <f>VLOOKUP(M4212,'BASE ARTICLE SAMUEL 25012023 v1'!$A$1:$F$1287,6,FALSE)</f>
        <v>27.09</v>
      </c>
      <c r="H4212" s="6">
        <f>VLOOKUP(M4212,'BASE ARTICLE SAMUEL 25012023 v2'!$A$1:$H$1287,8,FALSE)</f>
        <v>27.09</v>
      </c>
      <c r="I4212">
        <v>40.64</v>
      </c>
      <c r="J4212">
        <f t="shared" si="522"/>
        <v>162.56</v>
      </c>
      <c r="K4212" s="6">
        <f>VLOOKUP(M4212,'BASE ARTICLE SAMUEL 25012023 v2'!$A$1:$K$1287,11,FALSE)</f>
        <v>40.634999999999998</v>
      </c>
      <c r="L4212" s="6">
        <f t="shared" si="523"/>
        <v>162.54</v>
      </c>
      <c r="M4212" t="s">
        <v>1399</v>
      </c>
      <c r="N4212" t="str">
        <f>VLOOKUP(M4212,'BASE ARTICLE SAMUEL 25012023 v1'!$A$2:$B$1287,2,FALSE)</f>
        <v>AN</v>
      </c>
      <c r="O4212">
        <f t="shared" si="518"/>
        <v>108.36</v>
      </c>
    </row>
    <row r="4213" spans="1:15" outlineLevel="2" x14ac:dyDescent="0.25">
      <c r="A4213" t="s">
        <v>1260</v>
      </c>
      <c r="B4213" s="74" t="str">
        <f t="shared" si="519"/>
        <v>HA</v>
      </c>
      <c r="D4213" t="s">
        <v>1404</v>
      </c>
      <c r="E4213">
        <v>8</v>
      </c>
      <c r="F4213" t="s">
        <v>1405</v>
      </c>
      <c r="G4213" s="71">
        <f>VLOOKUP(M4213,'BASE ARTICLE SAMUEL 25012023 v1'!$A$1:$F$1287,6,FALSE)</f>
        <v>36.090000000000003</v>
      </c>
      <c r="H4213" s="6">
        <f>VLOOKUP(M4213,'BASE ARTICLE SAMUEL 25012023 v2'!$A$1:$H$1287,8,FALSE)</f>
        <v>36.090000000000003</v>
      </c>
      <c r="I4213">
        <v>54.14</v>
      </c>
      <c r="J4213">
        <f t="shared" si="522"/>
        <v>433.12</v>
      </c>
      <c r="K4213" s="6">
        <f>VLOOKUP(M4213,'BASE ARTICLE SAMUEL 25012023 v2'!$A$1:$K$1287,11,FALSE)</f>
        <v>54.135000000000005</v>
      </c>
      <c r="L4213" s="6">
        <f t="shared" si="523"/>
        <v>433.08000000000004</v>
      </c>
      <c r="M4213" t="s">
        <v>1404</v>
      </c>
      <c r="N4213" t="str">
        <f>VLOOKUP(M4213,'BASE ARTICLE SAMUEL 25012023 v1'!$A$2:$B$1287,2,FALSE)</f>
        <v>AN</v>
      </c>
      <c r="O4213">
        <f t="shared" si="518"/>
        <v>288.72000000000003</v>
      </c>
    </row>
    <row r="4214" spans="1:15" outlineLevel="2" x14ac:dyDescent="0.25">
      <c r="A4214" t="s">
        <v>1260</v>
      </c>
      <c r="B4214" s="74" t="str">
        <f t="shared" si="519"/>
        <v>HA</v>
      </c>
      <c r="D4214" t="s">
        <v>1407</v>
      </c>
      <c r="E4214">
        <v>4</v>
      </c>
      <c r="F4214" t="s">
        <v>1408</v>
      </c>
      <c r="G4214" s="71">
        <f>VLOOKUP(M4214,'BASE ARTICLE SAMUEL 25012023 v1'!$A$1:$F$1287,6,FALSE)</f>
        <v>37.979999999999997</v>
      </c>
      <c r="H4214" s="6">
        <f>VLOOKUP(M4214,'BASE ARTICLE SAMUEL 25012023 v2'!$A$1:$H$1287,8,FALSE)</f>
        <v>37.979999999999997</v>
      </c>
      <c r="I4214">
        <v>56.97</v>
      </c>
      <c r="J4214">
        <f t="shared" si="522"/>
        <v>227.88</v>
      </c>
      <c r="K4214" s="6">
        <f>VLOOKUP(M4214,'BASE ARTICLE SAMUEL 25012023 v2'!$A$1:$K$1287,11,FALSE)</f>
        <v>56.97</v>
      </c>
      <c r="L4214" s="6">
        <f t="shared" si="523"/>
        <v>227.88</v>
      </c>
      <c r="M4214" t="s">
        <v>1407</v>
      </c>
      <c r="N4214" t="str">
        <f>VLOOKUP(M4214,'BASE ARTICLE SAMUEL 25012023 v1'!$A$2:$B$1287,2,FALSE)</f>
        <v>AN</v>
      </c>
      <c r="O4214">
        <f t="shared" si="518"/>
        <v>151.91999999999999</v>
      </c>
    </row>
    <row r="4215" spans="1:15" outlineLevel="2" x14ac:dyDescent="0.25">
      <c r="A4215" t="s">
        <v>1260</v>
      </c>
      <c r="B4215" s="74" t="str">
        <f t="shared" si="519"/>
        <v>HA</v>
      </c>
      <c r="D4215" t="s">
        <v>1361</v>
      </c>
      <c r="E4215">
        <v>46</v>
      </c>
      <c r="F4215" t="s">
        <v>1362</v>
      </c>
      <c r="G4215" s="71">
        <f>VLOOKUP(M4215,'BASE ARTICLE SAMUEL 25012023 v1'!$A$1:$F$1287,6,FALSE)</f>
        <v>0.54</v>
      </c>
      <c r="H4215" s="6">
        <f>VLOOKUP(M4215,'BASE ARTICLE SAMUEL 25012023 v2'!$A$1:$H$1287,8,FALSE)</f>
        <v>0.54</v>
      </c>
      <c r="I4215">
        <v>0.81</v>
      </c>
      <c r="J4215">
        <f t="shared" si="522"/>
        <v>37.260000000000005</v>
      </c>
      <c r="K4215" s="6">
        <f>VLOOKUP(M4215,'BASE ARTICLE SAMUEL 25012023 v2'!$A$1:$K$1287,11,FALSE)</f>
        <v>0.81</v>
      </c>
      <c r="L4215" s="6">
        <f t="shared" si="523"/>
        <v>37.260000000000005</v>
      </c>
      <c r="M4215" t="s">
        <v>1361</v>
      </c>
      <c r="N4215" t="str">
        <f>VLOOKUP(M4215,'BASE ARTICLE SAMUEL 25012023 v1'!$A$2:$B$1287,2,FALSE)</f>
        <v>AN</v>
      </c>
      <c r="O4215">
        <f t="shared" si="518"/>
        <v>24.840000000000003</v>
      </c>
    </row>
    <row r="4216" spans="1:15" outlineLevel="2" x14ac:dyDescent="0.25">
      <c r="A4216" t="s">
        <v>1260</v>
      </c>
      <c r="B4216" s="74" t="str">
        <f t="shared" si="519"/>
        <v>HA</v>
      </c>
      <c r="D4216" t="s">
        <v>1187</v>
      </c>
      <c r="E4216">
        <v>16</v>
      </c>
      <c r="F4216" t="s">
        <v>1188</v>
      </c>
      <c r="G4216" s="71">
        <f>VLOOKUP(M4216,'BASE ARTICLE SAMUEL 25012023 v1'!$A$1:$F$1287,6,FALSE)</f>
        <v>22</v>
      </c>
      <c r="H4216" s="6">
        <f>VLOOKUP(M4216,'BASE ARTICLE SAMUEL 25012023 v2'!$A$1:$H$1287,8,FALSE)</f>
        <v>3.63</v>
      </c>
      <c r="I4216">
        <v>5.18</v>
      </c>
      <c r="J4216">
        <f t="shared" si="522"/>
        <v>82.88</v>
      </c>
      <c r="K4216" s="6">
        <f>VLOOKUP(M4216,'BASE ARTICLE SAMUEL 25012023 v2'!$A$1:$K$1287,11,FALSE)</f>
        <v>5.4450000000000003</v>
      </c>
      <c r="L4216" s="6">
        <f t="shared" si="523"/>
        <v>87.12</v>
      </c>
      <c r="M4216" t="s">
        <v>1187</v>
      </c>
      <c r="N4216" t="str">
        <f>VLOOKUP(M4216,'BASE ARTICLE SAMUEL 25012023 v1'!$A$2:$B$1287,2,FALSE)</f>
        <v>AN</v>
      </c>
      <c r="O4216">
        <f t="shared" si="518"/>
        <v>58.08</v>
      </c>
    </row>
    <row r="4217" spans="1:15" outlineLevel="2" x14ac:dyDescent="0.25">
      <c r="A4217" t="s">
        <v>1260</v>
      </c>
      <c r="B4217" s="74" t="str">
        <f t="shared" si="519"/>
        <v>HA</v>
      </c>
      <c r="D4217" t="s">
        <v>1587</v>
      </c>
      <c r="E4217">
        <v>4</v>
      </c>
      <c r="F4217" t="s">
        <v>1588</v>
      </c>
      <c r="G4217" s="71">
        <f>VLOOKUP(M4217,'BASE ARTICLE SAMUEL 25012023 v1'!$A$1:$F$1287,6,FALSE)</f>
        <v>0.37</v>
      </c>
      <c r="H4217" s="6">
        <f>VLOOKUP(M4217,'BASE ARTICLE SAMUEL 25012023 v2'!$A$1:$H$1287,8,FALSE)</f>
        <v>0.37</v>
      </c>
      <c r="I4217">
        <v>0.55000000000000004</v>
      </c>
      <c r="J4217">
        <f t="shared" si="522"/>
        <v>2.2000000000000002</v>
      </c>
      <c r="K4217" s="6">
        <f>VLOOKUP(M4217,'BASE ARTICLE SAMUEL 25012023 v2'!$A$1:$K$1287,11,FALSE)</f>
        <v>0.55000000000000004</v>
      </c>
      <c r="L4217" s="6">
        <f t="shared" si="523"/>
        <v>2.2000000000000002</v>
      </c>
      <c r="M4217" t="s">
        <v>1587</v>
      </c>
      <c r="N4217" t="str">
        <f>VLOOKUP(M4217,'BASE ARTICLE SAMUEL 25012023 v1'!$A$2:$B$1287,2,FALSE)</f>
        <v>AS</v>
      </c>
      <c r="O4217">
        <f t="shared" si="518"/>
        <v>1.48</v>
      </c>
    </row>
    <row r="4218" spans="1:15" outlineLevel="2" x14ac:dyDescent="0.25">
      <c r="A4218" t="s">
        <v>1260</v>
      </c>
      <c r="B4218" s="74" t="str">
        <f t="shared" si="519"/>
        <v>HA</v>
      </c>
      <c r="D4218" t="s">
        <v>1589</v>
      </c>
      <c r="E4218">
        <v>4</v>
      </c>
      <c r="F4218" t="s">
        <v>1590</v>
      </c>
      <c r="G4218" s="71">
        <f>VLOOKUP(M4218,'BASE ARTICLE SAMUEL 25012023 v1'!$A$1:$F$1287,6,FALSE)</f>
        <v>1.05</v>
      </c>
      <c r="H4218" s="6">
        <f>VLOOKUP(M4218,'BASE ARTICLE SAMUEL 25012023 v2'!$A$1:$H$1287,8,FALSE)</f>
        <v>1.05</v>
      </c>
      <c r="I4218">
        <v>1.58</v>
      </c>
      <c r="J4218">
        <f t="shared" si="522"/>
        <v>6.32</v>
      </c>
      <c r="K4218" s="6">
        <f>VLOOKUP(M4218,'BASE ARTICLE SAMUEL 25012023 v2'!$A$1:$K$1287,11,FALSE)</f>
        <v>1.58</v>
      </c>
      <c r="L4218" s="6">
        <f t="shared" si="523"/>
        <v>6.32</v>
      </c>
      <c r="M4218" t="s">
        <v>1589</v>
      </c>
      <c r="N4218" t="str">
        <f>VLOOKUP(M4218,'BASE ARTICLE SAMUEL 25012023 v1'!$A$2:$B$1287,2,FALSE)</f>
        <v>AS</v>
      </c>
      <c r="O4218">
        <f t="shared" ref="O4218:O4285" si="524">E4218*H4218</f>
        <v>4.2</v>
      </c>
    </row>
    <row r="4219" spans="1:15" outlineLevel="2" x14ac:dyDescent="0.25">
      <c r="A4219" t="s">
        <v>1260</v>
      </c>
      <c r="B4219" s="74" t="str">
        <f t="shared" si="519"/>
        <v>HA</v>
      </c>
      <c r="D4219" t="s">
        <v>2489</v>
      </c>
      <c r="E4219">
        <v>1</v>
      </c>
      <c r="F4219" t="s">
        <v>2490</v>
      </c>
      <c r="G4219" s="71">
        <f>VLOOKUP(M4219,'BASE ARTICLE SAMUEL 25012023 v1'!$A$1:$F$1287,6,FALSE)</f>
        <v>20.5</v>
      </c>
      <c r="H4219" s="6">
        <f>VLOOKUP(M4219,'BASE ARTICLE SAMUEL 25012023 v2'!$A$1:$H$1287,8,FALSE)</f>
        <v>20.5</v>
      </c>
      <c r="I4219">
        <v>33</v>
      </c>
      <c r="J4219">
        <f t="shared" si="522"/>
        <v>33</v>
      </c>
      <c r="K4219" s="6">
        <f>VLOOKUP(M4219,'BASE ARTICLE SAMUEL 25012023 v2'!$A$1:$K$1287,11,FALSE)</f>
        <v>22.55</v>
      </c>
      <c r="L4219" s="6">
        <f t="shared" si="523"/>
        <v>22.55</v>
      </c>
      <c r="M4219" t="s">
        <v>2489</v>
      </c>
      <c r="N4219" t="str">
        <f>VLOOKUP(M4219,'BASE ARTICLE SAMUEL 25012023 v1'!$A$2:$B$1287,2,FALSE)</f>
        <v>AN</v>
      </c>
      <c r="O4219">
        <f t="shared" si="524"/>
        <v>20.5</v>
      </c>
    </row>
    <row r="4220" spans="1:15" outlineLevel="1" x14ac:dyDescent="0.25">
      <c r="A4220" s="74" t="s">
        <v>4343</v>
      </c>
      <c r="B4220" s="74" t="str">
        <f t="shared" si="519"/>
        <v>PCR14EHA</v>
      </c>
      <c r="H4220" s="6" t="e">
        <f>VLOOKUP(M4220,'BASE ARTICLE SAMUEL 25012023 v2'!$A$1:$H$1287,8,FALSE)</f>
        <v>#N/A</v>
      </c>
      <c r="K4220" s="6" t="e">
        <f>VLOOKUP(M4220,'BASE ARTICLE SAMUEL 25012023 v2'!$A$1:$K$1287,11,FALSE)</f>
        <v>#N/A</v>
      </c>
      <c r="L4220" s="6">
        <f>SUBTOTAL(9,L4200:L4219)</f>
        <v>2118.5600996880003</v>
      </c>
      <c r="O4220">
        <f>SUBTOTAL(9,O4200:O4219)</f>
        <v>1026.8512000000001</v>
      </c>
    </row>
    <row r="4221" spans="1:15" outlineLevel="2" x14ac:dyDescent="0.25">
      <c r="A4221" t="s">
        <v>1262</v>
      </c>
      <c r="B4221" s="74" t="str">
        <f t="shared" si="519"/>
        <v>HB</v>
      </c>
      <c r="D4221">
        <v>8110608018</v>
      </c>
      <c r="E4221">
        <v>150</v>
      </c>
      <c r="F4221" t="s">
        <v>1228</v>
      </c>
      <c r="G4221" s="71">
        <f>VLOOKUP(M4221,'BASE ARTICLE SAMUEL 25012023 v1'!$A$1:$F$1287,6,FALSE)</f>
        <v>0.41</v>
      </c>
      <c r="H4221" s="6">
        <f>VLOOKUP(M4221,'BASE ARTICLE SAMUEL 25012023 v2'!$A$1:$H$1287,8,FALSE)</f>
        <v>0.41</v>
      </c>
      <c r="I4221">
        <v>0.54500000000000004</v>
      </c>
      <c r="J4221">
        <f t="shared" ref="J4221:J4240" si="525">E4221*I4221</f>
        <v>81.75</v>
      </c>
      <c r="K4221" s="6">
        <f>VLOOKUP(M4221,'BASE ARTICLE SAMUEL 25012023 v2'!$A$1:$K$1287,11,FALSE)</f>
        <v>0.54530000000000001</v>
      </c>
      <c r="L4221" s="6">
        <f t="shared" ref="L4221:L4240" si="526">E4221*K4221</f>
        <v>81.795000000000002</v>
      </c>
      <c r="M4221">
        <v>8110608018</v>
      </c>
      <c r="N4221" t="str">
        <f>VLOOKUP(M4221,'BASE ARTICLE SAMUEL 25012023 v1'!$A$2:$B$1287,2,FALSE)</f>
        <v>AN</v>
      </c>
      <c r="O4221">
        <f t="shared" si="524"/>
        <v>61.499999999999993</v>
      </c>
    </row>
    <row r="4222" spans="1:15" outlineLevel="2" x14ac:dyDescent="0.25">
      <c r="A4222" t="s">
        <v>1262</v>
      </c>
      <c r="B4222" s="74" t="str">
        <f t="shared" si="519"/>
        <v>HB</v>
      </c>
      <c r="D4222">
        <v>8210707018</v>
      </c>
      <c r="E4222">
        <v>45</v>
      </c>
      <c r="F4222" t="s">
        <v>1230</v>
      </c>
      <c r="G4222" s="71">
        <f>VLOOKUP(M4222,'BASE ARTICLE SAMUEL 25012023 v1'!$A$1:$F$1287,6,FALSE)</f>
        <v>0.24</v>
      </c>
      <c r="H4222" s="6">
        <f>VLOOKUP(M4222,'BASE ARTICLE SAMUEL 25012023 v2'!$A$1:$H$1287,8,FALSE)</f>
        <v>0.24</v>
      </c>
      <c r="I4222">
        <v>0.35</v>
      </c>
      <c r="J4222">
        <f t="shared" si="525"/>
        <v>15.749999999999998</v>
      </c>
      <c r="K4222" s="6">
        <f>VLOOKUP(M4222,'BASE ARTICLE SAMUEL 25012023 v2'!$A$1:$K$1287,11,FALSE)</f>
        <v>0.34999999199999998</v>
      </c>
      <c r="L4222" s="6">
        <f t="shared" si="526"/>
        <v>15.749999639999999</v>
      </c>
      <c r="M4222">
        <v>8210707018</v>
      </c>
      <c r="N4222" t="str">
        <f>VLOOKUP(M4222,'BASE ARTICLE SAMUEL 25012023 v1'!$A$2:$B$1287,2,FALSE)</f>
        <v>AN</v>
      </c>
      <c r="O4222">
        <f t="shared" si="524"/>
        <v>10.799999999999999</v>
      </c>
    </row>
    <row r="4223" spans="1:15" outlineLevel="2" x14ac:dyDescent="0.25">
      <c r="A4223" t="s">
        <v>1262</v>
      </c>
      <c r="B4223" s="74" t="str">
        <f t="shared" si="519"/>
        <v>HB</v>
      </c>
      <c r="D4223">
        <v>8412602518</v>
      </c>
      <c r="E4223">
        <v>6</v>
      </c>
      <c r="F4223" t="s">
        <v>1483</v>
      </c>
      <c r="G4223" s="71">
        <f>VLOOKUP(M4223,'BASE ARTICLE SAMUEL 25012023 v1'!$A$1:$F$1287,6,FALSE)</f>
        <v>0.04</v>
      </c>
      <c r="H4223" s="6">
        <f>VLOOKUP(M4223,'BASE ARTICLE SAMUEL 25012023 v2'!$A$1:$H$1287,8,FALSE)</f>
        <v>0.04</v>
      </c>
      <c r="I4223">
        <v>0.05</v>
      </c>
      <c r="J4223">
        <f t="shared" si="525"/>
        <v>0.30000000000000004</v>
      </c>
      <c r="K4223" s="6">
        <f>VLOOKUP(M4223,'BASE ARTICLE SAMUEL 25012023 v2'!$A$1:$K$1287,11,FALSE)</f>
        <v>0.05</v>
      </c>
      <c r="L4223" s="6">
        <f t="shared" si="526"/>
        <v>0.30000000000000004</v>
      </c>
      <c r="M4223">
        <v>8412602518</v>
      </c>
      <c r="N4223" t="str">
        <f>VLOOKUP(M4223,'BASE ARTICLE SAMUEL 25012023 v1'!$A$2:$B$1287,2,FALSE)</f>
        <v>AN</v>
      </c>
      <c r="O4223">
        <f t="shared" si="524"/>
        <v>0.24</v>
      </c>
    </row>
    <row r="4224" spans="1:15" outlineLevel="2" x14ac:dyDescent="0.25">
      <c r="A4224" t="s">
        <v>1262</v>
      </c>
      <c r="B4224" s="74" t="str">
        <f t="shared" si="519"/>
        <v>HB</v>
      </c>
      <c r="D4224">
        <v>8434000618</v>
      </c>
      <c r="E4224">
        <v>6</v>
      </c>
      <c r="F4224" t="s">
        <v>1485</v>
      </c>
      <c r="G4224" s="71">
        <f>VLOOKUP(M4224,'BASE ARTICLE SAMUEL 25012023 v1'!$A$1:$F$1287,6,FALSE)</f>
        <v>0.02</v>
      </c>
      <c r="H4224" s="6">
        <f>VLOOKUP(M4224,'BASE ARTICLE SAMUEL 25012023 v2'!$A$1:$H$1287,8,FALSE)</f>
        <v>0.02</v>
      </c>
      <c r="I4224">
        <v>0.03</v>
      </c>
      <c r="J4224">
        <f t="shared" si="525"/>
        <v>0.18</v>
      </c>
      <c r="K4224" s="6">
        <f>VLOOKUP(M4224,'BASE ARTICLE SAMUEL 25012023 v2'!$A$1:$K$1287,11,FALSE)</f>
        <v>0.03</v>
      </c>
      <c r="L4224" s="6">
        <f t="shared" si="526"/>
        <v>0.18</v>
      </c>
      <c r="M4224">
        <v>8434000618</v>
      </c>
      <c r="N4224" t="str">
        <f>VLOOKUP(M4224,'BASE ARTICLE SAMUEL 25012023 v1'!$A$2:$B$1287,2,FALSE)</f>
        <v>AN</v>
      </c>
      <c r="O4224">
        <f t="shared" si="524"/>
        <v>0.12</v>
      </c>
    </row>
    <row r="4225" spans="1:15" outlineLevel="2" x14ac:dyDescent="0.25">
      <c r="A4225" t="s">
        <v>1262</v>
      </c>
      <c r="B4225" s="74" t="str">
        <f t="shared" si="519"/>
        <v>HB</v>
      </c>
      <c r="D4225">
        <v>8710605018</v>
      </c>
      <c r="E4225">
        <v>6</v>
      </c>
      <c r="F4225" t="s">
        <v>1896</v>
      </c>
      <c r="G4225" s="71">
        <f>VLOOKUP(M4225,'BASE ARTICLE SAMUEL 25012023 v1'!$A$1:$F$1287,6,FALSE)</f>
        <v>0.2</v>
      </c>
      <c r="H4225" s="6">
        <f>VLOOKUP(M4225,'BASE ARTICLE SAMUEL 25012023 v2'!$A$1:$H$1287,8,FALSE)</f>
        <v>0.2</v>
      </c>
      <c r="I4225">
        <v>0.3</v>
      </c>
      <c r="J4225">
        <f t="shared" si="525"/>
        <v>1.7999999999999998</v>
      </c>
      <c r="K4225" s="6">
        <f>VLOOKUP(M4225,'BASE ARTICLE SAMUEL 25012023 v2'!$A$1:$K$1287,11,FALSE)</f>
        <v>0.30000000000000004</v>
      </c>
      <c r="L4225" s="6">
        <f t="shared" si="526"/>
        <v>1.8000000000000003</v>
      </c>
      <c r="M4225">
        <v>8710605018</v>
      </c>
      <c r="N4225" t="str">
        <f>VLOOKUP(M4225,'BASE ARTICLE SAMUEL 25012023 v1'!$A$2:$B$1287,2,FALSE)</f>
        <v>AN</v>
      </c>
      <c r="O4225">
        <f t="shared" si="524"/>
        <v>1.2000000000000002</v>
      </c>
    </row>
    <row r="4226" spans="1:15" outlineLevel="2" x14ac:dyDescent="0.25">
      <c r="A4226" t="s">
        <v>1262</v>
      </c>
      <c r="B4226" s="74" t="str">
        <f t="shared" si="519"/>
        <v>HB</v>
      </c>
      <c r="D4226" t="s">
        <v>1174</v>
      </c>
      <c r="E4226">
        <v>6</v>
      </c>
      <c r="F4226" t="s">
        <v>1175</v>
      </c>
      <c r="G4226" s="71">
        <f>VLOOKUP(M4226,'BASE ARTICLE SAMUEL 25012023 v1'!$A$1:$F$1287,6,FALSE)</f>
        <v>8.26</v>
      </c>
      <c r="H4226" s="6">
        <f>VLOOKUP(M4226,'BASE ARTICLE SAMUEL 25012023 v2'!$A$1:$H$1287,8,FALSE)</f>
        <v>9.1</v>
      </c>
      <c r="I4226">
        <v>12.39</v>
      </c>
      <c r="J4226">
        <f t="shared" si="525"/>
        <v>74.34</v>
      </c>
      <c r="K4226" s="6">
        <f>VLOOKUP(M4226,'BASE ARTICLE SAMUEL 25012023 v2'!$A$1:$K$1287,11,FALSE)</f>
        <v>13.65</v>
      </c>
      <c r="L4226" s="6">
        <f t="shared" si="526"/>
        <v>81.900000000000006</v>
      </c>
      <c r="M4226" t="s">
        <v>1174</v>
      </c>
      <c r="N4226" t="str">
        <f>VLOOKUP(M4226,'BASE ARTICLE SAMUEL 25012023 v1'!$A$2:$B$1287,2,FALSE)</f>
        <v>AS</v>
      </c>
      <c r="O4226">
        <f t="shared" si="524"/>
        <v>54.599999999999994</v>
      </c>
    </row>
    <row r="4227" spans="1:15" outlineLevel="2" x14ac:dyDescent="0.25">
      <c r="A4227" t="s">
        <v>1262</v>
      </c>
      <c r="B4227" s="74" t="str">
        <f t="shared" si="519"/>
        <v>HB</v>
      </c>
      <c r="D4227" t="s">
        <v>1168</v>
      </c>
      <c r="E4227">
        <v>20</v>
      </c>
      <c r="F4227" t="s">
        <v>1169</v>
      </c>
      <c r="G4227" s="71">
        <f>VLOOKUP(M4227,'BASE ARTICLE SAMUEL 25012023 v1'!$A$1:$F$1287,6,FALSE)</f>
        <v>7.4</v>
      </c>
      <c r="H4227" s="6">
        <f>VLOOKUP(M4227,'BASE ARTICLE SAMUEL 25012023 v2'!$A$1:$H$1287,8,FALSE)</f>
        <v>7.77</v>
      </c>
      <c r="I4227">
        <v>11.1</v>
      </c>
      <c r="J4227">
        <f t="shared" si="525"/>
        <v>222</v>
      </c>
      <c r="K4227" s="6">
        <f>VLOOKUP(M4227,'BASE ARTICLE SAMUEL 25012023 v2'!$A$1:$K$1287,11,FALSE)</f>
        <v>11.654999999999999</v>
      </c>
      <c r="L4227" s="6">
        <f t="shared" si="526"/>
        <v>233.1</v>
      </c>
      <c r="M4227" t="s">
        <v>1168</v>
      </c>
      <c r="N4227" t="str">
        <f>VLOOKUP(M4227,'BASE ARTICLE SAMUEL 25012023 v1'!$A$2:$B$1287,2,FALSE)</f>
        <v>AS</v>
      </c>
      <c r="O4227">
        <f t="shared" si="524"/>
        <v>155.39999999999998</v>
      </c>
    </row>
    <row r="4228" spans="1:15" outlineLevel="2" x14ac:dyDescent="0.25">
      <c r="A4228" t="s">
        <v>1262</v>
      </c>
      <c r="B4228" s="74" t="str">
        <f t="shared" ref="B4228:B4291" si="527">MID(A4228,7,100)</f>
        <v>HB</v>
      </c>
      <c r="D4228" t="s">
        <v>2491</v>
      </c>
      <c r="E4228">
        <v>1</v>
      </c>
      <c r="F4228" t="s">
        <v>2492</v>
      </c>
      <c r="G4228" s="71">
        <f>VLOOKUP(M4228,'BASE ARTICLE SAMUEL 25012023 v1'!$A$1:$F$1287,6,FALSE)</f>
        <v>0.67</v>
      </c>
      <c r="H4228" s="6">
        <f>VLOOKUP(M4228,'BASE ARTICLE SAMUEL 25012023 v2'!$A$1:$H$1287,8,FALSE)</f>
        <v>0.67</v>
      </c>
      <c r="I4228">
        <v>0.73699999999999999</v>
      </c>
      <c r="J4228">
        <f t="shared" si="525"/>
        <v>0.73699999999999999</v>
      </c>
      <c r="K4228" s="6">
        <f>VLOOKUP(M4228,'BASE ARTICLE SAMUEL 25012023 v2'!$A$1:$K$1287,11,FALSE)</f>
        <v>0.7370000000000001</v>
      </c>
      <c r="L4228" s="6">
        <f t="shared" si="526"/>
        <v>0.7370000000000001</v>
      </c>
      <c r="M4228" t="s">
        <v>2491</v>
      </c>
      <c r="N4228" t="str">
        <f>VLOOKUP(M4228,'BASE ARTICLE SAMUEL 25012023 v1'!$A$2:$B$1287,2,FALSE)</f>
        <v>AN</v>
      </c>
      <c r="O4228">
        <f t="shared" si="524"/>
        <v>0.67</v>
      </c>
    </row>
    <row r="4229" spans="1:15" outlineLevel="2" x14ac:dyDescent="0.25">
      <c r="A4229" t="s">
        <v>1262</v>
      </c>
      <c r="B4229" s="74" t="str">
        <f t="shared" si="527"/>
        <v>HB</v>
      </c>
      <c r="D4229" t="s">
        <v>1194</v>
      </c>
      <c r="E4229">
        <v>7</v>
      </c>
      <c r="F4229" t="s">
        <v>1195</v>
      </c>
      <c r="G4229" s="71">
        <f>VLOOKUP(M4229,'BASE ARTICLE SAMUEL 25012023 v1'!$A$1:$F$1287,6,FALSE)</f>
        <v>18.3</v>
      </c>
      <c r="H4229" s="6">
        <f>VLOOKUP(M4229,'BASE ARTICLE SAMUEL 25012023 v2'!$A$1:$H$1287,8,FALSE)</f>
        <v>3.0500000000000003</v>
      </c>
      <c r="I4229">
        <v>5.18</v>
      </c>
      <c r="J4229">
        <f t="shared" si="525"/>
        <v>36.26</v>
      </c>
      <c r="K4229" s="6">
        <f>VLOOKUP(M4229,'BASE ARTICLE SAMUEL 25012023 v2'!$A$1:$K$1287,11,FALSE)</f>
        <v>5.1850000000000005</v>
      </c>
      <c r="L4229" s="6">
        <f t="shared" si="526"/>
        <v>36.295000000000002</v>
      </c>
      <c r="M4229" t="s">
        <v>1194</v>
      </c>
      <c r="N4229" t="str">
        <f>VLOOKUP(M4229,'BASE ARTICLE SAMUEL 25012023 v1'!$A$2:$B$1287,2,FALSE)</f>
        <v>AN</v>
      </c>
      <c r="O4229">
        <f t="shared" si="524"/>
        <v>21.35</v>
      </c>
    </row>
    <row r="4230" spans="1:15" outlineLevel="2" x14ac:dyDescent="0.25">
      <c r="A4230" t="s">
        <v>1262</v>
      </c>
      <c r="B4230" s="74" t="str">
        <f t="shared" si="527"/>
        <v>HB</v>
      </c>
      <c r="D4230" t="s">
        <v>200</v>
      </c>
      <c r="E4230">
        <v>2</v>
      </c>
      <c r="F4230" t="s">
        <v>201</v>
      </c>
      <c r="G4230" s="71">
        <f>VLOOKUP(M4230,'BASE ARTICLE SAMUEL 25012023 v1'!$A$1:$F$1287,6,FALSE)</f>
        <v>18.350000000000001</v>
      </c>
      <c r="H4230" s="6">
        <f>VLOOKUP(M4230,'BASE ARTICLE SAMUEL 25012023 v2'!$A$1:$H$1287,8,FALSE)</f>
        <v>18.350000000000001</v>
      </c>
      <c r="I4230">
        <v>23.95</v>
      </c>
      <c r="J4230">
        <f t="shared" si="525"/>
        <v>47.9</v>
      </c>
      <c r="K4230" s="6">
        <f>VLOOKUP(M4230,'BASE ARTICLE SAMUEL 25012023 v2'!$A$1:$K$1287,11,FALSE)</f>
        <v>23.855000000000004</v>
      </c>
      <c r="L4230" s="6">
        <f t="shared" si="526"/>
        <v>47.710000000000008</v>
      </c>
      <c r="M4230" t="s">
        <v>200</v>
      </c>
      <c r="N4230" t="str">
        <f>VLOOKUP(M4230,'BASE ARTICLE SAMUEL 25012023 v1'!$A$2:$B$1287,2,FALSE)</f>
        <v>AS</v>
      </c>
      <c r="O4230">
        <f t="shared" si="524"/>
        <v>36.700000000000003</v>
      </c>
    </row>
    <row r="4231" spans="1:15" outlineLevel="2" x14ac:dyDescent="0.25">
      <c r="A4231" t="s">
        <v>1262</v>
      </c>
      <c r="B4231" s="74" t="str">
        <f t="shared" si="527"/>
        <v>HB</v>
      </c>
      <c r="D4231" t="s">
        <v>1603</v>
      </c>
      <c r="E4231">
        <v>7.25</v>
      </c>
      <c r="F4231" t="s">
        <v>1604</v>
      </c>
      <c r="G4231" s="71">
        <f>VLOOKUP(M4231,'BASE ARTICLE SAMUEL 25012023 v1'!$A$1:$F$1287,6,FALSE)</f>
        <v>50</v>
      </c>
      <c r="H4231" s="6">
        <f>VLOOKUP(M4231,'BASE ARTICLE SAMUEL 25012023 v2'!$A$1:$H$1287,8,FALSE)</f>
        <v>0</v>
      </c>
      <c r="I4231">
        <v>75</v>
      </c>
      <c r="J4231">
        <f t="shared" si="525"/>
        <v>543.75</v>
      </c>
      <c r="K4231" s="6">
        <f>VLOOKUP(M4231,'BASE ARTICLE SAMUEL 25012023 v2'!$A$1:$K$1287,11,FALSE)</f>
        <v>75</v>
      </c>
      <c r="L4231" s="6">
        <f t="shared" si="526"/>
        <v>543.75</v>
      </c>
      <c r="M4231" t="s">
        <v>1603</v>
      </c>
      <c r="N4231" t="str">
        <f>VLOOKUP(M4231,'BASE ARTICLE SAMUEL 25012023 v1'!$A$2:$B$1287,2,FALSE)</f>
        <v>AN</v>
      </c>
      <c r="O4231">
        <f t="shared" si="524"/>
        <v>0</v>
      </c>
    </row>
    <row r="4232" spans="1:15" outlineLevel="2" x14ac:dyDescent="0.25">
      <c r="A4232" t="s">
        <v>1262</v>
      </c>
      <c r="B4232" s="74" t="str">
        <f t="shared" si="527"/>
        <v>HB</v>
      </c>
      <c r="D4232" t="s">
        <v>1404</v>
      </c>
      <c r="E4232">
        <v>2</v>
      </c>
      <c r="F4232" t="s">
        <v>1405</v>
      </c>
      <c r="G4232" s="71">
        <f>VLOOKUP(M4232,'BASE ARTICLE SAMUEL 25012023 v1'!$A$1:$F$1287,6,FALSE)</f>
        <v>36.090000000000003</v>
      </c>
      <c r="H4232" s="6">
        <f>VLOOKUP(M4232,'BASE ARTICLE SAMUEL 25012023 v2'!$A$1:$H$1287,8,FALSE)</f>
        <v>36.090000000000003</v>
      </c>
      <c r="I4232">
        <v>54.14</v>
      </c>
      <c r="J4232">
        <f t="shared" si="525"/>
        <v>108.28</v>
      </c>
      <c r="K4232" s="6">
        <f>VLOOKUP(M4232,'BASE ARTICLE SAMUEL 25012023 v2'!$A$1:$K$1287,11,FALSE)</f>
        <v>54.135000000000005</v>
      </c>
      <c r="L4232" s="6">
        <f t="shared" si="526"/>
        <v>108.27000000000001</v>
      </c>
      <c r="M4232" t="s">
        <v>1404</v>
      </c>
      <c r="N4232" t="str">
        <f>VLOOKUP(M4232,'BASE ARTICLE SAMUEL 25012023 v1'!$A$2:$B$1287,2,FALSE)</f>
        <v>AN</v>
      </c>
      <c r="O4232">
        <f t="shared" si="524"/>
        <v>72.180000000000007</v>
      </c>
    </row>
    <row r="4233" spans="1:15" outlineLevel="2" x14ac:dyDescent="0.25">
      <c r="A4233" t="s">
        <v>1262</v>
      </c>
      <c r="B4233" s="74" t="str">
        <f t="shared" si="527"/>
        <v>HB</v>
      </c>
      <c r="D4233" t="s">
        <v>1404</v>
      </c>
      <c r="E4233">
        <v>4</v>
      </c>
      <c r="F4233" t="s">
        <v>1405</v>
      </c>
      <c r="G4233" s="71">
        <f>VLOOKUP(M4233,'BASE ARTICLE SAMUEL 25012023 v1'!$A$1:$F$1287,6,FALSE)</f>
        <v>36.090000000000003</v>
      </c>
      <c r="H4233" s="6">
        <f>VLOOKUP(M4233,'BASE ARTICLE SAMUEL 25012023 v2'!$A$1:$H$1287,8,FALSE)</f>
        <v>36.090000000000003</v>
      </c>
      <c r="I4233">
        <v>54.14</v>
      </c>
      <c r="J4233">
        <f t="shared" si="525"/>
        <v>216.56</v>
      </c>
      <c r="K4233" s="6">
        <f>VLOOKUP(M4233,'BASE ARTICLE SAMUEL 25012023 v2'!$A$1:$K$1287,11,FALSE)</f>
        <v>54.135000000000005</v>
      </c>
      <c r="L4233" s="6">
        <f t="shared" si="526"/>
        <v>216.54000000000002</v>
      </c>
      <c r="M4233" t="s">
        <v>1404</v>
      </c>
      <c r="N4233" t="str">
        <f>VLOOKUP(M4233,'BASE ARTICLE SAMUEL 25012023 v1'!$A$2:$B$1287,2,FALSE)</f>
        <v>AN</v>
      </c>
      <c r="O4233">
        <f t="shared" si="524"/>
        <v>144.36000000000001</v>
      </c>
    </row>
    <row r="4234" spans="1:15" outlineLevel="2" x14ac:dyDescent="0.25">
      <c r="A4234" t="s">
        <v>1262</v>
      </c>
      <c r="B4234" s="74" t="str">
        <f t="shared" si="527"/>
        <v>HB</v>
      </c>
      <c r="D4234" t="s">
        <v>1409</v>
      </c>
      <c r="E4234">
        <v>2</v>
      </c>
      <c r="F4234" t="s">
        <v>1410</v>
      </c>
      <c r="G4234" s="71">
        <f>VLOOKUP(M4234,'BASE ARTICLE SAMUEL 25012023 v1'!$A$1:$F$1287,6,FALSE)</f>
        <v>39.96</v>
      </c>
      <c r="H4234" s="6">
        <f>VLOOKUP(M4234,'BASE ARTICLE SAMUEL 25012023 v2'!$A$1:$H$1287,8,FALSE)</f>
        <v>39.96</v>
      </c>
      <c r="I4234">
        <v>59.94</v>
      </c>
      <c r="J4234">
        <f t="shared" si="525"/>
        <v>119.88</v>
      </c>
      <c r="K4234" s="6">
        <f>VLOOKUP(M4234,'BASE ARTICLE SAMUEL 25012023 v2'!$A$1:$K$1287,11,FALSE)</f>
        <v>59.94</v>
      </c>
      <c r="L4234" s="6">
        <f t="shared" si="526"/>
        <v>119.88</v>
      </c>
      <c r="M4234" t="s">
        <v>1409</v>
      </c>
      <c r="N4234" t="str">
        <f>VLOOKUP(M4234,'BASE ARTICLE SAMUEL 25012023 v1'!$A$2:$B$1287,2,FALSE)</f>
        <v>AN</v>
      </c>
      <c r="O4234">
        <f t="shared" si="524"/>
        <v>79.92</v>
      </c>
    </row>
    <row r="4235" spans="1:15" outlineLevel="2" x14ac:dyDescent="0.25">
      <c r="A4235" t="s">
        <v>1262</v>
      </c>
      <c r="B4235" s="74" t="str">
        <f t="shared" si="527"/>
        <v>HB</v>
      </c>
      <c r="D4235" t="s">
        <v>1411</v>
      </c>
      <c r="E4235">
        <v>4</v>
      </c>
      <c r="F4235" t="s">
        <v>1412</v>
      </c>
      <c r="G4235" s="71">
        <f>VLOOKUP(M4235,'BASE ARTICLE SAMUEL 25012023 v1'!$A$1:$F$1287,6,FALSE)</f>
        <v>45.09</v>
      </c>
      <c r="H4235" s="6">
        <f>VLOOKUP(M4235,'BASE ARTICLE SAMUEL 25012023 v2'!$A$1:$H$1287,8,FALSE)</f>
        <v>45.09</v>
      </c>
      <c r="I4235">
        <v>67.64</v>
      </c>
      <c r="J4235">
        <f t="shared" si="525"/>
        <v>270.56</v>
      </c>
      <c r="K4235" s="6">
        <f>VLOOKUP(M4235,'BASE ARTICLE SAMUEL 25012023 v2'!$A$1:$K$1287,11,FALSE)</f>
        <v>67.635000000000005</v>
      </c>
      <c r="L4235" s="6">
        <f t="shared" si="526"/>
        <v>270.54000000000002</v>
      </c>
      <c r="M4235" t="s">
        <v>1411</v>
      </c>
      <c r="N4235" t="str">
        <f>VLOOKUP(M4235,'BASE ARTICLE SAMUEL 25012023 v1'!$A$2:$B$1287,2,FALSE)</f>
        <v>AN</v>
      </c>
      <c r="O4235">
        <f t="shared" si="524"/>
        <v>180.36</v>
      </c>
    </row>
    <row r="4236" spans="1:15" outlineLevel="2" x14ac:dyDescent="0.25">
      <c r="A4236" t="s">
        <v>1262</v>
      </c>
      <c r="B4236" s="74" t="str">
        <f t="shared" si="527"/>
        <v>HB</v>
      </c>
      <c r="D4236" t="s">
        <v>1361</v>
      </c>
      <c r="E4236">
        <v>44</v>
      </c>
      <c r="F4236" t="s">
        <v>1362</v>
      </c>
      <c r="G4236" s="71">
        <f>VLOOKUP(M4236,'BASE ARTICLE SAMUEL 25012023 v1'!$A$1:$F$1287,6,FALSE)</f>
        <v>0.54</v>
      </c>
      <c r="H4236" s="6">
        <f>VLOOKUP(M4236,'BASE ARTICLE SAMUEL 25012023 v2'!$A$1:$H$1287,8,FALSE)</f>
        <v>0.54</v>
      </c>
      <c r="I4236">
        <v>0.81</v>
      </c>
      <c r="J4236">
        <f t="shared" si="525"/>
        <v>35.64</v>
      </c>
      <c r="K4236" s="6">
        <f>VLOOKUP(M4236,'BASE ARTICLE SAMUEL 25012023 v2'!$A$1:$K$1287,11,FALSE)</f>
        <v>0.81</v>
      </c>
      <c r="L4236" s="6">
        <f t="shared" si="526"/>
        <v>35.64</v>
      </c>
      <c r="M4236" t="s">
        <v>1361</v>
      </c>
      <c r="N4236" t="str">
        <f>VLOOKUP(M4236,'BASE ARTICLE SAMUEL 25012023 v1'!$A$2:$B$1287,2,FALSE)</f>
        <v>AN</v>
      </c>
      <c r="O4236">
        <f t="shared" si="524"/>
        <v>23.76</v>
      </c>
    </row>
    <row r="4237" spans="1:15" outlineLevel="2" x14ac:dyDescent="0.25">
      <c r="A4237" t="s">
        <v>1262</v>
      </c>
      <c r="B4237" s="74" t="str">
        <f t="shared" si="527"/>
        <v>HB</v>
      </c>
      <c r="D4237" t="s">
        <v>1187</v>
      </c>
      <c r="E4237">
        <v>14</v>
      </c>
      <c r="F4237" t="s">
        <v>1188</v>
      </c>
      <c r="G4237" s="71">
        <f>VLOOKUP(M4237,'BASE ARTICLE SAMUEL 25012023 v1'!$A$1:$F$1287,6,FALSE)</f>
        <v>22</v>
      </c>
      <c r="H4237" s="6">
        <f>VLOOKUP(M4237,'BASE ARTICLE SAMUEL 25012023 v2'!$A$1:$H$1287,8,FALSE)</f>
        <v>3.63</v>
      </c>
      <c r="I4237">
        <v>5.18</v>
      </c>
      <c r="J4237">
        <f t="shared" si="525"/>
        <v>72.52</v>
      </c>
      <c r="K4237" s="6">
        <f>VLOOKUP(M4237,'BASE ARTICLE SAMUEL 25012023 v2'!$A$1:$K$1287,11,FALSE)</f>
        <v>5.4450000000000003</v>
      </c>
      <c r="L4237" s="6">
        <f t="shared" si="526"/>
        <v>76.23</v>
      </c>
      <c r="M4237" t="s">
        <v>1187</v>
      </c>
      <c r="N4237" t="str">
        <f>VLOOKUP(M4237,'BASE ARTICLE SAMUEL 25012023 v1'!$A$2:$B$1287,2,FALSE)</f>
        <v>AN</v>
      </c>
      <c r="O4237">
        <f t="shared" si="524"/>
        <v>50.82</v>
      </c>
    </row>
    <row r="4238" spans="1:15" outlineLevel="2" x14ac:dyDescent="0.25">
      <c r="A4238" t="s">
        <v>1262</v>
      </c>
      <c r="B4238" s="74" t="str">
        <f t="shared" si="527"/>
        <v>HB</v>
      </c>
      <c r="D4238" t="s">
        <v>1587</v>
      </c>
      <c r="E4238">
        <v>4</v>
      </c>
      <c r="F4238" t="s">
        <v>1588</v>
      </c>
      <c r="G4238" s="71">
        <f>VLOOKUP(M4238,'BASE ARTICLE SAMUEL 25012023 v1'!$A$1:$F$1287,6,FALSE)</f>
        <v>0.37</v>
      </c>
      <c r="H4238" s="6">
        <f>VLOOKUP(M4238,'BASE ARTICLE SAMUEL 25012023 v2'!$A$1:$H$1287,8,FALSE)</f>
        <v>0.37</v>
      </c>
      <c r="I4238">
        <v>0.55000000000000004</v>
      </c>
      <c r="J4238">
        <f t="shared" si="525"/>
        <v>2.2000000000000002</v>
      </c>
      <c r="K4238" s="6">
        <f>VLOOKUP(M4238,'BASE ARTICLE SAMUEL 25012023 v2'!$A$1:$K$1287,11,FALSE)</f>
        <v>0.55000000000000004</v>
      </c>
      <c r="L4238" s="6">
        <f t="shared" si="526"/>
        <v>2.2000000000000002</v>
      </c>
      <c r="M4238" t="s">
        <v>1587</v>
      </c>
      <c r="N4238" t="str">
        <f>VLOOKUP(M4238,'BASE ARTICLE SAMUEL 25012023 v1'!$A$2:$B$1287,2,FALSE)</f>
        <v>AS</v>
      </c>
      <c r="O4238">
        <f t="shared" si="524"/>
        <v>1.48</v>
      </c>
    </row>
    <row r="4239" spans="1:15" outlineLevel="2" x14ac:dyDescent="0.25">
      <c r="A4239" t="s">
        <v>1262</v>
      </c>
      <c r="B4239" s="74" t="str">
        <f t="shared" si="527"/>
        <v>HB</v>
      </c>
      <c r="D4239" t="s">
        <v>1589</v>
      </c>
      <c r="E4239">
        <v>4</v>
      </c>
      <c r="F4239" t="s">
        <v>1590</v>
      </c>
      <c r="G4239" s="71">
        <f>VLOOKUP(M4239,'BASE ARTICLE SAMUEL 25012023 v1'!$A$1:$F$1287,6,FALSE)</f>
        <v>1.05</v>
      </c>
      <c r="H4239" s="6">
        <f>VLOOKUP(M4239,'BASE ARTICLE SAMUEL 25012023 v2'!$A$1:$H$1287,8,FALSE)</f>
        <v>1.05</v>
      </c>
      <c r="I4239">
        <v>1.58</v>
      </c>
      <c r="J4239">
        <f t="shared" si="525"/>
        <v>6.32</v>
      </c>
      <c r="K4239" s="6">
        <f>VLOOKUP(M4239,'BASE ARTICLE SAMUEL 25012023 v2'!$A$1:$K$1287,11,FALSE)</f>
        <v>1.58</v>
      </c>
      <c r="L4239" s="6">
        <f t="shared" si="526"/>
        <v>6.32</v>
      </c>
      <c r="M4239" t="s">
        <v>1589</v>
      </c>
      <c r="N4239" t="str">
        <f>VLOOKUP(M4239,'BASE ARTICLE SAMUEL 25012023 v1'!$A$2:$B$1287,2,FALSE)</f>
        <v>AS</v>
      </c>
      <c r="O4239">
        <f t="shared" si="524"/>
        <v>4.2</v>
      </c>
    </row>
    <row r="4240" spans="1:15" outlineLevel="2" x14ac:dyDescent="0.25">
      <c r="A4240" t="s">
        <v>1262</v>
      </c>
      <c r="B4240" s="74" t="str">
        <f t="shared" si="527"/>
        <v>HB</v>
      </c>
      <c r="D4240" t="s">
        <v>1546</v>
      </c>
      <c r="E4240">
        <v>2</v>
      </c>
      <c r="F4240" t="s">
        <v>1547</v>
      </c>
      <c r="G4240" s="71">
        <f>VLOOKUP(M4240,'BASE ARTICLE SAMUEL 25012023 v1'!$A$1:$F$1287,6,FALSE)</f>
        <v>5.2</v>
      </c>
      <c r="H4240" s="6">
        <f>VLOOKUP(M4240,'BASE ARTICLE SAMUEL 25012023 v2'!$A$1:$H$1287,8,FALSE)</f>
        <v>5.2</v>
      </c>
      <c r="I4240">
        <v>5.72</v>
      </c>
      <c r="J4240">
        <f t="shared" si="525"/>
        <v>11.44</v>
      </c>
      <c r="K4240" s="6">
        <f>VLOOKUP(M4240,'BASE ARTICLE SAMUEL 25012023 v2'!$A$1:$K$1287,11,FALSE)</f>
        <v>5.7200000000000006</v>
      </c>
      <c r="L4240" s="6">
        <f t="shared" si="526"/>
        <v>11.440000000000001</v>
      </c>
      <c r="M4240" t="s">
        <v>1546</v>
      </c>
      <c r="N4240" t="str">
        <f>VLOOKUP(M4240,'BASE ARTICLE SAMUEL 25012023 v1'!$A$2:$B$1287,2,FALSE)</f>
        <v>AN</v>
      </c>
      <c r="O4240">
        <f t="shared" si="524"/>
        <v>10.4</v>
      </c>
    </row>
    <row r="4241" spans="1:15" outlineLevel="1" x14ac:dyDescent="0.25">
      <c r="A4241" s="74" t="s">
        <v>4344</v>
      </c>
      <c r="B4241" s="74" t="str">
        <f t="shared" si="527"/>
        <v>PCR14EHB</v>
      </c>
      <c r="H4241" s="6" t="e">
        <f>VLOOKUP(M4241,'BASE ARTICLE SAMUEL 25012023 v2'!$A$1:$H$1287,8,FALSE)</f>
        <v>#N/A</v>
      </c>
      <c r="K4241" s="6" t="e">
        <f>VLOOKUP(M4241,'BASE ARTICLE SAMUEL 25012023 v2'!$A$1:$K$1287,11,FALSE)</f>
        <v>#N/A</v>
      </c>
      <c r="L4241" s="6">
        <f>SUBTOTAL(9,L4221:L4240)</f>
        <v>1890.3769996400003</v>
      </c>
      <c r="O4241">
        <f>SUBTOTAL(9,O4221:O4240)</f>
        <v>910.06000000000006</v>
      </c>
    </row>
    <row r="4242" spans="1:15" outlineLevel="2" x14ac:dyDescent="0.25">
      <c r="A4242" t="s">
        <v>1264</v>
      </c>
      <c r="B4242" s="74" t="str">
        <f t="shared" si="527"/>
        <v>H</v>
      </c>
      <c r="D4242">
        <v>8110608018</v>
      </c>
      <c r="E4242">
        <v>175</v>
      </c>
      <c r="F4242" t="s">
        <v>1228</v>
      </c>
      <c r="G4242" s="71">
        <f>VLOOKUP(M4242,'BASE ARTICLE SAMUEL 25012023 v1'!$A$1:$F$1287,6,FALSE)</f>
        <v>0.41</v>
      </c>
      <c r="H4242" s="6">
        <f>VLOOKUP(M4242,'BASE ARTICLE SAMUEL 25012023 v2'!$A$1:$H$1287,8,FALSE)</f>
        <v>0.41</v>
      </c>
      <c r="I4242">
        <v>0.54500000000000004</v>
      </c>
      <c r="J4242">
        <f t="shared" ref="J4242:J4260" si="528">E4242*I4242</f>
        <v>95.375</v>
      </c>
      <c r="K4242" s="6">
        <f>VLOOKUP(M4242,'BASE ARTICLE SAMUEL 25012023 v2'!$A$1:$K$1287,11,FALSE)</f>
        <v>0.54530000000000001</v>
      </c>
      <c r="L4242" s="6">
        <f t="shared" ref="L4242:L4260" si="529">E4242*K4242</f>
        <v>95.427499999999995</v>
      </c>
      <c r="M4242">
        <v>8110608018</v>
      </c>
      <c r="N4242" t="str">
        <f>VLOOKUP(M4242,'BASE ARTICLE SAMUEL 25012023 v1'!$A$2:$B$1287,2,FALSE)</f>
        <v>AN</v>
      </c>
      <c r="O4242">
        <f t="shared" si="524"/>
        <v>71.75</v>
      </c>
    </row>
    <row r="4243" spans="1:15" outlineLevel="2" x14ac:dyDescent="0.25">
      <c r="A4243" t="s">
        <v>1264</v>
      </c>
      <c r="B4243" s="74" t="str">
        <f t="shared" si="527"/>
        <v>H</v>
      </c>
      <c r="D4243">
        <v>8210707018</v>
      </c>
      <c r="E4243">
        <v>42</v>
      </c>
      <c r="F4243" t="s">
        <v>1230</v>
      </c>
      <c r="G4243" s="71">
        <f>VLOOKUP(M4243,'BASE ARTICLE SAMUEL 25012023 v1'!$A$1:$F$1287,6,FALSE)</f>
        <v>0.24</v>
      </c>
      <c r="H4243" s="6">
        <f>VLOOKUP(M4243,'BASE ARTICLE SAMUEL 25012023 v2'!$A$1:$H$1287,8,FALSE)</f>
        <v>0.24</v>
      </c>
      <c r="I4243">
        <v>0.35</v>
      </c>
      <c r="J4243">
        <f t="shared" si="528"/>
        <v>14.7</v>
      </c>
      <c r="K4243" s="6">
        <f>VLOOKUP(M4243,'BASE ARTICLE SAMUEL 25012023 v2'!$A$1:$K$1287,11,FALSE)</f>
        <v>0.34999999199999998</v>
      </c>
      <c r="L4243" s="6">
        <f t="shared" si="529"/>
        <v>14.699999664</v>
      </c>
      <c r="M4243">
        <v>8210707018</v>
      </c>
      <c r="N4243" t="str">
        <f>VLOOKUP(M4243,'BASE ARTICLE SAMUEL 25012023 v1'!$A$2:$B$1287,2,FALSE)</f>
        <v>AN</v>
      </c>
      <c r="O4243">
        <f t="shared" si="524"/>
        <v>10.08</v>
      </c>
    </row>
    <row r="4244" spans="1:15" outlineLevel="2" x14ac:dyDescent="0.25">
      <c r="A4244" t="s">
        <v>1264</v>
      </c>
      <c r="B4244" s="74" t="str">
        <f t="shared" si="527"/>
        <v>H</v>
      </c>
      <c r="D4244">
        <v>8412602518</v>
      </c>
      <c r="E4244">
        <v>6</v>
      </c>
      <c r="F4244" t="s">
        <v>1483</v>
      </c>
      <c r="G4244" s="71">
        <f>VLOOKUP(M4244,'BASE ARTICLE SAMUEL 25012023 v1'!$A$1:$F$1287,6,FALSE)</f>
        <v>0.04</v>
      </c>
      <c r="H4244" s="6">
        <f>VLOOKUP(M4244,'BASE ARTICLE SAMUEL 25012023 v2'!$A$1:$H$1287,8,FALSE)</f>
        <v>0.04</v>
      </c>
      <c r="I4244">
        <v>0.05</v>
      </c>
      <c r="J4244">
        <f t="shared" si="528"/>
        <v>0.30000000000000004</v>
      </c>
      <c r="K4244" s="6">
        <f>VLOOKUP(M4244,'BASE ARTICLE SAMUEL 25012023 v2'!$A$1:$K$1287,11,FALSE)</f>
        <v>0.05</v>
      </c>
      <c r="L4244" s="6">
        <f t="shared" si="529"/>
        <v>0.30000000000000004</v>
      </c>
      <c r="M4244">
        <v>8412602518</v>
      </c>
      <c r="N4244" t="str">
        <f>VLOOKUP(M4244,'BASE ARTICLE SAMUEL 25012023 v1'!$A$2:$B$1287,2,FALSE)</f>
        <v>AN</v>
      </c>
      <c r="O4244">
        <f t="shared" si="524"/>
        <v>0.24</v>
      </c>
    </row>
    <row r="4245" spans="1:15" outlineLevel="2" x14ac:dyDescent="0.25">
      <c r="A4245" t="s">
        <v>1264</v>
      </c>
      <c r="B4245" s="74" t="str">
        <f t="shared" si="527"/>
        <v>H</v>
      </c>
      <c r="D4245">
        <v>8434000618</v>
      </c>
      <c r="E4245">
        <v>6</v>
      </c>
      <c r="F4245" t="s">
        <v>1485</v>
      </c>
      <c r="G4245" s="71">
        <f>VLOOKUP(M4245,'BASE ARTICLE SAMUEL 25012023 v1'!$A$1:$F$1287,6,FALSE)</f>
        <v>0.02</v>
      </c>
      <c r="H4245" s="6">
        <f>VLOOKUP(M4245,'BASE ARTICLE SAMUEL 25012023 v2'!$A$1:$H$1287,8,FALSE)</f>
        <v>0.02</v>
      </c>
      <c r="I4245">
        <v>0.03</v>
      </c>
      <c r="J4245">
        <f t="shared" si="528"/>
        <v>0.18</v>
      </c>
      <c r="K4245" s="6">
        <f>VLOOKUP(M4245,'BASE ARTICLE SAMUEL 25012023 v2'!$A$1:$K$1287,11,FALSE)</f>
        <v>0.03</v>
      </c>
      <c r="L4245" s="6">
        <f t="shared" si="529"/>
        <v>0.18</v>
      </c>
      <c r="M4245">
        <v>8434000618</v>
      </c>
      <c r="N4245" t="str">
        <f>VLOOKUP(M4245,'BASE ARTICLE SAMUEL 25012023 v1'!$A$2:$B$1287,2,FALSE)</f>
        <v>AN</v>
      </c>
      <c r="O4245">
        <f t="shared" si="524"/>
        <v>0.12</v>
      </c>
    </row>
    <row r="4246" spans="1:15" outlineLevel="2" x14ac:dyDescent="0.25">
      <c r="A4246" t="s">
        <v>1264</v>
      </c>
      <c r="B4246" s="74" t="str">
        <f t="shared" si="527"/>
        <v>H</v>
      </c>
      <c r="D4246">
        <v>8710605018</v>
      </c>
      <c r="E4246">
        <v>6</v>
      </c>
      <c r="F4246" t="s">
        <v>1896</v>
      </c>
      <c r="G4246" s="71">
        <f>VLOOKUP(M4246,'BASE ARTICLE SAMUEL 25012023 v1'!$A$1:$F$1287,6,FALSE)</f>
        <v>0.2</v>
      </c>
      <c r="H4246" s="6">
        <f>VLOOKUP(M4246,'BASE ARTICLE SAMUEL 25012023 v2'!$A$1:$H$1287,8,FALSE)</f>
        <v>0.2</v>
      </c>
      <c r="I4246">
        <v>0.3</v>
      </c>
      <c r="J4246">
        <f t="shared" si="528"/>
        <v>1.7999999999999998</v>
      </c>
      <c r="K4246" s="6">
        <f>VLOOKUP(M4246,'BASE ARTICLE SAMUEL 25012023 v2'!$A$1:$K$1287,11,FALSE)</f>
        <v>0.30000000000000004</v>
      </c>
      <c r="L4246" s="6">
        <f t="shared" si="529"/>
        <v>1.8000000000000003</v>
      </c>
      <c r="M4246">
        <v>8710605018</v>
      </c>
      <c r="N4246" t="str">
        <f>VLOOKUP(M4246,'BASE ARTICLE SAMUEL 25012023 v1'!$A$2:$B$1287,2,FALSE)</f>
        <v>AN</v>
      </c>
      <c r="O4246">
        <f t="shared" si="524"/>
        <v>1.2000000000000002</v>
      </c>
    </row>
    <row r="4247" spans="1:15" outlineLevel="2" x14ac:dyDescent="0.25">
      <c r="A4247" t="s">
        <v>1264</v>
      </c>
      <c r="B4247" s="74" t="str">
        <f t="shared" si="527"/>
        <v>H</v>
      </c>
      <c r="D4247" t="s">
        <v>1174</v>
      </c>
      <c r="E4247">
        <v>8</v>
      </c>
      <c r="F4247" t="s">
        <v>1175</v>
      </c>
      <c r="G4247" s="71">
        <f>VLOOKUP(M4247,'BASE ARTICLE SAMUEL 25012023 v1'!$A$1:$F$1287,6,FALSE)</f>
        <v>8.26</v>
      </c>
      <c r="H4247" s="6">
        <f>VLOOKUP(M4247,'BASE ARTICLE SAMUEL 25012023 v2'!$A$1:$H$1287,8,FALSE)</f>
        <v>9.1</v>
      </c>
      <c r="I4247">
        <v>12.39</v>
      </c>
      <c r="J4247">
        <f t="shared" si="528"/>
        <v>99.12</v>
      </c>
      <c r="K4247" s="6">
        <f>VLOOKUP(M4247,'BASE ARTICLE SAMUEL 25012023 v2'!$A$1:$K$1287,11,FALSE)</f>
        <v>13.65</v>
      </c>
      <c r="L4247" s="6">
        <f t="shared" si="529"/>
        <v>109.2</v>
      </c>
      <c r="M4247" t="s">
        <v>1174</v>
      </c>
      <c r="N4247" t="str">
        <f>VLOOKUP(M4247,'BASE ARTICLE SAMUEL 25012023 v1'!$A$2:$B$1287,2,FALSE)</f>
        <v>AS</v>
      </c>
      <c r="O4247">
        <f t="shared" si="524"/>
        <v>72.8</v>
      </c>
    </row>
    <row r="4248" spans="1:15" outlineLevel="2" x14ac:dyDescent="0.25">
      <c r="A4248" t="s">
        <v>1264</v>
      </c>
      <c r="B4248" s="74" t="str">
        <f t="shared" si="527"/>
        <v>H</v>
      </c>
      <c r="D4248" t="s">
        <v>1168</v>
      </c>
      <c r="E4248">
        <v>21.11</v>
      </c>
      <c r="F4248" t="s">
        <v>1169</v>
      </c>
      <c r="G4248" s="71">
        <f>VLOOKUP(M4248,'BASE ARTICLE SAMUEL 25012023 v1'!$A$1:$F$1287,6,FALSE)</f>
        <v>7.4</v>
      </c>
      <c r="H4248" s="6">
        <f>VLOOKUP(M4248,'BASE ARTICLE SAMUEL 25012023 v2'!$A$1:$H$1287,8,FALSE)</f>
        <v>7.77</v>
      </c>
      <c r="I4248">
        <v>11.1</v>
      </c>
      <c r="J4248">
        <f t="shared" si="528"/>
        <v>234.321</v>
      </c>
      <c r="K4248" s="6">
        <f>VLOOKUP(M4248,'BASE ARTICLE SAMUEL 25012023 v2'!$A$1:$K$1287,11,FALSE)</f>
        <v>11.654999999999999</v>
      </c>
      <c r="L4248" s="6">
        <f t="shared" si="529"/>
        <v>246.03704999999999</v>
      </c>
      <c r="M4248" t="s">
        <v>1168</v>
      </c>
      <c r="N4248" t="str">
        <f>VLOOKUP(M4248,'BASE ARTICLE SAMUEL 25012023 v1'!$A$2:$B$1287,2,FALSE)</f>
        <v>AS</v>
      </c>
      <c r="O4248">
        <f t="shared" si="524"/>
        <v>164.0247</v>
      </c>
    </row>
    <row r="4249" spans="1:15" outlineLevel="2" x14ac:dyDescent="0.25">
      <c r="A4249" t="s">
        <v>1264</v>
      </c>
      <c r="B4249" s="74" t="str">
        <f t="shared" si="527"/>
        <v>H</v>
      </c>
      <c r="D4249" t="s">
        <v>2491</v>
      </c>
      <c r="E4249">
        <v>1</v>
      </c>
      <c r="F4249" t="s">
        <v>2492</v>
      </c>
      <c r="G4249" s="71">
        <f>VLOOKUP(M4249,'BASE ARTICLE SAMUEL 25012023 v1'!$A$1:$F$1287,6,FALSE)</f>
        <v>0.67</v>
      </c>
      <c r="H4249" s="6">
        <f>VLOOKUP(M4249,'BASE ARTICLE SAMUEL 25012023 v2'!$A$1:$H$1287,8,FALSE)</f>
        <v>0.67</v>
      </c>
      <c r="I4249">
        <v>0.73699999999999999</v>
      </c>
      <c r="J4249">
        <f t="shared" si="528"/>
        <v>0.73699999999999999</v>
      </c>
      <c r="K4249" s="6">
        <f>VLOOKUP(M4249,'BASE ARTICLE SAMUEL 25012023 v2'!$A$1:$K$1287,11,FALSE)</f>
        <v>0.7370000000000001</v>
      </c>
      <c r="L4249" s="6">
        <f t="shared" si="529"/>
        <v>0.7370000000000001</v>
      </c>
      <c r="M4249" t="s">
        <v>2491</v>
      </c>
      <c r="N4249" t="str">
        <f>VLOOKUP(M4249,'BASE ARTICLE SAMUEL 25012023 v1'!$A$2:$B$1287,2,FALSE)</f>
        <v>AN</v>
      </c>
      <c r="O4249">
        <f t="shared" si="524"/>
        <v>0.67</v>
      </c>
    </row>
    <row r="4250" spans="1:15" outlineLevel="2" x14ac:dyDescent="0.25">
      <c r="A4250" t="s">
        <v>1264</v>
      </c>
      <c r="B4250" s="74" t="str">
        <f t="shared" si="527"/>
        <v>H</v>
      </c>
      <c r="D4250" t="s">
        <v>1194</v>
      </c>
      <c r="E4250">
        <v>16</v>
      </c>
      <c r="F4250" t="s">
        <v>1195</v>
      </c>
      <c r="G4250" s="71">
        <f>VLOOKUP(M4250,'BASE ARTICLE SAMUEL 25012023 v1'!$A$1:$F$1287,6,FALSE)</f>
        <v>18.3</v>
      </c>
      <c r="H4250" s="6">
        <f>VLOOKUP(M4250,'BASE ARTICLE SAMUEL 25012023 v2'!$A$1:$H$1287,8,FALSE)</f>
        <v>3.0500000000000003</v>
      </c>
      <c r="I4250">
        <v>5.18</v>
      </c>
      <c r="J4250">
        <f t="shared" si="528"/>
        <v>82.88</v>
      </c>
      <c r="K4250" s="6">
        <f>VLOOKUP(M4250,'BASE ARTICLE SAMUEL 25012023 v2'!$A$1:$K$1287,11,FALSE)</f>
        <v>5.1850000000000005</v>
      </c>
      <c r="L4250" s="6">
        <f t="shared" si="529"/>
        <v>82.960000000000008</v>
      </c>
      <c r="M4250" t="s">
        <v>1194</v>
      </c>
      <c r="N4250" t="str">
        <f>VLOOKUP(M4250,'BASE ARTICLE SAMUEL 25012023 v1'!$A$2:$B$1287,2,FALSE)</f>
        <v>AN</v>
      </c>
      <c r="O4250">
        <f t="shared" si="524"/>
        <v>48.800000000000004</v>
      </c>
    </row>
    <row r="4251" spans="1:15" outlineLevel="2" x14ac:dyDescent="0.25">
      <c r="A4251" t="s">
        <v>1264</v>
      </c>
      <c r="B4251" s="74" t="str">
        <f t="shared" si="527"/>
        <v>H</v>
      </c>
      <c r="D4251" t="s">
        <v>200</v>
      </c>
      <c r="E4251">
        <v>2</v>
      </c>
      <c r="F4251" t="s">
        <v>201</v>
      </c>
      <c r="G4251" s="71">
        <f>VLOOKUP(M4251,'BASE ARTICLE SAMUEL 25012023 v1'!$A$1:$F$1287,6,FALSE)</f>
        <v>18.350000000000001</v>
      </c>
      <c r="H4251" s="6">
        <f>VLOOKUP(M4251,'BASE ARTICLE SAMUEL 25012023 v2'!$A$1:$H$1287,8,FALSE)</f>
        <v>18.350000000000001</v>
      </c>
      <c r="I4251">
        <v>23.95</v>
      </c>
      <c r="J4251">
        <f t="shared" si="528"/>
        <v>47.9</v>
      </c>
      <c r="K4251" s="6">
        <f>VLOOKUP(M4251,'BASE ARTICLE SAMUEL 25012023 v2'!$A$1:$K$1287,11,FALSE)</f>
        <v>23.855000000000004</v>
      </c>
      <c r="L4251" s="6">
        <f t="shared" si="529"/>
        <v>47.710000000000008</v>
      </c>
      <c r="M4251" t="s">
        <v>200</v>
      </c>
      <c r="N4251" t="str">
        <f>VLOOKUP(M4251,'BASE ARTICLE SAMUEL 25012023 v1'!$A$2:$B$1287,2,FALSE)</f>
        <v>AS</v>
      </c>
      <c r="O4251">
        <f t="shared" si="524"/>
        <v>36.700000000000003</v>
      </c>
    </row>
    <row r="4252" spans="1:15" outlineLevel="2" x14ac:dyDescent="0.25">
      <c r="A4252" t="s">
        <v>1264</v>
      </c>
      <c r="B4252" s="74" t="str">
        <f t="shared" si="527"/>
        <v>H</v>
      </c>
      <c r="D4252" t="s">
        <v>1603</v>
      </c>
      <c r="E4252">
        <v>10</v>
      </c>
      <c r="F4252" t="s">
        <v>1604</v>
      </c>
      <c r="G4252" s="71">
        <f>VLOOKUP(M4252,'BASE ARTICLE SAMUEL 25012023 v1'!$A$1:$F$1287,6,FALSE)</f>
        <v>50</v>
      </c>
      <c r="H4252" s="6">
        <f>VLOOKUP(M4252,'BASE ARTICLE SAMUEL 25012023 v2'!$A$1:$H$1287,8,FALSE)</f>
        <v>0</v>
      </c>
      <c r="I4252">
        <v>75</v>
      </c>
      <c r="J4252">
        <f t="shared" si="528"/>
        <v>750</v>
      </c>
      <c r="K4252" s="6">
        <f>VLOOKUP(M4252,'BASE ARTICLE SAMUEL 25012023 v2'!$A$1:$K$1287,11,FALSE)</f>
        <v>75</v>
      </c>
      <c r="L4252" s="6">
        <f t="shared" si="529"/>
        <v>750</v>
      </c>
      <c r="M4252" t="s">
        <v>1603</v>
      </c>
      <c r="N4252" t="str">
        <f>VLOOKUP(M4252,'BASE ARTICLE SAMUEL 25012023 v1'!$A$2:$B$1287,2,FALSE)</f>
        <v>AN</v>
      </c>
      <c r="O4252">
        <f t="shared" si="524"/>
        <v>0</v>
      </c>
    </row>
    <row r="4253" spans="1:15" outlineLevel="2" x14ac:dyDescent="0.25">
      <c r="A4253" t="s">
        <v>1264</v>
      </c>
      <c r="B4253" s="74" t="str">
        <f t="shared" si="527"/>
        <v>H</v>
      </c>
      <c r="D4253" t="s">
        <v>1404</v>
      </c>
      <c r="E4253">
        <v>8</v>
      </c>
      <c r="F4253" t="s">
        <v>1405</v>
      </c>
      <c r="G4253" s="71">
        <f>VLOOKUP(M4253,'BASE ARTICLE SAMUEL 25012023 v1'!$A$1:$F$1287,6,FALSE)</f>
        <v>36.090000000000003</v>
      </c>
      <c r="H4253" s="6">
        <f>VLOOKUP(M4253,'BASE ARTICLE SAMUEL 25012023 v2'!$A$1:$H$1287,8,FALSE)</f>
        <v>36.090000000000003</v>
      </c>
      <c r="I4253">
        <v>54.14</v>
      </c>
      <c r="J4253">
        <f t="shared" si="528"/>
        <v>433.12</v>
      </c>
      <c r="K4253" s="6">
        <f>VLOOKUP(M4253,'BASE ARTICLE SAMUEL 25012023 v2'!$A$1:$K$1287,11,FALSE)</f>
        <v>54.135000000000005</v>
      </c>
      <c r="L4253" s="6">
        <f t="shared" si="529"/>
        <v>433.08000000000004</v>
      </c>
      <c r="M4253" t="s">
        <v>1404</v>
      </c>
      <c r="N4253" t="str">
        <f>VLOOKUP(M4253,'BASE ARTICLE SAMUEL 25012023 v1'!$A$2:$B$1287,2,FALSE)</f>
        <v>AN</v>
      </c>
      <c r="O4253">
        <f t="shared" si="524"/>
        <v>288.72000000000003</v>
      </c>
    </row>
    <row r="4254" spans="1:15" outlineLevel="2" x14ac:dyDescent="0.25">
      <c r="A4254" t="s">
        <v>1264</v>
      </c>
      <c r="B4254" s="74" t="str">
        <f t="shared" si="527"/>
        <v>H</v>
      </c>
      <c r="D4254" t="s">
        <v>1404</v>
      </c>
      <c r="E4254">
        <v>2</v>
      </c>
      <c r="F4254" t="s">
        <v>1405</v>
      </c>
      <c r="G4254" s="71">
        <f>VLOOKUP(M4254,'BASE ARTICLE SAMUEL 25012023 v1'!$A$1:$F$1287,6,FALSE)</f>
        <v>36.090000000000003</v>
      </c>
      <c r="H4254" s="6">
        <f>VLOOKUP(M4254,'BASE ARTICLE SAMUEL 25012023 v2'!$A$1:$H$1287,8,FALSE)</f>
        <v>36.090000000000003</v>
      </c>
      <c r="I4254">
        <v>54.14</v>
      </c>
      <c r="J4254">
        <f t="shared" si="528"/>
        <v>108.28</v>
      </c>
      <c r="K4254" s="6">
        <f>VLOOKUP(M4254,'BASE ARTICLE SAMUEL 25012023 v2'!$A$1:$K$1287,11,FALSE)</f>
        <v>54.135000000000005</v>
      </c>
      <c r="L4254" s="6">
        <f t="shared" si="529"/>
        <v>108.27000000000001</v>
      </c>
      <c r="M4254" t="s">
        <v>1404</v>
      </c>
      <c r="N4254" t="str">
        <f>VLOOKUP(M4254,'BASE ARTICLE SAMUEL 25012023 v1'!$A$2:$B$1287,2,FALSE)</f>
        <v>AN</v>
      </c>
      <c r="O4254">
        <f t="shared" si="524"/>
        <v>72.180000000000007</v>
      </c>
    </row>
    <row r="4255" spans="1:15" outlineLevel="2" x14ac:dyDescent="0.25">
      <c r="A4255" t="s">
        <v>1264</v>
      </c>
      <c r="B4255" s="74" t="str">
        <f t="shared" si="527"/>
        <v>H</v>
      </c>
      <c r="D4255" t="s">
        <v>1409</v>
      </c>
      <c r="E4255">
        <v>2</v>
      </c>
      <c r="F4255" t="s">
        <v>1410</v>
      </c>
      <c r="G4255" s="71">
        <f>VLOOKUP(M4255,'BASE ARTICLE SAMUEL 25012023 v1'!$A$1:$F$1287,6,FALSE)</f>
        <v>39.96</v>
      </c>
      <c r="H4255" s="6">
        <f>VLOOKUP(M4255,'BASE ARTICLE SAMUEL 25012023 v2'!$A$1:$H$1287,8,FALSE)</f>
        <v>39.96</v>
      </c>
      <c r="I4255">
        <v>59.94</v>
      </c>
      <c r="J4255">
        <f t="shared" si="528"/>
        <v>119.88</v>
      </c>
      <c r="K4255" s="6">
        <f>VLOOKUP(M4255,'BASE ARTICLE SAMUEL 25012023 v2'!$A$1:$K$1287,11,FALSE)</f>
        <v>59.94</v>
      </c>
      <c r="L4255" s="6">
        <f t="shared" si="529"/>
        <v>119.88</v>
      </c>
      <c r="M4255" t="s">
        <v>1409</v>
      </c>
      <c r="N4255" t="str">
        <f>VLOOKUP(M4255,'BASE ARTICLE SAMUEL 25012023 v1'!$A$2:$B$1287,2,FALSE)</f>
        <v>AN</v>
      </c>
      <c r="O4255">
        <f t="shared" si="524"/>
        <v>79.92</v>
      </c>
    </row>
    <row r="4256" spans="1:15" outlineLevel="2" x14ac:dyDescent="0.25">
      <c r="A4256" t="s">
        <v>1264</v>
      </c>
      <c r="B4256" s="74" t="str">
        <f t="shared" si="527"/>
        <v>H</v>
      </c>
      <c r="D4256" t="s">
        <v>1361</v>
      </c>
      <c r="E4256">
        <v>48</v>
      </c>
      <c r="F4256" t="s">
        <v>1362</v>
      </c>
      <c r="G4256" s="71">
        <f>VLOOKUP(M4256,'BASE ARTICLE SAMUEL 25012023 v1'!$A$1:$F$1287,6,FALSE)</f>
        <v>0.54</v>
      </c>
      <c r="H4256" s="6">
        <f>VLOOKUP(M4256,'BASE ARTICLE SAMUEL 25012023 v2'!$A$1:$H$1287,8,FALSE)</f>
        <v>0.54</v>
      </c>
      <c r="I4256">
        <v>0.81</v>
      </c>
      <c r="J4256">
        <f t="shared" si="528"/>
        <v>38.880000000000003</v>
      </c>
      <c r="K4256" s="6">
        <f>VLOOKUP(M4256,'BASE ARTICLE SAMUEL 25012023 v2'!$A$1:$K$1287,11,FALSE)</f>
        <v>0.81</v>
      </c>
      <c r="L4256" s="6">
        <f t="shared" si="529"/>
        <v>38.880000000000003</v>
      </c>
      <c r="M4256" t="s">
        <v>1361</v>
      </c>
      <c r="N4256" t="str">
        <f>VLOOKUP(M4256,'BASE ARTICLE SAMUEL 25012023 v1'!$A$2:$B$1287,2,FALSE)</f>
        <v>AN</v>
      </c>
      <c r="O4256">
        <f t="shared" si="524"/>
        <v>25.92</v>
      </c>
    </row>
    <row r="4257" spans="1:15" outlineLevel="2" x14ac:dyDescent="0.25">
      <c r="A4257" t="s">
        <v>1264</v>
      </c>
      <c r="B4257" s="74" t="str">
        <f t="shared" si="527"/>
        <v>H</v>
      </c>
      <c r="D4257" t="s">
        <v>1187</v>
      </c>
      <c r="E4257">
        <v>8</v>
      </c>
      <c r="F4257" t="s">
        <v>1188</v>
      </c>
      <c r="G4257" s="71">
        <f>VLOOKUP(M4257,'BASE ARTICLE SAMUEL 25012023 v1'!$A$1:$F$1287,6,FALSE)</f>
        <v>22</v>
      </c>
      <c r="H4257" s="6">
        <f>VLOOKUP(M4257,'BASE ARTICLE SAMUEL 25012023 v2'!$A$1:$H$1287,8,FALSE)</f>
        <v>3.63</v>
      </c>
      <c r="I4257">
        <v>5.18</v>
      </c>
      <c r="J4257">
        <f t="shared" si="528"/>
        <v>41.44</v>
      </c>
      <c r="K4257" s="6">
        <f>VLOOKUP(M4257,'BASE ARTICLE SAMUEL 25012023 v2'!$A$1:$K$1287,11,FALSE)</f>
        <v>5.4450000000000003</v>
      </c>
      <c r="L4257" s="6">
        <f t="shared" si="529"/>
        <v>43.56</v>
      </c>
      <c r="M4257" t="s">
        <v>1187</v>
      </c>
      <c r="N4257" t="str">
        <f>VLOOKUP(M4257,'BASE ARTICLE SAMUEL 25012023 v1'!$A$2:$B$1287,2,FALSE)</f>
        <v>AN</v>
      </c>
      <c r="O4257">
        <f t="shared" si="524"/>
        <v>29.04</v>
      </c>
    </row>
    <row r="4258" spans="1:15" outlineLevel="2" x14ac:dyDescent="0.25">
      <c r="A4258" t="s">
        <v>1264</v>
      </c>
      <c r="B4258" s="74" t="str">
        <f t="shared" si="527"/>
        <v>H</v>
      </c>
      <c r="D4258" t="s">
        <v>1587</v>
      </c>
      <c r="E4258">
        <v>4</v>
      </c>
      <c r="F4258" t="s">
        <v>1588</v>
      </c>
      <c r="G4258" s="71">
        <f>VLOOKUP(M4258,'BASE ARTICLE SAMUEL 25012023 v1'!$A$1:$F$1287,6,FALSE)</f>
        <v>0.37</v>
      </c>
      <c r="H4258" s="6">
        <f>VLOOKUP(M4258,'BASE ARTICLE SAMUEL 25012023 v2'!$A$1:$H$1287,8,FALSE)</f>
        <v>0.37</v>
      </c>
      <c r="I4258">
        <v>0.55000000000000004</v>
      </c>
      <c r="J4258">
        <f t="shared" si="528"/>
        <v>2.2000000000000002</v>
      </c>
      <c r="K4258" s="6">
        <f>VLOOKUP(M4258,'BASE ARTICLE SAMUEL 25012023 v2'!$A$1:$K$1287,11,FALSE)</f>
        <v>0.55000000000000004</v>
      </c>
      <c r="L4258" s="6">
        <f t="shared" si="529"/>
        <v>2.2000000000000002</v>
      </c>
      <c r="M4258" t="s">
        <v>1587</v>
      </c>
      <c r="N4258" t="str">
        <f>VLOOKUP(M4258,'BASE ARTICLE SAMUEL 25012023 v1'!$A$2:$B$1287,2,FALSE)</f>
        <v>AS</v>
      </c>
      <c r="O4258">
        <f t="shared" si="524"/>
        <v>1.48</v>
      </c>
    </row>
    <row r="4259" spans="1:15" outlineLevel="2" x14ac:dyDescent="0.25">
      <c r="A4259" t="s">
        <v>1264</v>
      </c>
      <c r="B4259" s="74" t="str">
        <f t="shared" si="527"/>
        <v>H</v>
      </c>
      <c r="D4259" t="s">
        <v>1589</v>
      </c>
      <c r="E4259">
        <v>4</v>
      </c>
      <c r="F4259" t="s">
        <v>1590</v>
      </c>
      <c r="G4259" s="71">
        <f>VLOOKUP(M4259,'BASE ARTICLE SAMUEL 25012023 v1'!$A$1:$F$1287,6,FALSE)</f>
        <v>1.05</v>
      </c>
      <c r="H4259" s="6">
        <f>VLOOKUP(M4259,'BASE ARTICLE SAMUEL 25012023 v2'!$A$1:$H$1287,8,FALSE)</f>
        <v>1.05</v>
      </c>
      <c r="I4259">
        <v>1.58</v>
      </c>
      <c r="J4259">
        <f t="shared" si="528"/>
        <v>6.32</v>
      </c>
      <c r="K4259" s="6">
        <f>VLOOKUP(M4259,'BASE ARTICLE SAMUEL 25012023 v2'!$A$1:$K$1287,11,FALSE)</f>
        <v>1.58</v>
      </c>
      <c r="L4259" s="6">
        <f t="shared" si="529"/>
        <v>6.32</v>
      </c>
      <c r="M4259" t="s">
        <v>1589</v>
      </c>
      <c r="N4259" t="str">
        <f>VLOOKUP(M4259,'BASE ARTICLE SAMUEL 25012023 v1'!$A$2:$B$1287,2,FALSE)</f>
        <v>AS</v>
      </c>
      <c r="O4259">
        <f t="shared" si="524"/>
        <v>4.2</v>
      </c>
    </row>
    <row r="4260" spans="1:15" outlineLevel="2" x14ac:dyDescent="0.25">
      <c r="A4260" t="s">
        <v>1264</v>
      </c>
      <c r="B4260" s="74" t="str">
        <f t="shared" si="527"/>
        <v>H</v>
      </c>
      <c r="D4260" t="s">
        <v>2489</v>
      </c>
      <c r="E4260">
        <v>1</v>
      </c>
      <c r="F4260" t="s">
        <v>2490</v>
      </c>
      <c r="G4260" s="71">
        <f>VLOOKUP(M4260,'BASE ARTICLE SAMUEL 25012023 v1'!$A$1:$F$1287,6,FALSE)</f>
        <v>20.5</v>
      </c>
      <c r="H4260" s="6">
        <f>VLOOKUP(M4260,'BASE ARTICLE SAMUEL 25012023 v2'!$A$1:$H$1287,8,FALSE)</f>
        <v>20.5</v>
      </c>
      <c r="I4260">
        <v>33</v>
      </c>
      <c r="J4260">
        <f t="shared" si="528"/>
        <v>33</v>
      </c>
      <c r="K4260" s="6">
        <f>VLOOKUP(M4260,'BASE ARTICLE SAMUEL 25012023 v2'!$A$1:$K$1287,11,FALSE)</f>
        <v>22.55</v>
      </c>
      <c r="L4260" s="6">
        <f t="shared" si="529"/>
        <v>22.55</v>
      </c>
      <c r="M4260" t="s">
        <v>2489</v>
      </c>
      <c r="N4260" t="str">
        <f>VLOOKUP(M4260,'BASE ARTICLE SAMUEL 25012023 v1'!$A$2:$B$1287,2,FALSE)</f>
        <v>AN</v>
      </c>
      <c r="O4260">
        <f t="shared" si="524"/>
        <v>20.5</v>
      </c>
    </row>
    <row r="4261" spans="1:15" outlineLevel="1" x14ac:dyDescent="0.25">
      <c r="A4261" s="74" t="s">
        <v>4345</v>
      </c>
      <c r="B4261" s="74" t="str">
        <f t="shared" si="527"/>
        <v>PCR16EH</v>
      </c>
      <c r="H4261" s="6" t="e">
        <f>VLOOKUP(M4261,'BASE ARTICLE SAMUEL 25012023 v2'!$A$1:$H$1287,8,FALSE)</f>
        <v>#N/A</v>
      </c>
      <c r="K4261" s="6" t="e">
        <f>VLOOKUP(M4261,'BASE ARTICLE SAMUEL 25012023 v2'!$A$1:$K$1287,11,FALSE)</f>
        <v>#N/A</v>
      </c>
      <c r="L4261" s="6">
        <f>SUBTOTAL(9,L4242:L4260)</f>
        <v>2123.7915496640003</v>
      </c>
      <c r="O4261">
        <f>SUBTOTAL(9,O4242:O4260)</f>
        <v>928.3447000000001</v>
      </c>
    </row>
    <row r="4262" spans="1:15" outlineLevel="2" x14ac:dyDescent="0.25">
      <c r="A4262" t="s">
        <v>1232</v>
      </c>
      <c r="B4262" s="74" t="str">
        <f t="shared" si="527"/>
        <v/>
      </c>
      <c r="D4262">
        <v>8110608018</v>
      </c>
      <c r="E4262">
        <v>70</v>
      </c>
      <c r="F4262" t="s">
        <v>1228</v>
      </c>
      <c r="G4262" s="71">
        <f>VLOOKUP(M4262,'BASE ARTICLE SAMUEL 25012023 v1'!$A$1:$F$1287,6,FALSE)</f>
        <v>0.41</v>
      </c>
      <c r="H4262" s="6">
        <f>VLOOKUP(M4262,'BASE ARTICLE SAMUEL 25012023 v2'!$A$1:$H$1287,8,FALSE)</f>
        <v>0.41</v>
      </c>
      <c r="I4262">
        <v>0.54500000000000004</v>
      </c>
      <c r="J4262">
        <f t="shared" ref="J4262:J4279" si="530">E4262*I4262</f>
        <v>38.150000000000006</v>
      </c>
      <c r="K4262" s="6">
        <f>VLOOKUP(M4262,'BASE ARTICLE SAMUEL 25012023 v2'!$A$1:$K$1287,11,FALSE)</f>
        <v>0.54530000000000001</v>
      </c>
      <c r="L4262" s="6">
        <f t="shared" ref="L4262:L4279" si="531">E4262*K4262</f>
        <v>38.170999999999999</v>
      </c>
      <c r="M4262">
        <v>8110608018</v>
      </c>
      <c r="N4262" t="str">
        <f>VLOOKUP(M4262,'BASE ARTICLE SAMUEL 25012023 v1'!$A$2:$B$1287,2,FALSE)</f>
        <v>AN</v>
      </c>
      <c r="O4262">
        <f t="shared" si="524"/>
        <v>28.7</v>
      </c>
    </row>
    <row r="4263" spans="1:15" outlineLevel="2" x14ac:dyDescent="0.25">
      <c r="A4263" t="s">
        <v>1232</v>
      </c>
      <c r="B4263" s="74" t="str">
        <f t="shared" si="527"/>
        <v/>
      </c>
      <c r="D4263">
        <v>8210707018</v>
      </c>
      <c r="E4263">
        <v>36</v>
      </c>
      <c r="F4263" t="s">
        <v>1230</v>
      </c>
      <c r="G4263" s="71">
        <f>VLOOKUP(M4263,'BASE ARTICLE SAMUEL 25012023 v1'!$A$1:$F$1287,6,FALSE)</f>
        <v>0.24</v>
      </c>
      <c r="H4263" s="6">
        <f>VLOOKUP(M4263,'BASE ARTICLE SAMUEL 25012023 v2'!$A$1:$H$1287,8,FALSE)</f>
        <v>0.24</v>
      </c>
      <c r="I4263">
        <v>0.35</v>
      </c>
      <c r="J4263">
        <f t="shared" si="530"/>
        <v>12.6</v>
      </c>
      <c r="K4263" s="6">
        <f>VLOOKUP(M4263,'BASE ARTICLE SAMUEL 25012023 v2'!$A$1:$K$1287,11,FALSE)</f>
        <v>0.34999999199999998</v>
      </c>
      <c r="L4263" s="6">
        <f t="shared" si="531"/>
        <v>12.599999711999999</v>
      </c>
      <c r="M4263">
        <v>8210707018</v>
      </c>
      <c r="N4263" t="str">
        <f>VLOOKUP(M4263,'BASE ARTICLE SAMUEL 25012023 v1'!$A$2:$B$1287,2,FALSE)</f>
        <v>AN</v>
      </c>
      <c r="O4263">
        <f t="shared" si="524"/>
        <v>8.64</v>
      </c>
    </row>
    <row r="4264" spans="1:15" outlineLevel="2" x14ac:dyDescent="0.25">
      <c r="A4264" t="s">
        <v>1232</v>
      </c>
      <c r="B4264" s="74" t="str">
        <f t="shared" si="527"/>
        <v/>
      </c>
      <c r="D4264">
        <v>8412602518</v>
      </c>
      <c r="E4264">
        <v>2</v>
      </c>
      <c r="F4264" t="s">
        <v>1483</v>
      </c>
      <c r="G4264" s="71">
        <f>VLOOKUP(M4264,'BASE ARTICLE SAMUEL 25012023 v1'!$A$1:$F$1287,6,FALSE)</f>
        <v>0.04</v>
      </c>
      <c r="H4264" s="6">
        <f>VLOOKUP(M4264,'BASE ARTICLE SAMUEL 25012023 v2'!$A$1:$H$1287,8,FALSE)</f>
        <v>0.04</v>
      </c>
      <c r="I4264">
        <v>0.05</v>
      </c>
      <c r="J4264">
        <f t="shared" si="530"/>
        <v>0.1</v>
      </c>
      <c r="K4264" s="6">
        <f>VLOOKUP(M4264,'BASE ARTICLE SAMUEL 25012023 v2'!$A$1:$K$1287,11,FALSE)</f>
        <v>0.05</v>
      </c>
      <c r="L4264" s="6">
        <f t="shared" si="531"/>
        <v>0.1</v>
      </c>
      <c r="M4264">
        <v>8412602518</v>
      </c>
      <c r="N4264" t="str">
        <f>VLOOKUP(M4264,'BASE ARTICLE SAMUEL 25012023 v1'!$A$2:$B$1287,2,FALSE)</f>
        <v>AN</v>
      </c>
      <c r="O4264">
        <f t="shared" si="524"/>
        <v>0.08</v>
      </c>
    </row>
    <row r="4265" spans="1:15" outlineLevel="2" x14ac:dyDescent="0.25">
      <c r="A4265" t="s">
        <v>1232</v>
      </c>
      <c r="B4265" s="74" t="str">
        <f t="shared" si="527"/>
        <v/>
      </c>
      <c r="D4265">
        <v>8434000618</v>
      </c>
      <c r="E4265">
        <v>2</v>
      </c>
      <c r="F4265" t="s">
        <v>1485</v>
      </c>
      <c r="G4265" s="71">
        <f>VLOOKUP(M4265,'BASE ARTICLE SAMUEL 25012023 v1'!$A$1:$F$1287,6,FALSE)</f>
        <v>0.02</v>
      </c>
      <c r="H4265" s="6">
        <f>VLOOKUP(M4265,'BASE ARTICLE SAMUEL 25012023 v2'!$A$1:$H$1287,8,FALSE)</f>
        <v>0.02</v>
      </c>
      <c r="I4265">
        <v>0.03</v>
      </c>
      <c r="J4265">
        <f t="shared" si="530"/>
        <v>0.06</v>
      </c>
      <c r="K4265" s="6">
        <f>VLOOKUP(M4265,'BASE ARTICLE SAMUEL 25012023 v2'!$A$1:$K$1287,11,FALSE)</f>
        <v>0.03</v>
      </c>
      <c r="L4265" s="6">
        <f t="shared" si="531"/>
        <v>0.06</v>
      </c>
      <c r="M4265">
        <v>8434000618</v>
      </c>
      <c r="N4265" t="str">
        <f>VLOOKUP(M4265,'BASE ARTICLE SAMUEL 25012023 v1'!$A$2:$B$1287,2,FALSE)</f>
        <v>AN</v>
      </c>
      <c r="O4265">
        <f t="shared" si="524"/>
        <v>0.04</v>
      </c>
    </row>
    <row r="4266" spans="1:15" outlineLevel="2" x14ac:dyDescent="0.25">
      <c r="A4266" t="s">
        <v>1232</v>
      </c>
      <c r="B4266" s="74" t="str">
        <f t="shared" si="527"/>
        <v/>
      </c>
      <c r="D4266">
        <v>8710605018</v>
      </c>
      <c r="E4266">
        <v>1</v>
      </c>
      <c r="F4266" t="s">
        <v>1896</v>
      </c>
      <c r="G4266" s="71">
        <f>VLOOKUP(M4266,'BASE ARTICLE SAMUEL 25012023 v1'!$A$1:$F$1287,6,FALSE)</f>
        <v>0.2</v>
      </c>
      <c r="H4266" s="6">
        <f>VLOOKUP(M4266,'BASE ARTICLE SAMUEL 25012023 v2'!$A$1:$H$1287,8,FALSE)</f>
        <v>0.2</v>
      </c>
      <c r="I4266">
        <v>0.3</v>
      </c>
      <c r="J4266">
        <f t="shared" si="530"/>
        <v>0.3</v>
      </c>
      <c r="K4266" s="6">
        <f>VLOOKUP(M4266,'BASE ARTICLE SAMUEL 25012023 v2'!$A$1:$K$1287,11,FALSE)</f>
        <v>0.30000000000000004</v>
      </c>
      <c r="L4266" s="6">
        <f t="shared" si="531"/>
        <v>0.30000000000000004</v>
      </c>
      <c r="M4266">
        <v>8710605018</v>
      </c>
      <c r="N4266" t="str">
        <f>VLOOKUP(M4266,'BASE ARTICLE SAMUEL 25012023 v1'!$A$2:$B$1287,2,FALSE)</f>
        <v>AN</v>
      </c>
      <c r="O4266">
        <f t="shared" si="524"/>
        <v>0.2</v>
      </c>
    </row>
    <row r="4267" spans="1:15" outlineLevel="2" x14ac:dyDescent="0.25">
      <c r="A4267" t="s">
        <v>1232</v>
      </c>
      <c r="B4267" s="74" t="str">
        <f t="shared" si="527"/>
        <v/>
      </c>
      <c r="D4267" t="s">
        <v>1174</v>
      </c>
      <c r="E4267">
        <v>2</v>
      </c>
      <c r="F4267" t="s">
        <v>1175</v>
      </c>
      <c r="G4267" s="71">
        <f>VLOOKUP(M4267,'BASE ARTICLE SAMUEL 25012023 v1'!$A$1:$F$1287,6,FALSE)</f>
        <v>8.26</v>
      </c>
      <c r="H4267" s="6">
        <f>VLOOKUP(M4267,'BASE ARTICLE SAMUEL 25012023 v2'!$A$1:$H$1287,8,FALSE)</f>
        <v>9.1</v>
      </c>
      <c r="I4267">
        <v>12.39</v>
      </c>
      <c r="J4267">
        <f t="shared" si="530"/>
        <v>24.78</v>
      </c>
      <c r="K4267" s="6">
        <f>VLOOKUP(M4267,'BASE ARTICLE SAMUEL 25012023 v2'!$A$1:$K$1287,11,FALSE)</f>
        <v>13.65</v>
      </c>
      <c r="L4267" s="6">
        <f t="shared" si="531"/>
        <v>27.3</v>
      </c>
      <c r="M4267" t="s">
        <v>1174</v>
      </c>
      <c r="N4267" t="str">
        <f>VLOOKUP(M4267,'BASE ARTICLE SAMUEL 25012023 v1'!$A$2:$B$1287,2,FALSE)</f>
        <v>AS</v>
      </c>
      <c r="O4267">
        <f t="shared" si="524"/>
        <v>18.2</v>
      </c>
    </row>
    <row r="4268" spans="1:15" outlineLevel="2" x14ac:dyDescent="0.25">
      <c r="A4268" t="s">
        <v>1232</v>
      </c>
      <c r="B4268" s="74" t="str">
        <f t="shared" si="527"/>
        <v/>
      </c>
      <c r="D4268" t="s">
        <v>1168</v>
      </c>
      <c r="E4268">
        <v>9.44</v>
      </c>
      <c r="F4268" t="s">
        <v>1169</v>
      </c>
      <c r="G4268" s="71">
        <f>VLOOKUP(M4268,'BASE ARTICLE SAMUEL 25012023 v1'!$A$1:$F$1287,6,FALSE)</f>
        <v>7.4</v>
      </c>
      <c r="H4268" s="6">
        <f>VLOOKUP(M4268,'BASE ARTICLE SAMUEL 25012023 v2'!$A$1:$H$1287,8,FALSE)</f>
        <v>7.77</v>
      </c>
      <c r="I4268">
        <v>11.1</v>
      </c>
      <c r="J4268">
        <f t="shared" si="530"/>
        <v>104.78399999999999</v>
      </c>
      <c r="K4268" s="6">
        <f>VLOOKUP(M4268,'BASE ARTICLE SAMUEL 25012023 v2'!$A$1:$K$1287,11,FALSE)</f>
        <v>11.654999999999999</v>
      </c>
      <c r="L4268" s="6">
        <f t="shared" si="531"/>
        <v>110.02319999999999</v>
      </c>
      <c r="M4268" t="s">
        <v>1168</v>
      </c>
      <c r="N4268" t="str">
        <f>VLOOKUP(M4268,'BASE ARTICLE SAMUEL 25012023 v1'!$A$2:$B$1287,2,FALSE)</f>
        <v>AS</v>
      </c>
      <c r="O4268">
        <f t="shared" si="524"/>
        <v>73.348799999999997</v>
      </c>
    </row>
    <row r="4269" spans="1:15" outlineLevel="2" x14ac:dyDescent="0.25">
      <c r="A4269" t="s">
        <v>1232</v>
      </c>
      <c r="B4269" s="74" t="str">
        <f t="shared" si="527"/>
        <v/>
      </c>
      <c r="D4269" t="s">
        <v>2491</v>
      </c>
      <c r="E4269">
        <v>1</v>
      </c>
      <c r="F4269" t="s">
        <v>2492</v>
      </c>
      <c r="G4269" s="71">
        <f>VLOOKUP(M4269,'BASE ARTICLE SAMUEL 25012023 v1'!$A$1:$F$1287,6,FALSE)</f>
        <v>0.67</v>
      </c>
      <c r="H4269" s="6">
        <f>VLOOKUP(M4269,'BASE ARTICLE SAMUEL 25012023 v2'!$A$1:$H$1287,8,FALSE)</f>
        <v>0.67</v>
      </c>
      <c r="I4269">
        <v>0.73699999999999999</v>
      </c>
      <c r="J4269">
        <f t="shared" si="530"/>
        <v>0.73699999999999999</v>
      </c>
      <c r="K4269" s="6">
        <f>VLOOKUP(M4269,'BASE ARTICLE SAMUEL 25012023 v2'!$A$1:$K$1287,11,FALSE)</f>
        <v>0.7370000000000001</v>
      </c>
      <c r="L4269" s="6">
        <f t="shared" si="531"/>
        <v>0.7370000000000001</v>
      </c>
      <c r="M4269" t="s">
        <v>2491</v>
      </c>
      <c r="N4269" t="str">
        <f>VLOOKUP(M4269,'BASE ARTICLE SAMUEL 25012023 v1'!$A$2:$B$1287,2,FALSE)</f>
        <v>AN</v>
      </c>
      <c r="O4269">
        <f t="shared" si="524"/>
        <v>0.67</v>
      </c>
    </row>
    <row r="4270" spans="1:15" outlineLevel="2" x14ac:dyDescent="0.25">
      <c r="A4270" t="s">
        <v>1232</v>
      </c>
      <c r="B4270" s="74" t="str">
        <f t="shared" si="527"/>
        <v/>
      </c>
      <c r="D4270" t="s">
        <v>1194</v>
      </c>
      <c r="E4270">
        <v>4</v>
      </c>
      <c r="F4270" t="s">
        <v>1195</v>
      </c>
      <c r="G4270" s="71">
        <f>VLOOKUP(M4270,'BASE ARTICLE SAMUEL 25012023 v1'!$A$1:$F$1287,6,FALSE)</f>
        <v>18.3</v>
      </c>
      <c r="H4270" s="6">
        <f>VLOOKUP(M4270,'BASE ARTICLE SAMUEL 25012023 v2'!$A$1:$H$1287,8,FALSE)</f>
        <v>3.0500000000000003</v>
      </c>
      <c r="I4270">
        <v>5.18</v>
      </c>
      <c r="J4270">
        <f t="shared" si="530"/>
        <v>20.72</v>
      </c>
      <c r="K4270" s="6">
        <f>VLOOKUP(M4270,'BASE ARTICLE SAMUEL 25012023 v2'!$A$1:$K$1287,11,FALSE)</f>
        <v>5.1850000000000005</v>
      </c>
      <c r="L4270" s="6">
        <f t="shared" si="531"/>
        <v>20.740000000000002</v>
      </c>
      <c r="M4270" t="s">
        <v>1194</v>
      </c>
      <c r="N4270" t="str">
        <f>VLOOKUP(M4270,'BASE ARTICLE SAMUEL 25012023 v1'!$A$2:$B$1287,2,FALSE)</f>
        <v>AN</v>
      </c>
      <c r="O4270">
        <f t="shared" si="524"/>
        <v>12.200000000000001</v>
      </c>
    </row>
    <row r="4271" spans="1:15" outlineLevel="2" x14ac:dyDescent="0.25">
      <c r="A4271" t="s">
        <v>1232</v>
      </c>
      <c r="B4271" s="74" t="str">
        <f t="shared" si="527"/>
        <v/>
      </c>
      <c r="D4271" t="s">
        <v>200</v>
      </c>
      <c r="E4271">
        <v>1</v>
      </c>
      <c r="F4271" t="s">
        <v>201</v>
      </c>
      <c r="G4271" s="71">
        <f>VLOOKUP(M4271,'BASE ARTICLE SAMUEL 25012023 v1'!$A$1:$F$1287,6,FALSE)</f>
        <v>18.350000000000001</v>
      </c>
      <c r="H4271" s="6">
        <f>VLOOKUP(M4271,'BASE ARTICLE SAMUEL 25012023 v2'!$A$1:$H$1287,8,FALSE)</f>
        <v>18.350000000000001</v>
      </c>
      <c r="I4271">
        <v>23.95</v>
      </c>
      <c r="J4271">
        <f t="shared" si="530"/>
        <v>23.95</v>
      </c>
      <c r="K4271" s="6">
        <f>VLOOKUP(M4271,'BASE ARTICLE SAMUEL 25012023 v2'!$A$1:$K$1287,11,FALSE)</f>
        <v>23.855000000000004</v>
      </c>
      <c r="L4271" s="6">
        <f t="shared" si="531"/>
        <v>23.855000000000004</v>
      </c>
      <c r="M4271" t="s">
        <v>200</v>
      </c>
      <c r="N4271" t="str">
        <f>VLOOKUP(M4271,'BASE ARTICLE SAMUEL 25012023 v1'!$A$2:$B$1287,2,FALSE)</f>
        <v>AS</v>
      </c>
      <c r="O4271">
        <f t="shared" si="524"/>
        <v>18.350000000000001</v>
      </c>
    </row>
    <row r="4272" spans="1:15" outlineLevel="2" x14ac:dyDescent="0.25">
      <c r="A4272" t="s">
        <v>1232</v>
      </c>
      <c r="B4272" s="74" t="str">
        <f t="shared" si="527"/>
        <v/>
      </c>
      <c r="D4272" t="s">
        <v>1603</v>
      </c>
      <c r="E4272">
        <v>2.75</v>
      </c>
      <c r="F4272" t="s">
        <v>1604</v>
      </c>
      <c r="G4272" s="71">
        <f>VLOOKUP(M4272,'BASE ARTICLE SAMUEL 25012023 v1'!$A$1:$F$1287,6,FALSE)</f>
        <v>50</v>
      </c>
      <c r="H4272" s="6">
        <f>VLOOKUP(M4272,'BASE ARTICLE SAMUEL 25012023 v2'!$A$1:$H$1287,8,FALSE)</f>
        <v>0</v>
      </c>
      <c r="I4272">
        <v>75</v>
      </c>
      <c r="J4272">
        <f t="shared" si="530"/>
        <v>206.25</v>
      </c>
      <c r="K4272" s="6">
        <f>VLOOKUP(M4272,'BASE ARTICLE SAMUEL 25012023 v2'!$A$1:$K$1287,11,FALSE)</f>
        <v>75</v>
      </c>
      <c r="L4272" s="6">
        <f t="shared" si="531"/>
        <v>206.25</v>
      </c>
      <c r="M4272" t="s">
        <v>1603</v>
      </c>
      <c r="N4272" t="str">
        <f>VLOOKUP(M4272,'BASE ARTICLE SAMUEL 25012023 v1'!$A$2:$B$1287,2,FALSE)</f>
        <v>AN</v>
      </c>
      <c r="O4272">
        <f t="shared" si="524"/>
        <v>0</v>
      </c>
    </row>
    <row r="4273" spans="1:15" outlineLevel="2" x14ac:dyDescent="0.25">
      <c r="A4273" t="s">
        <v>1232</v>
      </c>
      <c r="B4273" s="74" t="str">
        <f t="shared" si="527"/>
        <v/>
      </c>
      <c r="D4273" t="s">
        <v>1399</v>
      </c>
      <c r="E4273">
        <v>4</v>
      </c>
      <c r="F4273" t="s">
        <v>1400</v>
      </c>
      <c r="G4273" s="71">
        <f>VLOOKUP(M4273,'BASE ARTICLE SAMUEL 25012023 v1'!$A$1:$F$1287,6,FALSE)</f>
        <v>27.09</v>
      </c>
      <c r="H4273" s="6">
        <f>VLOOKUP(M4273,'BASE ARTICLE SAMUEL 25012023 v2'!$A$1:$H$1287,8,FALSE)</f>
        <v>27.09</v>
      </c>
      <c r="I4273">
        <v>40.64</v>
      </c>
      <c r="J4273">
        <f t="shared" si="530"/>
        <v>162.56</v>
      </c>
      <c r="K4273" s="6">
        <f>VLOOKUP(M4273,'BASE ARTICLE SAMUEL 25012023 v2'!$A$1:$K$1287,11,FALSE)</f>
        <v>40.634999999999998</v>
      </c>
      <c r="L4273" s="6">
        <f t="shared" si="531"/>
        <v>162.54</v>
      </c>
      <c r="M4273" t="s">
        <v>1399</v>
      </c>
      <c r="N4273" t="str">
        <f>VLOOKUP(M4273,'BASE ARTICLE SAMUEL 25012023 v1'!$A$2:$B$1287,2,FALSE)</f>
        <v>AN</v>
      </c>
      <c r="O4273">
        <f t="shared" si="524"/>
        <v>108.36</v>
      </c>
    </row>
    <row r="4274" spans="1:15" outlineLevel="2" x14ac:dyDescent="0.25">
      <c r="A4274" t="s">
        <v>1232</v>
      </c>
      <c r="B4274" s="74" t="str">
        <f t="shared" si="527"/>
        <v/>
      </c>
      <c r="D4274" t="s">
        <v>1409</v>
      </c>
      <c r="E4274">
        <v>2</v>
      </c>
      <c r="F4274" t="s">
        <v>1410</v>
      </c>
      <c r="G4274" s="71">
        <f>VLOOKUP(M4274,'BASE ARTICLE SAMUEL 25012023 v1'!$A$1:$F$1287,6,FALSE)</f>
        <v>39.96</v>
      </c>
      <c r="H4274" s="6">
        <f>VLOOKUP(M4274,'BASE ARTICLE SAMUEL 25012023 v2'!$A$1:$H$1287,8,FALSE)</f>
        <v>39.96</v>
      </c>
      <c r="I4274">
        <v>59.94</v>
      </c>
      <c r="J4274">
        <f t="shared" si="530"/>
        <v>119.88</v>
      </c>
      <c r="K4274" s="6">
        <f>VLOOKUP(M4274,'BASE ARTICLE SAMUEL 25012023 v2'!$A$1:$K$1287,11,FALSE)</f>
        <v>59.94</v>
      </c>
      <c r="L4274" s="6">
        <f t="shared" si="531"/>
        <v>119.88</v>
      </c>
      <c r="M4274" t="s">
        <v>1409</v>
      </c>
      <c r="N4274" t="str">
        <f>VLOOKUP(M4274,'BASE ARTICLE SAMUEL 25012023 v1'!$A$2:$B$1287,2,FALSE)</f>
        <v>AN</v>
      </c>
      <c r="O4274">
        <f t="shared" si="524"/>
        <v>79.92</v>
      </c>
    </row>
    <row r="4275" spans="1:15" outlineLevel="2" x14ac:dyDescent="0.25">
      <c r="A4275" t="s">
        <v>1232</v>
      </c>
      <c r="B4275" s="74" t="str">
        <f t="shared" si="527"/>
        <v/>
      </c>
      <c r="D4275" t="s">
        <v>1361</v>
      </c>
      <c r="E4275">
        <v>22</v>
      </c>
      <c r="F4275" t="s">
        <v>1362</v>
      </c>
      <c r="G4275" s="71">
        <f>VLOOKUP(M4275,'BASE ARTICLE SAMUEL 25012023 v1'!$A$1:$F$1287,6,FALSE)</f>
        <v>0.54</v>
      </c>
      <c r="H4275" s="6">
        <f>VLOOKUP(M4275,'BASE ARTICLE SAMUEL 25012023 v2'!$A$1:$H$1287,8,FALSE)</f>
        <v>0.54</v>
      </c>
      <c r="I4275">
        <v>0.81</v>
      </c>
      <c r="J4275">
        <f t="shared" si="530"/>
        <v>17.82</v>
      </c>
      <c r="K4275" s="6">
        <f>VLOOKUP(M4275,'BASE ARTICLE SAMUEL 25012023 v2'!$A$1:$K$1287,11,FALSE)</f>
        <v>0.81</v>
      </c>
      <c r="L4275" s="6">
        <f t="shared" si="531"/>
        <v>17.82</v>
      </c>
      <c r="M4275" t="s">
        <v>1361</v>
      </c>
      <c r="N4275" t="str">
        <f>VLOOKUP(M4275,'BASE ARTICLE SAMUEL 25012023 v1'!$A$2:$B$1287,2,FALSE)</f>
        <v>AN</v>
      </c>
      <c r="O4275">
        <f t="shared" si="524"/>
        <v>11.88</v>
      </c>
    </row>
    <row r="4276" spans="1:15" outlineLevel="2" x14ac:dyDescent="0.25">
      <c r="A4276" t="s">
        <v>1232</v>
      </c>
      <c r="B4276" s="74" t="str">
        <f t="shared" si="527"/>
        <v/>
      </c>
      <c r="D4276" t="s">
        <v>1187</v>
      </c>
      <c r="E4276">
        <v>6</v>
      </c>
      <c r="F4276" t="s">
        <v>1188</v>
      </c>
      <c r="G4276" s="71">
        <f>VLOOKUP(M4276,'BASE ARTICLE SAMUEL 25012023 v1'!$A$1:$F$1287,6,FALSE)</f>
        <v>22</v>
      </c>
      <c r="H4276" s="6">
        <f>VLOOKUP(M4276,'BASE ARTICLE SAMUEL 25012023 v2'!$A$1:$H$1287,8,FALSE)</f>
        <v>3.63</v>
      </c>
      <c r="I4276">
        <v>5.18</v>
      </c>
      <c r="J4276">
        <f t="shared" si="530"/>
        <v>31.08</v>
      </c>
      <c r="K4276" s="6">
        <f>VLOOKUP(M4276,'BASE ARTICLE SAMUEL 25012023 v2'!$A$1:$K$1287,11,FALSE)</f>
        <v>5.4450000000000003</v>
      </c>
      <c r="L4276" s="6">
        <f t="shared" si="531"/>
        <v>32.67</v>
      </c>
      <c r="M4276" t="s">
        <v>1187</v>
      </c>
      <c r="N4276" t="str">
        <f>VLOOKUP(M4276,'BASE ARTICLE SAMUEL 25012023 v1'!$A$2:$B$1287,2,FALSE)</f>
        <v>AN</v>
      </c>
      <c r="O4276">
        <f t="shared" si="524"/>
        <v>21.78</v>
      </c>
    </row>
    <row r="4277" spans="1:15" outlineLevel="2" x14ac:dyDescent="0.25">
      <c r="A4277" t="s">
        <v>1232</v>
      </c>
      <c r="B4277" s="74" t="str">
        <f t="shared" si="527"/>
        <v/>
      </c>
      <c r="D4277" t="s">
        <v>1587</v>
      </c>
      <c r="E4277">
        <v>4</v>
      </c>
      <c r="F4277" t="s">
        <v>1588</v>
      </c>
      <c r="G4277" s="71">
        <f>VLOOKUP(M4277,'BASE ARTICLE SAMUEL 25012023 v1'!$A$1:$F$1287,6,FALSE)</f>
        <v>0.37</v>
      </c>
      <c r="H4277" s="6">
        <f>VLOOKUP(M4277,'BASE ARTICLE SAMUEL 25012023 v2'!$A$1:$H$1287,8,FALSE)</f>
        <v>0.37</v>
      </c>
      <c r="I4277">
        <v>0.55000000000000004</v>
      </c>
      <c r="J4277">
        <f t="shared" si="530"/>
        <v>2.2000000000000002</v>
      </c>
      <c r="K4277" s="6">
        <f>VLOOKUP(M4277,'BASE ARTICLE SAMUEL 25012023 v2'!$A$1:$K$1287,11,FALSE)</f>
        <v>0.55000000000000004</v>
      </c>
      <c r="L4277" s="6">
        <f t="shared" si="531"/>
        <v>2.2000000000000002</v>
      </c>
      <c r="M4277" t="s">
        <v>1587</v>
      </c>
      <c r="N4277" t="str">
        <f>VLOOKUP(M4277,'BASE ARTICLE SAMUEL 25012023 v1'!$A$2:$B$1287,2,FALSE)</f>
        <v>AS</v>
      </c>
      <c r="O4277">
        <f t="shared" si="524"/>
        <v>1.48</v>
      </c>
    </row>
    <row r="4278" spans="1:15" outlineLevel="2" x14ac:dyDescent="0.25">
      <c r="A4278" t="s">
        <v>1232</v>
      </c>
      <c r="B4278" s="74" t="str">
        <f t="shared" si="527"/>
        <v/>
      </c>
      <c r="D4278" t="s">
        <v>1589</v>
      </c>
      <c r="E4278">
        <v>4</v>
      </c>
      <c r="F4278" t="s">
        <v>1590</v>
      </c>
      <c r="G4278" s="71">
        <f>VLOOKUP(M4278,'BASE ARTICLE SAMUEL 25012023 v1'!$A$1:$F$1287,6,FALSE)</f>
        <v>1.05</v>
      </c>
      <c r="H4278" s="6">
        <f>VLOOKUP(M4278,'BASE ARTICLE SAMUEL 25012023 v2'!$A$1:$H$1287,8,FALSE)</f>
        <v>1.05</v>
      </c>
      <c r="I4278">
        <v>1.58</v>
      </c>
      <c r="J4278">
        <f t="shared" si="530"/>
        <v>6.32</v>
      </c>
      <c r="K4278" s="6">
        <f>VLOOKUP(M4278,'BASE ARTICLE SAMUEL 25012023 v2'!$A$1:$K$1287,11,FALSE)</f>
        <v>1.58</v>
      </c>
      <c r="L4278" s="6">
        <f t="shared" si="531"/>
        <v>6.32</v>
      </c>
      <c r="M4278" t="s">
        <v>1589</v>
      </c>
      <c r="N4278" t="str">
        <f>VLOOKUP(M4278,'BASE ARTICLE SAMUEL 25012023 v1'!$A$2:$B$1287,2,FALSE)</f>
        <v>AS</v>
      </c>
      <c r="O4278">
        <f t="shared" si="524"/>
        <v>4.2</v>
      </c>
    </row>
    <row r="4279" spans="1:15" outlineLevel="2" x14ac:dyDescent="0.25">
      <c r="A4279" t="s">
        <v>1232</v>
      </c>
      <c r="B4279" s="74" t="str">
        <f t="shared" si="527"/>
        <v/>
      </c>
      <c r="D4279" t="s">
        <v>2489</v>
      </c>
      <c r="E4279">
        <v>1</v>
      </c>
      <c r="F4279" t="s">
        <v>2490</v>
      </c>
      <c r="G4279" s="71">
        <f>VLOOKUP(M4279,'BASE ARTICLE SAMUEL 25012023 v1'!$A$1:$F$1287,6,FALSE)</f>
        <v>20.5</v>
      </c>
      <c r="H4279" s="6">
        <f>VLOOKUP(M4279,'BASE ARTICLE SAMUEL 25012023 v2'!$A$1:$H$1287,8,FALSE)</f>
        <v>20.5</v>
      </c>
      <c r="I4279">
        <v>33</v>
      </c>
      <c r="J4279">
        <f t="shared" si="530"/>
        <v>33</v>
      </c>
      <c r="K4279" s="6">
        <f>VLOOKUP(M4279,'BASE ARTICLE SAMUEL 25012023 v2'!$A$1:$K$1287,11,FALSE)</f>
        <v>22.55</v>
      </c>
      <c r="L4279" s="6">
        <f t="shared" si="531"/>
        <v>22.55</v>
      </c>
      <c r="M4279" t="s">
        <v>2489</v>
      </c>
      <c r="N4279" t="str">
        <f>VLOOKUP(M4279,'BASE ARTICLE SAMUEL 25012023 v1'!$A$2:$B$1287,2,FALSE)</f>
        <v>AN</v>
      </c>
      <c r="O4279">
        <f t="shared" si="524"/>
        <v>20.5</v>
      </c>
    </row>
    <row r="4280" spans="1:15" outlineLevel="1" x14ac:dyDescent="0.25">
      <c r="A4280" s="74" t="s">
        <v>4346</v>
      </c>
      <c r="B4280" s="74" t="str">
        <f t="shared" si="527"/>
        <v>PCR3EH</v>
      </c>
      <c r="H4280" s="6" t="e">
        <f>VLOOKUP(M4280,'BASE ARTICLE SAMUEL 25012023 v2'!$A$1:$H$1287,8,FALSE)</f>
        <v>#N/A</v>
      </c>
      <c r="K4280" s="6" t="e">
        <f>VLOOKUP(M4280,'BASE ARTICLE SAMUEL 25012023 v2'!$A$1:$K$1287,11,FALSE)</f>
        <v>#N/A</v>
      </c>
      <c r="L4280" s="6">
        <f>SUBTOTAL(9,L4262:L4279)</f>
        <v>804.11619971200003</v>
      </c>
      <c r="O4280">
        <f>SUBTOTAL(9,O4262:O4279)</f>
        <v>408.54879999999997</v>
      </c>
    </row>
    <row r="4281" spans="1:15" outlineLevel="2" x14ac:dyDescent="0.25">
      <c r="A4281" t="s">
        <v>1236</v>
      </c>
      <c r="B4281" s="74" t="str">
        <f t="shared" si="527"/>
        <v/>
      </c>
      <c r="D4281">
        <v>8110608018</v>
      </c>
      <c r="E4281">
        <v>75</v>
      </c>
      <c r="F4281" t="s">
        <v>1228</v>
      </c>
      <c r="G4281" s="71">
        <f>VLOOKUP(M4281,'BASE ARTICLE SAMUEL 25012023 v1'!$A$1:$F$1287,6,FALSE)</f>
        <v>0.41</v>
      </c>
      <c r="H4281" s="6">
        <f>VLOOKUP(M4281,'BASE ARTICLE SAMUEL 25012023 v2'!$A$1:$H$1287,8,FALSE)</f>
        <v>0.41</v>
      </c>
      <c r="I4281">
        <v>0.54500000000000004</v>
      </c>
      <c r="J4281">
        <f t="shared" ref="J4281:J4298" si="532">E4281*I4281</f>
        <v>40.875</v>
      </c>
      <c r="K4281" s="6">
        <f>VLOOKUP(M4281,'BASE ARTICLE SAMUEL 25012023 v2'!$A$1:$K$1287,11,FALSE)</f>
        <v>0.54530000000000001</v>
      </c>
      <c r="L4281" s="6">
        <f t="shared" ref="L4281:L4298" si="533">E4281*K4281</f>
        <v>40.897500000000001</v>
      </c>
      <c r="M4281">
        <v>8110608018</v>
      </c>
      <c r="N4281" t="str">
        <f>VLOOKUP(M4281,'BASE ARTICLE SAMUEL 25012023 v1'!$A$2:$B$1287,2,FALSE)</f>
        <v>AN</v>
      </c>
      <c r="O4281">
        <f t="shared" si="524"/>
        <v>30.749999999999996</v>
      </c>
    </row>
    <row r="4282" spans="1:15" outlineLevel="2" x14ac:dyDescent="0.25">
      <c r="A4282" t="s">
        <v>1236</v>
      </c>
      <c r="B4282" s="74" t="str">
        <f t="shared" si="527"/>
        <v/>
      </c>
      <c r="D4282">
        <v>8210707018</v>
      </c>
      <c r="E4282">
        <v>38</v>
      </c>
      <c r="F4282" t="s">
        <v>1230</v>
      </c>
      <c r="G4282" s="71">
        <f>VLOOKUP(M4282,'BASE ARTICLE SAMUEL 25012023 v1'!$A$1:$F$1287,6,FALSE)</f>
        <v>0.24</v>
      </c>
      <c r="H4282" s="6">
        <f>VLOOKUP(M4282,'BASE ARTICLE SAMUEL 25012023 v2'!$A$1:$H$1287,8,FALSE)</f>
        <v>0.24</v>
      </c>
      <c r="I4282">
        <v>0.35</v>
      </c>
      <c r="J4282">
        <f t="shared" si="532"/>
        <v>13.299999999999999</v>
      </c>
      <c r="K4282" s="6">
        <f>VLOOKUP(M4282,'BASE ARTICLE SAMUEL 25012023 v2'!$A$1:$K$1287,11,FALSE)</f>
        <v>0.34999999199999998</v>
      </c>
      <c r="L4282" s="6">
        <f t="shared" si="533"/>
        <v>13.299999695999999</v>
      </c>
      <c r="M4282">
        <v>8210707018</v>
      </c>
      <c r="N4282" t="str">
        <f>VLOOKUP(M4282,'BASE ARTICLE SAMUEL 25012023 v1'!$A$2:$B$1287,2,FALSE)</f>
        <v>AN</v>
      </c>
      <c r="O4282">
        <f t="shared" si="524"/>
        <v>9.1199999999999992</v>
      </c>
    </row>
    <row r="4283" spans="1:15" outlineLevel="2" x14ac:dyDescent="0.25">
      <c r="A4283" t="s">
        <v>1236</v>
      </c>
      <c r="B4283" s="74" t="str">
        <f t="shared" si="527"/>
        <v/>
      </c>
      <c r="D4283">
        <v>8412602518</v>
      </c>
      <c r="E4283">
        <v>2</v>
      </c>
      <c r="F4283" t="s">
        <v>1483</v>
      </c>
      <c r="G4283" s="71">
        <f>VLOOKUP(M4283,'BASE ARTICLE SAMUEL 25012023 v1'!$A$1:$F$1287,6,FALSE)</f>
        <v>0.04</v>
      </c>
      <c r="H4283" s="6">
        <f>VLOOKUP(M4283,'BASE ARTICLE SAMUEL 25012023 v2'!$A$1:$H$1287,8,FALSE)</f>
        <v>0.04</v>
      </c>
      <c r="I4283">
        <v>0.05</v>
      </c>
      <c r="J4283">
        <f t="shared" si="532"/>
        <v>0.1</v>
      </c>
      <c r="K4283" s="6">
        <f>VLOOKUP(M4283,'BASE ARTICLE SAMUEL 25012023 v2'!$A$1:$K$1287,11,FALSE)</f>
        <v>0.05</v>
      </c>
      <c r="L4283" s="6">
        <f t="shared" si="533"/>
        <v>0.1</v>
      </c>
      <c r="M4283">
        <v>8412602518</v>
      </c>
      <c r="N4283" t="str">
        <f>VLOOKUP(M4283,'BASE ARTICLE SAMUEL 25012023 v1'!$A$2:$B$1287,2,FALSE)</f>
        <v>AN</v>
      </c>
      <c r="O4283">
        <f t="shared" si="524"/>
        <v>0.08</v>
      </c>
    </row>
    <row r="4284" spans="1:15" outlineLevel="2" x14ac:dyDescent="0.25">
      <c r="A4284" t="s">
        <v>1236</v>
      </c>
      <c r="B4284" s="74" t="str">
        <f t="shared" si="527"/>
        <v/>
      </c>
      <c r="D4284">
        <v>8434000618</v>
      </c>
      <c r="E4284">
        <v>2</v>
      </c>
      <c r="F4284" t="s">
        <v>1485</v>
      </c>
      <c r="G4284" s="71">
        <f>VLOOKUP(M4284,'BASE ARTICLE SAMUEL 25012023 v1'!$A$1:$F$1287,6,FALSE)</f>
        <v>0.02</v>
      </c>
      <c r="H4284" s="6">
        <f>VLOOKUP(M4284,'BASE ARTICLE SAMUEL 25012023 v2'!$A$1:$H$1287,8,FALSE)</f>
        <v>0.02</v>
      </c>
      <c r="I4284">
        <v>0.03</v>
      </c>
      <c r="J4284">
        <f t="shared" si="532"/>
        <v>0.06</v>
      </c>
      <c r="K4284" s="6">
        <f>VLOOKUP(M4284,'BASE ARTICLE SAMUEL 25012023 v2'!$A$1:$K$1287,11,FALSE)</f>
        <v>0.03</v>
      </c>
      <c r="L4284" s="6">
        <f t="shared" si="533"/>
        <v>0.06</v>
      </c>
      <c r="M4284">
        <v>8434000618</v>
      </c>
      <c r="N4284" t="str">
        <f>VLOOKUP(M4284,'BASE ARTICLE SAMUEL 25012023 v1'!$A$2:$B$1287,2,FALSE)</f>
        <v>AN</v>
      </c>
      <c r="O4284">
        <f t="shared" si="524"/>
        <v>0.04</v>
      </c>
    </row>
    <row r="4285" spans="1:15" outlineLevel="2" x14ac:dyDescent="0.25">
      <c r="A4285" t="s">
        <v>1236</v>
      </c>
      <c r="B4285" s="74" t="str">
        <f t="shared" si="527"/>
        <v/>
      </c>
      <c r="D4285">
        <v>8710605018</v>
      </c>
      <c r="E4285">
        <v>2</v>
      </c>
      <c r="F4285" t="s">
        <v>1896</v>
      </c>
      <c r="G4285" s="71">
        <f>VLOOKUP(M4285,'BASE ARTICLE SAMUEL 25012023 v1'!$A$1:$F$1287,6,FALSE)</f>
        <v>0.2</v>
      </c>
      <c r="H4285" s="6">
        <f>VLOOKUP(M4285,'BASE ARTICLE SAMUEL 25012023 v2'!$A$1:$H$1287,8,FALSE)</f>
        <v>0.2</v>
      </c>
      <c r="I4285">
        <v>0.3</v>
      </c>
      <c r="J4285">
        <f t="shared" si="532"/>
        <v>0.6</v>
      </c>
      <c r="K4285" s="6">
        <f>VLOOKUP(M4285,'BASE ARTICLE SAMUEL 25012023 v2'!$A$1:$K$1287,11,FALSE)</f>
        <v>0.30000000000000004</v>
      </c>
      <c r="L4285" s="6">
        <f t="shared" si="533"/>
        <v>0.60000000000000009</v>
      </c>
      <c r="M4285">
        <v>8710605018</v>
      </c>
      <c r="N4285" t="str">
        <f>VLOOKUP(M4285,'BASE ARTICLE SAMUEL 25012023 v1'!$A$2:$B$1287,2,FALSE)</f>
        <v>AN</v>
      </c>
      <c r="O4285">
        <f t="shared" si="524"/>
        <v>0.4</v>
      </c>
    </row>
    <row r="4286" spans="1:15" outlineLevel="2" x14ac:dyDescent="0.25">
      <c r="A4286" t="s">
        <v>1236</v>
      </c>
      <c r="B4286" s="74" t="str">
        <f t="shared" si="527"/>
        <v/>
      </c>
      <c r="D4286" t="s">
        <v>1174</v>
      </c>
      <c r="E4286">
        <v>2</v>
      </c>
      <c r="F4286" t="s">
        <v>1175</v>
      </c>
      <c r="G4286" s="71">
        <f>VLOOKUP(M4286,'BASE ARTICLE SAMUEL 25012023 v1'!$A$1:$F$1287,6,FALSE)</f>
        <v>8.26</v>
      </c>
      <c r="H4286" s="6">
        <f>VLOOKUP(M4286,'BASE ARTICLE SAMUEL 25012023 v2'!$A$1:$H$1287,8,FALSE)</f>
        <v>9.1</v>
      </c>
      <c r="I4286">
        <v>12.39</v>
      </c>
      <c r="J4286">
        <f t="shared" si="532"/>
        <v>24.78</v>
      </c>
      <c r="K4286" s="6">
        <f>VLOOKUP(M4286,'BASE ARTICLE SAMUEL 25012023 v2'!$A$1:$K$1287,11,FALSE)</f>
        <v>13.65</v>
      </c>
      <c r="L4286" s="6">
        <f t="shared" si="533"/>
        <v>27.3</v>
      </c>
      <c r="M4286" t="s">
        <v>1174</v>
      </c>
      <c r="N4286" t="str">
        <f>VLOOKUP(M4286,'BASE ARTICLE SAMUEL 25012023 v1'!$A$2:$B$1287,2,FALSE)</f>
        <v>AS</v>
      </c>
      <c r="O4286">
        <f t="shared" ref="O4286:O4352" si="534">E4286*H4286</f>
        <v>18.2</v>
      </c>
    </row>
    <row r="4287" spans="1:15" outlineLevel="2" x14ac:dyDescent="0.25">
      <c r="A4287" t="s">
        <v>1236</v>
      </c>
      <c r="B4287" s="74" t="str">
        <f t="shared" si="527"/>
        <v/>
      </c>
      <c r="D4287" t="s">
        <v>1168</v>
      </c>
      <c r="E4287">
        <v>10.83</v>
      </c>
      <c r="F4287" t="s">
        <v>1169</v>
      </c>
      <c r="G4287" s="71">
        <f>VLOOKUP(M4287,'BASE ARTICLE SAMUEL 25012023 v1'!$A$1:$F$1287,6,FALSE)</f>
        <v>7.4</v>
      </c>
      <c r="H4287" s="6">
        <f>VLOOKUP(M4287,'BASE ARTICLE SAMUEL 25012023 v2'!$A$1:$H$1287,8,FALSE)</f>
        <v>7.77</v>
      </c>
      <c r="I4287">
        <v>11.1</v>
      </c>
      <c r="J4287">
        <f t="shared" si="532"/>
        <v>120.21299999999999</v>
      </c>
      <c r="K4287" s="6">
        <f>VLOOKUP(M4287,'BASE ARTICLE SAMUEL 25012023 v2'!$A$1:$K$1287,11,FALSE)</f>
        <v>11.654999999999999</v>
      </c>
      <c r="L4287" s="6">
        <f t="shared" si="533"/>
        <v>126.22364999999999</v>
      </c>
      <c r="M4287" t="s">
        <v>1168</v>
      </c>
      <c r="N4287" t="str">
        <f>VLOOKUP(M4287,'BASE ARTICLE SAMUEL 25012023 v1'!$A$2:$B$1287,2,FALSE)</f>
        <v>AS</v>
      </c>
      <c r="O4287">
        <f t="shared" si="534"/>
        <v>84.14909999999999</v>
      </c>
    </row>
    <row r="4288" spans="1:15" outlineLevel="2" x14ac:dyDescent="0.25">
      <c r="A4288" t="s">
        <v>1236</v>
      </c>
      <c r="B4288" s="74" t="str">
        <f t="shared" si="527"/>
        <v/>
      </c>
      <c r="D4288" t="s">
        <v>2491</v>
      </c>
      <c r="E4288">
        <v>1</v>
      </c>
      <c r="F4288" t="s">
        <v>2492</v>
      </c>
      <c r="G4288" s="71">
        <f>VLOOKUP(M4288,'BASE ARTICLE SAMUEL 25012023 v1'!$A$1:$F$1287,6,FALSE)</f>
        <v>0.67</v>
      </c>
      <c r="H4288" s="6">
        <f>VLOOKUP(M4288,'BASE ARTICLE SAMUEL 25012023 v2'!$A$1:$H$1287,8,FALSE)</f>
        <v>0.67</v>
      </c>
      <c r="I4288">
        <v>0.73699999999999999</v>
      </c>
      <c r="J4288">
        <f t="shared" si="532"/>
        <v>0.73699999999999999</v>
      </c>
      <c r="K4288" s="6">
        <f>VLOOKUP(M4288,'BASE ARTICLE SAMUEL 25012023 v2'!$A$1:$K$1287,11,FALSE)</f>
        <v>0.7370000000000001</v>
      </c>
      <c r="L4288" s="6">
        <f t="shared" si="533"/>
        <v>0.7370000000000001</v>
      </c>
      <c r="M4288" t="s">
        <v>2491</v>
      </c>
      <c r="N4288" t="str">
        <f>VLOOKUP(M4288,'BASE ARTICLE SAMUEL 25012023 v1'!$A$2:$B$1287,2,FALSE)</f>
        <v>AN</v>
      </c>
      <c r="O4288">
        <f t="shared" si="534"/>
        <v>0.67</v>
      </c>
    </row>
    <row r="4289" spans="1:15" outlineLevel="2" x14ac:dyDescent="0.25">
      <c r="A4289" t="s">
        <v>1236</v>
      </c>
      <c r="B4289" s="74" t="str">
        <f t="shared" si="527"/>
        <v/>
      </c>
      <c r="D4289" t="s">
        <v>1194</v>
      </c>
      <c r="E4289">
        <v>4</v>
      </c>
      <c r="F4289" t="s">
        <v>1195</v>
      </c>
      <c r="G4289" s="71">
        <f>VLOOKUP(M4289,'BASE ARTICLE SAMUEL 25012023 v1'!$A$1:$F$1287,6,FALSE)</f>
        <v>18.3</v>
      </c>
      <c r="H4289" s="6">
        <f>VLOOKUP(M4289,'BASE ARTICLE SAMUEL 25012023 v2'!$A$1:$H$1287,8,FALSE)</f>
        <v>3.0500000000000003</v>
      </c>
      <c r="I4289">
        <v>5.18</v>
      </c>
      <c r="J4289">
        <f t="shared" si="532"/>
        <v>20.72</v>
      </c>
      <c r="K4289" s="6">
        <f>VLOOKUP(M4289,'BASE ARTICLE SAMUEL 25012023 v2'!$A$1:$K$1287,11,FALSE)</f>
        <v>5.1850000000000005</v>
      </c>
      <c r="L4289" s="6">
        <f t="shared" si="533"/>
        <v>20.740000000000002</v>
      </c>
      <c r="M4289" t="s">
        <v>1194</v>
      </c>
      <c r="N4289" t="str">
        <f>VLOOKUP(M4289,'BASE ARTICLE SAMUEL 25012023 v1'!$A$2:$B$1287,2,FALSE)</f>
        <v>AN</v>
      </c>
      <c r="O4289">
        <f t="shared" si="534"/>
        <v>12.200000000000001</v>
      </c>
    </row>
    <row r="4290" spans="1:15" outlineLevel="2" x14ac:dyDescent="0.25">
      <c r="A4290" t="s">
        <v>1236</v>
      </c>
      <c r="B4290" s="74" t="str">
        <f t="shared" si="527"/>
        <v/>
      </c>
      <c r="D4290" t="s">
        <v>200</v>
      </c>
      <c r="E4290">
        <v>1</v>
      </c>
      <c r="F4290" t="s">
        <v>201</v>
      </c>
      <c r="G4290" s="71">
        <f>VLOOKUP(M4290,'BASE ARTICLE SAMUEL 25012023 v1'!$A$1:$F$1287,6,FALSE)</f>
        <v>18.350000000000001</v>
      </c>
      <c r="H4290" s="6">
        <f>VLOOKUP(M4290,'BASE ARTICLE SAMUEL 25012023 v2'!$A$1:$H$1287,8,FALSE)</f>
        <v>18.350000000000001</v>
      </c>
      <c r="I4290">
        <v>23.95</v>
      </c>
      <c r="J4290">
        <f t="shared" si="532"/>
        <v>23.95</v>
      </c>
      <c r="K4290" s="6">
        <f>VLOOKUP(M4290,'BASE ARTICLE SAMUEL 25012023 v2'!$A$1:$K$1287,11,FALSE)</f>
        <v>23.855000000000004</v>
      </c>
      <c r="L4290" s="6">
        <f t="shared" si="533"/>
        <v>23.855000000000004</v>
      </c>
      <c r="M4290" t="s">
        <v>200</v>
      </c>
      <c r="N4290" t="str">
        <f>VLOOKUP(M4290,'BASE ARTICLE SAMUEL 25012023 v1'!$A$2:$B$1287,2,FALSE)</f>
        <v>AS</v>
      </c>
      <c r="O4290">
        <f t="shared" si="534"/>
        <v>18.350000000000001</v>
      </c>
    </row>
    <row r="4291" spans="1:15" outlineLevel="2" x14ac:dyDescent="0.25">
      <c r="A4291" t="s">
        <v>1236</v>
      </c>
      <c r="B4291" s="74" t="str">
        <f t="shared" si="527"/>
        <v/>
      </c>
      <c r="D4291" t="s">
        <v>1603</v>
      </c>
      <c r="E4291">
        <v>3.25</v>
      </c>
      <c r="F4291" t="s">
        <v>1604</v>
      </c>
      <c r="G4291" s="71">
        <f>VLOOKUP(M4291,'BASE ARTICLE SAMUEL 25012023 v1'!$A$1:$F$1287,6,FALSE)</f>
        <v>50</v>
      </c>
      <c r="H4291" s="6">
        <f>VLOOKUP(M4291,'BASE ARTICLE SAMUEL 25012023 v2'!$A$1:$H$1287,8,FALSE)</f>
        <v>0</v>
      </c>
      <c r="I4291">
        <v>75</v>
      </c>
      <c r="J4291">
        <f t="shared" si="532"/>
        <v>243.75</v>
      </c>
      <c r="K4291" s="6">
        <f>VLOOKUP(M4291,'BASE ARTICLE SAMUEL 25012023 v2'!$A$1:$K$1287,11,FALSE)</f>
        <v>75</v>
      </c>
      <c r="L4291" s="6">
        <f t="shared" si="533"/>
        <v>243.75</v>
      </c>
      <c r="M4291" t="s">
        <v>1603</v>
      </c>
      <c r="N4291" t="str">
        <f>VLOOKUP(M4291,'BASE ARTICLE SAMUEL 25012023 v1'!$A$2:$B$1287,2,FALSE)</f>
        <v>AN</v>
      </c>
      <c r="O4291">
        <f t="shared" si="534"/>
        <v>0</v>
      </c>
    </row>
    <row r="4292" spans="1:15" outlineLevel="2" x14ac:dyDescent="0.25">
      <c r="A4292" t="s">
        <v>1236</v>
      </c>
      <c r="B4292" s="74" t="str">
        <f t="shared" ref="B4292:B4355" si="535">MID(A4292,7,100)</f>
        <v/>
      </c>
      <c r="D4292" t="s">
        <v>1404</v>
      </c>
      <c r="E4292">
        <v>2</v>
      </c>
      <c r="F4292" t="s">
        <v>1405</v>
      </c>
      <c r="G4292" s="71">
        <f>VLOOKUP(M4292,'BASE ARTICLE SAMUEL 25012023 v1'!$A$1:$F$1287,6,FALSE)</f>
        <v>36.090000000000003</v>
      </c>
      <c r="H4292" s="6">
        <f>VLOOKUP(M4292,'BASE ARTICLE SAMUEL 25012023 v2'!$A$1:$H$1287,8,FALSE)</f>
        <v>36.090000000000003</v>
      </c>
      <c r="I4292">
        <v>54.14</v>
      </c>
      <c r="J4292">
        <f t="shared" si="532"/>
        <v>108.28</v>
      </c>
      <c r="K4292" s="6">
        <f>VLOOKUP(M4292,'BASE ARTICLE SAMUEL 25012023 v2'!$A$1:$K$1287,11,FALSE)</f>
        <v>54.135000000000005</v>
      </c>
      <c r="L4292" s="6">
        <f t="shared" si="533"/>
        <v>108.27000000000001</v>
      </c>
      <c r="M4292" t="s">
        <v>1404</v>
      </c>
      <c r="N4292" t="str">
        <f>VLOOKUP(M4292,'BASE ARTICLE SAMUEL 25012023 v1'!$A$2:$B$1287,2,FALSE)</f>
        <v>AN</v>
      </c>
      <c r="O4292">
        <f t="shared" si="534"/>
        <v>72.180000000000007</v>
      </c>
    </row>
    <row r="4293" spans="1:15" outlineLevel="2" x14ac:dyDescent="0.25">
      <c r="A4293" t="s">
        <v>1236</v>
      </c>
      <c r="B4293" s="74" t="str">
        <f t="shared" si="535"/>
        <v/>
      </c>
      <c r="D4293" t="s">
        <v>1407</v>
      </c>
      <c r="E4293">
        <v>4</v>
      </c>
      <c r="F4293" t="s">
        <v>1408</v>
      </c>
      <c r="G4293" s="71">
        <f>VLOOKUP(M4293,'BASE ARTICLE SAMUEL 25012023 v1'!$A$1:$F$1287,6,FALSE)</f>
        <v>37.979999999999997</v>
      </c>
      <c r="H4293" s="6">
        <f>VLOOKUP(M4293,'BASE ARTICLE SAMUEL 25012023 v2'!$A$1:$H$1287,8,FALSE)</f>
        <v>37.979999999999997</v>
      </c>
      <c r="I4293">
        <v>56.97</v>
      </c>
      <c r="J4293">
        <f t="shared" si="532"/>
        <v>227.88</v>
      </c>
      <c r="K4293" s="6">
        <f>VLOOKUP(M4293,'BASE ARTICLE SAMUEL 25012023 v2'!$A$1:$K$1287,11,FALSE)</f>
        <v>56.97</v>
      </c>
      <c r="L4293" s="6">
        <f t="shared" si="533"/>
        <v>227.88</v>
      </c>
      <c r="M4293" t="s">
        <v>1407</v>
      </c>
      <c r="N4293" t="str">
        <f>VLOOKUP(M4293,'BASE ARTICLE SAMUEL 25012023 v1'!$A$2:$B$1287,2,FALSE)</f>
        <v>AN</v>
      </c>
      <c r="O4293">
        <f t="shared" si="534"/>
        <v>151.91999999999999</v>
      </c>
    </row>
    <row r="4294" spans="1:15" outlineLevel="2" x14ac:dyDescent="0.25">
      <c r="A4294" t="s">
        <v>1236</v>
      </c>
      <c r="B4294" s="74" t="str">
        <f t="shared" si="535"/>
        <v/>
      </c>
      <c r="D4294" t="s">
        <v>1361</v>
      </c>
      <c r="E4294">
        <v>26</v>
      </c>
      <c r="F4294" t="s">
        <v>1362</v>
      </c>
      <c r="G4294" s="71">
        <f>VLOOKUP(M4294,'BASE ARTICLE SAMUEL 25012023 v1'!$A$1:$F$1287,6,FALSE)</f>
        <v>0.54</v>
      </c>
      <c r="H4294" s="6">
        <f>VLOOKUP(M4294,'BASE ARTICLE SAMUEL 25012023 v2'!$A$1:$H$1287,8,FALSE)</f>
        <v>0.54</v>
      </c>
      <c r="I4294">
        <v>0.81</v>
      </c>
      <c r="J4294">
        <f t="shared" si="532"/>
        <v>21.060000000000002</v>
      </c>
      <c r="K4294" s="6">
        <f>VLOOKUP(M4294,'BASE ARTICLE SAMUEL 25012023 v2'!$A$1:$K$1287,11,FALSE)</f>
        <v>0.81</v>
      </c>
      <c r="L4294" s="6">
        <f t="shared" si="533"/>
        <v>21.060000000000002</v>
      </c>
      <c r="M4294" t="s">
        <v>1361</v>
      </c>
      <c r="N4294" t="str">
        <f>VLOOKUP(M4294,'BASE ARTICLE SAMUEL 25012023 v1'!$A$2:$B$1287,2,FALSE)</f>
        <v>AN</v>
      </c>
      <c r="O4294">
        <f t="shared" si="534"/>
        <v>14.040000000000001</v>
      </c>
    </row>
    <row r="4295" spans="1:15" outlineLevel="2" x14ac:dyDescent="0.25">
      <c r="A4295" t="s">
        <v>1236</v>
      </c>
      <c r="B4295" s="74" t="str">
        <f t="shared" si="535"/>
        <v/>
      </c>
      <c r="D4295" t="s">
        <v>1187</v>
      </c>
      <c r="E4295">
        <v>8</v>
      </c>
      <c r="F4295" t="s">
        <v>1188</v>
      </c>
      <c r="G4295" s="71">
        <f>VLOOKUP(M4295,'BASE ARTICLE SAMUEL 25012023 v1'!$A$1:$F$1287,6,FALSE)</f>
        <v>22</v>
      </c>
      <c r="H4295" s="6">
        <f>VLOOKUP(M4295,'BASE ARTICLE SAMUEL 25012023 v2'!$A$1:$H$1287,8,FALSE)</f>
        <v>3.63</v>
      </c>
      <c r="I4295">
        <v>5.18</v>
      </c>
      <c r="J4295">
        <f t="shared" si="532"/>
        <v>41.44</v>
      </c>
      <c r="K4295" s="6">
        <f>VLOOKUP(M4295,'BASE ARTICLE SAMUEL 25012023 v2'!$A$1:$K$1287,11,FALSE)</f>
        <v>5.4450000000000003</v>
      </c>
      <c r="L4295" s="6">
        <f t="shared" si="533"/>
        <v>43.56</v>
      </c>
      <c r="M4295" t="s">
        <v>1187</v>
      </c>
      <c r="N4295" t="str">
        <f>VLOOKUP(M4295,'BASE ARTICLE SAMUEL 25012023 v1'!$A$2:$B$1287,2,FALSE)</f>
        <v>AN</v>
      </c>
      <c r="O4295">
        <f t="shared" si="534"/>
        <v>29.04</v>
      </c>
    </row>
    <row r="4296" spans="1:15" outlineLevel="2" x14ac:dyDescent="0.25">
      <c r="A4296" t="s">
        <v>1236</v>
      </c>
      <c r="B4296" s="74" t="str">
        <f t="shared" si="535"/>
        <v/>
      </c>
      <c r="D4296" t="s">
        <v>1587</v>
      </c>
      <c r="E4296">
        <v>4</v>
      </c>
      <c r="F4296" t="s">
        <v>1588</v>
      </c>
      <c r="G4296" s="71">
        <f>VLOOKUP(M4296,'BASE ARTICLE SAMUEL 25012023 v1'!$A$1:$F$1287,6,FALSE)</f>
        <v>0.37</v>
      </c>
      <c r="H4296" s="6">
        <f>VLOOKUP(M4296,'BASE ARTICLE SAMUEL 25012023 v2'!$A$1:$H$1287,8,FALSE)</f>
        <v>0.37</v>
      </c>
      <c r="I4296">
        <v>0.55000000000000004</v>
      </c>
      <c r="J4296">
        <f t="shared" si="532"/>
        <v>2.2000000000000002</v>
      </c>
      <c r="K4296" s="6">
        <f>VLOOKUP(M4296,'BASE ARTICLE SAMUEL 25012023 v2'!$A$1:$K$1287,11,FALSE)</f>
        <v>0.55000000000000004</v>
      </c>
      <c r="L4296" s="6">
        <f t="shared" si="533"/>
        <v>2.2000000000000002</v>
      </c>
      <c r="M4296" t="s">
        <v>1587</v>
      </c>
      <c r="N4296" t="str">
        <f>VLOOKUP(M4296,'BASE ARTICLE SAMUEL 25012023 v1'!$A$2:$B$1287,2,FALSE)</f>
        <v>AS</v>
      </c>
      <c r="O4296">
        <f t="shared" si="534"/>
        <v>1.48</v>
      </c>
    </row>
    <row r="4297" spans="1:15" outlineLevel="2" x14ac:dyDescent="0.25">
      <c r="A4297" t="s">
        <v>1236</v>
      </c>
      <c r="B4297" s="74" t="str">
        <f t="shared" si="535"/>
        <v/>
      </c>
      <c r="D4297" t="s">
        <v>1589</v>
      </c>
      <c r="E4297">
        <v>4</v>
      </c>
      <c r="F4297" t="s">
        <v>1590</v>
      </c>
      <c r="G4297" s="71">
        <f>VLOOKUP(M4297,'BASE ARTICLE SAMUEL 25012023 v1'!$A$1:$F$1287,6,FALSE)</f>
        <v>1.05</v>
      </c>
      <c r="H4297" s="6">
        <f>VLOOKUP(M4297,'BASE ARTICLE SAMUEL 25012023 v2'!$A$1:$H$1287,8,FALSE)</f>
        <v>1.05</v>
      </c>
      <c r="I4297">
        <v>1.58</v>
      </c>
      <c r="J4297">
        <f t="shared" si="532"/>
        <v>6.32</v>
      </c>
      <c r="K4297" s="6">
        <f>VLOOKUP(M4297,'BASE ARTICLE SAMUEL 25012023 v2'!$A$1:$K$1287,11,FALSE)</f>
        <v>1.58</v>
      </c>
      <c r="L4297" s="6">
        <f t="shared" si="533"/>
        <v>6.32</v>
      </c>
      <c r="M4297" t="s">
        <v>1589</v>
      </c>
      <c r="N4297" t="str">
        <f>VLOOKUP(M4297,'BASE ARTICLE SAMUEL 25012023 v1'!$A$2:$B$1287,2,FALSE)</f>
        <v>AS</v>
      </c>
      <c r="O4297">
        <f t="shared" si="534"/>
        <v>4.2</v>
      </c>
    </row>
    <row r="4298" spans="1:15" outlineLevel="2" x14ac:dyDescent="0.25">
      <c r="A4298" t="s">
        <v>1236</v>
      </c>
      <c r="B4298" s="74" t="str">
        <f t="shared" si="535"/>
        <v/>
      </c>
      <c r="D4298" t="s">
        <v>2489</v>
      </c>
      <c r="E4298">
        <v>1</v>
      </c>
      <c r="F4298" t="s">
        <v>2490</v>
      </c>
      <c r="G4298" s="71">
        <f>VLOOKUP(M4298,'BASE ARTICLE SAMUEL 25012023 v1'!$A$1:$F$1287,6,FALSE)</f>
        <v>20.5</v>
      </c>
      <c r="H4298" s="6">
        <f>VLOOKUP(M4298,'BASE ARTICLE SAMUEL 25012023 v2'!$A$1:$H$1287,8,FALSE)</f>
        <v>20.5</v>
      </c>
      <c r="I4298">
        <v>33</v>
      </c>
      <c r="J4298">
        <f t="shared" si="532"/>
        <v>33</v>
      </c>
      <c r="K4298" s="6">
        <f>VLOOKUP(M4298,'BASE ARTICLE SAMUEL 25012023 v2'!$A$1:$K$1287,11,FALSE)</f>
        <v>22.55</v>
      </c>
      <c r="L4298" s="6">
        <f t="shared" si="533"/>
        <v>22.55</v>
      </c>
      <c r="M4298" t="s">
        <v>2489</v>
      </c>
      <c r="N4298" t="str">
        <f>VLOOKUP(M4298,'BASE ARTICLE SAMUEL 25012023 v1'!$A$2:$B$1287,2,FALSE)</f>
        <v>AN</v>
      </c>
      <c r="O4298">
        <f t="shared" si="534"/>
        <v>20.5</v>
      </c>
    </row>
    <row r="4299" spans="1:15" outlineLevel="1" x14ac:dyDescent="0.25">
      <c r="A4299" s="74" t="s">
        <v>4347</v>
      </c>
      <c r="B4299" s="74" t="str">
        <f t="shared" si="535"/>
        <v>PCR4EH</v>
      </c>
      <c r="H4299" s="6" t="e">
        <f>VLOOKUP(M4299,'BASE ARTICLE SAMUEL 25012023 v2'!$A$1:$H$1287,8,FALSE)</f>
        <v>#N/A</v>
      </c>
      <c r="K4299" s="6" t="e">
        <f>VLOOKUP(M4299,'BASE ARTICLE SAMUEL 25012023 v2'!$A$1:$K$1287,11,FALSE)</f>
        <v>#N/A</v>
      </c>
      <c r="L4299" s="6">
        <f>SUBTOTAL(9,L4281:L4298)</f>
        <v>929.40314969600001</v>
      </c>
      <c r="O4299">
        <f>SUBTOTAL(9,O4281:O4298)</f>
        <v>467.31909999999999</v>
      </c>
    </row>
    <row r="4300" spans="1:15" outlineLevel="2" x14ac:dyDescent="0.25">
      <c r="A4300" t="s">
        <v>1240</v>
      </c>
      <c r="B4300" s="74" t="str">
        <f t="shared" si="535"/>
        <v>A</v>
      </c>
      <c r="D4300">
        <v>8110608018</v>
      </c>
      <c r="E4300">
        <v>103</v>
      </c>
      <c r="F4300" t="s">
        <v>1228</v>
      </c>
      <c r="G4300" s="71">
        <f>VLOOKUP(M4300,'BASE ARTICLE SAMUEL 25012023 v1'!$A$1:$F$1287,6,FALSE)</f>
        <v>0.41</v>
      </c>
      <c r="H4300" s="6">
        <f>VLOOKUP(M4300,'BASE ARTICLE SAMUEL 25012023 v2'!$A$1:$H$1287,8,FALSE)</f>
        <v>0.41</v>
      </c>
      <c r="I4300">
        <v>0.54500000000000004</v>
      </c>
      <c r="J4300">
        <f t="shared" ref="J4300:J4317" si="536">E4300*I4300</f>
        <v>56.135000000000005</v>
      </c>
      <c r="K4300" s="6">
        <f>VLOOKUP(M4300,'BASE ARTICLE SAMUEL 25012023 v2'!$A$1:$K$1287,11,FALSE)</f>
        <v>0.54530000000000001</v>
      </c>
      <c r="L4300" s="6">
        <f t="shared" ref="L4300:L4317" si="537">E4300*K4300</f>
        <v>56.165900000000001</v>
      </c>
      <c r="M4300">
        <v>8110608018</v>
      </c>
      <c r="N4300" t="str">
        <f>VLOOKUP(M4300,'BASE ARTICLE SAMUEL 25012023 v1'!$A$2:$B$1287,2,FALSE)</f>
        <v>AN</v>
      </c>
      <c r="O4300">
        <f t="shared" si="534"/>
        <v>42.23</v>
      </c>
    </row>
    <row r="4301" spans="1:15" outlineLevel="2" x14ac:dyDescent="0.25">
      <c r="A4301" t="s">
        <v>1240</v>
      </c>
      <c r="B4301" s="74" t="str">
        <f t="shared" si="535"/>
        <v>A</v>
      </c>
      <c r="D4301">
        <v>8210707018</v>
      </c>
      <c r="E4301">
        <v>38</v>
      </c>
      <c r="F4301" t="s">
        <v>1230</v>
      </c>
      <c r="G4301" s="71">
        <f>VLOOKUP(M4301,'BASE ARTICLE SAMUEL 25012023 v1'!$A$1:$F$1287,6,FALSE)</f>
        <v>0.24</v>
      </c>
      <c r="H4301" s="6">
        <f>VLOOKUP(M4301,'BASE ARTICLE SAMUEL 25012023 v2'!$A$1:$H$1287,8,FALSE)</f>
        <v>0.24</v>
      </c>
      <c r="I4301">
        <v>0.35</v>
      </c>
      <c r="J4301">
        <f t="shared" si="536"/>
        <v>13.299999999999999</v>
      </c>
      <c r="K4301" s="6">
        <f>VLOOKUP(M4301,'BASE ARTICLE SAMUEL 25012023 v2'!$A$1:$K$1287,11,FALSE)</f>
        <v>0.34999999199999998</v>
      </c>
      <c r="L4301" s="6">
        <f t="shared" si="537"/>
        <v>13.299999695999999</v>
      </c>
      <c r="M4301">
        <v>8210707018</v>
      </c>
      <c r="N4301" t="str">
        <f>VLOOKUP(M4301,'BASE ARTICLE SAMUEL 25012023 v1'!$A$2:$B$1287,2,FALSE)</f>
        <v>AN</v>
      </c>
      <c r="O4301">
        <f t="shared" si="534"/>
        <v>9.1199999999999992</v>
      </c>
    </row>
    <row r="4302" spans="1:15" outlineLevel="2" x14ac:dyDescent="0.25">
      <c r="A4302" t="s">
        <v>1240</v>
      </c>
      <c r="B4302" s="74" t="str">
        <f t="shared" si="535"/>
        <v>A</v>
      </c>
      <c r="D4302">
        <v>8412602518</v>
      </c>
      <c r="E4302">
        <v>4</v>
      </c>
      <c r="F4302" t="s">
        <v>1483</v>
      </c>
      <c r="G4302" s="71">
        <f>VLOOKUP(M4302,'BASE ARTICLE SAMUEL 25012023 v1'!$A$1:$F$1287,6,FALSE)</f>
        <v>0.04</v>
      </c>
      <c r="H4302" s="6">
        <f>VLOOKUP(M4302,'BASE ARTICLE SAMUEL 25012023 v2'!$A$1:$H$1287,8,FALSE)</f>
        <v>0.04</v>
      </c>
      <c r="I4302">
        <v>0.05</v>
      </c>
      <c r="J4302">
        <f t="shared" si="536"/>
        <v>0.2</v>
      </c>
      <c r="K4302" s="6">
        <f>VLOOKUP(M4302,'BASE ARTICLE SAMUEL 25012023 v2'!$A$1:$K$1287,11,FALSE)</f>
        <v>0.05</v>
      </c>
      <c r="L4302" s="6">
        <f t="shared" si="537"/>
        <v>0.2</v>
      </c>
      <c r="M4302">
        <v>8412602518</v>
      </c>
      <c r="N4302" t="str">
        <f>VLOOKUP(M4302,'BASE ARTICLE SAMUEL 25012023 v1'!$A$2:$B$1287,2,FALSE)</f>
        <v>AN</v>
      </c>
      <c r="O4302">
        <f t="shared" si="534"/>
        <v>0.16</v>
      </c>
    </row>
    <row r="4303" spans="1:15" outlineLevel="2" x14ac:dyDescent="0.25">
      <c r="A4303" t="s">
        <v>1240</v>
      </c>
      <c r="B4303" s="74" t="str">
        <f t="shared" si="535"/>
        <v>A</v>
      </c>
      <c r="D4303">
        <v>8434000618</v>
      </c>
      <c r="E4303">
        <v>4</v>
      </c>
      <c r="F4303" t="s">
        <v>1485</v>
      </c>
      <c r="G4303" s="71">
        <f>VLOOKUP(M4303,'BASE ARTICLE SAMUEL 25012023 v1'!$A$1:$F$1287,6,FALSE)</f>
        <v>0.02</v>
      </c>
      <c r="H4303" s="6">
        <f>VLOOKUP(M4303,'BASE ARTICLE SAMUEL 25012023 v2'!$A$1:$H$1287,8,FALSE)</f>
        <v>0.02</v>
      </c>
      <c r="I4303">
        <v>0.03</v>
      </c>
      <c r="J4303">
        <f t="shared" si="536"/>
        <v>0.12</v>
      </c>
      <c r="K4303" s="6">
        <f>VLOOKUP(M4303,'BASE ARTICLE SAMUEL 25012023 v2'!$A$1:$K$1287,11,FALSE)</f>
        <v>0.03</v>
      </c>
      <c r="L4303" s="6">
        <f t="shared" si="537"/>
        <v>0.12</v>
      </c>
      <c r="M4303">
        <v>8434000618</v>
      </c>
      <c r="N4303" t="str">
        <f>VLOOKUP(M4303,'BASE ARTICLE SAMUEL 25012023 v1'!$A$2:$B$1287,2,FALSE)</f>
        <v>AN</v>
      </c>
      <c r="O4303">
        <f t="shared" si="534"/>
        <v>0.08</v>
      </c>
    </row>
    <row r="4304" spans="1:15" outlineLevel="2" x14ac:dyDescent="0.25">
      <c r="A4304" t="s">
        <v>1240</v>
      </c>
      <c r="B4304" s="74" t="str">
        <f t="shared" si="535"/>
        <v>A</v>
      </c>
      <c r="D4304">
        <v>8710605018</v>
      </c>
      <c r="E4304">
        <v>4</v>
      </c>
      <c r="F4304" t="s">
        <v>1896</v>
      </c>
      <c r="G4304" s="71">
        <f>VLOOKUP(M4304,'BASE ARTICLE SAMUEL 25012023 v1'!$A$1:$F$1287,6,FALSE)</f>
        <v>0.2</v>
      </c>
      <c r="H4304" s="6">
        <f>VLOOKUP(M4304,'BASE ARTICLE SAMUEL 25012023 v2'!$A$1:$H$1287,8,FALSE)</f>
        <v>0.2</v>
      </c>
      <c r="I4304">
        <v>0.3</v>
      </c>
      <c r="J4304">
        <f t="shared" si="536"/>
        <v>1.2</v>
      </c>
      <c r="K4304" s="6">
        <f>VLOOKUP(M4304,'BASE ARTICLE SAMUEL 25012023 v2'!$A$1:$K$1287,11,FALSE)</f>
        <v>0.30000000000000004</v>
      </c>
      <c r="L4304" s="6">
        <f t="shared" si="537"/>
        <v>1.2000000000000002</v>
      </c>
      <c r="M4304">
        <v>8710605018</v>
      </c>
      <c r="N4304" t="str">
        <f>VLOOKUP(M4304,'BASE ARTICLE SAMUEL 25012023 v1'!$A$2:$B$1287,2,FALSE)</f>
        <v>AN</v>
      </c>
      <c r="O4304">
        <f t="shared" si="534"/>
        <v>0.8</v>
      </c>
    </row>
    <row r="4305" spans="1:15" outlineLevel="2" x14ac:dyDescent="0.25">
      <c r="A4305" t="s">
        <v>1240</v>
      </c>
      <c r="B4305" s="74" t="str">
        <f t="shared" si="535"/>
        <v>A</v>
      </c>
      <c r="D4305" t="s">
        <v>1174</v>
      </c>
      <c r="E4305">
        <v>4</v>
      </c>
      <c r="F4305" t="s">
        <v>1175</v>
      </c>
      <c r="G4305" s="71">
        <f>VLOOKUP(M4305,'BASE ARTICLE SAMUEL 25012023 v1'!$A$1:$F$1287,6,FALSE)</f>
        <v>8.26</v>
      </c>
      <c r="H4305" s="6">
        <f>VLOOKUP(M4305,'BASE ARTICLE SAMUEL 25012023 v2'!$A$1:$H$1287,8,FALSE)</f>
        <v>9.1</v>
      </c>
      <c r="I4305">
        <v>12.39</v>
      </c>
      <c r="J4305">
        <f t="shared" si="536"/>
        <v>49.56</v>
      </c>
      <c r="K4305" s="6">
        <f>VLOOKUP(M4305,'BASE ARTICLE SAMUEL 25012023 v2'!$A$1:$K$1287,11,FALSE)</f>
        <v>13.65</v>
      </c>
      <c r="L4305" s="6">
        <f t="shared" si="537"/>
        <v>54.6</v>
      </c>
      <c r="M4305" t="s">
        <v>1174</v>
      </c>
      <c r="N4305" t="str">
        <f>VLOOKUP(M4305,'BASE ARTICLE SAMUEL 25012023 v1'!$A$2:$B$1287,2,FALSE)</f>
        <v>AS</v>
      </c>
      <c r="O4305">
        <f t="shared" si="534"/>
        <v>36.4</v>
      </c>
    </row>
    <row r="4306" spans="1:15" outlineLevel="2" x14ac:dyDescent="0.25">
      <c r="A4306" t="s">
        <v>1240</v>
      </c>
      <c r="B4306" s="74" t="str">
        <f t="shared" si="535"/>
        <v>A</v>
      </c>
      <c r="D4306" t="s">
        <v>1168</v>
      </c>
      <c r="E4306">
        <v>12.22</v>
      </c>
      <c r="F4306" t="s">
        <v>1169</v>
      </c>
      <c r="G4306" s="71">
        <f>VLOOKUP(M4306,'BASE ARTICLE SAMUEL 25012023 v1'!$A$1:$F$1287,6,FALSE)</f>
        <v>7.4</v>
      </c>
      <c r="H4306" s="6">
        <f>VLOOKUP(M4306,'BASE ARTICLE SAMUEL 25012023 v2'!$A$1:$H$1287,8,FALSE)</f>
        <v>7.77</v>
      </c>
      <c r="I4306">
        <v>11.1</v>
      </c>
      <c r="J4306">
        <f t="shared" si="536"/>
        <v>135.642</v>
      </c>
      <c r="K4306" s="6">
        <f>VLOOKUP(M4306,'BASE ARTICLE SAMUEL 25012023 v2'!$A$1:$K$1287,11,FALSE)</f>
        <v>11.654999999999999</v>
      </c>
      <c r="L4306" s="6">
        <f t="shared" si="537"/>
        <v>142.42410000000001</v>
      </c>
      <c r="M4306" t="s">
        <v>1168</v>
      </c>
      <c r="N4306" t="str">
        <f>VLOOKUP(M4306,'BASE ARTICLE SAMUEL 25012023 v1'!$A$2:$B$1287,2,FALSE)</f>
        <v>AS</v>
      </c>
      <c r="O4306">
        <f t="shared" si="534"/>
        <v>94.949399999999997</v>
      </c>
    </row>
    <row r="4307" spans="1:15" outlineLevel="2" x14ac:dyDescent="0.25">
      <c r="A4307" t="s">
        <v>1240</v>
      </c>
      <c r="B4307" s="74" t="str">
        <f t="shared" si="535"/>
        <v>A</v>
      </c>
      <c r="D4307" t="s">
        <v>2491</v>
      </c>
      <c r="E4307">
        <v>1</v>
      </c>
      <c r="F4307" t="s">
        <v>2492</v>
      </c>
      <c r="G4307" s="71">
        <f>VLOOKUP(M4307,'BASE ARTICLE SAMUEL 25012023 v1'!$A$1:$F$1287,6,FALSE)</f>
        <v>0.67</v>
      </c>
      <c r="H4307" s="6">
        <f>VLOOKUP(M4307,'BASE ARTICLE SAMUEL 25012023 v2'!$A$1:$H$1287,8,FALSE)</f>
        <v>0.67</v>
      </c>
      <c r="I4307">
        <v>0.73699999999999999</v>
      </c>
      <c r="J4307">
        <f t="shared" si="536"/>
        <v>0.73699999999999999</v>
      </c>
      <c r="K4307" s="6">
        <f>VLOOKUP(M4307,'BASE ARTICLE SAMUEL 25012023 v2'!$A$1:$K$1287,11,FALSE)</f>
        <v>0.7370000000000001</v>
      </c>
      <c r="L4307" s="6">
        <f t="shared" si="537"/>
        <v>0.7370000000000001</v>
      </c>
      <c r="M4307" t="s">
        <v>2491</v>
      </c>
      <c r="N4307" t="str">
        <f>VLOOKUP(M4307,'BASE ARTICLE SAMUEL 25012023 v1'!$A$2:$B$1287,2,FALSE)</f>
        <v>AN</v>
      </c>
      <c r="O4307">
        <f t="shared" si="534"/>
        <v>0.67</v>
      </c>
    </row>
    <row r="4308" spans="1:15" outlineLevel="2" x14ac:dyDescent="0.25">
      <c r="A4308" t="s">
        <v>1240</v>
      </c>
      <c r="B4308" s="74" t="str">
        <f t="shared" si="535"/>
        <v>A</v>
      </c>
      <c r="D4308" t="s">
        <v>1194</v>
      </c>
      <c r="E4308">
        <v>6</v>
      </c>
      <c r="F4308" t="s">
        <v>1195</v>
      </c>
      <c r="G4308" s="71">
        <f>VLOOKUP(M4308,'BASE ARTICLE SAMUEL 25012023 v1'!$A$1:$F$1287,6,FALSE)</f>
        <v>18.3</v>
      </c>
      <c r="H4308" s="6">
        <f>VLOOKUP(M4308,'BASE ARTICLE SAMUEL 25012023 v2'!$A$1:$H$1287,8,FALSE)</f>
        <v>3.0500000000000003</v>
      </c>
      <c r="I4308">
        <v>5.18</v>
      </c>
      <c r="J4308">
        <f t="shared" si="536"/>
        <v>31.08</v>
      </c>
      <c r="K4308" s="6">
        <f>VLOOKUP(M4308,'BASE ARTICLE SAMUEL 25012023 v2'!$A$1:$K$1287,11,FALSE)</f>
        <v>5.1850000000000005</v>
      </c>
      <c r="L4308" s="6">
        <f t="shared" si="537"/>
        <v>31.110000000000003</v>
      </c>
      <c r="M4308" t="s">
        <v>1194</v>
      </c>
      <c r="N4308" t="str">
        <f>VLOOKUP(M4308,'BASE ARTICLE SAMUEL 25012023 v1'!$A$2:$B$1287,2,FALSE)</f>
        <v>AN</v>
      </c>
      <c r="O4308">
        <f t="shared" si="534"/>
        <v>18.3</v>
      </c>
    </row>
    <row r="4309" spans="1:15" outlineLevel="2" x14ac:dyDescent="0.25">
      <c r="A4309" t="s">
        <v>1240</v>
      </c>
      <c r="B4309" s="74" t="str">
        <f t="shared" si="535"/>
        <v>A</v>
      </c>
      <c r="D4309" t="s">
        <v>1356</v>
      </c>
      <c r="E4309">
        <v>3</v>
      </c>
      <c r="F4309" t="s">
        <v>1357</v>
      </c>
      <c r="G4309" s="71">
        <f>VLOOKUP(M4309,'BASE ARTICLE SAMUEL 25012023 v1'!$A$1:$F$1287,6,FALSE)</f>
        <v>7.91</v>
      </c>
      <c r="H4309" s="6">
        <f>VLOOKUP(M4309,'BASE ARTICLE SAMUEL 25012023 v2'!$A$1:$H$1287,8,FALSE)</f>
        <v>7.91</v>
      </c>
      <c r="I4309">
        <v>11.86</v>
      </c>
      <c r="J4309">
        <f t="shared" si="536"/>
        <v>35.58</v>
      </c>
      <c r="K4309" s="6">
        <f>VLOOKUP(M4309,'BASE ARTICLE SAMUEL 25012023 v2'!$A$1:$K$1287,11,FALSE)</f>
        <v>11.074</v>
      </c>
      <c r="L4309" s="6">
        <f t="shared" si="537"/>
        <v>33.222000000000001</v>
      </c>
      <c r="M4309" t="s">
        <v>1356</v>
      </c>
      <c r="N4309" t="str">
        <f>VLOOKUP(M4309,'BASE ARTICLE SAMUEL 25012023 v1'!$A$2:$B$1287,2,FALSE)</f>
        <v>AN</v>
      </c>
      <c r="O4309">
        <f t="shared" si="534"/>
        <v>23.73</v>
      </c>
    </row>
    <row r="4310" spans="1:15" outlineLevel="2" x14ac:dyDescent="0.25">
      <c r="A4310" t="s">
        <v>1240</v>
      </c>
      <c r="B4310" s="74" t="str">
        <f t="shared" si="535"/>
        <v>A</v>
      </c>
      <c r="D4310" t="s">
        <v>1603</v>
      </c>
      <c r="E4310">
        <v>4.5</v>
      </c>
      <c r="F4310" t="s">
        <v>1604</v>
      </c>
      <c r="G4310" s="71">
        <f>VLOOKUP(M4310,'BASE ARTICLE SAMUEL 25012023 v1'!$A$1:$F$1287,6,FALSE)</f>
        <v>50</v>
      </c>
      <c r="H4310" s="6">
        <f>VLOOKUP(M4310,'BASE ARTICLE SAMUEL 25012023 v2'!$A$1:$H$1287,8,FALSE)</f>
        <v>0</v>
      </c>
      <c r="I4310">
        <v>75</v>
      </c>
      <c r="J4310">
        <f t="shared" si="536"/>
        <v>337.5</v>
      </c>
      <c r="K4310" s="6">
        <f>VLOOKUP(M4310,'BASE ARTICLE SAMUEL 25012023 v2'!$A$1:$K$1287,11,FALSE)</f>
        <v>75</v>
      </c>
      <c r="L4310" s="6">
        <f t="shared" si="537"/>
        <v>337.5</v>
      </c>
      <c r="M4310" t="s">
        <v>1603</v>
      </c>
      <c r="N4310" t="str">
        <f>VLOOKUP(M4310,'BASE ARTICLE SAMUEL 25012023 v1'!$A$2:$B$1287,2,FALSE)</f>
        <v>AN</v>
      </c>
      <c r="O4310">
        <f t="shared" si="534"/>
        <v>0</v>
      </c>
    </row>
    <row r="4311" spans="1:15" outlineLevel="2" x14ac:dyDescent="0.25">
      <c r="A4311" t="s">
        <v>1240</v>
      </c>
      <c r="B4311" s="74" t="str">
        <f t="shared" si="535"/>
        <v>A</v>
      </c>
      <c r="D4311" t="s">
        <v>1399</v>
      </c>
      <c r="E4311">
        <v>2</v>
      </c>
      <c r="F4311" t="s">
        <v>1400</v>
      </c>
      <c r="G4311" s="71">
        <f>VLOOKUP(M4311,'BASE ARTICLE SAMUEL 25012023 v1'!$A$1:$F$1287,6,FALSE)</f>
        <v>27.09</v>
      </c>
      <c r="H4311" s="6">
        <f>VLOOKUP(M4311,'BASE ARTICLE SAMUEL 25012023 v2'!$A$1:$H$1287,8,FALSE)</f>
        <v>27.09</v>
      </c>
      <c r="I4311">
        <v>40.64</v>
      </c>
      <c r="J4311">
        <f t="shared" si="536"/>
        <v>81.28</v>
      </c>
      <c r="K4311" s="6">
        <f>VLOOKUP(M4311,'BASE ARTICLE SAMUEL 25012023 v2'!$A$1:$K$1287,11,FALSE)</f>
        <v>40.634999999999998</v>
      </c>
      <c r="L4311" s="6">
        <f t="shared" si="537"/>
        <v>81.27</v>
      </c>
      <c r="M4311" t="s">
        <v>1399</v>
      </c>
      <c r="N4311" t="str">
        <f>VLOOKUP(M4311,'BASE ARTICLE SAMUEL 25012023 v1'!$A$2:$B$1287,2,FALSE)</f>
        <v>AN</v>
      </c>
      <c r="O4311">
        <f t="shared" si="534"/>
        <v>54.18</v>
      </c>
    </row>
    <row r="4312" spans="1:15" outlineLevel="2" x14ac:dyDescent="0.25">
      <c r="A4312" t="s">
        <v>1240</v>
      </c>
      <c r="B4312" s="74" t="str">
        <f t="shared" si="535"/>
        <v>A</v>
      </c>
      <c r="D4312" t="s">
        <v>1407</v>
      </c>
      <c r="E4312">
        <v>4</v>
      </c>
      <c r="F4312" t="s">
        <v>1408</v>
      </c>
      <c r="G4312" s="71">
        <f>VLOOKUP(M4312,'BASE ARTICLE SAMUEL 25012023 v1'!$A$1:$F$1287,6,FALSE)</f>
        <v>37.979999999999997</v>
      </c>
      <c r="H4312" s="6">
        <f>VLOOKUP(M4312,'BASE ARTICLE SAMUEL 25012023 v2'!$A$1:$H$1287,8,FALSE)</f>
        <v>37.979999999999997</v>
      </c>
      <c r="I4312">
        <v>56.97</v>
      </c>
      <c r="J4312">
        <f t="shared" si="536"/>
        <v>227.88</v>
      </c>
      <c r="K4312" s="6">
        <f>VLOOKUP(M4312,'BASE ARTICLE SAMUEL 25012023 v2'!$A$1:$K$1287,11,FALSE)</f>
        <v>56.97</v>
      </c>
      <c r="L4312" s="6">
        <f t="shared" si="537"/>
        <v>227.88</v>
      </c>
      <c r="M4312" t="s">
        <v>1407</v>
      </c>
      <c r="N4312" t="str">
        <f>VLOOKUP(M4312,'BASE ARTICLE SAMUEL 25012023 v1'!$A$2:$B$1287,2,FALSE)</f>
        <v>AN</v>
      </c>
      <c r="O4312">
        <f t="shared" si="534"/>
        <v>151.91999999999999</v>
      </c>
    </row>
    <row r="4313" spans="1:15" outlineLevel="2" x14ac:dyDescent="0.25">
      <c r="A4313" t="s">
        <v>1240</v>
      </c>
      <c r="B4313" s="74" t="str">
        <f t="shared" si="535"/>
        <v>A</v>
      </c>
      <c r="D4313" t="s">
        <v>1361</v>
      </c>
      <c r="E4313">
        <v>28</v>
      </c>
      <c r="F4313" t="s">
        <v>1362</v>
      </c>
      <c r="G4313" s="71">
        <f>VLOOKUP(M4313,'BASE ARTICLE SAMUEL 25012023 v1'!$A$1:$F$1287,6,FALSE)</f>
        <v>0.54</v>
      </c>
      <c r="H4313" s="6">
        <f>VLOOKUP(M4313,'BASE ARTICLE SAMUEL 25012023 v2'!$A$1:$H$1287,8,FALSE)</f>
        <v>0.54</v>
      </c>
      <c r="I4313">
        <v>0.81</v>
      </c>
      <c r="J4313">
        <f t="shared" si="536"/>
        <v>22.68</v>
      </c>
      <c r="K4313" s="6">
        <f>VLOOKUP(M4313,'BASE ARTICLE SAMUEL 25012023 v2'!$A$1:$K$1287,11,FALSE)</f>
        <v>0.81</v>
      </c>
      <c r="L4313" s="6">
        <f t="shared" si="537"/>
        <v>22.68</v>
      </c>
      <c r="M4313" t="s">
        <v>1361</v>
      </c>
      <c r="N4313" t="str">
        <f>VLOOKUP(M4313,'BASE ARTICLE SAMUEL 25012023 v1'!$A$2:$B$1287,2,FALSE)</f>
        <v>AN</v>
      </c>
      <c r="O4313">
        <f t="shared" si="534"/>
        <v>15.120000000000001</v>
      </c>
    </row>
    <row r="4314" spans="1:15" outlineLevel="2" x14ac:dyDescent="0.25">
      <c r="A4314" t="s">
        <v>1240</v>
      </c>
      <c r="B4314" s="74" t="str">
        <f t="shared" si="535"/>
        <v>A</v>
      </c>
      <c r="D4314" t="s">
        <v>1187</v>
      </c>
      <c r="E4314">
        <v>8</v>
      </c>
      <c r="F4314" t="s">
        <v>1188</v>
      </c>
      <c r="G4314" s="71">
        <f>VLOOKUP(M4314,'BASE ARTICLE SAMUEL 25012023 v1'!$A$1:$F$1287,6,FALSE)</f>
        <v>22</v>
      </c>
      <c r="H4314" s="6">
        <f>VLOOKUP(M4314,'BASE ARTICLE SAMUEL 25012023 v2'!$A$1:$H$1287,8,FALSE)</f>
        <v>3.63</v>
      </c>
      <c r="I4314">
        <v>5.18</v>
      </c>
      <c r="J4314">
        <f t="shared" si="536"/>
        <v>41.44</v>
      </c>
      <c r="K4314" s="6">
        <f>VLOOKUP(M4314,'BASE ARTICLE SAMUEL 25012023 v2'!$A$1:$K$1287,11,FALSE)</f>
        <v>5.4450000000000003</v>
      </c>
      <c r="L4314" s="6">
        <f t="shared" si="537"/>
        <v>43.56</v>
      </c>
      <c r="M4314" t="s">
        <v>1187</v>
      </c>
      <c r="N4314" t="str">
        <f>VLOOKUP(M4314,'BASE ARTICLE SAMUEL 25012023 v1'!$A$2:$B$1287,2,FALSE)</f>
        <v>AN</v>
      </c>
      <c r="O4314">
        <f t="shared" si="534"/>
        <v>29.04</v>
      </c>
    </row>
    <row r="4315" spans="1:15" outlineLevel="2" x14ac:dyDescent="0.25">
      <c r="A4315" t="s">
        <v>1240</v>
      </c>
      <c r="B4315" s="74" t="str">
        <f t="shared" si="535"/>
        <v>A</v>
      </c>
      <c r="D4315" t="s">
        <v>1587</v>
      </c>
      <c r="E4315">
        <v>4</v>
      </c>
      <c r="F4315" t="s">
        <v>1588</v>
      </c>
      <c r="G4315" s="71">
        <f>VLOOKUP(M4315,'BASE ARTICLE SAMUEL 25012023 v1'!$A$1:$F$1287,6,FALSE)</f>
        <v>0.37</v>
      </c>
      <c r="H4315" s="6">
        <f>VLOOKUP(M4315,'BASE ARTICLE SAMUEL 25012023 v2'!$A$1:$H$1287,8,FALSE)</f>
        <v>0.37</v>
      </c>
      <c r="I4315">
        <v>0.55000000000000004</v>
      </c>
      <c r="J4315">
        <f t="shared" si="536"/>
        <v>2.2000000000000002</v>
      </c>
      <c r="K4315" s="6">
        <f>VLOOKUP(M4315,'BASE ARTICLE SAMUEL 25012023 v2'!$A$1:$K$1287,11,FALSE)</f>
        <v>0.55000000000000004</v>
      </c>
      <c r="L4315" s="6">
        <f t="shared" si="537"/>
        <v>2.2000000000000002</v>
      </c>
      <c r="M4315" t="s">
        <v>1587</v>
      </c>
      <c r="N4315" t="str">
        <f>VLOOKUP(M4315,'BASE ARTICLE SAMUEL 25012023 v1'!$A$2:$B$1287,2,FALSE)</f>
        <v>AS</v>
      </c>
      <c r="O4315">
        <f t="shared" si="534"/>
        <v>1.48</v>
      </c>
    </row>
    <row r="4316" spans="1:15" outlineLevel="2" x14ac:dyDescent="0.25">
      <c r="A4316" t="s">
        <v>1240</v>
      </c>
      <c r="B4316" s="74" t="str">
        <f t="shared" si="535"/>
        <v>A</v>
      </c>
      <c r="D4316" t="s">
        <v>1589</v>
      </c>
      <c r="E4316">
        <v>4</v>
      </c>
      <c r="F4316" t="s">
        <v>1590</v>
      </c>
      <c r="G4316" s="71">
        <f>VLOOKUP(M4316,'BASE ARTICLE SAMUEL 25012023 v1'!$A$1:$F$1287,6,FALSE)</f>
        <v>1.05</v>
      </c>
      <c r="H4316" s="6">
        <f>VLOOKUP(M4316,'BASE ARTICLE SAMUEL 25012023 v2'!$A$1:$H$1287,8,FALSE)</f>
        <v>1.05</v>
      </c>
      <c r="I4316">
        <v>1.58</v>
      </c>
      <c r="J4316">
        <f t="shared" si="536"/>
        <v>6.32</v>
      </c>
      <c r="K4316" s="6">
        <f>VLOOKUP(M4316,'BASE ARTICLE SAMUEL 25012023 v2'!$A$1:$K$1287,11,FALSE)</f>
        <v>1.58</v>
      </c>
      <c r="L4316" s="6">
        <f t="shared" si="537"/>
        <v>6.32</v>
      </c>
      <c r="M4316" t="s">
        <v>1589</v>
      </c>
      <c r="N4316" t="str">
        <f>VLOOKUP(M4316,'BASE ARTICLE SAMUEL 25012023 v1'!$A$2:$B$1287,2,FALSE)</f>
        <v>AS</v>
      </c>
      <c r="O4316">
        <f t="shared" si="534"/>
        <v>4.2</v>
      </c>
    </row>
    <row r="4317" spans="1:15" outlineLevel="2" x14ac:dyDescent="0.25">
      <c r="A4317" t="s">
        <v>1240</v>
      </c>
      <c r="B4317" s="74" t="str">
        <f t="shared" si="535"/>
        <v>A</v>
      </c>
      <c r="D4317" t="s">
        <v>2489</v>
      </c>
      <c r="E4317">
        <v>1</v>
      </c>
      <c r="F4317" t="s">
        <v>2490</v>
      </c>
      <c r="G4317" s="71">
        <f>VLOOKUP(M4317,'BASE ARTICLE SAMUEL 25012023 v1'!$A$1:$F$1287,6,FALSE)</f>
        <v>20.5</v>
      </c>
      <c r="H4317" s="6">
        <f>VLOOKUP(M4317,'BASE ARTICLE SAMUEL 25012023 v2'!$A$1:$H$1287,8,FALSE)</f>
        <v>20.5</v>
      </c>
      <c r="I4317">
        <v>33</v>
      </c>
      <c r="J4317">
        <f t="shared" si="536"/>
        <v>33</v>
      </c>
      <c r="K4317" s="6">
        <f>VLOOKUP(M4317,'BASE ARTICLE SAMUEL 25012023 v2'!$A$1:$K$1287,11,FALSE)</f>
        <v>22.55</v>
      </c>
      <c r="L4317" s="6">
        <f t="shared" si="537"/>
        <v>22.55</v>
      </c>
      <c r="M4317" t="s">
        <v>2489</v>
      </c>
      <c r="N4317" t="str">
        <f>VLOOKUP(M4317,'BASE ARTICLE SAMUEL 25012023 v1'!$A$2:$B$1287,2,FALSE)</f>
        <v>AN</v>
      </c>
      <c r="O4317">
        <f t="shared" si="534"/>
        <v>20.5</v>
      </c>
    </row>
    <row r="4318" spans="1:15" outlineLevel="1" x14ac:dyDescent="0.25">
      <c r="A4318" s="74" t="s">
        <v>4348</v>
      </c>
      <c r="B4318" s="74" t="str">
        <f t="shared" si="535"/>
        <v>PCR6EHA</v>
      </c>
      <c r="H4318" s="6" t="e">
        <f>VLOOKUP(M4318,'BASE ARTICLE SAMUEL 25012023 v2'!$A$1:$H$1287,8,FALSE)</f>
        <v>#N/A</v>
      </c>
      <c r="K4318" s="6" t="e">
        <f>VLOOKUP(M4318,'BASE ARTICLE SAMUEL 25012023 v2'!$A$1:$K$1287,11,FALSE)</f>
        <v>#N/A</v>
      </c>
      <c r="L4318" s="6">
        <f>SUBTOTAL(9,L4300:L4317)</f>
        <v>1077.0389996959998</v>
      </c>
      <c r="O4318">
        <f>SUBTOTAL(9,O4300:O4317)</f>
        <v>502.87940000000003</v>
      </c>
    </row>
    <row r="4319" spans="1:15" outlineLevel="2" x14ac:dyDescent="0.25">
      <c r="A4319" t="s">
        <v>1475</v>
      </c>
      <c r="B4319" s="74" t="str">
        <f t="shared" si="535"/>
        <v/>
      </c>
      <c r="D4319">
        <v>8110608018</v>
      </c>
      <c r="E4319">
        <v>115</v>
      </c>
      <c r="F4319" t="s">
        <v>1228</v>
      </c>
      <c r="G4319" s="71">
        <f>VLOOKUP(M4319,'BASE ARTICLE SAMUEL 25012023 v1'!$A$1:$F$1287,6,FALSE)</f>
        <v>0.41</v>
      </c>
      <c r="H4319" s="6">
        <f>VLOOKUP(M4319,'BASE ARTICLE SAMUEL 25012023 v2'!$A$1:$H$1287,8,FALSE)</f>
        <v>0.41</v>
      </c>
      <c r="I4319">
        <v>0.54500000000000004</v>
      </c>
      <c r="J4319">
        <f t="shared" ref="J4319:J4338" si="538">E4319*I4319</f>
        <v>62.675000000000004</v>
      </c>
      <c r="K4319" s="6">
        <f>VLOOKUP(M4319,'BASE ARTICLE SAMUEL 25012023 v2'!$A$1:$K$1287,11,FALSE)</f>
        <v>0.54530000000000001</v>
      </c>
      <c r="L4319" s="6">
        <f t="shared" ref="L4319:L4338" si="539">E4319*K4319</f>
        <v>62.709499999999998</v>
      </c>
      <c r="M4319">
        <v>8110608018</v>
      </c>
      <c r="N4319" t="str">
        <f>VLOOKUP(M4319,'BASE ARTICLE SAMUEL 25012023 v1'!$A$2:$B$1287,2,FALSE)</f>
        <v>AN</v>
      </c>
      <c r="O4319">
        <f t="shared" si="534"/>
        <v>47.15</v>
      </c>
    </row>
    <row r="4320" spans="1:15" outlineLevel="2" x14ac:dyDescent="0.25">
      <c r="A4320" t="s">
        <v>1475</v>
      </c>
      <c r="B4320" s="74" t="str">
        <f t="shared" si="535"/>
        <v/>
      </c>
      <c r="D4320">
        <v>8210707018</v>
      </c>
      <c r="E4320">
        <v>38</v>
      </c>
      <c r="F4320" t="s">
        <v>1230</v>
      </c>
      <c r="G4320" s="71">
        <f>VLOOKUP(M4320,'BASE ARTICLE SAMUEL 25012023 v1'!$A$1:$F$1287,6,FALSE)</f>
        <v>0.24</v>
      </c>
      <c r="H4320" s="6">
        <f>VLOOKUP(M4320,'BASE ARTICLE SAMUEL 25012023 v2'!$A$1:$H$1287,8,FALSE)</f>
        <v>0.24</v>
      </c>
      <c r="I4320">
        <v>0.35</v>
      </c>
      <c r="J4320">
        <f t="shared" si="538"/>
        <v>13.299999999999999</v>
      </c>
      <c r="K4320" s="6">
        <f>VLOOKUP(M4320,'BASE ARTICLE SAMUEL 25012023 v2'!$A$1:$K$1287,11,FALSE)</f>
        <v>0.34999999199999998</v>
      </c>
      <c r="L4320" s="6">
        <f t="shared" si="539"/>
        <v>13.299999695999999</v>
      </c>
      <c r="M4320">
        <v>8210707018</v>
      </c>
      <c r="N4320" t="str">
        <f>VLOOKUP(M4320,'BASE ARTICLE SAMUEL 25012023 v1'!$A$2:$B$1287,2,FALSE)</f>
        <v>AN</v>
      </c>
      <c r="O4320">
        <f t="shared" si="534"/>
        <v>9.1199999999999992</v>
      </c>
    </row>
    <row r="4321" spans="1:15" outlineLevel="2" x14ac:dyDescent="0.25">
      <c r="A4321" t="s">
        <v>1475</v>
      </c>
      <c r="B4321" s="74" t="str">
        <f t="shared" si="535"/>
        <v/>
      </c>
      <c r="D4321">
        <v>8412602518</v>
      </c>
      <c r="E4321">
        <v>6</v>
      </c>
      <c r="F4321" t="s">
        <v>1483</v>
      </c>
      <c r="G4321" s="71">
        <f>VLOOKUP(M4321,'BASE ARTICLE SAMUEL 25012023 v1'!$A$1:$F$1287,6,FALSE)</f>
        <v>0.04</v>
      </c>
      <c r="H4321" s="6">
        <f>VLOOKUP(M4321,'BASE ARTICLE SAMUEL 25012023 v2'!$A$1:$H$1287,8,FALSE)</f>
        <v>0.04</v>
      </c>
      <c r="I4321">
        <v>0.05</v>
      </c>
      <c r="J4321">
        <f t="shared" si="538"/>
        <v>0.30000000000000004</v>
      </c>
      <c r="K4321" s="6">
        <f>VLOOKUP(M4321,'BASE ARTICLE SAMUEL 25012023 v2'!$A$1:$K$1287,11,FALSE)</f>
        <v>0.05</v>
      </c>
      <c r="L4321" s="6">
        <f t="shared" si="539"/>
        <v>0.30000000000000004</v>
      </c>
      <c r="M4321">
        <v>8412602518</v>
      </c>
      <c r="N4321" t="str">
        <f>VLOOKUP(M4321,'BASE ARTICLE SAMUEL 25012023 v1'!$A$2:$B$1287,2,FALSE)</f>
        <v>AN</v>
      </c>
      <c r="O4321">
        <f t="shared" si="534"/>
        <v>0.24</v>
      </c>
    </row>
    <row r="4322" spans="1:15" outlineLevel="2" x14ac:dyDescent="0.25">
      <c r="A4322" t="s">
        <v>1475</v>
      </c>
      <c r="B4322" s="74" t="str">
        <f t="shared" si="535"/>
        <v/>
      </c>
      <c r="D4322">
        <v>8434000618</v>
      </c>
      <c r="E4322">
        <v>6</v>
      </c>
      <c r="F4322" t="s">
        <v>1485</v>
      </c>
      <c r="G4322" s="71">
        <f>VLOOKUP(M4322,'BASE ARTICLE SAMUEL 25012023 v1'!$A$1:$F$1287,6,FALSE)</f>
        <v>0.02</v>
      </c>
      <c r="H4322" s="6">
        <f>VLOOKUP(M4322,'BASE ARTICLE SAMUEL 25012023 v2'!$A$1:$H$1287,8,FALSE)</f>
        <v>0.02</v>
      </c>
      <c r="I4322">
        <v>0.03</v>
      </c>
      <c r="J4322">
        <f t="shared" si="538"/>
        <v>0.18</v>
      </c>
      <c r="K4322" s="6">
        <f>VLOOKUP(M4322,'BASE ARTICLE SAMUEL 25012023 v2'!$A$1:$K$1287,11,FALSE)</f>
        <v>0.03</v>
      </c>
      <c r="L4322" s="6">
        <f t="shared" si="539"/>
        <v>0.18</v>
      </c>
      <c r="M4322">
        <v>8434000618</v>
      </c>
      <c r="N4322" t="str">
        <f>VLOOKUP(M4322,'BASE ARTICLE SAMUEL 25012023 v1'!$A$2:$B$1287,2,FALSE)</f>
        <v>AN</v>
      </c>
      <c r="O4322">
        <f t="shared" si="534"/>
        <v>0.12</v>
      </c>
    </row>
    <row r="4323" spans="1:15" outlineLevel="2" x14ac:dyDescent="0.25">
      <c r="A4323" t="s">
        <v>1475</v>
      </c>
      <c r="B4323" s="74" t="str">
        <f t="shared" si="535"/>
        <v/>
      </c>
      <c r="D4323">
        <v>8710605018</v>
      </c>
      <c r="E4323">
        <v>6</v>
      </c>
      <c r="F4323" t="s">
        <v>1896</v>
      </c>
      <c r="G4323" s="71">
        <f>VLOOKUP(M4323,'BASE ARTICLE SAMUEL 25012023 v1'!$A$1:$F$1287,6,FALSE)</f>
        <v>0.2</v>
      </c>
      <c r="H4323" s="6">
        <f>VLOOKUP(M4323,'BASE ARTICLE SAMUEL 25012023 v2'!$A$1:$H$1287,8,FALSE)</f>
        <v>0.2</v>
      </c>
      <c r="I4323">
        <v>0.3</v>
      </c>
      <c r="J4323">
        <f t="shared" si="538"/>
        <v>1.7999999999999998</v>
      </c>
      <c r="K4323" s="6">
        <f>VLOOKUP(M4323,'BASE ARTICLE SAMUEL 25012023 v2'!$A$1:$K$1287,11,FALSE)</f>
        <v>0.30000000000000004</v>
      </c>
      <c r="L4323" s="6">
        <f t="shared" si="539"/>
        <v>1.8000000000000003</v>
      </c>
      <c r="M4323">
        <v>8710605018</v>
      </c>
      <c r="N4323" t="str">
        <f>VLOOKUP(M4323,'BASE ARTICLE SAMUEL 25012023 v1'!$A$2:$B$1287,2,FALSE)</f>
        <v>AN</v>
      </c>
      <c r="O4323">
        <f t="shared" si="534"/>
        <v>1.2000000000000002</v>
      </c>
    </row>
    <row r="4324" spans="1:15" outlineLevel="2" x14ac:dyDescent="0.25">
      <c r="A4324" t="s">
        <v>1475</v>
      </c>
      <c r="B4324" s="74" t="str">
        <f t="shared" si="535"/>
        <v/>
      </c>
      <c r="D4324" t="s">
        <v>1174</v>
      </c>
      <c r="E4324">
        <v>4</v>
      </c>
      <c r="F4324" t="s">
        <v>1175</v>
      </c>
      <c r="G4324" s="71">
        <f>VLOOKUP(M4324,'BASE ARTICLE SAMUEL 25012023 v1'!$A$1:$F$1287,6,FALSE)</f>
        <v>8.26</v>
      </c>
      <c r="H4324" s="6">
        <f>VLOOKUP(M4324,'BASE ARTICLE SAMUEL 25012023 v2'!$A$1:$H$1287,8,FALSE)</f>
        <v>9.1</v>
      </c>
      <c r="I4324">
        <v>12.39</v>
      </c>
      <c r="J4324">
        <f t="shared" si="538"/>
        <v>49.56</v>
      </c>
      <c r="K4324" s="6">
        <f>VLOOKUP(M4324,'BASE ARTICLE SAMUEL 25012023 v2'!$A$1:$K$1287,11,FALSE)</f>
        <v>13.65</v>
      </c>
      <c r="L4324" s="6">
        <f t="shared" si="539"/>
        <v>54.6</v>
      </c>
      <c r="M4324" t="s">
        <v>1174</v>
      </c>
      <c r="N4324" t="str">
        <f>VLOOKUP(M4324,'BASE ARTICLE SAMUEL 25012023 v1'!$A$2:$B$1287,2,FALSE)</f>
        <v>AS</v>
      </c>
      <c r="O4324">
        <f t="shared" si="534"/>
        <v>36.4</v>
      </c>
    </row>
    <row r="4325" spans="1:15" outlineLevel="2" x14ac:dyDescent="0.25">
      <c r="A4325" t="s">
        <v>1475</v>
      </c>
      <c r="B4325" s="74" t="str">
        <f t="shared" si="535"/>
        <v/>
      </c>
      <c r="D4325" t="s">
        <v>1168</v>
      </c>
      <c r="E4325">
        <v>13.89</v>
      </c>
      <c r="F4325" t="s">
        <v>1169</v>
      </c>
      <c r="G4325" s="71">
        <f>VLOOKUP(M4325,'BASE ARTICLE SAMUEL 25012023 v1'!$A$1:$F$1287,6,FALSE)</f>
        <v>7.4</v>
      </c>
      <c r="H4325" s="6">
        <f>VLOOKUP(M4325,'BASE ARTICLE SAMUEL 25012023 v2'!$A$1:$H$1287,8,FALSE)</f>
        <v>7.77</v>
      </c>
      <c r="I4325">
        <v>11.1</v>
      </c>
      <c r="J4325">
        <f t="shared" si="538"/>
        <v>154.179</v>
      </c>
      <c r="K4325" s="6">
        <f>VLOOKUP(M4325,'BASE ARTICLE SAMUEL 25012023 v2'!$A$1:$K$1287,11,FALSE)</f>
        <v>11.654999999999999</v>
      </c>
      <c r="L4325" s="6">
        <f t="shared" si="539"/>
        <v>161.88794999999999</v>
      </c>
      <c r="M4325" t="s">
        <v>1168</v>
      </c>
      <c r="N4325" t="str">
        <f>VLOOKUP(M4325,'BASE ARTICLE SAMUEL 25012023 v1'!$A$2:$B$1287,2,FALSE)</f>
        <v>AS</v>
      </c>
      <c r="O4325">
        <f t="shared" si="534"/>
        <v>107.92529999999999</v>
      </c>
    </row>
    <row r="4326" spans="1:15" outlineLevel="2" x14ac:dyDescent="0.25">
      <c r="A4326" t="s">
        <v>1475</v>
      </c>
      <c r="B4326" s="74" t="str">
        <f t="shared" si="535"/>
        <v/>
      </c>
      <c r="D4326" t="s">
        <v>2491</v>
      </c>
      <c r="E4326">
        <v>1</v>
      </c>
      <c r="F4326" t="s">
        <v>2492</v>
      </c>
      <c r="G4326" s="71">
        <f>VLOOKUP(M4326,'BASE ARTICLE SAMUEL 25012023 v1'!$A$1:$F$1287,6,FALSE)</f>
        <v>0.67</v>
      </c>
      <c r="H4326" s="6">
        <f>VLOOKUP(M4326,'BASE ARTICLE SAMUEL 25012023 v2'!$A$1:$H$1287,8,FALSE)</f>
        <v>0.67</v>
      </c>
      <c r="I4326">
        <v>0.73699999999999999</v>
      </c>
      <c r="J4326">
        <f t="shared" si="538"/>
        <v>0.73699999999999999</v>
      </c>
      <c r="K4326" s="6">
        <f>VLOOKUP(M4326,'BASE ARTICLE SAMUEL 25012023 v2'!$A$1:$K$1287,11,FALSE)</f>
        <v>0.7370000000000001</v>
      </c>
      <c r="L4326" s="6">
        <f t="shared" si="539"/>
        <v>0.7370000000000001</v>
      </c>
      <c r="M4326" t="s">
        <v>2491</v>
      </c>
      <c r="N4326" t="str">
        <f>VLOOKUP(M4326,'BASE ARTICLE SAMUEL 25012023 v1'!$A$2:$B$1287,2,FALSE)</f>
        <v>AN</v>
      </c>
      <c r="O4326">
        <f t="shared" si="534"/>
        <v>0.67</v>
      </c>
    </row>
    <row r="4327" spans="1:15" outlineLevel="2" x14ac:dyDescent="0.25">
      <c r="A4327" t="s">
        <v>1475</v>
      </c>
      <c r="B4327" s="74" t="str">
        <f t="shared" si="535"/>
        <v/>
      </c>
      <c r="D4327" t="s">
        <v>1194</v>
      </c>
      <c r="E4327">
        <v>8</v>
      </c>
      <c r="F4327" t="s">
        <v>1195</v>
      </c>
      <c r="G4327" s="71">
        <f>VLOOKUP(M4327,'BASE ARTICLE SAMUEL 25012023 v1'!$A$1:$F$1287,6,FALSE)</f>
        <v>18.3</v>
      </c>
      <c r="H4327" s="6">
        <f>VLOOKUP(M4327,'BASE ARTICLE SAMUEL 25012023 v2'!$A$1:$H$1287,8,FALSE)</f>
        <v>3.0500000000000003</v>
      </c>
      <c r="I4327">
        <v>5.18</v>
      </c>
      <c r="J4327">
        <f t="shared" si="538"/>
        <v>41.44</v>
      </c>
      <c r="K4327" s="6">
        <f>VLOOKUP(M4327,'BASE ARTICLE SAMUEL 25012023 v2'!$A$1:$K$1287,11,FALSE)</f>
        <v>5.1850000000000005</v>
      </c>
      <c r="L4327" s="6">
        <f t="shared" si="539"/>
        <v>41.480000000000004</v>
      </c>
      <c r="M4327" t="s">
        <v>1194</v>
      </c>
      <c r="N4327" t="str">
        <f>VLOOKUP(M4327,'BASE ARTICLE SAMUEL 25012023 v1'!$A$2:$B$1287,2,FALSE)</f>
        <v>AN</v>
      </c>
      <c r="O4327">
        <f t="shared" si="534"/>
        <v>24.400000000000002</v>
      </c>
    </row>
    <row r="4328" spans="1:15" outlineLevel="2" x14ac:dyDescent="0.25">
      <c r="A4328" t="s">
        <v>1475</v>
      </c>
      <c r="B4328" s="74" t="str">
        <f t="shared" si="535"/>
        <v/>
      </c>
      <c r="D4328" t="s">
        <v>200</v>
      </c>
      <c r="E4328">
        <v>1</v>
      </c>
      <c r="F4328" t="s">
        <v>201</v>
      </c>
      <c r="G4328" s="71">
        <f>VLOOKUP(M4328,'BASE ARTICLE SAMUEL 25012023 v1'!$A$1:$F$1287,6,FALSE)</f>
        <v>18.350000000000001</v>
      </c>
      <c r="H4328" s="6">
        <f>VLOOKUP(M4328,'BASE ARTICLE SAMUEL 25012023 v2'!$A$1:$H$1287,8,FALSE)</f>
        <v>18.350000000000001</v>
      </c>
      <c r="I4328">
        <v>23.95</v>
      </c>
      <c r="J4328">
        <f t="shared" si="538"/>
        <v>23.95</v>
      </c>
      <c r="K4328" s="6">
        <f>VLOOKUP(M4328,'BASE ARTICLE SAMUEL 25012023 v2'!$A$1:$K$1287,11,FALSE)</f>
        <v>23.855000000000004</v>
      </c>
      <c r="L4328" s="6">
        <f t="shared" si="539"/>
        <v>23.855000000000004</v>
      </c>
      <c r="M4328" t="s">
        <v>200</v>
      </c>
      <c r="N4328" t="str">
        <f>VLOOKUP(M4328,'BASE ARTICLE SAMUEL 25012023 v1'!$A$2:$B$1287,2,FALSE)</f>
        <v>AS</v>
      </c>
      <c r="O4328">
        <f t="shared" si="534"/>
        <v>18.350000000000001</v>
      </c>
    </row>
    <row r="4329" spans="1:15" outlineLevel="2" x14ac:dyDescent="0.25">
      <c r="A4329" t="s">
        <v>1475</v>
      </c>
      <c r="B4329" s="74" t="str">
        <f t="shared" si="535"/>
        <v/>
      </c>
      <c r="D4329" t="s">
        <v>1113</v>
      </c>
      <c r="E4329">
        <v>1</v>
      </c>
      <c r="F4329" t="s">
        <v>1114</v>
      </c>
      <c r="G4329" s="71">
        <f>VLOOKUP(M4329,'BASE ARTICLE SAMUEL 25012023 v1'!$A$1:$F$1287,6,FALSE)</f>
        <v>22.94</v>
      </c>
      <c r="H4329" s="6">
        <f>VLOOKUP(M4329,'BASE ARTICLE SAMUEL 25012023 v2'!$A$1:$H$1287,8,FALSE)</f>
        <v>22.94</v>
      </c>
      <c r="I4329">
        <v>29.6</v>
      </c>
      <c r="J4329">
        <f t="shared" si="538"/>
        <v>29.6</v>
      </c>
      <c r="K4329" s="6">
        <f>VLOOKUP(M4329,'BASE ARTICLE SAMUEL 25012023 v2'!$A$1:$K$1287,11,FALSE)</f>
        <v>29.822000000000003</v>
      </c>
      <c r="L4329" s="6">
        <f t="shared" si="539"/>
        <v>29.822000000000003</v>
      </c>
      <c r="M4329" t="s">
        <v>1113</v>
      </c>
      <c r="N4329" t="str">
        <f>VLOOKUP(M4329,'BASE ARTICLE SAMUEL 25012023 v1'!$A$2:$B$1287,2,FALSE)</f>
        <v>AS</v>
      </c>
      <c r="O4329">
        <f t="shared" si="534"/>
        <v>22.94</v>
      </c>
    </row>
    <row r="4330" spans="1:15" outlineLevel="2" x14ac:dyDescent="0.25">
      <c r="A4330" t="s">
        <v>1475</v>
      </c>
      <c r="B4330" s="74" t="str">
        <f t="shared" si="535"/>
        <v/>
      </c>
      <c r="D4330" t="s">
        <v>1603</v>
      </c>
      <c r="E4330">
        <v>5.5</v>
      </c>
      <c r="F4330" t="s">
        <v>1604</v>
      </c>
      <c r="G4330" s="71">
        <f>VLOOKUP(M4330,'BASE ARTICLE SAMUEL 25012023 v1'!$A$1:$F$1287,6,FALSE)</f>
        <v>50</v>
      </c>
      <c r="H4330" s="6">
        <f>VLOOKUP(M4330,'BASE ARTICLE SAMUEL 25012023 v2'!$A$1:$H$1287,8,FALSE)</f>
        <v>0</v>
      </c>
      <c r="I4330">
        <v>75</v>
      </c>
      <c r="J4330">
        <f t="shared" si="538"/>
        <v>412.5</v>
      </c>
      <c r="K4330" s="6">
        <f>VLOOKUP(M4330,'BASE ARTICLE SAMUEL 25012023 v2'!$A$1:$K$1287,11,FALSE)</f>
        <v>75</v>
      </c>
      <c r="L4330" s="6">
        <f t="shared" si="539"/>
        <v>412.5</v>
      </c>
      <c r="M4330" t="s">
        <v>1603</v>
      </c>
      <c r="N4330" t="str">
        <f>VLOOKUP(M4330,'BASE ARTICLE SAMUEL 25012023 v1'!$A$2:$B$1287,2,FALSE)</f>
        <v>AN</v>
      </c>
      <c r="O4330">
        <f t="shared" si="534"/>
        <v>0</v>
      </c>
    </row>
    <row r="4331" spans="1:15" outlineLevel="2" x14ac:dyDescent="0.25">
      <c r="A4331" t="s">
        <v>1475</v>
      </c>
      <c r="B4331" s="74" t="str">
        <f t="shared" si="535"/>
        <v/>
      </c>
      <c r="D4331" t="s">
        <v>1404</v>
      </c>
      <c r="E4331">
        <v>2</v>
      </c>
      <c r="F4331" t="s">
        <v>1405</v>
      </c>
      <c r="G4331" s="71">
        <f>VLOOKUP(M4331,'BASE ARTICLE SAMUEL 25012023 v1'!$A$1:$F$1287,6,FALSE)</f>
        <v>36.090000000000003</v>
      </c>
      <c r="H4331" s="6">
        <f>VLOOKUP(M4331,'BASE ARTICLE SAMUEL 25012023 v2'!$A$1:$H$1287,8,FALSE)</f>
        <v>36.090000000000003</v>
      </c>
      <c r="I4331">
        <v>54.14</v>
      </c>
      <c r="J4331">
        <f t="shared" si="538"/>
        <v>108.28</v>
      </c>
      <c r="K4331" s="6">
        <f>VLOOKUP(M4331,'BASE ARTICLE SAMUEL 25012023 v2'!$A$1:$K$1287,11,FALSE)</f>
        <v>54.135000000000005</v>
      </c>
      <c r="L4331" s="6">
        <f t="shared" si="539"/>
        <v>108.27000000000001</v>
      </c>
      <c r="M4331" t="s">
        <v>1404</v>
      </c>
      <c r="N4331" t="str">
        <f>VLOOKUP(M4331,'BASE ARTICLE SAMUEL 25012023 v1'!$A$2:$B$1287,2,FALSE)</f>
        <v>AN</v>
      </c>
      <c r="O4331">
        <f t="shared" si="534"/>
        <v>72.180000000000007</v>
      </c>
    </row>
    <row r="4332" spans="1:15" outlineLevel="2" x14ac:dyDescent="0.25">
      <c r="A4332" t="s">
        <v>1475</v>
      </c>
      <c r="B4332" s="74" t="str">
        <f t="shared" si="535"/>
        <v/>
      </c>
      <c r="D4332" t="s">
        <v>1404</v>
      </c>
      <c r="E4332">
        <v>2</v>
      </c>
      <c r="F4332" t="s">
        <v>1405</v>
      </c>
      <c r="G4332" s="71">
        <f>VLOOKUP(M4332,'BASE ARTICLE SAMUEL 25012023 v1'!$A$1:$F$1287,6,FALSE)</f>
        <v>36.090000000000003</v>
      </c>
      <c r="H4332" s="6">
        <f>VLOOKUP(M4332,'BASE ARTICLE SAMUEL 25012023 v2'!$A$1:$H$1287,8,FALSE)</f>
        <v>36.090000000000003</v>
      </c>
      <c r="I4332">
        <v>54.14</v>
      </c>
      <c r="J4332">
        <f t="shared" si="538"/>
        <v>108.28</v>
      </c>
      <c r="K4332" s="6">
        <f>VLOOKUP(M4332,'BASE ARTICLE SAMUEL 25012023 v2'!$A$1:$K$1287,11,FALSE)</f>
        <v>54.135000000000005</v>
      </c>
      <c r="L4332" s="6">
        <f t="shared" si="539"/>
        <v>108.27000000000001</v>
      </c>
      <c r="M4332" t="s">
        <v>1404</v>
      </c>
      <c r="N4332" t="str">
        <f>VLOOKUP(M4332,'BASE ARTICLE SAMUEL 25012023 v1'!$A$2:$B$1287,2,FALSE)</f>
        <v>AN</v>
      </c>
      <c r="O4332">
        <f t="shared" si="534"/>
        <v>72.180000000000007</v>
      </c>
    </row>
    <row r="4333" spans="1:15" outlineLevel="2" x14ac:dyDescent="0.25">
      <c r="A4333" t="s">
        <v>1475</v>
      </c>
      <c r="B4333" s="74" t="str">
        <f t="shared" si="535"/>
        <v/>
      </c>
      <c r="D4333" t="s">
        <v>1407</v>
      </c>
      <c r="E4333">
        <v>4</v>
      </c>
      <c r="F4333" t="s">
        <v>1408</v>
      </c>
      <c r="G4333" s="71">
        <f>VLOOKUP(M4333,'BASE ARTICLE SAMUEL 25012023 v1'!$A$1:$F$1287,6,FALSE)</f>
        <v>37.979999999999997</v>
      </c>
      <c r="H4333" s="6">
        <f>VLOOKUP(M4333,'BASE ARTICLE SAMUEL 25012023 v2'!$A$1:$H$1287,8,FALSE)</f>
        <v>37.979999999999997</v>
      </c>
      <c r="I4333">
        <v>56.97</v>
      </c>
      <c r="J4333">
        <f t="shared" si="538"/>
        <v>227.88</v>
      </c>
      <c r="K4333" s="6">
        <f>VLOOKUP(M4333,'BASE ARTICLE SAMUEL 25012023 v2'!$A$1:$K$1287,11,FALSE)</f>
        <v>56.97</v>
      </c>
      <c r="L4333" s="6">
        <f t="shared" si="539"/>
        <v>227.88</v>
      </c>
      <c r="M4333" t="s">
        <v>1407</v>
      </c>
      <c r="N4333" t="str">
        <f>VLOOKUP(M4333,'BASE ARTICLE SAMUEL 25012023 v1'!$A$2:$B$1287,2,FALSE)</f>
        <v>AN</v>
      </c>
      <c r="O4333">
        <f t="shared" si="534"/>
        <v>151.91999999999999</v>
      </c>
    </row>
    <row r="4334" spans="1:15" outlineLevel="2" x14ac:dyDescent="0.25">
      <c r="A4334" t="s">
        <v>1475</v>
      </c>
      <c r="B4334" s="74" t="str">
        <f t="shared" si="535"/>
        <v/>
      </c>
      <c r="D4334" t="s">
        <v>1361</v>
      </c>
      <c r="E4334">
        <v>32</v>
      </c>
      <c r="F4334" t="s">
        <v>1362</v>
      </c>
      <c r="G4334" s="71">
        <f>VLOOKUP(M4334,'BASE ARTICLE SAMUEL 25012023 v1'!$A$1:$F$1287,6,FALSE)</f>
        <v>0.54</v>
      </c>
      <c r="H4334" s="6">
        <f>VLOOKUP(M4334,'BASE ARTICLE SAMUEL 25012023 v2'!$A$1:$H$1287,8,FALSE)</f>
        <v>0.54</v>
      </c>
      <c r="I4334">
        <v>0.81</v>
      </c>
      <c r="J4334">
        <f t="shared" si="538"/>
        <v>25.92</v>
      </c>
      <c r="K4334" s="6">
        <f>VLOOKUP(M4334,'BASE ARTICLE SAMUEL 25012023 v2'!$A$1:$K$1287,11,FALSE)</f>
        <v>0.81</v>
      </c>
      <c r="L4334" s="6">
        <f t="shared" si="539"/>
        <v>25.92</v>
      </c>
      <c r="M4334" t="s">
        <v>1361</v>
      </c>
      <c r="N4334" t="str">
        <f>VLOOKUP(M4334,'BASE ARTICLE SAMUEL 25012023 v1'!$A$2:$B$1287,2,FALSE)</f>
        <v>AN</v>
      </c>
      <c r="O4334">
        <f t="shared" si="534"/>
        <v>17.28</v>
      </c>
    </row>
    <row r="4335" spans="1:15" outlineLevel="2" x14ac:dyDescent="0.25">
      <c r="A4335" t="s">
        <v>1475</v>
      </c>
      <c r="B4335" s="74" t="str">
        <f t="shared" si="535"/>
        <v/>
      </c>
      <c r="D4335" t="s">
        <v>1187</v>
      </c>
      <c r="E4335">
        <v>8</v>
      </c>
      <c r="F4335" t="s">
        <v>1188</v>
      </c>
      <c r="G4335" s="71">
        <f>VLOOKUP(M4335,'BASE ARTICLE SAMUEL 25012023 v1'!$A$1:$F$1287,6,FALSE)</f>
        <v>22</v>
      </c>
      <c r="H4335" s="6">
        <f>VLOOKUP(M4335,'BASE ARTICLE SAMUEL 25012023 v2'!$A$1:$H$1287,8,FALSE)</f>
        <v>3.63</v>
      </c>
      <c r="I4335">
        <v>5.18</v>
      </c>
      <c r="J4335">
        <f t="shared" si="538"/>
        <v>41.44</v>
      </c>
      <c r="K4335" s="6">
        <f>VLOOKUP(M4335,'BASE ARTICLE SAMUEL 25012023 v2'!$A$1:$K$1287,11,FALSE)</f>
        <v>5.4450000000000003</v>
      </c>
      <c r="L4335" s="6">
        <f t="shared" si="539"/>
        <v>43.56</v>
      </c>
      <c r="M4335" t="s">
        <v>1187</v>
      </c>
      <c r="N4335" t="str">
        <f>VLOOKUP(M4335,'BASE ARTICLE SAMUEL 25012023 v1'!$A$2:$B$1287,2,FALSE)</f>
        <v>AN</v>
      </c>
      <c r="O4335">
        <f t="shared" si="534"/>
        <v>29.04</v>
      </c>
    </row>
    <row r="4336" spans="1:15" outlineLevel="2" x14ac:dyDescent="0.25">
      <c r="A4336" t="s">
        <v>1475</v>
      </c>
      <c r="B4336" s="74" t="str">
        <f t="shared" si="535"/>
        <v/>
      </c>
      <c r="D4336" t="s">
        <v>1587</v>
      </c>
      <c r="E4336">
        <v>4</v>
      </c>
      <c r="F4336" t="s">
        <v>1588</v>
      </c>
      <c r="G4336" s="71">
        <f>VLOOKUP(M4336,'BASE ARTICLE SAMUEL 25012023 v1'!$A$1:$F$1287,6,FALSE)</f>
        <v>0.37</v>
      </c>
      <c r="H4336" s="6">
        <f>VLOOKUP(M4336,'BASE ARTICLE SAMUEL 25012023 v2'!$A$1:$H$1287,8,FALSE)</f>
        <v>0.37</v>
      </c>
      <c r="I4336">
        <v>0.55000000000000004</v>
      </c>
      <c r="J4336">
        <f t="shared" si="538"/>
        <v>2.2000000000000002</v>
      </c>
      <c r="K4336" s="6">
        <f>VLOOKUP(M4336,'BASE ARTICLE SAMUEL 25012023 v2'!$A$1:$K$1287,11,FALSE)</f>
        <v>0.55000000000000004</v>
      </c>
      <c r="L4336" s="6">
        <f t="shared" si="539"/>
        <v>2.2000000000000002</v>
      </c>
      <c r="M4336" t="s">
        <v>1587</v>
      </c>
      <c r="N4336" t="str">
        <f>VLOOKUP(M4336,'BASE ARTICLE SAMUEL 25012023 v1'!$A$2:$B$1287,2,FALSE)</f>
        <v>AS</v>
      </c>
      <c r="O4336">
        <f t="shared" si="534"/>
        <v>1.48</v>
      </c>
    </row>
    <row r="4337" spans="1:15" outlineLevel="2" x14ac:dyDescent="0.25">
      <c r="A4337" t="s">
        <v>1475</v>
      </c>
      <c r="B4337" s="74" t="str">
        <f t="shared" si="535"/>
        <v/>
      </c>
      <c r="D4337" t="s">
        <v>1589</v>
      </c>
      <c r="E4337">
        <v>4</v>
      </c>
      <c r="F4337" t="s">
        <v>1590</v>
      </c>
      <c r="G4337" s="71">
        <f>VLOOKUP(M4337,'BASE ARTICLE SAMUEL 25012023 v1'!$A$1:$F$1287,6,FALSE)</f>
        <v>1.05</v>
      </c>
      <c r="H4337" s="6">
        <f>VLOOKUP(M4337,'BASE ARTICLE SAMUEL 25012023 v2'!$A$1:$H$1287,8,FALSE)</f>
        <v>1.05</v>
      </c>
      <c r="I4337">
        <v>1.58</v>
      </c>
      <c r="J4337">
        <f t="shared" si="538"/>
        <v>6.32</v>
      </c>
      <c r="K4337" s="6">
        <f>VLOOKUP(M4337,'BASE ARTICLE SAMUEL 25012023 v2'!$A$1:$K$1287,11,FALSE)</f>
        <v>1.58</v>
      </c>
      <c r="L4337" s="6">
        <f t="shared" si="539"/>
        <v>6.32</v>
      </c>
      <c r="M4337" t="s">
        <v>1589</v>
      </c>
      <c r="N4337" t="str">
        <f>VLOOKUP(M4337,'BASE ARTICLE SAMUEL 25012023 v1'!$A$2:$B$1287,2,FALSE)</f>
        <v>AS</v>
      </c>
      <c r="O4337">
        <f t="shared" si="534"/>
        <v>4.2</v>
      </c>
    </row>
    <row r="4338" spans="1:15" outlineLevel="2" x14ac:dyDescent="0.25">
      <c r="A4338" t="s">
        <v>1475</v>
      </c>
      <c r="B4338" s="74" t="str">
        <f t="shared" si="535"/>
        <v/>
      </c>
      <c r="D4338" t="s">
        <v>2489</v>
      </c>
      <c r="E4338">
        <v>1</v>
      </c>
      <c r="F4338" t="s">
        <v>2490</v>
      </c>
      <c r="G4338" s="71">
        <f>VLOOKUP(M4338,'BASE ARTICLE SAMUEL 25012023 v1'!$A$1:$F$1287,6,FALSE)</f>
        <v>20.5</v>
      </c>
      <c r="H4338" s="6">
        <f>VLOOKUP(M4338,'BASE ARTICLE SAMUEL 25012023 v2'!$A$1:$H$1287,8,FALSE)</f>
        <v>20.5</v>
      </c>
      <c r="I4338">
        <v>33</v>
      </c>
      <c r="J4338">
        <f t="shared" si="538"/>
        <v>33</v>
      </c>
      <c r="K4338" s="6">
        <f>VLOOKUP(M4338,'BASE ARTICLE SAMUEL 25012023 v2'!$A$1:$K$1287,11,FALSE)</f>
        <v>22.55</v>
      </c>
      <c r="L4338" s="6">
        <f t="shared" si="539"/>
        <v>22.55</v>
      </c>
      <c r="M4338" t="s">
        <v>2489</v>
      </c>
      <c r="N4338" t="str">
        <f>VLOOKUP(M4338,'BASE ARTICLE SAMUEL 25012023 v1'!$A$2:$B$1287,2,FALSE)</f>
        <v>AN</v>
      </c>
      <c r="O4338">
        <f t="shared" si="534"/>
        <v>20.5</v>
      </c>
    </row>
    <row r="4339" spans="1:15" outlineLevel="1" x14ac:dyDescent="0.25">
      <c r="A4339" s="74" t="s">
        <v>4349</v>
      </c>
      <c r="B4339" s="74" t="str">
        <f t="shared" si="535"/>
        <v>PCR8EH</v>
      </c>
      <c r="H4339" s="6" t="e">
        <f>VLOOKUP(M4339,'BASE ARTICLE SAMUEL 25012023 v2'!$A$1:$H$1287,8,FALSE)</f>
        <v>#N/A</v>
      </c>
      <c r="K4339" s="6" t="e">
        <f>VLOOKUP(M4339,'BASE ARTICLE SAMUEL 25012023 v2'!$A$1:$K$1287,11,FALSE)</f>
        <v>#N/A</v>
      </c>
      <c r="L4339" s="6">
        <f>SUBTOTAL(9,L4319:L4338)</f>
        <v>1348.1414496959999</v>
      </c>
      <c r="O4339">
        <f>SUBTOTAL(9,O4319:O4338)</f>
        <v>637.2953</v>
      </c>
    </row>
    <row r="4340" spans="1:15" outlineLevel="2" x14ac:dyDescent="0.25">
      <c r="A4340" t="s">
        <v>1278</v>
      </c>
      <c r="B4340" s="74" t="str">
        <f t="shared" si="535"/>
        <v/>
      </c>
      <c r="D4340">
        <v>8110608018</v>
      </c>
      <c r="E4340">
        <v>100</v>
      </c>
      <c r="F4340" t="s">
        <v>1228</v>
      </c>
      <c r="G4340" s="71">
        <f>VLOOKUP(M4340,'BASE ARTICLE SAMUEL 25012023 v1'!$A$1:$F$1287,6,FALSE)</f>
        <v>0.41</v>
      </c>
      <c r="H4340" s="6">
        <f>VLOOKUP(M4340,'BASE ARTICLE SAMUEL 25012023 v2'!$A$1:$H$1287,8,FALSE)</f>
        <v>0.41</v>
      </c>
      <c r="I4340">
        <v>0.54500000000000004</v>
      </c>
      <c r="J4340">
        <f t="shared" ref="J4340:J4356" si="540">E4340*I4340</f>
        <v>54.500000000000007</v>
      </c>
      <c r="K4340" s="6">
        <f>VLOOKUP(M4340,'BASE ARTICLE SAMUEL 25012023 v2'!$A$1:$K$1287,11,FALSE)</f>
        <v>0.54530000000000001</v>
      </c>
      <c r="L4340" s="6">
        <f t="shared" ref="L4340:L4356" si="541">E4340*K4340</f>
        <v>54.53</v>
      </c>
      <c r="M4340">
        <v>8110608018</v>
      </c>
      <c r="N4340" t="str">
        <f>VLOOKUP(M4340,'BASE ARTICLE SAMUEL 25012023 v1'!$A$2:$B$1287,2,FALSE)</f>
        <v>AN</v>
      </c>
      <c r="O4340">
        <f t="shared" si="534"/>
        <v>41</v>
      </c>
    </row>
    <row r="4341" spans="1:15" outlineLevel="2" x14ac:dyDescent="0.25">
      <c r="A4341" t="s">
        <v>1278</v>
      </c>
      <c r="B4341" s="74" t="str">
        <f t="shared" si="535"/>
        <v/>
      </c>
      <c r="D4341">
        <v>8412602518</v>
      </c>
      <c r="E4341">
        <v>2</v>
      </c>
      <c r="F4341" t="s">
        <v>1483</v>
      </c>
      <c r="G4341" s="71">
        <f>VLOOKUP(M4341,'BASE ARTICLE SAMUEL 25012023 v1'!$A$1:$F$1287,6,FALSE)</f>
        <v>0.04</v>
      </c>
      <c r="H4341" s="6">
        <f>VLOOKUP(M4341,'BASE ARTICLE SAMUEL 25012023 v2'!$A$1:$H$1287,8,FALSE)</f>
        <v>0.04</v>
      </c>
      <c r="I4341">
        <v>0.05</v>
      </c>
      <c r="J4341">
        <f t="shared" si="540"/>
        <v>0.1</v>
      </c>
      <c r="K4341" s="6">
        <f>VLOOKUP(M4341,'BASE ARTICLE SAMUEL 25012023 v2'!$A$1:$K$1287,11,FALSE)</f>
        <v>0.05</v>
      </c>
      <c r="L4341" s="6">
        <f t="shared" si="541"/>
        <v>0.1</v>
      </c>
      <c r="M4341">
        <v>8412602518</v>
      </c>
      <c r="N4341" t="str">
        <f>VLOOKUP(M4341,'BASE ARTICLE SAMUEL 25012023 v1'!$A$2:$B$1287,2,FALSE)</f>
        <v>AN</v>
      </c>
      <c r="O4341">
        <f t="shared" si="534"/>
        <v>0.08</v>
      </c>
    </row>
    <row r="4342" spans="1:15" outlineLevel="2" x14ac:dyDescent="0.25">
      <c r="A4342" t="s">
        <v>1278</v>
      </c>
      <c r="B4342" s="74" t="str">
        <f t="shared" si="535"/>
        <v/>
      </c>
      <c r="D4342">
        <v>8434000618</v>
      </c>
      <c r="E4342">
        <v>2</v>
      </c>
      <c r="F4342" t="s">
        <v>1485</v>
      </c>
      <c r="G4342" s="71">
        <f>VLOOKUP(M4342,'BASE ARTICLE SAMUEL 25012023 v1'!$A$1:$F$1287,6,FALSE)</f>
        <v>0.02</v>
      </c>
      <c r="H4342" s="6">
        <f>VLOOKUP(M4342,'BASE ARTICLE SAMUEL 25012023 v2'!$A$1:$H$1287,8,FALSE)</f>
        <v>0.02</v>
      </c>
      <c r="I4342">
        <v>0.03</v>
      </c>
      <c r="J4342">
        <f t="shared" si="540"/>
        <v>0.06</v>
      </c>
      <c r="K4342" s="6">
        <f>VLOOKUP(M4342,'BASE ARTICLE SAMUEL 25012023 v2'!$A$1:$K$1287,11,FALSE)</f>
        <v>0.03</v>
      </c>
      <c r="L4342" s="6">
        <f t="shared" si="541"/>
        <v>0.06</v>
      </c>
      <c r="M4342">
        <v>8434000618</v>
      </c>
      <c r="N4342" t="str">
        <f>VLOOKUP(M4342,'BASE ARTICLE SAMUEL 25012023 v1'!$A$2:$B$1287,2,FALSE)</f>
        <v>AN</v>
      </c>
      <c r="O4342">
        <f t="shared" si="534"/>
        <v>0.04</v>
      </c>
    </row>
    <row r="4343" spans="1:15" outlineLevel="2" x14ac:dyDescent="0.25">
      <c r="A4343" t="s">
        <v>1278</v>
      </c>
      <c r="B4343" s="74" t="str">
        <f t="shared" si="535"/>
        <v/>
      </c>
      <c r="D4343">
        <v>8710605018</v>
      </c>
      <c r="E4343">
        <v>2</v>
      </c>
      <c r="F4343" t="s">
        <v>1896</v>
      </c>
      <c r="G4343" s="71">
        <f>VLOOKUP(M4343,'BASE ARTICLE SAMUEL 25012023 v1'!$A$1:$F$1287,6,FALSE)</f>
        <v>0.2</v>
      </c>
      <c r="H4343" s="6">
        <f>VLOOKUP(M4343,'BASE ARTICLE SAMUEL 25012023 v2'!$A$1:$H$1287,8,FALSE)</f>
        <v>0.2</v>
      </c>
      <c r="I4343">
        <v>0.3</v>
      </c>
      <c r="J4343">
        <f t="shared" si="540"/>
        <v>0.6</v>
      </c>
      <c r="K4343" s="6">
        <f>VLOOKUP(M4343,'BASE ARTICLE SAMUEL 25012023 v2'!$A$1:$K$1287,11,FALSE)</f>
        <v>0.30000000000000004</v>
      </c>
      <c r="L4343" s="6">
        <f t="shared" si="541"/>
        <v>0.60000000000000009</v>
      </c>
      <c r="M4343">
        <v>8710605018</v>
      </c>
      <c r="N4343" t="str">
        <f>VLOOKUP(M4343,'BASE ARTICLE SAMUEL 25012023 v1'!$A$2:$B$1287,2,FALSE)</f>
        <v>AN</v>
      </c>
      <c r="O4343">
        <f t="shared" si="534"/>
        <v>0.4</v>
      </c>
    </row>
    <row r="4344" spans="1:15" outlineLevel="2" x14ac:dyDescent="0.25">
      <c r="A4344" t="s">
        <v>1278</v>
      </c>
      <c r="B4344" s="74" t="str">
        <f t="shared" si="535"/>
        <v/>
      </c>
      <c r="D4344" t="s">
        <v>1174</v>
      </c>
      <c r="E4344">
        <v>2.34</v>
      </c>
      <c r="F4344" t="s">
        <v>1175</v>
      </c>
      <c r="G4344" s="71">
        <f>VLOOKUP(M4344,'BASE ARTICLE SAMUEL 25012023 v1'!$A$1:$F$1287,6,FALSE)</f>
        <v>8.26</v>
      </c>
      <c r="H4344" s="6">
        <f>VLOOKUP(M4344,'BASE ARTICLE SAMUEL 25012023 v2'!$A$1:$H$1287,8,FALSE)</f>
        <v>9.1</v>
      </c>
      <c r="I4344">
        <v>12.39</v>
      </c>
      <c r="J4344">
        <f t="shared" si="540"/>
        <v>28.992599999999999</v>
      </c>
      <c r="K4344" s="6">
        <f>VLOOKUP(M4344,'BASE ARTICLE SAMUEL 25012023 v2'!$A$1:$K$1287,11,FALSE)</f>
        <v>13.65</v>
      </c>
      <c r="L4344" s="6">
        <f t="shared" si="541"/>
        <v>31.940999999999999</v>
      </c>
      <c r="M4344" t="s">
        <v>1174</v>
      </c>
      <c r="N4344" t="str">
        <f>VLOOKUP(M4344,'BASE ARTICLE SAMUEL 25012023 v1'!$A$2:$B$1287,2,FALSE)</f>
        <v>AS</v>
      </c>
      <c r="O4344">
        <f t="shared" si="534"/>
        <v>21.293999999999997</v>
      </c>
    </row>
    <row r="4345" spans="1:15" outlineLevel="2" x14ac:dyDescent="0.25">
      <c r="A4345" t="s">
        <v>1278</v>
      </c>
      <c r="B4345" s="74" t="str">
        <f t="shared" si="535"/>
        <v/>
      </c>
      <c r="D4345" t="s">
        <v>1168</v>
      </c>
      <c r="E4345">
        <v>11.6</v>
      </c>
      <c r="F4345" t="s">
        <v>1169</v>
      </c>
      <c r="G4345" s="71">
        <f>VLOOKUP(M4345,'BASE ARTICLE SAMUEL 25012023 v1'!$A$1:$F$1287,6,FALSE)</f>
        <v>7.4</v>
      </c>
      <c r="H4345" s="6">
        <f>VLOOKUP(M4345,'BASE ARTICLE SAMUEL 25012023 v2'!$A$1:$H$1287,8,FALSE)</f>
        <v>7.77</v>
      </c>
      <c r="I4345">
        <v>11.1</v>
      </c>
      <c r="J4345">
        <f t="shared" si="540"/>
        <v>128.76</v>
      </c>
      <c r="K4345" s="6">
        <f>VLOOKUP(M4345,'BASE ARTICLE SAMUEL 25012023 v2'!$A$1:$K$1287,11,FALSE)</f>
        <v>11.654999999999999</v>
      </c>
      <c r="L4345" s="6">
        <f t="shared" si="541"/>
        <v>135.19799999999998</v>
      </c>
      <c r="M4345" t="s">
        <v>1168</v>
      </c>
      <c r="N4345" t="str">
        <f>VLOOKUP(M4345,'BASE ARTICLE SAMUEL 25012023 v1'!$A$2:$B$1287,2,FALSE)</f>
        <v>AS</v>
      </c>
      <c r="O4345">
        <f t="shared" si="534"/>
        <v>90.131999999999991</v>
      </c>
    </row>
    <row r="4346" spans="1:15" outlineLevel="2" x14ac:dyDescent="0.25">
      <c r="A4346" t="s">
        <v>1278</v>
      </c>
      <c r="B4346" s="74" t="str">
        <f t="shared" si="535"/>
        <v/>
      </c>
      <c r="D4346" t="s">
        <v>2491</v>
      </c>
      <c r="E4346">
        <v>1</v>
      </c>
      <c r="F4346" t="s">
        <v>2492</v>
      </c>
      <c r="G4346" s="71">
        <f>VLOOKUP(M4346,'BASE ARTICLE SAMUEL 25012023 v1'!$A$1:$F$1287,6,FALSE)</f>
        <v>0.67</v>
      </c>
      <c r="H4346" s="6">
        <f>VLOOKUP(M4346,'BASE ARTICLE SAMUEL 25012023 v2'!$A$1:$H$1287,8,FALSE)</f>
        <v>0.67</v>
      </c>
      <c r="I4346">
        <v>0.73699999999999999</v>
      </c>
      <c r="J4346">
        <f t="shared" si="540"/>
        <v>0.73699999999999999</v>
      </c>
      <c r="K4346" s="6">
        <f>VLOOKUP(M4346,'BASE ARTICLE SAMUEL 25012023 v2'!$A$1:$K$1287,11,FALSE)</f>
        <v>0.7370000000000001</v>
      </c>
      <c r="L4346" s="6">
        <f t="shared" si="541"/>
        <v>0.7370000000000001</v>
      </c>
      <c r="M4346" t="s">
        <v>2491</v>
      </c>
      <c r="N4346" t="str">
        <f>VLOOKUP(M4346,'BASE ARTICLE SAMUEL 25012023 v1'!$A$2:$B$1287,2,FALSE)</f>
        <v>AN</v>
      </c>
      <c r="O4346">
        <f t="shared" si="534"/>
        <v>0.67</v>
      </c>
    </row>
    <row r="4347" spans="1:15" outlineLevel="2" x14ac:dyDescent="0.25">
      <c r="A4347" t="s">
        <v>1278</v>
      </c>
      <c r="B4347" s="74" t="str">
        <f t="shared" si="535"/>
        <v/>
      </c>
      <c r="D4347" t="s">
        <v>1194</v>
      </c>
      <c r="E4347">
        <v>4.9800000000000004</v>
      </c>
      <c r="F4347" t="s">
        <v>1195</v>
      </c>
      <c r="G4347" s="71">
        <f>VLOOKUP(M4347,'BASE ARTICLE SAMUEL 25012023 v1'!$A$1:$F$1287,6,FALSE)</f>
        <v>18.3</v>
      </c>
      <c r="H4347" s="6">
        <f>VLOOKUP(M4347,'BASE ARTICLE SAMUEL 25012023 v2'!$A$1:$H$1287,8,FALSE)</f>
        <v>3.0500000000000003</v>
      </c>
      <c r="I4347">
        <v>5.18</v>
      </c>
      <c r="J4347">
        <f t="shared" si="540"/>
        <v>25.796400000000002</v>
      </c>
      <c r="K4347" s="6">
        <f>VLOOKUP(M4347,'BASE ARTICLE SAMUEL 25012023 v2'!$A$1:$K$1287,11,FALSE)</f>
        <v>5.1850000000000005</v>
      </c>
      <c r="L4347" s="6">
        <f t="shared" si="541"/>
        <v>25.821300000000004</v>
      </c>
      <c r="M4347" t="s">
        <v>1194</v>
      </c>
      <c r="N4347" t="str">
        <f>VLOOKUP(M4347,'BASE ARTICLE SAMUEL 25012023 v1'!$A$2:$B$1287,2,FALSE)</f>
        <v>AN</v>
      </c>
      <c r="O4347">
        <f t="shared" si="534"/>
        <v>15.189000000000002</v>
      </c>
    </row>
    <row r="4348" spans="1:15" outlineLevel="2" x14ac:dyDescent="0.25">
      <c r="A4348" t="s">
        <v>1278</v>
      </c>
      <c r="B4348" s="74" t="str">
        <f t="shared" si="535"/>
        <v/>
      </c>
      <c r="D4348" t="s">
        <v>1113</v>
      </c>
      <c r="E4348">
        <v>1</v>
      </c>
      <c r="F4348" t="s">
        <v>1114</v>
      </c>
      <c r="G4348" s="71">
        <f>VLOOKUP(M4348,'BASE ARTICLE SAMUEL 25012023 v1'!$A$1:$F$1287,6,FALSE)</f>
        <v>22.94</v>
      </c>
      <c r="H4348" s="6">
        <f>VLOOKUP(M4348,'BASE ARTICLE SAMUEL 25012023 v2'!$A$1:$H$1287,8,FALSE)</f>
        <v>22.94</v>
      </c>
      <c r="I4348">
        <v>29.6</v>
      </c>
      <c r="J4348">
        <f t="shared" si="540"/>
        <v>29.6</v>
      </c>
      <c r="K4348" s="6">
        <f>VLOOKUP(M4348,'BASE ARTICLE SAMUEL 25012023 v2'!$A$1:$K$1287,11,FALSE)</f>
        <v>29.822000000000003</v>
      </c>
      <c r="L4348" s="6">
        <f t="shared" si="541"/>
        <v>29.822000000000003</v>
      </c>
      <c r="M4348" t="s">
        <v>1113</v>
      </c>
      <c r="N4348" t="str">
        <f>VLOOKUP(M4348,'BASE ARTICLE SAMUEL 25012023 v1'!$A$2:$B$1287,2,FALSE)</f>
        <v>AS</v>
      </c>
      <c r="O4348">
        <f t="shared" si="534"/>
        <v>22.94</v>
      </c>
    </row>
    <row r="4349" spans="1:15" outlineLevel="2" x14ac:dyDescent="0.25">
      <c r="A4349" t="s">
        <v>1278</v>
      </c>
      <c r="B4349" s="74" t="str">
        <f t="shared" si="535"/>
        <v/>
      </c>
      <c r="D4349" t="s">
        <v>1603</v>
      </c>
      <c r="E4349">
        <v>5.94</v>
      </c>
      <c r="F4349" t="s">
        <v>1604</v>
      </c>
      <c r="G4349" s="71">
        <f>VLOOKUP(M4349,'BASE ARTICLE SAMUEL 25012023 v1'!$A$1:$F$1287,6,FALSE)</f>
        <v>50</v>
      </c>
      <c r="H4349" s="6">
        <f>VLOOKUP(M4349,'BASE ARTICLE SAMUEL 25012023 v2'!$A$1:$H$1287,8,FALSE)</f>
        <v>0</v>
      </c>
      <c r="I4349">
        <v>75</v>
      </c>
      <c r="J4349">
        <f t="shared" si="540"/>
        <v>445.50000000000006</v>
      </c>
      <c r="K4349" s="6">
        <f>VLOOKUP(M4349,'BASE ARTICLE SAMUEL 25012023 v2'!$A$1:$K$1287,11,FALSE)</f>
        <v>75</v>
      </c>
      <c r="L4349" s="6">
        <f t="shared" si="541"/>
        <v>445.50000000000006</v>
      </c>
      <c r="M4349" t="s">
        <v>1603</v>
      </c>
      <c r="N4349" t="str">
        <f>VLOOKUP(M4349,'BASE ARTICLE SAMUEL 25012023 v1'!$A$2:$B$1287,2,FALSE)</f>
        <v>AN</v>
      </c>
      <c r="O4349">
        <f t="shared" si="534"/>
        <v>0</v>
      </c>
    </row>
    <row r="4350" spans="1:15" outlineLevel="2" x14ac:dyDescent="0.25">
      <c r="A4350" t="s">
        <v>1278</v>
      </c>
      <c r="B4350" s="74" t="str">
        <f t="shared" si="535"/>
        <v/>
      </c>
      <c r="D4350" t="s">
        <v>1407</v>
      </c>
      <c r="E4350">
        <v>4</v>
      </c>
      <c r="F4350" t="s">
        <v>1408</v>
      </c>
      <c r="G4350" s="71">
        <f>VLOOKUP(M4350,'BASE ARTICLE SAMUEL 25012023 v1'!$A$1:$F$1287,6,FALSE)</f>
        <v>37.979999999999997</v>
      </c>
      <c r="H4350" s="6">
        <f>VLOOKUP(M4350,'BASE ARTICLE SAMUEL 25012023 v2'!$A$1:$H$1287,8,FALSE)</f>
        <v>37.979999999999997</v>
      </c>
      <c r="I4350">
        <v>56.97</v>
      </c>
      <c r="J4350">
        <f t="shared" si="540"/>
        <v>227.88</v>
      </c>
      <c r="K4350" s="6">
        <f>VLOOKUP(M4350,'BASE ARTICLE SAMUEL 25012023 v2'!$A$1:$K$1287,11,FALSE)</f>
        <v>56.97</v>
      </c>
      <c r="L4350" s="6">
        <f t="shared" si="541"/>
        <v>227.88</v>
      </c>
      <c r="M4350" t="s">
        <v>1407</v>
      </c>
      <c r="N4350" t="str">
        <f>VLOOKUP(M4350,'BASE ARTICLE SAMUEL 25012023 v1'!$A$2:$B$1287,2,FALSE)</f>
        <v>AN</v>
      </c>
      <c r="O4350">
        <f t="shared" si="534"/>
        <v>151.91999999999999</v>
      </c>
    </row>
    <row r="4351" spans="1:15" outlineLevel="2" x14ac:dyDescent="0.25">
      <c r="A4351" t="s">
        <v>1278</v>
      </c>
      <c r="B4351" s="74" t="str">
        <f t="shared" si="535"/>
        <v/>
      </c>
      <c r="D4351" t="s">
        <v>1411</v>
      </c>
      <c r="E4351">
        <v>2</v>
      </c>
      <c r="F4351" t="s">
        <v>1412</v>
      </c>
      <c r="G4351" s="71">
        <f>VLOOKUP(M4351,'BASE ARTICLE SAMUEL 25012023 v1'!$A$1:$F$1287,6,FALSE)</f>
        <v>45.09</v>
      </c>
      <c r="H4351" s="6">
        <f>VLOOKUP(M4351,'BASE ARTICLE SAMUEL 25012023 v2'!$A$1:$H$1287,8,FALSE)</f>
        <v>45.09</v>
      </c>
      <c r="I4351">
        <v>67.64</v>
      </c>
      <c r="J4351">
        <f t="shared" si="540"/>
        <v>135.28</v>
      </c>
      <c r="K4351" s="6">
        <f>VLOOKUP(M4351,'BASE ARTICLE SAMUEL 25012023 v2'!$A$1:$K$1287,11,FALSE)</f>
        <v>67.635000000000005</v>
      </c>
      <c r="L4351" s="6">
        <f t="shared" si="541"/>
        <v>135.27000000000001</v>
      </c>
      <c r="M4351" t="s">
        <v>1411</v>
      </c>
      <c r="N4351" t="str">
        <f>VLOOKUP(M4351,'BASE ARTICLE SAMUEL 25012023 v1'!$A$2:$B$1287,2,FALSE)</f>
        <v>AN</v>
      </c>
      <c r="O4351">
        <f t="shared" si="534"/>
        <v>90.18</v>
      </c>
    </row>
    <row r="4352" spans="1:15" outlineLevel="2" x14ac:dyDescent="0.25">
      <c r="A4352" t="s">
        <v>1278</v>
      </c>
      <c r="B4352" s="74" t="str">
        <f t="shared" si="535"/>
        <v/>
      </c>
      <c r="D4352" t="s">
        <v>1361</v>
      </c>
      <c r="E4352">
        <v>29</v>
      </c>
      <c r="F4352" t="s">
        <v>1362</v>
      </c>
      <c r="G4352" s="71">
        <f>VLOOKUP(M4352,'BASE ARTICLE SAMUEL 25012023 v1'!$A$1:$F$1287,6,FALSE)</f>
        <v>0.54</v>
      </c>
      <c r="H4352" s="6">
        <f>VLOOKUP(M4352,'BASE ARTICLE SAMUEL 25012023 v2'!$A$1:$H$1287,8,FALSE)</f>
        <v>0.54</v>
      </c>
      <c r="I4352">
        <v>0.81</v>
      </c>
      <c r="J4352">
        <f t="shared" si="540"/>
        <v>23.490000000000002</v>
      </c>
      <c r="K4352" s="6">
        <f>VLOOKUP(M4352,'BASE ARTICLE SAMUEL 25012023 v2'!$A$1:$K$1287,11,FALSE)</f>
        <v>0.81</v>
      </c>
      <c r="L4352" s="6">
        <f t="shared" si="541"/>
        <v>23.490000000000002</v>
      </c>
      <c r="M4352" t="s">
        <v>1361</v>
      </c>
      <c r="N4352" t="str">
        <f>VLOOKUP(M4352,'BASE ARTICLE SAMUEL 25012023 v1'!$A$2:$B$1287,2,FALSE)</f>
        <v>AN</v>
      </c>
      <c r="O4352">
        <f t="shared" si="534"/>
        <v>15.66</v>
      </c>
    </row>
    <row r="4353" spans="1:15" outlineLevel="2" x14ac:dyDescent="0.25">
      <c r="A4353" t="s">
        <v>1278</v>
      </c>
      <c r="B4353" s="74" t="str">
        <f t="shared" si="535"/>
        <v/>
      </c>
      <c r="D4353" t="s">
        <v>1187</v>
      </c>
      <c r="E4353">
        <v>7.96</v>
      </c>
      <c r="F4353" t="s">
        <v>1188</v>
      </c>
      <c r="G4353" s="71">
        <f>VLOOKUP(M4353,'BASE ARTICLE SAMUEL 25012023 v1'!$A$1:$F$1287,6,FALSE)</f>
        <v>22</v>
      </c>
      <c r="H4353" s="6">
        <f>VLOOKUP(M4353,'BASE ARTICLE SAMUEL 25012023 v2'!$A$1:$H$1287,8,FALSE)</f>
        <v>3.63</v>
      </c>
      <c r="I4353">
        <v>5.18</v>
      </c>
      <c r="J4353">
        <f t="shared" si="540"/>
        <v>41.232799999999997</v>
      </c>
      <c r="K4353" s="6">
        <f>VLOOKUP(M4353,'BASE ARTICLE SAMUEL 25012023 v2'!$A$1:$K$1287,11,FALSE)</f>
        <v>5.4450000000000003</v>
      </c>
      <c r="L4353" s="6">
        <f t="shared" si="541"/>
        <v>43.342200000000005</v>
      </c>
      <c r="M4353" t="s">
        <v>1187</v>
      </c>
      <c r="N4353" t="str">
        <f>VLOOKUP(M4353,'BASE ARTICLE SAMUEL 25012023 v1'!$A$2:$B$1287,2,FALSE)</f>
        <v>AN</v>
      </c>
      <c r="O4353">
        <f t="shared" ref="O4353:O4420" si="542">E4353*H4353</f>
        <v>28.8948</v>
      </c>
    </row>
    <row r="4354" spans="1:15" outlineLevel="2" x14ac:dyDescent="0.25">
      <c r="A4354" t="s">
        <v>1278</v>
      </c>
      <c r="B4354" s="74" t="str">
        <f t="shared" si="535"/>
        <v/>
      </c>
      <c r="D4354" t="s">
        <v>1587</v>
      </c>
      <c r="E4354">
        <v>4</v>
      </c>
      <c r="F4354" t="s">
        <v>1588</v>
      </c>
      <c r="G4354" s="71">
        <f>VLOOKUP(M4354,'BASE ARTICLE SAMUEL 25012023 v1'!$A$1:$F$1287,6,FALSE)</f>
        <v>0.37</v>
      </c>
      <c r="H4354" s="6">
        <f>VLOOKUP(M4354,'BASE ARTICLE SAMUEL 25012023 v2'!$A$1:$H$1287,8,FALSE)</f>
        <v>0.37</v>
      </c>
      <c r="I4354">
        <v>0.55000000000000004</v>
      </c>
      <c r="J4354">
        <f t="shared" si="540"/>
        <v>2.2000000000000002</v>
      </c>
      <c r="K4354" s="6">
        <f>VLOOKUP(M4354,'BASE ARTICLE SAMUEL 25012023 v2'!$A$1:$K$1287,11,FALSE)</f>
        <v>0.55000000000000004</v>
      </c>
      <c r="L4354" s="6">
        <f t="shared" si="541"/>
        <v>2.2000000000000002</v>
      </c>
      <c r="M4354" t="s">
        <v>1587</v>
      </c>
      <c r="N4354" t="str">
        <f>VLOOKUP(M4354,'BASE ARTICLE SAMUEL 25012023 v1'!$A$2:$B$1287,2,FALSE)</f>
        <v>AS</v>
      </c>
      <c r="O4354">
        <f t="shared" si="542"/>
        <v>1.48</v>
      </c>
    </row>
    <row r="4355" spans="1:15" outlineLevel="2" x14ac:dyDescent="0.25">
      <c r="A4355" t="s">
        <v>1278</v>
      </c>
      <c r="B4355" s="74" t="str">
        <f t="shared" si="535"/>
        <v/>
      </c>
      <c r="D4355" t="s">
        <v>1589</v>
      </c>
      <c r="E4355">
        <v>4</v>
      </c>
      <c r="F4355" t="s">
        <v>1590</v>
      </c>
      <c r="G4355" s="71">
        <f>VLOOKUP(M4355,'BASE ARTICLE SAMUEL 25012023 v1'!$A$1:$F$1287,6,FALSE)</f>
        <v>1.05</v>
      </c>
      <c r="H4355" s="6">
        <f>VLOOKUP(M4355,'BASE ARTICLE SAMUEL 25012023 v2'!$A$1:$H$1287,8,FALSE)</f>
        <v>1.05</v>
      </c>
      <c r="I4355">
        <v>1.58</v>
      </c>
      <c r="J4355">
        <f t="shared" si="540"/>
        <v>6.32</v>
      </c>
      <c r="K4355" s="6">
        <f>VLOOKUP(M4355,'BASE ARTICLE SAMUEL 25012023 v2'!$A$1:$K$1287,11,FALSE)</f>
        <v>1.58</v>
      </c>
      <c r="L4355" s="6">
        <f t="shared" si="541"/>
        <v>6.32</v>
      </c>
      <c r="M4355" t="s">
        <v>1589</v>
      </c>
      <c r="N4355" t="str">
        <f>VLOOKUP(M4355,'BASE ARTICLE SAMUEL 25012023 v1'!$A$2:$B$1287,2,FALSE)</f>
        <v>AS</v>
      </c>
      <c r="O4355">
        <f t="shared" si="542"/>
        <v>4.2</v>
      </c>
    </row>
    <row r="4356" spans="1:15" outlineLevel="2" x14ac:dyDescent="0.25">
      <c r="A4356" t="s">
        <v>1278</v>
      </c>
      <c r="B4356" s="74" t="str">
        <f t="shared" ref="B4356:B4419" si="543">MID(A4356,7,100)</f>
        <v/>
      </c>
      <c r="D4356" t="s">
        <v>1546</v>
      </c>
      <c r="E4356">
        <v>2</v>
      </c>
      <c r="F4356" t="s">
        <v>1547</v>
      </c>
      <c r="G4356" s="71">
        <f>VLOOKUP(M4356,'BASE ARTICLE SAMUEL 25012023 v1'!$A$1:$F$1287,6,FALSE)</f>
        <v>5.2</v>
      </c>
      <c r="H4356" s="6">
        <f>VLOOKUP(M4356,'BASE ARTICLE SAMUEL 25012023 v2'!$A$1:$H$1287,8,FALSE)</f>
        <v>5.2</v>
      </c>
      <c r="I4356">
        <v>5.72</v>
      </c>
      <c r="J4356">
        <f t="shared" si="540"/>
        <v>11.44</v>
      </c>
      <c r="K4356" s="6">
        <f>VLOOKUP(M4356,'BASE ARTICLE SAMUEL 25012023 v2'!$A$1:$K$1287,11,FALSE)</f>
        <v>5.7200000000000006</v>
      </c>
      <c r="L4356" s="6">
        <f t="shared" si="541"/>
        <v>11.440000000000001</v>
      </c>
      <c r="M4356" t="s">
        <v>1546</v>
      </c>
      <c r="N4356" t="str">
        <f>VLOOKUP(M4356,'BASE ARTICLE SAMUEL 25012023 v1'!$A$2:$B$1287,2,FALSE)</f>
        <v>AN</v>
      </c>
      <c r="O4356">
        <f t="shared" si="542"/>
        <v>10.4</v>
      </c>
    </row>
    <row r="4357" spans="1:15" outlineLevel="1" x14ac:dyDescent="0.25">
      <c r="A4357" s="74" t="s">
        <v>4350</v>
      </c>
      <c r="B4357" s="74" t="str">
        <f t="shared" si="543"/>
        <v>PCG5EH</v>
      </c>
      <c r="H4357" s="6" t="e">
        <f>VLOOKUP(M4357,'BASE ARTICLE SAMUEL 25012023 v2'!$A$1:$H$1287,8,FALSE)</f>
        <v>#N/A</v>
      </c>
      <c r="K4357" s="6" t="e">
        <f>VLOOKUP(M4357,'BASE ARTICLE SAMUEL 25012023 v2'!$A$1:$K$1287,11,FALSE)</f>
        <v>#N/A</v>
      </c>
      <c r="L4357" s="6">
        <f>SUBTOTAL(9,L4340:L4356)</f>
        <v>1174.2515000000003</v>
      </c>
      <c r="O4357">
        <f>SUBTOTAL(9,O4340:O4356)</f>
        <v>494.47979999999995</v>
      </c>
    </row>
    <row r="4358" spans="1:15" outlineLevel="2" x14ac:dyDescent="0.25">
      <c r="A4358" t="s">
        <v>1282</v>
      </c>
      <c r="B4358" s="74" t="str">
        <f t="shared" si="543"/>
        <v>B</v>
      </c>
      <c r="D4358" t="s">
        <v>2491</v>
      </c>
      <c r="E4358">
        <v>1</v>
      </c>
      <c r="F4358" t="s">
        <v>2492</v>
      </c>
      <c r="G4358" s="71">
        <f>VLOOKUP(M4358,'BASE ARTICLE SAMUEL 25012023 v1'!$A$1:$F$1287,6,FALSE)</f>
        <v>0.67</v>
      </c>
      <c r="H4358" s="6">
        <f>VLOOKUP(M4358,'BASE ARTICLE SAMUEL 25012023 v2'!$A$1:$H$1287,8,FALSE)</f>
        <v>0.67</v>
      </c>
      <c r="I4358">
        <v>0.73699999999999999</v>
      </c>
      <c r="J4358">
        <f t="shared" ref="J4358:J4373" si="544">E4358*I4358</f>
        <v>0.73699999999999999</v>
      </c>
      <c r="K4358" s="6">
        <f>VLOOKUP(M4358,'BASE ARTICLE SAMUEL 25012023 v2'!$A$1:$K$1287,11,FALSE)</f>
        <v>0.7370000000000001</v>
      </c>
      <c r="L4358" s="6">
        <f t="shared" ref="L4358:L4373" si="545">E4358*K4358</f>
        <v>0.7370000000000001</v>
      </c>
      <c r="M4358" t="s">
        <v>2491</v>
      </c>
      <c r="N4358" t="str">
        <f>VLOOKUP(M4358,'BASE ARTICLE SAMUEL 25012023 v1'!$A$2:$B$1287,2,FALSE)</f>
        <v>AN</v>
      </c>
      <c r="O4358">
        <f t="shared" si="542"/>
        <v>0.67</v>
      </c>
    </row>
    <row r="4359" spans="1:15" outlineLevel="2" x14ac:dyDescent="0.25">
      <c r="A4359" t="s">
        <v>1282</v>
      </c>
      <c r="B4359" s="74" t="str">
        <f t="shared" si="543"/>
        <v>B</v>
      </c>
      <c r="D4359" t="s">
        <v>1423</v>
      </c>
      <c r="E4359">
        <v>2</v>
      </c>
      <c r="F4359" t="s">
        <v>1424</v>
      </c>
      <c r="G4359" s="71">
        <f>VLOOKUP(M4359,'BASE ARTICLE SAMUEL 25012023 v1'!$A$1:$F$1287,6,FALSE)</f>
        <v>8.93</v>
      </c>
      <c r="H4359" s="6">
        <f>VLOOKUP(M4359,'BASE ARTICLE SAMUEL 25012023 v2'!$A$1:$H$1287,8,FALSE)</f>
        <v>8.93</v>
      </c>
      <c r="I4359">
        <v>13.39</v>
      </c>
      <c r="J4359">
        <f t="shared" si="544"/>
        <v>26.78</v>
      </c>
      <c r="K4359" s="6">
        <f>VLOOKUP(M4359,'BASE ARTICLE SAMUEL 25012023 v2'!$A$1:$K$1287,11,FALSE)</f>
        <v>13.395</v>
      </c>
      <c r="L4359" s="6">
        <f t="shared" si="545"/>
        <v>26.79</v>
      </c>
      <c r="M4359" t="s">
        <v>1423</v>
      </c>
      <c r="N4359" t="str">
        <f>VLOOKUP(M4359,'BASE ARTICLE SAMUEL 25012023 v1'!$A$2:$B$1287,2,FALSE)</f>
        <v>AN</v>
      </c>
      <c r="O4359">
        <f t="shared" si="542"/>
        <v>17.86</v>
      </c>
    </row>
    <row r="4360" spans="1:15" outlineLevel="2" x14ac:dyDescent="0.25">
      <c r="A4360" t="s">
        <v>1282</v>
      </c>
      <c r="B4360" s="74" t="str">
        <f t="shared" si="543"/>
        <v>B</v>
      </c>
      <c r="D4360" t="s">
        <v>1603</v>
      </c>
      <c r="E4360">
        <v>5.1100000000000003</v>
      </c>
      <c r="F4360" t="s">
        <v>1604</v>
      </c>
      <c r="G4360" s="71">
        <f>VLOOKUP(M4360,'BASE ARTICLE SAMUEL 25012023 v1'!$A$1:$F$1287,6,FALSE)</f>
        <v>50</v>
      </c>
      <c r="H4360" s="6">
        <f>VLOOKUP(M4360,'BASE ARTICLE SAMUEL 25012023 v2'!$A$1:$H$1287,8,FALSE)</f>
        <v>0</v>
      </c>
      <c r="I4360">
        <v>75</v>
      </c>
      <c r="J4360">
        <f t="shared" si="544"/>
        <v>383.25</v>
      </c>
      <c r="K4360" s="6">
        <f>VLOOKUP(M4360,'BASE ARTICLE SAMUEL 25012023 v2'!$A$1:$K$1287,11,FALSE)</f>
        <v>75</v>
      </c>
      <c r="L4360" s="6">
        <f t="shared" si="545"/>
        <v>383.25</v>
      </c>
      <c r="M4360" t="s">
        <v>1603</v>
      </c>
      <c r="N4360" t="str">
        <f>VLOOKUP(M4360,'BASE ARTICLE SAMUEL 25012023 v1'!$A$2:$B$1287,2,FALSE)</f>
        <v>AN</v>
      </c>
      <c r="O4360">
        <f t="shared" si="542"/>
        <v>0</v>
      </c>
    </row>
    <row r="4361" spans="1:15" outlineLevel="2" x14ac:dyDescent="0.25">
      <c r="A4361" t="s">
        <v>1282</v>
      </c>
      <c r="B4361" s="74" t="str">
        <f t="shared" si="543"/>
        <v>B</v>
      </c>
      <c r="D4361" t="s">
        <v>2489</v>
      </c>
      <c r="E4361">
        <v>1</v>
      </c>
      <c r="F4361" t="s">
        <v>2490</v>
      </c>
      <c r="G4361" s="71">
        <f>VLOOKUP(M4361,'BASE ARTICLE SAMUEL 25012023 v1'!$A$1:$F$1287,6,FALSE)</f>
        <v>20.5</v>
      </c>
      <c r="H4361" s="6">
        <f>VLOOKUP(M4361,'BASE ARTICLE SAMUEL 25012023 v2'!$A$1:$H$1287,8,FALSE)</f>
        <v>20.5</v>
      </c>
      <c r="I4361">
        <v>33</v>
      </c>
      <c r="J4361">
        <f t="shared" si="544"/>
        <v>33</v>
      </c>
      <c r="K4361" s="6">
        <f>VLOOKUP(M4361,'BASE ARTICLE SAMUEL 25012023 v2'!$A$1:$K$1287,11,FALSE)</f>
        <v>22.55</v>
      </c>
      <c r="L4361" s="6">
        <f t="shared" si="545"/>
        <v>22.55</v>
      </c>
      <c r="M4361" t="s">
        <v>2489</v>
      </c>
      <c r="N4361" t="str">
        <f>VLOOKUP(M4361,'BASE ARTICLE SAMUEL 25012023 v1'!$A$2:$B$1287,2,FALSE)</f>
        <v>AN</v>
      </c>
      <c r="O4361">
        <f t="shared" si="542"/>
        <v>20.5</v>
      </c>
    </row>
    <row r="4362" spans="1:15" outlineLevel="2" x14ac:dyDescent="0.25">
      <c r="A4362" t="s">
        <v>1282</v>
      </c>
      <c r="B4362" s="74" t="str">
        <f t="shared" si="543"/>
        <v>B</v>
      </c>
      <c r="D4362" t="s">
        <v>1404</v>
      </c>
      <c r="E4362">
        <v>2</v>
      </c>
      <c r="F4362" t="s">
        <v>1405</v>
      </c>
      <c r="G4362" s="71">
        <f>VLOOKUP(M4362,'BASE ARTICLE SAMUEL 25012023 v1'!$A$1:$F$1287,6,FALSE)</f>
        <v>36.090000000000003</v>
      </c>
      <c r="H4362" s="6">
        <f>VLOOKUP(M4362,'BASE ARTICLE SAMUEL 25012023 v2'!$A$1:$H$1287,8,FALSE)</f>
        <v>36.090000000000003</v>
      </c>
      <c r="I4362">
        <v>54.14</v>
      </c>
      <c r="J4362">
        <f t="shared" si="544"/>
        <v>108.28</v>
      </c>
      <c r="K4362" s="6">
        <f>VLOOKUP(M4362,'BASE ARTICLE SAMUEL 25012023 v2'!$A$1:$K$1287,11,FALSE)</f>
        <v>54.135000000000005</v>
      </c>
      <c r="L4362" s="6">
        <f t="shared" si="545"/>
        <v>108.27000000000001</v>
      </c>
      <c r="M4362" t="s">
        <v>1404</v>
      </c>
      <c r="N4362" t="str">
        <f>VLOOKUP(M4362,'BASE ARTICLE SAMUEL 25012023 v1'!$A$2:$B$1287,2,FALSE)</f>
        <v>AN</v>
      </c>
      <c r="O4362">
        <f t="shared" si="542"/>
        <v>72.180000000000007</v>
      </c>
    </row>
    <row r="4363" spans="1:15" outlineLevel="2" x14ac:dyDescent="0.25">
      <c r="A4363" t="s">
        <v>1282</v>
      </c>
      <c r="B4363" s="74" t="str">
        <f t="shared" si="543"/>
        <v>B</v>
      </c>
      <c r="D4363" t="s">
        <v>1404</v>
      </c>
      <c r="E4363">
        <v>4</v>
      </c>
      <c r="F4363" t="s">
        <v>1405</v>
      </c>
      <c r="G4363" s="71">
        <f>VLOOKUP(M4363,'BASE ARTICLE SAMUEL 25012023 v1'!$A$1:$F$1287,6,FALSE)</f>
        <v>36.090000000000003</v>
      </c>
      <c r="H4363" s="6">
        <f>VLOOKUP(M4363,'BASE ARTICLE SAMUEL 25012023 v2'!$A$1:$H$1287,8,FALSE)</f>
        <v>36.090000000000003</v>
      </c>
      <c r="I4363">
        <v>54.14</v>
      </c>
      <c r="J4363">
        <f t="shared" si="544"/>
        <v>216.56</v>
      </c>
      <c r="K4363" s="6">
        <f>VLOOKUP(M4363,'BASE ARTICLE SAMUEL 25012023 v2'!$A$1:$K$1287,11,FALSE)</f>
        <v>54.135000000000005</v>
      </c>
      <c r="L4363" s="6">
        <f t="shared" si="545"/>
        <v>216.54000000000002</v>
      </c>
      <c r="M4363" t="s">
        <v>1404</v>
      </c>
      <c r="N4363" t="str">
        <f>VLOOKUP(M4363,'BASE ARTICLE SAMUEL 25012023 v1'!$A$2:$B$1287,2,FALSE)</f>
        <v>AN</v>
      </c>
      <c r="O4363">
        <f t="shared" si="542"/>
        <v>144.36000000000001</v>
      </c>
    </row>
    <row r="4364" spans="1:15" outlineLevel="2" x14ac:dyDescent="0.25">
      <c r="A4364" t="s">
        <v>1282</v>
      </c>
      <c r="B4364" s="74" t="str">
        <f t="shared" si="543"/>
        <v>B</v>
      </c>
      <c r="D4364" t="s">
        <v>1409</v>
      </c>
      <c r="E4364">
        <v>2</v>
      </c>
      <c r="F4364" t="s">
        <v>1410</v>
      </c>
      <c r="G4364" s="71">
        <f>VLOOKUP(M4364,'BASE ARTICLE SAMUEL 25012023 v1'!$A$1:$F$1287,6,FALSE)</f>
        <v>39.96</v>
      </c>
      <c r="H4364" s="6">
        <f>VLOOKUP(M4364,'BASE ARTICLE SAMUEL 25012023 v2'!$A$1:$H$1287,8,FALSE)</f>
        <v>39.96</v>
      </c>
      <c r="I4364">
        <v>59.94</v>
      </c>
      <c r="J4364">
        <f t="shared" si="544"/>
        <v>119.88</v>
      </c>
      <c r="K4364" s="6">
        <f>VLOOKUP(M4364,'BASE ARTICLE SAMUEL 25012023 v2'!$A$1:$K$1287,11,FALSE)</f>
        <v>59.94</v>
      </c>
      <c r="L4364" s="6">
        <f t="shared" si="545"/>
        <v>119.88</v>
      </c>
      <c r="M4364" t="s">
        <v>1409</v>
      </c>
      <c r="N4364" t="str">
        <f>VLOOKUP(M4364,'BASE ARTICLE SAMUEL 25012023 v1'!$A$2:$B$1287,2,FALSE)</f>
        <v>AN</v>
      </c>
      <c r="O4364">
        <f t="shared" si="542"/>
        <v>79.92</v>
      </c>
    </row>
    <row r="4365" spans="1:15" outlineLevel="2" x14ac:dyDescent="0.25">
      <c r="A4365" t="s">
        <v>1282</v>
      </c>
      <c r="B4365" s="74" t="str">
        <f t="shared" si="543"/>
        <v>B</v>
      </c>
      <c r="D4365" t="s">
        <v>1432</v>
      </c>
      <c r="E4365">
        <v>2</v>
      </c>
      <c r="F4365" t="s">
        <v>1433</v>
      </c>
      <c r="G4365" s="71">
        <f>VLOOKUP(M4365,'BASE ARTICLE SAMUEL 25012023 v1'!$A$1:$F$1287,6,FALSE)</f>
        <v>4.9800000000000004</v>
      </c>
      <c r="H4365" s="6">
        <f>VLOOKUP(M4365,'BASE ARTICLE SAMUEL 25012023 v2'!$A$1:$H$1287,8,FALSE)</f>
        <v>4.9800000000000004</v>
      </c>
      <c r="I4365">
        <v>7.46</v>
      </c>
      <c r="J4365">
        <f t="shared" si="544"/>
        <v>14.92</v>
      </c>
      <c r="K4365" s="6">
        <f>VLOOKUP(M4365,'BASE ARTICLE SAMUEL 25012023 v2'!$A$1:$K$1287,11,FALSE)</f>
        <v>7.4700000000000006</v>
      </c>
      <c r="L4365" s="6">
        <f t="shared" si="545"/>
        <v>14.940000000000001</v>
      </c>
      <c r="M4365" t="s">
        <v>1432</v>
      </c>
      <c r="N4365" t="str">
        <f>VLOOKUP(M4365,'BASE ARTICLE SAMUEL 25012023 v1'!$A$2:$B$1287,2,FALSE)</f>
        <v>AN</v>
      </c>
      <c r="O4365">
        <f t="shared" si="542"/>
        <v>9.9600000000000009</v>
      </c>
    </row>
    <row r="4366" spans="1:15" outlineLevel="2" x14ac:dyDescent="0.25">
      <c r="A4366" t="s">
        <v>1282</v>
      </c>
      <c r="B4366" s="74" t="str">
        <f t="shared" si="543"/>
        <v>B</v>
      </c>
      <c r="D4366" t="s">
        <v>1432</v>
      </c>
      <c r="E4366">
        <v>4</v>
      </c>
      <c r="F4366" t="s">
        <v>1433</v>
      </c>
      <c r="G4366" s="71">
        <f>VLOOKUP(M4366,'BASE ARTICLE SAMUEL 25012023 v1'!$A$1:$F$1287,6,FALSE)</f>
        <v>4.9800000000000004</v>
      </c>
      <c r="H4366" s="6">
        <f>VLOOKUP(M4366,'BASE ARTICLE SAMUEL 25012023 v2'!$A$1:$H$1287,8,FALSE)</f>
        <v>4.9800000000000004</v>
      </c>
      <c r="I4366">
        <v>7.46</v>
      </c>
      <c r="J4366">
        <f t="shared" si="544"/>
        <v>29.84</v>
      </c>
      <c r="K4366" s="6">
        <f>VLOOKUP(M4366,'BASE ARTICLE SAMUEL 25012023 v2'!$A$1:$K$1287,11,FALSE)</f>
        <v>7.4700000000000006</v>
      </c>
      <c r="L4366" s="6">
        <f t="shared" si="545"/>
        <v>29.880000000000003</v>
      </c>
      <c r="M4366" t="s">
        <v>1432</v>
      </c>
      <c r="N4366" t="str">
        <f>VLOOKUP(M4366,'BASE ARTICLE SAMUEL 25012023 v1'!$A$2:$B$1287,2,FALSE)</f>
        <v>AN</v>
      </c>
      <c r="O4366">
        <f t="shared" si="542"/>
        <v>19.920000000000002</v>
      </c>
    </row>
    <row r="4367" spans="1:15" outlineLevel="2" x14ac:dyDescent="0.25">
      <c r="A4367" t="s">
        <v>1282</v>
      </c>
      <c r="B4367" s="74" t="str">
        <f t="shared" si="543"/>
        <v>B</v>
      </c>
      <c r="D4367" t="s">
        <v>1438</v>
      </c>
      <c r="E4367">
        <v>2</v>
      </c>
      <c r="F4367" t="s">
        <v>1439</v>
      </c>
      <c r="G4367" s="71">
        <f>VLOOKUP(M4367,'BASE ARTICLE SAMUEL 25012023 v1'!$A$1:$F$1287,6,FALSE)</f>
        <v>5.51</v>
      </c>
      <c r="H4367" s="6">
        <f>VLOOKUP(M4367,'BASE ARTICLE SAMUEL 25012023 v2'!$A$1:$H$1287,8,FALSE)</f>
        <v>5.51</v>
      </c>
      <c r="I4367">
        <v>8.26</v>
      </c>
      <c r="J4367">
        <f t="shared" si="544"/>
        <v>16.52</v>
      </c>
      <c r="K4367" s="6">
        <f>VLOOKUP(M4367,'BASE ARTICLE SAMUEL 25012023 v2'!$A$1:$K$1287,11,FALSE)</f>
        <v>8.2650000000000006</v>
      </c>
      <c r="L4367" s="6">
        <f t="shared" si="545"/>
        <v>16.53</v>
      </c>
      <c r="M4367" t="s">
        <v>1438</v>
      </c>
      <c r="N4367" t="str">
        <f>VLOOKUP(M4367,'BASE ARTICLE SAMUEL 25012023 v1'!$A$2:$B$1287,2,FALSE)</f>
        <v>AN</v>
      </c>
      <c r="O4367">
        <f t="shared" si="542"/>
        <v>11.02</v>
      </c>
    </row>
    <row r="4368" spans="1:15" outlineLevel="2" x14ac:dyDescent="0.25">
      <c r="A4368" t="s">
        <v>1282</v>
      </c>
      <c r="B4368" s="74" t="str">
        <f t="shared" si="543"/>
        <v>B</v>
      </c>
      <c r="D4368" t="s">
        <v>1187</v>
      </c>
      <c r="E4368">
        <v>4</v>
      </c>
      <c r="F4368" t="s">
        <v>1188</v>
      </c>
      <c r="G4368" s="71">
        <f>VLOOKUP(M4368,'BASE ARTICLE SAMUEL 25012023 v1'!$A$1:$F$1287,6,FALSE)</f>
        <v>22</v>
      </c>
      <c r="H4368" s="6">
        <f>VLOOKUP(M4368,'BASE ARTICLE SAMUEL 25012023 v2'!$A$1:$H$1287,8,FALSE)</f>
        <v>3.63</v>
      </c>
      <c r="I4368">
        <v>5.18</v>
      </c>
      <c r="J4368">
        <f t="shared" si="544"/>
        <v>20.72</v>
      </c>
      <c r="K4368" s="6">
        <f>VLOOKUP(M4368,'BASE ARTICLE SAMUEL 25012023 v2'!$A$1:$K$1287,11,FALSE)</f>
        <v>5.4450000000000003</v>
      </c>
      <c r="L4368" s="6">
        <f t="shared" si="545"/>
        <v>21.78</v>
      </c>
      <c r="M4368" t="s">
        <v>1187</v>
      </c>
      <c r="N4368" t="str">
        <f>VLOOKUP(M4368,'BASE ARTICLE SAMUEL 25012023 v1'!$A$2:$B$1287,2,FALSE)</f>
        <v>AN</v>
      </c>
      <c r="O4368">
        <f t="shared" si="542"/>
        <v>14.52</v>
      </c>
    </row>
    <row r="4369" spans="1:15" outlineLevel="2" x14ac:dyDescent="0.25">
      <c r="A4369" t="s">
        <v>1282</v>
      </c>
      <c r="B4369" s="74" t="str">
        <f t="shared" si="543"/>
        <v>B</v>
      </c>
      <c r="D4369">
        <v>8110608018</v>
      </c>
      <c r="E4369">
        <v>120</v>
      </c>
      <c r="F4369" t="s">
        <v>1228</v>
      </c>
      <c r="G4369" s="71">
        <f>VLOOKUP(M4369,'BASE ARTICLE SAMUEL 25012023 v1'!$A$1:$F$1287,6,FALSE)</f>
        <v>0.41</v>
      </c>
      <c r="H4369" s="6">
        <f>VLOOKUP(M4369,'BASE ARTICLE SAMUEL 25012023 v2'!$A$1:$H$1287,8,FALSE)</f>
        <v>0.41</v>
      </c>
      <c r="I4369">
        <v>0.54500000000000004</v>
      </c>
      <c r="J4369">
        <f t="shared" si="544"/>
        <v>65.400000000000006</v>
      </c>
      <c r="K4369" s="6">
        <f>VLOOKUP(M4369,'BASE ARTICLE SAMUEL 25012023 v2'!$A$1:$K$1287,11,FALSE)</f>
        <v>0.54530000000000001</v>
      </c>
      <c r="L4369" s="6">
        <f t="shared" si="545"/>
        <v>65.436000000000007</v>
      </c>
      <c r="M4369">
        <v>8110608018</v>
      </c>
      <c r="N4369" t="str">
        <f>VLOOKUP(M4369,'BASE ARTICLE SAMUEL 25012023 v1'!$A$2:$B$1287,2,FALSE)</f>
        <v>AN</v>
      </c>
      <c r="O4369">
        <f t="shared" si="542"/>
        <v>49.199999999999996</v>
      </c>
    </row>
    <row r="4370" spans="1:15" outlineLevel="2" x14ac:dyDescent="0.25">
      <c r="A4370" t="s">
        <v>1282</v>
      </c>
      <c r="B4370" s="74" t="str">
        <f t="shared" si="543"/>
        <v>B</v>
      </c>
      <c r="D4370">
        <v>8412602518</v>
      </c>
      <c r="E4370">
        <v>10</v>
      </c>
      <c r="F4370" t="s">
        <v>1483</v>
      </c>
      <c r="G4370" s="71">
        <f>VLOOKUP(M4370,'BASE ARTICLE SAMUEL 25012023 v1'!$A$1:$F$1287,6,FALSE)</f>
        <v>0.04</v>
      </c>
      <c r="H4370" s="6">
        <f>VLOOKUP(M4370,'BASE ARTICLE SAMUEL 25012023 v2'!$A$1:$H$1287,8,FALSE)</f>
        <v>0.04</v>
      </c>
      <c r="I4370">
        <v>0.05</v>
      </c>
      <c r="J4370">
        <f t="shared" si="544"/>
        <v>0.5</v>
      </c>
      <c r="K4370" s="6">
        <f>VLOOKUP(M4370,'BASE ARTICLE SAMUEL 25012023 v2'!$A$1:$K$1287,11,FALSE)</f>
        <v>0.05</v>
      </c>
      <c r="L4370" s="6">
        <f t="shared" si="545"/>
        <v>0.5</v>
      </c>
      <c r="M4370">
        <v>8412602518</v>
      </c>
      <c r="N4370" t="str">
        <f>VLOOKUP(M4370,'BASE ARTICLE SAMUEL 25012023 v1'!$A$2:$B$1287,2,FALSE)</f>
        <v>AN</v>
      </c>
      <c r="O4370">
        <f t="shared" si="542"/>
        <v>0.4</v>
      </c>
    </row>
    <row r="4371" spans="1:15" outlineLevel="2" x14ac:dyDescent="0.25">
      <c r="A4371" t="s">
        <v>1282</v>
      </c>
      <c r="B4371" s="74" t="str">
        <f t="shared" si="543"/>
        <v>B</v>
      </c>
      <c r="D4371">
        <v>8710605018</v>
      </c>
      <c r="E4371">
        <v>10</v>
      </c>
      <c r="F4371" t="s">
        <v>1896</v>
      </c>
      <c r="G4371" s="71">
        <f>VLOOKUP(M4371,'BASE ARTICLE SAMUEL 25012023 v1'!$A$1:$F$1287,6,FALSE)</f>
        <v>0.2</v>
      </c>
      <c r="H4371" s="6">
        <f>VLOOKUP(M4371,'BASE ARTICLE SAMUEL 25012023 v2'!$A$1:$H$1287,8,FALSE)</f>
        <v>0.2</v>
      </c>
      <c r="I4371">
        <v>0.3</v>
      </c>
      <c r="J4371">
        <f t="shared" si="544"/>
        <v>3</v>
      </c>
      <c r="K4371" s="6">
        <f>VLOOKUP(M4371,'BASE ARTICLE SAMUEL 25012023 v2'!$A$1:$K$1287,11,FALSE)</f>
        <v>0.30000000000000004</v>
      </c>
      <c r="L4371" s="6">
        <f t="shared" si="545"/>
        <v>3.0000000000000004</v>
      </c>
      <c r="M4371">
        <v>8710605018</v>
      </c>
      <c r="N4371" t="str">
        <f>VLOOKUP(M4371,'BASE ARTICLE SAMUEL 25012023 v1'!$A$2:$B$1287,2,FALSE)</f>
        <v>AN</v>
      </c>
      <c r="O4371">
        <f t="shared" si="542"/>
        <v>2</v>
      </c>
    </row>
    <row r="4372" spans="1:15" outlineLevel="2" x14ac:dyDescent="0.25">
      <c r="A4372" t="s">
        <v>1282</v>
      </c>
      <c r="B4372" s="74" t="str">
        <f t="shared" si="543"/>
        <v>B</v>
      </c>
      <c r="D4372">
        <v>8434000618</v>
      </c>
      <c r="E4372">
        <v>10</v>
      </c>
      <c r="F4372" t="s">
        <v>1485</v>
      </c>
      <c r="G4372" s="71">
        <f>VLOOKUP(M4372,'BASE ARTICLE SAMUEL 25012023 v1'!$A$1:$F$1287,6,FALSE)</f>
        <v>0.02</v>
      </c>
      <c r="H4372" s="6">
        <f>VLOOKUP(M4372,'BASE ARTICLE SAMUEL 25012023 v2'!$A$1:$H$1287,8,FALSE)</f>
        <v>0.02</v>
      </c>
      <c r="I4372">
        <v>0.03</v>
      </c>
      <c r="J4372">
        <f t="shared" si="544"/>
        <v>0.3</v>
      </c>
      <c r="K4372" s="6">
        <f>VLOOKUP(M4372,'BASE ARTICLE SAMUEL 25012023 v2'!$A$1:$K$1287,11,FALSE)</f>
        <v>0.03</v>
      </c>
      <c r="L4372" s="6">
        <f t="shared" si="545"/>
        <v>0.3</v>
      </c>
      <c r="M4372">
        <v>8434000618</v>
      </c>
      <c r="N4372" t="str">
        <f>VLOOKUP(M4372,'BASE ARTICLE SAMUEL 25012023 v1'!$A$2:$B$1287,2,FALSE)</f>
        <v>AN</v>
      </c>
      <c r="O4372">
        <f t="shared" si="542"/>
        <v>0.2</v>
      </c>
    </row>
    <row r="4373" spans="1:15" outlineLevel="2" x14ac:dyDescent="0.25">
      <c r="A4373" t="s">
        <v>1282</v>
      </c>
      <c r="B4373" s="74" t="str">
        <f t="shared" si="543"/>
        <v>B</v>
      </c>
      <c r="D4373">
        <v>8210707018</v>
      </c>
      <c r="E4373">
        <v>50</v>
      </c>
      <c r="F4373" t="s">
        <v>1230</v>
      </c>
      <c r="G4373" s="71">
        <f>VLOOKUP(M4373,'BASE ARTICLE SAMUEL 25012023 v1'!$A$1:$F$1287,6,FALSE)</f>
        <v>0.24</v>
      </c>
      <c r="H4373" s="6">
        <f>VLOOKUP(M4373,'BASE ARTICLE SAMUEL 25012023 v2'!$A$1:$H$1287,8,FALSE)</f>
        <v>0.24</v>
      </c>
      <c r="I4373">
        <v>0.35</v>
      </c>
      <c r="J4373">
        <f t="shared" si="544"/>
        <v>17.5</v>
      </c>
      <c r="K4373" s="6">
        <f>VLOOKUP(M4373,'BASE ARTICLE SAMUEL 25012023 v2'!$A$1:$K$1287,11,FALSE)</f>
        <v>0.34999999199999998</v>
      </c>
      <c r="L4373" s="6">
        <f t="shared" si="545"/>
        <v>17.499999599999999</v>
      </c>
      <c r="M4373">
        <v>8210707018</v>
      </c>
      <c r="N4373" t="str">
        <f>VLOOKUP(M4373,'BASE ARTICLE SAMUEL 25012023 v1'!$A$2:$B$1287,2,FALSE)</f>
        <v>AN</v>
      </c>
      <c r="O4373">
        <f t="shared" si="542"/>
        <v>12</v>
      </c>
    </row>
    <row r="4374" spans="1:15" outlineLevel="1" x14ac:dyDescent="0.25">
      <c r="A4374" s="74" t="s">
        <v>4351</v>
      </c>
      <c r="B4374" s="74" t="str">
        <f t="shared" si="543"/>
        <v>PCG6EHB</v>
      </c>
      <c r="H4374" s="6" t="e">
        <f>VLOOKUP(M4374,'BASE ARTICLE SAMUEL 25012023 v2'!$A$1:$H$1287,8,FALSE)</f>
        <v>#N/A</v>
      </c>
      <c r="K4374" s="6" t="e">
        <f>VLOOKUP(M4374,'BASE ARTICLE SAMUEL 25012023 v2'!$A$1:$K$1287,11,FALSE)</f>
        <v>#N/A</v>
      </c>
      <c r="L4374" s="6">
        <f>SUBTOTAL(9,L4358:L4373)</f>
        <v>1047.8829995999997</v>
      </c>
      <c r="O4374">
        <f>SUBTOTAL(9,O4358:O4373)</f>
        <v>454.70999999999992</v>
      </c>
    </row>
    <row r="4375" spans="1:15" outlineLevel="2" x14ac:dyDescent="0.25">
      <c r="A4375" t="s">
        <v>1242</v>
      </c>
      <c r="B4375" s="74" t="str">
        <f t="shared" si="543"/>
        <v>B</v>
      </c>
      <c r="D4375">
        <v>8110608018</v>
      </c>
      <c r="E4375">
        <v>105</v>
      </c>
      <c r="F4375" t="s">
        <v>1228</v>
      </c>
      <c r="G4375" s="71">
        <f>VLOOKUP(M4375,'BASE ARTICLE SAMUEL 25012023 v1'!$A$1:$F$1287,6,FALSE)</f>
        <v>0.41</v>
      </c>
      <c r="H4375" s="6">
        <f>VLOOKUP(M4375,'BASE ARTICLE SAMUEL 25012023 v2'!$A$1:$H$1287,8,FALSE)</f>
        <v>0.41</v>
      </c>
      <c r="I4375">
        <v>0.54500000000000004</v>
      </c>
      <c r="J4375">
        <f t="shared" ref="J4375:J4392" si="546">E4375*I4375</f>
        <v>57.225000000000001</v>
      </c>
      <c r="K4375" s="6">
        <f>VLOOKUP(M4375,'BASE ARTICLE SAMUEL 25012023 v2'!$A$1:$K$1287,11,FALSE)</f>
        <v>0.54530000000000001</v>
      </c>
      <c r="L4375" s="6">
        <f t="shared" ref="L4375:L4392" si="547">E4375*K4375</f>
        <v>57.256500000000003</v>
      </c>
      <c r="M4375">
        <v>8110608018</v>
      </c>
      <c r="N4375" t="str">
        <f>VLOOKUP(M4375,'BASE ARTICLE SAMUEL 25012023 v1'!$A$2:$B$1287,2,FALSE)</f>
        <v>AN</v>
      </c>
      <c r="O4375">
        <f t="shared" si="542"/>
        <v>43.05</v>
      </c>
    </row>
    <row r="4376" spans="1:15" outlineLevel="2" x14ac:dyDescent="0.25">
      <c r="A4376" t="s">
        <v>1242</v>
      </c>
      <c r="B4376" s="74" t="str">
        <f t="shared" si="543"/>
        <v>B</v>
      </c>
      <c r="D4376">
        <v>8210707018</v>
      </c>
      <c r="E4376">
        <v>40</v>
      </c>
      <c r="F4376" t="s">
        <v>1230</v>
      </c>
      <c r="G4376" s="71">
        <f>VLOOKUP(M4376,'BASE ARTICLE SAMUEL 25012023 v1'!$A$1:$F$1287,6,FALSE)</f>
        <v>0.24</v>
      </c>
      <c r="H4376" s="6">
        <f>VLOOKUP(M4376,'BASE ARTICLE SAMUEL 25012023 v2'!$A$1:$H$1287,8,FALSE)</f>
        <v>0.24</v>
      </c>
      <c r="I4376">
        <v>0.35</v>
      </c>
      <c r="J4376">
        <f t="shared" si="546"/>
        <v>14</v>
      </c>
      <c r="K4376" s="6">
        <f>VLOOKUP(M4376,'BASE ARTICLE SAMUEL 25012023 v2'!$A$1:$K$1287,11,FALSE)</f>
        <v>0.34999999199999998</v>
      </c>
      <c r="L4376" s="6">
        <f t="shared" si="547"/>
        <v>13.999999679999998</v>
      </c>
      <c r="M4376">
        <v>8210707018</v>
      </c>
      <c r="N4376" t="str">
        <f>VLOOKUP(M4376,'BASE ARTICLE SAMUEL 25012023 v1'!$A$2:$B$1287,2,FALSE)</f>
        <v>AN</v>
      </c>
      <c r="O4376">
        <f t="shared" si="542"/>
        <v>9.6</v>
      </c>
    </row>
    <row r="4377" spans="1:15" outlineLevel="2" x14ac:dyDescent="0.25">
      <c r="A4377" t="s">
        <v>1242</v>
      </c>
      <c r="B4377" s="74" t="str">
        <f t="shared" si="543"/>
        <v>B</v>
      </c>
      <c r="D4377">
        <v>8412602518</v>
      </c>
      <c r="E4377">
        <v>10</v>
      </c>
      <c r="F4377" t="s">
        <v>1483</v>
      </c>
      <c r="G4377" s="71">
        <f>VLOOKUP(M4377,'BASE ARTICLE SAMUEL 25012023 v1'!$A$1:$F$1287,6,FALSE)</f>
        <v>0.04</v>
      </c>
      <c r="H4377" s="6">
        <f>VLOOKUP(M4377,'BASE ARTICLE SAMUEL 25012023 v2'!$A$1:$H$1287,8,FALSE)</f>
        <v>0.04</v>
      </c>
      <c r="I4377">
        <v>0.05</v>
      </c>
      <c r="J4377">
        <f t="shared" si="546"/>
        <v>0.5</v>
      </c>
      <c r="K4377" s="6">
        <f>VLOOKUP(M4377,'BASE ARTICLE SAMUEL 25012023 v2'!$A$1:$K$1287,11,FALSE)</f>
        <v>0.05</v>
      </c>
      <c r="L4377" s="6">
        <f t="shared" si="547"/>
        <v>0.5</v>
      </c>
      <c r="M4377">
        <v>8412602518</v>
      </c>
      <c r="N4377" t="str">
        <f>VLOOKUP(M4377,'BASE ARTICLE SAMUEL 25012023 v1'!$A$2:$B$1287,2,FALSE)</f>
        <v>AN</v>
      </c>
      <c r="O4377">
        <f t="shared" si="542"/>
        <v>0.4</v>
      </c>
    </row>
    <row r="4378" spans="1:15" outlineLevel="2" x14ac:dyDescent="0.25">
      <c r="A4378" t="s">
        <v>1242</v>
      </c>
      <c r="B4378" s="74" t="str">
        <f t="shared" si="543"/>
        <v>B</v>
      </c>
      <c r="D4378">
        <v>8434000618</v>
      </c>
      <c r="E4378">
        <v>10</v>
      </c>
      <c r="F4378" t="s">
        <v>1485</v>
      </c>
      <c r="G4378" s="71">
        <f>VLOOKUP(M4378,'BASE ARTICLE SAMUEL 25012023 v1'!$A$1:$F$1287,6,FALSE)</f>
        <v>0.02</v>
      </c>
      <c r="H4378" s="6">
        <f>VLOOKUP(M4378,'BASE ARTICLE SAMUEL 25012023 v2'!$A$1:$H$1287,8,FALSE)</f>
        <v>0.02</v>
      </c>
      <c r="I4378">
        <v>0.03</v>
      </c>
      <c r="J4378">
        <f t="shared" si="546"/>
        <v>0.3</v>
      </c>
      <c r="K4378" s="6">
        <f>VLOOKUP(M4378,'BASE ARTICLE SAMUEL 25012023 v2'!$A$1:$K$1287,11,FALSE)</f>
        <v>0.03</v>
      </c>
      <c r="L4378" s="6">
        <f t="shared" si="547"/>
        <v>0.3</v>
      </c>
      <c r="M4378">
        <v>8434000618</v>
      </c>
      <c r="N4378" t="str">
        <f>VLOOKUP(M4378,'BASE ARTICLE SAMUEL 25012023 v1'!$A$2:$B$1287,2,FALSE)</f>
        <v>AN</v>
      </c>
      <c r="O4378">
        <f t="shared" si="542"/>
        <v>0.2</v>
      </c>
    </row>
    <row r="4379" spans="1:15" outlineLevel="2" x14ac:dyDescent="0.25">
      <c r="A4379" t="s">
        <v>1242</v>
      </c>
      <c r="B4379" s="74" t="str">
        <f t="shared" si="543"/>
        <v>B</v>
      </c>
      <c r="D4379">
        <v>8710605018</v>
      </c>
      <c r="E4379">
        <v>10</v>
      </c>
      <c r="F4379" t="s">
        <v>1896</v>
      </c>
      <c r="G4379" s="71">
        <f>VLOOKUP(M4379,'BASE ARTICLE SAMUEL 25012023 v1'!$A$1:$F$1287,6,FALSE)</f>
        <v>0.2</v>
      </c>
      <c r="H4379" s="6">
        <f>VLOOKUP(M4379,'BASE ARTICLE SAMUEL 25012023 v2'!$A$1:$H$1287,8,FALSE)</f>
        <v>0.2</v>
      </c>
      <c r="I4379">
        <v>0.3</v>
      </c>
      <c r="J4379">
        <f t="shared" si="546"/>
        <v>3</v>
      </c>
      <c r="K4379" s="6">
        <f>VLOOKUP(M4379,'BASE ARTICLE SAMUEL 25012023 v2'!$A$1:$K$1287,11,FALSE)</f>
        <v>0.30000000000000004</v>
      </c>
      <c r="L4379" s="6">
        <f t="shared" si="547"/>
        <v>3.0000000000000004</v>
      </c>
      <c r="M4379">
        <v>8710605018</v>
      </c>
      <c r="N4379" t="str">
        <f>VLOOKUP(M4379,'BASE ARTICLE SAMUEL 25012023 v1'!$A$2:$B$1287,2,FALSE)</f>
        <v>AN</v>
      </c>
      <c r="O4379">
        <f t="shared" si="542"/>
        <v>2</v>
      </c>
    </row>
    <row r="4380" spans="1:15" outlineLevel="2" x14ac:dyDescent="0.25">
      <c r="A4380" t="s">
        <v>1242</v>
      </c>
      <c r="B4380" s="74" t="str">
        <f t="shared" si="543"/>
        <v>B</v>
      </c>
      <c r="D4380" t="s">
        <v>1174</v>
      </c>
      <c r="E4380">
        <v>4</v>
      </c>
      <c r="F4380" t="s">
        <v>1175</v>
      </c>
      <c r="G4380" s="71">
        <f>VLOOKUP(M4380,'BASE ARTICLE SAMUEL 25012023 v1'!$A$1:$F$1287,6,FALSE)</f>
        <v>8.26</v>
      </c>
      <c r="H4380" s="6">
        <f>VLOOKUP(M4380,'BASE ARTICLE SAMUEL 25012023 v2'!$A$1:$H$1287,8,FALSE)</f>
        <v>9.1</v>
      </c>
      <c r="I4380">
        <v>12.39</v>
      </c>
      <c r="J4380">
        <f t="shared" si="546"/>
        <v>49.56</v>
      </c>
      <c r="K4380" s="6">
        <f>VLOOKUP(M4380,'BASE ARTICLE SAMUEL 25012023 v2'!$A$1:$K$1287,11,FALSE)</f>
        <v>13.65</v>
      </c>
      <c r="L4380" s="6">
        <f t="shared" si="547"/>
        <v>54.6</v>
      </c>
      <c r="M4380" t="s">
        <v>1174</v>
      </c>
      <c r="N4380" t="str">
        <f>VLOOKUP(M4380,'BASE ARTICLE SAMUEL 25012023 v1'!$A$2:$B$1287,2,FALSE)</f>
        <v>AS</v>
      </c>
      <c r="O4380">
        <f t="shared" si="542"/>
        <v>36.4</v>
      </c>
    </row>
    <row r="4381" spans="1:15" outlineLevel="2" x14ac:dyDescent="0.25">
      <c r="A4381" t="s">
        <v>1242</v>
      </c>
      <c r="B4381" s="74" t="str">
        <f t="shared" si="543"/>
        <v>B</v>
      </c>
      <c r="D4381" t="s">
        <v>1168</v>
      </c>
      <c r="E4381">
        <v>13.33</v>
      </c>
      <c r="F4381" t="s">
        <v>1169</v>
      </c>
      <c r="G4381" s="71">
        <f>VLOOKUP(M4381,'BASE ARTICLE SAMUEL 25012023 v1'!$A$1:$F$1287,6,FALSE)</f>
        <v>7.4</v>
      </c>
      <c r="H4381" s="6">
        <f>VLOOKUP(M4381,'BASE ARTICLE SAMUEL 25012023 v2'!$A$1:$H$1287,8,FALSE)</f>
        <v>7.77</v>
      </c>
      <c r="I4381">
        <v>11.1</v>
      </c>
      <c r="J4381">
        <f t="shared" si="546"/>
        <v>147.96299999999999</v>
      </c>
      <c r="K4381" s="6">
        <f>VLOOKUP(M4381,'BASE ARTICLE SAMUEL 25012023 v2'!$A$1:$K$1287,11,FALSE)</f>
        <v>11.654999999999999</v>
      </c>
      <c r="L4381" s="6">
        <f t="shared" si="547"/>
        <v>155.36114999999998</v>
      </c>
      <c r="M4381" t="s">
        <v>1168</v>
      </c>
      <c r="N4381" t="str">
        <f>VLOOKUP(M4381,'BASE ARTICLE SAMUEL 25012023 v1'!$A$2:$B$1287,2,FALSE)</f>
        <v>AS</v>
      </c>
      <c r="O4381">
        <f t="shared" si="542"/>
        <v>103.5741</v>
      </c>
    </row>
    <row r="4382" spans="1:15" outlineLevel="2" x14ac:dyDescent="0.25">
      <c r="A4382" t="s">
        <v>1242</v>
      </c>
      <c r="B4382" s="74" t="str">
        <f t="shared" si="543"/>
        <v>B</v>
      </c>
      <c r="D4382" t="s">
        <v>2491</v>
      </c>
      <c r="E4382">
        <v>1</v>
      </c>
      <c r="F4382" t="s">
        <v>2492</v>
      </c>
      <c r="G4382" s="71">
        <f>VLOOKUP(M4382,'BASE ARTICLE SAMUEL 25012023 v1'!$A$1:$F$1287,6,FALSE)</f>
        <v>0.67</v>
      </c>
      <c r="H4382" s="6">
        <f>VLOOKUP(M4382,'BASE ARTICLE SAMUEL 25012023 v2'!$A$1:$H$1287,8,FALSE)</f>
        <v>0.67</v>
      </c>
      <c r="I4382">
        <v>0.73699999999999999</v>
      </c>
      <c r="J4382">
        <f t="shared" si="546"/>
        <v>0.73699999999999999</v>
      </c>
      <c r="K4382" s="6">
        <f>VLOOKUP(M4382,'BASE ARTICLE SAMUEL 25012023 v2'!$A$1:$K$1287,11,FALSE)</f>
        <v>0.7370000000000001</v>
      </c>
      <c r="L4382" s="6">
        <f t="shared" si="547"/>
        <v>0.7370000000000001</v>
      </c>
      <c r="M4382" t="s">
        <v>2491</v>
      </c>
      <c r="N4382" t="str">
        <f>VLOOKUP(M4382,'BASE ARTICLE SAMUEL 25012023 v1'!$A$2:$B$1287,2,FALSE)</f>
        <v>AN</v>
      </c>
      <c r="O4382">
        <f t="shared" si="542"/>
        <v>0.67</v>
      </c>
    </row>
    <row r="4383" spans="1:15" outlineLevel="2" x14ac:dyDescent="0.25">
      <c r="A4383" t="s">
        <v>1242</v>
      </c>
      <c r="B4383" s="74" t="str">
        <f t="shared" si="543"/>
        <v>B</v>
      </c>
      <c r="D4383" t="s">
        <v>1194</v>
      </c>
      <c r="E4383">
        <v>12</v>
      </c>
      <c r="F4383" t="s">
        <v>1195</v>
      </c>
      <c r="G4383" s="71">
        <f>VLOOKUP(M4383,'BASE ARTICLE SAMUEL 25012023 v1'!$A$1:$F$1287,6,FALSE)</f>
        <v>18.3</v>
      </c>
      <c r="H4383" s="6">
        <f>VLOOKUP(M4383,'BASE ARTICLE SAMUEL 25012023 v2'!$A$1:$H$1287,8,FALSE)</f>
        <v>3.0500000000000003</v>
      </c>
      <c r="I4383">
        <v>5.18</v>
      </c>
      <c r="J4383">
        <f t="shared" si="546"/>
        <v>62.16</v>
      </c>
      <c r="K4383" s="6">
        <f>VLOOKUP(M4383,'BASE ARTICLE SAMUEL 25012023 v2'!$A$1:$K$1287,11,FALSE)</f>
        <v>5.1850000000000005</v>
      </c>
      <c r="L4383" s="6">
        <f t="shared" si="547"/>
        <v>62.220000000000006</v>
      </c>
      <c r="M4383" t="s">
        <v>1194</v>
      </c>
      <c r="N4383" t="str">
        <f>VLOOKUP(M4383,'BASE ARTICLE SAMUEL 25012023 v1'!$A$2:$B$1287,2,FALSE)</f>
        <v>AN</v>
      </c>
      <c r="O4383">
        <f t="shared" si="542"/>
        <v>36.6</v>
      </c>
    </row>
    <row r="4384" spans="1:15" outlineLevel="2" x14ac:dyDescent="0.25">
      <c r="A4384" t="s">
        <v>1242</v>
      </c>
      <c r="B4384" s="74" t="str">
        <f t="shared" si="543"/>
        <v>B</v>
      </c>
      <c r="D4384" t="s">
        <v>200</v>
      </c>
      <c r="E4384">
        <v>1</v>
      </c>
      <c r="F4384" t="s">
        <v>201</v>
      </c>
      <c r="G4384" s="71">
        <f>VLOOKUP(M4384,'BASE ARTICLE SAMUEL 25012023 v1'!$A$1:$F$1287,6,FALSE)</f>
        <v>18.350000000000001</v>
      </c>
      <c r="H4384" s="6">
        <f>VLOOKUP(M4384,'BASE ARTICLE SAMUEL 25012023 v2'!$A$1:$H$1287,8,FALSE)</f>
        <v>18.350000000000001</v>
      </c>
      <c r="I4384">
        <v>23.95</v>
      </c>
      <c r="J4384">
        <f t="shared" si="546"/>
        <v>23.95</v>
      </c>
      <c r="K4384" s="6">
        <f>VLOOKUP(M4384,'BASE ARTICLE SAMUEL 25012023 v2'!$A$1:$K$1287,11,FALSE)</f>
        <v>23.855000000000004</v>
      </c>
      <c r="L4384" s="6">
        <f t="shared" si="547"/>
        <v>23.855000000000004</v>
      </c>
      <c r="M4384" t="s">
        <v>200</v>
      </c>
      <c r="N4384" t="str">
        <f>VLOOKUP(M4384,'BASE ARTICLE SAMUEL 25012023 v1'!$A$2:$B$1287,2,FALSE)</f>
        <v>AS</v>
      </c>
      <c r="O4384">
        <f t="shared" si="542"/>
        <v>18.350000000000001</v>
      </c>
    </row>
    <row r="4385" spans="1:15" outlineLevel="2" x14ac:dyDescent="0.25">
      <c r="A4385" t="s">
        <v>1242</v>
      </c>
      <c r="B4385" s="74" t="str">
        <f t="shared" si="543"/>
        <v>B</v>
      </c>
      <c r="D4385" t="s">
        <v>1603</v>
      </c>
      <c r="E4385">
        <v>5.5</v>
      </c>
      <c r="F4385" t="s">
        <v>1604</v>
      </c>
      <c r="G4385" s="71">
        <f>VLOOKUP(M4385,'BASE ARTICLE SAMUEL 25012023 v1'!$A$1:$F$1287,6,FALSE)</f>
        <v>50</v>
      </c>
      <c r="H4385" s="6">
        <f>VLOOKUP(M4385,'BASE ARTICLE SAMUEL 25012023 v2'!$A$1:$H$1287,8,FALSE)</f>
        <v>0</v>
      </c>
      <c r="I4385">
        <v>75</v>
      </c>
      <c r="J4385">
        <f t="shared" si="546"/>
        <v>412.5</v>
      </c>
      <c r="K4385" s="6">
        <f>VLOOKUP(M4385,'BASE ARTICLE SAMUEL 25012023 v2'!$A$1:$K$1287,11,FALSE)</f>
        <v>75</v>
      </c>
      <c r="L4385" s="6">
        <f t="shared" si="547"/>
        <v>412.5</v>
      </c>
      <c r="M4385" t="s">
        <v>1603</v>
      </c>
      <c r="N4385" t="str">
        <f>VLOOKUP(M4385,'BASE ARTICLE SAMUEL 25012023 v1'!$A$2:$B$1287,2,FALSE)</f>
        <v>AN</v>
      </c>
      <c r="O4385">
        <f t="shared" si="542"/>
        <v>0</v>
      </c>
    </row>
    <row r="4386" spans="1:15" outlineLevel="2" x14ac:dyDescent="0.25">
      <c r="A4386" t="s">
        <v>1242</v>
      </c>
      <c r="B4386" s="74" t="str">
        <f t="shared" si="543"/>
        <v>B</v>
      </c>
      <c r="D4386" t="s">
        <v>1404</v>
      </c>
      <c r="E4386">
        <v>2</v>
      </c>
      <c r="F4386" t="s">
        <v>1405</v>
      </c>
      <c r="G4386" s="71">
        <f>VLOOKUP(M4386,'BASE ARTICLE SAMUEL 25012023 v1'!$A$1:$F$1287,6,FALSE)</f>
        <v>36.090000000000003</v>
      </c>
      <c r="H4386" s="6">
        <f>VLOOKUP(M4386,'BASE ARTICLE SAMUEL 25012023 v2'!$A$1:$H$1287,8,FALSE)</f>
        <v>36.090000000000003</v>
      </c>
      <c r="I4386">
        <v>54.14</v>
      </c>
      <c r="J4386">
        <f t="shared" si="546"/>
        <v>108.28</v>
      </c>
      <c r="K4386" s="6">
        <f>VLOOKUP(M4386,'BASE ARTICLE SAMUEL 25012023 v2'!$A$1:$K$1287,11,FALSE)</f>
        <v>54.135000000000005</v>
      </c>
      <c r="L4386" s="6">
        <f t="shared" si="547"/>
        <v>108.27000000000001</v>
      </c>
      <c r="M4386" t="s">
        <v>1404</v>
      </c>
      <c r="N4386" t="str">
        <f>VLOOKUP(M4386,'BASE ARTICLE SAMUEL 25012023 v1'!$A$2:$B$1287,2,FALSE)</f>
        <v>AN</v>
      </c>
      <c r="O4386">
        <f t="shared" si="542"/>
        <v>72.180000000000007</v>
      </c>
    </row>
    <row r="4387" spans="1:15" outlineLevel="2" x14ac:dyDescent="0.25">
      <c r="A4387" t="s">
        <v>1242</v>
      </c>
      <c r="B4387" s="74" t="str">
        <f t="shared" si="543"/>
        <v>B</v>
      </c>
      <c r="D4387" t="s">
        <v>1404</v>
      </c>
      <c r="E4387">
        <v>4</v>
      </c>
      <c r="F4387" t="s">
        <v>1405</v>
      </c>
      <c r="G4387" s="71">
        <f>VLOOKUP(M4387,'BASE ARTICLE SAMUEL 25012023 v1'!$A$1:$F$1287,6,FALSE)</f>
        <v>36.090000000000003</v>
      </c>
      <c r="H4387" s="6">
        <f>VLOOKUP(M4387,'BASE ARTICLE SAMUEL 25012023 v2'!$A$1:$H$1287,8,FALSE)</f>
        <v>36.090000000000003</v>
      </c>
      <c r="I4387">
        <v>54.14</v>
      </c>
      <c r="J4387">
        <f t="shared" si="546"/>
        <v>216.56</v>
      </c>
      <c r="K4387" s="6">
        <f>VLOOKUP(M4387,'BASE ARTICLE SAMUEL 25012023 v2'!$A$1:$K$1287,11,FALSE)</f>
        <v>54.135000000000005</v>
      </c>
      <c r="L4387" s="6">
        <f t="shared" si="547"/>
        <v>216.54000000000002</v>
      </c>
      <c r="M4387" t="s">
        <v>1404</v>
      </c>
      <c r="N4387" t="str">
        <f>VLOOKUP(M4387,'BASE ARTICLE SAMUEL 25012023 v1'!$A$2:$B$1287,2,FALSE)</f>
        <v>AN</v>
      </c>
      <c r="O4387">
        <f t="shared" si="542"/>
        <v>144.36000000000001</v>
      </c>
    </row>
    <row r="4388" spans="1:15" outlineLevel="2" x14ac:dyDescent="0.25">
      <c r="A4388" t="s">
        <v>1242</v>
      </c>
      <c r="B4388" s="74" t="str">
        <f t="shared" si="543"/>
        <v>B</v>
      </c>
      <c r="D4388" t="s">
        <v>1409</v>
      </c>
      <c r="E4388">
        <v>2</v>
      </c>
      <c r="F4388" t="s">
        <v>1410</v>
      </c>
      <c r="G4388" s="71">
        <f>VLOOKUP(M4388,'BASE ARTICLE SAMUEL 25012023 v1'!$A$1:$F$1287,6,FALSE)</f>
        <v>39.96</v>
      </c>
      <c r="H4388" s="6">
        <f>VLOOKUP(M4388,'BASE ARTICLE SAMUEL 25012023 v2'!$A$1:$H$1287,8,FALSE)</f>
        <v>39.96</v>
      </c>
      <c r="I4388">
        <v>59.94</v>
      </c>
      <c r="J4388">
        <f t="shared" si="546"/>
        <v>119.88</v>
      </c>
      <c r="K4388" s="6">
        <f>VLOOKUP(M4388,'BASE ARTICLE SAMUEL 25012023 v2'!$A$1:$K$1287,11,FALSE)</f>
        <v>59.94</v>
      </c>
      <c r="L4388" s="6">
        <f t="shared" si="547"/>
        <v>119.88</v>
      </c>
      <c r="M4388" t="s">
        <v>1409</v>
      </c>
      <c r="N4388" t="str">
        <f>VLOOKUP(M4388,'BASE ARTICLE SAMUEL 25012023 v1'!$A$2:$B$1287,2,FALSE)</f>
        <v>AN</v>
      </c>
      <c r="O4388">
        <f t="shared" si="542"/>
        <v>79.92</v>
      </c>
    </row>
    <row r="4389" spans="1:15" outlineLevel="2" x14ac:dyDescent="0.25">
      <c r="A4389" t="s">
        <v>1242</v>
      </c>
      <c r="B4389" s="74" t="str">
        <f t="shared" si="543"/>
        <v>B</v>
      </c>
      <c r="D4389" t="s">
        <v>1361</v>
      </c>
      <c r="E4389">
        <v>32</v>
      </c>
      <c r="F4389" t="s">
        <v>1362</v>
      </c>
      <c r="G4389" s="71">
        <f>VLOOKUP(M4389,'BASE ARTICLE SAMUEL 25012023 v1'!$A$1:$F$1287,6,FALSE)</f>
        <v>0.54</v>
      </c>
      <c r="H4389" s="6">
        <f>VLOOKUP(M4389,'BASE ARTICLE SAMUEL 25012023 v2'!$A$1:$H$1287,8,FALSE)</f>
        <v>0.54</v>
      </c>
      <c r="I4389">
        <v>0.81</v>
      </c>
      <c r="J4389">
        <f t="shared" si="546"/>
        <v>25.92</v>
      </c>
      <c r="K4389" s="6">
        <f>VLOOKUP(M4389,'BASE ARTICLE SAMUEL 25012023 v2'!$A$1:$K$1287,11,FALSE)</f>
        <v>0.81</v>
      </c>
      <c r="L4389" s="6">
        <f t="shared" si="547"/>
        <v>25.92</v>
      </c>
      <c r="M4389" t="s">
        <v>1361</v>
      </c>
      <c r="N4389" t="str">
        <f>VLOOKUP(M4389,'BASE ARTICLE SAMUEL 25012023 v1'!$A$2:$B$1287,2,FALSE)</f>
        <v>AN</v>
      </c>
      <c r="O4389">
        <f t="shared" si="542"/>
        <v>17.28</v>
      </c>
    </row>
    <row r="4390" spans="1:15" outlineLevel="2" x14ac:dyDescent="0.25">
      <c r="A4390" t="s">
        <v>1242</v>
      </c>
      <c r="B4390" s="74" t="str">
        <f t="shared" si="543"/>
        <v>B</v>
      </c>
      <c r="D4390" t="s">
        <v>1187</v>
      </c>
      <c r="E4390">
        <v>4</v>
      </c>
      <c r="F4390" t="s">
        <v>1188</v>
      </c>
      <c r="G4390" s="71">
        <f>VLOOKUP(M4390,'BASE ARTICLE SAMUEL 25012023 v1'!$A$1:$F$1287,6,FALSE)</f>
        <v>22</v>
      </c>
      <c r="H4390" s="6">
        <f>VLOOKUP(M4390,'BASE ARTICLE SAMUEL 25012023 v2'!$A$1:$H$1287,8,FALSE)</f>
        <v>3.63</v>
      </c>
      <c r="I4390">
        <v>5.18</v>
      </c>
      <c r="J4390">
        <f t="shared" si="546"/>
        <v>20.72</v>
      </c>
      <c r="K4390" s="6">
        <f>VLOOKUP(M4390,'BASE ARTICLE SAMUEL 25012023 v2'!$A$1:$K$1287,11,FALSE)</f>
        <v>5.4450000000000003</v>
      </c>
      <c r="L4390" s="6">
        <f t="shared" si="547"/>
        <v>21.78</v>
      </c>
      <c r="M4390" t="s">
        <v>1187</v>
      </c>
      <c r="N4390" t="str">
        <f>VLOOKUP(M4390,'BASE ARTICLE SAMUEL 25012023 v1'!$A$2:$B$1287,2,FALSE)</f>
        <v>AN</v>
      </c>
      <c r="O4390">
        <f t="shared" si="542"/>
        <v>14.52</v>
      </c>
    </row>
    <row r="4391" spans="1:15" outlineLevel="2" x14ac:dyDescent="0.25">
      <c r="A4391" t="s">
        <v>1242</v>
      </c>
      <c r="B4391" s="74" t="str">
        <f t="shared" si="543"/>
        <v>B</v>
      </c>
      <c r="D4391" t="s">
        <v>1587</v>
      </c>
      <c r="E4391">
        <v>4</v>
      </c>
      <c r="F4391" t="s">
        <v>1588</v>
      </c>
      <c r="G4391" s="71">
        <f>VLOOKUP(M4391,'BASE ARTICLE SAMUEL 25012023 v1'!$A$1:$F$1287,6,FALSE)</f>
        <v>0.37</v>
      </c>
      <c r="H4391" s="6">
        <f>VLOOKUP(M4391,'BASE ARTICLE SAMUEL 25012023 v2'!$A$1:$H$1287,8,FALSE)</f>
        <v>0.37</v>
      </c>
      <c r="I4391">
        <v>0.55000000000000004</v>
      </c>
      <c r="J4391">
        <f t="shared" si="546"/>
        <v>2.2000000000000002</v>
      </c>
      <c r="K4391" s="6">
        <f>VLOOKUP(M4391,'BASE ARTICLE SAMUEL 25012023 v2'!$A$1:$K$1287,11,FALSE)</f>
        <v>0.55000000000000004</v>
      </c>
      <c r="L4391" s="6">
        <f t="shared" si="547"/>
        <v>2.2000000000000002</v>
      </c>
      <c r="M4391" t="s">
        <v>1587</v>
      </c>
      <c r="N4391" t="str">
        <f>VLOOKUP(M4391,'BASE ARTICLE SAMUEL 25012023 v1'!$A$2:$B$1287,2,FALSE)</f>
        <v>AS</v>
      </c>
      <c r="O4391">
        <f t="shared" si="542"/>
        <v>1.48</v>
      </c>
    </row>
    <row r="4392" spans="1:15" outlineLevel="2" x14ac:dyDescent="0.25">
      <c r="A4392" t="s">
        <v>1242</v>
      </c>
      <c r="B4392" s="74" t="str">
        <f t="shared" si="543"/>
        <v>B</v>
      </c>
      <c r="D4392" t="s">
        <v>1589</v>
      </c>
      <c r="E4392">
        <v>4</v>
      </c>
      <c r="F4392" t="s">
        <v>1590</v>
      </c>
      <c r="G4392" s="71">
        <f>VLOOKUP(M4392,'BASE ARTICLE SAMUEL 25012023 v1'!$A$1:$F$1287,6,FALSE)</f>
        <v>1.05</v>
      </c>
      <c r="H4392" s="6">
        <f>VLOOKUP(M4392,'BASE ARTICLE SAMUEL 25012023 v2'!$A$1:$H$1287,8,FALSE)</f>
        <v>1.05</v>
      </c>
      <c r="I4392">
        <v>1.58</v>
      </c>
      <c r="J4392">
        <f t="shared" si="546"/>
        <v>6.32</v>
      </c>
      <c r="K4392" s="6">
        <f>VLOOKUP(M4392,'BASE ARTICLE SAMUEL 25012023 v2'!$A$1:$K$1287,11,FALSE)</f>
        <v>1.58</v>
      </c>
      <c r="L4392" s="6">
        <f t="shared" si="547"/>
        <v>6.32</v>
      </c>
      <c r="M4392" t="s">
        <v>1589</v>
      </c>
      <c r="N4392" t="str">
        <f>VLOOKUP(M4392,'BASE ARTICLE SAMUEL 25012023 v1'!$A$2:$B$1287,2,FALSE)</f>
        <v>AS</v>
      </c>
      <c r="O4392">
        <f t="shared" si="542"/>
        <v>4.2</v>
      </c>
    </row>
    <row r="4393" spans="1:15" outlineLevel="1" x14ac:dyDescent="0.25">
      <c r="A4393" s="74" t="s">
        <v>4352</v>
      </c>
      <c r="B4393" s="74" t="str">
        <f t="shared" si="543"/>
        <v>PCR6EHB</v>
      </c>
      <c r="H4393" s="6" t="e">
        <f>VLOOKUP(M4393,'BASE ARTICLE SAMUEL 25012023 v2'!$A$1:$H$1287,8,FALSE)</f>
        <v>#N/A</v>
      </c>
      <c r="K4393" s="6" t="e">
        <f>VLOOKUP(M4393,'BASE ARTICLE SAMUEL 25012023 v2'!$A$1:$K$1287,11,FALSE)</f>
        <v>#N/A</v>
      </c>
      <c r="L4393" s="6">
        <f>SUBTOTAL(9,L4375:L4392)</f>
        <v>1285.23964968</v>
      </c>
      <c r="O4393">
        <f>SUBTOTAL(9,O4375:O4392)</f>
        <v>584.78409999999997</v>
      </c>
    </row>
    <row r="4394" spans="1:15" outlineLevel="2" x14ac:dyDescent="0.25">
      <c r="A4394" t="s">
        <v>1498</v>
      </c>
      <c r="B4394" s="74" t="str">
        <f t="shared" si="543"/>
        <v>H</v>
      </c>
      <c r="D4394" t="s">
        <v>1546</v>
      </c>
      <c r="E4394">
        <v>2</v>
      </c>
      <c r="F4394" t="s">
        <v>1547</v>
      </c>
      <c r="G4394" s="71">
        <f>VLOOKUP(M4394,'BASE ARTICLE SAMUEL 25012023 v1'!$A$1:$F$1287,6,FALSE)</f>
        <v>5.2</v>
      </c>
      <c r="H4394" s="6">
        <f>VLOOKUP(M4394,'BASE ARTICLE SAMUEL 25012023 v2'!$A$1:$H$1287,8,FALSE)</f>
        <v>5.2</v>
      </c>
      <c r="I4394">
        <v>5.72</v>
      </c>
      <c r="J4394">
        <f t="shared" ref="J4394:J4416" si="548">E4394*I4394</f>
        <v>11.44</v>
      </c>
      <c r="K4394" s="6">
        <f>VLOOKUP(M4394,'BASE ARTICLE SAMUEL 25012023 v2'!$A$1:$K$1287,11,FALSE)</f>
        <v>5.7200000000000006</v>
      </c>
      <c r="L4394" s="6">
        <f t="shared" ref="L4394:L4416" si="549">E4394*K4394</f>
        <v>11.440000000000001</v>
      </c>
      <c r="M4394" t="s">
        <v>1546</v>
      </c>
      <c r="N4394" t="str">
        <f>VLOOKUP(M4394,'BASE ARTICLE SAMUEL 25012023 v1'!$A$2:$B$1287,2,FALSE)</f>
        <v>AN</v>
      </c>
      <c r="O4394">
        <f t="shared" si="542"/>
        <v>10.4</v>
      </c>
    </row>
    <row r="4395" spans="1:15" outlineLevel="2" x14ac:dyDescent="0.25">
      <c r="A4395" t="s">
        <v>1498</v>
      </c>
      <c r="B4395" s="74" t="str">
        <f t="shared" si="543"/>
        <v>H</v>
      </c>
      <c r="D4395">
        <v>8110608018</v>
      </c>
      <c r="E4395">
        <v>140</v>
      </c>
      <c r="F4395" t="s">
        <v>1228</v>
      </c>
      <c r="G4395" s="71">
        <f>VLOOKUP(M4395,'BASE ARTICLE SAMUEL 25012023 v1'!$A$1:$F$1287,6,FALSE)</f>
        <v>0.41</v>
      </c>
      <c r="H4395" s="6">
        <f>VLOOKUP(M4395,'BASE ARTICLE SAMUEL 25012023 v2'!$A$1:$H$1287,8,FALSE)</f>
        <v>0.41</v>
      </c>
      <c r="I4395">
        <v>0.54500000000000004</v>
      </c>
      <c r="J4395">
        <f t="shared" si="548"/>
        <v>76.300000000000011</v>
      </c>
      <c r="K4395" s="6">
        <f>VLOOKUP(M4395,'BASE ARTICLE SAMUEL 25012023 v2'!$A$1:$K$1287,11,FALSE)</f>
        <v>0.54530000000000001</v>
      </c>
      <c r="L4395" s="6">
        <f t="shared" si="549"/>
        <v>76.341999999999999</v>
      </c>
      <c r="M4395">
        <v>8110608018</v>
      </c>
      <c r="N4395" t="str">
        <f>VLOOKUP(M4395,'BASE ARTICLE SAMUEL 25012023 v1'!$A$2:$B$1287,2,FALSE)</f>
        <v>AN</v>
      </c>
      <c r="O4395">
        <f t="shared" si="542"/>
        <v>57.4</v>
      </c>
    </row>
    <row r="4396" spans="1:15" outlineLevel="2" x14ac:dyDescent="0.25">
      <c r="A4396" t="s">
        <v>1498</v>
      </c>
      <c r="B4396" s="74" t="str">
        <f t="shared" si="543"/>
        <v>H</v>
      </c>
      <c r="D4396">
        <v>8210603018</v>
      </c>
      <c r="E4396">
        <v>16</v>
      </c>
      <c r="F4396" t="s">
        <v>1229</v>
      </c>
      <c r="G4396" s="71">
        <f>VLOOKUP(M4396,'BASE ARTICLE SAMUEL 25012023 v1'!$A$1:$F$1287,6,FALSE)</f>
        <v>0.09</v>
      </c>
      <c r="H4396" s="6">
        <f>VLOOKUP(M4396,'BASE ARTICLE SAMUEL 25012023 v2'!$A$1:$H$1287,8,FALSE)</f>
        <v>0.09</v>
      </c>
      <c r="I4396">
        <v>0.14000000000000001</v>
      </c>
      <c r="J4396">
        <f t="shared" si="548"/>
        <v>2.2400000000000002</v>
      </c>
      <c r="K4396" s="6">
        <f>VLOOKUP(M4396,'BASE ARTICLE SAMUEL 25012023 v2'!$A$1:$K$1287,11,FALSE)</f>
        <v>0.14000000399999998</v>
      </c>
      <c r="L4396" s="6">
        <f t="shared" si="549"/>
        <v>2.2400000639999997</v>
      </c>
      <c r="M4396">
        <v>8210603018</v>
      </c>
      <c r="N4396" t="str">
        <f>VLOOKUP(M4396,'BASE ARTICLE SAMUEL 25012023 v1'!$A$2:$B$1287,2,FALSE)</f>
        <v>AN</v>
      </c>
      <c r="O4396">
        <f t="shared" si="542"/>
        <v>1.44</v>
      </c>
    </row>
    <row r="4397" spans="1:15" outlineLevel="2" x14ac:dyDescent="0.25">
      <c r="A4397" t="s">
        <v>1498</v>
      </c>
      <c r="B4397" s="74" t="str">
        <f t="shared" si="543"/>
        <v>H</v>
      </c>
      <c r="D4397">
        <v>8210707018</v>
      </c>
      <c r="E4397">
        <v>47</v>
      </c>
      <c r="F4397" t="s">
        <v>1230</v>
      </c>
      <c r="G4397" s="71">
        <f>VLOOKUP(M4397,'BASE ARTICLE SAMUEL 25012023 v1'!$A$1:$F$1287,6,FALSE)</f>
        <v>0.24</v>
      </c>
      <c r="H4397" s="6">
        <f>VLOOKUP(M4397,'BASE ARTICLE SAMUEL 25012023 v2'!$A$1:$H$1287,8,FALSE)</f>
        <v>0.24</v>
      </c>
      <c r="I4397">
        <v>0.35</v>
      </c>
      <c r="J4397">
        <f t="shared" si="548"/>
        <v>16.45</v>
      </c>
      <c r="K4397" s="6">
        <f>VLOOKUP(M4397,'BASE ARTICLE SAMUEL 25012023 v2'!$A$1:$K$1287,11,FALSE)</f>
        <v>0.34999999199999998</v>
      </c>
      <c r="L4397" s="6">
        <f t="shared" si="549"/>
        <v>16.449999624</v>
      </c>
      <c r="M4397">
        <v>8210707018</v>
      </c>
      <c r="N4397" t="str">
        <f>VLOOKUP(M4397,'BASE ARTICLE SAMUEL 25012023 v1'!$A$2:$B$1287,2,FALSE)</f>
        <v>AN</v>
      </c>
      <c r="O4397">
        <f t="shared" si="542"/>
        <v>11.28</v>
      </c>
    </row>
    <row r="4398" spans="1:15" outlineLevel="2" x14ac:dyDescent="0.25">
      <c r="A4398" t="s">
        <v>1498</v>
      </c>
      <c r="B4398" s="74" t="str">
        <f t="shared" si="543"/>
        <v>H</v>
      </c>
      <c r="D4398">
        <v>8412602518</v>
      </c>
      <c r="E4398">
        <v>10</v>
      </c>
      <c r="F4398" t="s">
        <v>1483</v>
      </c>
      <c r="G4398" s="71">
        <f>VLOOKUP(M4398,'BASE ARTICLE SAMUEL 25012023 v1'!$A$1:$F$1287,6,FALSE)</f>
        <v>0.04</v>
      </c>
      <c r="H4398" s="6">
        <f>VLOOKUP(M4398,'BASE ARTICLE SAMUEL 25012023 v2'!$A$1:$H$1287,8,FALSE)</f>
        <v>0.04</v>
      </c>
      <c r="I4398">
        <v>0.05</v>
      </c>
      <c r="J4398">
        <f t="shared" si="548"/>
        <v>0.5</v>
      </c>
      <c r="K4398" s="6">
        <f>VLOOKUP(M4398,'BASE ARTICLE SAMUEL 25012023 v2'!$A$1:$K$1287,11,FALSE)</f>
        <v>0.05</v>
      </c>
      <c r="L4398" s="6">
        <f t="shared" si="549"/>
        <v>0.5</v>
      </c>
      <c r="M4398">
        <v>8412602518</v>
      </c>
      <c r="N4398" t="str">
        <f>VLOOKUP(M4398,'BASE ARTICLE SAMUEL 25012023 v1'!$A$2:$B$1287,2,FALSE)</f>
        <v>AN</v>
      </c>
      <c r="O4398">
        <f t="shared" si="542"/>
        <v>0.4</v>
      </c>
    </row>
    <row r="4399" spans="1:15" outlineLevel="2" x14ac:dyDescent="0.25">
      <c r="A4399" t="s">
        <v>1498</v>
      </c>
      <c r="B4399" s="74" t="str">
        <f t="shared" si="543"/>
        <v>H</v>
      </c>
      <c r="D4399">
        <v>8434000618</v>
      </c>
      <c r="E4399">
        <v>10</v>
      </c>
      <c r="F4399" t="s">
        <v>1485</v>
      </c>
      <c r="G4399" s="71">
        <f>VLOOKUP(M4399,'BASE ARTICLE SAMUEL 25012023 v1'!$A$1:$F$1287,6,FALSE)</f>
        <v>0.02</v>
      </c>
      <c r="H4399" s="6">
        <f>VLOOKUP(M4399,'BASE ARTICLE SAMUEL 25012023 v2'!$A$1:$H$1287,8,FALSE)</f>
        <v>0.02</v>
      </c>
      <c r="I4399">
        <v>0.03</v>
      </c>
      <c r="J4399">
        <f t="shared" si="548"/>
        <v>0.3</v>
      </c>
      <c r="K4399" s="6">
        <f>VLOOKUP(M4399,'BASE ARTICLE SAMUEL 25012023 v2'!$A$1:$K$1287,11,FALSE)</f>
        <v>0.03</v>
      </c>
      <c r="L4399" s="6">
        <f t="shared" si="549"/>
        <v>0.3</v>
      </c>
      <c r="M4399">
        <v>8434000618</v>
      </c>
      <c r="N4399" t="str">
        <f>VLOOKUP(M4399,'BASE ARTICLE SAMUEL 25012023 v1'!$A$2:$B$1287,2,FALSE)</f>
        <v>AN</v>
      </c>
      <c r="O4399">
        <f t="shared" si="542"/>
        <v>0.2</v>
      </c>
    </row>
    <row r="4400" spans="1:15" outlineLevel="2" x14ac:dyDescent="0.25">
      <c r="A4400" t="s">
        <v>1498</v>
      </c>
      <c r="B4400" s="74" t="str">
        <f t="shared" si="543"/>
        <v>H</v>
      </c>
      <c r="D4400">
        <v>8710605018</v>
      </c>
      <c r="E4400">
        <v>10</v>
      </c>
      <c r="F4400" t="s">
        <v>1896</v>
      </c>
      <c r="G4400" s="71">
        <f>VLOOKUP(M4400,'BASE ARTICLE SAMUEL 25012023 v1'!$A$1:$F$1287,6,FALSE)</f>
        <v>0.2</v>
      </c>
      <c r="H4400" s="6">
        <f>VLOOKUP(M4400,'BASE ARTICLE SAMUEL 25012023 v2'!$A$1:$H$1287,8,FALSE)</f>
        <v>0.2</v>
      </c>
      <c r="I4400">
        <v>0.3</v>
      </c>
      <c r="J4400">
        <f t="shared" si="548"/>
        <v>3</v>
      </c>
      <c r="K4400" s="6">
        <f>VLOOKUP(M4400,'BASE ARTICLE SAMUEL 25012023 v2'!$A$1:$K$1287,11,FALSE)</f>
        <v>0.30000000000000004</v>
      </c>
      <c r="L4400" s="6">
        <f t="shared" si="549"/>
        <v>3.0000000000000004</v>
      </c>
      <c r="M4400">
        <v>8710605018</v>
      </c>
      <c r="N4400" t="str">
        <f>VLOOKUP(M4400,'BASE ARTICLE SAMUEL 25012023 v1'!$A$2:$B$1287,2,FALSE)</f>
        <v>AN</v>
      </c>
      <c r="O4400">
        <f t="shared" si="542"/>
        <v>2</v>
      </c>
    </row>
    <row r="4401" spans="1:15" outlineLevel="2" x14ac:dyDescent="0.25">
      <c r="A4401" t="s">
        <v>1498</v>
      </c>
      <c r="B4401" s="74" t="str">
        <f t="shared" si="543"/>
        <v>H</v>
      </c>
      <c r="D4401" t="s">
        <v>1174</v>
      </c>
      <c r="E4401">
        <v>5</v>
      </c>
      <c r="F4401" t="s">
        <v>1175</v>
      </c>
      <c r="G4401" s="71">
        <f>VLOOKUP(M4401,'BASE ARTICLE SAMUEL 25012023 v1'!$A$1:$F$1287,6,FALSE)</f>
        <v>8.26</v>
      </c>
      <c r="H4401" s="6">
        <f>VLOOKUP(M4401,'BASE ARTICLE SAMUEL 25012023 v2'!$A$1:$H$1287,8,FALSE)</f>
        <v>9.1</v>
      </c>
      <c r="I4401">
        <v>12.39</v>
      </c>
      <c r="J4401">
        <f t="shared" si="548"/>
        <v>61.95</v>
      </c>
      <c r="K4401" s="6">
        <f>VLOOKUP(M4401,'BASE ARTICLE SAMUEL 25012023 v2'!$A$1:$K$1287,11,FALSE)</f>
        <v>13.65</v>
      </c>
      <c r="L4401" s="6">
        <f t="shared" si="549"/>
        <v>68.25</v>
      </c>
      <c r="M4401" t="s">
        <v>1174</v>
      </c>
      <c r="N4401" t="str">
        <f>VLOOKUP(M4401,'BASE ARTICLE SAMUEL 25012023 v1'!$A$2:$B$1287,2,FALSE)</f>
        <v>AS</v>
      </c>
      <c r="O4401">
        <f t="shared" si="542"/>
        <v>45.5</v>
      </c>
    </row>
    <row r="4402" spans="1:15" outlineLevel="2" x14ac:dyDescent="0.25">
      <c r="A4402" t="s">
        <v>1498</v>
      </c>
      <c r="B4402" s="74" t="str">
        <f t="shared" si="543"/>
        <v>H</v>
      </c>
      <c r="D4402" t="s">
        <v>1168</v>
      </c>
      <c r="E4402">
        <v>16.11</v>
      </c>
      <c r="F4402" t="s">
        <v>1169</v>
      </c>
      <c r="G4402" s="71">
        <f>VLOOKUP(M4402,'BASE ARTICLE SAMUEL 25012023 v1'!$A$1:$F$1287,6,FALSE)</f>
        <v>7.4</v>
      </c>
      <c r="H4402" s="6">
        <f>VLOOKUP(M4402,'BASE ARTICLE SAMUEL 25012023 v2'!$A$1:$H$1287,8,FALSE)</f>
        <v>7.77</v>
      </c>
      <c r="I4402">
        <v>11.1</v>
      </c>
      <c r="J4402">
        <f t="shared" si="548"/>
        <v>178.821</v>
      </c>
      <c r="K4402" s="6">
        <f>VLOOKUP(M4402,'BASE ARTICLE SAMUEL 25012023 v2'!$A$1:$K$1287,11,FALSE)</f>
        <v>11.654999999999999</v>
      </c>
      <c r="L4402" s="6">
        <f t="shared" si="549"/>
        <v>187.76204999999999</v>
      </c>
      <c r="M4402" t="s">
        <v>1168</v>
      </c>
      <c r="N4402" t="str">
        <f>VLOOKUP(M4402,'BASE ARTICLE SAMUEL 25012023 v1'!$A$2:$B$1287,2,FALSE)</f>
        <v>AS</v>
      </c>
      <c r="O4402">
        <f t="shared" si="542"/>
        <v>125.17469999999999</v>
      </c>
    </row>
    <row r="4403" spans="1:15" outlineLevel="2" x14ac:dyDescent="0.25">
      <c r="A4403" t="s">
        <v>1498</v>
      </c>
      <c r="B4403" s="74" t="str">
        <f t="shared" si="543"/>
        <v>H</v>
      </c>
      <c r="D4403" t="s">
        <v>2491</v>
      </c>
      <c r="E4403">
        <v>1</v>
      </c>
      <c r="F4403" t="s">
        <v>2492</v>
      </c>
      <c r="G4403" s="71">
        <f>VLOOKUP(M4403,'BASE ARTICLE SAMUEL 25012023 v1'!$A$1:$F$1287,6,FALSE)</f>
        <v>0.67</v>
      </c>
      <c r="H4403" s="6">
        <f>VLOOKUP(M4403,'BASE ARTICLE SAMUEL 25012023 v2'!$A$1:$H$1287,8,FALSE)</f>
        <v>0.67</v>
      </c>
      <c r="I4403">
        <v>0.73699999999999999</v>
      </c>
      <c r="J4403">
        <f t="shared" si="548"/>
        <v>0.73699999999999999</v>
      </c>
      <c r="K4403" s="6">
        <f>VLOOKUP(M4403,'BASE ARTICLE SAMUEL 25012023 v2'!$A$1:$K$1287,11,FALSE)</f>
        <v>0.7370000000000001</v>
      </c>
      <c r="L4403" s="6">
        <f t="shared" si="549"/>
        <v>0.7370000000000001</v>
      </c>
      <c r="M4403" t="s">
        <v>2491</v>
      </c>
      <c r="N4403" t="str">
        <f>VLOOKUP(M4403,'BASE ARTICLE SAMUEL 25012023 v1'!$A$2:$B$1287,2,FALSE)</f>
        <v>AN</v>
      </c>
      <c r="O4403">
        <f t="shared" si="542"/>
        <v>0.67</v>
      </c>
    </row>
    <row r="4404" spans="1:15" outlineLevel="2" x14ac:dyDescent="0.25">
      <c r="A4404" t="s">
        <v>1498</v>
      </c>
      <c r="B4404" s="74" t="str">
        <f t="shared" si="543"/>
        <v>H</v>
      </c>
      <c r="D4404" t="s">
        <v>1194</v>
      </c>
      <c r="E4404">
        <v>10</v>
      </c>
      <c r="F4404" t="s">
        <v>1195</v>
      </c>
      <c r="G4404" s="71">
        <f>VLOOKUP(M4404,'BASE ARTICLE SAMUEL 25012023 v1'!$A$1:$F$1287,6,FALSE)</f>
        <v>18.3</v>
      </c>
      <c r="H4404" s="6">
        <f>VLOOKUP(M4404,'BASE ARTICLE SAMUEL 25012023 v2'!$A$1:$H$1287,8,FALSE)</f>
        <v>3.0500000000000003</v>
      </c>
      <c r="I4404">
        <v>5.18</v>
      </c>
      <c r="J4404">
        <f t="shared" si="548"/>
        <v>51.8</v>
      </c>
      <c r="K4404" s="6">
        <f>VLOOKUP(M4404,'BASE ARTICLE SAMUEL 25012023 v2'!$A$1:$K$1287,11,FALSE)</f>
        <v>5.1850000000000005</v>
      </c>
      <c r="L4404" s="6">
        <f t="shared" si="549"/>
        <v>51.850000000000009</v>
      </c>
      <c r="M4404" t="s">
        <v>1194</v>
      </c>
      <c r="N4404" t="str">
        <f>VLOOKUP(M4404,'BASE ARTICLE SAMUEL 25012023 v1'!$A$2:$B$1287,2,FALSE)</f>
        <v>AN</v>
      </c>
      <c r="O4404">
        <f t="shared" si="542"/>
        <v>30.500000000000004</v>
      </c>
    </row>
    <row r="4405" spans="1:15" outlineLevel="2" x14ac:dyDescent="0.25">
      <c r="A4405" t="s">
        <v>1498</v>
      </c>
      <c r="B4405" s="74" t="str">
        <f t="shared" si="543"/>
        <v>H</v>
      </c>
      <c r="D4405" t="s">
        <v>1113</v>
      </c>
      <c r="E4405">
        <v>2</v>
      </c>
      <c r="F4405" t="s">
        <v>1114</v>
      </c>
      <c r="G4405" s="71">
        <f>VLOOKUP(M4405,'BASE ARTICLE SAMUEL 25012023 v1'!$A$1:$F$1287,6,FALSE)</f>
        <v>22.94</v>
      </c>
      <c r="H4405" s="6">
        <f>VLOOKUP(M4405,'BASE ARTICLE SAMUEL 25012023 v2'!$A$1:$H$1287,8,FALSE)</f>
        <v>22.94</v>
      </c>
      <c r="I4405">
        <v>29.6</v>
      </c>
      <c r="J4405">
        <f t="shared" si="548"/>
        <v>59.2</v>
      </c>
      <c r="K4405" s="6">
        <f>VLOOKUP(M4405,'BASE ARTICLE SAMUEL 25012023 v2'!$A$1:$K$1287,11,FALSE)</f>
        <v>29.822000000000003</v>
      </c>
      <c r="L4405" s="6">
        <f t="shared" si="549"/>
        <v>59.644000000000005</v>
      </c>
      <c r="M4405" t="s">
        <v>1113</v>
      </c>
      <c r="N4405" t="str">
        <f>VLOOKUP(M4405,'BASE ARTICLE SAMUEL 25012023 v1'!$A$2:$B$1287,2,FALSE)</f>
        <v>AS</v>
      </c>
      <c r="O4405">
        <f t="shared" si="542"/>
        <v>45.88</v>
      </c>
    </row>
    <row r="4406" spans="1:15" outlineLevel="2" x14ac:dyDescent="0.25">
      <c r="A4406" t="s">
        <v>1498</v>
      </c>
      <c r="B4406" s="74" t="str">
        <f t="shared" si="543"/>
        <v>H</v>
      </c>
      <c r="D4406" t="s">
        <v>1421</v>
      </c>
      <c r="E4406">
        <v>4</v>
      </c>
      <c r="F4406" t="s">
        <v>1422</v>
      </c>
      <c r="G4406" s="71">
        <f>VLOOKUP(M4406,'BASE ARTICLE SAMUEL 25012023 v1'!$A$1:$F$1287,6,FALSE)</f>
        <v>8.48</v>
      </c>
      <c r="H4406" s="6">
        <f>VLOOKUP(M4406,'BASE ARTICLE SAMUEL 25012023 v2'!$A$1:$H$1287,8,FALSE)</f>
        <v>8.48</v>
      </c>
      <c r="I4406">
        <v>12.73</v>
      </c>
      <c r="J4406">
        <f t="shared" si="548"/>
        <v>50.92</v>
      </c>
      <c r="K4406" s="6">
        <f>VLOOKUP(M4406,'BASE ARTICLE SAMUEL 25012023 v2'!$A$1:$K$1287,11,FALSE)</f>
        <v>12.72</v>
      </c>
      <c r="L4406" s="6">
        <f t="shared" si="549"/>
        <v>50.88</v>
      </c>
      <c r="M4406" t="s">
        <v>1421</v>
      </c>
      <c r="N4406" t="str">
        <f>VLOOKUP(M4406,'BASE ARTICLE SAMUEL 25012023 v1'!$A$2:$B$1287,2,FALSE)</f>
        <v>AN</v>
      </c>
      <c r="O4406">
        <f t="shared" si="542"/>
        <v>33.92</v>
      </c>
    </row>
    <row r="4407" spans="1:15" outlineLevel="2" x14ac:dyDescent="0.25">
      <c r="A4407" t="s">
        <v>1498</v>
      </c>
      <c r="B4407" s="74" t="str">
        <f t="shared" si="543"/>
        <v>H</v>
      </c>
      <c r="D4407" t="s">
        <v>1425</v>
      </c>
      <c r="E4407">
        <v>4</v>
      </c>
      <c r="F4407" t="s">
        <v>1426</v>
      </c>
      <c r="G4407" s="71">
        <f>VLOOKUP(M4407,'BASE ARTICLE SAMUEL 25012023 v1'!$A$1:$F$1287,6,FALSE)</f>
        <v>10.07</v>
      </c>
      <c r="H4407" s="6">
        <f>VLOOKUP(M4407,'BASE ARTICLE SAMUEL 25012023 v2'!$A$1:$H$1287,8,FALSE)</f>
        <v>10.07</v>
      </c>
      <c r="I4407">
        <v>15.11</v>
      </c>
      <c r="J4407">
        <f t="shared" si="548"/>
        <v>60.44</v>
      </c>
      <c r="K4407" s="6">
        <f>VLOOKUP(M4407,'BASE ARTICLE SAMUEL 25012023 v2'!$A$1:$K$1287,11,FALSE)</f>
        <v>15.105</v>
      </c>
      <c r="L4407" s="6">
        <f t="shared" si="549"/>
        <v>60.42</v>
      </c>
      <c r="M4407" t="s">
        <v>1425</v>
      </c>
      <c r="N4407" t="str">
        <f>VLOOKUP(M4407,'BASE ARTICLE SAMUEL 25012023 v1'!$A$2:$B$1287,2,FALSE)</f>
        <v>AN</v>
      </c>
      <c r="O4407">
        <f t="shared" si="542"/>
        <v>40.28</v>
      </c>
    </row>
    <row r="4408" spans="1:15" outlineLevel="2" x14ac:dyDescent="0.25">
      <c r="A4408" t="s">
        <v>1498</v>
      </c>
      <c r="B4408" s="74" t="str">
        <f t="shared" si="543"/>
        <v>H</v>
      </c>
      <c r="D4408" t="s">
        <v>1603</v>
      </c>
      <c r="E4408">
        <v>7.61</v>
      </c>
      <c r="F4408" t="s">
        <v>1604</v>
      </c>
      <c r="G4408" s="71">
        <f>VLOOKUP(M4408,'BASE ARTICLE SAMUEL 25012023 v1'!$A$1:$F$1287,6,FALSE)</f>
        <v>50</v>
      </c>
      <c r="H4408" s="6">
        <f>VLOOKUP(M4408,'BASE ARTICLE SAMUEL 25012023 v2'!$A$1:$H$1287,8,FALSE)</f>
        <v>0</v>
      </c>
      <c r="I4408">
        <v>75</v>
      </c>
      <c r="J4408">
        <f t="shared" si="548"/>
        <v>570.75</v>
      </c>
      <c r="K4408" s="6">
        <f>VLOOKUP(M4408,'BASE ARTICLE SAMUEL 25012023 v2'!$A$1:$K$1287,11,FALSE)</f>
        <v>75</v>
      </c>
      <c r="L4408" s="6">
        <f t="shared" si="549"/>
        <v>570.75</v>
      </c>
      <c r="M4408" t="s">
        <v>1603</v>
      </c>
      <c r="N4408" t="str">
        <f>VLOOKUP(M4408,'BASE ARTICLE SAMUEL 25012023 v1'!$A$2:$B$1287,2,FALSE)</f>
        <v>AN</v>
      </c>
      <c r="O4408">
        <f t="shared" si="542"/>
        <v>0</v>
      </c>
    </row>
    <row r="4409" spans="1:15" outlineLevel="2" x14ac:dyDescent="0.25">
      <c r="A4409" t="s">
        <v>1498</v>
      </c>
      <c r="B4409" s="74" t="str">
        <f t="shared" si="543"/>
        <v>H</v>
      </c>
      <c r="D4409" t="s">
        <v>1407</v>
      </c>
      <c r="E4409">
        <v>4</v>
      </c>
      <c r="F4409" t="s">
        <v>1408</v>
      </c>
      <c r="G4409" s="71">
        <f>VLOOKUP(M4409,'BASE ARTICLE SAMUEL 25012023 v1'!$A$1:$F$1287,6,FALSE)</f>
        <v>37.979999999999997</v>
      </c>
      <c r="H4409" s="6">
        <f>VLOOKUP(M4409,'BASE ARTICLE SAMUEL 25012023 v2'!$A$1:$H$1287,8,FALSE)</f>
        <v>37.979999999999997</v>
      </c>
      <c r="I4409">
        <v>56.97</v>
      </c>
      <c r="J4409">
        <f t="shared" si="548"/>
        <v>227.88</v>
      </c>
      <c r="K4409" s="6">
        <f>VLOOKUP(M4409,'BASE ARTICLE SAMUEL 25012023 v2'!$A$1:$K$1287,11,FALSE)</f>
        <v>56.97</v>
      </c>
      <c r="L4409" s="6">
        <f t="shared" si="549"/>
        <v>227.88</v>
      </c>
      <c r="M4409" t="s">
        <v>1407</v>
      </c>
      <c r="N4409" t="str">
        <f>VLOOKUP(M4409,'BASE ARTICLE SAMUEL 25012023 v1'!$A$2:$B$1287,2,FALSE)</f>
        <v>AN</v>
      </c>
      <c r="O4409">
        <f t="shared" si="542"/>
        <v>151.91999999999999</v>
      </c>
    </row>
    <row r="4410" spans="1:15" outlineLevel="2" x14ac:dyDescent="0.25">
      <c r="A4410" t="s">
        <v>1498</v>
      </c>
      <c r="B4410" s="74" t="str">
        <f t="shared" si="543"/>
        <v>H</v>
      </c>
      <c r="D4410" t="s">
        <v>1411</v>
      </c>
      <c r="E4410">
        <v>4</v>
      </c>
      <c r="F4410" t="s">
        <v>1412</v>
      </c>
      <c r="G4410" s="71">
        <f>VLOOKUP(M4410,'BASE ARTICLE SAMUEL 25012023 v1'!$A$1:$F$1287,6,FALSE)</f>
        <v>45.09</v>
      </c>
      <c r="H4410" s="6">
        <f>VLOOKUP(M4410,'BASE ARTICLE SAMUEL 25012023 v2'!$A$1:$H$1287,8,FALSE)</f>
        <v>45.09</v>
      </c>
      <c r="I4410">
        <v>67.64</v>
      </c>
      <c r="J4410">
        <f t="shared" si="548"/>
        <v>270.56</v>
      </c>
      <c r="K4410" s="6">
        <f>VLOOKUP(M4410,'BASE ARTICLE SAMUEL 25012023 v2'!$A$1:$K$1287,11,FALSE)</f>
        <v>67.635000000000005</v>
      </c>
      <c r="L4410" s="6">
        <f t="shared" si="549"/>
        <v>270.54000000000002</v>
      </c>
      <c r="M4410" t="s">
        <v>1411</v>
      </c>
      <c r="N4410" t="str">
        <f>VLOOKUP(M4410,'BASE ARTICLE SAMUEL 25012023 v1'!$A$2:$B$1287,2,FALSE)</f>
        <v>AN</v>
      </c>
      <c r="O4410">
        <f t="shared" si="542"/>
        <v>180.36</v>
      </c>
    </row>
    <row r="4411" spans="1:15" outlineLevel="2" x14ac:dyDescent="0.25">
      <c r="A4411" t="s">
        <v>1498</v>
      </c>
      <c r="B4411" s="74" t="str">
        <f t="shared" si="543"/>
        <v>H</v>
      </c>
      <c r="D4411" t="s">
        <v>1436</v>
      </c>
      <c r="E4411">
        <v>4</v>
      </c>
      <c r="F4411" t="s">
        <v>1437</v>
      </c>
      <c r="G4411" s="71">
        <f>VLOOKUP(M4411,'BASE ARTICLE SAMUEL 25012023 v1'!$A$1:$F$1287,6,FALSE)</f>
        <v>5.24</v>
      </c>
      <c r="H4411" s="6">
        <f>VLOOKUP(M4411,'BASE ARTICLE SAMUEL 25012023 v2'!$A$1:$H$1287,8,FALSE)</f>
        <v>5.24</v>
      </c>
      <c r="I4411">
        <v>7.85</v>
      </c>
      <c r="J4411">
        <f t="shared" si="548"/>
        <v>31.4</v>
      </c>
      <c r="K4411" s="6">
        <f>VLOOKUP(M4411,'BASE ARTICLE SAMUEL 25012023 v2'!$A$1:$K$1287,11,FALSE)</f>
        <v>7.86</v>
      </c>
      <c r="L4411" s="6">
        <f t="shared" si="549"/>
        <v>31.44</v>
      </c>
      <c r="M4411" t="s">
        <v>1436</v>
      </c>
      <c r="N4411" t="str">
        <f>VLOOKUP(M4411,'BASE ARTICLE SAMUEL 25012023 v1'!$A$2:$B$1287,2,FALSE)</f>
        <v>AN</v>
      </c>
      <c r="O4411">
        <f t="shared" si="542"/>
        <v>20.96</v>
      </c>
    </row>
    <row r="4412" spans="1:15" outlineLevel="2" x14ac:dyDescent="0.25">
      <c r="A4412" t="s">
        <v>1498</v>
      </c>
      <c r="B4412" s="74" t="str">
        <f t="shared" si="543"/>
        <v>H</v>
      </c>
      <c r="D4412" t="s">
        <v>1440</v>
      </c>
      <c r="E4412">
        <v>4</v>
      </c>
      <c r="F4412" t="s">
        <v>1441</v>
      </c>
      <c r="G4412" s="71">
        <f>VLOOKUP(M4412,'BASE ARTICLE SAMUEL 25012023 v1'!$A$1:$F$1287,6,FALSE)</f>
        <v>6.22</v>
      </c>
      <c r="H4412" s="6">
        <f>VLOOKUP(M4412,'BASE ARTICLE SAMUEL 25012023 v2'!$A$1:$H$1287,8,FALSE)</f>
        <v>6.22</v>
      </c>
      <c r="I4412">
        <v>9.32</v>
      </c>
      <c r="J4412">
        <f t="shared" si="548"/>
        <v>37.28</v>
      </c>
      <c r="K4412" s="6">
        <f>VLOOKUP(M4412,'BASE ARTICLE SAMUEL 25012023 v2'!$A$1:$K$1287,11,FALSE)</f>
        <v>9.33</v>
      </c>
      <c r="L4412" s="6">
        <f t="shared" si="549"/>
        <v>37.32</v>
      </c>
      <c r="M4412" t="s">
        <v>1440</v>
      </c>
      <c r="N4412" t="str">
        <f>VLOOKUP(M4412,'BASE ARTICLE SAMUEL 25012023 v1'!$A$2:$B$1287,2,FALSE)</f>
        <v>AN</v>
      </c>
      <c r="O4412">
        <f t="shared" si="542"/>
        <v>24.88</v>
      </c>
    </row>
    <row r="4413" spans="1:15" outlineLevel="2" x14ac:dyDescent="0.25">
      <c r="A4413" t="s">
        <v>1498</v>
      </c>
      <c r="B4413" s="74" t="str">
        <f t="shared" si="543"/>
        <v>H</v>
      </c>
      <c r="D4413" t="s">
        <v>1361</v>
      </c>
      <c r="E4413">
        <v>36</v>
      </c>
      <c r="F4413" t="s">
        <v>1362</v>
      </c>
      <c r="G4413" s="71">
        <f>VLOOKUP(M4413,'BASE ARTICLE SAMUEL 25012023 v1'!$A$1:$F$1287,6,FALSE)</f>
        <v>0.54</v>
      </c>
      <c r="H4413" s="6">
        <f>VLOOKUP(M4413,'BASE ARTICLE SAMUEL 25012023 v2'!$A$1:$H$1287,8,FALSE)</f>
        <v>0.54</v>
      </c>
      <c r="I4413">
        <v>0.81</v>
      </c>
      <c r="J4413">
        <f t="shared" si="548"/>
        <v>29.160000000000004</v>
      </c>
      <c r="K4413" s="6">
        <f>VLOOKUP(M4413,'BASE ARTICLE SAMUEL 25012023 v2'!$A$1:$K$1287,11,FALSE)</f>
        <v>0.81</v>
      </c>
      <c r="L4413" s="6">
        <f t="shared" si="549"/>
        <v>29.160000000000004</v>
      </c>
      <c r="M4413" t="s">
        <v>1361</v>
      </c>
      <c r="N4413" t="str">
        <f>VLOOKUP(M4413,'BASE ARTICLE SAMUEL 25012023 v1'!$A$2:$B$1287,2,FALSE)</f>
        <v>AN</v>
      </c>
      <c r="O4413">
        <f t="shared" si="542"/>
        <v>19.440000000000001</v>
      </c>
    </row>
    <row r="4414" spans="1:15" outlineLevel="2" x14ac:dyDescent="0.25">
      <c r="A4414" t="s">
        <v>1498</v>
      </c>
      <c r="B4414" s="74" t="str">
        <f t="shared" si="543"/>
        <v>H</v>
      </c>
      <c r="D4414" t="s">
        <v>1187</v>
      </c>
      <c r="E4414">
        <v>8</v>
      </c>
      <c r="F4414" t="s">
        <v>1188</v>
      </c>
      <c r="G4414" s="71">
        <f>VLOOKUP(M4414,'BASE ARTICLE SAMUEL 25012023 v1'!$A$1:$F$1287,6,FALSE)</f>
        <v>22</v>
      </c>
      <c r="H4414" s="6">
        <f>VLOOKUP(M4414,'BASE ARTICLE SAMUEL 25012023 v2'!$A$1:$H$1287,8,FALSE)</f>
        <v>3.63</v>
      </c>
      <c r="I4414">
        <v>5.18</v>
      </c>
      <c r="J4414">
        <f t="shared" si="548"/>
        <v>41.44</v>
      </c>
      <c r="K4414" s="6">
        <f>VLOOKUP(M4414,'BASE ARTICLE SAMUEL 25012023 v2'!$A$1:$K$1287,11,FALSE)</f>
        <v>5.4450000000000003</v>
      </c>
      <c r="L4414" s="6">
        <f t="shared" si="549"/>
        <v>43.56</v>
      </c>
      <c r="M4414" t="s">
        <v>1187</v>
      </c>
      <c r="N4414" t="str">
        <f>VLOOKUP(M4414,'BASE ARTICLE SAMUEL 25012023 v1'!$A$2:$B$1287,2,FALSE)</f>
        <v>AN</v>
      </c>
      <c r="O4414">
        <f t="shared" si="542"/>
        <v>29.04</v>
      </c>
    </row>
    <row r="4415" spans="1:15" outlineLevel="2" x14ac:dyDescent="0.25">
      <c r="A4415" t="s">
        <v>1498</v>
      </c>
      <c r="B4415" s="74" t="str">
        <f t="shared" si="543"/>
        <v>H</v>
      </c>
      <c r="D4415" t="s">
        <v>1587</v>
      </c>
      <c r="E4415">
        <v>4</v>
      </c>
      <c r="F4415" t="s">
        <v>1588</v>
      </c>
      <c r="G4415" s="71">
        <f>VLOOKUP(M4415,'BASE ARTICLE SAMUEL 25012023 v1'!$A$1:$F$1287,6,FALSE)</f>
        <v>0.37</v>
      </c>
      <c r="H4415" s="6">
        <f>VLOOKUP(M4415,'BASE ARTICLE SAMUEL 25012023 v2'!$A$1:$H$1287,8,FALSE)</f>
        <v>0.37</v>
      </c>
      <c r="I4415">
        <v>0.55000000000000004</v>
      </c>
      <c r="J4415">
        <f t="shared" si="548"/>
        <v>2.2000000000000002</v>
      </c>
      <c r="K4415" s="6">
        <f>VLOOKUP(M4415,'BASE ARTICLE SAMUEL 25012023 v2'!$A$1:$K$1287,11,FALSE)</f>
        <v>0.55000000000000004</v>
      </c>
      <c r="L4415" s="6">
        <f t="shared" si="549"/>
        <v>2.2000000000000002</v>
      </c>
      <c r="M4415" t="s">
        <v>1587</v>
      </c>
      <c r="N4415" t="str">
        <f>VLOOKUP(M4415,'BASE ARTICLE SAMUEL 25012023 v1'!$A$2:$B$1287,2,FALSE)</f>
        <v>AS</v>
      </c>
      <c r="O4415">
        <f t="shared" si="542"/>
        <v>1.48</v>
      </c>
    </row>
    <row r="4416" spans="1:15" outlineLevel="2" x14ac:dyDescent="0.25">
      <c r="A4416" t="s">
        <v>1498</v>
      </c>
      <c r="B4416" s="74" t="str">
        <f t="shared" si="543"/>
        <v>H</v>
      </c>
      <c r="D4416" t="s">
        <v>1589</v>
      </c>
      <c r="E4416">
        <v>4</v>
      </c>
      <c r="F4416" t="s">
        <v>1590</v>
      </c>
      <c r="G4416" s="71">
        <f>VLOOKUP(M4416,'BASE ARTICLE SAMUEL 25012023 v1'!$A$1:$F$1287,6,FALSE)</f>
        <v>1.05</v>
      </c>
      <c r="H4416" s="6">
        <f>VLOOKUP(M4416,'BASE ARTICLE SAMUEL 25012023 v2'!$A$1:$H$1287,8,FALSE)</f>
        <v>1.05</v>
      </c>
      <c r="I4416">
        <v>1.58</v>
      </c>
      <c r="J4416">
        <f t="shared" si="548"/>
        <v>6.32</v>
      </c>
      <c r="K4416" s="6">
        <f>VLOOKUP(M4416,'BASE ARTICLE SAMUEL 25012023 v2'!$A$1:$K$1287,11,FALSE)</f>
        <v>1.58</v>
      </c>
      <c r="L4416" s="6">
        <f t="shared" si="549"/>
        <v>6.32</v>
      </c>
      <c r="M4416" t="s">
        <v>1589</v>
      </c>
      <c r="N4416" t="str">
        <f>VLOOKUP(M4416,'BASE ARTICLE SAMUEL 25012023 v1'!$A$2:$B$1287,2,FALSE)</f>
        <v>AS</v>
      </c>
      <c r="O4416">
        <f t="shared" si="542"/>
        <v>4.2</v>
      </c>
    </row>
    <row r="4417" spans="1:15" outlineLevel="1" x14ac:dyDescent="0.25">
      <c r="A4417" s="74" t="s">
        <v>4353</v>
      </c>
      <c r="B4417" s="74" t="str">
        <f t="shared" si="543"/>
        <v>PCG10EH</v>
      </c>
      <c r="H4417" s="6" t="e">
        <f>VLOOKUP(M4417,'BASE ARTICLE SAMUEL 25012023 v2'!$A$1:$H$1287,8,FALSE)</f>
        <v>#N/A</v>
      </c>
      <c r="K4417" s="6" t="e">
        <f>VLOOKUP(M4417,'BASE ARTICLE SAMUEL 25012023 v2'!$A$1:$K$1287,11,FALSE)</f>
        <v>#N/A</v>
      </c>
      <c r="L4417" s="6">
        <f>SUBTOTAL(9,L4394:L4416)</f>
        <v>1808.9850496879999</v>
      </c>
      <c r="O4417">
        <f>SUBTOTAL(9,O4394:O4416)</f>
        <v>837.32470000000012</v>
      </c>
    </row>
    <row r="4418" spans="1:15" outlineLevel="2" x14ac:dyDescent="0.25">
      <c r="A4418" t="s">
        <v>1244</v>
      </c>
      <c r="B4418" s="74" t="str">
        <f t="shared" si="543"/>
        <v/>
      </c>
      <c r="D4418">
        <v>8110608018</v>
      </c>
      <c r="E4418">
        <v>110</v>
      </c>
      <c r="F4418" t="s">
        <v>1228</v>
      </c>
      <c r="G4418" s="71">
        <f>VLOOKUP(M4418,'BASE ARTICLE SAMUEL 25012023 v1'!$A$1:$F$1287,6,FALSE)</f>
        <v>0.41</v>
      </c>
      <c r="H4418" s="6">
        <f>VLOOKUP(M4418,'BASE ARTICLE SAMUEL 25012023 v2'!$A$1:$H$1287,8,FALSE)</f>
        <v>0.41</v>
      </c>
      <c r="I4418">
        <v>0.54500000000000004</v>
      </c>
      <c r="J4418">
        <f t="shared" ref="J4418:J4437" si="550">E4418*I4418</f>
        <v>59.95</v>
      </c>
      <c r="K4418" s="6">
        <f>VLOOKUP(M4418,'BASE ARTICLE SAMUEL 25012023 v2'!$A$1:$K$1287,11,FALSE)</f>
        <v>0.54530000000000001</v>
      </c>
      <c r="L4418" s="6">
        <f t="shared" ref="L4418:L4437" si="551">E4418*K4418</f>
        <v>59.983000000000004</v>
      </c>
      <c r="M4418">
        <v>8110608018</v>
      </c>
      <c r="N4418" t="str">
        <f>VLOOKUP(M4418,'BASE ARTICLE SAMUEL 25012023 v1'!$A$2:$B$1287,2,FALSE)</f>
        <v>AN</v>
      </c>
      <c r="O4418">
        <f t="shared" si="542"/>
        <v>45.099999999999994</v>
      </c>
    </row>
    <row r="4419" spans="1:15" outlineLevel="2" x14ac:dyDescent="0.25">
      <c r="A4419" t="s">
        <v>1244</v>
      </c>
      <c r="B4419" s="74" t="str">
        <f t="shared" si="543"/>
        <v/>
      </c>
      <c r="D4419">
        <v>8210707018</v>
      </c>
      <c r="E4419">
        <v>43</v>
      </c>
      <c r="F4419" t="s">
        <v>1230</v>
      </c>
      <c r="G4419" s="71">
        <f>VLOOKUP(M4419,'BASE ARTICLE SAMUEL 25012023 v1'!$A$1:$F$1287,6,FALSE)</f>
        <v>0.24</v>
      </c>
      <c r="H4419" s="6">
        <f>VLOOKUP(M4419,'BASE ARTICLE SAMUEL 25012023 v2'!$A$1:$H$1287,8,FALSE)</f>
        <v>0.24</v>
      </c>
      <c r="I4419">
        <v>0.35</v>
      </c>
      <c r="J4419">
        <f t="shared" si="550"/>
        <v>15.049999999999999</v>
      </c>
      <c r="K4419" s="6">
        <f>VLOOKUP(M4419,'BASE ARTICLE SAMUEL 25012023 v2'!$A$1:$K$1287,11,FALSE)</f>
        <v>0.34999999199999998</v>
      </c>
      <c r="L4419" s="6">
        <f t="shared" si="551"/>
        <v>15.049999655999999</v>
      </c>
      <c r="M4419">
        <v>8210707018</v>
      </c>
      <c r="N4419" t="str">
        <f>VLOOKUP(M4419,'BASE ARTICLE SAMUEL 25012023 v1'!$A$2:$B$1287,2,FALSE)</f>
        <v>AN</v>
      </c>
      <c r="O4419">
        <f t="shared" si="542"/>
        <v>10.32</v>
      </c>
    </row>
    <row r="4420" spans="1:15" outlineLevel="2" x14ac:dyDescent="0.25">
      <c r="A4420" t="s">
        <v>1244</v>
      </c>
      <c r="B4420" s="74" t="str">
        <f t="shared" ref="B4420:B4483" si="552">MID(A4420,7,100)</f>
        <v/>
      </c>
      <c r="D4420">
        <v>8412602518</v>
      </c>
      <c r="E4420">
        <v>4</v>
      </c>
      <c r="F4420" t="s">
        <v>1483</v>
      </c>
      <c r="G4420" s="71">
        <f>VLOOKUP(M4420,'BASE ARTICLE SAMUEL 25012023 v1'!$A$1:$F$1287,6,FALSE)</f>
        <v>0.04</v>
      </c>
      <c r="H4420" s="6">
        <f>VLOOKUP(M4420,'BASE ARTICLE SAMUEL 25012023 v2'!$A$1:$H$1287,8,FALSE)</f>
        <v>0.04</v>
      </c>
      <c r="I4420">
        <v>0.05</v>
      </c>
      <c r="J4420">
        <f t="shared" si="550"/>
        <v>0.2</v>
      </c>
      <c r="K4420" s="6">
        <f>VLOOKUP(M4420,'BASE ARTICLE SAMUEL 25012023 v2'!$A$1:$K$1287,11,FALSE)</f>
        <v>0.05</v>
      </c>
      <c r="L4420" s="6">
        <f t="shared" si="551"/>
        <v>0.2</v>
      </c>
      <c r="M4420">
        <v>8412602518</v>
      </c>
      <c r="N4420" t="str">
        <f>VLOOKUP(M4420,'BASE ARTICLE SAMUEL 25012023 v1'!$A$2:$B$1287,2,FALSE)</f>
        <v>AN</v>
      </c>
      <c r="O4420">
        <f t="shared" si="542"/>
        <v>0.16</v>
      </c>
    </row>
    <row r="4421" spans="1:15" outlineLevel="2" x14ac:dyDescent="0.25">
      <c r="A4421" t="s">
        <v>1244</v>
      </c>
      <c r="B4421" s="74" t="str">
        <f t="shared" si="552"/>
        <v/>
      </c>
      <c r="D4421">
        <v>8434000618</v>
      </c>
      <c r="E4421">
        <v>4</v>
      </c>
      <c r="F4421" t="s">
        <v>1485</v>
      </c>
      <c r="G4421" s="71">
        <f>VLOOKUP(M4421,'BASE ARTICLE SAMUEL 25012023 v1'!$A$1:$F$1287,6,FALSE)</f>
        <v>0.02</v>
      </c>
      <c r="H4421" s="6">
        <f>VLOOKUP(M4421,'BASE ARTICLE SAMUEL 25012023 v2'!$A$1:$H$1287,8,FALSE)</f>
        <v>0.02</v>
      </c>
      <c r="I4421">
        <v>0.03</v>
      </c>
      <c r="J4421">
        <f t="shared" si="550"/>
        <v>0.12</v>
      </c>
      <c r="K4421" s="6">
        <f>VLOOKUP(M4421,'BASE ARTICLE SAMUEL 25012023 v2'!$A$1:$K$1287,11,FALSE)</f>
        <v>0.03</v>
      </c>
      <c r="L4421" s="6">
        <f t="shared" si="551"/>
        <v>0.12</v>
      </c>
      <c r="M4421">
        <v>8434000618</v>
      </c>
      <c r="N4421" t="str">
        <f>VLOOKUP(M4421,'BASE ARTICLE SAMUEL 25012023 v1'!$A$2:$B$1287,2,FALSE)</f>
        <v>AN</v>
      </c>
      <c r="O4421">
        <f t="shared" ref="O4421:O4487" si="553">E4421*H4421</f>
        <v>0.08</v>
      </c>
    </row>
    <row r="4422" spans="1:15" outlineLevel="2" x14ac:dyDescent="0.25">
      <c r="A4422" t="s">
        <v>1244</v>
      </c>
      <c r="B4422" s="74" t="str">
        <f t="shared" si="552"/>
        <v/>
      </c>
      <c r="D4422">
        <v>8710605018</v>
      </c>
      <c r="E4422">
        <v>4</v>
      </c>
      <c r="F4422" t="s">
        <v>1896</v>
      </c>
      <c r="G4422" s="71">
        <f>VLOOKUP(M4422,'BASE ARTICLE SAMUEL 25012023 v1'!$A$1:$F$1287,6,FALSE)</f>
        <v>0.2</v>
      </c>
      <c r="H4422" s="6">
        <f>VLOOKUP(M4422,'BASE ARTICLE SAMUEL 25012023 v2'!$A$1:$H$1287,8,FALSE)</f>
        <v>0.2</v>
      </c>
      <c r="I4422">
        <v>0.3</v>
      </c>
      <c r="J4422">
        <f t="shared" si="550"/>
        <v>1.2</v>
      </c>
      <c r="K4422" s="6">
        <f>VLOOKUP(M4422,'BASE ARTICLE SAMUEL 25012023 v2'!$A$1:$K$1287,11,FALSE)</f>
        <v>0.30000000000000004</v>
      </c>
      <c r="L4422" s="6">
        <f t="shared" si="551"/>
        <v>1.2000000000000002</v>
      </c>
      <c r="M4422">
        <v>8710605018</v>
      </c>
      <c r="N4422" t="str">
        <f>VLOOKUP(M4422,'BASE ARTICLE SAMUEL 25012023 v1'!$A$2:$B$1287,2,FALSE)</f>
        <v>AN</v>
      </c>
      <c r="O4422">
        <f t="shared" si="553"/>
        <v>0.8</v>
      </c>
    </row>
    <row r="4423" spans="1:15" outlineLevel="2" x14ac:dyDescent="0.25">
      <c r="A4423" t="s">
        <v>1244</v>
      </c>
      <c r="B4423" s="74" t="str">
        <f t="shared" si="552"/>
        <v/>
      </c>
      <c r="D4423" t="s">
        <v>1174</v>
      </c>
      <c r="E4423">
        <v>4</v>
      </c>
      <c r="F4423" t="s">
        <v>1175</v>
      </c>
      <c r="G4423" s="71">
        <f>VLOOKUP(M4423,'BASE ARTICLE SAMUEL 25012023 v1'!$A$1:$F$1287,6,FALSE)</f>
        <v>8.26</v>
      </c>
      <c r="H4423" s="6">
        <f>VLOOKUP(M4423,'BASE ARTICLE SAMUEL 25012023 v2'!$A$1:$H$1287,8,FALSE)</f>
        <v>9.1</v>
      </c>
      <c r="I4423">
        <v>12.39</v>
      </c>
      <c r="J4423">
        <f t="shared" si="550"/>
        <v>49.56</v>
      </c>
      <c r="K4423" s="6">
        <f>VLOOKUP(M4423,'BASE ARTICLE SAMUEL 25012023 v2'!$A$1:$K$1287,11,FALSE)</f>
        <v>13.65</v>
      </c>
      <c r="L4423" s="6">
        <f t="shared" si="551"/>
        <v>54.6</v>
      </c>
      <c r="M4423" t="s">
        <v>1174</v>
      </c>
      <c r="N4423" t="str">
        <f>VLOOKUP(M4423,'BASE ARTICLE SAMUEL 25012023 v1'!$A$2:$B$1287,2,FALSE)</f>
        <v>AS</v>
      </c>
      <c r="O4423">
        <f t="shared" si="553"/>
        <v>36.4</v>
      </c>
    </row>
    <row r="4424" spans="1:15" outlineLevel="2" x14ac:dyDescent="0.25">
      <c r="A4424" t="s">
        <v>1244</v>
      </c>
      <c r="B4424" s="74" t="str">
        <f t="shared" si="552"/>
        <v/>
      </c>
      <c r="D4424" t="s">
        <v>1168</v>
      </c>
      <c r="E4424">
        <v>13.06</v>
      </c>
      <c r="F4424" t="s">
        <v>1169</v>
      </c>
      <c r="G4424" s="71">
        <f>VLOOKUP(M4424,'BASE ARTICLE SAMUEL 25012023 v1'!$A$1:$F$1287,6,FALSE)</f>
        <v>7.4</v>
      </c>
      <c r="H4424" s="6">
        <f>VLOOKUP(M4424,'BASE ARTICLE SAMUEL 25012023 v2'!$A$1:$H$1287,8,FALSE)</f>
        <v>7.77</v>
      </c>
      <c r="I4424">
        <v>11.1</v>
      </c>
      <c r="J4424">
        <f t="shared" si="550"/>
        <v>144.96600000000001</v>
      </c>
      <c r="K4424" s="6">
        <f>VLOOKUP(M4424,'BASE ARTICLE SAMUEL 25012023 v2'!$A$1:$K$1287,11,FALSE)</f>
        <v>11.654999999999999</v>
      </c>
      <c r="L4424" s="6">
        <f t="shared" si="551"/>
        <v>152.21430000000001</v>
      </c>
      <c r="M4424" t="s">
        <v>1168</v>
      </c>
      <c r="N4424" t="str">
        <f>VLOOKUP(M4424,'BASE ARTICLE SAMUEL 25012023 v1'!$A$2:$B$1287,2,FALSE)</f>
        <v>AS</v>
      </c>
      <c r="O4424">
        <f t="shared" si="553"/>
        <v>101.47619999999999</v>
      </c>
    </row>
    <row r="4425" spans="1:15" outlineLevel="2" x14ac:dyDescent="0.25">
      <c r="A4425" t="s">
        <v>1244</v>
      </c>
      <c r="B4425" s="74" t="str">
        <f t="shared" si="552"/>
        <v/>
      </c>
      <c r="D4425" t="s">
        <v>2491</v>
      </c>
      <c r="E4425">
        <v>1</v>
      </c>
      <c r="F4425" t="s">
        <v>2492</v>
      </c>
      <c r="G4425" s="71">
        <f>VLOOKUP(M4425,'BASE ARTICLE SAMUEL 25012023 v1'!$A$1:$F$1287,6,FALSE)</f>
        <v>0.67</v>
      </c>
      <c r="H4425" s="6">
        <f>VLOOKUP(M4425,'BASE ARTICLE SAMUEL 25012023 v2'!$A$1:$H$1287,8,FALSE)</f>
        <v>0.67</v>
      </c>
      <c r="I4425">
        <v>0.73699999999999999</v>
      </c>
      <c r="J4425">
        <f t="shared" si="550"/>
        <v>0.73699999999999999</v>
      </c>
      <c r="K4425" s="6">
        <f>VLOOKUP(M4425,'BASE ARTICLE SAMUEL 25012023 v2'!$A$1:$K$1287,11,FALSE)</f>
        <v>0.7370000000000001</v>
      </c>
      <c r="L4425" s="6">
        <f t="shared" si="551"/>
        <v>0.7370000000000001</v>
      </c>
      <c r="M4425" t="s">
        <v>2491</v>
      </c>
      <c r="N4425" t="str">
        <f>VLOOKUP(M4425,'BASE ARTICLE SAMUEL 25012023 v1'!$A$2:$B$1287,2,FALSE)</f>
        <v>AN</v>
      </c>
      <c r="O4425">
        <f t="shared" si="553"/>
        <v>0.67</v>
      </c>
    </row>
    <row r="4426" spans="1:15" outlineLevel="2" x14ac:dyDescent="0.25">
      <c r="A4426" t="s">
        <v>1244</v>
      </c>
      <c r="B4426" s="74" t="str">
        <f t="shared" si="552"/>
        <v/>
      </c>
      <c r="D4426" t="s">
        <v>1194</v>
      </c>
      <c r="E4426">
        <v>7</v>
      </c>
      <c r="F4426" t="s">
        <v>1195</v>
      </c>
      <c r="G4426" s="71">
        <f>VLOOKUP(M4426,'BASE ARTICLE SAMUEL 25012023 v1'!$A$1:$F$1287,6,FALSE)</f>
        <v>18.3</v>
      </c>
      <c r="H4426" s="6">
        <f>VLOOKUP(M4426,'BASE ARTICLE SAMUEL 25012023 v2'!$A$1:$H$1287,8,FALSE)</f>
        <v>3.0500000000000003</v>
      </c>
      <c r="I4426">
        <v>5.18</v>
      </c>
      <c r="J4426">
        <f t="shared" si="550"/>
        <v>36.26</v>
      </c>
      <c r="K4426" s="6">
        <f>VLOOKUP(M4426,'BASE ARTICLE SAMUEL 25012023 v2'!$A$1:$K$1287,11,FALSE)</f>
        <v>5.1850000000000005</v>
      </c>
      <c r="L4426" s="6">
        <f t="shared" si="551"/>
        <v>36.295000000000002</v>
      </c>
      <c r="M4426" t="s">
        <v>1194</v>
      </c>
      <c r="N4426" t="str">
        <f>VLOOKUP(M4426,'BASE ARTICLE SAMUEL 25012023 v1'!$A$2:$B$1287,2,FALSE)</f>
        <v>AN</v>
      </c>
      <c r="O4426">
        <f t="shared" si="553"/>
        <v>21.35</v>
      </c>
    </row>
    <row r="4427" spans="1:15" outlineLevel="2" x14ac:dyDescent="0.25">
      <c r="A4427" t="s">
        <v>1244</v>
      </c>
      <c r="B4427" s="74" t="str">
        <f t="shared" si="552"/>
        <v/>
      </c>
      <c r="D4427" t="s">
        <v>200</v>
      </c>
      <c r="E4427">
        <v>1</v>
      </c>
      <c r="F4427" t="s">
        <v>201</v>
      </c>
      <c r="G4427" s="71">
        <f>VLOOKUP(M4427,'BASE ARTICLE SAMUEL 25012023 v1'!$A$1:$F$1287,6,FALSE)</f>
        <v>18.350000000000001</v>
      </c>
      <c r="H4427" s="6">
        <f>VLOOKUP(M4427,'BASE ARTICLE SAMUEL 25012023 v2'!$A$1:$H$1287,8,FALSE)</f>
        <v>18.350000000000001</v>
      </c>
      <c r="I4427">
        <v>23.95</v>
      </c>
      <c r="J4427">
        <f t="shared" si="550"/>
        <v>23.95</v>
      </c>
      <c r="K4427" s="6">
        <f>VLOOKUP(M4427,'BASE ARTICLE SAMUEL 25012023 v2'!$A$1:$K$1287,11,FALSE)</f>
        <v>23.855000000000004</v>
      </c>
      <c r="L4427" s="6">
        <f t="shared" si="551"/>
        <v>23.855000000000004</v>
      </c>
      <c r="M4427" t="s">
        <v>200</v>
      </c>
      <c r="N4427" t="str">
        <f>VLOOKUP(M4427,'BASE ARTICLE SAMUEL 25012023 v1'!$A$2:$B$1287,2,FALSE)</f>
        <v>AS</v>
      </c>
      <c r="O4427">
        <f t="shared" si="553"/>
        <v>18.350000000000001</v>
      </c>
    </row>
    <row r="4428" spans="1:15" outlineLevel="2" x14ac:dyDescent="0.25">
      <c r="A4428" t="s">
        <v>1244</v>
      </c>
      <c r="B4428" s="74" t="str">
        <f t="shared" si="552"/>
        <v/>
      </c>
      <c r="D4428" t="s">
        <v>1113</v>
      </c>
      <c r="E4428">
        <v>1</v>
      </c>
      <c r="F4428" t="s">
        <v>1114</v>
      </c>
      <c r="G4428" s="71">
        <f>VLOOKUP(M4428,'BASE ARTICLE SAMUEL 25012023 v1'!$A$1:$F$1287,6,FALSE)</f>
        <v>22.94</v>
      </c>
      <c r="H4428" s="6">
        <f>VLOOKUP(M4428,'BASE ARTICLE SAMUEL 25012023 v2'!$A$1:$H$1287,8,FALSE)</f>
        <v>22.94</v>
      </c>
      <c r="I4428">
        <v>29.6</v>
      </c>
      <c r="J4428">
        <f t="shared" si="550"/>
        <v>29.6</v>
      </c>
      <c r="K4428" s="6">
        <f>VLOOKUP(M4428,'BASE ARTICLE SAMUEL 25012023 v2'!$A$1:$K$1287,11,FALSE)</f>
        <v>29.822000000000003</v>
      </c>
      <c r="L4428" s="6">
        <f t="shared" si="551"/>
        <v>29.822000000000003</v>
      </c>
      <c r="M4428" t="s">
        <v>1113</v>
      </c>
      <c r="N4428" t="str">
        <f>VLOOKUP(M4428,'BASE ARTICLE SAMUEL 25012023 v1'!$A$2:$B$1287,2,FALSE)</f>
        <v>AS</v>
      </c>
      <c r="O4428">
        <f t="shared" si="553"/>
        <v>22.94</v>
      </c>
    </row>
    <row r="4429" spans="1:15" outlineLevel="2" x14ac:dyDescent="0.25">
      <c r="A4429" t="s">
        <v>1244</v>
      </c>
      <c r="B4429" s="74" t="str">
        <f t="shared" si="552"/>
        <v/>
      </c>
      <c r="D4429" t="s">
        <v>1603</v>
      </c>
      <c r="E4429">
        <v>5</v>
      </c>
      <c r="F4429" t="s">
        <v>1604</v>
      </c>
      <c r="G4429" s="71">
        <f>VLOOKUP(M4429,'BASE ARTICLE SAMUEL 25012023 v1'!$A$1:$F$1287,6,FALSE)</f>
        <v>50</v>
      </c>
      <c r="H4429" s="6">
        <f>VLOOKUP(M4429,'BASE ARTICLE SAMUEL 25012023 v2'!$A$1:$H$1287,8,FALSE)</f>
        <v>0</v>
      </c>
      <c r="I4429">
        <v>75</v>
      </c>
      <c r="J4429">
        <f t="shared" si="550"/>
        <v>375</v>
      </c>
      <c r="K4429" s="6">
        <f>VLOOKUP(M4429,'BASE ARTICLE SAMUEL 25012023 v2'!$A$1:$K$1287,11,FALSE)</f>
        <v>75</v>
      </c>
      <c r="L4429" s="6">
        <f t="shared" si="551"/>
        <v>375</v>
      </c>
      <c r="M4429" t="s">
        <v>1603</v>
      </c>
      <c r="N4429" t="str">
        <f>VLOOKUP(M4429,'BASE ARTICLE SAMUEL 25012023 v1'!$A$2:$B$1287,2,FALSE)</f>
        <v>AN</v>
      </c>
      <c r="O4429">
        <f t="shared" si="553"/>
        <v>0</v>
      </c>
    </row>
    <row r="4430" spans="1:15" outlineLevel="2" x14ac:dyDescent="0.25">
      <c r="A4430" t="s">
        <v>1244</v>
      </c>
      <c r="B4430" s="74" t="str">
        <f t="shared" si="552"/>
        <v/>
      </c>
      <c r="D4430" t="s">
        <v>1399</v>
      </c>
      <c r="E4430">
        <v>2</v>
      </c>
      <c r="F4430" t="s">
        <v>1400</v>
      </c>
      <c r="G4430" s="71">
        <f>VLOOKUP(M4430,'BASE ARTICLE SAMUEL 25012023 v1'!$A$1:$F$1287,6,FALSE)</f>
        <v>27.09</v>
      </c>
      <c r="H4430" s="6">
        <f>VLOOKUP(M4430,'BASE ARTICLE SAMUEL 25012023 v2'!$A$1:$H$1287,8,FALSE)</f>
        <v>27.09</v>
      </c>
      <c r="I4430">
        <v>40.64</v>
      </c>
      <c r="J4430">
        <f t="shared" si="550"/>
        <v>81.28</v>
      </c>
      <c r="K4430" s="6">
        <f>VLOOKUP(M4430,'BASE ARTICLE SAMUEL 25012023 v2'!$A$1:$K$1287,11,FALSE)</f>
        <v>40.634999999999998</v>
      </c>
      <c r="L4430" s="6">
        <f t="shared" si="551"/>
        <v>81.27</v>
      </c>
      <c r="M4430" t="s">
        <v>1399</v>
      </c>
      <c r="N4430" t="str">
        <f>VLOOKUP(M4430,'BASE ARTICLE SAMUEL 25012023 v1'!$A$2:$B$1287,2,FALSE)</f>
        <v>AN</v>
      </c>
      <c r="O4430">
        <f t="shared" si="553"/>
        <v>54.18</v>
      </c>
    </row>
    <row r="4431" spans="1:15" outlineLevel="2" x14ac:dyDescent="0.25">
      <c r="A4431" t="s">
        <v>1244</v>
      </c>
      <c r="B4431" s="74" t="str">
        <f t="shared" si="552"/>
        <v/>
      </c>
      <c r="D4431" t="s">
        <v>1404</v>
      </c>
      <c r="E4431">
        <v>2</v>
      </c>
      <c r="F4431" t="s">
        <v>1405</v>
      </c>
      <c r="G4431" s="71">
        <f>VLOOKUP(M4431,'BASE ARTICLE SAMUEL 25012023 v1'!$A$1:$F$1287,6,FALSE)</f>
        <v>36.090000000000003</v>
      </c>
      <c r="H4431" s="6">
        <f>VLOOKUP(M4431,'BASE ARTICLE SAMUEL 25012023 v2'!$A$1:$H$1287,8,FALSE)</f>
        <v>36.090000000000003</v>
      </c>
      <c r="I4431">
        <v>54.14</v>
      </c>
      <c r="J4431">
        <f t="shared" si="550"/>
        <v>108.28</v>
      </c>
      <c r="K4431" s="6">
        <f>VLOOKUP(M4431,'BASE ARTICLE SAMUEL 25012023 v2'!$A$1:$K$1287,11,FALSE)</f>
        <v>54.135000000000005</v>
      </c>
      <c r="L4431" s="6">
        <f t="shared" si="551"/>
        <v>108.27000000000001</v>
      </c>
      <c r="M4431" t="s">
        <v>1404</v>
      </c>
      <c r="N4431" t="str">
        <f>VLOOKUP(M4431,'BASE ARTICLE SAMUEL 25012023 v1'!$A$2:$B$1287,2,FALSE)</f>
        <v>AN</v>
      </c>
      <c r="O4431">
        <f t="shared" si="553"/>
        <v>72.180000000000007</v>
      </c>
    </row>
    <row r="4432" spans="1:15" outlineLevel="2" x14ac:dyDescent="0.25">
      <c r="A4432" t="s">
        <v>1244</v>
      </c>
      <c r="B4432" s="74" t="str">
        <f t="shared" si="552"/>
        <v/>
      </c>
      <c r="D4432" t="s">
        <v>1407</v>
      </c>
      <c r="E4432">
        <v>4</v>
      </c>
      <c r="F4432" t="s">
        <v>1408</v>
      </c>
      <c r="G4432" s="71">
        <f>VLOOKUP(M4432,'BASE ARTICLE SAMUEL 25012023 v1'!$A$1:$F$1287,6,FALSE)</f>
        <v>37.979999999999997</v>
      </c>
      <c r="H4432" s="6">
        <f>VLOOKUP(M4432,'BASE ARTICLE SAMUEL 25012023 v2'!$A$1:$H$1287,8,FALSE)</f>
        <v>37.979999999999997</v>
      </c>
      <c r="I4432">
        <v>56.97</v>
      </c>
      <c r="J4432">
        <f t="shared" si="550"/>
        <v>227.88</v>
      </c>
      <c r="K4432" s="6">
        <f>VLOOKUP(M4432,'BASE ARTICLE SAMUEL 25012023 v2'!$A$1:$K$1287,11,FALSE)</f>
        <v>56.97</v>
      </c>
      <c r="L4432" s="6">
        <f t="shared" si="551"/>
        <v>227.88</v>
      </c>
      <c r="M4432" t="s">
        <v>1407</v>
      </c>
      <c r="N4432" t="str">
        <f>VLOOKUP(M4432,'BASE ARTICLE SAMUEL 25012023 v1'!$A$2:$B$1287,2,FALSE)</f>
        <v>AN</v>
      </c>
      <c r="O4432">
        <f t="shared" si="553"/>
        <v>151.91999999999999</v>
      </c>
    </row>
    <row r="4433" spans="1:15" outlineLevel="2" x14ac:dyDescent="0.25">
      <c r="A4433" t="s">
        <v>1244</v>
      </c>
      <c r="B4433" s="74" t="str">
        <f t="shared" si="552"/>
        <v/>
      </c>
      <c r="D4433" t="s">
        <v>1361</v>
      </c>
      <c r="E4433">
        <v>30</v>
      </c>
      <c r="F4433" t="s">
        <v>1362</v>
      </c>
      <c r="G4433" s="71">
        <f>VLOOKUP(M4433,'BASE ARTICLE SAMUEL 25012023 v1'!$A$1:$F$1287,6,FALSE)</f>
        <v>0.54</v>
      </c>
      <c r="H4433" s="6">
        <f>VLOOKUP(M4433,'BASE ARTICLE SAMUEL 25012023 v2'!$A$1:$H$1287,8,FALSE)</f>
        <v>0.54</v>
      </c>
      <c r="I4433">
        <v>0.81</v>
      </c>
      <c r="J4433">
        <f t="shared" si="550"/>
        <v>24.3</v>
      </c>
      <c r="K4433" s="6">
        <f>VLOOKUP(M4433,'BASE ARTICLE SAMUEL 25012023 v2'!$A$1:$K$1287,11,FALSE)</f>
        <v>0.81</v>
      </c>
      <c r="L4433" s="6">
        <f t="shared" si="551"/>
        <v>24.3</v>
      </c>
      <c r="M4433" t="s">
        <v>1361</v>
      </c>
      <c r="N4433" t="str">
        <f>VLOOKUP(M4433,'BASE ARTICLE SAMUEL 25012023 v1'!$A$2:$B$1287,2,FALSE)</f>
        <v>AN</v>
      </c>
      <c r="O4433">
        <f t="shared" si="553"/>
        <v>16.200000000000003</v>
      </c>
    </row>
    <row r="4434" spans="1:15" outlineLevel="2" x14ac:dyDescent="0.25">
      <c r="A4434" t="s">
        <v>1244</v>
      </c>
      <c r="B4434" s="74" t="str">
        <f t="shared" si="552"/>
        <v/>
      </c>
      <c r="D4434" t="s">
        <v>1187</v>
      </c>
      <c r="E4434">
        <v>8</v>
      </c>
      <c r="F4434" t="s">
        <v>1188</v>
      </c>
      <c r="G4434" s="71">
        <f>VLOOKUP(M4434,'BASE ARTICLE SAMUEL 25012023 v1'!$A$1:$F$1287,6,FALSE)</f>
        <v>22</v>
      </c>
      <c r="H4434" s="6">
        <f>VLOOKUP(M4434,'BASE ARTICLE SAMUEL 25012023 v2'!$A$1:$H$1287,8,FALSE)</f>
        <v>3.63</v>
      </c>
      <c r="I4434">
        <v>5.18</v>
      </c>
      <c r="J4434">
        <f t="shared" si="550"/>
        <v>41.44</v>
      </c>
      <c r="K4434" s="6">
        <f>VLOOKUP(M4434,'BASE ARTICLE SAMUEL 25012023 v2'!$A$1:$K$1287,11,FALSE)</f>
        <v>5.4450000000000003</v>
      </c>
      <c r="L4434" s="6">
        <f t="shared" si="551"/>
        <v>43.56</v>
      </c>
      <c r="M4434" t="s">
        <v>1187</v>
      </c>
      <c r="N4434" t="str">
        <f>VLOOKUP(M4434,'BASE ARTICLE SAMUEL 25012023 v1'!$A$2:$B$1287,2,FALSE)</f>
        <v>AN</v>
      </c>
      <c r="O4434">
        <f t="shared" si="553"/>
        <v>29.04</v>
      </c>
    </row>
    <row r="4435" spans="1:15" outlineLevel="2" x14ac:dyDescent="0.25">
      <c r="A4435" t="s">
        <v>1244</v>
      </c>
      <c r="B4435" s="74" t="str">
        <f t="shared" si="552"/>
        <v/>
      </c>
      <c r="D4435" t="s">
        <v>1587</v>
      </c>
      <c r="E4435">
        <v>4</v>
      </c>
      <c r="F4435" t="s">
        <v>1588</v>
      </c>
      <c r="G4435" s="71">
        <f>VLOOKUP(M4435,'BASE ARTICLE SAMUEL 25012023 v1'!$A$1:$F$1287,6,FALSE)</f>
        <v>0.37</v>
      </c>
      <c r="H4435" s="6">
        <f>VLOOKUP(M4435,'BASE ARTICLE SAMUEL 25012023 v2'!$A$1:$H$1287,8,FALSE)</f>
        <v>0.37</v>
      </c>
      <c r="I4435">
        <v>0.55000000000000004</v>
      </c>
      <c r="J4435">
        <f t="shared" si="550"/>
        <v>2.2000000000000002</v>
      </c>
      <c r="K4435" s="6">
        <f>VLOOKUP(M4435,'BASE ARTICLE SAMUEL 25012023 v2'!$A$1:$K$1287,11,FALSE)</f>
        <v>0.55000000000000004</v>
      </c>
      <c r="L4435" s="6">
        <f t="shared" si="551"/>
        <v>2.2000000000000002</v>
      </c>
      <c r="M4435" t="s">
        <v>1587</v>
      </c>
      <c r="N4435" t="str">
        <f>VLOOKUP(M4435,'BASE ARTICLE SAMUEL 25012023 v1'!$A$2:$B$1287,2,FALSE)</f>
        <v>AS</v>
      </c>
      <c r="O4435">
        <f t="shared" si="553"/>
        <v>1.48</v>
      </c>
    </row>
    <row r="4436" spans="1:15" outlineLevel="2" x14ac:dyDescent="0.25">
      <c r="A4436" t="s">
        <v>1244</v>
      </c>
      <c r="B4436" s="74" t="str">
        <f t="shared" si="552"/>
        <v/>
      </c>
      <c r="D4436" t="s">
        <v>1589</v>
      </c>
      <c r="E4436">
        <v>4</v>
      </c>
      <c r="F4436" t="s">
        <v>1590</v>
      </c>
      <c r="G4436" s="71">
        <f>VLOOKUP(M4436,'BASE ARTICLE SAMUEL 25012023 v1'!$A$1:$F$1287,6,FALSE)</f>
        <v>1.05</v>
      </c>
      <c r="H4436" s="6">
        <f>VLOOKUP(M4436,'BASE ARTICLE SAMUEL 25012023 v2'!$A$1:$H$1287,8,FALSE)</f>
        <v>1.05</v>
      </c>
      <c r="I4436">
        <v>1.58</v>
      </c>
      <c r="J4436">
        <f t="shared" si="550"/>
        <v>6.32</v>
      </c>
      <c r="K4436" s="6">
        <f>VLOOKUP(M4436,'BASE ARTICLE SAMUEL 25012023 v2'!$A$1:$K$1287,11,FALSE)</f>
        <v>1.58</v>
      </c>
      <c r="L4436" s="6">
        <f t="shared" si="551"/>
        <v>6.32</v>
      </c>
      <c r="M4436" t="s">
        <v>1589</v>
      </c>
      <c r="N4436" t="str">
        <f>VLOOKUP(M4436,'BASE ARTICLE SAMUEL 25012023 v1'!$A$2:$B$1287,2,FALSE)</f>
        <v>AS</v>
      </c>
      <c r="O4436">
        <f t="shared" si="553"/>
        <v>4.2</v>
      </c>
    </row>
    <row r="4437" spans="1:15" outlineLevel="2" x14ac:dyDescent="0.25">
      <c r="A4437" t="s">
        <v>1244</v>
      </c>
      <c r="B4437" s="74" t="str">
        <f t="shared" si="552"/>
        <v/>
      </c>
      <c r="D4437" t="s">
        <v>2489</v>
      </c>
      <c r="E4437">
        <v>1</v>
      </c>
      <c r="F4437" t="s">
        <v>2490</v>
      </c>
      <c r="G4437" s="71">
        <f>VLOOKUP(M4437,'BASE ARTICLE SAMUEL 25012023 v1'!$A$1:$F$1287,6,FALSE)</f>
        <v>20.5</v>
      </c>
      <c r="H4437" s="6">
        <f>VLOOKUP(M4437,'BASE ARTICLE SAMUEL 25012023 v2'!$A$1:$H$1287,8,FALSE)</f>
        <v>20.5</v>
      </c>
      <c r="I4437">
        <v>33</v>
      </c>
      <c r="J4437">
        <f t="shared" si="550"/>
        <v>33</v>
      </c>
      <c r="K4437" s="6">
        <f>VLOOKUP(M4437,'BASE ARTICLE SAMUEL 25012023 v2'!$A$1:$K$1287,11,FALSE)</f>
        <v>22.55</v>
      </c>
      <c r="L4437" s="6">
        <f t="shared" si="551"/>
        <v>22.55</v>
      </c>
      <c r="M4437" t="s">
        <v>2489</v>
      </c>
      <c r="N4437" t="str">
        <f>VLOOKUP(M4437,'BASE ARTICLE SAMUEL 25012023 v1'!$A$2:$B$1287,2,FALSE)</f>
        <v>AN</v>
      </c>
      <c r="O4437">
        <f t="shared" si="553"/>
        <v>20.5</v>
      </c>
    </row>
    <row r="4438" spans="1:15" outlineLevel="1" x14ac:dyDescent="0.25">
      <c r="A4438" s="74" t="s">
        <v>4354</v>
      </c>
      <c r="B4438" s="74" t="str">
        <f t="shared" si="552"/>
        <v>PCR7EH</v>
      </c>
      <c r="H4438" s="6" t="e">
        <f>VLOOKUP(M4438,'BASE ARTICLE SAMUEL 25012023 v2'!$A$1:$H$1287,8,FALSE)</f>
        <v>#N/A</v>
      </c>
      <c r="K4438" s="6" t="e">
        <f>VLOOKUP(M4438,'BASE ARTICLE SAMUEL 25012023 v2'!$A$1:$K$1287,11,FALSE)</f>
        <v>#N/A</v>
      </c>
      <c r="L4438" s="6">
        <f>SUBTOTAL(9,L4418:L4437)</f>
        <v>1265.4262996559999</v>
      </c>
      <c r="O4438">
        <f>SUBTOTAL(9,O4418:O4437)</f>
        <v>607.34620000000007</v>
      </c>
    </row>
    <row r="4439" spans="1:15" outlineLevel="2" x14ac:dyDescent="0.25">
      <c r="A4439" t="s">
        <v>1256</v>
      </c>
      <c r="B4439" s="74" t="str">
        <f t="shared" si="552"/>
        <v>HA</v>
      </c>
      <c r="D4439">
        <v>8110608018</v>
      </c>
      <c r="E4439">
        <v>145</v>
      </c>
      <c r="F4439" t="s">
        <v>1228</v>
      </c>
      <c r="G4439" s="71">
        <f>VLOOKUP(M4439,'BASE ARTICLE SAMUEL 25012023 v1'!$A$1:$F$1287,6,FALSE)</f>
        <v>0.41</v>
      </c>
      <c r="H4439" s="6">
        <f>VLOOKUP(M4439,'BASE ARTICLE SAMUEL 25012023 v2'!$A$1:$H$1287,8,FALSE)</f>
        <v>0.41</v>
      </c>
      <c r="I4439">
        <v>0.54500000000000004</v>
      </c>
      <c r="J4439">
        <f t="shared" ref="J4439:J4457" si="554">E4439*I4439</f>
        <v>79.025000000000006</v>
      </c>
      <c r="K4439" s="6">
        <f>VLOOKUP(M4439,'BASE ARTICLE SAMUEL 25012023 v2'!$A$1:$K$1287,11,FALSE)</f>
        <v>0.54530000000000001</v>
      </c>
      <c r="L4439" s="6">
        <f t="shared" ref="L4439:L4457" si="555">E4439*K4439</f>
        <v>79.0685</v>
      </c>
      <c r="M4439">
        <v>8110608018</v>
      </c>
      <c r="N4439" t="str">
        <f>VLOOKUP(M4439,'BASE ARTICLE SAMUEL 25012023 v1'!$A$2:$B$1287,2,FALSE)</f>
        <v>AN</v>
      </c>
      <c r="O4439">
        <f t="shared" si="553"/>
        <v>59.449999999999996</v>
      </c>
    </row>
    <row r="4440" spans="1:15" outlineLevel="2" x14ac:dyDescent="0.25">
      <c r="A4440" t="s">
        <v>1256</v>
      </c>
      <c r="B4440" s="74" t="str">
        <f t="shared" si="552"/>
        <v>HA</v>
      </c>
      <c r="D4440">
        <v>8210707018</v>
      </c>
      <c r="E4440">
        <v>40</v>
      </c>
      <c r="F4440" t="s">
        <v>1230</v>
      </c>
      <c r="G4440" s="71">
        <f>VLOOKUP(M4440,'BASE ARTICLE SAMUEL 25012023 v1'!$A$1:$F$1287,6,FALSE)</f>
        <v>0.24</v>
      </c>
      <c r="H4440" s="6">
        <f>VLOOKUP(M4440,'BASE ARTICLE SAMUEL 25012023 v2'!$A$1:$H$1287,8,FALSE)</f>
        <v>0.24</v>
      </c>
      <c r="I4440">
        <v>0.35</v>
      </c>
      <c r="J4440">
        <f t="shared" si="554"/>
        <v>14</v>
      </c>
      <c r="K4440" s="6">
        <f>VLOOKUP(M4440,'BASE ARTICLE SAMUEL 25012023 v2'!$A$1:$K$1287,11,FALSE)</f>
        <v>0.34999999199999998</v>
      </c>
      <c r="L4440" s="6">
        <f t="shared" si="555"/>
        <v>13.999999679999998</v>
      </c>
      <c r="M4440">
        <v>8210707018</v>
      </c>
      <c r="N4440" t="str">
        <f>VLOOKUP(M4440,'BASE ARTICLE SAMUEL 25012023 v1'!$A$2:$B$1287,2,FALSE)</f>
        <v>AN</v>
      </c>
      <c r="O4440">
        <f t="shared" si="553"/>
        <v>9.6</v>
      </c>
    </row>
    <row r="4441" spans="1:15" outlineLevel="2" x14ac:dyDescent="0.25">
      <c r="A4441" t="s">
        <v>1256</v>
      </c>
      <c r="B4441" s="74" t="str">
        <f t="shared" si="552"/>
        <v>HA</v>
      </c>
      <c r="D4441">
        <v>8412602518</v>
      </c>
      <c r="E4441">
        <v>6</v>
      </c>
      <c r="F4441" t="s">
        <v>1483</v>
      </c>
      <c r="G4441" s="71">
        <f>VLOOKUP(M4441,'BASE ARTICLE SAMUEL 25012023 v1'!$A$1:$F$1287,6,FALSE)</f>
        <v>0.04</v>
      </c>
      <c r="H4441" s="6">
        <f>VLOOKUP(M4441,'BASE ARTICLE SAMUEL 25012023 v2'!$A$1:$H$1287,8,FALSE)</f>
        <v>0.04</v>
      </c>
      <c r="I4441">
        <v>0.05</v>
      </c>
      <c r="J4441">
        <f t="shared" si="554"/>
        <v>0.30000000000000004</v>
      </c>
      <c r="K4441" s="6">
        <f>VLOOKUP(M4441,'BASE ARTICLE SAMUEL 25012023 v2'!$A$1:$K$1287,11,FALSE)</f>
        <v>0.05</v>
      </c>
      <c r="L4441" s="6">
        <f t="shared" si="555"/>
        <v>0.30000000000000004</v>
      </c>
      <c r="M4441">
        <v>8412602518</v>
      </c>
      <c r="N4441" t="str">
        <f>VLOOKUP(M4441,'BASE ARTICLE SAMUEL 25012023 v1'!$A$2:$B$1287,2,FALSE)</f>
        <v>AN</v>
      </c>
      <c r="O4441">
        <f t="shared" si="553"/>
        <v>0.24</v>
      </c>
    </row>
    <row r="4442" spans="1:15" outlineLevel="2" x14ac:dyDescent="0.25">
      <c r="A4442" t="s">
        <v>1256</v>
      </c>
      <c r="B4442" s="74" t="str">
        <f t="shared" si="552"/>
        <v>HA</v>
      </c>
      <c r="D4442">
        <v>8434000618</v>
      </c>
      <c r="E4442">
        <v>6</v>
      </c>
      <c r="F4442" t="s">
        <v>1485</v>
      </c>
      <c r="G4442" s="71">
        <f>VLOOKUP(M4442,'BASE ARTICLE SAMUEL 25012023 v1'!$A$1:$F$1287,6,FALSE)</f>
        <v>0.02</v>
      </c>
      <c r="H4442" s="6">
        <f>VLOOKUP(M4442,'BASE ARTICLE SAMUEL 25012023 v2'!$A$1:$H$1287,8,FALSE)</f>
        <v>0.02</v>
      </c>
      <c r="I4442">
        <v>0.03</v>
      </c>
      <c r="J4442">
        <f t="shared" si="554"/>
        <v>0.18</v>
      </c>
      <c r="K4442" s="6">
        <f>VLOOKUP(M4442,'BASE ARTICLE SAMUEL 25012023 v2'!$A$1:$K$1287,11,FALSE)</f>
        <v>0.03</v>
      </c>
      <c r="L4442" s="6">
        <f t="shared" si="555"/>
        <v>0.18</v>
      </c>
      <c r="M4442">
        <v>8434000618</v>
      </c>
      <c r="N4442" t="str">
        <f>VLOOKUP(M4442,'BASE ARTICLE SAMUEL 25012023 v1'!$A$2:$B$1287,2,FALSE)</f>
        <v>AN</v>
      </c>
      <c r="O4442">
        <f t="shared" si="553"/>
        <v>0.12</v>
      </c>
    </row>
    <row r="4443" spans="1:15" outlineLevel="2" x14ac:dyDescent="0.25">
      <c r="A4443" t="s">
        <v>1256</v>
      </c>
      <c r="B4443" s="74" t="str">
        <f t="shared" si="552"/>
        <v>HA</v>
      </c>
      <c r="D4443">
        <v>8710605018</v>
      </c>
      <c r="E4443">
        <v>6</v>
      </c>
      <c r="F4443" t="s">
        <v>1896</v>
      </c>
      <c r="G4443" s="71">
        <f>VLOOKUP(M4443,'BASE ARTICLE SAMUEL 25012023 v1'!$A$1:$F$1287,6,FALSE)</f>
        <v>0.2</v>
      </c>
      <c r="H4443" s="6">
        <f>VLOOKUP(M4443,'BASE ARTICLE SAMUEL 25012023 v2'!$A$1:$H$1287,8,FALSE)</f>
        <v>0.2</v>
      </c>
      <c r="I4443">
        <v>0.3</v>
      </c>
      <c r="J4443">
        <f t="shared" si="554"/>
        <v>1.7999999999999998</v>
      </c>
      <c r="K4443" s="6">
        <f>VLOOKUP(M4443,'BASE ARTICLE SAMUEL 25012023 v2'!$A$1:$K$1287,11,FALSE)</f>
        <v>0.30000000000000004</v>
      </c>
      <c r="L4443" s="6">
        <f t="shared" si="555"/>
        <v>1.8000000000000003</v>
      </c>
      <c r="M4443">
        <v>8710605018</v>
      </c>
      <c r="N4443" t="str">
        <f>VLOOKUP(M4443,'BASE ARTICLE SAMUEL 25012023 v1'!$A$2:$B$1287,2,FALSE)</f>
        <v>AN</v>
      </c>
      <c r="O4443">
        <f t="shared" si="553"/>
        <v>1.2000000000000002</v>
      </c>
    </row>
    <row r="4444" spans="1:15" outlineLevel="2" x14ac:dyDescent="0.25">
      <c r="A4444" t="s">
        <v>1256</v>
      </c>
      <c r="B4444" s="74" t="str">
        <f t="shared" si="552"/>
        <v>HA</v>
      </c>
      <c r="D4444" t="s">
        <v>1174</v>
      </c>
      <c r="E4444">
        <v>6</v>
      </c>
      <c r="F4444" t="s">
        <v>1175</v>
      </c>
      <c r="G4444" s="71">
        <f>VLOOKUP(M4444,'BASE ARTICLE SAMUEL 25012023 v1'!$A$1:$F$1287,6,FALSE)</f>
        <v>8.26</v>
      </c>
      <c r="H4444" s="6">
        <f>VLOOKUP(M4444,'BASE ARTICLE SAMUEL 25012023 v2'!$A$1:$H$1287,8,FALSE)</f>
        <v>9.1</v>
      </c>
      <c r="I4444">
        <v>12.39</v>
      </c>
      <c r="J4444">
        <f t="shared" si="554"/>
        <v>74.34</v>
      </c>
      <c r="K4444" s="6">
        <f>VLOOKUP(M4444,'BASE ARTICLE SAMUEL 25012023 v2'!$A$1:$K$1287,11,FALSE)</f>
        <v>13.65</v>
      </c>
      <c r="L4444" s="6">
        <f t="shared" si="555"/>
        <v>81.900000000000006</v>
      </c>
      <c r="M4444" t="s">
        <v>1174</v>
      </c>
      <c r="N4444" t="str">
        <f>VLOOKUP(M4444,'BASE ARTICLE SAMUEL 25012023 v1'!$A$2:$B$1287,2,FALSE)</f>
        <v>AS</v>
      </c>
      <c r="O4444">
        <f t="shared" si="553"/>
        <v>54.599999999999994</v>
      </c>
    </row>
    <row r="4445" spans="1:15" outlineLevel="2" x14ac:dyDescent="0.25">
      <c r="A4445" t="s">
        <v>1256</v>
      </c>
      <c r="B4445" s="74" t="str">
        <f t="shared" si="552"/>
        <v>HA</v>
      </c>
      <c r="D4445" t="s">
        <v>1168</v>
      </c>
      <c r="E4445">
        <v>18.89</v>
      </c>
      <c r="F4445" t="s">
        <v>1169</v>
      </c>
      <c r="G4445" s="71">
        <f>VLOOKUP(M4445,'BASE ARTICLE SAMUEL 25012023 v1'!$A$1:$F$1287,6,FALSE)</f>
        <v>7.4</v>
      </c>
      <c r="H4445" s="6">
        <f>VLOOKUP(M4445,'BASE ARTICLE SAMUEL 25012023 v2'!$A$1:$H$1287,8,FALSE)</f>
        <v>7.77</v>
      </c>
      <c r="I4445">
        <v>11.1</v>
      </c>
      <c r="J4445">
        <f t="shared" si="554"/>
        <v>209.679</v>
      </c>
      <c r="K4445" s="6">
        <f>VLOOKUP(M4445,'BASE ARTICLE SAMUEL 25012023 v2'!$A$1:$K$1287,11,FALSE)</f>
        <v>11.654999999999999</v>
      </c>
      <c r="L4445" s="6">
        <f t="shared" si="555"/>
        <v>220.16295</v>
      </c>
      <c r="M4445" t="s">
        <v>1168</v>
      </c>
      <c r="N4445" t="str">
        <f>VLOOKUP(M4445,'BASE ARTICLE SAMUEL 25012023 v1'!$A$2:$B$1287,2,FALSE)</f>
        <v>AS</v>
      </c>
      <c r="O4445">
        <f t="shared" si="553"/>
        <v>146.77529999999999</v>
      </c>
    </row>
    <row r="4446" spans="1:15" outlineLevel="2" x14ac:dyDescent="0.25">
      <c r="A4446" t="s">
        <v>1256</v>
      </c>
      <c r="B4446" s="74" t="str">
        <f t="shared" si="552"/>
        <v>HA</v>
      </c>
      <c r="D4446" t="s">
        <v>2491</v>
      </c>
      <c r="E4446">
        <v>1</v>
      </c>
      <c r="F4446" t="s">
        <v>2492</v>
      </c>
      <c r="G4446" s="71">
        <f>VLOOKUP(M4446,'BASE ARTICLE SAMUEL 25012023 v1'!$A$1:$F$1287,6,FALSE)</f>
        <v>0.67</v>
      </c>
      <c r="H4446" s="6">
        <f>VLOOKUP(M4446,'BASE ARTICLE SAMUEL 25012023 v2'!$A$1:$H$1287,8,FALSE)</f>
        <v>0.67</v>
      </c>
      <c r="I4446">
        <v>0.73699999999999999</v>
      </c>
      <c r="J4446">
        <f t="shared" si="554"/>
        <v>0.73699999999999999</v>
      </c>
      <c r="K4446" s="6">
        <f>VLOOKUP(M4446,'BASE ARTICLE SAMUEL 25012023 v2'!$A$1:$K$1287,11,FALSE)</f>
        <v>0.7370000000000001</v>
      </c>
      <c r="L4446" s="6">
        <f t="shared" si="555"/>
        <v>0.7370000000000001</v>
      </c>
      <c r="M4446" t="s">
        <v>2491</v>
      </c>
      <c r="N4446" t="str">
        <f>VLOOKUP(M4446,'BASE ARTICLE SAMUEL 25012023 v1'!$A$2:$B$1287,2,FALSE)</f>
        <v>AN</v>
      </c>
      <c r="O4446">
        <f t="shared" si="553"/>
        <v>0.67</v>
      </c>
    </row>
    <row r="4447" spans="1:15" outlineLevel="2" x14ac:dyDescent="0.25">
      <c r="A4447" t="s">
        <v>1256</v>
      </c>
      <c r="B4447" s="74" t="str">
        <f t="shared" si="552"/>
        <v>HA</v>
      </c>
      <c r="D4447" t="s">
        <v>1194</v>
      </c>
      <c r="E4447">
        <v>4</v>
      </c>
      <c r="F4447" t="s">
        <v>1195</v>
      </c>
      <c r="G4447" s="71">
        <f>VLOOKUP(M4447,'BASE ARTICLE SAMUEL 25012023 v1'!$A$1:$F$1287,6,FALSE)</f>
        <v>18.3</v>
      </c>
      <c r="H4447" s="6">
        <f>VLOOKUP(M4447,'BASE ARTICLE SAMUEL 25012023 v2'!$A$1:$H$1287,8,FALSE)</f>
        <v>3.0500000000000003</v>
      </c>
      <c r="I4447">
        <v>5.18</v>
      </c>
      <c r="J4447">
        <f t="shared" si="554"/>
        <v>20.72</v>
      </c>
      <c r="K4447" s="6">
        <f>VLOOKUP(M4447,'BASE ARTICLE SAMUEL 25012023 v2'!$A$1:$K$1287,11,FALSE)</f>
        <v>5.1850000000000005</v>
      </c>
      <c r="L4447" s="6">
        <f t="shared" si="555"/>
        <v>20.740000000000002</v>
      </c>
      <c r="M4447" t="s">
        <v>1194</v>
      </c>
      <c r="N4447" t="str">
        <f>VLOOKUP(M4447,'BASE ARTICLE SAMUEL 25012023 v1'!$A$2:$B$1287,2,FALSE)</f>
        <v>AN</v>
      </c>
      <c r="O4447">
        <f t="shared" si="553"/>
        <v>12.200000000000001</v>
      </c>
    </row>
    <row r="4448" spans="1:15" outlineLevel="2" x14ac:dyDescent="0.25">
      <c r="A4448" t="s">
        <v>1256</v>
      </c>
      <c r="B4448" s="74" t="str">
        <f t="shared" si="552"/>
        <v>HA</v>
      </c>
      <c r="D4448" t="s">
        <v>200</v>
      </c>
      <c r="E4448">
        <v>2</v>
      </c>
      <c r="F4448" t="s">
        <v>201</v>
      </c>
      <c r="G4448" s="71">
        <f>VLOOKUP(M4448,'BASE ARTICLE SAMUEL 25012023 v1'!$A$1:$F$1287,6,FALSE)</f>
        <v>18.350000000000001</v>
      </c>
      <c r="H4448" s="6">
        <f>VLOOKUP(M4448,'BASE ARTICLE SAMUEL 25012023 v2'!$A$1:$H$1287,8,FALSE)</f>
        <v>18.350000000000001</v>
      </c>
      <c r="I4448">
        <v>23.95</v>
      </c>
      <c r="J4448">
        <f t="shared" si="554"/>
        <v>47.9</v>
      </c>
      <c r="K4448" s="6">
        <f>VLOOKUP(M4448,'BASE ARTICLE SAMUEL 25012023 v2'!$A$1:$K$1287,11,FALSE)</f>
        <v>23.855000000000004</v>
      </c>
      <c r="L4448" s="6">
        <f t="shared" si="555"/>
        <v>47.710000000000008</v>
      </c>
      <c r="M4448" t="s">
        <v>200</v>
      </c>
      <c r="N4448" t="str">
        <f>VLOOKUP(M4448,'BASE ARTICLE SAMUEL 25012023 v1'!$A$2:$B$1287,2,FALSE)</f>
        <v>AS</v>
      </c>
      <c r="O4448">
        <f t="shared" si="553"/>
        <v>36.700000000000003</v>
      </c>
    </row>
    <row r="4449" spans="1:15" outlineLevel="2" x14ac:dyDescent="0.25">
      <c r="A4449" t="s">
        <v>1256</v>
      </c>
      <c r="B4449" s="74" t="str">
        <f t="shared" si="552"/>
        <v>HA</v>
      </c>
      <c r="D4449" t="s">
        <v>1603</v>
      </c>
      <c r="E4449">
        <v>7</v>
      </c>
      <c r="F4449" t="s">
        <v>1604</v>
      </c>
      <c r="G4449" s="71">
        <f>VLOOKUP(M4449,'BASE ARTICLE SAMUEL 25012023 v1'!$A$1:$F$1287,6,FALSE)</f>
        <v>50</v>
      </c>
      <c r="H4449" s="6">
        <f>VLOOKUP(M4449,'BASE ARTICLE SAMUEL 25012023 v2'!$A$1:$H$1287,8,FALSE)</f>
        <v>0</v>
      </c>
      <c r="I4449">
        <v>75</v>
      </c>
      <c r="J4449">
        <f t="shared" si="554"/>
        <v>525</v>
      </c>
      <c r="K4449" s="6">
        <f>VLOOKUP(M4449,'BASE ARTICLE SAMUEL 25012023 v2'!$A$1:$K$1287,11,FALSE)</f>
        <v>75</v>
      </c>
      <c r="L4449" s="6">
        <f t="shared" si="555"/>
        <v>525</v>
      </c>
      <c r="M4449" t="s">
        <v>1603</v>
      </c>
      <c r="N4449" t="str">
        <f>VLOOKUP(M4449,'BASE ARTICLE SAMUEL 25012023 v1'!$A$2:$B$1287,2,FALSE)</f>
        <v>AN</v>
      </c>
      <c r="O4449">
        <f t="shared" si="553"/>
        <v>0</v>
      </c>
    </row>
    <row r="4450" spans="1:15" outlineLevel="2" x14ac:dyDescent="0.25">
      <c r="A4450" t="s">
        <v>1256</v>
      </c>
      <c r="B4450" s="74" t="str">
        <f t="shared" si="552"/>
        <v>HA</v>
      </c>
      <c r="D4450" t="s">
        <v>2489</v>
      </c>
      <c r="E4450">
        <v>1</v>
      </c>
      <c r="F4450" t="s">
        <v>2490</v>
      </c>
      <c r="G4450" s="71">
        <f>VLOOKUP(M4450,'BASE ARTICLE SAMUEL 25012023 v1'!$A$1:$F$1287,6,FALSE)</f>
        <v>20.5</v>
      </c>
      <c r="H4450" s="6">
        <f>VLOOKUP(M4450,'BASE ARTICLE SAMUEL 25012023 v2'!$A$1:$H$1287,8,FALSE)</f>
        <v>20.5</v>
      </c>
      <c r="I4450">
        <v>33</v>
      </c>
      <c r="J4450">
        <f t="shared" si="554"/>
        <v>33</v>
      </c>
      <c r="K4450" s="6">
        <f>VLOOKUP(M4450,'BASE ARTICLE SAMUEL 25012023 v2'!$A$1:$K$1287,11,FALSE)</f>
        <v>22.55</v>
      </c>
      <c r="L4450" s="6">
        <f t="shared" si="555"/>
        <v>22.55</v>
      </c>
      <c r="M4450" t="s">
        <v>2489</v>
      </c>
      <c r="N4450" t="str">
        <f>VLOOKUP(M4450,'BASE ARTICLE SAMUEL 25012023 v1'!$A$2:$B$1287,2,FALSE)</f>
        <v>AN</v>
      </c>
      <c r="O4450">
        <f t="shared" si="553"/>
        <v>20.5</v>
      </c>
    </row>
    <row r="4451" spans="1:15" outlineLevel="2" x14ac:dyDescent="0.25">
      <c r="A4451" t="s">
        <v>1256</v>
      </c>
      <c r="B4451" s="74" t="str">
        <f t="shared" si="552"/>
        <v>HA</v>
      </c>
      <c r="D4451" t="s">
        <v>1404</v>
      </c>
      <c r="E4451">
        <v>4</v>
      </c>
      <c r="F4451" t="s">
        <v>1405</v>
      </c>
      <c r="G4451" s="71">
        <f>VLOOKUP(M4451,'BASE ARTICLE SAMUEL 25012023 v1'!$A$1:$F$1287,6,FALSE)</f>
        <v>36.090000000000003</v>
      </c>
      <c r="H4451" s="6">
        <f>VLOOKUP(M4451,'BASE ARTICLE SAMUEL 25012023 v2'!$A$1:$H$1287,8,FALSE)</f>
        <v>36.090000000000003</v>
      </c>
      <c r="I4451">
        <v>54.14</v>
      </c>
      <c r="J4451">
        <f t="shared" si="554"/>
        <v>216.56</v>
      </c>
      <c r="K4451" s="6">
        <f>VLOOKUP(M4451,'BASE ARTICLE SAMUEL 25012023 v2'!$A$1:$K$1287,11,FALSE)</f>
        <v>54.135000000000005</v>
      </c>
      <c r="L4451" s="6">
        <f t="shared" si="555"/>
        <v>216.54000000000002</v>
      </c>
      <c r="M4451" t="s">
        <v>1404</v>
      </c>
      <c r="N4451" t="str">
        <f>VLOOKUP(M4451,'BASE ARTICLE SAMUEL 25012023 v1'!$A$2:$B$1287,2,FALSE)</f>
        <v>AN</v>
      </c>
      <c r="O4451">
        <f t="shared" si="553"/>
        <v>144.36000000000001</v>
      </c>
    </row>
    <row r="4452" spans="1:15" outlineLevel="2" x14ac:dyDescent="0.25">
      <c r="A4452" t="s">
        <v>1256</v>
      </c>
      <c r="B4452" s="74" t="str">
        <f t="shared" si="552"/>
        <v>HA</v>
      </c>
      <c r="D4452" t="s">
        <v>1404</v>
      </c>
      <c r="E4452">
        <v>2</v>
      </c>
      <c r="F4452" t="s">
        <v>1405</v>
      </c>
      <c r="G4452" s="71">
        <f>VLOOKUP(M4452,'BASE ARTICLE SAMUEL 25012023 v1'!$A$1:$F$1287,6,FALSE)</f>
        <v>36.090000000000003</v>
      </c>
      <c r="H4452" s="6">
        <f>VLOOKUP(M4452,'BASE ARTICLE SAMUEL 25012023 v2'!$A$1:$H$1287,8,FALSE)</f>
        <v>36.090000000000003</v>
      </c>
      <c r="I4452">
        <v>54.14</v>
      </c>
      <c r="J4452">
        <f t="shared" si="554"/>
        <v>108.28</v>
      </c>
      <c r="K4452" s="6">
        <f>VLOOKUP(M4452,'BASE ARTICLE SAMUEL 25012023 v2'!$A$1:$K$1287,11,FALSE)</f>
        <v>54.135000000000005</v>
      </c>
      <c r="L4452" s="6">
        <f t="shared" si="555"/>
        <v>108.27000000000001</v>
      </c>
      <c r="M4452" t="s">
        <v>1404</v>
      </c>
      <c r="N4452" t="str">
        <f>VLOOKUP(M4452,'BASE ARTICLE SAMUEL 25012023 v1'!$A$2:$B$1287,2,FALSE)</f>
        <v>AN</v>
      </c>
      <c r="O4452">
        <f t="shared" si="553"/>
        <v>72.180000000000007</v>
      </c>
    </row>
    <row r="4453" spans="1:15" outlineLevel="2" x14ac:dyDescent="0.25">
      <c r="A4453" t="s">
        <v>1256</v>
      </c>
      <c r="B4453" s="74" t="str">
        <f t="shared" si="552"/>
        <v>HA</v>
      </c>
      <c r="D4453" t="s">
        <v>1407</v>
      </c>
      <c r="E4453">
        <v>4</v>
      </c>
      <c r="F4453" t="s">
        <v>1408</v>
      </c>
      <c r="G4453" s="71">
        <f>VLOOKUP(M4453,'BASE ARTICLE SAMUEL 25012023 v1'!$A$1:$F$1287,6,FALSE)</f>
        <v>37.979999999999997</v>
      </c>
      <c r="H4453" s="6">
        <f>VLOOKUP(M4453,'BASE ARTICLE SAMUEL 25012023 v2'!$A$1:$H$1287,8,FALSE)</f>
        <v>37.979999999999997</v>
      </c>
      <c r="I4453">
        <v>56.97</v>
      </c>
      <c r="J4453">
        <f t="shared" si="554"/>
        <v>227.88</v>
      </c>
      <c r="K4453" s="6">
        <f>VLOOKUP(M4453,'BASE ARTICLE SAMUEL 25012023 v2'!$A$1:$K$1287,11,FALSE)</f>
        <v>56.97</v>
      </c>
      <c r="L4453" s="6">
        <f t="shared" si="555"/>
        <v>227.88</v>
      </c>
      <c r="M4453" t="s">
        <v>1407</v>
      </c>
      <c r="N4453" t="str">
        <f>VLOOKUP(M4453,'BASE ARTICLE SAMUEL 25012023 v1'!$A$2:$B$1287,2,FALSE)</f>
        <v>AN</v>
      </c>
      <c r="O4453">
        <f t="shared" si="553"/>
        <v>151.91999999999999</v>
      </c>
    </row>
    <row r="4454" spans="1:15" outlineLevel="2" x14ac:dyDescent="0.25">
      <c r="A4454" t="s">
        <v>1256</v>
      </c>
      <c r="B4454" s="74" t="str">
        <f t="shared" si="552"/>
        <v>HA</v>
      </c>
      <c r="D4454" t="s">
        <v>1361</v>
      </c>
      <c r="E4454">
        <v>40</v>
      </c>
      <c r="F4454" t="s">
        <v>1362</v>
      </c>
      <c r="G4454" s="71">
        <f>VLOOKUP(M4454,'BASE ARTICLE SAMUEL 25012023 v1'!$A$1:$F$1287,6,FALSE)</f>
        <v>0.54</v>
      </c>
      <c r="H4454" s="6">
        <f>VLOOKUP(M4454,'BASE ARTICLE SAMUEL 25012023 v2'!$A$1:$H$1287,8,FALSE)</f>
        <v>0.54</v>
      </c>
      <c r="I4454">
        <v>0.81</v>
      </c>
      <c r="J4454">
        <f t="shared" si="554"/>
        <v>32.400000000000006</v>
      </c>
      <c r="K4454" s="6">
        <f>VLOOKUP(M4454,'BASE ARTICLE SAMUEL 25012023 v2'!$A$1:$K$1287,11,FALSE)</f>
        <v>0.81</v>
      </c>
      <c r="L4454" s="6">
        <f t="shared" si="555"/>
        <v>32.400000000000006</v>
      </c>
      <c r="M4454" t="s">
        <v>1361</v>
      </c>
      <c r="N4454" t="str">
        <f>VLOOKUP(M4454,'BASE ARTICLE SAMUEL 25012023 v1'!$A$2:$B$1287,2,FALSE)</f>
        <v>AN</v>
      </c>
      <c r="O4454">
        <f t="shared" si="553"/>
        <v>21.6</v>
      </c>
    </row>
    <row r="4455" spans="1:15" outlineLevel="2" x14ac:dyDescent="0.25">
      <c r="A4455" t="s">
        <v>1256</v>
      </c>
      <c r="B4455" s="74" t="str">
        <f t="shared" si="552"/>
        <v>HA</v>
      </c>
      <c r="D4455" t="s">
        <v>1187</v>
      </c>
      <c r="E4455">
        <v>12</v>
      </c>
      <c r="F4455" t="s">
        <v>1188</v>
      </c>
      <c r="G4455" s="71">
        <f>VLOOKUP(M4455,'BASE ARTICLE SAMUEL 25012023 v1'!$A$1:$F$1287,6,FALSE)</f>
        <v>22</v>
      </c>
      <c r="H4455" s="6">
        <f>VLOOKUP(M4455,'BASE ARTICLE SAMUEL 25012023 v2'!$A$1:$H$1287,8,FALSE)</f>
        <v>3.63</v>
      </c>
      <c r="I4455">
        <v>5.18</v>
      </c>
      <c r="J4455">
        <f t="shared" si="554"/>
        <v>62.16</v>
      </c>
      <c r="K4455" s="6">
        <f>VLOOKUP(M4455,'BASE ARTICLE SAMUEL 25012023 v2'!$A$1:$K$1287,11,FALSE)</f>
        <v>5.4450000000000003</v>
      </c>
      <c r="L4455" s="6">
        <f t="shared" si="555"/>
        <v>65.34</v>
      </c>
      <c r="M4455" t="s">
        <v>1187</v>
      </c>
      <c r="N4455" t="str">
        <f>VLOOKUP(M4455,'BASE ARTICLE SAMUEL 25012023 v1'!$A$2:$B$1287,2,FALSE)</f>
        <v>AN</v>
      </c>
      <c r="O4455">
        <f t="shared" si="553"/>
        <v>43.56</v>
      </c>
    </row>
    <row r="4456" spans="1:15" outlineLevel="2" x14ac:dyDescent="0.25">
      <c r="A4456" t="s">
        <v>1256</v>
      </c>
      <c r="B4456" s="74" t="str">
        <f t="shared" si="552"/>
        <v>HA</v>
      </c>
      <c r="D4456" t="s">
        <v>1587</v>
      </c>
      <c r="E4456">
        <v>4</v>
      </c>
      <c r="F4456" t="s">
        <v>1588</v>
      </c>
      <c r="G4456" s="71">
        <f>VLOOKUP(M4456,'BASE ARTICLE SAMUEL 25012023 v1'!$A$1:$F$1287,6,FALSE)</f>
        <v>0.37</v>
      </c>
      <c r="H4456" s="6">
        <f>VLOOKUP(M4456,'BASE ARTICLE SAMUEL 25012023 v2'!$A$1:$H$1287,8,FALSE)</f>
        <v>0.37</v>
      </c>
      <c r="I4456">
        <v>0.55000000000000004</v>
      </c>
      <c r="J4456">
        <f t="shared" si="554"/>
        <v>2.2000000000000002</v>
      </c>
      <c r="K4456" s="6">
        <f>VLOOKUP(M4456,'BASE ARTICLE SAMUEL 25012023 v2'!$A$1:$K$1287,11,FALSE)</f>
        <v>0.55000000000000004</v>
      </c>
      <c r="L4456" s="6">
        <f t="shared" si="555"/>
        <v>2.2000000000000002</v>
      </c>
      <c r="M4456" t="s">
        <v>1587</v>
      </c>
      <c r="N4456" t="str">
        <f>VLOOKUP(M4456,'BASE ARTICLE SAMUEL 25012023 v1'!$A$2:$B$1287,2,FALSE)</f>
        <v>AS</v>
      </c>
      <c r="O4456">
        <f t="shared" si="553"/>
        <v>1.48</v>
      </c>
    </row>
    <row r="4457" spans="1:15" outlineLevel="2" x14ac:dyDescent="0.25">
      <c r="A4457" t="s">
        <v>1256</v>
      </c>
      <c r="B4457" s="74" t="str">
        <f t="shared" si="552"/>
        <v>HA</v>
      </c>
      <c r="D4457" t="s">
        <v>1589</v>
      </c>
      <c r="E4457">
        <v>4</v>
      </c>
      <c r="F4457" t="s">
        <v>1590</v>
      </c>
      <c r="G4457" s="71">
        <f>VLOOKUP(M4457,'BASE ARTICLE SAMUEL 25012023 v1'!$A$1:$F$1287,6,FALSE)</f>
        <v>1.05</v>
      </c>
      <c r="H4457" s="6">
        <f>VLOOKUP(M4457,'BASE ARTICLE SAMUEL 25012023 v2'!$A$1:$H$1287,8,FALSE)</f>
        <v>1.05</v>
      </c>
      <c r="I4457">
        <v>1.58</v>
      </c>
      <c r="J4457">
        <f t="shared" si="554"/>
        <v>6.32</v>
      </c>
      <c r="K4457" s="6">
        <f>VLOOKUP(M4457,'BASE ARTICLE SAMUEL 25012023 v2'!$A$1:$K$1287,11,FALSE)</f>
        <v>1.58</v>
      </c>
      <c r="L4457" s="6">
        <f t="shared" si="555"/>
        <v>6.32</v>
      </c>
      <c r="M4457" t="s">
        <v>1589</v>
      </c>
      <c r="N4457" t="str">
        <f>VLOOKUP(M4457,'BASE ARTICLE SAMUEL 25012023 v1'!$A$2:$B$1287,2,FALSE)</f>
        <v>AS</v>
      </c>
      <c r="O4457">
        <f t="shared" si="553"/>
        <v>4.2</v>
      </c>
    </row>
    <row r="4458" spans="1:15" outlineLevel="1" x14ac:dyDescent="0.25">
      <c r="A4458" s="74" t="s">
        <v>4355</v>
      </c>
      <c r="B4458" s="74" t="str">
        <f t="shared" si="552"/>
        <v>PCR12EHA</v>
      </c>
      <c r="H4458" s="6" t="e">
        <f>VLOOKUP(M4458,'BASE ARTICLE SAMUEL 25012023 v2'!$A$1:$H$1287,8,FALSE)</f>
        <v>#N/A</v>
      </c>
      <c r="K4458" s="6" t="e">
        <f>VLOOKUP(M4458,'BASE ARTICLE SAMUEL 25012023 v2'!$A$1:$K$1287,11,FALSE)</f>
        <v>#N/A</v>
      </c>
      <c r="L4458" s="6">
        <f>SUBTOTAL(9,L4439:L4457)</f>
        <v>1673.0984496799999</v>
      </c>
      <c r="O4458">
        <f>SUBTOTAL(9,O4439:O4457)</f>
        <v>781.35529999999994</v>
      </c>
    </row>
    <row r="4459" spans="1:15" outlineLevel="2" x14ac:dyDescent="0.25">
      <c r="A4459" t="s">
        <v>1704</v>
      </c>
      <c r="B4459" s="74" t="str">
        <f t="shared" si="552"/>
        <v/>
      </c>
      <c r="D4459">
        <v>8110608018</v>
      </c>
      <c r="E4459">
        <v>50</v>
      </c>
      <c r="F4459" t="s">
        <v>1228</v>
      </c>
      <c r="G4459" s="71">
        <f>VLOOKUP(M4459,'BASE ARTICLE SAMUEL 25012023 v1'!$A$1:$F$1287,6,FALSE)</f>
        <v>0.41</v>
      </c>
      <c r="H4459" s="6">
        <f>VLOOKUP(M4459,'BASE ARTICLE SAMUEL 25012023 v2'!$A$1:$H$1287,8,FALSE)</f>
        <v>0.41</v>
      </c>
      <c r="I4459">
        <v>0.54500000000000004</v>
      </c>
      <c r="J4459">
        <f t="shared" ref="J4459:J4474" si="556">E4459*I4459</f>
        <v>27.250000000000004</v>
      </c>
      <c r="K4459" s="6">
        <f>VLOOKUP(M4459,'BASE ARTICLE SAMUEL 25012023 v2'!$A$1:$K$1287,11,FALSE)</f>
        <v>0.54530000000000001</v>
      </c>
      <c r="L4459" s="6">
        <f t="shared" ref="L4459:L4474" si="557">E4459*K4459</f>
        <v>27.265000000000001</v>
      </c>
      <c r="M4459">
        <v>8110608018</v>
      </c>
      <c r="N4459" t="str">
        <f>VLOOKUP(M4459,'BASE ARTICLE SAMUEL 25012023 v1'!$A$2:$B$1287,2,FALSE)</f>
        <v>AN</v>
      </c>
      <c r="O4459">
        <f t="shared" si="553"/>
        <v>20.5</v>
      </c>
    </row>
    <row r="4460" spans="1:15" outlineLevel="2" x14ac:dyDescent="0.25">
      <c r="A4460" t="s">
        <v>1704</v>
      </c>
      <c r="B4460" s="74" t="str">
        <f t="shared" si="552"/>
        <v/>
      </c>
      <c r="D4460">
        <v>8210707018</v>
      </c>
      <c r="E4460">
        <v>30</v>
      </c>
      <c r="F4460" t="s">
        <v>1230</v>
      </c>
      <c r="G4460" s="71">
        <f>VLOOKUP(M4460,'BASE ARTICLE SAMUEL 25012023 v1'!$A$1:$F$1287,6,FALSE)</f>
        <v>0.24</v>
      </c>
      <c r="H4460" s="6">
        <f>VLOOKUP(M4460,'BASE ARTICLE SAMUEL 25012023 v2'!$A$1:$H$1287,8,FALSE)</f>
        <v>0.24</v>
      </c>
      <c r="I4460">
        <v>0.35</v>
      </c>
      <c r="J4460">
        <f t="shared" si="556"/>
        <v>10.5</v>
      </c>
      <c r="K4460" s="6">
        <f>VLOOKUP(M4460,'BASE ARTICLE SAMUEL 25012023 v2'!$A$1:$K$1287,11,FALSE)</f>
        <v>0.34999999199999998</v>
      </c>
      <c r="L4460" s="6">
        <f t="shared" si="557"/>
        <v>10.49999976</v>
      </c>
      <c r="M4460">
        <v>8210707018</v>
      </c>
      <c r="N4460" t="str">
        <f>VLOOKUP(M4460,'BASE ARTICLE SAMUEL 25012023 v1'!$A$2:$B$1287,2,FALSE)</f>
        <v>AN</v>
      </c>
      <c r="O4460">
        <f t="shared" si="553"/>
        <v>7.1999999999999993</v>
      </c>
    </row>
    <row r="4461" spans="1:15" outlineLevel="2" x14ac:dyDescent="0.25">
      <c r="A4461" t="s">
        <v>1704</v>
      </c>
      <c r="B4461" s="74" t="str">
        <f t="shared" si="552"/>
        <v/>
      </c>
      <c r="D4461">
        <v>8412602518</v>
      </c>
      <c r="E4461">
        <v>6</v>
      </c>
      <c r="F4461" t="s">
        <v>1483</v>
      </c>
      <c r="G4461" s="71">
        <f>VLOOKUP(M4461,'BASE ARTICLE SAMUEL 25012023 v1'!$A$1:$F$1287,6,FALSE)</f>
        <v>0.04</v>
      </c>
      <c r="H4461" s="6">
        <f>VLOOKUP(M4461,'BASE ARTICLE SAMUEL 25012023 v2'!$A$1:$H$1287,8,FALSE)</f>
        <v>0.04</v>
      </c>
      <c r="I4461">
        <v>0.05</v>
      </c>
      <c r="J4461">
        <f t="shared" si="556"/>
        <v>0.30000000000000004</v>
      </c>
      <c r="K4461" s="6">
        <f>VLOOKUP(M4461,'BASE ARTICLE SAMUEL 25012023 v2'!$A$1:$K$1287,11,FALSE)</f>
        <v>0.05</v>
      </c>
      <c r="L4461" s="6">
        <f t="shared" si="557"/>
        <v>0.30000000000000004</v>
      </c>
      <c r="M4461">
        <v>8412602518</v>
      </c>
      <c r="N4461" t="str">
        <f>VLOOKUP(M4461,'BASE ARTICLE SAMUEL 25012023 v1'!$A$2:$B$1287,2,FALSE)</f>
        <v>AN</v>
      </c>
      <c r="O4461">
        <f t="shared" si="553"/>
        <v>0.24</v>
      </c>
    </row>
    <row r="4462" spans="1:15" outlineLevel="2" x14ac:dyDescent="0.25">
      <c r="A4462" t="s">
        <v>1704</v>
      </c>
      <c r="B4462" s="74" t="str">
        <f t="shared" si="552"/>
        <v/>
      </c>
      <c r="D4462">
        <v>8434000618</v>
      </c>
      <c r="E4462">
        <v>6</v>
      </c>
      <c r="F4462" t="s">
        <v>1485</v>
      </c>
      <c r="G4462" s="71">
        <f>VLOOKUP(M4462,'BASE ARTICLE SAMUEL 25012023 v1'!$A$1:$F$1287,6,FALSE)</f>
        <v>0.02</v>
      </c>
      <c r="H4462" s="6">
        <f>VLOOKUP(M4462,'BASE ARTICLE SAMUEL 25012023 v2'!$A$1:$H$1287,8,FALSE)</f>
        <v>0.02</v>
      </c>
      <c r="I4462">
        <v>0.03</v>
      </c>
      <c r="J4462">
        <f t="shared" si="556"/>
        <v>0.18</v>
      </c>
      <c r="K4462" s="6">
        <f>VLOOKUP(M4462,'BASE ARTICLE SAMUEL 25012023 v2'!$A$1:$K$1287,11,FALSE)</f>
        <v>0.03</v>
      </c>
      <c r="L4462" s="6">
        <f t="shared" si="557"/>
        <v>0.18</v>
      </c>
      <c r="M4462">
        <v>8434000618</v>
      </c>
      <c r="N4462" t="str">
        <f>VLOOKUP(M4462,'BASE ARTICLE SAMUEL 25012023 v1'!$A$2:$B$1287,2,FALSE)</f>
        <v>AN</v>
      </c>
      <c r="O4462">
        <f t="shared" si="553"/>
        <v>0.12</v>
      </c>
    </row>
    <row r="4463" spans="1:15" outlineLevel="2" x14ac:dyDescent="0.25">
      <c r="A4463" t="s">
        <v>1704</v>
      </c>
      <c r="B4463" s="74" t="str">
        <f t="shared" si="552"/>
        <v/>
      </c>
      <c r="D4463" t="s">
        <v>1168</v>
      </c>
      <c r="E4463">
        <v>8.89</v>
      </c>
      <c r="F4463" t="s">
        <v>1169</v>
      </c>
      <c r="G4463" s="71">
        <f>VLOOKUP(M4463,'BASE ARTICLE SAMUEL 25012023 v1'!$A$1:$F$1287,6,FALSE)</f>
        <v>7.4</v>
      </c>
      <c r="H4463" s="6">
        <f>VLOOKUP(M4463,'BASE ARTICLE SAMUEL 25012023 v2'!$A$1:$H$1287,8,FALSE)</f>
        <v>7.77</v>
      </c>
      <c r="I4463">
        <v>11.1</v>
      </c>
      <c r="J4463">
        <f t="shared" si="556"/>
        <v>98.679000000000002</v>
      </c>
      <c r="K4463" s="6">
        <f>VLOOKUP(M4463,'BASE ARTICLE SAMUEL 25012023 v2'!$A$1:$K$1287,11,FALSE)</f>
        <v>11.654999999999999</v>
      </c>
      <c r="L4463" s="6">
        <f t="shared" si="557"/>
        <v>103.61295</v>
      </c>
      <c r="M4463" t="s">
        <v>1168</v>
      </c>
      <c r="N4463" t="str">
        <f>VLOOKUP(M4463,'BASE ARTICLE SAMUEL 25012023 v1'!$A$2:$B$1287,2,FALSE)</f>
        <v>AS</v>
      </c>
      <c r="O4463">
        <f t="shared" si="553"/>
        <v>69.075299999999999</v>
      </c>
    </row>
    <row r="4464" spans="1:15" outlineLevel="2" x14ac:dyDescent="0.25">
      <c r="A4464" t="s">
        <v>1704</v>
      </c>
      <c r="B4464" s="74" t="str">
        <f t="shared" si="552"/>
        <v/>
      </c>
      <c r="D4464" t="s">
        <v>2491</v>
      </c>
      <c r="E4464">
        <v>1</v>
      </c>
      <c r="F4464" t="s">
        <v>2492</v>
      </c>
      <c r="G4464" s="71">
        <f>VLOOKUP(M4464,'BASE ARTICLE SAMUEL 25012023 v1'!$A$1:$F$1287,6,FALSE)</f>
        <v>0.67</v>
      </c>
      <c r="H4464" s="6">
        <f>VLOOKUP(M4464,'BASE ARTICLE SAMUEL 25012023 v2'!$A$1:$H$1287,8,FALSE)</f>
        <v>0.67</v>
      </c>
      <c r="I4464">
        <v>0.73699999999999999</v>
      </c>
      <c r="J4464">
        <f t="shared" si="556"/>
        <v>0.73699999999999999</v>
      </c>
      <c r="K4464" s="6">
        <f>VLOOKUP(M4464,'BASE ARTICLE SAMUEL 25012023 v2'!$A$1:$K$1287,11,FALSE)</f>
        <v>0.7370000000000001</v>
      </c>
      <c r="L4464" s="6">
        <f t="shared" si="557"/>
        <v>0.7370000000000001</v>
      </c>
      <c r="M4464" t="s">
        <v>2491</v>
      </c>
      <c r="N4464" t="str">
        <f>VLOOKUP(M4464,'BASE ARTICLE SAMUEL 25012023 v1'!$A$2:$B$1287,2,FALSE)</f>
        <v>AN</v>
      </c>
      <c r="O4464">
        <f t="shared" si="553"/>
        <v>0.67</v>
      </c>
    </row>
    <row r="4465" spans="1:15" outlineLevel="2" x14ac:dyDescent="0.25">
      <c r="A4465" t="s">
        <v>1704</v>
      </c>
      <c r="B4465" s="74" t="str">
        <f t="shared" si="552"/>
        <v/>
      </c>
      <c r="D4465" t="s">
        <v>1194</v>
      </c>
      <c r="E4465">
        <v>3.5</v>
      </c>
      <c r="F4465" t="s">
        <v>1195</v>
      </c>
      <c r="G4465" s="71">
        <f>VLOOKUP(M4465,'BASE ARTICLE SAMUEL 25012023 v1'!$A$1:$F$1287,6,FALSE)</f>
        <v>18.3</v>
      </c>
      <c r="H4465" s="6">
        <f>VLOOKUP(M4465,'BASE ARTICLE SAMUEL 25012023 v2'!$A$1:$H$1287,8,FALSE)</f>
        <v>3.0500000000000003</v>
      </c>
      <c r="I4465">
        <v>5.18</v>
      </c>
      <c r="J4465">
        <f t="shared" si="556"/>
        <v>18.13</v>
      </c>
      <c r="K4465" s="6">
        <f>VLOOKUP(M4465,'BASE ARTICLE SAMUEL 25012023 v2'!$A$1:$K$1287,11,FALSE)</f>
        <v>5.1850000000000005</v>
      </c>
      <c r="L4465" s="6">
        <f t="shared" si="557"/>
        <v>18.147500000000001</v>
      </c>
      <c r="M4465" t="s">
        <v>1194</v>
      </c>
      <c r="N4465" t="str">
        <f>VLOOKUP(M4465,'BASE ARTICLE SAMUEL 25012023 v1'!$A$2:$B$1287,2,FALSE)</f>
        <v>AN</v>
      </c>
      <c r="O4465">
        <f t="shared" si="553"/>
        <v>10.675000000000001</v>
      </c>
    </row>
    <row r="4466" spans="1:15" outlineLevel="2" x14ac:dyDescent="0.25">
      <c r="A4466" t="s">
        <v>1704</v>
      </c>
      <c r="B4466" s="74" t="str">
        <f t="shared" si="552"/>
        <v/>
      </c>
      <c r="D4466" t="s">
        <v>200</v>
      </c>
      <c r="E4466">
        <v>1</v>
      </c>
      <c r="F4466" t="s">
        <v>201</v>
      </c>
      <c r="G4466" s="71">
        <f>VLOOKUP(M4466,'BASE ARTICLE SAMUEL 25012023 v1'!$A$1:$F$1287,6,FALSE)</f>
        <v>18.350000000000001</v>
      </c>
      <c r="H4466" s="6">
        <f>VLOOKUP(M4466,'BASE ARTICLE SAMUEL 25012023 v2'!$A$1:$H$1287,8,FALSE)</f>
        <v>18.350000000000001</v>
      </c>
      <c r="I4466">
        <v>23.95</v>
      </c>
      <c r="J4466">
        <f t="shared" si="556"/>
        <v>23.95</v>
      </c>
      <c r="K4466" s="6">
        <f>VLOOKUP(M4466,'BASE ARTICLE SAMUEL 25012023 v2'!$A$1:$K$1287,11,FALSE)</f>
        <v>23.855000000000004</v>
      </c>
      <c r="L4466" s="6">
        <f t="shared" si="557"/>
        <v>23.855000000000004</v>
      </c>
      <c r="M4466" t="s">
        <v>200</v>
      </c>
      <c r="N4466" t="str">
        <f>VLOOKUP(M4466,'BASE ARTICLE SAMUEL 25012023 v1'!$A$2:$B$1287,2,FALSE)</f>
        <v>AS</v>
      </c>
      <c r="O4466">
        <f t="shared" si="553"/>
        <v>18.350000000000001</v>
      </c>
    </row>
    <row r="4467" spans="1:15" outlineLevel="2" x14ac:dyDescent="0.25">
      <c r="A4467" t="s">
        <v>1704</v>
      </c>
      <c r="B4467" s="74" t="str">
        <f t="shared" si="552"/>
        <v/>
      </c>
      <c r="D4467" t="s">
        <v>1603</v>
      </c>
      <c r="E4467">
        <v>2.5</v>
      </c>
      <c r="F4467" t="s">
        <v>1604</v>
      </c>
      <c r="G4467" s="71">
        <f>VLOOKUP(M4467,'BASE ARTICLE SAMUEL 25012023 v1'!$A$1:$F$1287,6,FALSE)</f>
        <v>50</v>
      </c>
      <c r="H4467" s="6">
        <f>VLOOKUP(M4467,'BASE ARTICLE SAMUEL 25012023 v2'!$A$1:$H$1287,8,FALSE)</f>
        <v>0</v>
      </c>
      <c r="I4467">
        <v>75</v>
      </c>
      <c r="J4467">
        <f t="shared" si="556"/>
        <v>187.5</v>
      </c>
      <c r="K4467" s="6">
        <f>VLOOKUP(M4467,'BASE ARTICLE SAMUEL 25012023 v2'!$A$1:$K$1287,11,FALSE)</f>
        <v>75</v>
      </c>
      <c r="L4467" s="6">
        <f t="shared" si="557"/>
        <v>187.5</v>
      </c>
      <c r="M4467" t="s">
        <v>1603</v>
      </c>
      <c r="N4467" t="str">
        <f>VLOOKUP(M4467,'BASE ARTICLE SAMUEL 25012023 v1'!$A$2:$B$1287,2,FALSE)</f>
        <v>AN</v>
      </c>
      <c r="O4467">
        <f t="shared" si="553"/>
        <v>0</v>
      </c>
    </row>
    <row r="4468" spans="1:15" outlineLevel="2" x14ac:dyDescent="0.25">
      <c r="A4468" t="s">
        <v>1704</v>
      </c>
      <c r="B4468" s="74" t="str">
        <f t="shared" si="552"/>
        <v/>
      </c>
      <c r="D4468" t="s">
        <v>1605</v>
      </c>
      <c r="E4468">
        <v>2</v>
      </c>
      <c r="F4468" t="s">
        <v>1606</v>
      </c>
      <c r="G4468" s="71">
        <f>VLOOKUP(M4468,'BASE ARTICLE SAMUEL 25012023 v1'!$A$1:$F$1287,6,FALSE)</f>
        <v>31.92</v>
      </c>
      <c r="H4468" s="6">
        <f>VLOOKUP(M4468,'BASE ARTICLE SAMUEL 25012023 v2'!$A$1:$H$1287,8,FALSE)</f>
        <v>31.92</v>
      </c>
      <c r="I4468">
        <v>38.69</v>
      </c>
      <c r="J4468">
        <f t="shared" si="556"/>
        <v>77.38</v>
      </c>
      <c r="K4468" s="6">
        <f>VLOOKUP(M4468,'BASE ARTICLE SAMUEL 25012023 v2'!$A$1:$K$1287,11,FALSE)</f>
        <v>42.453600000000002</v>
      </c>
      <c r="L4468" s="6">
        <f t="shared" si="557"/>
        <v>84.907200000000003</v>
      </c>
      <c r="M4468" t="s">
        <v>1605</v>
      </c>
      <c r="N4468" t="str">
        <f>VLOOKUP(M4468,'BASE ARTICLE SAMUEL 25012023 v1'!$A$2:$B$1287,2,FALSE)</f>
        <v>AN</v>
      </c>
      <c r="O4468">
        <f t="shared" si="553"/>
        <v>63.84</v>
      </c>
    </row>
    <row r="4469" spans="1:15" outlineLevel="2" x14ac:dyDescent="0.25">
      <c r="A4469" t="s">
        <v>1704</v>
      </c>
      <c r="B4469" s="74" t="str">
        <f t="shared" si="552"/>
        <v/>
      </c>
      <c r="D4469" t="s">
        <v>1413</v>
      </c>
      <c r="E4469">
        <v>2</v>
      </c>
      <c r="F4469" t="s">
        <v>1403</v>
      </c>
      <c r="G4469" s="71">
        <f>VLOOKUP(M4469,'BASE ARTICLE SAMUEL 25012023 v1'!$A$1:$F$1287,6,FALSE)</f>
        <v>45.45</v>
      </c>
      <c r="H4469" s="6">
        <f>VLOOKUP(M4469,'BASE ARTICLE SAMUEL 25012023 v2'!$A$1:$H$1287,8,FALSE)</f>
        <v>45.45</v>
      </c>
      <c r="I4469">
        <v>68.180000000000007</v>
      </c>
      <c r="J4469">
        <f t="shared" si="556"/>
        <v>136.36000000000001</v>
      </c>
      <c r="K4469" s="6">
        <f>VLOOKUP(M4469,'BASE ARTICLE SAMUEL 25012023 v2'!$A$1:$K$1287,11,FALSE)</f>
        <v>68.175000000000011</v>
      </c>
      <c r="L4469" s="6">
        <f t="shared" si="557"/>
        <v>136.35000000000002</v>
      </c>
      <c r="M4469" t="s">
        <v>1413</v>
      </c>
      <c r="N4469" t="str">
        <f>VLOOKUP(M4469,'BASE ARTICLE SAMUEL 25012023 v1'!$A$2:$B$1287,2,FALSE)</f>
        <v>Z</v>
      </c>
      <c r="O4469">
        <f t="shared" si="553"/>
        <v>90.9</v>
      </c>
    </row>
    <row r="4470" spans="1:15" outlineLevel="2" x14ac:dyDescent="0.25">
      <c r="A4470" t="s">
        <v>1704</v>
      </c>
      <c r="B4470" s="74" t="str">
        <f t="shared" si="552"/>
        <v/>
      </c>
      <c r="D4470" t="s">
        <v>1361</v>
      </c>
      <c r="E4470">
        <v>20</v>
      </c>
      <c r="F4470" t="s">
        <v>1362</v>
      </c>
      <c r="G4470" s="71">
        <f>VLOOKUP(M4470,'BASE ARTICLE SAMUEL 25012023 v1'!$A$1:$F$1287,6,FALSE)</f>
        <v>0.54</v>
      </c>
      <c r="H4470" s="6">
        <f>VLOOKUP(M4470,'BASE ARTICLE SAMUEL 25012023 v2'!$A$1:$H$1287,8,FALSE)</f>
        <v>0.54</v>
      </c>
      <c r="I4470">
        <v>0.81</v>
      </c>
      <c r="J4470">
        <f t="shared" si="556"/>
        <v>16.200000000000003</v>
      </c>
      <c r="K4470" s="6">
        <f>VLOOKUP(M4470,'BASE ARTICLE SAMUEL 25012023 v2'!$A$1:$K$1287,11,FALSE)</f>
        <v>0.81</v>
      </c>
      <c r="L4470" s="6">
        <f t="shared" si="557"/>
        <v>16.200000000000003</v>
      </c>
      <c r="M4470" t="s">
        <v>1361</v>
      </c>
      <c r="N4470" t="str">
        <f>VLOOKUP(M4470,'BASE ARTICLE SAMUEL 25012023 v1'!$A$2:$B$1287,2,FALSE)</f>
        <v>AN</v>
      </c>
      <c r="O4470">
        <f t="shared" si="553"/>
        <v>10.8</v>
      </c>
    </row>
    <row r="4471" spans="1:15" outlineLevel="2" x14ac:dyDescent="0.25">
      <c r="A4471" t="s">
        <v>1704</v>
      </c>
      <c r="B4471" s="74" t="str">
        <f t="shared" si="552"/>
        <v/>
      </c>
      <c r="D4471" t="s">
        <v>1187</v>
      </c>
      <c r="E4471">
        <v>5</v>
      </c>
      <c r="F4471" t="s">
        <v>1188</v>
      </c>
      <c r="G4471" s="71">
        <f>VLOOKUP(M4471,'BASE ARTICLE SAMUEL 25012023 v1'!$A$1:$F$1287,6,FALSE)</f>
        <v>22</v>
      </c>
      <c r="H4471" s="6">
        <f>VLOOKUP(M4471,'BASE ARTICLE SAMUEL 25012023 v2'!$A$1:$H$1287,8,FALSE)</f>
        <v>3.63</v>
      </c>
      <c r="I4471">
        <v>5.18</v>
      </c>
      <c r="J4471">
        <f t="shared" si="556"/>
        <v>25.9</v>
      </c>
      <c r="K4471" s="6">
        <f>VLOOKUP(M4471,'BASE ARTICLE SAMUEL 25012023 v2'!$A$1:$K$1287,11,FALSE)</f>
        <v>5.4450000000000003</v>
      </c>
      <c r="L4471" s="6">
        <f t="shared" si="557"/>
        <v>27.225000000000001</v>
      </c>
      <c r="M4471" t="s">
        <v>1187</v>
      </c>
      <c r="N4471" t="str">
        <f>VLOOKUP(M4471,'BASE ARTICLE SAMUEL 25012023 v1'!$A$2:$B$1287,2,FALSE)</f>
        <v>AN</v>
      </c>
      <c r="O4471">
        <f t="shared" si="553"/>
        <v>18.149999999999999</v>
      </c>
    </row>
    <row r="4472" spans="1:15" outlineLevel="2" x14ac:dyDescent="0.25">
      <c r="A4472" t="s">
        <v>1704</v>
      </c>
      <c r="B4472" s="74" t="str">
        <f t="shared" si="552"/>
        <v/>
      </c>
      <c r="D4472" t="s">
        <v>1587</v>
      </c>
      <c r="E4472">
        <v>4</v>
      </c>
      <c r="F4472" t="s">
        <v>1588</v>
      </c>
      <c r="G4472" s="71">
        <f>VLOOKUP(M4472,'BASE ARTICLE SAMUEL 25012023 v1'!$A$1:$F$1287,6,FALSE)</f>
        <v>0.37</v>
      </c>
      <c r="H4472" s="6">
        <f>VLOOKUP(M4472,'BASE ARTICLE SAMUEL 25012023 v2'!$A$1:$H$1287,8,FALSE)</f>
        <v>0.37</v>
      </c>
      <c r="I4472">
        <v>0.55000000000000004</v>
      </c>
      <c r="J4472">
        <f t="shared" si="556"/>
        <v>2.2000000000000002</v>
      </c>
      <c r="K4472" s="6">
        <f>VLOOKUP(M4472,'BASE ARTICLE SAMUEL 25012023 v2'!$A$1:$K$1287,11,FALSE)</f>
        <v>0.55000000000000004</v>
      </c>
      <c r="L4472" s="6">
        <f t="shared" si="557"/>
        <v>2.2000000000000002</v>
      </c>
      <c r="M4472" t="s">
        <v>1587</v>
      </c>
      <c r="N4472" t="str">
        <f>VLOOKUP(M4472,'BASE ARTICLE SAMUEL 25012023 v1'!$A$2:$B$1287,2,FALSE)</f>
        <v>AS</v>
      </c>
      <c r="O4472">
        <f t="shared" si="553"/>
        <v>1.48</v>
      </c>
    </row>
    <row r="4473" spans="1:15" outlineLevel="2" x14ac:dyDescent="0.25">
      <c r="A4473" t="s">
        <v>1704</v>
      </c>
      <c r="B4473" s="74" t="str">
        <f t="shared" si="552"/>
        <v/>
      </c>
      <c r="D4473" t="s">
        <v>1589</v>
      </c>
      <c r="E4473">
        <v>4</v>
      </c>
      <c r="F4473" t="s">
        <v>1590</v>
      </c>
      <c r="G4473" s="71">
        <f>VLOOKUP(M4473,'BASE ARTICLE SAMUEL 25012023 v1'!$A$1:$F$1287,6,FALSE)</f>
        <v>1.05</v>
      </c>
      <c r="H4473" s="6">
        <f>VLOOKUP(M4473,'BASE ARTICLE SAMUEL 25012023 v2'!$A$1:$H$1287,8,FALSE)</f>
        <v>1.05</v>
      </c>
      <c r="I4473">
        <v>1.58</v>
      </c>
      <c r="J4473">
        <f t="shared" si="556"/>
        <v>6.32</v>
      </c>
      <c r="K4473" s="6">
        <f>VLOOKUP(M4473,'BASE ARTICLE SAMUEL 25012023 v2'!$A$1:$K$1287,11,FALSE)</f>
        <v>1.58</v>
      </c>
      <c r="L4473" s="6">
        <f t="shared" si="557"/>
        <v>6.32</v>
      </c>
      <c r="M4473" t="s">
        <v>1589</v>
      </c>
      <c r="N4473" t="str">
        <f>VLOOKUP(M4473,'BASE ARTICLE SAMUEL 25012023 v1'!$A$2:$B$1287,2,FALSE)</f>
        <v>AS</v>
      </c>
      <c r="O4473">
        <f t="shared" si="553"/>
        <v>4.2</v>
      </c>
    </row>
    <row r="4474" spans="1:15" outlineLevel="2" x14ac:dyDescent="0.25">
      <c r="A4474" t="s">
        <v>1704</v>
      </c>
      <c r="B4474" s="74" t="str">
        <f t="shared" si="552"/>
        <v/>
      </c>
      <c r="D4474" t="s">
        <v>1546</v>
      </c>
      <c r="E4474">
        <v>2</v>
      </c>
      <c r="F4474" t="s">
        <v>1547</v>
      </c>
      <c r="G4474" s="71">
        <f>VLOOKUP(M4474,'BASE ARTICLE SAMUEL 25012023 v1'!$A$1:$F$1287,6,FALSE)</f>
        <v>5.2</v>
      </c>
      <c r="H4474" s="6">
        <f>VLOOKUP(M4474,'BASE ARTICLE SAMUEL 25012023 v2'!$A$1:$H$1287,8,FALSE)</f>
        <v>5.2</v>
      </c>
      <c r="I4474">
        <v>5.72</v>
      </c>
      <c r="J4474">
        <f t="shared" si="556"/>
        <v>11.44</v>
      </c>
      <c r="K4474" s="6">
        <f>VLOOKUP(M4474,'BASE ARTICLE SAMUEL 25012023 v2'!$A$1:$K$1287,11,FALSE)</f>
        <v>5.7200000000000006</v>
      </c>
      <c r="L4474" s="6">
        <f t="shared" si="557"/>
        <v>11.440000000000001</v>
      </c>
      <c r="M4474" t="s">
        <v>1546</v>
      </c>
      <c r="N4474" t="str">
        <f>VLOOKUP(M4474,'BASE ARTICLE SAMUEL 25012023 v1'!$A$2:$B$1287,2,FALSE)</f>
        <v>AN</v>
      </c>
      <c r="O4474">
        <f t="shared" si="553"/>
        <v>10.4</v>
      </c>
    </row>
    <row r="4475" spans="1:15" outlineLevel="1" x14ac:dyDescent="0.25">
      <c r="A4475" s="74" t="s">
        <v>4356</v>
      </c>
      <c r="B4475" s="74" t="str">
        <f t="shared" si="552"/>
        <v>PCR2EH</v>
      </c>
      <c r="H4475" s="6" t="e">
        <f>VLOOKUP(M4475,'BASE ARTICLE SAMUEL 25012023 v2'!$A$1:$H$1287,8,FALSE)</f>
        <v>#N/A</v>
      </c>
      <c r="K4475" s="6" t="e">
        <f>VLOOKUP(M4475,'BASE ARTICLE SAMUEL 25012023 v2'!$A$1:$K$1287,11,FALSE)</f>
        <v>#N/A</v>
      </c>
      <c r="L4475" s="6">
        <f>SUBTOTAL(9,L4459:L4474)</f>
        <v>656.73964976000025</v>
      </c>
      <c r="O4475">
        <f>SUBTOTAL(9,O4459:O4474)</f>
        <v>326.60029999999995</v>
      </c>
    </row>
    <row r="4476" spans="1:15" outlineLevel="2" x14ac:dyDescent="0.25">
      <c r="A4476" t="s">
        <v>1238</v>
      </c>
      <c r="B4476" s="74" t="str">
        <f t="shared" si="552"/>
        <v/>
      </c>
      <c r="D4476">
        <v>8110608018</v>
      </c>
      <c r="E4476">
        <v>100</v>
      </c>
      <c r="F4476" t="s">
        <v>1228</v>
      </c>
      <c r="G4476" s="71">
        <f>VLOOKUP(M4476,'BASE ARTICLE SAMUEL 25012023 v1'!$A$1:$F$1287,6,FALSE)</f>
        <v>0.41</v>
      </c>
      <c r="H4476" s="6">
        <f>VLOOKUP(M4476,'BASE ARTICLE SAMUEL 25012023 v2'!$A$1:$H$1287,8,FALSE)</f>
        <v>0.41</v>
      </c>
      <c r="I4476">
        <v>0.54500000000000004</v>
      </c>
      <c r="J4476">
        <f t="shared" ref="J4476:J4493" si="558">E4476*I4476</f>
        <v>54.500000000000007</v>
      </c>
      <c r="K4476" s="6">
        <f>VLOOKUP(M4476,'BASE ARTICLE SAMUEL 25012023 v2'!$A$1:$K$1287,11,FALSE)</f>
        <v>0.54530000000000001</v>
      </c>
      <c r="L4476" s="6">
        <f t="shared" ref="L4476:L4493" si="559">E4476*K4476</f>
        <v>54.53</v>
      </c>
      <c r="M4476">
        <v>8110608018</v>
      </c>
      <c r="N4476" t="str">
        <f>VLOOKUP(M4476,'BASE ARTICLE SAMUEL 25012023 v1'!$A$2:$B$1287,2,FALSE)</f>
        <v>AN</v>
      </c>
      <c r="O4476">
        <f t="shared" si="553"/>
        <v>41</v>
      </c>
    </row>
    <row r="4477" spans="1:15" outlineLevel="2" x14ac:dyDescent="0.25">
      <c r="A4477" t="s">
        <v>1238</v>
      </c>
      <c r="B4477" s="74" t="str">
        <f t="shared" si="552"/>
        <v/>
      </c>
      <c r="D4477">
        <v>8210707018</v>
      </c>
      <c r="E4477">
        <v>33</v>
      </c>
      <c r="F4477" t="s">
        <v>1230</v>
      </c>
      <c r="G4477" s="71">
        <f>VLOOKUP(M4477,'BASE ARTICLE SAMUEL 25012023 v1'!$A$1:$F$1287,6,FALSE)</f>
        <v>0.24</v>
      </c>
      <c r="H4477" s="6">
        <f>VLOOKUP(M4477,'BASE ARTICLE SAMUEL 25012023 v2'!$A$1:$H$1287,8,FALSE)</f>
        <v>0.24</v>
      </c>
      <c r="I4477">
        <v>0.35</v>
      </c>
      <c r="J4477">
        <f t="shared" si="558"/>
        <v>11.549999999999999</v>
      </c>
      <c r="K4477" s="6">
        <f>VLOOKUP(M4477,'BASE ARTICLE SAMUEL 25012023 v2'!$A$1:$K$1287,11,FALSE)</f>
        <v>0.34999999199999998</v>
      </c>
      <c r="L4477" s="6">
        <f t="shared" si="559"/>
        <v>11.549999736</v>
      </c>
      <c r="M4477">
        <v>8210707018</v>
      </c>
      <c r="N4477" t="str">
        <f>VLOOKUP(M4477,'BASE ARTICLE SAMUEL 25012023 v1'!$A$2:$B$1287,2,FALSE)</f>
        <v>AN</v>
      </c>
      <c r="O4477">
        <f t="shared" si="553"/>
        <v>7.92</v>
      </c>
    </row>
    <row r="4478" spans="1:15" outlineLevel="2" x14ac:dyDescent="0.25">
      <c r="A4478" t="s">
        <v>1238</v>
      </c>
      <c r="B4478" s="74" t="str">
        <f t="shared" si="552"/>
        <v/>
      </c>
      <c r="D4478">
        <v>8412602518</v>
      </c>
      <c r="E4478">
        <v>2</v>
      </c>
      <c r="F4478" t="s">
        <v>1483</v>
      </c>
      <c r="G4478" s="71">
        <f>VLOOKUP(M4478,'BASE ARTICLE SAMUEL 25012023 v1'!$A$1:$F$1287,6,FALSE)</f>
        <v>0.04</v>
      </c>
      <c r="H4478" s="6">
        <f>VLOOKUP(M4478,'BASE ARTICLE SAMUEL 25012023 v2'!$A$1:$H$1287,8,FALSE)</f>
        <v>0.04</v>
      </c>
      <c r="I4478">
        <v>0.05</v>
      </c>
      <c r="J4478">
        <f t="shared" si="558"/>
        <v>0.1</v>
      </c>
      <c r="K4478" s="6">
        <f>VLOOKUP(M4478,'BASE ARTICLE SAMUEL 25012023 v2'!$A$1:$K$1287,11,FALSE)</f>
        <v>0.05</v>
      </c>
      <c r="L4478" s="6">
        <f t="shared" si="559"/>
        <v>0.1</v>
      </c>
      <c r="M4478">
        <v>8412602518</v>
      </c>
      <c r="N4478" t="str">
        <f>VLOOKUP(M4478,'BASE ARTICLE SAMUEL 25012023 v1'!$A$2:$B$1287,2,FALSE)</f>
        <v>AN</v>
      </c>
      <c r="O4478">
        <f t="shared" si="553"/>
        <v>0.08</v>
      </c>
    </row>
    <row r="4479" spans="1:15" outlineLevel="2" x14ac:dyDescent="0.25">
      <c r="A4479" t="s">
        <v>1238</v>
      </c>
      <c r="B4479" s="74" t="str">
        <f t="shared" si="552"/>
        <v/>
      </c>
      <c r="D4479">
        <v>8434000618</v>
      </c>
      <c r="E4479">
        <v>2</v>
      </c>
      <c r="F4479" t="s">
        <v>1485</v>
      </c>
      <c r="G4479" s="71">
        <f>VLOOKUP(M4479,'BASE ARTICLE SAMUEL 25012023 v1'!$A$1:$F$1287,6,FALSE)</f>
        <v>0.02</v>
      </c>
      <c r="H4479" s="6">
        <f>VLOOKUP(M4479,'BASE ARTICLE SAMUEL 25012023 v2'!$A$1:$H$1287,8,FALSE)</f>
        <v>0.02</v>
      </c>
      <c r="I4479">
        <v>0.03</v>
      </c>
      <c r="J4479">
        <f t="shared" si="558"/>
        <v>0.06</v>
      </c>
      <c r="K4479" s="6">
        <f>VLOOKUP(M4479,'BASE ARTICLE SAMUEL 25012023 v2'!$A$1:$K$1287,11,FALSE)</f>
        <v>0.03</v>
      </c>
      <c r="L4479" s="6">
        <f t="shared" si="559"/>
        <v>0.06</v>
      </c>
      <c r="M4479">
        <v>8434000618</v>
      </c>
      <c r="N4479" t="str">
        <f>VLOOKUP(M4479,'BASE ARTICLE SAMUEL 25012023 v1'!$A$2:$B$1287,2,FALSE)</f>
        <v>AN</v>
      </c>
      <c r="O4479">
        <f t="shared" si="553"/>
        <v>0.04</v>
      </c>
    </row>
    <row r="4480" spans="1:15" outlineLevel="2" x14ac:dyDescent="0.25">
      <c r="A4480" t="s">
        <v>1238</v>
      </c>
      <c r="B4480" s="74" t="str">
        <f t="shared" si="552"/>
        <v/>
      </c>
      <c r="D4480">
        <v>8710605018</v>
      </c>
      <c r="E4480">
        <v>2</v>
      </c>
      <c r="F4480" t="s">
        <v>1896</v>
      </c>
      <c r="G4480" s="71">
        <f>VLOOKUP(M4480,'BASE ARTICLE SAMUEL 25012023 v1'!$A$1:$F$1287,6,FALSE)</f>
        <v>0.2</v>
      </c>
      <c r="H4480" s="6">
        <f>VLOOKUP(M4480,'BASE ARTICLE SAMUEL 25012023 v2'!$A$1:$H$1287,8,FALSE)</f>
        <v>0.2</v>
      </c>
      <c r="I4480">
        <v>0.3</v>
      </c>
      <c r="J4480">
        <f t="shared" si="558"/>
        <v>0.6</v>
      </c>
      <c r="K4480" s="6">
        <f>VLOOKUP(M4480,'BASE ARTICLE SAMUEL 25012023 v2'!$A$1:$K$1287,11,FALSE)</f>
        <v>0.30000000000000004</v>
      </c>
      <c r="L4480" s="6">
        <f t="shared" si="559"/>
        <v>0.60000000000000009</v>
      </c>
      <c r="M4480">
        <v>8710605018</v>
      </c>
      <c r="N4480" t="str">
        <f>VLOOKUP(M4480,'BASE ARTICLE SAMUEL 25012023 v1'!$A$2:$B$1287,2,FALSE)</f>
        <v>AN</v>
      </c>
      <c r="O4480">
        <f t="shared" si="553"/>
        <v>0.4</v>
      </c>
    </row>
    <row r="4481" spans="1:15" outlineLevel="2" x14ac:dyDescent="0.25">
      <c r="A4481" t="s">
        <v>1238</v>
      </c>
      <c r="B4481" s="74" t="str">
        <f t="shared" si="552"/>
        <v/>
      </c>
      <c r="D4481" t="s">
        <v>1174</v>
      </c>
      <c r="E4481">
        <v>2</v>
      </c>
      <c r="F4481" t="s">
        <v>1175</v>
      </c>
      <c r="G4481" s="71">
        <f>VLOOKUP(M4481,'BASE ARTICLE SAMUEL 25012023 v1'!$A$1:$F$1287,6,FALSE)</f>
        <v>8.26</v>
      </c>
      <c r="H4481" s="6">
        <f>VLOOKUP(M4481,'BASE ARTICLE SAMUEL 25012023 v2'!$A$1:$H$1287,8,FALSE)</f>
        <v>9.1</v>
      </c>
      <c r="I4481">
        <v>12.39</v>
      </c>
      <c r="J4481">
        <f t="shared" si="558"/>
        <v>24.78</v>
      </c>
      <c r="K4481" s="6">
        <f>VLOOKUP(M4481,'BASE ARTICLE SAMUEL 25012023 v2'!$A$1:$K$1287,11,FALSE)</f>
        <v>13.65</v>
      </c>
      <c r="L4481" s="6">
        <f t="shared" si="559"/>
        <v>27.3</v>
      </c>
      <c r="M4481" t="s">
        <v>1174</v>
      </c>
      <c r="N4481" t="str">
        <f>VLOOKUP(M4481,'BASE ARTICLE SAMUEL 25012023 v1'!$A$2:$B$1287,2,FALSE)</f>
        <v>AS</v>
      </c>
      <c r="O4481">
        <f t="shared" si="553"/>
        <v>18.2</v>
      </c>
    </row>
    <row r="4482" spans="1:15" outlineLevel="2" x14ac:dyDescent="0.25">
      <c r="A4482" t="s">
        <v>1238</v>
      </c>
      <c r="B4482" s="74" t="str">
        <f t="shared" si="552"/>
        <v/>
      </c>
      <c r="D4482" t="s">
        <v>1168</v>
      </c>
      <c r="E4482">
        <v>11.39</v>
      </c>
      <c r="F4482" t="s">
        <v>1169</v>
      </c>
      <c r="G4482" s="71">
        <f>VLOOKUP(M4482,'BASE ARTICLE SAMUEL 25012023 v1'!$A$1:$F$1287,6,FALSE)</f>
        <v>7.4</v>
      </c>
      <c r="H4482" s="6">
        <f>VLOOKUP(M4482,'BASE ARTICLE SAMUEL 25012023 v2'!$A$1:$H$1287,8,FALSE)</f>
        <v>7.77</v>
      </c>
      <c r="I4482">
        <v>11.1</v>
      </c>
      <c r="J4482">
        <f t="shared" si="558"/>
        <v>126.429</v>
      </c>
      <c r="K4482" s="6">
        <f>VLOOKUP(M4482,'BASE ARTICLE SAMUEL 25012023 v2'!$A$1:$K$1287,11,FALSE)</f>
        <v>11.654999999999999</v>
      </c>
      <c r="L4482" s="6">
        <f t="shared" si="559"/>
        <v>132.75045</v>
      </c>
      <c r="M4482" t="s">
        <v>1168</v>
      </c>
      <c r="N4482" t="str">
        <f>VLOOKUP(M4482,'BASE ARTICLE SAMUEL 25012023 v1'!$A$2:$B$1287,2,FALSE)</f>
        <v>AS</v>
      </c>
      <c r="O4482">
        <f t="shared" si="553"/>
        <v>88.500299999999996</v>
      </c>
    </row>
    <row r="4483" spans="1:15" outlineLevel="2" x14ac:dyDescent="0.25">
      <c r="A4483" t="s">
        <v>1238</v>
      </c>
      <c r="B4483" s="74" t="str">
        <f t="shared" si="552"/>
        <v/>
      </c>
      <c r="D4483" t="s">
        <v>2491</v>
      </c>
      <c r="E4483">
        <v>1</v>
      </c>
      <c r="F4483" t="s">
        <v>2492</v>
      </c>
      <c r="G4483" s="71">
        <f>VLOOKUP(M4483,'BASE ARTICLE SAMUEL 25012023 v1'!$A$1:$F$1287,6,FALSE)</f>
        <v>0.67</v>
      </c>
      <c r="H4483" s="6">
        <f>VLOOKUP(M4483,'BASE ARTICLE SAMUEL 25012023 v2'!$A$1:$H$1287,8,FALSE)</f>
        <v>0.67</v>
      </c>
      <c r="I4483">
        <v>0.73699999999999999</v>
      </c>
      <c r="J4483">
        <f t="shared" si="558"/>
        <v>0.73699999999999999</v>
      </c>
      <c r="K4483" s="6">
        <f>VLOOKUP(M4483,'BASE ARTICLE SAMUEL 25012023 v2'!$A$1:$K$1287,11,FALSE)</f>
        <v>0.7370000000000001</v>
      </c>
      <c r="L4483" s="6">
        <f t="shared" si="559"/>
        <v>0.7370000000000001</v>
      </c>
      <c r="M4483" t="s">
        <v>2491</v>
      </c>
      <c r="N4483" t="str">
        <f>VLOOKUP(M4483,'BASE ARTICLE SAMUEL 25012023 v1'!$A$2:$B$1287,2,FALSE)</f>
        <v>AN</v>
      </c>
      <c r="O4483">
        <f t="shared" si="553"/>
        <v>0.67</v>
      </c>
    </row>
    <row r="4484" spans="1:15" outlineLevel="2" x14ac:dyDescent="0.25">
      <c r="A4484" t="s">
        <v>1238</v>
      </c>
      <c r="B4484" s="74" t="str">
        <f t="shared" ref="B4484:B4547" si="560">MID(A4484,7,100)</f>
        <v/>
      </c>
      <c r="D4484" t="s">
        <v>1194</v>
      </c>
      <c r="E4484">
        <v>5</v>
      </c>
      <c r="F4484" t="s">
        <v>1195</v>
      </c>
      <c r="G4484" s="71">
        <f>VLOOKUP(M4484,'BASE ARTICLE SAMUEL 25012023 v1'!$A$1:$F$1287,6,FALSE)</f>
        <v>18.3</v>
      </c>
      <c r="H4484" s="6">
        <f>VLOOKUP(M4484,'BASE ARTICLE SAMUEL 25012023 v2'!$A$1:$H$1287,8,FALSE)</f>
        <v>3.0500000000000003</v>
      </c>
      <c r="I4484">
        <v>5.18</v>
      </c>
      <c r="J4484">
        <f t="shared" si="558"/>
        <v>25.9</v>
      </c>
      <c r="K4484" s="6">
        <f>VLOOKUP(M4484,'BASE ARTICLE SAMUEL 25012023 v2'!$A$1:$K$1287,11,FALSE)</f>
        <v>5.1850000000000005</v>
      </c>
      <c r="L4484" s="6">
        <f t="shared" si="559"/>
        <v>25.925000000000004</v>
      </c>
      <c r="M4484" t="s">
        <v>1194</v>
      </c>
      <c r="N4484" t="str">
        <f>VLOOKUP(M4484,'BASE ARTICLE SAMUEL 25012023 v1'!$A$2:$B$1287,2,FALSE)</f>
        <v>AN</v>
      </c>
      <c r="O4484">
        <f t="shared" si="553"/>
        <v>15.250000000000002</v>
      </c>
    </row>
    <row r="4485" spans="1:15" outlineLevel="2" x14ac:dyDescent="0.25">
      <c r="A4485" t="s">
        <v>1238</v>
      </c>
      <c r="B4485" s="74" t="str">
        <f t="shared" si="560"/>
        <v/>
      </c>
      <c r="D4485" t="s">
        <v>1113</v>
      </c>
      <c r="E4485">
        <v>1</v>
      </c>
      <c r="F4485" t="s">
        <v>1114</v>
      </c>
      <c r="G4485" s="71">
        <f>VLOOKUP(M4485,'BASE ARTICLE SAMUEL 25012023 v1'!$A$1:$F$1287,6,FALSE)</f>
        <v>22.94</v>
      </c>
      <c r="H4485" s="6">
        <f>VLOOKUP(M4485,'BASE ARTICLE SAMUEL 25012023 v2'!$A$1:$H$1287,8,FALSE)</f>
        <v>22.94</v>
      </c>
      <c r="I4485">
        <v>29.6</v>
      </c>
      <c r="J4485">
        <f t="shared" si="558"/>
        <v>29.6</v>
      </c>
      <c r="K4485" s="6">
        <f>VLOOKUP(M4485,'BASE ARTICLE SAMUEL 25012023 v2'!$A$1:$K$1287,11,FALSE)</f>
        <v>29.822000000000003</v>
      </c>
      <c r="L4485" s="6">
        <f t="shared" si="559"/>
        <v>29.822000000000003</v>
      </c>
      <c r="M4485" t="s">
        <v>1113</v>
      </c>
      <c r="N4485" t="str">
        <f>VLOOKUP(M4485,'BASE ARTICLE SAMUEL 25012023 v1'!$A$2:$B$1287,2,FALSE)</f>
        <v>AS</v>
      </c>
      <c r="O4485">
        <f t="shared" si="553"/>
        <v>22.94</v>
      </c>
    </row>
    <row r="4486" spans="1:15" outlineLevel="2" x14ac:dyDescent="0.25">
      <c r="A4486" t="s">
        <v>1238</v>
      </c>
      <c r="B4486" s="74" t="str">
        <f t="shared" si="560"/>
        <v/>
      </c>
      <c r="D4486" t="s">
        <v>1603</v>
      </c>
      <c r="E4486">
        <v>3.5</v>
      </c>
      <c r="F4486" t="s">
        <v>1604</v>
      </c>
      <c r="G4486" s="71">
        <f>VLOOKUP(M4486,'BASE ARTICLE SAMUEL 25012023 v1'!$A$1:$F$1287,6,FALSE)</f>
        <v>50</v>
      </c>
      <c r="H4486" s="6">
        <f>VLOOKUP(M4486,'BASE ARTICLE SAMUEL 25012023 v2'!$A$1:$H$1287,8,FALSE)</f>
        <v>0</v>
      </c>
      <c r="I4486">
        <v>75</v>
      </c>
      <c r="J4486">
        <f t="shared" si="558"/>
        <v>262.5</v>
      </c>
      <c r="K4486" s="6">
        <f>VLOOKUP(M4486,'BASE ARTICLE SAMUEL 25012023 v2'!$A$1:$K$1287,11,FALSE)</f>
        <v>75</v>
      </c>
      <c r="L4486" s="6">
        <f t="shared" si="559"/>
        <v>262.5</v>
      </c>
      <c r="M4486" t="s">
        <v>1603</v>
      </c>
      <c r="N4486" t="str">
        <f>VLOOKUP(M4486,'BASE ARTICLE SAMUEL 25012023 v1'!$A$2:$B$1287,2,FALSE)</f>
        <v>AN</v>
      </c>
      <c r="O4486">
        <f t="shared" si="553"/>
        <v>0</v>
      </c>
    </row>
    <row r="4487" spans="1:15" outlineLevel="2" x14ac:dyDescent="0.25">
      <c r="A4487" t="s">
        <v>1238</v>
      </c>
      <c r="B4487" s="74" t="str">
        <f t="shared" si="560"/>
        <v/>
      </c>
      <c r="D4487" t="s">
        <v>1407</v>
      </c>
      <c r="E4487">
        <v>4</v>
      </c>
      <c r="F4487" t="s">
        <v>1408</v>
      </c>
      <c r="G4487" s="71">
        <f>VLOOKUP(M4487,'BASE ARTICLE SAMUEL 25012023 v1'!$A$1:$F$1287,6,FALSE)</f>
        <v>37.979999999999997</v>
      </c>
      <c r="H4487" s="6">
        <f>VLOOKUP(M4487,'BASE ARTICLE SAMUEL 25012023 v2'!$A$1:$H$1287,8,FALSE)</f>
        <v>37.979999999999997</v>
      </c>
      <c r="I4487">
        <v>56.97</v>
      </c>
      <c r="J4487">
        <f t="shared" si="558"/>
        <v>227.88</v>
      </c>
      <c r="K4487" s="6">
        <f>VLOOKUP(M4487,'BASE ARTICLE SAMUEL 25012023 v2'!$A$1:$K$1287,11,FALSE)</f>
        <v>56.97</v>
      </c>
      <c r="L4487" s="6">
        <f t="shared" si="559"/>
        <v>227.88</v>
      </c>
      <c r="M4487" t="s">
        <v>1407</v>
      </c>
      <c r="N4487" t="str">
        <f>VLOOKUP(M4487,'BASE ARTICLE SAMUEL 25012023 v1'!$A$2:$B$1287,2,FALSE)</f>
        <v>AN</v>
      </c>
      <c r="O4487">
        <f t="shared" si="553"/>
        <v>151.91999999999999</v>
      </c>
    </row>
    <row r="4488" spans="1:15" outlineLevel="2" x14ac:dyDescent="0.25">
      <c r="A4488" t="s">
        <v>1238</v>
      </c>
      <c r="B4488" s="74" t="str">
        <f t="shared" si="560"/>
        <v/>
      </c>
      <c r="D4488" t="s">
        <v>1411</v>
      </c>
      <c r="E4488">
        <v>2</v>
      </c>
      <c r="F4488" t="s">
        <v>1412</v>
      </c>
      <c r="G4488" s="71">
        <f>VLOOKUP(M4488,'BASE ARTICLE SAMUEL 25012023 v1'!$A$1:$F$1287,6,FALSE)</f>
        <v>45.09</v>
      </c>
      <c r="H4488" s="6">
        <f>VLOOKUP(M4488,'BASE ARTICLE SAMUEL 25012023 v2'!$A$1:$H$1287,8,FALSE)</f>
        <v>45.09</v>
      </c>
      <c r="I4488">
        <v>67.64</v>
      </c>
      <c r="J4488">
        <f t="shared" si="558"/>
        <v>135.28</v>
      </c>
      <c r="K4488" s="6">
        <f>VLOOKUP(M4488,'BASE ARTICLE SAMUEL 25012023 v2'!$A$1:$K$1287,11,FALSE)</f>
        <v>67.635000000000005</v>
      </c>
      <c r="L4488" s="6">
        <f t="shared" si="559"/>
        <v>135.27000000000001</v>
      </c>
      <c r="M4488" t="s">
        <v>1411</v>
      </c>
      <c r="N4488" t="str">
        <f>VLOOKUP(M4488,'BASE ARTICLE SAMUEL 25012023 v1'!$A$2:$B$1287,2,FALSE)</f>
        <v>AN</v>
      </c>
      <c r="O4488">
        <f t="shared" ref="O4488:O4554" si="561">E4488*H4488</f>
        <v>90.18</v>
      </c>
    </row>
    <row r="4489" spans="1:15" outlineLevel="2" x14ac:dyDescent="0.25">
      <c r="A4489" t="s">
        <v>1238</v>
      </c>
      <c r="B4489" s="74" t="str">
        <f t="shared" si="560"/>
        <v/>
      </c>
      <c r="D4489" t="s">
        <v>1361</v>
      </c>
      <c r="E4489">
        <v>26</v>
      </c>
      <c r="F4489" t="s">
        <v>1362</v>
      </c>
      <c r="G4489" s="71">
        <f>VLOOKUP(M4489,'BASE ARTICLE SAMUEL 25012023 v1'!$A$1:$F$1287,6,FALSE)</f>
        <v>0.54</v>
      </c>
      <c r="H4489" s="6">
        <f>VLOOKUP(M4489,'BASE ARTICLE SAMUEL 25012023 v2'!$A$1:$H$1287,8,FALSE)</f>
        <v>0.54</v>
      </c>
      <c r="I4489">
        <v>0.81</v>
      </c>
      <c r="J4489">
        <f t="shared" si="558"/>
        <v>21.060000000000002</v>
      </c>
      <c r="K4489" s="6">
        <f>VLOOKUP(M4489,'BASE ARTICLE SAMUEL 25012023 v2'!$A$1:$K$1287,11,FALSE)</f>
        <v>0.81</v>
      </c>
      <c r="L4489" s="6">
        <f t="shared" si="559"/>
        <v>21.060000000000002</v>
      </c>
      <c r="M4489" t="s">
        <v>1361</v>
      </c>
      <c r="N4489" t="str">
        <f>VLOOKUP(M4489,'BASE ARTICLE SAMUEL 25012023 v1'!$A$2:$B$1287,2,FALSE)</f>
        <v>AN</v>
      </c>
      <c r="O4489">
        <f t="shared" si="561"/>
        <v>14.040000000000001</v>
      </c>
    </row>
    <row r="4490" spans="1:15" outlineLevel="2" x14ac:dyDescent="0.25">
      <c r="A4490" t="s">
        <v>1238</v>
      </c>
      <c r="B4490" s="74" t="str">
        <f t="shared" si="560"/>
        <v/>
      </c>
      <c r="D4490" t="s">
        <v>1187</v>
      </c>
      <c r="E4490">
        <v>8</v>
      </c>
      <c r="F4490" t="s">
        <v>1188</v>
      </c>
      <c r="G4490" s="71">
        <f>VLOOKUP(M4490,'BASE ARTICLE SAMUEL 25012023 v1'!$A$1:$F$1287,6,FALSE)</f>
        <v>22</v>
      </c>
      <c r="H4490" s="6">
        <f>VLOOKUP(M4490,'BASE ARTICLE SAMUEL 25012023 v2'!$A$1:$H$1287,8,FALSE)</f>
        <v>3.63</v>
      </c>
      <c r="I4490">
        <v>5.18</v>
      </c>
      <c r="J4490">
        <f t="shared" si="558"/>
        <v>41.44</v>
      </c>
      <c r="K4490" s="6">
        <f>VLOOKUP(M4490,'BASE ARTICLE SAMUEL 25012023 v2'!$A$1:$K$1287,11,FALSE)</f>
        <v>5.4450000000000003</v>
      </c>
      <c r="L4490" s="6">
        <f t="shared" si="559"/>
        <v>43.56</v>
      </c>
      <c r="M4490" t="s">
        <v>1187</v>
      </c>
      <c r="N4490" t="str">
        <f>VLOOKUP(M4490,'BASE ARTICLE SAMUEL 25012023 v1'!$A$2:$B$1287,2,FALSE)</f>
        <v>AN</v>
      </c>
      <c r="O4490">
        <f t="shared" si="561"/>
        <v>29.04</v>
      </c>
    </row>
    <row r="4491" spans="1:15" outlineLevel="2" x14ac:dyDescent="0.25">
      <c r="A4491" t="s">
        <v>1238</v>
      </c>
      <c r="B4491" s="74" t="str">
        <f t="shared" si="560"/>
        <v/>
      </c>
      <c r="D4491" t="s">
        <v>1587</v>
      </c>
      <c r="E4491">
        <v>4</v>
      </c>
      <c r="F4491" t="s">
        <v>1588</v>
      </c>
      <c r="G4491" s="71">
        <f>VLOOKUP(M4491,'BASE ARTICLE SAMUEL 25012023 v1'!$A$1:$F$1287,6,FALSE)</f>
        <v>0.37</v>
      </c>
      <c r="H4491" s="6">
        <f>VLOOKUP(M4491,'BASE ARTICLE SAMUEL 25012023 v2'!$A$1:$H$1287,8,FALSE)</f>
        <v>0.37</v>
      </c>
      <c r="I4491">
        <v>0.55000000000000004</v>
      </c>
      <c r="J4491">
        <f t="shared" si="558"/>
        <v>2.2000000000000002</v>
      </c>
      <c r="K4491" s="6">
        <f>VLOOKUP(M4491,'BASE ARTICLE SAMUEL 25012023 v2'!$A$1:$K$1287,11,FALSE)</f>
        <v>0.55000000000000004</v>
      </c>
      <c r="L4491" s="6">
        <f t="shared" si="559"/>
        <v>2.2000000000000002</v>
      </c>
      <c r="M4491" t="s">
        <v>1587</v>
      </c>
      <c r="N4491" t="str">
        <f>VLOOKUP(M4491,'BASE ARTICLE SAMUEL 25012023 v1'!$A$2:$B$1287,2,FALSE)</f>
        <v>AS</v>
      </c>
      <c r="O4491">
        <f t="shared" si="561"/>
        <v>1.48</v>
      </c>
    </row>
    <row r="4492" spans="1:15" outlineLevel="2" x14ac:dyDescent="0.25">
      <c r="A4492" t="s">
        <v>1238</v>
      </c>
      <c r="B4492" s="74" t="str">
        <f t="shared" si="560"/>
        <v/>
      </c>
      <c r="D4492" t="s">
        <v>1589</v>
      </c>
      <c r="E4492">
        <v>4</v>
      </c>
      <c r="F4492" t="s">
        <v>1590</v>
      </c>
      <c r="G4492" s="71">
        <f>VLOOKUP(M4492,'BASE ARTICLE SAMUEL 25012023 v1'!$A$1:$F$1287,6,FALSE)</f>
        <v>1.05</v>
      </c>
      <c r="H4492" s="6">
        <f>VLOOKUP(M4492,'BASE ARTICLE SAMUEL 25012023 v2'!$A$1:$H$1287,8,FALSE)</f>
        <v>1.05</v>
      </c>
      <c r="I4492">
        <v>1.58</v>
      </c>
      <c r="J4492">
        <f t="shared" si="558"/>
        <v>6.32</v>
      </c>
      <c r="K4492" s="6">
        <f>VLOOKUP(M4492,'BASE ARTICLE SAMUEL 25012023 v2'!$A$1:$K$1287,11,FALSE)</f>
        <v>1.58</v>
      </c>
      <c r="L4492" s="6">
        <f t="shared" si="559"/>
        <v>6.32</v>
      </c>
      <c r="M4492" t="s">
        <v>1589</v>
      </c>
      <c r="N4492" t="str">
        <f>VLOOKUP(M4492,'BASE ARTICLE SAMUEL 25012023 v1'!$A$2:$B$1287,2,FALSE)</f>
        <v>AS</v>
      </c>
      <c r="O4492">
        <f t="shared" si="561"/>
        <v>4.2</v>
      </c>
    </row>
    <row r="4493" spans="1:15" outlineLevel="2" x14ac:dyDescent="0.25">
      <c r="A4493" t="s">
        <v>1238</v>
      </c>
      <c r="B4493" s="74" t="str">
        <f t="shared" si="560"/>
        <v/>
      </c>
      <c r="D4493" t="s">
        <v>1546</v>
      </c>
      <c r="E4493">
        <v>2</v>
      </c>
      <c r="F4493" t="s">
        <v>1547</v>
      </c>
      <c r="G4493" s="71">
        <f>VLOOKUP(M4493,'BASE ARTICLE SAMUEL 25012023 v1'!$A$1:$F$1287,6,FALSE)</f>
        <v>5.2</v>
      </c>
      <c r="H4493" s="6">
        <f>VLOOKUP(M4493,'BASE ARTICLE SAMUEL 25012023 v2'!$A$1:$H$1287,8,FALSE)</f>
        <v>5.2</v>
      </c>
      <c r="I4493">
        <v>5.72</v>
      </c>
      <c r="J4493">
        <f t="shared" si="558"/>
        <v>11.44</v>
      </c>
      <c r="K4493" s="6">
        <f>VLOOKUP(M4493,'BASE ARTICLE SAMUEL 25012023 v2'!$A$1:$K$1287,11,FALSE)</f>
        <v>5.7200000000000006</v>
      </c>
      <c r="L4493" s="6">
        <f t="shared" si="559"/>
        <v>11.440000000000001</v>
      </c>
      <c r="M4493" t="s">
        <v>1546</v>
      </c>
      <c r="N4493" t="str">
        <f>VLOOKUP(M4493,'BASE ARTICLE SAMUEL 25012023 v1'!$A$2:$B$1287,2,FALSE)</f>
        <v>AN</v>
      </c>
      <c r="O4493">
        <f t="shared" si="561"/>
        <v>10.4</v>
      </c>
    </row>
    <row r="4494" spans="1:15" outlineLevel="1" x14ac:dyDescent="0.25">
      <c r="A4494" s="74" t="s">
        <v>4357</v>
      </c>
      <c r="B4494" s="74" t="str">
        <f t="shared" si="560"/>
        <v>PCR5EH</v>
      </c>
      <c r="H4494" s="6" t="e">
        <f>VLOOKUP(M4494,'BASE ARTICLE SAMUEL 25012023 v2'!$A$1:$H$1287,8,FALSE)</f>
        <v>#N/A</v>
      </c>
      <c r="K4494" s="6" t="e">
        <f>VLOOKUP(M4494,'BASE ARTICLE SAMUEL 25012023 v2'!$A$1:$K$1287,11,FALSE)</f>
        <v>#N/A</v>
      </c>
      <c r="L4494" s="6">
        <f>SUBTOTAL(9,L4476:L4493)</f>
        <v>993.60444973599999</v>
      </c>
      <c r="O4494">
        <f>SUBTOTAL(9,O4476:O4493)</f>
        <v>496.26030000000003</v>
      </c>
    </row>
    <row r="4495" spans="1:15" outlineLevel="2" x14ac:dyDescent="0.25">
      <c r="A4495" t="s">
        <v>1250</v>
      </c>
      <c r="B4495" s="74" t="str">
        <f t="shared" si="560"/>
        <v/>
      </c>
      <c r="D4495">
        <v>8110608018</v>
      </c>
      <c r="E4495">
        <v>115</v>
      </c>
      <c r="F4495" t="s">
        <v>1228</v>
      </c>
      <c r="G4495" s="71">
        <f>VLOOKUP(M4495,'BASE ARTICLE SAMUEL 25012023 v1'!$A$1:$F$1287,6,FALSE)</f>
        <v>0.41</v>
      </c>
      <c r="H4495" s="6">
        <f>VLOOKUP(M4495,'BASE ARTICLE SAMUEL 25012023 v2'!$A$1:$H$1287,8,FALSE)</f>
        <v>0.41</v>
      </c>
      <c r="I4495">
        <v>0.54500000000000004</v>
      </c>
      <c r="J4495">
        <f t="shared" ref="J4495:J4514" si="562">E4495*I4495</f>
        <v>62.675000000000004</v>
      </c>
      <c r="K4495" s="6">
        <f>VLOOKUP(M4495,'BASE ARTICLE SAMUEL 25012023 v2'!$A$1:$K$1287,11,FALSE)</f>
        <v>0.54530000000000001</v>
      </c>
      <c r="L4495" s="6">
        <f t="shared" ref="L4495:L4514" si="563">E4495*K4495</f>
        <v>62.709499999999998</v>
      </c>
      <c r="M4495">
        <v>8110608018</v>
      </c>
      <c r="N4495" t="str">
        <f>VLOOKUP(M4495,'BASE ARTICLE SAMUEL 25012023 v1'!$A$2:$B$1287,2,FALSE)</f>
        <v>AN</v>
      </c>
      <c r="O4495">
        <f t="shared" si="561"/>
        <v>47.15</v>
      </c>
    </row>
    <row r="4496" spans="1:15" outlineLevel="2" x14ac:dyDescent="0.25">
      <c r="A4496" t="s">
        <v>1250</v>
      </c>
      <c r="B4496" s="74" t="str">
        <f t="shared" si="560"/>
        <v/>
      </c>
      <c r="D4496">
        <v>8210707018</v>
      </c>
      <c r="E4496">
        <v>40</v>
      </c>
      <c r="F4496" t="s">
        <v>1230</v>
      </c>
      <c r="G4496" s="71">
        <f>VLOOKUP(M4496,'BASE ARTICLE SAMUEL 25012023 v1'!$A$1:$F$1287,6,FALSE)</f>
        <v>0.24</v>
      </c>
      <c r="H4496" s="6">
        <f>VLOOKUP(M4496,'BASE ARTICLE SAMUEL 25012023 v2'!$A$1:$H$1287,8,FALSE)</f>
        <v>0.24</v>
      </c>
      <c r="I4496">
        <v>0.35</v>
      </c>
      <c r="J4496">
        <f t="shared" si="562"/>
        <v>14</v>
      </c>
      <c r="K4496" s="6">
        <f>VLOOKUP(M4496,'BASE ARTICLE SAMUEL 25012023 v2'!$A$1:$K$1287,11,FALSE)</f>
        <v>0.34999999199999998</v>
      </c>
      <c r="L4496" s="6">
        <f t="shared" si="563"/>
        <v>13.999999679999998</v>
      </c>
      <c r="M4496">
        <v>8210707018</v>
      </c>
      <c r="N4496" t="str">
        <f>VLOOKUP(M4496,'BASE ARTICLE SAMUEL 25012023 v1'!$A$2:$B$1287,2,FALSE)</f>
        <v>AN</v>
      </c>
      <c r="O4496">
        <f t="shared" si="561"/>
        <v>9.6</v>
      </c>
    </row>
    <row r="4497" spans="1:15" outlineLevel="2" x14ac:dyDescent="0.25">
      <c r="A4497" t="s">
        <v>1250</v>
      </c>
      <c r="B4497" s="74" t="str">
        <f t="shared" si="560"/>
        <v/>
      </c>
      <c r="D4497">
        <v>8412602518</v>
      </c>
      <c r="E4497">
        <v>8</v>
      </c>
      <c r="F4497" t="s">
        <v>1483</v>
      </c>
      <c r="G4497" s="71">
        <f>VLOOKUP(M4497,'BASE ARTICLE SAMUEL 25012023 v1'!$A$1:$F$1287,6,FALSE)</f>
        <v>0.04</v>
      </c>
      <c r="H4497" s="6">
        <f>VLOOKUP(M4497,'BASE ARTICLE SAMUEL 25012023 v2'!$A$1:$H$1287,8,FALSE)</f>
        <v>0.04</v>
      </c>
      <c r="I4497">
        <v>0.05</v>
      </c>
      <c r="J4497">
        <f t="shared" si="562"/>
        <v>0.4</v>
      </c>
      <c r="K4497" s="6">
        <f>VLOOKUP(M4497,'BASE ARTICLE SAMUEL 25012023 v2'!$A$1:$K$1287,11,FALSE)</f>
        <v>0.05</v>
      </c>
      <c r="L4497" s="6">
        <f t="shared" si="563"/>
        <v>0.4</v>
      </c>
      <c r="M4497">
        <v>8412602518</v>
      </c>
      <c r="N4497" t="str">
        <f>VLOOKUP(M4497,'BASE ARTICLE SAMUEL 25012023 v1'!$A$2:$B$1287,2,FALSE)</f>
        <v>AN</v>
      </c>
      <c r="O4497">
        <f t="shared" si="561"/>
        <v>0.32</v>
      </c>
    </row>
    <row r="4498" spans="1:15" outlineLevel="2" x14ac:dyDescent="0.25">
      <c r="A4498" t="s">
        <v>1250</v>
      </c>
      <c r="B4498" s="74" t="str">
        <f t="shared" si="560"/>
        <v/>
      </c>
      <c r="D4498">
        <v>8434000618</v>
      </c>
      <c r="E4498">
        <v>8</v>
      </c>
      <c r="F4498" t="s">
        <v>1485</v>
      </c>
      <c r="G4498" s="71">
        <f>VLOOKUP(M4498,'BASE ARTICLE SAMUEL 25012023 v1'!$A$1:$F$1287,6,FALSE)</f>
        <v>0.02</v>
      </c>
      <c r="H4498" s="6">
        <f>VLOOKUP(M4498,'BASE ARTICLE SAMUEL 25012023 v2'!$A$1:$H$1287,8,FALSE)</f>
        <v>0.02</v>
      </c>
      <c r="I4498">
        <v>0.03</v>
      </c>
      <c r="J4498">
        <f t="shared" si="562"/>
        <v>0.24</v>
      </c>
      <c r="K4498" s="6">
        <f>VLOOKUP(M4498,'BASE ARTICLE SAMUEL 25012023 v2'!$A$1:$K$1287,11,FALSE)</f>
        <v>0.03</v>
      </c>
      <c r="L4498" s="6">
        <f t="shared" si="563"/>
        <v>0.24</v>
      </c>
      <c r="M4498">
        <v>8434000618</v>
      </c>
      <c r="N4498" t="str">
        <f>VLOOKUP(M4498,'BASE ARTICLE SAMUEL 25012023 v1'!$A$2:$B$1287,2,FALSE)</f>
        <v>AN</v>
      </c>
      <c r="O4498">
        <f t="shared" si="561"/>
        <v>0.16</v>
      </c>
    </row>
    <row r="4499" spans="1:15" outlineLevel="2" x14ac:dyDescent="0.25">
      <c r="A4499" t="s">
        <v>1250</v>
      </c>
      <c r="B4499" s="74" t="str">
        <f t="shared" si="560"/>
        <v/>
      </c>
      <c r="D4499">
        <v>8710605018</v>
      </c>
      <c r="E4499">
        <v>8</v>
      </c>
      <c r="F4499" t="s">
        <v>1896</v>
      </c>
      <c r="G4499" s="71">
        <f>VLOOKUP(M4499,'BASE ARTICLE SAMUEL 25012023 v1'!$A$1:$F$1287,6,FALSE)</f>
        <v>0.2</v>
      </c>
      <c r="H4499" s="6">
        <f>VLOOKUP(M4499,'BASE ARTICLE SAMUEL 25012023 v2'!$A$1:$H$1287,8,FALSE)</f>
        <v>0.2</v>
      </c>
      <c r="I4499">
        <v>0.3</v>
      </c>
      <c r="J4499">
        <f t="shared" si="562"/>
        <v>2.4</v>
      </c>
      <c r="K4499" s="6">
        <f>VLOOKUP(M4499,'BASE ARTICLE SAMUEL 25012023 v2'!$A$1:$K$1287,11,FALSE)</f>
        <v>0.30000000000000004</v>
      </c>
      <c r="L4499" s="6">
        <f t="shared" si="563"/>
        <v>2.4000000000000004</v>
      </c>
      <c r="M4499">
        <v>8710605018</v>
      </c>
      <c r="N4499" t="str">
        <f>VLOOKUP(M4499,'BASE ARTICLE SAMUEL 25012023 v1'!$A$2:$B$1287,2,FALSE)</f>
        <v>AN</v>
      </c>
      <c r="O4499">
        <f t="shared" si="561"/>
        <v>1.6</v>
      </c>
    </row>
    <row r="4500" spans="1:15" outlineLevel="2" x14ac:dyDescent="0.25">
      <c r="A4500" t="s">
        <v>1250</v>
      </c>
      <c r="B4500" s="74" t="str">
        <f t="shared" si="560"/>
        <v/>
      </c>
      <c r="D4500" t="s">
        <v>1174</v>
      </c>
      <c r="E4500">
        <v>4</v>
      </c>
      <c r="F4500" t="s">
        <v>1175</v>
      </c>
      <c r="G4500" s="71">
        <f>VLOOKUP(M4500,'BASE ARTICLE SAMUEL 25012023 v1'!$A$1:$F$1287,6,FALSE)</f>
        <v>8.26</v>
      </c>
      <c r="H4500" s="6">
        <f>VLOOKUP(M4500,'BASE ARTICLE SAMUEL 25012023 v2'!$A$1:$H$1287,8,FALSE)</f>
        <v>9.1</v>
      </c>
      <c r="I4500">
        <v>12.39</v>
      </c>
      <c r="J4500">
        <f t="shared" si="562"/>
        <v>49.56</v>
      </c>
      <c r="K4500" s="6">
        <f>VLOOKUP(M4500,'BASE ARTICLE SAMUEL 25012023 v2'!$A$1:$K$1287,11,FALSE)</f>
        <v>13.65</v>
      </c>
      <c r="L4500" s="6">
        <f t="shared" si="563"/>
        <v>54.6</v>
      </c>
      <c r="M4500" t="s">
        <v>1174</v>
      </c>
      <c r="N4500" t="str">
        <f>VLOOKUP(M4500,'BASE ARTICLE SAMUEL 25012023 v1'!$A$2:$B$1287,2,FALSE)</f>
        <v>AS</v>
      </c>
      <c r="O4500">
        <f t="shared" si="561"/>
        <v>36.4</v>
      </c>
    </row>
    <row r="4501" spans="1:15" outlineLevel="2" x14ac:dyDescent="0.25">
      <c r="A4501" t="s">
        <v>1250</v>
      </c>
      <c r="B4501" s="74" t="str">
        <f t="shared" si="560"/>
        <v/>
      </c>
      <c r="D4501" t="s">
        <v>1168</v>
      </c>
      <c r="E4501">
        <v>14.44</v>
      </c>
      <c r="F4501" t="s">
        <v>1169</v>
      </c>
      <c r="G4501" s="71">
        <f>VLOOKUP(M4501,'BASE ARTICLE SAMUEL 25012023 v1'!$A$1:$F$1287,6,FALSE)</f>
        <v>7.4</v>
      </c>
      <c r="H4501" s="6">
        <f>VLOOKUP(M4501,'BASE ARTICLE SAMUEL 25012023 v2'!$A$1:$H$1287,8,FALSE)</f>
        <v>7.77</v>
      </c>
      <c r="I4501">
        <v>11.1</v>
      </c>
      <c r="J4501">
        <f t="shared" si="562"/>
        <v>160.28399999999999</v>
      </c>
      <c r="K4501" s="6">
        <f>VLOOKUP(M4501,'BASE ARTICLE SAMUEL 25012023 v2'!$A$1:$K$1287,11,FALSE)</f>
        <v>11.654999999999999</v>
      </c>
      <c r="L4501" s="6">
        <f t="shared" si="563"/>
        <v>168.29819999999998</v>
      </c>
      <c r="M4501" t="s">
        <v>1168</v>
      </c>
      <c r="N4501" t="str">
        <f>VLOOKUP(M4501,'BASE ARTICLE SAMUEL 25012023 v1'!$A$2:$B$1287,2,FALSE)</f>
        <v>AS</v>
      </c>
      <c r="O4501">
        <f t="shared" si="561"/>
        <v>112.19879999999999</v>
      </c>
    </row>
    <row r="4502" spans="1:15" outlineLevel="2" x14ac:dyDescent="0.25">
      <c r="A4502" t="s">
        <v>1250</v>
      </c>
      <c r="B4502" s="74" t="str">
        <f t="shared" si="560"/>
        <v/>
      </c>
      <c r="D4502" t="s">
        <v>2491</v>
      </c>
      <c r="E4502">
        <v>1</v>
      </c>
      <c r="F4502" t="s">
        <v>2492</v>
      </c>
      <c r="G4502" s="71">
        <f>VLOOKUP(M4502,'BASE ARTICLE SAMUEL 25012023 v1'!$A$1:$F$1287,6,FALSE)</f>
        <v>0.67</v>
      </c>
      <c r="H4502" s="6">
        <f>VLOOKUP(M4502,'BASE ARTICLE SAMUEL 25012023 v2'!$A$1:$H$1287,8,FALSE)</f>
        <v>0.67</v>
      </c>
      <c r="I4502">
        <v>0.73699999999999999</v>
      </c>
      <c r="J4502">
        <f t="shared" si="562"/>
        <v>0.73699999999999999</v>
      </c>
      <c r="K4502" s="6">
        <f>VLOOKUP(M4502,'BASE ARTICLE SAMUEL 25012023 v2'!$A$1:$K$1287,11,FALSE)</f>
        <v>0.7370000000000001</v>
      </c>
      <c r="L4502" s="6">
        <f t="shared" si="563"/>
        <v>0.7370000000000001</v>
      </c>
      <c r="M4502" t="s">
        <v>2491</v>
      </c>
      <c r="N4502" t="str">
        <f>VLOOKUP(M4502,'BASE ARTICLE SAMUEL 25012023 v1'!$A$2:$B$1287,2,FALSE)</f>
        <v>AN</v>
      </c>
      <c r="O4502">
        <f t="shared" si="561"/>
        <v>0.67</v>
      </c>
    </row>
    <row r="4503" spans="1:15" outlineLevel="2" x14ac:dyDescent="0.25">
      <c r="A4503" t="s">
        <v>1250</v>
      </c>
      <c r="B4503" s="74" t="str">
        <f t="shared" si="560"/>
        <v/>
      </c>
      <c r="D4503" t="s">
        <v>1194</v>
      </c>
      <c r="E4503">
        <v>9</v>
      </c>
      <c r="F4503" t="s">
        <v>1195</v>
      </c>
      <c r="G4503" s="71">
        <f>VLOOKUP(M4503,'BASE ARTICLE SAMUEL 25012023 v1'!$A$1:$F$1287,6,FALSE)</f>
        <v>18.3</v>
      </c>
      <c r="H4503" s="6">
        <f>VLOOKUP(M4503,'BASE ARTICLE SAMUEL 25012023 v2'!$A$1:$H$1287,8,FALSE)</f>
        <v>3.0500000000000003</v>
      </c>
      <c r="I4503">
        <v>5.18</v>
      </c>
      <c r="J4503">
        <f t="shared" si="562"/>
        <v>46.62</v>
      </c>
      <c r="K4503" s="6">
        <f>VLOOKUP(M4503,'BASE ARTICLE SAMUEL 25012023 v2'!$A$1:$K$1287,11,FALSE)</f>
        <v>5.1850000000000005</v>
      </c>
      <c r="L4503" s="6">
        <f t="shared" si="563"/>
        <v>46.665000000000006</v>
      </c>
      <c r="M4503" t="s">
        <v>1194</v>
      </c>
      <c r="N4503" t="str">
        <f>VLOOKUP(M4503,'BASE ARTICLE SAMUEL 25012023 v1'!$A$2:$B$1287,2,FALSE)</f>
        <v>AN</v>
      </c>
      <c r="O4503">
        <f t="shared" si="561"/>
        <v>27.450000000000003</v>
      </c>
    </row>
    <row r="4504" spans="1:15" outlineLevel="2" x14ac:dyDescent="0.25">
      <c r="A4504" t="s">
        <v>1250</v>
      </c>
      <c r="B4504" s="74" t="str">
        <f t="shared" si="560"/>
        <v/>
      </c>
      <c r="D4504" t="s">
        <v>200</v>
      </c>
      <c r="E4504">
        <v>1</v>
      </c>
      <c r="F4504" t="s">
        <v>201</v>
      </c>
      <c r="G4504" s="71">
        <f>VLOOKUP(M4504,'BASE ARTICLE SAMUEL 25012023 v1'!$A$1:$F$1287,6,FALSE)</f>
        <v>18.350000000000001</v>
      </c>
      <c r="H4504" s="6">
        <f>VLOOKUP(M4504,'BASE ARTICLE SAMUEL 25012023 v2'!$A$1:$H$1287,8,FALSE)</f>
        <v>18.350000000000001</v>
      </c>
      <c r="I4504">
        <v>23.95</v>
      </c>
      <c r="J4504">
        <f t="shared" si="562"/>
        <v>23.95</v>
      </c>
      <c r="K4504" s="6">
        <f>VLOOKUP(M4504,'BASE ARTICLE SAMUEL 25012023 v2'!$A$1:$K$1287,11,FALSE)</f>
        <v>23.855000000000004</v>
      </c>
      <c r="L4504" s="6">
        <f t="shared" si="563"/>
        <v>23.855000000000004</v>
      </c>
      <c r="M4504" t="s">
        <v>200</v>
      </c>
      <c r="N4504" t="str">
        <f>VLOOKUP(M4504,'BASE ARTICLE SAMUEL 25012023 v1'!$A$2:$B$1287,2,FALSE)</f>
        <v>AS</v>
      </c>
      <c r="O4504">
        <f t="shared" si="561"/>
        <v>18.350000000000001</v>
      </c>
    </row>
    <row r="4505" spans="1:15" outlineLevel="2" x14ac:dyDescent="0.25">
      <c r="A4505" t="s">
        <v>1250</v>
      </c>
      <c r="B4505" s="74" t="str">
        <f t="shared" si="560"/>
        <v/>
      </c>
      <c r="D4505" t="s">
        <v>1113</v>
      </c>
      <c r="E4505">
        <v>1</v>
      </c>
      <c r="F4505" t="s">
        <v>1114</v>
      </c>
      <c r="G4505" s="71">
        <f>VLOOKUP(M4505,'BASE ARTICLE SAMUEL 25012023 v1'!$A$1:$F$1287,6,FALSE)</f>
        <v>22.94</v>
      </c>
      <c r="H4505" s="6">
        <f>VLOOKUP(M4505,'BASE ARTICLE SAMUEL 25012023 v2'!$A$1:$H$1287,8,FALSE)</f>
        <v>22.94</v>
      </c>
      <c r="I4505">
        <v>29.6</v>
      </c>
      <c r="J4505">
        <f t="shared" si="562"/>
        <v>29.6</v>
      </c>
      <c r="K4505" s="6">
        <f>VLOOKUP(M4505,'BASE ARTICLE SAMUEL 25012023 v2'!$A$1:$K$1287,11,FALSE)</f>
        <v>29.822000000000003</v>
      </c>
      <c r="L4505" s="6">
        <f t="shared" si="563"/>
        <v>29.822000000000003</v>
      </c>
      <c r="M4505" t="s">
        <v>1113</v>
      </c>
      <c r="N4505" t="str">
        <f>VLOOKUP(M4505,'BASE ARTICLE SAMUEL 25012023 v1'!$A$2:$B$1287,2,FALSE)</f>
        <v>AS</v>
      </c>
      <c r="O4505">
        <f t="shared" si="561"/>
        <v>22.94</v>
      </c>
    </row>
    <row r="4506" spans="1:15" outlineLevel="2" x14ac:dyDescent="0.25">
      <c r="A4506" t="s">
        <v>1250</v>
      </c>
      <c r="B4506" s="74" t="str">
        <f t="shared" si="560"/>
        <v/>
      </c>
      <c r="D4506" t="s">
        <v>1603</v>
      </c>
      <c r="E4506">
        <v>6</v>
      </c>
      <c r="F4506" t="s">
        <v>1604</v>
      </c>
      <c r="G4506" s="71">
        <f>VLOOKUP(M4506,'BASE ARTICLE SAMUEL 25012023 v1'!$A$1:$F$1287,6,FALSE)</f>
        <v>50</v>
      </c>
      <c r="H4506" s="6">
        <f>VLOOKUP(M4506,'BASE ARTICLE SAMUEL 25012023 v2'!$A$1:$H$1287,8,FALSE)</f>
        <v>0</v>
      </c>
      <c r="I4506">
        <v>75</v>
      </c>
      <c r="J4506">
        <f t="shared" si="562"/>
        <v>450</v>
      </c>
      <c r="K4506" s="6">
        <f>VLOOKUP(M4506,'BASE ARTICLE SAMUEL 25012023 v2'!$A$1:$K$1287,11,FALSE)</f>
        <v>75</v>
      </c>
      <c r="L4506" s="6">
        <f t="shared" si="563"/>
        <v>450</v>
      </c>
      <c r="M4506" t="s">
        <v>1603</v>
      </c>
      <c r="N4506" t="str">
        <f>VLOOKUP(M4506,'BASE ARTICLE SAMUEL 25012023 v1'!$A$2:$B$1287,2,FALSE)</f>
        <v>AN</v>
      </c>
      <c r="O4506">
        <f t="shared" si="561"/>
        <v>0</v>
      </c>
    </row>
    <row r="4507" spans="1:15" outlineLevel="2" x14ac:dyDescent="0.25">
      <c r="A4507" t="s">
        <v>1250</v>
      </c>
      <c r="B4507" s="74" t="str">
        <f t="shared" si="560"/>
        <v/>
      </c>
      <c r="D4507" t="s">
        <v>1404</v>
      </c>
      <c r="E4507">
        <v>2</v>
      </c>
      <c r="F4507" t="s">
        <v>1405</v>
      </c>
      <c r="G4507" s="71">
        <f>VLOOKUP(M4507,'BASE ARTICLE SAMUEL 25012023 v1'!$A$1:$F$1287,6,FALSE)</f>
        <v>36.090000000000003</v>
      </c>
      <c r="H4507" s="6">
        <f>VLOOKUP(M4507,'BASE ARTICLE SAMUEL 25012023 v2'!$A$1:$H$1287,8,FALSE)</f>
        <v>36.090000000000003</v>
      </c>
      <c r="I4507">
        <v>54.14</v>
      </c>
      <c r="J4507">
        <f t="shared" si="562"/>
        <v>108.28</v>
      </c>
      <c r="K4507" s="6">
        <f>VLOOKUP(M4507,'BASE ARTICLE SAMUEL 25012023 v2'!$A$1:$K$1287,11,FALSE)</f>
        <v>54.135000000000005</v>
      </c>
      <c r="L4507" s="6">
        <f t="shared" si="563"/>
        <v>108.27000000000001</v>
      </c>
      <c r="M4507" t="s">
        <v>1404</v>
      </c>
      <c r="N4507" t="str">
        <f>VLOOKUP(M4507,'BASE ARTICLE SAMUEL 25012023 v1'!$A$2:$B$1287,2,FALSE)</f>
        <v>AN</v>
      </c>
      <c r="O4507">
        <f t="shared" si="561"/>
        <v>72.180000000000007</v>
      </c>
    </row>
    <row r="4508" spans="1:15" outlineLevel="2" x14ac:dyDescent="0.25">
      <c r="A4508" t="s">
        <v>1250</v>
      </c>
      <c r="B4508" s="74" t="str">
        <f t="shared" si="560"/>
        <v/>
      </c>
      <c r="D4508" t="s">
        <v>1407</v>
      </c>
      <c r="E4508">
        <v>4</v>
      </c>
      <c r="F4508" t="s">
        <v>1408</v>
      </c>
      <c r="G4508" s="71">
        <f>VLOOKUP(M4508,'BASE ARTICLE SAMUEL 25012023 v1'!$A$1:$F$1287,6,FALSE)</f>
        <v>37.979999999999997</v>
      </c>
      <c r="H4508" s="6">
        <f>VLOOKUP(M4508,'BASE ARTICLE SAMUEL 25012023 v2'!$A$1:$H$1287,8,FALSE)</f>
        <v>37.979999999999997</v>
      </c>
      <c r="I4508">
        <v>56.97</v>
      </c>
      <c r="J4508">
        <f t="shared" si="562"/>
        <v>227.88</v>
      </c>
      <c r="K4508" s="6">
        <f>VLOOKUP(M4508,'BASE ARTICLE SAMUEL 25012023 v2'!$A$1:$K$1287,11,FALSE)</f>
        <v>56.97</v>
      </c>
      <c r="L4508" s="6">
        <f t="shared" si="563"/>
        <v>227.88</v>
      </c>
      <c r="M4508" t="s">
        <v>1407</v>
      </c>
      <c r="N4508" t="str">
        <f>VLOOKUP(M4508,'BASE ARTICLE SAMUEL 25012023 v1'!$A$2:$B$1287,2,FALSE)</f>
        <v>AN</v>
      </c>
      <c r="O4508">
        <f t="shared" si="561"/>
        <v>151.91999999999999</v>
      </c>
    </row>
    <row r="4509" spans="1:15" outlineLevel="2" x14ac:dyDescent="0.25">
      <c r="A4509" t="s">
        <v>1250</v>
      </c>
      <c r="B4509" s="74" t="str">
        <f t="shared" si="560"/>
        <v/>
      </c>
      <c r="D4509" t="s">
        <v>1411</v>
      </c>
      <c r="E4509">
        <v>2</v>
      </c>
      <c r="F4509" t="s">
        <v>1412</v>
      </c>
      <c r="G4509" s="71">
        <f>VLOOKUP(M4509,'BASE ARTICLE SAMUEL 25012023 v1'!$A$1:$F$1287,6,FALSE)</f>
        <v>45.09</v>
      </c>
      <c r="H4509" s="6">
        <f>VLOOKUP(M4509,'BASE ARTICLE SAMUEL 25012023 v2'!$A$1:$H$1287,8,FALSE)</f>
        <v>45.09</v>
      </c>
      <c r="I4509">
        <v>67.64</v>
      </c>
      <c r="J4509">
        <f t="shared" si="562"/>
        <v>135.28</v>
      </c>
      <c r="K4509" s="6">
        <f>VLOOKUP(M4509,'BASE ARTICLE SAMUEL 25012023 v2'!$A$1:$K$1287,11,FALSE)</f>
        <v>67.635000000000005</v>
      </c>
      <c r="L4509" s="6">
        <f t="shared" si="563"/>
        <v>135.27000000000001</v>
      </c>
      <c r="M4509" t="s">
        <v>1411</v>
      </c>
      <c r="N4509" t="str">
        <f>VLOOKUP(M4509,'BASE ARTICLE SAMUEL 25012023 v1'!$A$2:$B$1287,2,FALSE)</f>
        <v>AN</v>
      </c>
      <c r="O4509">
        <f t="shared" si="561"/>
        <v>90.18</v>
      </c>
    </row>
    <row r="4510" spans="1:15" outlineLevel="2" x14ac:dyDescent="0.25">
      <c r="A4510" t="s">
        <v>1250</v>
      </c>
      <c r="B4510" s="74" t="str">
        <f t="shared" si="560"/>
        <v/>
      </c>
      <c r="D4510" t="s">
        <v>1361</v>
      </c>
      <c r="E4510">
        <v>34</v>
      </c>
      <c r="F4510" t="s">
        <v>1362</v>
      </c>
      <c r="G4510" s="71">
        <f>VLOOKUP(M4510,'BASE ARTICLE SAMUEL 25012023 v1'!$A$1:$F$1287,6,FALSE)</f>
        <v>0.54</v>
      </c>
      <c r="H4510" s="6">
        <f>VLOOKUP(M4510,'BASE ARTICLE SAMUEL 25012023 v2'!$A$1:$H$1287,8,FALSE)</f>
        <v>0.54</v>
      </c>
      <c r="I4510">
        <v>0.81</v>
      </c>
      <c r="J4510">
        <f t="shared" si="562"/>
        <v>27.540000000000003</v>
      </c>
      <c r="K4510" s="6">
        <f>VLOOKUP(M4510,'BASE ARTICLE SAMUEL 25012023 v2'!$A$1:$K$1287,11,FALSE)</f>
        <v>0.81</v>
      </c>
      <c r="L4510" s="6">
        <f t="shared" si="563"/>
        <v>27.540000000000003</v>
      </c>
      <c r="M4510" t="s">
        <v>1361</v>
      </c>
      <c r="N4510" t="str">
        <f>VLOOKUP(M4510,'BASE ARTICLE SAMUEL 25012023 v1'!$A$2:$B$1287,2,FALSE)</f>
        <v>AN</v>
      </c>
      <c r="O4510">
        <f t="shared" si="561"/>
        <v>18.36</v>
      </c>
    </row>
    <row r="4511" spans="1:15" outlineLevel="2" x14ac:dyDescent="0.25">
      <c r="A4511" t="s">
        <v>1250</v>
      </c>
      <c r="B4511" s="74" t="str">
        <f t="shared" si="560"/>
        <v/>
      </c>
      <c r="D4511" t="s">
        <v>1187</v>
      </c>
      <c r="E4511">
        <v>8</v>
      </c>
      <c r="F4511" t="s">
        <v>1188</v>
      </c>
      <c r="G4511" s="71">
        <f>VLOOKUP(M4511,'BASE ARTICLE SAMUEL 25012023 v1'!$A$1:$F$1287,6,FALSE)</f>
        <v>22</v>
      </c>
      <c r="H4511" s="6">
        <f>VLOOKUP(M4511,'BASE ARTICLE SAMUEL 25012023 v2'!$A$1:$H$1287,8,FALSE)</f>
        <v>3.63</v>
      </c>
      <c r="I4511">
        <v>5.18</v>
      </c>
      <c r="J4511">
        <f t="shared" si="562"/>
        <v>41.44</v>
      </c>
      <c r="K4511" s="6">
        <f>VLOOKUP(M4511,'BASE ARTICLE SAMUEL 25012023 v2'!$A$1:$K$1287,11,FALSE)</f>
        <v>5.4450000000000003</v>
      </c>
      <c r="L4511" s="6">
        <f t="shared" si="563"/>
        <v>43.56</v>
      </c>
      <c r="M4511" t="s">
        <v>1187</v>
      </c>
      <c r="N4511" t="str">
        <f>VLOOKUP(M4511,'BASE ARTICLE SAMUEL 25012023 v1'!$A$2:$B$1287,2,FALSE)</f>
        <v>AN</v>
      </c>
      <c r="O4511">
        <f t="shared" si="561"/>
        <v>29.04</v>
      </c>
    </row>
    <row r="4512" spans="1:15" outlineLevel="2" x14ac:dyDescent="0.25">
      <c r="A4512" t="s">
        <v>1250</v>
      </c>
      <c r="B4512" s="74" t="str">
        <f t="shared" si="560"/>
        <v/>
      </c>
      <c r="D4512" t="s">
        <v>1587</v>
      </c>
      <c r="E4512">
        <v>4</v>
      </c>
      <c r="F4512" t="s">
        <v>1588</v>
      </c>
      <c r="G4512" s="71">
        <f>VLOOKUP(M4512,'BASE ARTICLE SAMUEL 25012023 v1'!$A$1:$F$1287,6,FALSE)</f>
        <v>0.37</v>
      </c>
      <c r="H4512" s="6">
        <f>VLOOKUP(M4512,'BASE ARTICLE SAMUEL 25012023 v2'!$A$1:$H$1287,8,FALSE)</f>
        <v>0.37</v>
      </c>
      <c r="I4512">
        <v>0.55000000000000004</v>
      </c>
      <c r="J4512">
        <f t="shared" si="562"/>
        <v>2.2000000000000002</v>
      </c>
      <c r="K4512" s="6">
        <f>VLOOKUP(M4512,'BASE ARTICLE SAMUEL 25012023 v2'!$A$1:$K$1287,11,FALSE)</f>
        <v>0.55000000000000004</v>
      </c>
      <c r="L4512" s="6">
        <f t="shared" si="563"/>
        <v>2.2000000000000002</v>
      </c>
      <c r="M4512" t="s">
        <v>1587</v>
      </c>
      <c r="N4512" t="str">
        <f>VLOOKUP(M4512,'BASE ARTICLE SAMUEL 25012023 v1'!$A$2:$B$1287,2,FALSE)</f>
        <v>AS</v>
      </c>
      <c r="O4512">
        <f t="shared" si="561"/>
        <v>1.48</v>
      </c>
    </row>
    <row r="4513" spans="1:15" outlineLevel="2" x14ac:dyDescent="0.25">
      <c r="A4513" t="s">
        <v>1250</v>
      </c>
      <c r="B4513" s="74" t="str">
        <f t="shared" si="560"/>
        <v/>
      </c>
      <c r="D4513" t="s">
        <v>1589</v>
      </c>
      <c r="E4513">
        <v>4</v>
      </c>
      <c r="F4513" t="s">
        <v>1590</v>
      </c>
      <c r="G4513" s="71">
        <f>VLOOKUP(M4513,'BASE ARTICLE SAMUEL 25012023 v1'!$A$1:$F$1287,6,FALSE)</f>
        <v>1.05</v>
      </c>
      <c r="H4513" s="6">
        <f>VLOOKUP(M4513,'BASE ARTICLE SAMUEL 25012023 v2'!$A$1:$H$1287,8,FALSE)</f>
        <v>1.05</v>
      </c>
      <c r="I4513">
        <v>1.58</v>
      </c>
      <c r="J4513">
        <f t="shared" si="562"/>
        <v>6.32</v>
      </c>
      <c r="K4513" s="6">
        <f>VLOOKUP(M4513,'BASE ARTICLE SAMUEL 25012023 v2'!$A$1:$K$1287,11,FALSE)</f>
        <v>1.58</v>
      </c>
      <c r="L4513" s="6">
        <f t="shared" si="563"/>
        <v>6.32</v>
      </c>
      <c r="M4513" t="s">
        <v>1589</v>
      </c>
      <c r="N4513" t="str">
        <f>VLOOKUP(M4513,'BASE ARTICLE SAMUEL 25012023 v1'!$A$2:$B$1287,2,FALSE)</f>
        <v>AS</v>
      </c>
      <c r="O4513">
        <f t="shared" si="561"/>
        <v>4.2</v>
      </c>
    </row>
    <row r="4514" spans="1:15" outlineLevel="2" x14ac:dyDescent="0.25">
      <c r="A4514" t="s">
        <v>1250</v>
      </c>
      <c r="B4514" s="74" t="str">
        <f t="shared" si="560"/>
        <v/>
      </c>
      <c r="D4514" t="s">
        <v>1546</v>
      </c>
      <c r="E4514">
        <v>2</v>
      </c>
      <c r="F4514" t="s">
        <v>1547</v>
      </c>
      <c r="G4514" s="71">
        <f>VLOOKUP(M4514,'BASE ARTICLE SAMUEL 25012023 v1'!$A$1:$F$1287,6,FALSE)</f>
        <v>5.2</v>
      </c>
      <c r="H4514" s="6">
        <f>VLOOKUP(M4514,'BASE ARTICLE SAMUEL 25012023 v2'!$A$1:$H$1287,8,FALSE)</f>
        <v>5.2</v>
      </c>
      <c r="I4514">
        <v>5.72</v>
      </c>
      <c r="J4514">
        <f t="shared" si="562"/>
        <v>11.44</v>
      </c>
      <c r="K4514" s="6">
        <f>VLOOKUP(M4514,'BASE ARTICLE SAMUEL 25012023 v2'!$A$1:$K$1287,11,FALSE)</f>
        <v>5.7200000000000006</v>
      </c>
      <c r="L4514" s="6">
        <f t="shared" si="563"/>
        <v>11.440000000000001</v>
      </c>
      <c r="M4514" t="s">
        <v>1546</v>
      </c>
      <c r="N4514" t="str">
        <f>VLOOKUP(M4514,'BASE ARTICLE SAMUEL 25012023 v1'!$A$2:$B$1287,2,FALSE)</f>
        <v>AN</v>
      </c>
      <c r="O4514">
        <f t="shared" si="561"/>
        <v>10.4</v>
      </c>
    </row>
    <row r="4515" spans="1:15" outlineLevel="1" x14ac:dyDescent="0.25">
      <c r="A4515" s="74" t="s">
        <v>4358</v>
      </c>
      <c r="B4515" s="74" t="str">
        <f t="shared" si="560"/>
        <v>PCR9EH</v>
      </c>
      <c r="H4515" s="6" t="e">
        <f>VLOOKUP(M4515,'BASE ARTICLE SAMUEL 25012023 v2'!$A$1:$H$1287,8,FALSE)</f>
        <v>#N/A</v>
      </c>
      <c r="K4515" s="6" t="e">
        <f>VLOOKUP(M4515,'BASE ARTICLE SAMUEL 25012023 v2'!$A$1:$K$1287,11,FALSE)</f>
        <v>#N/A</v>
      </c>
      <c r="L4515" s="6">
        <f>SUBTOTAL(9,L4495:L4514)</f>
        <v>1416.2066996799999</v>
      </c>
      <c r="O4515">
        <f>SUBTOTAL(9,O4495:O4514)</f>
        <v>654.59879999999998</v>
      </c>
    </row>
    <row r="4516" spans="1:15" outlineLevel="2" x14ac:dyDescent="0.25">
      <c r="A4516" t="s">
        <v>1615</v>
      </c>
      <c r="B4516" s="74" t="str">
        <f t="shared" si="560"/>
        <v>H</v>
      </c>
      <c r="D4516">
        <v>8110608018</v>
      </c>
      <c r="E4516">
        <v>110</v>
      </c>
      <c r="F4516" t="s">
        <v>1228</v>
      </c>
      <c r="G4516" s="71">
        <f>VLOOKUP(M4516,'BASE ARTICLE SAMUEL 25012023 v1'!$A$1:$F$1287,6,FALSE)</f>
        <v>0.41</v>
      </c>
      <c r="H4516" s="6">
        <f>VLOOKUP(M4516,'BASE ARTICLE SAMUEL 25012023 v2'!$A$1:$H$1287,8,FALSE)</f>
        <v>0.41</v>
      </c>
      <c r="I4516">
        <v>0.54500000000000004</v>
      </c>
      <c r="J4516">
        <f t="shared" ref="J4516:J4533" si="564">E4516*I4516</f>
        <v>59.95</v>
      </c>
      <c r="K4516" s="6">
        <f>VLOOKUP(M4516,'BASE ARTICLE SAMUEL 25012023 v2'!$A$1:$K$1287,11,FALSE)</f>
        <v>0.54530000000000001</v>
      </c>
      <c r="L4516" s="6">
        <f t="shared" ref="L4516:L4533" si="565">E4516*K4516</f>
        <v>59.983000000000004</v>
      </c>
      <c r="M4516">
        <v>8110608018</v>
      </c>
      <c r="N4516" t="str">
        <f>VLOOKUP(M4516,'BASE ARTICLE SAMUEL 25012023 v1'!$A$2:$B$1287,2,FALSE)</f>
        <v>AN</v>
      </c>
      <c r="O4516">
        <f t="shared" si="561"/>
        <v>45.099999999999994</v>
      </c>
    </row>
    <row r="4517" spans="1:15" outlineLevel="2" x14ac:dyDescent="0.25">
      <c r="A4517" t="s">
        <v>1615</v>
      </c>
      <c r="B4517" s="74" t="str">
        <f t="shared" si="560"/>
        <v>H</v>
      </c>
      <c r="D4517">
        <v>8210707018</v>
      </c>
      <c r="E4517">
        <v>47</v>
      </c>
      <c r="F4517" t="s">
        <v>1230</v>
      </c>
      <c r="G4517" s="71">
        <f>VLOOKUP(M4517,'BASE ARTICLE SAMUEL 25012023 v1'!$A$1:$F$1287,6,FALSE)</f>
        <v>0.24</v>
      </c>
      <c r="H4517" s="6">
        <f>VLOOKUP(M4517,'BASE ARTICLE SAMUEL 25012023 v2'!$A$1:$H$1287,8,FALSE)</f>
        <v>0.24</v>
      </c>
      <c r="I4517">
        <v>0.35</v>
      </c>
      <c r="J4517">
        <f t="shared" si="564"/>
        <v>16.45</v>
      </c>
      <c r="K4517" s="6">
        <f>VLOOKUP(M4517,'BASE ARTICLE SAMUEL 25012023 v2'!$A$1:$K$1287,11,FALSE)</f>
        <v>0.34999999199999998</v>
      </c>
      <c r="L4517" s="6">
        <f t="shared" si="565"/>
        <v>16.449999624</v>
      </c>
      <c r="M4517">
        <v>8210707018</v>
      </c>
      <c r="N4517" t="str">
        <f>VLOOKUP(M4517,'BASE ARTICLE SAMUEL 25012023 v1'!$A$2:$B$1287,2,FALSE)</f>
        <v>AN</v>
      </c>
      <c r="O4517">
        <f t="shared" si="561"/>
        <v>11.28</v>
      </c>
    </row>
    <row r="4518" spans="1:15" outlineLevel="2" x14ac:dyDescent="0.25">
      <c r="A4518" t="s">
        <v>1615</v>
      </c>
      <c r="B4518" s="74" t="str">
        <f t="shared" si="560"/>
        <v>H</v>
      </c>
      <c r="D4518">
        <v>8412602518</v>
      </c>
      <c r="E4518">
        <v>10</v>
      </c>
      <c r="F4518" t="s">
        <v>1483</v>
      </c>
      <c r="G4518" s="71">
        <f>VLOOKUP(M4518,'BASE ARTICLE SAMUEL 25012023 v1'!$A$1:$F$1287,6,FALSE)</f>
        <v>0.04</v>
      </c>
      <c r="H4518" s="6">
        <f>VLOOKUP(M4518,'BASE ARTICLE SAMUEL 25012023 v2'!$A$1:$H$1287,8,FALSE)</f>
        <v>0.04</v>
      </c>
      <c r="I4518">
        <v>0.05</v>
      </c>
      <c r="J4518">
        <f t="shared" si="564"/>
        <v>0.5</v>
      </c>
      <c r="K4518" s="6">
        <f>VLOOKUP(M4518,'BASE ARTICLE SAMUEL 25012023 v2'!$A$1:$K$1287,11,FALSE)</f>
        <v>0.05</v>
      </c>
      <c r="L4518" s="6">
        <f t="shared" si="565"/>
        <v>0.5</v>
      </c>
      <c r="M4518">
        <v>8412602518</v>
      </c>
      <c r="N4518" t="str">
        <f>VLOOKUP(M4518,'BASE ARTICLE SAMUEL 25012023 v1'!$A$2:$B$1287,2,FALSE)</f>
        <v>AN</v>
      </c>
      <c r="O4518">
        <f t="shared" si="561"/>
        <v>0.4</v>
      </c>
    </row>
    <row r="4519" spans="1:15" outlineLevel="2" x14ac:dyDescent="0.25">
      <c r="A4519" t="s">
        <v>1615</v>
      </c>
      <c r="B4519" s="74" t="str">
        <f t="shared" si="560"/>
        <v>H</v>
      </c>
      <c r="D4519">
        <v>8434000618</v>
      </c>
      <c r="E4519">
        <v>10</v>
      </c>
      <c r="F4519" t="s">
        <v>1485</v>
      </c>
      <c r="G4519" s="71">
        <f>VLOOKUP(M4519,'BASE ARTICLE SAMUEL 25012023 v1'!$A$1:$F$1287,6,FALSE)</f>
        <v>0.02</v>
      </c>
      <c r="H4519" s="6">
        <f>VLOOKUP(M4519,'BASE ARTICLE SAMUEL 25012023 v2'!$A$1:$H$1287,8,FALSE)</f>
        <v>0.02</v>
      </c>
      <c r="I4519">
        <v>0.03</v>
      </c>
      <c r="J4519">
        <f t="shared" si="564"/>
        <v>0.3</v>
      </c>
      <c r="K4519" s="6">
        <f>VLOOKUP(M4519,'BASE ARTICLE SAMUEL 25012023 v2'!$A$1:$K$1287,11,FALSE)</f>
        <v>0.03</v>
      </c>
      <c r="L4519" s="6">
        <f t="shared" si="565"/>
        <v>0.3</v>
      </c>
      <c r="M4519">
        <v>8434000618</v>
      </c>
      <c r="N4519" t="str">
        <f>VLOOKUP(M4519,'BASE ARTICLE SAMUEL 25012023 v1'!$A$2:$B$1287,2,FALSE)</f>
        <v>AN</v>
      </c>
      <c r="O4519">
        <f t="shared" si="561"/>
        <v>0.2</v>
      </c>
    </row>
    <row r="4520" spans="1:15" outlineLevel="2" x14ac:dyDescent="0.25">
      <c r="A4520" t="s">
        <v>1615</v>
      </c>
      <c r="B4520" s="74" t="str">
        <f t="shared" si="560"/>
        <v>H</v>
      </c>
      <c r="D4520">
        <v>8710605018</v>
      </c>
      <c r="E4520">
        <v>10</v>
      </c>
      <c r="F4520" t="s">
        <v>1896</v>
      </c>
      <c r="G4520" s="71">
        <f>VLOOKUP(M4520,'BASE ARTICLE SAMUEL 25012023 v1'!$A$1:$F$1287,6,FALSE)</f>
        <v>0.2</v>
      </c>
      <c r="H4520" s="6">
        <f>VLOOKUP(M4520,'BASE ARTICLE SAMUEL 25012023 v2'!$A$1:$H$1287,8,FALSE)</f>
        <v>0.2</v>
      </c>
      <c r="I4520">
        <v>0.3</v>
      </c>
      <c r="J4520">
        <f t="shared" si="564"/>
        <v>3</v>
      </c>
      <c r="K4520" s="6">
        <f>VLOOKUP(M4520,'BASE ARTICLE SAMUEL 25012023 v2'!$A$1:$K$1287,11,FALSE)</f>
        <v>0.30000000000000004</v>
      </c>
      <c r="L4520" s="6">
        <f t="shared" si="565"/>
        <v>3.0000000000000004</v>
      </c>
      <c r="M4520">
        <v>8710605018</v>
      </c>
      <c r="N4520" t="str">
        <f>VLOOKUP(M4520,'BASE ARTICLE SAMUEL 25012023 v1'!$A$2:$B$1287,2,FALSE)</f>
        <v>AN</v>
      </c>
      <c r="O4520">
        <f t="shared" si="561"/>
        <v>2</v>
      </c>
    </row>
    <row r="4521" spans="1:15" outlineLevel="2" x14ac:dyDescent="0.25">
      <c r="A4521" t="s">
        <v>1615</v>
      </c>
      <c r="B4521" s="74" t="str">
        <f t="shared" si="560"/>
        <v>H</v>
      </c>
      <c r="D4521" t="s">
        <v>1174</v>
      </c>
      <c r="E4521">
        <v>4</v>
      </c>
      <c r="F4521" t="s">
        <v>1175</v>
      </c>
      <c r="G4521" s="71">
        <f>VLOOKUP(M4521,'BASE ARTICLE SAMUEL 25012023 v1'!$A$1:$F$1287,6,FALSE)</f>
        <v>8.26</v>
      </c>
      <c r="H4521" s="6">
        <f>VLOOKUP(M4521,'BASE ARTICLE SAMUEL 25012023 v2'!$A$1:$H$1287,8,FALSE)</f>
        <v>9.1</v>
      </c>
      <c r="I4521">
        <v>12.39</v>
      </c>
      <c r="J4521">
        <f t="shared" si="564"/>
        <v>49.56</v>
      </c>
      <c r="K4521" s="6">
        <f>VLOOKUP(M4521,'BASE ARTICLE SAMUEL 25012023 v2'!$A$1:$K$1287,11,FALSE)</f>
        <v>13.65</v>
      </c>
      <c r="L4521" s="6">
        <f t="shared" si="565"/>
        <v>54.6</v>
      </c>
      <c r="M4521" t="s">
        <v>1174</v>
      </c>
      <c r="N4521" t="str">
        <f>VLOOKUP(M4521,'BASE ARTICLE SAMUEL 25012023 v1'!$A$2:$B$1287,2,FALSE)</f>
        <v>AS</v>
      </c>
      <c r="O4521">
        <f t="shared" si="561"/>
        <v>36.4</v>
      </c>
    </row>
    <row r="4522" spans="1:15" outlineLevel="2" x14ac:dyDescent="0.25">
      <c r="A4522" t="s">
        <v>1615</v>
      </c>
      <c r="B4522" s="74" t="str">
        <f t="shared" si="560"/>
        <v>H</v>
      </c>
      <c r="D4522" t="s">
        <v>1168</v>
      </c>
      <c r="E4522">
        <v>14.44</v>
      </c>
      <c r="F4522" t="s">
        <v>1169</v>
      </c>
      <c r="G4522" s="71">
        <f>VLOOKUP(M4522,'BASE ARTICLE SAMUEL 25012023 v1'!$A$1:$F$1287,6,FALSE)</f>
        <v>7.4</v>
      </c>
      <c r="H4522" s="6">
        <f>VLOOKUP(M4522,'BASE ARTICLE SAMUEL 25012023 v2'!$A$1:$H$1287,8,FALSE)</f>
        <v>7.77</v>
      </c>
      <c r="I4522">
        <v>11.1</v>
      </c>
      <c r="J4522">
        <f t="shared" si="564"/>
        <v>160.28399999999999</v>
      </c>
      <c r="K4522" s="6">
        <f>VLOOKUP(M4522,'BASE ARTICLE SAMUEL 25012023 v2'!$A$1:$K$1287,11,FALSE)</f>
        <v>11.654999999999999</v>
      </c>
      <c r="L4522" s="6">
        <f t="shared" si="565"/>
        <v>168.29819999999998</v>
      </c>
      <c r="M4522" t="s">
        <v>1168</v>
      </c>
      <c r="N4522" t="str">
        <f>VLOOKUP(M4522,'BASE ARTICLE SAMUEL 25012023 v1'!$A$2:$B$1287,2,FALSE)</f>
        <v>AS</v>
      </c>
      <c r="O4522">
        <f t="shared" si="561"/>
        <v>112.19879999999999</v>
      </c>
    </row>
    <row r="4523" spans="1:15" outlineLevel="2" x14ac:dyDescent="0.25">
      <c r="A4523" t="s">
        <v>1615</v>
      </c>
      <c r="B4523" s="74" t="str">
        <f t="shared" si="560"/>
        <v>H</v>
      </c>
      <c r="D4523" t="s">
        <v>2491</v>
      </c>
      <c r="E4523">
        <v>1</v>
      </c>
      <c r="F4523" t="s">
        <v>2492</v>
      </c>
      <c r="G4523" s="71">
        <f>VLOOKUP(M4523,'BASE ARTICLE SAMUEL 25012023 v1'!$A$1:$F$1287,6,FALSE)</f>
        <v>0.67</v>
      </c>
      <c r="H4523" s="6">
        <f>VLOOKUP(M4523,'BASE ARTICLE SAMUEL 25012023 v2'!$A$1:$H$1287,8,FALSE)</f>
        <v>0.67</v>
      </c>
      <c r="I4523">
        <v>0.73699999999999999</v>
      </c>
      <c r="J4523">
        <f t="shared" si="564"/>
        <v>0.73699999999999999</v>
      </c>
      <c r="K4523" s="6">
        <f>VLOOKUP(M4523,'BASE ARTICLE SAMUEL 25012023 v2'!$A$1:$K$1287,11,FALSE)</f>
        <v>0.7370000000000001</v>
      </c>
      <c r="L4523" s="6">
        <f t="shared" si="565"/>
        <v>0.7370000000000001</v>
      </c>
      <c r="M4523" t="s">
        <v>2491</v>
      </c>
      <c r="N4523" t="str">
        <f>VLOOKUP(M4523,'BASE ARTICLE SAMUEL 25012023 v1'!$A$2:$B$1287,2,FALSE)</f>
        <v>AN</v>
      </c>
      <c r="O4523">
        <f t="shared" si="561"/>
        <v>0.67</v>
      </c>
    </row>
    <row r="4524" spans="1:15" outlineLevel="2" x14ac:dyDescent="0.25">
      <c r="A4524" t="s">
        <v>1615</v>
      </c>
      <c r="B4524" s="74" t="str">
        <f t="shared" si="560"/>
        <v>H</v>
      </c>
      <c r="D4524" t="s">
        <v>1194</v>
      </c>
      <c r="E4524">
        <v>10</v>
      </c>
      <c r="F4524" t="s">
        <v>1195</v>
      </c>
      <c r="G4524" s="71">
        <f>VLOOKUP(M4524,'BASE ARTICLE SAMUEL 25012023 v1'!$A$1:$F$1287,6,FALSE)</f>
        <v>18.3</v>
      </c>
      <c r="H4524" s="6">
        <f>VLOOKUP(M4524,'BASE ARTICLE SAMUEL 25012023 v2'!$A$1:$H$1287,8,FALSE)</f>
        <v>3.0500000000000003</v>
      </c>
      <c r="I4524">
        <v>5.18</v>
      </c>
      <c r="J4524">
        <f t="shared" si="564"/>
        <v>51.8</v>
      </c>
      <c r="K4524" s="6">
        <f>VLOOKUP(M4524,'BASE ARTICLE SAMUEL 25012023 v2'!$A$1:$K$1287,11,FALSE)</f>
        <v>5.1850000000000005</v>
      </c>
      <c r="L4524" s="6">
        <f t="shared" si="565"/>
        <v>51.850000000000009</v>
      </c>
      <c r="M4524" t="s">
        <v>1194</v>
      </c>
      <c r="N4524" t="str">
        <f>VLOOKUP(M4524,'BASE ARTICLE SAMUEL 25012023 v1'!$A$2:$B$1287,2,FALSE)</f>
        <v>AN</v>
      </c>
      <c r="O4524">
        <f t="shared" si="561"/>
        <v>30.500000000000004</v>
      </c>
    </row>
    <row r="4525" spans="1:15" outlineLevel="2" x14ac:dyDescent="0.25">
      <c r="A4525" t="s">
        <v>1615</v>
      </c>
      <c r="B4525" s="74" t="str">
        <f t="shared" si="560"/>
        <v>H</v>
      </c>
      <c r="D4525" t="s">
        <v>1113</v>
      </c>
      <c r="E4525">
        <v>2</v>
      </c>
      <c r="F4525" t="s">
        <v>1114</v>
      </c>
      <c r="G4525" s="71">
        <f>VLOOKUP(M4525,'BASE ARTICLE SAMUEL 25012023 v1'!$A$1:$F$1287,6,FALSE)</f>
        <v>22.94</v>
      </c>
      <c r="H4525" s="6">
        <f>VLOOKUP(M4525,'BASE ARTICLE SAMUEL 25012023 v2'!$A$1:$H$1287,8,FALSE)</f>
        <v>22.94</v>
      </c>
      <c r="I4525">
        <v>29.6</v>
      </c>
      <c r="J4525">
        <f t="shared" si="564"/>
        <v>59.2</v>
      </c>
      <c r="K4525" s="6">
        <f>VLOOKUP(M4525,'BASE ARTICLE SAMUEL 25012023 v2'!$A$1:$K$1287,11,FALSE)</f>
        <v>29.822000000000003</v>
      </c>
      <c r="L4525" s="6">
        <f t="shared" si="565"/>
        <v>59.644000000000005</v>
      </c>
      <c r="M4525" t="s">
        <v>1113</v>
      </c>
      <c r="N4525" t="str">
        <f>VLOOKUP(M4525,'BASE ARTICLE SAMUEL 25012023 v1'!$A$2:$B$1287,2,FALSE)</f>
        <v>AS</v>
      </c>
      <c r="O4525">
        <f t="shared" si="561"/>
        <v>45.88</v>
      </c>
    </row>
    <row r="4526" spans="1:15" outlineLevel="2" x14ac:dyDescent="0.25">
      <c r="A4526" t="s">
        <v>1615</v>
      </c>
      <c r="B4526" s="74" t="str">
        <f t="shared" si="560"/>
        <v>H</v>
      </c>
      <c r="D4526" t="s">
        <v>1603</v>
      </c>
      <c r="E4526">
        <v>5.6</v>
      </c>
      <c r="F4526" t="s">
        <v>1604</v>
      </c>
      <c r="G4526" s="71">
        <f>VLOOKUP(M4526,'BASE ARTICLE SAMUEL 25012023 v1'!$A$1:$F$1287,6,FALSE)</f>
        <v>50</v>
      </c>
      <c r="H4526" s="6">
        <f>VLOOKUP(M4526,'BASE ARTICLE SAMUEL 25012023 v2'!$A$1:$H$1287,8,FALSE)</f>
        <v>0</v>
      </c>
      <c r="I4526">
        <v>75</v>
      </c>
      <c r="J4526">
        <f t="shared" si="564"/>
        <v>420</v>
      </c>
      <c r="K4526" s="6">
        <f>VLOOKUP(M4526,'BASE ARTICLE SAMUEL 25012023 v2'!$A$1:$K$1287,11,FALSE)</f>
        <v>75</v>
      </c>
      <c r="L4526" s="6">
        <f t="shared" si="565"/>
        <v>420</v>
      </c>
      <c r="M4526" t="s">
        <v>1603</v>
      </c>
      <c r="N4526" t="str">
        <f>VLOOKUP(M4526,'BASE ARTICLE SAMUEL 25012023 v1'!$A$2:$B$1287,2,FALSE)</f>
        <v>AN</v>
      </c>
      <c r="O4526">
        <f t="shared" si="561"/>
        <v>0</v>
      </c>
    </row>
    <row r="4527" spans="1:15" outlineLevel="2" x14ac:dyDescent="0.25">
      <c r="A4527" t="s">
        <v>1615</v>
      </c>
      <c r="B4527" s="74" t="str">
        <f t="shared" si="560"/>
        <v>H</v>
      </c>
      <c r="D4527" t="s">
        <v>1407</v>
      </c>
      <c r="E4527">
        <v>4</v>
      </c>
      <c r="F4527" t="s">
        <v>1408</v>
      </c>
      <c r="G4527" s="71">
        <f>VLOOKUP(M4527,'BASE ARTICLE SAMUEL 25012023 v1'!$A$1:$F$1287,6,FALSE)</f>
        <v>37.979999999999997</v>
      </c>
      <c r="H4527" s="6">
        <f>VLOOKUP(M4527,'BASE ARTICLE SAMUEL 25012023 v2'!$A$1:$H$1287,8,FALSE)</f>
        <v>37.979999999999997</v>
      </c>
      <c r="I4527">
        <v>56.97</v>
      </c>
      <c r="J4527">
        <f t="shared" si="564"/>
        <v>227.88</v>
      </c>
      <c r="K4527" s="6">
        <f>VLOOKUP(M4527,'BASE ARTICLE SAMUEL 25012023 v2'!$A$1:$K$1287,11,FALSE)</f>
        <v>56.97</v>
      </c>
      <c r="L4527" s="6">
        <f t="shared" si="565"/>
        <v>227.88</v>
      </c>
      <c r="M4527" t="s">
        <v>1407</v>
      </c>
      <c r="N4527" t="str">
        <f>VLOOKUP(M4527,'BASE ARTICLE SAMUEL 25012023 v1'!$A$2:$B$1287,2,FALSE)</f>
        <v>AN</v>
      </c>
      <c r="O4527">
        <f t="shared" si="561"/>
        <v>151.91999999999999</v>
      </c>
    </row>
    <row r="4528" spans="1:15" outlineLevel="2" x14ac:dyDescent="0.25">
      <c r="A4528" t="s">
        <v>1615</v>
      </c>
      <c r="B4528" s="74" t="str">
        <f t="shared" si="560"/>
        <v>H</v>
      </c>
      <c r="D4528" t="s">
        <v>1411</v>
      </c>
      <c r="E4528">
        <v>4</v>
      </c>
      <c r="F4528" t="s">
        <v>1412</v>
      </c>
      <c r="G4528" s="71">
        <f>VLOOKUP(M4528,'BASE ARTICLE SAMUEL 25012023 v1'!$A$1:$F$1287,6,FALSE)</f>
        <v>45.09</v>
      </c>
      <c r="H4528" s="6">
        <f>VLOOKUP(M4528,'BASE ARTICLE SAMUEL 25012023 v2'!$A$1:$H$1287,8,FALSE)</f>
        <v>45.09</v>
      </c>
      <c r="I4528">
        <v>67.64</v>
      </c>
      <c r="J4528">
        <f t="shared" si="564"/>
        <v>270.56</v>
      </c>
      <c r="K4528" s="6">
        <f>VLOOKUP(M4528,'BASE ARTICLE SAMUEL 25012023 v2'!$A$1:$K$1287,11,FALSE)</f>
        <v>67.635000000000005</v>
      </c>
      <c r="L4528" s="6">
        <f t="shared" si="565"/>
        <v>270.54000000000002</v>
      </c>
      <c r="M4528" t="s">
        <v>1411</v>
      </c>
      <c r="N4528" t="str">
        <f>VLOOKUP(M4528,'BASE ARTICLE SAMUEL 25012023 v1'!$A$2:$B$1287,2,FALSE)</f>
        <v>AN</v>
      </c>
      <c r="O4528">
        <f t="shared" si="561"/>
        <v>180.36</v>
      </c>
    </row>
    <row r="4529" spans="1:15" outlineLevel="2" x14ac:dyDescent="0.25">
      <c r="A4529" t="s">
        <v>1615</v>
      </c>
      <c r="B4529" s="74" t="str">
        <f t="shared" si="560"/>
        <v>H</v>
      </c>
      <c r="D4529" t="s">
        <v>1361</v>
      </c>
      <c r="E4529">
        <v>36</v>
      </c>
      <c r="F4529" t="s">
        <v>1362</v>
      </c>
      <c r="G4529" s="71">
        <f>VLOOKUP(M4529,'BASE ARTICLE SAMUEL 25012023 v1'!$A$1:$F$1287,6,FALSE)</f>
        <v>0.54</v>
      </c>
      <c r="H4529" s="6">
        <f>VLOOKUP(M4529,'BASE ARTICLE SAMUEL 25012023 v2'!$A$1:$H$1287,8,FALSE)</f>
        <v>0.54</v>
      </c>
      <c r="I4529">
        <v>0.81</v>
      </c>
      <c r="J4529">
        <f t="shared" si="564"/>
        <v>29.160000000000004</v>
      </c>
      <c r="K4529" s="6">
        <f>VLOOKUP(M4529,'BASE ARTICLE SAMUEL 25012023 v2'!$A$1:$K$1287,11,FALSE)</f>
        <v>0.81</v>
      </c>
      <c r="L4529" s="6">
        <f t="shared" si="565"/>
        <v>29.160000000000004</v>
      </c>
      <c r="M4529" t="s">
        <v>1361</v>
      </c>
      <c r="N4529" t="str">
        <f>VLOOKUP(M4529,'BASE ARTICLE SAMUEL 25012023 v1'!$A$2:$B$1287,2,FALSE)</f>
        <v>AN</v>
      </c>
      <c r="O4529">
        <f t="shared" si="561"/>
        <v>19.440000000000001</v>
      </c>
    </row>
    <row r="4530" spans="1:15" outlineLevel="2" x14ac:dyDescent="0.25">
      <c r="A4530" t="s">
        <v>1615</v>
      </c>
      <c r="B4530" s="74" t="str">
        <f t="shared" si="560"/>
        <v>H</v>
      </c>
      <c r="D4530" t="s">
        <v>1187</v>
      </c>
      <c r="E4530">
        <v>8</v>
      </c>
      <c r="F4530" t="s">
        <v>1188</v>
      </c>
      <c r="G4530" s="71">
        <f>VLOOKUP(M4530,'BASE ARTICLE SAMUEL 25012023 v1'!$A$1:$F$1287,6,FALSE)</f>
        <v>22</v>
      </c>
      <c r="H4530" s="6">
        <f>VLOOKUP(M4530,'BASE ARTICLE SAMUEL 25012023 v2'!$A$1:$H$1287,8,FALSE)</f>
        <v>3.63</v>
      </c>
      <c r="I4530">
        <v>5.18</v>
      </c>
      <c r="J4530">
        <f t="shared" si="564"/>
        <v>41.44</v>
      </c>
      <c r="K4530" s="6">
        <f>VLOOKUP(M4530,'BASE ARTICLE SAMUEL 25012023 v2'!$A$1:$K$1287,11,FALSE)</f>
        <v>5.4450000000000003</v>
      </c>
      <c r="L4530" s="6">
        <f t="shared" si="565"/>
        <v>43.56</v>
      </c>
      <c r="M4530" t="s">
        <v>1187</v>
      </c>
      <c r="N4530" t="str">
        <f>VLOOKUP(M4530,'BASE ARTICLE SAMUEL 25012023 v1'!$A$2:$B$1287,2,FALSE)</f>
        <v>AN</v>
      </c>
      <c r="O4530">
        <f t="shared" si="561"/>
        <v>29.04</v>
      </c>
    </row>
    <row r="4531" spans="1:15" outlineLevel="2" x14ac:dyDescent="0.25">
      <c r="A4531" t="s">
        <v>1615</v>
      </c>
      <c r="B4531" s="74" t="str">
        <f t="shared" si="560"/>
        <v>H</v>
      </c>
      <c r="D4531" t="s">
        <v>1587</v>
      </c>
      <c r="E4531">
        <v>4</v>
      </c>
      <c r="F4531" t="s">
        <v>1588</v>
      </c>
      <c r="G4531" s="71">
        <f>VLOOKUP(M4531,'BASE ARTICLE SAMUEL 25012023 v1'!$A$1:$F$1287,6,FALSE)</f>
        <v>0.37</v>
      </c>
      <c r="H4531" s="6">
        <f>VLOOKUP(M4531,'BASE ARTICLE SAMUEL 25012023 v2'!$A$1:$H$1287,8,FALSE)</f>
        <v>0.37</v>
      </c>
      <c r="I4531">
        <v>0.55000000000000004</v>
      </c>
      <c r="J4531">
        <f t="shared" si="564"/>
        <v>2.2000000000000002</v>
      </c>
      <c r="K4531" s="6">
        <f>VLOOKUP(M4531,'BASE ARTICLE SAMUEL 25012023 v2'!$A$1:$K$1287,11,FALSE)</f>
        <v>0.55000000000000004</v>
      </c>
      <c r="L4531" s="6">
        <f t="shared" si="565"/>
        <v>2.2000000000000002</v>
      </c>
      <c r="M4531" t="s">
        <v>1587</v>
      </c>
      <c r="N4531" t="str">
        <f>VLOOKUP(M4531,'BASE ARTICLE SAMUEL 25012023 v1'!$A$2:$B$1287,2,FALSE)</f>
        <v>AS</v>
      </c>
      <c r="O4531">
        <f t="shared" si="561"/>
        <v>1.48</v>
      </c>
    </row>
    <row r="4532" spans="1:15" outlineLevel="2" x14ac:dyDescent="0.25">
      <c r="A4532" t="s">
        <v>1615</v>
      </c>
      <c r="B4532" s="74" t="str">
        <f t="shared" si="560"/>
        <v>H</v>
      </c>
      <c r="D4532" t="s">
        <v>1589</v>
      </c>
      <c r="E4532">
        <v>4</v>
      </c>
      <c r="F4532" t="s">
        <v>1590</v>
      </c>
      <c r="G4532" s="71">
        <f>VLOOKUP(M4532,'BASE ARTICLE SAMUEL 25012023 v1'!$A$1:$F$1287,6,FALSE)</f>
        <v>1.05</v>
      </c>
      <c r="H4532" s="6">
        <f>VLOOKUP(M4532,'BASE ARTICLE SAMUEL 25012023 v2'!$A$1:$H$1287,8,FALSE)</f>
        <v>1.05</v>
      </c>
      <c r="I4532">
        <v>1.58</v>
      </c>
      <c r="J4532">
        <f t="shared" si="564"/>
        <v>6.32</v>
      </c>
      <c r="K4532" s="6">
        <f>VLOOKUP(M4532,'BASE ARTICLE SAMUEL 25012023 v2'!$A$1:$K$1287,11,FALSE)</f>
        <v>1.58</v>
      </c>
      <c r="L4532" s="6">
        <f t="shared" si="565"/>
        <v>6.32</v>
      </c>
      <c r="M4532" t="s">
        <v>1589</v>
      </c>
      <c r="N4532" t="str">
        <f>VLOOKUP(M4532,'BASE ARTICLE SAMUEL 25012023 v1'!$A$2:$B$1287,2,FALSE)</f>
        <v>AS</v>
      </c>
      <c r="O4532">
        <f t="shared" si="561"/>
        <v>4.2</v>
      </c>
    </row>
    <row r="4533" spans="1:15" outlineLevel="2" x14ac:dyDescent="0.25">
      <c r="A4533" t="s">
        <v>1615</v>
      </c>
      <c r="B4533" s="74" t="str">
        <f t="shared" si="560"/>
        <v>H</v>
      </c>
      <c r="D4533" t="s">
        <v>1546</v>
      </c>
      <c r="E4533">
        <v>2</v>
      </c>
      <c r="F4533" t="s">
        <v>1547</v>
      </c>
      <c r="G4533" s="71">
        <f>VLOOKUP(M4533,'BASE ARTICLE SAMUEL 25012023 v1'!$A$1:$F$1287,6,FALSE)</f>
        <v>5.2</v>
      </c>
      <c r="H4533" s="6">
        <f>VLOOKUP(M4533,'BASE ARTICLE SAMUEL 25012023 v2'!$A$1:$H$1287,8,FALSE)</f>
        <v>5.2</v>
      </c>
      <c r="I4533">
        <v>5.72</v>
      </c>
      <c r="J4533">
        <f t="shared" si="564"/>
        <v>11.44</v>
      </c>
      <c r="K4533" s="6">
        <f>VLOOKUP(M4533,'BASE ARTICLE SAMUEL 25012023 v2'!$A$1:$K$1287,11,FALSE)</f>
        <v>5.7200000000000006</v>
      </c>
      <c r="L4533" s="6">
        <f t="shared" si="565"/>
        <v>11.440000000000001</v>
      </c>
      <c r="M4533" t="s">
        <v>1546</v>
      </c>
      <c r="N4533" t="str">
        <f>VLOOKUP(M4533,'BASE ARTICLE SAMUEL 25012023 v1'!$A$2:$B$1287,2,FALSE)</f>
        <v>AN</v>
      </c>
      <c r="O4533">
        <f t="shared" si="561"/>
        <v>10.4</v>
      </c>
    </row>
    <row r="4534" spans="1:15" outlineLevel="1" x14ac:dyDescent="0.25">
      <c r="A4534" s="74" t="s">
        <v>4359</v>
      </c>
      <c r="B4534" s="74" t="str">
        <f t="shared" si="560"/>
        <v>PCR10EH</v>
      </c>
      <c r="H4534" s="6" t="e">
        <f>VLOOKUP(M4534,'BASE ARTICLE SAMUEL 25012023 v2'!$A$1:$H$1287,8,FALSE)</f>
        <v>#N/A</v>
      </c>
      <c r="K4534" s="6" t="e">
        <f>VLOOKUP(M4534,'BASE ARTICLE SAMUEL 25012023 v2'!$A$1:$K$1287,11,FALSE)</f>
        <v>#N/A</v>
      </c>
      <c r="L4534" s="6">
        <f>SUBTOTAL(9,L4516:L4533)</f>
        <v>1426.462199624</v>
      </c>
      <c r="O4534">
        <f>SUBTOTAL(9,O4516:O4533)</f>
        <v>681.4688000000001</v>
      </c>
    </row>
    <row r="4535" spans="1:15" outlineLevel="2" x14ac:dyDescent="0.25">
      <c r="A4535" t="s">
        <v>1266</v>
      </c>
      <c r="B4535" s="74" t="str">
        <f t="shared" si="560"/>
        <v>HA</v>
      </c>
      <c r="D4535">
        <v>8110608018</v>
      </c>
      <c r="E4535">
        <v>178</v>
      </c>
      <c r="F4535" t="s">
        <v>1228</v>
      </c>
      <c r="G4535" s="71">
        <f>VLOOKUP(M4535,'BASE ARTICLE SAMUEL 25012023 v1'!$A$1:$F$1287,6,FALSE)</f>
        <v>0.41</v>
      </c>
      <c r="H4535" s="6">
        <f>VLOOKUP(M4535,'BASE ARTICLE SAMUEL 25012023 v2'!$A$1:$H$1287,8,FALSE)</f>
        <v>0.41</v>
      </c>
      <c r="I4535">
        <v>0.54500000000000004</v>
      </c>
      <c r="J4535">
        <f t="shared" ref="J4535:J4554" si="566">E4535*I4535</f>
        <v>97.01</v>
      </c>
      <c r="K4535" s="6">
        <f>VLOOKUP(M4535,'BASE ARTICLE SAMUEL 25012023 v2'!$A$1:$K$1287,11,FALSE)</f>
        <v>0.54530000000000001</v>
      </c>
      <c r="L4535" s="6">
        <f t="shared" ref="L4535:L4554" si="567">E4535*K4535</f>
        <v>97.063400000000001</v>
      </c>
      <c r="M4535">
        <v>8110608018</v>
      </c>
      <c r="N4535" t="str">
        <f>VLOOKUP(M4535,'BASE ARTICLE SAMUEL 25012023 v1'!$A$2:$B$1287,2,FALSE)</f>
        <v>AN</v>
      </c>
      <c r="O4535">
        <f t="shared" si="561"/>
        <v>72.97999999999999</v>
      </c>
    </row>
    <row r="4536" spans="1:15" outlineLevel="2" x14ac:dyDescent="0.25">
      <c r="A4536" t="s">
        <v>1266</v>
      </c>
      <c r="B4536" s="74" t="str">
        <f t="shared" si="560"/>
        <v>HA</v>
      </c>
      <c r="D4536">
        <v>8210707018</v>
      </c>
      <c r="E4536">
        <v>44</v>
      </c>
      <c r="F4536" t="s">
        <v>1230</v>
      </c>
      <c r="G4536" s="71">
        <f>VLOOKUP(M4536,'BASE ARTICLE SAMUEL 25012023 v1'!$A$1:$F$1287,6,FALSE)</f>
        <v>0.24</v>
      </c>
      <c r="H4536" s="6">
        <f>VLOOKUP(M4536,'BASE ARTICLE SAMUEL 25012023 v2'!$A$1:$H$1287,8,FALSE)</f>
        <v>0.24</v>
      </c>
      <c r="I4536">
        <v>0.35</v>
      </c>
      <c r="J4536">
        <f t="shared" si="566"/>
        <v>15.399999999999999</v>
      </c>
      <c r="K4536" s="6">
        <f>VLOOKUP(M4536,'BASE ARTICLE SAMUEL 25012023 v2'!$A$1:$K$1287,11,FALSE)</f>
        <v>0.34999999199999998</v>
      </c>
      <c r="L4536" s="6">
        <f t="shared" si="567"/>
        <v>15.399999648</v>
      </c>
      <c r="M4536">
        <v>8210707018</v>
      </c>
      <c r="N4536" t="str">
        <f>VLOOKUP(M4536,'BASE ARTICLE SAMUEL 25012023 v1'!$A$2:$B$1287,2,FALSE)</f>
        <v>AN</v>
      </c>
      <c r="O4536">
        <f t="shared" si="561"/>
        <v>10.559999999999999</v>
      </c>
    </row>
    <row r="4537" spans="1:15" outlineLevel="2" x14ac:dyDescent="0.25">
      <c r="A4537" t="s">
        <v>1266</v>
      </c>
      <c r="B4537" s="74" t="str">
        <f t="shared" si="560"/>
        <v>HA</v>
      </c>
      <c r="D4537">
        <v>8412602518</v>
      </c>
      <c r="E4537">
        <v>6</v>
      </c>
      <c r="F4537" t="s">
        <v>1483</v>
      </c>
      <c r="G4537" s="71">
        <f>VLOOKUP(M4537,'BASE ARTICLE SAMUEL 25012023 v1'!$A$1:$F$1287,6,FALSE)</f>
        <v>0.04</v>
      </c>
      <c r="H4537" s="6">
        <f>VLOOKUP(M4537,'BASE ARTICLE SAMUEL 25012023 v2'!$A$1:$H$1287,8,FALSE)</f>
        <v>0.04</v>
      </c>
      <c r="I4537">
        <v>0.05</v>
      </c>
      <c r="J4537">
        <f t="shared" si="566"/>
        <v>0.30000000000000004</v>
      </c>
      <c r="K4537" s="6">
        <f>VLOOKUP(M4537,'BASE ARTICLE SAMUEL 25012023 v2'!$A$1:$K$1287,11,FALSE)</f>
        <v>0.05</v>
      </c>
      <c r="L4537" s="6">
        <f t="shared" si="567"/>
        <v>0.30000000000000004</v>
      </c>
      <c r="M4537">
        <v>8412602518</v>
      </c>
      <c r="N4537" t="str">
        <f>VLOOKUP(M4537,'BASE ARTICLE SAMUEL 25012023 v1'!$A$2:$B$1287,2,FALSE)</f>
        <v>AN</v>
      </c>
      <c r="O4537">
        <f t="shared" si="561"/>
        <v>0.24</v>
      </c>
    </row>
    <row r="4538" spans="1:15" outlineLevel="2" x14ac:dyDescent="0.25">
      <c r="A4538" t="s">
        <v>1266</v>
      </c>
      <c r="B4538" s="74" t="str">
        <f t="shared" si="560"/>
        <v>HA</v>
      </c>
      <c r="D4538">
        <v>8434000618</v>
      </c>
      <c r="E4538">
        <v>6</v>
      </c>
      <c r="F4538" t="s">
        <v>1485</v>
      </c>
      <c r="G4538" s="71">
        <f>VLOOKUP(M4538,'BASE ARTICLE SAMUEL 25012023 v1'!$A$1:$F$1287,6,FALSE)</f>
        <v>0.02</v>
      </c>
      <c r="H4538" s="6">
        <f>VLOOKUP(M4538,'BASE ARTICLE SAMUEL 25012023 v2'!$A$1:$H$1287,8,FALSE)</f>
        <v>0.02</v>
      </c>
      <c r="I4538">
        <v>0.03</v>
      </c>
      <c r="J4538">
        <f t="shared" si="566"/>
        <v>0.18</v>
      </c>
      <c r="K4538" s="6">
        <f>VLOOKUP(M4538,'BASE ARTICLE SAMUEL 25012023 v2'!$A$1:$K$1287,11,FALSE)</f>
        <v>0.03</v>
      </c>
      <c r="L4538" s="6">
        <f t="shared" si="567"/>
        <v>0.18</v>
      </c>
      <c r="M4538">
        <v>8434000618</v>
      </c>
      <c r="N4538" t="str">
        <f>VLOOKUP(M4538,'BASE ARTICLE SAMUEL 25012023 v1'!$A$2:$B$1287,2,FALSE)</f>
        <v>AN</v>
      </c>
      <c r="O4538">
        <f t="shared" si="561"/>
        <v>0.12</v>
      </c>
    </row>
    <row r="4539" spans="1:15" outlineLevel="2" x14ac:dyDescent="0.25">
      <c r="A4539" t="s">
        <v>1266</v>
      </c>
      <c r="B4539" s="74" t="str">
        <f t="shared" si="560"/>
        <v>HA</v>
      </c>
      <c r="D4539">
        <v>8710605018</v>
      </c>
      <c r="E4539">
        <v>6</v>
      </c>
      <c r="F4539" t="s">
        <v>1896</v>
      </c>
      <c r="G4539" s="71">
        <f>VLOOKUP(M4539,'BASE ARTICLE SAMUEL 25012023 v1'!$A$1:$F$1287,6,FALSE)</f>
        <v>0.2</v>
      </c>
      <c r="H4539" s="6">
        <f>VLOOKUP(M4539,'BASE ARTICLE SAMUEL 25012023 v2'!$A$1:$H$1287,8,FALSE)</f>
        <v>0.2</v>
      </c>
      <c r="I4539">
        <v>0.3</v>
      </c>
      <c r="J4539">
        <f t="shared" si="566"/>
        <v>1.7999999999999998</v>
      </c>
      <c r="K4539" s="6">
        <f>VLOOKUP(M4539,'BASE ARTICLE SAMUEL 25012023 v2'!$A$1:$K$1287,11,FALSE)</f>
        <v>0.30000000000000004</v>
      </c>
      <c r="L4539" s="6">
        <f t="shared" si="567"/>
        <v>1.8000000000000003</v>
      </c>
      <c r="M4539">
        <v>8710605018</v>
      </c>
      <c r="N4539" t="str">
        <f>VLOOKUP(M4539,'BASE ARTICLE SAMUEL 25012023 v1'!$A$2:$B$1287,2,FALSE)</f>
        <v>AN</v>
      </c>
      <c r="O4539">
        <f t="shared" si="561"/>
        <v>1.2000000000000002</v>
      </c>
    </row>
    <row r="4540" spans="1:15" outlineLevel="2" x14ac:dyDescent="0.25">
      <c r="A4540" t="s">
        <v>1266</v>
      </c>
      <c r="B4540" s="74" t="str">
        <f t="shared" si="560"/>
        <v>HA</v>
      </c>
      <c r="D4540" t="s">
        <v>1174</v>
      </c>
      <c r="E4540">
        <v>8</v>
      </c>
      <c r="F4540" t="s">
        <v>1175</v>
      </c>
      <c r="G4540" s="71">
        <f>VLOOKUP(M4540,'BASE ARTICLE SAMUEL 25012023 v1'!$A$1:$F$1287,6,FALSE)</f>
        <v>8.26</v>
      </c>
      <c r="H4540" s="6">
        <f>VLOOKUP(M4540,'BASE ARTICLE SAMUEL 25012023 v2'!$A$1:$H$1287,8,FALSE)</f>
        <v>9.1</v>
      </c>
      <c r="I4540">
        <v>12.39</v>
      </c>
      <c r="J4540">
        <f t="shared" si="566"/>
        <v>99.12</v>
      </c>
      <c r="K4540" s="6">
        <f>VLOOKUP(M4540,'BASE ARTICLE SAMUEL 25012023 v2'!$A$1:$K$1287,11,FALSE)</f>
        <v>13.65</v>
      </c>
      <c r="L4540" s="6">
        <f t="shared" si="567"/>
        <v>109.2</v>
      </c>
      <c r="M4540" t="s">
        <v>1174</v>
      </c>
      <c r="N4540" t="str">
        <f>VLOOKUP(M4540,'BASE ARTICLE SAMUEL 25012023 v1'!$A$2:$B$1287,2,FALSE)</f>
        <v>AS</v>
      </c>
      <c r="O4540">
        <f t="shared" si="561"/>
        <v>72.8</v>
      </c>
    </row>
    <row r="4541" spans="1:15" outlineLevel="2" x14ac:dyDescent="0.25">
      <c r="A4541" t="s">
        <v>1266</v>
      </c>
      <c r="B4541" s="74" t="str">
        <f t="shared" si="560"/>
        <v>HA</v>
      </c>
      <c r="D4541" t="s">
        <v>1168</v>
      </c>
      <c r="E4541">
        <v>21.67</v>
      </c>
      <c r="F4541" t="s">
        <v>1169</v>
      </c>
      <c r="G4541" s="71">
        <f>VLOOKUP(M4541,'BASE ARTICLE SAMUEL 25012023 v1'!$A$1:$F$1287,6,FALSE)</f>
        <v>7.4</v>
      </c>
      <c r="H4541" s="6">
        <f>VLOOKUP(M4541,'BASE ARTICLE SAMUEL 25012023 v2'!$A$1:$H$1287,8,FALSE)</f>
        <v>7.77</v>
      </c>
      <c r="I4541">
        <v>11.1</v>
      </c>
      <c r="J4541">
        <f t="shared" si="566"/>
        <v>240.53700000000001</v>
      </c>
      <c r="K4541" s="6">
        <f>VLOOKUP(M4541,'BASE ARTICLE SAMUEL 25012023 v2'!$A$1:$K$1287,11,FALSE)</f>
        <v>11.654999999999999</v>
      </c>
      <c r="L4541" s="6">
        <f t="shared" si="567"/>
        <v>252.56385</v>
      </c>
      <c r="M4541" t="s">
        <v>1168</v>
      </c>
      <c r="N4541" t="str">
        <f>VLOOKUP(M4541,'BASE ARTICLE SAMUEL 25012023 v1'!$A$2:$B$1287,2,FALSE)</f>
        <v>AS</v>
      </c>
      <c r="O4541">
        <f t="shared" si="561"/>
        <v>168.3759</v>
      </c>
    </row>
    <row r="4542" spans="1:15" outlineLevel="2" x14ac:dyDescent="0.25">
      <c r="A4542" t="s">
        <v>1266</v>
      </c>
      <c r="B4542" s="74" t="str">
        <f t="shared" si="560"/>
        <v>HA</v>
      </c>
      <c r="D4542" t="s">
        <v>2491</v>
      </c>
      <c r="E4542">
        <v>1</v>
      </c>
      <c r="F4542" t="s">
        <v>2492</v>
      </c>
      <c r="G4542" s="71">
        <f>VLOOKUP(M4542,'BASE ARTICLE SAMUEL 25012023 v1'!$A$1:$F$1287,6,FALSE)</f>
        <v>0.67</v>
      </c>
      <c r="H4542" s="6">
        <f>VLOOKUP(M4542,'BASE ARTICLE SAMUEL 25012023 v2'!$A$1:$H$1287,8,FALSE)</f>
        <v>0.67</v>
      </c>
      <c r="I4542">
        <v>0.73699999999999999</v>
      </c>
      <c r="J4542">
        <f t="shared" si="566"/>
        <v>0.73699999999999999</v>
      </c>
      <c r="K4542" s="6">
        <f>VLOOKUP(M4542,'BASE ARTICLE SAMUEL 25012023 v2'!$A$1:$K$1287,11,FALSE)</f>
        <v>0.7370000000000001</v>
      </c>
      <c r="L4542" s="6">
        <f t="shared" si="567"/>
        <v>0.7370000000000001</v>
      </c>
      <c r="M4542" t="s">
        <v>2491</v>
      </c>
      <c r="N4542" t="str">
        <f>VLOOKUP(M4542,'BASE ARTICLE SAMUEL 25012023 v1'!$A$2:$B$1287,2,FALSE)</f>
        <v>AN</v>
      </c>
      <c r="O4542">
        <f t="shared" si="561"/>
        <v>0.67</v>
      </c>
    </row>
    <row r="4543" spans="1:15" outlineLevel="2" x14ac:dyDescent="0.25">
      <c r="A4543" t="s">
        <v>1266</v>
      </c>
      <c r="B4543" s="74" t="str">
        <f t="shared" si="560"/>
        <v>HA</v>
      </c>
      <c r="D4543" t="s">
        <v>1194</v>
      </c>
      <c r="E4543">
        <v>9</v>
      </c>
      <c r="F4543" t="s">
        <v>1195</v>
      </c>
      <c r="G4543" s="71">
        <f>VLOOKUP(M4543,'BASE ARTICLE SAMUEL 25012023 v1'!$A$1:$F$1287,6,FALSE)</f>
        <v>18.3</v>
      </c>
      <c r="H4543" s="6">
        <f>VLOOKUP(M4543,'BASE ARTICLE SAMUEL 25012023 v2'!$A$1:$H$1287,8,FALSE)</f>
        <v>3.0500000000000003</v>
      </c>
      <c r="I4543">
        <v>5.18</v>
      </c>
      <c r="J4543">
        <f t="shared" si="566"/>
        <v>46.62</v>
      </c>
      <c r="K4543" s="6">
        <f>VLOOKUP(M4543,'BASE ARTICLE SAMUEL 25012023 v2'!$A$1:$K$1287,11,FALSE)</f>
        <v>5.1850000000000005</v>
      </c>
      <c r="L4543" s="6">
        <f t="shared" si="567"/>
        <v>46.665000000000006</v>
      </c>
      <c r="M4543" t="s">
        <v>1194</v>
      </c>
      <c r="N4543" t="str">
        <f>VLOOKUP(M4543,'BASE ARTICLE SAMUEL 25012023 v1'!$A$2:$B$1287,2,FALSE)</f>
        <v>AN</v>
      </c>
      <c r="O4543">
        <f t="shared" si="561"/>
        <v>27.450000000000003</v>
      </c>
    </row>
    <row r="4544" spans="1:15" outlineLevel="2" x14ac:dyDescent="0.25">
      <c r="A4544" t="s">
        <v>1266</v>
      </c>
      <c r="B4544" s="74" t="str">
        <f t="shared" si="560"/>
        <v>HA</v>
      </c>
      <c r="D4544" t="s">
        <v>200</v>
      </c>
      <c r="E4544">
        <v>1</v>
      </c>
      <c r="F4544" t="s">
        <v>201</v>
      </c>
      <c r="G4544" s="71">
        <f>VLOOKUP(M4544,'BASE ARTICLE SAMUEL 25012023 v1'!$A$1:$F$1287,6,FALSE)</f>
        <v>18.350000000000001</v>
      </c>
      <c r="H4544" s="6">
        <f>VLOOKUP(M4544,'BASE ARTICLE SAMUEL 25012023 v2'!$A$1:$H$1287,8,FALSE)</f>
        <v>18.350000000000001</v>
      </c>
      <c r="I4544">
        <v>23.95</v>
      </c>
      <c r="J4544">
        <f t="shared" si="566"/>
        <v>23.95</v>
      </c>
      <c r="K4544" s="6">
        <f>VLOOKUP(M4544,'BASE ARTICLE SAMUEL 25012023 v2'!$A$1:$K$1287,11,FALSE)</f>
        <v>23.855000000000004</v>
      </c>
      <c r="L4544" s="6">
        <f t="shared" si="567"/>
        <v>23.855000000000004</v>
      </c>
      <c r="M4544" t="s">
        <v>200</v>
      </c>
      <c r="N4544" t="str">
        <f>VLOOKUP(M4544,'BASE ARTICLE SAMUEL 25012023 v1'!$A$2:$B$1287,2,FALSE)</f>
        <v>AS</v>
      </c>
      <c r="O4544">
        <f t="shared" si="561"/>
        <v>18.350000000000001</v>
      </c>
    </row>
    <row r="4545" spans="1:15" outlineLevel="2" x14ac:dyDescent="0.25">
      <c r="A4545" t="s">
        <v>1266</v>
      </c>
      <c r="B4545" s="74" t="str">
        <f t="shared" si="560"/>
        <v>HA</v>
      </c>
      <c r="D4545" t="s">
        <v>1113</v>
      </c>
      <c r="E4545">
        <v>1</v>
      </c>
      <c r="F4545" t="s">
        <v>1114</v>
      </c>
      <c r="G4545" s="71">
        <f>VLOOKUP(M4545,'BASE ARTICLE SAMUEL 25012023 v1'!$A$1:$F$1287,6,FALSE)</f>
        <v>22.94</v>
      </c>
      <c r="H4545" s="6">
        <f>VLOOKUP(M4545,'BASE ARTICLE SAMUEL 25012023 v2'!$A$1:$H$1287,8,FALSE)</f>
        <v>22.94</v>
      </c>
      <c r="I4545">
        <v>29.6</v>
      </c>
      <c r="J4545">
        <f t="shared" si="566"/>
        <v>29.6</v>
      </c>
      <c r="K4545" s="6">
        <f>VLOOKUP(M4545,'BASE ARTICLE SAMUEL 25012023 v2'!$A$1:$K$1287,11,FALSE)</f>
        <v>29.822000000000003</v>
      </c>
      <c r="L4545" s="6">
        <f t="shared" si="567"/>
        <v>29.822000000000003</v>
      </c>
      <c r="M4545" t="s">
        <v>1113</v>
      </c>
      <c r="N4545" t="str">
        <f>VLOOKUP(M4545,'BASE ARTICLE SAMUEL 25012023 v1'!$A$2:$B$1287,2,FALSE)</f>
        <v>AS</v>
      </c>
      <c r="O4545">
        <f t="shared" si="561"/>
        <v>22.94</v>
      </c>
    </row>
    <row r="4546" spans="1:15" outlineLevel="2" x14ac:dyDescent="0.25">
      <c r="A4546" t="s">
        <v>1266</v>
      </c>
      <c r="B4546" s="74" t="str">
        <f t="shared" si="560"/>
        <v>HA</v>
      </c>
      <c r="D4546" t="s">
        <v>1603</v>
      </c>
      <c r="E4546">
        <v>12</v>
      </c>
      <c r="F4546" t="s">
        <v>1604</v>
      </c>
      <c r="G4546" s="71">
        <f>VLOOKUP(M4546,'BASE ARTICLE SAMUEL 25012023 v1'!$A$1:$F$1287,6,FALSE)</f>
        <v>50</v>
      </c>
      <c r="H4546" s="6">
        <f>VLOOKUP(M4546,'BASE ARTICLE SAMUEL 25012023 v2'!$A$1:$H$1287,8,FALSE)</f>
        <v>0</v>
      </c>
      <c r="I4546">
        <v>75</v>
      </c>
      <c r="J4546">
        <f t="shared" si="566"/>
        <v>900</v>
      </c>
      <c r="K4546" s="6">
        <f>VLOOKUP(M4546,'BASE ARTICLE SAMUEL 25012023 v2'!$A$1:$K$1287,11,FALSE)</f>
        <v>75</v>
      </c>
      <c r="L4546" s="6">
        <f t="shared" si="567"/>
        <v>900</v>
      </c>
      <c r="M4546" t="s">
        <v>1603</v>
      </c>
      <c r="N4546" t="str">
        <f>VLOOKUP(M4546,'BASE ARTICLE SAMUEL 25012023 v1'!$A$2:$B$1287,2,FALSE)</f>
        <v>AN</v>
      </c>
      <c r="O4546">
        <f t="shared" si="561"/>
        <v>0</v>
      </c>
    </row>
    <row r="4547" spans="1:15" outlineLevel="2" x14ac:dyDescent="0.25">
      <c r="A4547" t="s">
        <v>1266</v>
      </c>
      <c r="B4547" s="74" t="str">
        <f t="shared" si="560"/>
        <v>HA</v>
      </c>
      <c r="D4547" t="s">
        <v>1404</v>
      </c>
      <c r="E4547">
        <v>6</v>
      </c>
      <c r="F4547" t="s">
        <v>1405</v>
      </c>
      <c r="G4547" s="71">
        <f>VLOOKUP(M4547,'BASE ARTICLE SAMUEL 25012023 v1'!$A$1:$F$1287,6,FALSE)</f>
        <v>36.090000000000003</v>
      </c>
      <c r="H4547" s="6">
        <f>VLOOKUP(M4547,'BASE ARTICLE SAMUEL 25012023 v2'!$A$1:$H$1287,8,FALSE)</f>
        <v>36.090000000000003</v>
      </c>
      <c r="I4547">
        <v>54.14</v>
      </c>
      <c r="J4547">
        <f t="shared" si="566"/>
        <v>324.84000000000003</v>
      </c>
      <c r="K4547" s="6">
        <f>VLOOKUP(M4547,'BASE ARTICLE SAMUEL 25012023 v2'!$A$1:$K$1287,11,FALSE)</f>
        <v>54.135000000000005</v>
      </c>
      <c r="L4547" s="6">
        <f t="shared" si="567"/>
        <v>324.81000000000006</v>
      </c>
      <c r="M4547" t="s">
        <v>1404</v>
      </c>
      <c r="N4547" t="str">
        <f>VLOOKUP(M4547,'BASE ARTICLE SAMUEL 25012023 v1'!$A$2:$B$1287,2,FALSE)</f>
        <v>AN</v>
      </c>
      <c r="O4547">
        <f t="shared" si="561"/>
        <v>216.54000000000002</v>
      </c>
    </row>
    <row r="4548" spans="1:15" outlineLevel="2" x14ac:dyDescent="0.25">
      <c r="A4548" t="s">
        <v>1266</v>
      </c>
      <c r="B4548" s="74" t="str">
        <f t="shared" ref="B4548:B4611" si="568">MID(A4548,7,100)</f>
        <v>HA</v>
      </c>
      <c r="D4548" t="s">
        <v>1407</v>
      </c>
      <c r="E4548">
        <v>2</v>
      </c>
      <c r="F4548" t="s">
        <v>1408</v>
      </c>
      <c r="G4548" s="71">
        <f>VLOOKUP(M4548,'BASE ARTICLE SAMUEL 25012023 v1'!$A$1:$F$1287,6,FALSE)</f>
        <v>37.979999999999997</v>
      </c>
      <c r="H4548" s="6">
        <f>VLOOKUP(M4548,'BASE ARTICLE SAMUEL 25012023 v2'!$A$1:$H$1287,8,FALSE)</f>
        <v>37.979999999999997</v>
      </c>
      <c r="I4548">
        <v>56.97</v>
      </c>
      <c r="J4548">
        <f t="shared" si="566"/>
        <v>113.94</v>
      </c>
      <c r="K4548" s="6">
        <f>VLOOKUP(M4548,'BASE ARTICLE SAMUEL 25012023 v2'!$A$1:$K$1287,11,FALSE)</f>
        <v>56.97</v>
      </c>
      <c r="L4548" s="6">
        <f t="shared" si="567"/>
        <v>113.94</v>
      </c>
      <c r="M4548" t="s">
        <v>1407</v>
      </c>
      <c r="N4548" t="str">
        <f>VLOOKUP(M4548,'BASE ARTICLE SAMUEL 25012023 v1'!$A$2:$B$1287,2,FALSE)</f>
        <v>AN</v>
      </c>
      <c r="O4548">
        <f t="shared" si="561"/>
        <v>75.959999999999994</v>
      </c>
    </row>
    <row r="4549" spans="1:15" outlineLevel="2" x14ac:dyDescent="0.25">
      <c r="A4549" t="s">
        <v>1266</v>
      </c>
      <c r="B4549" s="74" t="str">
        <f t="shared" si="568"/>
        <v>HA</v>
      </c>
      <c r="D4549" t="s">
        <v>1411</v>
      </c>
      <c r="E4549">
        <v>2</v>
      </c>
      <c r="F4549" t="s">
        <v>1412</v>
      </c>
      <c r="G4549" s="71">
        <f>VLOOKUP(M4549,'BASE ARTICLE SAMUEL 25012023 v1'!$A$1:$F$1287,6,FALSE)</f>
        <v>45.09</v>
      </c>
      <c r="H4549" s="6">
        <f>VLOOKUP(M4549,'BASE ARTICLE SAMUEL 25012023 v2'!$A$1:$H$1287,8,FALSE)</f>
        <v>45.09</v>
      </c>
      <c r="I4549">
        <v>67.64</v>
      </c>
      <c r="J4549">
        <f t="shared" si="566"/>
        <v>135.28</v>
      </c>
      <c r="K4549" s="6">
        <f>VLOOKUP(M4549,'BASE ARTICLE SAMUEL 25012023 v2'!$A$1:$K$1287,11,FALSE)</f>
        <v>67.635000000000005</v>
      </c>
      <c r="L4549" s="6">
        <f t="shared" si="567"/>
        <v>135.27000000000001</v>
      </c>
      <c r="M4549" t="s">
        <v>1411</v>
      </c>
      <c r="N4549" t="str">
        <f>VLOOKUP(M4549,'BASE ARTICLE SAMUEL 25012023 v1'!$A$2:$B$1287,2,FALSE)</f>
        <v>AN</v>
      </c>
      <c r="O4549">
        <f t="shared" si="561"/>
        <v>90.18</v>
      </c>
    </row>
    <row r="4550" spans="1:15" outlineLevel="2" x14ac:dyDescent="0.25">
      <c r="A4550" t="s">
        <v>1266</v>
      </c>
      <c r="B4550" s="74" t="str">
        <f t="shared" si="568"/>
        <v>HA</v>
      </c>
      <c r="D4550" t="s">
        <v>1361</v>
      </c>
      <c r="E4550">
        <v>50</v>
      </c>
      <c r="F4550" t="s">
        <v>1362</v>
      </c>
      <c r="G4550" s="71">
        <f>VLOOKUP(M4550,'BASE ARTICLE SAMUEL 25012023 v1'!$A$1:$F$1287,6,FALSE)</f>
        <v>0.54</v>
      </c>
      <c r="H4550" s="6">
        <f>VLOOKUP(M4550,'BASE ARTICLE SAMUEL 25012023 v2'!$A$1:$H$1287,8,FALSE)</f>
        <v>0.54</v>
      </c>
      <c r="I4550">
        <v>0.81</v>
      </c>
      <c r="J4550">
        <f t="shared" si="566"/>
        <v>40.5</v>
      </c>
      <c r="K4550" s="6">
        <f>VLOOKUP(M4550,'BASE ARTICLE SAMUEL 25012023 v2'!$A$1:$K$1287,11,FALSE)</f>
        <v>0.81</v>
      </c>
      <c r="L4550" s="6">
        <f t="shared" si="567"/>
        <v>40.5</v>
      </c>
      <c r="M4550" t="s">
        <v>1361</v>
      </c>
      <c r="N4550" t="str">
        <f>VLOOKUP(M4550,'BASE ARTICLE SAMUEL 25012023 v1'!$A$2:$B$1287,2,FALSE)</f>
        <v>AN</v>
      </c>
      <c r="O4550">
        <f t="shared" si="561"/>
        <v>27</v>
      </c>
    </row>
    <row r="4551" spans="1:15" outlineLevel="2" x14ac:dyDescent="0.25">
      <c r="A4551" t="s">
        <v>1266</v>
      </c>
      <c r="B4551" s="74" t="str">
        <f t="shared" si="568"/>
        <v>HA</v>
      </c>
      <c r="D4551" t="s">
        <v>1187</v>
      </c>
      <c r="E4551">
        <v>16</v>
      </c>
      <c r="F4551" t="s">
        <v>1188</v>
      </c>
      <c r="G4551" s="71">
        <f>VLOOKUP(M4551,'BASE ARTICLE SAMUEL 25012023 v1'!$A$1:$F$1287,6,FALSE)</f>
        <v>22</v>
      </c>
      <c r="H4551" s="6">
        <f>VLOOKUP(M4551,'BASE ARTICLE SAMUEL 25012023 v2'!$A$1:$H$1287,8,FALSE)</f>
        <v>3.63</v>
      </c>
      <c r="I4551">
        <v>5.18</v>
      </c>
      <c r="J4551">
        <f t="shared" si="566"/>
        <v>82.88</v>
      </c>
      <c r="K4551" s="6">
        <f>VLOOKUP(M4551,'BASE ARTICLE SAMUEL 25012023 v2'!$A$1:$K$1287,11,FALSE)</f>
        <v>5.4450000000000003</v>
      </c>
      <c r="L4551" s="6">
        <f t="shared" si="567"/>
        <v>87.12</v>
      </c>
      <c r="M4551" t="s">
        <v>1187</v>
      </c>
      <c r="N4551" t="str">
        <f>VLOOKUP(M4551,'BASE ARTICLE SAMUEL 25012023 v1'!$A$2:$B$1287,2,FALSE)</f>
        <v>AN</v>
      </c>
      <c r="O4551">
        <f t="shared" si="561"/>
        <v>58.08</v>
      </c>
    </row>
    <row r="4552" spans="1:15" outlineLevel="2" x14ac:dyDescent="0.25">
      <c r="A4552" t="s">
        <v>1266</v>
      </c>
      <c r="B4552" s="74" t="str">
        <f t="shared" si="568"/>
        <v>HA</v>
      </c>
      <c r="D4552" t="s">
        <v>1587</v>
      </c>
      <c r="E4552">
        <v>4</v>
      </c>
      <c r="F4552" t="s">
        <v>1588</v>
      </c>
      <c r="G4552" s="71">
        <f>VLOOKUP(M4552,'BASE ARTICLE SAMUEL 25012023 v1'!$A$1:$F$1287,6,FALSE)</f>
        <v>0.37</v>
      </c>
      <c r="H4552" s="6">
        <f>VLOOKUP(M4552,'BASE ARTICLE SAMUEL 25012023 v2'!$A$1:$H$1287,8,FALSE)</f>
        <v>0.37</v>
      </c>
      <c r="I4552">
        <v>0.55000000000000004</v>
      </c>
      <c r="J4552">
        <f t="shared" si="566"/>
        <v>2.2000000000000002</v>
      </c>
      <c r="K4552" s="6">
        <f>VLOOKUP(M4552,'BASE ARTICLE SAMUEL 25012023 v2'!$A$1:$K$1287,11,FALSE)</f>
        <v>0.55000000000000004</v>
      </c>
      <c r="L4552" s="6">
        <f t="shared" si="567"/>
        <v>2.2000000000000002</v>
      </c>
      <c r="M4552" t="s">
        <v>1587</v>
      </c>
      <c r="N4552" t="str">
        <f>VLOOKUP(M4552,'BASE ARTICLE SAMUEL 25012023 v1'!$A$2:$B$1287,2,FALSE)</f>
        <v>AS</v>
      </c>
      <c r="O4552">
        <f t="shared" si="561"/>
        <v>1.48</v>
      </c>
    </row>
    <row r="4553" spans="1:15" outlineLevel="2" x14ac:dyDescent="0.25">
      <c r="A4553" t="s">
        <v>1266</v>
      </c>
      <c r="B4553" s="74" t="str">
        <f t="shared" si="568"/>
        <v>HA</v>
      </c>
      <c r="D4553" t="s">
        <v>1589</v>
      </c>
      <c r="E4553">
        <v>4</v>
      </c>
      <c r="F4553" t="s">
        <v>1590</v>
      </c>
      <c r="G4553" s="71">
        <f>VLOOKUP(M4553,'BASE ARTICLE SAMUEL 25012023 v1'!$A$1:$F$1287,6,FALSE)</f>
        <v>1.05</v>
      </c>
      <c r="H4553" s="6">
        <f>VLOOKUP(M4553,'BASE ARTICLE SAMUEL 25012023 v2'!$A$1:$H$1287,8,FALSE)</f>
        <v>1.05</v>
      </c>
      <c r="I4553">
        <v>1.58</v>
      </c>
      <c r="J4553">
        <f t="shared" si="566"/>
        <v>6.32</v>
      </c>
      <c r="K4553" s="6">
        <f>VLOOKUP(M4553,'BASE ARTICLE SAMUEL 25012023 v2'!$A$1:$K$1287,11,FALSE)</f>
        <v>1.58</v>
      </c>
      <c r="L4553" s="6">
        <f t="shared" si="567"/>
        <v>6.32</v>
      </c>
      <c r="M4553" t="s">
        <v>1589</v>
      </c>
      <c r="N4553" t="str">
        <f>VLOOKUP(M4553,'BASE ARTICLE SAMUEL 25012023 v1'!$A$2:$B$1287,2,FALSE)</f>
        <v>AS</v>
      </c>
      <c r="O4553">
        <f t="shared" si="561"/>
        <v>4.2</v>
      </c>
    </row>
    <row r="4554" spans="1:15" outlineLevel="2" x14ac:dyDescent="0.25">
      <c r="A4554" t="s">
        <v>1266</v>
      </c>
      <c r="B4554" s="74" t="str">
        <f t="shared" si="568"/>
        <v>HA</v>
      </c>
      <c r="D4554" t="s">
        <v>1546</v>
      </c>
      <c r="E4554">
        <v>2</v>
      </c>
      <c r="F4554" t="s">
        <v>1547</v>
      </c>
      <c r="G4554" s="71">
        <f>VLOOKUP(M4554,'BASE ARTICLE SAMUEL 25012023 v1'!$A$1:$F$1287,6,FALSE)</f>
        <v>5.2</v>
      </c>
      <c r="H4554" s="6">
        <f>VLOOKUP(M4554,'BASE ARTICLE SAMUEL 25012023 v2'!$A$1:$H$1287,8,FALSE)</f>
        <v>5.2</v>
      </c>
      <c r="I4554">
        <v>5.72</v>
      </c>
      <c r="J4554">
        <f t="shared" si="566"/>
        <v>11.44</v>
      </c>
      <c r="K4554" s="6">
        <f>VLOOKUP(M4554,'BASE ARTICLE SAMUEL 25012023 v2'!$A$1:$K$1287,11,FALSE)</f>
        <v>5.7200000000000006</v>
      </c>
      <c r="L4554" s="6">
        <f t="shared" si="567"/>
        <v>11.440000000000001</v>
      </c>
      <c r="M4554" t="s">
        <v>1546</v>
      </c>
      <c r="N4554" t="str">
        <f>VLOOKUP(M4554,'BASE ARTICLE SAMUEL 25012023 v1'!$A$2:$B$1287,2,FALSE)</f>
        <v>AN</v>
      </c>
      <c r="O4554">
        <f t="shared" si="561"/>
        <v>10.4</v>
      </c>
    </row>
    <row r="4555" spans="1:15" outlineLevel="1" x14ac:dyDescent="0.25">
      <c r="A4555" s="74" t="s">
        <v>4360</v>
      </c>
      <c r="B4555" s="74" t="str">
        <f t="shared" si="568"/>
        <v>PCR18EHA</v>
      </c>
      <c r="H4555" s="6" t="e">
        <f>VLOOKUP(M4555,'BASE ARTICLE SAMUEL 25012023 v2'!$A$1:$H$1287,8,FALSE)</f>
        <v>#N/A</v>
      </c>
      <c r="K4555" s="6" t="e">
        <f>VLOOKUP(M4555,'BASE ARTICLE SAMUEL 25012023 v2'!$A$1:$K$1287,11,FALSE)</f>
        <v>#N/A</v>
      </c>
      <c r="L4555" s="6">
        <f>SUBTOTAL(9,L4535:L4554)</f>
        <v>2199.1862496479998</v>
      </c>
      <c r="O4555">
        <f>SUBTOTAL(9,O4535:O4554)</f>
        <v>879.52590000000009</v>
      </c>
    </row>
    <row r="4556" spans="1:15" outlineLevel="2" x14ac:dyDescent="0.25">
      <c r="A4556" t="s">
        <v>1270</v>
      </c>
      <c r="B4556" s="74" t="str">
        <f t="shared" si="568"/>
        <v>HB</v>
      </c>
      <c r="D4556">
        <v>8110608018</v>
      </c>
      <c r="E4556">
        <v>183</v>
      </c>
      <c r="F4556" t="s">
        <v>1228</v>
      </c>
      <c r="G4556" s="71">
        <f>VLOOKUP(M4556,'BASE ARTICLE SAMUEL 25012023 v1'!$A$1:$F$1287,6,FALSE)</f>
        <v>0.41</v>
      </c>
      <c r="H4556" s="6">
        <f>VLOOKUP(M4556,'BASE ARTICLE SAMUEL 25012023 v2'!$A$1:$H$1287,8,FALSE)</f>
        <v>0.41</v>
      </c>
      <c r="I4556">
        <v>0.54500000000000004</v>
      </c>
      <c r="J4556">
        <f t="shared" ref="J4556:J4574" si="569">E4556*I4556</f>
        <v>99.735000000000014</v>
      </c>
      <c r="K4556" s="6">
        <f>VLOOKUP(M4556,'BASE ARTICLE SAMUEL 25012023 v2'!$A$1:$K$1287,11,FALSE)</f>
        <v>0.54530000000000001</v>
      </c>
      <c r="L4556" s="6">
        <f t="shared" ref="L4556:L4574" si="570">E4556*K4556</f>
        <v>99.789900000000003</v>
      </c>
      <c r="M4556">
        <v>8110608018</v>
      </c>
      <c r="N4556" t="str">
        <f>VLOOKUP(M4556,'BASE ARTICLE SAMUEL 25012023 v1'!$A$2:$B$1287,2,FALSE)</f>
        <v>AN</v>
      </c>
      <c r="O4556">
        <f t="shared" ref="O4556:O4621" si="571">E4556*H4556</f>
        <v>75.03</v>
      </c>
    </row>
    <row r="4557" spans="1:15" outlineLevel="2" x14ac:dyDescent="0.25">
      <c r="A4557" t="s">
        <v>1270</v>
      </c>
      <c r="B4557" s="74" t="str">
        <f t="shared" si="568"/>
        <v>HB</v>
      </c>
      <c r="D4557">
        <v>8210707018</v>
      </c>
      <c r="E4557">
        <v>47</v>
      </c>
      <c r="F4557" t="s">
        <v>1230</v>
      </c>
      <c r="G4557" s="71">
        <f>VLOOKUP(M4557,'BASE ARTICLE SAMUEL 25012023 v1'!$A$1:$F$1287,6,FALSE)</f>
        <v>0.24</v>
      </c>
      <c r="H4557" s="6">
        <f>VLOOKUP(M4557,'BASE ARTICLE SAMUEL 25012023 v2'!$A$1:$H$1287,8,FALSE)</f>
        <v>0.24</v>
      </c>
      <c r="I4557">
        <v>0.35</v>
      </c>
      <c r="J4557">
        <f t="shared" si="569"/>
        <v>16.45</v>
      </c>
      <c r="K4557" s="6">
        <f>VLOOKUP(M4557,'BASE ARTICLE SAMUEL 25012023 v2'!$A$1:$K$1287,11,FALSE)</f>
        <v>0.34999999199999998</v>
      </c>
      <c r="L4557" s="6">
        <f t="shared" si="570"/>
        <v>16.449999624</v>
      </c>
      <c r="M4557">
        <v>8210707018</v>
      </c>
      <c r="N4557" t="str">
        <f>VLOOKUP(M4557,'BASE ARTICLE SAMUEL 25012023 v1'!$A$2:$B$1287,2,FALSE)</f>
        <v>AN</v>
      </c>
      <c r="O4557">
        <f t="shared" si="571"/>
        <v>11.28</v>
      </c>
    </row>
    <row r="4558" spans="1:15" outlineLevel="2" x14ac:dyDescent="0.25">
      <c r="A4558" t="s">
        <v>1270</v>
      </c>
      <c r="B4558" s="74" t="str">
        <f t="shared" si="568"/>
        <v>HB</v>
      </c>
      <c r="D4558">
        <v>8412602518</v>
      </c>
      <c r="E4558">
        <v>8</v>
      </c>
      <c r="F4558" t="s">
        <v>1483</v>
      </c>
      <c r="G4558" s="71">
        <f>VLOOKUP(M4558,'BASE ARTICLE SAMUEL 25012023 v1'!$A$1:$F$1287,6,FALSE)</f>
        <v>0.04</v>
      </c>
      <c r="H4558" s="6">
        <f>VLOOKUP(M4558,'BASE ARTICLE SAMUEL 25012023 v2'!$A$1:$H$1287,8,FALSE)</f>
        <v>0.04</v>
      </c>
      <c r="I4558">
        <v>0.05</v>
      </c>
      <c r="J4558">
        <f t="shared" si="569"/>
        <v>0.4</v>
      </c>
      <c r="K4558" s="6">
        <f>VLOOKUP(M4558,'BASE ARTICLE SAMUEL 25012023 v2'!$A$1:$K$1287,11,FALSE)</f>
        <v>0.05</v>
      </c>
      <c r="L4558" s="6">
        <f t="shared" si="570"/>
        <v>0.4</v>
      </c>
      <c r="M4558">
        <v>8412602518</v>
      </c>
      <c r="N4558" t="str">
        <f>VLOOKUP(M4558,'BASE ARTICLE SAMUEL 25012023 v1'!$A$2:$B$1287,2,FALSE)</f>
        <v>AN</v>
      </c>
      <c r="O4558">
        <f t="shared" si="571"/>
        <v>0.32</v>
      </c>
    </row>
    <row r="4559" spans="1:15" outlineLevel="2" x14ac:dyDescent="0.25">
      <c r="A4559" t="s">
        <v>1270</v>
      </c>
      <c r="B4559" s="74" t="str">
        <f t="shared" si="568"/>
        <v>HB</v>
      </c>
      <c r="D4559">
        <v>8434000618</v>
      </c>
      <c r="E4559">
        <v>8</v>
      </c>
      <c r="F4559" t="s">
        <v>1485</v>
      </c>
      <c r="G4559" s="71">
        <f>VLOOKUP(M4559,'BASE ARTICLE SAMUEL 25012023 v1'!$A$1:$F$1287,6,FALSE)</f>
        <v>0.02</v>
      </c>
      <c r="H4559" s="6">
        <f>VLOOKUP(M4559,'BASE ARTICLE SAMUEL 25012023 v2'!$A$1:$H$1287,8,FALSE)</f>
        <v>0.02</v>
      </c>
      <c r="I4559">
        <v>0.03</v>
      </c>
      <c r="J4559">
        <f t="shared" si="569"/>
        <v>0.24</v>
      </c>
      <c r="K4559" s="6">
        <f>VLOOKUP(M4559,'BASE ARTICLE SAMUEL 25012023 v2'!$A$1:$K$1287,11,FALSE)</f>
        <v>0.03</v>
      </c>
      <c r="L4559" s="6">
        <f t="shared" si="570"/>
        <v>0.24</v>
      </c>
      <c r="M4559">
        <v>8434000618</v>
      </c>
      <c r="N4559" t="str">
        <f>VLOOKUP(M4559,'BASE ARTICLE SAMUEL 25012023 v1'!$A$2:$B$1287,2,FALSE)</f>
        <v>AN</v>
      </c>
      <c r="O4559">
        <f t="shared" si="571"/>
        <v>0.16</v>
      </c>
    </row>
    <row r="4560" spans="1:15" outlineLevel="2" x14ac:dyDescent="0.25">
      <c r="A4560" t="s">
        <v>1270</v>
      </c>
      <c r="B4560" s="74" t="str">
        <f t="shared" si="568"/>
        <v>HB</v>
      </c>
      <c r="D4560">
        <v>8710605018</v>
      </c>
      <c r="E4560">
        <v>8</v>
      </c>
      <c r="F4560" t="s">
        <v>1896</v>
      </c>
      <c r="G4560" s="71">
        <f>VLOOKUP(M4560,'BASE ARTICLE SAMUEL 25012023 v1'!$A$1:$F$1287,6,FALSE)</f>
        <v>0.2</v>
      </c>
      <c r="H4560" s="6">
        <f>VLOOKUP(M4560,'BASE ARTICLE SAMUEL 25012023 v2'!$A$1:$H$1287,8,FALSE)</f>
        <v>0.2</v>
      </c>
      <c r="I4560">
        <v>0.3</v>
      </c>
      <c r="J4560">
        <f t="shared" si="569"/>
        <v>2.4</v>
      </c>
      <c r="K4560" s="6">
        <f>VLOOKUP(M4560,'BASE ARTICLE SAMUEL 25012023 v2'!$A$1:$K$1287,11,FALSE)</f>
        <v>0.30000000000000004</v>
      </c>
      <c r="L4560" s="6">
        <f t="shared" si="570"/>
        <v>2.4000000000000004</v>
      </c>
      <c r="M4560">
        <v>8710605018</v>
      </c>
      <c r="N4560" t="str">
        <f>VLOOKUP(M4560,'BASE ARTICLE SAMUEL 25012023 v1'!$A$2:$B$1287,2,FALSE)</f>
        <v>AN</v>
      </c>
      <c r="O4560">
        <f t="shared" si="571"/>
        <v>1.6</v>
      </c>
    </row>
    <row r="4561" spans="1:15" outlineLevel="2" x14ac:dyDescent="0.25">
      <c r="A4561" t="s">
        <v>1270</v>
      </c>
      <c r="B4561" s="74" t="str">
        <f t="shared" si="568"/>
        <v>HB</v>
      </c>
      <c r="D4561" t="s">
        <v>1174</v>
      </c>
      <c r="E4561">
        <v>8</v>
      </c>
      <c r="F4561" t="s">
        <v>1175</v>
      </c>
      <c r="G4561" s="71">
        <f>VLOOKUP(M4561,'BASE ARTICLE SAMUEL 25012023 v1'!$A$1:$F$1287,6,FALSE)</f>
        <v>8.26</v>
      </c>
      <c r="H4561" s="6">
        <f>VLOOKUP(M4561,'BASE ARTICLE SAMUEL 25012023 v2'!$A$1:$H$1287,8,FALSE)</f>
        <v>9.1</v>
      </c>
      <c r="I4561">
        <v>12.39</v>
      </c>
      <c r="J4561">
        <f t="shared" si="569"/>
        <v>99.12</v>
      </c>
      <c r="K4561" s="6">
        <f>VLOOKUP(M4561,'BASE ARTICLE SAMUEL 25012023 v2'!$A$1:$K$1287,11,FALSE)</f>
        <v>13.65</v>
      </c>
      <c r="L4561" s="6">
        <f t="shared" si="570"/>
        <v>109.2</v>
      </c>
      <c r="M4561" t="s">
        <v>1174</v>
      </c>
      <c r="N4561" t="str">
        <f>VLOOKUP(M4561,'BASE ARTICLE SAMUEL 25012023 v1'!$A$2:$B$1287,2,FALSE)</f>
        <v>AS</v>
      </c>
      <c r="O4561">
        <f t="shared" si="571"/>
        <v>72.8</v>
      </c>
    </row>
    <row r="4562" spans="1:15" outlineLevel="2" x14ac:dyDescent="0.25">
      <c r="A4562" t="s">
        <v>1270</v>
      </c>
      <c r="B4562" s="74" t="str">
        <f t="shared" si="568"/>
        <v>HB</v>
      </c>
      <c r="D4562" t="s">
        <v>1168</v>
      </c>
      <c r="E4562">
        <v>22.78</v>
      </c>
      <c r="F4562" t="s">
        <v>1169</v>
      </c>
      <c r="G4562" s="71">
        <f>VLOOKUP(M4562,'BASE ARTICLE SAMUEL 25012023 v1'!$A$1:$F$1287,6,FALSE)</f>
        <v>7.4</v>
      </c>
      <c r="H4562" s="6">
        <f>VLOOKUP(M4562,'BASE ARTICLE SAMUEL 25012023 v2'!$A$1:$H$1287,8,FALSE)</f>
        <v>7.77</v>
      </c>
      <c r="I4562">
        <v>11.1</v>
      </c>
      <c r="J4562">
        <f t="shared" si="569"/>
        <v>252.858</v>
      </c>
      <c r="K4562" s="6">
        <f>VLOOKUP(M4562,'BASE ARTICLE SAMUEL 25012023 v2'!$A$1:$K$1287,11,FALSE)</f>
        <v>11.654999999999999</v>
      </c>
      <c r="L4562" s="6">
        <f t="shared" si="570"/>
        <v>265.5009</v>
      </c>
      <c r="M4562" t="s">
        <v>1168</v>
      </c>
      <c r="N4562" t="str">
        <f>VLOOKUP(M4562,'BASE ARTICLE SAMUEL 25012023 v1'!$A$2:$B$1287,2,FALSE)</f>
        <v>AS</v>
      </c>
      <c r="O4562">
        <f t="shared" si="571"/>
        <v>177.00059999999999</v>
      </c>
    </row>
    <row r="4563" spans="1:15" outlineLevel="2" x14ac:dyDescent="0.25">
      <c r="A4563" t="s">
        <v>1270</v>
      </c>
      <c r="B4563" s="74" t="str">
        <f t="shared" si="568"/>
        <v>HB</v>
      </c>
      <c r="D4563" t="s">
        <v>2491</v>
      </c>
      <c r="E4563">
        <v>1</v>
      </c>
      <c r="F4563" t="s">
        <v>2492</v>
      </c>
      <c r="G4563" s="71">
        <f>VLOOKUP(M4563,'BASE ARTICLE SAMUEL 25012023 v1'!$A$1:$F$1287,6,FALSE)</f>
        <v>0.67</v>
      </c>
      <c r="H4563" s="6">
        <f>VLOOKUP(M4563,'BASE ARTICLE SAMUEL 25012023 v2'!$A$1:$H$1287,8,FALSE)</f>
        <v>0.67</v>
      </c>
      <c r="I4563">
        <v>0.73699999999999999</v>
      </c>
      <c r="J4563">
        <f t="shared" si="569"/>
        <v>0.73699999999999999</v>
      </c>
      <c r="K4563" s="6">
        <f>VLOOKUP(M4563,'BASE ARTICLE SAMUEL 25012023 v2'!$A$1:$K$1287,11,FALSE)</f>
        <v>0.7370000000000001</v>
      </c>
      <c r="L4563" s="6">
        <f t="shared" si="570"/>
        <v>0.7370000000000001</v>
      </c>
      <c r="M4563" t="s">
        <v>2491</v>
      </c>
      <c r="N4563" t="str">
        <f>VLOOKUP(M4563,'BASE ARTICLE SAMUEL 25012023 v1'!$A$2:$B$1287,2,FALSE)</f>
        <v>AN</v>
      </c>
      <c r="O4563">
        <f t="shared" si="571"/>
        <v>0.67</v>
      </c>
    </row>
    <row r="4564" spans="1:15" outlineLevel="2" x14ac:dyDescent="0.25">
      <c r="A4564" t="s">
        <v>1270</v>
      </c>
      <c r="B4564" s="74" t="str">
        <f t="shared" si="568"/>
        <v>HB</v>
      </c>
      <c r="D4564" t="s">
        <v>1194</v>
      </c>
      <c r="E4564">
        <v>10</v>
      </c>
      <c r="F4564" t="s">
        <v>1195</v>
      </c>
      <c r="G4564" s="71">
        <f>VLOOKUP(M4564,'BASE ARTICLE SAMUEL 25012023 v1'!$A$1:$F$1287,6,FALSE)</f>
        <v>18.3</v>
      </c>
      <c r="H4564" s="6">
        <f>VLOOKUP(M4564,'BASE ARTICLE SAMUEL 25012023 v2'!$A$1:$H$1287,8,FALSE)</f>
        <v>3.0500000000000003</v>
      </c>
      <c r="I4564">
        <v>5.18</v>
      </c>
      <c r="J4564">
        <f t="shared" si="569"/>
        <v>51.8</v>
      </c>
      <c r="K4564" s="6">
        <f>VLOOKUP(M4564,'BASE ARTICLE SAMUEL 25012023 v2'!$A$1:$K$1287,11,FALSE)</f>
        <v>5.1850000000000005</v>
      </c>
      <c r="L4564" s="6">
        <f t="shared" si="570"/>
        <v>51.850000000000009</v>
      </c>
      <c r="M4564" t="s">
        <v>1194</v>
      </c>
      <c r="N4564" t="str">
        <f>VLOOKUP(M4564,'BASE ARTICLE SAMUEL 25012023 v1'!$A$2:$B$1287,2,FALSE)</f>
        <v>AN</v>
      </c>
      <c r="O4564">
        <f t="shared" si="571"/>
        <v>30.500000000000004</v>
      </c>
    </row>
    <row r="4565" spans="1:15" outlineLevel="2" x14ac:dyDescent="0.25">
      <c r="A4565" t="s">
        <v>1270</v>
      </c>
      <c r="B4565" s="74" t="str">
        <f t="shared" si="568"/>
        <v>HB</v>
      </c>
      <c r="D4565" t="s">
        <v>1113</v>
      </c>
      <c r="E4565">
        <v>2</v>
      </c>
      <c r="F4565" t="s">
        <v>1114</v>
      </c>
      <c r="G4565" s="71">
        <f>VLOOKUP(M4565,'BASE ARTICLE SAMUEL 25012023 v1'!$A$1:$F$1287,6,FALSE)</f>
        <v>22.94</v>
      </c>
      <c r="H4565" s="6">
        <f>VLOOKUP(M4565,'BASE ARTICLE SAMUEL 25012023 v2'!$A$1:$H$1287,8,FALSE)</f>
        <v>22.94</v>
      </c>
      <c r="I4565">
        <v>29.6</v>
      </c>
      <c r="J4565">
        <f t="shared" si="569"/>
        <v>59.2</v>
      </c>
      <c r="K4565" s="6">
        <f>VLOOKUP(M4565,'BASE ARTICLE SAMUEL 25012023 v2'!$A$1:$K$1287,11,FALSE)</f>
        <v>29.822000000000003</v>
      </c>
      <c r="L4565" s="6">
        <f t="shared" si="570"/>
        <v>59.644000000000005</v>
      </c>
      <c r="M4565" t="s">
        <v>1113</v>
      </c>
      <c r="N4565" t="str">
        <f>VLOOKUP(M4565,'BASE ARTICLE SAMUEL 25012023 v1'!$A$2:$B$1287,2,FALSE)</f>
        <v>AS</v>
      </c>
      <c r="O4565">
        <f t="shared" si="571"/>
        <v>45.88</v>
      </c>
    </row>
    <row r="4566" spans="1:15" outlineLevel="2" x14ac:dyDescent="0.25">
      <c r="A4566" t="s">
        <v>1270</v>
      </c>
      <c r="B4566" s="74" t="str">
        <f t="shared" si="568"/>
        <v>HB</v>
      </c>
      <c r="D4566" t="s">
        <v>1603</v>
      </c>
      <c r="E4566">
        <v>11.5</v>
      </c>
      <c r="F4566" t="s">
        <v>1604</v>
      </c>
      <c r="G4566" s="71">
        <f>VLOOKUP(M4566,'BASE ARTICLE SAMUEL 25012023 v1'!$A$1:$F$1287,6,FALSE)</f>
        <v>50</v>
      </c>
      <c r="H4566" s="6">
        <f>VLOOKUP(M4566,'BASE ARTICLE SAMUEL 25012023 v2'!$A$1:$H$1287,8,FALSE)</f>
        <v>0</v>
      </c>
      <c r="I4566">
        <v>75</v>
      </c>
      <c r="J4566">
        <f t="shared" si="569"/>
        <v>862.5</v>
      </c>
      <c r="K4566" s="6">
        <f>VLOOKUP(M4566,'BASE ARTICLE SAMUEL 25012023 v2'!$A$1:$K$1287,11,FALSE)</f>
        <v>75</v>
      </c>
      <c r="L4566" s="6">
        <f t="shared" si="570"/>
        <v>862.5</v>
      </c>
      <c r="M4566" t="s">
        <v>1603</v>
      </c>
      <c r="N4566" t="str">
        <f>VLOOKUP(M4566,'BASE ARTICLE SAMUEL 25012023 v1'!$A$2:$B$1287,2,FALSE)</f>
        <v>AN</v>
      </c>
      <c r="O4566">
        <f t="shared" si="571"/>
        <v>0</v>
      </c>
    </row>
    <row r="4567" spans="1:15" outlineLevel="2" x14ac:dyDescent="0.25">
      <c r="A4567" t="s">
        <v>1270</v>
      </c>
      <c r="B4567" s="74" t="str">
        <f t="shared" si="568"/>
        <v>HB</v>
      </c>
      <c r="D4567" t="s">
        <v>1404</v>
      </c>
      <c r="E4567">
        <v>4</v>
      </c>
      <c r="F4567" t="s">
        <v>1405</v>
      </c>
      <c r="G4567" s="71">
        <f>VLOOKUP(M4567,'BASE ARTICLE SAMUEL 25012023 v1'!$A$1:$F$1287,6,FALSE)</f>
        <v>36.090000000000003</v>
      </c>
      <c r="H4567" s="6">
        <f>VLOOKUP(M4567,'BASE ARTICLE SAMUEL 25012023 v2'!$A$1:$H$1287,8,FALSE)</f>
        <v>36.090000000000003</v>
      </c>
      <c r="I4567">
        <v>54.14</v>
      </c>
      <c r="J4567">
        <f t="shared" si="569"/>
        <v>216.56</v>
      </c>
      <c r="K4567" s="6">
        <f>VLOOKUP(M4567,'BASE ARTICLE SAMUEL 25012023 v2'!$A$1:$K$1287,11,FALSE)</f>
        <v>54.135000000000005</v>
      </c>
      <c r="L4567" s="6">
        <f t="shared" si="570"/>
        <v>216.54000000000002</v>
      </c>
      <c r="M4567" t="s">
        <v>1404</v>
      </c>
      <c r="N4567" t="str">
        <f>VLOOKUP(M4567,'BASE ARTICLE SAMUEL 25012023 v1'!$A$2:$B$1287,2,FALSE)</f>
        <v>AN</v>
      </c>
      <c r="O4567">
        <f t="shared" si="571"/>
        <v>144.36000000000001</v>
      </c>
    </row>
    <row r="4568" spans="1:15" outlineLevel="2" x14ac:dyDescent="0.25">
      <c r="A4568" t="s">
        <v>1270</v>
      </c>
      <c r="B4568" s="74" t="str">
        <f t="shared" si="568"/>
        <v>HB</v>
      </c>
      <c r="D4568" t="s">
        <v>1407</v>
      </c>
      <c r="E4568">
        <v>4</v>
      </c>
      <c r="F4568" t="s">
        <v>1408</v>
      </c>
      <c r="G4568" s="71">
        <f>VLOOKUP(M4568,'BASE ARTICLE SAMUEL 25012023 v1'!$A$1:$F$1287,6,FALSE)</f>
        <v>37.979999999999997</v>
      </c>
      <c r="H4568" s="6">
        <f>VLOOKUP(M4568,'BASE ARTICLE SAMUEL 25012023 v2'!$A$1:$H$1287,8,FALSE)</f>
        <v>37.979999999999997</v>
      </c>
      <c r="I4568">
        <v>56.97</v>
      </c>
      <c r="J4568">
        <f t="shared" si="569"/>
        <v>227.88</v>
      </c>
      <c r="K4568" s="6">
        <f>VLOOKUP(M4568,'BASE ARTICLE SAMUEL 25012023 v2'!$A$1:$K$1287,11,FALSE)</f>
        <v>56.97</v>
      </c>
      <c r="L4568" s="6">
        <f t="shared" si="570"/>
        <v>227.88</v>
      </c>
      <c r="M4568" t="s">
        <v>1407</v>
      </c>
      <c r="N4568" t="str">
        <f>VLOOKUP(M4568,'BASE ARTICLE SAMUEL 25012023 v1'!$A$2:$B$1287,2,FALSE)</f>
        <v>AN</v>
      </c>
      <c r="O4568">
        <f t="shared" si="571"/>
        <v>151.91999999999999</v>
      </c>
    </row>
    <row r="4569" spans="1:15" outlineLevel="2" x14ac:dyDescent="0.25">
      <c r="A4569" t="s">
        <v>1270</v>
      </c>
      <c r="B4569" s="74" t="str">
        <f t="shared" si="568"/>
        <v>HB</v>
      </c>
      <c r="D4569" t="s">
        <v>1411</v>
      </c>
      <c r="E4569">
        <v>4</v>
      </c>
      <c r="F4569" t="s">
        <v>1412</v>
      </c>
      <c r="G4569" s="71">
        <f>VLOOKUP(M4569,'BASE ARTICLE SAMUEL 25012023 v1'!$A$1:$F$1287,6,FALSE)</f>
        <v>45.09</v>
      </c>
      <c r="H4569" s="6">
        <f>VLOOKUP(M4569,'BASE ARTICLE SAMUEL 25012023 v2'!$A$1:$H$1287,8,FALSE)</f>
        <v>45.09</v>
      </c>
      <c r="I4569">
        <v>67.64</v>
      </c>
      <c r="J4569">
        <f t="shared" si="569"/>
        <v>270.56</v>
      </c>
      <c r="K4569" s="6">
        <f>VLOOKUP(M4569,'BASE ARTICLE SAMUEL 25012023 v2'!$A$1:$K$1287,11,FALSE)</f>
        <v>67.635000000000005</v>
      </c>
      <c r="L4569" s="6">
        <f t="shared" si="570"/>
        <v>270.54000000000002</v>
      </c>
      <c r="M4569" t="s">
        <v>1411</v>
      </c>
      <c r="N4569" t="str">
        <f>VLOOKUP(M4569,'BASE ARTICLE SAMUEL 25012023 v1'!$A$2:$B$1287,2,FALSE)</f>
        <v>AN</v>
      </c>
      <c r="O4569">
        <f t="shared" si="571"/>
        <v>180.36</v>
      </c>
    </row>
    <row r="4570" spans="1:15" outlineLevel="2" x14ac:dyDescent="0.25">
      <c r="A4570" t="s">
        <v>1270</v>
      </c>
      <c r="B4570" s="74" t="str">
        <f t="shared" si="568"/>
        <v>HB</v>
      </c>
      <c r="D4570" t="s">
        <v>1361</v>
      </c>
      <c r="E4570">
        <v>52</v>
      </c>
      <c r="F4570" t="s">
        <v>1362</v>
      </c>
      <c r="G4570" s="71">
        <f>VLOOKUP(M4570,'BASE ARTICLE SAMUEL 25012023 v1'!$A$1:$F$1287,6,FALSE)</f>
        <v>0.54</v>
      </c>
      <c r="H4570" s="6">
        <f>VLOOKUP(M4570,'BASE ARTICLE SAMUEL 25012023 v2'!$A$1:$H$1287,8,FALSE)</f>
        <v>0.54</v>
      </c>
      <c r="I4570">
        <v>0.81</v>
      </c>
      <c r="J4570">
        <f t="shared" si="569"/>
        <v>42.120000000000005</v>
      </c>
      <c r="K4570" s="6">
        <f>VLOOKUP(M4570,'BASE ARTICLE SAMUEL 25012023 v2'!$A$1:$K$1287,11,FALSE)</f>
        <v>0.81</v>
      </c>
      <c r="L4570" s="6">
        <f t="shared" si="570"/>
        <v>42.120000000000005</v>
      </c>
      <c r="M4570" t="s">
        <v>1361</v>
      </c>
      <c r="N4570" t="str">
        <f>VLOOKUP(M4570,'BASE ARTICLE SAMUEL 25012023 v1'!$A$2:$B$1287,2,FALSE)</f>
        <v>AN</v>
      </c>
      <c r="O4570">
        <f t="shared" si="571"/>
        <v>28.080000000000002</v>
      </c>
    </row>
    <row r="4571" spans="1:15" outlineLevel="2" x14ac:dyDescent="0.25">
      <c r="A4571" t="s">
        <v>1270</v>
      </c>
      <c r="B4571" s="74" t="str">
        <f t="shared" si="568"/>
        <v>HB</v>
      </c>
      <c r="D4571" t="s">
        <v>1187</v>
      </c>
      <c r="E4571">
        <v>16</v>
      </c>
      <c r="F4571" t="s">
        <v>1188</v>
      </c>
      <c r="G4571" s="71">
        <f>VLOOKUP(M4571,'BASE ARTICLE SAMUEL 25012023 v1'!$A$1:$F$1287,6,FALSE)</f>
        <v>22</v>
      </c>
      <c r="H4571" s="6">
        <f>VLOOKUP(M4571,'BASE ARTICLE SAMUEL 25012023 v2'!$A$1:$H$1287,8,FALSE)</f>
        <v>3.63</v>
      </c>
      <c r="I4571">
        <v>5.18</v>
      </c>
      <c r="J4571">
        <f t="shared" si="569"/>
        <v>82.88</v>
      </c>
      <c r="K4571" s="6">
        <f>VLOOKUP(M4571,'BASE ARTICLE SAMUEL 25012023 v2'!$A$1:$K$1287,11,FALSE)</f>
        <v>5.4450000000000003</v>
      </c>
      <c r="L4571" s="6">
        <f t="shared" si="570"/>
        <v>87.12</v>
      </c>
      <c r="M4571" t="s">
        <v>1187</v>
      </c>
      <c r="N4571" t="str">
        <f>VLOOKUP(M4571,'BASE ARTICLE SAMUEL 25012023 v1'!$A$2:$B$1287,2,FALSE)</f>
        <v>AN</v>
      </c>
      <c r="O4571">
        <f t="shared" si="571"/>
        <v>58.08</v>
      </c>
    </row>
    <row r="4572" spans="1:15" outlineLevel="2" x14ac:dyDescent="0.25">
      <c r="A4572" t="s">
        <v>1270</v>
      </c>
      <c r="B4572" s="74" t="str">
        <f t="shared" si="568"/>
        <v>HB</v>
      </c>
      <c r="D4572" t="s">
        <v>1587</v>
      </c>
      <c r="E4572">
        <v>4</v>
      </c>
      <c r="F4572" t="s">
        <v>1588</v>
      </c>
      <c r="G4572" s="71">
        <f>VLOOKUP(M4572,'BASE ARTICLE SAMUEL 25012023 v1'!$A$1:$F$1287,6,FALSE)</f>
        <v>0.37</v>
      </c>
      <c r="H4572" s="6">
        <f>VLOOKUP(M4572,'BASE ARTICLE SAMUEL 25012023 v2'!$A$1:$H$1287,8,FALSE)</f>
        <v>0.37</v>
      </c>
      <c r="I4572">
        <v>0.55000000000000004</v>
      </c>
      <c r="J4572">
        <f t="shared" si="569"/>
        <v>2.2000000000000002</v>
      </c>
      <c r="K4572" s="6">
        <f>VLOOKUP(M4572,'BASE ARTICLE SAMUEL 25012023 v2'!$A$1:$K$1287,11,FALSE)</f>
        <v>0.55000000000000004</v>
      </c>
      <c r="L4572" s="6">
        <f t="shared" si="570"/>
        <v>2.2000000000000002</v>
      </c>
      <c r="M4572" t="s">
        <v>1587</v>
      </c>
      <c r="N4572" t="str">
        <f>VLOOKUP(M4572,'BASE ARTICLE SAMUEL 25012023 v1'!$A$2:$B$1287,2,FALSE)</f>
        <v>AS</v>
      </c>
      <c r="O4572">
        <f t="shared" si="571"/>
        <v>1.48</v>
      </c>
    </row>
    <row r="4573" spans="1:15" outlineLevel="2" x14ac:dyDescent="0.25">
      <c r="A4573" t="s">
        <v>1270</v>
      </c>
      <c r="B4573" s="74" t="str">
        <f t="shared" si="568"/>
        <v>HB</v>
      </c>
      <c r="D4573" t="s">
        <v>1589</v>
      </c>
      <c r="E4573">
        <v>4</v>
      </c>
      <c r="F4573" t="s">
        <v>1590</v>
      </c>
      <c r="G4573" s="71">
        <f>VLOOKUP(M4573,'BASE ARTICLE SAMUEL 25012023 v1'!$A$1:$F$1287,6,FALSE)</f>
        <v>1.05</v>
      </c>
      <c r="H4573" s="6">
        <f>VLOOKUP(M4573,'BASE ARTICLE SAMUEL 25012023 v2'!$A$1:$H$1287,8,FALSE)</f>
        <v>1.05</v>
      </c>
      <c r="I4573">
        <v>1.58</v>
      </c>
      <c r="J4573">
        <f t="shared" si="569"/>
        <v>6.32</v>
      </c>
      <c r="K4573" s="6">
        <f>VLOOKUP(M4573,'BASE ARTICLE SAMUEL 25012023 v2'!$A$1:$K$1287,11,FALSE)</f>
        <v>1.58</v>
      </c>
      <c r="L4573" s="6">
        <f t="shared" si="570"/>
        <v>6.32</v>
      </c>
      <c r="M4573" t="s">
        <v>1589</v>
      </c>
      <c r="N4573" t="str">
        <f>VLOOKUP(M4573,'BASE ARTICLE SAMUEL 25012023 v1'!$A$2:$B$1287,2,FALSE)</f>
        <v>AS</v>
      </c>
      <c r="O4573">
        <f t="shared" si="571"/>
        <v>4.2</v>
      </c>
    </row>
    <row r="4574" spans="1:15" outlineLevel="2" x14ac:dyDescent="0.25">
      <c r="A4574" t="s">
        <v>1270</v>
      </c>
      <c r="B4574" s="74" t="str">
        <f t="shared" si="568"/>
        <v>HB</v>
      </c>
      <c r="D4574" t="s">
        <v>1546</v>
      </c>
      <c r="E4574">
        <v>2</v>
      </c>
      <c r="F4574" t="s">
        <v>1547</v>
      </c>
      <c r="G4574" s="71">
        <f>VLOOKUP(M4574,'BASE ARTICLE SAMUEL 25012023 v1'!$A$1:$F$1287,6,FALSE)</f>
        <v>5.2</v>
      </c>
      <c r="H4574" s="6">
        <f>VLOOKUP(M4574,'BASE ARTICLE SAMUEL 25012023 v2'!$A$1:$H$1287,8,FALSE)</f>
        <v>5.2</v>
      </c>
      <c r="I4574">
        <v>5.72</v>
      </c>
      <c r="J4574">
        <f t="shared" si="569"/>
        <v>11.44</v>
      </c>
      <c r="K4574" s="6">
        <f>VLOOKUP(M4574,'BASE ARTICLE SAMUEL 25012023 v2'!$A$1:$K$1287,11,FALSE)</f>
        <v>5.7200000000000006</v>
      </c>
      <c r="L4574" s="6">
        <f t="shared" si="570"/>
        <v>11.440000000000001</v>
      </c>
      <c r="M4574" t="s">
        <v>1546</v>
      </c>
      <c r="N4574" t="str">
        <f>VLOOKUP(M4574,'BASE ARTICLE SAMUEL 25012023 v1'!$A$2:$B$1287,2,FALSE)</f>
        <v>AN</v>
      </c>
      <c r="O4574">
        <f t="shared" si="571"/>
        <v>10.4</v>
      </c>
    </row>
    <row r="4575" spans="1:15" outlineLevel="1" x14ac:dyDescent="0.25">
      <c r="A4575" s="74" t="s">
        <v>4361</v>
      </c>
      <c r="B4575" s="74" t="str">
        <f t="shared" si="568"/>
        <v>PCR20EHB</v>
      </c>
      <c r="H4575" s="6" t="e">
        <f>VLOOKUP(M4575,'BASE ARTICLE SAMUEL 25012023 v2'!$A$1:$H$1287,8,FALSE)</f>
        <v>#N/A</v>
      </c>
      <c r="K4575" s="6" t="e">
        <f>VLOOKUP(M4575,'BASE ARTICLE SAMUEL 25012023 v2'!$A$1:$K$1287,11,FALSE)</f>
        <v>#N/A</v>
      </c>
      <c r="L4575" s="6">
        <f>SUBTOTAL(9,L4556:L4574)</f>
        <v>2332.8717996239998</v>
      </c>
      <c r="O4575">
        <f>SUBTOTAL(9,O4556:O4574)</f>
        <v>994.12060000000008</v>
      </c>
    </row>
    <row r="4576" spans="1:15" outlineLevel="2" x14ac:dyDescent="0.25">
      <c r="A4576" t="s">
        <v>2358</v>
      </c>
      <c r="B4576" s="74" t="str">
        <f t="shared" si="568"/>
        <v/>
      </c>
      <c r="D4576">
        <v>8110608018</v>
      </c>
      <c r="E4576">
        <v>80</v>
      </c>
      <c r="F4576" t="s">
        <v>1228</v>
      </c>
      <c r="G4576" s="71">
        <f>VLOOKUP(M4576,'BASE ARTICLE SAMUEL 25012023 v1'!$A$1:$F$1287,6,FALSE)</f>
        <v>0.41</v>
      </c>
      <c r="H4576" s="6">
        <f>VLOOKUP(M4576,'BASE ARTICLE SAMUEL 25012023 v2'!$A$1:$H$1287,8,FALSE)</f>
        <v>0.41</v>
      </c>
      <c r="I4576">
        <v>0.54500000000000004</v>
      </c>
      <c r="J4576">
        <f t="shared" ref="J4576:J4597" si="572">E4576*I4576</f>
        <v>43.6</v>
      </c>
      <c r="K4576" s="6">
        <f>VLOOKUP(M4576,'BASE ARTICLE SAMUEL 25012023 v2'!$A$1:$K$1287,11,FALSE)</f>
        <v>0.54530000000000001</v>
      </c>
      <c r="L4576" s="6">
        <f t="shared" ref="L4576:L4597" si="573">E4576*K4576</f>
        <v>43.624000000000002</v>
      </c>
      <c r="M4576">
        <v>8110608018</v>
      </c>
      <c r="N4576" t="str">
        <f>VLOOKUP(M4576,'BASE ARTICLE SAMUEL 25012023 v1'!$A$2:$B$1287,2,FALSE)</f>
        <v>AN</v>
      </c>
      <c r="O4576">
        <f t="shared" si="571"/>
        <v>32.799999999999997</v>
      </c>
    </row>
    <row r="4577" spans="1:15" outlineLevel="2" x14ac:dyDescent="0.25">
      <c r="A4577" t="s">
        <v>2358</v>
      </c>
      <c r="B4577" s="74" t="str">
        <f t="shared" si="568"/>
        <v/>
      </c>
      <c r="D4577">
        <v>8210707018</v>
      </c>
      <c r="E4577">
        <v>36</v>
      </c>
      <c r="F4577" t="s">
        <v>1230</v>
      </c>
      <c r="G4577" s="71">
        <f>VLOOKUP(M4577,'BASE ARTICLE SAMUEL 25012023 v1'!$A$1:$F$1287,6,FALSE)</f>
        <v>0.24</v>
      </c>
      <c r="H4577" s="6">
        <f>VLOOKUP(M4577,'BASE ARTICLE SAMUEL 25012023 v2'!$A$1:$H$1287,8,FALSE)</f>
        <v>0.24</v>
      </c>
      <c r="I4577">
        <v>0.35</v>
      </c>
      <c r="J4577">
        <f t="shared" si="572"/>
        <v>12.6</v>
      </c>
      <c r="K4577" s="6">
        <f>VLOOKUP(M4577,'BASE ARTICLE SAMUEL 25012023 v2'!$A$1:$K$1287,11,FALSE)</f>
        <v>0.34999999199999998</v>
      </c>
      <c r="L4577" s="6">
        <f t="shared" si="573"/>
        <v>12.599999711999999</v>
      </c>
      <c r="M4577">
        <v>8210707018</v>
      </c>
      <c r="N4577" t="str">
        <f>VLOOKUP(M4577,'BASE ARTICLE SAMUEL 25012023 v1'!$A$2:$B$1287,2,FALSE)</f>
        <v>AN</v>
      </c>
      <c r="O4577">
        <f t="shared" si="571"/>
        <v>8.64</v>
      </c>
    </row>
    <row r="4578" spans="1:15" outlineLevel="2" x14ac:dyDescent="0.25">
      <c r="A4578" t="s">
        <v>2358</v>
      </c>
      <c r="B4578" s="74" t="str">
        <f t="shared" si="568"/>
        <v/>
      </c>
      <c r="D4578">
        <v>8412602518</v>
      </c>
      <c r="E4578">
        <v>6</v>
      </c>
      <c r="F4578" t="s">
        <v>1483</v>
      </c>
      <c r="G4578" s="71">
        <f>VLOOKUP(M4578,'BASE ARTICLE SAMUEL 25012023 v1'!$A$1:$F$1287,6,FALSE)</f>
        <v>0.04</v>
      </c>
      <c r="H4578" s="6">
        <f>VLOOKUP(M4578,'BASE ARTICLE SAMUEL 25012023 v2'!$A$1:$H$1287,8,FALSE)</f>
        <v>0.04</v>
      </c>
      <c r="I4578">
        <v>0.05</v>
      </c>
      <c r="J4578">
        <f t="shared" si="572"/>
        <v>0.30000000000000004</v>
      </c>
      <c r="K4578" s="6">
        <f>VLOOKUP(M4578,'BASE ARTICLE SAMUEL 25012023 v2'!$A$1:$K$1287,11,FALSE)</f>
        <v>0.05</v>
      </c>
      <c r="L4578" s="6">
        <f t="shared" si="573"/>
        <v>0.30000000000000004</v>
      </c>
      <c r="M4578">
        <v>8412602518</v>
      </c>
      <c r="N4578" t="str">
        <f>VLOOKUP(M4578,'BASE ARTICLE SAMUEL 25012023 v1'!$A$2:$B$1287,2,FALSE)</f>
        <v>AN</v>
      </c>
      <c r="O4578">
        <f t="shared" si="571"/>
        <v>0.24</v>
      </c>
    </row>
    <row r="4579" spans="1:15" outlineLevel="2" x14ac:dyDescent="0.25">
      <c r="A4579" t="s">
        <v>2358</v>
      </c>
      <c r="B4579" s="74" t="str">
        <f t="shared" si="568"/>
        <v/>
      </c>
      <c r="D4579">
        <v>8434000618</v>
      </c>
      <c r="E4579">
        <v>6</v>
      </c>
      <c r="F4579" t="s">
        <v>1485</v>
      </c>
      <c r="G4579" s="71">
        <f>VLOOKUP(M4579,'BASE ARTICLE SAMUEL 25012023 v1'!$A$1:$F$1287,6,FALSE)</f>
        <v>0.02</v>
      </c>
      <c r="H4579" s="6">
        <f>VLOOKUP(M4579,'BASE ARTICLE SAMUEL 25012023 v2'!$A$1:$H$1287,8,FALSE)</f>
        <v>0.02</v>
      </c>
      <c r="I4579">
        <v>0.03</v>
      </c>
      <c r="J4579">
        <f t="shared" si="572"/>
        <v>0.18</v>
      </c>
      <c r="K4579" s="6">
        <f>VLOOKUP(M4579,'BASE ARTICLE SAMUEL 25012023 v2'!$A$1:$K$1287,11,FALSE)</f>
        <v>0.03</v>
      </c>
      <c r="L4579" s="6">
        <f t="shared" si="573"/>
        <v>0.18</v>
      </c>
      <c r="M4579">
        <v>8434000618</v>
      </c>
      <c r="N4579" t="str">
        <f>VLOOKUP(M4579,'BASE ARTICLE SAMUEL 25012023 v1'!$A$2:$B$1287,2,FALSE)</f>
        <v>AN</v>
      </c>
      <c r="O4579">
        <f t="shared" si="571"/>
        <v>0.12</v>
      </c>
    </row>
    <row r="4580" spans="1:15" outlineLevel="2" x14ac:dyDescent="0.25">
      <c r="A4580" t="s">
        <v>2358</v>
      </c>
      <c r="B4580" s="74" t="str">
        <f t="shared" si="568"/>
        <v/>
      </c>
      <c r="D4580">
        <v>8710605018</v>
      </c>
      <c r="E4580">
        <v>1</v>
      </c>
      <c r="F4580" t="s">
        <v>1896</v>
      </c>
      <c r="G4580" s="71">
        <f>VLOOKUP(M4580,'BASE ARTICLE SAMUEL 25012023 v1'!$A$1:$F$1287,6,FALSE)</f>
        <v>0.2</v>
      </c>
      <c r="H4580" s="6">
        <f>VLOOKUP(M4580,'BASE ARTICLE SAMUEL 25012023 v2'!$A$1:$H$1287,8,FALSE)</f>
        <v>0.2</v>
      </c>
      <c r="I4580">
        <v>0.3</v>
      </c>
      <c r="J4580">
        <f t="shared" si="572"/>
        <v>0.3</v>
      </c>
      <c r="K4580" s="6">
        <f>VLOOKUP(M4580,'BASE ARTICLE SAMUEL 25012023 v2'!$A$1:$K$1287,11,FALSE)</f>
        <v>0.30000000000000004</v>
      </c>
      <c r="L4580" s="6">
        <f t="shared" si="573"/>
        <v>0.30000000000000004</v>
      </c>
      <c r="M4580">
        <v>8710605018</v>
      </c>
      <c r="N4580" t="str">
        <f>VLOOKUP(M4580,'BASE ARTICLE SAMUEL 25012023 v1'!$A$2:$B$1287,2,FALSE)</f>
        <v>AN</v>
      </c>
      <c r="O4580">
        <f t="shared" si="571"/>
        <v>0.2</v>
      </c>
    </row>
    <row r="4581" spans="1:15" outlineLevel="2" x14ac:dyDescent="0.25">
      <c r="A4581" t="s">
        <v>2358</v>
      </c>
      <c r="B4581" s="74" t="str">
        <f t="shared" si="568"/>
        <v/>
      </c>
      <c r="D4581" t="s">
        <v>1174</v>
      </c>
      <c r="E4581">
        <v>2</v>
      </c>
      <c r="F4581" t="s">
        <v>1175</v>
      </c>
      <c r="G4581" s="71">
        <f>VLOOKUP(M4581,'BASE ARTICLE SAMUEL 25012023 v1'!$A$1:$F$1287,6,FALSE)</f>
        <v>8.26</v>
      </c>
      <c r="H4581" s="6">
        <f>VLOOKUP(M4581,'BASE ARTICLE SAMUEL 25012023 v2'!$A$1:$H$1287,8,FALSE)</f>
        <v>9.1</v>
      </c>
      <c r="I4581">
        <v>12.39</v>
      </c>
      <c r="J4581">
        <f t="shared" si="572"/>
        <v>24.78</v>
      </c>
      <c r="K4581" s="6">
        <f>VLOOKUP(M4581,'BASE ARTICLE SAMUEL 25012023 v2'!$A$1:$K$1287,11,FALSE)</f>
        <v>13.65</v>
      </c>
      <c r="L4581" s="6">
        <f t="shared" si="573"/>
        <v>27.3</v>
      </c>
      <c r="M4581" t="s">
        <v>1174</v>
      </c>
      <c r="N4581" t="str">
        <f>VLOOKUP(M4581,'BASE ARTICLE SAMUEL 25012023 v1'!$A$2:$B$1287,2,FALSE)</f>
        <v>AS</v>
      </c>
      <c r="O4581">
        <f t="shared" si="571"/>
        <v>18.2</v>
      </c>
    </row>
    <row r="4582" spans="1:15" outlineLevel="2" x14ac:dyDescent="0.25">
      <c r="A4582" t="s">
        <v>2358</v>
      </c>
      <c r="B4582" s="74" t="str">
        <f t="shared" si="568"/>
        <v/>
      </c>
      <c r="D4582" t="s">
        <v>1168</v>
      </c>
      <c r="E4582">
        <v>9.44</v>
      </c>
      <c r="F4582" t="s">
        <v>1169</v>
      </c>
      <c r="G4582" s="71">
        <f>VLOOKUP(M4582,'BASE ARTICLE SAMUEL 25012023 v1'!$A$1:$F$1287,6,FALSE)</f>
        <v>7.4</v>
      </c>
      <c r="H4582" s="6">
        <f>VLOOKUP(M4582,'BASE ARTICLE SAMUEL 25012023 v2'!$A$1:$H$1287,8,FALSE)</f>
        <v>7.77</v>
      </c>
      <c r="I4582">
        <v>11.1</v>
      </c>
      <c r="J4582">
        <f t="shared" si="572"/>
        <v>104.78399999999999</v>
      </c>
      <c r="K4582" s="6">
        <f>VLOOKUP(M4582,'BASE ARTICLE SAMUEL 25012023 v2'!$A$1:$K$1287,11,FALSE)</f>
        <v>11.654999999999999</v>
      </c>
      <c r="L4582" s="6">
        <f t="shared" si="573"/>
        <v>110.02319999999999</v>
      </c>
      <c r="M4582" t="s">
        <v>1168</v>
      </c>
      <c r="N4582" t="str">
        <f>VLOOKUP(M4582,'BASE ARTICLE SAMUEL 25012023 v1'!$A$2:$B$1287,2,FALSE)</f>
        <v>AS</v>
      </c>
      <c r="O4582">
        <f t="shared" si="571"/>
        <v>73.348799999999997</v>
      </c>
    </row>
    <row r="4583" spans="1:15" outlineLevel="2" x14ac:dyDescent="0.25">
      <c r="A4583" t="s">
        <v>2358</v>
      </c>
      <c r="B4583" s="74" t="str">
        <f t="shared" si="568"/>
        <v/>
      </c>
      <c r="D4583" t="s">
        <v>2491</v>
      </c>
      <c r="E4583">
        <v>1</v>
      </c>
      <c r="F4583" t="s">
        <v>2492</v>
      </c>
      <c r="G4583" s="71">
        <f>VLOOKUP(M4583,'BASE ARTICLE SAMUEL 25012023 v1'!$A$1:$F$1287,6,FALSE)</f>
        <v>0.67</v>
      </c>
      <c r="H4583" s="6">
        <f>VLOOKUP(M4583,'BASE ARTICLE SAMUEL 25012023 v2'!$A$1:$H$1287,8,FALSE)</f>
        <v>0.67</v>
      </c>
      <c r="I4583">
        <v>0.73699999999999999</v>
      </c>
      <c r="J4583">
        <f t="shared" si="572"/>
        <v>0.73699999999999999</v>
      </c>
      <c r="K4583" s="6">
        <f>VLOOKUP(M4583,'BASE ARTICLE SAMUEL 25012023 v2'!$A$1:$K$1287,11,FALSE)</f>
        <v>0.7370000000000001</v>
      </c>
      <c r="L4583" s="6">
        <f t="shared" si="573"/>
        <v>0.7370000000000001</v>
      </c>
      <c r="M4583" t="s">
        <v>2491</v>
      </c>
      <c r="N4583" t="str">
        <f>VLOOKUP(M4583,'BASE ARTICLE SAMUEL 25012023 v1'!$A$2:$B$1287,2,FALSE)</f>
        <v>AN</v>
      </c>
      <c r="O4583">
        <f t="shared" si="571"/>
        <v>0.67</v>
      </c>
    </row>
    <row r="4584" spans="1:15" outlineLevel="2" x14ac:dyDescent="0.25">
      <c r="A4584" t="s">
        <v>2358</v>
      </c>
      <c r="B4584" s="74" t="str">
        <f t="shared" si="568"/>
        <v/>
      </c>
      <c r="D4584" t="s">
        <v>1194</v>
      </c>
      <c r="E4584">
        <v>5</v>
      </c>
      <c r="F4584" t="s">
        <v>1195</v>
      </c>
      <c r="G4584" s="71">
        <f>VLOOKUP(M4584,'BASE ARTICLE SAMUEL 25012023 v1'!$A$1:$F$1287,6,FALSE)</f>
        <v>18.3</v>
      </c>
      <c r="H4584" s="6">
        <f>VLOOKUP(M4584,'BASE ARTICLE SAMUEL 25012023 v2'!$A$1:$H$1287,8,FALSE)</f>
        <v>3.0500000000000003</v>
      </c>
      <c r="I4584">
        <v>5.18</v>
      </c>
      <c r="J4584">
        <f t="shared" si="572"/>
        <v>25.9</v>
      </c>
      <c r="K4584" s="6">
        <f>VLOOKUP(M4584,'BASE ARTICLE SAMUEL 25012023 v2'!$A$1:$K$1287,11,FALSE)</f>
        <v>5.1850000000000005</v>
      </c>
      <c r="L4584" s="6">
        <f t="shared" si="573"/>
        <v>25.925000000000004</v>
      </c>
      <c r="M4584" t="s">
        <v>1194</v>
      </c>
      <c r="N4584" t="str">
        <f>VLOOKUP(M4584,'BASE ARTICLE SAMUEL 25012023 v1'!$A$2:$B$1287,2,FALSE)</f>
        <v>AN</v>
      </c>
      <c r="O4584">
        <f t="shared" si="571"/>
        <v>15.250000000000002</v>
      </c>
    </row>
    <row r="4585" spans="1:15" outlineLevel="2" x14ac:dyDescent="0.25">
      <c r="A4585" t="s">
        <v>2358</v>
      </c>
      <c r="B4585" s="74" t="str">
        <f t="shared" si="568"/>
        <v/>
      </c>
      <c r="D4585" t="s">
        <v>200</v>
      </c>
      <c r="E4585">
        <v>1</v>
      </c>
      <c r="F4585" t="s">
        <v>201</v>
      </c>
      <c r="G4585" s="71">
        <f>VLOOKUP(M4585,'BASE ARTICLE SAMUEL 25012023 v1'!$A$1:$F$1287,6,FALSE)</f>
        <v>18.350000000000001</v>
      </c>
      <c r="H4585" s="6">
        <f>VLOOKUP(M4585,'BASE ARTICLE SAMUEL 25012023 v2'!$A$1:$H$1287,8,FALSE)</f>
        <v>18.350000000000001</v>
      </c>
      <c r="I4585">
        <v>23.95</v>
      </c>
      <c r="J4585">
        <f t="shared" si="572"/>
        <v>23.95</v>
      </c>
      <c r="K4585" s="6">
        <f>VLOOKUP(M4585,'BASE ARTICLE SAMUEL 25012023 v2'!$A$1:$K$1287,11,FALSE)</f>
        <v>23.855000000000004</v>
      </c>
      <c r="L4585" s="6">
        <f t="shared" si="573"/>
        <v>23.855000000000004</v>
      </c>
      <c r="M4585" t="s">
        <v>200</v>
      </c>
      <c r="N4585" t="str">
        <f>VLOOKUP(M4585,'BASE ARTICLE SAMUEL 25012023 v1'!$A$2:$B$1287,2,FALSE)</f>
        <v>AS</v>
      </c>
      <c r="O4585">
        <f t="shared" si="571"/>
        <v>18.350000000000001</v>
      </c>
    </row>
    <row r="4586" spans="1:15" outlineLevel="2" x14ac:dyDescent="0.25">
      <c r="A4586" t="s">
        <v>2358</v>
      </c>
      <c r="B4586" s="74" t="str">
        <f t="shared" si="568"/>
        <v/>
      </c>
      <c r="D4586" t="s">
        <v>1609</v>
      </c>
      <c r="E4586">
        <v>2</v>
      </c>
      <c r="F4586" t="s">
        <v>1610</v>
      </c>
      <c r="G4586" s="71">
        <f>VLOOKUP(M4586,'BASE ARTICLE SAMUEL 25012023 v1'!$A$1:$F$1287,6,FALSE)</f>
        <v>0</v>
      </c>
      <c r="H4586" s="6">
        <f>VLOOKUP(M4586,'BASE ARTICLE SAMUEL 25012023 v2'!$A$1:$H$1287,8,FALSE)</f>
        <v>0</v>
      </c>
      <c r="I4586">
        <v>8.84</v>
      </c>
      <c r="J4586">
        <f t="shared" si="572"/>
        <v>17.68</v>
      </c>
      <c r="K4586" s="6">
        <f>VLOOKUP(M4586,'BASE ARTICLE SAMUEL 25012023 v2'!$A$1:$K$1287,11,FALSE)</f>
        <v>8.84</v>
      </c>
      <c r="L4586" s="6">
        <f t="shared" si="573"/>
        <v>17.68</v>
      </c>
      <c r="M4586" t="s">
        <v>1609</v>
      </c>
      <c r="N4586" t="str">
        <f>VLOOKUP(M4586,'BASE ARTICLE SAMUEL 25012023 v1'!$A$2:$B$1287,2,FALSE)</f>
        <v>Z</v>
      </c>
      <c r="O4586">
        <f t="shared" si="571"/>
        <v>0</v>
      </c>
    </row>
    <row r="4587" spans="1:15" outlineLevel="2" x14ac:dyDescent="0.25">
      <c r="A4587" t="s">
        <v>2358</v>
      </c>
      <c r="B4587" s="74" t="str">
        <f t="shared" si="568"/>
        <v/>
      </c>
      <c r="D4587" t="s">
        <v>1425</v>
      </c>
      <c r="E4587">
        <v>2</v>
      </c>
      <c r="F4587" t="s">
        <v>1426</v>
      </c>
      <c r="G4587" s="71">
        <f>VLOOKUP(M4587,'BASE ARTICLE SAMUEL 25012023 v1'!$A$1:$F$1287,6,FALSE)</f>
        <v>10.07</v>
      </c>
      <c r="H4587" s="6">
        <f>VLOOKUP(M4587,'BASE ARTICLE SAMUEL 25012023 v2'!$A$1:$H$1287,8,FALSE)</f>
        <v>10.07</v>
      </c>
      <c r="I4587">
        <v>15.11</v>
      </c>
      <c r="J4587">
        <f t="shared" si="572"/>
        <v>30.22</v>
      </c>
      <c r="K4587" s="6">
        <f>VLOOKUP(M4587,'BASE ARTICLE SAMUEL 25012023 v2'!$A$1:$K$1287,11,FALSE)</f>
        <v>15.105</v>
      </c>
      <c r="L4587" s="6">
        <f t="shared" si="573"/>
        <v>30.21</v>
      </c>
      <c r="M4587" t="s">
        <v>1425</v>
      </c>
      <c r="N4587" t="str">
        <f>VLOOKUP(M4587,'BASE ARTICLE SAMUEL 25012023 v1'!$A$2:$B$1287,2,FALSE)</f>
        <v>AN</v>
      </c>
      <c r="O4587">
        <f t="shared" si="571"/>
        <v>20.14</v>
      </c>
    </row>
    <row r="4588" spans="1:15" outlineLevel="2" x14ac:dyDescent="0.25">
      <c r="A4588" t="s">
        <v>2358</v>
      </c>
      <c r="B4588" s="74" t="str">
        <f t="shared" si="568"/>
        <v/>
      </c>
      <c r="D4588" t="s">
        <v>1603</v>
      </c>
      <c r="E4588">
        <v>2.2000000000000002</v>
      </c>
      <c r="F4588" t="s">
        <v>1604</v>
      </c>
      <c r="G4588" s="71">
        <f>VLOOKUP(M4588,'BASE ARTICLE SAMUEL 25012023 v1'!$A$1:$F$1287,6,FALSE)</f>
        <v>50</v>
      </c>
      <c r="H4588" s="6">
        <f>VLOOKUP(M4588,'BASE ARTICLE SAMUEL 25012023 v2'!$A$1:$H$1287,8,FALSE)</f>
        <v>0</v>
      </c>
      <c r="I4588">
        <v>75</v>
      </c>
      <c r="J4588">
        <f t="shared" si="572"/>
        <v>165</v>
      </c>
      <c r="K4588" s="6">
        <f>VLOOKUP(M4588,'BASE ARTICLE SAMUEL 25012023 v2'!$A$1:$K$1287,11,FALSE)</f>
        <v>75</v>
      </c>
      <c r="L4588" s="6">
        <f t="shared" si="573"/>
        <v>165</v>
      </c>
      <c r="M4588" t="s">
        <v>1603</v>
      </c>
      <c r="N4588" t="str">
        <f>VLOOKUP(M4588,'BASE ARTICLE SAMUEL 25012023 v1'!$A$2:$B$1287,2,FALSE)</f>
        <v>AN</v>
      </c>
      <c r="O4588">
        <f t="shared" si="571"/>
        <v>0</v>
      </c>
    </row>
    <row r="4589" spans="1:15" outlineLevel="2" x14ac:dyDescent="0.25">
      <c r="A4589" t="s">
        <v>2358</v>
      </c>
      <c r="B4589" s="74" t="str">
        <f t="shared" si="568"/>
        <v/>
      </c>
      <c r="D4589" t="s">
        <v>1605</v>
      </c>
      <c r="E4589">
        <v>2</v>
      </c>
      <c r="F4589" t="s">
        <v>1606</v>
      </c>
      <c r="G4589" s="71">
        <f>VLOOKUP(M4589,'BASE ARTICLE SAMUEL 25012023 v1'!$A$1:$F$1287,6,FALSE)</f>
        <v>31.92</v>
      </c>
      <c r="H4589" s="6">
        <f>VLOOKUP(M4589,'BASE ARTICLE SAMUEL 25012023 v2'!$A$1:$H$1287,8,FALSE)</f>
        <v>31.92</v>
      </c>
      <c r="I4589">
        <v>38.69</v>
      </c>
      <c r="J4589">
        <f t="shared" si="572"/>
        <v>77.38</v>
      </c>
      <c r="K4589" s="6">
        <f>VLOOKUP(M4589,'BASE ARTICLE SAMUEL 25012023 v2'!$A$1:$K$1287,11,FALSE)</f>
        <v>42.453600000000002</v>
      </c>
      <c r="L4589" s="6">
        <f t="shared" si="573"/>
        <v>84.907200000000003</v>
      </c>
      <c r="M4589" t="s">
        <v>1605</v>
      </c>
      <c r="N4589" t="str">
        <f>VLOOKUP(M4589,'BASE ARTICLE SAMUEL 25012023 v1'!$A$2:$B$1287,2,FALSE)</f>
        <v>AN</v>
      </c>
      <c r="O4589">
        <f t="shared" si="571"/>
        <v>63.84</v>
      </c>
    </row>
    <row r="4590" spans="1:15" outlineLevel="2" x14ac:dyDescent="0.25">
      <c r="A4590" t="s">
        <v>2358</v>
      </c>
      <c r="B4590" s="74" t="str">
        <f t="shared" si="568"/>
        <v/>
      </c>
      <c r="D4590" t="s">
        <v>1411</v>
      </c>
      <c r="E4590">
        <v>2</v>
      </c>
      <c r="F4590" t="s">
        <v>1412</v>
      </c>
      <c r="G4590" s="71">
        <f>VLOOKUP(M4590,'BASE ARTICLE SAMUEL 25012023 v1'!$A$1:$F$1287,6,FALSE)</f>
        <v>45.09</v>
      </c>
      <c r="H4590" s="6">
        <f>VLOOKUP(M4590,'BASE ARTICLE SAMUEL 25012023 v2'!$A$1:$H$1287,8,FALSE)</f>
        <v>45.09</v>
      </c>
      <c r="I4590">
        <v>67.64</v>
      </c>
      <c r="J4590">
        <f t="shared" si="572"/>
        <v>135.28</v>
      </c>
      <c r="K4590" s="6">
        <f>VLOOKUP(M4590,'BASE ARTICLE SAMUEL 25012023 v2'!$A$1:$K$1287,11,FALSE)</f>
        <v>67.635000000000005</v>
      </c>
      <c r="L4590" s="6">
        <f t="shared" si="573"/>
        <v>135.27000000000001</v>
      </c>
      <c r="M4590" t="s">
        <v>1411</v>
      </c>
      <c r="N4590" t="str">
        <f>VLOOKUP(M4590,'BASE ARTICLE SAMUEL 25012023 v1'!$A$2:$B$1287,2,FALSE)</f>
        <v>AN</v>
      </c>
      <c r="O4590">
        <f t="shared" si="571"/>
        <v>90.18</v>
      </c>
    </row>
    <row r="4591" spans="1:15" outlineLevel="2" x14ac:dyDescent="0.25">
      <c r="A4591" t="s">
        <v>2358</v>
      </c>
      <c r="B4591" s="74" t="str">
        <f t="shared" si="568"/>
        <v/>
      </c>
      <c r="D4591" t="s">
        <v>1607</v>
      </c>
      <c r="E4591">
        <v>2</v>
      </c>
      <c r="F4591" t="s">
        <v>1608</v>
      </c>
      <c r="G4591" s="71">
        <f>VLOOKUP(M4591,'BASE ARTICLE SAMUEL 25012023 v1'!$A$1:$F$1287,6,FALSE)</f>
        <v>0</v>
      </c>
      <c r="H4591" s="6">
        <f>VLOOKUP(M4591,'BASE ARTICLE SAMUEL 25012023 v2'!$A$1:$H$1287,8,FALSE)</f>
        <v>0</v>
      </c>
      <c r="I4591">
        <v>5.65</v>
      </c>
      <c r="J4591">
        <f t="shared" si="572"/>
        <v>11.3</v>
      </c>
      <c r="K4591" s="6">
        <f>VLOOKUP(M4591,'BASE ARTICLE SAMUEL 25012023 v2'!$A$1:$K$1287,11,FALSE)</f>
        <v>0</v>
      </c>
      <c r="L4591" s="6">
        <f t="shared" si="573"/>
        <v>0</v>
      </c>
      <c r="M4591" t="s">
        <v>1607</v>
      </c>
      <c r="N4591" t="str">
        <f>VLOOKUP(M4591,'BASE ARTICLE SAMUEL 25012023 v1'!$A$2:$B$1287,2,FALSE)</f>
        <v>AN</v>
      </c>
      <c r="O4591">
        <f t="shared" si="571"/>
        <v>0</v>
      </c>
    </row>
    <row r="4592" spans="1:15" outlineLevel="2" x14ac:dyDescent="0.25">
      <c r="A4592" t="s">
        <v>2358</v>
      </c>
      <c r="B4592" s="74" t="str">
        <f t="shared" si="568"/>
        <v/>
      </c>
      <c r="D4592" t="s">
        <v>1440</v>
      </c>
      <c r="E4592">
        <v>2</v>
      </c>
      <c r="F4592" t="s">
        <v>1441</v>
      </c>
      <c r="G4592" s="71">
        <f>VLOOKUP(M4592,'BASE ARTICLE SAMUEL 25012023 v1'!$A$1:$F$1287,6,FALSE)</f>
        <v>6.22</v>
      </c>
      <c r="H4592" s="6">
        <f>VLOOKUP(M4592,'BASE ARTICLE SAMUEL 25012023 v2'!$A$1:$H$1287,8,FALSE)</f>
        <v>6.22</v>
      </c>
      <c r="I4592">
        <v>9.32</v>
      </c>
      <c r="J4592">
        <f t="shared" si="572"/>
        <v>18.64</v>
      </c>
      <c r="K4592" s="6">
        <f>VLOOKUP(M4592,'BASE ARTICLE SAMUEL 25012023 v2'!$A$1:$K$1287,11,FALSE)</f>
        <v>9.33</v>
      </c>
      <c r="L4592" s="6">
        <f t="shared" si="573"/>
        <v>18.66</v>
      </c>
      <c r="M4592" t="s">
        <v>1440</v>
      </c>
      <c r="N4592" t="str">
        <f>VLOOKUP(M4592,'BASE ARTICLE SAMUEL 25012023 v1'!$A$2:$B$1287,2,FALSE)</f>
        <v>AN</v>
      </c>
      <c r="O4592">
        <f t="shared" si="571"/>
        <v>12.44</v>
      </c>
    </row>
    <row r="4593" spans="1:15" outlineLevel="2" x14ac:dyDescent="0.25">
      <c r="A4593" t="s">
        <v>2358</v>
      </c>
      <c r="B4593" s="74" t="str">
        <f t="shared" si="568"/>
        <v/>
      </c>
      <c r="D4593" t="s">
        <v>1361</v>
      </c>
      <c r="E4593">
        <v>16</v>
      </c>
      <c r="F4593" t="s">
        <v>1362</v>
      </c>
      <c r="G4593" s="71">
        <f>VLOOKUP(M4593,'BASE ARTICLE SAMUEL 25012023 v1'!$A$1:$F$1287,6,FALSE)</f>
        <v>0.54</v>
      </c>
      <c r="H4593" s="6">
        <f>VLOOKUP(M4593,'BASE ARTICLE SAMUEL 25012023 v2'!$A$1:$H$1287,8,FALSE)</f>
        <v>0.54</v>
      </c>
      <c r="I4593">
        <v>0.81</v>
      </c>
      <c r="J4593">
        <f t="shared" si="572"/>
        <v>12.96</v>
      </c>
      <c r="K4593" s="6">
        <f>VLOOKUP(M4593,'BASE ARTICLE SAMUEL 25012023 v2'!$A$1:$K$1287,11,FALSE)</f>
        <v>0.81</v>
      </c>
      <c r="L4593" s="6">
        <f t="shared" si="573"/>
        <v>12.96</v>
      </c>
      <c r="M4593" t="s">
        <v>1361</v>
      </c>
      <c r="N4593" t="str">
        <f>VLOOKUP(M4593,'BASE ARTICLE SAMUEL 25012023 v1'!$A$2:$B$1287,2,FALSE)</f>
        <v>AN</v>
      </c>
      <c r="O4593">
        <f t="shared" si="571"/>
        <v>8.64</v>
      </c>
    </row>
    <row r="4594" spans="1:15" outlineLevel="2" x14ac:dyDescent="0.25">
      <c r="A4594" t="s">
        <v>2358</v>
      </c>
      <c r="B4594" s="74" t="str">
        <f t="shared" si="568"/>
        <v/>
      </c>
      <c r="D4594" t="s">
        <v>1187</v>
      </c>
      <c r="E4594">
        <v>3.5</v>
      </c>
      <c r="F4594" t="s">
        <v>1188</v>
      </c>
      <c r="G4594" s="71">
        <f>VLOOKUP(M4594,'BASE ARTICLE SAMUEL 25012023 v1'!$A$1:$F$1287,6,FALSE)</f>
        <v>22</v>
      </c>
      <c r="H4594" s="6">
        <f>VLOOKUP(M4594,'BASE ARTICLE SAMUEL 25012023 v2'!$A$1:$H$1287,8,FALSE)</f>
        <v>3.63</v>
      </c>
      <c r="I4594">
        <v>5.18</v>
      </c>
      <c r="J4594">
        <f t="shared" si="572"/>
        <v>18.13</v>
      </c>
      <c r="K4594" s="6">
        <f>VLOOKUP(M4594,'BASE ARTICLE SAMUEL 25012023 v2'!$A$1:$K$1287,11,FALSE)</f>
        <v>5.4450000000000003</v>
      </c>
      <c r="L4594" s="6">
        <f t="shared" si="573"/>
        <v>19.057500000000001</v>
      </c>
      <c r="M4594" t="s">
        <v>1187</v>
      </c>
      <c r="N4594" t="str">
        <f>VLOOKUP(M4594,'BASE ARTICLE SAMUEL 25012023 v1'!$A$2:$B$1287,2,FALSE)</f>
        <v>AN</v>
      </c>
      <c r="O4594">
        <f t="shared" si="571"/>
        <v>12.705</v>
      </c>
    </row>
    <row r="4595" spans="1:15" outlineLevel="2" x14ac:dyDescent="0.25">
      <c r="A4595" t="s">
        <v>2358</v>
      </c>
      <c r="B4595" s="74" t="str">
        <f t="shared" si="568"/>
        <v/>
      </c>
      <c r="D4595" t="s">
        <v>1587</v>
      </c>
      <c r="E4595">
        <v>4</v>
      </c>
      <c r="F4595" t="s">
        <v>1588</v>
      </c>
      <c r="G4595" s="71">
        <f>VLOOKUP(M4595,'BASE ARTICLE SAMUEL 25012023 v1'!$A$1:$F$1287,6,FALSE)</f>
        <v>0.37</v>
      </c>
      <c r="H4595" s="6">
        <f>VLOOKUP(M4595,'BASE ARTICLE SAMUEL 25012023 v2'!$A$1:$H$1287,8,FALSE)</f>
        <v>0.37</v>
      </c>
      <c r="I4595">
        <v>0.55000000000000004</v>
      </c>
      <c r="J4595">
        <f t="shared" si="572"/>
        <v>2.2000000000000002</v>
      </c>
      <c r="K4595" s="6">
        <f>VLOOKUP(M4595,'BASE ARTICLE SAMUEL 25012023 v2'!$A$1:$K$1287,11,FALSE)</f>
        <v>0.55000000000000004</v>
      </c>
      <c r="L4595" s="6">
        <f t="shared" si="573"/>
        <v>2.2000000000000002</v>
      </c>
      <c r="M4595" t="s">
        <v>1587</v>
      </c>
      <c r="N4595" t="str">
        <f>VLOOKUP(M4595,'BASE ARTICLE SAMUEL 25012023 v1'!$A$2:$B$1287,2,FALSE)</f>
        <v>AS</v>
      </c>
      <c r="O4595">
        <f t="shared" si="571"/>
        <v>1.48</v>
      </c>
    </row>
    <row r="4596" spans="1:15" outlineLevel="2" x14ac:dyDescent="0.25">
      <c r="A4596" t="s">
        <v>2358</v>
      </c>
      <c r="B4596" s="74" t="str">
        <f t="shared" si="568"/>
        <v/>
      </c>
      <c r="D4596" t="s">
        <v>1589</v>
      </c>
      <c r="E4596">
        <v>4</v>
      </c>
      <c r="F4596" t="s">
        <v>1590</v>
      </c>
      <c r="G4596" s="71">
        <f>VLOOKUP(M4596,'BASE ARTICLE SAMUEL 25012023 v1'!$A$1:$F$1287,6,FALSE)</f>
        <v>1.05</v>
      </c>
      <c r="H4596" s="6">
        <f>VLOOKUP(M4596,'BASE ARTICLE SAMUEL 25012023 v2'!$A$1:$H$1287,8,FALSE)</f>
        <v>1.05</v>
      </c>
      <c r="I4596">
        <v>1.58</v>
      </c>
      <c r="J4596">
        <f t="shared" si="572"/>
        <v>6.32</v>
      </c>
      <c r="K4596" s="6">
        <f>VLOOKUP(M4596,'BASE ARTICLE SAMUEL 25012023 v2'!$A$1:$K$1287,11,FALSE)</f>
        <v>1.58</v>
      </c>
      <c r="L4596" s="6">
        <f t="shared" si="573"/>
        <v>6.32</v>
      </c>
      <c r="M4596" t="s">
        <v>1589</v>
      </c>
      <c r="N4596" t="str">
        <f>VLOOKUP(M4596,'BASE ARTICLE SAMUEL 25012023 v1'!$A$2:$B$1287,2,FALSE)</f>
        <v>AS</v>
      </c>
      <c r="O4596">
        <f t="shared" si="571"/>
        <v>4.2</v>
      </c>
    </row>
    <row r="4597" spans="1:15" outlineLevel="2" x14ac:dyDescent="0.25">
      <c r="A4597" t="s">
        <v>2358</v>
      </c>
      <c r="B4597" s="74" t="str">
        <f t="shared" si="568"/>
        <v/>
      </c>
      <c r="D4597" t="s">
        <v>1546</v>
      </c>
      <c r="E4597">
        <v>2</v>
      </c>
      <c r="F4597" t="s">
        <v>1547</v>
      </c>
      <c r="G4597" s="71">
        <f>VLOOKUP(M4597,'BASE ARTICLE SAMUEL 25012023 v1'!$A$1:$F$1287,6,FALSE)</f>
        <v>5.2</v>
      </c>
      <c r="H4597" s="6">
        <f>VLOOKUP(M4597,'BASE ARTICLE SAMUEL 25012023 v2'!$A$1:$H$1287,8,FALSE)</f>
        <v>5.2</v>
      </c>
      <c r="I4597">
        <v>5.72</v>
      </c>
      <c r="J4597">
        <f t="shared" si="572"/>
        <v>11.44</v>
      </c>
      <c r="K4597" s="6">
        <f>VLOOKUP(M4597,'BASE ARTICLE SAMUEL 25012023 v2'!$A$1:$K$1287,11,FALSE)</f>
        <v>5.7200000000000006</v>
      </c>
      <c r="L4597" s="6">
        <f t="shared" si="573"/>
        <v>11.440000000000001</v>
      </c>
      <c r="M4597" t="s">
        <v>1546</v>
      </c>
      <c r="N4597" t="str">
        <f>VLOOKUP(M4597,'BASE ARTICLE SAMUEL 25012023 v1'!$A$2:$B$1287,2,FALSE)</f>
        <v>AN</v>
      </c>
      <c r="O4597">
        <f t="shared" si="571"/>
        <v>10.4</v>
      </c>
    </row>
    <row r="4598" spans="1:15" outlineLevel="1" x14ac:dyDescent="0.25">
      <c r="A4598" s="74" t="s">
        <v>4362</v>
      </c>
      <c r="B4598" s="74" t="str">
        <f t="shared" si="568"/>
        <v>PCG2EH</v>
      </c>
      <c r="H4598" s="6" t="e">
        <f>VLOOKUP(M4598,'BASE ARTICLE SAMUEL 25012023 v2'!$A$1:$H$1287,8,FALSE)</f>
        <v>#N/A</v>
      </c>
      <c r="K4598" s="6" t="e">
        <f>VLOOKUP(M4598,'BASE ARTICLE SAMUEL 25012023 v2'!$A$1:$K$1287,11,FALSE)</f>
        <v>#N/A</v>
      </c>
      <c r="L4598" s="6">
        <f>SUBTOTAL(9,L4576:L4597)</f>
        <v>748.54889971200009</v>
      </c>
      <c r="O4598">
        <f>SUBTOTAL(9,O4576:O4597)</f>
        <v>391.84379999999993</v>
      </c>
    </row>
    <row r="4599" spans="1:15" outlineLevel="2" x14ac:dyDescent="0.25">
      <c r="A4599" t="s">
        <v>1290</v>
      </c>
      <c r="B4599" s="74" t="str">
        <f t="shared" si="568"/>
        <v/>
      </c>
      <c r="D4599">
        <v>8110608018</v>
      </c>
      <c r="E4599">
        <v>130</v>
      </c>
      <c r="F4599" t="s">
        <v>1228</v>
      </c>
      <c r="G4599" s="71">
        <f>VLOOKUP(M4599,'BASE ARTICLE SAMUEL 25012023 v1'!$A$1:$F$1287,6,FALSE)</f>
        <v>0.41</v>
      </c>
      <c r="H4599" s="6">
        <f>VLOOKUP(M4599,'BASE ARTICLE SAMUEL 25012023 v2'!$A$1:$H$1287,8,FALSE)</f>
        <v>0.41</v>
      </c>
      <c r="I4599">
        <v>0.54500000000000004</v>
      </c>
      <c r="J4599">
        <f t="shared" ref="J4599:J4625" si="574">E4599*I4599</f>
        <v>70.850000000000009</v>
      </c>
      <c r="K4599" s="6">
        <f>VLOOKUP(M4599,'BASE ARTICLE SAMUEL 25012023 v2'!$A$1:$K$1287,11,FALSE)</f>
        <v>0.54530000000000001</v>
      </c>
      <c r="L4599" s="6">
        <f t="shared" ref="L4599:L4625" si="575">E4599*K4599</f>
        <v>70.888999999999996</v>
      </c>
      <c r="M4599">
        <v>8110608018</v>
      </c>
      <c r="N4599" t="str">
        <f>VLOOKUP(M4599,'BASE ARTICLE SAMUEL 25012023 v1'!$A$2:$B$1287,2,FALSE)</f>
        <v>AN</v>
      </c>
      <c r="O4599">
        <f t="shared" si="571"/>
        <v>53.3</v>
      </c>
    </row>
    <row r="4600" spans="1:15" outlineLevel="2" x14ac:dyDescent="0.25">
      <c r="A4600" t="s">
        <v>1290</v>
      </c>
      <c r="B4600" s="74" t="str">
        <f t="shared" si="568"/>
        <v/>
      </c>
      <c r="D4600">
        <v>8210603018</v>
      </c>
      <c r="E4600">
        <v>16</v>
      </c>
      <c r="F4600" t="s">
        <v>1229</v>
      </c>
      <c r="G4600" s="71">
        <f>VLOOKUP(M4600,'BASE ARTICLE SAMUEL 25012023 v1'!$A$1:$F$1287,6,FALSE)</f>
        <v>0.09</v>
      </c>
      <c r="H4600" s="6">
        <f>VLOOKUP(M4600,'BASE ARTICLE SAMUEL 25012023 v2'!$A$1:$H$1287,8,FALSE)</f>
        <v>0.09</v>
      </c>
      <c r="I4600">
        <v>0.14000000000000001</v>
      </c>
      <c r="J4600">
        <f t="shared" si="574"/>
        <v>2.2400000000000002</v>
      </c>
      <c r="K4600" s="6">
        <f>VLOOKUP(M4600,'BASE ARTICLE SAMUEL 25012023 v2'!$A$1:$K$1287,11,FALSE)</f>
        <v>0.14000000399999998</v>
      </c>
      <c r="L4600" s="6">
        <f t="shared" si="575"/>
        <v>2.2400000639999997</v>
      </c>
      <c r="M4600">
        <v>8210603018</v>
      </c>
      <c r="N4600" t="str">
        <f>VLOOKUP(M4600,'BASE ARTICLE SAMUEL 25012023 v1'!$A$2:$B$1287,2,FALSE)</f>
        <v>AN</v>
      </c>
      <c r="O4600">
        <f t="shared" si="571"/>
        <v>1.44</v>
      </c>
    </row>
    <row r="4601" spans="1:15" outlineLevel="2" x14ac:dyDescent="0.25">
      <c r="A4601" t="s">
        <v>1290</v>
      </c>
      <c r="B4601" s="74" t="str">
        <f t="shared" si="568"/>
        <v/>
      </c>
      <c r="D4601">
        <v>8210707018</v>
      </c>
      <c r="E4601">
        <v>44</v>
      </c>
      <c r="F4601" t="s">
        <v>1230</v>
      </c>
      <c r="G4601" s="71">
        <f>VLOOKUP(M4601,'BASE ARTICLE SAMUEL 25012023 v1'!$A$1:$F$1287,6,FALSE)</f>
        <v>0.24</v>
      </c>
      <c r="H4601" s="6">
        <f>VLOOKUP(M4601,'BASE ARTICLE SAMUEL 25012023 v2'!$A$1:$H$1287,8,FALSE)</f>
        <v>0.24</v>
      </c>
      <c r="I4601">
        <v>0.35</v>
      </c>
      <c r="J4601">
        <f t="shared" si="574"/>
        <v>15.399999999999999</v>
      </c>
      <c r="K4601" s="6">
        <f>VLOOKUP(M4601,'BASE ARTICLE SAMUEL 25012023 v2'!$A$1:$K$1287,11,FALSE)</f>
        <v>0.34999999199999998</v>
      </c>
      <c r="L4601" s="6">
        <f t="shared" si="575"/>
        <v>15.399999648</v>
      </c>
      <c r="M4601">
        <v>8210707018</v>
      </c>
      <c r="N4601" t="str">
        <f>VLOOKUP(M4601,'BASE ARTICLE SAMUEL 25012023 v1'!$A$2:$B$1287,2,FALSE)</f>
        <v>AN</v>
      </c>
      <c r="O4601">
        <f t="shared" si="571"/>
        <v>10.559999999999999</v>
      </c>
    </row>
    <row r="4602" spans="1:15" outlineLevel="2" x14ac:dyDescent="0.25">
      <c r="A4602" t="s">
        <v>1290</v>
      </c>
      <c r="B4602" s="74" t="str">
        <f t="shared" si="568"/>
        <v/>
      </c>
      <c r="D4602">
        <v>8412602518</v>
      </c>
      <c r="E4602">
        <v>8</v>
      </c>
      <c r="F4602" t="s">
        <v>1483</v>
      </c>
      <c r="G4602" s="71">
        <f>VLOOKUP(M4602,'BASE ARTICLE SAMUEL 25012023 v1'!$A$1:$F$1287,6,FALSE)</f>
        <v>0.04</v>
      </c>
      <c r="H4602" s="6">
        <f>VLOOKUP(M4602,'BASE ARTICLE SAMUEL 25012023 v2'!$A$1:$H$1287,8,FALSE)</f>
        <v>0.04</v>
      </c>
      <c r="I4602">
        <v>0.05</v>
      </c>
      <c r="J4602">
        <f t="shared" si="574"/>
        <v>0.4</v>
      </c>
      <c r="K4602" s="6">
        <f>VLOOKUP(M4602,'BASE ARTICLE SAMUEL 25012023 v2'!$A$1:$K$1287,11,FALSE)</f>
        <v>0.05</v>
      </c>
      <c r="L4602" s="6">
        <f t="shared" si="575"/>
        <v>0.4</v>
      </c>
      <c r="M4602">
        <v>8412602518</v>
      </c>
      <c r="N4602" t="str">
        <f>VLOOKUP(M4602,'BASE ARTICLE SAMUEL 25012023 v1'!$A$2:$B$1287,2,FALSE)</f>
        <v>AN</v>
      </c>
      <c r="O4602">
        <f t="shared" si="571"/>
        <v>0.32</v>
      </c>
    </row>
    <row r="4603" spans="1:15" outlineLevel="2" x14ac:dyDescent="0.25">
      <c r="A4603" t="s">
        <v>1290</v>
      </c>
      <c r="B4603" s="74" t="str">
        <f t="shared" si="568"/>
        <v/>
      </c>
      <c r="D4603">
        <v>8434000618</v>
      </c>
      <c r="E4603">
        <v>8</v>
      </c>
      <c r="F4603" t="s">
        <v>1485</v>
      </c>
      <c r="G4603" s="71">
        <f>VLOOKUP(M4603,'BASE ARTICLE SAMUEL 25012023 v1'!$A$1:$F$1287,6,FALSE)</f>
        <v>0.02</v>
      </c>
      <c r="H4603" s="6">
        <f>VLOOKUP(M4603,'BASE ARTICLE SAMUEL 25012023 v2'!$A$1:$H$1287,8,FALSE)</f>
        <v>0.02</v>
      </c>
      <c r="I4603">
        <v>0.03</v>
      </c>
      <c r="J4603">
        <f t="shared" si="574"/>
        <v>0.24</v>
      </c>
      <c r="K4603" s="6">
        <f>VLOOKUP(M4603,'BASE ARTICLE SAMUEL 25012023 v2'!$A$1:$K$1287,11,FALSE)</f>
        <v>0.03</v>
      </c>
      <c r="L4603" s="6">
        <f t="shared" si="575"/>
        <v>0.24</v>
      </c>
      <c r="M4603">
        <v>8434000618</v>
      </c>
      <c r="N4603" t="str">
        <f>VLOOKUP(M4603,'BASE ARTICLE SAMUEL 25012023 v1'!$A$2:$B$1287,2,FALSE)</f>
        <v>AN</v>
      </c>
      <c r="O4603">
        <f t="shared" si="571"/>
        <v>0.16</v>
      </c>
    </row>
    <row r="4604" spans="1:15" outlineLevel="2" x14ac:dyDescent="0.25">
      <c r="A4604" t="s">
        <v>1290</v>
      </c>
      <c r="B4604" s="74" t="str">
        <f t="shared" si="568"/>
        <v/>
      </c>
      <c r="D4604">
        <v>8710605018</v>
      </c>
      <c r="E4604">
        <v>8</v>
      </c>
      <c r="F4604" t="s">
        <v>1896</v>
      </c>
      <c r="G4604" s="71">
        <f>VLOOKUP(M4604,'BASE ARTICLE SAMUEL 25012023 v1'!$A$1:$F$1287,6,FALSE)</f>
        <v>0.2</v>
      </c>
      <c r="H4604" s="6">
        <f>VLOOKUP(M4604,'BASE ARTICLE SAMUEL 25012023 v2'!$A$1:$H$1287,8,FALSE)</f>
        <v>0.2</v>
      </c>
      <c r="I4604">
        <v>0.3</v>
      </c>
      <c r="J4604">
        <f t="shared" si="574"/>
        <v>2.4</v>
      </c>
      <c r="K4604" s="6">
        <f>VLOOKUP(M4604,'BASE ARTICLE SAMUEL 25012023 v2'!$A$1:$K$1287,11,FALSE)</f>
        <v>0.30000000000000004</v>
      </c>
      <c r="L4604" s="6">
        <f t="shared" si="575"/>
        <v>2.4000000000000004</v>
      </c>
      <c r="M4604">
        <v>8710605018</v>
      </c>
      <c r="N4604" t="str">
        <f>VLOOKUP(M4604,'BASE ARTICLE SAMUEL 25012023 v1'!$A$2:$B$1287,2,FALSE)</f>
        <v>AN</v>
      </c>
      <c r="O4604">
        <f t="shared" si="571"/>
        <v>1.6</v>
      </c>
    </row>
    <row r="4605" spans="1:15" outlineLevel="2" x14ac:dyDescent="0.25">
      <c r="A4605" t="s">
        <v>1290</v>
      </c>
      <c r="B4605" s="74" t="str">
        <f t="shared" si="568"/>
        <v/>
      </c>
      <c r="D4605" t="s">
        <v>1174</v>
      </c>
      <c r="E4605">
        <v>5</v>
      </c>
      <c r="F4605" t="s">
        <v>1175</v>
      </c>
      <c r="G4605" s="71">
        <f>VLOOKUP(M4605,'BASE ARTICLE SAMUEL 25012023 v1'!$A$1:$F$1287,6,FALSE)</f>
        <v>8.26</v>
      </c>
      <c r="H4605" s="6">
        <f>VLOOKUP(M4605,'BASE ARTICLE SAMUEL 25012023 v2'!$A$1:$H$1287,8,FALSE)</f>
        <v>9.1</v>
      </c>
      <c r="I4605">
        <v>12.39</v>
      </c>
      <c r="J4605">
        <f t="shared" si="574"/>
        <v>61.95</v>
      </c>
      <c r="K4605" s="6">
        <f>VLOOKUP(M4605,'BASE ARTICLE SAMUEL 25012023 v2'!$A$1:$K$1287,11,FALSE)</f>
        <v>13.65</v>
      </c>
      <c r="L4605" s="6">
        <f t="shared" si="575"/>
        <v>68.25</v>
      </c>
      <c r="M4605" t="s">
        <v>1174</v>
      </c>
      <c r="N4605" t="str">
        <f>VLOOKUP(M4605,'BASE ARTICLE SAMUEL 25012023 v1'!$A$2:$B$1287,2,FALSE)</f>
        <v>AS</v>
      </c>
      <c r="O4605">
        <f t="shared" si="571"/>
        <v>45.5</v>
      </c>
    </row>
    <row r="4606" spans="1:15" outlineLevel="2" x14ac:dyDescent="0.25">
      <c r="A4606" t="s">
        <v>1290</v>
      </c>
      <c r="B4606" s="74" t="str">
        <f t="shared" si="568"/>
        <v/>
      </c>
      <c r="D4606" t="s">
        <v>1168</v>
      </c>
      <c r="E4606">
        <v>15.56</v>
      </c>
      <c r="F4606" t="s">
        <v>1169</v>
      </c>
      <c r="G4606" s="71">
        <f>VLOOKUP(M4606,'BASE ARTICLE SAMUEL 25012023 v1'!$A$1:$F$1287,6,FALSE)</f>
        <v>7.4</v>
      </c>
      <c r="H4606" s="6">
        <f>VLOOKUP(M4606,'BASE ARTICLE SAMUEL 25012023 v2'!$A$1:$H$1287,8,FALSE)</f>
        <v>7.77</v>
      </c>
      <c r="I4606">
        <v>11.1</v>
      </c>
      <c r="J4606">
        <f t="shared" si="574"/>
        <v>172.71600000000001</v>
      </c>
      <c r="K4606" s="6">
        <f>VLOOKUP(M4606,'BASE ARTICLE SAMUEL 25012023 v2'!$A$1:$K$1287,11,FALSE)</f>
        <v>11.654999999999999</v>
      </c>
      <c r="L4606" s="6">
        <f t="shared" si="575"/>
        <v>181.3518</v>
      </c>
      <c r="M4606" t="s">
        <v>1168</v>
      </c>
      <c r="N4606" t="str">
        <f>VLOOKUP(M4606,'BASE ARTICLE SAMUEL 25012023 v1'!$A$2:$B$1287,2,FALSE)</f>
        <v>AS</v>
      </c>
      <c r="O4606">
        <f t="shared" si="571"/>
        <v>120.9012</v>
      </c>
    </row>
    <row r="4607" spans="1:15" outlineLevel="2" x14ac:dyDescent="0.25">
      <c r="A4607" t="s">
        <v>1290</v>
      </c>
      <c r="B4607" s="74" t="str">
        <f t="shared" si="568"/>
        <v/>
      </c>
      <c r="D4607" t="s">
        <v>2491</v>
      </c>
      <c r="E4607">
        <v>1</v>
      </c>
      <c r="F4607" t="s">
        <v>2492</v>
      </c>
      <c r="G4607" s="71">
        <f>VLOOKUP(M4607,'BASE ARTICLE SAMUEL 25012023 v1'!$A$1:$F$1287,6,FALSE)</f>
        <v>0.67</v>
      </c>
      <c r="H4607" s="6">
        <f>VLOOKUP(M4607,'BASE ARTICLE SAMUEL 25012023 v2'!$A$1:$H$1287,8,FALSE)</f>
        <v>0.67</v>
      </c>
      <c r="I4607">
        <v>0.73699999999999999</v>
      </c>
      <c r="J4607">
        <f t="shared" si="574"/>
        <v>0.73699999999999999</v>
      </c>
      <c r="K4607" s="6">
        <f>VLOOKUP(M4607,'BASE ARTICLE SAMUEL 25012023 v2'!$A$1:$K$1287,11,FALSE)</f>
        <v>0.7370000000000001</v>
      </c>
      <c r="L4607" s="6">
        <f t="shared" si="575"/>
        <v>0.7370000000000001</v>
      </c>
      <c r="M4607" t="s">
        <v>2491</v>
      </c>
      <c r="N4607" t="str">
        <f>VLOOKUP(M4607,'BASE ARTICLE SAMUEL 25012023 v1'!$A$2:$B$1287,2,FALSE)</f>
        <v>AN</v>
      </c>
      <c r="O4607">
        <f t="shared" si="571"/>
        <v>0.67</v>
      </c>
    </row>
    <row r="4608" spans="1:15" outlineLevel="2" x14ac:dyDescent="0.25">
      <c r="A4608" t="s">
        <v>1290</v>
      </c>
      <c r="B4608" s="74" t="str">
        <f t="shared" si="568"/>
        <v/>
      </c>
      <c r="D4608" t="s">
        <v>1194</v>
      </c>
      <c r="E4608">
        <v>9</v>
      </c>
      <c r="F4608" t="s">
        <v>1195</v>
      </c>
      <c r="G4608" s="71">
        <f>VLOOKUP(M4608,'BASE ARTICLE SAMUEL 25012023 v1'!$A$1:$F$1287,6,FALSE)</f>
        <v>18.3</v>
      </c>
      <c r="H4608" s="6">
        <f>VLOOKUP(M4608,'BASE ARTICLE SAMUEL 25012023 v2'!$A$1:$H$1287,8,FALSE)</f>
        <v>3.0500000000000003</v>
      </c>
      <c r="I4608">
        <v>5.18</v>
      </c>
      <c r="J4608">
        <f t="shared" si="574"/>
        <v>46.62</v>
      </c>
      <c r="K4608" s="6">
        <f>VLOOKUP(M4608,'BASE ARTICLE SAMUEL 25012023 v2'!$A$1:$K$1287,11,FALSE)</f>
        <v>5.1850000000000005</v>
      </c>
      <c r="L4608" s="6">
        <f t="shared" si="575"/>
        <v>46.665000000000006</v>
      </c>
      <c r="M4608" t="s">
        <v>1194</v>
      </c>
      <c r="N4608" t="str">
        <f>VLOOKUP(M4608,'BASE ARTICLE SAMUEL 25012023 v1'!$A$2:$B$1287,2,FALSE)</f>
        <v>AN</v>
      </c>
      <c r="O4608">
        <f t="shared" si="571"/>
        <v>27.450000000000003</v>
      </c>
    </row>
    <row r="4609" spans="1:15" outlineLevel="2" x14ac:dyDescent="0.25">
      <c r="A4609" t="s">
        <v>1290</v>
      </c>
      <c r="B4609" s="74" t="str">
        <f t="shared" si="568"/>
        <v/>
      </c>
      <c r="D4609" t="s">
        <v>200</v>
      </c>
      <c r="E4609">
        <v>1</v>
      </c>
      <c r="F4609" t="s">
        <v>201</v>
      </c>
      <c r="G4609" s="71">
        <f>VLOOKUP(M4609,'BASE ARTICLE SAMUEL 25012023 v1'!$A$1:$F$1287,6,FALSE)</f>
        <v>18.350000000000001</v>
      </c>
      <c r="H4609" s="6">
        <f>VLOOKUP(M4609,'BASE ARTICLE SAMUEL 25012023 v2'!$A$1:$H$1287,8,FALSE)</f>
        <v>18.350000000000001</v>
      </c>
      <c r="I4609">
        <v>23.95</v>
      </c>
      <c r="J4609">
        <f t="shared" si="574"/>
        <v>23.95</v>
      </c>
      <c r="K4609" s="6">
        <f>VLOOKUP(M4609,'BASE ARTICLE SAMUEL 25012023 v2'!$A$1:$K$1287,11,FALSE)</f>
        <v>23.855000000000004</v>
      </c>
      <c r="L4609" s="6">
        <f t="shared" si="575"/>
        <v>23.855000000000004</v>
      </c>
      <c r="M4609" t="s">
        <v>200</v>
      </c>
      <c r="N4609" t="str">
        <f>VLOOKUP(M4609,'BASE ARTICLE SAMUEL 25012023 v1'!$A$2:$B$1287,2,FALSE)</f>
        <v>AS</v>
      </c>
      <c r="O4609">
        <f t="shared" si="571"/>
        <v>18.350000000000001</v>
      </c>
    </row>
    <row r="4610" spans="1:15" outlineLevel="2" x14ac:dyDescent="0.25">
      <c r="A4610" t="s">
        <v>1290</v>
      </c>
      <c r="B4610" s="74" t="str">
        <f t="shared" si="568"/>
        <v/>
      </c>
      <c r="D4610" t="s">
        <v>1113</v>
      </c>
      <c r="E4610">
        <v>1</v>
      </c>
      <c r="F4610" t="s">
        <v>1114</v>
      </c>
      <c r="G4610" s="71">
        <f>VLOOKUP(M4610,'BASE ARTICLE SAMUEL 25012023 v1'!$A$1:$F$1287,6,FALSE)</f>
        <v>22.94</v>
      </c>
      <c r="H4610" s="6">
        <f>VLOOKUP(M4610,'BASE ARTICLE SAMUEL 25012023 v2'!$A$1:$H$1287,8,FALSE)</f>
        <v>22.94</v>
      </c>
      <c r="I4610">
        <v>29.6</v>
      </c>
      <c r="J4610">
        <f t="shared" si="574"/>
        <v>29.6</v>
      </c>
      <c r="K4610" s="6">
        <f>VLOOKUP(M4610,'BASE ARTICLE SAMUEL 25012023 v2'!$A$1:$K$1287,11,FALSE)</f>
        <v>29.822000000000003</v>
      </c>
      <c r="L4610" s="6">
        <f t="shared" si="575"/>
        <v>29.822000000000003</v>
      </c>
      <c r="M4610" t="s">
        <v>1113</v>
      </c>
      <c r="N4610" t="str">
        <f>VLOOKUP(M4610,'BASE ARTICLE SAMUEL 25012023 v1'!$A$2:$B$1287,2,FALSE)</f>
        <v>AS</v>
      </c>
      <c r="O4610">
        <f t="shared" si="571"/>
        <v>22.94</v>
      </c>
    </row>
    <row r="4611" spans="1:15" outlineLevel="2" x14ac:dyDescent="0.25">
      <c r="A4611" t="s">
        <v>1290</v>
      </c>
      <c r="B4611" s="74" t="str">
        <f t="shared" si="568"/>
        <v/>
      </c>
      <c r="D4611" t="s">
        <v>1418</v>
      </c>
      <c r="E4611">
        <v>2</v>
      </c>
      <c r="F4611" t="s">
        <v>1419</v>
      </c>
      <c r="G4611" s="71">
        <f>VLOOKUP(M4611,'BASE ARTICLE SAMUEL 25012023 v1'!$A$1:$F$1287,6,FALSE)</f>
        <v>8.06</v>
      </c>
      <c r="H4611" s="6">
        <f>VLOOKUP(M4611,'BASE ARTICLE SAMUEL 25012023 v2'!$A$1:$H$1287,8,FALSE)</f>
        <v>8.06</v>
      </c>
      <c r="I4611">
        <v>12.09</v>
      </c>
      <c r="J4611">
        <f t="shared" si="574"/>
        <v>24.18</v>
      </c>
      <c r="K4611" s="6">
        <f>VLOOKUP(M4611,'BASE ARTICLE SAMUEL 25012023 v2'!$A$1:$K$1287,11,FALSE)</f>
        <v>12.09</v>
      </c>
      <c r="L4611" s="6">
        <f t="shared" si="575"/>
        <v>24.18</v>
      </c>
      <c r="M4611" t="s">
        <v>1418</v>
      </c>
      <c r="N4611" t="str">
        <f>VLOOKUP(M4611,'BASE ARTICLE SAMUEL 25012023 v1'!$A$2:$B$1287,2,FALSE)</f>
        <v>AN</v>
      </c>
      <c r="O4611">
        <f t="shared" si="571"/>
        <v>16.12</v>
      </c>
    </row>
    <row r="4612" spans="1:15" outlineLevel="2" x14ac:dyDescent="0.25">
      <c r="A4612" t="s">
        <v>1290</v>
      </c>
      <c r="B4612" s="74" t="str">
        <f t="shared" ref="B4612:B4675" si="576">MID(A4612,7,100)</f>
        <v/>
      </c>
      <c r="D4612" t="s">
        <v>1421</v>
      </c>
      <c r="E4612">
        <v>4</v>
      </c>
      <c r="F4612" t="s">
        <v>1422</v>
      </c>
      <c r="G4612" s="71">
        <f>VLOOKUP(M4612,'BASE ARTICLE SAMUEL 25012023 v1'!$A$1:$F$1287,6,FALSE)</f>
        <v>8.48</v>
      </c>
      <c r="H4612" s="6">
        <f>VLOOKUP(M4612,'BASE ARTICLE SAMUEL 25012023 v2'!$A$1:$H$1287,8,FALSE)</f>
        <v>8.48</v>
      </c>
      <c r="I4612">
        <v>12.73</v>
      </c>
      <c r="J4612">
        <f t="shared" si="574"/>
        <v>50.92</v>
      </c>
      <c r="K4612" s="6">
        <f>VLOOKUP(M4612,'BASE ARTICLE SAMUEL 25012023 v2'!$A$1:$K$1287,11,FALSE)</f>
        <v>12.72</v>
      </c>
      <c r="L4612" s="6">
        <f t="shared" si="575"/>
        <v>50.88</v>
      </c>
      <c r="M4612" t="s">
        <v>1421</v>
      </c>
      <c r="N4612" t="str">
        <f>VLOOKUP(M4612,'BASE ARTICLE SAMUEL 25012023 v1'!$A$2:$B$1287,2,FALSE)</f>
        <v>AN</v>
      </c>
      <c r="O4612">
        <f t="shared" si="571"/>
        <v>33.92</v>
      </c>
    </row>
    <row r="4613" spans="1:15" outlineLevel="2" x14ac:dyDescent="0.25">
      <c r="A4613" t="s">
        <v>1290</v>
      </c>
      <c r="B4613" s="74" t="str">
        <f t="shared" si="576"/>
        <v/>
      </c>
      <c r="D4613" t="s">
        <v>1425</v>
      </c>
      <c r="E4613">
        <v>2</v>
      </c>
      <c r="F4613" t="s">
        <v>1426</v>
      </c>
      <c r="G4613" s="71">
        <f>VLOOKUP(M4613,'BASE ARTICLE SAMUEL 25012023 v1'!$A$1:$F$1287,6,FALSE)</f>
        <v>10.07</v>
      </c>
      <c r="H4613" s="6">
        <f>VLOOKUP(M4613,'BASE ARTICLE SAMUEL 25012023 v2'!$A$1:$H$1287,8,FALSE)</f>
        <v>10.07</v>
      </c>
      <c r="I4613">
        <v>15.11</v>
      </c>
      <c r="J4613">
        <f t="shared" si="574"/>
        <v>30.22</v>
      </c>
      <c r="K4613" s="6">
        <f>VLOOKUP(M4613,'BASE ARTICLE SAMUEL 25012023 v2'!$A$1:$K$1287,11,FALSE)</f>
        <v>15.105</v>
      </c>
      <c r="L4613" s="6">
        <f t="shared" si="575"/>
        <v>30.21</v>
      </c>
      <c r="M4613" t="s">
        <v>1425</v>
      </c>
      <c r="N4613" t="str">
        <f>VLOOKUP(M4613,'BASE ARTICLE SAMUEL 25012023 v1'!$A$2:$B$1287,2,FALSE)</f>
        <v>AN</v>
      </c>
      <c r="O4613">
        <f t="shared" si="571"/>
        <v>20.14</v>
      </c>
    </row>
    <row r="4614" spans="1:15" outlineLevel="2" x14ac:dyDescent="0.25">
      <c r="A4614" t="s">
        <v>1290</v>
      </c>
      <c r="B4614" s="74" t="str">
        <f t="shared" si="576"/>
        <v/>
      </c>
      <c r="D4614" t="s">
        <v>1603</v>
      </c>
      <c r="E4614">
        <v>6.43</v>
      </c>
      <c r="F4614" t="s">
        <v>1604</v>
      </c>
      <c r="G4614" s="71">
        <f>VLOOKUP(M4614,'BASE ARTICLE SAMUEL 25012023 v1'!$A$1:$F$1287,6,FALSE)</f>
        <v>50</v>
      </c>
      <c r="H4614" s="6">
        <f>VLOOKUP(M4614,'BASE ARTICLE SAMUEL 25012023 v2'!$A$1:$H$1287,8,FALSE)</f>
        <v>0</v>
      </c>
      <c r="I4614">
        <v>75</v>
      </c>
      <c r="J4614">
        <f t="shared" si="574"/>
        <v>482.25</v>
      </c>
      <c r="K4614" s="6">
        <f>VLOOKUP(M4614,'BASE ARTICLE SAMUEL 25012023 v2'!$A$1:$K$1287,11,FALSE)</f>
        <v>75</v>
      </c>
      <c r="L4614" s="6">
        <f t="shared" si="575"/>
        <v>482.25</v>
      </c>
      <c r="M4614" t="s">
        <v>1603</v>
      </c>
      <c r="N4614" t="str">
        <f>VLOOKUP(M4614,'BASE ARTICLE SAMUEL 25012023 v1'!$A$2:$B$1287,2,FALSE)</f>
        <v>AN</v>
      </c>
      <c r="O4614">
        <f t="shared" si="571"/>
        <v>0</v>
      </c>
    </row>
    <row r="4615" spans="1:15" outlineLevel="2" x14ac:dyDescent="0.25">
      <c r="A4615" t="s">
        <v>1290</v>
      </c>
      <c r="B4615" s="74" t="str">
        <f t="shared" si="576"/>
        <v/>
      </c>
      <c r="D4615" t="s">
        <v>1404</v>
      </c>
      <c r="E4615">
        <v>2</v>
      </c>
      <c r="F4615" t="s">
        <v>1405</v>
      </c>
      <c r="G4615" s="71">
        <f>VLOOKUP(M4615,'BASE ARTICLE SAMUEL 25012023 v1'!$A$1:$F$1287,6,FALSE)</f>
        <v>36.090000000000003</v>
      </c>
      <c r="H4615" s="6">
        <f>VLOOKUP(M4615,'BASE ARTICLE SAMUEL 25012023 v2'!$A$1:$H$1287,8,FALSE)</f>
        <v>36.090000000000003</v>
      </c>
      <c r="I4615">
        <v>54.14</v>
      </c>
      <c r="J4615">
        <f t="shared" si="574"/>
        <v>108.28</v>
      </c>
      <c r="K4615" s="6">
        <f>VLOOKUP(M4615,'BASE ARTICLE SAMUEL 25012023 v2'!$A$1:$K$1287,11,FALSE)</f>
        <v>54.135000000000005</v>
      </c>
      <c r="L4615" s="6">
        <f t="shared" si="575"/>
        <v>108.27000000000001</v>
      </c>
      <c r="M4615" t="s">
        <v>1404</v>
      </c>
      <c r="N4615" t="str">
        <f>VLOOKUP(M4615,'BASE ARTICLE SAMUEL 25012023 v1'!$A$2:$B$1287,2,FALSE)</f>
        <v>AN</v>
      </c>
      <c r="O4615">
        <f t="shared" si="571"/>
        <v>72.180000000000007</v>
      </c>
    </row>
    <row r="4616" spans="1:15" outlineLevel="2" x14ac:dyDescent="0.25">
      <c r="A4616" t="s">
        <v>1290</v>
      </c>
      <c r="B4616" s="74" t="str">
        <f t="shared" si="576"/>
        <v/>
      </c>
      <c r="D4616" t="s">
        <v>1407</v>
      </c>
      <c r="E4616">
        <v>4</v>
      </c>
      <c r="F4616" t="s">
        <v>1408</v>
      </c>
      <c r="G4616" s="71">
        <f>VLOOKUP(M4616,'BASE ARTICLE SAMUEL 25012023 v1'!$A$1:$F$1287,6,FALSE)</f>
        <v>37.979999999999997</v>
      </c>
      <c r="H4616" s="6">
        <f>VLOOKUP(M4616,'BASE ARTICLE SAMUEL 25012023 v2'!$A$1:$H$1287,8,FALSE)</f>
        <v>37.979999999999997</v>
      </c>
      <c r="I4616">
        <v>56.97</v>
      </c>
      <c r="J4616">
        <f t="shared" si="574"/>
        <v>227.88</v>
      </c>
      <c r="K4616" s="6">
        <f>VLOOKUP(M4616,'BASE ARTICLE SAMUEL 25012023 v2'!$A$1:$K$1287,11,FALSE)</f>
        <v>56.97</v>
      </c>
      <c r="L4616" s="6">
        <f t="shared" si="575"/>
        <v>227.88</v>
      </c>
      <c r="M4616" t="s">
        <v>1407</v>
      </c>
      <c r="N4616" t="str">
        <f>VLOOKUP(M4616,'BASE ARTICLE SAMUEL 25012023 v1'!$A$2:$B$1287,2,FALSE)</f>
        <v>AN</v>
      </c>
      <c r="O4616">
        <f t="shared" si="571"/>
        <v>151.91999999999999</v>
      </c>
    </row>
    <row r="4617" spans="1:15" outlineLevel="2" x14ac:dyDescent="0.25">
      <c r="A4617" t="s">
        <v>1290</v>
      </c>
      <c r="B4617" s="74" t="str">
        <f t="shared" si="576"/>
        <v/>
      </c>
      <c r="D4617" t="s">
        <v>1411</v>
      </c>
      <c r="E4617">
        <v>2</v>
      </c>
      <c r="F4617" t="s">
        <v>1412</v>
      </c>
      <c r="G4617" s="71">
        <f>VLOOKUP(M4617,'BASE ARTICLE SAMUEL 25012023 v1'!$A$1:$F$1287,6,FALSE)</f>
        <v>45.09</v>
      </c>
      <c r="H4617" s="6">
        <f>VLOOKUP(M4617,'BASE ARTICLE SAMUEL 25012023 v2'!$A$1:$H$1287,8,FALSE)</f>
        <v>45.09</v>
      </c>
      <c r="I4617">
        <v>67.64</v>
      </c>
      <c r="J4617">
        <f t="shared" si="574"/>
        <v>135.28</v>
      </c>
      <c r="K4617" s="6">
        <f>VLOOKUP(M4617,'BASE ARTICLE SAMUEL 25012023 v2'!$A$1:$K$1287,11,FALSE)</f>
        <v>67.635000000000005</v>
      </c>
      <c r="L4617" s="6">
        <f t="shared" si="575"/>
        <v>135.27000000000001</v>
      </c>
      <c r="M4617" t="s">
        <v>1411</v>
      </c>
      <c r="N4617" t="str">
        <f>VLOOKUP(M4617,'BASE ARTICLE SAMUEL 25012023 v1'!$A$2:$B$1287,2,FALSE)</f>
        <v>AN</v>
      </c>
      <c r="O4617">
        <f t="shared" si="571"/>
        <v>90.18</v>
      </c>
    </row>
    <row r="4618" spans="1:15" outlineLevel="2" x14ac:dyDescent="0.25">
      <c r="A4618" t="s">
        <v>1290</v>
      </c>
      <c r="B4618" s="74" t="str">
        <f t="shared" si="576"/>
        <v/>
      </c>
      <c r="D4618" t="s">
        <v>1432</v>
      </c>
      <c r="E4618">
        <v>2</v>
      </c>
      <c r="F4618" t="s">
        <v>1433</v>
      </c>
      <c r="G4618" s="71">
        <f>VLOOKUP(M4618,'BASE ARTICLE SAMUEL 25012023 v1'!$A$1:$F$1287,6,FALSE)</f>
        <v>4.9800000000000004</v>
      </c>
      <c r="H4618" s="6">
        <f>VLOOKUP(M4618,'BASE ARTICLE SAMUEL 25012023 v2'!$A$1:$H$1287,8,FALSE)</f>
        <v>4.9800000000000004</v>
      </c>
      <c r="I4618">
        <v>7.46</v>
      </c>
      <c r="J4618">
        <f t="shared" si="574"/>
        <v>14.92</v>
      </c>
      <c r="K4618" s="6">
        <f>VLOOKUP(M4618,'BASE ARTICLE SAMUEL 25012023 v2'!$A$1:$K$1287,11,FALSE)</f>
        <v>7.4700000000000006</v>
      </c>
      <c r="L4618" s="6">
        <f t="shared" si="575"/>
        <v>14.940000000000001</v>
      </c>
      <c r="M4618" t="s">
        <v>1432</v>
      </c>
      <c r="N4618" t="str">
        <f>VLOOKUP(M4618,'BASE ARTICLE SAMUEL 25012023 v1'!$A$2:$B$1287,2,FALSE)</f>
        <v>AN</v>
      </c>
      <c r="O4618">
        <f t="shared" si="571"/>
        <v>9.9600000000000009</v>
      </c>
    </row>
    <row r="4619" spans="1:15" outlineLevel="2" x14ac:dyDescent="0.25">
      <c r="A4619" t="s">
        <v>1290</v>
      </c>
      <c r="B4619" s="74" t="str">
        <f t="shared" si="576"/>
        <v/>
      </c>
      <c r="D4619" t="s">
        <v>1436</v>
      </c>
      <c r="E4619">
        <v>4</v>
      </c>
      <c r="F4619" t="s">
        <v>1437</v>
      </c>
      <c r="G4619" s="71">
        <f>VLOOKUP(M4619,'BASE ARTICLE SAMUEL 25012023 v1'!$A$1:$F$1287,6,FALSE)</f>
        <v>5.24</v>
      </c>
      <c r="H4619" s="6">
        <f>VLOOKUP(M4619,'BASE ARTICLE SAMUEL 25012023 v2'!$A$1:$H$1287,8,FALSE)</f>
        <v>5.24</v>
      </c>
      <c r="I4619">
        <v>7.85</v>
      </c>
      <c r="J4619">
        <f t="shared" si="574"/>
        <v>31.4</v>
      </c>
      <c r="K4619" s="6">
        <f>VLOOKUP(M4619,'BASE ARTICLE SAMUEL 25012023 v2'!$A$1:$K$1287,11,FALSE)</f>
        <v>7.86</v>
      </c>
      <c r="L4619" s="6">
        <f t="shared" si="575"/>
        <v>31.44</v>
      </c>
      <c r="M4619" t="s">
        <v>1436</v>
      </c>
      <c r="N4619" t="str">
        <f>VLOOKUP(M4619,'BASE ARTICLE SAMUEL 25012023 v1'!$A$2:$B$1287,2,FALSE)</f>
        <v>AN</v>
      </c>
      <c r="O4619">
        <f t="shared" si="571"/>
        <v>20.96</v>
      </c>
    </row>
    <row r="4620" spans="1:15" outlineLevel="2" x14ac:dyDescent="0.25">
      <c r="A4620" t="s">
        <v>1290</v>
      </c>
      <c r="B4620" s="74" t="str">
        <f t="shared" si="576"/>
        <v/>
      </c>
      <c r="D4620" t="s">
        <v>1440</v>
      </c>
      <c r="E4620">
        <v>2</v>
      </c>
      <c r="F4620" t="s">
        <v>1441</v>
      </c>
      <c r="G4620" s="71">
        <f>VLOOKUP(M4620,'BASE ARTICLE SAMUEL 25012023 v1'!$A$1:$F$1287,6,FALSE)</f>
        <v>6.22</v>
      </c>
      <c r="H4620" s="6">
        <f>VLOOKUP(M4620,'BASE ARTICLE SAMUEL 25012023 v2'!$A$1:$H$1287,8,FALSE)</f>
        <v>6.22</v>
      </c>
      <c r="I4620">
        <v>9.32</v>
      </c>
      <c r="J4620">
        <f t="shared" si="574"/>
        <v>18.64</v>
      </c>
      <c r="K4620" s="6">
        <f>VLOOKUP(M4620,'BASE ARTICLE SAMUEL 25012023 v2'!$A$1:$K$1287,11,FALSE)</f>
        <v>9.33</v>
      </c>
      <c r="L4620" s="6">
        <f t="shared" si="575"/>
        <v>18.66</v>
      </c>
      <c r="M4620" t="s">
        <v>1440</v>
      </c>
      <c r="N4620" t="str">
        <f>VLOOKUP(M4620,'BASE ARTICLE SAMUEL 25012023 v1'!$A$2:$B$1287,2,FALSE)</f>
        <v>AN</v>
      </c>
      <c r="O4620">
        <f t="shared" si="571"/>
        <v>12.44</v>
      </c>
    </row>
    <row r="4621" spans="1:15" outlineLevel="2" x14ac:dyDescent="0.25">
      <c r="A4621" t="s">
        <v>1290</v>
      </c>
      <c r="B4621" s="74" t="str">
        <f t="shared" si="576"/>
        <v/>
      </c>
      <c r="D4621" t="s">
        <v>1361</v>
      </c>
      <c r="E4621">
        <v>34</v>
      </c>
      <c r="F4621" t="s">
        <v>1362</v>
      </c>
      <c r="G4621" s="71">
        <f>VLOOKUP(M4621,'BASE ARTICLE SAMUEL 25012023 v1'!$A$1:$F$1287,6,FALSE)</f>
        <v>0.54</v>
      </c>
      <c r="H4621" s="6">
        <f>VLOOKUP(M4621,'BASE ARTICLE SAMUEL 25012023 v2'!$A$1:$H$1287,8,FALSE)</f>
        <v>0.54</v>
      </c>
      <c r="I4621">
        <v>0.81</v>
      </c>
      <c r="J4621">
        <f t="shared" si="574"/>
        <v>27.540000000000003</v>
      </c>
      <c r="K4621" s="6">
        <f>VLOOKUP(M4621,'BASE ARTICLE SAMUEL 25012023 v2'!$A$1:$K$1287,11,FALSE)</f>
        <v>0.81</v>
      </c>
      <c r="L4621" s="6">
        <f t="shared" si="575"/>
        <v>27.540000000000003</v>
      </c>
      <c r="M4621" t="s">
        <v>1361</v>
      </c>
      <c r="N4621" t="str">
        <f>VLOOKUP(M4621,'BASE ARTICLE SAMUEL 25012023 v1'!$A$2:$B$1287,2,FALSE)</f>
        <v>AN</v>
      </c>
      <c r="O4621">
        <f t="shared" si="571"/>
        <v>18.36</v>
      </c>
    </row>
    <row r="4622" spans="1:15" outlineLevel="2" x14ac:dyDescent="0.25">
      <c r="A4622" t="s">
        <v>1290</v>
      </c>
      <c r="B4622" s="74" t="str">
        <f t="shared" si="576"/>
        <v/>
      </c>
      <c r="D4622" t="s">
        <v>1187</v>
      </c>
      <c r="E4622">
        <v>8</v>
      </c>
      <c r="F4622" t="s">
        <v>1188</v>
      </c>
      <c r="G4622" s="71">
        <f>VLOOKUP(M4622,'BASE ARTICLE SAMUEL 25012023 v1'!$A$1:$F$1287,6,FALSE)</f>
        <v>22</v>
      </c>
      <c r="H4622" s="6">
        <f>VLOOKUP(M4622,'BASE ARTICLE SAMUEL 25012023 v2'!$A$1:$H$1287,8,FALSE)</f>
        <v>3.63</v>
      </c>
      <c r="I4622">
        <v>5.18</v>
      </c>
      <c r="J4622">
        <f t="shared" si="574"/>
        <v>41.44</v>
      </c>
      <c r="K4622" s="6">
        <f>VLOOKUP(M4622,'BASE ARTICLE SAMUEL 25012023 v2'!$A$1:$K$1287,11,FALSE)</f>
        <v>5.4450000000000003</v>
      </c>
      <c r="L4622" s="6">
        <f t="shared" si="575"/>
        <v>43.56</v>
      </c>
      <c r="M4622" t="s">
        <v>1187</v>
      </c>
      <c r="N4622" t="str">
        <f>VLOOKUP(M4622,'BASE ARTICLE SAMUEL 25012023 v1'!$A$2:$B$1287,2,FALSE)</f>
        <v>AN</v>
      </c>
      <c r="O4622">
        <f t="shared" ref="O4622:O4688" si="577">E4622*H4622</f>
        <v>29.04</v>
      </c>
    </row>
    <row r="4623" spans="1:15" outlineLevel="2" x14ac:dyDescent="0.25">
      <c r="A4623" t="s">
        <v>1290</v>
      </c>
      <c r="B4623" s="74" t="str">
        <f t="shared" si="576"/>
        <v/>
      </c>
      <c r="D4623" t="s">
        <v>1587</v>
      </c>
      <c r="E4623">
        <v>4</v>
      </c>
      <c r="F4623" t="s">
        <v>1588</v>
      </c>
      <c r="G4623" s="71">
        <f>VLOOKUP(M4623,'BASE ARTICLE SAMUEL 25012023 v1'!$A$1:$F$1287,6,FALSE)</f>
        <v>0.37</v>
      </c>
      <c r="H4623" s="6">
        <f>VLOOKUP(M4623,'BASE ARTICLE SAMUEL 25012023 v2'!$A$1:$H$1287,8,FALSE)</f>
        <v>0.37</v>
      </c>
      <c r="I4623">
        <v>0.55000000000000004</v>
      </c>
      <c r="J4623">
        <f t="shared" si="574"/>
        <v>2.2000000000000002</v>
      </c>
      <c r="K4623" s="6">
        <f>VLOOKUP(M4623,'BASE ARTICLE SAMUEL 25012023 v2'!$A$1:$K$1287,11,FALSE)</f>
        <v>0.55000000000000004</v>
      </c>
      <c r="L4623" s="6">
        <f t="shared" si="575"/>
        <v>2.2000000000000002</v>
      </c>
      <c r="M4623" t="s">
        <v>1587</v>
      </c>
      <c r="N4623" t="str">
        <f>VLOOKUP(M4623,'BASE ARTICLE SAMUEL 25012023 v1'!$A$2:$B$1287,2,FALSE)</f>
        <v>AS</v>
      </c>
      <c r="O4623">
        <f t="shared" si="577"/>
        <v>1.48</v>
      </c>
    </row>
    <row r="4624" spans="1:15" outlineLevel="2" x14ac:dyDescent="0.25">
      <c r="A4624" t="s">
        <v>1290</v>
      </c>
      <c r="B4624" s="74" t="str">
        <f t="shared" si="576"/>
        <v/>
      </c>
      <c r="D4624" t="s">
        <v>1589</v>
      </c>
      <c r="E4624">
        <v>4</v>
      </c>
      <c r="F4624" t="s">
        <v>1590</v>
      </c>
      <c r="G4624" s="71">
        <f>VLOOKUP(M4624,'BASE ARTICLE SAMUEL 25012023 v1'!$A$1:$F$1287,6,FALSE)</f>
        <v>1.05</v>
      </c>
      <c r="H4624" s="6">
        <f>VLOOKUP(M4624,'BASE ARTICLE SAMUEL 25012023 v2'!$A$1:$H$1287,8,FALSE)</f>
        <v>1.05</v>
      </c>
      <c r="I4624">
        <v>1.58</v>
      </c>
      <c r="J4624">
        <f t="shared" si="574"/>
        <v>6.32</v>
      </c>
      <c r="K4624" s="6">
        <f>VLOOKUP(M4624,'BASE ARTICLE SAMUEL 25012023 v2'!$A$1:$K$1287,11,FALSE)</f>
        <v>1.58</v>
      </c>
      <c r="L4624" s="6">
        <f t="shared" si="575"/>
        <v>6.32</v>
      </c>
      <c r="M4624" t="s">
        <v>1589</v>
      </c>
      <c r="N4624" t="str">
        <f>VLOOKUP(M4624,'BASE ARTICLE SAMUEL 25012023 v1'!$A$2:$B$1287,2,FALSE)</f>
        <v>AS</v>
      </c>
      <c r="O4624">
        <f t="shared" si="577"/>
        <v>4.2</v>
      </c>
    </row>
    <row r="4625" spans="1:15" outlineLevel="2" x14ac:dyDescent="0.25">
      <c r="A4625" t="s">
        <v>1290</v>
      </c>
      <c r="B4625" s="74" t="str">
        <f t="shared" si="576"/>
        <v/>
      </c>
      <c r="D4625" t="s">
        <v>1546</v>
      </c>
      <c r="E4625">
        <v>2</v>
      </c>
      <c r="F4625" t="s">
        <v>1547</v>
      </c>
      <c r="G4625" s="71">
        <f>VLOOKUP(M4625,'BASE ARTICLE SAMUEL 25012023 v1'!$A$1:$F$1287,6,FALSE)</f>
        <v>5.2</v>
      </c>
      <c r="H4625" s="6">
        <f>VLOOKUP(M4625,'BASE ARTICLE SAMUEL 25012023 v2'!$A$1:$H$1287,8,FALSE)</f>
        <v>5.2</v>
      </c>
      <c r="I4625">
        <v>5.72</v>
      </c>
      <c r="J4625">
        <f t="shared" si="574"/>
        <v>11.44</v>
      </c>
      <c r="K4625" s="6">
        <f>VLOOKUP(M4625,'BASE ARTICLE SAMUEL 25012023 v2'!$A$1:$K$1287,11,FALSE)</f>
        <v>5.7200000000000006</v>
      </c>
      <c r="L4625" s="6">
        <f t="shared" si="575"/>
        <v>11.440000000000001</v>
      </c>
      <c r="M4625" t="s">
        <v>1546</v>
      </c>
      <c r="N4625" t="str">
        <f>VLOOKUP(M4625,'BASE ARTICLE SAMUEL 25012023 v1'!$A$2:$B$1287,2,FALSE)</f>
        <v>AN</v>
      </c>
      <c r="O4625">
        <f t="shared" si="577"/>
        <v>10.4</v>
      </c>
    </row>
    <row r="4626" spans="1:15" outlineLevel="1" x14ac:dyDescent="0.25">
      <c r="A4626" s="74" t="s">
        <v>4363</v>
      </c>
      <c r="B4626" s="74" t="str">
        <f t="shared" si="576"/>
        <v>PCG9EH</v>
      </c>
      <c r="H4626" s="6" t="e">
        <f>VLOOKUP(M4626,'BASE ARTICLE SAMUEL 25012023 v2'!$A$1:$H$1287,8,FALSE)</f>
        <v>#N/A</v>
      </c>
      <c r="K4626" s="6" t="e">
        <f>VLOOKUP(M4626,'BASE ARTICLE SAMUEL 25012023 v2'!$A$1:$K$1287,11,FALSE)</f>
        <v>#N/A</v>
      </c>
      <c r="L4626" s="6">
        <f>SUBTOTAL(9,L4599:L4625)</f>
        <v>1657.2897997120001</v>
      </c>
      <c r="O4626">
        <f>SUBTOTAL(9,O4599:O4625)</f>
        <v>794.49120000000016</v>
      </c>
    </row>
    <row r="4627" spans="1:15" outlineLevel="2" x14ac:dyDescent="0.25">
      <c r="A4627" t="s">
        <v>1302</v>
      </c>
      <c r="B4627" s="74" t="str">
        <f t="shared" si="576"/>
        <v>HB</v>
      </c>
      <c r="D4627">
        <v>8110608018</v>
      </c>
      <c r="E4627">
        <v>200</v>
      </c>
      <c r="F4627" t="s">
        <v>1228</v>
      </c>
      <c r="G4627" s="71">
        <f>VLOOKUP(M4627,'BASE ARTICLE SAMUEL 25012023 v1'!$A$1:$F$1287,6,FALSE)</f>
        <v>0.41</v>
      </c>
      <c r="H4627" s="6">
        <f>VLOOKUP(M4627,'BASE ARTICLE SAMUEL 25012023 v2'!$A$1:$H$1287,8,FALSE)</f>
        <v>0.41</v>
      </c>
      <c r="I4627">
        <v>0.54500000000000004</v>
      </c>
      <c r="J4627">
        <f t="shared" ref="J4627:J4655" si="578">E4627*I4627</f>
        <v>109.00000000000001</v>
      </c>
      <c r="K4627" s="6">
        <f>VLOOKUP(M4627,'BASE ARTICLE SAMUEL 25012023 v2'!$A$1:$K$1287,11,FALSE)</f>
        <v>0.54530000000000001</v>
      </c>
      <c r="L4627" s="6">
        <f t="shared" ref="L4627:L4655" si="579">E4627*K4627</f>
        <v>109.06</v>
      </c>
      <c r="M4627">
        <v>8110608018</v>
      </c>
      <c r="N4627" t="str">
        <f>VLOOKUP(M4627,'BASE ARTICLE SAMUEL 25012023 v1'!$A$2:$B$1287,2,FALSE)</f>
        <v>AN</v>
      </c>
      <c r="O4627">
        <f t="shared" si="577"/>
        <v>82</v>
      </c>
    </row>
    <row r="4628" spans="1:15" outlineLevel="2" x14ac:dyDescent="0.25">
      <c r="A4628" t="s">
        <v>1302</v>
      </c>
      <c r="B4628" s="74" t="str">
        <f t="shared" si="576"/>
        <v>HB</v>
      </c>
      <c r="D4628">
        <v>8210603018</v>
      </c>
      <c r="E4628">
        <v>24</v>
      </c>
      <c r="F4628" t="s">
        <v>1229</v>
      </c>
      <c r="G4628" s="71">
        <f>VLOOKUP(M4628,'BASE ARTICLE SAMUEL 25012023 v1'!$A$1:$F$1287,6,FALSE)</f>
        <v>0.09</v>
      </c>
      <c r="H4628" s="6">
        <f>VLOOKUP(M4628,'BASE ARTICLE SAMUEL 25012023 v2'!$A$1:$H$1287,8,FALSE)</f>
        <v>0.09</v>
      </c>
      <c r="I4628">
        <v>0.14000000000000001</v>
      </c>
      <c r="J4628">
        <f t="shared" si="578"/>
        <v>3.3600000000000003</v>
      </c>
      <c r="K4628" s="6">
        <f>VLOOKUP(M4628,'BASE ARTICLE SAMUEL 25012023 v2'!$A$1:$K$1287,11,FALSE)</f>
        <v>0.14000000399999998</v>
      </c>
      <c r="L4628" s="6">
        <f t="shared" si="579"/>
        <v>3.3600000959999994</v>
      </c>
      <c r="M4628">
        <v>8210603018</v>
      </c>
      <c r="N4628" t="str">
        <f>VLOOKUP(M4628,'BASE ARTICLE SAMUEL 25012023 v1'!$A$2:$B$1287,2,FALSE)</f>
        <v>AN</v>
      </c>
      <c r="O4628">
        <f t="shared" si="577"/>
        <v>2.16</v>
      </c>
    </row>
    <row r="4629" spans="1:15" outlineLevel="2" x14ac:dyDescent="0.25">
      <c r="A4629" t="s">
        <v>1302</v>
      </c>
      <c r="B4629" s="74" t="str">
        <f t="shared" si="576"/>
        <v>HB</v>
      </c>
      <c r="D4629">
        <v>8210707018</v>
      </c>
      <c r="E4629">
        <v>49</v>
      </c>
      <c r="F4629" t="s">
        <v>1230</v>
      </c>
      <c r="G4629" s="71">
        <f>VLOOKUP(M4629,'BASE ARTICLE SAMUEL 25012023 v1'!$A$1:$F$1287,6,FALSE)</f>
        <v>0.24</v>
      </c>
      <c r="H4629" s="6">
        <f>VLOOKUP(M4629,'BASE ARTICLE SAMUEL 25012023 v2'!$A$1:$H$1287,8,FALSE)</f>
        <v>0.24</v>
      </c>
      <c r="I4629">
        <v>0.35</v>
      </c>
      <c r="J4629">
        <f t="shared" si="578"/>
        <v>17.149999999999999</v>
      </c>
      <c r="K4629" s="6">
        <f>VLOOKUP(M4629,'BASE ARTICLE SAMUEL 25012023 v2'!$A$1:$K$1287,11,FALSE)</f>
        <v>0.34999999199999998</v>
      </c>
      <c r="L4629" s="6">
        <f t="shared" si="579"/>
        <v>17.149999607999998</v>
      </c>
      <c r="M4629">
        <v>8210707018</v>
      </c>
      <c r="N4629" t="str">
        <f>VLOOKUP(M4629,'BASE ARTICLE SAMUEL 25012023 v1'!$A$2:$B$1287,2,FALSE)</f>
        <v>AN</v>
      </c>
      <c r="O4629">
        <f t="shared" si="577"/>
        <v>11.76</v>
      </c>
    </row>
    <row r="4630" spans="1:15" outlineLevel="2" x14ac:dyDescent="0.25">
      <c r="A4630" t="s">
        <v>1302</v>
      </c>
      <c r="B4630" s="74" t="str">
        <f t="shared" si="576"/>
        <v>HB</v>
      </c>
      <c r="D4630">
        <v>8412602518</v>
      </c>
      <c r="E4630">
        <v>6</v>
      </c>
      <c r="F4630" t="s">
        <v>1483</v>
      </c>
      <c r="G4630" s="71">
        <f>VLOOKUP(M4630,'BASE ARTICLE SAMUEL 25012023 v1'!$A$1:$F$1287,6,FALSE)</f>
        <v>0.04</v>
      </c>
      <c r="H4630" s="6">
        <f>VLOOKUP(M4630,'BASE ARTICLE SAMUEL 25012023 v2'!$A$1:$H$1287,8,FALSE)</f>
        <v>0.04</v>
      </c>
      <c r="I4630">
        <v>0.05</v>
      </c>
      <c r="J4630">
        <f t="shared" si="578"/>
        <v>0.30000000000000004</v>
      </c>
      <c r="K4630" s="6">
        <f>VLOOKUP(M4630,'BASE ARTICLE SAMUEL 25012023 v2'!$A$1:$K$1287,11,FALSE)</f>
        <v>0.05</v>
      </c>
      <c r="L4630" s="6">
        <f t="shared" si="579"/>
        <v>0.30000000000000004</v>
      </c>
      <c r="M4630">
        <v>8412602518</v>
      </c>
      <c r="N4630" t="str">
        <f>VLOOKUP(M4630,'BASE ARTICLE SAMUEL 25012023 v1'!$A$2:$B$1287,2,FALSE)</f>
        <v>AN</v>
      </c>
      <c r="O4630">
        <f t="shared" si="577"/>
        <v>0.24</v>
      </c>
    </row>
    <row r="4631" spans="1:15" outlineLevel="2" x14ac:dyDescent="0.25">
      <c r="A4631" t="s">
        <v>1302</v>
      </c>
      <c r="B4631" s="74" t="str">
        <f t="shared" si="576"/>
        <v>HB</v>
      </c>
      <c r="D4631">
        <v>8434000618</v>
      </c>
      <c r="E4631">
        <v>6</v>
      </c>
      <c r="F4631" t="s">
        <v>1485</v>
      </c>
      <c r="G4631" s="71">
        <f>VLOOKUP(M4631,'BASE ARTICLE SAMUEL 25012023 v1'!$A$1:$F$1287,6,FALSE)</f>
        <v>0.02</v>
      </c>
      <c r="H4631" s="6">
        <f>VLOOKUP(M4631,'BASE ARTICLE SAMUEL 25012023 v2'!$A$1:$H$1287,8,FALSE)</f>
        <v>0.02</v>
      </c>
      <c r="I4631">
        <v>0.03</v>
      </c>
      <c r="J4631">
        <f t="shared" si="578"/>
        <v>0.18</v>
      </c>
      <c r="K4631" s="6">
        <f>VLOOKUP(M4631,'BASE ARTICLE SAMUEL 25012023 v2'!$A$1:$K$1287,11,FALSE)</f>
        <v>0.03</v>
      </c>
      <c r="L4631" s="6">
        <f t="shared" si="579"/>
        <v>0.18</v>
      </c>
      <c r="M4631">
        <v>8434000618</v>
      </c>
      <c r="N4631" t="str">
        <f>VLOOKUP(M4631,'BASE ARTICLE SAMUEL 25012023 v1'!$A$2:$B$1287,2,FALSE)</f>
        <v>AN</v>
      </c>
      <c r="O4631">
        <f t="shared" si="577"/>
        <v>0.12</v>
      </c>
    </row>
    <row r="4632" spans="1:15" outlineLevel="2" x14ac:dyDescent="0.25">
      <c r="A4632" t="s">
        <v>1302</v>
      </c>
      <c r="B4632" s="74" t="str">
        <f t="shared" si="576"/>
        <v>HB</v>
      </c>
      <c r="D4632">
        <v>8710605018</v>
      </c>
      <c r="E4632">
        <v>6</v>
      </c>
      <c r="F4632" t="s">
        <v>1896</v>
      </c>
      <c r="G4632" s="71">
        <f>VLOOKUP(M4632,'BASE ARTICLE SAMUEL 25012023 v1'!$A$1:$F$1287,6,FALSE)</f>
        <v>0.2</v>
      </c>
      <c r="H4632" s="6">
        <f>VLOOKUP(M4632,'BASE ARTICLE SAMUEL 25012023 v2'!$A$1:$H$1287,8,FALSE)</f>
        <v>0.2</v>
      </c>
      <c r="I4632">
        <v>0.3</v>
      </c>
      <c r="J4632">
        <f t="shared" si="578"/>
        <v>1.7999999999999998</v>
      </c>
      <c r="K4632" s="6">
        <f>VLOOKUP(M4632,'BASE ARTICLE SAMUEL 25012023 v2'!$A$1:$K$1287,11,FALSE)</f>
        <v>0.30000000000000004</v>
      </c>
      <c r="L4632" s="6">
        <f t="shared" si="579"/>
        <v>1.8000000000000003</v>
      </c>
      <c r="M4632">
        <v>8710605018</v>
      </c>
      <c r="N4632" t="str">
        <f>VLOOKUP(M4632,'BASE ARTICLE SAMUEL 25012023 v1'!$A$2:$B$1287,2,FALSE)</f>
        <v>AN</v>
      </c>
      <c r="O4632">
        <f t="shared" si="577"/>
        <v>1.2000000000000002</v>
      </c>
    </row>
    <row r="4633" spans="1:15" outlineLevel="2" x14ac:dyDescent="0.25">
      <c r="A4633" t="s">
        <v>1302</v>
      </c>
      <c r="B4633" s="74" t="str">
        <f t="shared" si="576"/>
        <v>HB</v>
      </c>
      <c r="D4633" t="s">
        <v>1174</v>
      </c>
      <c r="E4633">
        <v>7.5</v>
      </c>
      <c r="F4633" t="s">
        <v>1175</v>
      </c>
      <c r="G4633" s="71">
        <f>VLOOKUP(M4633,'BASE ARTICLE SAMUEL 25012023 v1'!$A$1:$F$1287,6,FALSE)</f>
        <v>8.26</v>
      </c>
      <c r="H4633" s="6">
        <f>VLOOKUP(M4633,'BASE ARTICLE SAMUEL 25012023 v2'!$A$1:$H$1287,8,FALSE)</f>
        <v>9.1</v>
      </c>
      <c r="I4633">
        <v>12.39</v>
      </c>
      <c r="J4633">
        <f t="shared" si="578"/>
        <v>92.925000000000011</v>
      </c>
      <c r="K4633" s="6">
        <f>VLOOKUP(M4633,'BASE ARTICLE SAMUEL 25012023 v2'!$A$1:$K$1287,11,FALSE)</f>
        <v>13.65</v>
      </c>
      <c r="L4633" s="6">
        <f t="shared" si="579"/>
        <v>102.375</v>
      </c>
      <c r="M4633" t="s">
        <v>1174</v>
      </c>
      <c r="N4633" t="str">
        <f>VLOOKUP(M4633,'BASE ARTICLE SAMUEL 25012023 v1'!$A$2:$B$1287,2,FALSE)</f>
        <v>AS</v>
      </c>
      <c r="O4633">
        <f t="shared" si="577"/>
        <v>68.25</v>
      </c>
    </row>
    <row r="4634" spans="1:15" outlineLevel="2" x14ac:dyDescent="0.25">
      <c r="A4634" t="s">
        <v>1302</v>
      </c>
      <c r="B4634" s="74" t="str">
        <f t="shared" si="576"/>
        <v>HB</v>
      </c>
      <c r="D4634" t="s">
        <v>1168</v>
      </c>
      <c r="E4634">
        <v>21.11</v>
      </c>
      <c r="F4634" t="s">
        <v>1169</v>
      </c>
      <c r="G4634" s="71">
        <f>VLOOKUP(M4634,'BASE ARTICLE SAMUEL 25012023 v1'!$A$1:$F$1287,6,FALSE)</f>
        <v>7.4</v>
      </c>
      <c r="H4634" s="6">
        <f>VLOOKUP(M4634,'BASE ARTICLE SAMUEL 25012023 v2'!$A$1:$H$1287,8,FALSE)</f>
        <v>7.77</v>
      </c>
      <c r="I4634">
        <v>11.1</v>
      </c>
      <c r="J4634">
        <f t="shared" si="578"/>
        <v>234.321</v>
      </c>
      <c r="K4634" s="6">
        <f>VLOOKUP(M4634,'BASE ARTICLE SAMUEL 25012023 v2'!$A$1:$K$1287,11,FALSE)</f>
        <v>11.654999999999999</v>
      </c>
      <c r="L4634" s="6">
        <f t="shared" si="579"/>
        <v>246.03704999999999</v>
      </c>
      <c r="M4634" t="s">
        <v>1168</v>
      </c>
      <c r="N4634" t="str">
        <f>VLOOKUP(M4634,'BASE ARTICLE SAMUEL 25012023 v1'!$A$2:$B$1287,2,FALSE)</f>
        <v>AS</v>
      </c>
      <c r="O4634">
        <f t="shared" si="577"/>
        <v>164.0247</v>
      </c>
    </row>
    <row r="4635" spans="1:15" outlineLevel="2" x14ac:dyDescent="0.25">
      <c r="A4635" t="s">
        <v>1302</v>
      </c>
      <c r="B4635" s="74" t="str">
        <f t="shared" si="576"/>
        <v>HB</v>
      </c>
      <c r="D4635" t="s">
        <v>2491</v>
      </c>
      <c r="E4635">
        <v>1</v>
      </c>
      <c r="F4635" t="s">
        <v>2492</v>
      </c>
      <c r="G4635" s="71">
        <f>VLOOKUP(M4635,'BASE ARTICLE SAMUEL 25012023 v1'!$A$1:$F$1287,6,FALSE)</f>
        <v>0.67</v>
      </c>
      <c r="H4635" s="6">
        <f>VLOOKUP(M4635,'BASE ARTICLE SAMUEL 25012023 v2'!$A$1:$H$1287,8,FALSE)</f>
        <v>0.67</v>
      </c>
      <c r="I4635">
        <v>0.73699999999999999</v>
      </c>
      <c r="J4635">
        <f t="shared" si="578"/>
        <v>0.73699999999999999</v>
      </c>
      <c r="K4635" s="6">
        <f>VLOOKUP(M4635,'BASE ARTICLE SAMUEL 25012023 v2'!$A$1:$K$1287,11,FALSE)</f>
        <v>0.7370000000000001</v>
      </c>
      <c r="L4635" s="6">
        <f t="shared" si="579"/>
        <v>0.7370000000000001</v>
      </c>
      <c r="M4635" t="s">
        <v>2491</v>
      </c>
      <c r="N4635" t="str">
        <f>VLOOKUP(M4635,'BASE ARTICLE SAMUEL 25012023 v1'!$A$2:$B$1287,2,FALSE)</f>
        <v>AN</v>
      </c>
      <c r="O4635">
        <f t="shared" si="577"/>
        <v>0.67</v>
      </c>
    </row>
    <row r="4636" spans="1:15" outlineLevel="2" x14ac:dyDescent="0.25">
      <c r="A4636" t="s">
        <v>1302</v>
      </c>
      <c r="B4636" s="74" t="str">
        <f t="shared" si="576"/>
        <v>HB</v>
      </c>
      <c r="D4636" t="s">
        <v>1194</v>
      </c>
      <c r="E4636">
        <v>7</v>
      </c>
      <c r="F4636" t="s">
        <v>1195</v>
      </c>
      <c r="G4636" s="71">
        <f>VLOOKUP(M4636,'BASE ARTICLE SAMUEL 25012023 v1'!$A$1:$F$1287,6,FALSE)</f>
        <v>18.3</v>
      </c>
      <c r="H4636" s="6">
        <f>VLOOKUP(M4636,'BASE ARTICLE SAMUEL 25012023 v2'!$A$1:$H$1287,8,FALSE)</f>
        <v>3.0500000000000003</v>
      </c>
      <c r="I4636">
        <v>5.18</v>
      </c>
      <c r="J4636">
        <f t="shared" si="578"/>
        <v>36.26</v>
      </c>
      <c r="K4636" s="6">
        <f>VLOOKUP(M4636,'BASE ARTICLE SAMUEL 25012023 v2'!$A$1:$K$1287,11,FALSE)</f>
        <v>5.1850000000000005</v>
      </c>
      <c r="L4636" s="6">
        <f t="shared" si="579"/>
        <v>36.295000000000002</v>
      </c>
      <c r="M4636" t="s">
        <v>1194</v>
      </c>
      <c r="N4636" t="str">
        <f>VLOOKUP(M4636,'BASE ARTICLE SAMUEL 25012023 v1'!$A$2:$B$1287,2,FALSE)</f>
        <v>AN</v>
      </c>
      <c r="O4636">
        <f t="shared" si="577"/>
        <v>21.35</v>
      </c>
    </row>
    <row r="4637" spans="1:15" outlineLevel="2" x14ac:dyDescent="0.25">
      <c r="A4637" t="s">
        <v>1302</v>
      </c>
      <c r="B4637" s="74" t="str">
        <f t="shared" si="576"/>
        <v>HB</v>
      </c>
      <c r="D4637" t="s">
        <v>200</v>
      </c>
      <c r="E4637">
        <v>2</v>
      </c>
      <c r="F4637" t="s">
        <v>201</v>
      </c>
      <c r="G4637" s="71">
        <f>VLOOKUP(M4637,'BASE ARTICLE SAMUEL 25012023 v1'!$A$1:$F$1287,6,FALSE)</f>
        <v>18.350000000000001</v>
      </c>
      <c r="H4637" s="6">
        <f>VLOOKUP(M4637,'BASE ARTICLE SAMUEL 25012023 v2'!$A$1:$H$1287,8,FALSE)</f>
        <v>18.350000000000001</v>
      </c>
      <c r="I4637">
        <v>23.95</v>
      </c>
      <c r="J4637">
        <f t="shared" si="578"/>
        <v>47.9</v>
      </c>
      <c r="K4637" s="6">
        <f>VLOOKUP(M4637,'BASE ARTICLE SAMUEL 25012023 v2'!$A$1:$K$1287,11,FALSE)</f>
        <v>23.855000000000004</v>
      </c>
      <c r="L4637" s="6">
        <f t="shared" si="579"/>
        <v>47.710000000000008</v>
      </c>
      <c r="M4637" t="s">
        <v>200</v>
      </c>
      <c r="N4637" t="str">
        <f>VLOOKUP(M4637,'BASE ARTICLE SAMUEL 25012023 v1'!$A$2:$B$1287,2,FALSE)</f>
        <v>AS</v>
      </c>
      <c r="O4637">
        <f t="shared" si="577"/>
        <v>36.700000000000003</v>
      </c>
    </row>
    <row r="4638" spans="1:15" outlineLevel="2" x14ac:dyDescent="0.25">
      <c r="A4638" t="s">
        <v>1302</v>
      </c>
      <c r="B4638" s="74" t="str">
        <f t="shared" si="576"/>
        <v>HB</v>
      </c>
      <c r="D4638" t="s">
        <v>1418</v>
      </c>
      <c r="E4638">
        <v>2</v>
      </c>
      <c r="F4638" t="s">
        <v>1419</v>
      </c>
      <c r="G4638" s="71">
        <f>VLOOKUP(M4638,'BASE ARTICLE SAMUEL 25012023 v1'!$A$1:$F$1287,6,FALSE)</f>
        <v>8.06</v>
      </c>
      <c r="H4638" s="6">
        <f>VLOOKUP(M4638,'BASE ARTICLE SAMUEL 25012023 v2'!$A$1:$H$1287,8,FALSE)</f>
        <v>8.06</v>
      </c>
      <c r="I4638">
        <v>12.09</v>
      </c>
      <c r="J4638">
        <f t="shared" si="578"/>
        <v>24.18</v>
      </c>
      <c r="K4638" s="6">
        <f>VLOOKUP(M4638,'BASE ARTICLE SAMUEL 25012023 v2'!$A$1:$K$1287,11,FALSE)</f>
        <v>12.09</v>
      </c>
      <c r="L4638" s="6">
        <f t="shared" si="579"/>
        <v>24.18</v>
      </c>
      <c r="M4638" t="s">
        <v>1418</v>
      </c>
      <c r="N4638" t="str">
        <f>VLOOKUP(M4638,'BASE ARTICLE SAMUEL 25012023 v1'!$A$2:$B$1287,2,FALSE)</f>
        <v>AN</v>
      </c>
      <c r="O4638">
        <f t="shared" si="577"/>
        <v>16.12</v>
      </c>
    </row>
    <row r="4639" spans="1:15" outlineLevel="2" x14ac:dyDescent="0.25">
      <c r="A4639" t="s">
        <v>1302</v>
      </c>
      <c r="B4639" s="74" t="str">
        <f t="shared" si="576"/>
        <v>HB</v>
      </c>
      <c r="D4639" t="s">
        <v>1418</v>
      </c>
      <c r="E4639">
        <v>4</v>
      </c>
      <c r="F4639" t="s">
        <v>1419</v>
      </c>
      <c r="G4639" s="71">
        <f>VLOOKUP(M4639,'BASE ARTICLE SAMUEL 25012023 v1'!$A$1:$F$1287,6,FALSE)</f>
        <v>8.06</v>
      </c>
      <c r="H4639" s="6">
        <f>VLOOKUP(M4639,'BASE ARTICLE SAMUEL 25012023 v2'!$A$1:$H$1287,8,FALSE)</f>
        <v>8.06</v>
      </c>
      <c r="I4639">
        <v>12.09</v>
      </c>
      <c r="J4639">
        <f t="shared" si="578"/>
        <v>48.36</v>
      </c>
      <c r="K4639" s="6">
        <f>VLOOKUP(M4639,'BASE ARTICLE SAMUEL 25012023 v2'!$A$1:$K$1287,11,FALSE)</f>
        <v>12.09</v>
      </c>
      <c r="L4639" s="6">
        <f t="shared" si="579"/>
        <v>48.36</v>
      </c>
      <c r="M4639" t="s">
        <v>1418</v>
      </c>
      <c r="N4639" t="str">
        <f>VLOOKUP(M4639,'BASE ARTICLE SAMUEL 25012023 v1'!$A$2:$B$1287,2,FALSE)</f>
        <v>AN</v>
      </c>
      <c r="O4639">
        <f t="shared" si="577"/>
        <v>32.24</v>
      </c>
    </row>
    <row r="4640" spans="1:15" outlineLevel="2" x14ac:dyDescent="0.25">
      <c r="A4640" t="s">
        <v>1302</v>
      </c>
      <c r="B4640" s="74" t="str">
        <f t="shared" si="576"/>
        <v>HB</v>
      </c>
      <c r="D4640" t="s">
        <v>1423</v>
      </c>
      <c r="E4640">
        <v>2</v>
      </c>
      <c r="F4640" t="s">
        <v>1424</v>
      </c>
      <c r="G4640" s="71">
        <f>VLOOKUP(M4640,'BASE ARTICLE SAMUEL 25012023 v1'!$A$1:$F$1287,6,FALSE)</f>
        <v>8.93</v>
      </c>
      <c r="H4640" s="6">
        <f>VLOOKUP(M4640,'BASE ARTICLE SAMUEL 25012023 v2'!$A$1:$H$1287,8,FALSE)</f>
        <v>8.93</v>
      </c>
      <c r="I4640">
        <v>13.39</v>
      </c>
      <c r="J4640">
        <f t="shared" si="578"/>
        <v>26.78</v>
      </c>
      <c r="K4640" s="6">
        <f>VLOOKUP(M4640,'BASE ARTICLE SAMUEL 25012023 v2'!$A$1:$K$1287,11,FALSE)</f>
        <v>13.395</v>
      </c>
      <c r="L4640" s="6">
        <f t="shared" si="579"/>
        <v>26.79</v>
      </c>
      <c r="M4640" t="s">
        <v>1423</v>
      </c>
      <c r="N4640" t="str">
        <f>VLOOKUP(M4640,'BASE ARTICLE SAMUEL 25012023 v1'!$A$2:$B$1287,2,FALSE)</f>
        <v>AN</v>
      </c>
      <c r="O4640">
        <f t="shared" si="577"/>
        <v>17.86</v>
      </c>
    </row>
    <row r="4641" spans="1:15" outlineLevel="2" x14ac:dyDescent="0.25">
      <c r="A4641" t="s">
        <v>1302</v>
      </c>
      <c r="B4641" s="74" t="str">
        <f t="shared" si="576"/>
        <v>HB</v>
      </c>
      <c r="D4641" t="s">
        <v>1425</v>
      </c>
      <c r="E4641">
        <v>4</v>
      </c>
      <c r="F4641" t="s">
        <v>1426</v>
      </c>
      <c r="G4641" s="71">
        <f>VLOOKUP(M4641,'BASE ARTICLE SAMUEL 25012023 v1'!$A$1:$F$1287,6,FALSE)</f>
        <v>10.07</v>
      </c>
      <c r="H4641" s="6">
        <f>VLOOKUP(M4641,'BASE ARTICLE SAMUEL 25012023 v2'!$A$1:$H$1287,8,FALSE)</f>
        <v>10.07</v>
      </c>
      <c r="I4641">
        <v>15.11</v>
      </c>
      <c r="J4641">
        <f t="shared" si="578"/>
        <v>60.44</v>
      </c>
      <c r="K4641" s="6">
        <f>VLOOKUP(M4641,'BASE ARTICLE SAMUEL 25012023 v2'!$A$1:$K$1287,11,FALSE)</f>
        <v>15.105</v>
      </c>
      <c r="L4641" s="6">
        <f t="shared" si="579"/>
        <v>60.42</v>
      </c>
      <c r="M4641" t="s">
        <v>1425</v>
      </c>
      <c r="N4641" t="str">
        <f>VLOOKUP(M4641,'BASE ARTICLE SAMUEL 25012023 v1'!$A$2:$B$1287,2,FALSE)</f>
        <v>AN</v>
      </c>
      <c r="O4641">
        <f t="shared" si="577"/>
        <v>40.28</v>
      </c>
    </row>
    <row r="4642" spans="1:15" outlineLevel="2" x14ac:dyDescent="0.25">
      <c r="A4642" t="s">
        <v>1302</v>
      </c>
      <c r="B4642" s="74" t="str">
        <f t="shared" si="576"/>
        <v>HB</v>
      </c>
      <c r="D4642" t="s">
        <v>1603</v>
      </c>
      <c r="E4642">
        <v>7.34</v>
      </c>
      <c r="F4642" t="s">
        <v>1604</v>
      </c>
      <c r="G4642" s="71">
        <f>VLOOKUP(M4642,'BASE ARTICLE SAMUEL 25012023 v1'!$A$1:$F$1287,6,FALSE)</f>
        <v>50</v>
      </c>
      <c r="H4642" s="6">
        <f>VLOOKUP(M4642,'BASE ARTICLE SAMUEL 25012023 v2'!$A$1:$H$1287,8,FALSE)</f>
        <v>0</v>
      </c>
      <c r="I4642">
        <v>75</v>
      </c>
      <c r="J4642">
        <f t="shared" si="578"/>
        <v>550.5</v>
      </c>
      <c r="K4642" s="6">
        <f>VLOOKUP(M4642,'BASE ARTICLE SAMUEL 25012023 v2'!$A$1:$K$1287,11,FALSE)</f>
        <v>75</v>
      </c>
      <c r="L4642" s="6">
        <f t="shared" si="579"/>
        <v>550.5</v>
      </c>
      <c r="M4642" t="s">
        <v>1603</v>
      </c>
      <c r="N4642" t="str">
        <f>VLOOKUP(M4642,'BASE ARTICLE SAMUEL 25012023 v1'!$A$2:$B$1287,2,FALSE)</f>
        <v>AN</v>
      </c>
      <c r="O4642">
        <f t="shared" si="577"/>
        <v>0</v>
      </c>
    </row>
    <row r="4643" spans="1:15" outlineLevel="2" x14ac:dyDescent="0.25">
      <c r="A4643" t="s">
        <v>1302</v>
      </c>
      <c r="B4643" s="74" t="str">
        <f t="shared" si="576"/>
        <v>HB</v>
      </c>
      <c r="D4643" t="s">
        <v>1404</v>
      </c>
      <c r="E4643">
        <v>2</v>
      </c>
      <c r="F4643" t="s">
        <v>1405</v>
      </c>
      <c r="G4643" s="71">
        <f>VLOOKUP(M4643,'BASE ARTICLE SAMUEL 25012023 v1'!$A$1:$F$1287,6,FALSE)</f>
        <v>36.090000000000003</v>
      </c>
      <c r="H4643" s="6">
        <f>VLOOKUP(M4643,'BASE ARTICLE SAMUEL 25012023 v2'!$A$1:$H$1287,8,FALSE)</f>
        <v>36.090000000000003</v>
      </c>
      <c r="I4643">
        <v>54.14</v>
      </c>
      <c r="J4643">
        <f t="shared" si="578"/>
        <v>108.28</v>
      </c>
      <c r="K4643" s="6">
        <f>VLOOKUP(M4643,'BASE ARTICLE SAMUEL 25012023 v2'!$A$1:$K$1287,11,FALSE)</f>
        <v>54.135000000000005</v>
      </c>
      <c r="L4643" s="6">
        <f t="shared" si="579"/>
        <v>108.27000000000001</v>
      </c>
      <c r="M4643" t="s">
        <v>1404</v>
      </c>
      <c r="N4643" t="str">
        <f>VLOOKUP(M4643,'BASE ARTICLE SAMUEL 25012023 v1'!$A$2:$B$1287,2,FALSE)</f>
        <v>AN</v>
      </c>
      <c r="O4643">
        <f t="shared" si="577"/>
        <v>72.180000000000007</v>
      </c>
    </row>
    <row r="4644" spans="1:15" outlineLevel="2" x14ac:dyDescent="0.25">
      <c r="A4644" t="s">
        <v>1302</v>
      </c>
      <c r="B4644" s="74" t="str">
        <f t="shared" si="576"/>
        <v>HB</v>
      </c>
      <c r="D4644" t="s">
        <v>1404</v>
      </c>
      <c r="E4644">
        <v>4</v>
      </c>
      <c r="F4644" t="s">
        <v>1405</v>
      </c>
      <c r="G4644" s="71">
        <f>VLOOKUP(M4644,'BASE ARTICLE SAMUEL 25012023 v1'!$A$1:$F$1287,6,FALSE)</f>
        <v>36.090000000000003</v>
      </c>
      <c r="H4644" s="6">
        <f>VLOOKUP(M4644,'BASE ARTICLE SAMUEL 25012023 v2'!$A$1:$H$1287,8,FALSE)</f>
        <v>36.090000000000003</v>
      </c>
      <c r="I4644">
        <v>54.14</v>
      </c>
      <c r="J4644">
        <f t="shared" si="578"/>
        <v>216.56</v>
      </c>
      <c r="K4644" s="6">
        <f>VLOOKUP(M4644,'BASE ARTICLE SAMUEL 25012023 v2'!$A$1:$K$1287,11,FALSE)</f>
        <v>54.135000000000005</v>
      </c>
      <c r="L4644" s="6">
        <f t="shared" si="579"/>
        <v>216.54000000000002</v>
      </c>
      <c r="M4644" t="s">
        <v>1404</v>
      </c>
      <c r="N4644" t="str">
        <f>VLOOKUP(M4644,'BASE ARTICLE SAMUEL 25012023 v1'!$A$2:$B$1287,2,FALSE)</f>
        <v>AN</v>
      </c>
      <c r="O4644">
        <f t="shared" si="577"/>
        <v>144.36000000000001</v>
      </c>
    </row>
    <row r="4645" spans="1:15" outlineLevel="2" x14ac:dyDescent="0.25">
      <c r="A4645" t="s">
        <v>1302</v>
      </c>
      <c r="B4645" s="74" t="str">
        <f t="shared" si="576"/>
        <v>HB</v>
      </c>
      <c r="D4645" t="s">
        <v>1409</v>
      </c>
      <c r="E4645">
        <v>2</v>
      </c>
      <c r="F4645" t="s">
        <v>1410</v>
      </c>
      <c r="G4645" s="71">
        <f>VLOOKUP(M4645,'BASE ARTICLE SAMUEL 25012023 v1'!$A$1:$F$1287,6,FALSE)</f>
        <v>39.96</v>
      </c>
      <c r="H4645" s="6">
        <f>VLOOKUP(M4645,'BASE ARTICLE SAMUEL 25012023 v2'!$A$1:$H$1287,8,FALSE)</f>
        <v>39.96</v>
      </c>
      <c r="I4645">
        <v>59.94</v>
      </c>
      <c r="J4645">
        <f t="shared" si="578"/>
        <v>119.88</v>
      </c>
      <c r="K4645" s="6">
        <f>VLOOKUP(M4645,'BASE ARTICLE SAMUEL 25012023 v2'!$A$1:$K$1287,11,FALSE)</f>
        <v>59.94</v>
      </c>
      <c r="L4645" s="6">
        <f t="shared" si="579"/>
        <v>119.88</v>
      </c>
      <c r="M4645" t="s">
        <v>1409</v>
      </c>
      <c r="N4645" t="str">
        <f>VLOOKUP(M4645,'BASE ARTICLE SAMUEL 25012023 v1'!$A$2:$B$1287,2,FALSE)</f>
        <v>AN</v>
      </c>
      <c r="O4645">
        <f t="shared" si="577"/>
        <v>79.92</v>
      </c>
    </row>
    <row r="4646" spans="1:15" outlineLevel="2" x14ac:dyDescent="0.25">
      <c r="A4646" t="s">
        <v>1302</v>
      </c>
      <c r="B4646" s="74" t="str">
        <f t="shared" si="576"/>
        <v>HB</v>
      </c>
      <c r="D4646" t="s">
        <v>1411</v>
      </c>
      <c r="E4646">
        <v>4</v>
      </c>
      <c r="F4646" t="s">
        <v>1412</v>
      </c>
      <c r="G4646" s="71">
        <f>VLOOKUP(M4646,'BASE ARTICLE SAMUEL 25012023 v1'!$A$1:$F$1287,6,FALSE)</f>
        <v>45.09</v>
      </c>
      <c r="H4646" s="6">
        <f>VLOOKUP(M4646,'BASE ARTICLE SAMUEL 25012023 v2'!$A$1:$H$1287,8,FALSE)</f>
        <v>45.09</v>
      </c>
      <c r="I4646">
        <v>67.64</v>
      </c>
      <c r="J4646">
        <f t="shared" si="578"/>
        <v>270.56</v>
      </c>
      <c r="K4646" s="6">
        <f>VLOOKUP(M4646,'BASE ARTICLE SAMUEL 25012023 v2'!$A$1:$K$1287,11,FALSE)</f>
        <v>67.635000000000005</v>
      </c>
      <c r="L4646" s="6">
        <f t="shared" si="579"/>
        <v>270.54000000000002</v>
      </c>
      <c r="M4646" t="s">
        <v>1411</v>
      </c>
      <c r="N4646" t="str">
        <f>VLOOKUP(M4646,'BASE ARTICLE SAMUEL 25012023 v1'!$A$2:$B$1287,2,FALSE)</f>
        <v>AN</v>
      </c>
      <c r="O4646">
        <f t="shared" si="577"/>
        <v>180.36</v>
      </c>
    </row>
    <row r="4647" spans="1:15" outlineLevel="2" x14ac:dyDescent="0.25">
      <c r="A4647" t="s">
        <v>1302</v>
      </c>
      <c r="B4647" s="74" t="str">
        <f t="shared" si="576"/>
        <v>HB</v>
      </c>
      <c r="D4647" t="s">
        <v>1432</v>
      </c>
      <c r="E4647">
        <v>2</v>
      </c>
      <c r="F4647" t="s">
        <v>1433</v>
      </c>
      <c r="G4647" s="71">
        <f>VLOOKUP(M4647,'BASE ARTICLE SAMUEL 25012023 v1'!$A$1:$F$1287,6,FALSE)</f>
        <v>4.9800000000000004</v>
      </c>
      <c r="H4647" s="6">
        <f>VLOOKUP(M4647,'BASE ARTICLE SAMUEL 25012023 v2'!$A$1:$H$1287,8,FALSE)</f>
        <v>4.9800000000000004</v>
      </c>
      <c r="I4647">
        <v>7.46</v>
      </c>
      <c r="J4647">
        <f t="shared" si="578"/>
        <v>14.92</v>
      </c>
      <c r="K4647" s="6">
        <f>VLOOKUP(M4647,'BASE ARTICLE SAMUEL 25012023 v2'!$A$1:$K$1287,11,FALSE)</f>
        <v>7.4700000000000006</v>
      </c>
      <c r="L4647" s="6">
        <f t="shared" si="579"/>
        <v>14.940000000000001</v>
      </c>
      <c r="M4647" t="s">
        <v>1432</v>
      </c>
      <c r="N4647" t="str">
        <f>VLOOKUP(M4647,'BASE ARTICLE SAMUEL 25012023 v1'!$A$2:$B$1287,2,FALSE)</f>
        <v>AN</v>
      </c>
      <c r="O4647">
        <f t="shared" si="577"/>
        <v>9.9600000000000009</v>
      </c>
    </row>
    <row r="4648" spans="1:15" outlineLevel="2" x14ac:dyDescent="0.25">
      <c r="A4648" t="s">
        <v>1302</v>
      </c>
      <c r="B4648" s="74" t="str">
        <f t="shared" si="576"/>
        <v>HB</v>
      </c>
      <c r="D4648" t="s">
        <v>1432</v>
      </c>
      <c r="E4648">
        <v>4</v>
      </c>
      <c r="F4648" t="s">
        <v>1433</v>
      </c>
      <c r="G4648" s="71">
        <f>VLOOKUP(M4648,'BASE ARTICLE SAMUEL 25012023 v1'!$A$1:$F$1287,6,FALSE)</f>
        <v>4.9800000000000004</v>
      </c>
      <c r="H4648" s="6">
        <f>VLOOKUP(M4648,'BASE ARTICLE SAMUEL 25012023 v2'!$A$1:$H$1287,8,FALSE)</f>
        <v>4.9800000000000004</v>
      </c>
      <c r="I4648">
        <v>7.46</v>
      </c>
      <c r="J4648">
        <f t="shared" si="578"/>
        <v>29.84</v>
      </c>
      <c r="K4648" s="6">
        <f>VLOOKUP(M4648,'BASE ARTICLE SAMUEL 25012023 v2'!$A$1:$K$1287,11,FALSE)</f>
        <v>7.4700000000000006</v>
      </c>
      <c r="L4648" s="6">
        <f t="shared" si="579"/>
        <v>29.880000000000003</v>
      </c>
      <c r="M4648" t="s">
        <v>1432</v>
      </c>
      <c r="N4648" t="str">
        <f>VLOOKUP(M4648,'BASE ARTICLE SAMUEL 25012023 v1'!$A$2:$B$1287,2,FALSE)</f>
        <v>AN</v>
      </c>
      <c r="O4648">
        <f t="shared" si="577"/>
        <v>19.920000000000002</v>
      </c>
    </row>
    <row r="4649" spans="1:15" outlineLevel="2" x14ac:dyDescent="0.25">
      <c r="A4649" t="s">
        <v>1302</v>
      </c>
      <c r="B4649" s="74" t="str">
        <f t="shared" si="576"/>
        <v>HB</v>
      </c>
      <c r="D4649" t="s">
        <v>1438</v>
      </c>
      <c r="E4649">
        <v>2</v>
      </c>
      <c r="F4649" t="s">
        <v>1439</v>
      </c>
      <c r="G4649" s="71">
        <f>VLOOKUP(M4649,'BASE ARTICLE SAMUEL 25012023 v1'!$A$1:$F$1287,6,FALSE)</f>
        <v>5.51</v>
      </c>
      <c r="H4649" s="6">
        <f>VLOOKUP(M4649,'BASE ARTICLE SAMUEL 25012023 v2'!$A$1:$H$1287,8,FALSE)</f>
        <v>5.51</v>
      </c>
      <c r="I4649">
        <v>8.26</v>
      </c>
      <c r="J4649">
        <f t="shared" si="578"/>
        <v>16.52</v>
      </c>
      <c r="K4649" s="6">
        <f>VLOOKUP(M4649,'BASE ARTICLE SAMUEL 25012023 v2'!$A$1:$K$1287,11,FALSE)</f>
        <v>8.2650000000000006</v>
      </c>
      <c r="L4649" s="6">
        <f t="shared" si="579"/>
        <v>16.53</v>
      </c>
      <c r="M4649" t="s">
        <v>1438</v>
      </c>
      <c r="N4649" t="str">
        <f>VLOOKUP(M4649,'BASE ARTICLE SAMUEL 25012023 v1'!$A$2:$B$1287,2,FALSE)</f>
        <v>AN</v>
      </c>
      <c r="O4649">
        <f t="shared" si="577"/>
        <v>11.02</v>
      </c>
    </row>
    <row r="4650" spans="1:15" outlineLevel="2" x14ac:dyDescent="0.25">
      <c r="A4650" t="s">
        <v>1302</v>
      </c>
      <c r="B4650" s="74" t="str">
        <f t="shared" si="576"/>
        <v>HB</v>
      </c>
      <c r="D4650" t="s">
        <v>1440</v>
      </c>
      <c r="E4650">
        <v>4</v>
      </c>
      <c r="F4650" t="s">
        <v>1441</v>
      </c>
      <c r="G4650" s="71">
        <f>VLOOKUP(M4650,'BASE ARTICLE SAMUEL 25012023 v1'!$A$1:$F$1287,6,FALSE)</f>
        <v>6.22</v>
      </c>
      <c r="H4650" s="6">
        <f>VLOOKUP(M4650,'BASE ARTICLE SAMUEL 25012023 v2'!$A$1:$H$1287,8,FALSE)</f>
        <v>6.22</v>
      </c>
      <c r="I4650">
        <v>9.32</v>
      </c>
      <c r="J4650">
        <f t="shared" si="578"/>
        <v>37.28</v>
      </c>
      <c r="K4650" s="6">
        <f>VLOOKUP(M4650,'BASE ARTICLE SAMUEL 25012023 v2'!$A$1:$K$1287,11,FALSE)</f>
        <v>9.33</v>
      </c>
      <c r="L4650" s="6">
        <f t="shared" si="579"/>
        <v>37.32</v>
      </c>
      <c r="M4650" t="s">
        <v>1440</v>
      </c>
      <c r="N4650" t="str">
        <f>VLOOKUP(M4650,'BASE ARTICLE SAMUEL 25012023 v1'!$A$2:$B$1287,2,FALSE)</f>
        <v>AN</v>
      </c>
      <c r="O4650">
        <f t="shared" si="577"/>
        <v>24.88</v>
      </c>
    </row>
    <row r="4651" spans="1:15" outlineLevel="2" x14ac:dyDescent="0.25">
      <c r="A4651" t="s">
        <v>1302</v>
      </c>
      <c r="B4651" s="74" t="str">
        <f t="shared" si="576"/>
        <v>HB</v>
      </c>
      <c r="D4651" t="s">
        <v>1361</v>
      </c>
      <c r="E4651">
        <v>44</v>
      </c>
      <c r="F4651" t="s">
        <v>1362</v>
      </c>
      <c r="G4651" s="71">
        <f>VLOOKUP(M4651,'BASE ARTICLE SAMUEL 25012023 v1'!$A$1:$F$1287,6,FALSE)</f>
        <v>0.54</v>
      </c>
      <c r="H4651" s="6">
        <f>VLOOKUP(M4651,'BASE ARTICLE SAMUEL 25012023 v2'!$A$1:$H$1287,8,FALSE)</f>
        <v>0.54</v>
      </c>
      <c r="I4651">
        <v>0.81</v>
      </c>
      <c r="J4651">
        <f t="shared" si="578"/>
        <v>35.64</v>
      </c>
      <c r="K4651" s="6">
        <f>VLOOKUP(M4651,'BASE ARTICLE SAMUEL 25012023 v2'!$A$1:$K$1287,11,FALSE)</f>
        <v>0.81</v>
      </c>
      <c r="L4651" s="6">
        <f t="shared" si="579"/>
        <v>35.64</v>
      </c>
      <c r="M4651" t="s">
        <v>1361</v>
      </c>
      <c r="N4651" t="str">
        <f>VLOOKUP(M4651,'BASE ARTICLE SAMUEL 25012023 v1'!$A$2:$B$1287,2,FALSE)</f>
        <v>AN</v>
      </c>
      <c r="O4651">
        <f t="shared" si="577"/>
        <v>23.76</v>
      </c>
    </row>
    <row r="4652" spans="1:15" outlineLevel="2" x14ac:dyDescent="0.25">
      <c r="A4652" t="s">
        <v>1302</v>
      </c>
      <c r="B4652" s="74" t="str">
        <f t="shared" si="576"/>
        <v>HB</v>
      </c>
      <c r="D4652" t="s">
        <v>1187</v>
      </c>
      <c r="E4652">
        <v>14</v>
      </c>
      <c r="F4652" t="s">
        <v>1188</v>
      </c>
      <c r="G4652" s="71">
        <f>VLOOKUP(M4652,'BASE ARTICLE SAMUEL 25012023 v1'!$A$1:$F$1287,6,FALSE)</f>
        <v>22</v>
      </c>
      <c r="H4652" s="6">
        <f>VLOOKUP(M4652,'BASE ARTICLE SAMUEL 25012023 v2'!$A$1:$H$1287,8,FALSE)</f>
        <v>3.63</v>
      </c>
      <c r="I4652">
        <v>5.18</v>
      </c>
      <c r="J4652">
        <f t="shared" si="578"/>
        <v>72.52</v>
      </c>
      <c r="K4652" s="6">
        <f>VLOOKUP(M4652,'BASE ARTICLE SAMUEL 25012023 v2'!$A$1:$K$1287,11,FALSE)</f>
        <v>5.4450000000000003</v>
      </c>
      <c r="L4652" s="6">
        <f t="shared" si="579"/>
        <v>76.23</v>
      </c>
      <c r="M4652" t="s">
        <v>1187</v>
      </c>
      <c r="N4652" t="str">
        <f>VLOOKUP(M4652,'BASE ARTICLE SAMUEL 25012023 v1'!$A$2:$B$1287,2,FALSE)</f>
        <v>AN</v>
      </c>
      <c r="O4652">
        <f t="shared" si="577"/>
        <v>50.82</v>
      </c>
    </row>
    <row r="4653" spans="1:15" outlineLevel="2" x14ac:dyDescent="0.25">
      <c r="A4653" t="s">
        <v>1302</v>
      </c>
      <c r="B4653" s="74" t="str">
        <f t="shared" si="576"/>
        <v>HB</v>
      </c>
      <c r="D4653" t="s">
        <v>1587</v>
      </c>
      <c r="E4653">
        <v>4</v>
      </c>
      <c r="F4653" t="s">
        <v>1588</v>
      </c>
      <c r="G4653" s="71">
        <f>VLOOKUP(M4653,'BASE ARTICLE SAMUEL 25012023 v1'!$A$1:$F$1287,6,FALSE)</f>
        <v>0.37</v>
      </c>
      <c r="H4653" s="6">
        <f>VLOOKUP(M4653,'BASE ARTICLE SAMUEL 25012023 v2'!$A$1:$H$1287,8,FALSE)</f>
        <v>0.37</v>
      </c>
      <c r="I4653">
        <v>0.55000000000000004</v>
      </c>
      <c r="J4653">
        <f t="shared" si="578"/>
        <v>2.2000000000000002</v>
      </c>
      <c r="K4653" s="6">
        <f>VLOOKUP(M4653,'BASE ARTICLE SAMUEL 25012023 v2'!$A$1:$K$1287,11,FALSE)</f>
        <v>0.55000000000000004</v>
      </c>
      <c r="L4653" s="6">
        <f t="shared" si="579"/>
        <v>2.2000000000000002</v>
      </c>
      <c r="M4653" t="s">
        <v>1587</v>
      </c>
      <c r="N4653" t="str">
        <f>VLOOKUP(M4653,'BASE ARTICLE SAMUEL 25012023 v1'!$A$2:$B$1287,2,FALSE)</f>
        <v>AS</v>
      </c>
      <c r="O4653">
        <f t="shared" si="577"/>
        <v>1.48</v>
      </c>
    </row>
    <row r="4654" spans="1:15" outlineLevel="2" x14ac:dyDescent="0.25">
      <c r="A4654" t="s">
        <v>1302</v>
      </c>
      <c r="B4654" s="74" t="str">
        <f t="shared" si="576"/>
        <v>HB</v>
      </c>
      <c r="D4654" t="s">
        <v>1589</v>
      </c>
      <c r="E4654">
        <v>4</v>
      </c>
      <c r="F4654" t="s">
        <v>1590</v>
      </c>
      <c r="G4654" s="71">
        <f>VLOOKUP(M4654,'BASE ARTICLE SAMUEL 25012023 v1'!$A$1:$F$1287,6,FALSE)</f>
        <v>1.05</v>
      </c>
      <c r="H4654" s="6">
        <f>VLOOKUP(M4654,'BASE ARTICLE SAMUEL 25012023 v2'!$A$1:$H$1287,8,FALSE)</f>
        <v>1.05</v>
      </c>
      <c r="I4654">
        <v>1.58</v>
      </c>
      <c r="J4654">
        <f t="shared" si="578"/>
        <v>6.32</v>
      </c>
      <c r="K4654" s="6">
        <f>VLOOKUP(M4654,'BASE ARTICLE SAMUEL 25012023 v2'!$A$1:$K$1287,11,FALSE)</f>
        <v>1.58</v>
      </c>
      <c r="L4654" s="6">
        <f t="shared" si="579"/>
        <v>6.32</v>
      </c>
      <c r="M4654" t="s">
        <v>1589</v>
      </c>
      <c r="N4654" t="str">
        <f>VLOOKUP(M4654,'BASE ARTICLE SAMUEL 25012023 v1'!$A$2:$B$1287,2,FALSE)</f>
        <v>AS</v>
      </c>
      <c r="O4654">
        <f t="shared" si="577"/>
        <v>4.2</v>
      </c>
    </row>
    <row r="4655" spans="1:15" outlineLevel="2" x14ac:dyDescent="0.25">
      <c r="A4655" t="s">
        <v>1302</v>
      </c>
      <c r="B4655" s="74" t="str">
        <f t="shared" si="576"/>
        <v>HB</v>
      </c>
      <c r="D4655" t="s">
        <v>1546</v>
      </c>
      <c r="E4655">
        <v>2</v>
      </c>
      <c r="F4655" t="s">
        <v>1547</v>
      </c>
      <c r="G4655" s="71">
        <f>VLOOKUP(M4655,'BASE ARTICLE SAMUEL 25012023 v1'!$A$1:$F$1287,6,FALSE)</f>
        <v>5.2</v>
      </c>
      <c r="H4655" s="6">
        <f>VLOOKUP(M4655,'BASE ARTICLE SAMUEL 25012023 v2'!$A$1:$H$1287,8,FALSE)</f>
        <v>5.2</v>
      </c>
      <c r="I4655">
        <v>5.72</v>
      </c>
      <c r="J4655">
        <f t="shared" si="578"/>
        <v>11.44</v>
      </c>
      <c r="K4655" s="6">
        <f>VLOOKUP(M4655,'BASE ARTICLE SAMUEL 25012023 v2'!$A$1:$K$1287,11,FALSE)</f>
        <v>5.7200000000000006</v>
      </c>
      <c r="L4655" s="6">
        <f t="shared" si="579"/>
        <v>11.440000000000001</v>
      </c>
      <c r="M4655" t="s">
        <v>1546</v>
      </c>
      <c r="N4655" t="str">
        <f>VLOOKUP(M4655,'BASE ARTICLE SAMUEL 25012023 v1'!$A$2:$B$1287,2,FALSE)</f>
        <v>AN</v>
      </c>
      <c r="O4655">
        <f t="shared" si="577"/>
        <v>10.4</v>
      </c>
    </row>
    <row r="4656" spans="1:15" outlineLevel="1" x14ac:dyDescent="0.25">
      <c r="A4656" s="74" t="s">
        <v>4364</v>
      </c>
      <c r="B4656" s="74" t="str">
        <f t="shared" si="576"/>
        <v>PCG14EHB</v>
      </c>
      <c r="H4656" s="6" t="e">
        <f>VLOOKUP(M4656,'BASE ARTICLE SAMUEL 25012023 v2'!$A$1:$H$1287,8,FALSE)</f>
        <v>#N/A</v>
      </c>
      <c r="K4656" s="6" t="e">
        <f>VLOOKUP(M4656,'BASE ARTICLE SAMUEL 25012023 v2'!$A$1:$K$1287,11,FALSE)</f>
        <v>#N/A</v>
      </c>
      <c r="L4656" s="6">
        <f>SUBTOTAL(9,L4627:L4655)</f>
        <v>2220.9840497040004</v>
      </c>
      <c r="O4656">
        <f>SUBTOTAL(9,O4627:O4655)</f>
        <v>1128.2347000000002</v>
      </c>
    </row>
    <row r="4657" spans="1:15" outlineLevel="2" x14ac:dyDescent="0.25">
      <c r="A4657" t="s">
        <v>1306</v>
      </c>
      <c r="B4657" s="74" t="str">
        <f t="shared" si="576"/>
        <v>HA</v>
      </c>
      <c r="D4657">
        <v>8110608018</v>
      </c>
      <c r="E4657">
        <v>200</v>
      </c>
      <c r="F4657" t="s">
        <v>1228</v>
      </c>
      <c r="G4657" s="71">
        <f>VLOOKUP(M4657,'BASE ARTICLE SAMUEL 25012023 v1'!$A$1:$F$1287,6,FALSE)</f>
        <v>0.41</v>
      </c>
      <c r="H4657" s="6">
        <f>VLOOKUP(M4657,'BASE ARTICLE SAMUEL 25012023 v2'!$A$1:$H$1287,8,FALSE)</f>
        <v>0.41</v>
      </c>
      <c r="I4657">
        <v>0.54500000000000004</v>
      </c>
      <c r="J4657">
        <f t="shared" ref="J4657:J4683" si="580">E4657*I4657</f>
        <v>109.00000000000001</v>
      </c>
      <c r="K4657" s="6">
        <f>VLOOKUP(M4657,'BASE ARTICLE SAMUEL 25012023 v2'!$A$1:$K$1287,11,FALSE)</f>
        <v>0.54530000000000001</v>
      </c>
      <c r="L4657" s="6">
        <f t="shared" ref="L4657:L4683" si="581">E4657*K4657</f>
        <v>109.06</v>
      </c>
      <c r="M4657">
        <v>8110608018</v>
      </c>
      <c r="N4657" t="str">
        <f>VLOOKUP(M4657,'BASE ARTICLE SAMUEL 25012023 v1'!$A$2:$B$1287,2,FALSE)</f>
        <v>AN</v>
      </c>
      <c r="O4657">
        <f t="shared" si="577"/>
        <v>82</v>
      </c>
    </row>
    <row r="4658" spans="1:15" outlineLevel="2" x14ac:dyDescent="0.25">
      <c r="A4658" t="s">
        <v>1306</v>
      </c>
      <c r="B4658" s="74" t="str">
        <f t="shared" si="576"/>
        <v>HA</v>
      </c>
      <c r="D4658">
        <v>8210603018</v>
      </c>
      <c r="E4658">
        <v>20</v>
      </c>
      <c r="F4658" t="s">
        <v>1229</v>
      </c>
      <c r="G4658" s="71">
        <f>VLOOKUP(M4658,'BASE ARTICLE SAMUEL 25012023 v1'!$A$1:$F$1287,6,FALSE)</f>
        <v>0.09</v>
      </c>
      <c r="H4658" s="6">
        <f>VLOOKUP(M4658,'BASE ARTICLE SAMUEL 25012023 v2'!$A$1:$H$1287,8,FALSE)</f>
        <v>0.09</v>
      </c>
      <c r="I4658">
        <v>0.14000000000000001</v>
      </c>
      <c r="J4658">
        <f t="shared" si="580"/>
        <v>2.8000000000000003</v>
      </c>
      <c r="K4658" s="6">
        <f>VLOOKUP(M4658,'BASE ARTICLE SAMUEL 25012023 v2'!$A$1:$K$1287,11,FALSE)</f>
        <v>0.14000000399999998</v>
      </c>
      <c r="L4658" s="6">
        <f t="shared" si="581"/>
        <v>2.8000000799999998</v>
      </c>
      <c r="M4658">
        <v>8210603018</v>
      </c>
      <c r="N4658" t="str">
        <f>VLOOKUP(M4658,'BASE ARTICLE SAMUEL 25012023 v1'!$A$2:$B$1287,2,FALSE)</f>
        <v>AN</v>
      </c>
      <c r="O4658">
        <f t="shared" si="577"/>
        <v>1.7999999999999998</v>
      </c>
    </row>
    <row r="4659" spans="1:15" outlineLevel="2" x14ac:dyDescent="0.25">
      <c r="A4659" t="s">
        <v>1306</v>
      </c>
      <c r="B4659" s="74" t="str">
        <f t="shared" si="576"/>
        <v>HA</v>
      </c>
      <c r="D4659">
        <v>8210707018</v>
      </c>
      <c r="E4659">
        <v>48</v>
      </c>
      <c r="F4659" t="s">
        <v>1230</v>
      </c>
      <c r="G4659" s="71">
        <f>VLOOKUP(M4659,'BASE ARTICLE SAMUEL 25012023 v1'!$A$1:$F$1287,6,FALSE)</f>
        <v>0.24</v>
      </c>
      <c r="H4659" s="6">
        <f>VLOOKUP(M4659,'BASE ARTICLE SAMUEL 25012023 v2'!$A$1:$H$1287,8,FALSE)</f>
        <v>0.24</v>
      </c>
      <c r="I4659">
        <v>0.35</v>
      </c>
      <c r="J4659">
        <f t="shared" si="580"/>
        <v>16.799999999999997</v>
      </c>
      <c r="K4659" s="6">
        <f>VLOOKUP(M4659,'BASE ARTICLE SAMUEL 25012023 v2'!$A$1:$K$1287,11,FALSE)</f>
        <v>0.34999999199999998</v>
      </c>
      <c r="L4659" s="6">
        <f t="shared" si="581"/>
        <v>16.799999616000001</v>
      </c>
      <c r="M4659">
        <v>8210707018</v>
      </c>
      <c r="N4659" t="str">
        <f>VLOOKUP(M4659,'BASE ARTICLE SAMUEL 25012023 v1'!$A$2:$B$1287,2,FALSE)</f>
        <v>AN</v>
      </c>
      <c r="O4659">
        <f t="shared" si="577"/>
        <v>11.52</v>
      </c>
    </row>
    <row r="4660" spans="1:15" outlineLevel="2" x14ac:dyDescent="0.25">
      <c r="A4660" t="s">
        <v>1306</v>
      </c>
      <c r="B4660" s="74" t="str">
        <f t="shared" si="576"/>
        <v>HA</v>
      </c>
      <c r="D4660">
        <v>8412602518</v>
      </c>
      <c r="E4660">
        <v>6</v>
      </c>
      <c r="F4660" t="s">
        <v>1483</v>
      </c>
      <c r="G4660" s="71">
        <f>VLOOKUP(M4660,'BASE ARTICLE SAMUEL 25012023 v1'!$A$1:$F$1287,6,FALSE)</f>
        <v>0.04</v>
      </c>
      <c r="H4660" s="6">
        <f>VLOOKUP(M4660,'BASE ARTICLE SAMUEL 25012023 v2'!$A$1:$H$1287,8,FALSE)</f>
        <v>0.04</v>
      </c>
      <c r="I4660">
        <v>0.05</v>
      </c>
      <c r="J4660">
        <f t="shared" si="580"/>
        <v>0.30000000000000004</v>
      </c>
      <c r="K4660" s="6">
        <f>VLOOKUP(M4660,'BASE ARTICLE SAMUEL 25012023 v2'!$A$1:$K$1287,11,FALSE)</f>
        <v>0.05</v>
      </c>
      <c r="L4660" s="6">
        <f t="shared" si="581"/>
        <v>0.30000000000000004</v>
      </c>
      <c r="M4660">
        <v>8412602518</v>
      </c>
      <c r="N4660" t="str">
        <f>VLOOKUP(M4660,'BASE ARTICLE SAMUEL 25012023 v1'!$A$2:$B$1287,2,FALSE)</f>
        <v>AN</v>
      </c>
      <c r="O4660">
        <f t="shared" si="577"/>
        <v>0.24</v>
      </c>
    </row>
    <row r="4661" spans="1:15" outlineLevel="2" x14ac:dyDescent="0.25">
      <c r="A4661" t="s">
        <v>1306</v>
      </c>
      <c r="B4661" s="74" t="str">
        <f t="shared" si="576"/>
        <v>HA</v>
      </c>
      <c r="D4661">
        <v>8434000618</v>
      </c>
      <c r="E4661">
        <v>6</v>
      </c>
      <c r="F4661" t="s">
        <v>1485</v>
      </c>
      <c r="G4661" s="71">
        <f>VLOOKUP(M4661,'BASE ARTICLE SAMUEL 25012023 v1'!$A$1:$F$1287,6,FALSE)</f>
        <v>0.02</v>
      </c>
      <c r="H4661" s="6">
        <f>VLOOKUP(M4661,'BASE ARTICLE SAMUEL 25012023 v2'!$A$1:$H$1287,8,FALSE)</f>
        <v>0.02</v>
      </c>
      <c r="I4661">
        <v>0.03</v>
      </c>
      <c r="J4661">
        <f t="shared" si="580"/>
        <v>0.18</v>
      </c>
      <c r="K4661" s="6">
        <f>VLOOKUP(M4661,'BASE ARTICLE SAMUEL 25012023 v2'!$A$1:$K$1287,11,FALSE)</f>
        <v>0.03</v>
      </c>
      <c r="L4661" s="6">
        <f t="shared" si="581"/>
        <v>0.18</v>
      </c>
      <c r="M4661">
        <v>8434000618</v>
      </c>
      <c r="N4661" t="str">
        <f>VLOOKUP(M4661,'BASE ARTICLE SAMUEL 25012023 v1'!$A$2:$B$1287,2,FALSE)</f>
        <v>AN</v>
      </c>
      <c r="O4661">
        <f t="shared" si="577"/>
        <v>0.12</v>
      </c>
    </row>
    <row r="4662" spans="1:15" outlineLevel="2" x14ac:dyDescent="0.25">
      <c r="A4662" t="s">
        <v>1306</v>
      </c>
      <c r="B4662" s="74" t="str">
        <f t="shared" si="576"/>
        <v>HA</v>
      </c>
      <c r="D4662">
        <v>8710605018</v>
      </c>
      <c r="E4662">
        <v>6</v>
      </c>
      <c r="F4662" t="s">
        <v>1896</v>
      </c>
      <c r="G4662" s="71">
        <f>VLOOKUP(M4662,'BASE ARTICLE SAMUEL 25012023 v1'!$A$1:$F$1287,6,FALSE)</f>
        <v>0.2</v>
      </c>
      <c r="H4662" s="6">
        <f>VLOOKUP(M4662,'BASE ARTICLE SAMUEL 25012023 v2'!$A$1:$H$1287,8,FALSE)</f>
        <v>0.2</v>
      </c>
      <c r="I4662">
        <v>0.3</v>
      </c>
      <c r="J4662">
        <f t="shared" si="580"/>
        <v>1.7999999999999998</v>
      </c>
      <c r="K4662" s="6">
        <f>VLOOKUP(M4662,'BASE ARTICLE SAMUEL 25012023 v2'!$A$1:$K$1287,11,FALSE)</f>
        <v>0.30000000000000004</v>
      </c>
      <c r="L4662" s="6">
        <f t="shared" si="581"/>
        <v>1.8000000000000003</v>
      </c>
      <c r="M4662">
        <v>8710605018</v>
      </c>
      <c r="N4662" t="str">
        <f>VLOOKUP(M4662,'BASE ARTICLE SAMUEL 25012023 v1'!$A$2:$B$1287,2,FALSE)</f>
        <v>AN</v>
      </c>
      <c r="O4662">
        <f t="shared" si="577"/>
        <v>1.2000000000000002</v>
      </c>
    </row>
    <row r="4663" spans="1:15" outlineLevel="2" x14ac:dyDescent="0.25">
      <c r="A4663" t="s">
        <v>1306</v>
      </c>
      <c r="B4663" s="74" t="str">
        <f t="shared" si="576"/>
        <v>HA</v>
      </c>
      <c r="D4663" t="s">
        <v>1174</v>
      </c>
      <c r="E4663">
        <v>10</v>
      </c>
      <c r="F4663" t="s">
        <v>1175</v>
      </c>
      <c r="G4663" s="71">
        <f>VLOOKUP(M4663,'BASE ARTICLE SAMUEL 25012023 v1'!$A$1:$F$1287,6,FALSE)</f>
        <v>8.26</v>
      </c>
      <c r="H4663" s="6">
        <f>VLOOKUP(M4663,'BASE ARTICLE SAMUEL 25012023 v2'!$A$1:$H$1287,8,FALSE)</f>
        <v>9.1</v>
      </c>
      <c r="I4663">
        <v>12.39</v>
      </c>
      <c r="J4663">
        <f t="shared" si="580"/>
        <v>123.9</v>
      </c>
      <c r="K4663" s="6">
        <f>VLOOKUP(M4663,'BASE ARTICLE SAMUEL 25012023 v2'!$A$1:$K$1287,11,FALSE)</f>
        <v>13.65</v>
      </c>
      <c r="L4663" s="6">
        <f t="shared" si="581"/>
        <v>136.5</v>
      </c>
      <c r="M4663" t="s">
        <v>1174</v>
      </c>
      <c r="N4663" t="str">
        <f>VLOOKUP(M4663,'BASE ARTICLE SAMUEL 25012023 v1'!$A$2:$B$1287,2,FALSE)</f>
        <v>AS</v>
      </c>
      <c r="O4663">
        <f t="shared" si="577"/>
        <v>91</v>
      </c>
    </row>
    <row r="4664" spans="1:15" outlineLevel="2" x14ac:dyDescent="0.25">
      <c r="A4664" t="s">
        <v>1306</v>
      </c>
      <c r="B4664" s="74" t="str">
        <f t="shared" si="576"/>
        <v>HA</v>
      </c>
      <c r="D4664" t="s">
        <v>1168</v>
      </c>
      <c r="E4664">
        <v>22.78</v>
      </c>
      <c r="F4664" t="s">
        <v>1169</v>
      </c>
      <c r="G4664" s="71">
        <f>VLOOKUP(M4664,'BASE ARTICLE SAMUEL 25012023 v1'!$A$1:$F$1287,6,FALSE)</f>
        <v>7.4</v>
      </c>
      <c r="H4664" s="6">
        <f>VLOOKUP(M4664,'BASE ARTICLE SAMUEL 25012023 v2'!$A$1:$H$1287,8,FALSE)</f>
        <v>7.77</v>
      </c>
      <c r="I4664">
        <v>11.1</v>
      </c>
      <c r="J4664">
        <f t="shared" si="580"/>
        <v>252.858</v>
      </c>
      <c r="K4664" s="6">
        <f>VLOOKUP(M4664,'BASE ARTICLE SAMUEL 25012023 v2'!$A$1:$K$1287,11,FALSE)</f>
        <v>11.654999999999999</v>
      </c>
      <c r="L4664" s="6">
        <f t="shared" si="581"/>
        <v>265.5009</v>
      </c>
      <c r="M4664" t="s">
        <v>1168</v>
      </c>
      <c r="N4664" t="str">
        <f>VLOOKUP(M4664,'BASE ARTICLE SAMUEL 25012023 v1'!$A$2:$B$1287,2,FALSE)</f>
        <v>AS</v>
      </c>
      <c r="O4664">
        <f t="shared" si="577"/>
        <v>177.00059999999999</v>
      </c>
    </row>
    <row r="4665" spans="1:15" outlineLevel="2" x14ac:dyDescent="0.25">
      <c r="A4665" t="s">
        <v>1306</v>
      </c>
      <c r="B4665" s="74" t="str">
        <f t="shared" si="576"/>
        <v>HA</v>
      </c>
      <c r="D4665" t="s">
        <v>2491</v>
      </c>
      <c r="E4665">
        <v>1</v>
      </c>
      <c r="F4665" t="s">
        <v>2492</v>
      </c>
      <c r="G4665" s="71">
        <f>VLOOKUP(M4665,'BASE ARTICLE SAMUEL 25012023 v1'!$A$1:$F$1287,6,FALSE)</f>
        <v>0.67</v>
      </c>
      <c r="H4665" s="6">
        <f>VLOOKUP(M4665,'BASE ARTICLE SAMUEL 25012023 v2'!$A$1:$H$1287,8,FALSE)</f>
        <v>0.67</v>
      </c>
      <c r="I4665">
        <v>0.73699999999999999</v>
      </c>
      <c r="J4665">
        <f t="shared" si="580"/>
        <v>0.73699999999999999</v>
      </c>
      <c r="K4665" s="6">
        <f>VLOOKUP(M4665,'BASE ARTICLE SAMUEL 25012023 v2'!$A$1:$K$1287,11,FALSE)</f>
        <v>0.7370000000000001</v>
      </c>
      <c r="L4665" s="6">
        <f t="shared" si="581"/>
        <v>0.7370000000000001</v>
      </c>
      <c r="M4665" t="s">
        <v>2491</v>
      </c>
      <c r="N4665" t="str">
        <f>VLOOKUP(M4665,'BASE ARTICLE SAMUEL 25012023 v1'!$A$2:$B$1287,2,FALSE)</f>
        <v>AN</v>
      </c>
      <c r="O4665">
        <f t="shared" si="577"/>
        <v>0.67</v>
      </c>
    </row>
    <row r="4666" spans="1:15" outlineLevel="2" x14ac:dyDescent="0.25">
      <c r="A4666" t="s">
        <v>1306</v>
      </c>
      <c r="B4666" s="74" t="str">
        <f t="shared" si="576"/>
        <v>HA</v>
      </c>
      <c r="D4666" t="s">
        <v>1194</v>
      </c>
      <c r="E4666">
        <v>9</v>
      </c>
      <c r="F4666" t="s">
        <v>1195</v>
      </c>
      <c r="G4666" s="71">
        <f>VLOOKUP(M4666,'BASE ARTICLE SAMUEL 25012023 v1'!$A$1:$F$1287,6,FALSE)</f>
        <v>18.3</v>
      </c>
      <c r="H4666" s="6">
        <f>VLOOKUP(M4666,'BASE ARTICLE SAMUEL 25012023 v2'!$A$1:$H$1287,8,FALSE)</f>
        <v>3.0500000000000003</v>
      </c>
      <c r="I4666">
        <v>5.18</v>
      </c>
      <c r="J4666">
        <f t="shared" si="580"/>
        <v>46.62</v>
      </c>
      <c r="K4666" s="6">
        <f>VLOOKUP(M4666,'BASE ARTICLE SAMUEL 25012023 v2'!$A$1:$K$1287,11,FALSE)</f>
        <v>5.1850000000000005</v>
      </c>
      <c r="L4666" s="6">
        <f t="shared" si="581"/>
        <v>46.665000000000006</v>
      </c>
      <c r="M4666" t="s">
        <v>1194</v>
      </c>
      <c r="N4666" t="str">
        <f>VLOOKUP(M4666,'BASE ARTICLE SAMUEL 25012023 v1'!$A$2:$B$1287,2,FALSE)</f>
        <v>AN</v>
      </c>
      <c r="O4666">
        <f t="shared" si="577"/>
        <v>27.450000000000003</v>
      </c>
    </row>
    <row r="4667" spans="1:15" outlineLevel="2" x14ac:dyDescent="0.25">
      <c r="A4667" t="s">
        <v>1306</v>
      </c>
      <c r="B4667" s="74" t="str">
        <f t="shared" si="576"/>
        <v>HA</v>
      </c>
      <c r="D4667" t="s">
        <v>200</v>
      </c>
      <c r="E4667">
        <v>1</v>
      </c>
      <c r="F4667" t="s">
        <v>201</v>
      </c>
      <c r="G4667" s="71">
        <f>VLOOKUP(M4667,'BASE ARTICLE SAMUEL 25012023 v1'!$A$1:$F$1287,6,FALSE)</f>
        <v>18.350000000000001</v>
      </c>
      <c r="H4667" s="6">
        <f>VLOOKUP(M4667,'BASE ARTICLE SAMUEL 25012023 v2'!$A$1:$H$1287,8,FALSE)</f>
        <v>18.350000000000001</v>
      </c>
      <c r="I4667">
        <v>23.95</v>
      </c>
      <c r="J4667">
        <f t="shared" si="580"/>
        <v>23.95</v>
      </c>
      <c r="K4667" s="6">
        <f>VLOOKUP(M4667,'BASE ARTICLE SAMUEL 25012023 v2'!$A$1:$K$1287,11,FALSE)</f>
        <v>23.855000000000004</v>
      </c>
      <c r="L4667" s="6">
        <f t="shared" si="581"/>
        <v>23.855000000000004</v>
      </c>
      <c r="M4667" t="s">
        <v>200</v>
      </c>
      <c r="N4667" t="str">
        <f>VLOOKUP(M4667,'BASE ARTICLE SAMUEL 25012023 v1'!$A$2:$B$1287,2,FALSE)</f>
        <v>AS</v>
      </c>
      <c r="O4667">
        <f t="shared" si="577"/>
        <v>18.350000000000001</v>
      </c>
    </row>
    <row r="4668" spans="1:15" outlineLevel="2" x14ac:dyDescent="0.25">
      <c r="A4668" t="s">
        <v>1306</v>
      </c>
      <c r="B4668" s="74" t="str">
        <f t="shared" si="576"/>
        <v>HA</v>
      </c>
      <c r="D4668" t="s">
        <v>1113</v>
      </c>
      <c r="E4668">
        <v>1</v>
      </c>
      <c r="F4668" t="s">
        <v>1114</v>
      </c>
      <c r="G4668" s="71">
        <f>VLOOKUP(M4668,'BASE ARTICLE SAMUEL 25012023 v1'!$A$1:$F$1287,6,FALSE)</f>
        <v>22.94</v>
      </c>
      <c r="H4668" s="6">
        <f>VLOOKUP(M4668,'BASE ARTICLE SAMUEL 25012023 v2'!$A$1:$H$1287,8,FALSE)</f>
        <v>22.94</v>
      </c>
      <c r="I4668">
        <v>29.6</v>
      </c>
      <c r="J4668">
        <f t="shared" si="580"/>
        <v>29.6</v>
      </c>
      <c r="K4668" s="6">
        <f>VLOOKUP(M4668,'BASE ARTICLE SAMUEL 25012023 v2'!$A$1:$K$1287,11,FALSE)</f>
        <v>29.822000000000003</v>
      </c>
      <c r="L4668" s="6">
        <f t="shared" si="581"/>
        <v>29.822000000000003</v>
      </c>
      <c r="M4668" t="s">
        <v>1113</v>
      </c>
      <c r="N4668" t="str">
        <f>VLOOKUP(M4668,'BASE ARTICLE SAMUEL 25012023 v1'!$A$2:$B$1287,2,FALSE)</f>
        <v>AS</v>
      </c>
      <c r="O4668">
        <f t="shared" si="577"/>
        <v>22.94</v>
      </c>
    </row>
    <row r="4669" spans="1:15" outlineLevel="2" x14ac:dyDescent="0.25">
      <c r="A4669" t="s">
        <v>1306</v>
      </c>
      <c r="B4669" s="74" t="str">
        <f t="shared" si="576"/>
        <v>HA</v>
      </c>
      <c r="D4669" t="s">
        <v>1418</v>
      </c>
      <c r="E4669">
        <v>6</v>
      </c>
      <c r="F4669" t="s">
        <v>1419</v>
      </c>
      <c r="G4669" s="71">
        <f>VLOOKUP(M4669,'BASE ARTICLE SAMUEL 25012023 v1'!$A$1:$F$1287,6,FALSE)</f>
        <v>8.06</v>
      </c>
      <c r="H4669" s="6">
        <f>VLOOKUP(M4669,'BASE ARTICLE SAMUEL 25012023 v2'!$A$1:$H$1287,8,FALSE)</f>
        <v>8.06</v>
      </c>
      <c r="I4669">
        <v>12.09</v>
      </c>
      <c r="J4669">
        <f t="shared" si="580"/>
        <v>72.539999999999992</v>
      </c>
      <c r="K4669" s="6">
        <f>VLOOKUP(M4669,'BASE ARTICLE SAMUEL 25012023 v2'!$A$1:$K$1287,11,FALSE)</f>
        <v>12.09</v>
      </c>
      <c r="L4669" s="6">
        <f t="shared" si="581"/>
        <v>72.539999999999992</v>
      </c>
      <c r="M4669" t="s">
        <v>1418</v>
      </c>
      <c r="N4669" t="str">
        <f>VLOOKUP(M4669,'BASE ARTICLE SAMUEL 25012023 v1'!$A$2:$B$1287,2,FALSE)</f>
        <v>AN</v>
      </c>
      <c r="O4669">
        <f t="shared" si="577"/>
        <v>48.36</v>
      </c>
    </row>
    <row r="4670" spans="1:15" outlineLevel="2" x14ac:dyDescent="0.25">
      <c r="A4670" t="s">
        <v>1306</v>
      </c>
      <c r="B4670" s="74" t="str">
        <f t="shared" si="576"/>
        <v>HA</v>
      </c>
      <c r="D4670" t="s">
        <v>1421</v>
      </c>
      <c r="E4670">
        <v>2</v>
      </c>
      <c r="F4670" t="s">
        <v>1422</v>
      </c>
      <c r="G4670" s="71">
        <f>VLOOKUP(M4670,'BASE ARTICLE SAMUEL 25012023 v1'!$A$1:$F$1287,6,FALSE)</f>
        <v>8.48</v>
      </c>
      <c r="H4670" s="6">
        <f>VLOOKUP(M4670,'BASE ARTICLE SAMUEL 25012023 v2'!$A$1:$H$1287,8,FALSE)</f>
        <v>8.48</v>
      </c>
      <c r="I4670">
        <v>12.73</v>
      </c>
      <c r="J4670">
        <f t="shared" si="580"/>
        <v>25.46</v>
      </c>
      <c r="K4670" s="6">
        <f>VLOOKUP(M4670,'BASE ARTICLE SAMUEL 25012023 v2'!$A$1:$K$1287,11,FALSE)</f>
        <v>12.72</v>
      </c>
      <c r="L4670" s="6">
        <f t="shared" si="581"/>
        <v>25.44</v>
      </c>
      <c r="M4670" t="s">
        <v>1421</v>
      </c>
      <c r="N4670" t="str">
        <f>VLOOKUP(M4670,'BASE ARTICLE SAMUEL 25012023 v1'!$A$2:$B$1287,2,FALSE)</f>
        <v>AN</v>
      </c>
      <c r="O4670">
        <f t="shared" si="577"/>
        <v>16.96</v>
      </c>
    </row>
    <row r="4671" spans="1:15" outlineLevel="2" x14ac:dyDescent="0.25">
      <c r="A4671" t="s">
        <v>1306</v>
      </c>
      <c r="B4671" s="74" t="str">
        <f t="shared" si="576"/>
        <v>HA</v>
      </c>
      <c r="D4671" t="s">
        <v>1425</v>
      </c>
      <c r="E4671">
        <v>2</v>
      </c>
      <c r="F4671" t="s">
        <v>1426</v>
      </c>
      <c r="G4671" s="71">
        <f>VLOOKUP(M4671,'BASE ARTICLE SAMUEL 25012023 v1'!$A$1:$F$1287,6,FALSE)</f>
        <v>10.07</v>
      </c>
      <c r="H4671" s="6">
        <f>VLOOKUP(M4671,'BASE ARTICLE SAMUEL 25012023 v2'!$A$1:$H$1287,8,FALSE)</f>
        <v>10.07</v>
      </c>
      <c r="I4671">
        <v>15.11</v>
      </c>
      <c r="J4671">
        <f t="shared" si="580"/>
        <v>30.22</v>
      </c>
      <c r="K4671" s="6">
        <f>VLOOKUP(M4671,'BASE ARTICLE SAMUEL 25012023 v2'!$A$1:$K$1287,11,FALSE)</f>
        <v>15.105</v>
      </c>
      <c r="L4671" s="6">
        <f t="shared" si="581"/>
        <v>30.21</v>
      </c>
      <c r="M4671" t="s">
        <v>1425</v>
      </c>
      <c r="N4671" t="str">
        <f>VLOOKUP(M4671,'BASE ARTICLE SAMUEL 25012023 v1'!$A$2:$B$1287,2,FALSE)</f>
        <v>AN</v>
      </c>
      <c r="O4671">
        <f t="shared" si="577"/>
        <v>20.14</v>
      </c>
    </row>
    <row r="4672" spans="1:15" outlineLevel="2" x14ac:dyDescent="0.25">
      <c r="A4672" t="s">
        <v>1306</v>
      </c>
      <c r="B4672" s="74" t="str">
        <f t="shared" si="576"/>
        <v>HA</v>
      </c>
      <c r="D4672" t="s">
        <v>1603</v>
      </c>
      <c r="E4672">
        <v>14.86</v>
      </c>
      <c r="F4672" t="s">
        <v>1604</v>
      </c>
      <c r="G4672" s="71">
        <f>VLOOKUP(M4672,'BASE ARTICLE SAMUEL 25012023 v1'!$A$1:$F$1287,6,FALSE)</f>
        <v>50</v>
      </c>
      <c r="H4672" s="6">
        <f>VLOOKUP(M4672,'BASE ARTICLE SAMUEL 25012023 v2'!$A$1:$H$1287,8,FALSE)</f>
        <v>0</v>
      </c>
      <c r="I4672">
        <v>75</v>
      </c>
      <c r="J4672">
        <f t="shared" si="580"/>
        <v>1114.5</v>
      </c>
      <c r="K4672" s="6">
        <f>VLOOKUP(M4672,'BASE ARTICLE SAMUEL 25012023 v2'!$A$1:$K$1287,11,FALSE)</f>
        <v>75</v>
      </c>
      <c r="L4672" s="6">
        <f t="shared" si="581"/>
        <v>1114.5</v>
      </c>
      <c r="M4672" t="s">
        <v>1603</v>
      </c>
      <c r="N4672" t="str">
        <f>VLOOKUP(M4672,'BASE ARTICLE SAMUEL 25012023 v1'!$A$2:$B$1287,2,FALSE)</f>
        <v>AN</v>
      </c>
      <c r="O4672">
        <f t="shared" si="577"/>
        <v>0</v>
      </c>
    </row>
    <row r="4673" spans="1:15" outlineLevel="2" x14ac:dyDescent="0.25">
      <c r="A4673" t="s">
        <v>1306</v>
      </c>
      <c r="B4673" s="74" t="str">
        <f t="shared" si="576"/>
        <v>HA</v>
      </c>
      <c r="D4673" t="s">
        <v>1404</v>
      </c>
      <c r="E4673">
        <v>6</v>
      </c>
      <c r="F4673" t="s">
        <v>1405</v>
      </c>
      <c r="G4673" s="71">
        <f>VLOOKUP(M4673,'BASE ARTICLE SAMUEL 25012023 v1'!$A$1:$F$1287,6,FALSE)</f>
        <v>36.090000000000003</v>
      </c>
      <c r="H4673" s="6">
        <f>VLOOKUP(M4673,'BASE ARTICLE SAMUEL 25012023 v2'!$A$1:$H$1287,8,FALSE)</f>
        <v>36.090000000000003</v>
      </c>
      <c r="I4673">
        <v>54.14</v>
      </c>
      <c r="J4673">
        <f t="shared" si="580"/>
        <v>324.84000000000003</v>
      </c>
      <c r="K4673" s="6">
        <f>VLOOKUP(M4673,'BASE ARTICLE SAMUEL 25012023 v2'!$A$1:$K$1287,11,FALSE)</f>
        <v>54.135000000000005</v>
      </c>
      <c r="L4673" s="6">
        <f t="shared" si="581"/>
        <v>324.81000000000006</v>
      </c>
      <c r="M4673" t="s">
        <v>1404</v>
      </c>
      <c r="N4673" t="str">
        <f>VLOOKUP(M4673,'BASE ARTICLE SAMUEL 25012023 v1'!$A$2:$B$1287,2,FALSE)</f>
        <v>AN</v>
      </c>
      <c r="O4673">
        <f t="shared" si="577"/>
        <v>216.54000000000002</v>
      </c>
    </row>
    <row r="4674" spans="1:15" outlineLevel="2" x14ac:dyDescent="0.25">
      <c r="A4674" t="s">
        <v>1306</v>
      </c>
      <c r="B4674" s="74" t="str">
        <f t="shared" si="576"/>
        <v>HA</v>
      </c>
      <c r="D4674" t="s">
        <v>1407</v>
      </c>
      <c r="E4674">
        <v>2</v>
      </c>
      <c r="F4674" t="s">
        <v>1408</v>
      </c>
      <c r="G4674" s="71">
        <f>VLOOKUP(M4674,'BASE ARTICLE SAMUEL 25012023 v1'!$A$1:$F$1287,6,FALSE)</f>
        <v>37.979999999999997</v>
      </c>
      <c r="H4674" s="6">
        <f>VLOOKUP(M4674,'BASE ARTICLE SAMUEL 25012023 v2'!$A$1:$H$1287,8,FALSE)</f>
        <v>37.979999999999997</v>
      </c>
      <c r="I4674">
        <v>56.97</v>
      </c>
      <c r="J4674">
        <f t="shared" si="580"/>
        <v>113.94</v>
      </c>
      <c r="K4674" s="6">
        <f>VLOOKUP(M4674,'BASE ARTICLE SAMUEL 25012023 v2'!$A$1:$K$1287,11,FALSE)</f>
        <v>56.97</v>
      </c>
      <c r="L4674" s="6">
        <f t="shared" si="581"/>
        <v>113.94</v>
      </c>
      <c r="M4674" t="s">
        <v>1407</v>
      </c>
      <c r="N4674" t="str">
        <f>VLOOKUP(M4674,'BASE ARTICLE SAMUEL 25012023 v1'!$A$2:$B$1287,2,FALSE)</f>
        <v>AN</v>
      </c>
      <c r="O4674">
        <f t="shared" si="577"/>
        <v>75.959999999999994</v>
      </c>
    </row>
    <row r="4675" spans="1:15" outlineLevel="2" x14ac:dyDescent="0.25">
      <c r="A4675" t="s">
        <v>1306</v>
      </c>
      <c r="B4675" s="74" t="str">
        <f t="shared" si="576"/>
        <v>HA</v>
      </c>
      <c r="D4675" t="s">
        <v>1411</v>
      </c>
      <c r="E4675">
        <v>2</v>
      </c>
      <c r="F4675" t="s">
        <v>1412</v>
      </c>
      <c r="G4675" s="71">
        <f>VLOOKUP(M4675,'BASE ARTICLE SAMUEL 25012023 v1'!$A$1:$F$1287,6,FALSE)</f>
        <v>45.09</v>
      </c>
      <c r="H4675" s="6">
        <f>VLOOKUP(M4675,'BASE ARTICLE SAMUEL 25012023 v2'!$A$1:$H$1287,8,FALSE)</f>
        <v>45.09</v>
      </c>
      <c r="I4675">
        <v>67.64</v>
      </c>
      <c r="J4675">
        <f t="shared" si="580"/>
        <v>135.28</v>
      </c>
      <c r="K4675" s="6">
        <f>VLOOKUP(M4675,'BASE ARTICLE SAMUEL 25012023 v2'!$A$1:$K$1287,11,FALSE)</f>
        <v>67.635000000000005</v>
      </c>
      <c r="L4675" s="6">
        <f t="shared" si="581"/>
        <v>135.27000000000001</v>
      </c>
      <c r="M4675" t="s">
        <v>1411</v>
      </c>
      <c r="N4675" t="str">
        <f>VLOOKUP(M4675,'BASE ARTICLE SAMUEL 25012023 v1'!$A$2:$B$1287,2,FALSE)</f>
        <v>AN</v>
      </c>
      <c r="O4675">
        <f t="shared" si="577"/>
        <v>90.18</v>
      </c>
    </row>
    <row r="4676" spans="1:15" outlineLevel="2" x14ac:dyDescent="0.25">
      <c r="A4676" t="s">
        <v>1306</v>
      </c>
      <c r="B4676" s="74" t="str">
        <f t="shared" ref="B4676:B4739" si="582">MID(A4676,7,100)</f>
        <v>HA</v>
      </c>
      <c r="D4676" t="s">
        <v>1432</v>
      </c>
      <c r="E4676">
        <v>6</v>
      </c>
      <c r="F4676" t="s">
        <v>1433</v>
      </c>
      <c r="G4676" s="71">
        <f>VLOOKUP(M4676,'BASE ARTICLE SAMUEL 25012023 v1'!$A$1:$F$1287,6,FALSE)</f>
        <v>4.9800000000000004</v>
      </c>
      <c r="H4676" s="6">
        <f>VLOOKUP(M4676,'BASE ARTICLE SAMUEL 25012023 v2'!$A$1:$H$1287,8,FALSE)</f>
        <v>4.9800000000000004</v>
      </c>
      <c r="I4676">
        <v>7.46</v>
      </c>
      <c r="J4676">
        <f t="shared" si="580"/>
        <v>44.76</v>
      </c>
      <c r="K4676" s="6">
        <f>VLOOKUP(M4676,'BASE ARTICLE SAMUEL 25012023 v2'!$A$1:$K$1287,11,FALSE)</f>
        <v>7.4700000000000006</v>
      </c>
      <c r="L4676" s="6">
        <f t="shared" si="581"/>
        <v>44.820000000000007</v>
      </c>
      <c r="M4676" t="s">
        <v>1432</v>
      </c>
      <c r="N4676" t="str">
        <f>VLOOKUP(M4676,'BASE ARTICLE SAMUEL 25012023 v1'!$A$2:$B$1287,2,FALSE)</f>
        <v>AN</v>
      </c>
      <c r="O4676">
        <f t="shared" si="577"/>
        <v>29.880000000000003</v>
      </c>
    </row>
    <row r="4677" spans="1:15" outlineLevel="2" x14ac:dyDescent="0.25">
      <c r="A4677" t="s">
        <v>1306</v>
      </c>
      <c r="B4677" s="74" t="str">
        <f t="shared" si="582"/>
        <v>HA</v>
      </c>
      <c r="D4677" t="s">
        <v>1436</v>
      </c>
      <c r="E4677">
        <v>2</v>
      </c>
      <c r="F4677" t="s">
        <v>1437</v>
      </c>
      <c r="G4677" s="71">
        <f>VLOOKUP(M4677,'BASE ARTICLE SAMUEL 25012023 v1'!$A$1:$F$1287,6,FALSE)</f>
        <v>5.24</v>
      </c>
      <c r="H4677" s="6">
        <f>VLOOKUP(M4677,'BASE ARTICLE SAMUEL 25012023 v2'!$A$1:$H$1287,8,FALSE)</f>
        <v>5.24</v>
      </c>
      <c r="I4677">
        <v>7.85</v>
      </c>
      <c r="J4677">
        <f t="shared" si="580"/>
        <v>15.7</v>
      </c>
      <c r="K4677" s="6">
        <f>VLOOKUP(M4677,'BASE ARTICLE SAMUEL 25012023 v2'!$A$1:$K$1287,11,FALSE)</f>
        <v>7.86</v>
      </c>
      <c r="L4677" s="6">
        <f t="shared" si="581"/>
        <v>15.72</v>
      </c>
      <c r="M4677" t="s">
        <v>1436</v>
      </c>
      <c r="N4677" t="str">
        <f>VLOOKUP(M4677,'BASE ARTICLE SAMUEL 25012023 v1'!$A$2:$B$1287,2,FALSE)</f>
        <v>AN</v>
      </c>
      <c r="O4677">
        <f t="shared" si="577"/>
        <v>10.48</v>
      </c>
    </row>
    <row r="4678" spans="1:15" outlineLevel="2" x14ac:dyDescent="0.25">
      <c r="A4678" t="s">
        <v>1306</v>
      </c>
      <c r="B4678" s="74" t="str">
        <f t="shared" si="582"/>
        <v>HA</v>
      </c>
      <c r="D4678" t="s">
        <v>1442</v>
      </c>
      <c r="E4678">
        <v>2</v>
      </c>
      <c r="F4678" t="s">
        <v>1435</v>
      </c>
      <c r="G4678" s="71">
        <f>VLOOKUP(M4678,'BASE ARTICLE SAMUEL 25012023 v1'!$A$1:$F$1287,6,FALSE)</f>
        <v>6.27</v>
      </c>
      <c r="H4678" s="6">
        <f>VLOOKUP(M4678,'BASE ARTICLE SAMUEL 25012023 v2'!$A$1:$H$1287,8,FALSE)</f>
        <v>6.27</v>
      </c>
      <c r="I4678">
        <v>9.4</v>
      </c>
      <c r="J4678">
        <f t="shared" si="580"/>
        <v>18.8</v>
      </c>
      <c r="K4678" s="6">
        <f>VLOOKUP(M4678,'BASE ARTICLE SAMUEL 25012023 v2'!$A$1:$K$1287,11,FALSE)</f>
        <v>9.4049999999999994</v>
      </c>
      <c r="L4678" s="6">
        <f t="shared" si="581"/>
        <v>18.809999999999999</v>
      </c>
      <c r="M4678" t="s">
        <v>1442</v>
      </c>
      <c r="N4678" t="str">
        <f>VLOOKUP(M4678,'BASE ARTICLE SAMUEL 25012023 v1'!$A$2:$B$1287,2,FALSE)</f>
        <v>Z</v>
      </c>
      <c r="O4678">
        <f t="shared" si="577"/>
        <v>12.54</v>
      </c>
    </row>
    <row r="4679" spans="1:15" outlineLevel="2" x14ac:dyDescent="0.25">
      <c r="A4679" t="s">
        <v>1306</v>
      </c>
      <c r="B4679" s="74" t="str">
        <f t="shared" si="582"/>
        <v>HA</v>
      </c>
      <c r="D4679" t="s">
        <v>1361</v>
      </c>
      <c r="E4679">
        <v>50</v>
      </c>
      <c r="F4679" t="s">
        <v>1362</v>
      </c>
      <c r="G4679" s="71">
        <f>VLOOKUP(M4679,'BASE ARTICLE SAMUEL 25012023 v1'!$A$1:$F$1287,6,FALSE)</f>
        <v>0.54</v>
      </c>
      <c r="H4679" s="6">
        <f>VLOOKUP(M4679,'BASE ARTICLE SAMUEL 25012023 v2'!$A$1:$H$1287,8,FALSE)</f>
        <v>0.54</v>
      </c>
      <c r="I4679">
        <v>0.81</v>
      </c>
      <c r="J4679">
        <f t="shared" si="580"/>
        <v>40.5</v>
      </c>
      <c r="K4679" s="6">
        <f>VLOOKUP(M4679,'BASE ARTICLE SAMUEL 25012023 v2'!$A$1:$K$1287,11,FALSE)</f>
        <v>0.81</v>
      </c>
      <c r="L4679" s="6">
        <f t="shared" si="581"/>
        <v>40.5</v>
      </c>
      <c r="M4679" t="s">
        <v>1361</v>
      </c>
      <c r="N4679" t="str">
        <f>VLOOKUP(M4679,'BASE ARTICLE SAMUEL 25012023 v1'!$A$2:$B$1287,2,FALSE)</f>
        <v>AN</v>
      </c>
      <c r="O4679">
        <f t="shared" si="577"/>
        <v>27</v>
      </c>
    </row>
    <row r="4680" spans="1:15" outlineLevel="2" x14ac:dyDescent="0.25">
      <c r="A4680" t="s">
        <v>1306</v>
      </c>
      <c r="B4680" s="74" t="str">
        <f t="shared" si="582"/>
        <v>HA</v>
      </c>
      <c r="D4680" t="s">
        <v>1187</v>
      </c>
      <c r="E4680">
        <v>16</v>
      </c>
      <c r="F4680" t="s">
        <v>1188</v>
      </c>
      <c r="G4680" s="71">
        <f>VLOOKUP(M4680,'BASE ARTICLE SAMUEL 25012023 v1'!$A$1:$F$1287,6,FALSE)</f>
        <v>22</v>
      </c>
      <c r="H4680" s="6">
        <f>VLOOKUP(M4680,'BASE ARTICLE SAMUEL 25012023 v2'!$A$1:$H$1287,8,FALSE)</f>
        <v>3.63</v>
      </c>
      <c r="I4680">
        <v>5.18</v>
      </c>
      <c r="J4680">
        <f t="shared" si="580"/>
        <v>82.88</v>
      </c>
      <c r="K4680" s="6">
        <f>VLOOKUP(M4680,'BASE ARTICLE SAMUEL 25012023 v2'!$A$1:$K$1287,11,FALSE)</f>
        <v>5.4450000000000003</v>
      </c>
      <c r="L4680" s="6">
        <f t="shared" si="581"/>
        <v>87.12</v>
      </c>
      <c r="M4680" t="s">
        <v>1187</v>
      </c>
      <c r="N4680" t="str">
        <f>VLOOKUP(M4680,'BASE ARTICLE SAMUEL 25012023 v1'!$A$2:$B$1287,2,FALSE)</f>
        <v>AN</v>
      </c>
      <c r="O4680">
        <f t="shared" si="577"/>
        <v>58.08</v>
      </c>
    </row>
    <row r="4681" spans="1:15" outlineLevel="2" x14ac:dyDescent="0.25">
      <c r="A4681" t="s">
        <v>1306</v>
      </c>
      <c r="B4681" s="74" t="str">
        <f t="shared" si="582"/>
        <v>HA</v>
      </c>
      <c r="D4681" t="s">
        <v>1587</v>
      </c>
      <c r="E4681">
        <v>4</v>
      </c>
      <c r="F4681" t="s">
        <v>1588</v>
      </c>
      <c r="G4681" s="71">
        <f>VLOOKUP(M4681,'BASE ARTICLE SAMUEL 25012023 v1'!$A$1:$F$1287,6,FALSE)</f>
        <v>0.37</v>
      </c>
      <c r="H4681" s="6">
        <f>VLOOKUP(M4681,'BASE ARTICLE SAMUEL 25012023 v2'!$A$1:$H$1287,8,FALSE)</f>
        <v>0.37</v>
      </c>
      <c r="I4681">
        <v>0.55000000000000004</v>
      </c>
      <c r="J4681">
        <f t="shared" si="580"/>
        <v>2.2000000000000002</v>
      </c>
      <c r="K4681" s="6">
        <f>VLOOKUP(M4681,'BASE ARTICLE SAMUEL 25012023 v2'!$A$1:$K$1287,11,FALSE)</f>
        <v>0.55000000000000004</v>
      </c>
      <c r="L4681" s="6">
        <f t="shared" si="581"/>
        <v>2.2000000000000002</v>
      </c>
      <c r="M4681" t="s">
        <v>1587</v>
      </c>
      <c r="N4681" t="str">
        <f>VLOOKUP(M4681,'BASE ARTICLE SAMUEL 25012023 v1'!$A$2:$B$1287,2,FALSE)</f>
        <v>AS</v>
      </c>
      <c r="O4681">
        <f t="shared" si="577"/>
        <v>1.48</v>
      </c>
    </row>
    <row r="4682" spans="1:15" outlineLevel="2" x14ac:dyDescent="0.25">
      <c r="A4682" t="s">
        <v>1306</v>
      </c>
      <c r="B4682" s="74" t="str">
        <f t="shared" si="582"/>
        <v>HA</v>
      </c>
      <c r="D4682" t="s">
        <v>1589</v>
      </c>
      <c r="E4682">
        <v>4</v>
      </c>
      <c r="F4682" t="s">
        <v>1590</v>
      </c>
      <c r="G4682" s="71">
        <f>VLOOKUP(M4682,'BASE ARTICLE SAMUEL 25012023 v1'!$A$1:$F$1287,6,FALSE)</f>
        <v>1.05</v>
      </c>
      <c r="H4682" s="6">
        <f>VLOOKUP(M4682,'BASE ARTICLE SAMUEL 25012023 v2'!$A$1:$H$1287,8,FALSE)</f>
        <v>1.05</v>
      </c>
      <c r="I4682">
        <v>1.58</v>
      </c>
      <c r="J4682">
        <f t="shared" si="580"/>
        <v>6.32</v>
      </c>
      <c r="K4682" s="6">
        <f>VLOOKUP(M4682,'BASE ARTICLE SAMUEL 25012023 v2'!$A$1:$K$1287,11,FALSE)</f>
        <v>1.58</v>
      </c>
      <c r="L4682" s="6">
        <f t="shared" si="581"/>
        <v>6.32</v>
      </c>
      <c r="M4682" t="s">
        <v>1589</v>
      </c>
      <c r="N4682" t="str">
        <f>VLOOKUP(M4682,'BASE ARTICLE SAMUEL 25012023 v1'!$A$2:$B$1287,2,FALSE)</f>
        <v>AS</v>
      </c>
      <c r="O4682">
        <f t="shared" si="577"/>
        <v>4.2</v>
      </c>
    </row>
    <row r="4683" spans="1:15" outlineLevel="2" x14ac:dyDescent="0.25">
      <c r="A4683" t="s">
        <v>1306</v>
      </c>
      <c r="B4683" s="74" t="str">
        <f t="shared" si="582"/>
        <v>HA</v>
      </c>
      <c r="D4683" t="s">
        <v>1546</v>
      </c>
      <c r="E4683">
        <v>2</v>
      </c>
      <c r="F4683" t="s">
        <v>1547</v>
      </c>
      <c r="G4683" s="71">
        <f>VLOOKUP(M4683,'BASE ARTICLE SAMUEL 25012023 v1'!$A$1:$F$1287,6,FALSE)</f>
        <v>5.2</v>
      </c>
      <c r="H4683" s="6">
        <f>VLOOKUP(M4683,'BASE ARTICLE SAMUEL 25012023 v2'!$A$1:$H$1287,8,FALSE)</f>
        <v>5.2</v>
      </c>
      <c r="I4683">
        <v>5.72</v>
      </c>
      <c r="J4683">
        <f t="shared" si="580"/>
        <v>11.44</v>
      </c>
      <c r="K4683" s="6">
        <f>VLOOKUP(M4683,'BASE ARTICLE SAMUEL 25012023 v2'!$A$1:$K$1287,11,FALSE)</f>
        <v>5.7200000000000006</v>
      </c>
      <c r="L4683" s="6">
        <f t="shared" si="581"/>
        <v>11.440000000000001</v>
      </c>
      <c r="M4683" t="s">
        <v>1546</v>
      </c>
      <c r="N4683" t="str">
        <f>VLOOKUP(M4683,'BASE ARTICLE SAMUEL 25012023 v1'!$A$2:$B$1287,2,FALSE)</f>
        <v>AN</v>
      </c>
      <c r="O4683">
        <f t="shared" si="577"/>
        <v>10.4</v>
      </c>
    </row>
    <row r="4684" spans="1:15" outlineLevel="1" x14ac:dyDescent="0.25">
      <c r="A4684" s="74" t="s">
        <v>4365</v>
      </c>
      <c r="B4684" s="74" t="str">
        <f t="shared" si="582"/>
        <v>PCG18EHA</v>
      </c>
      <c r="H4684" s="6" t="e">
        <f>VLOOKUP(M4684,'BASE ARTICLE SAMUEL 25012023 v2'!$A$1:$H$1287,8,FALSE)</f>
        <v>#N/A</v>
      </c>
      <c r="K4684" s="6" t="e">
        <f>VLOOKUP(M4684,'BASE ARTICLE SAMUEL 25012023 v2'!$A$1:$K$1287,11,FALSE)</f>
        <v>#N/A</v>
      </c>
      <c r="L4684" s="6">
        <f>SUBTOTAL(9,L4657:L4683)</f>
        <v>2677.6598996960001</v>
      </c>
      <c r="O4684">
        <f>SUBTOTAL(9,O4657:O4683)</f>
        <v>1056.4906000000003</v>
      </c>
    </row>
    <row r="4685" spans="1:15" outlineLevel="2" x14ac:dyDescent="0.25">
      <c r="A4685" t="s">
        <v>1310</v>
      </c>
      <c r="B4685" s="74" t="str">
        <f t="shared" si="582"/>
        <v>HB</v>
      </c>
      <c r="D4685">
        <v>8110608018</v>
      </c>
      <c r="E4685">
        <v>200</v>
      </c>
      <c r="F4685" t="s">
        <v>1228</v>
      </c>
      <c r="G4685" s="71">
        <f>VLOOKUP(M4685,'BASE ARTICLE SAMUEL 25012023 v1'!$A$1:$F$1287,6,FALSE)</f>
        <v>0.41</v>
      </c>
      <c r="H4685" s="6">
        <f>VLOOKUP(M4685,'BASE ARTICLE SAMUEL 25012023 v2'!$A$1:$H$1287,8,FALSE)</f>
        <v>0.41</v>
      </c>
      <c r="I4685">
        <v>0.54500000000000004</v>
      </c>
      <c r="J4685">
        <f t="shared" ref="J4685:J4710" si="583">E4685*I4685</f>
        <v>109.00000000000001</v>
      </c>
      <c r="K4685" s="6">
        <f>VLOOKUP(M4685,'BASE ARTICLE SAMUEL 25012023 v2'!$A$1:$K$1287,11,FALSE)</f>
        <v>0.54530000000000001</v>
      </c>
      <c r="L4685" s="6">
        <f t="shared" ref="L4685:L4710" si="584">E4685*K4685</f>
        <v>109.06</v>
      </c>
      <c r="M4685">
        <v>8110608018</v>
      </c>
      <c r="N4685" t="str">
        <f>VLOOKUP(M4685,'BASE ARTICLE SAMUEL 25012023 v1'!$A$2:$B$1287,2,FALSE)</f>
        <v>AN</v>
      </c>
      <c r="O4685">
        <f t="shared" si="577"/>
        <v>82</v>
      </c>
    </row>
    <row r="4686" spans="1:15" outlineLevel="2" x14ac:dyDescent="0.25">
      <c r="A4686" t="s">
        <v>1310</v>
      </c>
      <c r="B4686" s="74" t="str">
        <f t="shared" si="582"/>
        <v>HB</v>
      </c>
      <c r="D4686">
        <v>8210603018</v>
      </c>
      <c r="E4686">
        <v>24</v>
      </c>
      <c r="F4686" t="s">
        <v>1229</v>
      </c>
      <c r="G4686" s="71">
        <f>VLOOKUP(M4686,'BASE ARTICLE SAMUEL 25012023 v1'!$A$1:$F$1287,6,FALSE)</f>
        <v>0.09</v>
      </c>
      <c r="H4686" s="6">
        <f>VLOOKUP(M4686,'BASE ARTICLE SAMUEL 25012023 v2'!$A$1:$H$1287,8,FALSE)</f>
        <v>0.09</v>
      </c>
      <c r="I4686">
        <v>0.14000000000000001</v>
      </c>
      <c r="J4686">
        <f t="shared" si="583"/>
        <v>3.3600000000000003</v>
      </c>
      <c r="K4686" s="6">
        <f>VLOOKUP(M4686,'BASE ARTICLE SAMUEL 25012023 v2'!$A$1:$K$1287,11,FALSE)</f>
        <v>0.14000000399999998</v>
      </c>
      <c r="L4686" s="6">
        <f t="shared" si="584"/>
        <v>3.3600000959999994</v>
      </c>
      <c r="M4686">
        <v>8210603018</v>
      </c>
      <c r="N4686" t="str">
        <f>VLOOKUP(M4686,'BASE ARTICLE SAMUEL 25012023 v1'!$A$2:$B$1287,2,FALSE)</f>
        <v>AN</v>
      </c>
      <c r="O4686">
        <f t="shared" si="577"/>
        <v>2.16</v>
      </c>
    </row>
    <row r="4687" spans="1:15" outlineLevel="2" x14ac:dyDescent="0.25">
      <c r="A4687" t="s">
        <v>1310</v>
      </c>
      <c r="B4687" s="74" t="str">
        <f t="shared" si="582"/>
        <v>HB</v>
      </c>
      <c r="D4687">
        <v>8210707018</v>
      </c>
      <c r="E4687">
        <v>51</v>
      </c>
      <c r="F4687" t="s">
        <v>1230</v>
      </c>
      <c r="G4687" s="71">
        <f>VLOOKUP(M4687,'BASE ARTICLE SAMUEL 25012023 v1'!$A$1:$F$1287,6,FALSE)</f>
        <v>0.24</v>
      </c>
      <c r="H4687" s="6">
        <f>VLOOKUP(M4687,'BASE ARTICLE SAMUEL 25012023 v2'!$A$1:$H$1287,8,FALSE)</f>
        <v>0.24</v>
      </c>
      <c r="I4687">
        <v>0.35</v>
      </c>
      <c r="J4687">
        <f t="shared" si="583"/>
        <v>17.849999999999998</v>
      </c>
      <c r="K4687" s="6">
        <f>VLOOKUP(M4687,'BASE ARTICLE SAMUEL 25012023 v2'!$A$1:$K$1287,11,FALSE)</f>
        <v>0.34999999199999998</v>
      </c>
      <c r="L4687" s="6">
        <f t="shared" si="584"/>
        <v>17.849999592</v>
      </c>
      <c r="M4687">
        <v>8210707018</v>
      </c>
      <c r="N4687" t="str">
        <f>VLOOKUP(M4687,'BASE ARTICLE SAMUEL 25012023 v1'!$A$2:$B$1287,2,FALSE)</f>
        <v>AN</v>
      </c>
      <c r="O4687">
        <f t="shared" si="577"/>
        <v>12.24</v>
      </c>
    </row>
    <row r="4688" spans="1:15" outlineLevel="2" x14ac:dyDescent="0.25">
      <c r="A4688" t="s">
        <v>1310</v>
      </c>
      <c r="B4688" s="74" t="str">
        <f t="shared" si="582"/>
        <v>HB</v>
      </c>
      <c r="D4688">
        <v>8412602518</v>
      </c>
      <c r="E4688">
        <v>8</v>
      </c>
      <c r="F4688" t="s">
        <v>1483</v>
      </c>
      <c r="G4688" s="71">
        <f>VLOOKUP(M4688,'BASE ARTICLE SAMUEL 25012023 v1'!$A$1:$F$1287,6,FALSE)</f>
        <v>0.04</v>
      </c>
      <c r="H4688" s="6">
        <f>VLOOKUP(M4688,'BASE ARTICLE SAMUEL 25012023 v2'!$A$1:$H$1287,8,FALSE)</f>
        <v>0.04</v>
      </c>
      <c r="I4688">
        <v>0.05</v>
      </c>
      <c r="J4688">
        <f t="shared" si="583"/>
        <v>0.4</v>
      </c>
      <c r="K4688" s="6">
        <f>VLOOKUP(M4688,'BASE ARTICLE SAMUEL 25012023 v2'!$A$1:$K$1287,11,FALSE)</f>
        <v>0.05</v>
      </c>
      <c r="L4688" s="6">
        <f t="shared" si="584"/>
        <v>0.4</v>
      </c>
      <c r="M4688">
        <v>8412602518</v>
      </c>
      <c r="N4688" t="str">
        <f>VLOOKUP(M4688,'BASE ARTICLE SAMUEL 25012023 v1'!$A$2:$B$1287,2,FALSE)</f>
        <v>AN</v>
      </c>
      <c r="O4688">
        <f t="shared" si="577"/>
        <v>0.32</v>
      </c>
    </row>
    <row r="4689" spans="1:15" outlineLevel="2" x14ac:dyDescent="0.25">
      <c r="A4689" t="s">
        <v>1310</v>
      </c>
      <c r="B4689" s="74" t="str">
        <f t="shared" si="582"/>
        <v>HB</v>
      </c>
      <c r="D4689">
        <v>8434000618</v>
      </c>
      <c r="E4689">
        <v>8</v>
      </c>
      <c r="F4689" t="s">
        <v>1485</v>
      </c>
      <c r="G4689" s="71">
        <f>VLOOKUP(M4689,'BASE ARTICLE SAMUEL 25012023 v1'!$A$1:$F$1287,6,FALSE)</f>
        <v>0.02</v>
      </c>
      <c r="H4689" s="6">
        <f>VLOOKUP(M4689,'BASE ARTICLE SAMUEL 25012023 v2'!$A$1:$H$1287,8,FALSE)</f>
        <v>0.02</v>
      </c>
      <c r="I4689">
        <v>0.03</v>
      </c>
      <c r="J4689">
        <f t="shared" si="583"/>
        <v>0.24</v>
      </c>
      <c r="K4689" s="6">
        <f>VLOOKUP(M4689,'BASE ARTICLE SAMUEL 25012023 v2'!$A$1:$K$1287,11,FALSE)</f>
        <v>0.03</v>
      </c>
      <c r="L4689" s="6">
        <f t="shared" si="584"/>
        <v>0.24</v>
      </c>
      <c r="M4689">
        <v>8434000618</v>
      </c>
      <c r="N4689" t="str">
        <f>VLOOKUP(M4689,'BASE ARTICLE SAMUEL 25012023 v1'!$A$2:$B$1287,2,FALSE)</f>
        <v>AN</v>
      </c>
      <c r="O4689">
        <f t="shared" ref="O4689:O4754" si="585">E4689*H4689</f>
        <v>0.16</v>
      </c>
    </row>
    <row r="4690" spans="1:15" outlineLevel="2" x14ac:dyDescent="0.25">
      <c r="A4690" t="s">
        <v>1310</v>
      </c>
      <c r="B4690" s="74" t="str">
        <f t="shared" si="582"/>
        <v>HB</v>
      </c>
      <c r="D4690">
        <v>8710605018</v>
      </c>
      <c r="E4690">
        <v>8</v>
      </c>
      <c r="F4690" t="s">
        <v>1896</v>
      </c>
      <c r="G4690" s="71">
        <f>VLOOKUP(M4690,'BASE ARTICLE SAMUEL 25012023 v1'!$A$1:$F$1287,6,FALSE)</f>
        <v>0.2</v>
      </c>
      <c r="H4690" s="6">
        <f>VLOOKUP(M4690,'BASE ARTICLE SAMUEL 25012023 v2'!$A$1:$H$1287,8,FALSE)</f>
        <v>0.2</v>
      </c>
      <c r="I4690">
        <v>0.3</v>
      </c>
      <c r="J4690">
        <f t="shared" si="583"/>
        <v>2.4</v>
      </c>
      <c r="K4690" s="6">
        <f>VLOOKUP(M4690,'BASE ARTICLE SAMUEL 25012023 v2'!$A$1:$K$1287,11,FALSE)</f>
        <v>0.30000000000000004</v>
      </c>
      <c r="L4690" s="6">
        <f t="shared" si="584"/>
        <v>2.4000000000000004</v>
      </c>
      <c r="M4690">
        <v>8710605018</v>
      </c>
      <c r="N4690" t="str">
        <f>VLOOKUP(M4690,'BASE ARTICLE SAMUEL 25012023 v1'!$A$2:$B$1287,2,FALSE)</f>
        <v>AN</v>
      </c>
      <c r="O4690">
        <f t="shared" si="585"/>
        <v>1.6</v>
      </c>
    </row>
    <row r="4691" spans="1:15" outlineLevel="2" x14ac:dyDescent="0.25">
      <c r="A4691" t="s">
        <v>1310</v>
      </c>
      <c r="B4691" s="74" t="str">
        <f t="shared" si="582"/>
        <v>HB</v>
      </c>
      <c r="D4691" t="s">
        <v>1174</v>
      </c>
      <c r="E4691">
        <v>10</v>
      </c>
      <c r="F4691" t="s">
        <v>1175</v>
      </c>
      <c r="G4691" s="71">
        <f>VLOOKUP(M4691,'BASE ARTICLE SAMUEL 25012023 v1'!$A$1:$F$1287,6,FALSE)</f>
        <v>8.26</v>
      </c>
      <c r="H4691" s="6">
        <f>VLOOKUP(M4691,'BASE ARTICLE SAMUEL 25012023 v2'!$A$1:$H$1287,8,FALSE)</f>
        <v>9.1</v>
      </c>
      <c r="I4691">
        <v>12.39</v>
      </c>
      <c r="J4691">
        <f t="shared" si="583"/>
        <v>123.9</v>
      </c>
      <c r="K4691" s="6">
        <f>VLOOKUP(M4691,'BASE ARTICLE SAMUEL 25012023 v2'!$A$1:$K$1287,11,FALSE)</f>
        <v>13.65</v>
      </c>
      <c r="L4691" s="6">
        <f t="shared" si="584"/>
        <v>136.5</v>
      </c>
      <c r="M4691" t="s">
        <v>1174</v>
      </c>
      <c r="N4691" t="str">
        <f>VLOOKUP(M4691,'BASE ARTICLE SAMUEL 25012023 v1'!$A$2:$B$1287,2,FALSE)</f>
        <v>AS</v>
      </c>
      <c r="O4691">
        <f t="shared" si="585"/>
        <v>91</v>
      </c>
    </row>
    <row r="4692" spans="1:15" outlineLevel="2" x14ac:dyDescent="0.25">
      <c r="A4692" t="s">
        <v>1310</v>
      </c>
      <c r="B4692" s="74" t="str">
        <f t="shared" si="582"/>
        <v>HB</v>
      </c>
      <c r="D4692" t="s">
        <v>1168</v>
      </c>
      <c r="E4692">
        <v>23.89</v>
      </c>
      <c r="F4692" t="s">
        <v>1169</v>
      </c>
      <c r="G4692" s="71">
        <f>VLOOKUP(M4692,'BASE ARTICLE SAMUEL 25012023 v1'!$A$1:$F$1287,6,FALSE)</f>
        <v>7.4</v>
      </c>
      <c r="H4692" s="6">
        <f>VLOOKUP(M4692,'BASE ARTICLE SAMUEL 25012023 v2'!$A$1:$H$1287,8,FALSE)</f>
        <v>7.77</v>
      </c>
      <c r="I4692">
        <v>11.1</v>
      </c>
      <c r="J4692">
        <f t="shared" si="583"/>
        <v>265.17899999999997</v>
      </c>
      <c r="K4692" s="6">
        <f>VLOOKUP(M4692,'BASE ARTICLE SAMUEL 25012023 v2'!$A$1:$K$1287,11,FALSE)</f>
        <v>11.654999999999999</v>
      </c>
      <c r="L4692" s="6">
        <f t="shared" si="584"/>
        <v>278.43795</v>
      </c>
      <c r="M4692" t="s">
        <v>1168</v>
      </c>
      <c r="N4692" t="str">
        <f>VLOOKUP(M4692,'BASE ARTICLE SAMUEL 25012023 v1'!$A$2:$B$1287,2,FALSE)</f>
        <v>AS</v>
      </c>
      <c r="O4692">
        <f t="shared" si="585"/>
        <v>185.62529999999998</v>
      </c>
    </row>
    <row r="4693" spans="1:15" outlineLevel="2" x14ac:dyDescent="0.25">
      <c r="A4693" t="s">
        <v>1310</v>
      </c>
      <c r="B4693" s="74" t="str">
        <f t="shared" si="582"/>
        <v>HB</v>
      </c>
      <c r="D4693" t="s">
        <v>2491</v>
      </c>
      <c r="E4693">
        <v>1</v>
      </c>
      <c r="F4693" t="s">
        <v>2492</v>
      </c>
      <c r="G4693" s="71">
        <f>VLOOKUP(M4693,'BASE ARTICLE SAMUEL 25012023 v1'!$A$1:$F$1287,6,FALSE)</f>
        <v>0.67</v>
      </c>
      <c r="H4693" s="6">
        <f>VLOOKUP(M4693,'BASE ARTICLE SAMUEL 25012023 v2'!$A$1:$H$1287,8,FALSE)</f>
        <v>0.67</v>
      </c>
      <c r="I4693">
        <v>0.73699999999999999</v>
      </c>
      <c r="J4693">
        <f t="shared" si="583"/>
        <v>0.73699999999999999</v>
      </c>
      <c r="K4693" s="6">
        <f>VLOOKUP(M4693,'BASE ARTICLE SAMUEL 25012023 v2'!$A$1:$K$1287,11,FALSE)</f>
        <v>0.7370000000000001</v>
      </c>
      <c r="L4693" s="6">
        <f t="shared" si="584"/>
        <v>0.7370000000000001</v>
      </c>
      <c r="M4693" t="s">
        <v>2491</v>
      </c>
      <c r="N4693" t="str">
        <f>VLOOKUP(M4693,'BASE ARTICLE SAMUEL 25012023 v1'!$A$2:$B$1287,2,FALSE)</f>
        <v>AN</v>
      </c>
      <c r="O4693">
        <f t="shared" si="585"/>
        <v>0.67</v>
      </c>
    </row>
    <row r="4694" spans="1:15" outlineLevel="2" x14ac:dyDescent="0.25">
      <c r="A4694" t="s">
        <v>1310</v>
      </c>
      <c r="B4694" s="74" t="str">
        <f t="shared" si="582"/>
        <v>HB</v>
      </c>
      <c r="D4694" t="s">
        <v>1194</v>
      </c>
      <c r="E4694">
        <v>10</v>
      </c>
      <c r="F4694" t="s">
        <v>1195</v>
      </c>
      <c r="G4694" s="71">
        <f>VLOOKUP(M4694,'BASE ARTICLE SAMUEL 25012023 v1'!$A$1:$F$1287,6,FALSE)</f>
        <v>18.3</v>
      </c>
      <c r="H4694" s="6">
        <f>VLOOKUP(M4694,'BASE ARTICLE SAMUEL 25012023 v2'!$A$1:$H$1287,8,FALSE)</f>
        <v>3.0500000000000003</v>
      </c>
      <c r="I4694">
        <v>5.18</v>
      </c>
      <c r="J4694">
        <f t="shared" si="583"/>
        <v>51.8</v>
      </c>
      <c r="K4694" s="6">
        <f>VLOOKUP(M4694,'BASE ARTICLE SAMUEL 25012023 v2'!$A$1:$K$1287,11,FALSE)</f>
        <v>5.1850000000000005</v>
      </c>
      <c r="L4694" s="6">
        <f t="shared" si="584"/>
        <v>51.850000000000009</v>
      </c>
      <c r="M4694" t="s">
        <v>1194</v>
      </c>
      <c r="N4694" t="str">
        <f>VLOOKUP(M4694,'BASE ARTICLE SAMUEL 25012023 v1'!$A$2:$B$1287,2,FALSE)</f>
        <v>AN</v>
      </c>
      <c r="O4694">
        <f t="shared" si="585"/>
        <v>30.500000000000004</v>
      </c>
    </row>
    <row r="4695" spans="1:15" outlineLevel="2" x14ac:dyDescent="0.25">
      <c r="A4695" t="s">
        <v>1310</v>
      </c>
      <c r="B4695" s="74" t="str">
        <f t="shared" si="582"/>
        <v>HB</v>
      </c>
      <c r="D4695" t="s">
        <v>1113</v>
      </c>
      <c r="E4695">
        <v>2</v>
      </c>
      <c r="F4695" t="s">
        <v>1114</v>
      </c>
      <c r="G4695" s="71">
        <f>VLOOKUP(M4695,'BASE ARTICLE SAMUEL 25012023 v1'!$A$1:$F$1287,6,FALSE)</f>
        <v>22.94</v>
      </c>
      <c r="H4695" s="6">
        <f>VLOOKUP(M4695,'BASE ARTICLE SAMUEL 25012023 v2'!$A$1:$H$1287,8,FALSE)</f>
        <v>22.94</v>
      </c>
      <c r="I4695">
        <v>29.6</v>
      </c>
      <c r="J4695">
        <f t="shared" si="583"/>
        <v>59.2</v>
      </c>
      <c r="K4695" s="6">
        <f>VLOOKUP(M4695,'BASE ARTICLE SAMUEL 25012023 v2'!$A$1:$K$1287,11,FALSE)</f>
        <v>29.822000000000003</v>
      </c>
      <c r="L4695" s="6">
        <f t="shared" si="584"/>
        <v>59.644000000000005</v>
      </c>
      <c r="M4695" t="s">
        <v>1113</v>
      </c>
      <c r="N4695" t="str">
        <f>VLOOKUP(M4695,'BASE ARTICLE SAMUEL 25012023 v1'!$A$2:$B$1287,2,FALSE)</f>
        <v>AS</v>
      </c>
      <c r="O4695">
        <f t="shared" si="585"/>
        <v>45.88</v>
      </c>
    </row>
    <row r="4696" spans="1:15" outlineLevel="2" x14ac:dyDescent="0.25">
      <c r="A4696" t="s">
        <v>1310</v>
      </c>
      <c r="B4696" s="74" t="str">
        <f t="shared" si="582"/>
        <v>HB</v>
      </c>
      <c r="D4696" t="s">
        <v>1418</v>
      </c>
      <c r="E4696">
        <v>4</v>
      </c>
      <c r="F4696" t="s">
        <v>1419</v>
      </c>
      <c r="G4696" s="71">
        <f>VLOOKUP(M4696,'BASE ARTICLE SAMUEL 25012023 v1'!$A$1:$F$1287,6,FALSE)</f>
        <v>8.06</v>
      </c>
      <c r="H4696" s="6">
        <f>VLOOKUP(M4696,'BASE ARTICLE SAMUEL 25012023 v2'!$A$1:$H$1287,8,FALSE)</f>
        <v>8.06</v>
      </c>
      <c r="I4696">
        <v>12.09</v>
      </c>
      <c r="J4696">
        <f t="shared" si="583"/>
        <v>48.36</v>
      </c>
      <c r="K4696" s="6">
        <f>VLOOKUP(M4696,'BASE ARTICLE SAMUEL 25012023 v2'!$A$1:$K$1287,11,FALSE)</f>
        <v>12.09</v>
      </c>
      <c r="L4696" s="6">
        <f t="shared" si="584"/>
        <v>48.36</v>
      </c>
      <c r="M4696" t="s">
        <v>1418</v>
      </c>
      <c r="N4696" t="str">
        <f>VLOOKUP(M4696,'BASE ARTICLE SAMUEL 25012023 v1'!$A$2:$B$1287,2,FALSE)</f>
        <v>AN</v>
      </c>
      <c r="O4696">
        <f t="shared" si="585"/>
        <v>32.24</v>
      </c>
    </row>
    <row r="4697" spans="1:15" outlineLevel="2" x14ac:dyDescent="0.25">
      <c r="A4697" t="s">
        <v>1310</v>
      </c>
      <c r="B4697" s="74" t="str">
        <f t="shared" si="582"/>
        <v>HB</v>
      </c>
      <c r="D4697" t="s">
        <v>1421</v>
      </c>
      <c r="E4697">
        <v>4</v>
      </c>
      <c r="F4697" t="s">
        <v>1422</v>
      </c>
      <c r="G4697" s="71">
        <f>VLOOKUP(M4697,'BASE ARTICLE SAMUEL 25012023 v1'!$A$1:$F$1287,6,FALSE)</f>
        <v>8.48</v>
      </c>
      <c r="H4697" s="6">
        <f>VLOOKUP(M4697,'BASE ARTICLE SAMUEL 25012023 v2'!$A$1:$H$1287,8,FALSE)</f>
        <v>8.48</v>
      </c>
      <c r="I4697">
        <v>12.73</v>
      </c>
      <c r="J4697">
        <f t="shared" si="583"/>
        <v>50.92</v>
      </c>
      <c r="K4697" s="6">
        <f>VLOOKUP(M4697,'BASE ARTICLE SAMUEL 25012023 v2'!$A$1:$K$1287,11,FALSE)</f>
        <v>12.72</v>
      </c>
      <c r="L4697" s="6">
        <f t="shared" si="584"/>
        <v>50.88</v>
      </c>
      <c r="M4697" t="s">
        <v>1421</v>
      </c>
      <c r="N4697" t="str">
        <f>VLOOKUP(M4697,'BASE ARTICLE SAMUEL 25012023 v1'!$A$2:$B$1287,2,FALSE)</f>
        <v>AN</v>
      </c>
      <c r="O4697">
        <f t="shared" si="585"/>
        <v>33.92</v>
      </c>
    </row>
    <row r="4698" spans="1:15" outlineLevel="2" x14ac:dyDescent="0.25">
      <c r="A4698" t="s">
        <v>1310</v>
      </c>
      <c r="B4698" s="74" t="str">
        <f t="shared" si="582"/>
        <v>HB</v>
      </c>
      <c r="D4698" t="s">
        <v>1425</v>
      </c>
      <c r="E4698">
        <v>4</v>
      </c>
      <c r="F4698" t="s">
        <v>1426</v>
      </c>
      <c r="G4698" s="71">
        <f>VLOOKUP(M4698,'BASE ARTICLE SAMUEL 25012023 v1'!$A$1:$F$1287,6,FALSE)</f>
        <v>10.07</v>
      </c>
      <c r="H4698" s="6">
        <f>VLOOKUP(M4698,'BASE ARTICLE SAMUEL 25012023 v2'!$A$1:$H$1287,8,FALSE)</f>
        <v>10.07</v>
      </c>
      <c r="I4698">
        <v>15.11</v>
      </c>
      <c r="J4698">
        <f t="shared" si="583"/>
        <v>60.44</v>
      </c>
      <c r="K4698" s="6">
        <f>VLOOKUP(M4698,'BASE ARTICLE SAMUEL 25012023 v2'!$A$1:$K$1287,11,FALSE)</f>
        <v>15.105</v>
      </c>
      <c r="L4698" s="6">
        <f t="shared" si="584"/>
        <v>60.42</v>
      </c>
      <c r="M4698" t="s">
        <v>1425</v>
      </c>
      <c r="N4698" t="str">
        <f>VLOOKUP(M4698,'BASE ARTICLE SAMUEL 25012023 v1'!$A$2:$B$1287,2,FALSE)</f>
        <v>AN</v>
      </c>
      <c r="O4698">
        <f t="shared" si="585"/>
        <v>40.28</v>
      </c>
    </row>
    <row r="4699" spans="1:15" outlineLevel="2" x14ac:dyDescent="0.25">
      <c r="A4699" t="s">
        <v>1310</v>
      </c>
      <c r="B4699" s="74" t="str">
        <f t="shared" si="582"/>
        <v>HB</v>
      </c>
      <c r="D4699" t="s">
        <v>1603</v>
      </c>
      <c r="E4699">
        <v>13.89</v>
      </c>
      <c r="F4699" t="s">
        <v>1604</v>
      </c>
      <c r="G4699" s="71">
        <f>VLOOKUP(M4699,'BASE ARTICLE SAMUEL 25012023 v1'!$A$1:$F$1287,6,FALSE)</f>
        <v>50</v>
      </c>
      <c r="H4699" s="6">
        <f>VLOOKUP(M4699,'BASE ARTICLE SAMUEL 25012023 v2'!$A$1:$H$1287,8,FALSE)</f>
        <v>0</v>
      </c>
      <c r="I4699">
        <v>75</v>
      </c>
      <c r="J4699">
        <f t="shared" si="583"/>
        <v>1041.75</v>
      </c>
      <c r="K4699" s="6">
        <f>VLOOKUP(M4699,'BASE ARTICLE SAMUEL 25012023 v2'!$A$1:$K$1287,11,FALSE)</f>
        <v>75</v>
      </c>
      <c r="L4699" s="6">
        <f t="shared" si="584"/>
        <v>1041.75</v>
      </c>
      <c r="M4699" t="s">
        <v>1603</v>
      </c>
      <c r="N4699" t="str">
        <f>VLOOKUP(M4699,'BASE ARTICLE SAMUEL 25012023 v1'!$A$2:$B$1287,2,FALSE)</f>
        <v>AN</v>
      </c>
      <c r="O4699">
        <f t="shared" si="585"/>
        <v>0</v>
      </c>
    </row>
    <row r="4700" spans="1:15" outlineLevel="2" x14ac:dyDescent="0.25">
      <c r="A4700" t="s">
        <v>1310</v>
      </c>
      <c r="B4700" s="74" t="str">
        <f t="shared" si="582"/>
        <v>HB</v>
      </c>
      <c r="D4700" t="s">
        <v>1404</v>
      </c>
      <c r="E4700">
        <v>4</v>
      </c>
      <c r="F4700" t="s">
        <v>1405</v>
      </c>
      <c r="G4700" s="71">
        <f>VLOOKUP(M4700,'BASE ARTICLE SAMUEL 25012023 v1'!$A$1:$F$1287,6,FALSE)</f>
        <v>36.090000000000003</v>
      </c>
      <c r="H4700" s="6">
        <f>VLOOKUP(M4700,'BASE ARTICLE SAMUEL 25012023 v2'!$A$1:$H$1287,8,FALSE)</f>
        <v>36.090000000000003</v>
      </c>
      <c r="I4700">
        <v>54.14</v>
      </c>
      <c r="J4700">
        <f t="shared" si="583"/>
        <v>216.56</v>
      </c>
      <c r="K4700" s="6">
        <f>VLOOKUP(M4700,'BASE ARTICLE SAMUEL 25012023 v2'!$A$1:$K$1287,11,FALSE)</f>
        <v>54.135000000000005</v>
      </c>
      <c r="L4700" s="6">
        <f t="shared" si="584"/>
        <v>216.54000000000002</v>
      </c>
      <c r="M4700" t="s">
        <v>1404</v>
      </c>
      <c r="N4700" t="str">
        <f>VLOOKUP(M4700,'BASE ARTICLE SAMUEL 25012023 v1'!$A$2:$B$1287,2,FALSE)</f>
        <v>AN</v>
      </c>
      <c r="O4700">
        <f t="shared" si="585"/>
        <v>144.36000000000001</v>
      </c>
    </row>
    <row r="4701" spans="1:15" outlineLevel="2" x14ac:dyDescent="0.25">
      <c r="A4701" t="s">
        <v>1310</v>
      </c>
      <c r="B4701" s="74" t="str">
        <f t="shared" si="582"/>
        <v>HB</v>
      </c>
      <c r="D4701" t="s">
        <v>1407</v>
      </c>
      <c r="E4701">
        <v>4</v>
      </c>
      <c r="F4701" t="s">
        <v>1408</v>
      </c>
      <c r="G4701" s="71">
        <f>VLOOKUP(M4701,'BASE ARTICLE SAMUEL 25012023 v1'!$A$1:$F$1287,6,FALSE)</f>
        <v>37.979999999999997</v>
      </c>
      <c r="H4701" s="6">
        <f>VLOOKUP(M4701,'BASE ARTICLE SAMUEL 25012023 v2'!$A$1:$H$1287,8,FALSE)</f>
        <v>37.979999999999997</v>
      </c>
      <c r="I4701">
        <v>56.97</v>
      </c>
      <c r="J4701">
        <f t="shared" si="583"/>
        <v>227.88</v>
      </c>
      <c r="K4701" s="6">
        <f>VLOOKUP(M4701,'BASE ARTICLE SAMUEL 25012023 v2'!$A$1:$K$1287,11,FALSE)</f>
        <v>56.97</v>
      </c>
      <c r="L4701" s="6">
        <f t="shared" si="584"/>
        <v>227.88</v>
      </c>
      <c r="M4701" t="s">
        <v>1407</v>
      </c>
      <c r="N4701" t="str">
        <f>VLOOKUP(M4701,'BASE ARTICLE SAMUEL 25012023 v1'!$A$2:$B$1287,2,FALSE)</f>
        <v>AN</v>
      </c>
      <c r="O4701">
        <f t="shared" si="585"/>
        <v>151.91999999999999</v>
      </c>
    </row>
    <row r="4702" spans="1:15" outlineLevel="2" x14ac:dyDescent="0.25">
      <c r="A4702" t="s">
        <v>1310</v>
      </c>
      <c r="B4702" s="74" t="str">
        <f t="shared" si="582"/>
        <v>HB</v>
      </c>
      <c r="D4702" t="s">
        <v>1411</v>
      </c>
      <c r="E4702">
        <v>4</v>
      </c>
      <c r="F4702" t="s">
        <v>1412</v>
      </c>
      <c r="G4702" s="71">
        <f>VLOOKUP(M4702,'BASE ARTICLE SAMUEL 25012023 v1'!$A$1:$F$1287,6,FALSE)</f>
        <v>45.09</v>
      </c>
      <c r="H4702" s="6">
        <f>VLOOKUP(M4702,'BASE ARTICLE SAMUEL 25012023 v2'!$A$1:$H$1287,8,FALSE)</f>
        <v>45.09</v>
      </c>
      <c r="I4702">
        <v>67.64</v>
      </c>
      <c r="J4702">
        <f t="shared" si="583"/>
        <v>270.56</v>
      </c>
      <c r="K4702" s="6">
        <f>VLOOKUP(M4702,'BASE ARTICLE SAMUEL 25012023 v2'!$A$1:$K$1287,11,FALSE)</f>
        <v>67.635000000000005</v>
      </c>
      <c r="L4702" s="6">
        <f t="shared" si="584"/>
        <v>270.54000000000002</v>
      </c>
      <c r="M4702" t="s">
        <v>1411</v>
      </c>
      <c r="N4702" t="str">
        <f>VLOOKUP(M4702,'BASE ARTICLE SAMUEL 25012023 v1'!$A$2:$B$1287,2,FALSE)</f>
        <v>AN</v>
      </c>
      <c r="O4702">
        <f t="shared" si="585"/>
        <v>180.36</v>
      </c>
    </row>
    <row r="4703" spans="1:15" outlineLevel="2" x14ac:dyDescent="0.25">
      <c r="A4703" t="s">
        <v>1310</v>
      </c>
      <c r="B4703" s="74" t="str">
        <f t="shared" si="582"/>
        <v>HB</v>
      </c>
      <c r="D4703" t="s">
        <v>1432</v>
      </c>
      <c r="E4703">
        <v>4</v>
      </c>
      <c r="F4703" t="s">
        <v>1433</v>
      </c>
      <c r="G4703" s="71">
        <f>VLOOKUP(M4703,'BASE ARTICLE SAMUEL 25012023 v1'!$A$1:$F$1287,6,FALSE)</f>
        <v>4.9800000000000004</v>
      </c>
      <c r="H4703" s="6">
        <f>VLOOKUP(M4703,'BASE ARTICLE SAMUEL 25012023 v2'!$A$1:$H$1287,8,FALSE)</f>
        <v>4.9800000000000004</v>
      </c>
      <c r="I4703">
        <v>7.46</v>
      </c>
      <c r="J4703">
        <f t="shared" si="583"/>
        <v>29.84</v>
      </c>
      <c r="K4703" s="6">
        <f>VLOOKUP(M4703,'BASE ARTICLE SAMUEL 25012023 v2'!$A$1:$K$1287,11,FALSE)</f>
        <v>7.4700000000000006</v>
      </c>
      <c r="L4703" s="6">
        <f t="shared" si="584"/>
        <v>29.880000000000003</v>
      </c>
      <c r="M4703" t="s">
        <v>1432</v>
      </c>
      <c r="N4703" t="str">
        <f>VLOOKUP(M4703,'BASE ARTICLE SAMUEL 25012023 v1'!$A$2:$B$1287,2,FALSE)</f>
        <v>AN</v>
      </c>
      <c r="O4703">
        <f t="shared" si="585"/>
        <v>19.920000000000002</v>
      </c>
    </row>
    <row r="4704" spans="1:15" outlineLevel="2" x14ac:dyDescent="0.25">
      <c r="A4704" t="s">
        <v>1310</v>
      </c>
      <c r="B4704" s="74" t="str">
        <f t="shared" si="582"/>
        <v>HB</v>
      </c>
      <c r="D4704" t="s">
        <v>1436</v>
      </c>
      <c r="E4704">
        <v>4</v>
      </c>
      <c r="F4704" t="s">
        <v>1437</v>
      </c>
      <c r="G4704" s="71">
        <f>VLOOKUP(M4704,'BASE ARTICLE SAMUEL 25012023 v1'!$A$1:$F$1287,6,FALSE)</f>
        <v>5.24</v>
      </c>
      <c r="H4704" s="6">
        <f>VLOOKUP(M4704,'BASE ARTICLE SAMUEL 25012023 v2'!$A$1:$H$1287,8,FALSE)</f>
        <v>5.24</v>
      </c>
      <c r="I4704">
        <v>7.85</v>
      </c>
      <c r="J4704">
        <f t="shared" si="583"/>
        <v>31.4</v>
      </c>
      <c r="K4704" s="6">
        <f>VLOOKUP(M4704,'BASE ARTICLE SAMUEL 25012023 v2'!$A$1:$K$1287,11,FALSE)</f>
        <v>7.86</v>
      </c>
      <c r="L4704" s="6">
        <f t="shared" si="584"/>
        <v>31.44</v>
      </c>
      <c r="M4704" t="s">
        <v>1436</v>
      </c>
      <c r="N4704" t="str">
        <f>VLOOKUP(M4704,'BASE ARTICLE SAMUEL 25012023 v1'!$A$2:$B$1287,2,FALSE)</f>
        <v>AN</v>
      </c>
      <c r="O4704">
        <f t="shared" si="585"/>
        <v>20.96</v>
      </c>
    </row>
    <row r="4705" spans="1:15" outlineLevel="2" x14ac:dyDescent="0.25">
      <c r="A4705" t="s">
        <v>1310</v>
      </c>
      <c r="B4705" s="74" t="str">
        <f t="shared" si="582"/>
        <v>HB</v>
      </c>
      <c r="D4705" t="s">
        <v>1440</v>
      </c>
      <c r="E4705">
        <v>4</v>
      </c>
      <c r="F4705" t="s">
        <v>1441</v>
      </c>
      <c r="G4705" s="71">
        <f>VLOOKUP(M4705,'BASE ARTICLE SAMUEL 25012023 v1'!$A$1:$F$1287,6,FALSE)</f>
        <v>6.22</v>
      </c>
      <c r="H4705" s="6">
        <f>VLOOKUP(M4705,'BASE ARTICLE SAMUEL 25012023 v2'!$A$1:$H$1287,8,FALSE)</f>
        <v>6.22</v>
      </c>
      <c r="I4705">
        <v>9.32</v>
      </c>
      <c r="J4705">
        <f t="shared" si="583"/>
        <v>37.28</v>
      </c>
      <c r="K4705" s="6">
        <f>VLOOKUP(M4705,'BASE ARTICLE SAMUEL 25012023 v2'!$A$1:$K$1287,11,FALSE)</f>
        <v>9.33</v>
      </c>
      <c r="L4705" s="6">
        <f t="shared" si="584"/>
        <v>37.32</v>
      </c>
      <c r="M4705" t="s">
        <v>1440</v>
      </c>
      <c r="N4705" t="str">
        <f>VLOOKUP(M4705,'BASE ARTICLE SAMUEL 25012023 v1'!$A$2:$B$1287,2,FALSE)</f>
        <v>AN</v>
      </c>
      <c r="O4705">
        <f t="shared" si="585"/>
        <v>24.88</v>
      </c>
    </row>
    <row r="4706" spans="1:15" outlineLevel="2" x14ac:dyDescent="0.25">
      <c r="A4706" t="s">
        <v>1310</v>
      </c>
      <c r="B4706" s="74" t="str">
        <f t="shared" si="582"/>
        <v>HB</v>
      </c>
      <c r="D4706" t="s">
        <v>1361</v>
      </c>
      <c r="E4706">
        <v>52</v>
      </c>
      <c r="F4706" t="s">
        <v>1362</v>
      </c>
      <c r="G4706" s="71">
        <f>VLOOKUP(M4706,'BASE ARTICLE SAMUEL 25012023 v1'!$A$1:$F$1287,6,FALSE)</f>
        <v>0.54</v>
      </c>
      <c r="H4706" s="6">
        <f>VLOOKUP(M4706,'BASE ARTICLE SAMUEL 25012023 v2'!$A$1:$H$1287,8,FALSE)</f>
        <v>0.54</v>
      </c>
      <c r="I4706">
        <v>0.81</v>
      </c>
      <c r="J4706">
        <f t="shared" si="583"/>
        <v>42.120000000000005</v>
      </c>
      <c r="K4706" s="6">
        <f>VLOOKUP(M4706,'BASE ARTICLE SAMUEL 25012023 v2'!$A$1:$K$1287,11,FALSE)</f>
        <v>0.81</v>
      </c>
      <c r="L4706" s="6">
        <f t="shared" si="584"/>
        <v>42.120000000000005</v>
      </c>
      <c r="M4706" t="s">
        <v>1361</v>
      </c>
      <c r="N4706" t="str">
        <f>VLOOKUP(M4706,'BASE ARTICLE SAMUEL 25012023 v1'!$A$2:$B$1287,2,FALSE)</f>
        <v>AN</v>
      </c>
      <c r="O4706">
        <f t="shared" si="585"/>
        <v>28.080000000000002</v>
      </c>
    </row>
    <row r="4707" spans="1:15" outlineLevel="2" x14ac:dyDescent="0.25">
      <c r="A4707" t="s">
        <v>1310</v>
      </c>
      <c r="B4707" s="74" t="str">
        <f t="shared" si="582"/>
        <v>HB</v>
      </c>
      <c r="D4707" t="s">
        <v>1187</v>
      </c>
      <c r="E4707">
        <v>16</v>
      </c>
      <c r="F4707" t="s">
        <v>1188</v>
      </c>
      <c r="G4707" s="71">
        <f>VLOOKUP(M4707,'BASE ARTICLE SAMUEL 25012023 v1'!$A$1:$F$1287,6,FALSE)</f>
        <v>22</v>
      </c>
      <c r="H4707" s="6">
        <f>VLOOKUP(M4707,'BASE ARTICLE SAMUEL 25012023 v2'!$A$1:$H$1287,8,FALSE)</f>
        <v>3.63</v>
      </c>
      <c r="I4707">
        <v>5.18</v>
      </c>
      <c r="J4707">
        <f t="shared" si="583"/>
        <v>82.88</v>
      </c>
      <c r="K4707" s="6">
        <f>VLOOKUP(M4707,'BASE ARTICLE SAMUEL 25012023 v2'!$A$1:$K$1287,11,FALSE)</f>
        <v>5.4450000000000003</v>
      </c>
      <c r="L4707" s="6">
        <f t="shared" si="584"/>
        <v>87.12</v>
      </c>
      <c r="M4707" t="s">
        <v>1187</v>
      </c>
      <c r="N4707" t="str">
        <f>VLOOKUP(M4707,'BASE ARTICLE SAMUEL 25012023 v1'!$A$2:$B$1287,2,FALSE)</f>
        <v>AN</v>
      </c>
      <c r="O4707">
        <f t="shared" si="585"/>
        <v>58.08</v>
      </c>
    </row>
    <row r="4708" spans="1:15" outlineLevel="2" x14ac:dyDescent="0.25">
      <c r="A4708" t="s">
        <v>1310</v>
      </c>
      <c r="B4708" s="74" t="str">
        <f t="shared" si="582"/>
        <v>HB</v>
      </c>
      <c r="D4708" t="s">
        <v>1587</v>
      </c>
      <c r="E4708">
        <v>4</v>
      </c>
      <c r="F4708" t="s">
        <v>1588</v>
      </c>
      <c r="G4708" s="71">
        <f>VLOOKUP(M4708,'BASE ARTICLE SAMUEL 25012023 v1'!$A$1:$F$1287,6,FALSE)</f>
        <v>0.37</v>
      </c>
      <c r="H4708" s="6">
        <f>VLOOKUP(M4708,'BASE ARTICLE SAMUEL 25012023 v2'!$A$1:$H$1287,8,FALSE)</f>
        <v>0.37</v>
      </c>
      <c r="I4708">
        <v>0.55000000000000004</v>
      </c>
      <c r="J4708">
        <f t="shared" si="583"/>
        <v>2.2000000000000002</v>
      </c>
      <c r="K4708" s="6">
        <f>VLOOKUP(M4708,'BASE ARTICLE SAMUEL 25012023 v2'!$A$1:$K$1287,11,FALSE)</f>
        <v>0.55000000000000004</v>
      </c>
      <c r="L4708" s="6">
        <f t="shared" si="584"/>
        <v>2.2000000000000002</v>
      </c>
      <c r="M4708" t="s">
        <v>1587</v>
      </c>
      <c r="N4708" t="str">
        <f>VLOOKUP(M4708,'BASE ARTICLE SAMUEL 25012023 v1'!$A$2:$B$1287,2,FALSE)</f>
        <v>AS</v>
      </c>
      <c r="O4708">
        <f t="shared" si="585"/>
        <v>1.48</v>
      </c>
    </row>
    <row r="4709" spans="1:15" outlineLevel="2" x14ac:dyDescent="0.25">
      <c r="A4709" t="s">
        <v>1310</v>
      </c>
      <c r="B4709" s="74" t="str">
        <f t="shared" si="582"/>
        <v>HB</v>
      </c>
      <c r="D4709" t="s">
        <v>1589</v>
      </c>
      <c r="E4709">
        <v>4</v>
      </c>
      <c r="F4709" t="s">
        <v>1590</v>
      </c>
      <c r="G4709" s="71">
        <f>VLOOKUP(M4709,'BASE ARTICLE SAMUEL 25012023 v1'!$A$1:$F$1287,6,FALSE)</f>
        <v>1.05</v>
      </c>
      <c r="H4709" s="6">
        <f>VLOOKUP(M4709,'BASE ARTICLE SAMUEL 25012023 v2'!$A$1:$H$1287,8,FALSE)</f>
        <v>1.05</v>
      </c>
      <c r="I4709">
        <v>1.58</v>
      </c>
      <c r="J4709">
        <f t="shared" si="583"/>
        <v>6.32</v>
      </c>
      <c r="K4709" s="6">
        <f>VLOOKUP(M4709,'BASE ARTICLE SAMUEL 25012023 v2'!$A$1:$K$1287,11,FALSE)</f>
        <v>1.58</v>
      </c>
      <c r="L4709" s="6">
        <f t="shared" si="584"/>
        <v>6.32</v>
      </c>
      <c r="M4709" t="s">
        <v>1589</v>
      </c>
      <c r="N4709" t="str">
        <f>VLOOKUP(M4709,'BASE ARTICLE SAMUEL 25012023 v1'!$A$2:$B$1287,2,FALSE)</f>
        <v>AS</v>
      </c>
      <c r="O4709">
        <f t="shared" si="585"/>
        <v>4.2</v>
      </c>
    </row>
    <row r="4710" spans="1:15" outlineLevel="2" x14ac:dyDescent="0.25">
      <c r="A4710" t="s">
        <v>1310</v>
      </c>
      <c r="B4710" s="74" t="str">
        <f t="shared" si="582"/>
        <v>HB</v>
      </c>
      <c r="D4710" t="s">
        <v>1546</v>
      </c>
      <c r="E4710">
        <v>2</v>
      </c>
      <c r="F4710" t="s">
        <v>1547</v>
      </c>
      <c r="G4710" s="71">
        <f>VLOOKUP(M4710,'BASE ARTICLE SAMUEL 25012023 v1'!$A$1:$F$1287,6,FALSE)</f>
        <v>5.2</v>
      </c>
      <c r="H4710" s="6">
        <f>VLOOKUP(M4710,'BASE ARTICLE SAMUEL 25012023 v2'!$A$1:$H$1287,8,FALSE)</f>
        <v>5.2</v>
      </c>
      <c r="I4710">
        <v>5.72</v>
      </c>
      <c r="J4710">
        <f t="shared" si="583"/>
        <v>11.44</v>
      </c>
      <c r="K4710" s="6">
        <f>VLOOKUP(M4710,'BASE ARTICLE SAMUEL 25012023 v2'!$A$1:$K$1287,11,FALSE)</f>
        <v>5.7200000000000006</v>
      </c>
      <c r="L4710" s="6">
        <f t="shared" si="584"/>
        <v>11.440000000000001</v>
      </c>
      <c r="M4710" t="s">
        <v>1546</v>
      </c>
      <c r="N4710" t="str">
        <f>VLOOKUP(M4710,'BASE ARTICLE SAMUEL 25012023 v1'!$A$2:$B$1287,2,FALSE)</f>
        <v>AN</v>
      </c>
      <c r="O4710">
        <f t="shared" si="585"/>
        <v>10.4</v>
      </c>
    </row>
    <row r="4711" spans="1:15" outlineLevel="1" x14ac:dyDescent="0.25">
      <c r="A4711" s="74" t="s">
        <v>4366</v>
      </c>
      <c r="B4711" s="74" t="str">
        <f t="shared" si="582"/>
        <v>PCG20EHB</v>
      </c>
      <c r="H4711" s="6" t="e">
        <f>VLOOKUP(M4711,'BASE ARTICLE SAMUEL 25012023 v2'!$A$1:$H$1287,8,FALSE)</f>
        <v>#N/A</v>
      </c>
      <c r="K4711" s="6" t="e">
        <f>VLOOKUP(M4711,'BASE ARTICLE SAMUEL 25012023 v2'!$A$1:$K$1287,11,FALSE)</f>
        <v>#N/A</v>
      </c>
      <c r="L4711" s="6">
        <f>SUBTOTAL(9,L4685:L4710)</f>
        <v>2824.6889496880003</v>
      </c>
      <c r="O4711">
        <f>SUBTOTAL(9,O4685:O4710)</f>
        <v>1203.2353000000001</v>
      </c>
    </row>
    <row r="4712" spans="1:15" outlineLevel="2" x14ac:dyDescent="0.25">
      <c r="A4712" t="s">
        <v>1284</v>
      </c>
      <c r="B4712" s="74" t="str">
        <f t="shared" si="582"/>
        <v/>
      </c>
      <c r="D4712">
        <v>8110608018</v>
      </c>
      <c r="E4712">
        <v>130</v>
      </c>
      <c r="F4712" t="s">
        <v>1228</v>
      </c>
      <c r="G4712" s="71">
        <f>VLOOKUP(M4712,'BASE ARTICLE SAMUEL 25012023 v1'!$A$1:$F$1287,6,FALSE)</f>
        <v>0.41</v>
      </c>
      <c r="H4712" s="6">
        <f>VLOOKUP(M4712,'BASE ARTICLE SAMUEL 25012023 v2'!$A$1:$H$1287,8,FALSE)</f>
        <v>0.41</v>
      </c>
      <c r="I4712">
        <v>0.54500000000000004</v>
      </c>
      <c r="J4712">
        <f t="shared" ref="J4712:J4738" si="586">E4712*I4712</f>
        <v>70.850000000000009</v>
      </c>
      <c r="K4712" s="6">
        <f>VLOOKUP(M4712,'BASE ARTICLE SAMUEL 25012023 v2'!$A$1:$K$1287,11,FALSE)</f>
        <v>0.54530000000000001</v>
      </c>
      <c r="L4712" s="6">
        <f t="shared" ref="L4712:L4738" si="587">E4712*K4712</f>
        <v>70.888999999999996</v>
      </c>
      <c r="M4712">
        <v>8110608018</v>
      </c>
      <c r="N4712" t="str">
        <f>VLOOKUP(M4712,'BASE ARTICLE SAMUEL 25012023 v1'!$A$2:$B$1287,2,FALSE)</f>
        <v>AN</v>
      </c>
      <c r="O4712">
        <f t="shared" si="585"/>
        <v>53.3</v>
      </c>
    </row>
    <row r="4713" spans="1:15" outlineLevel="2" x14ac:dyDescent="0.25">
      <c r="A4713" t="s">
        <v>1284</v>
      </c>
      <c r="B4713" s="74" t="str">
        <f t="shared" si="582"/>
        <v/>
      </c>
      <c r="D4713">
        <v>8210603018</v>
      </c>
      <c r="E4713">
        <v>16</v>
      </c>
      <c r="F4713" t="s">
        <v>1229</v>
      </c>
      <c r="G4713" s="71">
        <f>VLOOKUP(M4713,'BASE ARTICLE SAMUEL 25012023 v1'!$A$1:$F$1287,6,FALSE)</f>
        <v>0.09</v>
      </c>
      <c r="H4713" s="6">
        <f>VLOOKUP(M4713,'BASE ARTICLE SAMUEL 25012023 v2'!$A$1:$H$1287,8,FALSE)</f>
        <v>0.09</v>
      </c>
      <c r="I4713">
        <v>0.14000000000000001</v>
      </c>
      <c r="J4713">
        <f t="shared" si="586"/>
        <v>2.2400000000000002</v>
      </c>
      <c r="K4713" s="6">
        <f>VLOOKUP(M4713,'BASE ARTICLE SAMUEL 25012023 v2'!$A$1:$K$1287,11,FALSE)</f>
        <v>0.14000000399999998</v>
      </c>
      <c r="L4713" s="6">
        <f t="shared" si="587"/>
        <v>2.2400000639999997</v>
      </c>
      <c r="M4713">
        <v>8210603018</v>
      </c>
      <c r="N4713" t="str">
        <f>VLOOKUP(M4713,'BASE ARTICLE SAMUEL 25012023 v1'!$A$2:$B$1287,2,FALSE)</f>
        <v>AN</v>
      </c>
      <c r="O4713">
        <f t="shared" si="585"/>
        <v>1.44</v>
      </c>
    </row>
    <row r="4714" spans="1:15" outlineLevel="2" x14ac:dyDescent="0.25">
      <c r="A4714" t="s">
        <v>1284</v>
      </c>
      <c r="B4714" s="74" t="str">
        <f t="shared" si="582"/>
        <v/>
      </c>
      <c r="D4714">
        <v>8210707018</v>
      </c>
      <c r="E4714">
        <v>39</v>
      </c>
      <c r="F4714" t="s">
        <v>1230</v>
      </c>
      <c r="G4714" s="71">
        <f>VLOOKUP(M4714,'BASE ARTICLE SAMUEL 25012023 v1'!$A$1:$F$1287,6,FALSE)</f>
        <v>0.24</v>
      </c>
      <c r="H4714" s="6">
        <f>VLOOKUP(M4714,'BASE ARTICLE SAMUEL 25012023 v2'!$A$1:$H$1287,8,FALSE)</f>
        <v>0.24</v>
      </c>
      <c r="I4714">
        <v>0.35</v>
      </c>
      <c r="J4714">
        <f t="shared" si="586"/>
        <v>13.649999999999999</v>
      </c>
      <c r="K4714" s="6">
        <f>VLOOKUP(M4714,'BASE ARTICLE SAMUEL 25012023 v2'!$A$1:$K$1287,11,FALSE)</f>
        <v>0.34999999199999998</v>
      </c>
      <c r="L4714" s="6">
        <f t="shared" si="587"/>
        <v>13.649999687999999</v>
      </c>
      <c r="M4714">
        <v>8210707018</v>
      </c>
      <c r="N4714" t="str">
        <f>VLOOKUP(M4714,'BASE ARTICLE SAMUEL 25012023 v1'!$A$2:$B$1287,2,FALSE)</f>
        <v>AN</v>
      </c>
      <c r="O4714">
        <f t="shared" si="585"/>
        <v>9.36</v>
      </c>
    </row>
    <row r="4715" spans="1:15" outlineLevel="2" x14ac:dyDescent="0.25">
      <c r="A4715" t="s">
        <v>1284</v>
      </c>
      <c r="B4715" s="74" t="str">
        <f t="shared" si="582"/>
        <v/>
      </c>
      <c r="D4715">
        <v>8412602518</v>
      </c>
      <c r="E4715">
        <v>4</v>
      </c>
      <c r="F4715" t="s">
        <v>1483</v>
      </c>
      <c r="G4715" s="71">
        <f>VLOOKUP(M4715,'BASE ARTICLE SAMUEL 25012023 v1'!$A$1:$F$1287,6,FALSE)</f>
        <v>0.04</v>
      </c>
      <c r="H4715" s="6">
        <f>VLOOKUP(M4715,'BASE ARTICLE SAMUEL 25012023 v2'!$A$1:$H$1287,8,FALSE)</f>
        <v>0.04</v>
      </c>
      <c r="I4715">
        <v>0.05</v>
      </c>
      <c r="J4715">
        <f t="shared" si="586"/>
        <v>0.2</v>
      </c>
      <c r="K4715" s="6">
        <f>VLOOKUP(M4715,'BASE ARTICLE SAMUEL 25012023 v2'!$A$1:$K$1287,11,FALSE)</f>
        <v>0.05</v>
      </c>
      <c r="L4715" s="6">
        <f t="shared" si="587"/>
        <v>0.2</v>
      </c>
      <c r="M4715">
        <v>8412602518</v>
      </c>
      <c r="N4715" t="str">
        <f>VLOOKUP(M4715,'BASE ARTICLE SAMUEL 25012023 v1'!$A$2:$B$1287,2,FALSE)</f>
        <v>AN</v>
      </c>
      <c r="O4715">
        <f t="shared" si="585"/>
        <v>0.16</v>
      </c>
    </row>
    <row r="4716" spans="1:15" outlineLevel="2" x14ac:dyDescent="0.25">
      <c r="A4716" t="s">
        <v>1284</v>
      </c>
      <c r="B4716" s="74" t="str">
        <f t="shared" si="582"/>
        <v/>
      </c>
      <c r="D4716">
        <v>8434000618</v>
      </c>
      <c r="E4716">
        <v>4</v>
      </c>
      <c r="F4716" t="s">
        <v>1485</v>
      </c>
      <c r="G4716" s="71">
        <f>VLOOKUP(M4716,'BASE ARTICLE SAMUEL 25012023 v1'!$A$1:$F$1287,6,FALSE)</f>
        <v>0.02</v>
      </c>
      <c r="H4716" s="6">
        <f>VLOOKUP(M4716,'BASE ARTICLE SAMUEL 25012023 v2'!$A$1:$H$1287,8,FALSE)</f>
        <v>0.02</v>
      </c>
      <c r="I4716">
        <v>0.03</v>
      </c>
      <c r="J4716">
        <f t="shared" si="586"/>
        <v>0.12</v>
      </c>
      <c r="K4716" s="6">
        <f>VLOOKUP(M4716,'BASE ARTICLE SAMUEL 25012023 v2'!$A$1:$K$1287,11,FALSE)</f>
        <v>0.03</v>
      </c>
      <c r="L4716" s="6">
        <f t="shared" si="587"/>
        <v>0.12</v>
      </c>
      <c r="M4716">
        <v>8434000618</v>
      </c>
      <c r="N4716" t="str">
        <f>VLOOKUP(M4716,'BASE ARTICLE SAMUEL 25012023 v1'!$A$2:$B$1287,2,FALSE)</f>
        <v>AN</v>
      </c>
      <c r="O4716">
        <f t="shared" si="585"/>
        <v>0.08</v>
      </c>
    </row>
    <row r="4717" spans="1:15" outlineLevel="2" x14ac:dyDescent="0.25">
      <c r="A4717" t="s">
        <v>1284</v>
      </c>
      <c r="B4717" s="74" t="str">
        <f t="shared" si="582"/>
        <v/>
      </c>
      <c r="D4717">
        <v>8710605018</v>
      </c>
      <c r="E4717">
        <v>4</v>
      </c>
      <c r="F4717" t="s">
        <v>1896</v>
      </c>
      <c r="G4717" s="71">
        <f>VLOOKUP(M4717,'BASE ARTICLE SAMUEL 25012023 v1'!$A$1:$F$1287,6,FALSE)</f>
        <v>0.2</v>
      </c>
      <c r="H4717" s="6">
        <f>VLOOKUP(M4717,'BASE ARTICLE SAMUEL 25012023 v2'!$A$1:$H$1287,8,FALSE)</f>
        <v>0.2</v>
      </c>
      <c r="I4717">
        <v>0.3</v>
      </c>
      <c r="J4717">
        <f t="shared" si="586"/>
        <v>1.2</v>
      </c>
      <c r="K4717" s="6">
        <f>VLOOKUP(M4717,'BASE ARTICLE SAMUEL 25012023 v2'!$A$1:$K$1287,11,FALSE)</f>
        <v>0.30000000000000004</v>
      </c>
      <c r="L4717" s="6">
        <f t="shared" si="587"/>
        <v>1.2000000000000002</v>
      </c>
      <c r="M4717">
        <v>8710605018</v>
      </c>
      <c r="N4717" t="str">
        <f>VLOOKUP(M4717,'BASE ARTICLE SAMUEL 25012023 v1'!$A$2:$B$1287,2,FALSE)</f>
        <v>AN</v>
      </c>
      <c r="O4717">
        <f t="shared" si="585"/>
        <v>0.8</v>
      </c>
    </row>
    <row r="4718" spans="1:15" outlineLevel="2" x14ac:dyDescent="0.25">
      <c r="A4718" t="s">
        <v>1284</v>
      </c>
      <c r="B4718" s="74" t="str">
        <f t="shared" si="582"/>
        <v/>
      </c>
      <c r="D4718" t="s">
        <v>1174</v>
      </c>
      <c r="E4718">
        <v>5</v>
      </c>
      <c r="F4718" t="s">
        <v>1175</v>
      </c>
      <c r="G4718" s="71">
        <f>VLOOKUP(M4718,'BASE ARTICLE SAMUEL 25012023 v1'!$A$1:$F$1287,6,FALSE)</f>
        <v>8.26</v>
      </c>
      <c r="H4718" s="6">
        <f>VLOOKUP(M4718,'BASE ARTICLE SAMUEL 25012023 v2'!$A$1:$H$1287,8,FALSE)</f>
        <v>9.1</v>
      </c>
      <c r="I4718">
        <v>12.39</v>
      </c>
      <c r="J4718">
        <f t="shared" si="586"/>
        <v>61.95</v>
      </c>
      <c r="K4718" s="6">
        <f>VLOOKUP(M4718,'BASE ARTICLE SAMUEL 25012023 v2'!$A$1:$K$1287,11,FALSE)</f>
        <v>13.65</v>
      </c>
      <c r="L4718" s="6">
        <f t="shared" si="587"/>
        <v>68.25</v>
      </c>
      <c r="M4718" t="s">
        <v>1174</v>
      </c>
      <c r="N4718" t="str">
        <f>VLOOKUP(M4718,'BASE ARTICLE SAMUEL 25012023 v1'!$A$2:$B$1287,2,FALSE)</f>
        <v>AS</v>
      </c>
      <c r="O4718">
        <f t="shared" si="585"/>
        <v>45.5</v>
      </c>
    </row>
    <row r="4719" spans="1:15" outlineLevel="2" x14ac:dyDescent="0.25">
      <c r="A4719" t="s">
        <v>1284</v>
      </c>
      <c r="B4719" s="74" t="str">
        <f t="shared" si="582"/>
        <v/>
      </c>
      <c r="D4719" t="s">
        <v>1168</v>
      </c>
      <c r="E4719">
        <v>14.44</v>
      </c>
      <c r="F4719" t="s">
        <v>1169</v>
      </c>
      <c r="G4719" s="71">
        <f>VLOOKUP(M4719,'BASE ARTICLE SAMUEL 25012023 v1'!$A$1:$F$1287,6,FALSE)</f>
        <v>7.4</v>
      </c>
      <c r="H4719" s="6">
        <f>VLOOKUP(M4719,'BASE ARTICLE SAMUEL 25012023 v2'!$A$1:$H$1287,8,FALSE)</f>
        <v>7.77</v>
      </c>
      <c r="I4719">
        <v>11.1</v>
      </c>
      <c r="J4719">
        <f t="shared" si="586"/>
        <v>160.28399999999999</v>
      </c>
      <c r="K4719" s="6">
        <f>VLOOKUP(M4719,'BASE ARTICLE SAMUEL 25012023 v2'!$A$1:$K$1287,11,FALSE)</f>
        <v>11.654999999999999</v>
      </c>
      <c r="L4719" s="6">
        <f t="shared" si="587"/>
        <v>168.29819999999998</v>
      </c>
      <c r="M4719" t="s">
        <v>1168</v>
      </c>
      <c r="N4719" t="str">
        <f>VLOOKUP(M4719,'BASE ARTICLE SAMUEL 25012023 v1'!$A$2:$B$1287,2,FALSE)</f>
        <v>AS</v>
      </c>
      <c r="O4719">
        <f t="shared" si="585"/>
        <v>112.19879999999999</v>
      </c>
    </row>
    <row r="4720" spans="1:15" outlineLevel="2" x14ac:dyDescent="0.25">
      <c r="A4720" t="s">
        <v>1284</v>
      </c>
      <c r="B4720" s="74" t="str">
        <f t="shared" si="582"/>
        <v/>
      </c>
      <c r="D4720" t="s">
        <v>2491</v>
      </c>
      <c r="E4720">
        <v>1</v>
      </c>
      <c r="F4720" t="s">
        <v>2492</v>
      </c>
      <c r="G4720" s="71">
        <f>VLOOKUP(M4720,'BASE ARTICLE SAMUEL 25012023 v1'!$A$1:$F$1287,6,FALSE)</f>
        <v>0.67</v>
      </c>
      <c r="H4720" s="6">
        <f>VLOOKUP(M4720,'BASE ARTICLE SAMUEL 25012023 v2'!$A$1:$H$1287,8,FALSE)</f>
        <v>0.67</v>
      </c>
      <c r="I4720">
        <v>0.73699999999999999</v>
      </c>
      <c r="J4720">
        <f t="shared" si="586"/>
        <v>0.73699999999999999</v>
      </c>
      <c r="K4720" s="6">
        <f>VLOOKUP(M4720,'BASE ARTICLE SAMUEL 25012023 v2'!$A$1:$K$1287,11,FALSE)</f>
        <v>0.7370000000000001</v>
      </c>
      <c r="L4720" s="6">
        <f t="shared" si="587"/>
        <v>0.7370000000000001</v>
      </c>
      <c r="M4720" t="s">
        <v>2491</v>
      </c>
      <c r="N4720" t="str">
        <f>VLOOKUP(M4720,'BASE ARTICLE SAMUEL 25012023 v1'!$A$2:$B$1287,2,FALSE)</f>
        <v>AN</v>
      </c>
      <c r="O4720">
        <f t="shared" si="585"/>
        <v>0.67</v>
      </c>
    </row>
    <row r="4721" spans="1:15" outlineLevel="2" x14ac:dyDescent="0.25">
      <c r="A4721" t="s">
        <v>1284</v>
      </c>
      <c r="B4721" s="74" t="str">
        <f t="shared" si="582"/>
        <v/>
      </c>
      <c r="D4721" t="s">
        <v>1194</v>
      </c>
      <c r="E4721">
        <v>7</v>
      </c>
      <c r="F4721" t="s">
        <v>1195</v>
      </c>
      <c r="G4721" s="71">
        <f>VLOOKUP(M4721,'BASE ARTICLE SAMUEL 25012023 v1'!$A$1:$F$1287,6,FALSE)</f>
        <v>18.3</v>
      </c>
      <c r="H4721" s="6">
        <f>VLOOKUP(M4721,'BASE ARTICLE SAMUEL 25012023 v2'!$A$1:$H$1287,8,FALSE)</f>
        <v>3.0500000000000003</v>
      </c>
      <c r="I4721">
        <v>5.18</v>
      </c>
      <c r="J4721">
        <f t="shared" si="586"/>
        <v>36.26</v>
      </c>
      <c r="K4721" s="6">
        <f>VLOOKUP(M4721,'BASE ARTICLE SAMUEL 25012023 v2'!$A$1:$K$1287,11,FALSE)</f>
        <v>5.1850000000000005</v>
      </c>
      <c r="L4721" s="6">
        <f t="shared" si="587"/>
        <v>36.295000000000002</v>
      </c>
      <c r="M4721" t="s">
        <v>1194</v>
      </c>
      <c r="N4721" t="str">
        <f>VLOOKUP(M4721,'BASE ARTICLE SAMUEL 25012023 v1'!$A$2:$B$1287,2,FALSE)</f>
        <v>AN</v>
      </c>
      <c r="O4721">
        <f t="shared" si="585"/>
        <v>21.35</v>
      </c>
    </row>
    <row r="4722" spans="1:15" outlineLevel="2" x14ac:dyDescent="0.25">
      <c r="A4722" t="s">
        <v>1284</v>
      </c>
      <c r="B4722" s="74" t="str">
        <f t="shared" si="582"/>
        <v/>
      </c>
      <c r="D4722" t="s">
        <v>200</v>
      </c>
      <c r="E4722">
        <v>1</v>
      </c>
      <c r="F4722" t="s">
        <v>201</v>
      </c>
      <c r="G4722" s="71">
        <f>VLOOKUP(M4722,'BASE ARTICLE SAMUEL 25012023 v1'!$A$1:$F$1287,6,FALSE)</f>
        <v>18.350000000000001</v>
      </c>
      <c r="H4722" s="6">
        <f>VLOOKUP(M4722,'BASE ARTICLE SAMUEL 25012023 v2'!$A$1:$H$1287,8,FALSE)</f>
        <v>18.350000000000001</v>
      </c>
      <c r="I4722">
        <v>23.95</v>
      </c>
      <c r="J4722">
        <f t="shared" si="586"/>
        <v>23.95</v>
      </c>
      <c r="K4722" s="6">
        <f>VLOOKUP(M4722,'BASE ARTICLE SAMUEL 25012023 v2'!$A$1:$K$1287,11,FALSE)</f>
        <v>23.855000000000004</v>
      </c>
      <c r="L4722" s="6">
        <f t="shared" si="587"/>
        <v>23.855000000000004</v>
      </c>
      <c r="M4722" t="s">
        <v>200</v>
      </c>
      <c r="N4722" t="str">
        <f>VLOOKUP(M4722,'BASE ARTICLE SAMUEL 25012023 v1'!$A$2:$B$1287,2,FALSE)</f>
        <v>AS</v>
      </c>
      <c r="O4722">
        <f t="shared" si="585"/>
        <v>18.350000000000001</v>
      </c>
    </row>
    <row r="4723" spans="1:15" outlineLevel="2" x14ac:dyDescent="0.25">
      <c r="A4723" t="s">
        <v>1284</v>
      </c>
      <c r="B4723" s="74" t="str">
        <f t="shared" si="582"/>
        <v/>
      </c>
      <c r="D4723" t="s">
        <v>1113</v>
      </c>
      <c r="E4723">
        <v>1</v>
      </c>
      <c r="F4723" t="s">
        <v>1114</v>
      </c>
      <c r="G4723" s="71">
        <f>VLOOKUP(M4723,'BASE ARTICLE SAMUEL 25012023 v1'!$A$1:$F$1287,6,FALSE)</f>
        <v>22.94</v>
      </c>
      <c r="H4723" s="6">
        <f>VLOOKUP(M4723,'BASE ARTICLE SAMUEL 25012023 v2'!$A$1:$H$1287,8,FALSE)</f>
        <v>22.94</v>
      </c>
      <c r="I4723">
        <v>29.6</v>
      </c>
      <c r="J4723">
        <f t="shared" si="586"/>
        <v>29.6</v>
      </c>
      <c r="K4723" s="6">
        <f>VLOOKUP(M4723,'BASE ARTICLE SAMUEL 25012023 v2'!$A$1:$K$1287,11,FALSE)</f>
        <v>29.822000000000003</v>
      </c>
      <c r="L4723" s="6">
        <f t="shared" si="587"/>
        <v>29.822000000000003</v>
      </c>
      <c r="M4723" t="s">
        <v>1113</v>
      </c>
      <c r="N4723" t="str">
        <f>VLOOKUP(M4723,'BASE ARTICLE SAMUEL 25012023 v1'!$A$2:$B$1287,2,FALSE)</f>
        <v>AS</v>
      </c>
      <c r="O4723">
        <f t="shared" si="585"/>
        <v>22.94</v>
      </c>
    </row>
    <row r="4724" spans="1:15" outlineLevel="2" x14ac:dyDescent="0.25">
      <c r="A4724" t="s">
        <v>1284</v>
      </c>
      <c r="B4724" s="74" t="str">
        <f t="shared" si="582"/>
        <v/>
      </c>
      <c r="D4724" t="s">
        <v>1414</v>
      </c>
      <c r="E4724">
        <v>2</v>
      </c>
      <c r="F4724" t="s">
        <v>1415</v>
      </c>
      <c r="G4724" s="71">
        <f>VLOOKUP(M4724,'BASE ARTICLE SAMUEL 25012023 v1'!$A$1:$F$1287,6,FALSE)</f>
        <v>6.05</v>
      </c>
      <c r="H4724" s="6">
        <f>VLOOKUP(M4724,'BASE ARTICLE SAMUEL 25012023 v2'!$A$1:$H$1287,8,FALSE)</f>
        <v>6.05</v>
      </c>
      <c r="I4724">
        <v>9.08</v>
      </c>
      <c r="J4724">
        <f t="shared" si="586"/>
        <v>18.16</v>
      </c>
      <c r="K4724" s="6">
        <f>VLOOKUP(M4724,'BASE ARTICLE SAMUEL 25012023 v2'!$A$1:$K$1287,11,FALSE)</f>
        <v>9.0749999999999993</v>
      </c>
      <c r="L4724" s="6">
        <f t="shared" si="587"/>
        <v>18.149999999999999</v>
      </c>
      <c r="M4724" t="s">
        <v>1414</v>
      </c>
      <c r="N4724" t="str">
        <f>VLOOKUP(M4724,'BASE ARTICLE SAMUEL 25012023 v1'!$A$2:$B$1287,2,FALSE)</f>
        <v>AN</v>
      </c>
      <c r="O4724">
        <f t="shared" si="585"/>
        <v>12.1</v>
      </c>
    </row>
    <row r="4725" spans="1:15" outlineLevel="2" x14ac:dyDescent="0.25">
      <c r="A4725" t="s">
        <v>1284</v>
      </c>
      <c r="B4725" s="74" t="str">
        <f t="shared" si="582"/>
        <v/>
      </c>
      <c r="D4725" t="s">
        <v>1418</v>
      </c>
      <c r="E4725">
        <v>2</v>
      </c>
      <c r="F4725" t="s">
        <v>1419</v>
      </c>
      <c r="G4725" s="71">
        <f>VLOOKUP(M4725,'BASE ARTICLE SAMUEL 25012023 v1'!$A$1:$F$1287,6,FALSE)</f>
        <v>8.06</v>
      </c>
      <c r="H4725" s="6">
        <f>VLOOKUP(M4725,'BASE ARTICLE SAMUEL 25012023 v2'!$A$1:$H$1287,8,FALSE)</f>
        <v>8.06</v>
      </c>
      <c r="I4725">
        <v>12.09</v>
      </c>
      <c r="J4725">
        <f t="shared" si="586"/>
        <v>24.18</v>
      </c>
      <c r="K4725" s="6">
        <f>VLOOKUP(M4725,'BASE ARTICLE SAMUEL 25012023 v2'!$A$1:$K$1287,11,FALSE)</f>
        <v>12.09</v>
      </c>
      <c r="L4725" s="6">
        <f t="shared" si="587"/>
        <v>24.18</v>
      </c>
      <c r="M4725" t="s">
        <v>1418</v>
      </c>
      <c r="N4725" t="str">
        <f>VLOOKUP(M4725,'BASE ARTICLE SAMUEL 25012023 v1'!$A$2:$B$1287,2,FALSE)</f>
        <v>AN</v>
      </c>
      <c r="O4725">
        <f t="shared" si="585"/>
        <v>16.12</v>
      </c>
    </row>
    <row r="4726" spans="1:15" outlineLevel="2" x14ac:dyDescent="0.25">
      <c r="A4726" t="s">
        <v>1284</v>
      </c>
      <c r="B4726" s="74" t="str">
        <f t="shared" si="582"/>
        <v/>
      </c>
      <c r="D4726" t="s">
        <v>1421</v>
      </c>
      <c r="E4726">
        <v>4</v>
      </c>
      <c r="F4726" t="s">
        <v>1422</v>
      </c>
      <c r="G4726" s="71">
        <f>VLOOKUP(M4726,'BASE ARTICLE SAMUEL 25012023 v1'!$A$1:$F$1287,6,FALSE)</f>
        <v>8.48</v>
      </c>
      <c r="H4726" s="6">
        <f>VLOOKUP(M4726,'BASE ARTICLE SAMUEL 25012023 v2'!$A$1:$H$1287,8,FALSE)</f>
        <v>8.48</v>
      </c>
      <c r="I4726">
        <v>12.73</v>
      </c>
      <c r="J4726">
        <f t="shared" si="586"/>
        <v>50.92</v>
      </c>
      <c r="K4726" s="6">
        <f>VLOOKUP(M4726,'BASE ARTICLE SAMUEL 25012023 v2'!$A$1:$K$1287,11,FALSE)</f>
        <v>12.72</v>
      </c>
      <c r="L4726" s="6">
        <f t="shared" si="587"/>
        <v>50.88</v>
      </c>
      <c r="M4726" t="s">
        <v>1421</v>
      </c>
      <c r="N4726" t="str">
        <f>VLOOKUP(M4726,'BASE ARTICLE SAMUEL 25012023 v1'!$A$2:$B$1287,2,FALSE)</f>
        <v>AN</v>
      </c>
      <c r="O4726">
        <f t="shared" si="585"/>
        <v>33.92</v>
      </c>
    </row>
    <row r="4727" spans="1:15" outlineLevel="2" x14ac:dyDescent="0.25">
      <c r="A4727" t="s">
        <v>1284</v>
      </c>
      <c r="B4727" s="74" t="str">
        <f t="shared" si="582"/>
        <v/>
      </c>
      <c r="D4727" t="s">
        <v>1603</v>
      </c>
      <c r="E4727">
        <v>5.75</v>
      </c>
      <c r="F4727" t="s">
        <v>1604</v>
      </c>
      <c r="G4727" s="71">
        <f>VLOOKUP(M4727,'BASE ARTICLE SAMUEL 25012023 v1'!$A$1:$F$1287,6,FALSE)</f>
        <v>50</v>
      </c>
      <c r="H4727" s="6">
        <f>VLOOKUP(M4727,'BASE ARTICLE SAMUEL 25012023 v2'!$A$1:$H$1287,8,FALSE)</f>
        <v>0</v>
      </c>
      <c r="I4727">
        <v>75</v>
      </c>
      <c r="J4727">
        <f t="shared" si="586"/>
        <v>431.25</v>
      </c>
      <c r="K4727" s="6">
        <f>VLOOKUP(M4727,'BASE ARTICLE SAMUEL 25012023 v2'!$A$1:$K$1287,11,FALSE)</f>
        <v>75</v>
      </c>
      <c r="L4727" s="6">
        <f t="shared" si="587"/>
        <v>431.25</v>
      </c>
      <c r="M4727" t="s">
        <v>1603</v>
      </c>
      <c r="N4727" t="str">
        <f>VLOOKUP(M4727,'BASE ARTICLE SAMUEL 25012023 v1'!$A$2:$B$1287,2,FALSE)</f>
        <v>AN</v>
      </c>
      <c r="O4727">
        <f t="shared" si="585"/>
        <v>0</v>
      </c>
    </row>
    <row r="4728" spans="1:15" outlineLevel="2" x14ac:dyDescent="0.25">
      <c r="A4728" t="s">
        <v>1284</v>
      </c>
      <c r="B4728" s="74" t="str">
        <f t="shared" si="582"/>
        <v/>
      </c>
      <c r="D4728" t="s">
        <v>1399</v>
      </c>
      <c r="E4728">
        <v>2</v>
      </c>
      <c r="F4728" t="s">
        <v>1400</v>
      </c>
      <c r="G4728" s="71">
        <f>VLOOKUP(M4728,'BASE ARTICLE SAMUEL 25012023 v1'!$A$1:$F$1287,6,FALSE)</f>
        <v>27.09</v>
      </c>
      <c r="H4728" s="6">
        <f>VLOOKUP(M4728,'BASE ARTICLE SAMUEL 25012023 v2'!$A$1:$H$1287,8,FALSE)</f>
        <v>27.09</v>
      </c>
      <c r="I4728">
        <v>40.64</v>
      </c>
      <c r="J4728">
        <f t="shared" si="586"/>
        <v>81.28</v>
      </c>
      <c r="K4728" s="6">
        <f>VLOOKUP(M4728,'BASE ARTICLE SAMUEL 25012023 v2'!$A$1:$K$1287,11,FALSE)</f>
        <v>40.634999999999998</v>
      </c>
      <c r="L4728" s="6">
        <f t="shared" si="587"/>
        <v>81.27</v>
      </c>
      <c r="M4728" t="s">
        <v>1399</v>
      </c>
      <c r="N4728" t="str">
        <f>VLOOKUP(M4728,'BASE ARTICLE SAMUEL 25012023 v1'!$A$2:$B$1287,2,FALSE)</f>
        <v>AN</v>
      </c>
      <c r="O4728">
        <f t="shared" si="585"/>
        <v>54.18</v>
      </c>
    </row>
    <row r="4729" spans="1:15" outlineLevel="2" x14ac:dyDescent="0.25">
      <c r="A4729" t="s">
        <v>1284</v>
      </c>
      <c r="B4729" s="74" t="str">
        <f t="shared" si="582"/>
        <v/>
      </c>
      <c r="D4729" t="s">
        <v>1404</v>
      </c>
      <c r="E4729">
        <v>2</v>
      </c>
      <c r="F4729" t="s">
        <v>1405</v>
      </c>
      <c r="G4729" s="71">
        <f>VLOOKUP(M4729,'BASE ARTICLE SAMUEL 25012023 v1'!$A$1:$F$1287,6,FALSE)</f>
        <v>36.090000000000003</v>
      </c>
      <c r="H4729" s="6">
        <f>VLOOKUP(M4729,'BASE ARTICLE SAMUEL 25012023 v2'!$A$1:$H$1287,8,FALSE)</f>
        <v>36.090000000000003</v>
      </c>
      <c r="I4729">
        <v>54.14</v>
      </c>
      <c r="J4729">
        <f t="shared" si="586"/>
        <v>108.28</v>
      </c>
      <c r="K4729" s="6">
        <f>VLOOKUP(M4729,'BASE ARTICLE SAMUEL 25012023 v2'!$A$1:$K$1287,11,FALSE)</f>
        <v>54.135000000000005</v>
      </c>
      <c r="L4729" s="6">
        <f t="shared" si="587"/>
        <v>108.27000000000001</v>
      </c>
      <c r="M4729" t="s">
        <v>1404</v>
      </c>
      <c r="N4729" t="str">
        <f>VLOOKUP(M4729,'BASE ARTICLE SAMUEL 25012023 v1'!$A$2:$B$1287,2,FALSE)</f>
        <v>AN</v>
      </c>
      <c r="O4729">
        <f t="shared" si="585"/>
        <v>72.180000000000007</v>
      </c>
    </row>
    <row r="4730" spans="1:15" outlineLevel="2" x14ac:dyDescent="0.25">
      <c r="A4730" t="s">
        <v>1284</v>
      </c>
      <c r="B4730" s="74" t="str">
        <f t="shared" si="582"/>
        <v/>
      </c>
      <c r="D4730" t="s">
        <v>1407</v>
      </c>
      <c r="E4730">
        <v>4</v>
      </c>
      <c r="F4730" t="s">
        <v>1408</v>
      </c>
      <c r="G4730" s="71">
        <f>VLOOKUP(M4730,'BASE ARTICLE SAMUEL 25012023 v1'!$A$1:$F$1287,6,FALSE)</f>
        <v>37.979999999999997</v>
      </c>
      <c r="H4730" s="6">
        <f>VLOOKUP(M4730,'BASE ARTICLE SAMUEL 25012023 v2'!$A$1:$H$1287,8,FALSE)</f>
        <v>37.979999999999997</v>
      </c>
      <c r="I4730">
        <v>56.97</v>
      </c>
      <c r="J4730">
        <f t="shared" si="586"/>
        <v>227.88</v>
      </c>
      <c r="K4730" s="6">
        <f>VLOOKUP(M4730,'BASE ARTICLE SAMUEL 25012023 v2'!$A$1:$K$1287,11,FALSE)</f>
        <v>56.97</v>
      </c>
      <c r="L4730" s="6">
        <f t="shared" si="587"/>
        <v>227.88</v>
      </c>
      <c r="M4730" t="s">
        <v>1407</v>
      </c>
      <c r="N4730" t="str">
        <f>VLOOKUP(M4730,'BASE ARTICLE SAMUEL 25012023 v1'!$A$2:$B$1287,2,FALSE)</f>
        <v>AN</v>
      </c>
      <c r="O4730">
        <f t="shared" si="585"/>
        <v>151.91999999999999</v>
      </c>
    </row>
    <row r="4731" spans="1:15" outlineLevel="2" x14ac:dyDescent="0.25">
      <c r="A4731" t="s">
        <v>1284</v>
      </c>
      <c r="B4731" s="74" t="str">
        <f t="shared" si="582"/>
        <v/>
      </c>
      <c r="D4731" t="s">
        <v>1430</v>
      </c>
      <c r="E4731">
        <v>2</v>
      </c>
      <c r="F4731" t="s">
        <v>1431</v>
      </c>
      <c r="G4731" s="71">
        <f>VLOOKUP(M4731,'BASE ARTICLE SAMUEL 25012023 v1'!$A$1:$F$1287,6,FALSE)</f>
        <v>3.76</v>
      </c>
      <c r="H4731" s="6">
        <f>VLOOKUP(M4731,'BASE ARTICLE SAMUEL 25012023 v2'!$A$1:$H$1287,8,FALSE)</f>
        <v>3.76</v>
      </c>
      <c r="I4731">
        <v>5.64</v>
      </c>
      <c r="J4731">
        <f t="shared" si="586"/>
        <v>11.28</v>
      </c>
      <c r="K4731" s="6">
        <f>VLOOKUP(M4731,'BASE ARTICLE SAMUEL 25012023 v2'!$A$1:$K$1287,11,FALSE)</f>
        <v>5.64</v>
      </c>
      <c r="L4731" s="6">
        <f t="shared" si="587"/>
        <v>11.28</v>
      </c>
      <c r="M4731" t="s">
        <v>1430</v>
      </c>
      <c r="N4731" t="str">
        <f>VLOOKUP(M4731,'BASE ARTICLE SAMUEL 25012023 v1'!$A$2:$B$1287,2,FALSE)</f>
        <v>Z</v>
      </c>
      <c r="O4731">
        <f t="shared" si="585"/>
        <v>7.52</v>
      </c>
    </row>
    <row r="4732" spans="1:15" outlineLevel="2" x14ac:dyDescent="0.25">
      <c r="A4732" t="s">
        <v>1284</v>
      </c>
      <c r="B4732" s="74" t="str">
        <f t="shared" si="582"/>
        <v/>
      </c>
      <c r="D4732" t="s">
        <v>1432</v>
      </c>
      <c r="E4732">
        <v>2</v>
      </c>
      <c r="F4732" t="s">
        <v>1433</v>
      </c>
      <c r="G4732" s="71">
        <f>VLOOKUP(M4732,'BASE ARTICLE SAMUEL 25012023 v1'!$A$1:$F$1287,6,FALSE)</f>
        <v>4.9800000000000004</v>
      </c>
      <c r="H4732" s="6">
        <f>VLOOKUP(M4732,'BASE ARTICLE SAMUEL 25012023 v2'!$A$1:$H$1287,8,FALSE)</f>
        <v>4.9800000000000004</v>
      </c>
      <c r="I4732">
        <v>7.46</v>
      </c>
      <c r="J4732">
        <f t="shared" si="586"/>
        <v>14.92</v>
      </c>
      <c r="K4732" s="6">
        <f>VLOOKUP(M4732,'BASE ARTICLE SAMUEL 25012023 v2'!$A$1:$K$1287,11,FALSE)</f>
        <v>7.4700000000000006</v>
      </c>
      <c r="L4732" s="6">
        <f t="shared" si="587"/>
        <v>14.940000000000001</v>
      </c>
      <c r="M4732" t="s">
        <v>1432</v>
      </c>
      <c r="N4732" t="str">
        <f>VLOOKUP(M4732,'BASE ARTICLE SAMUEL 25012023 v1'!$A$2:$B$1287,2,FALSE)</f>
        <v>AN</v>
      </c>
      <c r="O4732">
        <f t="shared" si="585"/>
        <v>9.9600000000000009</v>
      </c>
    </row>
    <row r="4733" spans="1:15" outlineLevel="2" x14ac:dyDescent="0.25">
      <c r="A4733" t="s">
        <v>1284</v>
      </c>
      <c r="B4733" s="74" t="str">
        <f t="shared" si="582"/>
        <v/>
      </c>
      <c r="D4733" t="s">
        <v>1436</v>
      </c>
      <c r="E4733">
        <v>4</v>
      </c>
      <c r="F4733" t="s">
        <v>1437</v>
      </c>
      <c r="G4733" s="71">
        <f>VLOOKUP(M4733,'BASE ARTICLE SAMUEL 25012023 v1'!$A$1:$F$1287,6,FALSE)</f>
        <v>5.24</v>
      </c>
      <c r="H4733" s="6">
        <f>VLOOKUP(M4733,'BASE ARTICLE SAMUEL 25012023 v2'!$A$1:$H$1287,8,FALSE)</f>
        <v>5.24</v>
      </c>
      <c r="I4733">
        <v>7.85</v>
      </c>
      <c r="J4733">
        <f t="shared" si="586"/>
        <v>31.4</v>
      </c>
      <c r="K4733" s="6">
        <f>VLOOKUP(M4733,'BASE ARTICLE SAMUEL 25012023 v2'!$A$1:$K$1287,11,FALSE)</f>
        <v>7.86</v>
      </c>
      <c r="L4733" s="6">
        <f t="shared" si="587"/>
        <v>31.44</v>
      </c>
      <c r="M4733" t="s">
        <v>1436</v>
      </c>
      <c r="N4733" t="str">
        <f>VLOOKUP(M4733,'BASE ARTICLE SAMUEL 25012023 v1'!$A$2:$B$1287,2,FALSE)</f>
        <v>AN</v>
      </c>
      <c r="O4733">
        <f t="shared" si="585"/>
        <v>20.96</v>
      </c>
    </row>
    <row r="4734" spans="1:15" outlineLevel="2" x14ac:dyDescent="0.25">
      <c r="A4734" t="s">
        <v>1284</v>
      </c>
      <c r="B4734" s="74" t="str">
        <f t="shared" si="582"/>
        <v/>
      </c>
      <c r="D4734" t="s">
        <v>1361</v>
      </c>
      <c r="E4734">
        <v>30</v>
      </c>
      <c r="F4734" t="s">
        <v>1362</v>
      </c>
      <c r="G4734" s="71">
        <f>VLOOKUP(M4734,'BASE ARTICLE SAMUEL 25012023 v1'!$A$1:$F$1287,6,FALSE)</f>
        <v>0.54</v>
      </c>
      <c r="H4734" s="6">
        <f>VLOOKUP(M4734,'BASE ARTICLE SAMUEL 25012023 v2'!$A$1:$H$1287,8,FALSE)</f>
        <v>0.54</v>
      </c>
      <c r="I4734">
        <v>0.81</v>
      </c>
      <c r="J4734">
        <f t="shared" si="586"/>
        <v>24.3</v>
      </c>
      <c r="K4734" s="6">
        <f>VLOOKUP(M4734,'BASE ARTICLE SAMUEL 25012023 v2'!$A$1:$K$1287,11,FALSE)</f>
        <v>0.81</v>
      </c>
      <c r="L4734" s="6">
        <f t="shared" si="587"/>
        <v>24.3</v>
      </c>
      <c r="M4734" t="s">
        <v>1361</v>
      </c>
      <c r="N4734" t="str">
        <f>VLOOKUP(M4734,'BASE ARTICLE SAMUEL 25012023 v1'!$A$2:$B$1287,2,FALSE)</f>
        <v>AN</v>
      </c>
      <c r="O4734">
        <f t="shared" si="585"/>
        <v>16.200000000000003</v>
      </c>
    </row>
    <row r="4735" spans="1:15" outlineLevel="2" x14ac:dyDescent="0.25">
      <c r="A4735" t="s">
        <v>1284</v>
      </c>
      <c r="B4735" s="74" t="str">
        <f t="shared" si="582"/>
        <v/>
      </c>
      <c r="D4735" t="s">
        <v>1187</v>
      </c>
      <c r="E4735">
        <v>8</v>
      </c>
      <c r="F4735" t="s">
        <v>1188</v>
      </c>
      <c r="G4735" s="71">
        <f>VLOOKUP(M4735,'BASE ARTICLE SAMUEL 25012023 v1'!$A$1:$F$1287,6,FALSE)</f>
        <v>22</v>
      </c>
      <c r="H4735" s="6">
        <f>VLOOKUP(M4735,'BASE ARTICLE SAMUEL 25012023 v2'!$A$1:$H$1287,8,FALSE)</f>
        <v>3.63</v>
      </c>
      <c r="I4735">
        <v>5.18</v>
      </c>
      <c r="J4735">
        <f t="shared" si="586"/>
        <v>41.44</v>
      </c>
      <c r="K4735" s="6">
        <f>VLOOKUP(M4735,'BASE ARTICLE SAMUEL 25012023 v2'!$A$1:$K$1287,11,FALSE)</f>
        <v>5.4450000000000003</v>
      </c>
      <c r="L4735" s="6">
        <f t="shared" si="587"/>
        <v>43.56</v>
      </c>
      <c r="M4735" t="s">
        <v>1187</v>
      </c>
      <c r="N4735" t="str">
        <f>VLOOKUP(M4735,'BASE ARTICLE SAMUEL 25012023 v1'!$A$2:$B$1287,2,FALSE)</f>
        <v>AN</v>
      </c>
      <c r="O4735">
        <f t="shared" si="585"/>
        <v>29.04</v>
      </c>
    </row>
    <row r="4736" spans="1:15" outlineLevel="2" x14ac:dyDescent="0.25">
      <c r="A4736" t="s">
        <v>1284</v>
      </c>
      <c r="B4736" s="74" t="str">
        <f t="shared" si="582"/>
        <v/>
      </c>
      <c r="D4736" t="s">
        <v>1587</v>
      </c>
      <c r="E4736">
        <v>4</v>
      </c>
      <c r="F4736" t="s">
        <v>1588</v>
      </c>
      <c r="G4736" s="71">
        <f>VLOOKUP(M4736,'BASE ARTICLE SAMUEL 25012023 v1'!$A$1:$F$1287,6,FALSE)</f>
        <v>0.37</v>
      </c>
      <c r="H4736" s="6">
        <f>VLOOKUP(M4736,'BASE ARTICLE SAMUEL 25012023 v2'!$A$1:$H$1287,8,FALSE)</f>
        <v>0.37</v>
      </c>
      <c r="I4736">
        <v>0.55000000000000004</v>
      </c>
      <c r="J4736">
        <f t="shared" si="586"/>
        <v>2.2000000000000002</v>
      </c>
      <c r="K4736" s="6">
        <f>VLOOKUP(M4736,'BASE ARTICLE SAMUEL 25012023 v2'!$A$1:$K$1287,11,FALSE)</f>
        <v>0.55000000000000004</v>
      </c>
      <c r="L4736" s="6">
        <f t="shared" si="587"/>
        <v>2.2000000000000002</v>
      </c>
      <c r="M4736" t="s">
        <v>1587</v>
      </c>
      <c r="N4736" t="str">
        <f>VLOOKUP(M4736,'BASE ARTICLE SAMUEL 25012023 v1'!$A$2:$B$1287,2,FALSE)</f>
        <v>AS</v>
      </c>
      <c r="O4736">
        <f t="shared" si="585"/>
        <v>1.48</v>
      </c>
    </row>
    <row r="4737" spans="1:15" outlineLevel="2" x14ac:dyDescent="0.25">
      <c r="A4737" t="s">
        <v>1284</v>
      </c>
      <c r="B4737" s="74" t="str">
        <f t="shared" si="582"/>
        <v/>
      </c>
      <c r="D4737" t="s">
        <v>1589</v>
      </c>
      <c r="E4737">
        <v>4</v>
      </c>
      <c r="F4737" t="s">
        <v>1590</v>
      </c>
      <c r="G4737" s="71">
        <f>VLOOKUP(M4737,'BASE ARTICLE SAMUEL 25012023 v1'!$A$1:$F$1287,6,FALSE)</f>
        <v>1.05</v>
      </c>
      <c r="H4737" s="6">
        <f>VLOOKUP(M4737,'BASE ARTICLE SAMUEL 25012023 v2'!$A$1:$H$1287,8,FALSE)</f>
        <v>1.05</v>
      </c>
      <c r="I4737">
        <v>1.58</v>
      </c>
      <c r="J4737">
        <f t="shared" si="586"/>
        <v>6.32</v>
      </c>
      <c r="K4737" s="6">
        <f>VLOOKUP(M4737,'BASE ARTICLE SAMUEL 25012023 v2'!$A$1:$K$1287,11,FALSE)</f>
        <v>1.58</v>
      </c>
      <c r="L4737" s="6">
        <f t="shared" si="587"/>
        <v>6.32</v>
      </c>
      <c r="M4737" t="s">
        <v>1589</v>
      </c>
      <c r="N4737" t="str">
        <f>VLOOKUP(M4737,'BASE ARTICLE SAMUEL 25012023 v1'!$A$2:$B$1287,2,FALSE)</f>
        <v>AS</v>
      </c>
      <c r="O4737">
        <f t="shared" si="585"/>
        <v>4.2</v>
      </c>
    </row>
    <row r="4738" spans="1:15" outlineLevel="2" x14ac:dyDescent="0.25">
      <c r="A4738" t="s">
        <v>1284</v>
      </c>
      <c r="B4738" s="74" t="str">
        <f t="shared" si="582"/>
        <v/>
      </c>
      <c r="E4738">
        <v>1</v>
      </c>
      <c r="F4738" t="s">
        <v>2490</v>
      </c>
      <c r="G4738" s="71">
        <f>VLOOKUP(M4738,'BASE ARTICLE SAMUEL 25012023 v1'!$A$1:$F$1287,6,FALSE)</f>
        <v>20.5</v>
      </c>
      <c r="H4738" s="6">
        <f>VLOOKUP(M4738,'BASE ARTICLE SAMUEL 25012023 v2'!$A$1:$H$1287,8,FALSE)</f>
        <v>20.5</v>
      </c>
      <c r="I4738">
        <v>1.58</v>
      </c>
      <c r="J4738">
        <f t="shared" si="586"/>
        <v>1.58</v>
      </c>
      <c r="K4738" s="6">
        <f>VLOOKUP(M4738,'BASE ARTICLE SAMUEL 25012023 v2'!$A$1:$K$1287,11,FALSE)</f>
        <v>22.55</v>
      </c>
      <c r="L4738" s="6">
        <f t="shared" si="587"/>
        <v>22.55</v>
      </c>
      <c r="M4738" t="s">
        <v>2489</v>
      </c>
      <c r="N4738" t="str">
        <f>VLOOKUP(M4738,'BASE ARTICLE SAMUEL 25012023 v1'!$A$2:$B$1287,2,FALSE)</f>
        <v>AN</v>
      </c>
      <c r="O4738">
        <f t="shared" si="585"/>
        <v>20.5</v>
      </c>
    </row>
    <row r="4739" spans="1:15" outlineLevel="1" x14ac:dyDescent="0.25">
      <c r="A4739" s="74" t="s">
        <v>4367</v>
      </c>
      <c r="B4739" s="74" t="str">
        <f t="shared" si="582"/>
        <v>PCG7EH</v>
      </c>
      <c r="H4739" s="6" t="e">
        <f>VLOOKUP(M4739,'BASE ARTICLE SAMUEL 25012023 v2'!$A$1:$H$1287,8,FALSE)</f>
        <v>#N/A</v>
      </c>
      <c r="K4739" s="6" t="e">
        <f>VLOOKUP(M4739,'BASE ARTICLE SAMUEL 25012023 v2'!$A$1:$K$1287,11,FALSE)</f>
        <v>#N/A</v>
      </c>
      <c r="L4739" s="6">
        <f>SUBTOTAL(9,L4712:L4738)</f>
        <v>1514.0261997519999</v>
      </c>
      <c r="O4739">
        <f>SUBTOTAL(9,O4712:O4738)</f>
        <v>736.42880000000014</v>
      </c>
    </row>
    <row r="4740" spans="1:15" outlineLevel="2" x14ac:dyDescent="0.25">
      <c r="A4740" t="s">
        <v>1274</v>
      </c>
      <c r="B4740" s="74" t="str">
        <f t="shared" ref="B4740:B4799" si="588">MID(A4740,7,100)</f>
        <v/>
      </c>
      <c r="D4740">
        <v>8110608018</v>
      </c>
      <c r="E4740">
        <v>80</v>
      </c>
      <c r="F4740" t="s">
        <v>1228</v>
      </c>
      <c r="G4740" s="71">
        <f>VLOOKUP(M4740,'BASE ARTICLE SAMUEL 25012023 v1'!$A$1:$F$1287,6,FALSE)</f>
        <v>0.41</v>
      </c>
      <c r="H4740" s="6">
        <f>VLOOKUP(M4740,'BASE ARTICLE SAMUEL 25012023 v2'!$A$1:$H$1287,8,FALSE)</f>
        <v>0.41</v>
      </c>
      <c r="I4740">
        <v>0.54500000000000004</v>
      </c>
      <c r="J4740">
        <f t="shared" ref="J4740:J4761" si="589">E4740*I4740</f>
        <v>43.6</v>
      </c>
      <c r="K4740" s="6">
        <f>VLOOKUP(M4740,'BASE ARTICLE SAMUEL 25012023 v2'!$A$1:$K$1287,11,FALSE)</f>
        <v>0.54530000000000001</v>
      </c>
      <c r="L4740" s="6">
        <f t="shared" ref="L4740:L4761" si="590">E4740*K4740</f>
        <v>43.624000000000002</v>
      </c>
      <c r="M4740">
        <v>8110608018</v>
      </c>
      <c r="N4740" t="str">
        <f>VLOOKUP(M4740,'BASE ARTICLE SAMUEL 25012023 v1'!$A$2:$B$1287,2,FALSE)</f>
        <v>AN</v>
      </c>
      <c r="O4740">
        <f t="shared" si="585"/>
        <v>32.799999999999997</v>
      </c>
    </row>
    <row r="4741" spans="1:15" outlineLevel="2" x14ac:dyDescent="0.25">
      <c r="A4741" t="s">
        <v>1274</v>
      </c>
      <c r="B4741" s="74" t="str">
        <f t="shared" si="588"/>
        <v/>
      </c>
      <c r="D4741">
        <v>8210707018</v>
      </c>
      <c r="E4741">
        <v>36</v>
      </c>
      <c r="F4741" t="s">
        <v>1230</v>
      </c>
      <c r="G4741" s="71">
        <f>VLOOKUP(M4741,'BASE ARTICLE SAMUEL 25012023 v1'!$A$1:$F$1287,6,FALSE)</f>
        <v>0.24</v>
      </c>
      <c r="H4741" s="6">
        <f>VLOOKUP(M4741,'BASE ARTICLE SAMUEL 25012023 v2'!$A$1:$H$1287,8,FALSE)</f>
        <v>0.24</v>
      </c>
      <c r="I4741">
        <v>0.35</v>
      </c>
      <c r="J4741">
        <f t="shared" si="589"/>
        <v>12.6</v>
      </c>
      <c r="K4741" s="6">
        <f>VLOOKUP(M4741,'BASE ARTICLE SAMUEL 25012023 v2'!$A$1:$K$1287,11,FALSE)</f>
        <v>0.34999999199999998</v>
      </c>
      <c r="L4741" s="6">
        <f t="shared" si="590"/>
        <v>12.599999711999999</v>
      </c>
      <c r="M4741">
        <v>8210707018</v>
      </c>
      <c r="N4741" t="str">
        <f>VLOOKUP(M4741,'BASE ARTICLE SAMUEL 25012023 v1'!$A$2:$B$1287,2,FALSE)</f>
        <v>AN</v>
      </c>
      <c r="O4741">
        <f t="shared" si="585"/>
        <v>8.64</v>
      </c>
    </row>
    <row r="4742" spans="1:15" outlineLevel="2" x14ac:dyDescent="0.25">
      <c r="A4742" t="s">
        <v>1274</v>
      </c>
      <c r="B4742" s="74" t="str">
        <f t="shared" si="588"/>
        <v/>
      </c>
      <c r="D4742">
        <v>8412602518</v>
      </c>
      <c r="E4742">
        <v>2</v>
      </c>
      <c r="F4742" t="s">
        <v>1483</v>
      </c>
      <c r="G4742" s="71">
        <f>VLOOKUP(M4742,'BASE ARTICLE SAMUEL 25012023 v1'!$A$1:$F$1287,6,FALSE)</f>
        <v>0.04</v>
      </c>
      <c r="H4742" s="6">
        <f>VLOOKUP(M4742,'BASE ARTICLE SAMUEL 25012023 v2'!$A$1:$H$1287,8,FALSE)</f>
        <v>0.04</v>
      </c>
      <c r="I4742">
        <v>0.05</v>
      </c>
      <c r="J4742">
        <f t="shared" si="589"/>
        <v>0.1</v>
      </c>
      <c r="K4742" s="6">
        <f>VLOOKUP(M4742,'BASE ARTICLE SAMUEL 25012023 v2'!$A$1:$K$1287,11,FALSE)</f>
        <v>0.05</v>
      </c>
      <c r="L4742" s="6">
        <f t="shared" si="590"/>
        <v>0.1</v>
      </c>
      <c r="M4742">
        <v>8412602518</v>
      </c>
      <c r="N4742" t="str">
        <f>VLOOKUP(M4742,'BASE ARTICLE SAMUEL 25012023 v1'!$A$2:$B$1287,2,FALSE)</f>
        <v>AN</v>
      </c>
      <c r="O4742">
        <f t="shared" si="585"/>
        <v>0.08</v>
      </c>
    </row>
    <row r="4743" spans="1:15" outlineLevel="2" x14ac:dyDescent="0.25">
      <c r="A4743" t="s">
        <v>1274</v>
      </c>
      <c r="B4743" s="74" t="str">
        <f t="shared" si="588"/>
        <v/>
      </c>
      <c r="D4743">
        <v>8434000618</v>
      </c>
      <c r="E4743">
        <v>2</v>
      </c>
      <c r="F4743" t="s">
        <v>1485</v>
      </c>
      <c r="G4743" s="71">
        <f>VLOOKUP(M4743,'BASE ARTICLE SAMUEL 25012023 v1'!$A$1:$F$1287,6,FALSE)</f>
        <v>0.02</v>
      </c>
      <c r="H4743" s="6">
        <f>VLOOKUP(M4743,'BASE ARTICLE SAMUEL 25012023 v2'!$A$1:$H$1287,8,FALSE)</f>
        <v>0.02</v>
      </c>
      <c r="I4743">
        <v>0.03</v>
      </c>
      <c r="J4743">
        <f t="shared" si="589"/>
        <v>0.06</v>
      </c>
      <c r="K4743" s="6">
        <f>VLOOKUP(M4743,'BASE ARTICLE SAMUEL 25012023 v2'!$A$1:$K$1287,11,FALSE)</f>
        <v>0.03</v>
      </c>
      <c r="L4743" s="6">
        <f t="shared" si="590"/>
        <v>0.06</v>
      </c>
      <c r="M4743">
        <v>8434000618</v>
      </c>
      <c r="N4743" t="str">
        <f>VLOOKUP(M4743,'BASE ARTICLE SAMUEL 25012023 v1'!$A$2:$B$1287,2,FALSE)</f>
        <v>AN</v>
      </c>
      <c r="O4743">
        <f t="shared" si="585"/>
        <v>0.04</v>
      </c>
    </row>
    <row r="4744" spans="1:15" outlineLevel="2" x14ac:dyDescent="0.25">
      <c r="A4744" t="s">
        <v>1274</v>
      </c>
      <c r="B4744" s="74" t="str">
        <f t="shared" si="588"/>
        <v/>
      </c>
      <c r="D4744">
        <v>8710605018</v>
      </c>
      <c r="E4744">
        <v>1</v>
      </c>
      <c r="F4744" t="s">
        <v>1896</v>
      </c>
      <c r="G4744" s="71">
        <f>VLOOKUP(M4744,'BASE ARTICLE SAMUEL 25012023 v1'!$A$1:$F$1287,6,FALSE)</f>
        <v>0.2</v>
      </c>
      <c r="H4744" s="6">
        <f>VLOOKUP(M4744,'BASE ARTICLE SAMUEL 25012023 v2'!$A$1:$H$1287,8,FALSE)</f>
        <v>0.2</v>
      </c>
      <c r="I4744">
        <v>0.3</v>
      </c>
      <c r="J4744">
        <f t="shared" si="589"/>
        <v>0.3</v>
      </c>
      <c r="K4744" s="6">
        <f>VLOOKUP(M4744,'BASE ARTICLE SAMUEL 25012023 v2'!$A$1:$K$1287,11,FALSE)</f>
        <v>0.30000000000000004</v>
      </c>
      <c r="L4744" s="6">
        <f t="shared" si="590"/>
        <v>0.30000000000000004</v>
      </c>
      <c r="M4744">
        <v>8710605018</v>
      </c>
      <c r="N4744" t="str">
        <f>VLOOKUP(M4744,'BASE ARTICLE SAMUEL 25012023 v1'!$A$2:$B$1287,2,FALSE)</f>
        <v>AN</v>
      </c>
      <c r="O4744">
        <f t="shared" si="585"/>
        <v>0.2</v>
      </c>
    </row>
    <row r="4745" spans="1:15" outlineLevel="2" x14ac:dyDescent="0.25">
      <c r="A4745" t="s">
        <v>1274</v>
      </c>
      <c r="B4745" s="74" t="str">
        <f t="shared" si="588"/>
        <v/>
      </c>
      <c r="D4745" t="s">
        <v>1174</v>
      </c>
      <c r="E4745">
        <v>2</v>
      </c>
      <c r="F4745" t="s">
        <v>1175</v>
      </c>
      <c r="G4745" s="71">
        <f>VLOOKUP(M4745,'BASE ARTICLE SAMUEL 25012023 v1'!$A$1:$F$1287,6,FALSE)</f>
        <v>8.26</v>
      </c>
      <c r="H4745" s="6">
        <f>VLOOKUP(M4745,'BASE ARTICLE SAMUEL 25012023 v2'!$A$1:$H$1287,8,FALSE)</f>
        <v>9.1</v>
      </c>
      <c r="I4745">
        <v>12.39</v>
      </c>
      <c r="J4745">
        <f t="shared" si="589"/>
        <v>24.78</v>
      </c>
      <c r="K4745" s="6">
        <f>VLOOKUP(M4745,'BASE ARTICLE SAMUEL 25012023 v2'!$A$1:$K$1287,11,FALSE)</f>
        <v>13.65</v>
      </c>
      <c r="L4745" s="6">
        <f t="shared" si="590"/>
        <v>27.3</v>
      </c>
      <c r="M4745" t="s">
        <v>1174</v>
      </c>
      <c r="N4745" t="str">
        <f>VLOOKUP(M4745,'BASE ARTICLE SAMUEL 25012023 v1'!$A$2:$B$1287,2,FALSE)</f>
        <v>AS</v>
      </c>
      <c r="O4745">
        <f t="shared" si="585"/>
        <v>18.2</v>
      </c>
    </row>
    <row r="4746" spans="1:15" outlineLevel="2" x14ac:dyDescent="0.25">
      <c r="A4746" t="s">
        <v>1274</v>
      </c>
      <c r="B4746" s="74" t="str">
        <f t="shared" si="588"/>
        <v/>
      </c>
      <c r="D4746" t="s">
        <v>1168</v>
      </c>
      <c r="E4746">
        <v>9.44</v>
      </c>
      <c r="F4746" t="s">
        <v>1169</v>
      </c>
      <c r="G4746" s="71">
        <f>VLOOKUP(M4746,'BASE ARTICLE SAMUEL 25012023 v1'!$A$1:$F$1287,6,FALSE)</f>
        <v>7.4</v>
      </c>
      <c r="H4746" s="6">
        <f>VLOOKUP(M4746,'BASE ARTICLE SAMUEL 25012023 v2'!$A$1:$H$1287,8,FALSE)</f>
        <v>7.77</v>
      </c>
      <c r="I4746">
        <v>11.1</v>
      </c>
      <c r="J4746">
        <f t="shared" si="589"/>
        <v>104.78399999999999</v>
      </c>
      <c r="K4746" s="6">
        <f>VLOOKUP(M4746,'BASE ARTICLE SAMUEL 25012023 v2'!$A$1:$K$1287,11,FALSE)</f>
        <v>11.654999999999999</v>
      </c>
      <c r="L4746" s="6">
        <f t="shared" si="590"/>
        <v>110.02319999999999</v>
      </c>
      <c r="M4746" t="s">
        <v>1168</v>
      </c>
      <c r="N4746" t="str">
        <f>VLOOKUP(M4746,'BASE ARTICLE SAMUEL 25012023 v1'!$A$2:$B$1287,2,FALSE)</f>
        <v>AS</v>
      </c>
      <c r="O4746">
        <f t="shared" si="585"/>
        <v>73.348799999999997</v>
      </c>
    </row>
    <row r="4747" spans="1:15" outlineLevel="2" x14ac:dyDescent="0.25">
      <c r="A4747" t="s">
        <v>1274</v>
      </c>
      <c r="B4747" s="74" t="str">
        <f t="shared" si="588"/>
        <v/>
      </c>
      <c r="D4747" t="s">
        <v>2491</v>
      </c>
      <c r="E4747">
        <v>1</v>
      </c>
      <c r="F4747" t="s">
        <v>2492</v>
      </c>
      <c r="G4747" s="71">
        <f>VLOOKUP(M4747,'BASE ARTICLE SAMUEL 25012023 v1'!$A$1:$F$1287,6,FALSE)</f>
        <v>0.67</v>
      </c>
      <c r="H4747" s="6">
        <f>VLOOKUP(M4747,'BASE ARTICLE SAMUEL 25012023 v2'!$A$1:$H$1287,8,FALSE)</f>
        <v>0.67</v>
      </c>
      <c r="I4747">
        <v>0.73699999999999999</v>
      </c>
      <c r="J4747">
        <f t="shared" si="589"/>
        <v>0.73699999999999999</v>
      </c>
      <c r="K4747" s="6">
        <f>VLOOKUP(M4747,'BASE ARTICLE SAMUEL 25012023 v2'!$A$1:$K$1287,11,FALSE)</f>
        <v>0.7370000000000001</v>
      </c>
      <c r="L4747" s="6">
        <f t="shared" si="590"/>
        <v>0.7370000000000001</v>
      </c>
      <c r="M4747" t="s">
        <v>2491</v>
      </c>
      <c r="N4747" t="str">
        <f>VLOOKUP(M4747,'BASE ARTICLE SAMUEL 25012023 v1'!$A$2:$B$1287,2,FALSE)</f>
        <v>AN</v>
      </c>
      <c r="O4747">
        <f t="shared" si="585"/>
        <v>0.67</v>
      </c>
    </row>
    <row r="4748" spans="1:15" outlineLevel="2" x14ac:dyDescent="0.25">
      <c r="A4748" t="s">
        <v>1274</v>
      </c>
      <c r="B4748" s="74" t="str">
        <f t="shared" si="588"/>
        <v/>
      </c>
      <c r="D4748" t="s">
        <v>1194</v>
      </c>
      <c r="E4748">
        <v>4</v>
      </c>
      <c r="F4748" t="s">
        <v>1195</v>
      </c>
      <c r="G4748" s="71">
        <f>VLOOKUP(M4748,'BASE ARTICLE SAMUEL 25012023 v1'!$A$1:$F$1287,6,FALSE)</f>
        <v>18.3</v>
      </c>
      <c r="H4748" s="6">
        <f>VLOOKUP(M4748,'BASE ARTICLE SAMUEL 25012023 v2'!$A$1:$H$1287,8,FALSE)</f>
        <v>3.0500000000000003</v>
      </c>
      <c r="I4748">
        <v>5.18</v>
      </c>
      <c r="J4748">
        <f t="shared" si="589"/>
        <v>20.72</v>
      </c>
      <c r="K4748" s="6">
        <f>VLOOKUP(M4748,'BASE ARTICLE SAMUEL 25012023 v2'!$A$1:$K$1287,11,FALSE)</f>
        <v>5.1850000000000005</v>
      </c>
      <c r="L4748" s="6">
        <f t="shared" si="590"/>
        <v>20.740000000000002</v>
      </c>
      <c r="M4748" t="s">
        <v>1194</v>
      </c>
      <c r="N4748" t="str">
        <f>VLOOKUP(M4748,'BASE ARTICLE SAMUEL 25012023 v1'!$A$2:$B$1287,2,FALSE)</f>
        <v>AN</v>
      </c>
      <c r="O4748">
        <f t="shared" si="585"/>
        <v>12.200000000000001</v>
      </c>
    </row>
    <row r="4749" spans="1:15" outlineLevel="2" x14ac:dyDescent="0.25">
      <c r="A4749" t="s">
        <v>1274</v>
      </c>
      <c r="B4749" s="74" t="str">
        <f t="shared" si="588"/>
        <v/>
      </c>
      <c r="D4749" t="s">
        <v>200</v>
      </c>
      <c r="E4749">
        <v>1</v>
      </c>
      <c r="F4749" t="s">
        <v>201</v>
      </c>
      <c r="G4749" s="71">
        <f>VLOOKUP(M4749,'BASE ARTICLE SAMUEL 25012023 v1'!$A$1:$F$1287,6,FALSE)</f>
        <v>18.350000000000001</v>
      </c>
      <c r="H4749" s="6">
        <f>VLOOKUP(M4749,'BASE ARTICLE SAMUEL 25012023 v2'!$A$1:$H$1287,8,FALSE)</f>
        <v>18.350000000000001</v>
      </c>
      <c r="I4749">
        <v>23.95</v>
      </c>
      <c r="J4749">
        <f t="shared" si="589"/>
        <v>23.95</v>
      </c>
      <c r="K4749" s="6">
        <f>VLOOKUP(M4749,'BASE ARTICLE SAMUEL 25012023 v2'!$A$1:$K$1287,11,FALSE)</f>
        <v>23.855000000000004</v>
      </c>
      <c r="L4749" s="6">
        <f t="shared" si="590"/>
        <v>23.855000000000004</v>
      </c>
      <c r="M4749" t="s">
        <v>200</v>
      </c>
      <c r="N4749" t="str">
        <f>VLOOKUP(M4749,'BASE ARTICLE SAMUEL 25012023 v1'!$A$2:$B$1287,2,FALSE)</f>
        <v>AS</v>
      </c>
      <c r="O4749">
        <f t="shared" si="585"/>
        <v>18.350000000000001</v>
      </c>
    </row>
    <row r="4750" spans="1:15" outlineLevel="2" x14ac:dyDescent="0.25">
      <c r="A4750" t="s">
        <v>1274</v>
      </c>
      <c r="B4750" s="74" t="str">
        <f t="shared" si="588"/>
        <v/>
      </c>
      <c r="D4750" t="s">
        <v>1414</v>
      </c>
      <c r="E4750">
        <v>4</v>
      </c>
      <c r="F4750" t="s">
        <v>1415</v>
      </c>
      <c r="G4750" s="71">
        <f>VLOOKUP(M4750,'BASE ARTICLE SAMUEL 25012023 v1'!$A$1:$F$1287,6,FALSE)</f>
        <v>6.05</v>
      </c>
      <c r="H4750" s="6">
        <f>VLOOKUP(M4750,'BASE ARTICLE SAMUEL 25012023 v2'!$A$1:$H$1287,8,FALSE)</f>
        <v>6.05</v>
      </c>
      <c r="I4750">
        <v>9.08</v>
      </c>
      <c r="J4750">
        <f t="shared" si="589"/>
        <v>36.32</v>
      </c>
      <c r="K4750" s="6">
        <f>VLOOKUP(M4750,'BASE ARTICLE SAMUEL 25012023 v2'!$A$1:$K$1287,11,FALSE)</f>
        <v>9.0749999999999993</v>
      </c>
      <c r="L4750" s="6">
        <f t="shared" si="590"/>
        <v>36.299999999999997</v>
      </c>
      <c r="M4750" t="s">
        <v>1414</v>
      </c>
      <c r="N4750" t="str">
        <f>VLOOKUP(M4750,'BASE ARTICLE SAMUEL 25012023 v1'!$A$2:$B$1287,2,FALSE)</f>
        <v>AN</v>
      </c>
      <c r="O4750">
        <f t="shared" si="585"/>
        <v>24.2</v>
      </c>
    </row>
    <row r="4751" spans="1:15" outlineLevel="2" x14ac:dyDescent="0.25">
      <c r="A4751" t="s">
        <v>1274</v>
      </c>
      <c r="B4751" s="74" t="str">
        <f t="shared" si="588"/>
        <v/>
      </c>
      <c r="D4751" t="s">
        <v>1423</v>
      </c>
      <c r="E4751">
        <v>2</v>
      </c>
      <c r="F4751" t="s">
        <v>1424</v>
      </c>
      <c r="G4751" s="71">
        <f>VLOOKUP(M4751,'BASE ARTICLE SAMUEL 25012023 v1'!$A$1:$F$1287,6,FALSE)</f>
        <v>8.93</v>
      </c>
      <c r="H4751" s="6">
        <f>VLOOKUP(M4751,'BASE ARTICLE SAMUEL 25012023 v2'!$A$1:$H$1287,8,FALSE)</f>
        <v>8.93</v>
      </c>
      <c r="I4751">
        <v>13.39</v>
      </c>
      <c r="J4751">
        <f t="shared" si="589"/>
        <v>26.78</v>
      </c>
      <c r="K4751" s="6">
        <f>VLOOKUP(M4751,'BASE ARTICLE SAMUEL 25012023 v2'!$A$1:$K$1287,11,FALSE)</f>
        <v>13.395</v>
      </c>
      <c r="L4751" s="6">
        <f t="shared" si="590"/>
        <v>26.79</v>
      </c>
      <c r="M4751" t="s">
        <v>1423</v>
      </c>
      <c r="N4751" t="str">
        <f>VLOOKUP(M4751,'BASE ARTICLE SAMUEL 25012023 v1'!$A$2:$B$1287,2,FALSE)</f>
        <v>AN</v>
      </c>
      <c r="O4751">
        <f t="shared" si="585"/>
        <v>17.86</v>
      </c>
    </row>
    <row r="4752" spans="1:15" outlineLevel="2" x14ac:dyDescent="0.25">
      <c r="A4752" t="s">
        <v>1274</v>
      </c>
      <c r="B4752" s="74" t="str">
        <f t="shared" si="588"/>
        <v/>
      </c>
      <c r="D4752" t="s">
        <v>1603</v>
      </c>
      <c r="E4752">
        <v>2.76</v>
      </c>
      <c r="F4752" t="s">
        <v>1604</v>
      </c>
      <c r="G4752" s="71">
        <f>VLOOKUP(M4752,'BASE ARTICLE SAMUEL 25012023 v1'!$A$1:$F$1287,6,FALSE)</f>
        <v>50</v>
      </c>
      <c r="H4752" s="6">
        <f>VLOOKUP(M4752,'BASE ARTICLE SAMUEL 25012023 v2'!$A$1:$H$1287,8,FALSE)</f>
        <v>0</v>
      </c>
      <c r="I4752">
        <v>75</v>
      </c>
      <c r="J4752">
        <f t="shared" si="589"/>
        <v>206.99999999999997</v>
      </c>
      <c r="K4752" s="6">
        <f>VLOOKUP(M4752,'BASE ARTICLE SAMUEL 25012023 v2'!$A$1:$K$1287,11,FALSE)</f>
        <v>75</v>
      </c>
      <c r="L4752" s="6">
        <f t="shared" si="590"/>
        <v>206.99999999999997</v>
      </c>
      <c r="M4752" t="s">
        <v>1603</v>
      </c>
      <c r="N4752" t="str">
        <f>VLOOKUP(M4752,'BASE ARTICLE SAMUEL 25012023 v1'!$A$2:$B$1287,2,FALSE)</f>
        <v>AN</v>
      </c>
      <c r="O4752">
        <f t="shared" si="585"/>
        <v>0</v>
      </c>
    </row>
    <row r="4753" spans="1:15" outlineLevel="2" x14ac:dyDescent="0.25">
      <c r="A4753" t="s">
        <v>1274</v>
      </c>
      <c r="B4753" s="74" t="str">
        <f t="shared" si="588"/>
        <v/>
      </c>
      <c r="D4753" t="s">
        <v>1399</v>
      </c>
      <c r="E4753">
        <v>4</v>
      </c>
      <c r="F4753" t="s">
        <v>1400</v>
      </c>
      <c r="G4753" s="71">
        <f>VLOOKUP(M4753,'BASE ARTICLE SAMUEL 25012023 v1'!$A$1:$F$1287,6,FALSE)</f>
        <v>27.09</v>
      </c>
      <c r="H4753" s="6">
        <f>VLOOKUP(M4753,'BASE ARTICLE SAMUEL 25012023 v2'!$A$1:$H$1287,8,FALSE)</f>
        <v>27.09</v>
      </c>
      <c r="I4753">
        <v>40.64</v>
      </c>
      <c r="J4753">
        <f t="shared" si="589"/>
        <v>162.56</v>
      </c>
      <c r="K4753" s="6">
        <f>VLOOKUP(M4753,'BASE ARTICLE SAMUEL 25012023 v2'!$A$1:$K$1287,11,FALSE)</f>
        <v>40.634999999999998</v>
      </c>
      <c r="L4753" s="6">
        <f t="shared" si="590"/>
        <v>162.54</v>
      </c>
      <c r="M4753" t="s">
        <v>1399</v>
      </c>
      <c r="N4753" t="str">
        <f>VLOOKUP(M4753,'BASE ARTICLE SAMUEL 25012023 v1'!$A$2:$B$1287,2,FALSE)</f>
        <v>AN</v>
      </c>
      <c r="O4753">
        <f t="shared" si="585"/>
        <v>108.36</v>
      </c>
    </row>
    <row r="4754" spans="1:15" outlineLevel="2" x14ac:dyDescent="0.25">
      <c r="A4754" t="s">
        <v>1274</v>
      </c>
      <c r="B4754" s="74" t="str">
        <f t="shared" si="588"/>
        <v/>
      </c>
      <c r="D4754" t="s">
        <v>1409</v>
      </c>
      <c r="E4754">
        <v>2</v>
      </c>
      <c r="F4754" t="s">
        <v>1410</v>
      </c>
      <c r="G4754" s="71">
        <f>VLOOKUP(M4754,'BASE ARTICLE SAMUEL 25012023 v1'!$A$1:$F$1287,6,FALSE)</f>
        <v>39.96</v>
      </c>
      <c r="H4754" s="6">
        <f>VLOOKUP(M4754,'BASE ARTICLE SAMUEL 25012023 v2'!$A$1:$H$1287,8,FALSE)</f>
        <v>39.96</v>
      </c>
      <c r="I4754">
        <v>59.94</v>
      </c>
      <c r="J4754">
        <f t="shared" si="589"/>
        <v>119.88</v>
      </c>
      <c r="K4754" s="6">
        <f>VLOOKUP(M4754,'BASE ARTICLE SAMUEL 25012023 v2'!$A$1:$K$1287,11,FALSE)</f>
        <v>59.94</v>
      </c>
      <c r="L4754" s="6">
        <f t="shared" si="590"/>
        <v>119.88</v>
      </c>
      <c r="M4754" t="s">
        <v>1409</v>
      </c>
      <c r="N4754" t="str">
        <f>VLOOKUP(M4754,'BASE ARTICLE SAMUEL 25012023 v1'!$A$2:$B$1287,2,FALSE)</f>
        <v>AN</v>
      </c>
      <c r="O4754">
        <f t="shared" si="585"/>
        <v>79.92</v>
      </c>
    </row>
    <row r="4755" spans="1:15" outlineLevel="2" x14ac:dyDescent="0.25">
      <c r="A4755" t="s">
        <v>1274</v>
      </c>
      <c r="B4755" s="74" t="str">
        <f t="shared" si="588"/>
        <v/>
      </c>
      <c r="D4755" t="s">
        <v>1430</v>
      </c>
      <c r="E4755">
        <v>4</v>
      </c>
      <c r="F4755" t="s">
        <v>1431</v>
      </c>
      <c r="G4755" s="71">
        <f>VLOOKUP(M4755,'BASE ARTICLE SAMUEL 25012023 v1'!$A$1:$F$1287,6,FALSE)</f>
        <v>3.76</v>
      </c>
      <c r="H4755" s="6">
        <f>VLOOKUP(M4755,'BASE ARTICLE SAMUEL 25012023 v2'!$A$1:$H$1287,8,FALSE)</f>
        <v>3.76</v>
      </c>
      <c r="I4755">
        <v>5.64</v>
      </c>
      <c r="J4755">
        <f t="shared" si="589"/>
        <v>22.56</v>
      </c>
      <c r="K4755" s="6">
        <f>VLOOKUP(M4755,'BASE ARTICLE SAMUEL 25012023 v2'!$A$1:$K$1287,11,FALSE)</f>
        <v>5.64</v>
      </c>
      <c r="L4755" s="6">
        <f t="shared" si="590"/>
        <v>22.56</v>
      </c>
      <c r="M4755" t="s">
        <v>1430</v>
      </c>
      <c r="N4755" t="str">
        <f>VLOOKUP(M4755,'BASE ARTICLE SAMUEL 25012023 v1'!$A$2:$B$1287,2,FALSE)</f>
        <v>Z</v>
      </c>
      <c r="O4755">
        <f t="shared" ref="O4755:O4830" si="591">E4755*H4755</f>
        <v>15.04</v>
      </c>
    </row>
    <row r="4756" spans="1:15" outlineLevel="2" x14ac:dyDescent="0.25">
      <c r="A4756" t="s">
        <v>1274</v>
      </c>
      <c r="B4756" s="74" t="str">
        <f t="shared" si="588"/>
        <v/>
      </c>
      <c r="D4756" t="s">
        <v>1438</v>
      </c>
      <c r="E4756">
        <v>2</v>
      </c>
      <c r="F4756" t="s">
        <v>1439</v>
      </c>
      <c r="G4756" s="71">
        <f>VLOOKUP(M4756,'BASE ARTICLE SAMUEL 25012023 v1'!$A$1:$F$1287,6,FALSE)</f>
        <v>5.51</v>
      </c>
      <c r="H4756" s="6">
        <f>VLOOKUP(M4756,'BASE ARTICLE SAMUEL 25012023 v2'!$A$1:$H$1287,8,FALSE)</f>
        <v>5.51</v>
      </c>
      <c r="I4756">
        <v>8.26</v>
      </c>
      <c r="J4756">
        <f t="shared" si="589"/>
        <v>16.52</v>
      </c>
      <c r="K4756" s="6">
        <f>VLOOKUP(M4756,'BASE ARTICLE SAMUEL 25012023 v2'!$A$1:$K$1287,11,FALSE)</f>
        <v>8.2650000000000006</v>
      </c>
      <c r="L4756" s="6">
        <f t="shared" si="590"/>
        <v>16.53</v>
      </c>
      <c r="M4756" t="s">
        <v>1438</v>
      </c>
      <c r="N4756" t="str">
        <f>VLOOKUP(M4756,'BASE ARTICLE SAMUEL 25012023 v1'!$A$2:$B$1287,2,FALSE)</f>
        <v>AN</v>
      </c>
      <c r="O4756">
        <f t="shared" si="591"/>
        <v>11.02</v>
      </c>
    </row>
    <row r="4757" spans="1:15" outlineLevel="2" x14ac:dyDescent="0.25">
      <c r="A4757" t="s">
        <v>1274</v>
      </c>
      <c r="B4757" s="74" t="str">
        <f t="shared" si="588"/>
        <v/>
      </c>
      <c r="D4757" t="s">
        <v>1361</v>
      </c>
      <c r="E4757">
        <v>22</v>
      </c>
      <c r="F4757" t="s">
        <v>1362</v>
      </c>
      <c r="G4757" s="71">
        <f>VLOOKUP(M4757,'BASE ARTICLE SAMUEL 25012023 v1'!$A$1:$F$1287,6,FALSE)</f>
        <v>0.54</v>
      </c>
      <c r="H4757" s="6">
        <f>VLOOKUP(M4757,'BASE ARTICLE SAMUEL 25012023 v2'!$A$1:$H$1287,8,FALSE)</f>
        <v>0.54</v>
      </c>
      <c r="I4757">
        <v>0.81</v>
      </c>
      <c r="J4757">
        <f t="shared" si="589"/>
        <v>17.82</v>
      </c>
      <c r="K4757" s="6">
        <f>VLOOKUP(M4757,'BASE ARTICLE SAMUEL 25012023 v2'!$A$1:$K$1287,11,FALSE)</f>
        <v>0.81</v>
      </c>
      <c r="L4757" s="6">
        <f t="shared" si="590"/>
        <v>17.82</v>
      </c>
      <c r="M4757" t="s">
        <v>1361</v>
      </c>
      <c r="N4757" t="str">
        <f>VLOOKUP(M4757,'BASE ARTICLE SAMUEL 25012023 v1'!$A$2:$B$1287,2,FALSE)</f>
        <v>AN</v>
      </c>
      <c r="O4757">
        <f t="shared" si="591"/>
        <v>11.88</v>
      </c>
    </row>
    <row r="4758" spans="1:15" outlineLevel="2" x14ac:dyDescent="0.25">
      <c r="A4758" t="s">
        <v>1274</v>
      </c>
      <c r="B4758" s="74" t="str">
        <f t="shared" si="588"/>
        <v/>
      </c>
      <c r="D4758" t="s">
        <v>1187</v>
      </c>
      <c r="E4758">
        <v>6</v>
      </c>
      <c r="F4758" t="s">
        <v>1188</v>
      </c>
      <c r="G4758" s="71">
        <f>VLOOKUP(M4758,'BASE ARTICLE SAMUEL 25012023 v1'!$A$1:$F$1287,6,FALSE)</f>
        <v>22</v>
      </c>
      <c r="H4758" s="6">
        <f>VLOOKUP(M4758,'BASE ARTICLE SAMUEL 25012023 v2'!$A$1:$H$1287,8,FALSE)</f>
        <v>3.63</v>
      </c>
      <c r="I4758">
        <v>5.18</v>
      </c>
      <c r="J4758">
        <f t="shared" si="589"/>
        <v>31.08</v>
      </c>
      <c r="K4758" s="6">
        <f>VLOOKUP(M4758,'BASE ARTICLE SAMUEL 25012023 v2'!$A$1:$K$1287,11,FALSE)</f>
        <v>5.4450000000000003</v>
      </c>
      <c r="L4758" s="6">
        <f t="shared" si="590"/>
        <v>32.67</v>
      </c>
      <c r="M4758" t="s">
        <v>1187</v>
      </c>
      <c r="N4758" t="str">
        <f>VLOOKUP(M4758,'BASE ARTICLE SAMUEL 25012023 v1'!$A$2:$B$1287,2,FALSE)</f>
        <v>AN</v>
      </c>
      <c r="O4758">
        <f t="shared" si="591"/>
        <v>21.78</v>
      </c>
    </row>
    <row r="4759" spans="1:15" outlineLevel="2" x14ac:dyDescent="0.25">
      <c r="A4759" t="s">
        <v>1274</v>
      </c>
      <c r="B4759" s="74" t="str">
        <f t="shared" si="588"/>
        <v/>
      </c>
      <c r="D4759" t="s">
        <v>1587</v>
      </c>
      <c r="E4759">
        <v>4</v>
      </c>
      <c r="F4759" t="s">
        <v>1588</v>
      </c>
      <c r="G4759" s="71">
        <f>VLOOKUP(M4759,'BASE ARTICLE SAMUEL 25012023 v1'!$A$1:$F$1287,6,FALSE)</f>
        <v>0.37</v>
      </c>
      <c r="H4759" s="6">
        <f>VLOOKUP(M4759,'BASE ARTICLE SAMUEL 25012023 v2'!$A$1:$H$1287,8,FALSE)</f>
        <v>0.37</v>
      </c>
      <c r="I4759">
        <v>0.55000000000000004</v>
      </c>
      <c r="J4759">
        <f t="shared" si="589"/>
        <v>2.2000000000000002</v>
      </c>
      <c r="K4759" s="6">
        <f>VLOOKUP(M4759,'BASE ARTICLE SAMUEL 25012023 v2'!$A$1:$K$1287,11,FALSE)</f>
        <v>0.55000000000000004</v>
      </c>
      <c r="L4759" s="6">
        <f t="shared" si="590"/>
        <v>2.2000000000000002</v>
      </c>
      <c r="M4759" t="s">
        <v>1587</v>
      </c>
      <c r="N4759" t="str">
        <f>VLOOKUP(M4759,'BASE ARTICLE SAMUEL 25012023 v1'!$A$2:$B$1287,2,FALSE)</f>
        <v>AS</v>
      </c>
      <c r="O4759">
        <f t="shared" si="591"/>
        <v>1.48</v>
      </c>
    </row>
    <row r="4760" spans="1:15" outlineLevel="2" x14ac:dyDescent="0.25">
      <c r="A4760" t="s">
        <v>1274</v>
      </c>
      <c r="B4760" s="74" t="str">
        <f t="shared" si="588"/>
        <v/>
      </c>
      <c r="D4760" t="s">
        <v>1589</v>
      </c>
      <c r="E4760">
        <v>4</v>
      </c>
      <c r="F4760" t="s">
        <v>1590</v>
      </c>
      <c r="G4760" s="71">
        <f>VLOOKUP(M4760,'BASE ARTICLE SAMUEL 25012023 v1'!$A$1:$F$1287,6,FALSE)</f>
        <v>1.05</v>
      </c>
      <c r="H4760" s="6">
        <f>VLOOKUP(M4760,'BASE ARTICLE SAMUEL 25012023 v2'!$A$1:$H$1287,8,FALSE)</f>
        <v>1.05</v>
      </c>
      <c r="I4760">
        <v>1.58</v>
      </c>
      <c r="J4760">
        <f t="shared" si="589"/>
        <v>6.32</v>
      </c>
      <c r="K4760" s="6">
        <f>VLOOKUP(M4760,'BASE ARTICLE SAMUEL 25012023 v2'!$A$1:$K$1287,11,FALSE)</f>
        <v>1.58</v>
      </c>
      <c r="L4760" s="6">
        <f t="shared" si="590"/>
        <v>6.32</v>
      </c>
      <c r="M4760" t="s">
        <v>1589</v>
      </c>
      <c r="N4760" t="str">
        <f>VLOOKUP(M4760,'BASE ARTICLE SAMUEL 25012023 v1'!$A$2:$B$1287,2,FALSE)</f>
        <v>AS</v>
      </c>
      <c r="O4760">
        <f t="shared" si="591"/>
        <v>4.2</v>
      </c>
    </row>
    <row r="4761" spans="1:15" outlineLevel="2" x14ac:dyDescent="0.25">
      <c r="A4761" t="s">
        <v>1274</v>
      </c>
      <c r="B4761" s="74" t="str">
        <f t="shared" si="588"/>
        <v/>
      </c>
      <c r="E4761">
        <v>1</v>
      </c>
      <c r="F4761" t="s">
        <v>2490</v>
      </c>
      <c r="G4761" s="71">
        <f>VLOOKUP(M4761,'BASE ARTICLE SAMUEL 25012023 v1'!$A$1:$F$1287,6,FALSE)</f>
        <v>20.5</v>
      </c>
      <c r="H4761" s="6">
        <f>VLOOKUP(M4761,'BASE ARTICLE SAMUEL 25012023 v2'!$A$1:$H$1287,8,FALSE)</f>
        <v>20.5</v>
      </c>
      <c r="I4761">
        <v>1.58</v>
      </c>
      <c r="J4761">
        <f t="shared" si="589"/>
        <v>1.58</v>
      </c>
      <c r="K4761" s="6">
        <f>VLOOKUP(M4761,'BASE ARTICLE SAMUEL 25012023 v2'!$A$1:$K$1287,11,FALSE)</f>
        <v>22.55</v>
      </c>
      <c r="L4761" s="6">
        <f t="shared" si="590"/>
        <v>22.55</v>
      </c>
      <c r="M4761" t="s">
        <v>2489</v>
      </c>
      <c r="N4761" t="str">
        <f>VLOOKUP(M4761,'BASE ARTICLE SAMUEL 25012023 v1'!$A$2:$B$1287,2,FALSE)</f>
        <v>AN</v>
      </c>
      <c r="O4761">
        <f t="shared" si="591"/>
        <v>20.5</v>
      </c>
    </row>
    <row r="4762" spans="1:15" outlineLevel="1" x14ac:dyDescent="0.25">
      <c r="A4762" s="74" t="s">
        <v>4368</v>
      </c>
      <c r="B4762" s="74" t="str">
        <f t="shared" si="588"/>
        <v>PCG3EH</v>
      </c>
      <c r="H4762" s="6" t="e">
        <f>VLOOKUP(M4762,'BASE ARTICLE SAMUEL 25012023 v2'!$A$1:$H$1287,8,FALSE)</f>
        <v>#N/A</v>
      </c>
      <c r="K4762" s="6" t="e">
        <f>VLOOKUP(M4762,'BASE ARTICLE SAMUEL 25012023 v2'!$A$1:$K$1287,11,FALSE)</f>
        <v>#N/A</v>
      </c>
      <c r="L4762" s="6">
        <f>SUBTOTAL(9,L4740:L4761)</f>
        <v>912.49919971199995</v>
      </c>
      <c r="O4762">
        <f>SUBTOTAL(9,O4740:O4761)</f>
        <v>480.7688</v>
      </c>
    </row>
    <row r="4763" spans="1:15" outlineLevel="2" x14ac:dyDescent="0.25">
      <c r="A4763" t="s">
        <v>2421</v>
      </c>
      <c r="B4763" s="74" t="str">
        <f t="shared" si="588"/>
        <v>CLOISON20EHA</v>
      </c>
      <c r="D4763">
        <v>8110608018</v>
      </c>
      <c r="E4763">
        <v>14</v>
      </c>
      <c r="F4763" t="s">
        <v>1228</v>
      </c>
      <c r="G4763" s="71">
        <f>VLOOKUP(M4763,'BASE ARTICLE SAMUEL 25012023 v1'!$A$1:$F$1287,6,FALSE)</f>
        <v>0.41</v>
      </c>
      <c r="H4763" s="6">
        <f>VLOOKUP(M4763,'BASE ARTICLE SAMUEL 25012023 v2'!$A$1:$H$1287,8,FALSE)</f>
        <v>0.41</v>
      </c>
      <c r="I4763">
        <v>0</v>
      </c>
      <c r="J4763">
        <f>E4763*I4763</f>
        <v>0</v>
      </c>
      <c r="K4763" s="6">
        <f>VLOOKUP(M4763,'BASE ARTICLE SAMUEL 25012023 v2'!$A$1:$K$1287,11,FALSE)</f>
        <v>0.54530000000000001</v>
      </c>
      <c r="L4763" s="6">
        <f>E4763*K4763</f>
        <v>7.6341999999999999</v>
      </c>
      <c r="M4763">
        <v>8110608018</v>
      </c>
      <c r="N4763" t="str">
        <f>VLOOKUP(M4763,'BASE ARTICLE SAMUEL 25012023 v1'!$A$2:$B$1287,2,FALSE)</f>
        <v>AN</v>
      </c>
      <c r="O4763">
        <f t="shared" si="591"/>
        <v>5.7399999999999993</v>
      </c>
    </row>
    <row r="4764" spans="1:15" outlineLevel="2" x14ac:dyDescent="0.25">
      <c r="A4764" t="s">
        <v>2421</v>
      </c>
      <c r="B4764" s="74" t="str">
        <f t="shared" si="588"/>
        <v>CLOISON20EHA</v>
      </c>
      <c r="D4764" t="s">
        <v>1587</v>
      </c>
      <c r="E4764">
        <v>4</v>
      </c>
      <c r="F4764" t="s">
        <v>1588</v>
      </c>
      <c r="G4764" s="71">
        <f>VLOOKUP(M4764,'BASE ARTICLE SAMUEL 25012023 v1'!$A$1:$F$1287,6,FALSE)</f>
        <v>0.37</v>
      </c>
      <c r="H4764" s="6">
        <f>VLOOKUP(M4764,'BASE ARTICLE SAMUEL 25012023 v2'!$A$1:$H$1287,8,FALSE)</f>
        <v>0.37</v>
      </c>
      <c r="I4764">
        <v>0</v>
      </c>
      <c r="J4764">
        <f>E4764*I4764</f>
        <v>0</v>
      </c>
      <c r="K4764" s="6">
        <f>VLOOKUP(M4764,'BASE ARTICLE SAMUEL 25012023 v2'!$A$1:$K$1287,11,FALSE)</f>
        <v>0.55000000000000004</v>
      </c>
      <c r="L4764" s="6">
        <f>E4764*K4764</f>
        <v>2.2000000000000002</v>
      </c>
      <c r="M4764" t="s">
        <v>1587</v>
      </c>
      <c r="N4764" t="str">
        <f>VLOOKUP(M4764,'BASE ARTICLE SAMUEL 25012023 v1'!$A$2:$B$1287,2,FALSE)</f>
        <v>AS</v>
      </c>
      <c r="O4764">
        <f t="shared" si="591"/>
        <v>1.48</v>
      </c>
    </row>
    <row r="4765" spans="1:15" outlineLevel="2" x14ac:dyDescent="0.25">
      <c r="A4765" t="s">
        <v>2421</v>
      </c>
      <c r="B4765" s="74" t="str">
        <f t="shared" si="588"/>
        <v>CLOISON20EHA</v>
      </c>
      <c r="D4765" t="s">
        <v>1603</v>
      </c>
      <c r="E4765">
        <v>0.06</v>
      </c>
      <c r="F4765" t="s">
        <v>1604</v>
      </c>
      <c r="G4765" s="71">
        <f>VLOOKUP(M4765,'BASE ARTICLE SAMUEL 25012023 v1'!$A$1:$F$1287,6,FALSE)</f>
        <v>50</v>
      </c>
      <c r="H4765" s="6">
        <f>VLOOKUP(M4765,'BASE ARTICLE SAMUEL 25012023 v2'!$A$1:$H$1287,8,FALSE)</f>
        <v>0</v>
      </c>
      <c r="I4765">
        <v>0</v>
      </c>
      <c r="J4765">
        <f>E4765*I4765</f>
        <v>0</v>
      </c>
      <c r="K4765" s="6">
        <f>VLOOKUP(M4765,'BASE ARTICLE SAMUEL 25012023 v2'!$A$1:$K$1287,11,FALSE)</f>
        <v>75</v>
      </c>
      <c r="L4765" s="6">
        <f>E4765*K4765</f>
        <v>4.5</v>
      </c>
      <c r="M4765" t="s">
        <v>1603</v>
      </c>
      <c r="N4765" t="str">
        <f>VLOOKUP(M4765,'BASE ARTICLE SAMUEL 25012023 v1'!$A$2:$B$1287,2,FALSE)</f>
        <v>AN</v>
      </c>
      <c r="O4765">
        <f t="shared" si="591"/>
        <v>0</v>
      </c>
    </row>
    <row r="4766" spans="1:15" outlineLevel="1" x14ac:dyDescent="0.25">
      <c r="A4766" s="74" t="s">
        <v>4369</v>
      </c>
      <c r="B4766" s="74" t="str">
        <f t="shared" si="588"/>
        <v>KITVISCLOISON20EHA</v>
      </c>
      <c r="H4766" s="6" t="e">
        <f>VLOOKUP(M4766,'BASE ARTICLE SAMUEL 25012023 v2'!$A$1:$H$1287,8,FALSE)</f>
        <v>#N/A</v>
      </c>
      <c r="K4766" s="6" t="e">
        <f>VLOOKUP(M4766,'BASE ARTICLE SAMUEL 25012023 v2'!$A$1:$K$1287,11,FALSE)</f>
        <v>#N/A</v>
      </c>
      <c r="L4766" s="6">
        <f>SUBTOTAL(9,L4763:L4765)</f>
        <v>14.334199999999999</v>
      </c>
      <c r="O4766">
        <f>SUBTOTAL(9,O4763:O4765)</f>
        <v>7.2199999999999989</v>
      </c>
    </row>
    <row r="4767" spans="1:15" outlineLevel="2" x14ac:dyDescent="0.25">
      <c r="A4767" t="s">
        <v>2417</v>
      </c>
      <c r="B4767" s="74" t="str">
        <f t="shared" si="588"/>
        <v>CLOISON18EHB</v>
      </c>
      <c r="D4767">
        <v>8110608018</v>
      </c>
      <c r="E4767">
        <v>12</v>
      </c>
      <c r="F4767" t="s">
        <v>1228</v>
      </c>
      <c r="G4767" s="71">
        <f>VLOOKUP(M4767,'BASE ARTICLE SAMUEL 25012023 v1'!$A$1:$F$1287,6,FALSE)</f>
        <v>0.41</v>
      </c>
      <c r="H4767" s="6">
        <f>VLOOKUP(M4767,'BASE ARTICLE SAMUEL 25012023 v2'!$A$1:$H$1287,8,FALSE)</f>
        <v>0.41</v>
      </c>
      <c r="I4767">
        <v>0</v>
      </c>
      <c r="J4767">
        <f>E4767*I4767</f>
        <v>0</v>
      </c>
      <c r="K4767" s="6">
        <f>VLOOKUP(M4767,'BASE ARTICLE SAMUEL 25012023 v2'!$A$1:$K$1287,11,FALSE)</f>
        <v>0.54530000000000001</v>
      </c>
      <c r="L4767" s="6">
        <f>E4767*K4767</f>
        <v>6.5435999999999996</v>
      </c>
      <c r="M4767">
        <v>8110608018</v>
      </c>
      <c r="N4767" t="str">
        <f>VLOOKUP(M4767,'BASE ARTICLE SAMUEL 25012023 v1'!$A$2:$B$1287,2,FALSE)</f>
        <v>AN</v>
      </c>
      <c r="O4767">
        <f t="shared" si="591"/>
        <v>4.92</v>
      </c>
    </row>
    <row r="4768" spans="1:15" outlineLevel="2" x14ac:dyDescent="0.25">
      <c r="A4768" t="s">
        <v>2417</v>
      </c>
      <c r="B4768" s="74" t="str">
        <f t="shared" si="588"/>
        <v>CLOISON18EHB</v>
      </c>
      <c r="D4768" t="s">
        <v>1587</v>
      </c>
      <c r="E4768">
        <v>4</v>
      </c>
      <c r="F4768" t="s">
        <v>1588</v>
      </c>
      <c r="G4768" s="71">
        <f>VLOOKUP(M4768,'BASE ARTICLE SAMUEL 25012023 v1'!$A$1:$F$1287,6,FALSE)</f>
        <v>0.37</v>
      </c>
      <c r="H4768" s="6">
        <f>VLOOKUP(M4768,'BASE ARTICLE SAMUEL 25012023 v2'!$A$1:$H$1287,8,FALSE)</f>
        <v>0.37</v>
      </c>
      <c r="I4768">
        <v>0</v>
      </c>
      <c r="J4768">
        <f>E4768*I4768</f>
        <v>0</v>
      </c>
      <c r="K4768" s="6">
        <f>VLOOKUP(M4768,'BASE ARTICLE SAMUEL 25012023 v2'!$A$1:$K$1287,11,FALSE)</f>
        <v>0.55000000000000004</v>
      </c>
      <c r="L4768" s="6">
        <f>E4768*K4768</f>
        <v>2.2000000000000002</v>
      </c>
      <c r="M4768" t="s">
        <v>1587</v>
      </c>
      <c r="N4768" t="str">
        <f>VLOOKUP(M4768,'BASE ARTICLE SAMUEL 25012023 v1'!$A$2:$B$1287,2,FALSE)</f>
        <v>AS</v>
      </c>
      <c r="O4768">
        <f t="shared" si="591"/>
        <v>1.48</v>
      </c>
    </row>
    <row r="4769" spans="1:15" outlineLevel="2" x14ac:dyDescent="0.25">
      <c r="A4769" t="s">
        <v>2417</v>
      </c>
      <c r="B4769" s="74" t="str">
        <f t="shared" si="588"/>
        <v>CLOISON18EHB</v>
      </c>
      <c r="D4769" t="s">
        <v>1603</v>
      </c>
      <c r="E4769">
        <v>0.06</v>
      </c>
      <c r="F4769" t="s">
        <v>1604</v>
      </c>
      <c r="G4769" s="71">
        <f>VLOOKUP(M4769,'BASE ARTICLE SAMUEL 25012023 v1'!$A$1:$F$1287,6,FALSE)</f>
        <v>50</v>
      </c>
      <c r="H4769" s="6">
        <f>VLOOKUP(M4769,'BASE ARTICLE SAMUEL 25012023 v2'!$A$1:$H$1287,8,FALSE)</f>
        <v>0</v>
      </c>
      <c r="I4769">
        <v>0</v>
      </c>
      <c r="J4769">
        <f>E4769*I4769</f>
        <v>0</v>
      </c>
      <c r="K4769" s="6">
        <f>VLOOKUP(M4769,'BASE ARTICLE SAMUEL 25012023 v2'!$A$1:$K$1287,11,FALSE)</f>
        <v>75</v>
      </c>
      <c r="L4769" s="6">
        <f>E4769*K4769</f>
        <v>4.5</v>
      </c>
      <c r="M4769" t="s">
        <v>1603</v>
      </c>
      <c r="N4769" t="str">
        <f>VLOOKUP(M4769,'BASE ARTICLE SAMUEL 25012023 v1'!$A$2:$B$1287,2,FALSE)</f>
        <v>AN</v>
      </c>
      <c r="O4769">
        <f t="shared" si="591"/>
        <v>0</v>
      </c>
    </row>
    <row r="4770" spans="1:15" outlineLevel="1" x14ac:dyDescent="0.25">
      <c r="A4770" s="74" t="s">
        <v>4370</v>
      </c>
      <c r="B4770" s="74" t="str">
        <f t="shared" si="588"/>
        <v>KITVISCLOISON18EHB</v>
      </c>
      <c r="H4770" s="6" t="e">
        <f>VLOOKUP(M4770,'BASE ARTICLE SAMUEL 25012023 v2'!$A$1:$H$1287,8,FALSE)</f>
        <v>#N/A</v>
      </c>
      <c r="K4770" s="6" t="e">
        <f>VLOOKUP(M4770,'BASE ARTICLE SAMUEL 25012023 v2'!$A$1:$K$1287,11,FALSE)</f>
        <v>#N/A</v>
      </c>
      <c r="L4770" s="6">
        <f>SUBTOTAL(9,L4767:L4769)</f>
        <v>13.243600000000001</v>
      </c>
      <c r="O4770">
        <f>SUBTOTAL(9,O4767:O4769)</f>
        <v>6.4</v>
      </c>
    </row>
    <row r="4771" spans="1:15" outlineLevel="2" x14ac:dyDescent="0.25">
      <c r="A4771" t="s">
        <v>2419</v>
      </c>
      <c r="B4771" s="74" t="str">
        <f t="shared" si="588"/>
        <v>CLOISON20EHB</v>
      </c>
      <c r="D4771">
        <v>8110608018</v>
      </c>
      <c r="E4771">
        <v>14</v>
      </c>
      <c r="F4771" t="s">
        <v>1228</v>
      </c>
      <c r="G4771" s="71">
        <f>VLOOKUP(M4771,'BASE ARTICLE SAMUEL 25012023 v1'!$A$1:$F$1287,6,FALSE)</f>
        <v>0.41</v>
      </c>
      <c r="H4771" s="6">
        <f>VLOOKUP(M4771,'BASE ARTICLE SAMUEL 25012023 v2'!$A$1:$H$1287,8,FALSE)</f>
        <v>0.41</v>
      </c>
      <c r="I4771">
        <v>0</v>
      </c>
      <c r="J4771">
        <f>E4771*I4771</f>
        <v>0</v>
      </c>
      <c r="K4771" s="6">
        <f>VLOOKUP(M4771,'BASE ARTICLE SAMUEL 25012023 v2'!$A$1:$K$1287,11,FALSE)</f>
        <v>0.54530000000000001</v>
      </c>
      <c r="L4771" s="6">
        <f>E4771*K4771</f>
        <v>7.6341999999999999</v>
      </c>
      <c r="M4771">
        <v>8110608018</v>
      </c>
      <c r="N4771" t="str">
        <f>VLOOKUP(M4771,'BASE ARTICLE SAMUEL 25012023 v1'!$A$2:$B$1287,2,FALSE)</f>
        <v>AN</v>
      </c>
      <c r="O4771">
        <f t="shared" si="591"/>
        <v>5.7399999999999993</v>
      </c>
    </row>
    <row r="4772" spans="1:15" outlineLevel="2" x14ac:dyDescent="0.25">
      <c r="A4772" t="s">
        <v>2419</v>
      </c>
      <c r="B4772" s="74" t="str">
        <f t="shared" si="588"/>
        <v>CLOISON20EHB</v>
      </c>
      <c r="D4772" t="s">
        <v>1587</v>
      </c>
      <c r="E4772">
        <v>4</v>
      </c>
      <c r="F4772" t="s">
        <v>1588</v>
      </c>
      <c r="G4772" s="71">
        <f>VLOOKUP(M4772,'BASE ARTICLE SAMUEL 25012023 v1'!$A$1:$F$1287,6,FALSE)</f>
        <v>0.37</v>
      </c>
      <c r="H4772" s="6">
        <f>VLOOKUP(M4772,'BASE ARTICLE SAMUEL 25012023 v2'!$A$1:$H$1287,8,FALSE)</f>
        <v>0.37</v>
      </c>
      <c r="I4772">
        <v>0</v>
      </c>
      <c r="J4772">
        <f>E4772*I4772</f>
        <v>0</v>
      </c>
      <c r="K4772" s="6">
        <f>VLOOKUP(M4772,'BASE ARTICLE SAMUEL 25012023 v2'!$A$1:$K$1287,11,FALSE)</f>
        <v>0.55000000000000004</v>
      </c>
      <c r="L4772" s="6">
        <f>E4772*K4772</f>
        <v>2.2000000000000002</v>
      </c>
      <c r="M4772" t="s">
        <v>1587</v>
      </c>
      <c r="N4772" t="str">
        <f>VLOOKUP(M4772,'BASE ARTICLE SAMUEL 25012023 v1'!$A$2:$B$1287,2,FALSE)</f>
        <v>AS</v>
      </c>
      <c r="O4772">
        <f t="shared" si="591"/>
        <v>1.48</v>
      </c>
    </row>
    <row r="4773" spans="1:15" outlineLevel="2" x14ac:dyDescent="0.25">
      <c r="A4773" t="s">
        <v>2419</v>
      </c>
      <c r="B4773" s="74" t="str">
        <f t="shared" si="588"/>
        <v>CLOISON20EHB</v>
      </c>
      <c r="D4773" t="s">
        <v>1603</v>
      </c>
      <c r="E4773">
        <v>0.06</v>
      </c>
      <c r="F4773" t="s">
        <v>1604</v>
      </c>
      <c r="G4773" s="71">
        <f>VLOOKUP(M4773,'BASE ARTICLE SAMUEL 25012023 v1'!$A$1:$F$1287,6,FALSE)</f>
        <v>50</v>
      </c>
      <c r="H4773" s="6">
        <f>VLOOKUP(M4773,'BASE ARTICLE SAMUEL 25012023 v2'!$A$1:$H$1287,8,FALSE)</f>
        <v>0</v>
      </c>
      <c r="I4773">
        <v>0</v>
      </c>
      <c r="J4773">
        <f>E4773*I4773</f>
        <v>0</v>
      </c>
      <c r="K4773" s="6">
        <f>VLOOKUP(M4773,'BASE ARTICLE SAMUEL 25012023 v2'!$A$1:$K$1287,11,FALSE)</f>
        <v>75</v>
      </c>
      <c r="L4773" s="6">
        <f>E4773*K4773</f>
        <v>4.5</v>
      </c>
      <c r="M4773" t="s">
        <v>1603</v>
      </c>
      <c r="N4773" t="str">
        <f>VLOOKUP(M4773,'BASE ARTICLE SAMUEL 25012023 v1'!$A$2:$B$1287,2,FALSE)</f>
        <v>AN</v>
      </c>
      <c r="O4773">
        <f t="shared" si="591"/>
        <v>0</v>
      </c>
    </row>
    <row r="4774" spans="1:15" outlineLevel="1" x14ac:dyDescent="0.25">
      <c r="A4774" s="74" t="s">
        <v>4371</v>
      </c>
      <c r="B4774" s="74" t="str">
        <f t="shared" si="588"/>
        <v>KITVISCLOISON20EHB</v>
      </c>
      <c r="H4774" s="6" t="e">
        <f>VLOOKUP(M4774,'BASE ARTICLE SAMUEL 25012023 v2'!$A$1:$H$1287,8,FALSE)</f>
        <v>#N/A</v>
      </c>
      <c r="K4774" s="6" t="e">
        <f>VLOOKUP(M4774,'BASE ARTICLE SAMUEL 25012023 v2'!$A$1:$K$1287,11,FALSE)</f>
        <v>#N/A</v>
      </c>
      <c r="L4774" s="6">
        <f>SUBTOTAL(9,L4771:L4773)</f>
        <v>14.334199999999999</v>
      </c>
      <c r="O4774">
        <f>SUBTOTAL(9,O4771:O4773)</f>
        <v>7.2199999999999989</v>
      </c>
    </row>
    <row r="4775" spans="1:15" outlineLevel="2" x14ac:dyDescent="0.25">
      <c r="A4775" t="s">
        <v>2411</v>
      </c>
      <c r="B4775" s="74" t="str">
        <f t="shared" si="588"/>
        <v>CLOISON14EHB</v>
      </c>
      <c r="D4775">
        <v>8110608018</v>
      </c>
      <c r="E4775">
        <v>12</v>
      </c>
      <c r="F4775" t="s">
        <v>1228</v>
      </c>
      <c r="G4775" s="71">
        <f>VLOOKUP(M4775,'BASE ARTICLE SAMUEL 25012023 v1'!$A$1:$F$1287,6,FALSE)</f>
        <v>0.41</v>
      </c>
      <c r="H4775" s="6">
        <f>VLOOKUP(M4775,'BASE ARTICLE SAMUEL 25012023 v2'!$A$1:$H$1287,8,FALSE)</f>
        <v>0.41</v>
      </c>
      <c r="I4775">
        <v>0</v>
      </c>
      <c r="J4775">
        <f>E4775*I4775</f>
        <v>0</v>
      </c>
      <c r="K4775" s="6">
        <f>VLOOKUP(M4775,'BASE ARTICLE SAMUEL 25012023 v2'!$A$1:$K$1287,11,FALSE)</f>
        <v>0.54530000000000001</v>
      </c>
      <c r="L4775" s="6">
        <f>E4775*K4775</f>
        <v>6.5435999999999996</v>
      </c>
      <c r="M4775">
        <v>8110608018</v>
      </c>
      <c r="N4775" t="str">
        <f>VLOOKUP(M4775,'BASE ARTICLE SAMUEL 25012023 v1'!$A$2:$B$1287,2,FALSE)</f>
        <v>AN</v>
      </c>
      <c r="O4775">
        <f t="shared" si="591"/>
        <v>4.92</v>
      </c>
    </row>
    <row r="4776" spans="1:15" outlineLevel="2" x14ac:dyDescent="0.25">
      <c r="A4776" t="s">
        <v>2411</v>
      </c>
      <c r="B4776" s="74" t="str">
        <f t="shared" si="588"/>
        <v>CLOISON14EHB</v>
      </c>
      <c r="D4776" t="s">
        <v>1587</v>
      </c>
      <c r="E4776">
        <v>4</v>
      </c>
      <c r="F4776" t="s">
        <v>1588</v>
      </c>
      <c r="G4776" s="71">
        <f>VLOOKUP(M4776,'BASE ARTICLE SAMUEL 25012023 v1'!$A$1:$F$1287,6,FALSE)</f>
        <v>0.37</v>
      </c>
      <c r="H4776" s="6">
        <f>VLOOKUP(M4776,'BASE ARTICLE SAMUEL 25012023 v2'!$A$1:$H$1287,8,FALSE)</f>
        <v>0.37</v>
      </c>
      <c r="I4776">
        <v>0</v>
      </c>
      <c r="J4776">
        <f>E4776*I4776</f>
        <v>0</v>
      </c>
      <c r="K4776" s="6">
        <f>VLOOKUP(M4776,'BASE ARTICLE SAMUEL 25012023 v2'!$A$1:$K$1287,11,FALSE)</f>
        <v>0.55000000000000004</v>
      </c>
      <c r="L4776" s="6">
        <f>E4776*K4776</f>
        <v>2.2000000000000002</v>
      </c>
      <c r="M4776" t="s">
        <v>1587</v>
      </c>
      <c r="N4776" t="str">
        <f>VLOOKUP(M4776,'BASE ARTICLE SAMUEL 25012023 v1'!$A$2:$B$1287,2,FALSE)</f>
        <v>AS</v>
      </c>
      <c r="O4776">
        <f t="shared" si="591"/>
        <v>1.48</v>
      </c>
    </row>
    <row r="4777" spans="1:15" outlineLevel="2" x14ac:dyDescent="0.25">
      <c r="A4777" t="s">
        <v>2411</v>
      </c>
      <c r="B4777" s="74" t="str">
        <f t="shared" si="588"/>
        <v>CLOISON14EHB</v>
      </c>
      <c r="D4777" t="s">
        <v>1603</v>
      </c>
      <c r="E4777">
        <v>0.04</v>
      </c>
      <c r="F4777" t="s">
        <v>1604</v>
      </c>
      <c r="G4777" s="71">
        <f>VLOOKUP(M4777,'BASE ARTICLE SAMUEL 25012023 v1'!$A$1:$F$1287,6,FALSE)</f>
        <v>50</v>
      </c>
      <c r="H4777" s="6">
        <f>VLOOKUP(M4777,'BASE ARTICLE SAMUEL 25012023 v2'!$A$1:$H$1287,8,FALSE)</f>
        <v>0</v>
      </c>
      <c r="I4777">
        <v>0</v>
      </c>
      <c r="J4777">
        <f>E4777*I4777</f>
        <v>0</v>
      </c>
      <c r="K4777" s="6">
        <f>VLOOKUP(M4777,'BASE ARTICLE SAMUEL 25012023 v2'!$A$1:$K$1287,11,FALSE)</f>
        <v>75</v>
      </c>
      <c r="L4777" s="6">
        <f>E4777*K4777</f>
        <v>3</v>
      </c>
      <c r="M4777" t="s">
        <v>1603</v>
      </c>
      <c r="N4777" t="str">
        <f>VLOOKUP(M4777,'BASE ARTICLE SAMUEL 25012023 v1'!$A$2:$B$1287,2,FALSE)</f>
        <v>AN</v>
      </c>
      <c r="O4777">
        <f t="shared" si="591"/>
        <v>0</v>
      </c>
    </row>
    <row r="4778" spans="1:15" outlineLevel="1" x14ac:dyDescent="0.25">
      <c r="A4778" s="74" t="s">
        <v>4372</v>
      </c>
      <c r="B4778" s="74" t="str">
        <f t="shared" si="588"/>
        <v>KITVISCLOISON14EHB</v>
      </c>
      <c r="H4778" s="6" t="e">
        <f>VLOOKUP(M4778,'BASE ARTICLE SAMUEL 25012023 v2'!$A$1:$H$1287,8,FALSE)</f>
        <v>#N/A</v>
      </c>
      <c r="K4778" s="6" t="e">
        <f>VLOOKUP(M4778,'BASE ARTICLE SAMUEL 25012023 v2'!$A$1:$K$1287,11,FALSE)</f>
        <v>#N/A</v>
      </c>
      <c r="L4778" s="6">
        <f>SUBTOTAL(9,L4775:L4777)</f>
        <v>11.743600000000001</v>
      </c>
      <c r="O4778">
        <f>SUBTOTAL(9,O4775:O4777)</f>
        <v>6.4</v>
      </c>
    </row>
    <row r="4779" spans="1:15" outlineLevel="2" x14ac:dyDescent="0.25">
      <c r="A4779" t="s">
        <v>2387</v>
      </c>
      <c r="B4779" s="74" t="str">
        <f t="shared" si="588"/>
        <v>CLOISON5EH</v>
      </c>
      <c r="D4779">
        <v>8110608018</v>
      </c>
      <c r="E4779">
        <v>6</v>
      </c>
      <c r="F4779" t="s">
        <v>1228</v>
      </c>
      <c r="G4779" s="71">
        <f>VLOOKUP(M4779,'BASE ARTICLE SAMUEL 25012023 v1'!$A$1:$F$1287,6,FALSE)</f>
        <v>0.41</v>
      </c>
      <c r="H4779" s="6">
        <f>VLOOKUP(M4779,'BASE ARTICLE SAMUEL 25012023 v2'!$A$1:$H$1287,8,FALSE)</f>
        <v>0.41</v>
      </c>
      <c r="I4779">
        <v>0</v>
      </c>
      <c r="J4779">
        <f>E4779*I4779</f>
        <v>0</v>
      </c>
      <c r="K4779" s="6">
        <f>VLOOKUP(M4779,'BASE ARTICLE SAMUEL 25012023 v2'!$A$1:$K$1287,11,FALSE)</f>
        <v>0.54530000000000001</v>
      </c>
      <c r="L4779" s="6">
        <f>E4779*K4779</f>
        <v>3.2717999999999998</v>
      </c>
      <c r="M4779">
        <v>8110608018</v>
      </c>
      <c r="N4779" t="str">
        <f>VLOOKUP(M4779,'BASE ARTICLE SAMUEL 25012023 v1'!$A$2:$B$1287,2,FALSE)</f>
        <v>AN</v>
      </c>
      <c r="O4779">
        <f t="shared" si="591"/>
        <v>2.46</v>
      </c>
    </row>
    <row r="4780" spans="1:15" outlineLevel="2" x14ac:dyDescent="0.25">
      <c r="A4780" t="s">
        <v>2387</v>
      </c>
      <c r="B4780" s="74" t="str">
        <f t="shared" si="588"/>
        <v>CLOISON5EH</v>
      </c>
      <c r="D4780" t="s">
        <v>1587</v>
      </c>
      <c r="E4780">
        <v>4</v>
      </c>
      <c r="F4780" t="s">
        <v>1588</v>
      </c>
      <c r="G4780" s="71">
        <f>VLOOKUP(M4780,'BASE ARTICLE SAMUEL 25012023 v1'!$A$1:$F$1287,6,FALSE)</f>
        <v>0.37</v>
      </c>
      <c r="H4780" s="6">
        <f>VLOOKUP(M4780,'BASE ARTICLE SAMUEL 25012023 v2'!$A$1:$H$1287,8,FALSE)</f>
        <v>0.37</v>
      </c>
      <c r="I4780">
        <v>0</v>
      </c>
      <c r="J4780">
        <f>E4780*I4780</f>
        <v>0</v>
      </c>
      <c r="K4780" s="6">
        <f>VLOOKUP(M4780,'BASE ARTICLE SAMUEL 25012023 v2'!$A$1:$K$1287,11,FALSE)</f>
        <v>0.55000000000000004</v>
      </c>
      <c r="L4780" s="6">
        <f>E4780*K4780</f>
        <v>2.2000000000000002</v>
      </c>
      <c r="M4780" t="s">
        <v>1587</v>
      </c>
      <c r="N4780" t="str">
        <f>VLOOKUP(M4780,'BASE ARTICLE SAMUEL 25012023 v1'!$A$2:$B$1287,2,FALSE)</f>
        <v>AS</v>
      </c>
      <c r="O4780">
        <f t="shared" si="591"/>
        <v>1.48</v>
      </c>
    </row>
    <row r="4781" spans="1:15" outlineLevel="2" x14ac:dyDescent="0.25">
      <c r="A4781" t="s">
        <v>2387</v>
      </c>
      <c r="B4781" s="74" t="str">
        <f t="shared" si="588"/>
        <v>CLOISON5EH</v>
      </c>
      <c r="D4781" t="s">
        <v>1603</v>
      </c>
      <c r="E4781">
        <v>0.02</v>
      </c>
      <c r="F4781" t="s">
        <v>1604</v>
      </c>
      <c r="G4781" s="71">
        <f>VLOOKUP(M4781,'BASE ARTICLE SAMUEL 25012023 v1'!$A$1:$F$1287,6,FALSE)</f>
        <v>50</v>
      </c>
      <c r="H4781" s="6">
        <f>VLOOKUP(M4781,'BASE ARTICLE SAMUEL 25012023 v2'!$A$1:$H$1287,8,FALSE)</f>
        <v>0</v>
      </c>
      <c r="I4781">
        <v>0</v>
      </c>
      <c r="J4781">
        <f>E4781*I4781</f>
        <v>0</v>
      </c>
      <c r="K4781" s="6">
        <f>VLOOKUP(M4781,'BASE ARTICLE SAMUEL 25012023 v2'!$A$1:$K$1287,11,FALSE)</f>
        <v>75</v>
      </c>
      <c r="L4781" s="6">
        <f>E4781*K4781</f>
        <v>1.5</v>
      </c>
      <c r="M4781" t="s">
        <v>1603</v>
      </c>
      <c r="N4781" t="str">
        <f>VLOOKUP(M4781,'BASE ARTICLE SAMUEL 25012023 v1'!$A$2:$B$1287,2,FALSE)</f>
        <v>AN</v>
      </c>
      <c r="O4781">
        <f t="shared" si="591"/>
        <v>0</v>
      </c>
    </row>
    <row r="4782" spans="1:15" outlineLevel="1" x14ac:dyDescent="0.25">
      <c r="A4782" s="74" t="s">
        <v>4373</v>
      </c>
      <c r="B4782" s="74" t="str">
        <f t="shared" si="588"/>
        <v>KITVISCLOISON5EH</v>
      </c>
      <c r="H4782" s="6" t="e">
        <f>VLOOKUP(M4782,'BASE ARTICLE SAMUEL 25012023 v2'!$A$1:$H$1287,8,FALSE)</f>
        <v>#N/A</v>
      </c>
      <c r="K4782" s="6" t="e">
        <f>VLOOKUP(M4782,'BASE ARTICLE SAMUEL 25012023 v2'!$A$1:$K$1287,11,FALSE)</f>
        <v>#N/A</v>
      </c>
      <c r="L4782" s="6">
        <f>SUBTOTAL(9,L4779:L4781)</f>
        <v>6.9718</v>
      </c>
      <c r="O4782">
        <f>SUBTOTAL(9,O4779:O4781)</f>
        <v>3.94</v>
      </c>
    </row>
    <row r="4783" spans="1:15" outlineLevel="2" x14ac:dyDescent="0.25">
      <c r="A4783" t="s">
        <v>1909</v>
      </c>
      <c r="B4783" s="74" t="str">
        <f t="shared" si="588"/>
        <v>L10</v>
      </c>
      <c r="E4783">
        <v>0.1</v>
      </c>
      <c r="F4783" t="s">
        <v>103</v>
      </c>
      <c r="G4783" s="71">
        <f>VLOOKUP(M4783,'BASE ARTICLE SAMUEL 25012023 v1'!$A$1:$F$1287,6,FALSE)</f>
        <v>2.87</v>
      </c>
      <c r="H4783" s="6">
        <f>VLOOKUP(M4783,'BASE ARTICLE SAMUEL 25012023 v2'!$A$1:$H$1287,8,FALSE)</f>
        <v>0</v>
      </c>
      <c r="I4783">
        <v>0</v>
      </c>
      <c r="J4783">
        <f>E4783*I4783</f>
        <v>0</v>
      </c>
      <c r="K4783" s="6" t="str">
        <f>VLOOKUP(M4783,'BASE ARTICLE SAMUEL 25012023 v2'!$A$1:$K$1287,11,FALSE)</f>
        <v/>
      </c>
      <c r="L4783" s="6" t="e">
        <f>E4783*K4783</f>
        <v>#VALUE!</v>
      </c>
      <c r="M4783" t="s">
        <v>102</v>
      </c>
      <c r="N4783" t="str">
        <f>VLOOKUP(M4783,'BASE ARTICLE SAMUEL 25012023 v1'!$A$2:$B$1287,2,FALSE)</f>
        <v>AN</v>
      </c>
      <c r="O4783">
        <f t="shared" si="591"/>
        <v>0</v>
      </c>
    </row>
    <row r="4784" spans="1:15" outlineLevel="2" x14ac:dyDescent="0.25">
      <c r="A4784" t="s">
        <v>1909</v>
      </c>
      <c r="B4784" s="74" t="str">
        <f t="shared" si="588"/>
        <v>L10</v>
      </c>
      <c r="D4784" t="s">
        <v>1603</v>
      </c>
      <c r="E4784">
        <v>0.01</v>
      </c>
      <c r="F4784" t="s">
        <v>1604</v>
      </c>
      <c r="G4784" s="71">
        <f>VLOOKUP(M4784,'BASE ARTICLE SAMUEL 25012023 v1'!$A$1:$F$1287,6,FALSE)</f>
        <v>50</v>
      </c>
      <c r="H4784" s="6">
        <f>VLOOKUP(M4784,'BASE ARTICLE SAMUEL 25012023 v2'!$A$1:$H$1287,8,FALSE)</f>
        <v>0</v>
      </c>
      <c r="I4784">
        <v>75</v>
      </c>
      <c r="J4784">
        <f>E4784*I4784</f>
        <v>0.75</v>
      </c>
      <c r="K4784" s="6">
        <f>VLOOKUP(M4784,'BASE ARTICLE SAMUEL 25012023 v2'!$A$1:$K$1287,11,FALSE)</f>
        <v>75</v>
      </c>
      <c r="L4784" s="6">
        <f>E4784*K4784</f>
        <v>0.75</v>
      </c>
      <c r="M4784" t="s">
        <v>1603</v>
      </c>
      <c r="N4784" t="str">
        <f>VLOOKUP(M4784,'BASE ARTICLE SAMUEL 25012023 v1'!$A$2:$B$1287,2,FALSE)</f>
        <v>AN</v>
      </c>
      <c r="O4784">
        <f t="shared" si="591"/>
        <v>0</v>
      </c>
    </row>
    <row r="4785" spans="1:15" outlineLevel="1" x14ac:dyDescent="0.25">
      <c r="A4785" s="74" t="s">
        <v>4374</v>
      </c>
      <c r="B4785" s="74" t="str">
        <f t="shared" si="588"/>
        <v>MPVC50L10</v>
      </c>
      <c r="H4785" s="6" t="e">
        <f>VLOOKUP(M4785,'BASE ARTICLE SAMUEL 25012023 v2'!$A$1:$H$1287,8,FALSE)</f>
        <v>#N/A</v>
      </c>
      <c r="K4785" s="6" t="e">
        <f>VLOOKUP(M4785,'BASE ARTICLE SAMUEL 25012023 v2'!$A$1:$K$1287,11,FALSE)</f>
        <v>#N/A</v>
      </c>
      <c r="L4785" s="6" t="e">
        <f>SUBTOTAL(9,L4783:L4784)</f>
        <v>#VALUE!</v>
      </c>
      <c r="O4785">
        <f>SUBTOTAL(9,O4783:O4784)</f>
        <v>0</v>
      </c>
    </row>
    <row r="4786" spans="1:15" outlineLevel="2" x14ac:dyDescent="0.25">
      <c r="A4786" t="s">
        <v>1907</v>
      </c>
      <c r="B4786" s="74" t="str">
        <f t="shared" si="588"/>
        <v>L16</v>
      </c>
      <c r="D4786" t="s">
        <v>1603</v>
      </c>
      <c r="E4786">
        <v>0.01</v>
      </c>
      <c r="F4786" t="s">
        <v>1604</v>
      </c>
      <c r="G4786" s="71">
        <f>VLOOKUP(M4786,'BASE ARTICLE SAMUEL 25012023 v1'!$A$1:$F$1287,6,FALSE)</f>
        <v>50</v>
      </c>
      <c r="H4786" s="6">
        <f>VLOOKUP(M4786,'BASE ARTICLE SAMUEL 25012023 v2'!$A$1:$H$1287,8,FALSE)</f>
        <v>0</v>
      </c>
      <c r="I4786">
        <v>75</v>
      </c>
      <c r="J4786">
        <f>E4786*I4786</f>
        <v>0.75</v>
      </c>
      <c r="K4786" s="6">
        <f>VLOOKUP(M4786,'BASE ARTICLE SAMUEL 25012023 v2'!$A$1:$K$1287,11,FALSE)</f>
        <v>75</v>
      </c>
      <c r="L4786" s="6">
        <f>E4786*K4786</f>
        <v>0.75</v>
      </c>
      <c r="M4786" t="s">
        <v>1603</v>
      </c>
      <c r="N4786" t="str">
        <f>VLOOKUP(M4786,'BASE ARTICLE SAMUEL 25012023 v1'!$A$2:$B$1287,2,FALSE)</f>
        <v>AN</v>
      </c>
      <c r="O4786">
        <f t="shared" si="591"/>
        <v>0</v>
      </c>
    </row>
    <row r="4787" spans="1:15" outlineLevel="2" x14ac:dyDescent="0.25">
      <c r="A4787" t="s">
        <v>1907</v>
      </c>
      <c r="B4787" s="74" t="str">
        <f t="shared" si="588"/>
        <v>L16</v>
      </c>
      <c r="E4787">
        <v>0.16</v>
      </c>
      <c r="F4787" t="s">
        <v>103</v>
      </c>
      <c r="G4787" s="71">
        <f>VLOOKUP(M4787,'BASE ARTICLE SAMUEL 25012023 v1'!$A$1:$F$1287,6,FALSE)</f>
        <v>2.87</v>
      </c>
      <c r="H4787" s="6">
        <f>VLOOKUP(M4787,'BASE ARTICLE SAMUEL 25012023 v2'!$A$1:$H$1287,8,FALSE)</f>
        <v>0</v>
      </c>
      <c r="I4787">
        <v>75</v>
      </c>
      <c r="J4787">
        <f>E4787*I4787</f>
        <v>12</v>
      </c>
      <c r="K4787" s="6" t="str">
        <f>VLOOKUP(M4787,'BASE ARTICLE SAMUEL 25012023 v2'!$A$1:$K$1287,11,FALSE)</f>
        <v/>
      </c>
      <c r="L4787" s="6" t="e">
        <f>E4787*K4787</f>
        <v>#VALUE!</v>
      </c>
      <c r="M4787" t="s">
        <v>102</v>
      </c>
      <c r="N4787" t="str">
        <f>VLOOKUP(M4787,'BASE ARTICLE SAMUEL 25012023 v1'!$A$2:$B$1287,2,FALSE)</f>
        <v>AN</v>
      </c>
      <c r="O4787">
        <f t="shared" si="591"/>
        <v>0</v>
      </c>
    </row>
    <row r="4788" spans="1:15" outlineLevel="1" x14ac:dyDescent="0.25">
      <c r="A4788" s="74" t="s">
        <v>4375</v>
      </c>
      <c r="B4788" s="74" t="str">
        <f t="shared" si="588"/>
        <v>MPVC50L16</v>
      </c>
      <c r="H4788" s="6" t="e">
        <f>VLOOKUP(M4788,'BASE ARTICLE SAMUEL 25012023 v2'!$A$1:$H$1287,8,FALSE)</f>
        <v>#N/A</v>
      </c>
      <c r="K4788" s="6" t="e">
        <f>VLOOKUP(M4788,'BASE ARTICLE SAMUEL 25012023 v2'!$A$1:$K$1287,11,FALSE)</f>
        <v>#N/A</v>
      </c>
      <c r="L4788" s="6" t="e">
        <f>SUBTOTAL(9,L4786:L4787)</f>
        <v>#VALUE!</v>
      </c>
      <c r="O4788">
        <f>SUBTOTAL(9,O4786:O4787)</f>
        <v>0</v>
      </c>
    </row>
    <row r="4789" spans="1:15" outlineLevel="2" x14ac:dyDescent="0.25">
      <c r="A4789" t="s">
        <v>1905</v>
      </c>
      <c r="B4789" s="74" t="str">
        <f t="shared" si="588"/>
        <v>L20</v>
      </c>
      <c r="D4789" t="s">
        <v>1603</v>
      </c>
      <c r="E4789">
        <v>0.01</v>
      </c>
      <c r="F4789" t="s">
        <v>1604</v>
      </c>
      <c r="G4789" s="71">
        <f>VLOOKUP(M4789,'BASE ARTICLE SAMUEL 25012023 v1'!$A$1:$F$1287,6,FALSE)</f>
        <v>50</v>
      </c>
      <c r="H4789" s="6">
        <f>VLOOKUP(M4789,'BASE ARTICLE SAMUEL 25012023 v2'!$A$1:$H$1287,8,FALSE)</f>
        <v>0</v>
      </c>
      <c r="I4789">
        <v>75</v>
      </c>
      <c r="J4789">
        <f>E4789*I4789</f>
        <v>0.75</v>
      </c>
      <c r="K4789" s="6">
        <f>VLOOKUP(M4789,'BASE ARTICLE SAMUEL 25012023 v2'!$A$1:$K$1287,11,FALSE)</f>
        <v>75</v>
      </c>
      <c r="L4789" s="6">
        <f>E4789*K4789</f>
        <v>0.75</v>
      </c>
      <c r="M4789" t="s">
        <v>1603</v>
      </c>
      <c r="N4789" t="str">
        <f>VLOOKUP(M4789,'BASE ARTICLE SAMUEL 25012023 v1'!$A$2:$B$1287,2,FALSE)</f>
        <v>AN</v>
      </c>
      <c r="O4789">
        <f t="shared" si="591"/>
        <v>0</v>
      </c>
    </row>
    <row r="4790" spans="1:15" outlineLevel="2" x14ac:dyDescent="0.25">
      <c r="A4790" t="s">
        <v>1905</v>
      </c>
      <c r="B4790" s="74" t="str">
        <f t="shared" si="588"/>
        <v>L20</v>
      </c>
      <c r="E4790">
        <v>0.2</v>
      </c>
      <c r="F4790" t="s">
        <v>103</v>
      </c>
      <c r="G4790" s="71">
        <f>VLOOKUP(M4790,'BASE ARTICLE SAMUEL 25012023 v1'!$A$1:$F$1287,6,FALSE)</f>
        <v>2.87</v>
      </c>
      <c r="H4790" s="6">
        <f>VLOOKUP(M4790,'BASE ARTICLE SAMUEL 25012023 v2'!$A$1:$H$1287,8,FALSE)</f>
        <v>0</v>
      </c>
      <c r="I4790">
        <v>75</v>
      </c>
      <c r="J4790">
        <f>E4790*I4790</f>
        <v>15</v>
      </c>
      <c r="K4790" s="6" t="str">
        <f>VLOOKUP(M4790,'BASE ARTICLE SAMUEL 25012023 v2'!$A$1:$K$1287,11,FALSE)</f>
        <v/>
      </c>
      <c r="L4790" s="6" t="e">
        <f>E4790*K4790</f>
        <v>#VALUE!</v>
      </c>
      <c r="M4790" t="s">
        <v>102</v>
      </c>
      <c r="N4790" t="str">
        <f>VLOOKUP(M4790,'BASE ARTICLE SAMUEL 25012023 v1'!$A$2:$B$1287,2,FALSE)</f>
        <v>AN</v>
      </c>
      <c r="O4790">
        <f t="shared" si="591"/>
        <v>0</v>
      </c>
    </row>
    <row r="4791" spans="1:15" outlineLevel="1" x14ac:dyDescent="0.25">
      <c r="A4791" s="74" t="s">
        <v>4376</v>
      </c>
      <c r="B4791" s="74" t="str">
        <f t="shared" si="588"/>
        <v>MPVC50L20</v>
      </c>
      <c r="H4791" s="6" t="e">
        <f>VLOOKUP(M4791,'BASE ARTICLE SAMUEL 25012023 v2'!$A$1:$H$1287,8,FALSE)</f>
        <v>#N/A</v>
      </c>
      <c r="K4791" s="6" t="e">
        <f>VLOOKUP(M4791,'BASE ARTICLE SAMUEL 25012023 v2'!$A$1:$K$1287,11,FALSE)</f>
        <v>#N/A</v>
      </c>
      <c r="L4791" s="6" t="e">
        <f>SUBTOTAL(9,L4789:L4790)</f>
        <v>#VALUE!</v>
      </c>
      <c r="O4791">
        <f>SUBTOTAL(9,O4789:O4790)</f>
        <v>0</v>
      </c>
    </row>
    <row r="4792" spans="1:15" outlineLevel="2" x14ac:dyDescent="0.25">
      <c r="A4792" t="s">
        <v>2436</v>
      </c>
      <c r="B4792" s="74" t="str">
        <f t="shared" si="588"/>
        <v>L1170</v>
      </c>
      <c r="D4792" t="s">
        <v>1535</v>
      </c>
      <c r="E4792">
        <v>0.5</v>
      </c>
      <c r="F4792" t="s">
        <v>1536</v>
      </c>
      <c r="G4792" s="71">
        <f>VLOOKUP(M4792,'BASE ARTICLE SAMUEL 25012023 v1'!$A$1:$F$1287,6,FALSE)</f>
        <v>12.41</v>
      </c>
      <c r="H4792" s="6">
        <f>VLOOKUP(M4792,'BASE ARTICLE SAMUEL 25012023 v2'!$A$1:$H$1287,8,FALSE)</f>
        <v>13.03</v>
      </c>
      <c r="I4792">
        <v>0</v>
      </c>
      <c r="J4792">
        <f>E4792*I4792</f>
        <v>0</v>
      </c>
      <c r="K4792" s="6">
        <f>VLOOKUP(M4792,'BASE ARTICLE SAMUEL 25012023 v2'!$A$1:$K$1287,11,FALSE)</f>
        <v>19.544999999999998</v>
      </c>
      <c r="L4792" s="6">
        <f>E4792*K4792</f>
        <v>9.7724999999999991</v>
      </c>
      <c r="M4792" t="s">
        <v>1535</v>
      </c>
      <c r="N4792" t="str">
        <f>VLOOKUP(M4792,'BASE ARTICLE SAMUEL 25012023 v1'!$A$2:$B$1287,2,FALSE)</f>
        <v>AS</v>
      </c>
      <c r="O4792">
        <f t="shared" si="591"/>
        <v>6.5149999999999997</v>
      </c>
    </row>
    <row r="4793" spans="1:15" outlineLevel="2" x14ac:dyDescent="0.25">
      <c r="A4793" t="s">
        <v>2436</v>
      </c>
      <c r="B4793" s="74" t="str">
        <f t="shared" si="588"/>
        <v>L1170</v>
      </c>
      <c r="D4793" t="s">
        <v>1603</v>
      </c>
      <c r="E4793">
        <v>0.02</v>
      </c>
      <c r="F4793" t="s">
        <v>1604</v>
      </c>
      <c r="G4793" s="71">
        <f>VLOOKUP(M4793,'BASE ARTICLE SAMUEL 25012023 v1'!$A$1:$F$1287,6,FALSE)</f>
        <v>50</v>
      </c>
      <c r="H4793" s="6">
        <f>VLOOKUP(M4793,'BASE ARTICLE SAMUEL 25012023 v2'!$A$1:$H$1287,8,FALSE)</f>
        <v>0</v>
      </c>
      <c r="I4793">
        <v>0</v>
      </c>
      <c r="J4793">
        <f>E4793*I4793</f>
        <v>0</v>
      </c>
      <c r="K4793" s="6">
        <f>VLOOKUP(M4793,'BASE ARTICLE SAMUEL 25012023 v2'!$A$1:$K$1287,11,FALSE)</f>
        <v>75</v>
      </c>
      <c r="L4793" s="6">
        <f>E4793*K4793</f>
        <v>1.5</v>
      </c>
      <c r="M4793" t="s">
        <v>1603</v>
      </c>
      <c r="N4793" t="str">
        <f>VLOOKUP(M4793,'BASE ARTICLE SAMUEL 25012023 v1'!$A$2:$B$1287,2,FALSE)</f>
        <v>AN</v>
      </c>
      <c r="O4793">
        <f t="shared" si="591"/>
        <v>0</v>
      </c>
    </row>
    <row r="4794" spans="1:15" outlineLevel="1" x14ac:dyDescent="0.25">
      <c r="A4794" s="74" t="s">
        <v>4377</v>
      </c>
      <c r="B4794" s="74" t="str">
        <f t="shared" si="588"/>
        <v>C50115L1170</v>
      </c>
      <c r="H4794" s="6" t="e">
        <f>VLOOKUP(M4794,'BASE ARTICLE SAMUEL 25012023 v2'!$A$1:$H$1287,8,FALSE)</f>
        <v>#N/A</v>
      </c>
      <c r="K4794" s="6" t="e">
        <f>VLOOKUP(M4794,'BASE ARTICLE SAMUEL 25012023 v2'!$A$1:$K$1287,11,FALSE)</f>
        <v>#N/A</v>
      </c>
      <c r="L4794" s="6">
        <f>SUBTOTAL(9,L4792:L4793)</f>
        <v>11.272499999999999</v>
      </c>
      <c r="O4794">
        <f>SUBTOTAL(9,O4792:O4793)</f>
        <v>6.5149999999999997</v>
      </c>
    </row>
    <row r="4795" spans="1:15" outlineLevel="2" x14ac:dyDescent="0.25">
      <c r="A4795" t="s">
        <v>2432</v>
      </c>
      <c r="B4795" s="74" t="str">
        <f t="shared" si="588"/>
        <v>L250</v>
      </c>
      <c r="D4795" t="s">
        <v>1535</v>
      </c>
      <c r="E4795">
        <v>0.1</v>
      </c>
      <c r="F4795" t="s">
        <v>1536</v>
      </c>
      <c r="G4795" s="71">
        <f>VLOOKUP(M4795,'BASE ARTICLE SAMUEL 25012023 v1'!$A$1:$F$1287,6,FALSE)</f>
        <v>12.41</v>
      </c>
      <c r="H4795" s="6">
        <f>VLOOKUP(M4795,'BASE ARTICLE SAMUEL 25012023 v2'!$A$1:$H$1287,8,FALSE)</f>
        <v>13.03</v>
      </c>
      <c r="I4795">
        <v>0</v>
      </c>
      <c r="J4795">
        <f>E4795*I4795</f>
        <v>0</v>
      </c>
      <c r="K4795" s="6">
        <f>VLOOKUP(M4795,'BASE ARTICLE SAMUEL 25012023 v2'!$A$1:$K$1287,11,FALSE)</f>
        <v>19.544999999999998</v>
      </c>
      <c r="L4795" s="6">
        <f>E4795*K4795</f>
        <v>1.9544999999999999</v>
      </c>
      <c r="M4795" t="s">
        <v>1535</v>
      </c>
      <c r="N4795" t="str">
        <f>VLOOKUP(M4795,'BASE ARTICLE SAMUEL 25012023 v1'!$A$2:$B$1287,2,FALSE)</f>
        <v>AS</v>
      </c>
      <c r="O4795">
        <f t="shared" si="591"/>
        <v>1.3029999999999999</v>
      </c>
    </row>
    <row r="4796" spans="1:15" outlineLevel="2" x14ac:dyDescent="0.25">
      <c r="A4796" t="s">
        <v>2432</v>
      </c>
      <c r="B4796" s="74" t="str">
        <f t="shared" si="588"/>
        <v>L250</v>
      </c>
      <c r="D4796" t="s">
        <v>1603</v>
      </c>
      <c r="E4796">
        <v>0.02</v>
      </c>
      <c r="F4796" t="s">
        <v>1604</v>
      </c>
      <c r="G4796" s="71">
        <f>VLOOKUP(M4796,'BASE ARTICLE SAMUEL 25012023 v1'!$A$1:$F$1287,6,FALSE)</f>
        <v>50</v>
      </c>
      <c r="H4796" s="6">
        <f>VLOOKUP(M4796,'BASE ARTICLE SAMUEL 25012023 v2'!$A$1:$H$1287,8,FALSE)</f>
        <v>0</v>
      </c>
      <c r="I4796">
        <v>0</v>
      </c>
      <c r="J4796">
        <f>E4796*I4796</f>
        <v>0</v>
      </c>
      <c r="K4796" s="6">
        <f>VLOOKUP(M4796,'BASE ARTICLE SAMUEL 25012023 v2'!$A$1:$K$1287,11,FALSE)</f>
        <v>75</v>
      </c>
      <c r="L4796" s="6">
        <f>E4796*K4796</f>
        <v>1.5</v>
      </c>
      <c r="M4796" t="s">
        <v>1603</v>
      </c>
      <c r="N4796" t="str">
        <f>VLOOKUP(M4796,'BASE ARTICLE SAMUEL 25012023 v1'!$A$2:$B$1287,2,FALSE)</f>
        <v>AN</v>
      </c>
      <c r="O4796">
        <f t="shared" si="591"/>
        <v>0</v>
      </c>
    </row>
    <row r="4797" spans="1:15" outlineLevel="1" x14ac:dyDescent="0.25">
      <c r="A4797" s="74" t="s">
        <v>4378</v>
      </c>
      <c r="B4797" s="74" t="str">
        <f t="shared" si="588"/>
        <v>C50115L250</v>
      </c>
      <c r="H4797" s="6" t="e">
        <f>VLOOKUP(M4797,'BASE ARTICLE SAMUEL 25012023 v2'!$A$1:$H$1287,8,FALSE)</f>
        <v>#N/A</v>
      </c>
      <c r="K4797" s="6" t="e">
        <f>VLOOKUP(M4797,'BASE ARTICLE SAMUEL 25012023 v2'!$A$1:$K$1287,11,FALSE)</f>
        <v>#N/A</v>
      </c>
      <c r="L4797" s="6">
        <f>SUBTOTAL(9,L4795:L4796)</f>
        <v>3.4544999999999999</v>
      </c>
      <c r="O4797">
        <f>SUBTOTAL(9,O4795:O4796)</f>
        <v>1.3029999999999999</v>
      </c>
    </row>
    <row r="4798" spans="1:15" outlineLevel="2" x14ac:dyDescent="0.25">
      <c r="A4798" t="s">
        <v>2442</v>
      </c>
      <c r="B4798" s="74" t="str">
        <f t="shared" si="588"/>
        <v>1500</v>
      </c>
      <c r="D4798" t="s">
        <v>1168</v>
      </c>
      <c r="E4798">
        <v>1</v>
      </c>
      <c r="F4798" t="s">
        <v>1169</v>
      </c>
      <c r="G4798" s="71">
        <f>VLOOKUP(M4798,'BASE ARTICLE SAMUEL 25012023 v1'!$A$1:$F$1287,6,FALSE)</f>
        <v>7.4</v>
      </c>
      <c r="H4798" s="6">
        <f>VLOOKUP(M4798,'BASE ARTICLE SAMUEL 25012023 v2'!$A$1:$H$1287,8,FALSE)</f>
        <v>7.77</v>
      </c>
      <c r="I4798">
        <v>0</v>
      </c>
      <c r="J4798">
        <f>E4798*I4798</f>
        <v>0</v>
      </c>
      <c r="K4798" s="6">
        <f>VLOOKUP(M4798,'BASE ARTICLE SAMUEL 25012023 v2'!$A$1:$K$1287,11,FALSE)</f>
        <v>11.654999999999999</v>
      </c>
      <c r="L4798" s="6">
        <f>E4798*K4798</f>
        <v>11.654999999999999</v>
      </c>
      <c r="M4798" t="s">
        <v>1168</v>
      </c>
      <c r="N4798" t="str">
        <f>VLOOKUP(M4798,'BASE ARTICLE SAMUEL 25012023 v1'!$A$2:$B$1287,2,FALSE)</f>
        <v>AS</v>
      </c>
      <c r="O4798">
        <f t="shared" si="591"/>
        <v>7.77</v>
      </c>
    </row>
    <row r="4799" spans="1:15" outlineLevel="2" x14ac:dyDescent="0.25">
      <c r="A4799" t="s">
        <v>2442</v>
      </c>
      <c r="B4799" s="74" t="str">
        <f t="shared" si="588"/>
        <v>1500</v>
      </c>
      <c r="D4799" t="s">
        <v>1603</v>
      </c>
      <c r="E4799">
        <v>0.02</v>
      </c>
      <c r="F4799" t="s">
        <v>1604</v>
      </c>
      <c r="G4799" s="71">
        <f>VLOOKUP(M4799,'BASE ARTICLE SAMUEL 25012023 v1'!$A$1:$F$1287,6,FALSE)</f>
        <v>50</v>
      </c>
      <c r="H4799" s="6">
        <f>VLOOKUP(M4799,'BASE ARTICLE SAMUEL 25012023 v2'!$A$1:$H$1287,8,FALSE)</f>
        <v>0</v>
      </c>
      <c r="I4799">
        <v>0</v>
      </c>
      <c r="J4799">
        <f>E4799*I4799</f>
        <v>0</v>
      </c>
      <c r="K4799" s="6">
        <f>VLOOKUP(M4799,'BASE ARTICLE SAMUEL 25012023 v2'!$A$1:$K$1287,11,FALSE)</f>
        <v>75</v>
      </c>
      <c r="L4799" s="6">
        <f>E4799*K4799</f>
        <v>1.5</v>
      </c>
      <c r="M4799" t="s">
        <v>1603</v>
      </c>
      <c r="N4799" t="str">
        <f>VLOOKUP(M4799,'BASE ARTICLE SAMUEL 25012023 v1'!$A$2:$B$1287,2,FALSE)</f>
        <v>AN</v>
      </c>
      <c r="O4799">
        <f t="shared" si="591"/>
        <v>0</v>
      </c>
    </row>
    <row r="4800" spans="1:15" outlineLevel="1" x14ac:dyDescent="0.25">
      <c r="A4800" s="74" t="s">
        <v>4379</v>
      </c>
      <c r="B4800" s="74" t="str">
        <f t="shared" ref="B4800:B4863" si="592">MID(A4800,7,100)</f>
        <v>C7070L1500</v>
      </c>
      <c r="H4800" s="6" t="e">
        <f>VLOOKUP(M4800,'BASE ARTICLE SAMUEL 25012023 v2'!$A$1:$H$1287,8,FALSE)</f>
        <v>#N/A</v>
      </c>
      <c r="K4800" s="6" t="e">
        <f>VLOOKUP(M4800,'BASE ARTICLE SAMUEL 25012023 v2'!$A$1:$K$1287,11,FALSE)</f>
        <v>#N/A</v>
      </c>
      <c r="L4800" s="6">
        <f>SUBTOTAL(9,L4798:L4799)</f>
        <v>13.154999999999999</v>
      </c>
      <c r="O4800">
        <f>SUBTOTAL(9,O4798:O4799)</f>
        <v>7.77</v>
      </c>
    </row>
    <row r="4801" spans="1:15" outlineLevel="2" x14ac:dyDescent="0.25">
      <c r="A4801" t="s">
        <v>2444</v>
      </c>
      <c r="B4801" s="74" t="str">
        <f t="shared" si="592"/>
        <v>1110</v>
      </c>
      <c r="E4801">
        <v>0.75</v>
      </c>
      <c r="F4801" t="s">
        <v>1169</v>
      </c>
      <c r="G4801" s="71">
        <f>VLOOKUP(M4801,'BASE ARTICLE SAMUEL 25012023 v1'!$A$1:$F$1287,6,FALSE)</f>
        <v>7.4</v>
      </c>
      <c r="H4801" s="6">
        <f>VLOOKUP(M4801,'BASE ARTICLE SAMUEL 25012023 v2'!$A$1:$H$1287,8,FALSE)</f>
        <v>7.77</v>
      </c>
      <c r="I4801">
        <v>0</v>
      </c>
      <c r="J4801">
        <f>E4801*I4801</f>
        <v>0</v>
      </c>
      <c r="K4801" s="6">
        <f>VLOOKUP(M4801,'BASE ARTICLE SAMUEL 25012023 v2'!$A$1:$K$1287,11,FALSE)</f>
        <v>11.654999999999999</v>
      </c>
      <c r="L4801" s="6">
        <f>E4801*K4801</f>
        <v>8.7412499999999991</v>
      </c>
      <c r="M4801" t="s">
        <v>1168</v>
      </c>
      <c r="N4801" t="str">
        <f>VLOOKUP(M4801,'BASE ARTICLE SAMUEL 25012023 v1'!$A$2:$B$1287,2,FALSE)</f>
        <v>AS</v>
      </c>
      <c r="O4801">
        <f t="shared" si="591"/>
        <v>5.8274999999999997</v>
      </c>
    </row>
    <row r="4802" spans="1:15" outlineLevel="2" x14ac:dyDescent="0.25">
      <c r="A4802" t="s">
        <v>2444</v>
      </c>
      <c r="B4802" s="74" t="str">
        <f t="shared" si="592"/>
        <v>1110</v>
      </c>
      <c r="D4802" t="s">
        <v>1603</v>
      </c>
      <c r="E4802">
        <v>0.02</v>
      </c>
      <c r="F4802" t="s">
        <v>1604</v>
      </c>
      <c r="G4802" s="71">
        <f>VLOOKUP(M4802,'BASE ARTICLE SAMUEL 25012023 v1'!$A$1:$F$1287,6,FALSE)</f>
        <v>50</v>
      </c>
      <c r="H4802" s="6">
        <f>VLOOKUP(M4802,'BASE ARTICLE SAMUEL 25012023 v2'!$A$1:$H$1287,8,FALSE)</f>
        <v>0</v>
      </c>
      <c r="I4802">
        <v>0</v>
      </c>
      <c r="J4802">
        <f>E4802*I4802</f>
        <v>0</v>
      </c>
      <c r="K4802" s="6">
        <f>VLOOKUP(M4802,'BASE ARTICLE SAMUEL 25012023 v2'!$A$1:$K$1287,11,FALSE)</f>
        <v>75</v>
      </c>
      <c r="L4802" s="6">
        <f>E4802*K4802</f>
        <v>1.5</v>
      </c>
      <c r="M4802" t="s">
        <v>1603</v>
      </c>
      <c r="N4802" t="str">
        <f>VLOOKUP(M4802,'BASE ARTICLE SAMUEL 25012023 v1'!$A$2:$B$1287,2,FALSE)</f>
        <v>AN</v>
      </c>
      <c r="O4802">
        <f t="shared" si="591"/>
        <v>0</v>
      </c>
    </row>
    <row r="4803" spans="1:15" outlineLevel="1" x14ac:dyDescent="0.25">
      <c r="A4803" s="74" t="s">
        <v>4380</v>
      </c>
      <c r="B4803" s="74" t="str">
        <f t="shared" si="592"/>
        <v>C7070L1110</v>
      </c>
      <c r="H4803" s="6" t="e">
        <f>VLOOKUP(M4803,'BASE ARTICLE SAMUEL 25012023 v2'!$A$1:$H$1287,8,FALSE)</f>
        <v>#N/A</v>
      </c>
      <c r="K4803" s="6" t="e">
        <f>VLOOKUP(M4803,'BASE ARTICLE SAMUEL 25012023 v2'!$A$1:$K$1287,11,FALSE)</f>
        <v>#N/A</v>
      </c>
      <c r="L4803" s="6">
        <f>SUBTOTAL(9,L4801:L4802)</f>
        <v>10.241249999999999</v>
      </c>
      <c r="O4803">
        <f>SUBTOTAL(9,O4801:O4802)</f>
        <v>5.8274999999999997</v>
      </c>
    </row>
    <row r="4804" spans="1:15" outlineLevel="2" x14ac:dyDescent="0.25">
      <c r="A4804" t="s">
        <v>2596</v>
      </c>
      <c r="B4804" s="74" t="str">
        <f t="shared" si="592"/>
        <v>930</v>
      </c>
      <c r="D4804" t="s">
        <v>1168</v>
      </c>
      <c r="E4804">
        <v>0.57499999999999996</v>
      </c>
      <c r="F4804" t="s">
        <v>1169</v>
      </c>
      <c r="G4804" s="71">
        <f>VLOOKUP(M4804,'BASE ARTICLE SAMUEL 25012023 v1'!$A$1:$F$1287,6,FALSE)</f>
        <v>7.4</v>
      </c>
      <c r="H4804" s="6">
        <f>VLOOKUP(M4804,'BASE ARTICLE SAMUEL 25012023 v2'!$A$1:$H$1287,8,FALSE)</f>
        <v>7.77</v>
      </c>
      <c r="I4804">
        <v>0</v>
      </c>
      <c r="J4804">
        <f>E4804*I4804</f>
        <v>0</v>
      </c>
      <c r="K4804" s="6">
        <f>VLOOKUP(M4804,'BASE ARTICLE SAMUEL 25012023 v2'!$A$1:$K$1287,11,FALSE)</f>
        <v>11.654999999999999</v>
      </c>
      <c r="L4804" s="6">
        <f>E4804*K4804</f>
        <v>6.7016249999999991</v>
      </c>
      <c r="M4804" t="s">
        <v>1168</v>
      </c>
      <c r="N4804" t="str">
        <f>VLOOKUP(M4804,'BASE ARTICLE SAMUEL 25012023 v1'!$A$2:$B$1287,2,FALSE)</f>
        <v>AS</v>
      </c>
      <c r="O4804">
        <f t="shared" si="591"/>
        <v>4.4677499999999997</v>
      </c>
    </row>
    <row r="4805" spans="1:15" outlineLevel="2" x14ac:dyDescent="0.25">
      <c r="A4805" t="s">
        <v>2596</v>
      </c>
      <c r="B4805" s="74" t="str">
        <f t="shared" si="592"/>
        <v>930</v>
      </c>
      <c r="D4805" t="s">
        <v>1603</v>
      </c>
      <c r="E4805">
        <v>0.02</v>
      </c>
      <c r="F4805" t="s">
        <v>1604</v>
      </c>
      <c r="G4805" s="71">
        <f>VLOOKUP(M4805,'BASE ARTICLE SAMUEL 25012023 v1'!$A$1:$F$1287,6,FALSE)</f>
        <v>50</v>
      </c>
      <c r="H4805" s="6">
        <f>VLOOKUP(M4805,'BASE ARTICLE SAMUEL 25012023 v2'!$A$1:$H$1287,8,FALSE)</f>
        <v>0</v>
      </c>
      <c r="I4805">
        <v>0</v>
      </c>
      <c r="J4805">
        <f>E4805*I4805</f>
        <v>0</v>
      </c>
      <c r="K4805" s="6">
        <f>VLOOKUP(M4805,'BASE ARTICLE SAMUEL 25012023 v2'!$A$1:$K$1287,11,FALSE)</f>
        <v>75</v>
      </c>
      <c r="L4805" s="6">
        <f>E4805*K4805</f>
        <v>1.5</v>
      </c>
      <c r="M4805" t="s">
        <v>1603</v>
      </c>
      <c r="N4805" t="str">
        <f>VLOOKUP(M4805,'BASE ARTICLE SAMUEL 25012023 v1'!$A$2:$B$1287,2,FALSE)</f>
        <v>AN</v>
      </c>
      <c r="O4805">
        <f t="shared" si="591"/>
        <v>0</v>
      </c>
    </row>
    <row r="4806" spans="1:15" outlineLevel="1" x14ac:dyDescent="0.25">
      <c r="A4806" s="74" t="s">
        <v>4381</v>
      </c>
      <c r="B4806" s="74" t="str">
        <f t="shared" si="592"/>
        <v>C7070L930</v>
      </c>
      <c r="H4806" s="6" t="e">
        <f>VLOOKUP(M4806,'BASE ARTICLE SAMUEL 25012023 v2'!$A$1:$H$1287,8,FALSE)</f>
        <v>#N/A</v>
      </c>
      <c r="K4806" s="6" t="e">
        <f>VLOOKUP(M4806,'BASE ARTICLE SAMUEL 25012023 v2'!$A$1:$K$1287,11,FALSE)</f>
        <v>#N/A</v>
      </c>
      <c r="L4806" s="6">
        <f>SUBTOTAL(9,L4804:L4805)</f>
        <v>8.2016249999999999</v>
      </c>
      <c r="O4806">
        <f>SUBTOTAL(9,O4804:O4805)</f>
        <v>4.4677499999999997</v>
      </c>
    </row>
    <row r="4807" spans="1:15" outlineLevel="2" x14ac:dyDescent="0.25">
      <c r="A4807" t="s">
        <v>2598</v>
      </c>
      <c r="B4807" s="74" t="str">
        <f t="shared" si="592"/>
        <v>L500</v>
      </c>
      <c r="E4807">
        <v>0.25</v>
      </c>
      <c r="F4807" t="s">
        <v>1536</v>
      </c>
      <c r="G4807" s="71">
        <f>VLOOKUP(M4807,'BASE ARTICLE SAMUEL 25012023 v1'!$A$1:$F$1287,6,FALSE)</f>
        <v>12.41</v>
      </c>
      <c r="H4807" s="6">
        <f>VLOOKUP(M4807,'BASE ARTICLE SAMUEL 25012023 v2'!$A$1:$H$1287,8,FALSE)</f>
        <v>13.03</v>
      </c>
      <c r="I4807">
        <v>0</v>
      </c>
      <c r="J4807">
        <f>E4807*I4807</f>
        <v>0</v>
      </c>
      <c r="K4807" s="6">
        <f>VLOOKUP(M4807,'BASE ARTICLE SAMUEL 25012023 v2'!$A$1:$K$1287,11,FALSE)</f>
        <v>19.544999999999998</v>
      </c>
      <c r="L4807" s="6">
        <f>E4807*K4807</f>
        <v>4.8862499999999995</v>
      </c>
      <c r="M4807" t="s">
        <v>1535</v>
      </c>
      <c r="N4807" t="str">
        <f>VLOOKUP(M4807,'BASE ARTICLE SAMUEL 25012023 v1'!$A$2:$B$1287,2,FALSE)</f>
        <v>AS</v>
      </c>
      <c r="O4807">
        <f t="shared" si="591"/>
        <v>3.2574999999999998</v>
      </c>
    </row>
    <row r="4808" spans="1:15" outlineLevel="2" x14ac:dyDescent="0.25">
      <c r="A4808" t="s">
        <v>2598</v>
      </c>
      <c r="B4808" s="74" t="str">
        <f t="shared" si="592"/>
        <v>L500</v>
      </c>
      <c r="D4808" t="s">
        <v>1603</v>
      </c>
      <c r="E4808">
        <v>0.02</v>
      </c>
      <c r="F4808" t="s">
        <v>1604</v>
      </c>
      <c r="G4808" s="71">
        <f>VLOOKUP(M4808,'BASE ARTICLE SAMUEL 25012023 v1'!$A$1:$F$1287,6,FALSE)</f>
        <v>50</v>
      </c>
      <c r="H4808" s="6">
        <f>VLOOKUP(M4808,'BASE ARTICLE SAMUEL 25012023 v2'!$A$1:$H$1287,8,FALSE)</f>
        <v>0</v>
      </c>
      <c r="I4808">
        <v>0</v>
      </c>
      <c r="J4808">
        <f>E4808*I4808</f>
        <v>0</v>
      </c>
      <c r="K4808" s="6">
        <f>VLOOKUP(M4808,'BASE ARTICLE SAMUEL 25012023 v2'!$A$1:$K$1287,11,FALSE)</f>
        <v>75</v>
      </c>
      <c r="L4808" s="6">
        <f>E4808*K4808</f>
        <v>1.5</v>
      </c>
      <c r="M4808" t="s">
        <v>1603</v>
      </c>
      <c r="N4808" t="str">
        <f>VLOOKUP(M4808,'BASE ARTICLE SAMUEL 25012023 v1'!$A$2:$B$1287,2,FALSE)</f>
        <v>AN</v>
      </c>
      <c r="O4808">
        <f t="shared" si="591"/>
        <v>0</v>
      </c>
    </row>
    <row r="4809" spans="1:15" outlineLevel="1" x14ac:dyDescent="0.25">
      <c r="A4809" s="74" t="s">
        <v>4382</v>
      </c>
      <c r="B4809" s="74" t="str">
        <f t="shared" si="592"/>
        <v>C50115L500</v>
      </c>
      <c r="H4809" s="6" t="e">
        <f>VLOOKUP(M4809,'BASE ARTICLE SAMUEL 25012023 v2'!$A$1:$H$1287,8,FALSE)</f>
        <v>#N/A</v>
      </c>
      <c r="K4809" s="6" t="e">
        <f>VLOOKUP(M4809,'BASE ARTICLE SAMUEL 25012023 v2'!$A$1:$K$1287,11,FALSE)</f>
        <v>#N/A</v>
      </c>
      <c r="L4809" s="6">
        <f>SUBTOTAL(9,L4807:L4808)</f>
        <v>6.3862499999999995</v>
      </c>
      <c r="O4809">
        <f>SUBTOTAL(9,O4807:O4808)</f>
        <v>3.2574999999999998</v>
      </c>
    </row>
    <row r="4810" spans="1:15" outlineLevel="2" x14ac:dyDescent="0.25">
      <c r="A4810" t="s">
        <v>1929</v>
      </c>
      <c r="B4810" s="74" t="str">
        <f t="shared" si="592"/>
        <v>RMESPR</v>
      </c>
      <c r="E4810">
        <v>1</v>
      </c>
      <c r="F4810" t="s">
        <v>583</v>
      </c>
      <c r="G4810" s="71">
        <f>VLOOKUP(M4810,'BASE ARTICLE SAMUEL 25012023 v1'!$A$1:$F$1287,6,FALSE)</f>
        <v>0.29299999999999998</v>
      </c>
      <c r="H4810" s="6">
        <f>VLOOKUP(M4810,'BASE ARTICLE SAMUEL 25012023 v2'!$A$1:$H$1287,8,FALSE)</f>
        <v>0.29299999999999998</v>
      </c>
      <c r="I4810">
        <v>0.68</v>
      </c>
      <c r="J4810">
        <f t="shared" ref="J4810:J4817" si="593">E4810*I4810</f>
        <v>0.68</v>
      </c>
      <c r="K4810" s="6">
        <f>VLOOKUP(M4810,'BASE ARTICLE SAMUEL 25012023 v2'!$A$1:$K$1287,11,FALSE)</f>
        <v>0.73249999999999993</v>
      </c>
      <c r="L4810" s="6">
        <f t="shared" ref="L4810:L4817" si="594">E4810*K4810</f>
        <v>0.73249999999999993</v>
      </c>
      <c r="M4810">
        <v>101006</v>
      </c>
      <c r="N4810" t="str">
        <f>VLOOKUP(M4810,'BASE ARTICLE SAMUEL 25012023 v1'!$A$2:$B$1287,2,FALSE)</f>
        <v>AN</v>
      </c>
      <c r="O4810">
        <f t="shared" si="591"/>
        <v>0.29299999999999998</v>
      </c>
    </row>
    <row r="4811" spans="1:15" outlineLevel="2" x14ac:dyDescent="0.25">
      <c r="A4811" t="s">
        <v>1929</v>
      </c>
      <c r="B4811" s="74" t="str">
        <f t="shared" si="592"/>
        <v>RMESPR</v>
      </c>
      <c r="E4811">
        <v>1</v>
      </c>
      <c r="F4811" t="s">
        <v>1483</v>
      </c>
      <c r="G4811" s="71">
        <f>VLOOKUP(M4811,'BASE ARTICLE SAMUEL 25012023 v1'!$A$1:$F$1287,6,FALSE)</f>
        <v>0.04</v>
      </c>
      <c r="H4811" s="6">
        <f>VLOOKUP(M4811,'BASE ARTICLE SAMUEL 25012023 v2'!$A$1:$H$1287,8,FALSE)</f>
        <v>0.04</v>
      </c>
      <c r="I4811">
        <v>4.1900000000000004</v>
      </c>
      <c r="J4811">
        <f t="shared" si="593"/>
        <v>4.1900000000000004</v>
      </c>
      <c r="K4811" s="6">
        <f>VLOOKUP(M4811,'BASE ARTICLE SAMUEL 25012023 v2'!$A$1:$K$1287,11,FALSE)</f>
        <v>0.05</v>
      </c>
      <c r="L4811" s="6">
        <f t="shared" si="594"/>
        <v>0.05</v>
      </c>
      <c r="M4811">
        <v>8412602518</v>
      </c>
      <c r="N4811" t="str">
        <f>VLOOKUP(M4811,'BASE ARTICLE SAMUEL 25012023 v1'!$A$2:$B$1287,2,FALSE)</f>
        <v>AN</v>
      </c>
      <c r="O4811">
        <f t="shared" si="591"/>
        <v>0.04</v>
      </c>
    </row>
    <row r="4812" spans="1:15" outlineLevel="2" x14ac:dyDescent="0.25">
      <c r="A4812" t="s">
        <v>1929</v>
      </c>
      <c r="B4812" s="74" t="str">
        <f t="shared" si="592"/>
        <v>RMESPR</v>
      </c>
      <c r="E4812">
        <v>1</v>
      </c>
      <c r="F4812" t="s">
        <v>1485</v>
      </c>
      <c r="G4812" s="71">
        <f>VLOOKUP(M4812,'BASE ARTICLE SAMUEL 25012023 v1'!$A$1:$F$1287,6,FALSE)</f>
        <v>0.02</v>
      </c>
      <c r="H4812" s="6">
        <f>VLOOKUP(M4812,'BASE ARTICLE SAMUEL 25012023 v2'!$A$1:$H$1287,8,FALSE)</f>
        <v>0.02</v>
      </c>
      <c r="I4812">
        <v>4.1900000000000004</v>
      </c>
      <c r="J4812">
        <f t="shared" si="593"/>
        <v>4.1900000000000004</v>
      </c>
      <c r="K4812" s="6">
        <f>VLOOKUP(M4812,'BASE ARTICLE SAMUEL 25012023 v2'!$A$1:$K$1287,11,FALSE)</f>
        <v>0.03</v>
      </c>
      <c r="L4812" s="6">
        <f t="shared" si="594"/>
        <v>0.03</v>
      </c>
      <c r="M4812">
        <v>8434000618</v>
      </c>
      <c r="N4812" t="str">
        <f>VLOOKUP(M4812,'BASE ARTICLE SAMUEL 25012023 v1'!$A$2:$B$1287,2,FALSE)</f>
        <v>AN</v>
      </c>
      <c r="O4812">
        <f t="shared" si="591"/>
        <v>0.02</v>
      </c>
    </row>
    <row r="4813" spans="1:15" outlineLevel="2" x14ac:dyDescent="0.25">
      <c r="A4813" t="s">
        <v>1929</v>
      </c>
      <c r="B4813" s="74" t="str">
        <f t="shared" si="592"/>
        <v>RMESPR</v>
      </c>
      <c r="E4813">
        <v>1</v>
      </c>
      <c r="F4813" t="s">
        <v>1489</v>
      </c>
      <c r="G4813" s="71">
        <f>VLOOKUP(M4813,'BASE ARTICLE SAMUEL 25012023 v1'!$A$1:$F$1287,6,FALSE)</f>
        <v>0.03</v>
      </c>
      <c r="H4813" s="6">
        <f>VLOOKUP(M4813,'BASE ARTICLE SAMUEL 25012023 v2'!$A$1:$H$1287,8,FALSE)</f>
        <v>0.03</v>
      </c>
      <c r="I4813">
        <v>4.1900000000000004</v>
      </c>
      <c r="J4813">
        <f t="shared" si="593"/>
        <v>4.1900000000000004</v>
      </c>
      <c r="K4813" s="6">
        <f>VLOOKUP(M4813,'BASE ARTICLE SAMUEL 25012023 v2'!$A$1:$K$1287,11,FALSE)</f>
        <v>5.0000000999999995E-2</v>
      </c>
      <c r="L4813" s="6">
        <f t="shared" si="594"/>
        <v>5.0000000999999995E-2</v>
      </c>
      <c r="M4813">
        <v>8535000618</v>
      </c>
      <c r="N4813" t="str">
        <f>VLOOKUP(M4813,'BASE ARTICLE SAMUEL 25012023 v1'!$A$2:$B$1287,2,FALSE)</f>
        <v>AN</v>
      </c>
      <c r="O4813">
        <f t="shared" si="591"/>
        <v>0.03</v>
      </c>
    </row>
    <row r="4814" spans="1:15" outlineLevel="2" x14ac:dyDescent="0.25">
      <c r="A4814" t="s">
        <v>1929</v>
      </c>
      <c r="B4814" s="74" t="str">
        <f t="shared" si="592"/>
        <v>RMESPR</v>
      </c>
      <c r="E4814">
        <v>1</v>
      </c>
      <c r="F4814" t="s">
        <v>1103</v>
      </c>
      <c r="G4814" s="71">
        <f>VLOOKUP(M4814,'BASE ARTICLE SAMUEL 25012023 v1'!$A$1:$F$1287,6,FALSE)</f>
        <v>33.79</v>
      </c>
      <c r="H4814" s="6">
        <f>VLOOKUP(M4814,'BASE ARTICLE SAMUEL 25012023 v2'!$A$1:$H$1287,8,FALSE)</f>
        <v>33.79</v>
      </c>
      <c r="I4814">
        <v>4.1900000000000004</v>
      </c>
      <c r="J4814">
        <f t="shared" si="593"/>
        <v>4.1900000000000004</v>
      </c>
      <c r="K4814" s="6">
        <f>VLOOKUP(M4814,'BASE ARTICLE SAMUEL 25012023 v2'!$A$1:$K$1287,11,FALSE)</f>
        <v>50.685000000000002</v>
      </c>
      <c r="L4814" s="6">
        <f t="shared" si="594"/>
        <v>50.685000000000002</v>
      </c>
      <c r="M4814" t="s">
        <v>1102</v>
      </c>
      <c r="N4814" t="str">
        <f>VLOOKUP(M4814,'BASE ARTICLE SAMUEL 25012023 v1'!$A$2:$B$1287,2,FALSE)</f>
        <v>AS</v>
      </c>
      <c r="O4814">
        <f t="shared" si="591"/>
        <v>33.79</v>
      </c>
    </row>
    <row r="4815" spans="1:15" outlineLevel="2" x14ac:dyDescent="0.25">
      <c r="A4815" t="s">
        <v>1929</v>
      </c>
      <c r="B4815" s="74" t="str">
        <f t="shared" si="592"/>
        <v>RMESPR</v>
      </c>
      <c r="E4815">
        <v>0.01</v>
      </c>
      <c r="F4815" t="s">
        <v>1604</v>
      </c>
      <c r="G4815" s="71">
        <f>VLOOKUP(M4815,'BASE ARTICLE SAMUEL 25012023 v1'!$A$1:$F$1287,6,FALSE)</f>
        <v>50</v>
      </c>
      <c r="H4815" s="6">
        <f>VLOOKUP(M4815,'BASE ARTICLE SAMUEL 25012023 v2'!$A$1:$H$1287,8,FALSE)</f>
        <v>0</v>
      </c>
      <c r="I4815">
        <v>75</v>
      </c>
      <c r="J4815">
        <f t="shared" si="593"/>
        <v>0.75</v>
      </c>
      <c r="K4815" s="6">
        <f>VLOOKUP(M4815,'BASE ARTICLE SAMUEL 25012023 v2'!$A$1:$K$1287,11,FALSE)</f>
        <v>75</v>
      </c>
      <c r="L4815" s="6">
        <f t="shared" si="594"/>
        <v>0.75</v>
      </c>
      <c r="M4815" t="s">
        <v>1603</v>
      </c>
      <c r="N4815" t="str">
        <f>VLOOKUP(M4815,'BASE ARTICLE SAMUEL 25012023 v1'!$A$2:$B$1287,2,FALSE)</f>
        <v>AN</v>
      </c>
      <c r="O4815">
        <f t="shared" si="591"/>
        <v>0</v>
      </c>
    </row>
    <row r="4816" spans="1:15" outlineLevel="2" x14ac:dyDescent="0.25">
      <c r="A4816" t="s">
        <v>1929</v>
      </c>
      <c r="B4816" s="74" t="str">
        <f t="shared" si="592"/>
        <v>RMESPR</v>
      </c>
      <c r="E4816">
        <v>1</v>
      </c>
      <c r="F4816" t="s">
        <v>1095</v>
      </c>
      <c r="G4816" s="71">
        <f>VLOOKUP(M4816,'BASE ARTICLE SAMUEL 25012023 v1'!$A$1:$F$1287,6,FALSE)</f>
        <v>2.88</v>
      </c>
      <c r="H4816" s="6">
        <f>VLOOKUP(M4816,'BASE ARTICLE SAMUEL 25012023 v2'!$A$1:$H$1287,8,FALSE)</f>
        <v>2.88</v>
      </c>
      <c r="I4816">
        <v>4.1900000000000004</v>
      </c>
      <c r="J4816">
        <f t="shared" si="593"/>
        <v>4.1900000000000004</v>
      </c>
      <c r="K4816" s="6">
        <f>VLOOKUP(M4816,'BASE ARTICLE SAMUEL 25012023 v2'!$A$1:$K$1287,11,FALSE)</f>
        <v>4.4639999999999995</v>
      </c>
      <c r="L4816" s="6">
        <f t="shared" si="594"/>
        <v>4.4639999999999995</v>
      </c>
      <c r="M4816" t="s">
        <v>1094</v>
      </c>
      <c r="N4816" t="str">
        <f>VLOOKUP(M4816,'BASE ARTICLE SAMUEL 25012023 v1'!$A$2:$B$1287,2,FALSE)</f>
        <v>AN</v>
      </c>
      <c r="O4816">
        <f t="shared" si="591"/>
        <v>2.88</v>
      </c>
    </row>
    <row r="4817" spans="1:15" outlineLevel="2" x14ac:dyDescent="0.25">
      <c r="A4817" t="s">
        <v>1929</v>
      </c>
      <c r="B4817" s="74" t="str">
        <f t="shared" si="592"/>
        <v>RMESPR</v>
      </c>
      <c r="E4817">
        <v>1</v>
      </c>
      <c r="F4817" t="s">
        <v>1561</v>
      </c>
      <c r="G4817" s="71">
        <f>VLOOKUP(M4817,'BASE ARTICLE SAMUEL 25012023 v1'!$A$1:$F$1287,6,FALSE)</f>
        <v>0.13</v>
      </c>
      <c r="H4817" s="6">
        <f>VLOOKUP(M4817,'BASE ARTICLE SAMUEL 25012023 v2'!$A$1:$H$1287,8,FALSE)</f>
        <v>0.13</v>
      </c>
      <c r="I4817">
        <v>4.1900000000000004</v>
      </c>
      <c r="J4817">
        <f t="shared" si="593"/>
        <v>4.1900000000000004</v>
      </c>
      <c r="K4817" s="6">
        <f>VLOOKUP(M4817,'BASE ARTICLE SAMUEL 25012023 v2'!$A$1:$K$1287,11,FALSE)</f>
        <v>0.19000000500000003</v>
      </c>
      <c r="L4817" s="6">
        <f t="shared" si="594"/>
        <v>0.19000000500000003</v>
      </c>
      <c r="M4817" t="s">
        <v>1560</v>
      </c>
      <c r="N4817" t="str">
        <f>VLOOKUP(M4817,'BASE ARTICLE SAMUEL 25012023 v1'!$A$2:$B$1287,2,FALSE)</f>
        <v>AN</v>
      </c>
      <c r="O4817">
        <f t="shared" si="591"/>
        <v>0.13</v>
      </c>
    </row>
    <row r="4818" spans="1:15" outlineLevel="1" x14ac:dyDescent="0.25">
      <c r="A4818" s="74" t="s">
        <v>4383</v>
      </c>
      <c r="B4818" s="74" t="str">
        <f t="shared" si="592"/>
        <v>KITALARMESPR</v>
      </c>
      <c r="H4818" s="6" t="e">
        <f>VLOOKUP(M4818,'BASE ARTICLE SAMUEL 25012023 v2'!$A$1:$H$1287,8,FALSE)</f>
        <v>#N/A</v>
      </c>
      <c r="K4818" s="6" t="e">
        <f>VLOOKUP(M4818,'BASE ARTICLE SAMUEL 25012023 v2'!$A$1:$K$1287,11,FALSE)</f>
        <v>#N/A</v>
      </c>
      <c r="L4818" s="6">
        <f>SUBTOTAL(9,L4810:L4817)</f>
        <v>56.951500006000003</v>
      </c>
      <c r="O4818">
        <f>SUBTOTAL(9,O4810:O4817)</f>
        <v>37.183000000000007</v>
      </c>
    </row>
    <row r="4819" spans="1:15" outlineLevel="2" x14ac:dyDescent="0.25">
      <c r="A4819" t="s">
        <v>2334</v>
      </c>
      <c r="B4819" s="74" t="str">
        <f t="shared" si="592"/>
        <v>1500-A</v>
      </c>
      <c r="E4819">
        <v>1</v>
      </c>
      <c r="F4819" t="s">
        <v>582</v>
      </c>
      <c r="G4819" s="71">
        <f>VLOOKUP(M4819,'BASE ARTICLE SAMUEL 25012023 v1'!$A$1:$F$1287,6,FALSE)</f>
        <v>1.5</v>
      </c>
      <c r="H4819" s="6">
        <f>VLOOKUP(M4819,'BASE ARTICLE SAMUEL 25012023 v2'!$A$1:$H$1287,8,FALSE)</f>
        <v>1.5</v>
      </c>
      <c r="I4819">
        <v>2.2400000000000002</v>
      </c>
      <c r="J4819">
        <f t="shared" ref="J4819:J4838" si="595">E4819*I4819</f>
        <v>2.2400000000000002</v>
      </c>
      <c r="K4819" s="6">
        <f>VLOOKUP(M4819,'BASE ARTICLE SAMUEL 25012023 v2'!$A$1:$K$1287,11,FALSE)</f>
        <v>2.25</v>
      </c>
      <c r="L4819" s="6">
        <f t="shared" ref="L4819:L4838" si="596">E4819*K4819</f>
        <v>2.25</v>
      </c>
      <c r="M4819">
        <v>101007</v>
      </c>
      <c r="N4819" t="str">
        <f>VLOOKUP(M4819,'BASE ARTICLE SAMUEL 25012023 v1'!$A$2:$B$1287,2,FALSE)</f>
        <v>AN</v>
      </c>
      <c r="O4819">
        <f t="shared" si="591"/>
        <v>1.5</v>
      </c>
    </row>
    <row r="4820" spans="1:15" outlineLevel="2" x14ac:dyDescent="0.25">
      <c r="A4820" t="s">
        <v>2334</v>
      </c>
      <c r="B4820" s="74" t="str">
        <f t="shared" si="592"/>
        <v>1500-A</v>
      </c>
      <c r="E4820">
        <v>1</v>
      </c>
      <c r="F4820" t="s">
        <v>476</v>
      </c>
      <c r="G4820" s="71">
        <f>VLOOKUP(M4820,'BASE ARTICLE SAMUEL 25012023 v1'!$A$1:$F$1287,6,FALSE)</f>
        <v>14.38</v>
      </c>
      <c r="H4820" s="6">
        <f>VLOOKUP(M4820,'BASE ARTICLE SAMUEL 25012023 v2'!$A$1:$H$1287,8,FALSE)</f>
        <v>14.38</v>
      </c>
      <c r="I4820">
        <v>20.309999999999999</v>
      </c>
      <c r="J4820">
        <f t="shared" si="595"/>
        <v>20.309999999999999</v>
      </c>
      <c r="K4820" s="6">
        <f>VLOOKUP(M4820,'BASE ARTICLE SAMUEL 25012023 v2'!$A$1:$K$1287,11,FALSE)</f>
        <v>21.57</v>
      </c>
      <c r="L4820" s="6">
        <f t="shared" si="596"/>
        <v>21.57</v>
      </c>
      <c r="M4820">
        <v>1510041</v>
      </c>
      <c r="N4820" t="str">
        <f>VLOOKUP(M4820,'BASE ARTICLE SAMUEL 25012023 v1'!$A$2:$B$1287,2,FALSE)</f>
        <v>AS</v>
      </c>
      <c r="O4820">
        <f t="shared" si="591"/>
        <v>14.38</v>
      </c>
    </row>
    <row r="4821" spans="1:15" outlineLevel="2" x14ac:dyDescent="0.25">
      <c r="A4821" t="s">
        <v>2334</v>
      </c>
      <c r="B4821" s="74" t="str">
        <f t="shared" si="592"/>
        <v>1500-A</v>
      </c>
      <c r="E4821">
        <v>1.8</v>
      </c>
      <c r="F4821" t="s">
        <v>577</v>
      </c>
      <c r="G4821" s="71">
        <f>VLOOKUP(M4821,'BASE ARTICLE SAMUEL 25012023 v1'!$A$1:$F$1287,6,FALSE)</f>
        <v>3.2</v>
      </c>
      <c r="H4821" s="6">
        <f>VLOOKUP(M4821,'BASE ARTICLE SAMUEL 25012023 v2'!$A$1:$H$1287,8,FALSE)</f>
        <v>3.2</v>
      </c>
      <c r="I4821">
        <v>4.3499999999999996</v>
      </c>
      <c r="J4821">
        <f t="shared" si="595"/>
        <v>7.8299999999999992</v>
      </c>
      <c r="K4821" s="6">
        <f>VLOOKUP(M4821,'BASE ARTICLE SAMUEL 25012023 v2'!$A$1:$K$1287,11,FALSE)</f>
        <v>4.8000000000000007</v>
      </c>
      <c r="L4821" s="6">
        <f t="shared" si="596"/>
        <v>8.6400000000000023</v>
      </c>
      <c r="M4821" t="s">
        <v>576</v>
      </c>
      <c r="N4821" t="str">
        <f>VLOOKUP(M4821,'BASE ARTICLE SAMUEL 25012023 v1'!$A$2:$B$1287,2,FALSE)</f>
        <v>AN</v>
      </c>
      <c r="O4821">
        <f t="shared" si="591"/>
        <v>5.7600000000000007</v>
      </c>
    </row>
    <row r="4822" spans="1:15" outlineLevel="2" x14ac:dyDescent="0.25">
      <c r="A4822" t="s">
        <v>2334</v>
      </c>
      <c r="B4822" s="74" t="str">
        <f t="shared" si="592"/>
        <v>1500-A</v>
      </c>
      <c r="E4822">
        <v>1</v>
      </c>
      <c r="F4822" t="s">
        <v>1550</v>
      </c>
      <c r="G4822" s="71">
        <f>VLOOKUP(M4822,'BASE ARTICLE SAMUEL 25012023 v1'!$A$1:$F$1287,6,FALSE)</f>
        <v>5</v>
      </c>
      <c r="H4822" s="6">
        <f>VLOOKUP(M4822,'BASE ARTICLE SAMUEL 25012023 v2'!$A$1:$H$1287,8,FALSE)</f>
        <v>5</v>
      </c>
      <c r="I4822">
        <v>8.51</v>
      </c>
      <c r="J4822">
        <f t="shared" si="595"/>
        <v>8.51</v>
      </c>
      <c r="K4822" s="6">
        <f>VLOOKUP(M4822,'BASE ARTICLE SAMUEL 25012023 v2'!$A$1:$K$1287,11,FALSE)</f>
        <v>5.5</v>
      </c>
      <c r="L4822" s="6">
        <f t="shared" si="596"/>
        <v>5.5</v>
      </c>
      <c r="M4822" t="s">
        <v>1549</v>
      </c>
      <c r="N4822" t="str">
        <f>VLOOKUP(M4822,'BASE ARTICLE SAMUEL 25012023 v1'!$A$2:$B$1287,2,FALSE)</f>
        <v>AN</v>
      </c>
      <c r="O4822">
        <f t="shared" si="591"/>
        <v>5</v>
      </c>
    </row>
    <row r="4823" spans="1:15" outlineLevel="2" x14ac:dyDescent="0.25">
      <c r="A4823" t="s">
        <v>2334</v>
      </c>
      <c r="B4823" s="74" t="str">
        <f t="shared" si="592"/>
        <v>1500-A</v>
      </c>
      <c r="E4823">
        <v>1</v>
      </c>
      <c r="F4823" t="s">
        <v>1160</v>
      </c>
      <c r="G4823" s="71">
        <f>VLOOKUP(M4823,'BASE ARTICLE SAMUEL 25012023 v1'!$A$1:$F$1287,6,FALSE)</f>
        <v>1.2</v>
      </c>
      <c r="H4823" s="6">
        <f>VLOOKUP(M4823,'BASE ARTICLE SAMUEL 25012023 v2'!$A$1:$H$1287,8,FALSE)</f>
        <v>1.2</v>
      </c>
      <c r="I4823">
        <v>1.57</v>
      </c>
      <c r="J4823">
        <f t="shared" si="595"/>
        <v>1.57</v>
      </c>
      <c r="K4823" s="6">
        <f>VLOOKUP(M4823,'BASE ARTICLE SAMUEL 25012023 v2'!$A$1:$K$1287,11,FALSE)</f>
        <v>2.4</v>
      </c>
      <c r="L4823" s="6">
        <f t="shared" si="596"/>
        <v>2.4</v>
      </c>
      <c r="M4823">
        <v>9600000618</v>
      </c>
      <c r="N4823" t="str">
        <f>VLOOKUP(M4823,'BASE ARTICLE SAMUEL 25012023 v1'!$A$2:$B$1287,2,FALSE)</f>
        <v>AN</v>
      </c>
      <c r="O4823">
        <f t="shared" si="591"/>
        <v>1.2</v>
      </c>
    </row>
    <row r="4824" spans="1:15" outlineLevel="2" x14ac:dyDescent="0.25">
      <c r="A4824" t="s">
        <v>2334</v>
      </c>
      <c r="B4824" s="74" t="str">
        <f t="shared" si="592"/>
        <v>1500-A</v>
      </c>
      <c r="E4824">
        <v>1</v>
      </c>
      <c r="F4824" t="s">
        <v>610</v>
      </c>
      <c r="G4824" s="71">
        <f>VLOOKUP(M4824,'BASE ARTICLE SAMUEL 25012023 v1'!$A$1:$F$1287,6,FALSE)</f>
        <v>0.54</v>
      </c>
      <c r="H4824" s="6">
        <f>VLOOKUP(M4824,'BASE ARTICLE SAMUEL 25012023 v2'!$A$1:$H$1287,8,FALSE)</f>
        <v>0.52100000000000002</v>
      </c>
      <c r="I4824">
        <v>0.6</v>
      </c>
      <c r="J4824">
        <f t="shared" si="595"/>
        <v>0.6</v>
      </c>
      <c r="K4824" s="6">
        <f>VLOOKUP(M4824,'BASE ARTICLE SAMUEL 25012023 v2'!$A$1:$K$1287,11,FALSE)</f>
        <v>0.65125</v>
      </c>
      <c r="L4824" s="6">
        <f t="shared" si="596"/>
        <v>0.65125</v>
      </c>
      <c r="M4824" t="s">
        <v>609</v>
      </c>
      <c r="N4824" t="str">
        <f>VLOOKUP(M4824,'BASE ARTICLE SAMUEL 25012023 v1'!$A$2:$B$1287,2,FALSE)</f>
        <v>AS</v>
      </c>
      <c r="O4824">
        <f t="shared" si="591"/>
        <v>0.52100000000000002</v>
      </c>
    </row>
    <row r="4825" spans="1:15" outlineLevel="2" x14ac:dyDescent="0.25">
      <c r="A4825" t="s">
        <v>2334</v>
      </c>
      <c r="B4825" s="74" t="str">
        <f t="shared" si="592"/>
        <v>1500-A</v>
      </c>
      <c r="E4825">
        <v>1</v>
      </c>
      <c r="F4825" t="s">
        <v>2484</v>
      </c>
      <c r="G4825" s="71">
        <f>VLOOKUP(M4825,'BASE ARTICLE SAMUEL 25012023 v1'!$A$1:$F$1287,6,FALSE)</f>
        <v>1.32</v>
      </c>
      <c r="H4825" s="6">
        <f>VLOOKUP(M4825,'BASE ARTICLE SAMUEL 25012023 v2'!$A$1:$H$1287,8,FALSE)</f>
        <v>1.32</v>
      </c>
      <c r="I4825">
        <v>8.51</v>
      </c>
      <c r="J4825">
        <f t="shared" si="595"/>
        <v>8.51</v>
      </c>
      <c r="K4825" s="6">
        <f>VLOOKUP(M4825,'BASE ARTICLE SAMUEL 25012023 v2'!$A$1:$K$1287,11,FALSE)</f>
        <v>1.4520000000000002</v>
      </c>
      <c r="L4825" s="6">
        <f t="shared" si="596"/>
        <v>1.4520000000000002</v>
      </c>
      <c r="M4825" t="s">
        <v>2483</v>
      </c>
      <c r="N4825" t="str">
        <f>VLOOKUP(M4825,'BASE ARTICLE SAMUEL 25012023 v1'!$A$2:$B$1287,2,FALSE)</f>
        <v>AN</v>
      </c>
      <c r="O4825">
        <f t="shared" si="591"/>
        <v>1.32</v>
      </c>
    </row>
    <row r="4826" spans="1:15" outlineLevel="2" x14ac:dyDescent="0.25">
      <c r="A4826" t="s">
        <v>2334</v>
      </c>
      <c r="B4826" s="74" t="str">
        <f t="shared" si="592"/>
        <v>1500-A</v>
      </c>
      <c r="E4826">
        <v>1</v>
      </c>
      <c r="F4826" t="s">
        <v>1110</v>
      </c>
      <c r="G4826" s="71">
        <f>VLOOKUP(M4826,'BASE ARTICLE SAMUEL 25012023 v1'!$A$1:$F$1287,6,FALSE)</f>
        <v>199.65</v>
      </c>
      <c r="H4826" s="6">
        <f>VLOOKUP(M4826,'BASE ARTICLE SAMUEL 25012023 v2'!$A$1:$H$1287,8,FALSE)</f>
        <v>199.65</v>
      </c>
      <c r="I4826">
        <v>0</v>
      </c>
      <c r="J4826">
        <f t="shared" si="595"/>
        <v>0</v>
      </c>
      <c r="K4826" s="6">
        <f>VLOOKUP(M4826,'BASE ARTICLE SAMUEL 25012023 v2'!$A$1:$K$1287,11,FALSE)</f>
        <v>299.47500000000002</v>
      </c>
      <c r="L4826" s="6">
        <f t="shared" si="596"/>
        <v>299.47500000000002</v>
      </c>
      <c r="M4826" t="s">
        <v>1109</v>
      </c>
      <c r="N4826" t="str">
        <f>VLOOKUP(M4826,'BASE ARTICLE SAMUEL 25012023 v1'!$A$2:$B$1287,2,FALSE)</f>
        <v>AN</v>
      </c>
      <c r="O4826">
        <f t="shared" si="591"/>
        <v>199.65</v>
      </c>
    </row>
    <row r="4827" spans="1:15" outlineLevel="2" x14ac:dyDescent="0.25">
      <c r="A4827" t="s">
        <v>2334</v>
      </c>
      <c r="B4827" s="74" t="str">
        <f t="shared" si="592"/>
        <v>1500-A</v>
      </c>
      <c r="E4827">
        <v>1</v>
      </c>
      <c r="F4827" t="s">
        <v>1670</v>
      </c>
      <c r="G4827" s="71">
        <f>VLOOKUP(M4827,'BASE ARTICLE SAMUEL 25012023 v1'!$A$1:$F$1287,6,FALSE)</f>
        <v>7.0000000000000007E-2</v>
      </c>
      <c r="H4827" s="6">
        <f>VLOOKUP(M4827,'BASE ARTICLE SAMUEL 25012023 v2'!$A$1:$H$1287,8,FALSE)</f>
        <v>7.0000000000000007E-2</v>
      </c>
      <c r="I4827">
        <v>0.08</v>
      </c>
      <c r="J4827">
        <f t="shared" si="595"/>
        <v>0.08</v>
      </c>
      <c r="K4827" s="6">
        <f>VLOOKUP(M4827,'BASE ARTICLE SAMUEL 25012023 v2'!$A$1:$K$1287,11,FALSE)</f>
        <v>0.11200000000000002</v>
      </c>
      <c r="L4827" s="6">
        <f t="shared" si="596"/>
        <v>0.11200000000000002</v>
      </c>
      <c r="M4827" t="s">
        <v>1669</v>
      </c>
      <c r="N4827" t="str">
        <f>VLOOKUP(M4827,'BASE ARTICLE SAMUEL 25012023 v1'!$A$2:$B$1287,2,FALSE)</f>
        <v>AN</v>
      </c>
      <c r="O4827">
        <f t="shared" si="591"/>
        <v>7.0000000000000007E-2</v>
      </c>
    </row>
    <row r="4828" spans="1:15" outlineLevel="2" x14ac:dyDescent="0.25">
      <c r="A4828" t="s">
        <v>2334</v>
      </c>
      <c r="B4828" s="74" t="str">
        <f t="shared" si="592"/>
        <v>1500-A</v>
      </c>
      <c r="E4828">
        <v>1</v>
      </c>
      <c r="F4828" t="s">
        <v>626</v>
      </c>
      <c r="G4828" s="71">
        <f>VLOOKUP(M4828,'BASE ARTICLE SAMUEL 25012023 v1'!$A$1:$F$1287,6,FALSE)</f>
        <v>0.79</v>
      </c>
      <c r="H4828" s="6">
        <f>VLOOKUP(M4828,'BASE ARTICLE SAMUEL 25012023 v2'!$A$1:$H$1287,8,FALSE)</f>
        <v>0.80800000000000005</v>
      </c>
      <c r="I4828">
        <v>1.19</v>
      </c>
      <c r="J4828">
        <f t="shared" si="595"/>
        <v>1.19</v>
      </c>
      <c r="K4828" s="6">
        <f>VLOOKUP(M4828,'BASE ARTICLE SAMUEL 25012023 v2'!$A$1:$K$1287,11,FALSE)</f>
        <v>1.2120000000000002</v>
      </c>
      <c r="L4828" s="6">
        <f t="shared" si="596"/>
        <v>1.2120000000000002</v>
      </c>
      <c r="M4828" t="s">
        <v>625</v>
      </c>
      <c r="N4828" t="str">
        <f>VLOOKUP(M4828,'BASE ARTICLE SAMUEL 25012023 v1'!$A$2:$B$1287,2,FALSE)</f>
        <v>Z</v>
      </c>
      <c r="O4828">
        <f t="shared" si="591"/>
        <v>0.80800000000000005</v>
      </c>
    </row>
    <row r="4829" spans="1:15" outlineLevel="2" x14ac:dyDescent="0.25">
      <c r="A4829" t="s">
        <v>2334</v>
      </c>
      <c r="B4829" s="74" t="str">
        <f t="shared" si="592"/>
        <v>1500-A</v>
      </c>
      <c r="E4829">
        <v>1</v>
      </c>
      <c r="F4829" t="s">
        <v>1668</v>
      </c>
      <c r="G4829" s="71">
        <f>VLOOKUP(M4829,'BASE ARTICLE SAMUEL 25012023 v1'!$A$1:$F$1287,6,FALSE)</f>
        <v>0.6</v>
      </c>
      <c r="H4829" s="6">
        <f>VLOOKUP(M4829,'BASE ARTICLE SAMUEL 25012023 v2'!$A$1:$H$1287,8,FALSE)</f>
        <v>0.6</v>
      </c>
      <c r="I4829">
        <v>0.90200000000000002</v>
      </c>
      <c r="J4829">
        <f t="shared" si="595"/>
        <v>0.90200000000000002</v>
      </c>
      <c r="K4829" s="6">
        <f>VLOOKUP(M4829,'BASE ARTICLE SAMUEL 25012023 v2'!$A$1:$K$1287,11,FALSE)</f>
        <v>0.89999999999999991</v>
      </c>
      <c r="L4829" s="6">
        <f t="shared" si="596"/>
        <v>0.89999999999999991</v>
      </c>
      <c r="M4829" t="s">
        <v>1667</v>
      </c>
      <c r="N4829" t="str">
        <f>VLOOKUP(M4829,'BASE ARTICLE SAMUEL 25012023 v1'!$A$2:$B$1287,2,FALSE)</f>
        <v>AN</v>
      </c>
      <c r="O4829">
        <f t="shared" si="591"/>
        <v>0.6</v>
      </c>
    </row>
    <row r="4830" spans="1:15" outlineLevel="2" x14ac:dyDescent="0.25">
      <c r="A4830" t="s">
        <v>2334</v>
      </c>
      <c r="B4830" s="74" t="str">
        <f t="shared" si="592"/>
        <v>1500-A</v>
      </c>
      <c r="E4830">
        <v>1</v>
      </c>
      <c r="F4830" t="s">
        <v>1930</v>
      </c>
      <c r="G4830" s="71">
        <f>VLOOKUP(M4830,'BASE ARTICLE SAMUEL 25012023 v1'!$A$1:$F$1287,6,FALSE)</f>
        <v>37.68</v>
      </c>
      <c r="H4830" s="6">
        <f>VLOOKUP(M4830,'BASE ARTICLE SAMUEL 25012023 v2'!$A$1:$H$1287,8,FALSE)</f>
        <v>37.183000000000007</v>
      </c>
      <c r="I4830">
        <v>0</v>
      </c>
      <c r="J4830">
        <f t="shared" si="595"/>
        <v>0</v>
      </c>
      <c r="K4830" s="6">
        <f>VLOOKUP(M4830,'BASE ARTICLE SAMUEL 25012023 v2'!$A$1:$K$1287,11,FALSE)</f>
        <v>46.478750000000005</v>
      </c>
      <c r="L4830" s="6">
        <f t="shared" si="596"/>
        <v>46.478750000000005</v>
      </c>
      <c r="M4830" t="s">
        <v>1929</v>
      </c>
      <c r="N4830" t="str">
        <f>VLOOKUP(M4830,'BASE ARTICLE SAMUEL 25012023 v1'!$A$2:$B$1287,2,FALSE)</f>
        <v>AA</v>
      </c>
      <c r="O4830">
        <f t="shared" si="591"/>
        <v>37.183000000000007</v>
      </c>
    </row>
    <row r="4831" spans="1:15" outlineLevel="2" x14ac:dyDescent="0.25">
      <c r="A4831" t="s">
        <v>2334</v>
      </c>
      <c r="B4831" s="74" t="str">
        <f t="shared" si="592"/>
        <v>1500-A</v>
      </c>
      <c r="E4831">
        <v>1</v>
      </c>
      <c r="F4831" t="s">
        <v>2088</v>
      </c>
      <c r="G4831" s="71">
        <f>VLOOKUP(M4831,'BASE ARTICLE SAMUEL 25012023 v1'!$A$1:$F$1287,6,FALSE)</f>
        <v>83.55</v>
      </c>
      <c r="H4831" s="6">
        <f>VLOOKUP(M4831,'BASE ARTICLE SAMUEL 25012023 v2'!$A$1:$H$1287,8,FALSE)</f>
        <v>28.99</v>
      </c>
      <c r="I4831">
        <v>2.2400000000000002</v>
      </c>
      <c r="J4831">
        <f t="shared" si="595"/>
        <v>2.2400000000000002</v>
      </c>
      <c r="K4831" s="6">
        <f>VLOOKUP(M4831,'BASE ARTICLE SAMUEL 25012023 v2'!$A$1:$K$1287,11,FALSE)</f>
        <v>45.564999999999998</v>
      </c>
      <c r="L4831" s="6">
        <f t="shared" si="596"/>
        <v>45.564999999999998</v>
      </c>
      <c r="M4831" t="s">
        <v>2087</v>
      </c>
      <c r="N4831" t="str">
        <f>VLOOKUP(M4831,'BASE ARTICLE SAMUEL 25012023 v1'!$A$2:$B$1287,2,FALSE)</f>
        <v>AF</v>
      </c>
      <c r="O4831">
        <f t="shared" ref="O4831:O4898" si="597">E4831*H4831</f>
        <v>28.99</v>
      </c>
    </row>
    <row r="4832" spans="1:15" outlineLevel="2" x14ac:dyDescent="0.25">
      <c r="A4832" t="s">
        <v>2334</v>
      </c>
      <c r="B4832" s="74" t="str">
        <f t="shared" si="592"/>
        <v>1500-A</v>
      </c>
      <c r="E4832">
        <v>1</v>
      </c>
      <c r="F4832" t="s">
        <v>3926</v>
      </c>
      <c r="G4832" s="71">
        <f>VLOOKUP(M4832,'BASE ARTICLE SAMUEL 25012023 v1'!$A$1:$F$1287,6,FALSE)</f>
        <v>0.94</v>
      </c>
      <c r="H4832" s="6">
        <f>VLOOKUP(M4832,'BASE ARTICLE SAMUEL 25012023 v2'!$A$1:$H$1287,8,FALSE)</f>
        <v>0.94</v>
      </c>
      <c r="I4832">
        <v>4.87</v>
      </c>
      <c r="J4832">
        <f t="shared" si="595"/>
        <v>4.87</v>
      </c>
      <c r="K4832" s="6">
        <f>VLOOKUP(M4832,'BASE ARTICLE SAMUEL 25012023 v2'!$A$1:$K$1287,11,FALSE)</f>
        <v>1.41</v>
      </c>
      <c r="L4832" s="6">
        <f t="shared" si="596"/>
        <v>1.41</v>
      </c>
      <c r="M4832" t="s">
        <v>68</v>
      </c>
      <c r="N4832" t="str">
        <f>VLOOKUP(M4832,'BASE ARTICLE SAMUEL 25012023 v1'!$A$2:$B$1287,2,FALSE)</f>
        <v>AS</v>
      </c>
      <c r="O4832">
        <f t="shared" si="597"/>
        <v>0.94</v>
      </c>
    </row>
    <row r="4833" spans="1:15" outlineLevel="2" x14ac:dyDescent="0.25">
      <c r="A4833" t="s">
        <v>2334</v>
      </c>
      <c r="B4833" s="74" t="str">
        <f t="shared" si="592"/>
        <v>1500-A</v>
      </c>
      <c r="E4833">
        <v>1</v>
      </c>
      <c r="F4833" t="s">
        <v>3927</v>
      </c>
      <c r="G4833" s="71">
        <f>VLOOKUP(M4833,'BASE ARTICLE SAMUEL 25012023 v1'!$A$1:$F$1287,6,FALSE)</f>
        <v>0.92</v>
      </c>
      <c r="H4833" s="6">
        <f>VLOOKUP(M4833,'BASE ARTICLE SAMUEL 25012023 v2'!$A$1:$H$1287,8,FALSE)</f>
        <v>0.92</v>
      </c>
      <c r="I4833">
        <v>4.9400000000000004</v>
      </c>
      <c r="J4833">
        <f t="shared" si="595"/>
        <v>4.9400000000000004</v>
      </c>
      <c r="K4833" s="6">
        <f>VLOOKUP(M4833,'BASE ARTICLE SAMUEL 25012023 v2'!$A$1:$K$1287,11,FALSE)</f>
        <v>1.3800000000000001</v>
      </c>
      <c r="L4833" s="6">
        <f t="shared" si="596"/>
        <v>1.3800000000000001</v>
      </c>
      <c r="M4833" t="s">
        <v>44</v>
      </c>
      <c r="N4833" t="str">
        <f>VLOOKUP(M4833,'BASE ARTICLE SAMUEL 25012023 v1'!$A$2:$B$1287,2,FALSE)</f>
        <v>AS</v>
      </c>
      <c r="O4833">
        <f t="shared" si="597"/>
        <v>0.92</v>
      </c>
    </row>
    <row r="4834" spans="1:15" outlineLevel="2" x14ac:dyDescent="0.25">
      <c r="A4834" t="s">
        <v>2334</v>
      </c>
      <c r="B4834" s="74" t="str">
        <f t="shared" si="592"/>
        <v>1500-A</v>
      </c>
      <c r="E4834">
        <v>0.54</v>
      </c>
      <c r="F4834" t="s">
        <v>1604</v>
      </c>
      <c r="G4834" s="71">
        <f>VLOOKUP(M4834,'BASE ARTICLE SAMUEL 25012023 v1'!$A$1:$F$1287,6,FALSE)</f>
        <v>50</v>
      </c>
      <c r="H4834" s="6">
        <f>VLOOKUP(M4834,'BASE ARTICLE SAMUEL 25012023 v2'!$A$1:$H$1287,8,FALSE)</f>
        <v>0</v>
      </c>
      <c r="I4834">
        <v>75</v>
      </c>
      <c r="J4834">
        <f t="shared" si="595"/>
        <v>40.5</v>
      </c>
      <c r="K4834" s="6">
        <f>VLOOKUP(M4834,'BASE ARTICLE SAMUEL 25012023 v2'!$A$1:$K$1287,11,FALSE)</f>
        <v>75</v>
      </c>
      <c r="L4834" s="6">
        <f t="shared" si="596"/>
        <v>40.5</v>
      </c>
      <c r="M4834" t="s">
        <v>1603</v>
      </c>
      <c r="N4834" t="str">
        <f>VLOOKUP(M4834,'BASE ARTICLE SAMUEL 25012023 v1'!$A$2:$B$1287,2,FALSE)</f>
        <v>AN</v>
      </c>
      <c r="O4834">
        <f t="shared" si="597"/>
        <v>0</v>
      </c>
    </row>
    <row r="4835" spans="1:15" outlineLevel="2" x14ac:dyDescent="0.25">
      <c r="A4835" t="s">
        <v>2334</v>
      </c>
      <c r="B4835" s="74" t="str">
        <f t="shared" si="592"/>
        <v>1500-A</v>
      </c>
      <c r="E4835">
        <v>1</v>
      </c>
      <c r="F4835" t="s">
        <v>475</v>
      </c>
      <c r="G4835" s="71">
        <f>VLOOKUP(M4835,'BASE ARTICLE SAMUEL 25012023 v1'!$A$1:$F$1287,6,FALSE)</f>
        <v>88</v>
      </c>
      <c r="H4835" s="6">
        <f>VLOOKUP(M4835,'BASE ARTICLE SAMUEL 25012023 v2'!$A$1:$H$1287,8,FALSE)</f>
        <v>88</v>
      </c>
      <c r="I4835">
        <v>119.89</v>
      </c>
      <c r="J4835">
        <f t="shared" si="595"/>
        <v>119.89</v>
      </c>
      <c r="K4835" s="6">
        <f>VLOOKUP(M4835,'BASE ARTICLE SAMUEL 25012023 v2'!$A$1:$K$1287,11,FALSE)</f>
        <v>132</v>
      </c>
      <c r="L4835" s="6">
        <f t="shared" si="596"/>
        <v>132</v>
      </c>
      <c r="M4835" t="s">
        <v>474</v>
      </c>
      <c r="N4835" t="str">
        <f>VLOOKUP(M4835,'BASE ARTICLE SAMUEL 25012023 v1'!$A$2:$B$1287,2,FALSE)</f>
        <v>AS</v>
      </c>
      <c r="O4835">
        <f t="shared" si="597"/>
        <v>88</v>
      </c>
    </row>
    <row r="4836" spans="1:15" outlineLevel="2" x14ac:dyDescent="0.25">
      <c r="A4836" t="s">
        <v>2334</v>
      </c>
      <c r="B4836" s="74" t="str">
        <f t="shared" si="592"/>
        <v>1500-A</v>
      </c>
      <c r="E4836">
        <v>1.3</v>
      </c>
      <c r="F4836" t="s">
        <v>3943</v>
      </c>
      <c r="G4836" s="71">
        <f>VLOOKUP(M4836,'BASE ARTICLE SAMUEL 25012023 v1'!$A$1:$F$1287,6,FALSE)</f>
        <v>2.16</v>
      </c>
      <c r="H4836" s="6">
        <f>VLOOKUP(M4836,'BASE ARTICLE SAMUEL 25012023 v2'!$A$1:$H$1287,8,FALSE)</f>
        <v>2.1760000000000002</v>
      </c>
      <c r="I4836">
        <v>5.59</v>
      </c>
      <c r="J4836">
        <f t="shared" si="595"/>
        <v>7.2670000000000003</v>
      </c>
      <c r="K4836" s="6">
        <f>VLOOKUP(M4836,'BASE ARTICLE SAMUEL 25012023 v2'!$A$1:$K$1287,11,FALSE)</f>
        <v>8.6822400000000002</v>
      </c>
      <c r="L4836" s="6">
        <f t="shared" si="596"/>
        <v>11.286912000000001</v>
      </c>
      <c r="M4836" t="s">
        <v>563</v>
      </c>
      <c r="N4836" t="str">
        <f>VLOOKUP(M4836,'BASE ARTICLE SAMUEL 25012023 v1'!$A$2:$B$1287,2,FALSE)</f>
        <v>AN</v>
      </c>
      <c r="O4836">
        <f t="shared" si="597"/>
        <v>2.8288000000000002</v>
      </c>
    </row>
    <row r="4837" spans="1:15" outlineLevel="2" x14ac:dyDescent="0.25">
      <c r="A4837" t="s">
        <v>2334</v>
      </c>
      <c r="B4837" s="74" t="str">
        <f t="shared" si="592"/>
        <v>1500-A</v>
      </c>
      <c r="E4837">
        <v>1</v>
      </c>
      <c r="F4837" t="s">
        <v>916</v>
      </c>
      <c r="G4837" s="71">
        <f>VLOOKUP(M4837,'BASE ARTICLE SAMUEL 25012023 v1'!$A$1:$F$1287,6,FALSE)</f>
        <v>4.04</v>
      </c>
      <c r="H4837" s="6">
        <f>VLOOKUP(M4837,'BASE ARTICLE SAMUEL 25012023 v2'!$A$1:$H$1287,8,FALSE)</f>
        <v>4.04</v>
      </c>
      <c r="I4837">
        <v>6.93</v>
      </c>
      <c r="J4837">
        <f t="shared" si="595"/>
        <v>6.93</v>
      </c>
      <c r="K4837" s="6">
        <f>VLOOKUP(M4837,'BASE ARTICLE SAMUEL 25012023 v2'!$A$1:$K$1287,11,FALSE)</f>
        <v>5.3732000000000006</v>
      </c>
      <c r="L4837" s="6">
        <f t="shared" si="596"/>
        <v>5.3732000000000006</v>
      </c>
      <c r="M4837" t="s">
        <v>915</v>
      </c>
      <c r="N4837" t="str">
        <f>VLOOKUP(M4837,'BASE ARTICLE SAMUEL 25012023 v1'!$A$2:$B$1287,2,FALSE)</f>
        <v>AN</v>
      </c>
      <c r="O4837">
        <f t="shared" si="597"/>
        <v>4.04</v>
      </c>
    </row>
    <row r="4838" spans="1:15" outlineLevel="2" x14ac:dyDescent="0.25">
      <c r="A4838" t="s">
        <v>2334</v>
      </c>
      <c r="B4838" s="74" t="str">
        <f t="shared" si="592"/>
        <v>1500-A</v>
      </c>
      <c r="E4838">
        <v>1</v>
      </c>
      <c r="F4838" t="s">
        <v>568</v>
      </c>
      <c r="G4838" s="71">
        <f>VLOOKUP(M4838,'BASE ARTICLE SAMUEL 25012023 v1'!$A$1:$F$1287,6,FALSE)</f>
        <v>7.72</v>
      </c>
      <c r="H4838" s="6">
        <f>VLOOKUP(M4838,'BASE ARTICLE SAMUEL 25012023 v2'!$A$1:$H$1287,8,FALSE)</f>
        <v>8</v>
      </c>
      <c r="I4838">
        <v>2.2400000000000002</v>
      </c>
      <c r="J4838">
        <f t="shared" si="595"/>
        <v>2.2400000000000002</v>
      </c>
      <c r="K4838" s="6">
        <f>VLOOKUP(M4838,'BASE ARTICLE SAMUEL 25012023 v2'!$A$1:$K$1287,11,FALSE)</f>
        <v>10.64</v>
      </c>
      <c r="L4838" s="6">
        <f t="shared" si="596"/>
        <v>10.64</v>
      </c>
      <c r="M4838" t="s">
        <v>567</v>
      </c>
      <c r="N4838" t="str">
        <f>VLOOKUP(M4838,'BASE ARTICLE SAMUEL 25012023 v1'!$A$2:$B$1287,2,FALSE)</f>
        <v>AN</v>
      </c>
      <c r="O4838">
        <f t="shared" si="597"/>
        <v>8</v>
      </c>
    </row>
    <row r="4839" spans="1:15" outlineLevel="1" x14ac:dyDescent="0.25">
      <c r="A4839" s="74" t="s">
        <v>4384</v>
      </c>
      <c r="B4839" s="74" t="str">
        <f t="shared" si="592"/>
        <v>ECSPR-1500-A</v>
      </c>
      <c r="H4839" s="6" t="e">
        <f>VLOOKUP(M4839,'BASE ARTICLE SAMUEL 25012023 v2'!$A$1:$H$1287,8,FALSE)</f>
        <v>#N/A</v>
      </c>
      <c r="K4839" s="6" t="e">
        <f>VLOOKUP(M4839,'BASE ARTICLE SAMUEL 25012023 v2'!$A$1:$K$1287,11,FALSE)</f>
        <v>#N/A</v>
      </c>
      <c r="L4839" s="6">
        <f>SUBTOTAL(9,L4819:L4838)</f>
        <v>638.79611200000011</v>
      </c>
      <c r="O4839">
        <f>SUBTOTAL(9,O4819:O4838)</f>
        <v>401.71080000000006</v>
      </c>
    </row>
    <row r="4840" spans="1:15" outlineLevel="2" x14ac:dyDescent="0.25">
      <c r="A4840" t="s">
        <v>2600</v>
      </c>
      <c r="B4840" s="74" t="str">
        <f t="shared" si="592"/>
        <v>1500-A-BEST3</v>
      </c>
      <c r="E4840">
        <v>1</v>
      </c>
      <c r="F4840" t="s">
        <v>582</v>
      </c>
      <c r="G4840" s="71">
        <f>VLOOKUP(M4840,'BASE ARTICLE SAMUEL 25012023 v1'!$A$1:$F$1287,6,FALSE)</f>
        <v>1.5</v>
      </c>
      <c r="H4840" s="6">
        <f>VLOOKUP(M4840,'BASE ARTICLE SAMUEL 25012023 v2'!$A$1:$H$1287,8,FALSE)</f>
        <v>1.5</v>
      </c>
      <c r="I4840">
        <v>2.2400000000000002</v>
      </c>
      <c r="J4840">
        <f t="shared" ref="J4840:J4859" si="598">E4840*I4840</f>
        <v>2.2400000000000002</v>
      </c>
      <c r="K4840" s="6">
        <f>VLOOKUP(M4840,'BASE ARTICLE SAMUEL 25012023 v2'!$A$1:$K$1287,11,FALSE)</f>
        <v>2.25</v>
      </c>
      <c r="L4840" s="6">
        <f t="shared" ref="L4840:L4859" si="599">E4840*K4840</f>
        <v>2.25</v>
      </c>
      <c r="M4840">
        <v>101007</v>
      </c>
      <c r="N4840" t="str">
        <f>VLOOKUP(M4840,'BASE ARTICLE SAMUEL 25012023 v1'!$A$2:$B$1287,2,FALSE)</f>
        <v>AN</v>
      </c>
      <c r="O4840">
        <f t="shared" si="597"/>
        <v>1.5</v>
      </c>
    </row>
    <row r="4841" spans="1:15" outlineLevel="2" x14ac:dyDescent="0.25">
      <c r="A4841" t="s">
        <v>2600</v>
      </c>
      <c r="B4841" s="74" t="str">
        <f t="shared" si="592"/>
        <v>1500-A-BEST3</v>
      </c>
      <c r="E4841">
        <v>1</v>
      </c>
      <c r="F4841" t="s">
        <v>476</v>
      </c>
      <c r="G4841" s="71">
        <f>VLOOKUP(M4841,'BASE ARTICLE SAMUEL 25012023 v1'!$A$1:$F$1287,6,FALSE)</f>
        <v>14.38</v>
      </c>
      <c r="H4841" s="6">
        <f>VLOOKUP(M4841,'BASE ARTICLE SAMUEL 25012023 v2'!$A$1:$H$1287,8,FALSE)</f>
        <v>14.38</v>
      </c>
      <c r="I4841">
        <v>20.309999999999999</v>
      </c>
      <c r="J4841">
        <f t="shared" si="598"/>
        <v>20.309999999999999</v>
      </c>
      <c r="K4841" s="6">
        <f>VLOOKUP(M4841,'BASE ARTICLE SAMUEL 25012023 v2'!$A$1:$K$1287,11,FALSE)</f>
        <v>21.57</v>
      </c>
      <c r="L4841" s="6">
        <f t="shared" si="599"/>
        <v>21.57</v>
      </c>
      <c r="M4841">
        <v>1510041</v>
      </c>
      <c r="N4841" t="str">
        <f>VLOOKUP(M4841,'BASE ARTICLE SAMUEL 25012023 v1'!$A$2:$B$1287,2,FALSE)</f>
        <v>AS</v>
      </c>
      <c r="O4841">
        <f t="shared" si="597"/>
        <v>14.38</v>
      </c>
    </row>
    <row r="4842" spans="1:15" outlineLevel="2" x14ac:dyDescent="0.25">
      <c r="A4842" t="s">
        <v>2600</v>
      </c>
      <c r="B4842" s="74" t="str">
        <f t="shared" si="592"/>
        <v>1500-A-BEST3</v>
      </c>
      <c r="E4842">
        <v>1.8</v>
      </c>
      <c r="F4842" t="s">
        <v>577</v>
      </c>
      <c r="G4842" s="71">
        <f>VLOOKUP(M4842,'BASE ARTICLE SAMUEL 25012023 v1'!$A$1:$F$1287,6,FALSE)</f>
        <v>3.2</v>
      </c>
      <c r="H4842" s="6">
        <f>VLOOKUP(M4842,'BASE ARTICLE SAMUEL 25012023 v2'!$A$1:$H$1287,8,FALSE)</f>
        <v>3.2</v>
      </c>
      <c r="I4842">
        <v>4.3499999999999996</v>
      </c>
      <c r="J4842">
        <f t="shared" si="598"/>
        <v>7.8299999999999992</v>
      </c>
      <c r="K4842" s="6">
        <f>VLOOKUP(M4842,'BASE ARTICLE SAMUEL 25012023 v2'!$A$1:$K$1287,11,FALSE)</f>
        <v>4.8000000000000007</v>
      </c>
      <c r="L4842" s="6">
        <f t="shared" si="599"/>
        <v>8.6400000000000023</v>
      </c>
      <c r="M4842" t="s">
        <v>576</v>
      </c>
      <c r="N4842" t="str">
        <f>VLOOKUP(M4842,'BASE ARTICLE SAMUEL 25012023 v1'!$A$2:$B$1287,2,FALSE)</f>
        <v>AN</v>
      </c>
      <c r="O4842">
        <f t="shared" si="597"/>
        <v>5.7600000000000007</v>
      </c>
    </row>
    <row r="4843" spans="1:15" outlineLevel="2" x14ac:dyDescent="0.25">
      <c r="A4843" t="s">
        <v>2600</v>
      </c>
      <c r="B4843" s="74" t="str">
        <f t="shared" si="592"/>
        <v>1500-A-BEST3</v>
      </c>
      <c r="E4843">
        <v>1</v>
      </c>
      <c r="F4843" t="s">
        <v>1550</v>
      </c>
      <c r="G4843" s="71">
        <f>VLOOKUP(M4843,'BASE ARTICLE SAMUEL 25012023 v1'!$A$1:$F$1287,6,FALSE)</f>
        <v>5</v>
      </c>
      <c r="H4843" s="6">
        <f>VLOOKUP(M4843,'BASE ARTICLE SAMUEL 25012023 v2'!$A$1:$H$1287,8,FALSE)</f>
        <v>5</v>
      </c>
      <c r="I4843">
        <v>8.51</v>
      </c>
      <c r="J4843">
        <f t="shared" si="598"/>
        <v>8.51</v>
      </c>
      <c r="K4843" s="6">
        <f>VLOOKUP(M4843,'BASE ARTICLE SAMUEL 25012023 v2'!$A$1:$K$1287,11,FALSE)</f>
        <v>5.5</v>
      </c>
      <c r="L4843" s="6">
        <f t="shared" si="599"/>
        <v>5.5</v>
      </c>
      <c r="M4843" t="s">
        <v>1549</v>
      </c>
      <c r="N4843" t="str">
        <f>VLOOKUP(M4843,'BASE ARTICLE SAMUEL 25012023 v1'!$A$2:$B$1287,2,FALSE)</f>
        <v>AN</v>
      </c>
      <c r="O4843">
        <f t="shared" si="597"/>
        <v>5</v>
      </c>
    </row>
    <row r="4844" spans="1:15" outlineLevel="2" x14ac:dyDescent="0.25">
      <c r="A4844" t="s">
        <v>2600</v>
      </c>
      <c r="B4844" s="74" t="str">
        <f t="shared" si="592"/>
        <v>1500-A-BEST3</v>
      </c>
      <c r="E4844">
        <v>1</v>
      </c>
      <c r="F4844" t="s">
        <v>1160</v>
      </c>
      <c r="G4844" s="71">
        <f>VLOOKUP(M4844,'BASE ARTICLE SAMUEL 25012023 v1'!$A$1:$F$1287,6,FALSE)</f>
        <v>1.2</v>
      </c>
      <c r="H4844" s="6">
        <f>VLOOKUP(M4844,'BASE ARTICLE SAMUEL 25012023 v2'!$A$1:$H$1287,8,FALSE)</f>
        <v>1.2</v>
      </c>
      <c r="I4844">
        <v>1.57</v>
      </c>
      <c r="J4844">
        <f t="shared" si="598"/>
        <v>1.57</v>
      </c>
      <c r="K4844" s="6">
        <f>VLOOKUP(M4844,'BASE ARTICLE SAMUEL 25012023 v2'!$A$1:$K$1287,11,FALSE)</f>
        <v>2.4</v>
      </c>
      <c r="L4844" s="6">
        <f t="shared" si="599"/>
        <v>2.4</v>
      </c>
      <c r="M4844">
        <v>9600000618</v>
      </c>
      <c r="N4844" t="str">
        <f>VLOOKUP(M4844,'BASE ARTICLE SAMUEL 25012023 v1'!$A$2:$B$1287,2,FALSE)</f>
        <v>AN</v>
      </c>
      <c r="O4844">
        <f t="shared" si="597"/>
        <v>1.2</v>
      </c>
    </row>
    <row r="4845" spans="1:15" outlineLevel="2" x14ac:dyDescent="0.25">
      <c r="A4845" t="s">
        <v>2600</v>
      </c>
      <c r="B4845" s="74" t="str">
        <f t="shared" si="592"/>
        <v>1500-A-BEST3</v>
      </c>
      <c r="E4845">
        <v>1</v>
      </c>
      <c r="F4845" t="s">
        <v>610</v>
      </c>
      <c r="G4845" s="71">
        <f>VLOOKUP(M4845,'BASE ARTICLE SAMUEL 25012023 v1'!$A$1:$F$1287,6,FALSE)</f>
        <v>0.54</v>
      </c>
      <c r="H4845" s="6">
        <f>VLOOKUP(M4845,'BASE ARTICLE SAMUEL 25012023 v2'!$A$1:$H$1287,8,FALSE)</f>
        <v>0.52100000000000002</v>
      </c>
      <c r="I4845">
        <v>0.6</v>
      </c>
      <c r="J4845">
        <f t="shared" si="598"/>
        <v>0.6</v>
      </c>
      <c r="K4845" s="6">
        <f>VLOOKUP(M4845,'BASE ARTICLE SAMUEL 25012023 v2'!$A$1:$K$1287,11,FALSE)</f>
        <v>0.65125</v>
      </c>
      <c r="L4845" s="6">
        <f t="shared" si="599"/>
        <v>0.65125</v>
      </c>
      <c r="M4845" t="s">
        <v>609</v>
      </c>
      <c r="N4845" t="str">
        <f>VLOOKUP(M4845,'BASE ARTICLE SAMUEL 25012023 v1'!$A$2:$B$1287,2,FALSE)</f>
        <v>AS</v>
      </c>
      <c r="O4845">
        <f t="shared" si="597"/>
        <v>0.52100000000000002</v>
      </c>
    </row>
    <row r="4846" spans="1:15" outlineLevel="2" x14ac:dyDescent="0.25">
      <c r="A4846" t="s">
        <v>2600</v>
      </c>
      <c r="B4846" s="74" t="str">
        <f t="shared" si="592"/>
        <v>1500-A-BEST3</v>
      </c>
      <c r="E4846">
        <v>1</v>
      </c>
      <c r="F4846" t="s">
        <v>2484</v>
      </c>
      <c r="G4846" s="71">
        <f>VLOOKUP(M4846,'BASE ARTICLE SAMUEL 25012023 v1'!$A$1:$F$1287,6,FALSE)</f>
        <v>1.32</v>
      </c>
      <c r="H4846" s="6">
        <f>VLOOKUP(M4846,'BASE ARTICLE SAMUEL 25012023 v2'!$A$1:$H$1287,8,FALSE)</f>
        <v>1.32</v>
      </c>
      <c r="I4846">
        <v>8.51</v>
      </c>
      <c r="J4846">
        <f t="shared" si="598"/>
        <v>8.51</v>
      </c>
      <c r="K4846" s="6">
        <f>VLOOKUP(M4846,'BASE ARTICLE SAMUEL 25012023 v2'!$A$1:$K$1287,11,FALSE)</f>
        <v>1.4520000000000002</v>
      </c>
      <c r="L4846" s="6">
        <f t="shared" si="599"/>
        <v>1.4520000000000002</v>
      </c>
      <c r="M4846" t="s">
        <v>2483</v>
      </c>
      <c r="N4846" t="str">
        <f>VLOOKUP(M4846,'BASE ARTICLE SAMUEL 25012023 v1'!$A$2:$B$1287,2,FALSE)</f>
        <v>AN</v>
      </c>
      <c r="O4846">
        <f t="shared" si="597"/>
        <v>1.32</v>
      </c>
    </row>
    <row r="4847" spans="1:15" outlineLevel="2" x14ac:dyDescent="0.25">
      <c r="A4847" t="s">
        <v>2600</v>
      </c>
      <c r="B4847" s="74" t="str">
        <f t="shared" si="592"/>
        <v>1500-A-BEST3</v>
      </c>
      <c r="E4847">
        <v>1</v>
      </c>
      <c r="F4847" t="s">
        <v>1110</v>
      </c>
      <c r="G4847" s="71">
        <f>VLOOKUP(M4847,'BASE ARTICLE SAMUEL 25012023 v1'!$A$1:$F$1287,6,FALSE)</f>
        <v>199.65</v>
      </c>
      <c r="H4847" s="6">
        <f>VLOOKUP(M4847,'BASE ARTICLE SAMUEL 25012023 v2'!$A$1:$H$1287,8,FALSE)</f>
        <v>199.65</v>
      </c>
      <c r="I4847">
        <v>0</v>
      </c>
      <c r="J4847">
        <f t="shared" si="598"/>
        <v>0</v>
      </c>
      <c r="K4847" s="6">
        <f>VLOOKUP(M4847,'BASE ARTICLE SAMUEL 25012023 v2'!$A$1:$K$1287,11,FALSE)</f>
        <v>299.47500000000002</v>
      </c>
      <c r="L4847" s="6">
        <f t="shared" si="599"/>
        <v>299.47500000000002</v>
      </c>
      <c r="M4847" t="s">
        <v>1109</v>
      </c>
      <c r="N4847" t="str">
        <f>VLOOKUP(M4847,'BASE ARTICLE SAMUEL 25012023 v1'!$A$2:$B$1287,2,FALSE)</f>
        <v>AN</v>
      </c>
      <c r="O4847">
        <f t="shared" si="597"/>
        <v>199.65</v>
      </c>
    </row>
    <row r="4848" spans="1:15" outlineLevel="2" x14ac:dyDescent="0.25">
      <c r="A4848" t="s">
        <v>2600</v>
      </c>
      <c r="B4848" s="74" t="str">
        <f t="shared" si="592"/>
        <v>1500-A-BEST3</v>
      </c>
      <c r="E4848">
        <v>1</v>
      </c>
      <c r="F4848" t="s">
        <v>1670</v>
      </c>
      <c r="G4848" s="71">
        <f>VLOOKUP(M4848,'BASE ARTICLE SAMUEL 25012023 v1'!$A$1:$F$1287,6,FALSE)</f>
        <v>7.0000000000000007E-2</v>
      </c>
      <c r="H4848" s="6">
        <f>VLOOKUP(M4848,'BASE ARTICLE SAMUEL 25012023 v2'!$A$1:$H$1287,8,FALSE)</f>
        <v>7.0000000000000007E-2</v>
      </c>
      <c r="I4848">
        <v>0.08</v>
      </c>
      <c r="J4848">
        <f t="shared" si="598"/>
        <v>0.08</v>
      </c>
      <c r="K4848" s="6">
        <f>VLOOKUP(M4848,'BASE ARTICLE SAMUEL 25012023 v2'!$A$1:$K$1287,11,FALSE)</f>
        <v>0.11200000000000002</v>
      </c>
      <c r="L4848" s="6">
        <f t="shared" si="599"/>
        <v>0.11200000000000002</v>
      </c>
      <c r="M4848" t="s">
        <v>1669</v>
      </c>
      <c r="N4848" t="str">
        <f>VLOOKUP(M4848,'BASE ARTICLE SAMUEL 25012023 v1'!$A$2:$B$1287,2,FALSE)</f>
        <v>AN</v>
      </c>
      <c r="O4848">
        <f t="shared" si="597"/>
        <v>7.0000000000000007E-2</v>
      </c>
    </row>
    <row r="4849" spans="1:15" outlineLevel="2" x14ac:dyDescent="0.25">
      <c r="A4849" t="s">
        <v>2600</v>
      </c>
      <c r="B4849" s="74" t="str">
        <f t="shared" si="592"/>
        <v>1500-A-BEST3</v>
      </c>
      <c r="E4849">
        <v>1</v>
      </c>
      <c r="F4849" t="s">
        <v>626</v>
      </c>
      <c r="G4849" s="71">
        <f>VLOOKUP(M4849,'BASE ARTICLE SAMUEL 25012023 v1'!$A$1:$F$1287,6,FALSE)</f>
        <v>0.79</v>
      </c>
      <c r="H4849" s="6">
        <f>VLOOKUP(M4849,'BASE ARTICLE SAMUEL 25012023 v2'!$A$1:$H$1287,8,FALSE)</f>
        <v>0.80800000000000005</v>
      </c>
      <c r="I4849">
        <v>1.19</v>
      </c>
      <c r="J4849">
        <f t="shared" si="598"/>
        <v>1.19</v>
      </c>
      <c r="K4849" s="6">
        <f>VLOOKUP(M4849,'BASE ARTICLE SAMUEL 25012023 v2'!$A$1:$K$1287,11,FALSE)</f>
        <v>1.2120000000000002</v>
      </c>
      <c r="L4849" s="6">
        <f t="shared" si="599"/>
        <v>1.2120000000000002</v>
      </c>
      <c r="M4849" t="s">
        <v>625</v>
      </c>
      <c r="N4849" t="str">
        <f>VLOOKUP(M4849,'BASE ARTICLE SAMUEL 25012023 v1'!$A$2:$B$1287,2,FALSE)</f>
        <v>Z</v>
      </c>
      <c r="O4849">
        <f t="shared" si="597"/>
        <v>0.80800000000000005</v>
      </c>
    </row>
    <row r="4850" spans="1:15" outlineLevel="2" x14ac:dyDescent="0.25">
      <c r="A4850" t="s">
        <v>2600</v>
      </c>
      <c r="B4850" s="74" t="str">
        <f t="shared" si="592"/>
        <v>1500-A-BEST3</v>
      </c>
      <c r="E4850">
        <v>1</v>
      </c>
      <c r="F4850" t="s">
        <v>1668</v>
      </c>
      <c r="G4850" s="71">
        <f>VLOOKUP(M4850,'BASE ARTICLE SAMUEL 25012023 v1'!$A$1:$F$1287,6,FALSE)</f>
        <v>0.6</v>
      </c>
      <c r="H4850" s="6">
        <f>VLOOKUP(M4850,'BASE ARTICLE SAMUEL 25012023 v2'!$A$1:$H$1287,8,FALSE)</f>
        <v>0.6</v>
      </c>
      <c r="I4850">
        <v>0.90200000000000002</v>
      </c>
      <c r="J4850">
        <f t="shared" si="598"/>
        <v>0.90200000000000002</v>
      </c>
      <c r="K4850" s="6">
        <f>VLOOKUP(M4850,'BASE ARTICLE SAMUEL 25012023 v2'!$A$1:$K$1287,11,FALSE)</f>
        <v>0.89999999999999991</v>
      </c>
      <c r="L4850" s="6">
        <f t="shared" si="599"/>
        <v>0.89999999999999991</v>
      </c>
      <c r="M4850" t="s">
        <v>1667</v>
      </c>
      <c r="N4850" t="str">
        <f>VLOOKUP(M4850,'BASE ARTICLE SAMUEL 25012023 v1'!$A$2:$B$1287,2,FALSE)</f>
        <v>AN</v>
      </c>
      <c r="O4850">
        <f t="shared" si="597"/>
        <v>0.6</v>
      </c>
    </row>
    <row r="4851" spans="1:15" outlineLevel="2" x14ac:dyDescent="0.25">
      <c r="A4851" t="s">
        <v>2600</v>
      </c>
      <c r="B4851" s="74" t="str">
        <f t="shared" si="592"/>
        <v>1500-A-BEST3</v>
      </c>
      <c r="E4851">
        <v>1</v>
      </c>
      <c r="F4851" t="s">
        <v>1930</v>
      </c>
      <c r="G4851" s="71">
        <f>VLOOKUP(M4851,'BASE ARTICLE SAMUEL 25012023 v1'!$A$1:$F$1287,6,FALSE)</f>
        <v>37.68</v>
      </c>
      <c r="H4851" s="6">
        <f>VLOOKUP(M4851,'BASE ARTICLE SAMUEL 25012023 v2'!$A$1:$H$1287,8,FALSE)</f>
        <v>37.183000000000007</v>
      </c>
      <c r="I4851">
        <v>0</v>
      </c>
      <c r="J4851">
        <f t="shared" si="598"/>
        <v>0</v>
      </c>
      <c r="K4851" s="6">
        <f>VLOOKUP(M4851,'BASE ARTICLE SAMUEL 25012023 v2'!$A$1:$K$1287,11,FALSE)</f>
        <v>46.478750000000005</v>
      </c>
      <c r="L4851" s="6">
        <f t="shared" si="599"/>
        <v>46.478750000000005</v>
      </c>
      <c r="M4851" t="s">
        <v>1929</v>
      </c>
      <c r="N4851" t="str">
        <f>VLOOKUP(M4851,'BASE ARTICLE SAMUEL 25012023 v1'!$A$2:$B$1287,2,FALSE)</f>
        <v>AA</v>
      </c>
      <c r="O4851">
        <f t="shared" si="597"/>
        <v>37.183000000000007</v>
      </c>
    </row>
    <row r="4852" spans="1:15" outlineLevel="2" x14ac:dyDescent="0.25">
      <c r="A4852" t="s">
        <v>2600</v>
      </c>
      <c r="B4852" s="74" t="str">
        <f t="shared" si="592"/>
        <v>1500-A-BEST3</v>
      </c>
      <c r="E4852">
        <v>1</v>
      </c>
      <c r="F4852" t="s">
        <v>1119</v>
      </c>
      <c r="G4852" s="71">
        <f>VLOOKUP(M4852,'BASE ARTICLE SAMUEL 25012023 v1'!$A$1:$F$1287,6,FALSE)</f>
        <v>0</v>
      </c>
      <c r="H4852" s="6">
        <f>VLOOKUP(M4852,'BASE ARTICLE SAMUEL 25012023 v2'!$A$1:$H$1287,8,FALSE)</f>
        <v>83.629999999999981</v>
      </c>
      <c r="I4852">
        <v>0</v>
      </c>
      <c r="J4852">
        <f t="shared" si="598"/>
        <v>0</v>
      </c>
      <c r="K4852" s="6">
        <f>VLOOKUP(M4852,'BASE ARTICLE SAMUEL 25012023 v2'!$A$1:$K$1287,11,FALSE)</f>
        <v>142.03600000000003</v>
      </c>
      <c r="L4852" s="6">
        <f t="shared" si="599"/>
        <v>142.03600000000003</v>
      </c>
      <c r="M4852" t="s">
        <v>1118</v>
      </c>
      <c r="N4852" t="str">
        <f>VLOOKUP(M4852,'BASE ARTICLE SAMUEL 25012023 v1'!$A$2:$B$1287,2,FALSE)</f>
        <v>AF</v>
      </c>
      <c r="O4852">
        <f t="shared" si="597"/>
        <v>83.629999999999981</v>
      </c>
    </row>
    <row r="4853" spans="1:15" outlineLevel="2" x14ac:dyDescent="0.25">
      <c r="A4853" t="s">
        <v>2600</v>
      </c>
      <c r="B4853" s="74" t="str">
        <f t="shared" si="592"/>
        <v>1500-A-BEST3</v>
      </c>
      <c r="E4853">
        <v>1</v>
      </c>
      <c r="F4853" t="s">
        <v>3926</v>
      </c>
      <c r="G4853" s="71">
        <f>VLOOKUP(M4853,'BASE ARTICLE SAMUEL 25012023 v1'!$A$1:$F$1287,6,FALSE)</f>
        <v>0.94</v>
      </c>
      <c r="H4853" s="6">
        <f>VLOOKUP(M4853,'BASE ARTICLE SAMUEL 25012023 v2'!$A$1:$H$1287,8,FALSE)</f>
        <v>0.94</v>
      </c>
      <c r="I4853">
        <v>4.87</v>
      </c>
      <c r="J4853">
        <f t="shared" si="598"/>
        <v>4.87</v>
      </c>
      <c r="K4853" s="6">
        <f>VLOOKUP(M4853,'BASE ARTICLE SAMUEL 25012023 v2'!$A$1:$K$1287,11,FALSE)</f>
        <v>1.41</v>
      </c>
      <c r="L4853" s="6">
        <f t="shared" si="599"/>
        <v>1.41</v>
      </c>
      <c r="M4853" t="s">
        <v>68</v>
      </c>
      <c r="N4853" t="str">
        <f>VLOOKUP(M4853,'BASE ARTICLE SAMUEL 25012023 v1'!$A$2:$B$1287,2,FALSE)</f>
        <v>AS</v>
      </c>
      <c r="O4853">
        <f t="shared" si="597"/>
        <v>0.94</v>
      </c>
    </row>
    <row r="4854" spans="1:15" outlineLevel="2" x14ac:dyDescent="0.25">
      <c r="A4854" t="s">
        <v>2600</v>
      </c>
      <c r="B4854" s="74" t="str">
        <f t="shared" si="592"/>
        <v>1500-A-BEST3</v>
      </c>
      <c r="E4854">
        <v>1</v>
      </c>
      <c r="F4854" t="s">
        <v>3927</v>
      </c>
      <c r="G4854" s="71">
        <f>VLOOKUP(M4854,'BASE ARTICLE SAMUEL 25012023 v1'!$A$1:$F$1287,6,FALSE)</f>
        <v>0.92</v>
      </c>
      <c r="H4854" s="6">
        <f>VLOOKUP(M4854,'BASE ARTICLE SAMUEL 25012023 v2'!$A$1:$H$1287,8,FALSE)</f>
        <v>0.92</v>
      </c>
      <c r="I4854">
        <v>4.9400000000000004</v>
      </c>
      <c r="J4854">
        <f t="shared" si="598"/>
        <v>4.9400000000000004</v>
      </c>
      <c r="K4854" s="6">
        <f>VLOOKUP(M4854,'BASE ARTICLE SAMUEL 25012023 v2'!$A$1:$K$1287,11,FALSE)</f>
        <v>1.3800000000000001</v>
      </c>
      <c r="L4854" s="6">
        <f t="shared" si="599"/>
        <v>1.3800000000000001</v>
      </c>
      <c r="M4854" t="s">
        <v>44</v>
      </c>
      <c r="N4854" t="str">
        <f>VLOOKUP(M4854,'BASE ARTICLE SAMUEL 25012023 v1'!$A$2:$B$1287,2,FALSE)</f>
        <v>AS</v>
      </c>
      <c r="O4854">
        <f t="shared" si="597"/>
        <v>0.92</v>
      </c>
    </row>
    <row r="4855" spans="1:15" outlineLevel="2" x14ac:dyDescent="0.25">
      <c r="A4855" t="s">
        <v>2600</v>
      </c>
      <c r="B4855" s="74" t="str">
        <f t="shared" si="592"/>
        <v>1500-A-BEST3</v>
      </c>
      <c r="E4855">
        <v>0.54</v>
      </c>
      <c r="F4855" t="s">
        <v>1604</v>
      </c>
      <c r="G4855" s="71">
        <f>VLOOKUP(M4855,'BASE ARTICLE SAMUEL 25012023 v1'!$A$1:$F$1287,6,FALSE)</f>
        <v>50</v>
      </c>
      <c r="H4855" s="6">
        <f>VLOOKUP(M4855,'BASE ARTICLE SAMUEL 25012023 v2'!$A$1:$H$1287,8,FALSE)</f>
        <v>0</v>
      </c>
      <c r="I4855">
        <v>75</v>
      </c>
      <c r="J4855">
        <f t="shared" si="598"/>
        <v>40.5</v>
      </c>
      <c r="K4855" s="6">
        <f>VLOOKUP(M4855,'BASE ARTICLE SAMUEL 25012023 v2'!$A$1:$K$1287,11,FALSE)</f>
        <v>75</v>
      </c>
      <c r="L4855" s="6">
        <f t="shared" si="599"/>
        <v>40.5</v>
      </c>
      <c r="M4855" t="s">
        <v>1603</v>
      </c>
      <c r="N4855" t="str">
        <f>VLOOKUP(M4855,'BASE ARTICLE SAMUEL 25012023 v1'!$A$2:$B$1287,2,FALSE)</f>
        <v>AN</v>
      </c>
      <c r="O4855">
        <f t="shared" si="597"/>
        <v>0</v>
      </c>
    </row>
    <row r="4856" spans="1:15" outlineLevel="2" x14ac:dyDescent="0.25">
      <c r="A4856" t="s">
        <v>2600</v>
      </c>
      <c r="B4856" s="74" t="str">
        <f t="shared" si="592"/>
        <v>1500-A-BEST3</v>
      </c>
      <c r="E4856">
        <v>1</v>
      </c>
      <c r="F4856" t="s">
        <v>2603</v>
      </c>
      <c r="G4856" s="71">
        <f>VLOOKUP(M4856,'BASE ARTICLE SAMUEL 25012023 v1'!$A$1:$F$1287,6,FALSE)</f>
        <v>290</v>
      </c>
      <c r="H4856" s="6">
        <f>VLOOKUP(M4856,'BASE ARTICLE SAMUEL 25012023 v2'!$A$1:$H$1287,8,FALSE)</f>
        <v>290</v>
      </c>
      <c r="I4856">
        <v>0</v>
      </c>
      <c r="J4856">
        <f t="shared" si="598"/>
        <v>0</v>
      </c>
      <c r="K4856" s="6">
        <f>VLOOKUP(M4856,'BASE ARTICLE SAMUEL 25012023 v2'!$A$1:$K$1287,11,FALSE)</f>
        <v>435</v>
      </c>
      <c r="L4856" s="6">
        <f t="shared" si="599"/>
        <v>435</v>
      </c>
      <c r="M4856" t="s">
        <v>2602</v>
      </c>
      <c r="N4856" t="str">
        <f>VLOOKUP(M4856,'BASE ARTICLE SAMUEL 25012023 v1'!$A$2:$B$1287,2,FALSE)</f>
        <v>AS</v>
      </c>
      <c r="O4856">
        <f t="shared" si="597"/>
        <v>290</v>
      </c>
    </row>
    <row r="4857" spans="1:15" outlineLevel="2" x14ac:dyDescent="0.25">
      <c r="A4857" t="s">
        <v>2600</v>
      </c>
      <c r="B4857" s="74" t="str">
        <f t="shared" si="592"/>
        <v>1500-A-BEST3</v>
      </c>
      <c r="E4857">
        <v>1.3</v>
      </c>
      <c r="F4857" t="s">
        <v>3943</v>
      </c>
      <c r="G4857" s="71">
        <f>VLOOKUP(M4857,'BASE ARTICLE SAMUEL 25012023 v1'!$A$1:$F$1287,6,FALSE)</f>
        <v>2.16</v>
      </c>
      <c r="H4857" s="6">
        <f>VLOOKUP(M4857,'BASE ARTICLE SAMUEL 25012023 v2'!$A$1:$H$1287,8,FALSE)</f>
        <v>2.1760000000000002</v>
      </c>
      <c r="I4857">
        <v>5.59</v>
      </c>
      <c r="J4857">
        <f t="shared" si="598"/>
        <v>7.2670000000000003</v>
      </c>
      <c r="K4857" s="6">
        <f>VLOOKUP(M4857,'BASE ARTICLE SAMUEL 25012023 v2'!$A$1:$K$1287,11,FALSE)</f>
        <v>8.6822400000000002</v>
      </c>
      <c r="L4857" s="6">
        <f t="shared" si="599"/>
        <v>11.286912000000001</v>
      </c>
      <c r="M4857" t="s">
        <v>563</v>
      </c>
      <c r="N4857" t="str">
        <f>VLOOKUP(M4857,'BASE ARTICLE SAMUEL 25012023 v1'!$A$2:$B$1287,2,FALSE)</f>
        <v>AN</v>
      </c>
      <c r="O4857">
        <f t="shared" si="597"/>
        <v>2.8288000000000002</v>
      </c>
    </row>
    <row r="4858" spans="1:15" outlineLevel="2" x14ac:dyDescent="0.25">
      <c r="A4858" t="s">
        <v>2600</v>
      </c>
      <c r="B4858" s="74" t="str">
        <f t="shared" si="592"/>
        <v>1500-A-BEST3</v>
      </c>
      <c r="E4858">
        <v>1</v>
      </c>
      <c r="F4858" t="s">
        <v>916</v>
      </c>
      <c r="G4858" s="71">
        <f>VLOOKUP(M4858,'BASE ARTICLE SAMUEL 25012023 v1'!$A$1:$F$1287,6,FALSE)</f>
        <v>4.04</v>
      </c>
      <c r="H4858" s="6">
        <f>VLOOKUP(M4858,'BASE ARTICLE SAMUEL 25012023 v2'!$A$1:$H$1287,8,FALSE)</f>
        <v>4.04</v>
      </c>
      <c r="I4858">
        <v>6.93</v>
      </c>
      <c r="J4858">
        <f t="shared" si="598"/>
        <v>6.93</v>
      </c>
      <c r="K4858" s="6">
        <f>VLOOKUP(M4858,'BASE ARTICLE SAMUEL 25012023 v2'!$A$1:$K$1287,11,FALSE)</f>
        <v>5.3732000000000006</v>
      </c>
      <c r="L4858" s="6">
        <f t="shared" si="599"/>
        <v>5.3732000000000006</v>
      </c>
      <c r="M4858" t="s">
        <v>915</v>
      </c>
      <c r="N4858" t="str">
        <f>VLOOKUP(M4858,'BASE ARTICLE SAMUEL 25012023 v1'!$A$2:$B$1287,2,FALSE)</f>
        <v>AN</v>
      </c>
      <c r="O4858">
        <f t="shared" si="597"/>
        <v>4.04</v>
      </c>
    </row>
    <row r="4859" spans="1:15" outlineLevel="2" x14ac:dyDescent="0.25">
      <c r="A4859" t="s">
        <v>2600</v>
      </c>
      <c r="B4859" s="74" t="str">
        <f t="shared" si="592"/>
        <v>1500-A-BEST3</v>
      </c>
      <c r="E4859">
        <v>1</v>
      </c>
      <c r="F4859" t="s">
        <v>568</v>
      </c>
      <c r="G4859" s="71">
        <f>VLOOKUP(M4859,'BASE ARTICLE SAMUEL 25012023 v1'!$A$1:$F$1287,6,FALSE)</f>
        <v>7.72</v>
      </c>
      <c r="H4859" s="6">
        <f>VLOOKUP(M4859,'BASE ARTICLE SAMUEL 25012023 v2'!$A$1:$H$1287,8,FALSE)</f>
        <v>8</v>
      </c>
      <c r="I4859">
        <v>2.2400000000000002</v>
      </c>
      <c r="J4859">
        <f t="shared" si="598"/>
        <v>2.2400000000000002</v>
      </c>
      <c r="K4859" s="6">
        <f>VLOOKUP(M4859,'BASE ARTICLE SAMUEL 25012023 v2'!$A$1:$K$1287,11,FALSE)</f>
        <v>10.64</v>
      </c>
      <c r="L4859" s="6">
        <f t="shared" si="599"/>
        <v>10.64</v>
      </c>
      <c r="M4859" t="s">
        <v>567</v>
      </c>
      <c r="N4859" t="str">
        <f>VLOOKUP(M4859,'BASE ARTICLE SAMUEL 25012023 v1'!$A$2:$B$1287,2,FALSE)</f>
        <v>AN</v>
      </c>
      <c r="O4859">
        <f t="shared" si="597"/>
        <v>8</v>
      </c>
    </row>
    <row r="4860" spans="1:15" outlineLevel="1" x14ac:dyDescent="0.25">
      <c r="A4860" s="74" t="s">
        <v>4385</v>
      </c>
      <c r="B4860" s="74" t="str">
        <f t="shared" si="592"/>
        <v>ECSPR-1500-A-BEST3</v>
      </c>
      <c r="H4860" s="6" t="e">
        <f>VLOOKUP(M4860,'BASE ARTICLE SAMUEL 25012023 v2'!$A$1:$H$1287,8,FALSE)</f>
        <v>#N/A</v>
      </c>
      <c r="K4860" s="6" t="e">
        <f>VLOOKUP(M4860,'BASE ARTICLE SAMUEL 25012023 v2'!$A$1:$K$1287,11,FALSE)</f>
        <v>#N/A</v>
      </c>
      <c r="L4860" s="6">
        <f>SUBTOTAL(9,L4840:L4859)</f>
        <v>1038.2671120000002</v>
      </c>
      <c r="O4860">
        <f>SUBTOTAL(9,O4840:O4859)</f>
        <v>658.35079999999994</v>
      </c>
    </row>
    <row r="4861" spans="1:15" outlineLevel="2" x14ac:dyDescent="0.25">
      <c r="A4861" t="s">
        <v>2604</v>
      </c>
      <c r="B4861" s="74" t="str">
        <f t="shared" si="592"/>
        <v>O6P</v>
      </c>
      <c r="D4861">
        <v>101006</v>
      </c>
      <c r="E4861">
        <v>4</v>
      </c>
      <c r="F4861" t="s">
        <v>583</v>
      </c>
      <c r="G4861" s="71">
        <f>VLOOKUP(M4861,'BASE ARTICLE SAMUEL 25012023 v1'!$A$1:$F$1287,6,FALSE)</f>
        <v>0.29299999999999998</v>
      </c>
      <c r="H4861" s="6">
        <f>VLOOKUP(M4861,'BASE ARTICLE SAMUEL 25012023 v2'!$A$1:$H$1287,8,FALSE)</f>
        <v>0.29299999999999998</v>
      </c>
      <c r="I4861">
        <v>0.68</v>
      </c>
      <c r="J4861">
        <f t="shared" ref="J4861:J4871" si="600">E4861*I4861</f>
        <v>2.72</v>
      </c>
      <c r="K4861" s="6">
        <f>VLOOKUP(M4861,'BASE ARTICLE SAMUEL 25012023 v2'!$A$1:$K$1287,11,FALSE)</f>
        <v>0.73249999999999993</v>
      </c>
      <c r="L4861" s="6">
        <f t="shared" ref="L4861:L4871" si="601">E4861*K4861</f>
        <v>2.9299999999999997</v>
      </c>
      <c r="M4861">
        <v>101006</v>
      </c>
      <c r="N4861" t="str">
        <f>VLOOKUP(M4861,'BASE ARTICLE SAMUEL 25012023 v1'!$A$2:$B$1287,2,FALSE)</f>
        <v>AN</v>
      </c>
      <c r="O4861">
        <f t="shared" si="597"/>
        <v>1.1719999999999999</v>
      </c>
    </row>
    <row r="4862" spans="1:15" outlineLevel="2" x14ac:dyDescent="0.25">
      <c r="A4862" t="s">
        <v>2604</v>
      </c>
      <c r="B4862" s="74" t="str">
        <f t="shared" si="592"/>
        <v>O6P</v>
      </c>
      <c r="D4862">
        <v>174222</v>
      </c>
      <c r="E4862">
        <v>1</v>
      </c>
      <c r="F4862" t="s">
        <v>1115</v>
      </c>
      <c r="G4862" s="71">
        <f>VLOOKUP(M4862,'BASE ARTICLE SAMUEL 25012023 v1'!$A$1:$F$1287,6,FALSE)</f>
        <v>23.46</v>
      </c>
      <c r="H4862" s="6">
        <f>VLOOKUP(M4862,'BASE ARTICLE SAMUEL 25012023 v2'!$A$1:$H$1287,8,FALSE)</f>
        <v>23.46</v>
      </c>
      <c r="I4862">
        <v>38.67</v>
      </c>
      <c r="J4862">
        <f t="shared" si="600"/>
        <v>38.67</v>
      </c>
      <c r="K4862" s="6">
        <f>VLOOKUP(M4862,'BASE ARTICLE SAMUEL 25012023 v2'!$A$1:$K$1287,11,FALSE)</f>
        <v>41.055</v>
      </c>
      <c r="L4862" s="6">
        <f t="shared" si="601"/>
        <v>41.055</v>
      </c>
      <c r="M4862">
        <v>174222</v>
      </c>
      <c r="N4862" t="str">
        <f>VLOOKUP(M4862,'BASE ARTICLE SAMUEL 25012023 v1'!$A$2:$B$1287,2,FALSE)</f>
        <v>AN</v>
      </c>
      <c r="O4862">
        <f t="shared" si="597"/>
        <v>23.46</v>
      </c>
    </row>
    <row r="4863" spans="1:15" outlineLevel="2" x14ac:dyDescent="0.25">
      <c r="A4863" t="s">
        <v>2604</v>
      </c>
      <c r="B4863" s="74" t="str">
        <f t="shared" si="592"/>
        <v>O6P</v>
      </c>
      <c r="D4863" t="s">
        <v>1126</v>
      </c>
      <c r="E4863">
        <v>0.4</v>
      </c>
      <c r="F4863" t="s">
        <v>1127</v>
      </c>
      <c r="G4863" s="71">
        <f>VLOOKUP(M4863,'BASE ARTICLE SAMUEL 25012023 v1'!$A$1:$F$1287,6,FALSE)</f>
        <v>0.28999999999999998</v>
      </c>
      <c r="H4863" s="6">
        <f>VLOOKUP(M4863,'BASE ARTICLE SAMUEL 25012023 v2'!$A$1:$H$1287,8,FALSE)</f>
        <v>0.28999999999999998</v>
      </c>
      <c r="I4863">
        <v>0.41</v>
      </c>
      <c r="J4863">
        <f t="shared" si="600"/>
        <v>0.16400000000000001</v>
      </c>
      <c r="K4863" s="6">
        <f>VLOOKUP(M4863,'BASE ARTICLE SAMUEL 25012023 v2'!$A$1:$K$1287,11,FALSE)</f>
        <v>0.43499999999999994</v>
      </c>
      <c r="L4863" s="6">
        <f t="shared" si="601"/>
        <v>0.17399999999999999</v>
      </c>
      <c r="M4863" t="s">
        <v>1126</v>
      </c>
      <c r="N4863" t="str">
        <f>VLOOKUP(M4863,'BASE ARTICLE SAMUEL 25012023 v1'!$A$2:$B$1287,2,FALSE)</f>
        <v>AN</v>
      </c>
      <c r="O4863">
        <f t="shared" si="597"/>
        <v>0.11599999999999999</v>
      </c>
    </row>
    <row r="4864" spans="1:15" outlineLevel="2" x14ac:dyDescent="0.25">
      <c r="A4864" t="s">
        <v>2604</v>
      </c>
      <c r="B4864" s="74" t="str">
        <f t="shared" ref="B4864:B4924" si="602">MID(A4864,7,100)</f>
        <v>O6P</v>
      </c>
      <c r="D4864" t="s">
        <v>1123</v>
      </c>
      <c r="E4864">
        <v>1.05</v>
      </c>
      <c r="F4864" t="s">
        <v>1124</v>
      </c>
      <c r="G4864" s="71">
        <f>VLOOKUP(M4864,'BASE ARTICLE SAMUEL 25012023 v1'!$A$1:$F$1287,6,FALSE)</f>
        <v>0.21</v>
      </c>
      <c r="H4864" s="6">
        <f>VLOOKUP(M4864,'BASE ARTICLE SAMUEL 25012023 v2'!$A$1:$H$1287,8,FALSE)</f>
        <v>0.21</v>
      </c>
      <c r="I4864">
        <v>0.41</v>
      </c>
      <c r="J4864">
        <f t="shared" si="600"/>
        <v>0.43049999999999999</v>
      </c>
      <c r="K4864" s="6">
        <f>VLOOKUP(M4864,'BASE ARTICLE SAMUEL 25012023 v2'!$A$1:$K$1287,11,FALSE)</f>
        <v>0.315</v>
      </c>
      <c r="L4864" s="6">
        <f t="shared" si="601"/>
        <v>0.33075000000000004</v>
      </c>
      <c r="M4864" t="s">
        <v>1123</v>
      </c>
      <c r="N4864" t="str">
        <f>VLOOKUP(M4864,'BASE ARTICLE SAMUEL 25012023 v1'!$A$2:$B$1287,2,FALSE)</f>
        <v>AN</v>
      </c>
      <c r="O4864">
        <f t="shared" si="597"/>
        <v>0.2205</v>
      </c>
    </row>
    <row r="4865" spans="1:15" outlineLevel="2" x14ac:dyDescent="0.25">
      <c r="A4865" t="s">
        <v>2604</v>
      </c>
      <c r="B4865" s="74" t="str">
        <f t="shared" si="602"/>
        <v>O6P</v>
      </c>
      <c r="E4865">
        <v>2</v>
      </c>
      <c r="F4865" t="s">
        <v>1944</v>
      </c>
      <c r="G4865" s="71">
        <f>VLOOKUP(M4865,'BASE ARTICLE SAMUEL 25012023 v1'!$A$1:$F$1287,6,FALSE)</f>
        <v>2.87</v>
      </c>
      <c r="H4865" s="6">
        <f>VLOOKUP(M4865,'BASE ARTICLE SAMUEL 25012023 v2'!$A$1:$H$1287,8,FALSE)</f>
        <v>2.87</v>
      </c>
      <c r="I4865">
        <v>0</v>
      </c>
      <c r="J4865">
        <f t="shared" si="600"/>
        <v>0</v>
      </c>
      <c r="K4865" s="6">
        <f>VLOOKUP(M4865,'BASE ARTICLE SAMUEL 25012023 v2'!$A$1:$K$1287,11,FALSE)</f>
        <v>4.3049999999999997</v>
      </c>
      <c r="L4865" s="6">
        <f t="shared" si="601"/>
        <v>8.61</v>
      </c>
      <c r="M4865" t="s">
        <v>1943</v>
      </c>
      <c r="N4865" t="str">
        <f>VLOOKUP(M4865,'BASE ARTICLE SAMUEL 25012023 v1'!$A$2:$B$1287,2,FALSE)</f>
        <v>AN</v>
      </c>
      <c r="O4865">
        <f t="shared" si="597"/>
        <v>5.74</v>
      </c>
    </row>
    <row r="4866" spans="1:15" outlineLevel="2" x14ac:dyDescent="0.25">
      <c r="A4866" t="s">
        <v>2604</v>
      </c>
      <c r="B4866" s="74" t="str">
        <f t="shared" si="602"/>
        <v>O6P</v>
      </c>
      <c r="E4866">
        <v>1</v>
      </c>
      <c r="F4866" t="s">
        <v>2212</v>
      </c>
      <c r="G4866" s="71">
        <f>VLOOKUP(M4866,'BASE ARTICLE SAMUEL 25012023 v1'!$A$1:$F$1287,6,FALSE)</f>
        <v>7</v>
      </c>
      <c r="H4866" s="6">
        <f>VLOOKUP(M4866,'BASE ARTICLE SAMUEL 25012023 v2'!$A$1:$H$1287,8,FALSE)</f>
        <v>7</v>
      </c>
      <c r="I4866">
        <v>0</v>
      </c>
      <c r="J4866">
        <f t="shared" si="600"/>
        <v>0</v>
      </c>
      <c r="K4866" s="6">
        <f>VLOOKUP(M4866,'BASE ARTICLE SAMUEL 25012023 v2'!$A$1:$K$1287,11,FALSE)</f>
        <v>9.31</v>
      </c>
      <c r="L4866" s="6">
        <f t="shared" si="601"/>
        <v>9.31</v>
      </c>
      <c r="M4866" t="s">
        <v>2211</v>
      </c>
      <c r="N4866" t="str">
        <f>VLOOKUP(M4866,'BASE ARTICLE SAMUEL 25012023 v1'!$A$2:$B$1287,2,FALSE)</f>
        <v>AN</v>
      </c>
      <c r="O4866">
        <f t="shared" si="597"/>
        <v>7</v>
      </c>
    </row>
    <row r="4867" spans="1:15" outlineLevel="2" x14ac:dyDescent="0.25">
      <c r="A4867" t="s">
        <v>2604</v>
      </c>
      <c r="B4867" s="74" t="str">
        <f t="shared" si="602"/>
        <v>O6P</v>
      </c>
      <c r="D4867" t="s">
        <v>536</v>
      </c>
      <c r="E4867">
        <v>1.5</v>
      </c>
      <c r="F4867" t="s">
        <v>537</v>
      </c>
      <c r="G4867" s="71">
        <f>VLOOKUP(M4867,'BASE ARTICLE SAMUEL 25012023 v1'!$A$1:$F$1287,6,FALSE)</f>
        <v>0.89</v>
      </c>
      <c r="H4867" s="6">
        <f>VLOOKUP(M4867,'BASE ARTICLE SAMUEL 25012023 v2'!$A$1:$H$1287,8,FALSE)</f>
        <v>0.89</v>
      </c>
      <c r="I4867">
        <v>29.75</v>
      </c>
      <c r="J4867">
        <f t="shared" si="600"/>
        <v>44.625</v>
      </c>
      <c r="K4867" s="6">
        <f>VLOOKUP(M4867,'BASE ARTICLE SAMUEL 25012023 v2'!$A$1:$K$1287,11,FALSE)</f>
        <v>1.5575000000000001</v>
      </c>
      <c r="L4867" s="6">
        <f t="shared" si="601"/>
        <v>2.3362500000000002</v>
      </c>
      <c r="M4867" t="s">
        <v>536</v>
      </c>
      <c r="N4867" t="str">
        <f>VLOOKUP(M4867,'BASE ARTICLE SAMUEL 25012023 v1'!$A$2:$B$1287,2,FALSE)</f>
        <v>AS</v>
      </c>
      <c r="O4867">
        <f t="shared" si="597"/>
        <v>1.335</v>
      </c>
    </row>
    <row r="4868" spans="1:15" outlineLevel="2" x14ac:dyDescent="0.25">
      <c r="A4868" t="s">
        <v>2604</v>
      </c>
      <c r="B4868" s="74" t="str">
        <f t="shared" si="602"/>
        <v>O6P</v>
      </c>
      <c r="D4868" t="s">
        <v>1603</v>
      </c>
      <c r="E4868">
        <v>0.53</v>
      </c>
      <c r="F4868" t="s">
        <v>1604</v>
      </c>
      <c r="G4868" s="71">
        <f>VLOOKUP(M4868,'BASE ARTICLE SAMUEL 25012023 v1'!$A$1:$F$1287,6,FALSE)</f>
        <v>50</v>
      </c>
      <c r="H4868" s="6">
        <f>VLOOKUP(M4868,'BASE ARTICLE SAMUEL 25012023 v2'!$A$1:$H$1287,8,FALSE)</f>
        <v>0</v>
      </c>
      <c r="I4868">
        <v>75</v>
      </c>
      <c r="J4868">
        <f t="shared" si="600"/>
        <v>39.75</v>
      </c>
      <c r="K4868" s="6">
        <f>VLOOKUP(M4868,'BASE ARTICLE SAMUEL 25012023 v2'!$A$1:$K$1287,11,FALSE)</f>
        <v>75</v>
      </c>
      <c r="L4868" s="6">
        <f t="shared" si="601"/>
        <v>39.75</v>
      </c>
      <c r="M4868" t="s">
        <v>1603</v>
      </c>
      <c r="N4868" t="str">
        <f>VLOOKUP(M4868,'BASE ARTICLE SAMUEL 25012023 v1'!$A$2:$B$1287,2,FALSE)</f>
        <v>AN</v>
      </c>
      <c r="O4868">
        <f t="shared" si="597"/>
        <v>0</v>
      </c>
    </row>
    <row r="4869" spans="1:15" outlineLevel="2" x14ac:dyDescent="0.25">
      <c r="A4869" t="s">
        <v>2604</v>
      </c>
      <c r="B4869" s="74" t="str">
        <f t="shared" si="602"/>
        <v>O6P</v>
      </c>
      <c r="E4869">
        <v>1</v>
      </c>
      <c r="F4869" t="s">
        <v>1087</v>
      </c>
      <c r="G4869" s="71">
        <f>VLOOKUP(M4869,'BASE ARTICLE SAMUEL 25012023 v1'!$A$1:$F$1287,6,FALSE)</f>
        <v>5.56</v>
      </c>
      <c r="H4869" s="6">
        <f>VLOOKUP(M4869,'BASE ARTICLE SAMUEL 25012023 v2'!$A$1:$H$1287,8,FALSE)</f>
        <v>5.56</v>
      </c>
      <c r="I4869">
        <v>27</v>
      </c>
      <c r="J4869">
        <f t="shared" si="600"/>
        <v>27</v>
      </c>
      <c r="K4869" s="6">
        <f>VLOOKUP(M4869,'BASE ARTICLE SAMUEL 25012023 v2'!$A$1:$K$1287,11,FALSE)</f>
        <v>8.34</v>
      </c>
      <c r="L4869" s="6">
        <f t="shared" si="601"/>
        <v>8.34</v>
      </c>
      <c r="M4869" t="s">
        <v>1086</v>
      </c>
      <c r="N4869" t="str">
        <f>VLOOKUP(M4869,'BASE ARTICLE SAMUEL 25012023 v1'!$A$2:$B$1287,2,FALSE)</f>
        <v>AN</v>
      </c>
      <c r="O4869">
        <f t="shared" si="597"/>
        <v>5.56</v>
      </c>
    </row>
    <row r="4870" spans="1:15" outlineLevel="2" x14ac:dyDescent="0.25">
      <c r="A4870" t="s">
        <v>2604</v>
      </c>
      <c r="B4870" s="74" t="str">
        <f t="shared" si="602"/>
        <v>O6P</v>
      </c>
      <c r="D4870" t="s">
        <v>1128</v>
      </c>
      <c r="E4870">
        <v>1</v>
      </c>
      <c r="F4870" t="s">
        <v>1129</v>
      </c>
      <c r="G4870" s="71">
        <f>VLOOKUP(M4870,'BASE ARTICLE SAMUEL 25012023 v1'!$A$1:$F$1287,6,FALSE)</f>
        <v>3.27</v>
      </c>
      <c r="H4870" s="6">
        <f>VLOOKUP(M4870,'BASE ARTICLE SAMUEL 25012023 v2'!$A$1:$H$1287,8,FALSE)</f>
        <v>3.27</v>
      </c>
      <c r="I4870">
        <v>6.05</v>
      </c>
      <c r="J4870">
        <f t="shared" si="600"/>
        <v>6.05</v>
      </c>
      <c r="K4870" s="6">
        <f>VLOOKUP(M4870,'BASE ARTICLE SAMUEL 25012023 v2'!$A$1:$K$1287,11,FALSE)</f>
        <v>8.1750000000000007</v>
      </c>
      <c r="L4870" s="6">
        <f t="shared" si="601"/>
        <v>8.1750000000000007</v>
      </c>
      <c r="M4870" t="s">
        <v>1128</v>
      </c>
      <c r="N4870" t="str">
        <f>VLOOKUP(M4870,'BASE ARTICLE SAMUEL 25012023 v1'!$A$2:$B$1287,2,FALSE)</f>
        <v>AN</v>
      </c>
      <c r="O4870">
        <f t="shared" si="597"/>
        <v>3.27</v>
      </c>
    </row>
    <row r="4871" spans="1:15" outlineLevel="2" x14ac:dyDescent="0.25">
      <c r="A4871" t="s">
        <v>2604</v>
      </c>
      <c r="B4871" s="74" t="str">
        <f t="shared" si="602"/>
        <v>O6P</v>
      </c>
      <c r="D4871" t="s">
        <v>762</v>
      </c>
      <c r="E4871">
        <v>1</v>
      </c>
      <c r="F4871" t="s">
        <v>763</v>
      </c>
      <c r="G4871" s="71">
        <f>VLOOKUP(M4871,'BASE ARTICLE SAMUEL 25012023 v1'!$A$1:$F$1287,6,FALSE)</f>
        <v>18.72</v>
      </c>
      <c r="H4871" s="6">
        <f>VLOOKUP(M4871,'BASE ARTICLE SAMUEL 25012023 v2'!$A$1:$H$1287,8,FALSE)</f>
        <v>18.72</v>
      </c>
      <c r="I4871">
        <v>27</v>
      </c>
      <c r="J4871">
        <f t="shared" si="600"/>
        <v>27</v>
      </c>
      <c r="K4871" s="6">
        <f>VLOOKUP(M4871,'BASE ARTICLE SAMUEL 25012023 v2'!$A$1:$K$1287,11,FALSE)</f>
        <v>28.08</v>
      </c>
      <c r="L4871" s="6">
        <f t="shared" si="601"/>
        <v>28.08</v>
      </c>
      <c r="M4871" t="s">
        <v>762</v>
      </c>
      <c r="N4871" t="str">
        <f>VLOOKUP(M4871,'BASE ARTICLE SAMUEL 25012023 v1'!$A$2:$B$1287,2,FALSE)</f>
        <v>AS</v>
      </c>
      <c r="O4871">
        <f t="shared" si="597"/>
        <v>18.72</v>
      </c>
    </row>
    <row r="4872" spans="1:15" outlineLevel="1" x14ac:dyDescent="0.25">
      <c r="A4872" s="74" t="s">
        <v>4386</v>
      </c>
      <c r="B4872" s="74" t="str">
        <f t="shared" si="602"/>
        <v>MCOFPRO6P</v>
      </c>
      <c r="H4872" s="6" t="e">
        <f>VLOOKUP(M4872,'BASE ARTICLE SAMUEL 25012023 v2'!$A$1:$H$1287,8,FALSE)</f>
        <v>#N/A</v>
      </c>
      <c r="K4872" s="6" t="e">
        <f>VLOOKUP(M4872,'BASE ARTICLE SAMUEL 25012023 v2'!$A$1:$K$1287,11,FALSE)</f>
        <v>#N/A</v>
      </c>
      <c r="L4872" s="6">
        <f>SUBTOTAL(9,L4861:L4871)</f>
        <v>149.09100000000001</v>
      </c>
      <c r="O4872">
        <f>SUBTOTAL(9,O4861:O4871)</f>
        <v>66.593500000000006</v>
      </c>
    </row>
    <row r="4873" spans="1:15" outlineLevel="2" x14ac:dyDescent="0.25">
      <c r="A4873" t="s">
        <v>2606</v>
      </c>
      <c r="B4873" s="74" t="str">
        <f t="shared" si="602"/>
        <v>200-PA</v>
      </c>
      <c r="D4873">
        <v>101007</v>
      </c>
      <c r="E4873">
        <v>1</v>
      </c>
      <c r="F4873" t="s">
        <v>582</v>
      </c>
      <c r="G4873" s="71">
        <f>VLOOKUP(M4873,'BASE ARTICLE SAMUEL 25012023 v1'!$A$1:$F$1287,6,FALSE)</f>
        <v>1.5</v>
      </c>
      <c r="H4873" s="6">
        <f>VLOOKUP(M4873,'BASE ARTICLE SAMUEL 25012023 v2'!$A$1:$H$1287,8,FALSE)</f>
        <v>1.5</v>
      </c>
      <c r="I4873">
        <v>2.25</v>
      </c>
      <c r="J4873">
        <f t="shared" ref="J4873:J4892" si="603">E4873*I4873</f>
        <v>2.25</v>
      </c>
      <c r="K4873" s="6">
        <f>VLOOKUP(M4873,'BASE ARTICLE SAMUEL 25012023 v2'!$A$1:$K$1287,11,FALSE)</f>
        <v>2.25</v>
      </c>
      <c r="L4873" s="6">
        <f t="shared" ref="L4873:L4892" si="604">E4873*K4873</f>
        <v>2.25</v>
      </c>
      <c r="M4873">
        <v>101007</v>
      </c>
      <c r="N4873" t="str">
        <f>VLOOKUP(M4873,'BASE ARTICLE SAMUEL 25012023 v1'!$A$2:$B$1287,2,FALSE)</f>
        <v>AN</v>
      </c>
      <c r="O4873">
        <f t="shared" si="597"/>
        <v>1.5</v>
      </c>
    </row>
    <row r="4874" spans="1:15" outlineLevel="2" x14ac:dyDescent="0.25">
      <c r="A4874" t="s">
        <v>2606</v>
      </c>
      <c r="B4874" s="74" t="str">
        <f t="shared" si="602"/>
        <v>200-PA</v>
      </c>
      <c r="D4874" t="s">
        <v>576</v>
      </c>
      <c r="E4874">
        <v>2</v>
      </c>
      <c r="F4874" t="s">
        <v>577</v>
      </c>
      <c r="G4874" s="71">
        <f>VLOOKUP(M4874,'BASE ARTICLE SAMUEL 25012023 v1'!$A$1:$F$1287,6,FALSE)</f>
        <v>3.2</v>
      </c>
      <c r="H4874" s="6">
        <f>VLOOKUP(M4874,'BASE ARTICLE SAMUEL 25012023 v2'!$A$1:$H$1287,8,FALSE)</f>
        <v>3.2</v>
      </c>
      <c r="I4874">
        <v>4.3499999999999996</v>
      </c>
      <c r="J4874">
        <f t="shared" si="603"/>
        <v>8.6999999999999993</v>
      </c>
      <c r="K4874" s="6">
        <f>VLOOKUP(M4874,'BASE ARTICLE SAMUEL 25012023 v2'!$A$1:$K$1287,11,FALSE)</f>
        <v>4.8000000000000007</v>
      </c>
      <c r="L4874" s="6">
        <f t="shared" si="604"/>
        <v>9.6000000000000014</v>
      </c>
      <c r="M4874" t="s">
        <v>576</v>
      </c>
      <c r="N4874" t="str">
        <f>VLOOKUP(M4874,'BASE ARTICLE SAMUEL 25012023 v1'!$A$2:$B$1287,2,FALSE)</f>
        <v>AN</v>
      </c>
      <c r="O4874">
        <f t="shared" si="597"/>
        <v>6.4</v>
      </c>
    </row>
    <row r="4875" spans="1:15" outlineLevel="2" x14ac:dyDescent="0.25">
      <c r="A4875" t="s">
        <v>2606</v>
      </c>
      <c r="B4875" s="74" t="str">
        <f t="shared" si="602"/>
        <v>200-PA</v>
      </c>
      <c r="E4875">
        <v>1</v>
      </c>
      <c r="F4875" t="s">
        <v>2190</v>
      </c>
      <c r="G4875" s="71">
        <f>VLOOKUP(M4875,'BASE ARTICLE SAMUEL 25012023 v1'!$A$1:$F$1287,6,FALSE)</f>
        <v>267</v>
      </c>
      <c r="H4875" s="6">
        <f>VLOOKUP(M4875,'BASE ARTICLE SAMUEL 25012023 v2'!$A$1:$H$1287,8,FALSE)</f>
        <v>267</v>
      </c>
      <c r="I4875">
        <v>400.5</v>
      </c>
      <c r="J4875">
        <f t="shared" si="603"/>
        <v>400.5</v>
      </c>
      <c r="K4875" s="6">
        <f>VLOOKUP(M4875,'BASE ARTICLE SAMUEL 25012023 v2'!$A$1:$K$1287,11,FALSE)</f>
        <v>400.5</v>
      </c>
      <c r="L4875" s="6">
        <f t="shared" si="604"/>
        <v>400.5</v>
      </c>
      <c r="M4875" t="s">
        <v>2189</v>
      </c>
      <c r="N4875" t="str">
        <f>VLOOKUP(M4875,'BASE ARTICLE SAMUEL 25012023 v1'!$A$2:$B$1287,2,FALSE)</f>
        <v>AN</v>
      </c>
      <c r="O4875">
        <f t="shared" si="597"/>
        <v>267</v>
      </c>
    </row>
    <row r="4876" spans="1:15" outlineLevel="2" x14ac:dyDescent="0.25">
      <c r="A4876" t="s">
        <v>2606</v>
      </c>
      <c r="B4876" s="74" t="str">
        <f t="shared" si="602"/>
        <v>200-PA</v>
      </c>
      <c r="E4876">
        <v>1</v>
      </c>
      <c r="F4876" t="s">
        <v>1550</v>
      </c>
      <c r="G4876" s="71">
        <f>VLOOKUP(M4876,'BASE ARTICLE SAMUEL 25012023 v1'!$A$1:$F$1287,6,FALSE)</f>
        <v>5</v>
      </c>
      <c r="H4876" s="6">
        <f>VLOOKUP(M4876,'BASE ARTICLE SAMUEL 25012023 v2'!$A$1:$H$1287,8,FALSE)</f>
        <v>5</v>
      </c>
      <c r="I4876">
        <v>1.64</v>
      </c>
      <c r="J4876">
        <f t="shared" si="603"/>
        <v>1.64</v>
      </c>
      <c r="K4876" s="6">
        <f>VLOOKUP(M4876,'BASE ARTICLE SAMUEL 25012023 v2'!$A$1:$K$1287,11,FALSE)</f>
        <v>5.5</v>
      </c>
      <c r="L4876" s="6">
        <f t="shared" si="604"/>
        <v>5.5</v>
      </c>
      <c r="M4876" t="s">
        <v>1549</v>
      </c>
      <c r="N4876" t="str">
        <f>VLOOKUP(M4876,'BASE ARTICLE SAMUEL 25012023 v1'!$A$2:$B$1287,2,FALSE)</f>
        <v>AN</v>
      </c>
      <c r="O4876">
        <f t="shared" si="597"/>
        <v>5</v>
      </c>
    </row>
    <row r="4877" spans="1:15" outlineLevel="2" x14ac:dyDescent="0.25">
      <c r="A4877" t="s">
        <v>2606</v>
      </c>
      <c r="B4877" s="74" t="str">
        <f t="shared" si="602"/>
        <v>200-PA</v>
      </c>
      <c r="D4877" t="s">
        <v>2162</v>
      </c>
      <c r="E4877">
        <v>1</v>
      </c>
      <c r="F4877" t="s">
        <v>2163</v>
      </c>
      <c r="G4877" s="71">
        <f>VLOOKUP(M4877,'BASE ARTICLE SAMUEL 25012023 v1'!$A$1:$F$1287,6,FALSE)</f>
        <v>9.44</v>
      </c>
      <c r="H4877" s="6">
        <f>VLOOKUP(M4877,'BASE ARTICLE SAMUEL 25012023 v2'!$A$1:$H$1287,8,FALSE)</f>
        <v>9.44</v>
      </c>
      <c r="I4877">
        <v>15</v>
      </c>
      <c r="J4877">
        <f t="shared" si="603"/>
        <v>15</v>
      </c>
      <c r="K4877" s="6">
        <f>VLOOKUP(M4877,'BASE ARTICLE SAMUEL 25012023 v2'!$A$1:$K$1287,11,FALSE)</f>
        <v>14.16</v>
      </c>
      <c r="L4877" s="6">
        <f t="shared" si="604"/>
        <v>14.16</v>
      </c>
      <c r="M4877" t="s">
        <v>2162</v>
      </c>
      <c r="N4877" t="str">
        <f>VLOOKUP(M4877,'BASE ARTICLE SAMUEL 25012023 v1'!$A$2:$B$1287,2,FALSE)</f>
        <v>AS</v>
      </c>
      <c r="O4877">
        <f t="shared" si="597"/>
        <v>9.44</v>
      </c>
    </row>
    <row r="4878" spans="1:15" outlineLevel="2" x14ac:dyDescent="0.25">
      <c r="A4878" t="s">
        <v>2606</v>
      </c>
      <c r="B4878" s="74" t="str">
        <f t="shared" si="602"/>
        <v>200-PA</v>
      </c>
      <c r="D4878" t="s">
        <v>558</v>
      </c>
      <c r="E4878">
        <v>2</v>
      </c>
      <c r="F4878" t="s">
        <v>559</v>
      </c>
      <c r="G4878" s="71">
        <f>VLOOKUP(M4878,'BASE ARTICLE SAMUEL 25012023 v1'!$A$1:$F$1287,6,FALSE)</f>
        <v>0.85</v>
      </c>
      <c r="H4878" s="6">
        <f>VLOOKUP(M4878,'BASE ARTICLE SAMUEL 25012023 v2'!$A$1:$H$1287,8,FALSE)</f>
        <v>0.91100000000000003</v>
      </c>
      <c r="I4878">
        <v>1.1299999999999999</v>
      </c>
      <c r="J4878">
        <f t="shared" si="603"/>
        <v>2.2599999999999998</v>
      </c>
      <c r="K4878" s="6">
        <f>VLOOKUP(M4878,'BASE ARTICLE SAMUEL 25012023 v2'!$A$1:$K$1287,11,FALSE)</f>
        <v>1.2116300000000002</v>
      </c>
      <c r="L4878" s="6">
        <f t="shared" si="604"/>
        <v>2.4232600000000004</v>
      </c>
      <c r="M4878" t="s">
        <v>558</v>
      </c>
      <c r="N4878" t="str">
        <f>VLOOKUP(M4878,'BASE ARTICLE SAMUEL 25012023 v1'!$A$2:$B$1287,2,FALSE)</f>
        <v>AS</v>
      </c>
      <c r="O4878">
        <f t="shared" si="597"/>
        <v>1.8220000000000001</v>
      </c>
    </row>
    <row r="4879" spans="1:15" outlineLevel="2" x14ac:dyDescent="0.25">
      <c r="A4879" t="s">
        <v>2606</v>
      </c>
      <c r="B4879" s="74" t="str">
        <f t="shared" si="602"/>
        <v>200-PA</v>
      </c>
      <c r="D4879" t="s">
        <v>942</v>
      </c>
      <c r="E4879">
        <v>1</v>
      </c>
      <c r="F4879" t="s">
        <v>943</v>
      </c>
      <c r="G4879" s="71">
        <f>VLOOKUP(M4879,'BASE ARTICLE SAMUEL 25012023 v1'!$A$1:$F$1287,6,FALSE)</f>
        <v>1.64</v>
      </c>
      <c r="H4879" s="6">
        <f>VLOOKUP(M4879,'BASE ARTICLE SAMUEL 25012023 v2'!$A$1:$H$1287,8,FALSE)</f>
        <v>1.83</v>
      </c>
      <c r="I4879">
        <v>2.4500000000000002</v>
      </c>
      <c r="J4879">
        <f t="shared" si="603"/>
        <v>2.4500000000000002</v>
      </c>
      <c r="K4879" s="6">
        <f>VLOOKUP(M4879,'BASE ARTICLE SAMUEL 25012023 v2'!$A$1:$K$1287,11,FALSE)</f>
        <v>2.7450000000000001</v>
      </c>
      <c r="L4879" s="6">
        <f t="shared" si="604"/>
        <v>2.7450000000000001</v>
      </c>
      <c r="M4879" t="s">
        <v>942</v>
      </c>
      <c r="N4879" t="str">
        <f>VLOOKUP(M4879,'BASE ARTICLE SAMUEL 25012023 v1'!$A$2:$B$1287,2,FALSE)</f>
        <v>AS</v>
      </c>
      <c r="O4879">
        <f t="shared" si="597"/>
        <v>1.83</v>
      </c>
    </row>
    <row r="4880" spans="1:15" outlineLevel="2" x14ac:dyDescent="0.25">
      <c r="A4880" t="s">
        <v>2606</v>
      </c>
      <c r="B4880" s="74" t="str">
        <f t="shared" si="602"/>
        <v>200-PA</v>
      </c>
      <c r="D4880" t="s">
        <v>1667</v>
      </c>
      <c r="E4880">
        <v>2</v>
      </c>
      <c r="F4880" t="s">
        <v>1668</v>
      </c>
      <c r="G4880" s="71">
        <f>VLOOKUP(M4880,'BASE ARTICLE SAMUEL 25012023 v1'!$A$1:$F$1287,6,FALSE)</f>
        <v>0.6</v>
      </c>
      <c r="H4880" s="6">
        <f>VLOOKUP(M4880,'BASE ARTICLE SAMUEL 25012023 v2'!$A$1:$H$1287,8,FALSE)</f>
        <v>0.6</v>
      </c>
      <c r="I4880">
        <v>0.9</v>
      </c>
      <c r="J4880">
        <f t="shared" si="603"/>
        <v>1.8</v>
      </c>
      <c r="K4880" s="6">
        <f>VLOOKUP(M4880,'BASE ARTICLE SAMUEL 25012023 v2'!$A$1:$K$1287,11,FALSE)</f>
        <v>0.89999999999999991</v>
      </c>
      <c r="L4880" s="6">
        <f t="shared" si="604"/>
        <v>1.7999999999999998</v>
      </c>
      <c r="M4880" t="s">
        <v>1667</v>
      </c>
      <c r="N4880" t="str">
        <f>VLOOKUP(M4880,'BASE ARTICLE SAMUEL 25012023 v1'!$A$2:$B$1287,2,FALSE)</f>
        <v>AN</v>
      </c>
      <c r="O4880">
        <f t="shared" si="597"/>
        <v>1.2</v>
      </c>
    </row>
    <row r="4881" spans="1:15" outlineLevel="2" x14ac:dyDescent="0.25">
      <c r="A4881" t="s">
        <v>2606</v>
      </c>
      <c r="B4881" s="74" t="str">
        <f t="shared" si="602"/>
        <v>200-PA</v>
      </c>
      <c r="E4881">
        <v>1</v>
      </c>
      <c r="F4881" t="s">
        <v>1924</v>
      </c>
      <c r="G4881" s="71">
        <f>VLOOKUP(M4881,'BASE ARTICLE SAMUEL 25012023 v1'!$A$1:$F$1287,6,FALSE)</f>
        <v>0</v>
      </c>
      <c r="H4881" s="6">
        <f>VLOOKUP(M4881,'BASE ARTICLE SAMUEL 25012023 v2'!$A$1:$H$1287,8,FALSE)</f>
        <v>47.457000000000001</v>
      </c>
      <c r="I4881">
        <v>71.819999999999993</v>
      </c>
      <c r="J4881">
        <f t="shared" si="603"/>
        <v>71.819999999999993</v>
      </c>
      <c r="K4881" s="6">
        <f>VLOOKUP(M4881,'BASE ARTICLE SAMUEL 25012023 v2'!$A$1:$K$1287,11,FALSE)</f>
        <v>72.377800000000008</v>
      </c>
      <c r="L4881" s="6">
        <f t="shared" si="604"/>
        <v>72.377800000000008</v>
      </c>
      <c r="M4881" t="s">
        <v>1923</v>
      </c>
      <c r="N4881" t="str">
        <f>VLOOKUP(M4881,'BASE ARTICLE SAMUEL 25012023 v1'!$A$2:$B$1287,2,FALSE)</f>
        <v>AF</v>
      </c>
      <c r="O4881">
        <f t="shared" si="597"/>
        <v>47.457000000000001</v>
      </c>
    </row>
    <row r="4882" spans="1:15" outlineLevel="2" x14ac:dyDescent="0.25">
      <c r="A4882" t="s">
        <v>2606</v>
      </c>
      <c r="B4882" s="74" t="str">
        <f t="shared" si="602"/>
        <v>200-PA</v>
      </c>
      <c r="E4882">
        <v>1</v>
      </c>
      <c r="F4882" t="s">
        <v>1926</v>
      </c>
      <c r="G4882" s="71">
        <f>VLOOKUP(M4882,'BASE ARTICLE SAMUEL 25012023 v1'!$A$1:$F$1287,6,FALSE)</f>
        <v>18.989999999999998</v>
      </c>
      <c r="H4882" s="6">
        <f>VLOOKUP(M4882,'BASE ARTICLE SAMUEL 25012023 v2'!$A$1:$H$1287,8,FALSE)</f>
        <v>19.331000000000003</v>
      </c>
      <c r="I4882">
        <v>31.61</v>
      </c>
      <c r="J4882">
        <f t="shared" si="603"/>
        <v>31.61</v>
      </c>
      <c r="K4882" s="6">
        <f>VLOOKUP(M4882,'BASE ARTICLE SAMUEL 25012023 v2'!$A$1:$K$1287,11,FALSE)</f>
        <v>31.954949985940001</v>
      </c>
      <c r="L4882" s="6">
        <f t="shared" si="604"/>
        <v>31.954949985940001</v>
      </c>
      <c r="M4882" t="s">
        <v>1925</v>
      </c>
      <c r="N4882" t="str">
        <f>VLOOKUP(M4882,'BASE ARTICLE SAMUEL 25012023 v1'!$A$2:$B$1287,2,FALSE)</f>
        <v>AF</v>
      </c>
      <c r="O4882">
        <f t="shared" si="597"/>
        <v>19.331000000000003</v>
      </c>
    </row>
    <row r="4883" spans="1:15" outlineLevel="2" x14ac:dyDescent="0.25">
      <c r="A4883" t="s">
        <v>2606</v>
      </c>
      <c r="B4883" s="74" t="str">
        <f t="shared" si="602"/>
        <v>200-PA</v>
      </c>
      <c r="E4883">
        <v>1</v>
      </c>
      <c r="F4883" t="s">
        <v>1940</v>
      </c>
      <c r="G4883" s="71">
        <f>VLOOKUP(M4883,'BASE ARTICLE SAMUEL 25012023 v1'!$A$1:$F$1287,6,FALSE)</f>
        <v>94.3</v>
      </c>
      <c r="H4883" s="6">
        <f>VLOOKUP(M4883,'BASE ARTICLE SAMUEL 25012023 v2'!$A$1:$H$1287,8,FALSE)</f>
        <v>90.79</v>
      </c>
      <c r="I4883">
        <v>129.16</v>
      </c>
      <c r="J4883">
        <f t="shared" si="603"/>
        <v>129.16</v>
      </c>
      <c r="K4883" s="6">
        <f>VLOOKUP(M4883,'BASE ARTICLE SAMUEL 25012023 v2'!$A$1:$K$1287,11,FALSE)</f>
        <v>129.88140000800001</v>
      </c>
      <c r="L4883" s="6">
        <f t="shared" si="604"/>
        <v>129.88140000800001</v>
      </c>
      <c r="M4883" t="s">
        <v>1939</v>
      </c>
      <c r="N4883" t="str">
        <f>VLOOKUP(M4883,'BASE ARTICLE SAMUEL 25012023 v1'!$A$2:$B$1287,2,FALSE)</f>
        <v>AF</v>
      </c>
      <c r="O4883">
        <f t="shared" si="597"/>
        <v>90.79</v>
      </c>
    </row>
    <row r="4884" spans="1:15" outlineLevel="2" x14ac:dyDescent="0.25">
      <c r="A4884" t="s">
        <v>2606</v>
      </c>
      <c r="B4884" s="74" t="str">
        <f t="shared" si="602"/>
        <v>200-PA</v>
      </c>
      <c r="E4884">
        <v>1</v>
      </c>
      <c r="F4884" t="s">
        <v>1119</v>
      </c>
      <c r="G4884" s="71">
        <f>VLOOKUP(M4884,'BASE ARTICLE SAMUEL 25012023 v1'!$A$1:$F$1287,6,FALSE)</f>
        <v>0</v>
      </c>
      <c r="H4884" s="6">
        <f>VLOOKUP(M4884,'BASE ARTICLE SAMUEL 25012023 v2'!$A$1:$H$1287,8,FALSE)</f>
        <v>83.629999999999981</v>
      </c>
      <c r="I4884">
        <v>135.75</v>
      </c>
      <c r="J4884">
        <f t="shared" si="603"/>
        <v>135.75</v>
      </c>
      <c r="K4884" s="6">
        <f>VLOOKUP(M4884,'BASE ARTICLE SAMUEL 25012023 v2'!$A$1:$K$1287,11,FALSE)</f>
        <v>142.03600000000003</v>
      </c>
      <c r="L4884" s="6">
        <f t="shared" si="604"/>
        <v>142.03600000000003</v>
      </c>
      <c r="M4884" t="s">
        <v>1118</v>
      </c>
      <c r="N4884" t="str">
        <f>VLOOKUP(M4884,'BASE ARTICLE SAMUEL 25012023 v1'!$A$2:$B$1287,2,FALSE)</f>
        <v>AF</v>
      </c>
      <c r="O4884">
        <f t="shared" si="597"/>
        <v>83.629999999999981</v>
      </c>
    </row>
    <row r="4885" spans="1:15" outlineLevel="2" x14ac:dyDescent="0.25">
      <c r="A4885" t="s">
        <v>2606</v>
      </c>
      <c r="B4885" s="74" t="str">
        <f t="shared" si="602"/>
        <v>200-PA</v>
      </c>
      <c r="E4885">
        <v>2</v>
      </c>
      <c r="F4885" t="s">
        <v>435</v>
      </c>
      <c r="G4885" s="71">
        <f>VLOOKUP(M4885,'BASE ARTICLE SAMUEL 25012023 v1'!$A$1:$F$1287,6,FALSE)</f>
        <v>7</v>
      </c>
      <c r="H4885" s="6">
        <f>VLOOKUP(M4885,'BASE ARTICLE SAMUEL 25012023 v2'!$A$1:$H$1287,8,FALSE)</f>
        <v>7</v>
      </c>
      <c r="I4885">
        <v>9.8000000000000007</v>
      </c>
      <c r="J4885">
        <f t="shared" si="603"/>
        <v>19.600000000000001</v>
      </c>
      <c r="K4885" s="6">
        <f>VLOOKUP(M4885,'BASE ARTICLE SAMUEL 25012023 v2'!$A$1:$K$1287,11,FALSE)</f>
        <v>9.7999999999999989</v>
      </c>
      <c r="L4885" s="6">
        <f t="shared" si="604"/>
        <v>19.599999999999998</v>
      </c>
      <c r="M4885" t="s">
        <v>434</v>
      </c>
      <c r="N4885" t="str">
        <f>VLOOKUP(M4885,'BASE ARTICLE SAMUEL 25012023 v1'!$A$2:$B$1287,2,FALSE)</f>
        <v>AS</v>
      </c>
      <c r="O4885">
        <f t="shared" si="597"/>
        <v>14</v>
      </c>
    </row>
    <row r="4886" spans="1:15" outlineLevel="2" x14ac:dyDescent="0.25">
      <c r="A4886" t="s">
        <v>2606</v>
      </c>
      <c r="B4886" s="74" t="str">
        <f t="shared" si="602"/>
        <v>200-PA</v>
      </c>
      <c r="D4886" t="s">
        <v>2059</v>
      </c>
      <c r="E4886">
        <v>1</v>
      </c>
      <c r="F4886" t="s">
        <v>2060</v>
      </c>
      <c r="G4886" s="71">
        <f>VLOOKUP(M4886,'BASE ARTICLE SAMUEL 25012023 v1'!$A$1:$F$1287,6,FALSE)</f>
        <v>237</v>
      </c>
      <c r="H4886" s="6">
        <f>VLOOKUP(M4886,'BASE ARTICLE SAMUEL 25012023 v2'!$A$1:$H$1287,8,FALSE)</f>
        <v>299.99</v>
      </c>
      <c r="I4886">
        <v>355.5</v>
      </c>
      <c r="J4886">
        <f t="shared" si="603"/>
        <v>355.5</v>
      </c>
      <c r="K4886" s="6">
        <f>VLOOKUP(M4886,'BASE ARTICLE SAMUEL 25012023 v2'!$A$1:$K$1287,11,FALSE)</f>
        <v>449.98500000000001</v>
      </c>
      <c r="L4886" s="6">
        <f t="shared" si="604"/>
        <v>449.98500000000001</v>
      </c>
      <c r="M4886" t="s">
        <v>2059</v>
      </c>
      <c r="N4886" t="str">
        <f>VLOOKUP(M4886,'BASE ARTICLE SAMUEL 25012023 v1'!$A$2:$B$1287,2,FALSE)</f>
        <v>AN</v>
      </c>
      <c r="O4886">
        <f t="shared" si="597"/>
        <v>299.99</v>
      </c>
    </row>
    <row r="4887" spans="1:15" outlineLevel="2" x14ac:dyDescent="0.25">
      <c r="A4887" t="s">
        <v>2606</v>
      </c>
      <c r="B4887" s="74" t="str">
        <f t="shared" si="602"/>
        <v>200-PA</v>
      </c>
      <c r="D4887" t="s">
        <v>68</v>
      </c>
      <c r="E4887">
        <v>1</v>
      </c>
      <c r="F4887" t="s">
        <v>69</v>
      </c>
      <c r="G4887" s="71">
        <f>VLOOKUP(M4887,'BASE ARTICLE SAMUEL 25012023 v1'!$A$1:$F$1287,6,FALSE)</f>
        <v>0.94</v>
      </c>
      <c r="H4887" s="6">
        <f>VLOOKUP(M4887,'BASE ARTICLE SAMUEL 25012023 v2'!$A$1:$H$1287,8,FALSE)</f>
        <v>0.94</v>
      </c>
      <c r="I4887">
        <v>1.41</v>
      </c>
      <c r="J4887">
        <f t="shared" si="603"/>
        <v>1.41</v>
      </c>
      <c r="K4887" s="6">
        <f>VLOOKUP(M4887,'BASE ARTICLE SAMUEL 25012023 v2'!$A$1:$K$1287,11,FALSE)</f>
        <v>1.41</v>
      </c>
      <c r="L4887" s="6">
        <f t="shared" si="604"/>
        <v>1.41</v>
      </c>
      <c r="M4887" t="s">
        <v>68</v>
      </c>
      <c r="N4887" t="str">
        <f>VLOOKUP(M4887,'BASE ARTICLE SAMUEL 25012023 v1'!$A$2:$B$1287,2,FALSE)</f>
        <v>AS</v>
      </c>
      <c r="O4887">
        <f t="shared" si="597"/>
        <v>0.94</v>
      </c>
    </row>
    <row r="4888" spans="1:15" outlineLevel="2" x14ac:dyDescent="0.25">
      <c r="A4888" t="s">
        <v>2606</v>
      </c>
      <c r="B4888" s="74" t="str">
        <f t="shared" si="602"/>
        <v>200-PA</v>
      </c>
      <c r="D4888" t="s">
        <v>90</v>
      </c>
      <c r="E4888">
        <v>2</v>
      </c>
      <c r="F4888" t="s">
        <v>91</v>
      </c>
      <c r="G4888" s="71">
        <f>VLOOKUP(M4888,'BASE ARTICLE SAMUEL 25012023 v1'!$A$1:$F$1287,6,FALSE)</f>
        <v>0.92</v>
      </c>
      <c r="H4888" s="6">
        <f>VLOOKUP(M4888,'BASE ARTICLE SAMUEL 25012023 v2'!$A$1:$H$1287,8,FALSE)</f>
        <v>0.92</v>
      </c>
      <c r="I4888">
        <v>1.38</v>
      </c>
      <c r="J4888">
        <f t="shared" si="603"/>
        <v>2.76</v>
      </c>
      <c r="K4888" s="6">
        <f>VLOOKUP(M4888,'BASE ARTICLE SAMUEL 25012023 v2'!$A$1:$K$1287,11,FALSE)</f>
        <v>1.3800000000000001</v>
      </c>
      <c r="L4888" s="6">
        <f t="shared" si="604"/>
        <v>2.7600000000000002</v>
      </c>
      <c r="M4888" t="s">
        <v>90</v>
      </c>
      <c r="N4888" t="str">
        <f>VLOOKUP(M4888,'BASE ARTICLE SAMUEL 25012023 v1'!$A$2:$B$1287,2,FALSE)</f>
        <v>AS</v>
      </c>
      <c r="O4888">
        <f t="shared" si="597"/>
        <v>1.84</v>
      </c>
    </row>
    <row r="4889" spans="1:15" outlineLevel="2" x14ac:dyDescent="0.25">
      <c r="A4889" t="s">
        <v>2606</v>
      </c>
      <c r="B4889" s="74" t="str">
        <f t="shared" si="602"/>
        <v>200-PA</v>
      </c>
      <c r="D4889" t="s">
        <v>757</v>
      </c>
      <c r="E4889">
        <v>1</v>
      </c>
      <c r="F4889" t="s">
        <v>758</v>
      </c>
      <c r="G4889" s="71">
        <f>VLOOKUP(M4889,'BASE ARTICLE SAMUEL 25012023 v1'!$A$1:$F$1287,6,FALSE)</f>
        <v>1.22</v>
      </c>
      <c r="H4889" s="6">
        <f>VLOOKUP(M4889,'BASE ARTICLE SAMUEL 25012023 v2'!$A$1:$H$1287,8,FALSE)</f>
        <v>1.22</v>
      </c>
      <c r="I4889">
        <v>1.62</v>
      </c>
      <c r="J4889">
        <f t="shared" si="603"/>
        <v>1.62</v>
      </c>
      <c r="K4889" s="6">
        <f>VLOOKUP(M4889,'BASE ARTICLE SAMUEL 25012023 v2'!$A$1:$K$1287,11,FALSE)</f>
        <v>1.6226</v>
      </c>
      <c r="L4889" s="6">
        <f t="shared" si="604"/>
        <v>1.6226</v>
      </c>
      <c r="M4889" t="s">
        <v>757</v>
      </c>
      <c r="N4889" t="str">
        <f>VLOOKUP(M4889,'BASE ARTICLE SAMUEL 25012023 v1'!$A$2:$B$1287,2,FALSE)</f>
        <v>AS</v>
      </c>
      <c r="O4889">
        <f t="shared" si="597"/>
        <v>1.22</v>
      </c>
    </row>
    <row r="4890" spans="1:15" outlineLevel="2" x14ac:dyDescent="0.25">
      <c r="A4890" t="s">
        <v>2606</v>
      </c>
      <c r="B4890" s="74" t="str">
        <f t="shared" si="602"/>
        <v>200-PA</v>
      </c>
      <c r="D4890" t="s">
        <v>1603</v>
      </c>
      <c r="E4890">
        <v>1.5</v>
      </c>
      <c r="F4890" t="s">
        <v>1604</v>
      </c>
      <c r="G4890" s="71">
        <f>VLOOKUP(M4890,'BASE ARTICLE SAMUEL 25012023 v1'!$A$1:$F$1287,6,FALSE)</f>
        <v>50</v>
      </c>
      <c r="H4890" s="6">
        <f>VLOOKUP(M4890,'BASE ARTICLE SAMUEL 25012023 v2'!$A$1:$H$1287,8,FALSE)</f>
        <v>0</v>
      </c>
      <c r="I4890">
        <v>75</v>
      </c>
      <c r="J4890">
        <f t="shared" si="603"/>
        <v>112.5</v>
      </c>
      <c r="K4890" s="6">
        <f>VLOOKUP(M4890,'BASE ARTICLE SAMUEL 25012023 v2'!$A$1:$K$1287,11,FALSE)</f>
        <v>75</v>
      </c>
      <c r="L4890" s="6">
        <f t="shared" si="604"/>
        <v>112.5</v>
      </c>
      <c r="M4890" t="s">
        <v>1603</v>
      </c>
      <c r="N4890" t="str">
        <f>VLOOKUP(M4890,'BASE ARTICLE SAMUEL 25012023 v1'!$A$2:$B$1287,2,FALSE)</f>
        <v>AN</v>
      </c>
      <c r="O4890">
        <f t="shared" si="597"/>
        <v>0</v>
      </c>
    </row>
    <row r="4891" spans="1:15" outlineLevel="2" x14ac:dyDescent="0.25">
      <c r="A4891" t="s">
        <v>2606</v>
      </c>
      <c r="B4891" s="74" t="str">
        <f t="shared" si="602"/>
        <v>200-PA</v>
      </c>
      <c r="D4891" t="s">
        <v>2049</v>
      </c>
      <c r="E4891">
        <v>4</v>
      </c>
      <c r="F4891" t="s">
        <v>2050</v>
      </c>
      <c r="G4891" s="71">
        <f>VLOOKUP(M4891,'BASE ARTICLE SAMUEL 25012023 v1'!$A$1:$F$1287,6,FALSE)</f>
        <v>0</v>
      </c>
      <c r="H4891" s="6">
        <f>VLOOKUP(M4891,'BASE ARTICLE SAMUEL 25012023 v2'!$A$1:$H$1287,8,FALSE)</f>
        <v>4.1400000000000006</v>
      </c>
      <c r="I4891">
        <v>5.5</v>
      </c>
      <c r="J4891">
        <f t="shared" si="603"/>
        <v>22</v>
      </c>
      <c r="K4891" s="6">
        <f>VLOOKUP(M4891,'BASE ARTICLE SAMUEL 25012023 v2'!$A$1:$K$1287,11,FALSE)</f>
        <v>5.5212000000000003</v>
      </c>
      <c r="L4891" s="6">
        <f t="shared" si="604"/>
        <v>22.084800000000001</v>
      </c>
      <c r="M4891" t="s">
        <v>2049</v>
      </c>
      <c r="N4891" t="str">
        <f>VLOOKUP(M4891,'BASE ARTICLE SAMUEL 25012023 v1'!$A$2:$B$1287,2,FALSE)</f>
        <v>AF</v>
      </c>
      <c r="O4891">
        <f t="shared" si="597"/>
        <v>16.560000000000002</v>
      </c>
    </row>
    <row r="4892" spans="1:15" outlineLevel="2" x14ac:dyDescent="0.25">
      <c r="A4892" t="s">
        <v>2606</v>
      </c>
      <c r="B4892" s="74" t="str">
        <f t="shared" si="602"/>
        <v>200-PA</v>
      </c>
      <c r="D4892" t="s">
        <v>560</v>
      </c>
      <c r="E4892">
        <v>3.5</v>
      </c>
      <c r="F4892" t="s">
        <v>561</v>
      </c>
      <c r="G4892" s="71">
        <f>VLOOKUP(M4892,'BASE ARTICLE SAMUEL 25012023 v1'!$A$1:$F$1287,6,FALSE)</f>
        <v>5.73</v>
      </c>
      <c r="H4892" s="6">
        <f>VLOOKUP(M4892,'BASE ARTICLE SAMUEL 25012023 v2'!$A$1:$H$1287,8,FALSE)</f>
        <v>5.73</v>
      </c>
      <c r="I4892">
        <v>19.059999999999999</v>
      </c>
      <c r="J4892">
        <f t="shared" si="603"/>
        <v>66.709999999999994</v>
      </c>
      <c r="K4892" s="6">
        <f>VLOOKUP(M4892,'BASE ARTICLE SAMUEL 25012023 v2'!$A$1:$K$1287,11,FALSE)</f>
        <v>22.862700000000004</v>
      </c>
      <c r="L4892" s="6">
        <f t="shared" si="604"/>
        <v>80.019450000000006</v>
      </c>
      <c r="M4892" t="s">
        <v>560</v>
      </c>
      <c r="N4892" t="str">
        <f>VLOOKUP(M4892,'BASE ARTICLE SAMUEL 25012023 v1'!$A$2:$B$1287,2,FALSE)</f>
        <v>AS</v>
      </c>
      <c r="O4892">
        <f t="shared" si="597"/>
        <v>20.055</v>
      </c>
    </row>
    <row r="4893" spans="1:15" outlineLevel="1" x14ac:dyDescent="0.25">
      <c r="A4893" s="74" t="s">
        <v>4387</v>
      </c>
      <c r="B4893" s="74" t="str">
        <f t="shared" si="602"/>
        <v>NSPR-2200-PA</v>
      </c>
      <c r="H4893" s="6" t="e">
        <f>VLOOKUP(M4893,'BASE ARTICLE SAMUEL 25012023 v2'!$A$1:$H$1287,8,FALSE)</f>
        <v>#N/A</v>
      </c>
      <c r="K4893" s="6" t="e">
        <f>VLOOKUP(M4893,'BASE ARTICLE SAMUEL 25012023 v2'!$A$1:$K$1287,11,FALSE)</f>
        <v>#N/A</v>
      </c>
      <c r="L4893" s="6">
        <f>SUBTOTAL(9,L4873:L4892)</f>
        <v>1505.2102599939403</v>
      </c>
      <c r="O4893">
        <f>SUBTOTAL(9,O4873:O4892)</f>
        <v>890.005</v>
      </c>
    </row>
    <row r="4894" spans="1:15" outlineLevel="2" x14ac:dyDescent="0.25">
      <c r="A4894" t="s">
        <v>1925</v>
      </c>
      <c r="B4894" s="74" t="str">
        <f t="shared" si="602"/>
        <v>NBG1</v>
      </c>
      <c r="E4894">
        <v>1</v>
      </c>
      <c r="F4894" t="s">
        <v>582</v>
      </c>
      <c r="G4894" s="71">
        <f>VLOOKUP(M4894,'BASE ARTICLE SAMUEL 25012023 v1'!$A$1:$F$1287,6,FALSE)</f>
        <v>1.5</v>
      </c>
      <c r="H4894" s="6">
        <f>VLOOKUP(M4894,'BASE ARTICLE SAMUEL 25012023 v2'!$A$1:$H$1287,8,FALSE)</f>
        <v>1.5</v>
      </c>
      <c r="I4894">
        <v>2.2400000000000002</v>
      </c>
      <c r="J4894">
        <f t="shared" ref="J4894:J4901" si="605">E4894*I4894</f>
        <v>2.2400000000000002</v>
      </c>
      <c r="K4894" s="6">
        <f>VLOOKUP(M4894,'BASE ARTICLE SAMUEL 25012023 v2'!$A$1:$K$1287,11,FALSE)</f>
        <v>2.25</v>
      </c>
      <c r="L4894" s="6">
        <f t="shared" ref="L4894:L4901" si="606">E4894*K4894</f>
        <v>2.25</v>
      </c>
      <c r="M4894">
        <v>101007</v>
      </c>
      <c r="N4894" t="str">
        <f>VLOOKUP(M4894,'BASE ARTICLE SAMUEL 25012023 v1'!$A$2:$B$1287,2,FALSE)</f>
        <v>AN</v>
      </c>
      <c r="O4894">
        <f t="shared" si="597"/>
        <v>1.5</v>
      </c>
    </row>
    <row r="4895" spans="1:15" outlineLevel="2" x14ac:dyDescent="0.25">
      <c r="A4895" t="s">
        <v>1925</v>
      </c>
      <c r="B4895" s="74" t="str">
        <f t="shared" si="602"/>
        <v>NBG1</v>
      </c>
      <c r="E4895">
        <v>2</v>
      </c>
      <c r="F4895" t="s">
        <v>1487</v>
      </c>
      <c r="G4895" s="71">
        <f>VLOOKUP(M4895,'BASE ARTICLE SAMUEL 25012023 v1'!$A$1:$F$1287,6,FALSE)</f>
        <v>0.03</v>
      </c>
      <c r="H4895" s="6">
        <f>VLOOKUP(M4895,'BASE ARTICLE SAMUEL 25012023 v2'!$A$1:$H$1287,8,FALSE)</f>
        <v>0.03</v>
      </c>
      <c r="I4895">
        <v>0.05</v>
      </c>
      <c r="J4895">
        <f t="shared" si="605"/>
        <v>0.1</v>
      </c>
      <c r="K4895" s="6">
        <f>VLOOKUP(M4895,'BASE ARTICLE SAMUEL 25012023 v2'!$A$1:$K$1287,11,FALSE)</f>
        <v>5.0000000999999995E-2</v>
      </c>
      <c r="L4895" s="6">
        <f t="shared" si="606"/>
        <v>0.10000000199999999</v>
      </c>
      <c r="M4895">
        <v>8534000818</v>
      </c>
      <c r="N4895" t="str">
        <f>VLOOKUP(M4895,'BASE ARTICLE SAMUEL 25012023 v1'!$A$2:$B$1287,2,FALSE)</f>
        <v>AN</v>
      </c>
      <c r="O4895">
        <f t="shared" si="597"/>
        <v>0.06</v>
      </c>
    </row>
    <row r="4896" spans="1:15" outlineLevel="2" x14ac:dyDescent="0.25">
      <c r="A4896" t="s">
        <v>1925</v>
      </c>
      <c r="B4896" s="74" t="str">
        <f t="shared" si="602"/>
        <v>NBG1</v>
      </c>
      <c r="E4896">
        <v>2</v>
      </c>
      <c r="F4896" t="s">
        <v>1720</v>
      </c>
      <c r="G4896" s="71">
        <f>VLOOKUP(M4896,'BASE ARTICLE SAMUEL 25012023 v1'!$A$1:$F$1287,6,FALSE)</f>
        <v>0.05</v>
      </c>
      <c r="H4896" s="6">
        <f>VLOOKUP(M4896,'BASE ARTICLE SAMUEL 25012023 v2'!$A$1:$H$1287,8,FALSE)</f>
        <v>0.05</v>
      </c>
      <c r="I4896">
        <v>0</v>
      </c>
      <c r="J4896">
        <f t="shared" si="605"/>
        <v>0</v>
      </c>
      <c r="K4896" s="6">
        <f>VLOOKUP(M4896,'BASE ARTICLE SAMUEL 25012023 v2'!$A$1:$K$1287,11,FALSE)</f>
        <v>8.0000000000000016E-2</v>
      </c>
      <c r="L4896" s="6">
        <f t="shared" si="606"/>
        <v>0.16000000000000003</v>
      </c>
      <c r="M4896" t="s">
        <v>1719</v>
      </c>
      <c r="N4896" t="str">
        <f>VLOOKUP(M4896,'BASE ARTICLE SAMUEL 25012023 v1'!$A$2:$B$1287,2,FALSE)</f>
        <v>AN</v>
      </c>
      <c r="O4896">
        <f t="shared" si="597"/>
        <v>0.1</v>
      </c>
    </row>
    <row r="4897" spans="1:15" outlineLevel="2" x14ac:dyDescent="0.25">
      <c r="A4897" t="s">
        <v>1925</v>
      </c>
      <c r="B4897" s="74" t="str">
        <f t="shared" si="602"/>
        <v>NBG1</v>
      </c>
      <c r="E4897">
        <v>2</v>
      </c>
      <c r="F4897" t="s">
        <v>1656</v>
      </c>
      <c r="G4897" s="71">
        <f>VLOOKUP(M4897,'BASE ARTICLE SAMUEL 25012023 v1'!$A$1:$F$1287,6,FALSE)</f>
        <v>0.35</v>
      </c>
      <c r="H4897" s="6">
        <f>VLOOKUP(M4897,'BASE ARTICLE SAMUEL 25012023 v2'!$A$1:$H$1287,8,FALSE)</f>
        <v>0.35</v>
      </c>
      <c r="I4897">
        <v>0.128</v>
      </c>
      <c r="J4897">
        <f t="shared" si="605"/>
        <v>0.25600000000000001</v>
      </c>
      <c r="K4897" s="6">
        <f>VLOOKUP(M4897,'BASE ARTICLE SAMUEL 25012023 v2'!$A$1:$K$1287,11,FALSE)</f>
        <v>0.52999999499999995</v>
      </c>
      <c r="L4897" s="6">
        <f t="shared" si="606"/>
        <v>1.0599999899999999</v>
      </c>
      <c r="M4897" t="s">
        <v>1655</v>
      </c>
      <c r="N4897" t="str">
        <f>VLOOKUP(M4897,'BASE ARTICLE SAMUEL 25012023 v1'!$A$2:$B$1287,2,FALSE)</f>
        <v>AN</v>
      </c>
      <c r="O4897">
        <f t="shared" si="597"/>
        <v>0.7</v>
      </c>
    </row>
    <row r="4898" spans="1:15" outlineLevel="2" x14ac:dyDescent="0.25">
      <c r="A4898" t="s">
        <v>1925</v>
      </c>
      <c r="B4898" s="74" t="str">
        <f t="shared" si="602"/>
        <v>NBG1</v>
      </c>
      <c r="E4898">
        <v>2</v>
      </c>
      <c r="F4898" t="s">
        <v>1658</v>
      </c>
      <c r="G4898" s="71">
        <f>VLOOKUP(M4898,'BASE ARTICLE SAMUEL 25012023 v1'!$A$1:$F$1287,6,FALSE)</f>
        <v>0.09</v>
      </c>
      <c r="H4898" s="6">
        <f>VLOOKUP(M4898,'BASE ARTICLE SAMUEL 25012023 v2'!$A$1:$H$1287,8,FALSE)</f>
        <v>0.09</v>
      </c>
      <c r="I4898">
        <v>0.27400000000000002</v>
      </c>
      <c r="J4898">
        <f t="shared" si="605"/>
        <v>0.54800000000000004</v>
      </c>
      <c r="K4898" s="6">
        <f>VLOOKUP(M4898,'BASE ARTICLE SAMUEL 25012023 v2'!$A$1:$K$1287,11,FALSE)</f>
        <v>0.12999999600000001</v>
      </c>
      <c r="L4898" s="6">
        <f t="shared" si="606"/>
        <v>0.25999999200000001</v>
      </c>
      <c r="M4898" t="s">
        <v>1657</v>
      </c>
      <c r="N4898" t="str">
        <f>VLOOKUP(M4898,'BASE ARTICLE SAMUEL 25012023 v1'!$A$2:$B$1287,2,FALSE)</f>
        <v>AN</v>
      </c>
      <c r="O4898">
        <f t="shared" si="597"/>
        <v>0.18</v>
      </c>
    </row>
    <row r="4899" spans="1:15" outlineLevel="2" x14ac:dyDescent="0.25">
      <c r="A4899" t="s">
        <v>1925</v>
      </c>
      <c r="B4899" s="74" t="str">
        <f t="shared" si="602"/>
        <v>NBG1</v>
      </c>
      <c r="E4899">
        <v>1</v>
      </c>
      <c r="F4899" t="s">
        <v>1716</v>
      </c>
      <c r="G4899" s="71">
        <f>VLOOKUP(M4899,'BASE ARTICLE SAMUEL 25012023 v1'!$A$1:$F$1287,6,FALSE)</f>
        <v>4.2309999999999999</v>
      </c>
      <c r="H4899" s="6">
        <f>VLOOKUP(M4899,'BASE ARTICLE SAMUEL 25012023 v2'!$A$1:$H$1287,8,FALSE)</f>
        <v>4.2309999999999999</v>
      </c>
      <c r="I4899">
        <v>6.1349999999999998</v>
      </c>
      <c r="J4899">
        <f t="shared" si="605"/>
        <v>6.1349999999999998</v>
      </c>
      <c r="K4899" s="6">
        <f>VLOOKUP(M4899,'BASE ARTICLE SAMUEL 25012023 v2'!$A$1:$K$1287,11,FALSE)</f>
        <v>6.1349499999999999</v>
      </c>
      <c r="L4899" s="6">
        <f t="shared" si="606"/>
        <v>6.1349499999999999</v>
      </c>
      <c r="M4899" t="s">
        <v>1715</v>
      </c>
      <c r="N4899" t="str">
        <f>VLOOKUP(M4899,'BASE ARTICLE SAMUEL 25012023 v1'!$A$2:$B$1287,2,FALSE)</f>
        <v>AN</v>
      </c>
      <c r="O4899">
        <f t="shared" ref="O4899:O4923" si="607">E4899*H4899</f>
        <v>4.2309999999999999</v>
      </c>
    </row>
    <row r="4900" spans="1:15" outlineLevel="2" x14ac:dyDescent="0.25">
      <c r="A4900" t="s">
        <v>1925</v>
      </c>
      <c r="B4900" s="74" t="str">
        <f t="shared" si="602"/>
        <v>NBG1</v>
      </c>
      <c r="E4900">
        <v>1</v>
      </c>
      <c r="F4900" t="s">
        <v>1093</v>
      </c>
      <c r="G4900" s="71">
        <f>VLOOKUP(M4900,'BASE ARTICLE SAMUEL 25012023 v1'!$A$1:$F$1287,6,FALSE)</f>
        <v>12.36</v>
      </c>
      <c r="H4900" s="6">
        <f>VLOOKUP(M4900,'BASE ARTICLE SAMUEL 25012023 v2'!$A$1:$H$1287,8,FALSE)</f>
        <v>12.36</v>
      </c>
      <c r="I4900">
        <v>19.91</v>
      </c>
      <c r="J4900">
        <f t="shared" si="605"/>
        <v>19.91</v>
      </c>
      <c r="K4900" s="6">
        <f>VLOOKUP(M4900,'BASE ARTICLE SAMUEL 25012023 v2'!$A$1:$K$1287,11,FALSE)</f>
        <v>21.63</v>
      </c>
      <c r="L4900" s="6">
        <f t="shared" si="606"/>
        <v>21.63</v>
      </c>
      <c r="M4900" t="s">
        <v>1092</v>
      </c>
      <c r="N4900" t="str">
        <f>VLOOKUP(M4900,'BASE ARTICLE SAMUEL 25012023 v1'!$A$2:$B$1287,2,FALSE)</f>
        <v>AN</v>
      </c>
      <c r="O4900">
        <f t="shared" si="607"/>
        <v>12.36</v>
      </c>
    </row>
    <row r="4901" spans="1:15" outlineLevel="2" x14ac:dyDescent="0.25">
      <c r="A4901" t="s">
        <v>1925</v>
      </c>
      <c r="B4901" s="74" t="str">
        <f t="shared" si="602"/>
        <v>NBG1</v>
      </c>
      <c r="E4901">
        <v>2</v>
      </c>
      <c r="F4901" t="s">
        <v>1654</v>
      </c>
      <c r="G4901" s="71">
        <f>VLOOKUP(M4901,'BASE ARTICLE SAMUEL 25012023 v1'!$A$1:$F$1287,6,FALSE)</f>
        <v>0.05</v>
      </c>
      <c r="H4901" s="6">
        <f>VLOOKUP(M4901,'BASE ARTICLE SAMUEL 25012023 v2'!$A$1:$H$1287,8,FALSE)</f>
        <v>0.05</v>
      </c>
      <c r="I4901">
        <v>0.1</v>
      </c>
      <c r="J4901">
        <f t="shared" si="605"/>
        <v>0.2</v>
      </c>
      <c r="K4901" s="6">
        <f>VLOOKUP(M4901,'BASE ARTICLE SAMUEL 25012023 v2'!$A$1:$K$1287,11,FALSE)</f>
        <v>0.1</v>
      </c>
      <c r="L4901" s="6">
        <f t="shared" si="606"/>
        <v>0.2</v>
      </c>
      <c r="M4901" t="s">
        <v>1653</v>
      </c>
      <c r="N4901" t="str">
        <f>VLOOKUP(M4901,'BASE ARTICLE SAMUEL 25012023 v1'!$A$2:$B$1287,2,FALSE)</f>
        <v>AN</v>
      </c>
      <c r="O4901">
        <f t="shared" si="607"/>
        <v>0.1</v>
      </c>
    </row>
    <row r="4902" spans="1:15" outlineLevel="1" x14ac:dyDescent="0.25">
      <c r="A4902" s="74" t="s">
        <v>4058</v>
      </c>
      <c r="B4902" s="74" t="str">
        <f t="shared" si="602"/>
        <v>KITCORNBG1</v>
      </c>
      <c r="H4902" s="6" t="e">
        <f>VLOOKUP(M4902,'BASE ARTICLE SAMUEL 25012023 v2'!$A$1:$H$1287,8,FALSE)</f>
        <v>#N/A</v>
      </c>
      <c r="K4902" s="6" t="e">
        <f>VLOOKUP(M4902,'BASE ARTICLE SAMUEL 25012023 v2'!$A$1:$K$1287,11,FALSE)</f>
        <v>#N/A</v>
      </c>
      <c r="L4902" s="6">
        <f>SUBTOTAL(9,L4894:L4901)</f>
        <v>31.794949983999999</v>
      </c>
      <c r="O4902">
        <f>SUBTOTAL(9,O4894:O4901)</f>
        <v>19.231000000000002</v>
      </c>
    </row>
    <row r="4903" spans="1:15" outlineLevel="2" x14ac:dyDescent="0.25">
      <c r="A4903" t="s">
        <v>1927</v>
      </c>
      <c r="B4903" s="74" t="str">
        <f t="shared" si="602"/>
        <v>NBG1900</v>
      </c>
      <c r="E4903">
        <v>1</v>
      </c>
      <c r="F4903" t="s">
        <v>582</v>
      </c>
      <c r="G4903" s="71">
        <f>VLOOKUP(M4903,'BASE ARTICLE SAMUEL 25012023 v1'!$A$1:$F$1287,6,FALSE)</f>
        <v>1.5</v>
      </c>
      <c r="H4903" s="6">
        <f>VLOOKUP(M4903,'BASE ARTICLE SAMUEL 25012023 v2'!$A$1:$H$1287,8,FALSE)</f>
        <v>1.5</v>
      </c>
      <c r="I4903">
        <v>2.2400000000000002</v>
      </c>
      <c r="J4903">
        <f t="shared" ref="J4903:J4911" si="608">E4903*I4903</f>
        <v>2.2400000000000002</v>
      </c>
      <c r="K4903" s="6">
        <f>VLOOKUP(M4903,'BASE ARTICLE SAMUEL 25012023 v2'!$A$1:$K$1287,11,FALSE)</f>
        <v>2.25</v>
      </c>
      <c r="L4903" s="6">
        <f t="shared" ref="L4903:L4911" si="609">E4903*K4903</f>
        <v>2.25</v>
      </c>
      <c r="M4903">
        <v>101007</v>
      </c>
      <c r="N4903" t="str">
        <f>VLOOKUP(M4903,'BASE ARTICLE SAMUEL 25012023 v1'!$A$2:$B$1287,2,FALSE)</f>
        <v>AN</v>
      </c>
      <c r="O4903">
        <f t="shared" si="607"/>
        <v>1.5</v>
      </c>
    </row>
    <row r="4904" spans="1:15" outlineLevel="2" x14ac:dyDescent="0.25">
      <c r="A4904" t="s">
        <v>1927</v>
      </c>
      <c r="B4904" s="74" t="str">
        <f t="shared" si="602"/>
        <v>NBG1900</v>
      </c>
      <c r="E4904">
        <v>4</v>
      </c>
      <c r="F4904" t="s">
        <v>1483</v>
      </c>
      <c r="G4904" s="71">
        <f>VLOOKUP(M4904,'BASE ARTICLE SAMUEL 25012023 v1'!$A$1:$F$1287,6,FALSE)</f>
        <v>0.04</v>
      </c>
      <c r="H4904" s="6">
        <f>VLOOKUP(M4904,'BASE ARTICLE SAMUEL 25012023 v2'!$A$1:$H$1287,8,FALSE)</f>
        <v>0.04</v>
      </c>
      <c r="I4904">
        <v>0.05</v>
      </c>
      <c r="J4904">
        <f t="shared" si="608"/>
        <v>0.2</v>
      </c>
      <c r="K4904" s="6">
        <f>VLOOKUP(M4904,'BASE ARTICLE SAMUEL 25012023 v2'!$A$1:$K$1287,11,FALSE)</f>
        <v>0.05</v>
      </c>
      <c r="L4904" s="6">
        <f t="shared" si="609"/>
        <v>0.2</v>
      </c>
      <c r="M4904">
        <v>8412602518</v>
      </c>
      <c r="N4904" t="str">
        <f>VLOOKUP(M4904,'BASE ARTICLE SAMUEL 25012023 v1'!$A$2:$B$1287,2,FALSE)</f>
        <v>AN</v>
      </c>
      <c r="O4904">
        <f t="shared" si="607"/>
        <v>0.16</v>
      </c>
    </row>
    <row r="4905" spans="1:15" outlineLevel="2" x14ac:dyDescent="0.25">
      <c r="A4905" t="s">
        <v>1927</v>
      </c>
      <c r="B4905" s="74" t="str">
        <f t="shared" si="602"/>
        <v>NBG1900</v>
      </c>
      <c r="E4905">
        <v>2</v>
      </c>
      <c r="F4905" t="s">
        <v>1484</v>
      </c>
      <c r="G4905" s="71">
        <f>VLOOKUP(M4905,'BASE ARTICLE SAMUEL 25012023 v1'!$A$1:$F$1287,6,FALSE)</f>
        <v>7.0000000000000007E-2</v>
      </c>
      <c r="H4905" s="6">
        <f>VLOOKUP(M4905,'BASE ARTICLE SAMUEL 25012023 v2'!$A$1:$H$1287,8,FALSE)</f>
        <v>7.0000000000000007E-2</v>
      </c>
      <c r="I4905">
        <v>7.0000000000000007E-2</v>
      </c>
      <c r="J4905">
        <f t="shared" si="608"/>
        <v>0.14000000000000001</v>
      </c>
      <c r="K4905" s="6">
        <f>VLOOKUP(M4905,'BASE ARTICLE SAMUEL 25012023 v2'!$A$1:$K$1287,11,FALSE)</f>
        <v>0.10999999997</v>
      </c>
      <c r="L4905" s="6">
        <f t="shared" si="609"/>
        <v>0.21999999994</v>
      </c>
      <c r="M4905">
        <v>8412802518</v>
      </c>
      <c r="N4905" t="str">
        <f>VLOOKUP(M4905,'BASE ARTICLE SAMUEL 25012023 v1'!$A$2:$B$1287,2,FALSE)</f>
        <v>AN</v>
      </c>
      <c r="O4905">
        <f t="shared" si="607"/>
        <v>0.14000000000000001</v>
      </c>
    </row>
    <row r="4906" spans="1:15" outlineLevel="2" x14ac:dyDescent="0.25">
      <c r="A4906" t="s">
        <v>1927</v>
      </c>
      <c r="B4906" s="74" t="str">
        <f t="shared" si="602"/>
        <v>NBG1900</v>
      </c>
      <c r="E4906">
        <v>4</v>
      </c>
      <c r="F4906" t="s">
        <v>1485</v>
      </c>
      <c r="G4906" s="71">
        <f>VLOOKUP(M4906,'BASE ARTICLE SAMUEL 25012023 v1'!$A$1:$F$1287,6,FALSE)</f>
        <v>0.02</v>
      </c>
      <c r="H4906" s="6">
        <f>VLOOKUP(M4906,'BASE ARTICLE SAMUEL 25012023 v2'!$A$1:$H$1287,8,FALSE)</f>
        <v>0.02</v>
      </c>
      <c r="I4906">
        <v>0.02</v>
      </c>
      <c r="J4906">
        <f t="shared" si="608"/>
        <v>0.08</v>
      </c>
      <c r="K4906" s="6">
        <f>VLOOKUP(M4906,'BASE ARTICLE SAMUEL 25012023 v2'!$A$1:$K$1287,11,FALSE)</f>
        <v>0.03</v>
      </c>
      <c r="L4906" s="6">
        <f t="shared" si="609"/>
        <v>0.12</v>
      </c>
      <c r="M4906">
        <v>8434000618</v>
      </c>
      <c r="N4906" t="str">
        <f>VLOOKUP(M4906,'BASE ARTICLE SAMUEL 25012023 v1'!$A$2:$B$1287,2,FALSE)</f>
        <v>AN</v>
      </c>
      <c r="O4906">
        <f t="shared" si="607"/>
        <v>0.08</v>
      </c>
    </row>
    <row r="4907" spans="1:15" outlineLevel="2" x14ac:dyDescent="0.25">
      <c r="A4907" t="s">
        <v>1927</v>
      </c>
      <c r="B4907" s="74" t="str">
        <f t="shared" si="602"/>
        <v>NBG1900</v>
      </c>
      <c r="E4907">
        <v>2</v>
      </c>
      <c r="F4907" t="s">
        <v>1486</v>
      </c>
      <c r="G4907" s="71">
        <f>VLOOKUP(M4907,'BASE ARTICLE SAMUEL 25012023 v1'!$A$1:$F$1287,6,FALSE)</f>
        <v>4.2000000000000003E-2</v>
      </c>
      <c r="H4907" s="6">
        <f>VLOOKUP(M4907,'BASE ARTICLE SAMUEL 25012023 v2'!$A$1:$H$1287,8,FALSE)</f>
        <v>4.2000000000000003E-2</v>
      </c>
      <c r="I4907">
        <v>0.04</v>
      </c>
      <c r="J4907">
        <f t="shared" si="608"/>
        <v>0.08</v>
      </c>
      <c r="K4907" s="6">
        <f>VLOOKUP(M4907,'BASE ARTICLE SAMUEL 25012023 v2'!$A$1:$K$1287,11,FALSE)</f>
        <v>6.3E-2</v>
      </c>
      <c r="L4907" s="6">
        <f t="shared" si="609"/>
        <v>0.126</v>
      </c>
      <c r="M4907">
        <v>8434000818</v>
      </c>
      <c r="N4907" t="str">
        <f>VLOOKUP(M4907,'BASE ARTICLE SAMUEL 25012023 v1'!$A$2:$B$1287,2,FALSE)</f>
        <v>AN</v>
      </c>
      <c r="O4907">
        <f t="shared" si="607"/>
        <v>8.4000000000000005E-2</v>
      </c>
    </row>
    <row r="4908" spans="1:15" outlineLevel="2" x14ac:dyDescent="0.25">
      <c r="A4908" t="s">
        <v>1927</v>
      </c>
      <c r="B4908" s="74" t="str">
        <f t="shared" si="602"/>
        <v>NBG1900</v>
      </c>
      <c r="E4908">
        <v>2</v>
      </c>
      <c r="F4908" t="s">
        <v>1487</v>
      </c>
      <c r="G4908" s="71">
        <f>VLOOKUP(M4908,'BASE ARTICLE SAMUEL 25012023 v1'!$A$1:$F$1287,6,FALSE)</f>
        <v>0.03</v>
      </c>
      <c r="H4908" s="6">
        <f>VLOOKUP(M4908,'BASE ARTICLE SAMUEL 25012023 v2'!$A$1:$H$1287,8,FALSE)</f>
        <v>0.03</v>
      </c>
      <c r="I4908">
        <v>0.05</v>
      </c>
      <c r="J4908">
        <f t="shared" si="608"/>
        <v>0.1</v>
      </c>
      <c r="K4908" s="6">
        <f>VLOOKUP(M4908,'BASE ARTICLE SAMUEL 25012023 v2'!$A$1:$K$1287,11,FALSE)</f>
        <v>5.0000000999999995E-2</v>
      </c>
      <c r="L4908" s="6">
        <f t="shared" si="609"/>
        <v>0.10000000199999999</v>
      </c>
      <c r="M4908">
        <v>8534000818</v>
      </c>
      <c r="N4908" t="str">
        <f>VLOOKUP(M4908,'BASE ARTICLE SAMUEL 25012023 v1'!$A$2:$B$1287,2,FALSE)</f>
        <v>AN</v>
      </c>
      <c r="O4908">
        <f t="shared" si="607"/>
        <v>0.06</v>
      </c>
    </row>
    <row r="4909" spans="1:15" outlineLevel="2" x14ac:dyDescent="0.25">
      <c r="A4909" t="s">
        <v>1927</v>
      </c>
      <c r="B4909" s="74" t="str">
        <f t="shared" si="602"/>
        <v>NBG1900</v>
      </c>
      <c r="E4909">
        <v>4</v>
      </c>
      <c r="F4909" t="s">
        <v>1489</v>
      </c>
      <c r="G4909" s="71">
        <f>VLOOKUP(M4909,'BASE ARTICLE SAMUEL 25012023 v1'!$A$1:$F$1287,6,FALSE)</f>
        <v>0.03</v>
      </c>
      <c r="H4909" s="6">
        <f>VLOOKUP(M4909,'BASE ARTICLE SAMUEL 25012023 v2'!$A$1:$H$1287,8,FALSE)</f>
        <v>0.03</v>
      </c>
      <c r="I4909">
        <v>0.05</v>
      </c>
      <c r="J4909">
        <f t="shared" si="608"/>
        <v>0.2</v>
      </c>
      <c r="K4909" s="6">
        <f>VLOOKUP(M4909,'BASE ARTICLE SAMUEL 25012023 v2'!$A$1:$K$1287,11,FALSE)</f>
        <v>5.0000000999999995E-2</v>
      </c>
      <c r="L4909" s="6">
        <f t="shared" si="609"/>
        <v>0.20000000399999998</v>
      </c>
      <c r="M4909">
        <v>8535000618</v>
      </c>
      <c r="N4909" t="str">
        <f>VLOOKUP(M4909,'BASE ARTICLE SAMUEL 25012023 v1'!$A$2:$B$1287,2,FALSE)</f>
        <v>AN</v>
      </c>
      <c r="O4909">
        <f t="shared" si="607"/>
        <v>0.12</v>
      </c>
    </row>
    <row r="4910" spans="1:15" outlineLevel="2" x14ac:dyDescent="0.25">
      <c r="A4910" t="s">
        <v>1927</v>
      </c>
      <c r="B4910" s="74" t="str">
        <f t="shared" si="602"/>
        <v>NBG1900</v>
      </c>
      <c r="E4910">
        <v>1</v>
      </c>
      <c r="F4910" t="s">
        <v>579</v>
      </c>
      <c r="G4910" s="71">
        <f>VLOOKUP(M4910,'BASE ARTICLE SAMUEL 25012023 v1'!$A$1:$F$1287,6,FALSE)</f>
        <v>13.05</v>
      </c>
      <c r="H4910" s="6">
        <f>VLOOKUP(M4910,'BASE ARTICLE SAMUEL 25012023 v2'!$A$1:$H$1287,8,FALSE)</f>
        <v>13.05</v>
      </c>
      <c r="I4910">
        <v>18.489999999999998</v>
      </c>
      <c r="J4910">
        <f t="shared" si="608"/>
        <v>18.489999999999998</v>
      </c>
      <c r="K4910" s="6">
        <f>VLOOKUP(M4910,'BASE ARTICLE SAMUEL 25012023 v2'!$A$1:$K$1287,11,FALSE)</f>
        <v>19.575000000000003</v>
      </c>
      <c r="L4910" s="6">
        <f t="shared" si="609"/>
        <v>19.575000000000003</v>
      </c>
      <c r="M4910" t="s">
        <v>578</v>
      </c>
      <c r="N4910" t="str">
        <f>VLOOKUP(M4910,'BASE ARTICLE SAMUEL 25012023 v1'!$A$2:$B$1287,2,FALSE)</f>
        <v>AN</v>
      </c>
      <c r="O4910">
        <f t="shared" si="607"/>
        <v>13.05</v>
      </c>
    </row>
    <row r="4911" spans="1:15" outlineLevel="2" x14ac:dyDescent="0.25">
      <c r="A4911" t="s">
        <v>1927</v>
      </c>
      <c r="B4911" s="74" t="str">
        <f t="shared" si="602"/>
        <v>NBG1900</v>
      </c>
      <c r="E4911">
        <v>4</v>
      </c>
      <c r="F4911" t="s">
        <v>1561</v>
      </c>
      <c r="G4911" s="71">
        <f>VLOOKUP(M4911,'BASE ARTICLE SAMUEL 25012023 v1'!$A$1:$F$1287,6,FALSE)</f>
        <v>0.13</v>
      </c>
      <c r="H4911" s="6">
        <f>VLOOKUP(M4911,'BASE ARTICLE SAMUEL 25012023 v2'!$A$1:$H$1287,8,FALSE)</f>
        <v>0.13</v>
      </c>
      <c r="I4911">
        <v>1.9E-2</v>
      </c>
      <c r="J4911">
        <f t="shared" si="608"/>
        <v>7.5999999999999998E-2</v>
      </c>
      <c r="K4911" s="6">
        <f>VLOOKUP(M4911,'BASE ARTICLE SAMUEL 25012023 v2'!$A$1:$K$1287,11,FALSE)</f>
        <v>0.19000000500000003</v>
      </c>
      <c r="L4911" s="6">
        <f t="shared" si="609"/>
        <v>0.76000002000000011</v>
      </c>
      <c r="M4911" t="s">
        <v>1560</v>
      </c>
      <c r="N4911" t="str">
        <f>VLOOKUP(M4911,'BASE ARTICLE SAMUEL 25012023 v1'!$A$2:$B$1287,2,FALSE)</f>
        <v>AN</v>
      </c>
      <c r="O4911">
        <f t="shared" si="607"/>
        <v>0.52</v>
      </c>
    </row>
    <row r="4912" spans="1:15" outlineLevel="1" x14ac:dyDescent="0.25">
      <c r="A4912" s="74" t="s">
        <v>4059</v>
      </c>
      <c r="B4912" s="74" t="str">
        <f t="shared" si="602"/>
        <v>KITCORNBG1900</v>
      </c>
      <c r="H4912" s="6" t="e">
        <f>VLOOKUP(M4912,'BASE ARTICLE SAMUEL 25012023 v2'!$A$1:$H$1287,8,FALSE)</f>
        <v>#N/A</v>
      </c>
      <c r="K4912" s="6" t="e">
        <f>VLOOKUP(M4912,'BASE ARTICLE SAMUEL 25012023 v2'!$A$1:$K$1287,11,FALSE)</f>
        <v>#N/A</v>
      </c>
      <c r="L4912" s="6">
        <f>SUBTOTAL(9,L4903:L4911)</f>
        <v>23.551000025940002</v>
      </c>
      <c r="O4912">
        <f>SUBTOTAL(9,O4903:O4911)</f>
        <v>15.714</v>
      </c>
    </row>
    <row r="4913" spans="1:15" outlineLevel="2" x14ac:dyDescent="0.25">
      <c r="A4913" t="s">
        <v>4332</v>
      </c>
      <c r="B4913" s="74" t="str">
        <f t="shared" si="602"/>
        <v>3L15</v>
      </c>
      <c r="D4913" t="s">
        <v>1187</v>
      </c>
      <c r="E4913">
        <v>1.5</v>
      </c>
      <c r="F4913" t="s">
        <v>1188</v>
      </c>
      <c r="G4913" s="71">
        <f>VLOOKUP(M4913,'BASE ARTICLE SAMUEL 25012023 v1'!$A$1:$F$1287,6,FALSE)</f>
        <v>22</v>
      </c>
      <c r="H4913" s="6">
        <f>VLOOKUP(M4913,'BASE ARTICLE SAMUEL 25012023 v2'!$A$1:$H$1287,8,FALSE)</f>
        <v>3.63</v>
      </c>
      <c r="I4913">
        <v>7.95</v>
      </c>
      <c r="J4913">
        <f>E4913*I4913</f>
        <v>11.925000000000001</v>
      </c>
      <c r="K4913" s="6">
        <f>VLOOKUP(M4913,'BASE ARTICLE SAMUEL 25012023 v2'!$A$1:$K$1287,11,FALSE)</f>
        <v>5.4450000000000003</v>
      </c>
      <c r="L4913" s="6">
        <f>E4913*K4913</f>
        <v>8.1675000000000004</v>
      </c>
      <c r="M4913" t="s">
        <v>1187</v>
      </c>
      <c r="N4913" t="str">
        <f>VLOOKUP(M4913,'BASE ARTICLE SAMUEL 25012023 v1'!$A$2:$B$1287,2,FALSE)</f>
        <v>AN</v>
      </c>
      <c r="O4913">
        <f t="shared" si="607"/>
        <v>5.4450000000000003</v>
      </c>
    </row>
    <row r="4914" spans="1:15" outlineLevel="2" x14ac:dyDescent="0.25">
      <c r="A4914" t="s">
        <v>4332</v>
      </c>
      <c r="B4914" s="74" t="str">
        <f t="shared" si="602"/>
        <v>3L15</v>
      </c>
      <c r="E4914">
        <v>0.1</v>
      </c>
      <c r="F4914" t="s">
        <v>1604</v>
      </c>
      <c r="G4914" s="71">
        <f>VLOOKUP(M4914,'BASE ARTICLE SAMUEL 25012023 v1'!$A$1:$F$1287,6,FALSE)</f>
        <v>50</v>
      </c>
      <c r="H4914" s="6">
        <f>VLOOKUP(M4914,'BASE ARTICLE SAMUEL 25012023 v2'!$A$1:$H$1287,8,FALSE)</f>
        <v>0</v>
      </c>
      <c r="I4914">
        <v>7.95</v>
      </c>
      <c r="J4914">
        <f>E4914*I4914</f>
        <v>0.79500000000000004</v>
      </c>
      <c r="K4914" s="6">
        <f>VLOOKUP(M4914,'BASE ARTICLE SAMUEL 25012023 v2'!$A$1:$K$1287,11,FALSE)</f>
        <v>75</v>
      </c>
      <c r="L4914" s="6">
        <f>E4914*K4914</f>
        <v>7.5</v>
      </c>
      <c r="M4914" t="s">
        <v>1603</v>
      </c>
      <c r="N4914" t="str">
        <f>VLOOKUP(M4914,'BASE ARTICLE SAMUEL 25012023 v1'!$A$2:$B$1287,2,FALSE)</f>
        <v>AN</v>
      </c>
      <c r="O4914">
        <f t="shared" si="607"/>
        <v>0</v>
      </c>
    </row>
    <row r="4915" spans="1:15" outlineLevel="1" x14ac:dyDescent="0.25">
      <c r="A4915" s="74" t="s">
        <v>4388</v>
      </c>
      <c r="B4915" s="74" t="str">
        <f t="shared" si="602"/>
        <v>TCOF403L15</v>
      </c>
      <c r="H4915" s="6" t="e">
        <f>VLOOKUP(M4915,'BASE ARTICLE SAMUEL 25012023 v2'!$A$1:$H$1287,8,FALSE)</f>
        <v>#N/A</v>
      </c>
      <c r="K4915" s="6" t="e">
        <f>VLOOKUP(M4915,'BASE ARTICLE SAMUEL 25012023 v2'!$A$1:$K$1287,11,FALSE)</f>
        <v>#N/A</v>
      </c>
      <c r="L4915" s="6">
        <f>SUBTOTAL(9,L4913:L4914)</f>
        <v>15.6675</v>
      </c>
      <c r="O4915">
        <f>SUBTOTAL(9,O4913:O4914)</f>
        <v>5.4450000000000003</v>
      </c>
    </row>
    <row r="4916" spans="1:15" outlineLevel="2" x14ac:dyDescent="0.25">
      <c r="A4916" t="s">
        <v>4333</v>
      </c>
      <c r="B4916" s="74" t="str">
        <f t="shared" si="602"/>
        <v>3L25</v>
      </c>
      <c r="E4916">
        <v>0.12</v>
      </c>
      <c r="F4916" t="s">
        <v>1604</v>
      </c>
      <c r="G4916" s="71">
        <f>VLOOKUP(M4916,'BASE ARTICLE SAMUEL 25012023 v1'!$A$1:$F$1287,6,FALSE)</f>
        <v>50</v>
      </c>
      <c r="H4916" s="6">
        <f>VLOOKUP(M4916,'BASE ARTICLE SAMUEL 25012023 v2'!$A$1:$H$1287,8,FALSE)</f>
        <v>0</v>
      </c>
      <c r="I4916">
        <v>7.95</v>
      </c>
      <c r="J4916">
        <f>E4916*I4916</f>
        <v>0.95399999999999996</v>
      </c>
      <c r="K4916" s="6">
        <f>VLOOKUP(M4916,'BASE ARTICLE SAMUEL 25012023 v2'!$A$1:$K$1287,11,FALSE)</f>
        <v>75</v>
      </c>
      <c r="L4916" s="6">
        <f>E4916*K4916</f>
        <v>9</v>
      </c>
      <c r="M4916" t="s">
        <v>1603</v>
      </c>
      <c r="N4916" t="str">
        <f>VLOOKUP(M4916,'BASE ARTICLE SAMUEL 25012023 v1'!$A$2:$B$1287,2,FALSE)</f>
        <v>AN</v>
      </c>
      <c r="O4916">
        <f t="shared" si="607"/>
        <v>0</v>
      </c>
    </row>
    <row r="4917" spans="1:15" outlineLevel="2" x14ac:dyDescent="0.25">
      <c r="A4917" t="s">
        <v>4333</v>
      </c>
      <c r="B4917" s="74" t="str">
        <f t="shared" si="602"/>
        <v>3L25</v>
      </c>
      <c r="D4917" t="s">
        <v>1187</v>
      </c>
      <c r="E4917">
        <v>2.5</v>
      </c>
      <c r="F4917" t="s">
        <v>1188</v>
      </c>
      <c r="G4917" s="71">
        <f>VLOOKUP(M4917,'BASE ARTICLE SAMUEL 25012023 v1'!$A$1:$F$1287,6,FALSE)</f>
        <v>22</v>
      </c>
      <c r="H4917" s="6">
        <f>VLOOKUP(M4917,'BASE ARTICLE SAMUEL 25012023 v2'!$A$1:$H$1287,8,FALSE)</f>
        <v>3.63</v>
      </c>
      <c r="I4917">
        <v>7.95</v>
      </c>
      <c r="J4917">
        <f>E4917*I4917</f>
        <v>19.875</v>
      </c>
      <c r="K4917" s="6">
        <f>VLOOKUP(M4917,'BASE ARTICLE SAMUEL 25012023 v2'!$A$1:$K$1287,11,FALSE)</f>
        <v>5.4450000000000003</v>
      </c>
      <c r="L4917" s="6">
        <f>E4917*K4917</f>
        <v>13.612500000000001</v>
      </c>
      <c r="M4917" t="s">
        <v>1187</v>
      </c>
      <c r="N4917" t="str">
        <f>VLOOKUP(M4917,'BASE ARTICLE SAMUEL 25012023 v1'!$A$2:$B$1287,2,FALSE)</f>
        <v>AN</v>
      </c>
      <c r="O4917">
        <f t="shared" si="607"/>
        <v>9.0749999999999993</v>
      </c>
    </row>
    <row r="4918" spans="1:15" outlineLevel="1" x14ac:dyDescent="0.25">
      <c r="A4918" s="74" t="s">
        <v>4389</v>
      </c>
      <c r="B4918" s="74" t="str">
        <f t="shared" si="602"/>
        <v>TCOF403L25</v>
      </c>
      <c r="H4918" s="6" t="e">
        <f>VLOOKUP(M4918,'BASE ARTICLE SAMUEL 25012023 v2'!$A$1:$H$1287,8,FALSE)</f>
        <v>#N/A</v>
      </c>
      <c r="K4918" s="6" t="e">
        <f>VLOOKUP(M4918,'BASE ARTICLE SAMUEL 25012023 v2'!$A$1:$K$1287,11,FALSE)</f>
        <v>#N/A</v>
      </c>
      <c r="L4918" s="6">
        <f>SUBTOTAL(9,L4916:L4917)</f>
        <v>22.612500000000001</v>
      </c>
      <c r="O4918">
        <f>SUBTOTAL(9,O4916:O4917)</f>
        <v>9.0749999999999993</v>
      </c>
    </row>
    <row r="4919" spans="1:15" outlineLevel="2" x14ac:dyDescent="0.25">
      <c r="A4919" t="s">
        <v>4334</v>
      </c>
      <c r="B4919" s="74" t="str">
        <f t="shared" si="602"/>
        <v>3L20</v>
      </c>
      <c r="D4919" t="s">
        <v>1187</v>
      </c>
      <c r="E4919">
        <v>2</v>
      </c>
      <c r="F4919" t="s">
        <v>1188</v>
      </c>
      <c r="G4919" s="71">
        <f>VLOOKUP(M4919,'BASE ARTICLE SAMUEL 25012023 v1'!$A$1:$F$1287,6,FALSE)</f>
        <v>22</v>
      </c>
      <c r="H4919" s="6">
        <f>VLOOKUP(M4919,'BASE ARTICLE SAMUEL 25012023 v2'!$A$1:$H$1287,8,FALSE)</f>
        <v>3.63</v>
      </c>
      <c r="I4919">
        <v>7.95</v>
      </c>
      <c r="J4919">
        <f>E4919*I4919</f>
        <v>15.9</v>
      </c>
      <c r="K4919" s="6">
        <f>VLOOKUP(M4919,'BASE ARTICLE SAMUEL 25012023 v2'!$A$1:$K$1287,11,FALSE)</f>
        <v>5.4450000000000003</v>
      </c>
      <c r="L4919" s="6">
        <f>E4919*K4919</f>
        <v>10.89</v>
      </c>
      <c r="M4919" t="s">
        <v>1187</v>
      </c>
      <c r="N4919" t="str">
        <f>VLOOKUP(M4919,'BASE ARTICLE SAMUEL 25012023 v1'!$A$2:$B$1287,2,FALSE)</f>
        <v>AN</v>
      </c>
      <c r="O4919">
        <f t="shared" si="607"/>
        <v>7.26</v>
      </c>
    </row>
    <row r="4920" spans="1:15" outlineLevel="2" x14ac:dyDescent="0.25">
      <c r="A4920" t="s">
        <v>4334</v>
      </c>
      <c r="B4920" s="74" t="str">
        <f t="shared" si="602"/>
        <v>3L20</v>
      </c>
      <c r="E4920">
        <v>0.11</v>
      </c>
      <c r="F4920" t="s">
        <v>1604</v>
      </c>
      <c r="G4920" s="71">
        <f>VLOOKUP(M4920,'BASE ARTICLE SAMUEL 25012023 v1'!$A$1:$F$1287,6,FALSE)</f>
        <v>50</v>
      </c>
      <c r="H4920" s="6">
        <f>VLOOKUP(M4920,'BASE ARTICLE SAMUEL 25012023 v2'!$A$1:$H$1287,8,FALSE)</f>
        <v>0</v>
      </c>
      <c r="I4920">
        <v>7.95</v>
      </c>
      <c r="J4920">
        <f>E4920*I4920</f>
        <v>0.87450000000000006</v>
      </c>
      <c r="K4920" s="6">
        <f>VLOOKUP(M4920,'BASE ARTICLE SAMUEL 25012023 v2'!$A$1:$K$1287,11,FALSE)</f>
        <v>75</v>
      </c>
      <c r="L4920" s="6">
        <f>E4920*K4920</f>
        <v>8.25</v>
      </c>
      <c r="M4920" t="s">
        <v>1603</v>
      </c>
      <c r="N4920" t="str">
        <f>VLOOKUP(M4920,'BASE ARTICLE SAMUEL 25012023 v1'!$A$2:$B$1287,2,FALSE)</f>
        <v>AN</v>
      </c>
      <c r="O4920">
        <f t="shared" si="607"/>
        <v>0</v>
      </c>
    </row>
    <row r="4921" spans="1:15" outlineLevel="1" x14ac:dyDescent="0.25">
      <c r="A4921" s="74" t="s">
        <v>4390</v>
      </c>
      <c r="B4921" s="74" t="str">
        <f t="shared" si="602"/>
        <v>TCOF403L20</v>
      </c>
      <c r="H4921" s="6" t="e">
        <f>VLOOKUP(M4921,'BASE ARTICLE SAMUEL 25012023 v2'!$A$1:$H$1287,8,FALSE)</f>
        <v>#N/A</v>
      </c>
      <c r="K4921" s="6" t="e">
        <f>VLOOKUP(M4921,'BASE ARTICLE SAMUEL 25012023 v2'!$A$1:$K$1287,11,FALSE)</f>
        <v>#N/A</v>
      </c>
      <c r="L4921" s="6">
        <f>SUBTOTAL(9,L4919:L4920)</f>
        <v>19.14</v>
      </c>
      <c r="O4921">
        <f>SUBTOTAL(9,O4919:O4920)</f>
        <v>7.26</v>
      </c>
    </row>
    <row r="4922" spans="1:15" outlineLevel="2" x14ac:dyDescent="0.25">
      <c r="A4922" t="s">
        <v>4335</v>
      </c>
      <c r="B4922" s="74" t="str">
        <f t="shared" si="602"/>
        <v>03L15</v>
      </c>
      <c r="D4922" t="s">
        <v>1194</v>
      </c>
      <c r="E4922">
        <v>1.5</v>
      </c>
      <c r="F4922" t="s">
        <v>1195</v>
      </c>
      <c r="G4922" s="71">
        <f>VLOOKUP(M4922,'BASE ARTICLE SAMUEL 25012023 v1'!$A$1:$F$1287,6,FALSE)</f>
        <v>18.3</v>
      </c>
      <c r="H4922" s="6">
        <f>VLOOKUP(M4922,'BASE ARTICLE SAMUEL 25012023 v2'!$A$1:$H$1287,8,FALSE)</f>
        <v>3.0500000000000003</v>
      </c>
      <c r="I4922">
        <v>7.55</v>
      </c>
      <c r="J4922">
        <f>E4922*I4922</f>
        <v>11.324999999999999</v>
      </c>
      <c r="K4922" s="6">
        <f>VLOOKUP(M4922,'BASE ARTICLE SAMUEL 25012023 v2'!$A$1:$K$1287,11,FALSE)</f>
        <v>5.1850000000000005</v>
      </c>
      <c r="L4922" s="6">
        <f>E4922*K4922</f>
        <v>7.7775000000000007</v>
      </c>
      <c r="M4922" t="s">
        <v>1194</v>
      </c>
      <c r="N4922" t="str">
        <f>VLOOKUP(M4922,'BASE ARTICLE SAMUEL 25012023 v1'!$A$2:$B$1287,2,FALSE)</f>
        <v>AN</v>
      </c>
      <c r="O4922">
        <f t="shared" si="607"/>
        <v>4.5750000000000002</v>
      </c>
    </row>
    <row r="4923" spans="1:15" outlineLevel="2" x14ac:dyDescent="0.25">
      <c r="A4923" t="s">
        <v>4335</v>
      </c>
      <c r="B4923" s="74" t="str">
        <f t="shared" si="602"/>
        <v>03L15</v>
      </c>
      <c r="D4923" t="s">
        <v>1603</v>
      </c>
      <c r="E4923">
        <v>0.1</v>
      </c>
      <c r="F4923" t="s">
        <v>1604</v>
      </c>
      <c r="G4923" s="71">
        <f>VLOOKUP(M4923,'BASE ARTICLE SAMUEL 25012023 v1'!$A$1:$F$1287,6,FALSE)</f>
        <v>50</v>
      </c>
      <c r="H4923" s="6">
        <f>VLOOKUP(M4923,'BASE ARTICLE SAMUEL 25012023 v2'!$A$1:$H$1287,8,FALSE)</f>
        <v>0</v>
      </c>
      <c r="I4923">
        <v>75</v>
      </c>
      <c r="J4923">
        <f>E4923*I4923</f>
        <v>7.5</v>
      </c>
      <c r="K4923" s="6">
        <f>VLOOKUP(M4923,'BASE ARTICLE SAMUEL 25012023 v2'!$A$1:$K$1287,11,FALSE)</f>
        <v>75</v>
      </c>
      <c r="L4923" s="6">
        <f>E4923*K4923</f>
        <v>7.5</v>
      </c>
      <c r="M4923" t="s">
        <v>1603</v>
      </c>
      <c r="N4923" t="str">
        <f>VLOOKUP(M4923,'BASE ARTICLE SAMUEL 25012023 v1'!$A$2:$B$1287,2,FALSE)</f>
        <v>AN</v>
      </c>
      <c r="O4923">
        <f t="shared" si="607"/>
        <v>0</v>
      </c>
    </row>
    <row r="4924" spans="1:15" outlineLevel="1" x14ac:dyDescent="0.25">
      <c r="A4924" s="74" t="s">
        <v>4391</v>
      </c>
      <c r="B4924" s="74" t="str">
        <f t="shared" si="602"/>
        <v>CECOF403L15</v>
      </c>
      <c r="H4924" s="6" t="e">
        <f>VLOOKUP(M4924,'BASE ARTICLE SAMUEL 25012023 v2'!$A$1:$H$1287,8,FALSE)</f>
        <v>#N/A</v>
      </c>
      <c r="K4924" s="6" t="e">
        <f>VLOOKUP(M4924,'BASE ARTICLE SAMUEL 25012023 v2'!$A$1:$K$1287,11,FALSE)</f>
        <v>#N/A</v>
      </c>
      <c r="L4924" s="6">
        <f>SUBTOTAL(9,L4922:L4923)</f>
        <v>15.2775</v>
      </c>
      <c r="O4924">
        <f>SUBTOTAL(9,O4922:O4923)</f>
        <v>4.5750000000000002</v>
      </c>
    </row>
    <row r="4925" spans="1:15" outlineLevel="1" x14ac:dyDescent="0.25">
      <c r="B4925" s="74" t="str">
        <f t="shared" ref="B4925:B4938" si="610">MID(A4925,7,100)</f>
        <v/>
      </c>
    </row>
    <row r="4926" spans="1:15" outlineLevel="1" x14ac:dyDescent="0.25">
      <c r="B4926" s="74" t="str">
        <f t="shared" si="610"/>
        <v/>
      </c>
    </row>
    <row r="4927" spans="1:15" outlineLevel="1" x14ac:dyDescent="0.25">
      <c r="B4927" s="74" t="str">
        <f t="shared" si="610"/>
        <v/>
      </c>
    </row>
    <row r="4928" spans="1:15" outlineLevel="1" x14ac:dyDescent="0.25">
      <c r="B4928" s="74" t="str">
        <f t="shared" si="610"/>
        <v/>
      </c>
    </row>
    <row r="4929" spans="2:2" outlineLevel="1" x14ac:dyDescent="0.25">
      <c r="B4929" s="74" t="str">
        <f t="shared" si="610"/>
        <v/>
      </c>
    </row>
    <row r="4930" spans="2:2" outlineLevel="1" x14ac:dyDescent="0.25">
      <c r="B4930" s="74" t="str">
        <f t="shared" si="610"/>
        <v/>
      </c>
    </row>
    <row r="4931" spans="2:2" outlineLevel="1" x14ac:dyDescent="0.25">
      <c r="B4931" s="74" t="str">
        <f t="shared" si="610"/>
        <v/>
      </c>
    </row>
    <row r="4932" spans="2:2" outlineLevel="1" x14ac:dyDescent="0.25">
      <c r="B4932" s="74" t="str">
        <f t="shared" si="610"/>
        <v/>
      </c>
    </row>
    <row r="4933" spans="2:2" outlineLevel="1" x14ac:dyDescent="0.25">
      <c r="B4933" s="74" t="str">
        <f t="shared" si="610"/>
        <v/>
      </c>
    </row>
    <row r="4934" spans="2:2" outlineLevel="1" x14ac:dyDescent="0.25">
      <c r="B4934" s="74" t="str">
        <f t="shared" si="610"/>
        <v/>
      </c>
    </row>
    <row r="4935" spans="2:2" outlineLevel="1" x14ac:dyDescent="0.25">
      <c r="B4935" s="74" t="str">
        <f t="shared" si="610"/>
        <v/>
      </c>
    </row>
    <row r="4936" spans="2:2" outlineLevel="1" x14ac:dyDescent="0.25">
      <c r="B4936" s="74" t="str">
        <f t="shared" si="610"/>
        <v/>
      </c>
    </row>
    <row r="4937" spans="2:2" outlineLevel="1" x14ac:dyDescent="0.25">
      <c r="B4937" s="74" t="str">
        <f t="shared" si="610"/>
        <v/>
      </c>
    </row>
    <row r="4938" spans="2:2" outlineLevel="1" x14ac:dyDescent="0.25">
      <c r="B4938" s="74" t="str">
        <f t="shared" si="610"/>
        <v/>
      </c>
    </row>
    <row r="4939" spans="2:2" outlineLevel="1" x14ac:dyDescent="0.25">
      <c r="B4939" s="74" t="str">
        <f t="shared" ref="B4939:B5002" si="611">MID(A4939,7,100)</f>
        <v/>
      </c>
    </row>
    <row r="4940" spans="2:2" outlineLevel="1" x14ac:dyDescent="0.25">
      <c r="B4940" s="74" t="str">
        <f t="shared" si="611"/>
        <v/>
      </c>
    </row>
    <row r="4941" spans="2:2" outlineLevel="1" x14ac:dyDescent="0.25">
      <c r="B4941" s="74" t="str">
        <f t="shared" si="611"/>
        <v/>
      </c>
    </row>
    <row r="4942" spans="2:2" outlineLevel="1" x14ac:dyDescent="0.25">
      <c r="B4942" s="74" t="str">
        <f t="shared" si="611"/>
        <v/>
      </c>
    </row>
    <row r="4943" spans="2:2" outlineLevel="1" x14ac:dyDescent="0.25">
      <c r="B4943" s="74" t="str">
        <f t="shared" si="611"/>
        <v/>
      </c>
    </row>
    <row r="4944" spans="2:2" outlineLevel="1" x14ac:dyDescent="0.25">
      <c r="B4944" s="74" t="str">
        <f t="shared" si="611"/>
        <v/>
      </c>
    </row>
    <row r="4945" spans="2:2" outlineLevel="1" x14ac:dyDescent="0.25">
      <c r="B4945" s="74" t="str">
        <f t="shared" si="611"/>
        <v/>
      </c>
    </row>
    <row r="4946" spans="2:2" outlineLevel="1" x14ac:dyDescent="0.25">
      <c r="B4946" s="74" t="str">
        <f t="shared" si="611"/>
        <v/>
      </c>
    </row>
    <row r="4947" spans="2:2" outlineLevel="1" x14ac:dyDescent="0.25">
      <c r="B4947" s="74" t="str">
        <f t="shared" si="611"/>
        <v/>
      </c>
    </row>
    <row r="4948" spans="2:2" outlineLevel="1" x14ac:dyDescent="0.25">
      <c r="B4948" s="74" t="str">
        <f t="shared" si="611"/>
        <v/>
      </c>
    </row>
    <row r="4949" spans="2:2" outlineLevel="1" x14ac:dyDescent="0.25">
      <c r="B4949" s="74" t="str">
        <f t="shared" si="611"/>
        <v/>
      </c>
    </row>
    <row r="4950" spans="2:2" outlineLevel="1" x14ac:dyDescent="0.25">
      <c r="B4950" s="74" t="str">
        <f t="shared" si="611"/>
        <v/>
      </c>
    </row>
    <row r="4951" spans="2:2" outlineLevel="1" x14ac:dyDescent="0.25">
      <c r="B4951" s="74" t="str">
        <f t="shared" si="611"/>
        <v/>
      </c>
    </row>
    <row r="4952" spans="2:2" outlineLevel="1" x14ac:dyDescent="0.25">
      <c r="B4952" s="74" t="str">
        <f t="shared" si="611"/>
        <v/>
      </c>
    </row>
    <row r="4953" spans="2:2" outlineLevel="1" x14ac:dyDescent="0.25">
      <c r="B4953" s="74" t="str">
        <f t="shared" si="611"/>
        <v/>
      </c>
    </row>
    <row r="4954" spans="2:2" outlineLevel="1" x14ac:dyDescent="0.25">
      <c r="B4954" s="74" t="str">
        <f t="shared" si="611"/>
        <v/>
      </c>
    </row>
    <row r="4955" spans="2:2" outlineLevel="1" x14ac:dyDescent="0.25">
      <c r="B4955" s="74" t="str">
        <f t="shared" si="611"/>
        <v/>
      </c>
    </row>
    <row r="4956" spans="2:2" outlineLevel="1" x14ac:dyDescent="0.25">
      <c r="B4956" s="74" t="str">
        <f t="shared" si="611"/>
        <v/>
      </c>
    </row>
    <row r="4957" spans="2:2" outlineLevel="1" x14ac:dyDescent="0.25">
      <c r="B4957" s="74" t="str">
        <f t="shared" si="611"/>
        <v/>
      </c>
    </row>
    <row r="4958" spans="2:2" outlineLevel="1" x14ac:dyDescent="0.25">
      <c r="B4958" s="74" t="str">
        <f t="shared" si="611"/>
        <v/>
      </c>
    </row>
    <row r="4959" spans="2:2" outlineLevel="1" x14ac:dyDescent="0.25">
      <c r="B4959" s="74" t="str">
        <f t="shared" si="611"/>
        <v/>
      </c>
    </row>
    <row r="4960" spans="2:2" outlineLevel="1" x14ac:dyDescent="0.25">
      <c r="B4960" s="74" t="str">
        <f t="shared" si="611"/>
        <v/>
      </c>
    </row>
    <row r="4961" spans="2:2" outlineLevel="1" x14ac:dyDescent="0.25">
      <c r="B4961" s="74" t="str">
        <f t="shared" si="611"/>
        <v/>
      </c>
    </row>
    <row r="4962" spans="2:2" outlineLevel="1" x14ac:dyDescent="0.25">
      <c r="B4962" s="74" t="str">
        <f t="shared" si="611"/>
        <v/>
      </c>
    </row>
    <row r="4963" spans="2:2" outlineLevel="1" x14ac:dyDescent="0.25">
      <c r="B4963" s="74" t="str">
        <f t="shared" si="611"/>
        <v/>
      </c>
    </row>
    <row r="4964" spans="2:2" outlineLevel="1" x14ac:dyDescent="0.25">
      <c r="B4964" s="74" t="str">
        <f t="shared" si="611"/>
        <v/>
      </c>
    </row>
    <row r="4965" spans="2:2" outlineLevel="1" x14ac:dyDescent="0.25">
      <c r="B4965" s="74" t="str">
        <f t="shared" si="611"/>
        <v/>
      </c>
    </row>
    <row r="4966" spans="2:2" outlineLevel="1" x14ac:dyDescent="0.25">
      <c r="B4966" s="74" t="str">
        <f t="shared" si="611"/>
        <v/>
      </c>
    </row>
    <row r="4967" spans="2:2" outlineLevel="1" x14ac:dyDescent="0.25">
      <c r="B4967" s="74" t="str">
        <f t="shared" si="611"/>
        <v/>
      </c>
    </row>
    <row r="4968" spans="2:2" outlineLevel="1" x14ac:dyDescent="0.25">
      <c r="B4968" s="74" t="str">
        <f t="shared" si="611"/>
        <v/>
      </c>
    </row>
    <row r="4969" spans="2:2" outlineLevel="1" x14ac:dyDescent="0.25">
      <c r="B4969" s="74" t="str">
        <f t="shared" si="611"/>
        <v/>
      </c>
    </row>
    <row r="4970" spans="2:2" outlineLevel="1" x14ac:dyDescent="0.25">
      <c r="B4970" s="74" t="str">
        <f t="shared" si="611"/>
        <v/>
      </c>
    </row>
    <row r="4971" spans="2:2" outlineLevel="1" x14ac:dyDescent="0.25">
      <c r="B4971" s="74" t="str">
        <f t="shared" si="611"/>
        <v/>
      </c>
    </row>
    <row r="4972" spans="2:2" outlineLevel="1" x14ac:dyDescent="0.25">
      <c r="B4972" s="74" t="str">
        <f t="shared" si="611"/>
        <v/>
      </c>
    </row>
    <row r="4973" spans="2:2" outlineLevel="1" x14ac:dyDescent="0.25">
      <c r="B4973" s="74" t="str">
        <f t="shared" si="611"/>
        <v/>
      </c>
    </row>
    <row r="4974" spans="2:2" outlineLevel="1" x14ac:dyDescent="0.25">
      <c r="B4974" s="74" t="str">
        <f t="shared" si="611"/>
        <v/>
      </c>
    </row>
    <row r="4975" spans="2:2" outlineLevel="1" x14ac:dyDescent="0.25">
      <c r="B4975" s="74" t="str">
        <f t="shared" si="611"/>
        <v/>
      </c>
    </row>
    <row r="4976" spans="2:2" outlineLevel="1" x14ac:dyDescent="0.25">
      <c r="B4976" s="74" t="str">
        <f t="shared" si="611"/>
        <v/>
      </c>
    </row>
    <row r="4977" spans="2:2" outlineLevel="1" x14ac:dyDescent="0.25">
      <c r="B4977" s="74" t="str">
        <f t="shared" si="611"/>
        <v/>
      </c>
    </row>
    <row r="4978" spans="2:2" outlineLevel="1" x14ac:dyDescent="0.25">
      <c r="B4978" s="74" t="str">
        <f t="shared" si="611"/>
        <v/>
      </c>
    </row>
    <row r="4979" spans="2:2" outlineLevel="1" x14ac:dyDescent="0.25">
      <c r="B4979" s="74" t="str">
        <f t="shared" si="611"/>
        <v/>
      </c>
    </row>
    <row r="4980" spans="2:2" outlineLevel="1" x14ac:dyDescent="0.25">
      <c r="B4980" s="74" t="str">
        <f t="shared" si="611"/>
        <v/>
      </c>
    </row>
    <row r="4981" spans="2:2" outlineLevel="1" x14ac:dyDescent="0.25">
      <c r="B4981" s="74" t="str">
        <f t="shared" si="611"/>
        <v/>
      </c>
    </row>
    <row r="4982" spans="2:2" outlineLevel="1" x14ac:dyDescent="0.25">
      <c r="B4982" s="74" t="str">
        <f t="shared" si="611"/>
        <v/>
      </c>
    </row>
    <row r="4983" spans="2:2" outlineLevel="1" x14ac:dyDescent="0.25">
      <c r="B4983" s="74" t="str">
        <f t="shared" si="611"/>
        <v/>
      </c>
    </row>
    <row r="4984" spans="2:2" outlineLevel="1" x14ac:dyDescent="0.25">
      <c r="B4984" s="74" t="str">
        <f t="shared" si="611"/>
        <v/>
      </c>
    </row>
    <row r="4985" spans="2:2" outlineLevel="1" x14ac:dyDescent="0.25">
      <c r="B4985" s="74" t="str">
        <f t="shared" si="611"/>
        <v/>
      </c>
    </row>
    <row r="4986" spans="2:2" outlineLevel="1" x14ac:dyDescent="0.25">
      <c r="B4986" s="74" t="str">
        <f t="shared" si="611"/>
        <v/>
      </c>
    </row>
    <row r="4987" spans="2:2" outlineLevel="1" x14ac:dyDescent="0.25">
      <c r="B4987" s="74" t="str">
        <f t="shared" si="611"/>
        <v/>
      </c>
    </row>
    <row r="4988" spans="2:2" outlineLevel="1" x14ac:dyDescent="0.25">
      <c r="B4988" s="74" t="str">
        <f t="shared" si="611"/>
        <v/>
      </c>
    </row>
    <row r="4989" spans="2:2" outlineLevel="1" x14ac:dyDescent="0.25">
      <c r="B4989" s="74" t="str">
        <f t="shared" si="611"/>
        <v/>
      </c>
    </row>
    <row r="4990" spans="2:2" outlineLevel="1" x14ac:dyDescent="0.25">
      <c r="B4990" s="74" t="str">
        <f t="shared" si="611"/>
        <v/>
      </c>
    </row>
    <row r="4991" spans="2:2" outlineLevel="1" x14ac:dyDescent="0.25">
      <c r="B4991" s="74" t="str">
        <f t="shared" si="611"/>
        <v/>
      </c>
    </row>
    <row r="4992" spans="2:2" outlineLevel="1" x14ac:dyDescent="0.25">
      <c r="B4992" s="74" t="str">
        <f t="shared" si="611"/>
        <v/>
      </c>
    </row>
    <row r="4993" spans="2:2" outlineLevel="1" x14ac:dyDescent="0.25">
      <c r="B4993" s="74" t="str">
        <f t="shared" si="611"/>
        <v/>
      </c>
    </row>
    <row r="4994" spans="2:2" outlineLevel="1" x14ac:dyDescent="0.25">
      <c r="B4994" s="74" t="str">
        <f t="shared" si="611"/>
        <v/>
      </c>
    </row>
    <row r="4995" spans="2:2" outlineLevel="1" x14ac:dyDescent="0.25">
      <c r="B4995" s="74" t="str">
        <f t="shared" si="611"/>
        <v/>
      </c>
    </row>
    <row r="4996" spans="2:2" outlineLevel="1" x14ac:dyDescent="0.25">
      <c r="B4996" s="74" t="str">
        <f t="shared" si="611"/>
        <v/>
      </c>
    </row>
    <row r="4997" spans="2:2" outlineLevel="1" x14ac:dyDescent="0.25">
      <c r="B4997" s="74" t="str">
        <f t="shared" si="611"/>
        <v/>
      </c>
    </row>
    <row r="4998" spans="2:2" outlineLevel="1" x14ac:dyDescent="0.25">
      <c r="B4998" s="74" t="str">
        <f t="shared" si="611"/>
        <v/>
      </c>
    </row>
    <row r="4999" spans="2:2" outlineLevel="1" x14ac:dyDescent="0.25">
      <c r="B4999" s="74" t="str">
        <f t="shared" si="611"/>
        <v/>
      </c>
    </row>
    <row r="5000" spans="2:2" outlineLevel="1" x14ac:dyDescent="0.25">
      <c r="B5000" s="74" t="str">
        <f t="shared" si="611"/>
        <v/>
      </c>
    </row>
    <row r="5001" spans="2:2" outlineLevel="1" x14ac:dyDescent="0.25">
      <c r="B5001" s="74" t="str">
        <f t="shared" si="611"/>
        <v/>
      </c>
    </row>
    <row r="5002" spans="2:2" outlineLevel="1" x14ac:dyDescent="0.25">
      <c r="B5002" s="74" t="str">
        <f t="shared" si="611"/>
        <v/>
      </c>
    </row>
    <row r="5003" spans="2:2" outlineLevel="1" x14ac:dyDescent="0.25">
      <c r="B5003" s="74" t="str">
        <f t="shared" ref="B5003:B5066" si="612">MID(A5003,7,100)</f>
        <v/>
      </c>
    </row>
    <row r="5004" spans="2:2" outlineLevel="1" x14ac:dyDescent="0.25">
      <c r="B5004" s="74" t="str">
        <f t="shared" si="612"/>
        <v/>
      </c>
    </row>
    <row r="5005" spans="2:2" outlineLevel="1" x14ac:dyDescent="0.25">
      <c r="B5005" s="74" t="str">
        <f t="shared" si="612"/>
        <v/>
      </c>
    </row>
    <row r="5006" spans="2:2" outlineLevel="1" x14ac:dyDescent="0.25">
      <c r="B5006" s="74" t="str">
        <f t="shared" si="612"/>
        <v/>
      </c>
    </row>
    <row r="5007" spans="2:2" outlineLevel="1" x14ac:dyDescent="0.25">
      <c r="B5007" s="74" t="str">
        <f t="shared" si="612"/>
        <v/>
      </c>
    </row>
    <row r="5008" spans="2:2" outlineLevel="1" x14ac:dyDescent="0.25">
      <c r="B5008" s="74" t="str">
        <f t="shared" si="612"/>
        <v/>
      </c>
    </row>
    <row r="5009" spans="2:2" outlineLevel="1" x14ac:dyDescent="0.25">
      <c r="B5009" s="74" t="str">
        <f t="shared" si="612"/>
        <v/>
      </c>
    </row>
    <row r="5010" spans="2:2" outlineLevel="1" x14ac:dyDescent="0.25">
      <c r="B5010" s="74" t="str">
        <f t="shared" si="612"/>
        <v/>
      </c>
    </row>
    <row r="5011" spans="2:2" outlineLevel="1" x14ac:dyDescent="0.25">
      <c r="B5011" s="74" t="str">
        <f t="shared" si="612"/>
        <v/>
      </c>
    </row>
    <row r="5012" spans="2:2" outlineLevel="1" x14ac:dyDescent="0.25">
      <c r="B5012" s="74" t="str">
        <f t="shared" si="612"/>
        <v/>
      </c>
    </row>
    <row r="5013" spans="2:2" outlineLevel="1" x14ac:dyDescent="0.25">
      <c r="B5013" s="74" t="str">
        <f t="shared" si="612"/>
        <v/>
      </c>
    </row>
    <row r="5014" spans="2:2" outlineLevel="1" x14ac:dyDescent="0.25">
      <c r="B5014" s="74" t="str">
        <f t="shared" si="612"/>
        <v/>
      </c>
    </row>
    <row r="5015" spans="2:2" outlineLevel="1" x14ac:dyDescent="0.25">
      <c r="B5015" s="74" t="str">
        <f t="shared" si="612"/>
        <v/>
      </c>
    </row>
    <row r="5016" spans="2:2" outlineLevel="1" x14ac:dyDescent="0.25">
      <c r="B5016" s="74" t="str">
        <f t="shared" si="612"/>
        <v/>
      </c>
    </row>
    <row r="5017" spans="2:2" outlineLevel="1" x14ac:dyDescent="0.25">
      <c r="B5017" s="74" t="str">
        <f t="shared" si="612"/>
        <v/>
      </c>
    </row>
    <row r="5018" spans="2:2" outlineLevel="1" x14ac:dyDescent="0.25">
      <c r="B5018" s="74" t="str">
        <f t="shared" si="612"/>
        <v/>
      </c>
    </row>
    <row r="5019" spans="2:2" outlineLevel="1" x14ac:dyDescent="0.25">
      <c r="B5019" s="74" t="str">
        <f t="shared" si="612"/>
        <v/>
      </c>
    </row>
    <row r="5020" spans="2:2" outlineLevel="1" x14ac:dyDescent="0.25">
      <c r="B5020" s="74" t="str">
        <f t="shared" si="612"/>
        <v/>
      </c>
    </row>
    <row r="5021" spans="2:2" outlineLevel="1" x14ac:dyDescent="0.25">
      <c r="B5021" s="74" t="str">
        <f t="shared" si="612"/>
        <v/>
      </c>
    </row>
    <row r="5022" spans="2:2" outlineLevel="1" x14ac:dyDescent="0.25">
      <c r="B5022" s="74" t="str">
        <f t="shared" si="612"/>
        <v/>
      </c>
    </row>
    <row r="5023" spans="2:2" outlineLevel="1" x14ac:dyDescent="0.25">
      <c r="B5023" s="74" t="str">
        <f t="shared" si="612"/>
        <v/>
      </c>
    </row>
    <row r="5024" spans="2:2" outlineLevel="1" x14ac:dyDescent="0.25">
      <c r="B5024" s="74" t="str">
        <f t="shared" si="612"/>
        <v/>
      </c>
    </row>
    <row r="5025" spans="2:2" outlineLevel="1" x14ac:dyDescent="0.25">
      <c r="B5025" s="74" t="str">
        <f t="shared" si="612"/>
        <v/>
      </c>
    </row>
    <row r="5026" spans="2:2" outlineLevel="1" x14ac:dyDescent="0.25">
      <c r="B5026" s="74" t="str">
        <f t="shared" si="612"/>
        <v/>
      </c>
    </row>
    <row r="5027" spans="2:2" outlineLevel="1" x14ac:dyDescent="0.25">
      <c r="B5027" s="74" t="str">
        <f t="shared" si="612"/>
        <v/>
      </c>
    </row>
    <row r="5028" spans="2:2" outlineLevel="1" x14ac:dyDescent="0.25">
      <c r="B5028" s="74" t="str">
        <f t="shared" si="612"/>
        <v/>
      </c>
    </row>
    <row r="5029" spans="2:2" outlineLevel="1" x14ac:dyDescent="0.25">
      <c r="B5029" s="74" t="str">
        <f t="shared" si="612"/>
        <v/>
      </c>
    </row>
    <row r="5030" spans="2:2" outlineLevel="1" x14ac:dyDescent="0.25">
      <c r="B5030" s="74" t="str">
        <f t="shared" si="612"/>
        <v/>
      </c>
    </row>
    <row r="5031" spans="2:2" outlineLevel="1" x14ac:dyDescent="0.25">
      <c r="B5031" s="74" t="str">
        <f t="shared" si="612"/>
        <v/>
      </c>
    </row>
    <row r="5032" spans="2:2" outlineLevel="1" x14ac:dyDescent="0.25">
      <c r="B5032" s="74" t="str">
        <f t="shared" si="612"/>
        <v/>
      </c>
    </row>
    <row r="5033" spans="2:2" outlineLevel="1" x14ac:dyDescent="0.25">
      <c r="B5033" s="74" t="str">
        <f t="shared" si="612"/>
        <v/>
      </c>
    </row>
    <row r="5034" spans="2:2" outlineLevel="1" x14ac:dyDescent="0.25">
      <c r="B5034" s="74" t="str">
        <f t="shared" si="612"/>
        <v/>
      </c>
    </row>
    <row r="5035" spans="2:2" outlineLevel="1" x14ac:dyDescent="0.25">
      <c r="B5035" s="74" t="str">
        <f t="shared" si="612"/>
        <v/>
      </c>
    </row>
    <row r="5036" spans="2:2" outlineLevel="1" x14ac:dyDescent="0.25">
      <c r="B5036" s="74" t="str">
        <f t="shared" si="612"/>
        <v/>
      </c>
    </row>
    <row r="5037" spans="2:2" outlineLevel="1" x14ac:dyDescent="0.25">
      <c r="B5037" s="74" t="str">
        <f t="shared" si="612"/>
        <v/>
      </c>
    </row>
    <row r="5038" spans="2:2" outlineLevel="1" x14ac:dyDescent="0.25">
      <c r="B5038" s="74" t="str">
        <f t="shared" si="612"/>
        <v/>
      </c>
    </row>
    <row r="5039" spans="2:2" outlineLevel="1" x14ac:dyDescent="0.25">
      <c r="B5039" s="74" t="str">
        <f t="shared" si="612"/>
        <v/>
      </c>
    </row>
    <row r="5040" spans="2:2" outlineLevel="1" x14ac:dyDescent="0.25">
      <c r="B5040" s="74" t="str">
        <f t="shared" si="612"/>
        <v/>
      </c>
    </row>
    <row r="5041" spans="2:2" outlineLevel="1" x14ac:dyDescent="0.25">
      <c r="B5041" s="74" t="str">
        <f t="shared" si="612"/>
        <v/>
      </c>
    </row>
    <row r="5042" spans="2:2" outlineLevel="1" x14ac:dyDescent="0.25">
      <c r="B5042" s="74" t="str">
        <f t="shared" si="612"/>
        <v/>
      </c>
    </row>
    <row r="5043" spans="2:2" outlineLevel="1" x14ac:dyDescent="0.25">
      <c r="B5043" s="74" t="str">
        <f t="shared" si="612"/>
        <v/>
      </c>
    </row>
    <row r="5044" spans="2:2" outlineLevel="1" x14ac:dyDescent="0.25">
      <c r="B5044" s="74" t="str">
        <f t="shared" si="612"/>
        <v/>
      </c>
    </row>
    <row r="5045" spans="2:2" outlineLevel="1" x14ac:dyDescent="0.25">
      <c r="B5045" s="74" t="str">
        <f t="shared" si="612"/>
        <v/>
      </c>
    </row>
    <row r="5046" spans="2:2" outlineLevel="1" x14ac:dyDescent="0.25">
      <c r="B5046" s="74" t="str">
        <f t="shared" si="612"/>
        <v/>
      </c>
    </row>
    <row r="5047" spans="2:2" outlineLevel="1" x14ac:dyDescent="0.25">
      <c r="B5047" s="74" t="str">
        <f t="shared" si="612"/>
        <v/>
      </c>
    </row>
    <row r="5048" spans="2:2" outlineLevel="1" x14ac:dyDescent="0.25">
      <c r="B5048" s="74" t="str">
        <f t="shared" si="612"/>
        <v/>
      </c>
    </row>
    <row r="5049" spans="2:2" outlineLevel="1" x14ac:dyDescent="0.25">
      <c r="B5049" s="74" t="str">
        <f t="shared" si="612"/>
        <v/>
      </c>
    </row>
    <row r="5050" spans="2:2" outlineLevel="1" x14ac:dyDescent="0.25">
      <c r="B5050" s="74" t="str">
        <f t="shared" si="612"/>
        <v/>
      </c>
    </row>
    <row r="5051" spans="2:2" outlineLevel="1" x14ac:dyDescent="0.25">
      <c r="B5051" s="74" t="str">
        <f t="shared" si="612"/>
        <v/>
      </c>
    </row>
    <row r="5052" spans="2:2" outlineLevel="1" x14ac:dyDescent="0.25">
      <c r="B5052" s="74" t="str">
        <f t="shared" si="612"/>
        <v/>
      </c>
    </row>
    <row r="5053" spans="2:2" outlineLevel="1" x14ac:dyDescent="0.25">
      <c r="B5053" s="74" t="str">
        <f t="shared" si="612"/>
        <v/>
      </c>
    </row>
    <row r="5054" spans="2:2" outlineLevel="1" x14ac:dyDescent="0.25">
      <c r="B5054" s="74" t="str">
        <f t="shared" si="612"/>
        <v/>
      </c>
    </row>
    <row r="5055" spans="2:2" outlineLevel="1" x14ac:dyDescent="0.25">
      <c r="B5055" s="74" t="str">
        <f t="shared" si="612"/>
        <v/>
      </c>
    </row>
    <row r="5056" spans="2:2" outlineLevel="1" x14ac:dyDescent="0.25">
      <c r="B5056" s="74" t="str">
        <f t="shared" si="612"/>
        <v/>
      </c>
    </row>
    <row r="5057" spans="2:2" outlineLevel="1" x14ac:dyDescent="0.25">
      <c r="B5057" s="74" t="str">
        <f t="shared" si="612"/>
        <v/>
      </c>
    </row>
    <row r="5058" spans="2:2" outlineLevel="1" x14ac:dyDescent="0.25">
      <c r="B5058" s="74" t="str">
        <f t="shared" si="612"/>
        <v/>
      </c>
    </row>
    <row r="5059" spans="2:2" outlineLevel="1" x14ac:dyDescent="0.25">
      <c r="B5059" s="74" t="str">
        <f t="shared" si="612"/>
        <v/>
      </c>
    </row>
    <row r="5060" spans="2:2" outlineLevel="1" x14ac:dyDescent="0.25">
      <c r="B5060" s="74" t="str">
        <f t="shared" si="612"/>
        <v/>
      </c>
    </row>
    <row r="5061" spans="2:2" outlineLevel="1" x14ac:dyDescent="0.25">
      <c r="B5061" s="74" t="str">
        <f t="shared" si="612"/>
        <v/>
      </c>
    </row>
    <row r="5062" spans="2:2" outlineLevel="1" x14ac:dyDescent="0.25">
      <c r="B5062" s="74" t="str">
        <f t="shared" si="612"/>
        <v/>
      </c>
    </row>
    <row r="5063" spans="2:2" outlineLevel="1" x14ac:dyDescent="0.25">
      <c r="B5063" s="74" t="str">
        <f t="shared" si="612"/>
        <v/>
      </c>
    </row>
    <row r="5064" spans="2:2" outlineLevel="1" x14ac:dyDescent="0.25">
      <c r="B5064" s="74" t="str">
        <f t="shared" si="612"/>
        <v/>
      </c>
    </row>
    <row r="5065" spans="2:2" outlineLevel="1" x14ac:dyDescent="0.25">
      <c r="B5065" s="74" t="str">
        <f t="shared" si="612"/>
        <v/>
      </c>
    </row>
    <row r="5066" spans="2:2" outlineLevel="1" x14ac:dyDescent="0.25">
      <c r="B5066" s="74" t="str">
        <f t="shared" si="612"/>
        <v/>
      </c>
    </row>
    <row r="5067" spans="2:2" outlineLevel="1" x14ac:dyDescent="0.25">
      <c r="B5067" s="74" t="str">
        <f t="shared" ref="B5067:B5130" si="613">MID(A5067,7,100)</f>
        <v/>
      </c>
    </row>
    <row r="5068" spans="2:2" outlineLevel="1" x14ac:dyDescent="0.25">
      <c r="B5068" s="74" t="str">
        <f t="shared" si="613"/>
        <v/>
      </c>
    </row>
    <row r="5069" spans="2:2" outlineLevel="1" x14ac:dyDescent="0.25">
      <c r="B5069" s="74" t="str">
        <f t="shared" si="613"/>
        <v/>
      </c>
    </row>
    <row r="5070" spans="2:2" outlineLevel="1" x14ac:dyDescent="0.25">
      <c r="B5070" s="74" t="str">
        <f t="shared" si="613"/>
        <v/>
      </c>
    </row>
    <row r="5071" spans="2:2" outlineLevel="1" x14ac:dyDescent="0.25">
      <c r="B5071" s="74" t="str">
        <f t="shared" si="613"/>
        <v/>
      </c>
    </row>
    <row r="5072" spans="2:2" outlineLevel="1" x14ac:dyDescent="0.25">
      <c r="B5072" s="74" t="str">
        <f t="shared" si="613"/>
        <v/>
      </c>
    </row>
    <row r="5073" spans="2:2" outlineLevel="1" x14ac:dyDescent="0.25">
      <c r="B5073" s="74" t="str">
        <f t="shared" si="613"/>
        <v/>
      </c>
    </row>
    <row r="5074" spans="2:2" outlineLevel="1" x14ac:dyDescent="0.25">
      <c r="B5074" s="74" t="str">
        <f t="shared" si="613"/>
        <v/>
      </c>
    </row>
    <row r="5075" spans="2:2" outlineLevel="1" x14ac:dyDescent="0.25">
      <c r="B5075" s="74" t="str">
        <f t="shared" si="613"/>
        <v/>
      </c>
    </row>
    <row r="5076" spans="2:2" outlineLevel="1" x14ac:dyDescent="0.25">
      <c r="B5076" s="74" t="str">
        <f t="shared" si="613"/>
        <v/>
      </c>
    </row>
    <row r="5077" spans="2:2" outlineLevel="1" x14ac:dyDescent="0.25">
      <c r="B5077" s="74" t="str">
        <f t="shared" si="613"/>
        <v/>
      </c>
    </row>
    <row r="5078" spans="2:2" outlineLevel="1" x14ac:dyDescent="0.25">
      <c r="B5078" s="74" t="str">
        <f t="shared" si="613"/>
        <v/>
      </c>
    </row>
    <row r="5079" spans="2:2" outlineLevel="1" x14ac:dyDescent="0.25">
      <c r="B5079" s="74" t="str">
        <f t="shared" si="613"/>
        <v/>
      </c>
    </row>
    <row r="5080" spans="2:2" outlineLevel="1" x14ac:dyDescent="0.25">
      <c r="B5080" s="74" t="str">
        <f t="shared" si="613"/>
        <v/>
      </c>
    </row>
    <row r="5081" spans="2:2" outlineLevel="1" x14ac:dyDescent="0.25">
      <c r="B5081" s="74" t="str">
        <f t="shared" si="613"/>
        <v/>
      </c>
    </row>
    <row r="5082" spans="2:2" outlineLevel="1" x14ac:dyDescent="0.25">
      <c r="B5082" s="74" t="str">
        <f t="shared" si="613"/>
        <v/>
      </c>
    </row>
    <row r="5083" spans="2:2" outlineLevel="1" x14ac:dyDescent="0.25">
      <c r="B5083" s="74" t="str">
        <f t="shared" si="613"/>
        <v/>
      </c>
    </row>
    <row r="5084" spans="2:2" outlineLevel="1" x14ac:dyDescent="0.25">
      <c r="B5084" s="74" t="str">
        <f t="shared" si="613"/>
        <v/>
      </c>
    </row>
    <row r="5085" spans="2:2" outlineLevel="1" x14ac:dyDescent="0.25">
      <c r="B5085" s="74" t="str">
        <f t="shared" si="613"/>
        <v/>
      </c>
    </row>
    <row r="5086" spans="2:2" outlineLevel="1" x14ac:dyDescent="0.25">
      <c r="B5086" s="74" t="str">
        <f t="shared" si="613"/>
        <v/>
      </c>
    </row>
    <row r="5087" spans="2:2" outlineLevel="1" x14ac:dyDescent="0.25">
      <c r="B5087" s="74" t="str">
        <f t="shared" si="613"/>
        <v/>
      </c>
    </row>
    <row r="5088" spans="2:2" outlineLevel="1" x14ac:dyDescent="0.25">
      <c r="B5088" s="74" t="str">
        <f t="shared" si="613"/>
        <v/>
      </c>
    </row>
    <row r="5089" spans="2:2" outlineLevel="1" x14ac:dyDescent="0.25">
      <c r="B5089" s="74" t="str">
        <f t="shared" si="613"/>
        <v/>
      </c>
    </row>
    <row r="5090" spans="2:2" outlineLevel="1" x14ac:dyDescent="0.25">
      <c r="B5090" s="74" t="str">
        <f t="shared" si="613"/>
        <v/>
      </c>
    </row>
    <row r="5091" spans="2:2" outlineLevel="1" x14ac:dyDescent="0.25">
      <c r="B5091" s="74" t="str">
        <f t="shared" si="613"/>
        <v/>
      </c>
    </row>
    <row r="5092" spans="2:2" outlineLevel="1" x14ac:dyDescent="0.25">
      <c r="B5092" s="74" t="str">
        <f t="shared" si="613"/>
        <v/>
      </c>
    </row>
    <row r="5093" spans="2:2" outlineLevel="1" x14ac:dyDescent="0.25">
      <c r="B5093" s="74" t="str">
        <f t="shared" si="613"/>
        <v/>
      </c>
    </row>
    <row r="5094" spans="2:2" outlineLevel="1" x14ac:dyDescent="0.25">
      <c r="B5094" s="74" t="str">
        <f t="shared" si="613"/>
        <v/>
      </c>
    </row>
    <row r="5095" spans="2:2" outlineLevel="1" x14ac:dyDescent="0.25">
      <c r="B5095" s="74" t="str">
        <f t="shared" si="613"/>
        <v/>
      </c>
    </row>
    <row r="5096" spans="2:2" outlineLevel="1" x14ac:dyDescent="0.25">
      <c r="B5096" s="74" t="str">
        <f t="shared" si="613"/>
        <v/>
      </c>
    </row>
    <row r="5097" spans="2:2" outlineLevel="1" x14ac:dyDescent="0.25">
      <c r="B5097" s="74" t="str">
        <f t="shared" si="613"/>
        <v/>
      </c>
    </row>
    <row r="5098" spans="2:2" outlineLevel="1" x14ac:dyDescent="0.25">
      <c r="B5098" s="74" t="str">
        <f t="shared" si="613"/>
        <v/>
      </c>
    </row>
    <row r="5099" spans="2:2" outlineLevel="1" x14ac:dyDescent="0.25">
      <c r="B5099" s="74" t="str">
        <f t="shared" si="613"/>
        <v/>
      </c>
    </row>
    <row r="5100" spans="2:2" outlineLevel="1" x14ac:dyDescent="0.25">
      <c r="B5100" s="74" t="str">
        <f t="shared" si="613"/>
        <v/>
      </c>
    </row>
    <row r="5101" spans="2:2" outlineLevel="1" x14ac:dyDescent="0.25">
      <c r="B5101" s="74" t="str">
        <f t="shared" si="613"/>
        <v/>
      </c>
    </row>
    <row r="5102" spans="2:2" outlineLevel="1" x14ac:dyDescent="0.25">
      <c r="B5102" s="74" t="str">
        <f t="shared" si="613"/>
        <v/>
      </c>
    </row>
    <row r="5103" spans="2:2" outlineLevel="1" x14ac:dyDescent="0.25">
      <c r="B5103" s="74" t="str">
        <f t="shared" si="613"/>
        <v/>
      </c>
    </row>
    <row r="5104" spans="2:2" outlineLevel="1" x14ac:dyDescent="0.25">
      <c r="B5104" s="74" t="str">
        <f t="shared" si="613"/>
        <v/>
      </c>
    </row>
    <row r="5105" spans="2:2" outlineLevel="1" x14ac:dyDescent="0.25">
      <c r="B5105" s="74" t="str">
        <f t="shared" si="613"/>
        <v/>
      </c>
    </row>
    <row r="5106" spans="2:2" outlineLevel="1" x14ac:dyDescent="0.25">
      <c r="B5106" s="74" t="str">
        <f t="shared" si="613"/>
        <v/>
      </c>
    </row>
    <row r="5107" spans="2:2" outlineLevel="1" x14ac:dyDescent="0.25">
      <c r="B5107" s="74" t="str">
        <f t="shared" si="613"/>
        <v/>
      </c>
    </row>
    <row r="5108" spans="2:2" outlineLevel="1" x14ac:dyDescent="0.25">
      <c r="B5108" s="74" t="str">
        <f t="shared" si="613"/>
        <v/>
      </c>
    </row>
    <row r="5109" spans="2:2" outlineLevel="1" x14ac:dyDescent="0.25">
      <c r="B5109" s="74" t="str">
        <f t="shared" si="613"/>
        <v/>
      </c>
    </row>
    <row r="5110" spans="2:2" outlineLevel="1" x14ac:dyDescent="0.25">
      <c r="B5110" s="74" t="str">
        <f t="shared" si="613"/>
        <v/>
      </c>
    </row>
    <row r="5111" spans="2:2" outlineLevel="1" x14ac:dyDescent="0.25">
      <c r="B5111" s="74" t="str">
        <f t="shared" si="613"/>
        <v/>
      </c>
    </row>
    <row r="5112" spans="2:2" outlineLevel="1" x14ac:dyDescent="0.25">
      <c r="B5112" s="74" t="str">
        <f t="shared" si="613"/>
        <v/>
      </c>
    </row>
    <row r="5113" spans="2:2" outlineLevel="1" x14ac:dyDescent="0.25">
      <c r="B5113" s="74" t="str">
        <f t="shared" si="613"/>
        <v/>
      </c>
    </row>
    <row r="5114" spans="2:2" outlineLevel="1" x14ac:dyDescent="0.25">
      <c r="B5114" s="74" t="str">
        <f t="shared" si="613"/>
        <v/>
      </c>
    </row>
    <row r="5115" spans="2:2" outlineLevel="1" x14ac:dyDescent="0.25">
      <c r="B5115" s="74" t="str">
        <f t="shared" si="613"/>
        <v/>
      </c>
    </row>
    <row r="5116" spans="2:2" outlineLevel="1" x14ac:dyDescent="0.25">
      <c r="B5116" s="74" t="str">
        <f t="shared" si="613"/>
        <v/>
      </c>
    </row>
    <row r="5117" spans="2:2" outlineLevel="1" x14ac:dyDescent="0.25">
      <c r="B5117" s="74" t="str">
        <f t="shared" si="613"/>
        <v/>
      </c>
    </row>
    <row r="5118" spans="2:2" outlineLevel="1" x14ac:dyDescent="0.25">
      <c r="B5118" s="74" t="str">
        <f t="shared" si="613"/>
        <v/>
      </c>
    </row>
    <row r="5119" spans="2:2" outlineLevel="1" x14ac:dyDescent="0.25">
      <c r="B5119" s="74" t="str">
        <f t="shared" si="613"/>
        <v/>
      </c>
    </row>
    <row r="5120" spans="2:2" outlineLevel="1" x14ac:dyDescent="0.25">
      <c r="B5120" s="74" t="str">
        <f t="shared" si="613"/>
        <v/>
      </c>
    </row>
    <row r="5121" spans="2:2" outlineLevel="1" x14ac:dyDescent="0.25">
      <c r="B5121" s="74" t="str">
        <f t="shared" si="613"/>
        <v/>
      </c>
    </row>
    <row r="5122" spans="2:2" outlineLevel="1" x14ac:dyDescent="0.25">
      <c r="B5122" s="74" t="str">
        <f t="shared" si="613"/>
        <v/>
      </c>
    </row>
    <row r="5123" spans="2:2" outlineLevel="1" x14ac:dyDescent="0.25">
      <c r="B5123" s="74" t="str">
        <f t="shared" si="613"/>
        <v/>
      </c>
    </row>
    <row r="5124" spans="2:2" outlineLevel="1" x14ac:dyDescent="0.25">
      <c r="B5124" s="74" t="str">
        <f t="shared" si="613"/>
        <v/>
      </c>
    </row>
    <row r="5125" spans="2:2" outlineLevel="1" x14ac:dyDescent="0.25">
      <c r="B5125" s="74" t="str">
        <f t="shared" si="613"/>
        <v/>
      </c>
    </row>
    <row r="5126" spans="2:2" outlineLevel="1" x14ac:dyDescent="0.25">
      <c r="B5126" s="74" t="str">
        <f t="shared" si="613"/>
        <v/>
      </c>
    </row>
    <row r="5127" spans="2:2" outlineLevel="1" x14ac:dyDescent="0.25">
      <c r="B5127" s="74" t="str">
        <f t="shared" si="613"/>
        <v/>
      </c>
    </row>
    <row r="5128" spans="2:2" outlineLevel="1" x14ac:dyDescent="0.25">
      <c r="B5128" s="74" t="str">
        <f t="shared" si="613"/>
        <v/>
      </c>
    </row>
    <row r="5129" spans="2:2" outlineLevel="1" x14ac:dyDescent="0.25">
      <c r="B5129" s="74" t="str">
        <f t="shared" si="613"/>
        <v/>
      </c>
    </row>
    <row r="5130" spans="2:2" outlineLevel="1" x14ac:dyDescent="0.25">
      <c r="B5130" s="74" t="str">
        <f t="shared" si="613"/>
        <v/>
      </c>
    </row>
    <row r="5131" spans="2:2" outlineLevel="1" x14ac:dyDescent="0.25">
      <c r="B5131" s="74" t="str">
        <f t="shared" ref="B5131:B5194" si="614">MID(A5131,7,100)</f>
        <v/>
      </c>
    </row>
    <row r="5132" spans="2:2" outlineLevel="1" x14ac:dyDescent="0.25">
      <c r="B5132" s="74" t="str">
        <f t="shared" si="614"/>
        <v/>
      </c>
    </row>
    <row r="5133" spans="2:2" outlineLevel="1" x14ac:dyDescent="0.25">
      <c r="B5133" s="74" t="str">
        <f t="shared" si="614"/>
        <v/>
      </c>
    </row>
    <row r="5134" spans="2:2" outlineLevel="1" x14ac:dyDescent="0.25">
      <c r="B5134" s="74" t="str">
        <f t="shared" si="614"/>
        <v/>
      </c>
    </row>
    <row r="5135" spans="2:2" outlineLevel="1" x14ac:dyDescent="0.25">
      <c r="B5135" s="74" t="str">
        <f t="shared" si="614"/>
        <v/>
      </c>
    </row>
    <row r="5136" spans="2:2" outlineLevel="1" x14ac:dyDescent="0.25">
      <c r="B5136" s="74" t="str">
        <f t="shared" si="614"/>
        <v/>
      </c>
    </row>
    <row r="5137" spans="2:2" outlineLevel="1" x14ac:dyDescent="0.25">
      <c r="B5137" s="74" t="str">
        <f t="shared" si="614"/>
        <v/>
      </c>
    </row>
    <row r="5138" spans="2:2" outlineLevel="1" x14ac:dyDescent="0.25">
      <c r="B5138" s="74" t="str">
        <f t="shared" si="614"/>
        <v/>
      </c>
    </row>
    <row r="5139" spans="2:2" outlineLevel="1" x14ac:dyDescent="0.25">
      <c r="B5139" s="74" t="str">
        <f t="shared" si="614"/>
        <v/>
      </c>
    </row>
    <row r="5140" spans="2:2" outlineLevel="1" x14ac:dyDescent="0.25">
      <c r="B5140" s="74" t="str">
        <f t="shared" si="614"/>
        <v/>
      </c>
    </row>
    <row r="5141" spans="2:2" outlineLevel="1" x14ac:dyDescent="0.25">
      <c r="B5141" s="74" t="str">
        <f t="shared" si="614"/>
        <v/>
      </c>
    </row>
    <row r="5142" spans="2:2" outlineLevel="1" x14ac:dyDescent="0.25">
      <c r="B5142" s="74" t="str">
        <f t="shared" si="614"/>
        <v/>
      </c>
    </row>
    <row r="5143" spans="2:2" outlineLevel="1" x14ac:dyDescent="0.25">
      <c r="B5143" s="74" t="str">
        <f t="shared" si="614"/>
        <v/>
      </c>
    </row>
    <row r="5144" spans="2:2" outlineLevel="1" x14ac:dyDescent="0.25">
      <c r="B5144" s="74" t="str">
        <f t="shared" si="614"/>
        <v/>
      </c>
    </row>
    <row r="5145" spans="2:2" outlineLevel="1" x14ac:dyDescent="0.25">
      <c r="B5145" s="74" t="str">
        <f t="shared" si="614"/>
        <v/>
      </c>
    </row>
    <row r="5146" spans="2:2" outlineLevel="1" x14ac:dyDescent="0.25">
      <c r="B5146" s="74" t="str">
        <f t="shared" si="614"/>
        <v/>
      </c>
    </row>
    <row r="5147" spans="2:2" outlineLevel="1" x14ac:dyDescent="0.25">
      <c r="B5147" s="74" t="str">
        <f t="shared" si="614"/>
        <v/>
      </c>
    </row>
    <row r="5148" spans="2:2" outlineLevel="1" x14ac:dyDescent="0.25">
      <c r="B5148" s="74" t="str">
        <f t="shared" si="614"/>
        <v/>
      </c>
    </row>
    <row r="5149" spans="2:2" outlineLevel="1" x14ac:dyDescent="0.25">
      <c r="B5149" s="74" t="str">
        <f t="shared" si="614"/>
        <v/>
      </c>
    </row>
    <row r="5150" spans="2:2" outlineLevel="1" x14ac:dyDescent="0.25">
      <c r="B5150" s="74" t="str">
        <f t="shared" si="614"/>
        <v/>
      </c>
    </row>
    <row r="5151" spans="2:2" outlineLevel="1" x14ac:dyDescent="0.25">
      <c r="B5151" s="74" t="str">
        <f t="shared" si="614"/>
        <v/>
      </c>
    </row>
    <row r="5152" spans="2:2" outlineLevel="1" x14ac:dyDescent="0.25">
      <c r="B5152" s="74" t="str">
        <f t="shared" si="614"/>
        <v/>
      </c>
    </row>
    <row r="5153" spans="2:2" outlineLevel="1" x14ac:dyDescent="0.25">
      <c r="B5153" s="74" t="str">
        <f t="shared" si="614"/>
        <v/>
      </c>
    </row>
    <row r="5154" spans="2:2" outlineLevel="1" x14ac:dyDescent="0.25">
      <c r="B5154" s="74" t="str">
        <f t="shared" si="614"/>
        <v/>
      </c>
    </row>
    <row r="5155" spans="2:2" outlineLevel="1" x14ac:dyDescent="0.25">
      <c r="B5155" s="74" t="str">
        <f t="shared" si="614"/>
        <v/>
      </c>
    </row>
    <row r="5156" spans="2:2" outlineLevel="1" x14ac:dyDescent="0.25">
      <c r="B5156" s="74" t="str">
        <f t="shared" si="614"/>
        <v/>
      </c>
    </row>
    <row r="5157" spans="2:2" outlineLevel="1" x14ac:dyDescent="0.25">
      <c r="B5157" s="74" t="str">
        <f t="shared" si="614"/>
        <v/>
      </c>
    </row>
    <row r="5158" spans="2:2" outlineLevel="1" x14ac:dyDescent="0.25">
      <c r="B5158" s="74" t="str">
        <f t="shared" si="614"/>
        <v/>
      </c>
    </row>
    <row r="5159" spans="2:2" outlineLevel="1" x14ac:dyDescent="0.25">
      <c r="B5159" s="74" t="str">
        <f t="shared" si="614"/>
        <v/>
      </c>
    </row>
    <row r="5160" spans="2:2" outlineLevel="1" x14ac:dyDescent="0.25">
      <c r="B5160" s="74" t="str">
        <f t="shared" si="614"/>
        <v/>
      </c>
    </row>
    <row r="5161" spans="2:2" outlineLevel="1" x14ac:dyDescent="0.25">
      <c r="B5161" s="74" t="str">
        <f t="shared" si="614"/>
        <v/>
      </c>
    </row>
    <row r="5162" spans="2:2" outlineLevel="1" x14ac:dyDescent="0.25">
      <c r="B5162" s="74" t="str">
        <f t="shared" si="614"/>
        <v/>
      </c>
    </row>
    <row r="5163" spans="2:2" outlineLevel="1" x14ac:dyDescent="0.25">
      <c r="B5163" s="74" t="str">
        <f t="shared" si="614"/>
        <v/>
      </c>
    </row>
    <row r="5164" spans="2:2" outlineLevel="1" x14ac:dyDescent="0.25">
      <c r="B5164" s="74" t="str">
        <f t="shared" si="614"/>
        <v/>
      </c>
    </row>
    <row r="5165" spans="2:2" outlineLevel="1" x14ac:dyDescent="0.25">
      <c r="B5165" s="74" t="str">
        <f t="shared" si="614"/>
        <v/>
      </c>
    </row>
    <row r="5166" spans="2:2" outlineLevel="1" x14ac:dyDescent="0.25">
      <c r="B5166" s="74" t="str">
        <f t="shared" si="614"/>
        <v/>
      </c>
    </row>
    <row r="5167" spans="2:2" outlineLevel="1" x14ac:dyDescent="0.25">
      <c r="B5167" s="74" t="str">
        <f t="shared" si="614"/>
        <v/>
      </c>
    </row>
    <row r="5168" spans="2:2" outlineLevel="1" x14ac:dyDescent="0.25">
      <c r="B5168" s="74" t="str">
        <f t="shared" si="614"/>
        <v/>
      </c>
    </row>
    <row r="5169" spans="2:2" outlineLevel="1" x14ac:dyDescent="0.25">
      <c r="B5169" s="74" t="str">
        <f t="shared" si="614"/>
        <v/>
      </c>
    </row>
    <row r="5170" spans="2:2" outlineLevel="1" x14ac:dyDescent="0.25">
      <c r="B5170" s="74" t="str">
        <f t="shared" si="614"/>
        <v/>
      </c>
    </row>
    <row r="5171" spans="2:2" outlineLevel="1" x14ac:dyDescent="0.25">
      <c r="B5171" s="74" t="str">
        <f t="shared" si="614"/>
        <v/>
      </c>
    </row>
    <row r="5172" spans="2:2" outlineLevel="1" x14ac:dyDescent="0.25">
      <c r="B5172" s="74" t="str">
        <f t="shared" si="614"/>
        <v/>
      </c>
    </row>
    <row r="5173" spans="2:2" outlineLevel="1" x14ac:dyDescent="0.25">
      <c r="B5173" s="74" t="str">
        <f t="shared" si="614"/>
        <v/>
      </c>
    </row>
    <row r="5174" spans="2:2" outlineLevel="1" x14ac:dyDescent="0.25">
      <c r="B5174" s="74" t="str">
        <f t="shared" si="614"/>
        <v/>
      </c>
    </row>
    <row r="5175" spans="2:2" outlineLevel="1" x14ac:dyDescent="0.25">
      <c r="B5175" s="74" t="str">
        <f t="shared" si="614"/>
        <v/>
      </c>
    </row>
    <row r="5176" spans="2:2" outlineLevel="1" x14ac:dyDescent="0.25">
      <c r="B5176" s="74" t="str">
        <f t="shared" si="614"/>
        <v/>
      </c>
    </row>
    <row r="5177" spans="2:2" outlineLevel="1" x14ac:dyDescent="0.25">
      <c r="B5177" s="74" t="str">
        <f t="shared" si="614"/>
        <v/>
      </c>
    </row>
    <row r="5178" spans="2:2" outlineLevel="1" x14ac:dyDescent="0.25">
      <c r="B5178" s="74" t="str">
        <f t="shared" si="614"/>
        <v/>
      </c>
    </row>
    <row r="5179" spans="2:2" outlineLevel="1" x14ac:dyDescent="0.25">
      <c r="B5179" s="74" t="str">
        <f t="shared" si="614"/>
        <v/>
      </c>
    </row>
    <row r="5180" spans="2:2" outlineLevel="1" x14ac:dyDescent="0.25">
      <c r="B5180" s="74" t="str">
        <f t="shared" si="614"/>
        <v/>
      </c>
    </row>
    <row r="5181" spans="2:2" outlineLevel="1" x14ac:dyDescent="0.25">
      <c r="B5181" s="74" t="str">
        <f t="shared" si="614"/>
        <v/>
      </c>
    </row>
    <row r="5182" spans="2:2" outlineLevel="1" x14ac:dyDescent="0.25">
      <c r="B5182" s="74" t="str">
        <f t="shared" si="614"/>
        <v/>
      </c>
    </row>
    <row r="5183" spans="2:2" outlineLevel="1" x14ac:dyDescent="0.25">
      <c r="B5183" s="74" t="str">
        <f t="shared" si="614"/>
        <v/>
      </c>
    </row>
    <row r="5184" spans="2:2" outlineLevel="1" x14ac:dyDescent="0.25">
      <c r="B5184" s="74" t="str">
        <f t="shared" si="614"/>
        <v/>
      </c>
    </row>
    <row r="5185" spans="2:2" outlineLevel="1" x14ac:dyDescent="0.25">
      <c r="B5185" s="74" t="str">
        <f t="shared" si="614"/>
        <v/>
      </c>
    </row>
    <row r="5186" spans="2:2" outlineLevel="1" x14ac:dyDescent="0.25">
      <c r="B5186" s="74" t="str">
        <f t="shared" si="614"/>
        <v/>
      </c>
    </row>
    <row r="5187" spans="2:2" outlineLevel="1" x14ac:dyDescent="0.25">
      <c r="B5187" s="74" t="str">
        <f t="shared" si="614"/>
        <v/>
      </c>
    </row>
    <row r="5188" spans="2:2" outlineLevel="1" x14ac:dyDescent="0.25">
      <c r="B5188" s="74" t="str">
        <f t="shared" si="614"/>
        <v/>
      </c>
    </row>
    <row r="5189" spans="2:2" outlineLevel="1" x14ac:dyDescent="0.25">
      <c r="B5189" s="74" t="str">
        <f t="shared" si="614"/>
        <v/>
      </c>
    </row>
    <row r="5190" spans="2:2" outlineLevel="1" x14ac:dyDescent="0.25">
      <c r="B5190" s="74" t="str">
        <f t="shared" si="614"/>
        <v/>
      </c>
    </row>
    <row r="5191" spans="2:2" outlineLevel="1" x14ac:dyDescent="0.25">
      <c r="B5191" s="74" t="str">
        <f t="shared" si="614"/>
        <v/>
      </c>
    </row>
    <row r="5192" spans="2:2" outlineLevel="1" x14ac:dyDescent="0.25">
      <c r="B5192" s="74" t="str">
        <f t="shared" si="614"/>
        <v/>
      </c>
    </row>
    <row r="5193" spans="2:2" outlineLevel="1" x14ac:dyDescent="0.25">
      <c r="B5193" s="74" t="str">
        <f t="shared" si="614"/>
        <v/>
      </c>
    </row>
    <row r="5194" spans="2:2" outlineLevel="1" x14ac:dyDescent="0.25">
      <c r="B5194" s="74" t="str">
        <f t="shared" si="614"/>
        <v/>
      </c>
    </row>
    <row r="5195" spans="2:2" outlineLevel="1" x14ac:dyDescent="0.25">
      <c r="B5195" s="74" t="str">
        <f t="shared" ref="B5195:B5258" si="615">MID(A5195,7,100)</f>
        <v/>
      </c>
    </row>
    <row r="5196" spans="2:2" outlineLevel="1" x14ac:dyDescent="0.25">
      <c r="B5196" s="74" t="str">
        <f t="shared" si="615"/>
        <v/>
      </c>
    </row>
    <row r="5197" spans="2:2" outlineLevel="1" x14ac:dyDescent="0.25">
      <c r="B5197" s="74" t="str">
        <f t="shared" si="615"/>
        <v/>
      </c>
    </row>
    <row r="5198" spans="2:2" outlineLevel="1" x14ac:dyDescent="0.25">
      <c r="B5198" s="74" t="str">
        <f t="shared" si="615"/>
        <v/>
      </c>
    </row>
    <row r="5199" spans="2:2" outlineLevel="1" x14ac:dyDescent="0.25">
      <c r="B5199" s="74" t="str">
        <f t="shared" si="615"/>
        <v/>
      </c>
    </row>
    <row r="5200" spans="2:2" outlineLevel="1" x14ac:dyDescent="0.25">
      <c r="B5200" s="74" t="str">
        <f t="shared" si="615"/>
        <v/>
      </c>
    </row>
    <row r="5201" spans="2:2" outlineLevel="1" x14ac:dyDescent="0.25">
      <c r="B5201" s="74" t="str">
        <f t="shared" si="615"/>
        <v/>
      </c>
    </row>
    <row r="5202" spans="2:2" outlineLevel="1" x14ac:dyDescent="0.25">
      <c r="B5202" s="74" t="str">
        <f t="shared" si="615"/>
        <v/>
      </c>
    </row>
    <row r="5203" spans="2:2" outlineLevel="1" x14ac:dyDescent="0.25">
      <c r="B5203" s="74" t="str">
        <f t="shared" si="615"/>
        <v/>
      </c>
    </row>
    <row r="5204" spans="2:2" outlineLevel="1" x14ac:dyDescent="0.25">
      <c r="B5204" s="74" t="str">
        <f t="shared" si="615"/>
        <v/>
      </c>
    </row>
    <row r="5205" spans="2:2" outlineLevel="1" x14ac:dyDescent="0.25">
      <c r="B5205" s="74" t="str">
        <f t="shared" si="615"/>
        <v/>
      </c>
    </row>
    <row r="5206" spans="2:2" outlineLevel="1" x14ac:dyDescent="0.25">
      <c r="B5206" s="74" t="str">
        <f t="shared" si="615"/>
        <v/>
      </c>
    </row>
    <row r="5207" spans="2:2" outlineLevel="1" x14ac:dyDescent="0.25">
      <c r="B5207" s="74" t="str">
        <f t="shared" si="615"/>
        <v/>
      </c>
    </row>
    <row r="5208" spans="2:2" outlineLevel="1" x14ac:dyDescent="0.25">
      <c r="B5208" s="74" t="str">
        <f t="shared" si="615"/>
        <v/>
      </c>
    </row>
    <row r="5209" spans="2:2" outlineLevel="1" x14ac:dyDescent="0.25">
      <c r="B5209" s="74" t="str">
        <f t="shared" si="615"/>
        <v/>
      </c>
    </row>
    <row r="5210" spans="2:2" outlineLevel="1" x14ac:dyDescent="0.25">
      <c r="B5210" s="74" t="str">
        <f t="shared" si="615"/>
        <v/>
      </c>
    </row>
    <row r="5211" spans="2:2" outlineLevel="1" x14ac:dyDescent="0.25">
      <c r="B5211" s="74" t="str">
        <f t="shared" si="615"/>
        <v/>
      </c>
    </row>
    <row r="5212" spans="2:2" outlineLevel="1" x14ac:dyDescent="0.25">
      <c r="B5212" s="74" t="str">
        <f t="shared" si="615"/>
        <v/>
      </c>
    </row>
    <row r="5213" spans="2:2" outlineLevel="1" x14ac:dyDescent="0.25">
      <c r="B5213" s="74" t="str">
        <f t="shared" si="615"/>
        <v/>
      </c>
    </row>
    <row r="5214" spans="2:2" outlineLevel="1" x14ac:dyDescent="0.25">
      <c r="B5214" s="74" t="str">
        <f t="shared" si="615"/>
        <v/>
      </c>
    </row>
    <row r="5215" spans="2:2" outlineLevel="1" x14ac:dyDescent="0.25">
      <c r="B5215" s="74" t="str">
        <f t="shared" si="615"/>
        <v/>
      </c>
    </row>
    <row r="5216" spans="2:2" outlineLevel="1" x14ac:dyDescent="0.25">
      <c r="B5216" s="74" t="str">
        <f t="shared" si="615"/>
        <v/>
      </c>
    </row>
    <row r="5217" spans="2:2" outlineLevel="1" x14ac:dyDescent="0.25">
      <c r="B5217" s="74" t="str">
        <f t="shared" si="615"/>
        <v/>
      </c>
    </row>
    <row r="5218" spans="2:2" outlineLevel="1" x14ac:dyDescent="0.25">
      <c r="B5218" s="74" t="str">
        <f t="shared" si="615"/>
        <v/>
      </c>
    </row>
    <row r="5219" spans="2:2" outlineLevel="1" x14ac:dyDescent="0.25">
      <c r="B5219" s="74" t="str">
        <f t="shared" si="615"/>
        <v/>
      </c>
    </row>
    <row r="5220" spans="2:2" outlineLevel="1" x14ac:dyDescent="0.25">
      <c r="B5220" s="74" t="str">
        <f t="shared" si="615"/>
        <v/>
      </c>
    </row>
    <row r="5221" spans="2:2" outlineLevel="1" x14ac:dyDescent="0.25">
      <c r="B5221" s="74" t="str">
        <f t="shared" si="615"/>
        <v/>
      </c>
    </row>
    <row r="5222" spans="2:2" outlineLevel="1" x14ac:dyDescent="0.25">
      <c r="B5222" s="74" t="str">
        <f t="shared" si="615"/>
        <v/>
      </c>
    </row>
    <row r="5223" spans="2:2" outlineLevel="1" x14ac:dyDescent="0.25">
      <c r="B5223" s="74" t="str">
        <f t="shared" si="615"/>
        <v/>
      </c>
    </row>
    <row r="5224" spans="2:2" outlineLevel="1" x14ac:dyDescent="0.25">
      <c r="B5224" s="74" t="str">
        <f t="shared" si="615"/>
        <v/>
      </c>
    </row>
    <row r="5225" spans="2:2" outlineLevel="1" x14ac:dyDescent="0.25">
      <c r="B5225" s="74" t="str">
        <f t="shared" si="615"/>
        <v/>
      </c>
    </row>
    <row r="5226" spans="2:2" outlineLevel="1" x14ac:dyDescent="0.25">
      <c r="B5226" s="74" t="str">
        <f t="shared" si="615"/>
        <v/>
      </c>
    </row>
    <row r="5227" spans="2:2" outlineLevel="1" x14ac:dyDescent="0.25">
      <c r="B5227" s="74" t="str">
        <f t="shared" si="615"/>
        <v/>
      </c>
    </row>
    <row r="5228" spans="2:2" outlineLevel="1" x14ac:dyDescent="0.25">
      <c r="B5228" s="74" t="str">
        <f t="shared" si="615"/>
        <v/>
      </c>
    </row>
    <row r="5229" spans="2:2" outlineLevel="1" x14ac:dyDescent="0.25">
      <c r="B5229" s="74" t="str">
        <f t="shared" si="615"/>
        <v/>
      </c>
    </row>
    <row r="5230" spans="2:2" outlineLevel="1" x14ac:dyDescent="0.25">
      <c r="B5230" s="74" t="str">
        <f t="shared" si="615"/>
        <v/>
      </c>
    </row>
    <row r="5231" spans="2:2" outlineLevel="1" x14ac:dyDescent="0.25">
      <c r="B5231" s="74" t="str">
        <f t="shared" si="615"/>
        <v/>
      </c>
    </row>
    <row r="5232" spans="2:2" outlineLevel="1" x14ac:dyDescent="0.25">
      <c r="B5232" s="74" t="str">
        <f t="shared" si="615"/>
        <v/>
      </c>
    </row>
    <row r="5233" spans="2:2" outlineLevel="1" x14ac:dyDescent="0.25">
      <c r="B5233" s="74" t="str">
        <f t="shared" si="615"/>
        <v/>
      </c>
    </row>
    <row r="5234" spans="2:2" outlineLevel="1" x14ac:dyDescent="0.25">
      <c r="B5234" s="74" t="str">
        <f t="shared" si="615"/>
        <v/>
      </c>
    </row>
    <row r="5235" spans="2:2" outlineLevel="1" x14ac:dyDescent="0.25">
      <c r="B5235" s="74" t="str">
        <f t="shared" si="615"/>
        <v/>
      </c>
    </row>
    <row r="5236" spans="2:2" outlineLevel="1" x14ac:dyDescent="0.25">
      <c r="B5236" s="74" t="str">
        <f t="shared" si="615"/>
        <v/>
      </c>
    </row>
    <row r="5237" spans="2:2" outlineLevel="1" x14ac:dyDescent="0.25">
      <c r="B5237" s="74" t="str">
        <f t="shared" si="615"/>
        <v/>
      </c>
    </row>
    <row r="5238" spans="2:2" outlineLevel="1" x14ac:dyDescent="0.25">
      <c r="B5238" s="74" t="str">
        <f t="shared" si="615"/>
        <v/>
      </c>
    </row>
    <row r="5239" spans="2:2" outlineLevel="1" x14ac:dyDescent="0.25">
      <c r="B5239" s="74" t="str">
        <f t="shared" si="615"/>
        <v/>
      </c>
    </row>
    <row r="5240" spans="2:2" outlineLevel="1" x14ac:dyDescent="0.25">
      <c r="B5240" s="74" t="str">
        <f t="shared" si="615"/>
        <v/>
      </c>
    </row>
    <row r="5241" spans="2:2" outlineLevel="1" x14ac:dyDescent="0.25">
      <c r="B5241" s="74" t="str">
        <f t="shared" si="615"/>
        <v/>
      </c>
    </row>
    <row r="5242" spans="2:2" outlineLevel="1" x14ac:dyDescent="0.25">
      <c r="B5242" s="74" t="str">
        <f t="shared" si="615"/>
        <v/>
      </c>
    </row>
    <row r="5243" spans="2:2" outlineLevel="1" x14ac:dyDescent="0.25">
      <c r="B5243" s="74" t="str">
        <f t="shared" si="615"/>
        <v/>
      </c>
    </row>
    <row r="5244" spans="2:2" outlineLevel="1" x14ac:dyDescent="0.25">
      <c r="B5244" s="74" t="str">
        <f t="shared" si="615"/>
        <v/>
      </c>
    </row>
    <row r="5245" spans="2:2" outlineLevel="1" x14ac:dyDescent="0.25">
      <c r="B5245" s="74" t="str">
        <f t="shared" si="615"/>
        <v/>
      </c>
    </row>
    <row r="5246" spans="2:2" outlineLevel="1" x14ac:dyDescent="0.25">
      <c r="B5246" s="74" t="str">
        <f t="shared" si="615"/>
        <v/>
      </c>
    </row>
    <row r="5247" spans="2:2" outlineLevel="1" x14ac:dyDescent="0.25">
      <c r="B5247" s="74" t="str">
        <f t="shared" si="615"/>
        <v/>
      </c>
    </row>
    <row r="5248" spans="2:2" outlineLevel="1" x14ac:dyDescent="0.25">
      <c r="B5248" s="74" t="str">
        <f t="shared" si="615"/>
        <v/>
      </c>
    </row>
    <row r="5249" spans="2:2" outlineLevel="1" x14ac:dyDescent="0.25">
      <c r="B5249" s="74" t="str">
        <f t="shared" si="615"/>
        <v/>
      </c>
    </row>
    <row r="5250" spans="2:2" outlineLevel="1" x14ac:dyDescent="0.25">
      <c r="B5250" s="74" t="str">
        <f t="shared" si="615"/>
        <v/>
      </c>
    </row>
    <row r="5251" spans="2:2" outlineLevel="1" x14ac:dyDescent="0.25">
      <c r="B5251" s="74" t="str">
        <f t="shared" si="615"/>
        <v/>
      </c>
    </row>
    <row r="5252" spans="2:2" outlineLevel="1" x14ac:dyDescent="0.25">
      <c r="B5252" s="74" t="str">
        <f t="shared" si="615"/>
        <v/>
      </c>
    </row>
    <row r="5253" spans="2:2" outlineLevel="1" x14ac:dyDescent="0.25">
      <c r="B5253" s="74" t="str">
        <f t="shared" si="615"/>
        <v/>
      </c>
    </row>
    <row r="5254" spans="2:2" outlineLevel="1" x14ac:dyDescent="0.25">
      <c r="B5254" s="74" t="str">
        <f t="shared" si="615"/>
        <v/>
      </c>
    </row>
    <row r="5255" spans="2:2" outlineLevel="1" x14ac:dyDescent="0.25">
      <c r="B5255" s="74" t="str">
        <f t="shared" si="615"/>
        <v/>
      </c>
    </row>
    <row r="5256" spans="2:2" outlineLevel="1" x14ac:dyDescent="0.25">
      <c r="B5256" s="74" t="str">
        <f t="shared" si="615"/>
        <v/>
      </c>
    </row>
    <row r="5257" spans="2:2" outlineLevel="1" x14ac:dyDescent="0.25">
      <c r="B5257" s="74" t="str">
        <f t="shared" si="615"/>
        <v/>
      </c>
    </row>
    <row r="5258" spans="2:2" outlineLevel="1" x14ac:dyDescent="0.25">
      <c r="B5258" s="74" t="str">
        <f t="shared" si="615"/>
        <v/>
      </c>
    </row>
    <row r="5259" spans="2:2" outlineLevel="1" x14ac:dyDescent="0.25">
      <c r="B5259" s="74" t="str">
        <f t="shared" ref="B5259:B5281" si="616">MID(A5259,7,100)</f>
        <v/>
      </c>
    </row>
    <row r="5260" spans="2:2" outlineLevel="1" x14ac:dyDescent="0.25">
      <c r="B5260" s="74" t="str">
        <f t="shared" si="616"/>
        <v/>
      </c>
    </row>
    <row r="5261" spans="2:2" outlineLevel="1" x14ac:dyDescent="0.25">
      <c r="B5261" s="74" t="str">
        <f t="shared" si="616"/>
        <v/>
      </c>
    </row>
    <row r="5262" spans="2:2" outlineLevel="1" x14ac:dyDescent="0.25">
      <c r="B5262" s="74" t="str">
        <f t="shared" si="616"/>
        <v/>
      </c>
    </row>
    <row r="5263" spans="2:2" outlineLevel="1" x14ac:dyDescent="0.25">
      <c r="B5263" s="74" t="str">
        <f t="shared" si="616"/>
        <v/>
      </c>
    </row>
    <row r="5264" spans="2:2" outlineLevel="1" x14ac:dyDescent="0.25">
      <c r="B5264" s="74" t="str">
        <f t="shared" si="616"/>
        <v/>
      </c>
    </row>
    <row r="5265" spans="2:2" outlineLevel="1" x14ac:dyDescent="0.25">
      <c r="B5265" s="74" t="str">
        <f t="shared" si="616"/>
        <v/>
      </c>
    </row>
    <row r="5266" spans="2:2" outlineLevel="1" x14ac:dyDescent="0.25">
      <c r="B5266" s="74" t="str">
        <f t="shared" si="616"/>
        <v/>
      </c>
    </row>
    <row r="5267" spans="2:2" outlineLevel="1" x14ac:dyDescent="0.25">
      <c r="B5267" s="74" t="str">
        <f t="shared" si="616"/>
        <v/>
      </c>
    </row>
    <row r="5268" spans="2:2" outlineLevel="1" x14ac:dyDescent="0.25">
      <c r="B5268" s="74" t="str">
        <f t="shared" si="616"/>
        <v/>
      </c>
    </row>
    <row r="5269" spans="2:2" outlineLevel="1" x14ac:dyDescent="0.25">
      <c r="B5269" s="74" t="str">
        <f t="shared" si="616"/>
        <v/>
      </c>
    </row>
    <row r="5270" spans="2:2" outlineLevel="1" x14ac:dyDescent="0.25">
      <c r="B5270" s="74" t="str">
        <f t="shared" si="616"/>
        <v/>
      </c>
    </row>
    <row r="5271" spans="2:2" outlineLevel="1" x14ac:dyDescent="0.25">
      <c r="B5271" s="74" t="str">
        <f t="shared" si="616"/>
        <v/>
      </c>
    </row>
    <row r="5272" spans="2:2" outlineLevel="1" x14ac:dyDescent="0.25">
      <c r="B5272" s="74" t="str">
        <f t="shared" si="616"/>
        <v/>
      </c>
    </row>
    <row r="5273" spans="2:2" outlineLevel="1" x14ac:dyDescent="0.25">
      <c r="B5273" s="74" t="str">
        <f t="shared" si="616"/>
        <v/>
      </c>
    </row>
    <row r="5274" spans="2:2" outlineLevel="1" x14ac:dyDescent="0.25">
      <c r="B5274" s="74" t="str">
        <f t="shared" si="616"/>
        <v/>
      </c>
    </row>
    <row r="5275" spans="2:2" outlineLevel="1" x14ac:dyDescent="0.25">
      <c r="B5275" s="74" t="str">
        <f t="shared" si="616"/>
        <v/>
      </c>
    </row>
    <row r="5276" spans="2:2" outlineLevel="1" x14ac:dyDescent="0.25">
      <c r="B5276" s="74" t="str">
        <f t="shared" si="616"/>
        <v/>
      </c>
    </row>
    <row r="5277" spans="2:2" outlineLevel="1" x14ac:dyDescent="0.25">
      <c r="B5277" s="74" t="str">
        <f t="shared" si="616"/>
        <v/>
      </c>
    </row>
    <row r="5278" spans="2:2" outlineLevel="1" x14ac:dyDescent="0.25">
      <c r="B5278" s="74" t="str">
        <f t="shared" si="616"/>
        <v/>
      </c>
    </row>
    <row r="5279" spans="2:2" outlineLevel="1" x14ac:dyDescent="0.25">
      <c r="B5279" s="74" t="str">
        <f t="shared" si="616"/>
        <v/>
      </c>
    </row>
    <row r="5280" spans="2:2" outlineLevel="1" x14ac:dyDescent="0.25">
      <c r="B5280" s="74" t="str">
        <f t="shared" si="616"/>
        <v/>
      </c>
    </row>
    <row r="5281" spans="1:15" outlineLevel="1" x14ac:dyDescent="0.25">
      <c r="B5281" s="74" t="str">
        <f t="shared" si="616"/>
        <v/>
      </c>
    </row>
    <row r="5282" spans="1:15" outlineLevel="1" x14ac:dyDescent="0.25">
      <c r="A5282" s="74" t="s">
        <v>4329</v>
      </c>
      <c r="B5282" s="74"/>
      <c r="L5282" s="6" t="e">
        <f>SUBTOTAL(9,L2:L5281)</f>
        <v>#N/A</v>
      </c>
      <c r="O5282" t="e">
        <f>SUBTOTAL(9,O2:O5281)</f>
        <v>#N/A</v>
      </c>
    </row>
  </sheetData>
  <autoFilter ref="A1:O1" xr:uid="{00000000-0009-0000-0000-000006000000}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538"/>
  <sheetViews>
    <sheetView topLeftCell="A521" workbookViewId="0">
      <selection activeCell="L536" sqref="L536"/>
    </sheetView>
  </sheetViews>
  <sheetFormatPr baseColWidth="10" defaultRowHeight="15" x14ac:dyDescent="0.25"/>
  <cols>
    <col min="2" max="2" width="27.7109375" customWidth="1"/>
    <col min="5" max="5" width="12.7109375" bestFit="1" customWidth="1"/>
    <col min="6" max="6" width="27.28515625" bestFit="1" customWidth="1"/>
    <col min="7" max="7" width="12.5703125" bestFit="1" customWidth="1"/>
    <col min="8" max="8" width="15" style="78" bestFit="1" customWidth="1"/>
    <col min="9" max="9" width="17.42578125" style="78" bestFit="1" customWidth="1"/>
    <col min="11" max="11" width="12.7109375" bestFit="1" customWidth="1"/>
    <col min="12" max="12" width="13.85546875" bestFit="1" customWidth="1"/>
    <col min="13" max="13" width="6.140625" bestFit="1" customWidth="1"/>
  </cols>
  <sheetData>
    <row r="1" spans="1:13" ht="24" x14ac:dyDescent="0.25">
      <c r="A1" s="19" t="s">
        <v>2619</v>
      </c>
      <c r="B1" s="20" t="s">
        <v>2620</v>
      </c>
      <c r="C1" s="21" t="s">
        <v>2621</v>
      </c>
      <c r="D1" s="80"/>
      <c r="E1" s="80"/>
      <c r="F1" t="s">
        <v>4394</v>
      </c>
      <c r="G1" t="s">
        <v>4396</v>
      </c>
      <c r="H1" s="78" t="s">
        <v>4397</v>
      </c>
      <c r="I1" s="78" t="s">
        <v>4411</v>
      </c>
      <c r="J1" t="s">
        <v>5664</v>
      </c>
      <c r="K1" t="s">
        <v>5666</v>
      </c>
      <c r="L1" t="s">
        <v>5665</v>
      </c>
    </row>
    <row r="2" spans="1:13" x14ac:dyDescent="0.25">
      <c r="A2" s="22">
        <v>1510041</v>
      </c>
      <c r="B2" s="22" t="s">
        <v>2622</v>
      </c>
      <c r="C2" s="23">
        <v>3</v>
      </c>
      <c r="D2" s="78">
        <f>VLOOKUP(A2,'BASE ARTICLE SAMUEL 25012023 v1'!$A$2:$K$1287,10,FALSE)</f>
        <v>21.57</v>
      </c>
      <c r="E2" s="78">
        <f t="shared" ref="E2:E65" si="0">+C2*D2</f>
        <v>64.710000000000008</v>
      </c>
      <c r="G2">
        <f t="shared" ref="G2:G65" si="1">C2*1.2</f>
        <v>3.5999999999999996</v>
      </c>
      <c r="H2" s="78">
        <f>VLOOKUP(A2,'BASE ARTICLE SAMUEL 25012023 v2'!$A$2:$K$1287,11,FALSE)</f>
        <v>21.57</v>
      </c>
      <c r="I2" s="78">
        <f t="shared" ref="I2:I65" si="2">+G2*H2</f>
        <v>77.651999999999987</v>
      </c>
      <c r="J2">
        <f>VLOOKUP(A2,'BASE ARTICLE SAMUEL 25012023 v2'!$A$2:$H$1287,8,FALSE)</f>
        <v>14.38</v>
      </c>
      <c r="K2">
        <f t="shared" ref="K2:K65" si="3">G2*J2</f>
        <v>51.768000000000001</v>
      </c>
      <c r="L2" s="88">
        <f t="shared" ref="L2:L65" si="4">I2-K2</f>
        <v>25.883999999999986</v>
      </c>
      <c r="M2" s="69">
        <f t="shared" ref="M2:M65" si="5">L2/I2</f>
        <v>0.3333333333333332</v>
      </c>
    </row>
    <row r="3" spans="1:13" x14ac:dyDescent="0.25">
      <c r="A3" s="24">
        <v>1510064</v>
      </c>
      <c r="B3" s="24" t="s">
        <v>2623</v>
      </c>
      <c r="C3" s="25">
        <v>13</v>
      </c>
      <c r="D3" s="78">
        <f>VLOOKUP(A3,'BASE ARTICLE SAMUEL 25012023 v1'!$A$2:$K$1287,10,FALSE)</f>
        <v>44.41</v>
      </c>
      <c r="E3" s="78">
        <f t="shared" si="0"/>
        <v>577.32999999999993</v>
      </c>
      <c r="G3">
        <f t="shared" si="1"/>
        <v>15.6</v>
      </c>
      <c r="H3" s="78">
        <f>VLOOKUP(A3,'BASE ARTICLE SAMUEL 25012023 v2'!$A$2:$K$1287,11,FALSE)</f>
        <v>44.416000000000004</v>
      </c>
      <c r="I3" s="78">
        <f t="shared" si="2"/>
        <v>692.88960000000009</v>
      </c>
      <c r="J3">
        <f>VLOOKUP(A3,'BASE ARTICLE SAMUEL 25012023 v2'!$A$2:$H$1287,8,FALSE)</f>
        <v>27.76</v>
      </c>
      <c r="K3">
        <f t="shared" si="3"/>
        <v>433.05600000000004</v>
      </c>
      <c r="L3" s="88">
        <f t="shared" si="4"/>
        <v>259.83360000000005</v>
      </c>
      <c r="M3" s="69">
        <f t="shared" si="5"/>
        <v>0.375</v>
      </c>
    </row>
    <row r="4" spans="1:13" x14ac:dyDescent="0.25">
      <c r="A4" s="26">
        <v>362334024</v>
      </c>
      <c r="B4" s="26" t="s">
        <v>2632</v>
      </c>
      <c r="C4" s="27">
        <v>1</v>
      </c>
      <c r="D4" s="78">
        <f>VLOOKUP(A4,'BASE ARTICLE SAMUEL 25012023 v1'!$A$2:$K$1287,10,FALSE)</f>
        <v>667.5</v>
      </c>
      <c r="E4" s="78">
        <f t="shared" si="0"/>
        <v>667.5</v>
      </c>
      <c r="F4" t="e">
        <f>VLOOKUP(A4,'STEEVE RESTITUTION'!$A$5:$R$576,12,FALSE)</f>
        <v>#N/A</v>
      </c>
      <c r="G4">
        <f t="shared" si="1"/>
        <v>1.2</v>
      </c>
      <c r="H4" s="78">
        <f>VLOOKUP(A4,'BASE ARTICLE SAMUEL 25012023 v2'!$A$2:$K$1287,11,FALSE)</f>
        <v>683.59500000000003</v>
      </c>
      <c r="I4" s="78">
        <f t="shared" si="2"/>
        <v>820.31399999999996</v>
      </c>
      <c r="J4">
        <f>VLOOKUP(A4,'BASE ARTICLE SAMUEL 25012023 v2'!$A$2:$H$1287,8,FALSE)</f>
        <v>414.3</v>
      </c>
      <c r="K4">
        <f t="shared" si="3"/>
        <v>497.15999999999997</v>
      </c>
      <c r="L4" s="88">
        <f t="shared" si="4"/>
        <v>323.154</v>
      </c>
      <c r="M4" s="69">
        <f t="shared" si="5"/>
        <v>0.39393939393939398</v>
      </c>
    </row>
    <row r="5" spans="1:13" x14ac:dyDescent="0.25">
      <c r="A5" s="24">
        <v>362334032</v>
      </c>
      <c r="B5" s="24" t="s">
        <v>2633</v>
      </c>
      <c r="C5" s="25">
        <v>1</v>
      </c>
      <c r="D5" s="78">
        <f>VLOOKUP(A5,'BASE ARTICLE SAMUEL 25012023 v1'!$A$2:$K$1287,10,FALSE)</f>
        <v>599.20000000000005</v>
      </c>
      <c r="E5" s="78">
        <f t="shared" si="0"/>
        <v>599.20000000000005</v>
      </c>
      <c r="F5" t="e">
        <f>VLOOKUP(A5,'STEEVE RESTITUTION'!$A$5:$R$576,12,FALSE)</f>
        <v>#N/A</v>
      </c>
      <c r="G5">
        <f t="shared" si="1"/>
        <v>1.2</v>
      </c>
      <c r="H5" s="78">
        <f>VLOOKUP(A5,'BASE ARTICLE SAMUEL 25012023 v2'!$A$2:$K$1287,11,FALSE)</f>
        <v>599.19999999999993</v>
      </c>
      <c r="I5" s="78">
        <f t="shared" si="2"/>
        <v>719.03999999999985</v>
      </c>
      <c r="J5">
        <f>VLOOKUP(A5,'BASE ARTICLE SAMUEL 25012023 v2'!$A$2:$H$1287,8,FALSE)</f>
        <v>428</v>
      </c>
      <c r="K5">
        <f t="shared" si="3"/>
        <v>513.6</v>
      </c>
      <c r="L5" s="88">
        <f t="shared" si="4"/>
        <v>205.43999999999983</v>
      </c>
      <c r="M5" s="69">
        <f t="shared" si="5"/>
        <v>0.28571428571428553</v>
      </c>
    </row>
    <row r="6" spans="1:13" ht="18" x14ac:dyDescent="0.25">
      <c r="A6" s="26">
        <v>365231201</v>
      </c>
      <c r="B6" s="26" t="s">
        <v>2634</v>
      </c>
      <c r="C6" s="27">
        <v>4</v>
      </c>
      <c r="D6" s="78">
        <f>VLOOKUP(A6,'BASE ARTICLE SAMUEL 25012023 v1'!$A$2:$K$1287,10,FALSE)</f>
        <v>63</v>
      </c>
      <c r="E6" s="78">
        <f t="shared" si="0"/>
        <v>252</v>
      </c>
      <c r="F6" t="e">
        <f>VLOOKUP(A6,'STEEVE RESTITUTION'!$A$5:$R$576,12,FALSE)</f>
        <v>#N/A</v>
      </c>
      <c r="G6">
        <f t="shared" si="1"/>
        <v>4.8</v>
      </c>
      <c r="H6" s="78">
        <f>VLOOKUP(A6,'BASE ARTICLE SAMUEL 25012023 v2'!$A$2:$K$1287,11,FALSE)</f>
        <v>63</v>
      </c>
      <c r="I6" s="78">
        <f t="shared" si="2"/>
        <v>302.39999999999998</v>
      </c>
      <c r="J6">
        <f>VLOOKUP(A6,'BASE ARTICLE SAMUEL 25012023 v2'!$A$2:$H$1287,8,FALSE)</f>
        <v>42</v>
      </c>
      <c r="K6">
        <f t="shared" si="3"/>
        <v>201.6</v>
      </c>
      <c r="L6" s="88">
        <f t="shared" si="4"/>
        <v>100.79999999999998</v>
      </c>
      <c r="M6" s="69">
        <f t="shared" si="5"/>
        <v>0.33333333333333331</v>
      </c>
    </row>
    <row r="7" spans="1:13" ht="18" x14ac:dyDescent="0.25">
      <c r="A7" s="24">
        <v>365231202</v>
      </c>
      <c r="B7" s="24" t="s">
        <v>2635</v>
      </c>
      <c r="C7" s="25">
        <v>19</v>
      </c>
      <c r="D7" s="78">
        <f>VLOOKUP(A7,'BASE ARTICLE SAMUEL 25012023 v1'!$A$2:$K$1287,10,FALSE)</f>
        <v>66.5</v>
      </c>
      <c r="E7" s="78">
        <f t="shared" si="0"/>
        <v>1263.5</v>
      </c>
      <c r="F7" t="e">
        <f>VLOOKUP(A7,'STEEVE RESTITUTION'!$A$5:$R$576,12,FALSE)</f>
        <v>#N/A</v>
      </c>
      <c r="G7">
        <f t="shared" si="1"/>
        <v>22.8</v>
      </c>
      <c r="H7" s="78">
        <f>VLOOKUP(A7,'BASE ARTICLE SAMUEL 25012023 v2'!$A$2:$K$1287,11,FALSE)</f>
        <v>66.5</v>
      </c>
      <c r="I7" s="78">
        <f t="shared" si="2"/>
        <v>1516.2</v>
      </c>
      <c r="J7">
        <f>VLOOKUP(A7,'BASE ARTICLE SAMUEL 25012023 v2'!$A$2:$H$1287,8,FALSE)</f>
        <v>50</v>
      </c>
      <c r="K7">
        <f t="shared" si="3"/>
        <v>1140</v>
      </c>
      <c r="L7" s="88">
        <f t="shared" si="4"/>
        <v>376.20000000000005</v>
      </c>
      <c r="M7" s="69">
        <f t="shared" si="5"/>
        <v>0.24812030075187971</v>
      </c>
    </row>
    <row r="8" spans="1:13" x14ac:dyDescent="0.25">
      <c r="A8" s="26">
        <v>6130002469</v>
      </c>
      <c r="B8" s="26" t="s">
        <v>2636</v>
      </c>
      <c r="C8" s="27">
        <v>4</v>
      </c>
      <c r="D8" s="78">
        <f>VLOOKUP(A8,'BASE ARTICLE SAMUEL 25012023 v1'!$A$2:$K$1287,10,FALSE)</f>
        <v>525</v>
      </c>
      <c r="E8" s="78">
        <f t="shared" si="0"/>
        <v>2100</v>
      </c>
      <c r="F8" t="e">
        <f>VLOOKUP(A8,'STEEVE RESTITUTION'!$A$5:$R$576,12,FALSE)</f>
        <v>#N/A</v>
      </c>
      <c r="G8">
        <f t="shared" si="1"/>
        <v>4.8</v>
      </c>
      <c r="H8" s="78">
        <f>VLOOKUP(A8,'BASE ARTICLE SAMUEL 25012023 v2'!$A$2:$K$1287,11,FALSE)</f>
        <v>525</v>
      </c>
      <c r="I8" s="78">
        <f t="shared" si="2"/>
        <v>2520</v>
      </c>
      <c r="J8">
        <f>VLOOKUP(A8,'BASE ARTICLE SAMUEL 25012023 v2'!$A$2:$H$1287,8,FALSE)</f>
        <v>350</v>
      </c>
      <c r="K8">
        <f t="shared" si="3"/>
        <v>1680</v>
      </c>
      <c r="L8" s="88">
        <f t="shared" si="4"/>
        <v>840</v>
      </c>
      <c r="M8" s="69">
        <f t="shared" si="5"/>
        <v>0.33333333333333331</v>
      </c>
    </row>
    <row r="9" spans="1:13" x14ac:dyDescent="0.25">
      <c r="A9" s="24">
        <v>9600000618</v>
      </c>
      <c r="B9" s="24" t="s">
        <v>2641</v>
      </c>
      <c r="C9" s="25">
        <v>10</v>
      </c>
      <c r="D9" s="78">
        <f>VLOOKUP(A9,'BASE ARTICLE SAMUEL 25012023 v1'!$A$2:$K$1287,10,FALSE)</f>
        <v>2.4</v>
      </c>
      <c r="E9" s="78">
        <f t="shared" si="0"/>
        <v>24</v>
      </c>
      <c r="F9" t="e">
        <f>VLOOKUP(A9,'STEEVE RESTITUTION'!$A$5:$R$576,12,FALSE)</f>
        <v>#N/A</v>
      </c>
      <c r="G9">
        <f t="shared" si="1"/>
        <v>12</v>
      </c>
      <c r="H9" s="78">
        <f>VLOOKUP(A9,'BASE ARTICLE SAMUEL 25012023 v2'!$A$2:$K$1287,11,FALSE)</f>
        <v>2.4</v>
      </c>
      <c r="I9" s="78">
        <f t="shared" si="2"/>
        <v>28.799999999999997</v>
      </c>
      <c r="J9">
        <f>VLOOKUP(A9,'BASE ARTICLE SAMUEL 25012023 v2'!$A$2:$H$1287,8,FALSE)</f>
        <v>1.2</v>
      </c>
      <c r="K9">
        <f t="shared" si="3"/>
        <v>14.399999999999999</v>
      </c>
      <c r="L9" s="88">
        <f t="shared" si="4"/>
        <v>14.399999999999999</v>
      </c>
      <c r="M9" s="69">
        <f t="shared" si="5"/>
        <v>0.5</v>
      </c>
    </row>
    <row r="10" spans="1:13" ht="18" x14ac:dyDescent="0.25">
      <c r="A10" s="26" t="s">
        <v>2624</v>
      </c>
      <c r="B10" s="26" t="s">
        <v>2625</v>
      </c>
      <c r="C10" s="27">
        <v>1</v>
      </c>
      <c r="D10" s="78">
        <f>VLOOKUP(A10,'BASE ARTICLE SAMUEL 25012023 v1'!$A$2:$K$1287,10,FALSE)</f>
        <v>480</v>
      </c>
      <c r="E10" s="78">
        <f t="shared" si="0"/>
        <v>480</v>
      </c>
      <c r="F10" t="e">
        <f>VLOOKUP(A10,'STEEVE RESTITUTION'!$A$5:$R$576,12,FALSE)</f>
        <v>#N/A</v>
      </c>
      <c r="G10">
        <f t="shared" si="1"/>
        <v>1.2</v>
      </c>
      <c r="H10" s="78">
        <f>VLOOKUP(A10,'BASE ARTICLE SAMUEL 25012023 v2'!$A$2:$K$1287,11,FALSE)</f>
        <v>480</v>
      </c>
      <c r="I10" s="78">
        <f t="shared" si="2"/>
        <v>576</v>
      </c>
      <c r="J10">
        <f>VLOOKUP(A10,'BASE ARTICLE SAMUEL 25012023 v2'!$A$2:$H$1287,8,FALSE)</f>
        <v>320</v>
      </c>
      <c r="K10">
        <f t="shared" si="3"/>
        <v>384</v>
      </c>
      <c r="L10" s="88">
        <f t="shared" si="4"/>
        <v>192</v>
      </c>
      <c r="M10" s="69">
        <f t="shared" si="5"/>
        <v>0.33333333333333331</v>
      </c>
    </row>
    <row r="11" spans="1:13" ht="18" x14ac:dyDescent="0.25">
      <c r="A11" s="24" t="s">
        <v>2626</v>
      </c>
      <c r="B11" s="24" t="s">
        <v>2627</v>
      </c>
      <c r="C11" s="25">
        <v>2</v>
      </c>
      <c r="D11" s="78">
        <f>VLOOKUP(A11,'BASE ARTICLE SAMUEL 25012023 v1'!$A$2:$K$1287,10,FALSE)</f>
        <v>631.75</v>
      </c>
      <c r="E11" s="78">
        <f t="shared" si="0"/>
        <v>1263.5</v>
      </c>
      <c r="F11" t="e">
        <f>VLOOKUP(A11,'STEEVE RESTITUTION'!$A$5:$R$576,12,FALSE)</f>
        <v>#N/A</v>
      </c>
      <c r="G11">
        <f t="shared" si="1"/>
        <v>2.4</v>
      </c>
      <c r="H11" s="78">
        <f>VLOOKUP(A11,'BASE ARTICLE SAMUEL 25012023 v2'!$A$2:$K$1287,11,FALSE)</f>
        <v>631.75</v>
      </c>
      <c r="I11" s="78">
        <f t="shared" si="2"/>
        <v>1516.2</v>
      </c>
      <c r="J11">
        <f>VLOOKUP(A11,'BASE ARTICLE SAMUEL 25012023 v2'!$A$2:$H$1287,8,FALSE)</f>
        <v>451.25</v>
      </c>
      <c r="K11">
        <f t="shared" si="3"/>
        <v>1083</v>
      </c>
      <c r="L11" s="88">
        <f t="shared" si="4"/>
        <v>433.20000000000005</v>
      </c>
      <c r="M11" s="69">
        <f t="shared" si="5"/>
        <v>0.28571428571428575</v>
      </c>
    </row>
    <row r="12" spans="1:13" x14ac:dyDescent="0.25">
      <c r="A12" s="26" t="s">
        <v>2628</v>
      </c>
      <c r="B12" s="26" t="s">
        <v>2629</v>
      </c>
      <c r="C12" s="27">
        <v>4</v>
      </c>
      <c r="D12" s="78">
        <f>VLOOKUP(A12,'BASE ARTICLE SAMUEL 25012023 v1'!$A$2:$K$1287,10,FALSE)</f>
        <v>7.97</v>
      </c>
      <c r="E12" s="78">
        <f t="shared" si="0"/>
        <v>31.88</v>
      </c>
      <c r="F12" t="e">
        <f>VLOOKUP(A12,'STEEVE RESTITUTION'!$A$5:$R$576,12,FALSE)</f>
        <v>#N/A</v>
      </c>
      <c r="G12">
        <f t="shared" si="1"/>
        <v>4.8</v>
      </c>
      <c r="H12" s="78">
        <f>VLOOKUP(A12,'BASE ARTICLE SAMUEL 25012023 v2'!$A$2:$K$1287,11,FALSE)</f>
        <v>8.9110000000000014</v>
      </c>
      <c r="I12" s="78">
        <f t="shared" si="2"/>
        <v>42.772800000000004</v>
      </c>
      <c r="J12">
        <f>VLOOKUP(A12,'BASE ARTICLE SAMUEL 25012023 v2'!$A$2:$H$1287,8,FALSE)</f>
        <v>6.7</v>
      </c>
      <c r="K12">
        <f t="shared" si="3"/>
        <v>32.159999999999997</v>
      </c>
      <c r="L12" s="88">
        <f t="shared" si="4"/>
        <v>10.612800000000007</v>
      </c>
      <c r="M12" s="69">
        <f t="shared" si="5"/>
        <v>0.24812030075187985</v>
      </c>
    </row>
    <row r="13" spans="1:13" x14ac:dyDescent="0.25">
      <c r="A13" s="24" t="s">
        <v>2630</v>
      </c>
      <c r="B13" s="24" t="s">
        <v>2631</v>
      </c>
      <c r="C13" s="25">
        <v>10</v>
      </c>
      <c r="D13" s="78">
        <f>VLOOKUP(A13,'BASE ARTICLE SAMUEL 25012023 v1'!$A$2:$K$1287,10,FALSE)</f>
        <v>4.3499999999999996</v>
      </c>
      <c r="E13" s="78">
        <f t="shared" si="0"/>
        <v>43.5</v>
      </c>
      <c r="F13" t="e">
        <f>VLOOKUP(A13,'STEEVE RESTITUTION'!$A$5:$R$576,12,FALSE)</f>
        <v>#N/A</v>
      </c>
      <c r="G13">
        <f t="shared" si="1"/>
        <v>12</v>
      </c>
      <c r="H13" s="78">
        <f>VLOOKUP(A13,'BASE ARTICLE SAMUEL 25012023 v2'!$A$2:$K$1287,11,FALSE)</f>
        <v>4.8000000000000007</v>
      </c>
      <c r="I13" s="78">
        <f t="shared" si="2"/>
        <v>57.600000000000009</v>
      </c>
      <c r="J13">
        <f>VLOOKUP(A13,'BASE ARTICLE SAMUEL 25012023 v2'!$A$2:$H$1287,8,FALSE)</f>
        <v>3.2</v>
      </c>
      <c r="K13">
        <f t="shared" si="3"/>
        <v>38.400000000000006</v>
      </c>
      <c r="L13" s="88">
        <f t="shared" si="4"/>
        <v>19.200000000000003</v>
      </c>
      <c r="M13" s="69">
        <f t="shared" si="5"/>
        <v>0.33333333333333331</v>
      </c>
    </row>
    <row r="14" spans="1:13" ht="18" x14ac:dyDescent="0.25">
      <c r="A14" s="24" t="s">
        <v>2637</v>
      </c>
      <c r="B14" s="24" t="s">
        <v>2638</v>
      </c>
      <c r="C14" s="25">
        <v>2</v>
      </c>
      <c r="D14" s="78">
        <f>VLOOKUP(A14,'BASE ARTICLE SAMUEL 25012023 v1'!$A$2:$K$1287,10,FALSE)</f>
        <v>427.5</v>
      </c>
      <c r="E14" s="78">
        <f t="shared" si="0"/>
        <v>855</v>
      </c>
      <c r="F14" t="e">
        <f>VLOOKUP(A14,'STEEVE RESTITUTION'!$A$5:$R$576,12,FALSE)</f>
        <v>#N/A</v>
      </c>
      <c r="G14">
        <f t="shared" si="1"/>
        <v>2.4</v>
      </c>
      <c r="H14" s="78">
        <f>VLOOKUP(A14,'BASE ARTICLE SAMUEL 25012023 v2'!$A$2:$K$1287,11,FALSE)</f>
        <v>427.5</v>
      </c>
      <c r="I14" s="78">
        <f t="shared" si="2"/>
        <v>1026</v>
      </c>
      <c r="J14">
        <f>VLOOKUP(A14,'BASE ARTICLE SAMUEL 25012023 v2'!$A$2:$H$1287,8,FALSE)</f>
        <v>285</v>
      </c>
      <c r="K14">
        <f t="shared" si="3"/>
        <v>684</v>
      </c>
      <c r="L14" s="88">
        <f t="shared" si="4"/>
        <v>342</v>
      </c>
      <c r="M14" s="69">
        <f t="shared" si="5"/>
        <v>0.33333333333333331</v>
      </c>
    </row>
    <row r="15" spans="1:13" x14ac:dyDescent="0.25">
      <c r="A15" s="26" t="s">
        <v>2639</v>
      </c>
      <c r="B15" s="26" t="s">
        <v>2640</v>
      </c>
      <c r="C15" s="27">
        <v>40</v>
      </c>
      <c r="D15" s="78">
        <f>VLOOKUP(A15,'BASE ARTICLE SAMUEL 25012023 v1'!$A$2:$K$1287,10,FALSE)</f>
        <v>4.99</v>
      </c>
      <c r="E15" s="78">
        <f t="shared" si="0"/>
        <v>199.60000000000002</v>
      </c>
      <c r="G15">
        <f t="shared" si="1"/>
        <v>48</v>
      </c>
      <c r="H15" s="78">
        <f>VLOOKUP(A15,'BASE ARTICLE SAMUEL 25012023 v2'!$A$2:$K$1287,11,FALSE)</f>
        <v>4.9875000000000007</v>
      </c>
      <c r="I15" s="78">
        <f t="shared" si="2"/>
        <v>239.40000000000003</v>
      </c>
      <c r="J15">
        <f>VLOOKUP(A15,'BASE ARTICLE SAMUEL 25012023 v2'!$A$2:$H$1287,8,FALSE)</f>
        <v>3.75</v>
      </c>
      <c r="K15">
        <f t="shared" si="3"/>
        <v>180</v>
      </c>
      <c r="L15" s="88">
        <f t="shared" si="4"/>
        <v>59.400000000000034</v>
      </c>
      <c r="M15" s="69">
        <f t="shared" si="5"/>
        <v>0.2481203007518798</v>
      </c>
    </row>
    <row r="16" spans="1:13" ht="18" x14ac:dyDescent="0.25">
      <c r="A16" s="26" t="s">
        <v>2642</v>
      </c>
      <c r="B16" s="26" t="s">
        <v>2643</v>
      </c>
      <c r="C16" s="27">
        <v>1</v>
      </c>
      <c r="D16" s="78">
        <f>VLOOKUP(A16,'BASE ARTICLE SAMUEL 25012023 v1'!$A$2:$K$1287,10,FALSE)</f>
        <v>140</v>
      </c>
      <c r="E16" s="78">
        <f t="shared" si="0"/>
        <v>140</v>
      </c>
      <c r="F16" t="e">
        <f>VLOOKUP(A16,'STEEVE RESTITUTION'!$A$5:$R$576,12,FALSE)</f>
        <v>#N/A</v>
      </c>
      <c r="G16">
        <f t="shared" si="1"/>
        <v>1.2</v>
      </c>
      <c r="H16" s="78">
        <f>VLOOKUP(A16,'BASE ARTICLE SAMUEL 25012023 v2'!$A$2:$K$1287,11,FALSE)</f>
        <v>152.81700000000001</v>
      </c>
      <c r="I16" s="78">
        <f t="shared" si="2"/>
        <v>183.38040000000001</v>
      </c>
      <c r="J16">
        <f>VLOOKUP(A16,'BASE ARTICLE SAMUEL 25012023 v2'!$A$2:$H$1287,8,FALSE)</f>
        <v>114.9</v>
      </c>
      <c r="K16">
        <f t="shared" si="3"/>
        <v>137.88</v>
      </c>
      <c r="L16" s="88">
        <f t="shared" si="4"/>
        <v>45.500400000000013</v>
      </c>
      <c r="M16" s="69">
        <f t="shared" si="5"/>
        <v>0.24812030075187977</v>
      </c>
    </row>
    <row r="17" spans="1:13" ht="18" x14ac:dyDescent="0.25">
      <c r="A17" s="24" t="s">
        <v>2644</v>
      </c>
      <c r="B17" s="24" t="s">
        <v>2645</v>
      </c>
      <c r="C17" s="25">
        <v>28</v>
      </c>
      <c r="D17" s="78">
        <f>VLOOKUP(A17,'BASE ARTICLE SAMUEL 25012023 v1'!$A$2:$K$1287,10,FALSE)</f>
        <v>9.9499999999999993</v>
      </c>
      <c r="E17" s="78">
        <f t="shared" si="0"/>
        <v>278.59999999999997</v>
      </c>
      <c r="G17">
        <f t="shared" si="1"/>
        <v>33.6</v>
      </c>
      <c r="H17" s="78">
        <f>VLOOKUP(A17,'BASE ARTICLE SAMUEL 25012023 v2'!$A$2:$K$1287,11,FALSE)</f>
        <v>9.9484000000000012</v>
      </c>
      <c r="I17" s="78">
        <f t="shared" si="2"/>
        <v>334.26624000000004</v>
      </c>
      <c r="J17">
        <f>VLOOKUP(A17,'BASE ARTICLE SAMUEL 25012023 v2'!$A$2:$H$1287,8,FALSE)</f>
        <v>7.48</v>
      </c>
      <c r="K17">
        <f t="shared" si="3"/>
        <v>251.32800000000003</v>
      </c>
      <c r="L17" s="88">
        <f t="shared" si="4"/>
        <v>82.938240000000008</v>
      </c>
      <c r="M17" s="69">
        <f t="shared" si="5"/>
        <v>0.24812030075187969</v>
      </c>
    </row>
    <row r="18" spans="1:13" ht="18" x14ac:dyDescent="0.25">
      <c r="A18" t="s">
        <v>1997</v>
      </c>
      <c r="B18" s="26" t="s">
        <v>2646</v>
      </c>
      <c r="C18" s="27">
        <v>1</v>
      </c>
      <c r="D18" s="78">
        <f>VLOOKUP(A18,'BASE ARTICLE SAMUEL 25012023 v1'!$A$2:$K$1287,10,FALSE)</f>
        <v>405.19499999999999</v>
      </c>
      <c r="E18" s="78">
        <f t="shared" si="0"/>
        <v>405.19499999999999</v>
      </c>
      <c r="F18" t="e">
        <f>VLOOKUP(A18,'STEEVE RESTITUTION'!$A$5:$R$576,12,FALSE)</f>
        <v>#N/A</v>
      </c>
      <c r="G18">
        <f t="shared" si="1"/>
        <v>1.2</v>
      </c>
      <c r="H18" s="78">
        <f>VLOOKUP(A18,'BASE ARTICLE SAMUEL 25012023 v2'!$A$2:$K$1287,11,FALSE)</f>
        <v>405.19499999999999</v>
      </c>
      <c r="I18" s="78">
        <f t="shared" si="2"/>
        <v>486.23399999999998</v>
      </c>
      <c r="J18">
        <f>VLOOKUP(A18,'BASE ARTICLE SAMUEL 25012023 v2'!$A$2:$H$1287,8,FALSE)</f>
        <v>270.13</v>
      </c>
      <c r="K18">
        <f t="shared" si="3"/>
        <v>324.15600000000001</v>
      </c>
      <c r="L18" s="88">
        <f t="shared" si="4"/>
        <v>162.07799999999997</v>
      </c>
      <c r="M18" s="69">
        <f t="shared" si="5"/>
        <v>0.33333333333333331</v>
      </c>
    </row>
    <row r="19" spans="1:13" x14ac:dyDescent="0.25">
      <c r="A19" s="26" t="s">
        <v>2647</v>
      </c>
      <c r="B19" s="26" t="s">
        <v>2648</v>
      </c>
      <c r="C19" s="27">
        <v>5</v>
      </c>
      <c r="D19" s="78">
        <f>VLOOKUP(A19,'BASE ARTICLE SAMUEL 25012023 v1'!$A$2:$K$1287,10,FALSE)</f>
        <v>8.25</v>
      </c>
      <c r="E19" s="78">
        <f t="shared" si="0"/>
        <v>41.25</v>
      </c>
      <c r="G19">
        <f t="shared" si="1"/>
        <v>6</v>
      </c>
      <c r="H19" s="78">
        <f>VLOOKUP(A19,'BASE ARTICLE SAMUEL 25012023 v2'!$A$2:$K$1287,11,FALSE)</f>
        <v>8.25</v>
      </c>
      <c r="I19" s="78">
        <f t="shared" si="2"/>
        <v>49.5</v>
      </c>
      <c r="J19">
        <f>VLOOKUP(A19,'BASE ARTICLE SAMUEL 25012023 v2'!$A$2:$H$1287,8,FALSE)</f>
        <v>6.6</v>
      </c>
      <c r="K19">
        <f t="shared" si="3"/>
        <v>39.599999999999994</v>
      </c>
      <c r="L19" s="88">
        <f t="shared" si="4"/>
        <v>9.9000000000000057</v>
      </c>
      <c r="M19" s="69">
        <f t="shared" si="5"/>
        <v>0.20000000000000012</v>
      </c>
    </row>
    <row r="20" spans="1:13" x14ac:dyDescent="0.25">
      <c r="A20" s="24" t="s">
        <v>2649</v>
      </c>
      <c r="B20" s="24" t="s">
        <v>2650</v>
      </c>
      <c r="C20" s="25">
        <v>4</v>
      </c>
      <c r="D20" s="78">
        <f>VLOOKUP(A20,'BASE ARTICLE SAMUEL 25012023 v1'!$A$2:$K$1287,10,FALSE)</f>
        <v>39.86</v>
      </c>
      <c r="E20" s="78">
        <f t="shared" si="0"/>
        <v>159.44</v>
      </c>
      <c r="G20">
        <f t="shared" si="1"/>
        <v>4.8</v>
      </c>
      <c r="H20" s="78">
        <f>VLOOKUP(A20,'BASE ARTICLE SAMUEL 25012023 v2'!$A$2:$K$1287,11,FALSE)</f>
        <v>39.860100000000003</v>
      </c>
      <c r="I20" s="78">
        <f t="shared" si="2"/>
        <v>191.32848000000001</v>
      </c>
      <c r="J20">
        <f>VLOOKUP(A20,'BASE ARTICLE SAMUEL 25012023 v2'!$A$2:$H$1287,8,FALSE)</f>
        <v>29.97</v>
      </c>
      <c r="K20">
        <f t="shared" si="3"/>
        <v>143.85599999999999</v>
      </c>
      <c r="L20" s="88">
        <f t="shared" si="4"/>
        <v>47.472480000000019</v>
      </c>
      <c r="M20" s="69">
        <f t="shared" si="5"/>
        <v>0.24812030075187977</v>
      </c>
    </row>
    <row r="21" spans="1:13" x14ac:dyDescent="0.25">
      <c r="A21" s="26" t="s">
        <v>2651</v>
      </c>
      <c r="B21" s="26" t="s">
        <v>2652</v>
      </c>
      <c r="C21" s="27">
        <v>6</v>
      </c>
      <c r="D21" s="78">
        <f>VLOOKUP(A21,'BASE ARTICLE SAMUEL 25012023 v1'!$A$2:$K$1287,10,FALSE)</f>
        <v>4996.8999999999996</v>
      </c>
      <c r="E21" s="78">
        <f t="shared" si="0"/>
        <v>29981.399999999998</v>
      </c>
      <c r="G21">
        <f t="shared" si="1"/>
        <v>7.1999999999999993</v>
      </c>
      <c r="H21" s="78">
        <f>VLOOKUP(A21,'BASE ARTICLE SAMUEL 25012023 v2'!$A$2:$K$1287,11,FALSE)</f>
        <v>4996.8999999999996</v>
      </c>
      <c r="I21" s="78">
        <f t="shared" si="2"/>
        <v>35977.679999999993</v>
      </c>
      <c r="J21">
        <f>VLOOKUP(A21,'BASE ARTICLE SAMUEL 25012023 v2'!$A$2:$H$1287,8,FALSE)</f>
        <v>3274.9679999999998</v>
      </c>
      <c r="K21">
        <f t="shared" si="3"/>
        <v>23579.769599999996</v>
      </c>
      <c r="L21" s="88">
        <f t="shared" si="4"/>
        <v>12397.910399999997</v>
      </c>
      <c r="M21" s="69">
        <f t="shared" si="5"/>
        <v>0.34460005203225996</v>
      </c>
    </row>
    <row r="22" spans="1:13" x14ac:dyDescent="0.25">
      <c r="A22" s="24" t="s">
        <v>2653</v>
      </c>
      <c r="B22" s="24" t="s">
        <v>2654</v>
      </c>
      <c r="C22" s="25">
        <v>1</v>
      </c>
      <c r="D22" s="78">
        <f>VLOOKUP(A22,'BASE ARTICLE SAMUEL 25012023 v1'!$A$2:$K$1287,10,FALSE)</f>
        <v>5724.1</v>
      </c>
      <c r="E22" s="78">
        <f t="shared" si="0"/>
        <v>5724.1</v>
      </c>
      <c r="G22">
        <f t="shared" si="1"/>
        <v>1.2</v>
      </c>
      <c r="H22" s="78">
        <f>VLOOKUP(A22,'BASE ARTICLE SAMUEL 25012023 v2'!$A$2:$K$1287,11,FALSE)</f>
        <v>5724.1</v>
      </c>
      <c r="I22" s="78">
        <f t="shared" si="2"/>
        <v>6868.92</v>
      </c>
      <c r="J22">
        <f>VLOOKUP(A22,'BASE ARTICLE SAMUEL 25012023 v2'!$A$2:$H$1287,8,FALSE)</f>
        <v>3892.0360000000001</v>
      </c>
      <c r="K22">
        <f t="shared" si="3"/>
        <v>4670.4431999999997</v>
      </c>
      <c r="L22" s="88">
        <f t="shared" si="4"/>
        <v>2198.4768000000004</v>
      </c>
      <c r="M22" s="69">
        <f t="shared" si="5"/>
        <v>0.32006149438339659</v>
      </c>
    </row>
    <row r="23" spans="1:13" x14ac:dyDescent="0.25">
      <c r="A23" s="26" t="s">
        <v>2655</v>
      </c>
      <c r="B23" s="26" t="s">
        <v>2656</v>
      </c>
      <c r="C23" s="27">
        <v>4</v>
      </c>
      <c r="D23" s="78">
        <f>VLOOKUP(A23,'BASE ARTICLE SAMUEL 25012023 v1'!$A$2:$K$1287,10,FALSE)</f>
        <v>1250.6300000000001</v>
      </c>
      <c r="E23" s="78">
        <f t="shared" si="0"/>
        <v>5002.5200000000004</v>
      </c>
      <c r="G23">
        <f t="shared" si="1"/>
        <v>4.8</v>
      </c>
      <c r="H23" s="78">
        <f>VLOOKUP(A23,'BASE ARTICLE SAMUEL 25012023 v2'!$A$2:$K$1287,11,FALSE)</f>
        <v>1250.6300000000001</v>
      </c>
      <c r="I23" s="78">
        <f t="shared" si="2"/>
        <v>6003.0240000000003</v>
      </c>
      <c r="J23">
        <f>VLOOKUP(A23,'BASE ARTICLE SAMUEL 25012023 v2'!$A$2:$H$1287,8,FALSE)</f>
        <v>836.36699999999996</v>
      </c>
      <c r="K23">
        <f t="shared" si="3"/>
        <v>4014.5615999999995</v>
      </c>
      <c r="L23" s="88">
        <f t="shared" si="4"/>
        <v>1988.4624000000008</v>
      </c>
      <c r="M23" s="69">
        <f t="shared" si="5"/>
        <v>0.33124345329953714</v>
      </c>
    </row>
    <row r="24" spans="1:13" x14ac:dyDescent="0.25">
      <c r="A24" s="24" t="s">
        <v>2657</v>
      </c>
      <c r="B24" s="24" t="s">
        <v>2658</v>
      </c>
      <c r="C24" s="25">
        <v>121</v>
      </c>
      <c r="D24" s="78">
        <f>VLOOKUP(A24,'BASE ARTICLE SAMUEL 25012023 v1'!$A$2:$K$1287,10,FALSE)</f>
        <v>3743.97</v>
      </c>
      <c r="E24" s="78">
        <f t="shared" si="0"/>
        <v>453020.37</v>
      </c>
      <c r="G24">
        <f t="shared" si="1"/>
        <v>145.19999999999999</v>
      </c>
      <c r="H24" s="78">
        <f>VLOOKUP(A24,'BASE ARTICLE SAMUEL 25012023 v2'!$A$2:$K$1287,11,FALSE)</f>
        <v>1468.19</v>
      </c>
      <c r="I24" s="78">
        <f t="shared" si="2"/>
        <v>213181.18799999999</v>
      </c>
      <c r="J24">
        <f>VLOOKUP(A24,'BASE ARTICLE SAMUEL 25012023 v2'!$A$2:$H$1287,8,FALSE)</f>
        <v>1014.086</v>
      </c>
      <c r="K24">
        <f t="shared" si="3"/>
        <v>147245.28719999999</v>
      </c>
      <c r="L24" s="88">
        <f t="shared" si="4"/>
        <v>65935.900800000003</v>
      </c>
      <c r="M24" s="69">
        <f t="shared" si="5"/>
        <v>0.30929511847921592</v>
      </c>
    </row>
    <row r="25" spans="1:13" x14ac:dyDescent="0.25">
      <c r="A25" s="26" t="s">
        <v>2659</v>
      </c>
      <c r="B25" s="26" t="s">
        <v>2660</v>
      </c>
      <c r="C25" s="27">
        <v>246</v>
      </c>
      <c r="D25" s="78">
        <f>VLOOKUP(A25,'BASE ARTICLE SAMUEL 25012023 v1'!$A$2:$K$1287,10,FALSE)</f>
        <v>2498.4499999999998</v>
      </c>
      <c r="E25" s="78">
        <f t="shared" si="0"/>
        <v>614618.69999999995</v>
      </c>
      <c r="G25">
        <f t="shared" si="1"/>
        <v>295.2</v>
      </c>
      <c r="H25" s="78">
        <f>VLOOKUP(A25,'BASE ARTICLE SAMUEL 25012023 v2'!$A$2:$K$1287,11,FALSE)</f>
        <v>2498.0500000000002</v>
      </c>
      <c r="I25" s="78">
        <f t="shared" si="2"/>
        <v>737424.36</v>
      </c>
      <c r="J25">
        <f>VLOOKUP(A25,'BASE ARTICLE SAMUEL 25012023 v2'!$A$2:$H$1287,8,FALSE)</f>
        <v>1647.7339999999999</v>
      </c>
      <c r="K25">
        <f t="shared" si="3"/>
        <v>486411.07679999998</v>
      </c>
      <c r="L25" s="88">
        <f t="shared" si="4"/>
        <v>251013.28320000001</v>
      </c>
      <c r="M25" s="69">
        <f t="shared" si="5"/>
        <v>0.34039190568643546</v>
      </c>
    </row>
    <row r="26" spans="1:13" x14ac:dyDescent="0.25">
      <c r="A26" s="24" t="s">
        <v>2661</v>
      </c>
      <c r="B26" s="24" t="s">
        <v>2662</v>
      </c>
      <c r="C26" s="25">
        <v>113</v>
      </c>
      <c r="D26" s="78">
        <f>VLOOKUP(A26,'BASE ARTICLE SAMUEL 25012023 v1'!$A$2:$K$1287,10,FALSE)</f>
        <v>2862.05</v>
      </c>
      <c r="E26" s="78">
        <f t="shared" si="0"/>
        <v>323411.65000000002</v>
      </c>
      <c r="G26">
        <f t="shared" si="1"/>
        <v>135.6</v>
      </c>
      <c r="H26" s="78">
        <f>VLOOKUP(A26,'BASE ARTICLE SAMUEL 25012023 v2'!$A$2:$K$1287,11,FALSE)</f>
        <v>2862.05</v>
      </c>
      <c r="I26" s="78">
        <f t="shared" si="2"/>
        <v>388093.98</v>
      </c>
      <c r="J26">
        <f>VLOOKUP(A26,'BASE ARTICLE SAMUEL 25012023 v2'!$A$2:$H$1287,8,FALSE)</f>
        <v>1956.268</v>
      </c>
      <c r="K26">
        <f t="shared" si="3"/>
        <v>265269.94079999998</v>
      </c>
      <c r="L26" s="88">
        <f t="shared" si="4"/>
        <v>122824.0392</v>
      </c>
      <c r="M26" s="69">
        <f t="shared" si="5"/>
        <v>0.31648014535036079</v>
      </c>
    </row>
    <row r="27" spans="1:13" x14ac:dyDescent="0.25">
      <c r="A27" s="26" t="s">
        <v>2663</v>
      </c>
      <c r="B27" s="26" t="s">
        <v>2664</v>
      </c>
      <c r="C27" s="27">
        <v>34</v>
      </c>
      <c r="D27" s="78">
        <f>VLOOKUP(A27,'BASE ARTICLE SAMUEL 25012023 v1'!$A$2:$K$1287,10,FALSE)</f>
        <v>39.6</v>
      </c>
      <c r="E27" s="78">
        <f t="shared" si="0"/>
        <v>1346.4</v>
      </c>
      <c r="G27">
        <f t="shared" si="1"/>
        <v>40.799999999999997</v>
      </c>
      <c r="H27" s="78">
        <f>VLOOKUP(A27,'BASE ARTICLE SAMUEL 25012023 v2'!$A$2:$K$1287,11,FALSE)</f>
        <v>50.685000000000002</v>
      </c>
      <c r="I27" s="78">
        <f t="shared" si="2"/>
        <v>2067.9479999999999</v>
      </c>
      <c r="J27">
        <f>VLOOKUP(A27,'BASE ARTICLE SAMUEL 25012023 v2'!$A$2:$H$1287,8,FALSE)</f>
        <v>33.79</v>
      </c>
      <c r="K27">
        <f t="shared" si="3"/>
        <v>1378.6319999999998</v>
      </c>
      <c r="L27" s="88">
        <f t="shared" si="4"/>
        <v>689.31600000000003</v>
      </c>
      <c r="M27" s="69">
        <f t="shared" si="5"/>
        <v>0.33333333333333337</v>
      </c>
    </row>
    <row r="28" spans="1:13" ht="18" x14ac:dyDescent="0.25">
      <c r="A28" s="24" t="s">
        <v>2665</v>
      </c>
      <c r="B28" s="24" t="s">
        <v>2666</v>
      </c>
      <c r="C28" s="25">
        <v>16</v>
      </c>
      <c r="D28" s="78">
        <f>VLOOKUP(A28,'BASE ARTICLE SAMUEL 25012023 v1'!$A$2:$K$1287,10,FALSE)</f>
        <v>14.16</v>
      </c>
      <c r="E28" s="78">
        <f t="shared" si="0"/>
        <v>226.56</v>
      </c>
      <c r="G28">
        <f t="shared" si="1"/>
        <v>19.2</v>
      </c>
      <c r="H28" s="78">
        <f>VLOOKUP(A28,'BASE ARTICLE SAMUEL 25012023 v2'!$A$2:$K$1287,11,FALSE)</f>
        <v>14.16</v>
      </c>
      <c r="I28" s="78">
        <f t="shared" si="2"/>
        <v>271.87200000000001</v>
      </c>
      <c r="J28">
        <f>VLOOKUP(A28,'BASE ARTICLE SAMUEL 25012023 v2'!$A$2:$H$1287,8,FALSE)</f>
        <v>9.44</v>
      </c>
      <c r="K28">
        <f t="shared" si="3"/>
        <v>181.24799999999999</v>
      </c>
      <c r="L28" s="88">
        <f t="shared" si="4"/>
        <v>90.624000000000024</v>
      </c>
      <c r="M28" s="69">
        <f t="shared" si="5"/>
        <v>0.33333333333333343</v>
      </c>
    </row>
    <row r="29" spans="1:13" x14ac:dyDescent="0.25">
      <c r="A29" s="26" t="s">
        <v>2667</v>
      </c>
      <c r="B29" s="26" t="s">
        <v>2668</v>
      </c>
      <c r="C29" s="27">
        <v>21</v>
      </c>
      <c r="D29" s="78">
        <f>VLOOKUP(A29,'BASE ARTICLE SAMUEL 25012023 v1'!$A$2:$K$1287,10,FALSE)</f>
        <v>3.21</v>
      </c>
      <c r="E29" s="78">
        <f t="shared" si="0"/>
        <v>67.41</v>
      </c>
      <c r="G29">
        <f t="shared" si="1"/>
        <v>25.2</v>
      </c>
      <c r="H29" s="78">
        <f>VLOOKUP(A29,'BASE ARTICLE SAMUEL 25012023 v2'!$A$2:$K$1287,11,FALSE)</f>
        <v>3.2053000000000003</v>
      </c>
      <c r="I29" s="78">
        <f t="shared" si="2"/>
        <v>80.773560000000003</v>
      </c>
      <c r="J29">
        <f>VLOOKUP(A29,'BASE ARTICLE SAMUEL 25012023 v2'!$A$2:$H$1287,8,FALSE)</f>
        <v>2.41</v>
      </c>
      <c r="K29">
        <f t="shared" si="3"/>
        <v>60.731999999999999</v>
      </c>
      <c r="L29" s="88">
        <f t="shared" si="4"/>
        <v>20.041560000000004</v>
      </c>
      <c r="M29" s="69">
        <f t="shared" si="5"/>
        <v>0.24812030075187974</v>
      </c>
    </row>
    <row r="30" spans="1:13" ht="18" x14ac:dyDescent="0.25">
      <c r="A30" s="24" t="s">
        <v>2669</v>
      </c>
      <c r="B30" s="24" t="s">
        <v>2670</v>
      </c>
      <c r="C30" s="25">
        <v>29</v>
      </c>
      <c r="D30" s="78">
        <f>VLOOKUP(A30,'BASE ARTICLE SAMUEL 25012023 v1'!$A$2:$K$1287,10,FALSE)</f>
        <v>5.0199999999999996</v>
      </c>
      <c r="E30" s="78">
        <f t="shared" si="0"/>
        <v>145.57999999999998</v>
      </c>
      <c r="G30">
        <f t="shared" si="1"/>
        <v>34.799999999999997</v>
      </c>
      <c r="H30" s="78">
        <f>VLOOKUP(A30,'BASE ARTICLE SAMUEL 25012023 v2'!$A$2:$K$1287,11,FALSE)</f>
        <v>6.963000000000001</v>
      </c>
      <c r="I30" s="78">
        <f t="shared" si="2"/>
        <v>242.31240000000003</v>
      </c>
      <c r="J30">
        <f>VLOOKUP(A30,'BASE ARTICLE SAMUEL 25012023 v2'!$A$2:$H$1287,8,FALSE)</f>
        <v>4.6420000000000003</v>
      </c>
      <c r="K30">
        <f t="shared" si="3"/>
        <v>161.54159999999999</v>
      </c>
      <c r="L30" s="88">
        <f t="shared" si="4"/>
        <v>80.770800000000037</v>
      </c>
      <c r="M30" s="69">
        <f t="shared" si="5"/>
        <v>0.33333333333333343</v>
      </c>
    </row>
    <row r="31" spans="1:13" ht="18" x14ac:dyDescent="0.25">
      <c r="A31" s="26" t="s">
        <v>2671</v>
      </c>
      <c r="B31" s="26" t="s">
        <v>2672</v>
      </c>
      <c r="C31" s="27">
        <v>5</v>
      </c>
      <c r="D31" s="78">
        <f>VLOOKUP(A31,'BASE ARTICLE SAMUEL 25012023 v1'!$A$2:$K$1287,10,FALSE)</f>
        <v>47.22</v>
      </c>
      <c r="E31" s="78">
        <f t="shared" si="0"/>
        <v>236.1</v>
      </c>
      <c r="G31">
        <f t="shared" si="1"/>
        <v>6</v>
      </c>
      <c r="H31" s="78">
        <f>VLOOKUP(A31,'BASE ARTICLE SAMUEL 25012023 v2'!$A$2:$K$1287,11,FALSE)</f>
        <v>47.215000000000003</v>
      </c>
      <c r="I31" s="78">
        <f t="shared" si="2"/>
        <v>283.29000000000002</v>
      </c>
      <c r="J31">
        <f>VLOOKUP(A31,'BASE ARTICLE SAMUEL 25012023 v2'!$A$2:$H$1287,8,FALSE)</f>
        <v>35.5</v>
      </c>
      <c r="K31">
        <f t="shared" si="3"/>
        <v>213</v>
      </c>
      <c r="L31" s="88">
        <f t="shared" si="4"/>
        <v>70.29000000000002</v>
      </c>
      <c r="M31" s="69">
        <f t="shared" si="5"/>
        <v>0.24812030075187974</v>
      </c>
    </row>
    <row r="32" spans="1:13" ht="18" x14ac:dyDescent="0.25">
      <c r="A32" s="24" t="s">
        <v>2673</v>
      </c>
      <c r="B32" s="24" t="s">
        <v>2674</v>
      </c>
      <c r="C32" s="25">
        <v>2</v>
      </c>
      <c r="D32" s="78">
        <f>VLOOKUP(A32,'BASE ARTICLE SAMUEL 25012023 v1'!$A$2:$K$1287,10,FALSE)</f>
        <v>47.22</v>
      </c>
      <c r="E32" s="78">
        <f t="shared" si="0"/>
        <v>94.44</v>
      </c>
      <c r="G32">
        <f t="shared" si="1"/>
        <v>2.4</v>
      </c>
      <c r="H32" s="78">
        <f>VLOOKUP(A32,'BASE ARTICLE SAMUEL 25012023 v2'!$A$2:$K$1287,11,FALSE)</f>
        <v>47.215000000000003</v>
      </c>
      <c r="I32" s="78">
        <f t="shared" si="2"/>
        <v>113.316</v>
      </c>
      <c r="J32">
        <f>VLOOKUP(A32,'BASE ARTICLE SAMUEL 25012023 v2'!$A$2:$H$1287,8,FALSE)</f>
        <v>35.5</v>
      </c>
      <c r="K32">
        <f t="shared" si="3"/>
        <v>85.2</v>
      </c>
      <c r="L32" s="88">
        <f t="shared" si="4"/>
        <v>28.116</v>
      </c>
      <c r="M32" s="69">
        <f t="shared" si="5"/>
        <v>0.24812030075187969</v>
      </c>
    </row>
    <row r="33" spans="1:13" ht="18" x14ac:dyDescent="0.25">
      <c r="A33" s="26" t="s">
        <v>2675</v>
      </c>
      <c r="B33" s="26" t="s">
        <v>2676</v>
      </c>
      <c r="C33" s="27">
        <v>1</v>
      </c>
      <c r="D33" s="78">
        <f>VLOOKUP(A33,'BASE ARTICLE SAMUEL 25012023 v1'!$A$2:$K$1287,10,FALSE)</f>
        <v>47.22</v>
      </c>
      <c r="E33" s="78">
        <f t="shared" si="0"/>
        <v>47.22</v>
      </c>
      <c r="G33">
        <f t="shared" si="1"/>
        <v>1.2</v>
      </c>
      <c r="H33" s="78">
        <f>VLOOKUP(A33,'BASE ARTICLE SAMUEL 25012023 v2'!$A$2:$K$1287,11,FALSE)</f>
        <v>47.215000000000003</v>
      </c>
      <c r="I33" s="78">
        <f t="shared" si="2"/>
        <v>56.658000000000001</v>
      </c>
      <c r="J33">
        <f>VLOOKUP(A33,'BASE ARTICLE SAMUEL 25012023 v2'!$A$2:$H$1287,8,FALSE)</f>
        <v>35.5</v>
      </c>
      <c r="K33">
        <f t="shared" si="3"/>
        <v>42.6</v>
      </c>
      <c r="L33" s="88">
        <f t="shared" si="4"/>
        <v>14.058</v>
      </c>
      <c r="M33" s="69">
        <f t="shared" si="5"/>
        <v>0.24812030075187969</v>
      </c>
    </row>
    <row r="34" spans="1:13" ht="18" x14ac:dyDescent="0.25">
      <c r="A34" s="24" t="s">
        <v>2677</v>
      </c>
      <c r="B34" s="24" t="s">
        <v>2678</v>
      </c>
      <c r="C34" s="25">
        <v>2</v>
      </c>
      <c r="D34" s="78">
        <f>VLOOKUP(A34,'BASE ARTICLE SAMUEL 25012023 v1'!$A$2:$K$1287,10,FALSE)</f>
        <v>47.22</v>
      </c>
      <c r="E34" s="78">
        <f t="shared" si="0"/>
        <v>94.44</v>
      </c>
      <c r="G34">
        <f t="shared" si="1"/>
        <v>2.4</v>
      </c>
      <c r="H34" s="78">
        <f>VLOOKUP(A34,'BASE ARTICLE SAMUEL 25012023 v2'!$A$2:$K$1287,11,FALSE)</f>
        <v>47.215000000000003</v>
      </c>
      <c r="I34" s="78">
        <f t="shared" si="2"/>
        <v>113.316</v>
      </c>
      <c r="J34">
        <f>VLOOKUP(A34,'BASE ARTICLE SAMUEL 25012023 v2'!$A$2:$H$1287,8,FALSE)</f>
        <v>35.5</v>
      </c>
      <c r="K34">
        <f t="shared" si="3"/>
        <v>85.2</v>
      </c>
      <c r="L34" s="88">
        <f t="shared" si="4"/>
        <v>28.116</v>
      </c>
      <c r="M34" s="69">
        <f t="shared" si="5"/>
        <v>0.24812030075187969</v>
      </c>
    </row>
    <row r="35" spans="1:13" x14ac:dyDescent="0.25">
      <c r="A35" s="26" t="s">
        <v>2679</v>
      </c>
      <c r="B35" s="26" t="s">
        <v>2680</v>
      </c>
      <c r="C35" s="27">
        <v>7</v>
      </c>
      <c r="D35" s="78">
        <f>VLOOKUP(A35,'BASE ARTICLE SAMUEL 25012023 v1'!$A$2:$K$1287,10,FALSE)</f>
        <v>13.44</v>
      </c>
      <c r="E35" s="78">
        <f t="shared" si="0"/>
        <v>94.08</v>
      </c>
      <c r="G35">
        <f t="shared" si="1"/>
        <v>8.4</v>
      </c>
      <c r="H35" s="78">
        <f>VLOOKUP(A35,'BASE ARTICLE SAMUEL 25012023 v2'!$A$2:$K$1287,11,FALSE)</f>
        <v>13.442</v>
      </c>
      <c r="I35" s="78">
        <f t="shared" si="2"/>
        <v>112.9128</v>
      </c>
      <c r="J35">
        <f>VLOOKUP(A35,'BASE ARTICLE SAMUEL 25012023 v2'!$A$2:$H$1287,8,FALSE)</f>
        <v>10.34</v>
      </c>
      <c r="K35">
        <f t="shared" si="3"/>
        <v>86.856000000000009</v>
      </c>
      <c r="L35" s="88">
        <f t="shared" si="4"/>
        <v>26.056799999999996</v>
      </c>
      <c r="M35" s="69">
        <f t="shared" si="5"/>
        <v>0.23076923076923073</v>
      </c>
    </row>
    <row r="36" spans="1:13" x14ac:dyDescent="0.25">
      <c r="A36" s="24" t="s">
        <v>2681</v>
      </c>
      <c r="B36" s="24" t="s">
        <v>2682</v>
      </c>
      <c r="C36" s="25">
        <v>10</v>
      </c>
      <c r="D36" s="78">
        <f>VLOOKUP(A36,'BASE ARTICLE SAMUEL 25012023 v1'!$A$2:$K$1287,10,FALSE)</f>
        <v>13.44</v>
      </c>
      <c r="E36" s="78">
        <f t="shared" si="0"/>
        <v>134.4</v>
      </c>
      <c r="G36">
        <f t="shared" si="1"/>
        <v>12</v>
      </c>
      <c r="H36" s="78">
        <f>VLOOKUP(A36,'BASE ARTICLE SAMUEL 25012023 v2'!$A$2:$K$1287,11,FALSE)</f>
        <v>13.442</v>
      </c>
      <c r="I36" s="78">
        <f t="shared" si="2"/>
        <v>161.304</v>
      </c>
      <c r="J36">
        <f>VLOOKUP(A36,'BASE ARTICLE SAMUEL 25012023 v2'!$A$2:$H$1287,8,FALSE)</f>
        <v>10.34</v>
      </c>
      <c r="K36">
        <f t="shared" si="3"/>
        <v>124.08</v>
      </c>
      <c r="L36" s="88">
        <f t="shared" si="4"/>
        <v>37.224000000000004</v>
      </c>
      <c r="M36" s="69">
        <f t="shared" si="5"/>
        <v>0.23076923076923078</v>
      </c>
    </row>
    <row r="37" spans="1:13" x14ac:dyDescent="0.25">
      <c r="A37" s="26" t="s">
        <v>2683</v>
      </c>
      <c r="B37" s="26" t="s">
        <v>2684</v>
      </c>
      <c r="C37" s="27">
        <v>8</v>
      </c>
      <c r="D37" s="78">
        <f>VLOOKUP(A37,'BASE ARTICLE SAMUEL 25012023 v1'!$A$2:$K$1287,10,FALSE)</f>
        <v>13.44</v>
      </c>
      <c r="E37" s="78">
        <f t="shared" si="0"/>
        <v>107.52</v>
      </c>
      <c r="G37">
        <f t="shared" si="1"/>
        <v>9.6</v>
      </c>
      <c r="H37" s="78">
        <f>VLOOKUP(A37,'BASE ARTICLE SAMUEL 25012023 v2'!$A$2:$K$1287,11,FALSE)</f>
        <v>13.442</v>
      </c>
      <c r="I37" s="78">
        <f t="shared" si="2"/>
        <v>129.04319999999998</v>
      </c>
      <c r="J37">
        <f>VLOOKUP(A37,'BASE ARTICLE SAMUEL 25012023 v2'!$A$2:$H$1287,8,FALSE)</f>
        <v>10.34</v>
      </c>
      <c r="K37">
        <f t="shared" si="3"/>
        <v>99.263999999999996</v>
      </c>
      <c r="L37" s="88">
        <f t="shared" si="4"/>
        <v>29.779199999999989</v>
      </c>
      <c r="M37" s="69">
        <f t="shared" si="5"/>
        <v>0.2307692307692307</v>
      </c>
    </row>
    <row r="38" spans="1:13" x14ac:dyDescent="0.25">
      <c r="A38" s="24" t="s">
        <v>2685</v>
      </c>
      <c r="B38" s="24" t="s">
        <v>2686</v>
      </c>
      <c r="C38" s="25">
        <v>8</v>
      </c>
      <c r="D38" s="78">
        <f>VLOOKUP(A38,'BASE ARTICLE SAMUEL 25012023 v1'!$A$2:$K$1287,10,FALSE)</f>
        <v>11.05</v>
      </c>
      <c r="E38" s="78">
        <f t="shared" si="0"/>
        <v>88.4</v>
      </c>
      <c r="G38">
        <f t="shared" si="1"/>
        <v>9.6</v>
      </c>
      <c r="H38" s="78">
        <f>VLOOKUP(A38,'BASE ARTICLE SAMUEL 25012023 v2'!$A$2:$K$1287,11,FALSE)</f>
        <v>11.05</v>
      </c>
      <c r="I38" s="78">
        <f t="shared" si="2"/>
        <v>106.08</v>
      </c>
      <c r="J38">
        <f>VLOOKUP(A38,'BASE ARTICLE SAMUEL 25012023 v2'!$A$2:$H$1287,8,FALSE)</f>
        <v>8.5</v>
      </c>
      <c r="K38">
        <f t="shared" si="3"/>
        <v>81.599999999999994</v>
      </c>
      <c r="L38" s="88">
        <f t="shared" si="4"/>
        <v>24.480000000000004</v>
      </c>
      <c r="M38" s="69">
        <f t="shared" si="5"/>
        <v>0.23076923076923081</v>
      </c>
    </row>
    <row r="39" spans="1:13" x14ac:dyDescent="0.25">
      <c r="A39" s="26" t="s">
        <v>2687</v>
      </c>
      <c r="B39" s="26" t="s">
        <v>2688</v>
      </c>
      <c r="C39" s="27">
        <v>29</v>
      </c>
      <c r="D39" s="78">
        <f>VLOOKUP(A39,'BASE ARTICLE SAMUEL 25012023 v1'!$A$2:$K$1287,10,FALSE)</f>
        <v>22.71</v>
      </c>
      <c r="E39" s="78">
        <f t="shared" si="0"/>
        <v>658.59</v>
      </c>
      <c r="G39">
        <f t="shared" si="1"/>
        <v>34.799999999999997</v>
      </c>
      <c r="H39" s="78">
        <f>VLOOKUP(A39,'BASE ARTICLE SAMUEL 25012023 v2'!$A$2:$K$1287,11,FALSE)</f>
        <v>23.955000000000002</v>
      </c>
      <c r="I39" s="78">
        <f t="shared" si="2"/>
        <v>833.63400000000001</v>
      </c>
      <c r="J39">
        <f>VLOOKUP(A39,'BASE ARTICLE SAMUEL 25012023 v2'!$A$2:$H$1287,8,FALSE)</f>
        <v>15.97</v>
      </c>
      <c r="K39">
        <f t="shared" si="3"/>
        <v>555.75599999999997</v>
      </c>
      <c r="L39" s="88">
        <f t="shared" si="4"/>
        <v>277.87800000000004</v>
      </c>
      <c r="M39" s="69">
        <f t="shared" si="5"/>
        <v>0.33333333333333337</v>
      </c>
    </row>
    <row r="40" spans="1:13" x14ac:dyDescent="0.25">
      <c r="A40" s="24" t="s">
        <v>2689</v>
      </c>
      <c r="B40" s="24" t="s">
        <v>2690</v>
      </c>
      <c r="C40" s="25">
        <v>361</v>
      </c>
      <c r="D40" s="78">
        <f>VLOOKUP(A40,'BASE ARTICLE SAMUEL 25012023 v1'!$A$2:$K$1287,10,FALSE)</f>
        <v>30.36</v>
      </c>
      <c r="E40" s="78">
        <f t="shared" si="0"/>
        <v>10959.96</v>
      </c>
      <c r="G40">
        <f t="shared" si="1"/>
        <v>433.2</v>
      </c>
      <c r="H40" s="78">
        <f>VLOOKUP(A40,'BASE ARTICLE SAMUEL 25012023 v2'!$A$2:$K$1287,11,FALSE)</f>
        <v>32.82</v>
      </c>
      <c r="I40" s="78">
        <f t="shared" si="2"/>
        <v>14217.624</v>
      </c>
      <c r="J40">
        <f>VLOOKUP(A40,'BASE ARTICLE SAMUEL 25012023 v2'!$A$2:$H$1287,8,FALSE)</f>
        <v>21.88</v>
      </c>
      <c r="K40">
        <f t="shared" si="3"/>
        <v>9478.4159999999993</v>
      </c>
      <c r="L40" s="88">
        <f t="shared" si="4"/>
        <v>4739.2080000000005</v>
      </c>
      <c r="M40" s="69">
        <f t="shared" si="5"/>
        <v>0.33333333333333337</v>
      </c>
    </row>
    <row r="41" spans="1:13" x14ac:dyDescent="0.25">
      <c r="A41" s="26" t="s">
        <v>2691</v>
      </c>
      <c r="B41" s="26" t="s">
        <v>2692</v>
      </c>
      <c r="C41" s="27">
        <v>393</v>
      </c>
      <c r="D41" s="78">
        <f>VLOOKUP(A41,'BASE ARTICLE SAMUEL 25012023 v1'!$A$2:$K$1287,10,FALSE)</f>
        <v>14.03</v>
      </c>
      <c r="E41" s="78">
        <f t="shared" si="0"/>
        <v>5513.79</v>
      </c>
      <c r="G41">
        <f t="shared" si="1"/>
        <v>471.59999999999997</v>
      </c>
      <c r="H41" s="78">
        <f>VLOOKUP(A41,'BASE ARTICLE SAMUEL 25012023 v2'!$A$2:$K$1287,11,FALSE)</f>
        <v>14.549999999999999</v>
      </c>
      <c r="I41" s="78">
        <f t="shared" si="2"/>
        <v>6861.7799999999988</v>
      </c>
      <c r="J41">
        <f>VLOOKUP(A41,'BASE ARTICLE SAMUEL 25012023 v2'!$A$2:$H$1287,8,FALSE)</f>
        <v>9.6999999999999993</v>
      </c>
      <c r="K41">
        <f t="shared" si="3"/>
        <v>4574.5199999999995</v>
      </c>
      <c r="L41" s="88">
        <f t="shared" si="4"/>
        <v>2287.2599999999993</v>
      </c>
      <c r="M41" s="69">
        <f t="shared" si="5"/>
        <v>0.33333333333333331</v>
      </c>
    </row>
    <row r="42" spans="1:13" x14ac:dyDescent="0.25">
      <c r="A42" s="24" t="s">
        <v>2693</v>
      </c>
      <c r="B42" s="24" t="s">
        <v>2694</v>
      </c>
      <c r="C42" s="25">
        <v>57</v>
      </c>
      <c r="D42" s="78">
        <f>VLOOKUP(A42,'BASE ARTICLE SAMUEL 25012023 v1'!$A$2:$K$1287,10,FALSE)</f>
        <v>0.76</v>
      </c>
      <c r="E42" s="78">
        <f t="shared" si="0"/>
        <v>43.32</v>
      </c>
      <c r="G42">
        <f t="shared" si="1"/>
        <v>68.399999999999991</v>
      </c>
      <c r="H42" s="78">
        <f>VLOOKUP(A42,'BASE ARTICLE SAMUEL 25012023 v2'!$A$2:$K$1287,11,FALSE)</f>
        <v>0.83625000000000005</v>
      </c>
      <c r="I42" s="78">
        <f t="shared" si="2"/>
        <v>57.199499999999993</v>
      </c>
      <c r="J42">
        <f>VLOOKUP(A42,'BASE ARTICLE SAMUEL 25012023 v2'!$A$2:$H$1287,8,FALSE)</f>
        <v>0.66900000000000004</v>
      </c>
      <c r="K42">
        <f t="shared" si="3"/>
        <v>45.759599999999999</v>
      </c>
      <c r="L42" s="88">
        <f t="shared" si="4"/>
        <v>11.439899999999994</v>
      </c>
      <c r="M42" s="69">
        <f t="shared" si="5"/>
        <v>0.19999999999999993</v>
      </c>
    </row>
    <row r="43" spans="1:13" x14ac:dyDescent="0.25">
      <c r="A43" s="26" t="s">
        <v>2695</v>
      </c>
      <c r="B43" s="26" t="s">
        <v>2696</v>
      </c>
      <c r="C43" s="27">
        <v>463</v>
      </c>
      <c r="D43" s="78">
        <f>VLOOKUP(A43,'BASE ARTICLE SAMUEL 25012023 v1'!$A$2:$K$1287,10,FALSE)</f>
        <v>1.34</v>
      </c>
      <c r="E43" s="78">
        <f t="shared" si="0"/>
        <v>620.42000000000007</v>
      </c>
      <c r="G43">
        <f t="shared" si="1"/>
        <v>555.6</v>
      </c>
      <c r="H43" s="78">
        <f>VLOOKUP(A43,'BASE ARTICLE SAMUEL 25012023 v2'!$A$2:$K$1287,11,FALSE)</f>
        <v>1.4403900000000001</v>
      </c>
      <c r="I43" s="78">
        <f t="shared" si="2"/>
        <v>800.28068400000006</v>
      </c>
      <c r="J43">
        <f>VLOOKUP(A43,'BASE ARTICLE SAMUEL 25012023 v2'!$A$2:$H$1287,8,FALSE)</f>
        <v>1.083</v>
      </c>
      <c r="K43">
        <f t="shared" si="3"/>
        <v>601.71479999999997</v>
      </c>
      <c r="L43" s="88">
        <f t="shared" si="4"/>
        <v>198.5658840000001</v>
      </c>
      <c r="M43" s="69">
        <f t="shared" si="5"/>
        <v>0.2481203007518798</v>
      </c>
    </row>
    <row r="44" spans="1:13" x14ac:dyDescent="0.25">
      <c r="A44" s="79" t="s">
        <v>1535</v>
      </c>
      <c r="B44" s="24" t="s">
        <v>2697</v>
      </c>
      <c r="C44" s="25">
        <v>25</v>
      </c>
      <c r="D44" s="78">
        <f>VLOOKUP(A44,'BASE ARTICLE SAMUEL 25012023 v1'!$A$2:$K$1287,10,FALSE)</f>
        <v>18.62</v>
      </c>
      <c r="E44" s="78">
        <f t="shared" si="0"/>
        <v>465.5</v>
      </c>
      <c r="G44">
        <f t="shared" si="1"/>
        <v>30</v>
      </c>
      <c r="H44" s="78">
        <f>VLOOKUP(A44,'BASE ARTICLE SAMUEL 25012023 v2'!$A$2:$K$1287,11,FALSE)</f>
        <v>19.544999999999998</v>
      </c>
      <c r="I44" s="78">
        <f t="shared" si="2"/>
        <v>586.34999999999991</v>
      </c>
      <c r="J44">
        <f>VLOOKUP(A44,'BASE ARTICLE SAMUEL 25012023 v2'!$A$2:$H$1287,8,FALSE)</f>
        <v>13.03</v>
      </c>
      <c r="K44">
        <f t="shared" si="3"/>
        <v>390.9</v>
      </c>
      <c r="L44" s="88">
        <f t="shared" si="4"/>
        <v>195.44999999999993</v>
      </c>
      <c r="M44" s="69">
        <f t="shared" si="5"/>
        <v>0.33333333333333326</v>
      </c>
    </row>
    <row r="45" spans="1:13" x14ac:dyDescent="0.25">
      <c r="A45" s="26" t="s">
        <v>2698</v>
      </c>
      <c r="B45" s="26" t="s">
        <v>2699</v>
      </c>
      <c r="C45" s="27">
        <v>8</v>
      </c>
      <c r="D45" s="78">
        <f>VLOOKUP(A45,'BASE ARTICLE SAMUEL 25012023 v1'!$A$2:$K$1287,10,FALSE)</f>
        <v>12.39</v>
      </c>
      <c r="E45" s="78">
        <f t="shared" si="0"/>
        <v>99.12</v>
      </c>
      <c r="G45">
        <f t="shared" si="1"/>
        <v>9.6</v>
      </c>
      <c r="H45" s="78">
        <f>VLOOKUP(A45,'BASE ARTICLE SAMUEL 25012023 v2'!$A$2:$K$1287,11,FALSE)</f>
        <v>13.65</v>
      </c>
      <c r="I45" s="78">
        <f t="shared" si="2"/>
        <v>131.04</v>
      </c>
      <c r="J45">
        <f>VLOOKUP(A45,'BASE ARTICLE SAMUEL 25012023 v2'!$A$2:$H$1287,8,FALSE)</f>
        <v>9.1</v>
      </c>
      <c r="K45">
        <f t="shared" si="3"/>
        <v>87.36</v>
      </c>
      <c r="L45" s="88">
        <f t="shared" si="4"/>
        <v>43.679999999999993</v>
      </c>
      <c r="M45" s="69">
        <f t="shared" si="5"/>
        <v>0.33333333333333331</v>
      </c>
    </row>
    <row r="46" spans="1:13" x14ac:dyDescent="0.25">
      <c r="A46" s="24" t="s">
        <v>2700</v>
      </c>
      <c r="B46" s="24" t="s">
        <v>2701</v>
      </c>
      <c r="C46" s="25">
        <v>1</v>
      </c>
      <c r="D46" s="78">
        <f>VLOOKUP(A46,'BASE ARTICLE SAMUEL 25012023 v1'!$A$2:$K$1287,10,FALSE)</f>
        <v>8.73</v>
      </c>
      <c r="E46" s="78">
        <f t="shared" si="0"/>
        <v>8.73</v>
      </c>
      <c r="F46" t="e">
        <f>VLOOKUP(A46,'STEEVE RESTITUTION'!$A$5:$R$576,12,FALSE)</f>
        <v>#N/A</v>
      </c>
      <c r="G46">
        <f t="shared" si="1"/>
        <v>1.2</v>
      </c>
      <c r="H46" s="78">
        <f>VLOOKUP(A46,'BASE ARTICLE SAMUEL 25012023 v2'!$A$2:$K$1287,11,FALSE)</f>
        <v>9.1650000000000009</v>
      </c>
      <c r="I46" s="78">
        <f t="shared" si="2"/>
        <v>10.998000000000001</v>
      </c>
      <c r="J46">
        <f>VLOOKUP(A46,'BASE ARTICLE SAMUEL 25012023 v2'!$A$2:$H$1287,8,FALSE)</f>
        <v>6.11</v>
      </c>
      <c r="K46">
        <f t="shared" si="3"/>
        <v>7.3319999999999999</v>
      </c>
      <c r="L46" s="88">
        <f t="shared" si="4"/>
        <v>3.6660000000000013</v>
      </c>
      <c r="M46" s="69">
        <f t="shared" si="5"/>
        <v>0.33333333333333343</v>
      </c>
    </row>
    <row r="47" spans="1:13" x14ac:dyDescent="0.25">
      <c r="A47" s="26" t="s">
        <v>2702</v>
      </c>
      <c r="B47" s="26" t="s">
        <v>2703</v>
      </c>
      <c r="C47" s="27">
        <v>477.8</v>
      </c>
      <c r="D47" s="78">
        <f>VLOOKUP(A47,'BASE ARTICLE SAMUEL 25012023 v1'!$A$2:$K$1287,10,FALSE)</f>
        <v>11.1</v>
      </c>
      <c r="E47" s="78">
        <f t="shared" si="0"/>
        <v>5303.58</v>
      </c>
      <c r="G47">
        <f t="shared" si="1"/>
        <v>573.36</v>
      </c>
      <c r="H47" s="78">
        <f>VLOOKUP(A47,'BASE ARTICLE SAMUEL 25012023 v2'!$A$2:$K$1287,11,FALSE)</f>
        <v>11.654999999999999</v>
      </c>
      <c r="I47" s="78">
        <f t="shared" si="2"/>
        <v>6682.5108</v>
      </c>
      <c r="J47">
        <f>VLOOKUP(A47,'BASE ARTICLE SAMUEL 25012023 v2'!$A$2:$H$1287,8,FALSE)</f>
        <v>7.77</v>
      </c>
      <c r="K47">
        <f t="shared" si="3"/>
        <v>4455.0072</v>
      </c>
      <c r="L47" s="88">
        <f t="shared" si="4"/>
        <v>2227.5036</v>
      </c>
      <c r="M47" s="69">
        <f t="shared" si="5"/>
        <v>0.33333333333333331</v>
      </c>
    </row>
    <row r="48" spans="1:13" x14ac:dyDescent="0.25">
      <c r="A48" s="24" t="s">
        <v>2704</v>
      </c>
      <c r="B48" s="24" t="s">
        <v>2705</v>
      </c>
      <c r="C48" s="25">
        <v>4</v>
      </c>
      <c r="D48" s="78">
        <f>VLOOKUP(A48,'BASE ARTICLE SAMUEL 25012023 v1'!$A$2:$K$1287,10,FALSE)</f>
        <v>8.91</v>
      </c>
      <c r="E48" s="78">
        <f t="shared" si="0"/>
        <v>35.64</v>
      </c>
      <c r="F48" t="e">
        <f>VLOOKUP(A48,'STEEVE RESTITUTION'!$A$5:$R$576,12,FALSE)</f>
        <v>#N/A</v>
      </c>
      <c r="G48">
        <f t="shared" si="1"/>
        <v>4.8</v>
      </c>
      <c r="H48" s="78">
        <f>VLOOKUP(A48,'BASE ARTICLE SAMUEL 25012023 v2'!$A$2:$K$1287,11,FALSE)</f>
        <v>9.6584999999999983</v>
      </c>
      <c r="I48" s="78">
        <f t="shared" si="2"/>
        <v>46.36079999999999</v>
      </c>
      <c r="J48">
        <f>VLOOKUP(A48,'BASE ARTICLE SAMUEL 25012023 v2'!$A$2:$H$1287,8,FALSE)</f>
        <v>5.4389999999999992</v>
      </c>
      <c r="K48">
        <f t="shared" si="3"/>
        <v>26.107199999999995</v>
      </c>
      <c r="L48" s="88">
        <f t="shared" si="4"/>
        <v>20.253599999999995</v>
      </c>
      <c r="M48" s="69">
        <f t="shared" si="5"/>
        <v>0.43686907904954186</v>
      </c>
    </row>
    <row r="49" spans="1:13" x14ac:dyDescent="0.25">
      <c r="A49" s="26" t="s">
        <v>2706</v>
      </c>
      <c r="B49" s="26" t="s">
        <v>2707</v>
      </c>
      <c r="C49" s="27">
        <v>205</v>
      </c>
      <c r="D49" s="78">
        <f>VLOOKUP(A49,'BASE ARTICLE SAMUEL 25012023 v1'!$A$2:$K$1287,10,FALSE)</f>
        <v>0.57999999999999996</v>
      </c>
      <c r="E49" s="78">
        <f t="shared" si="0"/>
        <v>118.89999999999999</v>
      </c>
      <c r="G49">
        <f t="shared" si="1"/>
        <v>246</v>
      </c>
      <c r="H49" s="78">
        <f>VLOOKUP(A49,'BASE ARTICLE SAMUEL 25012023 v2'!$A$2:$K$1287,11,FALSE)</f>
        <v>0.65625</v>
      </c>
      <c r="I49" s="78">
        <f t="shared" si="2"/>
        <v>161.4375</v>
      </c>
      <c r="J49">
        <f>VLOOKUP(A49,'BASE ARTICLE SAMUEL 25012023 v2'!$A$2:$H$1287,8,FALSE)</f>
        <v>0.52500000000000002</v>
      </c>
      <c r="K49">
        <f t="shared" si="3"/>
        <v>129.15</v>
      </c>
      <c r="L49" s="88">
        <f t="shared" si="4"/>
        <v>32.287499999999994</v>
      </c>
      <c r="M49" s="69">
        <f t="shared" si="5"/>
        <v>0.19999999999999996</v>
      </c>
    </row>
    <row r="50" spans="1:13" x14ac:dyDescent="0.25">
      <c r="A50" s="24" t="s">
        <v>2708</v>
      </c>
      <c r="B50" s="24" t="s">
        <v>2709</v>
      </c>
      <c r="C50" s="25">
        <v>1612</v>
      </c>
      <c r="D50" s="78">
        <f>VLOOKUP(A50,'BASE ARTICLE SAMUEL 25012023 v1'!$A$2:$K$1287,10,FALSE)</f>
        <v>1.1299999999999999</v>
      </c>
      <c r="E50" s="78">
        <f t="shared" si="0"/>
        <v>1821.5599999999997</v>
      </c>
      <c r="G50">
        <f t="shared" si="1"/>
        <v>1934.3999999999999</v>
      </c>
      <c r="H50" s="78">
        <f>VLOOKUP(A50,'BASE ARTICLE SAMUEL 25012023 v2'!$A$2:$K$1287,11,FALSE)</f>
        <v>1.2116300000000002</v>
      </c>
      <c r="I50" s="78">
        <f t="shared" si="2"/>
        <v>2343.7770720000003</v>
      </c>
      <c r="J50">
        <f>VLOOKUP(A50,'BASE ARTICLE SAMUEL 25012023 v2'!$A$2:$H$1287,8,FALSE)</f>
        <v>0.91100000000000003</v>
      </c>
      <c r="K50">
        <f t="shared" si="3"/>
        <v>1762.2384</v>
      </c>
      <c r="L50" s="88">
        <f t="shared" si="4"/>
        <v>581.53867200000036</v>
      </c>
      <c r="M50" s="69">
        <f t="shared" si="5"/>
        <v>0.24812030075187982</v>
      </c>
    </row>
    <row r="51" spans="1:13" x14ac:dyDescent="0.25">
      <c r="A51" s="26" t="s">
        <v>2710</v>
      </c>
      <c r="B51" s="26" t="s">
        <v>2711</v>
      </c>
      <c r="C51" s="27">
        <v>4</v>
      </c>
      <c r="D51" s="78">
        <f>VLOOKUP(A51,'BASE ARTICLE SAMUEL 25012023 v1'!$A$2:$K$1287,10,FALSE)</f>
        <v>200</v>
      </c>
      <c r="E51" s="78">
        <f t="shared" si="0"/>
        <v>800</v>
      </c>
      <c r="G51">
        <f t="shared" si="1"/>
        <v>4.8</v>
      </c>
      <c r="H51" s="78">
        <f>VLOOKUP(A51,'BASE ARTICLE SAMUEL 25012023 v2'!$A$2:$K$1287,11,FALSE)</f>
        <v>200</v>
      </c>
      <c r="I51" s="78">
        <f t="shared" si="2"/>
        <v>960</v>
      </c>
      <c r="J51">
        <f>VLOOKUP(A51,'BASE ARTICLE SAMUEL 25012023 v2'!$A$2:$H$1287,8,FALSE)</f>
        <v>131.10999999999999</v>
      </c>
      <c r="K51">
        <f t="shared" si="3"/>
        <v>629.32799999999986</v>
      </c>
      <c r="L51" s="88">
        <f t="shared" si="4"/>
        <v>330.67200000000014</v>
      </c>
      <c r="M51" s="69">
        <f t="shared" si="5"/>
        <v>0.34445000000000014</v>
      </c>
    </row>
    <row r="52" spans="1:13" x14ac:dyDescent="0.25">
      <c r="A52" s="24" t="s">
        <v>2712</v>
      </c>
      <c r="B52" s="24" t="s">
        <v>2713</v>
      </c>
      <c r="C52" s="25">
        <v>4</v>
      </c>
      <c r="D52" s="78">
        <f>VLOOKUP(A52,'BASE ARTICLE SAMUEL 25012023 v1'!$A$2:$K$1287,10,FALSE)</f>
        <v>225</v>
      </c>
      <c r="E52" s="78">
        <f t="shared" si="0"/>
        <v>900</v>
      </c>
      <c r="G52">
        <f t="shared" si="1"/>
        <v>4.8</v>
      </c>
      <c r="H52" s="78">
        <f>VLOOKUP(A52,'BASE ARTICLE SAMUEL 25012023 v2'!$A$2:$K$1287,11,FALSE)</f>
        <v>225</v>
      </c>
      <c r="I52" s="78">
        <f t="shared" si="2"/>
        <v>1080</v>
      </c>
      <c r="J52">
        <f>VLOOKUP(A52,'BASE ARTICLE SAMUEL 25012023 v2'!$A$2:$H$1287,8,FALSE)</f>
        <v>176.78</v>
      </c>
      <c r="K52">
        <f t="shared" si="3"/>
        <v>848.54399999999998</v>
      </c>
      <c r="L52" s="88">
        <f t="shared" si="4"/>
        <v>231.45600000000002</v>
      </c>
      <c r="M52" s="69">
        <f t="shared" si="5"/>
        <v>0.21431111111111112</v>
      </c>
    </row>
    <row r="53" spans="1:13" ht="18" x14ac:dyDescent="0.25">
      <c r="A53" s="26" t="s">
        <v>2714</v>
      </c>
      <c r="B53" s="26" t="s">
        <v>2715</v>
      </c>
      <c r="C53" s="27">
        <v>123</v>
      </c>
      <c r="D53" s="78">
        <f>VLOOKUP(A53,'BASE ARTICLE SAMUEL 25012023 v1'!$A$2:$K$1287,10,FALSE)</f>
        <v>13.55</v>
      </c>
      <c r="E53" s="78">
        <f t="shared" si="0"/>
        <v>1666.65</v>
      </c>
      <c r="G53">
        <f t="shared" si="1"/>
        <v>147.6</v>
      </c>
      <c r="H53" s="78">
        <f>VLOOKUP(A53,'BASE ARTICLE SAMUEL 25012023 v2'!$A$2:$K$1287,11,FALSE)</f>
        <v>13.5527</v>
      </c>
      <c r="I53" s="78">
        <f t="shared" si="2"/>
        <v>2000.37852</v>
      </c>
      <c r="J53">
        <f>VLOOKUP(A53,'BASE ARTICLE SAMUEL 25012023 v2'!$A$2:$H$1287,8,FALSE)</f>
        <v>10.19</v>
      </c>
      <c r="K53">
        <f t="shared" si="3"/>
        <v>1504.0439999999999</v>
      </c>
      <c r="L53" s="88">
        <f t="shared" si="4"/>
        <v>496.33452000000011</v>
      </c>
      <c r="M53" s="69">
        <f t="shared" si="5"/>
        <v>0.24812030075187977</v>
      </c>
    </row>
    <row r="54" spans="1:13" x14ac:dyDescent="0.25">
      <c r="A54" s="24" t="s">
        <v>2716</v>
      </c>
      <c r="B54" s="24" t="s">
        <v>2717</v>
      </c>
      <c r="C54" s="25">
        <v>14</v>
      </c>
      <c r="D54" s="78">
        <f>VLOOKUP(A54,'BASE ARTICLE SAMUEL 25012023 v1'!$A$2:$K$1287,10,FALSE)</f>
        <v>11.98</v>
      </c>
      <c r="E54" s="78">
        <f t="shared" si="0"/>
        <v>167.72</v>
      </c>
      <c r="G54">
        <f t="shared" si="1"/>
        <v>16.8</v>
      </c>
      <c r="H54" s="78">
        <f>VLOOKUP(A54,'BASE ARTICLE SAMUEL 25012023 v2'!$A$2:$K$1287,11,FALSE)</f>
        <v>11.9833</v>
      </c>
      <c r="I54" s="78">
        <f t="shared" si="2"/>
        <v>201.31944000000001</v>
      </c>
      <c r="J54">
        <f>VLOOKUP(A54,'BASE ARTICLE SAMUEL 25012023 v2'!$A$2:$H$1287,8,FALSE)</f>
        <v>9.01</v>
      </c>
      <c r="K54">
        <f t="shared" si="3"/>
        <v>151.36799999999999</v>
      </c>
      <c r="L54" s="88">
        <f t="shared" si="4"/>
        <v>49.951440000000019</v>
      </c>
      <c r="M54" s="69">
        <f t="shared" si="5"/>
        <v>0.24812030075187977</v>
      </c>
    </row>
    <row r="55" spans="1:13" x14ac:dyDescent="0.25">
      <c r="A55" s="26" t="s">
        <v>2718</v>
      </c>
      <c r="B55" s="26" t="s">
        <v>2719</v>
      </c>
      <c r="C55" s="27">
        <v>8</v>
      </c>
      <c r="D55" s="78">
        <f>VLOOKUP(A55,'BASE ARTICLE SAMUEL 25012023 v1'!$A$2:$K$1287,10,FALSE)</f>
        <v>10.29</v>
      </c>
      <c r="E55" s="78">
        <f t="shared" si="0"/>
        <v>82.32</v>
      </c>
      <c r="F55" t="e">
        <f>VLOOKUP(A55,'STEEVE RESTITUTION'!$A$5:$R$576,12,FALSE)</f>
        <v>#N/A</v>
      </c>
      <c r="G55">
        <f t="shared" si="1"/>
        <v>9.6</v>
      </c>
      <c r="H55" s="78">
        <f>VLOOKUP(A55,'BASE ARTICLE SAMUEL 25012023 v2'!$A$2:$K$1287,11,FALSE)</f>
        <v>10.283000000000001</v>
      </c>
      <c r="I55" s="78">
        <f t="shared" si="2"/>
        <v>98.716800000000006</v>
      </c>
      <c r="J55">
        <f>VLOOKUP(A55,'BASE ARTICLE SAMUEL 25012023 v2'!$A$2:$H$1287,8,FALSE)</f>
        <v>7.91</v>
      </c>
      <c r="K55">
        <f t="shared" si="3"/>
        <v>75.935999999999993</v>
      </c>
      <c r="L55" s="88">
        <f t="shared" si="4"/>
        <v>22.780800000000013</v>
      </c>
      <c r="M55" s="69">
        <f t="shared" si="5"/>
        <v>0.23076923076923089</v>
      </c>
    </row>
    <row r="56" spans="1:13" ht="18" x14ac:dyDescent="0.25">
      <c r="A56" s="79" t="s">
        <v>2523</v>
      </c>
      <c r="B56" s="24" t="s">
        <v>2720</v>
      </c>
      <c r="C56" s="25">
        <v>1</v>
      </c>
      <c r="D56" s="78">
        <f>VLOOKUP(A56,'BASE ARTICLE SAMUEL 25012023 v1'!$A$2:$K$1287,10,FALSE)</f>
        <v>12.12</v>
      </c>
      <c r="E56" s="78">
        <f t="shared" si="0"/>
        <v>12.12</v>
      </c>
      <c r="I56" s="78">
        <f t="shared" si="2"/>
        <v>0</v>
      </c>
      <c r="J56">
        <f>VLOOKUP(A56,'BASE ARTICLE SAMUEL 25012023 v2'!$A$2:$H$1287,8,FALSE)</f>
        <v>0</v>
      </c>
      <c r="K56">
        <f t="shared" si="3"/>
        <v>0</v>
      </c>
      <c r="L56" s="88">
        <f t="shared" si="4"/>
        <v>0</v>
      </c>
      <c r="M56" s="69"/>
    </row>
    <row r="57" spans="1:13" x14ac:dyDescent="0.25">
      <c r="A57" s="26" t="s">
        <v>2721</v>
      </c>
      <c r="B57" s="26" t="s">
        <v>2722</v>
      </c>
      <c r="C57" s="27">
        <v>8</v>
      </c>
      <c r="D57" s="78">
        <f>VLOOKUP(A57,'BASE ARTICLE SAMUEL 25012023 v1'!$A$2:$K$1287,10,FALSE)</f>
        <v>84.45</v>
      </c>
      <c r="E57" s="78">
        <f t="shared" si="0"/>
        <v>675.6</v>
      </c>
      <c r="G57">
        <f t="shared" si="1"/>
        <v>9.6</v>
      </c>
      <c r="H57" s="78">
        <f>VLOOKUP(A57,'BASE ARTICLE SAMUEL 25012023 v2'!$A$2:$K$1287,11,FALSE)</f>
        <v>84.447999999999993</v>
      </c>
      <c r="I57" s="78">
        <f t="shared" si="2"/>
        <v>810.70079999999996</v>
      </c>
      <c r="J57">
        <f>VLOOKUP(A57,'BASE ARTICLE SAMUEL 25012023 v2'!$A$2:$H$1287,8,FALSE)</f>
        <v>64.959999999999994</v>
      </c>
      <c r="K57">
        <f t="shared" si="3"/>
        <v>623.61599999999987</v>
      </c>
      <c r="L57" s="88">
        <f t="shared" si="4"/>
        <v>187.08480000000009</v>
      </c>
      <c r="M57" s="69">
        <f t="shared" si="5"/>
        <v>0.23076923076923089</v>
      </c>
    </row>
    <row r="58" spans="1:13" x14ac:dyDescent="0.25">
      <c r="A58" s="26" t="s">
        <v>2723</v>
      </c>
      <c r="B58" s="26" t="s">
        <v>2724</v>
      </c>
      <c r="C58" s="27">
        <v>48</v>
      </c>
      <c r="D58" s="78">
        <f>VLOOKUP(A58,'BASE ARTICLE SAMUEL 25012023 v1'!$A$2:$K$1287,10,FALSE)</f>
        <v>10.01</v>
      </c>
      <c r="E58" s="78">
        <f t="shared" si="0"/>
        <v>480.48</v>
      </c>
      <c r="G58">
        <f t="shared" si="1"/>
        <v>57.599999999999994</v>
      </c>
      <c r="H58" s="78">
        <f>VLOOKUP(A58,'BASE ARTICLE SAMUEL 25012023 v2'!$A$2:$K$1287,11,FALSE)</f>
        <v>10.01</v>
      </c>
      <c r="I58" s="78">
        <f t="shared" si="2"/>
        <v>576.57599999999991</v>
      </c>
      <c r="J58">
        <f>VLOOKUP(A58,'BASE ARTICLE SAMUEL 25012023 v2'!$A$2:$H$1287,8,FALSE)</f>
        <v>7.7</v>
      </c>
      <c r="K58">
        <f t="shared" si="3"/>
        <v>443.52</v>
      </c>
      <c r="L58" s="88">
        <f t="shared" si="4"/>
        <v>133.05599999999993</v>
      </c>
      <c r="M58" s="69">
        <f t="shared" si="5"/>
        <v>0.23076923076923067</v>
      </c>
    </row>
    <row r="59" spans="1:13" x14ac:dyDescent="0.25">
      <c r="A59" s="24" t="s">
        <v>2725</v>
      </c>
      <c r="B59" s="24" t="s">
        <v>2726</v>
      </c>
      <c r="C59" s="25">
        <v>1087</v>
      </c>
      <c r="D59" s="78">
        <f>VLOOKUP(A59,'BASE ARTICLE SAMUEL 25012023 v1'!$A$2:$K$1287,10,FALSE)</f>
        <v>27.65</v>
      </c>
      <c r="E59" s="78">
        <f t="shared" si="0"/>
        <v>30055.55</v>
      </c>
      <c r="G59">
        <f t="shared" si="1"/>
        <v>1304.3999999999999</v>
      </c>
      <c r="H59" s="78">
        <f>VLOOKUP(A59,'BASE ARTICLE SAMUEL 25012023 v2'!$A$2:$K$1287,11,FALSE)</f>
        <v>25.71</v>
      </c>
      <c r="I59" s="78">
        <f t="shared" si="2"/>
        <v>33536.123999999996</v>
      </c>
      <c r="J59">
        <f>VLOOKUP(A59,'BASE ARTICLE SAMUEL 25012023 v2'!$A$2:$H$1287,8,FALSE)</f>
        <v>17.14</v>
      </c>
      <c r="K59">
        <f t="shared" si="3"/>
        <v>22357.415999999997</v>
      </c>
      <c r="L59" s="88">
        <f t="shared" si="4"/>
        <v>11178.707999999999</v>
      </c>
      <c r="M59" s="69">
        <f t="shared" si="5"/>
        <v>0.33333333333333331</v>
      </c>
    </row>
    <row r="60" spans="1:13" x14ac:dyDescent="0.25">
      <c r="A60" s="26" t="s">
        <v>2727</v>
      </c>
      <c r="B60" s="26" t="s">
        <v>2728</v>
      </c>
      <c r="C60" s="27">
        <v>10</v>
      </c>
      <c r="D60" s="78">
        <f>VLOOKUP(A60,'BASE ARTICLE SAMUEL 25012023 v1'!$A$2:$K$1287,10,FALSE)</f>
        <v>20.69</v>
      </c>
      <c r="E60" s="78">
        <f t="shared" si="0"/>
        <v>206.9</v>
      </c>
      <c r="G60">
        <f t="shared" si="1"/>
        <v>12</v>
      </c>
      <c r="H60" s="78">
        <f>VLOOKUP(A60,'BASE ARTICLE SAMUEL 25012023 v2'!$A$2:$K$1287,11,FALSE)</f>
        <v>19.245000000000001</v>
      </c>
      <c r="I60" s="78">
        <f t="shared" si="2"/>
        <v>230.94</v>
      </c>
      <c r="J60">
        <f>VLOOKUP(A60,'BASE ARTICLE SAMUEL 25012023 v2'!$A$2:$H$1287,8,FALSE)</f>
        <v>12.83</v>
      </c>
      <c r="K60">
        <f t="shared" si="3"/>
        <v>153.96</v>
      </c>
      <c r="L60" s="88">
        <f t="shared" si="4"/>
        <v>76.97999999999999</v>
      </c>
      <c r="M60" s="69">
        <f t="shared" si="5"/>
        <v>0.33333333333333331</v>
      </c>
    </row>
    <row r="61" spans="1:13" x14ac:dyDescent="0.25">
      <c r="A61" s="24" t="s">
        <v>2729</v>
      </c>
      <c r="B61" s="24" t="s">
        <v>2730</v>
      </c>
      <c r="C61" s="25">
        <v>41</v>
      </c>
      <c r="D61" s="78">
        <f>VLOOKUP(A61,'BASE ARTICLE SAMUEL 25012023 v1'!$A$2:$K$1287,10,FALSE)</f>
        <v>5.18</v>
      </c>
      <c r="E61" s="78">
        <f t="shared" si="0"/>
        <v>212.38</v>
      </c>
      <c r="F61" t="e">
        <f>VLOOKUP(A61,'STEEVE RESTITUTION'!$A$5:$R$576,12,FALSE)</f>
        <v>#N/A</v>
      </c>
      <c r="G61">
        <f t="shared" si="1"/>
        <v>49.199999999999996</v>
      </c>
      <c r="H61" s="78">
        <f>VLOOKUP(A61,'BASE ARTICLE SAMUEL 25012023 v2'!$A$2:$K$1287,11,FALSE)</f>
        <v>5.1850000000000005</v>
      </c>
      <c r="I61" s="78">
        <f t="shared" si="2"/>
        <v>255.102</v>
      </c>
      <c r="J61">
        <f>VLOOKUP(A61,'BASE ARTICLE SAMUEL 25012023 v2'!$A$2:$H$1287,8,FALSE)</f>
        <v>3.0500000000000003</v>
      </c>
      <c r="K61">
        <f t="shared" si="3"/>
        <v>150.06</v>
      </c>
      <c r="L61" s="88">
        <f t="shared" si="4"/>
        <v>105.042</v>
      </c>
      <c r="M61" s="69">
        <f t="shared" si="5"/>
        <v>0.41176470588235292</v>
      </c>
    </row>
    <row r="62" spans="1:13" x14ac:dyDescent="0.25">
      <c r="A62" s="26" t="s">
        <v>2731</v>
      </c>
      <c r="B62" s="26" t="s">
        <v>2732</v>
      </c>
      <c r="C62" s="27">
        <v>16</v>
      </c>
      <c r="D62" s="78">
        <f>VLOOKUP(A62,'BASE ARTICLE SAMUEL 25012023 v1'!$A$2:$K$1287,10,FALSE)</f>
        <v>11.52</v>
      </c>
      <c r="E62" s="78">
        <f t="shared" si="0"/>
        <v>184.32</v>
      </c>
      <c r="G62">
        <f t="shared" si="1"/>
        <v>19.2</v>
      </c>
      <c r="H62" s="78">
        <f>VLOOKUP(A62,'BASE ARTICLE SAMUEL 25012023 v2'!$A$2:$K$1287,11,FALSE)</f>
        <v>11.5275</v>
      </c>
      <c r="I62" s="78">
        <f t="shared" si="2"/>
        <v>221.328</v>
      </c>
      <c r="J62">
        <f>VLOOKUP(A62,'BASE ARTICLE SAMUEL 25012023 v2'!$A$2:$H$1287,8,FALSE)</f>
        <v>4.5750000000000002</v>
      </c>
      <c r="K62">
        <f t="shared" si="3"/>
        <v>87.84</v>
      </c>
      <c r="L62" s="88">
        <f t="shared" si="4"/>
        <v>133.488</v>
      </c>
      <c r="M62" s="69">
        <f t="shared" si="5"/>
        <v>0.60312296681847755</v>
      </c>
    </row>
    <row r="63" spans="1:13" x14ac:dyDescent="0.25">
      <c r="A63" s="24" t="s">
        <v>2733</v>
      </c>
      <c r="B63" s="24" t="s">
        <v>2734</v>
      </c>
      <c r="C63" s="25">
        <v>103</v>
      </c>
      <c r="D63" s="78">
        <f>VLOOKUP(A63,'BASE ARTICLE SAMUEL 25012023 v1'!$A$2:$K$1287,10,FALSE)</f>
        <v>14.11</v>
      </c>
      <c r="E63" s="78">
        <f t="shared" si="0"/>
        <v>1453.33</v>
      </c>
      <c r="G63">
        <f t="shared" si="1"/>
        <v>123.6</v>
      </c>
      <c r="H63" s="78">
        <f>VLOOKUP(A63,'BASE ARTICLE SAMUEL 25012023 v2'!$A$2:$K$1287,11,FALSE)</f>
        <v>14.120000000000001</v>
      </c>
      <c r="I63" s="78">
        <f t="shared" si="2"/>
        <v>1745.232</v>
      </c>
      <c r="J63">
        <f>VLOOKUP(A63,'BASE ARTICLE SAMUEL 25012023 v2'!$A$2:$H$1287,8,FALSE)</f>
        <v>6.1000000000000005</v>
      </c>
      <c r="K63">
        <f t="shared" si="3"/>
        <v>753.96</v>
      </c>
      <c r="L63" s="88">
        <f t="shared" si="4"/>
        <v>991.27199999999993</v>
      </c>
      <c r="M63" s="69">
        <f t="shared" si="5"/>
        <v>0.56798866855524077</v>
      </c>
    </row>
    <row r="64" spans="1:13" x14ac:dyDescent="0.25">
      <c r="A64" s="26" t="s">
        <v>2735</v>
      </c>
      <c r="B64" s="26" t="s">
        <v>2736</v>
      </c>
      <c r="C64" s="27">
        <v>274</v>
      </c>
      <c r="D64" s="78">
        <f>VLOOKUP(A64,'BASE ARTICLE SAMUEL 25012023 v1'!$A$2:$K$1287,10,FALSE)</f>
        <v>547.57000000000005</v>
      </c>
      <c r="E64" s="78">
        <f t="shared" si="0"/>
        <v>150034.18000000002</v>
      </c>
      <c r="G64">
        <f t="shared" si="1"/>
        <v>328.8</v>
      </c>
      <c r="H64" s="78">
        <f>VLOOKUP(A64,'BASE ARTICLE SAMUEL 25012023 v2'!$A$2:$K$1287,11,FALSE)</f>
        <v>550.95500000000004</v>
      </c>
      <c r="I64" s="78">
        <f t="shared" si="2"/>
        <v>181154.00400000002</v>
      </c>
      <c r="J64">
        <f>VLOOKUP(A64,'BASE ARTICLE SAMUEL 25012023 v2'!$A$2:$H$1287,8,FALSE)</f>
        <v>238.42999999999998</v>
      </c>
      <c r="K64">
        <f t="shared" si="3"/>
        <v>78395.784</v>
      </c>
      <c r="L64" s="88">
        <f t="shared" si="4"/>
        <v>102758.22000000002</v>
      </c>
      <c r="M64" s="69">
        <f t="shared" si="5"/>
        <v>0.5672423337659156</v>
      </c>
    </row>
    <row r="65" spans="1:13" x14ac:dyDescent="0.25">
      <c r="A65" s="24" t="s">
        <v>2737</v>
      </c>
      <c r="B65" s="24" t="s">
        <v>2738</v>
      </c>
      <c r="C65" s="25">
        <v>51</v>
      </c>
      <c r="D65" s="78">
        <f>VLOOKUP(A65,'BASE ARTICLE SAMUEL 25012023 v1'!$A$2:$K$1287,10,FALSE)</f>
        <v>999.42</v>
      </c>
      <c r="E65" s="78">
        <f t="shared" si="0"/>
        <v>50970.42</v>
      </c>
      <c r="G65">
        <f t="shared" si="1"/>
        <v>61.199999999999996</v>
      </c>
      <c r="H65" s="78">
        <f>VLOOKUP(A65,'BASE ARTICLE SAMUEL 25012023 v2'!$A$2:$K$1287,11,FALSE)</f>
        <v>1003.32525</v>
      </c>
      <c r="I65" s="78">
        <f t="shared" si="2"/>
        <v>61403.505299999997</v>
      </c>
      <c r="J65">
        <f>VLOOKUP(A65,'BASE ARTICLE SAMUEL 25012023 v2'!$A$2:$H$1287,8,FALSE)</f>
        <v>531.91100000000017</v>
      </c>
      <c r="K65">
        <f t="shared" si="3"/>
        <v>32552.953200000007</v>
      </c>
      <c r="L65" s="88">
        <f t="shared" si="4"/>
        <v>28850.55209999999</v>
      </c>
      <c r="M65" s="69">
        <f t="shared" si="5"/>
        <v>0.4698518750524816</v>
      </c>
    </row>
    <row r="66" spans="1:13" ht="18" x14ac:dyDescent="0.25">
      <c r="A66" s="26" t="s">
        <v>2739</v>
      </c>
      <c r="B66" s="26" t="s">
        <v>2740</v>
      </c>
      <c r="C66" s="27">
        <v>8</v>
      </c>
      <c r="D66" s="78">
        <f>VLOOKUP(A66,'BASE ARTICLE SAMUEL 25012023 v1'!$A$2:$K$1287,10,FALSE)</f>
        <v>1350</v>
      </c>
      <c r="E66" s="78">
        <f t="shared" ref="E66:E129" si="6">+C66*D66</f>
        <v>10800</v>
      </c>
      <c r="G66">
        <f t="shared" ref="G66:G129" si="7">C66*1.2</f>
        <v>9.6</v>
      </c>
      <c r="H66" s="78">
        <f>VLOOKUP(A66,'BASE ARTICLE SAMUEL 25012023 v2'!$A$2:$K$1287,11,FALSE)</f>
        <v>1341.8392532800001</v>
      </c>
      <c r="I66" s="78">
        <f t="shared" ref="I66:I129" si="8">+G66*H66</f>
        <v>12881.656831488001</v>
      </c>
      <c r="J66">
        <f>VLOOKUP(A66,'BASE ARTICLE SAMUEL 25012023 v2'!$A$2:$H$1287,8,FALSE)</f>
        <v>752.98700000000008</v>
      </c>
      <c r="K66">
        <f t="shared" ref="K66:K129" si="9">G66*J66</f>
        <v>7228.6752000000006</v>
      </c>
      <c r="L66" s="88">
        <f t="shared" ref="L66:L129" si="10">I66-K66</f>
        <v>5652.9816314879999</v>
      </c>
      <c r="M66" s="69">
        <f t="shared" ref="M66:M129" si="11">L66/I66</f>
        <v>0.43883963883200311</v>
      </c>
    </row>
    <row r="67" spans="1:13" x14ac:dyDescent="0.25">
      <c r="A67" s="24" t="s">
        <v>2741</v>
      </c>
      <c r="B67" s="24" t="s">
        <v>2742</v>
      </c>
      <c r="C67" s="25">
        <v>1</v>
      </c>
      <c r="D67" s="78">
        <f>VLOOKUP(A67,'BASE ARTICLE SAMUEL 25012023 v1'!$A$2:$K$1287,10,FALSE)</f>
        <v>38.75</v>
      </c>
      <c r="E67" s="78">
        <f t="shared" si="6"/>
        <v>38.75</v>
      </c>
      <c r="F67" t="e">
        <f>VLOOKUP(A67,'STEEVE RESTITUTION'!$A$5:$R$576,12,FALSE)</f>
        <v>#N/A</v>
      </c>
      <c r="G67">
        <f t="shared" si="7"/>
        <v>1.2</v>
      </c>
      <c r="H67" s="78">
        <f>VLOOKUP(A67,'BASE ARTICLE SAMUEL 25012023 v2'!$A$2:$K$1287,11,FALSE)</f>
        <v>38.745199999999997</v>
      </c>
      <c r="I67" s="78">
        <f t="shared" si="8"/>
        <v>46.494239999999998</v>
      </c>
      <c r="J67">
        <f>VLOOKUP(A67,'BASE ARTICLE SAMUEL 25012023 v2'!$A$2:$H$1287,8,FALSE)</f>
        <v>29.803999999999998</v>
      </c>
      <c r="K67">
        <f t="shared" si="9"/>
        <v>35.764799999999994</v>
      </c>
      <c r="L67" s="88">
        <f t="shared" si="10"/>
        <v>10.729440000000004</v>
      </c>
      <c r="M67" s="69">
        <f t="shared" si="11"/>
        <v>0.23076923076923087</v>
      </c>
    </row>
    <row r="68" spans="1:13" x14ac:dyDescent="0.25">
      <c r="A68" s="26" t="s">
        <v>2743</v>
      </c>
      <c r="B68" s="26" t="s">
        <v>2744</v>
      </c>
      <c r="C68" s="27">
        <v>3</v>
      </c>
      <c r="D68" s="78">
        <f>VLOOKUP(A68,'BASE ARTICLE SAMUEL 25012023 v1'!$A$2:$K$1287,10,FALSE)</f>
        <v>38.75</v>
      </c>
      <c r="E68" s="78">
        <f t="shared" si="6"/>
        <v>116.25</v>
      </c>
      <c r="F68" t="e">
        <f>VLOOKUP(A68,'STEEVE RESTITUTION'!$A$5:$R$576,12,FALSE)</f>
        <v>#N/A</v>
      </c>
      <c r="G68">
        <f t="shared" si="7"/>
        <v>3.5999999999999996</v>
      </c>
      <c r="H68" s="78">
        <f>VLOOKUP(A68,'BASE ARTICLE SAMUEL 25012023 v2'!$A$2:$K$1287,11,FALSE)</f>
        <v>38.745199999999997</v>
      </c>
      <c r="I68" s="78">
        <f t="shared" si="8"/>
        <v>139.48271999999997</v>
      </c>
      <c r="J68">
        <f>VLOOKUP(A68,'BASE ARTICLE SAMUEL 25012023 v2'!$A$2:$H$1287,8,FALSE)</f>
        <v>29.803999999999998</v>
      </c>
      <c r="K68">
        <f t="shared" si="9"/>
        <v>107.29439999999998</v>
      </c>
      <c r="L68" s="88">
        <f t="shared" si="10"/>
        <v>32.18831999999999</v>
      </c>
      <c r="M68" s="69">
        <f t="shared" si="11"/>
        <v>0.23076923076923075</v>
      </c>
    </row>
    <row r="69" spans="1:13" x14ac:dyDescent="0.25">
      <c r="A69" s="24" t="s">
        <v>2745</v>
      </c>
      <c r="B69" s="24" t="s">
        <v>2746</v>
      </c>
      <c r="C69" s="25">
        <v>10</v>
      </c>
      <c r="D69" s="78">
        <f>VLOOKUP(A69,'BASE ARTICLE SAMUEL 25012023 v1'!$A$2:$K$1287,10,FALSE)</f>
        <v>24.87</v>
      </c>
      <c r="E69" s="78">
        <f t="shared" si="6"/>
        <v>248.70000000000002</v>
      </c>
      <c r="G69">
        <f t="shared" si="7"/>
        <v>12</v>
      </c>
      <c r="H69" s="78">
        <f>VLOOKUP(A69,'BASE ARTICLE SAMUEL 25012023 v2'!$A$2:$K$1287,11,FALSE)</f>
        <v>24.870999999999999</v>
      </c>
      <c r="I69" s="78">
        <f t="shared" si="8"/>
        <v>298.452</v>
      </c>
      <c r="J69">
        <f>VLOOKUP(A69,'BASE ARTICLE SAMUEL 25012023 v2'!$A$2:$H$1287,8,FALSE)</f>
        <v>18.7</v>
      </c>
      <c r="K69">
        <f t="shared" si="9"/>
        <v>224.39999999999998</v>
      </c>
      <c r="L69" s="88">
        <f t="shared" si="10"/>
        <v>74.052000000000021</v>
      </c>
      <c r="M69" s="69">
        <f t="shared" si="11"/>
        <v>0.24812030075187977</v>
      </c>
    </row>
    <row r="70" spans="1:13" x14ac:dyDescent="0.25">
      <c r="A70" s="26" t="s">
        <v>2747</v>
      </c>
      <c r="B70" s="26" t="s">
        <v>2748</v>
      </c>
      <c r="C70" s="27">
        <v>5</v>
      </c>
      <c r="D70" s="78">
        <f>VLOOKUP(A70,'BASE ARTICLE SAMUEL 25012023 v1'!$A$2:$K$1287,10,FALSE)</f>
        <v>5.95</v>
      </c>
      <c r="E70" s="78">
        <f t="shared" si="6"/>
        <v>29.75</v>
      </c>
      <c r="G70">
        <f t="shared" si="7"/>
        <v>6</v>
      </c>
      <c r="H70" s="78">
        <f>VLOOKUP(A70,'BASE ARTICLE SAMUEL 25012023 v2'!$A$2:$K$1287,11,FALSE)</f>
        <v>5.9410000000000007</v>
      </c>
      <c r="I70" s="78">
        <f t="shared" si="8"/>
        <v>35.646000000000001</v>
      </c>
      <c r="J70">
        <f>VLOOKUP(A70,'BASE ARTICLE SAMUEL 25012023 v2'!$A$2:$H$1287,8,FALSE)</f>
        <v>4.57</v>
      </c>
      <c r="K70">
        <f t="shared" si="9"/>
        <v>27.42</v>
      </c>
      <c r="L70" s="88">
        <f t="shared" si="10"/>
        <v>8.2259999999999991</v>
      </c>
      <c r="M70" s="69">
        <f t="shared" si="11"/>
        <v>0.23076923076923073</v>
      </c>
    </row>
    <row r="71" spans="1:13" ht="18" x14ac:dyDescent="0.25">
      <c r="A71" s="24" t="s">
        <v>2749</v>
      </c>
      <c r="B71" s="24" t="s">
        <v>2750</v>
      </c>
      <c r="C71" s="25">
        <v>1</v>
      </c>
      <c r="D71" s="78">
        <f>VLOOKUP(A71,'BASE ARTICLE SAMUEL 25012023 v1'!$A$2:$K$1287,10,FALSE)</f>
        <v>967.81</v>
      </c>
      <c r="E71" s="78">
        <f t="shared" si="6"/>
        <v>967.81</v>
      </c>
      <c r="F71" t="e">
        <f>VLOOKUP(A71,'STEEVE RESTITUTION'!$A$5:$R$576,12,FALSE)</f>
        <v>#N/A</v>
      </c>
      <c r="G71">
        <f t="shared" si="7"/>
        <v>1.2</v>
      </c>
      <c r="H71" s="78">
        <f>VLOOKUP(A71,'BASE ARTICLE SAMUEL 25012023 v2'!$A$2:$K$1287,11,FALSE)</f>
        <v>967.8125</v>
      </c>
      <c r="I71" s="78">
        <f t="shared" si="8"/>
        <v>1161.375</v>
      </c>
      <c r="J71">
        <f>VLOOKUP(A71,'BASE ARTICLE SAMUEL 25012023 v2'!$A$2:$H$1287,8,FALSE)</f>
        <v>774.25</v>
      </c>
      <c r="K71">
        <f t="shared" si="9"/>
        <v>929.09999999999991</v>
      </c>
      <c r="L71" s="88">
        <f t="shared" si="10"/>
        <v>232.27500000000009</v>
      </c>
      <c r="M71" s="69">
        <f t="shared" si="11"/>
        <v>0.20000000000000007</v>
      </c>
    </row>
    <row r="72" spans="1:13" ht="18" x14ac:dyDescent="0.25">
      <c r="A72" s="26" t="s">
        <v>2751</v>
      </c>
      <c r="B72" s="26" t="s">
        <v>2752</v>
      </c>
      <c r="C72" s="27">
        <v>4</v>
      </c>
      <c r="D72" s="78">
        <f>VLOOKUP(A72,'BASE ARTICLE SAMUEL 25012023 v1'!$A$2:$K$1287,10,FALSE)</f>
        <v>437.4</v>
      </c>
      <c r="E72" s="78">
        <f t="shared" si="6"/>
        <v>1749.6</v>
      </c>
      <c r="G72">
        <f t="shared" si="7"/>
        <v>4.8</v>
      </c>
      <c r="H72" s="78">
        <f>VLOOKUP(A72,'BASE ARTICLE SAMUEL 25012023 v2'!$A$2:$K$1287,11,FALSE)</f>
        <v>437.4</v>
      </c>
      <c r="I72" s="78">
        <f t="shared" si="8"/>
        <v>2099.52</v>
      </c>
      <c r="J72">
        <f>VLOOKUP(A72,'BASE ARTICLE SAMUEL 25012023 v2'!$A$2:$H$1287,8,FALSE)</f>
        <v>265.68</v>
      </c>
      <c r="K72">
        <f t="shared" si="9"/>
        <v>1275.2639999999999</v>
      </c>
      <c r="L72" s="88">
        <f t="shared" si="10"/>
        <v>824.25600000000009</v>
      </c>
      <c r="M72" s="69">
        <f t="shared" si="11"/>
        <v>0.39259259259259266</v>
      </c>
    </row>
    <row r="73" spans="1:13" ht="18" x14ac:dyDescent="0.25">
      <c r="A73" s="24" t="s">
        <v>2753</v>
      </c>
      <c r="B73" s="24" t="s">
        <v>2754</v>
      </c>
      <c r="C73" s="25">
        <v>4</v>
      </c>
      <c r="D73" s="78">
        <f>VLOOKUP(A73,'BASE ARTICLE SAMUEL 25012023 v1'!$A$2:$K$1287,10,FALSE)</f>
        <v>487.44</v>
      </c>
      <c r="E73" s="78">
        <f t="shared" si="6"/>
        <v>1949.76</v>
      </c>
      <c r="G73">
        <f t="shared" si="7"/>
        <v>4.8</v>
      </c>
      <c r="H73" s="78">
        <f>VLOOKUP(A73,'BASE ARTICLE SAMUEL 25012023 v2'!$A$2:$K$1287,11,FALSE)</f>
        <v>487.44</v>
      </c>
      <c r="I73" s="78">
        <f t="shared" si="8"/>
        <v>2339.712</v>
      </c>
      <c r="J73">
        <f>VLOOKUP(A73,'BASE ARTICLE SAMUEL 25012023 v2'!$A$2:$H$1287,8,FALSE)</f>
        <v>265.36</v>
      </c>
      <c r="K73">
        <f t="shared" si="9"/>
        <v>1273.7280000000001</v>
      </c>
      <c r="L73" s="88">
        <f t="shared" si="10"/>
        <v>1065.9839999999999</v>
      </c>
      <c r="M73" s="69">
        <f t="shared" si="11"/>
        <v>0.45560479238470375</v>
      </c>
    </row>
    <row r="74" spans="1:13" ht="18" x14ac:dyDescent="0.25">
      <c r="A74" s="26" t="s">
        <v>2755</v>
      </c>
      <c r="B74" s="26" t="s">
        <v>2756</v>
      </c>
      <c r="C74" s="27">
        <v>1</v>
      </c>
      <c r="D74" s="78">
        <f>VLOOKUP(A74,'BASE ARTICLE SAMUEL 25012023 v1'!$A$2:$K$1287,10,FALSE)</f>
        <v>1819.74</v>
      </c>
      <c r="E74" s="78">
        <f t="shared" si="6"/>
        <v>1819.74</v>
      </c>
      <c r="F74" t="e">
        <f>VLOOKUP(A74,'STEEVE RESTITUTION'!$A$5:$R$576,12,FALSE)</f>
        <v>#N/A</v>
      </c>
      <c r="G74">
        <f t="shared" si="7"/>
        <v>1.2</v>
      </c>
      <c r="H74" s="78">
        <f>VLOOKUP(A74,'BASE ARTICLE SAMUEL 25012023 v2'!$A$2:$K$1287,11,FALSE)</f>
        <v>1633.6519991999999</v>
      </c>
      <c r="I74" s="78">
        <f t="shared" si="8"/>
        <v>1960.3823990399997</v>
      </c>
      <c r="J74">
        <f>VLOOKUP(A74,'BASE ARTICLE SAMUEL 25012023 v2'!$A$2:$H$1287,8,FALSE)</f>
        <v>849.92000000000007</v>
      </c>
      <c r="K74">
        <f t="shared" si="9"/>
        <v>1019.904</v>
      </c>
      <c r="L74" s="88">
        <f t="shared" si="10"/>
        <v>940.47839903999966</v>
      </c>
      <c r="M74" s="69">
        <f t="shared" si="11"/>
        <v>0.47974231940694451</v>
      </c>
    </row>
    <row r="75" spans="1:13" ht="18" x14ac:dyDescent="0.25">
      <c r="A75" s="24" t="s">
        <v>2757</v>
      </c>
      <c r="B75" s="24" t="s">
        <v>2758</v>
      </c>
      <c r="C75" s="25">
        <v>2</v>
      </c>
      <c r="D75" s="78">
        <f>VLOOKUP(A75,'BASE ARTICLE SAMUEL 25012023 v1'!$A$2:$K$1287,10,FALSE)</f>
        <v>1413</v>
      </c>
      <c r="E75" s="78">
        <f t="shared" si="6"/>
        <v>2826</v>
      </c>
      <c r="F75" t="e">
        <f>VLOOKUP(A75,'STEEVE RESTITUTION'!$A$5:$R$576,12,FALSE)</f>
        <v>#N/A</v>
      </c>
      <c r="G75">
        <f t="shared" si="7"/>
        <v>2.4</v>
      </c>
      <c r="H75" s="78">
        <f>VLOOKUP(A75,'BASE ARTICLE SAMUEL 25012023 v2'!$A$2:$K$1287,11,FALSE)</f>
        <v>1429.1256496320002</v>
      </c>
      <c r="I75" s="78">
        <f t="shared" si="8"/>
        <v>3429.9015591168004</v>
      </c>
      <c r="J75">
        <f>VLOOKUP(A75,'BASE ARTICLE SAMUEL 25012023 v2'!$A$2:$H$1287,8,FALSE)</f>
        <v>650.23410000000001</v>
      </c>
      <c r="K75">
        <f t="shared" si="9"/>
        <v>1560.5618400000001</v>
      </c>
      <c r="L75" s="88">
        <f t="shared" si="10"/>
        <v>1869.3397191168003</v>
      </c>
      <c r="M75" s="69">
        <f t="shared" si="11"/>
        <v>0.54501264450229736</v>
      </c>
    </row>
    <row r="76" spans="1:13" ht="18" x14ac:dyDescent="0.25">
      <c r="A76" s="26" t="s">
        <v>2759</v>
      </c>
      <c r="B76" s="26" t="s">
        <v>2760</v>
      </c>
      <c r="C76" s="27">
        <v>3</v>
      </c>
      <c r="D76" s="78">
        <f>VLOOKUP(A76,'BASE ARTICLE SAMUEL 25012023 v1'!$A$2:$K$1287,10,FALSE)</f>
        <v>598.5</v>
      </c>
      <c r="E76" s="78">
        <f t="shared" si="6"/>
        <v>1795.5</v>
      </c>
      <c r="F76" t="e">
        <f>VLOOKUP(A76,'STEEVE RESTITUTION'!$A$5:$R$576,12,FALSE)</f>
        <v>#N/A</v>
      </c>
      <c r="I76" s="78">
        <f t="shared" si="8"/>
        <v>0</v>
      </c>
      <c r="J76">
        <f>VLOOKUP(A76,'BASE ARTICLE SAMUEL 25012023 v2'!$A$2:$H$1287,8,FALSE)</f>
        <v>0</v>
      </c>
      <c r="K76">
        <f t="shared" si="9"/>
        <v>0</v>
      </c>
      <c r="L76" s="88">
        <f t="shared" si="10"/>
        <v>0</v>
      </c>
      <c r="M76" s="69"/>
    </row>
    <row r="77" spans="1:13" ht="18" x14ac:dyDescent="0.25">
      <c r="A77" s="24" t="s">
        <v>2761</v>
      </c>
      <c r="B77" s="24" t="s">
        <v>2762</v>
      </c>
      <c r="C77" s="25">
        <v>28</v>
      </c>
      <c r="D77" s="78">
        <f>VLOOKUP(A77,'BASE ARTICLE SAMUEL 25012023 v1'!$A$2:$K$1287,10,FALSE)</f>
        <v>127.22</v>
      </c>
      <c r="E77" s="78">
        <f t="shared" si="6"/>
        <v>3562.16</v>
      </c>
      <c r="G77">
        <f t="shared" si="7"/>
        <v>33.6</v>
      </c>
      <c r="H77" s="78">
        <f>VLOOKUP(A77,'BASE ARTICLE SAMUEL 25012023 v2'!$A$2:$K$1287,11,FALSE)</f>
        <v>129.58000000000001</v>
      </c>
      <c r="I77" s="78">
        <f t="shared" si="8"/>
        <v>4353.8880000000008</v>
      </c>
      <c r="J77">
        <f>VLOOKUP(A77,'BASE ARTICLE SAMUEL 25012023 v2'!$A$2:$H$1287,8,FALSE)</f>
        <v>64.790000000000006</v>
      </c>
      <c r="K77">
        <f t="shared" si="9"/>
        <v>2176.9440000000004</v>
      </c>
      <c r="L77" s="88">
        <f t="shared" si="10"/>
        <v>2176.9440000000004</v>
      </c>
      <c r="M77" s="69">
        <f t="shared" si="11"/>
        <v>0.5</v>
      </c>
    </row>
    <row r="78" spans="1:13" x14ac:dyDescent="0.25">
      <c r="A78" s="26" t="s">
        <v>2763</v>
      </c>
      <c r="B78" s="26" t="s">
        <v>2764</v>
      </c>
      <c r="C78" s="27">
        <v>8</v>
      </c>
      <c r="D78" s="78">
        <f>VLOOKUP(A78,'BASE ARTICLE SAMUEL 25012023 v1'!$A$2:$K$1287,10,FALSE)</f>
        <v>0.97</v>
      </c>
      <c r="E78" s="78">
        <f t="shared" si="6"/>
        <v>7.76</v>
      </c>
      <c r="I78" s="78">
        <f t="shared" si="8"/>
        <v>0</v>
      </c>
      <c r="J78">
        <f>VLOOKUP(A78,'BASE ARTICLE SAMUEL 25012023 v2'!$A$2:$H$1287,8,FALSE)</f>
        <v>0</v>
      </c>
      <c r="K78">
        <f t="shared" si="9"/>
        <v>0</v>
      </c>
      <c r="L78" s="88">
        <f t="shared" si="10"/>
        <v>0</v>
      </c>
      <c r="M78" s="69"/>
    </row>
    <row r="79" spans="1:13" ht="18" x14ac:dyDescent="0.25">
      <c r="A79" s="24" t="s">
        <v>2765</v>
      </c>
      <c r="B79" s="24" t="s">
        <v>2766</v>
      </c>
      <c r="C79" s="25">
        <v>9</v>
      </c>
      <c r="D79" s="78">
        <f>VLOOKUP(A79,'BASE ARTICLE SAMUEL 25012023 v1'!$A$2:$K$1287,10,FALSE)</f>
        <v>284.39999999999998</v>
      </c>
      <c r="E79" s="78">
        <f t="shared" si="6"/>
        <v>2559.6</v>
      </c>
      <c r="G79">
        <f t="shared" si="7"/>
        <v>10.799999999999999</v>
      </c>
      <c r="H79" s="78">
        <f>VLOOKUP(A79,'BASE ARTICLE SAMUEL 25012023 v2'!$A$2:$K$1287,11,FALSE)</f>
        <v>284.39999999999998</v>
      </c>
      <c r="I79" s="78">
        <f t="shared" si="8"/>
        <v>3071.5199999999995</v>
      </c>
      <c r="J79">
        <f>VLOOKUP(A79,'BASE ARTICLE SAMUEL 25012023 v2'!$A$2:$H$1287,8,FALSE)</f>
        <v>3.7919999999999998</v>
      </c>
      <c r="K79">
        <f t="shared" si="9"/>
        <v>40.953599999999994</v>
      </c>
      <c r="L79" s="88">
        <f t="shared" si="10"/>
        <v>3030.5663999999997</v>
      </c>
      <c r="M79" s="69">
        <f t="shared" si="11"/>
        <v>0.98666666666666669</v>
      </c>
    </row>
    <row r="80" spans="1:13" x14ac:dyDescent="0.25">
      <c r="A80" s="26" t="s">
        <v>2767</v>
      </c>
      <c r="B80" s="26" t="s">
        <v>2768</v>
      </c>
      <c r="C80" s="27">
        <v>41</v>
      </c>
      <c r="D80" s="78">
        <f>VLOOKUP(A80,'BASE ARTICLE SAMUEL 25012023 v1'!$A$2:$K$1287,10,FALSE)</f>
        <v>5.99</v>
      </c>
      <c r="E80" s="78">
        <f t="shared" si="6"/>
        <v>245.59</v>
      </c>
      <c r="G80">
        <f t="shared" si="7"/>
        <v>49.199999999999996</v>
      </c>
      <c r="H80" s="78">
        <f>VLOOKUP(A80,'BASE ARTICLE SAMUEL 25012023 v2'!$A$2:$K$1287,11,FALSE)</f>
        <v>5.9850000000000003</v>
      </c>
      <c r="I80" s="78">
        <f t="shared" si="8"/>
        <v>294.46199999999999</v>
      </c>
      <c r="J80">
        <f>VLOOKUP(A80,'BASE ARTICLE SAMUEL 25012023 v2'!$A$2:$H$1287,8,FALSE)</f>
        <v>4.5</v>
      </c>
      <c r="K80">
        <f t="shared" si="9"/>
        <v>221.39999999999998</v>
      </c>
      <c r="L80" s="88">
        <f t="shared" si="10"/>
        <v>73.062000000000012</v>
      </c>
      <c r="M80" s="69">
        <f t="shared" si="11"/>
        <v>0.24812030075187974</v>
      </c>
    </row>
    <row r="81" spans="1:13" x14ac:dyDescent="0.25">
      <c r="A81" s="24" t="s">
        <v>2769</v>
      </c>
      <c r="B81" s="24" t="s">
        <v>2770</v>
      </c>
      <c r="C81" s="25">
        <v>7</v>
      </c>
      <c r="D81" s="78">
        <f>VLOOKUP(A81,'BASE ARTICLE SAMUEL 25012023 v1'!$A$2:$K$1287,10,FALSE)</f>
        <v>10.74</v>
      </c>
      <c r="E81" s="78">
        <f t="shared" si="6"/>
        <v>75.180000000000007</v>
      </c>
      <c r="G81">
        <f t="shared" si="7"/>
        <v>8.4</v>
      </c>
      <c r="H81" s="78">
        <f>VLOOKUP(A81,'BASE ARTICLE SAMUEL 25012023 v2'!$A$2:$K$1287,11,FALSE)</f>
        <v>11.170249999999999</v>
      </c>
      <c r="I81" s="78">
        <f t="shared" si="8"/>
        <v>93.830100000000002</v>
      </c>
      <c r="J81">
        <f>VLOOKUP(A81,'BASE ARTICLE SAMUEL 25012023 v2'!$A$2:$H$1287,8,FALSE)</f>
        <v>6.383</v>
      </c>
      <c r="K81">
        <f t="shared" si="9"/>
        <v>53.617200000000004</v>
      </c>
      <c r="L81" s="88">
        <f t="shared" si="10"/>
        <v>40.212899999999998</v>
      </c>
      <c r="M81" s="69">
        <f t="shared" si="11"/>
        <v>0.42857142857142855</v>
      </c>
    </row>
    <row r="82" spans="1:13" x14ac:dyDescent="0.25">
      <c r="A82" s="26" t="s">
        <v>2771</v>
      </c>
      <c r="B82" s="26" t="s">
        <v>2772</v>
      </c>
      <c r="C82" s="27">
        <v>1</v>
      </c>
      <c r="D82" s="78">
        <f>VLOOKUP(A82,'BASE ARTICLE SAMUEL 25012023 v1'!$A$2:$K$1287,10,FALSE)</f>
        <v>294.02999999999997</v>
      </c>
      <c r="E82" s="78">
        <f t="shared" si="6"/>
        <v>294.02999999999997</v>
      </c>
      <c r="F82" t="e">
        <f>VLOOKUP(A82,'STEEVE RESTITUTION'!$A$5:$R$576,12,FALSE)</f>
        <v>#N/A</v>
      </c>
      <c r="G82">
        <f t="shared" si="7"/>
        <v>1.2</v>
      </c>
      <c r="H82" s="78">
        <f>VLOOKUP(A82,'BASE ARTICLE SAMUEL 25012023 v2'!$A$2:$K$1287,11,FALSE)</f>
        <v>299.47500000000002</v>
      </c>
      <c r="I82" s="78">
        <f t="shared" si="8"/>
        <v>359.37</v>
      </c>
      <c r="J82">
        <f>VLOOKUP(A82,'BASE ARTICLE SAMUEL 25012023 v2'!$A$2:$H$1287,8,FALSE)</f>
        <v>199.65</v>
      </c>
      <c r="K82">
        <f t="shared" si="9"/>
        <v>239.57999999999998</v>
      </c>
      <c r="L82" s="88">
        <f t="shared" si="10"/>
        <v>119.79000000000002</v>
      </c>
      <c r="M82" s="69">
        <f t="shared" si="11"/>
        <v>0.33333333333333337</v>
      </c>
    </row>
    <row r="83" spans="1:13" ht="18" x14ac:dyDescent="0.25">
      <c r="A83" s="24" t="s">
        <v>2773</v>
      </c>
      <c r="B83" s="24" t="s">
        <v>2774</v>
      </c>
      <c r="C83" s="25">
        <v>1</v>
      </c>
      <c r="D83" s="78">
        <f>VLOOKUP(A83,'BASE ARTICLE SAMUEL 25012023 v1'!$A$2:$K$1287,10,FALSE)</f>
        <v>1087.5</v>
      </c>
      <c r="E83" s="78">
        <f t="shared" si="6"/>
        <v>1087.5</v>
      </c>
      <c r="F83" t="e">
        <f>VLOOKUP(A83,'STEEVE RESTITUTION'!$A$5:$R$576,12,FALSE)</f>
        <v>#N/A</v>
      </c>
      <c r="G83">
        <f t="shared" si="7"/>
        <v>1.2</v>
      </c>
      <c r="H83" s="78">
        <f>VLOOKUP(A83,'BASE ARTICLE SAMUEL 25012023 v2'!$A$2:$K$1287,11,FALSE)</f>
        <v>1087.5</v>
      </c>
      <c r="I83" s="78">
        <f t="shared" si="8"/>
        <v>1305</v>
      </c>
      <c r="J83">
        <f>VLOOKUP(A83,'BASE ARTICLE SAMUEL 25012023 v2'!$A$2:$H$1287,8,FALSE)</f>
        <v>725</v>
      </c>
      <c r="K83">
        <f t="shared" si="9"/>
        <v>870</v>
      </c>
      <c r="L83" s="88">
        <f t="shared" si="10"/>
        <v>435</v>
      </c>
      <c r="M83" s="69">
        <f t="shared" si="11"/>
        <v>0.33333333333333331</v>
      </c>
    </row>
    <row r="84" spans="1:13" x14ac:dyDescent="0.25">
      <c r="A84" s="26" t="s">
        <v>2775</v>
      </c>
      <c r="B84" s="26" t="s">
        <v>2776</v>
      </c>
      <c r="C84" s="27">
        <v>1</v>
      </c>
      <c r="D84" s="78">
        <f>VLOOKUP(A84,'BASE ARTICLE SAMUEL 25012023 v1'!$A$2:$K$1287,10,FALSE)</f>
        <v>102.18</v>
      </c>
      <c r="E84" s="78">
        <f t="shared" si="6"/>
        <v>102.18</v>
      </c>
      <c r="G84">
        <f t="shared" si="7"/>
        <v>1.2</v>
      </c>
      <c r="H84" s="78">
        <f>VLOOKUP(A84,'BASE ARTICLE SAMUEL 25012023 v2'!$A$2:$K$1287,11,FALSE)</f>
        <v>105.9395</v>
      </c>
      <c r="I84" s="78">
        <f t="shared" si="8"/>
        <v>127.12739999999999</v>
      </c>
      <c r="J84">
        <f>VLOOKUP(A84,'BASE ARTICLE SAMUEL 25012023 v2'!$A$2:$H$1287,8,FALSE)</f>
        <v>69.632999999999996</v>
      </c>
      <c r="K84">
        <f t="shared" si="9"/>
        <v>83.559599999999989</v>
      </c>
      <c r="L84" s="88">
        <f t="shared" si="10"/>
        <v>43.567800000000005</v>
      </c>
      <c r="M84" s="69">
        <f t="shared" si="11"/>
        <v>0.34270975415213406</v>
      </c>
    </row>
    <row r="85" spans="1:13" ht="18" x14ac:dyDescent="0.25">
      <c r="A85" s="24" t="s">
        <v>2777</v>
      </c>
      <c r="B85" s="24" t="s">
        <v>2778</v>
      </c>
      <c r="C85" s="25">
        <v>34</v>
      </c>
      <c r="D85" s="78">
        <f>VLOOKUP(A85,'BASE ARTICLE SAMUEL 25012023 v1'!$A$2:$K$1287,10,FALSE)</f>
        <v>87.24</v>
      </c>
      <c r="E85" s="78">
        <f t="shared" si="6"/>
        <v>2966.16</v>
      </c>
      <c r="G85">
        <f t="shared" si="7"/>
        <v>40.799999999999997</v>
      </c>
      <c r="H85" s="78">
        <f>VLOOKUP(A85,'BASE ARTICLE SAMUEL 25012023 v2'!$A$2:$K$1287,11,FALSE)</f>
        <v>96.041499999999999</v>
      </c>
      <c r="I85" s="78">
        <f t="shared" si="8"/>
        <v>3918.4931999999999</v>
      </c>
      <c r="J85">
        <f>VLOOKUP(A85,'BASE ARTICLE SAMUEL 25012023 v2'!$A$2:$H$1287,8,FALSE)</f>
        <v>59.481000000000002</v>
      </c>
      <c r="K85">
        <f t="shared" si="9"/>
        <v>2426.8247999999999</v>
      </c>
      <c r="L85" s="88">
        <f t="shared" si="10"/>
        <v>1491.6684</v>
      </c>
      <c r="M85" s="69">
        <f t="shared" si="11"/>
        <v>0.38067397947762166</v>
      </c>
    </row>
    <row r="86" spans="1:13" x14ac:dyDescent="0.25">
      <c r="A86" s="26" t="s">
        <v>2779</v>
      </c>
      <c r="B86" s="26" t="s">
        <v>2780</v>
      </c>
      <c r="C86" s="27">
        <v>1</v>
      </c>
      <c r="D86" s="78">
        <f>VLOOKUP(A86,'BASE ARTICLE SAMUEL 25012023 v1'!$A$2:$K$1287,10,FALSE)</f>
        <v>340</v>
      </c>
      <c r="E86" s="78">
        <f t="shared" si="6"/>
        <v>340</v>
      </c>
      <c r="F86" t="e">
        <f>VLOOKUP(A86,'STEEVE RESTITUTION'!$A$5:$R$576,12,FALSE)</f>
        <v>#N/A</v>
      </c>
      <c r="G86">
        <f t="shared" si="7"/>
        <v>1.2</v>
      </c>
      <c r="H86" s="78">
        <f>VLOOKUP(A86,'BASE ARTICLE SAMUEL 25012023 v2'!$A$2:$K$1287,11,FALSE)</f>
        <v>345.91836000000001</v>
      </c>
      <c r="I86" s="78">
        <f t="shared" si="8"/>
        <v>415.10203200000001</v>
      </c>
      <c r="J86">
        <f>VLOOKUP(A86,'BASE ARTICLE SAMUEL 25012023 v2'!$A$2:$H$1287,8,FALSE)</f>
        <v>160.91800000000001</v>
      </c>
      <c r="K86">
        <f t="shared" si="9"/>
        <v>193.10159999999999</v>
      </c>
      <c r="L86" s="88">
        <f t="shared" si="10"/>
        <v>222.00043200000002</v>
      </c>
      <c r="M86" s="69">
        <f t="shared" si="11"/>
        <v>0.53480931165376711</v>
      </c>
    </row>
    <row r="87" spans="1:13" ht="18" x14ac:dyDescent="0.25">
      <c r="A87" s="24" t="s">
        <v>2781</v>
      </c>
      <c r="B87" s="24" t="s">
        <v>2778</v>
      </c>
      <c r="C87" s="25">
        <v>20</v>
      </c>
      <c r="D87" s="78">
        <f>VLOOKUP(A87,'BASE ARTICLE SAMUEL 25012023 v1'!$A$2:$K$1287,10,FALSE)</f>
        <v>72.709999999999994</v>
      </c>
      <c r="E87" s="78">
        <f t="shared" si="6"/>
        <v>1454.1999999999998</v>
      </c>
      <c r="G87">
        <f t="shared" si="7"/>
        <v>24</v>
      </c>
      <c r="H87" s="78">
        <f>VLOOKUP(A87,'BASE ARTICLE SAMUEL 25012023 v2'!$A$2:$K$1287,11,FALSE)</f>
        <v>76.857500000000002</v>
      </c>
      <c r="I87" s="78">
        <f t="shared" si="8"/>
        <v>1844.58</v>
      </c>
      <c r="J87">
        <f>VLOOKUP(A87,'BASE ARTICLE SAMUEL 25012023 v2'!$A$2:$H$1287,8,FALSE)</f>
        <v>47.920999999999999</v>
      </c>
      <c r="K87">
        <f t="shared" si="9"/>
        <v>1150.104</v>
      </c>
      <c r="L87" s="88">
        <f t="shared" si="10"/>
        <v>694.47599999999989</v>
      </c>
      <c r="M87" s="69">
        <f t="shared" si="11"/>
        <v>0.37649546238168036</v>
      </c>
    </row>
    <row r="88" spans="1:13" ht="18" x14ac:dyDescent="0.25">
      <c r="A88" s="26" t="s">
        <v>2782</v>
      </c>
      <c r="B88" s="26" t="s">
        <v>2783</v>
      </c>
      <c r="C88" s="27">
        <v>32</v>
      </c>
      <c r="D88" s="78">
        <f>VLOOKUP(A88,'BASE ARTICLE SAMUEL 25012023 v1'!$A$2:$K$1287,10,FALSE)</f>
        <v>88.5</v>
      </c>
      <c r="E88" s="78">
        <f t="shared" si="6"/>
        <v>2832</v>
      </c>
      <c r="G88">
        <f t="shared" si="7"/>
        <v>38.4</v>
      </c>
      <c r="H88" s="78">
        <f>VLOOKUP(A88,'BASE ARTICLE SAMUEL 25012023 v2'!$A$2:$K$1287,11,FALSE)</f>
        <v>94.485000000000014</v>
      </c>
      <c r="I88" s="78">
        <f t="shared" si="8"/>
        <v>3628.2240000000006</v>
      </c>
      <c r="J88">
        <f>VLOOKUP(A88,'BASE ARTICLE SAMUEL 25012023 v2'!$A$2:$H$1287,8,FALSE)</f>
        <v>58.4756</v>
      </c>
      <c r="K88">
        <f t="shared" si="9"/>
        <v>2245.4630400000001</v>
      </c>
      <c r="L88" s="88">
        <f t="shared" si="10"/>
        <v>1382.7609600000005</v>
      </c>
      <c r="M88" s="69">
        <f t="shared" si="11"/>
        <v>0.3811123458750067</v>
      </c>
    </row>
    <row r="89" spans="1:13" ht="18" x14ac:dyDescent="0.25">
      <c r="A89" s="24" t="s">
        <v>2784</v>
      </c>
      <c r="B89" s="24" t="s">
        <v>2785</v>
      </c>
      <c r="C89" s="25">
        <v>31</v>
      </c>
      <c r="D89" s="78">
        <f>VLOOKUP(A89,'BASE ARTICLE SAMUEL 25012023 v1'!$A$2:$K$1287,10,FALSE)</f>
        <v>70</v>
      </c>
      <c r="E89" s="78">
        <f t="shared" si="6"/>
        <v>2170</v>
      </c>
      <c r="G89">
        <f t="shared" si="7"/>
        <v>37.199999999999996</v>
      </c>
      <c r="H89" s="78">
        <f>VLOOKUP(A89,'BASE ARTICLE SAMUEL 25012023 v2'!$A$2:$K$1287,11,FALSE)</f>
        <v>75.301000000000016</v>
      </c>
      <c r="I89" s="78">
        <f t="shared" si="8"/>
        <v>2801.1972000000001</v>
      </c>
      <c r="J89">
        <f>VLOOKUP(A89,'BASE ARTICLE SAMUEL 25012023 v2'!$A$2:$H$1287,8,FALSE)</f>
        <v>46.915599999999998</v>
      </c>
      <c r="K89">
        <f t="shared" si="9"/>
        <v>1745.2603199999996</v>
      </c>
      <c r="L89" s="88">
        <f t="shared" si="10"/>
        <v>1055.9368800000004</v>
      </c>
      <c r="M89" s="69">
        <f t="shared" si="11"/>
        <v>0.37695913732885367</v>
      </c>
    </row>
    <row r="90" spans="1:13" ht="18" x14ac:dyDescent="0.25">
      <c r="A90" s="26" t="s">
        <v>2786</v>
      </c>
      <c r="B90" s="26" t="s">
        <v>2787</v>
      </c>
      <c r="C90" s="27">
        <v>14610</v>
      </c>
      <c r="D90" s="78">
        <f>VLOOKUP(A90,'BASE ARTICLE SAMUEL 25012023 v1'!$A$2:$K$1287,10,FALSE)</f>
        <v>1.88</v>
      </c>
      <c r="E90" s="78">
        <f t="shared" si="6"/>
        <v>27466.799999999999</v>
      </c>
      <c r="G90">
        <f t="shared" si="7"/>
        <v>17532</v>
      </c>
      <c r="H90" s="78">
        <f>VLOOKUP(A90,'BASE ARTICLE SAMUEL 25012023 v2'!$A$2:$K$1287,11,FALSE)</f>
        <v>1.8311999999999999</v>
      </c>
      <c r="I90" s="78">
        <f t="shared" si="8"/>
        <v>32104.598399999999</v>
      </c>
      <c r="J90">
        <f>VLOOKUP(A90,'BASE ARTICLE SAMUEL 25012023 v2'!$A$2:$H$1287,8,FALSE)</f>
        <v>1.3080000000000001</v>
      </c>
      <c r="K90">
        <f t="shared" si="9"/>
        <v>22931.856</v>
      </c>
      <c r="L90" s="88">
        <f t="shared" si="10"/>
        <v>9172.7423999999992</v>
      </c>
      <c r="M90" s="69">
        <f t="shared" si="11"/>
        <v>0.2857142857142857</v>
      </c>
    </row>
    <row r="91" spans="1:13" ht="18" x14ac:dyDescent="0.25">
      <c r="A91" s="24" t="s">
        <v>2788</v>
      </c>
      <c r="B91" s="24" t="s">
        <v>2789</v>
      </c>
      <c r="C91" s="25">
        <v>4060</v>
      </c>
      <c r="D91" s="78">
        <f>VLOOKUP(A91,'BASE ARTICLE SAMUEL 25012023 v1'!$A$2:$K$1287,10,FALSE)</f>
        <v>2.35</v>
      </c>
      <c r="E91" s="78">
        <f t="shared" si="6"/>
        <v>9541</v>
      </c>
      <c r="G91">
        <f t="shared" si="7"/>
        <v>4872</v>
      </c>
      <c r="H91" s="78">
        <f>VLOOKUP(A91,'BASE ARTICLE SAMUEL 25012023 v2'!$A$2:$K$1287,11,FALSE)</f>
        <v>2.2917999999999998</v>
      </c>
      <c r="I91" s="78">
        <f t="shared" si="8"/>
        <v>11165.649599999999</v>
      </c>
      <c r="J91">
        <f>VLOOKUP(A91,'BASE ARTICLE SAMUEL 25012023 v2'!$A$2:$H$1287,8,FALSE)</f>
        <v>1.637</v>
      </c>
      <c r="K91">
        <f t="shared" si="9"/>
        <v>7975.4639999999999</v>
      </c>
      <c r="L91" s="88">
        <f t="shared" si="10"/>
        <v>3190.1855999999989</v>
      </c>
      <c r="M91" s="69">
        <f t="shared" si="11"/>
        <v>0.28571428571428564</v>
      </c>
    </row>
    <row r="92" spans="1:13" ht="18" x14ac:dyDescent="0.25">
      <c r="A92" s="26" t="s">
        <v>2790</v>
      </c>
      <c r="B92" s="26" t="s">
        <v>2787</v>
      </c>
      <c r="C92" s="27">
        <v>3260</v>
      </c>
      <c r="D92" s="78">
        <f>VLOOKUP(A92,'BASE ARTICLE SAMUEL 25012023 v1'!$A$2:$K$1287,10,FALSE)</f>
        <v>2.35</v>
      </c>
      <c r="E92" s="78">
        <f t="shared" si="6"/>
        <v>7661</v>
      </c>
      <c r="G92">
        <f t="shared" si="7"/>
        <v>3912</v>
      </c>
      <c r="H92" s="78">
        <f>VLOOKUP(A92,'BASE ARTICLE SAMUEL 25012023 v2'!$A$2:$K$1287,11,FALSE)</f>
        <v>2.2889999999999997</v>
      </c>
      <c r="I92" s="78">
        <f t="shared" si="8"/>
        <v>8954.5679999999993</v>
      </c>
      <c r="J92">
        <f>VLOOKUP(A92,'BASE ARTICLE SAMUEL 25012023 v2'!$A$2:$H$1287,8,FALSE)</f>
        <v>1.635</v>
      </c>
      <c r="K92">
        <f t="shared" si="9"/>
        <v>6396.12</v>
      </c>
      <c r="L92" s="88">
        <f t="shared" si="10"/>
        <v>2558.4479999999994</v>
      </c>
      <c r="M92" s="69">
        <f t="shared" si="11"/>
        <v>0.2857142857142857</v>
      </c>
    </row>
    <row r="93" spans="1:13" ht="18" x14ac:dyDescent="0.25">
      <c r="A93" s="24" t="s">
        <v>2791</v>
      </c>
      <c r="B93" s="24" t="s">
        <v>2792</v>
      </c>
      <c r="C93" s="25">
        <v>6924</v>
      </c>
      <c r="D93" s="78">
        <f>VLOOKUP(A93,'BASE ARTICLE SAMUEL 25012023 v1'!$A$2:$K$1287,10,FALSE)</f>
        <v>0.94</v>
      </c>
      <c r="E93" s="78">
        <f t="shared" si="6"/>
        <v>6508.5599999999995</v>
      </c>
      <c r="G93">
        <f t="shared" si="7"/>
        <v>8308.7999999999993</v>
      </c>
      <c r="H93" s="78">
        <f>VLOOKUP(A93,'BASE ARTICLE SAMUEL 25012023 v2'!$A$2:$K$1287,11,FALSE)</f>
        <v>0.91559999999999997</v>
      </c>
      <c r="I93" s="78">
        <f t="shared" si="8"/>
        <v>7607.5372799999986</v>
      </c>
      <c r="J93">
        <f>VLOOKUP(A93,'BASE ARTICLE SAMUEL 25012023 v2'!$A$2:$H$1287,8,FALSE)</f>
        <v>0.65400000000000003</v>
      </c>
      <c r="K93">
        <f t="shared" si="9"/>
        <v>5433.9551999999994</v>
      </c>
      <c r="L93" s="88">
        <f t="shared" si="10"/>
        <v>2173.5820799999992</v>
      </c>
      <c r="M93" s="69">
        <f t="shared" si="11"/>
        <v>0.28571428571428564</v>
      </c>
    </row>
    <row r="94" spans="1:13" ht="18" x14ac:dyDescent="0.25">
      <c r="A94" s="26" t="s">
        <v>2793</v>
      </c>
      <c r="B94" s="26" t="s">
        <v>2794</v>
      </c>
      <c r="C94" s="27">
        <v>2</v>
      </c>
      <c r="D94" s="78">
        <f>VLOOKUP(A94,'BASE ARTICLE SAMUEL 25012023 v1'!$A$2:$K$1287,10,FALSE)</f>
        <v>5037.49</v>
      </c>
      <c r="E94" s="78">
        <f t="shared" si="6"/>
        <v>10074.98</v>
      </c>
      <c r="G94">
        <f t="shared" si="7"/>
        <v>2.4</v>
      </c>
      <c r="H94" s="78">
        <f>VLOOKUP(A94,'BASE ARTICLE SAMUEL 25012023 v2'!$A$2:$K$1287,11,FALSE)</f>
        <v>4912.46</v>
      </c>
      <c r="I94" s="78">
        <f t="shared" si="8"/>
        <v>11789.904</v>
      </c>
      <c r="J94">
        <f>VLOOKUP(A94,'BASE ARTICLE SAMUEL 25012023 v2'!$A$2:$H$1287,8,FALSE)</f>
        <v>3508.9</v>
      </c>
      <c r="K94">
        <f t="shared" si="9"/>
        <v>8421.36</v>
      </c>
      <c r="L94" s="88">
        <f t="shared" si="10"/>
        <v>3368.5439999999999</v>
      </c>
      <c r="M94" s="69">
        <f t="shared" si="11"/>
        <v>0.2857142857142857</v>
      </c>
    </row>
    <row r="95" spans="1:13" ht="18" x14ac:dyDescent="0.25">
      <c r="A95" s="24" t="s">
        <v>2795</v>
      </c>
      <c r="B95" s="24" t="s">
        <v>2796</v>
      </c>
      <c r="C95" s="25">
        <v>11805</v>
      </c>
      <c r="D95" s="78">
        <f>VLOOKUP(A95,'BASE ARTICLE SAMUEL 25012023 v1'!$A$2:$K$1287,10,FALSE)</f>
        <v>1.17</v>
      </c>
      <c r="E95" s="78">
        <f t="shared" si="6"/>
        <v>13811.849999999999</v>
      </c>
      <c r="G95">
        <f t="shared" si="7"/>
        <v>14166</v>
      </c>
      <c r="H95" s="78">
        <f>VLOOKUP(A95,'BASE ARTICLE SAMUEL 25012023 v2'!$A$2:$K$1287,11,FALSE)</f>
        <v>1.1465999999999998</v>
      </c>
      <c r="I95" s="78">
        <f t="shared" si="8"/>
        <v>16242.735599999998</v>
      </c>
      <c r="J95">
        <f>VLOOKUP(A95,'BASE ARTICLE SAMUEL 25012023 v2'!$A$2:$H$1287,8,FALSE)</f>
        <v>0.81899999999999995</v>
      </c>
      <c r="K95">
        <f t="shared" si="9"/>
        <v>11601.954</v>
      </c>
      <c r="L95" s="88">
        <f t="shared" si="10"/>
        <v>4640.7815999999984</v>
      </c>
      <c r="M95" s="69">
        <f t="shared" si="11"/>
        <v>0.28571428571428564</v>
      </c>
    </row>
    <row r="96" spans="1:13" ht="18" x14ac:dyDescent="0.25">
      <c r="A96" s="26" t="s">
        <v>2797</v>
      </c>
      <c r="B96" s="26" t="s">
        <v>2798</v>
      </c>
      <c r="C96" s="27">
        <v>70.42</v>
      </c>
      <c r="D96" s="78">
        <f>VLOOKUP(A96,'BASE ARTICLE SAMUEL 25012023 v1'!$A$2:$K$1287,10,FALSE)</f>
        <v>3164.71</v>
      </c>
      <c r="E96" s="78">
        <f t="shared" si="6"/>
        <v>222858.87820000001</v>
      </c>
      <c r="G96">
        <f t="shared" si="7"/>
        <v>84.504000000000005</v>
      </c>
      <c r="H96" s="78">
        <f>VLOOKUP(A96,'BASE ARTICLE SAMUEL 25012023 v2'!$A$2:$K$1287,11,FALSE)</f>
        <v>3086.5659999999998</v>
      </c>
      <c r="I96" s="78">
        <f t="shared" si="8"/>
        <v>260827.17326400001</v>
      </c>
      <c r="J96">
        <f>VLOOKUP(A96,'BASE ARTICLE SAMUEL 25012023 v2'!$A$2:$H$1287,8,FALSE)</f>
        <v>2204.69</v>
      </c>
      <c r="K96">
        <f t="shared" si="9"/>
        <v>186305.12376000002</v>
      </c>
      <c r="L96" s="88">
        <f t="shared" si="10"/>
        <v>74522.049503999995</v>
      </c>
      <c r="M96" s="69">
        <f t="shared" si="11"/>
        <v>0.2857142857142857</v>
      </c>
    </row>
    <row r="97" spans="1:13" ht="18" x14ac:dyDescent="0.25">
      <c r="A97" s="24" t="s">
        <v>2799</v>
      </c>
      <c r="B97" s="24" t="s">
        <v>2800</v>
      </c>
      <c r="C97" s="25">
        <v>8281</v>
      </c>
      <c r="D97" s="78">
        <f>VLOOKUP(A97,'BASE ARTICLE SAMUEL 25012023 v1'!$A$2:$K$1287,10,FALSE)</f>
        <v>1.41</v>
      </c>
      <c r="E97" s="78">
        <f t="shared" si="6"/>
        <v>11676.21</v>
      </c>
      <c r="G97">
        <f t="shared" si="7"/>
        <v>9937.1999999999989</v>
      </c>
      <c r="H97" s="78">
        <f>VLOOKUP(A97,'BASE ARTICLE SAMUEL 25012023 v2'!$A$2:$K$1287,11,FALSE)</f>
        <v>1.3734</v>
      </c>
      <c r="I97" s="78">
        <f t="shared" si="8"/>
        <v>13647.750479999999</v>
      </c>
      <c r="J97">
        <f>VLOOKUP(A97,'BASE ARTICLE SAMUEL 25012023 v2'!$A$2:$H$1287,8,FALSE)</f>
        <v>0.98099999999999998</v>
      </c>
      <c r="K97">
        <f t="shared" si="9"/>
        <v>9748.3931999999986</v>
      </c>
      <c r="L97" s="88">
        <f t="shared" si="10"/>
        <v>3899.3572800000002</v>
      </c>
      <c r="M97" s="69">
        <f t="shared" si="11"/>
        <v>0.28571428571428575</v>
      </c>
    </row>
    <row r="98" spans="1:13" ht="18" x14ac:dyDescent="0.25">
      <c r="A98" s="26" t="s">
        <v>2801</v>
      </c>
      <c r="B98" s="26" t="s">
        <v>2802</v>
      </c>
      <c r="C98" s="27">
        <v>6900</v>
      </c>
      <c r="D98" s="78">
        <f>VLOOKUP(A98,'BASE ARTICLE SAMUEL 25012023 v1'!$A$2:$K$1287,10,FALSE)</f>
        <v>1.76</v>
      </c>
      <c r="E98" s="78">
        <f t="shared" si="6"/>
        <v>12144</v>
      </c>
      <c r="G98">
        <f t="shared" si="7"/>
        <v>8280</v>
      </c>
      <c r="H98" s="78">
        <f>VLOOKUP(A98,'BASE ARTICLE SAMUEL 25012023 v2'!$A$2:$K$1287,11,FALSE)</f>
        <v>1.7191999999999998</v>
      </c>
      <c r="I98" s="78">
        <f t="shared" si="8"/>
        <v>14234.975999999999</v>
      </c>
      <c r="J98">
        <f>VLOOKUP(A98,'BASE ARTICLE SAMUEL 25012023 v2'!$A$2:$H$1287,8,FALSE)</f>
        <v>1.228</v>
      </c>
      <c r="K98">
        <f t="shared" si="9"/>
        <v>10167.84</v>
      </c>
      <c r="L98" s="88">
        <f t="shared" si="10"/>
        <v>4067.1359999999986</v>
      </c>
      <c r="M98" s="69">
        <f t="shared" si="11"/>
        <v>0.28571428571428564</v>
      </c>
    </row>
    <row r="99" spans="1:13" ht="18" x14ac:dyDescent="0.25">
      <c r="A99" s="24" t="s">
        <v>2803</v>
      </c>
      <c r="B99" s="24" t="s">
        <v>2804</v>
      </c>
      <c r="C99" s="25">
        <v>2270</v>
      </c>
      <c r="D99" s="78">
        <f>VLOOKUP(A99,'BASE ARTICLE SAMUEL 25012023 v1'!$A$2:$K$1287,10,FALSE)</f>
        <v>0.25</v>
      </c>
      <c r="E99" s="78">
        <f t="shared" si="6"/>
        <v>567.5</v>
      </c>
      <c r="G99">
        <f t="shared" si="7"/>
        <v>2724</v>
      </c>
      <c r="H99" s="78">
        <f>VLOOKUP(A99,'BASE ARTICLE SAMUEL 25012023 v2'!$A$2:$K$1287,11,FALSE)</f>
        <v>0.249</v>
      </c>
      <c r="I99" s="78">
        <f t="shared" si="8"/>
        <v>678.27599999999995</v>
      </c>
      <c r="J99">
        <f>VLOOKUP(A99,'BASE ARTICLE SAMUEL 25012023 v2'!$A$2:$H$1287,8,FALSE)</f>
        <v>0.16600000000000001</v>
      </c>
      <c r="K99">
        <f t="shared" si="9"/>
        <v>452.18400000000003</v>
      </c>
      <c r="L99" s="88">
        <f t="shared" si="10"/>
        <v>226.09199999999993</v>
      </c>
      <c r="M99" s="69">
        <f t="shared" si="11"/>
        <v>0.33333333333333326</v>
      </c>
    </row>
    <row r="100" spans="1:13" ht="18" x14ac:dyDescent="0.25">
      <c r="A100" s="26" t="s">
        <v>2805</v>
      </c>
      <c r="B100" s="26" t="s">
        <v>2806</v>
      </c>
      <c r="C100" s="27">
        <v>12080</v>
      </c>
      <c r="D100" s="78">
        <f>VLOOKUP(A100,'BASE ARTICLE SAMUEL 25012023 v1'!$A$2:$K$1287,10,FALSE)</f>
        <v>0.28000000000000003</v>
      </c>
      <c r="E100" s="78">
        <f t="shared" si="6"/>
        <v>3382.4000000000005</v>
      </c>
      <c r="G100">
        <f t="shared" si="7"/>
        <v>14496</v>
      </c>
      <c r="H100" s="78">
        <f>VLOOKUP(A100,'BASE ARTICLE SAMUEL 25012023 v2'!$A$2:$K$1287,11,FALSE)</f>
        <v>0.27600000000000002</v>
      </c>
      <c r="I100" s="78">
        <f t="shared" si="8"/>
        <v>4000.8960000000002</v>
      </c>
      <c r="J100">
        <f>VLOOKUP(A100,'BASE ARTICLE SAMUEL 25012023 v2'!$A$2:$H$1287,8,FALSE)</f>
        <v>0.184</v>
      </c>
      <c r="K100">
        <f t="shared" si="9"/>
        <v>2667.2640000000001</v>
      </c>
      <c r="L100" s="88">
        <f t="shared" si="10"/>
        <v>1333.6320000000001</v>
      </c>
      <c r="M100" s="69">
        <f t="shared" si="11"/>
        <v>0.33333333333333331</v>
      </c>
    </row>
    <row r="101" spans="1:13" ht="18" x14ac:dyDescent="0.25">
      <c r="A101" s="24" t="s">
        <v>2807</v>
      </c>
      <c r="B101" s="24" t="s">
        <v>2808</v>
      </c>
      <c r="C101" s="25">
        <v>1950</v>
      </c>
      <c r="D101" s="78">
        <f>VLOOKUP(A101,'BASE ARTICLE SAMUEL 25012023 v1'!$A$2:$K$1287,10,FALSE)</f>
        <v>0.35</v>
      </c>
      <c r="E101" s="78">
        <f t="shared" si="6"/>
        <v>682.5</v>
      </c>
      <c r="G101">
        <f t="shared" si="7"/>
        <v>2340</v>
      </c>
      <c r="H101" s="78">
        <f>VLOOKUP(A101,'BASE ARTICLE SAMUEL 25012023 v2'!$A$2:$K$1287,11,FALSE)</f>
        <v>0.34500000000000003</v>
      </c>
      <c r="I101" s="78">
        <f t="shared" si="8"/>
        <v>807.30000000000007</v>
      </c>
      <c r="J101">
        <f>VLOOKUP(A101,'BASE ARTICLE SAMUEL 25012023 v2'!$A$2:$H$1287,8,FALSE)</f>
        <v>0.23</v>
      </c>
      <c r="K101">
        <f t="shared" si="9"/>
        <v>538.20000000000005</v>
      </c>
      <c r="L101" s="88">
        <f t="shared" si="10"/>
        <v>269.10000000000002</v>
      </c>
      <c r="M101" s="69">
        <f t="shared" si="11"/>
        <v>0.33333333333333331</v>
      </c>
    </row>
    <row r="102" spans="1:13" ht="18" x14ac:dyDescent="0.25">
      <c r="A102" s="26" t="s">
        <v>2809</v>
      </c>
      <c r="B102" s="26" t="s">
        <v>2810</v>
      </c>
      <c r="C102" s="27">
        <v>20</v>
      </c>
      <c r="D102" s="78">
        <f>VLOOKUP(A102,'BASE ARTICLE SAMUEL 25012023 v1'!$A$2:$K$1287,10,FALSE)</f>
        <v>0.06</v>
      </c>
      <c r="E102" s="78">
        <f t="shared" si="6"/>
        <v>1.2</v>
      </c>
      <c r="F102" t="e">
        <f>VLOOKUP(A102,'STEEVE RESTITUTION'!$A$5:$R$576,12,FALSE)</f>
        <v>#N/A</v>
      </c>
      <c r="G102">
        <f t="shared" si="7"/>
        <v>24</v>
      </c>
      <c r="H102" s="78">
        <f>VLOOKUP(A102,'BASE ARTICLE SAMUEL 25012023 v2'!$A$2:$K$1287,11,FALSE)</f>
        <v>0.06</v>
      </c>
      <c r="I102" s="78">
        <f t="shared" si="8"/>
        <v>1.44</v>
      </c>
      <c r="J102">
        <f>VLOOKUP(A102,'BASE ARTICLE SAMUEL 25012023 v2'!$A$2:$H$1287,8,FALSE)</f>
        <v>0.04</v>
      </c>
      <c r="K102">
        <f t="shared" si="9"/>
        <v>0.96</v>
      </c>
      <c r="L102" s="88">
        <f t="shared" si="10"/>
        <v>0.48</v>
      </c>
      <c r="M102" s="69">
        <f t="shared" si="11"/>
        <v>0.33333333333333331</v>
      </c>
    </row>
    <row r="103" spans="1:13" ht="18" x14ac:dyDescent="0.25">
      <c r="A103" s="24" t="s">
        <v>2811</v>
      </c>
      <c r="B103" s="24" t="s">
        <v>2812</v>
      </c>
      <c r="C103" s="25">
        <v>1090</v>
      </c>
      <c r="D103" s="78">
        <f>VLOOKUP(A103,'BASE ARTICLE SAMUEL 25012023 v1'!$A$2:$K$1287,10,FALSE)</f>
        <v>7.0000000000000007E-2</v>
      </c>
      <c r="E103" s="78">
        <f t="shared" si="6"/>
        <v>76.300000000000011</v>
      </c>
      <c r="G103">
        <f t="shared" si="7"/>
        <v>1308</v>
      </c>
      <c r="H103" s="78">
        <f>VLOOKUP(A103,'BASE ARTICLE SAMUEL 25012023 v2'!$A$2:$K$1287,11,FALSE)</f>
        <v>6.4399999999999999E-2</v>
      </c>
      <c r="I103" s="78">
        <f t="shared" si="8"/>
        <v>84.235199999999992</v>
      </c>
      <c r="J103">
        <f>VLOOKUP(A103,'BASE ARTICLE SAMUEL 25012023 v2'!$A$2:$H$1287,8,FALSE)</f>
        <v>4.5999999999999999E-2</v>
      </c>
      <c r="K103">
        <f t="shared" si="9"/>
        <v>60.167999999999999</v>
      </c>
      <c r="L103" s="88">
        <f t="shared" si="10"/>
        <v>24.067199999999993</v>
      </c>
      <c r="M103" s="69">
        <f t="shared" si="11"/>
        <v>0.28571428571428564</v>
      </c>
    </row>
    <row r="104" spans="1:13" ht="18" x14ac:dyDescent="0.25">
      <c r="A104" s="26" t="s">
        <v>2813</v>
      </c>
      <c r="B104" s="26" t="s">
        <v>2814</v>
      </c>
      <c r="C104" s="27">
        <v>4253</v>
      </c>
      <c r="D104" s="78">
        <f>VLOOKUP(A104,'BASE ARTICLE SAMUEL 25012023 v1'!$A$2:$K$1287,10,FALSE)</f>
        <v>0.1</v>
      </c>
      <c r="E104" s="78">
        <f t="shared" si="6"/>
        <v>425.3</v>
      </c>
      <c r="G104">
        <f t="shared" si="7"/>
        <v>5103.5999999999995</v>
      </c>
      <c r="H104" s="78">
        <f>VLOOKUP(A104,'BASE ARTICLE SAMUEL 25012023 v2'!$A$2:$K$1287,11,FALSE)</f>
        <v>8.9599999999999999E-2</v>
      </c>
      <c r="I104" s="78">
        <f t="shared" si="8"/>
        <v>457.28255999999993</v>
      </c>
      <c r="J104">
        <f>VLOOKUP(A104,'BASE ARTICLE SAMUEL 25012023 v2'!$A$2:$H$1287,8,FALSE)</f>
        <v>6.4000000000000001E-2</v>
      </c>
      <c r="K104">
        <f t="shared" si="9"/>
        <v>326.63039999999995</v>
      </c>
      <c r="L104" s="88">
        <f t="shared" si="10"/>
        <v>130.65215999999998</v>
      </c>
      <c r="M104" s="69">
        <f t="shared" si="11"/>
        <v>0.2857142857142857</v>
      </c>
    </row>
    <row r="105" spans="1:13" ht="18" x14ac:dyDescent="0.25">
      <c r="A105" s="24" t="s">
        <v>2815</v>
      </c>
      <c r="B105" s="24" t="s">
        <v>2816</v>
      </c>
      <c r="C105" s="25">
        <v>14209</v>
      </c>
      <c r="D105" s="78">
        <f>VLOOKUP(A105,'BASE ARTICLE SAMUEL 25012023 v1'!$A$2:$K$1287,10,FALSE)</f>
        <v>0.14000000000000001</v>
      </c>
      <c r="E105" s="78">
        <f t="shared" si="6"/>
        <v>1989.2600000000002</v>
      </c>
      <c r="G105">
        <f t="shared" si="7"/>
        <v>17050.8</v>
      </c>
      <c r="H105" s="78">
        <f>VLOOKUP(A105,'BASE ARTICLE SAMUEL 25012023 v2'!$A$2:$K$1287,11,FALSE)</f>
        <v>0.1288</v>
      </c>
      <c r="I105" s="78">
        <f t="shared" si="8"/>
        <v>2196.1430399999999</v>
      </c>
      <c r="J105">
        <f>VLOOKUP(A105,'BASE ARTICLE SAMUEL 25012023 v2'!$A$2:$H$1287,8,FALSE)</f>
        <v>9.1999999999999998E-2</v>
      </c>
      <c r="K105">
        <f t="shared" si="9"/>
        <v>1568.6735999999999</v>
      </c>
      <c r="L105" s="88">
        <f t="shared" si="10"/>
        <v>627.46944000000008</v>
      </c>
      <c r="M105" s="69">
        <f t="shared" si="11"/>
        <v>0.28571428571428575</v>
      </c>
    </row>
    <row r="106" spans="1:13" ht="18" x14ac:dyDescent="0.25">
      <c r="A106" s="26" t="s">
        <v>2817</v>
      </c>
      <c r="B106" s="26" t="s">
        <v>2818</v>
      </c>
      <c r="C106" s="27">
        <v>70.42</v>
      </c>
      <c r="D106" s="78">
        <f>VLOOKUP(A106,'BASE ARTICLE SAMUEL 25012023 v1'!$A$2:$K$1287,10,FALSE)</f>
        <v>0.13</v>
      </c>
      <c r="E106" s="78">
        <f t="shared" si="6"/>
        <v>9.1546000000000003</v>
      </c>
      <c r="F106" t="e">
        <f>VLOOKUP(A106,'STEEVE RESTITUTION'!$A$5:$R$576,12,FALSE)</f>
        <v>#N/A</v>
      </c>
      <c r="G106">
        <f t="shared" si="7"/>
        <v>84.504000000000005</v>
      </c>
      <c r="H106" s="78">
        <f>VLOOKUP(A106,'BASE ARTICLE SAMUEL 25012023 v2'!$A$2:$K$1287,11,FALSE)</f>
        <v>0.13</v>
      </c>
      <c r="I106" s="78">
        <f t="shared" si="8"/>
        <v>10.985520000000001</v>
      </c>
      <c r="J106">
        <f>VLOOKUP(A106,'BASE ARTICLE SAMUEL 25012023 v2'!$A$2:$H$1287,8,FALSE)</f>
        <v>0.106</v>
      </c>
      <c r="K106">
        <f t="shared" si="9"/>
        <v>8.9574239999999996</v>
      </c>
      <c r="L106" s="88">
        <f t="shared" si="10"/>
        <v>2.0280960000000015</v>
      </c>
      <c r="M106" s="69">
        <f t="shared" si="11"/>
        <v>0.18461538461538474</v>
      </c>
    </row>
    <row r="107" spans="1:13" ht="18" x14ac:dyDescent="0.25">
      <c r="A107" s="24" t="s">
        <v>2819</v>
      </c>
      <c r="B107" s="24" t="s">
        <v>2820</v>
      </c>
      <c r="C107" s="25">
        <v>19260</v>
      </c>
      <c r="D107" s="78">
        <f>VLOOKUP(A107,'BASE ARTICLE SAMUEL 25012023 v1'!$A$2:$K$1287,10,FALSE)</f>
        <v>0.17</v>
      </c>
      <c r="E107" s="78">
        <f t="shared" si="6"/>
        <v>3274.2000000000003</v>
      </c>
      <c r="G107">
        <f t="shared" si="7"/>
        <v>23112</v>
      </c>
      <c r="H107" s="78">
        <f>VLOOKUP(A107,'BASE ARTICLE SAMUEL 25012023 v2'!$A$2:$K$1287,11,FALSE)</f>
        <v>0.161</v>
      </c>
      <c r="I107" s="78">
        <f t="shared" si="8"/>
        <v>3721.0320000000002</v>
      </c>
      <c r="J107">
        <f>VLOOKUP(A107,'BASE ARTICLE SAMUEL 25012023 v2'!$A$2:$H$1287,8,FALSE)</f>
        <v>0.115</v>
      </c>
      <c r="K107">
        <f t="shared" si="9"/>
        <v>2657.88</v>
      </c>
      <c r="L107" s="88">
        <f t="shared" si="10"/>
        <v>1063.152</v>
      </c>
      <c r="M107" s="69">
        <f t="shared" si="11"/>
        <v>0.2857142857142857</v>
      </c>
    </row>
    <row r="108" spans="1:13" ht="18" x14ac:dyDescent="0.25">
      <c r="A108" s="26" t="s">
        <v>2821</v>
      </c>
      <c r="B108" s="26" t="s">
        <v>2822</v>
      </c>
      <c r="C108" s="27">
        <v>23550</v>
      </c>
      <c r="D108" s="78">
        <f>VLOOKUP(A108,'BASE ARTICLE SAMUEL 25012023 v1'!$A$2:$K$1287,10,FALSE)</f>
        <v>0.21</v>
      </c>
      <c r="E108" s="78">
        <f t="shared" si="6"/>
        <v>4945.5</v>
      </c>
      <c r="G108">
        <f t="shared" si="7"/>
        <v>28260</v>
      </c>
      <c r="H108" s="78">
        <f>VLOOKUP(A108,'BASE ARTICLE SAMUEL 25012023 v2'!$A$2:$K$1287,11,FALSE)</f>
        <v>0.20700000000000002</v>
      </c>
      <c r="I108" s="78">
        <f t="shared" si="8"/>
        <v>5849.8200000000006</v>
      </c>
      <c r="J108">
        <f>VLOOKUP(A108,'BASE ARTICLE SAMUEL 25012023 v2'!$A$2:$H$1287,8,FALSE)</f>
        <v>0.13800000000000001</v>
      </c>
      <c r="K108">
        <f t="shared" si="9"/>
        <v>3899.88</v>
      </c>
      <c r="L108" s="88">
        <f t="shared" si="10"/>
        <v>1949.9400000000005</v>
      </c>
      <c r="M108" s="69">
        <f t="shared" si="11"/>
        <v>0.33333333333333337</v>
      </c>
    </row>
    <row r="109" spans="1:13" x14ac:dyDescent="0.25">
      <c r="A109" s="24" t="s">
        <v>2823</v>
      </c>
      <c r="B109" s="24" t="s">
        <v>2824</v>
      </c>
      <c r="C109" s="25">
        <v>1</v>
      </c>
      <c r="D109" s="78">
        <f>VLOOKUP(A109,'BASE ARTICLE SAMUEL 25012023 v1'!$A$2:$K$1287,10,FALSE)</f>
        <v>1898.4</v>
      </c>
      <c r="E109" s="78">
        <f t="shared" si="6"/>
        <v>1898.4</v>
      </c>
      <c r="G109">
        <f t="shared" si="7"/>
        <v>1.2</v>
      </c>
      <c r="H109" s="78">
        <f>VLOOKUP(A109,'BASE ARTICLE SAMUEL 25012023 v2'!$A$2:$K$1287,11,FALSE)</f>
        <v>1898.3999999999999</v>
      </c>
      <c r="I109" s="78">
        <f t="shared" si="8"/>
        <v>2278.08</v>
      </c>
      <c r="J109">
        <f>VLOOKUP(A109,'BASE ARTICLE SAMUEL 25012023 v2'!$A$2:$H$1287,8,FALSE)</f>
        <v>1356</v>
      </c>
      <c r="K109">
        <f t="shared" si="9"/>
        <v>1627.2</v>
      </c>
      <c r="L109" s="88">
        <f t="shared" si="10"/>
        <v>650.87999999999988</v>
      </c>
      <c r="M109" s="69">
        <f t="shared" si="11"/>
        <v>0.2857142857142857</v>
      </c>
    </row>
    <row r="110" spans="1:13" ht="18" x14ac:dyDescent="0.25">
      <c r="A110" s="24" t="s">
        <v>2825</v>
      </c>
      <c r="B110" s="24" t="s">
        <v>2826</v>
      </c>
      <c r="C110" s="25">
        <v>25</v>
      </c>
      <c r="D110" s="78">
        <f>VLOOKUP(A110,'BASE ARTICLE SAMUEL 25012023 v1'!$A$2:$K$1287,10,FALSE)</f>
        <v>75.599999999999994</v>
      </c>
      <c r="E110" s="78">
        <f t="shared" si="6"/>
        <v>1889.9999999999998</v>
      </c>
      <c r="G110">
        <f t="shared" si="7"/>
        <v>30</v>
      </c>
      <c r="H110" s="78">
        <f>VLOOKUP(A110,'BASE ARTICLE SAMUEL 25012023 v2'!$A$2:$K$1287,11,FALSE)</f>
        <v>77</v>
      </c>
      <c r="I110" s="78">
        <f t="shared" si="8"/>
        <v>2310</v>
      </c>
      <c r="J110">
        <f>VLOOKUP(A110,'BASE ARTICLE SAMUEL 25012023 v2'!$A$2:$H$1287,8,FALSE)</f>
        <v>38.5</v>
      </c>
      <c r="K110">
        <f t="shared" si="9"/>
        <v>1155</v>
      </c>
      <c r="L110" s="88">
        <f t="shared" si="10"/>
        <v>1155</v>
      </c>
      <c r="M110" s="69">
        <f t="shared" si="11"/>
        <v>0.5</v>
      </c>
    </row>
    <row r="111" spans="1:13" x14ac:dyDescent="0.25">
      <c r="A111" s="26" t="s">
        <v>2827</v>
      </c>
      <c r="B111" s="26" t="s">
        <v>2828</v>
      </c>
      <c r="C111" s="27">
        <v>235</v>
      </c>
      <c r="D111" s="78">
        <f>VLOOKUP(A111,'BASE ARTICLE SAMUEL 25012023 v1'!$A$2:$K$1287,10,FALSE)</f>
        <v>235.04</v>
      </c>
      <c r="E111" s="78">
        <f t="shared" si="6"/>
        <v>55234.400000000001</v>
      </c>
      <c r="G111">
        <f t="shared" si="7"/>
        <v>282</v>
      </c>
      <c r="H111" s="78">
        <f>VLOOKUP(A111,'BASE ARTICLE SAMUEL 25012023 v2'!$A$2:$K$1287,11,FALSE)</f>
        <v>244.21129999999999</v>
      </c>
      <c r="I111" s="78">
        <f t="shared" si="8"/>
        <v>68867.586599999995</v>
      </c>
      <c r="J111">
        <f>VLOOKUP(A111,'BASE ARTICLE SAMUEL 25012023 v2'!$A$2:$H$1287,8,FALSE)</f>
        <v>163.87</v>
      </c>
      <c r="K111">
        <f t="shared" si="9"/>
        <v>46211.340000000004</v>
      </c>
      <c r="L111" s="88">
        <f t="shared" si="10"/>
        <v>22656.246599999991</v>
      </c>
      <c r="M111" s="69">
        <f t="shared" si="11"/>
        <v>0.3289827293004049</v>
      </c>
    </row>
    <row r="112" spans="1:13" x14ac:dyDescent="0.25">
      <c r="A112" s="24" t="s">
        <v>2829</v>
      </c>
      <c r="B112" s="24" t="s">
        <v>2830</v>
      </c>
      <c r="C112" s="25">
        <v>132</v>
      </c>
      <c r="D112" s="78">
        <f>VLOOKUP(A112,'BASE ARTICLE SAMUEL 25012023 v1'!$A$2:$K$1287,10,FALSE)</f>
        <v>141.78</v>
      </c>
      <c r="E112" s="78">
        <f t="shared" si="6"/>
        <v>18714.96</v>
      </c>
      <c r="G112">
        <f t="shared" si="7"/>
        <v>158.4</v>
      </c>
      <c r="H112" s="78">
        <f>VLOOKUP(A112,'BASE ARTICLE SAMUEL 25012023 v2'!$A$2:$K$1287,11,FALSE)</f>
        <v>145.24522999999999</v>
      </c>
      <c r="I112" s="78">
        <f t="shared" si="8"/>
        <v>23006.844431999998</v>
      </c>
      <c r="J112">
        <f>VLOOKUP(A112,'BASE ARTICLE SAMUEL 25012023 v2'!$A$2:$H$1287,8,FALSE)</f>
        <v>84.090999999999994</v>
      </c>
      <c r="K112">
        <f t="shared" si="9"/>
        <v>13320.0144</v>
      </c>
      <c r="L112" s="88">
        <f t="shared" si="10"/>
        <v>9686.830031999998</v>
      </c>
      <c r="M112" s="69">
        <f t="shared" si="11"/>
        <v>0.42104122799764226</v>
      </c>
    </row>
    <row r="113" spans="1:13" x14ac:dyDescent="0.25">
      <c r="A113" s="26" t="s">
        <v>2831</v>
      </c>
      <c r="B113" s="26" t="s">
        <v>2832</v>
      </c>
      <c r="C113" s="27">
        <v>132</v>
      </c>
      <c r="D113" s="78">
        <f>VLOOKUP(A113,'BASE ARTICLE SAMUEL 25012023 v1'!$A$2:$K$1287,10,FALSE)</f>
        <v>118.58</v>
      </c>
      <c r="E113" s="78">
        <f t="shared" si="6"/>
        <v>15652.56</v>
      </c>
      <c r="G113">
        <f t="shared" si="7"/>
        <v>158.4</v>
      </c>
      <c r="H113" s="78">
        <f>VLOOKUP(A113,'BASE ARTICLE SAMUEL 25012023 v2'!$A$2:$K$1287,11,FALSE)</f>
        <v>120.78</v>
      </c>
      <c r="I113" s="78">
        <f t="shared" si="8"/>
        <v>19131.552</v>
      </c>
      <c r="J113">
        <f>VLOOKUP(A113,'BASE ARTICLE SAMUEL 25012023 v2'!$A$2:$H$1287,8,FALSE)</f>
        <v>60.39</v>
      </c>
      <c r="K113">
        <f t="shared" si="9"/>
        <v>9565.7759999999998</v>
      </c>
      <c r="L113" s="88">
        <f t="shared" si="10"/>
        <v>9565.7759999999998</v>
      </c>
      <c r="M113" s="69">
        <f t="shared" si="11"/>
        <v>0.5</v>
      </c>
    </row>
    <row r="114" spans="1:13" x14ac:dyDescent="0.25">
      <c r="A114" s="26" t="s">
        <v>2833</v>
      </c>
      <c r="B114" s="26" t="s">
        <v>2834</v>
      </c>
      <c r="C114" s="27">
        <v>456</v>
      </c>
      <c r="D114" s="78">
        <f>VLOOKUP(A114,'BASE ARTICLE SAMUEL 25012023 v1'!$A$2:$K$1287,10,FALSE)</f>
        <v>279.41000000000003</v>
      </c>
      <c r="E114" s="78">
        <f t="shared" si="6"/>
        <v>127410.96</v>
      </c>
      <c r="G114">
        <f t="shared" si="7"/>
        <v>547.19999999999993</v>
      </c>
      <c r="H114" s="78">
        <f>VLOOKUP(A114,'BASE ARTICLE SAMUEL 25012023 v2'!$A$2:$K$1287,11,FALSE)</f>
        <v>289.37130000000002</v>
      </c>
      <c r="I114" s="78">
        <f t="shared" si="8"/>
        <v>158343.97535999998</v>
      </c>
      <c r="J114">
        <f>VLOOKUP(A114,'BASE ARTICLE SAMUEL 25012023 v2'!$A$2:$H$1287,8,FALSE)</f>
        <v>186.68</v>
      </c>
      <c r="K114">
        <f t="shared" si="9"/>
        <v>102151.29599999999</v>
      </c>
      <c r="L114" s="88">
        <f t="shared" si="10"/>
        <v>56192.679359999995</v>
      </c>
      <c r="M114" s="69">
        <f t="shared" si="11"/>
        <v>0.35487728050432094</v>
      </c>
    </row>
    <row r="115" spans="1:13" ht="18" x14ac:dyDescent="0.25">
      <c r="A115" s="24" t="s">
        <v>2835</v>
      </c>
      <c r="B115" s="24" t="s">
        <v>2836</v>
      </c>
      <c r="C115" s="25">
        <v>53</v>
      </c>
      <c r="D115" s="78">
        <f>VLOOKUP(A115,'BASE ARTICLE SAMUEL 25012023 v1'!$A$2:$K$1287,10,FALSE)</f>
        <v>1062.1300000000001</v>
      </c>
      <c r="E115" s="78">
        <f t="shared" si="6"/>
        <v>56292.890000000007</v>
      </c>
      <c r="G115">
        <f t="shared" si="7"/>
        <v>63.599999999999994</v>
      </c>
      <c r="H115" s="78">
        <f>VLOOKUP(A115,'BASE ARTICLE SAMUEL 25012023 v2'!$A$2:$K$1287,11,FALSE)</f>
        <v>1063.10232</v>
      </c>
      <c r="I115" s="78">
        <f t="shared" si="8"/>
        <v>67613.307551999998</v>
      </c>
      <c r="J115">
        <f>VLOOKUP(A115,'BASE ARTICLE SAMUEL 25012023 v2'!$A$2:$H$1287,8,FALSE)</f>
        <v>738.92699999999991</v>
      </c>
      <c r="K115">
        <f t="shared" si="9"/>
        <v>46995.757199999993</v>
      </c>
      <c r="L115" s="88">
        <f t="shared" si="10"/>
        <v>20617.550352000006</v>
      </c>
      <c r="M115" s="69">
        <f t="shared" si="11"/>
        <v>0.30493332005897616</v>
      </c>
    </row>
    <row r="116" spans="1:13" x14ac:dyDescent="0.25">
      <c r="A116" s="26" t="s">
        <v>2837</v>
      </c>
      <c r="B116" s="26" t="s">
        <v>2838</v>
      </c>
      <c r="C116" s="27">
        <v>268</v>
      </c>
      <c r="D116" s="78">
        <f>VLOOKUP(A116,'BASE ARTICLE SAMUEL 25012023 v1'!$A$2:$K$1287,10,FALSE)</f>
        <v>206.66</v>
      </c>
      <c r="E116" s="78">
        <f t="shared" si="6"/>
        <v>55384.88</v>
      </c>
      <c r="G116">
        <f t="shared" si="7"/>
        <v>321.59999999999997</v>
      </c>
      <c r="H116" s="78">
        <f>VLOOKUP(A116,'BASE ARTICLE SAMUEL 25012023 v2'!$A$2:$K$1287,11,FALSE)</f>
        <v>207.68491</v>
      </c>
      <c r="I116" s="78">
        <f t="shared" si="8"/>
        <v>66791.467055999994</v>
      </c>
      <c r="J116">
        <f>VLOOKUP(A116,'BASE ARTICLE SAMUEL 25012023 v2'!$A$2:$H$1287,8,FALSE)</f>
        <v>118.477</v>
      </c>
      <c r="K116">
        <f t="shared" si="9"/>
        <v>38102.203199999996</v>
      </c>
      <c r="L116" s="88">
        <f t="shared" si="10"/>
        <v>28689.263855999998</v>
      </c>
      <c r="M116" s="69">
        <f t="shared" si="11"/>
        <v>0.42953486606224783</v>
      </c>
    </row>
    <row r="117" spans="1:13" ht="18" x14ac:dyDescent="0.25">
      <c r="A117" s="26" t="s">
        <v>2839</v>
      </c>
      <c r="B117" s="26" t="s">
        <v>2840</v>
      </c>
      <c r="C117" s="27">
        <v>1</v>
      </c>
      <c r="D117" s="78">
        <f>VLOOKUP(A117,'BASE ARTICLE SAMUEL 25012023 v1'!$A$2:$K$1287,10,FALSE)</f>
        <v>1700</v>
      </c>
      <c r="E117" s="78">
        <f t="shared" si="6"/>
        <v>1700</v>
      </c>
      <c r="F117" t="e">
        <f>VLOOKUP(A117,'STEEVE RESTITUTION'!$A$5:$R$576,12,FALSE)</f>
        <v>#N/A</v>
      </c>
      <c r="G117">
        <f t="shared" si="7"/>
        <v>1.2</v>
      </c>
      <c r="H117" s="78">
        <f>VLOOKUP(A117,'BASE ARTICLE SAMUEL 25012023 v2'!$A$2:$K$1287,11,FALSE)</f>
        <v>1559.50882</v>
      </c>
      <c r="I117" s="78">
        <f t="shared" si="8"/>
        <v>1871.410584</v>
      </c>
      <c r="J117">
        <f>VLOOKUP(A117,'BASE ARTICLE SAMUEL 25012023 v2'!$A$2:$H$1287,8,FALSE)</f>
        <v>819.35900000000004</v>
      </c>
      <c r="K117">
        <f t="shared" si="9"/>
        <v>983.23080000000004</v>
      </c>
      <c r="L117" s="88">
        <f t="shared" si="10"/>
        <v>888.17978399999993</v>
      </c>
      <c r="M117" s="69">
        <f t="shared" si="11"/>
        <v>0.47460444628969778</v>
      </c>
    </row>
    <row r="118" spans="1:13" ht="18" x14ac:dyDescent="0.25">
      <c r="A118" s="24" t="s">
        <v>2841</v>
      </c>
      <c r="B118" s="24" t="s">
        <v>2842</v>
      </c>
      <c r="C118" s="25">
        <v>1</v>
      </c>
      <c r="D118" s="78">
        <f>VLOOKUP(A118,'BASE ARTICLE SAMUEL 25012023 v1'!$A$2:$K$1287,10,FALSE)</f>
        <v>2105</v>
      </c>
      <c r="E118" s="78">
        <f t="shared" si="6"/>
        <v>2105</v>
      </c>
      <c r="G118">
        <f t="shared" si="7"/>
        <v>1.2</v>
      </c>
      <c r="H118" s="78">
        <f>VLOOKUP(A118,'BASE ARTICLE SAMUEL 25012023 v2'!$A$2:$K$1287,11,FALSE)</f>
        <v>2357.6000000000004</v>
      </c>
      <c r="I118" s="78">
        <f t="shared" si="8"/>
        <v>2829.1200000000003</v>
      </c>
      <c r="J118">
        <f>VLOOKUP(A118,'BASE ARTICLE SAMUEL 25012023 v2'!$A$2:$H$1287,8,FALSE)</f>
        <v>1289.7649999999999</v>
      </c>
      <c r="K118">
        <f t="shared" si="9"/>
        <v>1547.7179999999998</v>
      </c>
      <c r="L118" s="88">
        <f t="shared" si="10"/>
        <v>1281.4020000000005</v>
      </c>
      <c r="M118" s="69">
        <f t="shared" si="11"/>
        <v>0.45293306752629803</v>
      </c>
    </row>
    <row r="119" spans="1:13" ht="18" x14ac:dyDescent="0.25">
      <c r="A119" s="26" t="s">
        <v>2843</v>
      </c>
      <c r="B119" s="26" t="s">
        <v>2844</v>
      </c>
      <c r="C119" s="27">
        <v>1</v>
      </c>
      <c r="D119" s="78">
        <f>VLOOKUP(A119,'BASE ARTICLE SAMUEL 25012023 v1'!$A$2:$K$1287,10,FALSE)</f>
        <v>2150</v>
      </c>
      <c r="E119" s="78">
        <f t="shared" si="6"/>
        <v>2150</v>
      </c>
      <c r="G119">
        <f t="shared" si="7"/>
        <v>1.2</v>
      </c>
      <c r="H119" s="78">
        <f>VLOOKUP(A119,'BASE ARTICLE SAMUEL 25012023 v2'!$A$2:$K$1287,11,FALSE)</f>
        <v>2408.0000000000005</v>
      </c>
      <c r="I119" s="78">
        <f t="shared" si="8"/>
        <v>2889.6000000000004</v>
      </c>
      <c r="J119">
        <f>VLOOKUP(A119,'BASE ARTICLE SAMUEL 25012023 v2'!$A$2:$H$1287,8,FALSE)</f>
        <v>1347.7890000000002</v>
      </c>
      <c r="K119">
        <f t="shared" si="9"/>
        <v>1617.3468000000003</v>
      </c>
      <c r="L119" s="88">
        <f t="shared" si="10"/>
        <v>1272.2532000000001</v>
      </c>
      <c r="M119" s="69">
        <f t="shared" si="11"/>
        <v>0.44028696013289037</v>
      </c>
    </row>
    <row r="120" spans="1:13" ht="18" x14ac:dyDescent="0.25">
      <c r="A120" s="26" t="s">
        <v>2845</v>
      </c>
      <c r="B120" s="26" t="s">
        <v>2846</v>
      </c>
      <c r="C120" s="27">
        <v>1</v>
      </c>
      <c r="D120" s="78">
        <f>VLOOKUP(A120,'BASE ARTICLE SAMUEL 25012023 v1'!$A$2:$K$1287,10,FALSE)</f>
        <v>2415</v>
      </c>
      <c r="E120" s="78">
        <f t="shared" si="6"/>
        <v>2415</v>
      </c>
      <c r="G120">
        <f t="shared" si="7"/>
        <v>1.2</v>
      </c>
      <c r="H120" s="78">
        <f>VLOOKUP(A120,'BASE ARTICLE SAMUEL 25012023 v2'!$A$2:$K$1287,11,FALSE)</f>
        <v>2704.8</v>
      </c>
      <c r="I120" s="78">
        <f t="shared" si="8"/>
        <v>3245.76</v>
      </c>
      <c r="J120">
        <f>VLOOKUP(A120,'BASE ARTICLE SAMUEL 25012023 v2'!$A$2:$H$1287,8,FALSE)</f>
        <v>1460.1849999999997</v>
      </c>
      <c r="K120">
        <f t="shared" si="9"/>
        <v>1752.2219999999995</v>
      </c>
      <c r="L120" s="88">
        <f t="shared" si="10"/>
        <v>1493.5380000000007</v>
      </c>
      <c r="M120" s="69">
        <f t="shared" si="11"/>
        <v>0.46015047323277153</v>
      </c>
    </row>
    <row r="121" spans="1:13" ht="18" x14ac:dyDescent="0.25">
      <c r="A121" s="26" t="s">
        <v>2847</v>
      </c>
      <c r="B121" s="26" t="s">
        <v>2848</v>
      </c>
      <c r="C121" s="27">
        <v>1</v>
      </c>
      <c r="D121" s="78">
        <f>VLOOKUP(A121,'BASE ARTICLE SAMUEL 25012023 v1'!$A$2:$K$1287,10,FALSE)</f>
        <v>2515</v>
      </c>
      <c r="E121" s="78">
        <f t="shared" si="6"/>
        <v>2515</v>
      </c>
      <c r="G121">
        <f t="shared" si="7"/>
        <v>1.2</v>
      </c>
      <c r="H121" s="78">
        <f>VLOOKUP(A121,'BASE ARTICLE SAMUEL 25012023 v2'!$A$2:$K$1287,11,FALSE)</f>
        <v>2816.8</v>
      </c>
      <c r="I121" s="78">
        <f t="shared" si="8"/>
        <v>3380.1600000000003</v>
      </c>
      <c r="J121">
        <f>VLOOKUP(A121,'BASE ARTICLE SAMUEL 25012023 v2'!$A$2:$H$1287,8,FALSE)</f>
        <v>1466.25</v>
      </c>
      <c r="K121">
        <f t="shared" si="9"/>
        <v>1759.5</v>
      </c>
      <c r="L121" s="88">
        <f t="shared" si="10"/>
        <v>1620.6600000000003</v>
      </c>
      <c r="M121" s="69">
        <f t="shared" si="11"/>
        <v>0.47946251065038348</v>
      </c>
    </row>
    <row r="122" spans="1:13" ht="18" x14ac:dyDescent="0.25">
      <c r="A122" s="24" t="s">
        <v>2849</v>
      </c>
      <c r="B122" s="24" t="s">
        <v>2850</v>
      </c>
      <c r="C122" s="25">
        <v>2</v>
      </c>
      <c r="D122" s="78">
        <f>VLOOKUP(A122,'BASE ARTICLE SAMUEL 25012023 v1'!$A$2:$K$1287,10,FALSE)</f>
        <v>2165</v>
      </c>
      <c r="E122" s="78">
        <f t="shared" si="6"/>
        <v>4330</v>
      </c>
      <c r="G122">
        <f t="shared" si="7"/>
        <v>2.4</v>
      </c>
      <c r="H122" s="78">
        <f>VLOOKUP(A122,'BASE ARTICLE SAMUEL 25012023 v2'!$A$2:$K$1287,11,FALSE)</f>
        <v>2424.8000000000002</v>
      </c>
      <c r="I122" s="78">
        <f t="shared" si="8"/>
        <v>5819.52</v>
      </c>
      <c r="J122">
        <f>VLOOKUP(A122,'BASE ARTICLE SAMUEL 25012023 v2'!$A$2:$H$1287,8,FALSE)</f>
        <v>1539.8360000000002</v>
      </c>
      <c r="K122">
        <f t="shared" si="9"/>
        <v>3695.6064000000006</v>
      </c>
      <c r="L122" s="88">
        <f t="shared" si="10"/>
        <v>2123.9135999999999</v>
      </c>
      <c r="M122" s="69">
        <f t="shared" si="11"/>
        <v>0.36496370834708014</v>
      </c>
    </row>
    <row r="123" spans="1:13" ht="18" x14ac:dyDescent="0.25">
      <c r="A123" s="26" t="s">
        <v>2851</v>
      </c>
      <c r="B123" s="26" t="s">
        <v>2852</v>
      </c>
      <c r="C123" s="27">
        <v>20</v>
      </c>
      <c r="D123" s="78">
        <f>VLOOKUP(A123,'BASE ARTICLE SAMUEL 25012023 v1'!$A$2:$K$1287,10,FALSE)</f>
        <v>2000</v>
      </c>
      <c r="E123" s="78">
        <f t="shared" si="6"/>
        <v>40000</v>
      </c>
      <c r="G123">
        <f t="shared" si="7"/>
        <v>24</v>
      </c>
      <c r="H123" s="78">
        <f>VLOOKUP(A123,'BASE ARTICLE SAMUEL 25012023 v2'!$A$2:$K$1287,11,FALSE)</f>
        <v>2240</v>
      </c>
      <c r="I123" s="78">
        <f t="shared" si="8"/>
        <v>53760</v>
      </c>
      <c r="J123">
        <f>VLOOKUP(A123,'BASE ARTICLE SAMUEL 25012023 v2'!$A$2:$H$1287,8,FALSE)</f>
        <v>1429.836</v>
      </c>
      <c r="K123">
        <f t="shared" si="9"/>
        <v>34316.063999999998</v>
      </c>
      <c r="L123" s="88">
        <f t="shared" si="10"/>
        <v>19443.936000000002</v>
      </c>
      <c r="M123" s="69">
        <f t="shared" si="11"/>
        <v>0.36168035714285718</v>
      </c>
    </row>
    <row r="124" spans="1:13" ht="18" x14ac:dyDescent="0.25">
      <c r="A124" s="24" t="s">
        <v>2853</v>
      </c>
      <c r="B124" s="24" t="s">
        <v>2854</v>
      </c>
      <c r="C124" s="25">
        <v>7</v>
      </c>
      <c r="D124" s="78">
        <f>VLOOKUP(A124,'BASE ARTICLE SAMUEL 25012023 v1'!$A$2:$K$1287,10,FALSE)</f>
        <v>2100</v>
      </c>
      <c r="E124" s="78">
        <f t="shared" si="6"/>
        <v>14700</v>
      </c>
      <c r="G124">
        <f t="shared" si="7"/>
        <v>8.4</v>
      </c>
      <c r="H124" s="78">
        <f>VLOOKUP(A124,'BASE ARTICLE SAMUEL 25012023 v2'!$A$2:$K$1287,11,FALSE)</f>
        <v>2352</v>
      </c>
      <c r="I124" s="78">
        <f t="shared" si="8"/>
        <v>19756.8</v>
      </c>
      <c r="J124">
        <f>VLOOKUP(A124,'BASE ARTICLE SAMUEL 25012023 v2'!$A$2:$H$1287,8,FALSE)</f>
        <v>1433.0360000000001</v>
      </c>
      <c r="K124">
        <f t="shared" si="9"/>
        <v>12037.502400000001</v>
      </c>
      <c r="L124" s="88">
        <f t="shared" si="10"/>
        <v>7719.2975999999981</v>
      </c>
      <c r="M124" s="69">
        <f t="shared" si="11"/>
        <v>0.39071598639455773</v>
      </c>
    </row>
    <row r="125" spans="1:13" ht="18" x14ac:dyDescent="0.25">
      <c r="A125" s="26" t="s">
        <v>2855</v>
      </c>
      <c r="B125" s="26" t="s">
        <v>2856</v>
      </c>
      <c r="C125" s="27">
        <v>8</v>
      </c>
      <c r="D125" s="78">
        <f>VLOOKUP(A125,'BASE ARTICLE SAMUEL 25012023 v1'!$A$2:$K$1287,10,FALSE)</f>
        <v>566.25</v>
      </c>
      <c r="E125" s="78">
        <f t="shared" si="6"/>
        <v>4530</v>
      </c>
      <c r="F125" t="e">
        <f>VLOOKUP(A125,'STEEVE RESTITUTION'!$A$5:$R$576,12,FALSE)</f>
        <v>#N/A</v>
      </c>
      <c r="G125">
        <f t="shared" si="7"/>
        <v>9.6</v>
      </c>
      <c r="H125" s="78">
        <f>VLOOKUP(A125,'BASE ARTICLE SAMUEL 25012023 v2'!$A$2:$K$1287,11,FALSE)</f>
        <v>566.24750000000006</v>
      </c>
      <c r="I125" s="78">
        <f t="shared" si="8"/>
        <v>5435.9760000000006</v>
      </c>
      <c r="J125">
        <f>VLOOKUP(A125,'BASE ARTICLE SAMUEL 25012023 v2'!$A$2:$H$1287,8,FALSE)</f>
        <v>425.75</v>
      </c>
      <c r="K125">
        <f t="shared" si="9"/>
        <v>4087.2</v>
      </c>
      <c r="L125" s="88">
        <f t="shared" si="10"/>
        <v>1348.7760000000007</v>
      </c>
      <c r="M125" s="69">
        <f t="shared" si="11"/>
        <v>0.24812030075187982</v>
      </c>
    </row>
    <row r="126" spans="1:13" x14ac:dyDescent="0.25">
      <c r="A126" s="24" t="s">
        <v>2857</v>
      </c>
      <c r="B126" s="24" t="s">
        <v>2858</v>
      </c>
      <c r="C126" s="25">
        <v>12</v>
      </c>
      <c r="D126" s="78">
        <f>VLOOKUP(A126,'BASE ARTICLE SAMUEL 25012023 v1'!$A$2:$K$1287,10,FALSE)</f>
        <v>14.38</v>
      </c>
      <c r="E126" s="78">
        <f t="shared" si="6"/>
        <v>172.56</v>
      </c>
      <c r="G126">
        <f t="shared" si="7"/>
        <v>14.399999999999999</v>
      </c>
      <c r="H126" s="78">
        <f>VLOOKUP(A126,'BASE ARTICLE SAMUEL 25012023 v2'!$A$2:$K$1287,11,FALSE)</f>
        <v>15.706</v>
      </c>
      <c r="I126" s="78">
        <f t="shared" si="8"/>
        <v>226.16639999999998</v>
      </c>
      <c r="J126">
        <f>VLOOKUP(A126,'BASE ARTICLE SAMUEL 25012023 v2'!$A$2:$H$1287,8,FALSE)</f>
        <v>7.8529999999999998</v>
      </c>
      <c r="K126">
        <f t="shared" si="9"/>
        <v>113.08319999999999</v>
      </c>
      <c r="L126" s="88">
        <f t="shared" si="10"/>
        <v>113.08319999999999</v>
      </c>
      <c r="M126" s="69">
        <f t="shared" si="11"/>
        <v>0.5</v>
      </c>
    </row>
    <row r="127" spans="1:13" x14ac:dyDescent="0.25">
      <c r="A127" s="26" t="s">
        <v>2859</v>
      </c>
      <c r="B127" s="26" t="s">
        <v>2860</v>
      </c>
      <c r="C127" s="27">
        <v>58</v>
      </c>
      <c r="D127" s="78">
        <f>VLOOKUP(A127,'BASE ARTICLE SAMUEL 25012023 v1'!$A$2:$K$1287,10,FALSE)</f>
        <v>11.33</v>
      </c>
      <c r="E127" s="78">
        <f t="shared" si="6"/>
        <v>657.14</v>
      </c>
      <c r="G127">
        <f t="shared" si="7"/>
        <v>69.599999999999994</v>
      </c>
      <c r="H127" s="78">
        <f>VLOOKUP(A127,'BASE ARTICLE SAMUEL 25012023 v2'!$A$2:$K$1287,11,FALSE)</f>
        <v>11.32</v>
      </c>
      <c r="I127" s="78">
        <f t="shared" si="8"/>
        <v>787.87199999999996</v>
      </c>
      <c r="J127">
        <f>VLOOKUP(A127,'BASE ARTICLE SAMUEL 25012023 v2'!$A$2:$H$1287,8,FALSE)</f>
        <v>5.66</v>
      </c>
      <c r="K127">
        <f t="shared" si="9"/>
        <v>393.93599999999998</v>
      </c>
      <c r="L127" s="88">
        <f t="shared" si="10"/>
        <v>393.93599999999998</v>
      </c>
      <c r="M127" s="69">
        <f t="shared" si="11"/>
        <v>0.5</v>
      </c>
    </row>
    <row r="128" spans="1:13" x14ac:dyDescent="0.25">
      <c r="A128" s="24" t="s">
        <v>2861</v>
      </c>
      <c r="B128" s="24" t="s">
        <v>2862</v>
      </c>
      <c r="C128" s="25">
        <v>22</v>
      </c>
      <c r="D128" s="78">
        <f>VLOOKUP(A128,'BASE ARTICLE SAMUEL 25012023 v1'!$A$2:$K$1287,10,FALSE)</f>
        <v>86.46</v>
      </c>
      <c r="E128" s="78">
        <f t="shared" si="6"/>
        <v>1902.12</v>
      </c>
      <c r="G128">
        <f t="shared" si="7"/>
        <v>26.4</v>
      </c>
      <c r="H128" s="78">
        <f>VLOOKUP(A128,'BASE ARTICLE SAMUEL 25012023 v2'!$A$2:$K$1287,11,FALSE)</f>
        <v>86.459000000000003</v>
      </c>
      <c r="I128" s="78">
        <f t="shared" si="8"/>
        <v>2282.5176000000001</v>
      </c>
      <c r="J128">
        <f>VLOOKUP(A128,'BASE ARTICLE SAMUEL 25012023 v2'!$A$2:$H$1287,8,FALSE)</f>
        <v>55.78</v>
      </c>
      <c r="K128">
        <f t="shared" si="9"/>
        <v>1472.5919999999999</v>
      </c>
      <c r="L128" s="88">
        <f t="shared" si="10"/>
        <v>809.92560000000026</v>
      </c>
      <c r="M128" s="69">
        <f t="shared" si="11"/>
        <v>0.35483870967741943</v>
      </c>
    </row>
    <row r="129" spans="1:13" x14ac:dyDescent="0.25">
      <c r="A129" s="26" t="s">
        <v>2863</v>
      </c>
      <c r="B129" s="26" t="s">
        <v>2864</v>
      </c>
      <c r="C129" s="27">
        <v>4</v>
      </c>
      <c r="D129" s="78">
        <f>VLOOKUP(A129,'BASE ARTICLE SAMUEL 25012023 v1'!$A$2:$K$1287,10,FALSE)</f>
        <v>109.04</v>
      </c>
      <c r="E129" s="78">
        <f t="shared" si="6"/>
        <v>436.16</v>
      </c>
      <c r="G129">
        <f t="shared" si="7"/>
        <v>4.8</v>
      </c>
      <c r="H129" s="78">
        <f>VLOOKUP(A129,'BASE ARTICLE SAMUEL 25012023 v2'!$A$2:$K$1287,11,FALSE)</f>
        <v>109.04249999999999</v>
      </c>
      <c r="I129" s="78">
        <f t="shared" si="8"/>
        <v>523.40399999999988</v>
      </c>
      <c r="J129">
        <f>VLOOKUP(A129,'BASE ARTICLE SAMUEL 25012023 v2'!$A$2:$H$1287,8,FALSE)</f>
        <v>70.349999999999994</v>
      </c>
      <c r="K129">
        <f t="shared" si="9"/>
        <v>337.67999999999995</v>
      </c>
      <c r="L129" s="88">
        <f t="shared" si="10"/>
        <v>185.72399999999993</v>
      </c>
      <c r="M129" s="69">
        <f t="shared" si="11"/>
        <v>0.35483870967741932</v>
      </c>
    </row>
    <row r="130" spans="1:13" x14ac:dyDescent="0.25">
      <c r="A130" s="24" t="s">
        <v>2865</v>
      </c>
      <c r="B130" s="24" t="s">
        <v>2866</v>
      </c>
      <c r="C130" s="25">
        <v>344</v>
      </c>
      <c r="D130" s="78">
        <f>VLOOKUP(A130,'BASE ARTICLE SAMUEL 25012023 v1'!$A$2:$K$1287,10,FALSE)</f>
        <v>23.95</v>
      </c>
      <c r="E130" s="78">
        <f t="shared" ref="E130:E193" si="12">+C130*D130</f>
        <v>8238.7999999999993</v>
      </c>
      <c r="G130">
        <f t="shared" ref="G130:G193" si="13">C130*1.2</f>
        <v>412.8</v>
      </c>
      <c r="H130" s="78">
        <f>VLOOKUP(A130,'BASE ARTICLE SAMUEL 25012023 v2'!$A$2:$K$1287,11,FALSE)</f>
        <v>23.855000000000004</v>
      </c>
      <c r="I130" s="78">
        <f t="shared" ref="I130:I193" si="14">+G130*H130</f>
        <v>9847.3440000000028</v>
      </c>
      <c r="J130">
        <f>VLOOKUP(A130,'BASE ARTICLE SAMUEL 25012023 v2'!$A$2:$H$1287,8,FALSE)</f>
        <v>18.350000000000001</v>
      </c>
      <c r="K130">
        <f t="shared" ref="K130:K193" si="15">G130*J130</f>
        <v>7574.880000000001</v>
      </c>
      <c r="L130" s="88">
        <f t="shared" ref="L130:L193" si="16">I130-K130</f>
        <v>2272.4640000000018</v>
      </c>
      <c r="M130" s="69">
        <f t="shared" ref="M130:M193" si="17">L130/I130</f>
        <v>0.23076923076923089</v>
      </c>
    </row>
    <row r="131" spans="1:13" x14ac:dyDescent="0.25">
      <c r="A131" s="26" t="s">
        <v>2867</v>
      </c>
      <c r="B131" s="26" t="s">
        <v>2868</v>
      </c>
      <c r="C131" s="27">
        <v>108</v>
      </c>
      <c r="D131" s="78">
        <f>VLOOKUP(A131,'BASE ARTICLE SAMUEL 25012023 v1'!$A$2:$K$1287,10,FALSE)</f>
        <v>29.6</v>
      </c>
      <c r="E131" s="78">
        <f t="shared" si="12"/>
        <v>3196.8</v>
      </c>
      <c r="G131">
        <f t="shared" si="13"/>
        <v>129.6</v>
      </c>
      <c r="H131" s="78">
        <f>VLOOKUP(A131,'BASE ARTICLE SAMUEL 25012023 v2'!$A$2:$K$1287,11,FALSE)</f>
        <v>29.822000000000003</v>
      </c>
      <c r="I131" s="78">
        <f t="shared" si="14"/>
        <v>3864.9312</v>
      </c>
      <c r="J131">
        <f>VLOOKUP(A131,'BASE ARTICLE SAMUEL 25012023 v2'!$A$2:$H$1287,8,FALSE)</f>
        <v>22.94</v>
      </c>
      <c r="K131">
        <f t="shared" si="15"/>
        <v>2973.0239999999999</v>
      </c>
      <c r="L131" s="88">
        <f t="shared" si="16"/>
        <v>891.9072000000001</v>
      </c>
      <c r="M131" s="69">
        <f t="shared" si="17"/>
        <v>0.23076923076923081</v>
      </c>
    </row>
    <row r="132" spans="1:13" x14ac:dyDescent="0.25">
      <c r="A132" s="24" t="s">
        <v>2869</v>
      </c>
      <c r="B132" s="24" t="s">
        <v>2870</v>
      </c>
      <c r="C132" s="25">
        <v>280</v>
      </c>
      <c r="D132" s="78">
        <f>VLOOKUP(A132,'BASE ARTICLE SAMUEL 25012023 v1'!$A$2:$K$1287,10,FALSE)</f>
        <v>2.7</v>
      </c>
      <c r="E132" s="78">
        <f t="shared" si="12"/>
        <v>756</v>
      </c>
      <c r="G132">
        <f t="shared" si="13"/>
        <v>336</v>
      </c>
      <c r="H132" s="78">
        <f>VLOOKUP(A132,'BASE ARTICLE SAMUEL 25012023 v2'!$A$2:$K$1287,11,FALSE)</f>
        <v>2.6999999999999997</v>
      </c>
      <c r="I132" s="78">
        <f t="shared" si="14"/>
        <v>907.19999999999993</v>
      </c>
      <c r="J132">
        <f>VLOOKUP(A132,'BASE ARTICLE SAMUEL 25012023 v2'!$A$2:$H$1287,8,FALSE)</f>
        <v>1.2</v>
      </c>
      <c r="K132">
        <f t="shared" si="15"/>
        <v>403.2</v>
      </c>
      <c r="L132" s="88">
        <f t="shared" si="16"/>
        <v>503.99999999999994</v>
      </c>
      <c r="M132" s="69">
        <f t="shared" si="17"/>
        <v>0.55555555555555558</v>
      </c>
    </row>
    <row r="133" spans="1:13" x14ac:dyDescent="0.25">
      <c r="A133" s="26" t="s">
        <v>2871</v>
      </c>
      <c r="B133" s="26" t="s">
        <v>2872</v>
      </c>
      <c r="C133" s="27">
        <v>50</v>
      </c>
      <c r="D133" s="78">
        <f>VLOOKUP(A133,'BASE ARTICLE SAMUEL 25012023 v1'!$A$2:$K$1287,10,FALSE)</f>
        <v>0.11</v>
      </c>
      <c r="E133" s="78">
        <f t="shared" si="12"/>
        <v>5.5</v>
      </c>
      <c r="F133" t="e">
        <f>VLOOKUP(A133,'STEEVE RESTITUTION'!$A$5:$R$576,12,FALSE)</f>
        <v>#N/A</v>
      </c>
      <c r="G133">
        <f t="shared" si="13"/>
        <v>60</v>
      </c>
      <c r="H133" s="78">
        <f>VLOOKUP(A133,'BASE ARTICLE SAMUEL 25012023 v2'!$A$2:$K$1287,11,FALSE)</f>
        <v>0.11200000000000002</v>
      </c>
      <c r="I133" s="78">
        <f t="shared" si="14"/>
        <v>6.7200000000000006</v>
      </c>
      <c r="J133">
        <f>VLOOKUP(A133,'BASE ARTICLE SAMUEL 25012023 v2'!$A$2:$H$1287,8,FALSE)</f>
        <v>7.0000000000000007E-2</v>
      </c>
      <c r="K133">
        <f t="shared" si="15"/>
        <v>4.2</v>
      </c>
      <c r="L133" s="88">
        <f t="shared" si="16"/>
        <v>2.5200000000000005</v>
      </c>
      <c r="M133" s="69">
        <f t="shared" si="17"/>
        <v>0.37500000000000006</v>
      </c>
    </row>
    <row r="134" spans="1:13" ht="18" x14ac:dyDescent="0.25">
      <c r="A134" s="24" t="s">
        <v>2873</v>
      </c>
      <c r="B134" s="24" t="s">
        <v>2874</v>
      </c>
      <c r="C134" s="25">
        <v>13</v>
      </c>
      <c r="D134" s="78">
        <f>VLOOKUP(A134,'BASE ARTICLE SAMUEL 25012023 v1'!$A$2:$K$1287,10,FALSE)</f>
        <v>466.99</v>
      </c>
      <c r="E134" s="78">
        <f t="shared" si="12"/>
        <v>6070.87</v>
      </c>
      <c r="G134">
        <f t="shared" si="13"/>
        <v>15.6</v>
      </c>
      <c r="H134" s="78">
        <f>VLOOKUP(A134,'BASE ARTICLE SAMUEL 25012023 v2'!$A$2:$K$1287,11,FALSE)</f>
        <v>485.03269</v>
      </c>
      <c r="I134" s="78">
        <f t="shared" si="14"/>
        <v>7566.5099639999999</v>
      </c>
      <c r="J134">
        <f>VLOOKUP(A134,'BASE ARTICLE SAMUEL 25012023 v2'!$A$2:$H$1287,8,FALSE)</f>
        <v>295.47499999999997</v>
      </c>
      <c r="K134">
        <f t="shared" si="15"/>
        <v>4609.4099999999989</v>
      </c>
      <c r="L134" s="88">
        <f t="shared" si="16"/>
        <v>2957.0999640000009</v>
      </c>
      <c r="M134" s="69">
        <f t="shared" si="17"/>
        <v>0.39081425625147054</v>
      </c>
    </row>
    <row r="135" spans="1:13" ht="18" x14ac:dyDescent="0.25">
      <c r="A135" s="26" t="s">
        <v>2875</v>
      </c>
      <c r="B135" s="26" t="s">
        <v>2876</v>
      </c>
      <c r="C135" s="27">
        <v>2</v>
      </c>
      <c r="D135" s="78">
        <f>VLOOKUP(A135,'BASE ARTICLE SAMUEL 25012023 v1'!$A$2:$K$1287,10,FALSE)</f>
        <v>656.69</v>
      </c>
      <c r="E135" s="78">
        <f t="shared" si="12"/>
        <v>1313.38</v>
      </c>
      <c r="G135">
        <f t="shared" si="13"/>
        <v>2.4</v>
      </c>
      <c r="H135" s="78">
        <f>VLOOKUP(A135,'BASE ARTICLE SAMUEL 25012023 v2'!$A$2:$K$1287,11,FALSE)</f>
        <v>628.77343999999994</v>
      </c>
      <c r="I135" s="78">
        <f t="shared" si="14"/>
        <v>1509.0562559999998</v>
      </c>
      <c r="J135">
        <f>VLOOKUP(A135,'BASE ARTICLE SAMUEL 25012023 v2'!$A$2:$H$1287,8,FALSE)</f>
        <v>396.108</v>
      </c>
      <c r="K135">
        <f t="shared" si="15"/>
        <v>950.65919999999994</v>
      </c>
      <c r="L135" s="88">
        <f t="shared" si="16"/>
        <v>558.39705599999991</v>
      </c>
      <c r="M135" s="69">
        <f t="shared" si="17"/>
        <v>0.37003064251568896</v>
      </c>
    </row>
    <row r="136" spans="1:13" ht="18" x14ac:dyDescent="0.25">
      <c r="A136" s="24" t="s">
        <v>2877</v>
      </c>
      <c r="B136" s="24" t="s">
        <v>2878</v>
      </c>
      <c r="C136" s="25">
        <v>27</v>
      </c>
      <c r="D136" s="78">
        <f>VLOOKUP(A136,'BASE ARTICLE SAMUEL 25012023 v1'!$A$2:$K$1287,10,FALSE)</f>
        <v>525.6</v>
      </c>
      <c r="E136" s="78">
        <f t="shared" si="12"/>
        <v>14191.2</v>
      </c>
      <c r="G136">
        <f t="shared" si="13"/>
        <v>32.4</v>
      </c>
      <c r="H136" s="78">
        <f>VLOOKUP(A136,'BASE ARTICLE SAMUEL 25012023 v2'!$A$2:$K$1287,11,FALSE)</f>
        <v>546.75236200000006</v>
      </c>
      <c r="I136" s="78">
        <f t="shared" si="14"/>
        <v>17714.776528800001</v>
      </c>
      <c r="J136">
        <f>VLOOKUP(A136,'BASE ARTICLE SAMUEL 25012023 v2'!$A$2:$H$1287,8,FALSE)</f>
        <v>335.53779999999995</v>
      </c>
      <c r="K136">
        <f t="shared" si="15"/>
        <v>10871.424719999997</v>
      </c>
      <c r="L136" s="88">
        <f t="shared" si="16"/>
        <v>6843.3518088000037</v>
      </c>
      <c r="M136" s="69">
        <f t="shared" si="17"/>
        <v>0.38630754374317655</v>
      </c>
    </row>
    <row r="137" spans="1:13" ht="18" x14ac:dyDescent="0.25">
      <c r="A137" s="77" t="s">
        <v>2334</v>
      </c>
      <c r="B137" s="26" t="s">
        <v>2879</v>
      </c>
      <c r="C137" s="27">
        <v>3</v>
      </c>
      <c r="D137" s="78">
        <f>VLOOKUP(A137,'BASE ARTICLE SAMUEL 25012023 v1'!$A$2:$K$1287,10,FALSE)</f>
        <v>715.3</v>
      </c>
      <c r="E137" s="78">
        <f t="shared" si="12"/>
        <v>2145.8999999999996</v>
      </c>
      <c r="G137">
        <f t="shared" si="13"/>
        <v>3.5999999999999996</v>
      </c>
      <c r="H137" s="78">
        <f>VLOOKUP(A137,'BASE ARTICLE SAMUEL 25012023 v2'!$A$2:$K$1287,11,FALSE)</f>
        <v>638.79611200000011</v>
      </c>
      <c r="I137" s="78">
        <f t="shared" si="14"/>
        <v>2299.6660032</v>
      </c>
      <c r="J137">
        <f>VLOOKUP(A137,'BASE ARTICLE SAMUEL 25012023 v2'!$A$2:$H$1287,8,FALSE)</f>
        <v>401.71080000000006</v>
      </c>
      <c r="K137">
        <f t="shared" si="15"/>
        <v>1446.1588800000002</v>
      </c>
      <c r="L137" s="88">
        <f t="shared" si="16"/>
        <v>853.5071231999998</v>
      </c>
      <c r="M137" s="69">
        <f t="shared" si="17"/>
        <v>0.37114394960500313</v>
      </c>
    </row>
    <row r="138" spans="1:13" ht="18" x14ac:dyDescent="0.25">
      <c r="A138" s="24" t="s">
        <v>2880</v>
      </c>
      <c r="B138" s="24" t="s">
        <v>2881</v>
      </c>
      <c r="C138" s="25">
        <v>6</v>
      </c>
      <c r="D138" s="78">
        <f>VLOOKUP(A138,'BASE ARTICLE SAMUEL 25012023 v1'!$A$2:$K$1287,10,FALSE)</f>
        <v>296.798</v>
      </c>
      <c r="E138" s="78">
        <f t="shared" si="12"/>
        <v>1780.788</v>
      </c>
      <c r="F138" t="e">
        <f>VLOOKUP(A138,'STEEVE RESTITUTION'!$A$5:$R$576,12,FALSE)</f>
        <v>#N/A</v>
      </c>
      <c r="G138">
        <f t="shared" si="13"/>
        <v>7.1999999999999993</v>
      </c>
      <c r="H138" s="78">
        <f>VLOOKUP(A138,'BASE ARTICLE SAMUEL 25012023 v2'!$A$2:$K$1287,11,FALSE)</f>
        <v>373.97236200000003</v>
      </c>
      <c r="I138" s="78">
        <f t="shared" si="14"/>
        <v>2692.6010064000002</v>
      </c>
      <c r="J138">
        <f>VLOOKUP(A138,'BASE ARTICLE SAMUEL 25012023 v2'!$A$2:$H$1287,8,FALSE)</f>
        <v>205.17779999999996</v>
      </c>
      <c r="K138">
        <f t="shared" si="15"/>
        <v>1477.2801599999996</v>
      </c>
      <c r="L138" s="88">
        <f t="shared" si="16"/>
        <v>1215.3208464000006</v>
      </c>
      <c r="M138" s="69">
        <f t="shared" si="17"/>
        <v>0.45135571275184255</v>
      </c>
    </row>
    <row r="139" spans="1:13" ht="18" x14ac:dyDescent="0.25">
      <c r="A139" s="26" t="s">
        <v>2882</v>
      </c>
      <c r="B139" s="26" t="s">
        <v>2883</v>
      </c>
      <c r="C139" s="27">
        <v>6</v>
      </c>
      <c r="D139" s="78">
        <f>VLOOKUP(A139,'BASE ARTICLE SAMUEL 25012023 v1'!$A$2:$K$1287,10,FALSE)</f>
        <v>473.93</v>
      </c>
      <c r="E139" s="78">
        <f t="shared" si="12"/>
        <v>2843.58</v>
      </c>
      <c r="F139" t="e">
        <f>VLOOKUP(A139,'STEEVE RESTITUTION'!$A$5:$R$576,12,FALSE)</f>
        <v>#N/A</v>
      </c>
      <c r="G139">
        <f t="shared" si="13"/>
        <v>7.1999999999999993</v>
      </c>
      <c r="H139" s="78">
        <f>VLOOKUP(A139,'BASE ARTICLE SAMUEL 25012023 v2'!$A$2:$K$1287,11,FALSE)</f>
        <v>522.732034</v>
      </c>
      <c r="I139" s="78">
        <f t="shared" si="14"/>
        <v>3763.6706447999995</v>
      </c>
      <c r="J139">
        <f>VLOOKUP(A139,'BASE ARTICLE SAMUEL 25012023 v2'!$A$2:$H$1287,8,FALSE)</f>
        <v>295.44060000000002</v>
      </c>
      <c r="K139">
        <f t="shared" si="15"/>
        <v>2127.1723200000001</v>
      </c>
      <c r="L139" s="88">
        <f t="shared" si="16"/>
        <v>1636.4983247999994</v>
      </c>
      <c r="M139" s="69">
        <f t="shared" si="17"/>
        <v>0.43481443496152744</v>
      </c>
    </row>
    <row r="140" spans="1:13" ht="18" x14ac:dyDescent="0.25">
      <c r="A140" s="24" t="s">
        <v>2884</v>
      </c>
      <c r="B140" s="24" t="s">
        <v>2885</v>
      </c>
      <c r="C140" s="25">
        <v>4</v>
      </c>
      <c r="D140" s="78">
        <f>VLOOKUP(A140,'BASE ARTICLE SAMUEL 25012023 v1'!$A$2:$K$1287,10,FALSE)</f>
        <v>568.79999999999995</v>
      </c>
      <c r="E140" s="78">
        <f t="shared" si="12"/>
        <v>2275.1999999999998</v>
      </c>
      <c r="G140">
        <f t="shared" si="13"/>
        <v>4.8</v>
      </c>
      <c r="H140" s="78">
        <f>VLOOKUP(A140,'BASE ARTICLE SAMUEL 25012023 v2'!$A$2:$K$1287,11,FALSE)</f>
        <v>624.160258</v>
      </c>
      <c r="I140" s="78">
        <f t="shared" si="14"/>
        <v>2995.9692384</v>
      </c>
      <c r="J140">
        <f>VLOOKUP(A140,'BASE ARTICLE SAMUEL 25012023 v2'!$A$2:$H$1287,8,FALSE)</f>
        <v>362.69820000000004</v>
      </c>
      <c r="K140">
        <f t="shared" si="15"/>
        <v>1740.9513600000002</v>
      </c>
      <c r="L140" s="88">
        <f t="shared" si="16"/>
        <v>1255.0178783999997</v>
      </c>
      <c r="M140" s="69">
        <f t="shared" si="17"/>
        <v>0.41890212433230561</v>
      </c>
    </row>
    <row r="141" spans="1:13" ht="18" x14ac:dyDescent="0.25">
      <c r="A141" s="26" t="s">
        <v>2886</v>
      </c>
      <c r="B141" s="26" t="s">
        <v>2887</v>
      </c>
      <c r="C141" s="27">
        <v>2</v>
      </c>
      <c r="D141" s="78">
        <f>VLOOKUP(A141,'BASE ARTICLE SAMUEL 25012023 v1'!$A$2:$K$1287,10,FALSE)</f>
        <v>392.27</v>
      </c>
      <c r="E141" s="78">
        <f t="shared" si="12"/>
        <v>784.54</v>
      </c>
      <c r="F141" t="e">
        <f>VLOOKUP(A141,'STEEVE RESTITUTION'!$A$5:$R$576,12,FALSE)</f>
        <v>#N/A</v>
      </c>
      <c r="G141">
        <f t="shared" si="13"/>
        <v>2.4</v>
      </c>
      <c r="H141" s="78">
        <f>VLOOKUP(A141,'BASE ARTICLE SAMUEL 25012023 v2'!$A$2:$K$1287,11,FALSE)</f>
        <v>490.06525800000003</v>
      </c>
      <c r="I141" s="78">
        <f t="shared" si="14"/>
        <v>1176.1566192</v>
      </c>
      <c r="J141">
        <f>VLOOKUP(A141,'BASE ARTICLE SAMUEL 25012023 v2'!$A$2:$H$1287,8,FALSE)</f>
        <v>273.12819999999999</v>
      </c>
      <c r="K141">
        <f t="shared" si="15"/>
        <v>655.50767999999994</v>
      </c>
      <c r="L141" s="88">
        <f t="shared" si="16"/>
        <v>520.64893920000009</v>
      </c>
      <c r="M141" s="69">
        <f t="shared" si="17"/>
        <v>0.44266973522126318</v>
      </c>
    </row>
    <row r="142" spans="1:13" ht="18" x14ac:dyDescent="0.25">
      <c r="A142" s="24" t="s">
        <v>2888</v>
      </c>
      <c r="B142" s="24" t="s">
        <v>2889</v>
      </c>
      <c r="C142" s="25">
        <v>11</v>
      </c>
      <c r="D142" s="78">
        <f>VLOOKUP(A142,'BASE ARTICLE SAMUEL 25012023 v1'!$A$2:$K$1287,10,FALSE)</f>
        <v>568.79999999999995</v>
      </c>
      <c r="E142" s="78">
        <f t="shared" si="12"/>
        <v>6256.7999999999993</v>
      </c>
      <c r="G142">
        <f t="shared" si="13"/>
        <v>13.2</v>
      </c>
      <c r="H142" s="78">
        <f>VLOOKUP(A142,'BASE ARTICLE SAMUEL 25012023 v2'!$A$2:$K$1287,11,FALSE)</f>
        <v>627.72492999999997</v>
      </c>
      <c r="I142" s="78">
        <f t="shared" si="14"/>
        <v>8285.9690759999994</v>
      </c>
      <c r="J142">
        <f>VLOOKUP(A142,'BASE ARTICLE SAMUEL 25012023 v2'!$A$2:$H$1287,8,FALSE)</f>
        <v>363.99099999999999</v>
      </c>
      <c r="K142">
        <f t="shared" si="15"/>
        <v>4804.6812</v>
      </c>
      <c r="L142" s="88">
        <f t="shared" si="16"/>
        <v>3481.2878759999994</v>
      </c>
      <c r="M142" s="69">
        <f t="shared" si="17"/>
        <v>0.42014251369624583</v>
      </c>
    </row>
    <row r="143" spans="1:13" ht="18" x14ac:dyDescent="0.25">
      <c r="A143" s="26" t="s">
        <v>2890</v>
      </c>
      <c r="B143" s="26" t="s">
        <v>2891</v>
      </c>
      <c r="C143" s="27">
        <v>5</v>
      </c>
      <c r="D143" s="78">
        <f>VLOOKUP(A143,'BASE ARTICLE SAMUEL 25012023 v1'!$A$2:$K$1287,10,FALSE)</f>
        <v>568.79999999999995</v>
      </c>
      <c r="E143" s="78">
        <f t="shared" si="12"/>
        <v>2844</v>
      </c>
      <c r="G143">
        <f t="shared" si="13"/>
        <v>6</v>
      </c>
      <c r="H143" s="78">
        <f>VLOOKUP(A143,'BASE ARTICLE SAMUEL 25012023 v2'!$A$2:$K$1287,11,FALSE)</f>
        <v>587.40067999999997</v>
      </c>
      <c r="I143" s="78">
        <f t="shared" si="14"/>
        <v>3524.4040799999998</v>
      </c>
      <c r="J143">
        <f>VLOOKUP(A143,'BASE ARTICLE SAMUEL 25012023 v2'!$A$2:$H$1287,8,FALSE)</f>
        <v>341.91399999999993</v>
      </c>
      <c r="K143">
        <f t="shared" si="15"/>
        <v>2051.4839999999995</v>
      </c>
      <c r="L143" s="88">
        <f t="shared" si="16"/>
        <v>1472.9200800000003</v>
      </c>
      <c r="M143" s="69">
        <f t="shared" si="17"/>
        <v>0.41792031973813865</v>
      </c>
    </row>
    <row r="144" spans="1:13" ht="18" x14ac:dyDescent="0.25">
      <c r="A144" s="24" t="s">
        <v>2892</v>
      </c>
      <c r="B144" s="24" t="s">
        <v>2893</v>
      </c>
      <c r="C144" s="25">
        <v>14</v>
      </c>
      <c r="D144" s="78">
        <f>VLOOKUP(A144,'BASE ARTICLE SAMUEL 25012023 v1'!$A$2:$K$1287,10,FALSE)</f>
        <v>432.93</v>
      </c>
      <c r="E144" s="78">
        <f t="shared" si="12"/>
        <v>6061.02</v>
      </c>
      <c r="G144">
        <f t="shared" si="13"/>
        <v>16.8</v>
      </c>
      <c r="H144" s="78">
        <f>VLOOKUP(A144,'BASE ARTICLE SAMUEL 25012023 v2'!$A$2:$K$1287,11,FALSE)</f>
        <v>476.09801799999997</v>
      </c>
      <c r="I144" s="78">
        <f t="shared" si="14"/>
        <v>7998.4467023999996</v>
      </c>
      <c r="J144">
        <f>VLOOKUP(A144,'BASE ARTICLE SAMUEL 25012023 v2'!$A$2:$H$1287,8,FALSE)</f>
        <v>290.60219999999993</v>
      </c>
      <c r="K144">
        <f t="shared" si="15"/>
        <v>4882.1169599999994</v>
      </c>
      <c r="L144" s="88">
        <f t="shared" si="16"/>
        <v>3116.3297424000002</v>
      </c>
      <c r="M144" s="69">
        <f t="shared" si="17"/>
        <v>0.38961686666798939</v>
      </c>
    </row>
    <row r="145" spans="1:13" x14ac:dyDescent="0.25">
      <c r="A145" s="26" t="s">
        <v>2894</v>
      </c>
      <c r="B145" s="26" t="s">
        <v>2895</v>
      </c>
      <c r="C145" s="27">
        <v>3</v>
      </c>
      <c r="D145" s="78">
        <f>VLOOKUP(A145,'BASE ARTICLE SAMUEL 25012023 v1'!$A$2:$K$1287,10,FALSE)</f>
        <v>0.9</v>
      </c>
      <c r="E145" s="78">
        <f t="shared" si="12"/>
        <v>2.7</v>
      </c>
      <c r="F145" t="e">
        <f>VLOOKUP(A145,'STEEVE RESTITUTION'!$A$5:$R$576,12,FALSE)</f>
        <v>#N/A</v>
      </c>
      <c r="G145">
        <f t="shared" si="13"/>
        <v>3.5999999999999996</v>
      </c>
      <c r="H145" s="78">
        <f>VLOOKUP(A145,'BASE ARTICLE SAMUEL 25012023 v2'!$A$2:$K$1287,11,FALSE)</f>
        <v>0.97089999999999999</v>
      </c>
      <c r="I145" s="78">
        <f t="shared" si="14"/>
        <v>3.4952399999999995</v>
      </c>
      <c r="J145">
        <f>VLOOKUP(A145,'BASE ARTICLE SAMUEL 25012023 v2'!$A$2:$H$1287,8,FALSE)</f>
        <v>0.73</v>
      </c>
      <c r="K145">
        <f t="shared" si="15"/>
        <v>2.6279999999999997</v>
      </c>
      <c r="L145" s="88">
        <f t="shared" si="16"/>
        <v>0.86723999999999979</v>
      </c>
      <c r="M145" s="69">
        <f t="shared" si="17"/>
        <v>0.24812030075187969</v>
      </c>
    </row>
    <row r="146" spans="1:13" x14ac:dyDescent="0.25">
      <c r="A146" s="24" t="s">
        <v>2896</v>
      </c>
      <c r="B146" s="24" t="s">
        <v>2897</v>
      </c>
      <c r="C146" s="25">
        <v>78</v>
      </c>
      <c r="D146" s="78">
        <f>VLOOKUP(A146,'BASE ARTICLE SAMUEL 25012023 v1'!$A$2:$K$1287,10,FALSE)</f>
        <v>3.8</v>
      </c>
      <c r="E146" s="78">
        <f t="shared" si="12"/>
        <v>296.39999999999998</v>
      </c>
      <c r="G146">
        <f t="shared" si="13"/>
        <v>93.6</v>
      </c>
      <c r="H146" s="78">
        <f>VLOOKUP(A146,'BASE ARTICLE SAMUEL 25012023 v2'!$A$2:$K$1287,11,FALSE)</f>
        <v>4.2475000000000005</v>
      </c>
      <c r="I146" s="78">
        <f t="shared" si="14"/>
        <v>397.56600000000003</v>
      </c>
      <c r="J146">
        <f>VLOOKUP(A146,'BASE ARTICLE SAMUEL 25012023 v2'!$A$2:$H$1287,8,FALSE)</f>
        <v>1.6990000000000001</v>
      </c>
      <c r="K146">
        <f t="shared" si="15"/>
        <v>159.0264</v>
      </c>
      <c r="L146" s="88">
        <f t="shared" si="16"/>
        <v>238.53960000000004</v>
      </c>
      <c r="M146" s="69">
        <f t="shared" si="17"/>
        <v>0.60000000000000009</v>
      </c>
    </row>
    <row r="147" spans="1:13" x14ac:dyDescent="0.25">
      <c r="A147" s="26" t="s">
        <v>2898</v>
      </c>
      <c r="B147" s="26" t="s">
        <v>2899</v>
      </c>
      <c r="C147" s="27">
        <v>236</v>
      </c>
      <c r="D147" s="78">
        <f>VLOOKUP(A147,'BASE ARTICLE SAMUEL 25012023 v1'!$A$2:$K$1287,10,FALSE)</f>
        <v>1.67</v>
      </c>
      <c r="E147" s="78">
        <f t="shared" si="12"/>
        <v>394.12</v>
      </c>
      <c r="G147">
        <f t="shared" si="13"/>
        <v>283.2</v>
      </c>
      <c r="H147" s="78">
        <f>VLOOKUP(A147,'BASE ARTICLE SAMUEL 25012023 v2'!$A$2:$K$1287,11,FALSE)</f>
        <v>1.8705000000000003</v>
      </c>
      <c r="I147" s="78">
        <f t="shared" si="14"/>
        <v>529.7256000000001</v>
      </c>
      <c r="J147">
        <f>VLOOKUP(A147,'BASE ARTICLE SAMUEL 25012023 v2'!$A$2:$H$1287,8,FALSE)</f>
        <v>1.2470000000000001</v>
      </c>
      <c r="K147">
        <f t="shared" si="15"/>
        <v>353.15039999999999</v>
      </c>
      <c r="L147" s="88">
        <f t="shared" si="16"/>
        <v>176.57520000000011</v>
      </c>
      <c r="M147" s="69">
        <f t="shared" si="17"/>
        <v>0.33333333333333348</v>
      </c>
    </row>
    <row r="148" spans="1:13" x14ac:dyDescent="0.25">
      <c r="A148" s="24" t="s">
        <v>2900</v>
      </c>
      <c r="B148" s="24" t="s">
        <v>2901</v>
      </c>
      <c r="C148" s="25">
        <v>147</v>
      </c>
      <c r="D148" s="78">
        <f>VLOOKUP(A148,'BASE ARTICLE SAMUEL 25012023 v1'!$A$2:$K$1287,10,FALSE)</f>
        <v>2.65</v>
      </c>
      <c r="E148" s="78">
        <f t="shared" si="12"/>
        <v>389.55</v>
      </c>
      <c r="G148">
        <f t="shared" si="13"/>
        <v>176.4</v>
      </c>
      <c r="H148" s="78">
        <f>VLOOKUP(A148,'BASE ARTICLE SAMUEL 25012023 v2'!$A$2:$K$1287,11,FALSE)</f>
        <v>2.9655</v>
      </c>
      <c r="I148" s="78">
        <f t="shared" si="14"/>
        <v>523.11419999999998</v>
      </c>
      <c r="J148">
        <f>VLOOKUP(A148,'BASE ARTICLE SAMUEL 25012023 v2'!$A$2:$H$1287,8,FALSE)</f>
        <v>1.9770000000000001</v>
      </c>
      <c r="K148">
        <f t="shared" si="15"/>
        <v>348.74280000000005</v>
      </c>
      <c r="L148" s="88">
        <f t="shared" si="16"/>
        <v>174.37139999999994</v>
      </c>
      <c r="M148" s="69">
        <f t="shared" si="17"/>
        <v>0.3333333333333332</v>
      </c>
    </row>
    <row r="149" spans="1:13" x14ac:dyDescent="0.25">
      <c r="A149" s="26" t="s">
        <v>2902</v>
      </c>
      <c r="B149" s="26" t="s">
        <v>2903</v>
      </c>
      <c r="C149" s="27">
        <v>176</v>
      </c>
      <c r="D149" s="78">
        <f>VLOOKUP(A149,'BASE ARTICLE SAMUEL 25012023 v1'!$A$2:$K$1287,10,FALSE)</f>
        <v>2.4500000000000002</v>
      </c>
      <c r="E149" s="78">
        <f t="shared" si="12"/>
        <v>431.20000000000005</v>
      </c>
      <c r="G149">
        <f t="shared" si="13"/>
        <v>211.2</v>
      </c>
      <c r="H149" s="78">
        <f>VLOOKUP(A149,'BASE ARTICLE SAMUEL 25012023 v2'!$A$2:$K$1287,11,FALSE)</f>
        <v>2.7450000000000001</v>
      </c>
      <c r="I149" s="78">
        <f t="shared" si="14"/>
        <v>579.74400000000003</v>
      </c>
      <c r="J149">
        <f>VLOOKUP(A149,'BASE ARTICLE SAMUEL 25012023 v2'!$A$2:$H$1287,8,FALSE)</f>
        <v>1.83</v>
      </c>
      <c r="K149">
        <f t="shared" si="15"/>
        <v>386.49599999999998</v>
      </c>
      <c r="L149" s="88">
        <f t="shared" si="16"/>
        <v>193.24800000000005</v>
      </c>
      <c r="M149" s="69">
        <f t="shared" si="17"/>
        <v>0.33333333333333343</v>
      </c>
    </row>
    <row r="150" spans="1:13" x14ac:dyDescent="0.25">
      <c r="A150" s="24" t="s">
        <v>2904</v>
      </c>
      <c r="B150" s="24" t="s">
        <v>2905</v>
      </c>
      <c r="C150" s="25">
        <v>319</v>
      </c>
      <c r="D150" s="78">
        <f>VLOOKUP(A150,'BASE ARTICLE SAMUEL 25012023 v1'!$A$2:$K$1287,10,FALSE)</f>
        <v>2.2400000000000002</v>
      </c>
      <c r="E150" s="78">
        <f t="shared" si="12"/>
        <v>714.56000000000006</v>
      </c>
      <c r="G150">
        <f t="shared" si="13"/>
        <v>382.8</v>
      </c>
      <c r="H150" s="78">
        <f>VLOOKUP(A150,'BASE ARTICLE SAMUEL 25012023 v2'!$A$2:$K$1287,11,FALSE)</f>
        <v>2.5049999999999999</v>
      </c>
      <c r="I150" s="78">
        <f t="shared" si="14"/>
        <v>958.91399999999999</v>
      </c>
      <c r="J150">
        <f>VLOOKUP(A150,'BASE ARTICLE SAMUEL 25012023 v2'!$A$2:$H$1287,8,FALSE)</f>
        <v>1.67</v>
      </c>
      <c r="K150">
        <f t="shared" si="15"/>
        <v>639.27599999999995</v>
      </c>
      <c r="L150" s="88">
        <f t="shared" si="16"/>
        <v>319.63800000000003</v>
      </c>
      <c r="M150" s="69">
        <f t="shared" si="17"/>
        <v>0.33333333333333337</v>
      </c>
    </row>
    <row r="151" spans="1:13" x14ac:dyDescent="0.25">
      <c r="A151" s="26" t="s">
        <v>2906</v>
      </c>
      <c r="B151" s="26" t="s">
        <v>2907</v>
      </c>
      <c r="C151" s="27">
        <v>1</v>
      </c>
      <c r="D151" s="78">
        <f>VLOOKUP(A151,'BASE ARTICLE SAMUEL 25012023 v1'!$A$2:$K$1287,10,FALSE)</f>
        <v>0.89</v>
      </c>
      <c r="E151" s="78">
        <f t="shared" si="12"/>
        <v>0.89</v>
      </c>
      <c r="F151" t="e">
        <f>VLOOKUP(A151,'STEEVE RESTITUTION'!$A$5:$R$576,12,FALSE)</f>
        <v>#N/A</v>
      </c>
      <c r="G151">
        <f t="shared" si="13"/>
        <v>1.2</v>
      </c>
      <c r="H151" s="78">
        <f>VLOOKUP(A151,'BASE ARTICLE SAMUEL 25012023 v2'!$A$2:$K$1287,11,FALSE)</f>
        <v>0.88949999999999996</v>
      </c>
      <c r="I151" s="78">
        <f t="shared" si="14"/>
        <v>1.0673999999999999</v>
      </c>
      <c r="J151">
        <f>VLOOKUP(A151,'BASE ARTICLE SAMUEL 25012023 v2'!$A$2:$H$1287,8,FALSE)</f>
        <v>0.59299999999999997</v>
      </c>
      <c r="K151">
        <f t="shared" si="15"/>
        <v>0.7115999999999999</v>
      </c>
      <c r="L151" s="88">
        <f t="shared" si="16"/>
        <v>0.35580000000000001</v>
      </c>
      <c r="M151" s="69">
        <f t="shared" si="17"/>
        <v>0.33333333333333337</v>
      </c>
    </row>
    <row r="152" spans="1:13" x14ac:dyDescent="0.25">
      <c r="A152" s="24" t="s">
        <v>2908</v>
      </c>
      <c r="B152" s="24" t="s">
        <v>2909</v>
      </c>
      <c r="C152" s="25">
        <v>880</v>
      </c>
      <c r="D152" s="78">
        <f>VLOOKUP(A152,'BASE ARTICLE SAMUEL 25012023 v1'!$A$2:$K$1287,10,FALSE)</f>
        <v>1.71</v>
      </c>
      <c r="E152" s="78">
        <f t="shared" si="12"/>
        <v>1504.8</v>
      </c>
      <c r="G152">
        <f t="shared" si="13"/>
        <v>1056</v>
      </c>
      <c r="H152" s="78">
        <f>VLOOKUP(A152,'BASE ARTICLE SAMUEL 25012023 v2'!$A$2:$K$1287,11,FALSE)</f>
        <v>1.917</v>
      </c>
      <c r="I152" s="78">
        <f t="shared" si="14"/>
        <v>2024.3520000000001</v>
      </c>
      <c r="J152">
        <f>VLOOKUP(A152,'BASE ARTICLE SAMUEL 25012023 v2'!$A$2:$H$1287,8,FALSE)</f>
        <v>1.278</v>
      </c>
      <c r="K152">
        <f t="shared" si="15"/>
        <v>1349.568</v>
      </c>
      <c r="L152" s="88">
        <f t="shared" si="16"/>
        <v>674.78400000000011</v>
      </c>
      <c r="M152" s="69">
        <f t="shared" si="17"/>
        <v>0.33333333333333337</v>
      </c>
    </row>
    <row r="153" spans="1:13" x14ac:dyDescent="0.25">
      <c r="A153" s="26" t="s">
        <v>2910</v>
      </c>
      <c r="B153" s="26" t="s">
        <v>2911</v>
      </c>
      <c r="C153" s="27">
        <v>1</v>
      </c>
      <c r="D153" s="78">
        <f>VLOOKUP(A153,'BASE ARTICLE SAMUEL 25012023 v1'!$A$2:$K$1287,10,FALSE)</f>
        <v>1.19</v>
      </c>
      <c r="E153" s="78">
        <f t="shared" si="12"/>
        <v>1.19</v>
      </c>
      <c r="F153" t="e">
        <f>VLOOKUP(A153,'STEEVE RESTITUTION'!$A$5:$R$576,12,FALSE)</f>
        <v>#N/A</v>
      </c>
      <c r="G153">
        <f t="shared" si="13"/>
        <v>1.2</v>
      </c>
      <c r="H153" s="78">
        <f>VLOOKUP(A153,'BASE ARTICLE SAMUEL 25012023 v2'!$A$2:$K$1287,11,FALSE)</f>
        <v>1.1865000000000001</v>
      </c>
      <c r="I153" s="78">
        <f t="shared" si="14"/>
        <v>1.4238000000000002</v>
      </c>
      <c r="J153">
        <f>VLOOKUP(A153,'BASE ARTICLE SAMUEL 25012023 v2'!$A$2:$H$1287,8,FALSE)</f>
        <v>0.67800000000000005</v>
      </c>
      <c r="K153">
        <f t="shared" si="15"/>
        <v>0.81359999999999999</v>
      </c>
      <c r="L153" s="88">
        <f t="shared" si="16"/>
        <v>0.61020000000000019</v>
      </c>
      <c r="M153" s="69">
        <f t="shared" si="17"/>
        <v>0.42857142857142866</v>
      </c>
    </row>
    <row r="154" spans="1:13" x14ac:dyDescent="0.25">
      <c r="A154" s="24" t="s">
        <v>2912</v>
      </c>
      <c r="B154" s="24" t="s">
        <v>2913</v>
      </c>
      <c r="C154" s="25">
        <v>296</v>
      </c>
      <c r="D154" s="78">
        <f>VLOOKUP(A154,'BASE ARTICLE SAMUEL 25012023 v1'!$A$2:$K$1287,10,FALSE)</f>
        <v>2.35</v>
      </c>
      <c r="E154" s="78">
        <f t="shared" si="12"/>
        <v>695.6</v>
      </c>
      <c r="G154">
        <f t="shared" si="13"/>
        <v>355.2</v>
      </c>
      <c r="H154" s="78">
        <f>VLOOKUP(A154,'BASE ARTICLE SAMUEL 25012023 v2'!$A$2:$K$1287,11,FALSE)</f>
        <v>2.6280000000000001</v>
      </c>
      <c r="I154" s="78">
        <f t="shared" si="14"/>
        <v>933.46559999999999</v>
      </c>
      <c r="J154">
        <f>VLOOKUP(A154,'BASE ARTICLE SAMUEL 25012023 v2'!$A$2:$H$1287,8,FALSE)</f>
        <v>1.752</v>
      </c>
      <c r="K154">
        <f t="shared" si="15"/>
        <v>622.31039999999996</v>
      </c>
      <c r="L154" s="88">
        <f t="shared" si="16"/>
        <v>311.15520000000004</v>
      </c>
      <c r="M154" s="69">
        <f t="shared" si="17"/>
        <v>0.33333333333333337</v>
      </c>
    </row>
    <row r="155" spans="1:13" x14ac:dyDescent="0.25">
      <c r="A155" s="26" t="s">
        <v>2914</v>
      </c>
      <c r="B155" s="26" t="s">
        <v>2915</v>
      </c>
      <c r="C155" s="27">
        <v>25</v>
      </c>
      <c r="D155" s="78">
        <f>VLOOKUP(A155,'BASE ARTICLE SAMUEL 25012023 v1'!$A$2:$K$1287,10,FALSE)</f>
        <v>2.12</v>
      </c>
      <c r="E155" s="78">
        <f t="shared" si="12"/>
        <v>53</v>
      </c>
      <c r="G155">
        <f t="shared" si="13"/>
        <v>30</v>
      </c>
      <c r="H155" s="78">
        <f>VLOOKUP(A155,'BASE ARTICLE SAMUEL 25012023 v2'!$A$2:$K$1287,11,FALSE)</f>
        <v>2.3730000000000002</v>
      </c>
      <c r="I155" s="78">
        <f t="shared" si="14"/>
        <v>71.190000000000012</v>
      </c>
      <c r="J155">
        <f>VLOOKUP(A155,'BASE ARTICLE SAMUEL 25012023 v2'!$A$2:$H$1287,8,FALSE)</f>
        <v>1.5820000000000001</v>
      </c>
      <c r="K155">
        <f t="shared" si="15"/>
        <v>47.46</v>
      </c>
      <c r="L155" s="88">
        <f t="shared" si="16"/>
        <v>23.730000000000011</v>
      </c>
      <c r="M155" s="69">
        <f t="shared" si="17"/>
        <v>0.33333333333333343</v>
      </c>
    </row>
    <row r="156" spans="1:13" x14ac:dyDescent="0.25">
      <c r="A156" s="24" t="s">
        <v>2916</v>
      </c>
      <c r="B156" s="24" t="s">
        <v>2917</v>
      </c>
      <c r="C156" s="25">
        <v>205</v>
      </c>
      <c r="D156" s="78">
        <f>VLOOKUP(A156,'BASE ARTICLE SAMUEL 25012023 v1'!$A$2:$K$1287,10,FALSE)</f>
        <v>3.43</v>
      </c>
      <c r="E156" s="78">
        <f t="shared" si="12"/>
        <v>703.15</v>
      </c>
      <c r="G156">
        <f t="shared" si="13"/>
        <v>246</v>
      </c>
      <c r="H156" s="78">
        <f>VLOOKUP(A156,'BASE ARTICLE SAMUEL 25012023 v2'!$A$2:$K$1287,11,FALSE)</f>
        <v>3.8369999999999997</v>
      </c>
      <c r="I156" s="78">
        <f t="shared" si="14"/>
        <v>943.90199999999993</v>
      </c>
      <c r="J156">
        <f>VLOOKUP(A156,'BASE ARTICLE SAMUEL 25012023 v2'!$A$2:$H$1287,8,FALSE)</f>
        <v>2.5579999999999998</v>
      </c>
      <c r="K156">
        <f t="shared" si="15"/>
        <v>629.26799999999992</v>
      </c>
      <c r="L156" s="88">
        <f t="shared" si="16"/>
        <v>314.63400000000001</v>
      </c>
      <c r="M156" s="69">
        <f t="shared" si="17"/>
        <v>0.33333333333333337</v>
      </c>
    </row>
    <row r="157" spans="1:13" ht="18" x14ac:dyDescent="0.25">
      <c r="A157" s="26" t="s">
        <v>2918</v>
      </c>
      <c r="B157" s="26" t="s">
        <v>2919</v>
      </c>
      <c r="C157" s="27">
        <v>147</v>
      </c>
      <c r="D157" s="78">
        <f>VLOOKUP(A157,'BASE ARTICLE SAMUEL 25012023 v1'!$A$2:$K$1287,10,FALSE)</f>
        <v>3.61</v>
      </c>
      <c r="E157" s="78">
        <f t="shared" si="12"/>
        <v>530.66999999999996</v>
      </c>
      <c r="G157">
        <f t="shared" si="13"/>
        <v>176.4</v>
      </c>
      <c r="H157" s="78">
        <f>VLOOKUP(A157,'BASE ARTICLE SAMUEL 25012023 v2'!$A$2:$K$1287,11,FALSE)</f>
        <v>4.0380000000000003</v>
      </c>
      <c r="I157" s="78">
        <f t="shared" si="14"/>
        <v>712.30320000000006</v>
      </c>
      <c r="J157">
        <f>VLOOKUP(A157,'BASE ARTICLE SAMUEL 25012023 v2'!$A$2:$H$1287,8,FALSE)</f>
        <v>2.6920000000000002</v>
      </c>
      <c r="K157">
        <f t="shared" si="15"/>
        <v>474.86880000000002</v>
      </c>
      <c r="L157" s="88">
        <f t="shared" si="16"/>
        <v>237.43440000000004</v>
      </c>
      <c r="M157" s="69">
        <f t="shared" si="17"/>
        <v>0.33333333333333337</v>
      </c>
    </row>
    <row r="158" spans="1:13" x14ac:dyDescent="0.25">
      <c r="A158" s="24" t="s">
        <v>2920</v>
      </c>
      <c r="B158" s="24" t="s">
        <v>2921</v>
      </c>
      <c r="C158" s="25">
        <v>167</v>
      </c>
      <c r="D158" s="78">
        <f>VLOOKUP(A158,'BASE ARTICLE SAMUEL 25012023 v1'!$A$2:$K$1287,10,FALSE)</f>
        <v>2.9</v>
      </c>
      <c r="E158" s="78">
        <f t="shared" si="12"/>
        <v>484.3</v>
      </c>
      <c r="G158">
        <f t="shared" si="13"/>
        <v>200.4</v>
      </c>
      <c r="H158" s="78">
        <f>VLOOKUP(A158,'BASE ARTICLE SAMUEL 25012023 v2'!$A$2:$K$1287,11,FALSE)</f>
        <v>3.3315000000000001</v>
      </c>
      <c r="I158" s="78">
        <f t="shared" si="14"/>
        <v>667.63260000000002</v>
      </c>
      <c r="J158">
        <f>VLOOKUP(A158,'BASE ARTICLE SAMUEL 25012023 v2'!$A$2:$H$1287,8,FALSE)</f>
        <v>2.2210000000000001</v>
      </c>
      <c r="K158">
        <f t="shared" si="15"/>
        <v>445.08840000000004</v>
      </c>
      <c r="L158" s="88">
        <f t="shared" si="16"/>
        <v>222.54419999999999</v>
      </c>
      <c r="M158" s="69">
        <f t="shared" si="17"/>
        <v>0.33333333333333331</v>
      </c>
    </row>
    <row r="159" spans="1:13" ht="18" x14ac:dyDescent="0.25">
      <c r="A159" s="26" t="s">
        <v>2922</v>
      </c>
      <c r="B159" s="26" t="s">
        <v>2923</v>
      </c>
      <c r="C159" s="27">
        <v>75</v>
      </c>
      <c r="D159" s="78">
        <f>VLOOKUP(A159,'BASE ARTICLE SAMUEL 25012023 v1'!$A$2:$K$1287,10,FALSE)</f>
        <v>3.03</v>
      </c>
      <c r="E159" s="78">
        <f t="shared" si="12"/>
        <v>227.24999999999997</v>
      </c>
      <c r="G159">
        <f t="shared" si="13"/>
        <v>90</v>
      </c>
      <c r="H159" s="78">
        <f>VLOOKUP(A159,'BASE ARTICLE SAMUEL 25012023 v2'!$A$2:$K$1287,11,FALSE)</f>
        <v>3.387</v>
      </c>
      <c r="I159" s="78">
        <f t="shared" si="14"/>
        <v>304.83</v>
      </c>
      <c r="J159">
        <f>VLOOKUP(A159,'BASE ARTICLE SAMUEL 25012023 v2'!$A$2:$H$1287,8,FALSE)</f>
        <v>2.258</v>
      </c>
      <c r="K159">
        <f t="shared" si="15"/>
        <v>203.22</v>
      </c>
      <c r="L159" s="88">
        <f t="shared" si="16"/>
        <v>101.60999999999999</v>
      </c>
      <c r="M159" s="69">
        <f t="shared" si="17"/>
        <v>0.33333333333333331</v>
      </c>
    </row>
    <row r="160" spans="1:13" x14ac:dyDescent="0.25">
      <c r="A160" s="24" t="s">
        <v>2924</v>
      </c>
      <c r="B160" s="24" t="s">
        <v>2925</v>
      </c>
      <c r="C160" s="25">
        <v>40</v>
      </c>
      <c r="D160" s="78">
        <f>VLOOKUP(A160,'BASE ARTICLE SAMUEL 25012023 v1'!$A$2:$K$1287,10,FALSE)</f>
        <v>1.43</v>
      </c>
      <c r="E160" s="78">
        <f t="shared" si="12"/>
        <v>57.199999999999996</v>
      </c>
      <c r="G160">
        <f t="shared" si="13"/>
        <v>48</v>
      </c>
      <c r="H160" s="78">
        <f>VLOOKUP(A160,'BASE ARTICLE SAMUEL 25012023 v2'!$A$2:$K$1287,11,FALSE)</f>
        <v>1.4279999999999999</v>
      </c>
      <c r="I160" s="78">
        <f t="shared" si="14"/>
        <v>68.543999999999997</v>
      </c>
      <c r="J160">
        <f>VLOOKUP(A160,'BASE ARTICLE SAMUEL 25012023 v2'!$A$2:$H$1287,8,FALSE)</f>
        <v>0.71399999999999997</v>
      </c>
      <c r="K160">
        <f t="shared" si="15"/>
        <v>34.271999999999998</v>
      </c>
      <c r="L160" s="88">
        <f t="shared" si="16"/>
        <v>34.271999999999998</v>
      </c>
      <c r="M160" s="69">
        <f t="shared" si="17"/>
        <v>0.5</v>
      </c>
    </row>
    <row r="161" spans="1:13" x14ac:dyDescent="0.25">
      <c r="A161" s="26" t="s">
        <v>2926</v>
      </c>
      <c r="B161" s="26" t="s">
        <v>2927</v>
      </c>
      <c r="C161" s="27">
        <v>1</v>
      </c>
      <c r="D161" s="78">
        <f>VLOOKUP(A161,'BASE ARTICLE SAMUEL 25012023 v1'!$A$2:$K$1287,10,FALSE)</f>
        <v>75</v>
      </c>
      <c r="E161" s="78">
        <f t="shared" si="12"/>
        <v>75</v>
      </c>
      <c r="G161">
        <f t="shared" si="13"/>
        <v>1.2</v>
      </c>
      <c r="H161" s="78">
        <f>VLOOKUP(A161,'BASE ARTICLE SAMUEL 25012023 v2'!$A$2:$K$1287,11,FALSE)</f>
        <v>75</v>
      </c>
      <c r="I161" s="78">
        <f t="shared" si="14"/>
        <v>90</v>
      </c>
      <c r="J161">
        <f>VLOOKUP(A161,'BASE ARTICLE SAMUEL 25012023 v2'!$A$2:$H$1287,8,FALSE)</f>
        <v>50</v>
      </c>
      <c r="K161">
        <f t="shared" si="15"/>
        <v>60</v>
      </c>
      <c r="L161" s="88">
        <f t="shared" si="16"/>
        <v>30</v>
      </c>
      <c r="M161" s="69">
        <f t="shared" si="17"/>
        <v>0.33333333333333331</v>
      </c>
    </row>
    <row r="162" spans="1:13" x14ac:dyDescent="0.25">
      <c r="A162" s="24" t="s">
        <v>2928</v>
      </c>
      <c r="B162" s="24" t="s">
        <v>2929</v>
      </c>
      <c r="C162" s="25">
        <v>50</v>
      </c>
      <c r="D162" s="78">
        <f>VLOOKUP(A162,'BASE ARTICLE SAMUEL 25012023 v1'!$A$2:$K$1287,10,FALSE)</f>
        <v>0.9</v>
      </c>
      <c r="E162" s="78">
        <f t="shared" si="12"/>
        <v>45</v>
      </c>
      <c r="F162" t="e">
        <f>VLOOKUP(A162,'STEEVE RESTITUTION'!$A$5:$R$576,12,FALSE)</f>
        <v>#N/A</v>
      </c>
      <c r="G162">
        <f t="shared" si="13"/>
        <v>60</v>
      </c>
      <c r="H162" s="78">
        <f>VLOOKUP(A162,'BASE ARTICLE SAMUEL 25012023 v2'!$A$2:$K$1287,11,FALSE)</f>
        <v>0.89999999999999991</v>
      </c>
      <c r="I162" s="78">
        <f t="shared" si="14"/>
        <v>53.999999999999993</v>
      </c>
      <c r="J162">
        <f>VLOOKUP(A162,'BASE ARTICLE SAMUEL 25012023 v2'!$A$2:$H$1287,8,FALSE)</f>
        <v>0.6</v>
      </c>
      <c r="K162">
        <f t="shared" si="15"/>
        <v>36</v>
      </c>
      <c r="L162" s="88">
        <f t="shared" si="16"/>
        <v>17.999999999999993</v>
      </c>
      <c r="M162" s="69">
        <f t="shared" si="17"/>
        <v>0.33333333333333326</v>
      </c>
    </row>
    <row r="163" spans="1:13" x14ac:dyDescent="0.25">
      <c r="A163" s="26" t="s">
        <v>2930</v>
      </c>
      <c r="B163" s="26" t="s">
        <v>2931</v>
      </c>
      <c r="C163" s="27">
        <v>164</v>
      </c>
      <c r="D163" s="78">
        <f>VLOOKUP(A163,'BASE ARTICLE SAMUEL 25012023 v1'!$A$2:$K$1287,10,FALSE)</f>
        <v>6.62</v>
      </c>
      <c r="E163" s="78">
        <f t="shared" si="12"/>
        <v>1085.68</v>
      </c>
      <c r="G163">
        <f t="shared" si="13"/>
        <v>196.79999999999998</v>
      </c>
      <c r="H163" s="78">
        <f>VLOOKUP(A163,'BASE ARTICLE SAMUEL 25012023 v2'!$A$2:$K$1287,11,FALSE)</f>
        <v>19.284480000000002</v>
      </c>
      <c r="I163" s="78">
        <f t="shared" si="14"/>
        <v>3795.1856640000001</v>
      </c>
      <c r="J163">
        <f>VLOOKUP(A163,'BASE ARTICLE SAMUEL 25012023 v2'!$A$2:$H$1287,8,FALSE)</f>
        <v>4.32</v>
      </c>
      <c r="K163">
        <f t="shared" si="15"/>
        <v>850.17599999999993</v>
      </c>
      <c r="L163" s="88">
        <f t="shared" si="16"/>
        <v>2945.0096640000002</v>
      </c>
      <c r="M163" s="69">
        <f t="shared" si="17"/>
        <v>0.77598566308243733</v>
      </c>
    </row>
    <row r="164" spans="1:13" ht="18" x14ac:dyDescent="0.25">
      <c r="A164" s="24" t="s">
        <v>2932</v>
      </c>
      <c r="B164" s="24" t="s">
        <v>2933</v>
      </c>
      <c r="C164" s="25">
        <v>5</v>
      </c>
      <c r="D164" s="78">
        <f>VLOOKUP(A164,'BASE ARTICLE SAMUEL 25012023 v1'!$A$2:$K$1287,10,FALSE)</f>
        <v>562.53</v>
      </c>
      <c r="E164" s="78">
        <f t="shared" si="12"/>
        <v>2812.6499999999996</v>
      </c>
      <c r="G164">
        <f t="shared" si="13"/>
        <v>6</v>
      </c>
      <c r="H164" s="78">
        <f>VLOOKUP(A164,'BASE ARTICLE SAMUEL 25012023 v2'!$A$2:$K$1287,11,FALSE)</f>
        <v>1639.1808000000001</v>
      </c>
      <c r="I164" s="78">
        <f t="shared" si="14"/>
        <v>9835.0848000000005</v>
      </c>
      <c r="J164">
        <f>VLOOKUP(A164,'BASE ARTICLE SAMUEL 25012023 v2'!$A$2:$H$1287,8,FALSE)</f>
        <v>367.20000000000005</v>
      </c>
      <c r="K164">
        <f t="shared" si="15"/>
        <v>2203.2000000000003</v>
      </c>
      <c r="L164" s="88">
        <f t="shared" si="16"/>
        <v>7631.8847999999998</v>
      </c>
      <c r="M164" s="69">
        <f t="shared" si="17"/>
        <v>0.77598566308243722</v>
      </c>
    </row>
    <row r="165" spans="1:13" x14ac:dyDescent="0.25">
      <c r="A165" s="26" t="s">
        <v>2934</v>
      </c>
      <c r="B165" s="26" t="s">
        <v>2935</v>
      </c>
      <c r="C165" s="27">
        <v>28</v>
      </c>
      <c r="D165" s="78">
        <f>VLOOKUP(A165,'BASE ARTICLE SAMUEL 25012023 v1'!$A$2:$K$1287,10,FALSE)</f>
        <v>2.73</v>
      </c>
      <c r="E165" s="78">
        <f t="shared" si="12"/>
        <v>76.44</v>
      </c>
      <c r="G165">
        <f t="shared" si="13"/>
        <v>33.6</v>
      </c>
      <c r="H165" s="78">
        <f>VLOOKUP(A165,'BASE ARTICLE SAMUEL 25012023 v2'!$A$2:$K$1287,11,FALSE)</f>
        <v>2.7264999999999997</v>
      </c>
      <c r="I165" s="78">
        <f t="shared" si="14"/>
        <v>91.610399999999998</v>
      </c>
      <c r="J165">
        <f>VLOOKUP(A165,'BASE ARTICLE SAMUEL 25012023 v2'!$A$2:$H$1287,8,FALSE)</f>
        <v>2.0499999999999998</v>
      </c>
      <c r="K165">
        <f t="shared" si="15"/>
        <v>68.88</v>
      </c>
      <c r="L165" s="88">
        <f t="shared" si="16"/>
        <v>22.730400000000003</v>
      </c>
      <c r="M165" s="69">
        <f t="shared" si="17"/>
        <v>0.24812030075187974</v>
      </c>
    </row>
    <row r="166" spans="1:13" ht="18" x14ac:dyDescent="0.25">
      <c r="A166" s="26" t="s">
        <v>2936</v>
      </c>
      <c r="B166" s="26" t="s">
        <v>2937</v>
      </c>
      <c r="C166" s="27">
        <v>2</v>
      </c>
      <c r="D166" s="78">
        <f>VLOOKUP(A166,'BASE ARTICLE SAMUEL 25012023 v1'!$A$2:$K$1287,10,FALSE)</f>
        <v>417</v>
      </c>
      <c r="E166" s="78">
        <f t="shared" si="12"/>
        <v>834</v>
      </c>
      <c r="F166" t="e">
        <f>VLOOKUP(A166,'STEEVE RESTITUTION'!$A$5:$R$576,12,FALSE)</f>
        <v>#N/A</v>
      </c>
      <c r="G166">
        <f t="shared" si="13"/>
        <v>2.4</v>
      </c>
      <c r="H166" s="78">
        <f>VLOOKUP(A166,'BASE ARTICLE SAMUEL 25012023 v2'!$A$2:$K$1287,11,FALSE)</f>
        <v>417</v>
      </c>
      <c r="I166" s="78">
        <f t="shared" si="14"/>
        <v>1000.8</v>
      </c>
      <c r="J166">
        <f>VLOOKUP(A166,'BASE ARTICLE SAMUEL 25012023 v2'!$A$2:$H$1287,8,FALSE)</f>
        <v>278</v>
      </c>
      <c r="K166">
        <f t="shared" si="15"/>
        <v>667.19999999999993</v>
      </c>
      <c r="L166" s="88">
        <f t="shared" si="16"/>
        <v>333.6</v>
      </c>
      <c r="M166" s="69">
        <f t="shared" si="17"/>
        <v>0.33333333333333337</v>
      </c>
    </row>
    <row r="167" spans="1:13" ht="18" x14ac:dyDescent="0.25">
      <c r="A167" s="24" t="s">
        <v>2938</v>
      </c>
      <c r="B167" s="24" t="s">
        <v>2939</v>
      </c>
      <c r="C167" s="25">
        <v>3</v>
      </c>
      <c r="D167" s="78">
        <f>VLOOKUP(A167,'BASE ARTICLE SAMUEL 25012023 v1'!$A$2:$K$1287,10,FALSE)</f>
        <v>426</v>
      </c>
      <c r="E167" s="78">
        <f t="shared" si="12"/>
        <v>1278</v>
      </c>
      <c r="F167" t="e">
        <f>VLOOKUP(A167,'STEEVE RESTITUTION'!$A$5:$R$576,12,FALSE)</f>
        <v>#N/A</v>
      </c>
      <c r="G167">
        <f t="shared" si="13"/>
        <v>3.5999999999999996</v>
      </c>
      <c r="H167" s="78">
        <f>VLOOKUP(A167,'BASE ARTICLE SAMUEL 25012023 v2'!$A$2:$K$1287,11,FALSE)</f>
        <v>426</v>
      </c>
      <c r="I167" s="78">
        <f t="shared" si="14"/>
        <v>1533.6</v>
      </c>
      <c r="J167">
        <f>VLOOKUP(A167,'BASE ARTICLE SAMUEL 25012023 v2'!$A$2:$H$1287,8,FALSE)</f>
        <v>284</v>
      </c>
      <c r="K167">
        <f t="shared" si="15"/>
        <v>1022.3999999999999</v>
      </c>
      <c r="L167" s="88">
        <f t="shared" si="16"/>
        <v>511.20000000000005</v>
      </c>
      <c r="M167" s="69">
        <f t="shared" si="17"/>
        <v>0.33333333333333337</v>
      </c>
    </row>
    <row r="168" spans="1:13" x14ac:dyDescent="0.25">
      <c r="A168" s="26" t="s">
        <v>2940</v>
      </c>
      <c r="B168" s="26" t="s">
        <v>2941</v>
      </c>
      <c r="C168" s="27">
        <v>24</v>
      </c>
      <c r="D168" s="78">
        <f>VLOOKUP(A168,'BASE ARTICLE SAMUEL 25012023 v1'!$A$2:$K$1287,10,FALSE)</f>
        <v>29.13</v>
      </c>
      <c r="E168" s="78">
        <f t="shared" si="12"/>
        <v>699.12</v>
      </c>
      <c r="G168">
        <f t="shared" si="13"/>
        <v>28.799999999999997</v>
      </c>
      <c r="H168" s="78">
        <f>VLOOKUP(A168,'BASE ARTICLE SAMUEL 25012023 v2'!$A$2:$K$1287,11,FALSE)</f>
        <v>29.126999999999999</v>
      </c>
      <c r="I168" s="78">
        <f t="shared" si="14"/>
        <v>838.85759999999993</v>
      </c>
      <c r="J168">
        <f>VLOOKUP(A168,'BASE ARTICLE SAMUEL 25012023 v2'!$A$2:$H$1287,8,FALSE)</f>
        <v>21.9</v>
      </c>
      <c r="K168">
        <f t="shared" si="15"/>
        <v>630.71999999999991</v>
      </c>
      <c r="L168" s="88">
        <f t="shared" si="16"/>
        <v>208.13760000000002</v>
      </c>
      <c r="M168" s="69">
        <f t="shared" si="17"/>
        <v>0.24812030075187974</v>
      </c>
    </row>
    <row r="169" spans="1:13" ht="18" x14ac:dyDescent="0.25">
      <c r="A169" s="24" t="s">
        <v>2942</v>
      </c>
      <c r="B169" s="24" t="s">
        <v>2943</v>
      </c>
      <c r="C169" s="25">
        <v>21</v>
      </c>
      <c r="D169" s="78">
        <f>VLOOKUP(A169,'BASE ARTICLE SAMUEL 25012023 v1'!$A$2:$K$1287,10,FALSE)</f>
        <v>39.5</v>
      </c>
      <c r="E169" s="78">
        <f t="shared" si="12"/>
        <v>829.5</v>
      </c>
      <c r="G169">
        <f t="shared" si="13"/>
        <v>25.2</v>
      </c>
      <c r="H169" s="78">
        <f>VLOOKUP(A169,'BASE ARTICLE SAMUEL 25012023 v2'!$A$2:$K$1287,11,FALSE)</f>
        <v>39.500999999999998</v>
      </c>
      <c r="I169" s="78">
        <f t="shared" si="14"/>
        <v>995.4251999999999</v>
      </c>
      <c r="J169">
        <f>VLOOKUP(A169,'BASE ARTICLE SAMUEL 25012023 v2'!$A$2:$H$1287,8,FALSE)</f>
        <v>29.7</v>
      </c>
      <c r="K169">
        <f t="shared" si="15"/>
        <v>748.43999999999994</v>
      </c>
      <c r="L169" s="88">
        <f t="shared" si="16"/>
        <v>246.98519999999996</v>
      </c>
      <c r="M169" s="69">
        <f t="shared" si="17"/>
        <v>0.24812030075187969</v>
      </c>
    </row>
    <row r="170" spans="1:13" x14ac:dyDescent="0.25">
      <c r="A170" s="26" t="s">
        <v>2944</v>
      </c>
      <c r="B170" s="26" t="s">
        <v>2945</v>
      </c>
      <c r="C170" s="27">
        <v>1</v>
      </c>
      <c r="D170" s="78">
        <f>VLOOKUP(A170,'BASE ARTICLE SAMUEL 25012023 v1'!$A$2:$K$1287,10,FALSE)</f>
        <v>38.61</v>
      </c>
      <c r="E170" s="78">
        <f t="shared" si="12"/>
        <v>38.61</v>
      </c>
      <c r="I170" s="78">
        <f t="shared" si="14"/>
        <v>0</v>
      </c>
      <c r="J170">
        <f>VLOOKUP(A170,'BASE ARTICLE SAMUEL 25012023 v2'!$A$2:$H$1287,8,FALSE)</f>
        <v>0</v>
      </c>
      <c r="K170">
        <f t="shared" si="15"/>
        <v>0</v>
      </c>
      <c r="L170" s="88">
        <f t="shared" si="16"/>
        <v>0</v>
      </c>
      <c r="M170" s="69"/>
    </row>
    <row r="171" spans="1:13" x14ac:dyDescent="0.25">
      <c r="A171" s="24" t="s">
        <v>2946</v>
      </c>
      <c r="B171" s="24" t="s">
        <v>2947</v>
      </c>
      <c r="C171" s="25">
        <v>5</v>
      </c>
      <c r="D171" s="78">
        <f>VLOOKUP(A171,'BASE ARTICLE SAMUEL 25012023 v1'!$A$2:$K$1287,10,FALSE)</f>
        <v>57.82</v>
      </c>
      <c r="E171" s="78">
        <f t="shared" si="12"/>
        <v>289.10000000000002</v>
      </c>
      <c r="G171">
        <f t="shared" si="13"/>
        <v>6</v>
      </c>
      <c r="H171" s="78">
        <f>VLOOKUP(A171,'BASE ARTICLE SAMUEL 25012023 v2'!$A$2:$K$1287,11,FALSE)</f>
        <v>57.815100000000001</v>
      </c>
      <c r="I171" s="78">
        <f t="shared" si="14"/>
        <v>346.89060000000001</v>
      </c>
      <c r="J171">
        <f>VLOOKUP(A171,'BASE ARTICLE SAMUEL 25012023 v2'!$A$2:$H$1287,8,FALSE)</f>
        <v>43.47</v>
      </c>
      <c r="K171">
        <f t="shared" si="15"/>
        <v>260.82</v>
      </c>
      <c r="L171" s="88">
        <f t="shared" si="16"/>
        <v>86.070600000000013</v>
      </c>
      <c r="M171" s="69">
        <f t="shared" si="17"/>
        <v>0.24812030075187974</v>
      </c>
    </row>
    <row r="172" spans="1:13" ht="18" x14ac:dyDescent="0.25">
      <c r="A172" s="26" t="s">
        <v>2948</v>
      </c>
      <c r="B172" s="26" t="s">
        <v>2949</v>
      </c>
      <c r="C172" s="27">
        <v>81</v>
      </c>
      <c r="D172" s="78">
        <f>VLOOKUP(A172,'BASE ARTICLE SAMUEL 25012023 v1'!$A$2:$K$1287,10,FALSE)</f>
        <v>55.65</v>
      </c>
      <c r="E172" s="78">
        <f t="shared" si="12"/>
        <v>4507.6499999999996</v>
      </c>
      <c r="G172">
        <f t="shared" si="13"/>
        <v>97.2</v>
      </c>
      <c r="H172" s="78">
        <f>VLOOKUP(A172,'BASE ARTICLE SAMUEL 25012023 v2'!$A$2:$K$1287,11,FALSE)</f>
        <v>55.653000000000006</v>
      </c>
      <c r="I172" s="78">
        <f t="shared" si="14"/>
        <v>5409.4716000000008</v>
      </c>
      <c r="J172">
        <f>VLOOKUP(A172,'BASE ARTICLE SAMUEL 25012023 v2'!$A$2:$H$1287,8,FALSE)</f>
        <v>42.81</v>
      </c>
      <c r="K172">
        <f t="shared" si="15"/>
        <v>4161.1320000000005</v>
      </c>
      <c r="L172" s="88">
        <f t="shared" si="16"/>
        <v>1248.3396000000002</v>
      </c>
      <c r="M172" s="69">
        <f t="shared" si="17"/>
        <v>0.23076923076923078</v>
      </c>
    </row>
    <row r="173" spans="1:13" x14ac:dyDescent="0.25">
      <c r="A173" s="24" t="s">
        <v>2950</v>
      </c>
      <c r="B173" s="24" t="s">
        <v>2951</v>
      </c>
      <c r="C173" s="25">
        <v>6</v>
      </c>
      <c r="D173" s="78">
        <f>VLOOKUP(A173,'BASE ARTICLE SAMUEL 25012023 v1'!$A$2:$K$1287,10,FALSE)</f>
        <v>33.380000000000003</v>
      </c>
      <c r="E173" s="78">
        <f t="shared" si="12"/>
        <v>200.28000000000003</v>
      </c>
      <c r="G173">
        <f t="shared" si="13"/>
        <v>7.1999999999999993</v>
      </c>
      <c r="H173" s="78">
        <f>VLOOKUP(A173,'BASE ARTICLE SAMUEL 25012023 v2'!$A$2:$K$1287,11,FALSE)</f>
        <v>33.383000000000003</v>
      </c>
      <c r="I173" s="78">
        <f t="shared" si="14"/>
        <v>240.35759999999999</v>
      </c>
      <c r="J173">
        <f>VLOOKUP(A173,'BASE ARTICLE SAMUEL 25012023 v2'!$A$2:$H$1287,8,FALSE)</f>
        <v>25.1</v>
      </c>
      <c r="K173">
        <f t="shared" si="15"/>
        <v>180.72</v>
      </c>
      <c r="L173" s="88">
        <f t="shared" si="16"/>
        <v>59.637599999999992</v>
      </c>
      <c r="M173" s="69">
        <f t="shared" si="17"/>
        <v>0.24812030075187969</v>
      </c>
    </row>
    <row r="174" spans="1:13" x14ac:dyDescent="0.25">
      <c r="A174" s="26" t="s">
        <v>2952</v>
      </c>
      <c r="B174" s="26" t="s">
        <v>2953</v>
      </c>
      <c r="C174" s="27">
        <v>2</v>
      </c>
      <c r="D174" s="78">
        <f>VLOOKUP(A174,'BASE ARTICLE SAMUEL 25012023 v1'!$A$2:$K$1287,10,FALSE)</f>
        <v>3.99</v>
      </c>
      <c r="E174" s="78">
        <f t="shared" si="12"/>
        <v>7.98</v>
      </c>
      <c r="G174">
        <f t="shared" si="13"/>
        <v>2.4</v>
      </c>
      <c r="H174" s="78">
        <f>VLOOKUP(A174,'BASE ARTICLE SAMUEL 25012023 v2'!$A$2:$K$1287,11,FALSE)</f>
        <v>3.9874999999999998</v>
      </c>
      <c r="I174" s="78">
        <f t="shared" si="14"/>
        <v>9.5699999999999985</v>
      </c>
      <c r="J174">
        <f>VLOOKUP(A174,'BASE ARTICLE SAMUEL 25012023 v2'!$A$2:$H$1287,8,FALSE)</f>
        <v>3.19</v>
      </c>
      <c r="K174">
        <f t="shared" si="15"/>
        <v>7.6559999999999997</v>
      </c>
      <c r="L174" s="88">
        <f t="shared" si="16"/>
        <v>1.9139999999999988</v>
      </c>
      <c r="M174" s="69">
        <f t="shared" si="17"/>
        <v>0.1999999999999999</v>
      </c>
    </row>
    <row r="175" spans="1:13" x14ac:dyDescent="0.25">
      <c r="A175" s="24" t="s">
        <v>2954</v>
      </c>
      <c r="B175" s="24" t="s">
        <v>2955</v>
      </c>
      <c r="C175" s="25">
        <v>8</v>
      </c>
      <c r="D175" s="78">
        <f>VLOOKUP(A175,'BASE ARTICLE SAMUEL 25012023 v1'!$A$2:$K$1287,10,FALSE)</f>
        <v>5874.65</v>
      </c>
      <c r="E175" s="78">
        <f t="shared" si="12"/>
        <v>46997.2</v>
      </c>
      <c r="G175">
        <f t="shared" si="13"/>
        <v>9.6</v>
      </c>
      <c r="H175" s="78">
        <f>VLOOKUP(A175,'BASE ARTICLE SAMUEL 25012023 v2'!$A$2:$K$1287,11,FALSE)</f>
        <v>6950</v>
      </c>
      <c r="I175" s="78">
        <f t="shared" si="14"/>
        <v>66720</v>
      </c>
      <c r="J175">
        <f>VLOOKUP(A175,'BASE ARTICLE SAMUEL 25012023 v2'!$A$2:$H$1287,8,FALSE)</f>
        <v>1731.0539999999999</v>
      </c>
      <c r="K175">
        <f t="shared" si="15"/>
        <v>16618.118399999999</v>
      </c>
      <c r="L175" s="88">
        <f t="shared" si="16"/>
        <v>50101.881600000001</v>
      </c>
      <c r="M175" s="69">
        <f t="shared" si="17"/>
        <v>0.75092748201438853</v>
      </c>
    </row>
    <row r="176" spans="1:13" x14ac:dyDescent="0.25">
      <c r="A176" s="26" t="s">
        <v>2956</v>
      </c>
      <c r="B176" s="26" t="s">
        <v>2957</v>
      </c>
      <c r="C176" s="27">
        <v>12</v>
      </c>
      <c r="D176" s="78">
        <f>VLOOKUP(A176,'BASE ARTICLE SAMUEL 25012023 v1'!$A$2:$K$1287,10,FALSE)</f>
        <v>2325</v>
      </c>
      <c r="E176" s="78">
        <f t="shared" si="12"/>
        <v>27900</v>
      </c>
      <c r="G176">
        <f t="shared" si="13"/>
        <v>14.399999999999999</v>
      </c>
      <c r="H176" s="78">
        <f>VLOOKUP(A176,'BASE ARTICLE SAMUEL 25012023 v2'!$A$2:$K$1287,11,FALSE)</f>
        <v>2325</v>
      </c>
      <c r="I176" s="78">
        <f t="shared" si="14"/>
        <v>33480</v>
      </c>
      <c r="J176">
        <f>VLOOKUP(A176,'BASE ARTICLE SAMUEL 25012023 v2'!$A$2:$H$1287,8,FALSE)</f>
        <v>1302.018</v>
      </c>
      <c r="K176">
        <f t="shared" si="15"/>
        <v>18749.0592</v>
      </c>
      <c r="L176" s="88">
        <f t="shared" si="16"/>
        <v>14730.9408</v>
      </c>
      <c r="M176" s="69">
        <f t="shared" si="17"/>
        <v>0.43999225806451614</v>
      </c>
    </row>
    <row r="177" spans="1:13" x14ac:dyDescent="0.25">
      <c r="A177" s="24" t="s">
        <v>2958</v>
      </c>
      <c r="B177" s="24" t="s">
        <v>2959</v>
      </c>
      <c r="C177" s="25">
        <v>18</v>
      </c>
      <c r="D177" s="78">
        <f>VLOOKUP(A177,'BASE ARTICLE SAMUEL 25012023 v1'!$A$2:$K$1287,10,FALSE)</f>
        <v>2425</v>
      </c>
      <c r="E177" s="78">
        <f t="shared" si="12"/>
        <v>43650</v>
      </c>
      <c r="G177">
        <f t="shared" si="13"/>
        <v>21.599999999999998</v>
      </c>
      <c r="H177" s="78">
        <f>VLOOKUP(A177,'BASE ARTICLE SAMUEL 25012023 v2'!$A$2:$K$1287,11,FALSE)</f>
        <v>2425</v>
      </c>
      <c r="I177" s="78">
        <f t="shared" si="14"/>
        <v>52379.999999999993</v>
      </c>
      <c r="J177">
        <f>VLOOKUP(A177,'BASE ARTICLE SAMUEL 25012023 v2'!$A$2:$H$1287,8,FALSE)</f>
        <v>1302.018</v>
      </c>
      <c r="K177">
        <f t="shared" si="15"/>
        <v>28123.588799999998</v>
      </c>
      <c r="L177" s="88">
        <f t="shared" si="16"/>
        <v>24256.411199999995</v>
      </c>
      <c r="M177" s="69">
        <f t="shared" si="17"/>
        <v>0.46308536082474222</v>
      </c>
    </row>
    <row r="178" spans="1:13" ht="18" x14ac:dyDescent="0.25">
      <c r="A178" s="26" t="s">
        <v>2960</v>
      </c>
      <c r="B178" s="26" t="s">
        <v>2961</v>
      </c>
      <c r="C178" s="27">
        <v>1</v>
      </c>
      <c r="D178" s="78">
        <f>VLOOKUP(A178,'BASE ARTICLE SAMUEL 25012023 v1'!$A$2:$K$1287,10,FALSE)</f>
        <v>2825</v>
      </c>
      <c r="E178" s="78">
        <f t="shared" si="12"/>
        <v>2825</v>
      </c>
      <c r="I178" s="78">
        <f t="shared" si="14"/>
        <v>0</v>
      </c>
      <c r="J178">
        <f>VLOOKUP(A178,'BASE ARTICLE SAMUEL 25012023 v2'!$A$2:$H$1287,8,FALSE)</f>
        <v>0</v>
      </c>
      <c r="K178">
        <f t="shared" si="15"/>
        <v>0</v>
      </c>
      <c r="L178" s="88">
        <f t="shared" si="16"/>
        <v>0</v>
      </c>
      <c r="M178" s="69"/>
    </row>
    <row r="179" spans="1:13" ht="18" x14ac:dyDescent="0.25">
      <c r="A179" s="24" t="s">
        <v>2962</v>
      </c>
      <c r="B179" s="24" t="s">
        <v>2963</v>
      </c>
      <c r="C179" s="25">
        <v>267</v>
      </c>
      <c r="D179" s="78">
        <f>VLOOKUP(A179,'BASE ARTICLE SAMUEL 25012023 v1'!$A$2:$K$1287,10,FALSE)</f>
        <v>194.59</v>
      </c>
      <c r="E179" s="78">
        <f t="shared" si="12"/>
        <v>51955.53</v>
      </c>
      <c r="G179">
        <f t="shared" si="13"/>
        <v>320.39999999999998</v>
      </c>
      <c r="H179" s="78">
        <f>VLOOKUP(A179,'BASE ARTICLE SAMUEL 25012023 v2'!$A$2:$K$1287,11,FALSE)</f>
        <v>190.84944999999999</v>
      </c>
      <c r="I179" s="78">
        <f t="shared" si="14"/>
        <v>61148.163779999995</v>
      </c>
      <c r="J179">
        <f>VLOOKUP(A179,'BASE ARTICLE SAMUEL 25012023 v2'!$A$2:$H$1287,8,FALSE)</f>
        <v>100.75300000000001</v>
      </c>
      <c r="K179">
        <f t="shared" si="15"/>
        <v>32281.261200000001</v>
      </c>
      <c r="L179" s="88">
        <f t="shared" si="16"/>
        <v>28866.902579999994</v>
      </c>
      <c r="M179" s="69">
        <f t="shared" si="17"/>
        <v>0.47208126614983692</v>
      </c>
    </row>
    <row r="180" spans="1:13" x14ac:dyDescent="0.25">
      <c r="A180" s="26" t="s">
        <v>2964</v>
      </c>
      <c r="B180" s="26" t="s">
        <v>2965</v>
      </c>
      <c r="C180" s="27">
        <v>164</v>
      </c>
      <c r="D180" s="78">
        <f>VLOOKUP(A180,'BASE ARTICLE SAMUEL 25012023 v1'!$A$2:$K$1287,10,FALSE)</f>
        <v>138.33000000000001</v>
      </c>
      <c r="E180" s="78">
        <f t="shared" si="12"/>
        <v>22686.120000000003</v>
      </c>
      <c r="G180">
        <f t="shared" si="13"/>
        <v>196.79999999999998</v>
      </c>
      <c r="H180" s="78">
        <f>VLOOKUP(A180,'BASE ARTICLE SAMUEL 25012023 v2'!$A$2:$K$1287,11,FALSE)</f>
        <v>140.215</v>
      </c>
      <c r="I180" s="78">
        <f t="shared" si="14"/>
        <v>27594.311999999998</v>
      </c>
      <c r="J180">
        <f>VLOOKUP(A180,'BASE ARTICLE SAMUEL 25012023 v2'!$A$2:$H$1287,8,FALSE)</f>
        <v>69.42</v>
      </c>
      <c r="K180">
        <f t="shared" si="15"/>
        <v>13661.856</v>
      </c>
      <c r="L180" s="88">
        <f t="shared" si="16"/>
        <v>13932.455999999998</v>
      </c>
      <c r="M180" s="69">
        <f t="shared" si="17"/>
        <v>0.50490318439539272</v>
      </c>
    </row>
    <row r="181" spans="1:13" x14ac:dyDescent="0.25">
      <c r="A181" s="24" t="s">
        <v>2966</v>
      </c>
      <c r="B181" s="24" t="s">
        <v>2967</v>
      </c>
      <c r="C181" s="25">
        <v>14</v>
      </c>
      <c r="D181" s="78">
        <f>VLOOKUP(A181,'BASE ARTICLE SAMUEL 25012023 v1'!$A$2:$K$1287,10,FALSE)</f>
        <v>4.4000000000000004</v>
      </c>
      <c r="E181" s="78">
        <f t="shared" si="12"/>
        <v>61.600000000000009</v>
      </c>
      <c r="G181">
        <f t="shared" si="13"/>
        <v>16.8</v>
      </c>
      <c r="H181" s="78">
        <f>VLOOKUP(A181,'BASE ARTICLE SAMUEL 25012023 v2'!$A$2:$K$1287,11,FALSE)</f>
        <v>4.4023000000000003</v>
      </c>
      <c r="I181" s="78">
        <f t="shared" si="14"/>
        <v>73.958640000000003</v>
      </c>
      <c r="J181">
        <f>VLOOKUP(A181,'BASE ARTICLE SAMUEL 25012023 v2'!$A$2:$H$1287,8,FALSE)</f>
        <v>3.31</v>
      </c>
      <c r="K181">
        <f t="shared" si="15"/>
        <v>55.608000000000004</v>
      </c>
      <c r="L181" s="88">
        <f t="shared" si="16"/>
        <v>18.350639999999999</v>
      </c>
      <c r="M181" s="69">
        <f t="shared" si="17"/>
        <v>0.24812030075187966</v>
      </c>
    </row>
    <row r="182" spans="1:13" ht="18" x14ac:dyDescent="0.25">
      <c r="A182" s="26" t="s">
        <v>2968</v>
      </c>
      <c r="B182" s="26" t="s">
        <v>2969</v>
      </c>
      <c r="C182" s="27">
        <v>2</v>
      </c>
      <c r="D182" s="78">
        <f>VLOOKUP(A182,'BASE ARTICLE SAMUEL 25012023 v1'!$A$2:$K$1287,10,FALSE)</f>
        <v>31.61</v>
      </c>
      <c r="E182" s="78">
        <f t="shared" si="12"/>
        <v>63.22</v>
      </c>
      <c r="F182" t="e">
        <f>VLOOKUP(A182,'STEEVE RESTITUTION'!$A$5:$R$576,12,FALSE)</f>
        <v>#N/A</v>
      </c>
      <c r="G182">
        <f t="shared" si="13"/>
        <v>2.4</v>
      </c>
      <c r="H182" s="78">
        <f>VLOOKUP(A182,'BASE ARTICLE SAMUEL 25012023 v2'!$A$2:$K$1287,11,FALSE)</f>
        <v>31.954949985940001</v>
      </c>
      <c r="I182" s="78">
        <f t="shared" si="14"/>
        <v>76.691879966255996</v>
      </c>
      <c r="J182">
        <f>VLOOKUP(A182,'BASE ARTICLE SAMUEL 25012023 v2'!$A$2:$H$1287,8,FALSE)</f>
        <v>19.331000000000003</v>
      </c>
      <c r="K182">
        <f t="shared" si="15"/>
        <v>46.394400000000005</v>
      </c>
      <c r="L182" s="88">
        <f t="shared" si="16"/>
        <v>30.297479966255992</v>
      </c>
      <c r="M182" s="69">
        <f t="shared" si="17"/>
        <v>0.39505460003831849</v>
      </c>
    </row>
    <row r="183" spans="1:13" x14ac:dyDescent="0.25">
      <c r="A183" s="24" t="s">
        <v>2970</v>
      </c>
      <c r="B183" s="24" t="s">
        <v>2971</v>
      </c>
      <c r="C183" s="25">
        <v>1061</v>
      </c>
      <c r="D183" s="78">
        <f>VLOOKUP(A183,'BASE ARTICLE SAMUEL 25012023 v1'!$A$2:$K$1287,10,FALSE)</f>
        <v>222.54</v>
      </c>
      <c r="E183" s="78">
        <f t="shared" si="12"/>
        <v>236114.94</v>
      </c>
      <c r="G183">
        <f t="shared" si="13"/>
        <v>1273.2</v>
      </c>
      <c r="H183" s="78">
        <f>VLOOKUP(A183,'BASE ARTICLE SAMUEL 25012023 v2'!$A$2:$K$1287,11,FALSE)</f>
        <v>227.54744999999997</v>
      </c>
      <c r="I183" s="78">
        <f t="shared" si="14"/>
        <v>289713.41333999997</v>
      </c>
      <c r="J183">
        <f>VLOOKUP(A183,'BASE ARTICLE SAMUEL 25012023 v2'!$A$2:$H$1287,8,FALSE)</f>
        <v>118.66829999999999</v>
      </c>
      <c r="K183">
        <f t="shared" si="15"/>
        <v>151088.47955999998</v>
      </c>
      <c r="L183" s="88">
        <f t="shared" si="16"/>
        <v>138624.93377999999</v>
      </c>
      <c r="M183" s="69">
        <f t="shared" si="17"/>
        <v>0.47848987101371604</v>
      </c>
    </row>
    <row r="184" spans="1:13" ht="18" x14ac:dyDescent="0.25">
      <c r="A184" s="26" t="s">
        <v>2972</v>
      </c>
      <c r="B184" s="26" t="s">
        <v>2973</v>
      </c>
      <c r="C184" s="27">
        <v>144</v>
      </c>
      <c r="D184" s="78">
        <f>VLOOKUP(A184,'BASE ARTICLE SAMUEL 25012023 v1'!$A$2:$K$1287,10,FALSE)</f>
        <v>121.81</v>
      </c>
      <c r="E184" s="78">
        <f t="shared" si="12"/>
        <v>17540.64</v>
      </c>
      <c r="G184">
        <f t="shared" si="13"/>
        <v>172.79999999999998</v>
      </c>
      <c r="H184" s="78">
        <f>VLOOKUP(A184,'BASE ARTICLE SAMUEL 25012023 v2'!$A$2:$K$1287,11,FALSE)</f>
        <v>124.16</v>
      </c>
      <c r="I184" s="78">
        <f t="shared" si="14"/>
        <v>21454.847999999998</v>
      </c>
      <c r="J184">
        <f>VLOOKUP(A184,'BASE ARTICLE SAMUEL 25012023 v2'!$A$2:$H$1287,8,FALSE)</f>
        <v>78.8</v>
      </c>
      <c r="K184">
        <f t="shared" si="15"/>
        <v>13616.639999999998</v>
      </c>
      <c r="L184" s="88">
        <f t="shared" si="16"/>
        <v>7838.2080000000005</v>
      </c>
      <c r="M184" s="69">
        <f t="shared" si="17"/>
        <v>0.36533505154639179</v>
      </c>
    </row>
    <row r="185" spans="1:13" ht="18" x14ac:dyDescent="0.25">
      <c r="A185" s="24" t="s">
        <v>2974</v>
      </c>
      <c r="B185" s="24" t="s">
        <v>2975</v>
      </c>
      <c r="C185" s="25">
        <v>186</v>
      </c>
      <c r="D185" s="78">
        <f>VLOOKUP(A185,'BASE ARTICLE SAMUEL 25012023 v1'!$A$2:$K$1287,10,FALSE)</f>
        <v>170</v>
      </c>
      <c r="E185" s="78">
        <f t="shared" si="12"/>
        <v>31620</v>
      </c>
      <c r="G185">
        <f t="shared" si="13"/>
        <v>223.2</v>
      </c>
      <c r="H185" s="78">
        <f>VLOOKUP(A185,'BASE ARTICLE SAMUEL 25012023 v2'!$A$2:$K$1287,11,FALSE)</f>
        <v>172.20650000000001</v>
      </c>
      <c r="I185" s="78">
        <f t="shared" si="14"/>
        <v>38436.4908</v>
      </c>
      <c r="J185">
        <f>VLOOKUP(A185,'BASE ARTICLE SAMUEL 25012023 v2'!$A$2:$H$1287,8,FALSE)</f>
        <v>102.13199999999999</v>
      </c>
      <c r="K185">
        <f t="shared" si="15"/>
        <v>22795.862399999998</v>
      </c>
      <c r="L185" s="88">
        <f t="shared" si="16"/>
        <v>15640.628400000001</v>
      </c>
      <c r="M185" s="69">
        <f t="shared" si="17"/>
        <v>0.40692134152892029</v>
      </c>
    </row>
    <row r="186" spans="1:13" x14ac:dyDescent="0.25">
      <c r="A186" s="26" t="s">
        <v>2976</v>
      </c>
      <c r="B186" s="26" t="s">
        <v>2977</v>
      </c>
      <c r="C186" s="27">
        <v>2</v>
      </c>
      <c r="D186" s="78">
        <f>VLOOKUP(A186,'BASE ARTICLE SAMUEL 25012023 v1'!$A$2:$K$1287,10,FALSE)</f>
        <v>90</v>
      </c>
      <c r="E186" s="78">
        <f t="shared" si="12"/>
        <v>180</v>
      </c>
      <c r="G186">
        <f t="shared" si="13"/>
        <v>2.4</v>
      </c>
      <c r="H186" s="78">
        <f>VLOOKUP(A186,'BASE ARTICLE SAMUEL 25012023 v2'!$A$2:$K$1287,11,FALSE)</f>
        <v>90</v>
      </c>
      <c r="I186" s="78">
        <f t="shared" si="14"/>
        <v>216</v>
      </c>
      <c r="J186">
        <f>VLOOKUP(A186,'BASE ARTICLE SAMUEL 25012023 v2'!$A$2:$H$1287,8,FALSE)</f>
        <v>40</v>
      </c>
      <c r="K186">
        <f t="shared" si="15"/>
        <v>96</v>
      </c>
      <c r="L186" s="88">
        <f t="shared" si="16"/>
        <v>120</v>
      </c>
      <c r="M186" s="69">
        <f t="shared" si="17"/>
        <v>0.55555555555555558</v>
      </c>
    </row>
    <row r="187" spans="1:13" ht="18" x14ac:dyDescent="0.25">
      <c r="A187" s="24" t="s">
        <v>2978</v>
      </c>
      <c r="B187" s="24" t="s">
        <v>2979</v>
      </c>
      <c r="C187" s="25">
        <v>40</v>
      </c>
      <c r="D187" s="78">
        <f>VLOOKUP(A187,'BASE ARTICLE SAMUEL 25012023 v1'!$A$2:$K$1287,10,FALSE)</f>
        <v>68.430000000000007</v>
      </c>
      <c r="E187" s="78">
        <f t="shared" si="12"/>
        <v>2737.2000000000003</v>
      </c>
      <c r="G187">
        <f t="shared" si="13"/>
        <v>48</v>
      </c>
      <c r="H187" s="78">
        <f>VLOOKUP(A187,'BASE ARTICLE SAMUEL 25012023 v2'!$A$2:$K$1287,11,FALSE)</f>
        <v>60.372890000000005</v>
      </c>
      <c r="I187" s="78">
        <f t="shared" si="14"/>
        <v>2897.8987200000001</v>
      </c>
      <c r="J187">
        <f>VLOOKUP(A187,'BASE ARTICLE SAMUEL 25012023 v2'!$A$2:$H$1287,8,FALSE)</f>
        <v>35.503</v>
      </c>
      <c r="K187">
        <f t="shared" si="15"/>
        <v>1704.144</v>
      </c>
      <c r="L187" s="88">
        <f t="shared" si="16"/>
        <v>1193.7547200000001</v>
      </c>
      <c r="M187" s="69">
        <f t="shared" si="17"/>
        <v>0.4119380404019089</v>
      </c>
    </row>
    <row r="188" spans="1:13" x14ac:dyDescent="0.25">
      <c r="A188" s="26" t="s">
        <v>2980</v>
      </c>
      <c r="B188" s="26" t="s">
        <v>2981</v>
      </c>
      <c r="C188" s="27">
        <v>25</v>
      </c>
      <c r="D188" s="78">
        <f>VLOOKUP(A188,'BASE ARTICLE SAMUEL 25012023 v1'!$A$2:$K$1287,10,FALSE)</f>
        <v>25.28</v>
      </c>
      <c r="E188" s="78">
        <f t="shared" si="12"/>
        <v>632</v>
      </c>
      <c r="G188">
        <f t="shared" si="13"/>
        <v>30</v>
      </c>
      <c r="H188" s="78">
        <f>VLOOKUP(A188,'BASE ARTICLE SAMUEL 25012023 v2'!$A$2:$K$1287,11,FALSE)</f>
        <v>26.785</v>
      </c>
      <c r="I188" s="78">
        <f t="shared" si="14"/>
        <v>803.55</v>
      </c>
      <c r="J188">
        <f>VLOOKUP(A188,'BASE ARTICLE SAMUEL 25012023 v2'!$A$2:$H$1287,8,FALSE)</f>
        <v>19</v>
      </c>
      <c r="K188">
        <f t="shared" si="15"/>
        <v>570</v>
      </c>
      <c r="L188" s="88">
        <f t="shared" si="16"/>
        <v>233.54999999999995</v>
      </c>
      <c r="M188" s="69">
        <f t="shared" si="17"/>
        <v>0.2906477506066828</v>
      </c>
    </row>
    <row r="189" spans="1:13" ht="18" x14ac:dyDescent="0.25">
      <c r="A189" s="24" t="s">
        <v>2982</v>
      </c>
      <c r="B189" s="24" t="s">
        <v>2983</v>
      </c>
      <c r="C189" s="25">
        <v>1</v>
      </c>
      <c r="D189" s="78">
        <f>VLOOKUP(A189,'BASE ARTICLE SAMUEL 25012023 v1'!$A$2:$K$1287,10,FALSE)</f>
        <v>4515.5</v>
      </c>
      <c r="E189" s="78">
        <f t="shared" si="12"/>
        <v>4515.5</v>
      </c>
      <c r="G189">
        <f t="shared" si="13"/>
        <v>1.2</v>
      </c>
      <c r="H189" s="78">
        <f>VLOOKUP(A189,'BASE ARTICLE SAMUEL 25012023 v2'!$A$2:$K$1287,11,FALSE)</f>
        <v>4515.5</v>
      </c>
      <c r="I189" s="78">
        <f t="shared" si="14"/>
        <v>5418.5999999999995</v>
      </c>
      <c r="J189">
        <f>VLOOKUP(A189,'BASE ARTICLE SAMUEL 25012023 v2'!$A$2:$H$1287,8,FALSE)</f>
        <v>3376</v>
      </c>
      <c r="K189">
        <f t="shared" si="15"/>
        <v>4051.2</v>
      </c>
      <c r="L189" s="88">
        <f t="shared" si="16"/>
        <v>1367.3999999999996</v>
      </c>
      <c r="M189" s="69">
        <f t="shared" si="17"/>
        <v>0.25235300631159335</v>
      </c>
    </row>
    <row r="190" spans="1:13" x14ac:dyDescent="0.25">
      <c r="A190" s="26" t="s">
        <v>2984</v>
      </c>
      <c r="B190" s="26" t="s">
        <v>2985</v>
      </c>
      <c r="C190" s="27">
        <v>1</v>
      </c>
      <c r="D190" s="78">
        <f>VLOOKUP(A190,'BASE ARTICLE SAMUEL 25012023 v1'!$A$2:$K$1287,10,FALSE)</f>
        <v>130.09</v>
      </c>
      <c r="E190" s="78">
        <f t="shared" si="12"/>
        <v>130.09</v>
      </c>
      <c r="G190">
        <f t="shared" si="13"/>
        <v>1.2</v>
      </c>
      <c r="H190" s="78">
        <f>VLOOKUP(A190,'BASE ARTICLE SAMUEL 25012023 v2'!$A$2:$K$1287,11,FALSE)</f>
        <v>130.0873</v>
      </c>
      <c r="I190" s="78">
        <f t="shared" si="14"/>
        <v>156.10476</v>
      </c>
      <c r="J190">
        <f>VLOOKUP(A190,'BASE ARTICLE SAMUEL 25012023 v2'!$A$2:$H$1287,8,FALSE)</f>
        <v>97.81</v>
      </c>
      <c r="K190">
        <f t="shared" si="15"/>
        <v>117.372</v>
      </c>
      <c r="L190" s="88">
        <f t="shared" si="16"/>
        <v>38.732759999999999</v>
      </c>
      <c r="M190" s="69">
        <f t="shared" si="17"/>
        <v>0.24812030075187969</v>
      </c>
    </row>
    <row r="191" spans="1:13" x14ac:dyDescent="0.25">
      <c r="A191" s="24" t="s">
        <v>2986</v>
      </c>
      <c r="B191" s="24" t="s">
        <v>2987</v>
      </c>
      <c r="C191" s="25">
        <v>1110</v>
      </c>
      <c r="D191" s="78">
        <f>VLOOKUP(A191,'BASE ARTICLE SAMUEL 25012023 v1'!$A$2:$K$1287,10,FALSE)</f>
        <v>80.92</v>
      </c>
      <c r="E191" s="78">
        <f t="shared" si="12"/>
        <v>89821.2</v>
      </c>
      <c r="G191">
        <f t="shared" si="13"/>
        <v>1332</v>
      </c>
      <c r="H191" s="78">
        <f>VLOOKUP(A191,'BASE ARTICLE SAMUEL 25012023 v2'!$A$2:$K$1287,11,FALSE)</f>
        <v>80.92</v>
      </c>
      <c r="I191" s="78">
        <f t="shared" si="14"/>
        <v>107785.44</v>
      </c>
      <c r="J191">
        <f>VLOOKUP(A191,'BASE ARTICLE SAMUEL 25012023 v2'!$A$2:$H$1287,8,FALSE)</f>
        <v>48.24</v>
      </c>
      <c r="K191">
        <f t="shared" si="15"/>
        <v>64255.68</v>
      </c>
      <c r="L191" s="88">
        <f t="shared" si="16"/>
        <v>43529.760000000002</v>
      </c>
      <c r="M191" s="69">
        <f t="shared" si="17"/>
        <v>0.40385565991102323</v>
      </c>
    </row>
    <row r="192" spans="1:13" x14ac:dyDescent="0.25">
      <c r="A192" s="26" t="s">
        <v>2988</v>
      </c>
      <c r="B192" s="26" t="s">
        <v>2989</v>
      </c>
      <c r="C192" s="27">
        <v>6</v>
      </c>
      <c r="D192" s="78">
        <f>VLOOKUP(A192,'BASE ARTICLE SAMUEL 25012023 v1'!$A$2:$K$1287,10,FALSE)</f>
        <v>13.86</v>
      </c>
      <c r="E192" s="78">
        <f t="shared" si="12"/>
        <v>83.16</v>
      </c>
      <c r="G192">
        <f t="shared" si="13"/>
        <v>7.1999999999999993</v>
      </c>
      <c r="H192" s="78">
        <f>VLOOKUP(A192,'BASE ARTICLE SAMUEL 25012023 v2'!$A$2:$K$1287,11,FALSE)</f>
        <v>14.625</v>
      </c>
      <c r="I192" s="78">
        <f t="shared" si="14"/>
        <v>105.29999999999998</v>
      </c>
      <c r="J192">
        <f>VLOOKUP(A192,'BASE ARTICLE SAMUEL 25012023 v2'!$A$2:$H$1287,8,FALSE)</f>
        <v>9.75</v>
      </c>
      <c r="K192">
        <f t="shared" si="15"/>
        <v>70.199999999999989</v>
      </c>
      <c r="L192" s="88">
        <f t="shared" si="16"/>
        <v>35.099999999999994</v>
      </c>
      <c r="M192" s="69">
        <f t="shared" si="17"/>
        <v>0.33333333333333331</v>
      </c>
    </row>
    <row r="193" spans="1:13" ht="18" x14ac:dyDescent="0.25">
      <c r="A193" s="24" t="s">
        <v>2990</v>
      </c>
      <c r="B193" s="24" t="s">
        <v>2991</v>
      </c>
      <c r="C193" s="25">
        <v>18</v>
      </c>
      <c r="D193" s="78">
        <f>VLOOKUP(A193,'BASE ARTICLE SAMUEL 25012023 v1'!$A$2:$K$1287,10,FALSE)</f>
        <v>9.6999999999999993</v>
      </c>
      <c r="E193" s="78">
        <f t="shared" si="12"/>
        <v>174.6</v>
      </c>
      <c r="G193">
        <f t="shared" si="13"/>
        <v>21.599999999999998</v>
      </c>
      <c r="H193" s="78">
        <f>VLOOKUP(A193,'BASE ARTICLE SAMUEL 25012023 v2'!$A$2:$K$1287,11,FALSE)</f>
        <v>9.2249999999999996</v>
      </c>
      <c r="I193" s="78">
        <f t="shared" si="14"/>
        <v>199.25999999999996</v>
      </c>
      <c r="J193">
        <f>VLOOKUP(A193,'BASE ARTICLE SAMUEL 25012023 v2'!$A$2:$H$1287,8,FALSE)</f>
        <v>3.69</v>
      </c>
      <c r="K193">
        <f t="shared" si="15"/>
        <v>79.703999999999994</v>
      </c>
      <c r="L193" s="88">
        <f t="shared" si="16"/>
        <v>119.55599999999997</v>
      </c>
      <c r="M193" s="69">
        <f t="shared" si="17"/>
        <v>0.6</v>
      </c>
    </row>
    <row r="194" spans="1:13" x14ac:dyDescent="0.25">
      <c r="A194" s="26" t="s">
        <v>2992</v>
      </c>
      <c r="B194" s="26" t="s">
        <v>2993</v>
      </c>
      <c r="C194" s="27">
        <v>42</v>
      </c>
      <c r="D194" s="78">
        <f>VLOOKUP(A194,'BASE ARTICLE SAMUEL 25012023 v1'!$A$2:$K$1287,10,FALSE)</f>
        <v>0.56000000000000005</v>
      </c>
      <c r="E194" s="78">
        <f t="shared" ref="E194:E257" si="18">+C194*D194</f>
        <v>23.520000000000003</v>
      </c>
      <c r="G194">
        <f t="shared" ref="G194:G257" si="19">C194*1.2</f>
        <v>50.4</v>
      </c>
      <c r="H194" s="78">
        <f>VLOOKUP(A194,'BASE ARTICLE SAMUEL 25012023 v2'!$A$2:$K$1287,11,FALSE)</f>
        <v>0.60116000000000003</v>
      </c>
      <c r="I194" s="78">
        <f t="shared" ref="I194:I257" si="20">+G194*H194</f>
        <v>30.298463999999999</v>
      </c>
      <c r="J194">
        <f>VLOOKUP(A194,'BASE ARTICLE SAMUEL 25012023 v2'!$A$2:$H$1287,8,FALSE)</f>
        <v>0.45200000000000001</v>
      </c>
      <c r="K194">
        <f t="shared" ref="K194:K257" si="21">G194*J194</f>
        <v>22.780799999999999</v>
      </c>
      <c r="L194" s="88">
        <f t="shared" ref="L194:L257" si="22">I194-K194</f>
        <v>7.5176639999999999</v>
      </c>
      <c r="M194" s="69">
        <f t="shared" ref="M194:M214" si="23">L194/I194</f>
        <v>0.24812030075187971</v>
      </c>
    </row>
    <row r="195" spans="1:13" x14ac:dyDescent="0.25">
      <c r="A195" s="24" t="s">
        <v>2994</v>
      </c>
      <c r="B195" s="24" t="s">
        <v>2995</v>
      </c>
      <c r="C195" s="25">
        <v>204</v>
      </c>
      <c r="D195" s="78">
        <f>VLOOKUP(A195,'BASE ARTICLE SAMUEL 25012023 v1'!$A$2:$K$1287,10,FALSE)</f>
        <v>1</v>
      </c>
      <c r="E195" s="78">
        <f t="shared" si="18"/>
        <v>204</v>
      </c>
      <c r="G195">
        <f t="shared" si="19"/>
        <v>244.79999999999998</v>
      </c>
      <c r="H195" s="78">
        <f>VLOOKUP(A195,'BASE ARTICLE SAMUEL 25012023 v2'!$A$2:$K$1287,11,FALSE)</f>
        <v>1.07996</v>
      </c>
      <c r="I195" s="78">
        <f t="shared" si="20"/>
        <v>264.37420800000001</v>
      </c>
      <c r="J195">
        <f>VLOOKUP(A195,'BASE ARTICLE SAMUEL 25012023 v2'!$A$2:$H$1287,8,FALSE)</f>
        <v>0.81200000000000006</v>
      </c>
      <c r="K195">
        <f t="shared" si="21"/>
        <v>198.77760000000001</v>
      </c>
      <c r="L195" s="88">
        <f t="shared" si="22"/>
        <v>65.596608000000003</v>
      </c>
      <c r="M195" s="69">
        <f t="shared" si="23"/>
        <v>0.24812030075187971</v>
      </c>
    </row>
    <row r="196" spans="1:13" ht="18" x14ac:dyDescent="0.25">
      <c r="A196" s="26" t="s">
        <v>2996</v>
      </c>
      <c r="B196" s="26" t="s">
        <v>2997</v>
      </c>
      <c r="C196" s="27">
        <v>10</v>
      </c>
      <c r="D196" s="78">
        <f>VLOOKUP(A196,'BASE ARTICLE SAMUEL 25012023 v1'!$A$2:$K$1287,10,FALSE)</f>
        <v>133.5</v>
      </c>
      <c r="E196" s="78">
        <f t="shared" si="18"/>
        <v>1335</v>
      </c>
      <c r="G196">
        <f t="shared" si="19"/>
        <v>12</v>
      </c>
      <c r="H196" s="78">
        <f>VLOOKUP(A196,'BASE ARTICLE SAMUEL 25012023 v2'!$A$2:$K$1287,11,FALSE)</f>
        <v>133.5</v>
      </c>
      <c r="I196" s="78">
        <f t="shared" si="20"/>
        <v>1602</v>
      </c>
      <c r="J196">
        <f>VLOOKUP(A196,'BASE ARTICLE SAMUEL 25012023 v2'!$A$2:$H$1287,8,FALSE)</f>
        <v>89</v>
      </c>
      <c r="K196">
        <f t="shared" si="21"/>
        <v>1068</v>
      </c>
      <c r="L196" s="88">
        <f t="shared" si="22"/>
        <v>534</v>
      </c>
      <c r="M196" s="69">
        <f t="shared" si="23"/>
        <v>0.33333333333333331</v>
      </c>
    </row>
    <row r="197" spans="1:13" x14ac:dyDescent="0.25">
      <c r="A197" s="24" t="s">
        <v>2998</v>
      </c>
      <c r="B197" s="24" t="s">
        <v>2999</v>
      </c>
      <c r="C197" s="25">
        <v>57</v>
      </c>
      <c r="D197" s="78">
        <f>VLOOKUP(A197,'BASE ARTICLE SAMUEL 25012023 v1'!$A$2:$K$1287,10,FALSE)</f>
        <v>14.96</v>
      </c>
      <c r="E197" s="78">
        <f t="shared" si="18"/>
        <v>852.72</v>
      </c>
      <c r="G197">
        <f t="shared" si="19"/>
        <v>68.399999999999991</v>
      </c>
      <c r="H197" s="78">
        <f>VLOOKUP(A197,'BASE ARTICLE SAMUEL 25012023 v2'!$A$2:$K$1287,11,FALSE)</f>
        <v>14.9625</v>
      </c>
      <c r="I197" s="78">
        <f t="shared" si="20"/>
        <v>1023.4349999999999</v>
      </c>
      <c r="J197">
        <f>VLOOKUP(A197,'BASE ARTICLE SAMUEL 25012023 v2'!$A$2:$H$1287,8,FALSE)</f>
        <v>11.25</v>
      </c>
      <c r="K197">
        <f t="shared" si="21"/>
        <v>769.49999999999989</v>
      </c>
      <c r="L197" s="88">
        <f t="shared" si="22"/>
        <v>253.93500000000006</v>
      </c>
      <c r="M197" s="69">
        <f t="shared" si="23"/>
        <v>0.24812030075187977</v>
      </c>
    </row>
    <row r="198" spans="1:13" ht="18" x14ac:dyDescent="0.25">
      <c r="A198" s="26" t="s">
        <v>3000</v>
      </c>
      <c r="B198" s="26" t="s">
        <v>3001</v>
      </c>
      <c r="C198" s="27">
        <v>82</v>
      </c>
      <c r="D198" s="78">
        <f>VLOOKUP(A198,'BASE ARTICLE SAMUEL 25012023 v1'!$A$2:$K$1287,10,FALSE)</f>
        <v>90.77</v>
      </c>
      <c r="E198" s="78">
        <f t="shared" si="18"/>
        <v>7443.1399999999994</v>
      </c>
      <c r="G198">
        <f t="shared" si="19"/>
        <v>98.399999999999991</v>
      </c>
      <c r="H198" s="78">
        <f>VLOOKUP(A198,'BASE ARTICLE SAMUEL 25012023 v2'!$A$2:$K$1287,11,FALSE)</f>
        <v>110.25</v>
      </c>
      <c r="I198" s="78">
        <f t="shared" si="20"/>
        <v>10848.599999999999</v>
      </c>
      <c r="J198">
        <f>VLOOKUP(A198,'BASE ARTICLE SAMUEL 25012023 v2'!$A$2:$H$1287,8,FALSE)</f>
        <v>73.5</v>
      </c>
      <c r="K198">
        <f t="shared" si="21"/>
        <v>7232.4</v>
      </c>
      <c r="L198" s="88">
        <f t="shared" si="22"/>
        <v>3616.1999999999989</v>
      </c>
      <c r="M198" s="69">
        <f t="shared" si="23"/>
        <v>0.33333333333333326</v>
      </c>
    </row>
    <row r="199" spans="1:13" ht="18" x14ac:dyDescent="0.25">
      <c r="A199" s="24" t="s">
        <v>3002</v>
      </c>
      <c r="B199" s="24" t="s">
        <v>3003</v>
      </c>
      <c r="C199" s="25">
        <v>29</v>
      </c>
      <c r="D199" s="78">
        <f>VLOOKUP(A199,'BASE ARTICLE SAMUEL 25012023 v1'!$A$2:$K$1287,10,FALSE)</f>
        <v>179.3</v>
      </c>
      <c r="E199" s="78">
        <f t="shared" si="18"/>
        <v>5199.7000000000007</v>
      </c>
      <c r="G199">
        <f t="shared" si="19"/>
        <v>34.799999999999997</v>
      </c>
      <c r="H199" s="78">
        <f>VLOOKUP(A199,'BASE ARTICLE SAMUEL 25012023 v2'!$A$2:$K$1287,11,FALSE)</f>
        <v>220.5</v>
      </c>
      <c r="I199" s="78">
        <f t="shared" si="20"/>
        <v>7673.4</v>
      </c>
      <c r="J199">
        <f>VLOOKUP(A199,'BASE ARTICLE SAMUEL 25012023 v2'!$A$2:$H$1287,8,FALSE)</f>
        <v>147</v>
      </c>
      <c r="K199">
        <f t="shared" si="21"/>
        <v>5115.5999999999995</v>
      </c>
      <c r="L199" s="88">
        <f t="shared" si="22"/>
        <v>2557.8000000000002</v>
      </c>
      <c r="M199" s="69">
        <f t="shared" si="23"/>
        <v>0.33333333333333337</v>
      </c>
    </row>
    <row r="200" spans="1:13" ht="18" x14ac:dyDescent="0.25">
      <c r="A200" s="26" t="s">
        <v>3004</v>
      </c>
      <c r="B200" s="26" t="s">
        <v>3005</v>
      </c>
      <c r="C200" s="27">
        <v>3</v>
      </c>
      <c r="D200" s="78">
        <f>VLOOKUP(A200,'BASE ARTICLE SAMUEL 25012023 v1'!$A$2:$K$1287,10,FALSE)</f>
        <v>64.489999999999995</v>
      </c>
      <c r="E200" s="78">
        <f t="shared" si="18"/>
        <v>193.46999999999997</v>
      </c>
      <c r="G200">
        <f t="shared" si="19"/>
        <v>3.5999999999999996</v>
      </c>
      <c r="H200" s="78">
        <f>VLOOKUP(A200,'BASE ARTICLE SAMUEL 25012023 v2'!$A$2:$K$1287,11,FALSE)</f>
        <v>64.491700000000009</v>
      </c>
      <c r="I200" s="78">
        <f t="shared" si="20"/>
        <v>232.17012</v>
      </c>
      <c r="J200">
        <f>VLOOKUP(A200,'BASE ARTICLE SAMUEL 25012023 v2'!$A$2:$H$1287,8,FALSE)</f>
        <v>48.49</v>
      </c>
      <c r="K200">
        <f t="shared" si="21"/>
        <v>174.56399999999999</v>
      </c>
      <c r="L200" s="88">
        <f t="shared" si="22"/>
        <v>57.606120000000004</v>
      </c>
      <c r="M200" s="69">
        <f t="shared" si="23"/>
        <v>0.24812030075187971</v>
      </c>
    </row>
    <row r="201" spans="1:13" ht="18" x14ac:dyDescent="0.25">
      <c r="A201" s="24" t="s">
        <v>3006</v>
      </c>
      <c r="B201" s="24" t="s">
        <v>3007</v>
      </c>
      <c r="C201" s="25">
        <v>1</v>
      </c>
      <c r="D201" s="78">
        <f>VLOOKUP(A201,'BASE ARTICLE SAMUEL 25012023 v1'!$A$2:$K$1287,10,FALSE)</f>
        <v>36.869999999999997</v>
      </c>
      <c r="E201" s="78">
        <f t="shared" si="18"/>
        <v>36.869999999999997</v>
      </c>
      <c r="G201">
        <f t="shared" si="19"/>
        <v>1.2</v>
      </c>
      <c r="H201" s="78">
        <f>VLOOKUP(A201,'BASE ARTICLE SAMUEL 25012023 v2'!$A$2:$K$1287,11,FALSE)</f>
        <v>36.869999999999997</v>
      </c>
      <c r="I201" s="78">
        <f t="shared" si="20"/>
        <v>44.243999999999993</v>
      </c>
      <c r="J201">
        <f>VLOOKUP(A201,'BASE ARTICLE SAMUEL 25012023 v2'!$A$2:$H$1287,8,FALSE)</f>
        <v>24.58</v>
      </c>
      <c r="K201">
        <f t="shared" si="21"/>
        <v>29.495999999999995</v>
      </c>
      <c r="L201" s="88">
        <f t="shared" si="22"/>
        <v>14.747999999999998</v>
      </c>
      <c r="M201" s="69">
        <f t="shared" si="23"/>
        <v>0.33333333333333331</v>
      </c>
    </row>
    <row r="202" spans="1:13" ht="18" x14ac:dyDescent="0.25">
      <c r="A202" s="26" t="s">
        <v>3008</v>
      </c>
      <c r="B202" s="26" t="s">
        <v>3009</v>
      </c>
      <c r="C202" s="27">
        <v>1</v>
      </c>
      <c r="D202" s="78">
        <f>VLOOKUP(A202,'BASE ARTICLE SAMUEL 25012023 v1'!$A$2:$K$1287,10,FALSE)</f>
        <v>36.869999999999997</v>
      </c>
      <c r="E202" s="78">
        <f t="shared" si="18"/>
        <v>36.869999999999997</v>
      </c>
      <c r="I202" s="78">
        <f t="shared" si="20"/>
        <v>0</v>
      </c>
      <c r="J202">
        <f>VLOOKUP(A202,'BASE ARTICLE SAMUEL 25012023 v2'!$A$2:$H$1287,8,FALSE)</f>
        <v>0</v>
      </c>
      <c r="K202">
        <f t="shared" si="21"/>
        <v>0</v>
      </c>
      <c r="L202" s="88">
        <f t="shared" si="22"/>
        <v>0</v>
      </c>
      <c r="M202" s="69"/>
    </row>
    <row r="203" spans="1:13" ht="18" x14ac:dyDescent="0.25">
      <c r="A203" s="24" t="s">
        <v>3010</v>
      </c>
      <c r="B203" s="24" t="s">
        <v>3011</v>
      </c>
      <c r="C203" s="25">
        <v>6</v>
      </c>
      <c r="D203" s="78">
        <f>VLOOKUP(A203,'BASE ARTICLE SAMUEL 25012023 v1'!$A$2:$K$1287,10,FALSE)</f>
        <v>36.869999999999997</v>
      </c>
      <c r="E203" s="78">
        <f t="shared" si="18"/>
        <v>221.21999999999997</v>
      </c>
      <c r="G203">
        <f t="shared" si="19"/>
        <v>7.1999999999999993</v>
      </c>
      <c r="H203" s="78">
        <f>VLOOKUP(A203,'BASE ARTICLE SAMUEL 25012023 v2'!$A$2:$K$1287,11,FALSE)</f>
        <v>36.869999999999997</v>
      </c>
      <c r="I203" s="78">
        <f t="shared" si="20"/>
        <v>265.46399999999994</v>
      </c>
      <c r="J203">
        <f>VLOOKUP(A203,'BASE ARTICLE SAMUEL 25012023 v2'!$A$2:$H$1287,8,FALSE)</f>
        <v>24.58</v>
      </c>
      <c r="K203">
        <f t="shared" si="21"/>
        <v>176.97599999999997</v>
      </c>
      <c r="L203" s="88">
        <f t="shared" si="22"/>
        <v>88.487999999999971</v>
      </c>
      <c r="M203" s="69">
        <f t="shared" si="23"/>
        <v>0.33333333333333331</v>
      </c>
    </row>
    <row r="204" spans="1:13" ht="18" x14ac:dyDescent="0.25">
      <c r="A204" s="26" t="s">
        <v>3012</v>
      </c>
      <c r="B204" s="26" t="s">
        <v>3013</v>
      </c>
      <c r="C204" s="27">
        <v>2</v>
      </c>
      <c r="D204" s="78">
        <f>VLOOKUP(A204,'BASE ARTICLE SAMUEL 25012023 v1'!$A$2:$K$1287,10,FALSE)</f>
        <v>36.869999999999997</v>
      </c>
      <c r="E204" s="78">
        <f t="shared" si="18"/>
        <v>73.739999999999995</v>
      </c>
      <c r="G204">
        <f t="shared" si="19"/>
        <v>2.4</v>
      </c>
      <c r="H204" s="78">
        <f>VLOOKUP(A204,'BASE ARTICLE SAMUEL 25012023 v2'!$A$2:$K$1287,11,FALSE)</f>
        <v>36.869999999999997</v>
      </c>
      <c r="I204" s="78">
        <f t="shared" si="20"/>
        <v>88.487999999999985</v>
      </c>
      <c r="J204">
        <f>VLOOKUP(A204,'BASE ARTICLE SAMUEL 25012023 v2'!$A$2:$H$1287,8,FALSE)</f>
        <v>24.58</v>
      </c>
      <c r="K204">
        <f t="shared" si="21"/>
        <v>58.99199999999999</v>
      </c>
      <c r="L204" s="88">
        <f t="shared" si="22"/>
        <v>29.495999999999995</v>
      </c>
      <c r="M204" s="69">
        <f t="shared" si="23"/>
        <v>0.33333333333333331</v>
      </c>
    </row>
    <row r="205" spans="1:13" x14ac:dyDescent="0.25">
      <c r="A205" s="24" t="s">
        <v>3014</v>
      </c>
      <c r="B205" s="24" t="s">
        <v>3015</v>
      </c>
      <c r="C205" s="25">
        <v>2</v>
      </c>
      <c r="D205" s="78">
        <f>VLOOKUP(A205,'BASE ARTICLE SAMUEL 25012023 v1'!$A$2:$K$1287,10,FALSE)</f>
        <v>833.46</v>
      </c>
      <c r="E205" s="78">
        <f t="shared" si="18"/>
        <v>1666.92</v>
      </c>
      <c r="F205" t="e">
        <f>VLOOKUP(A205,'STEEVE RESTITUTION'!$A$5:$R$576,12,FALSE)</f>
        <v>#N/A</v>
      </c>
      <c r="G205">
        <f t="shared" si="19"/>
        <v>2.4</v>
      </c>
      <c r="H205" s="78">
        <f>VLOOKUP(A205,'BASE ARTICLE SAMUEL 25012023 v2'!$A$2:$K$1287,11,FALSE)</f>
        <v>833.46</v>
      </c>
      <c r="I205" s="78">
        <f t="shared" si="20"/>
        <v>2000.3040000000001</v>
      </c>
      <c r="J205">
        <f>VLOOKUP(A205,'BASE ARTICLE SAMUEL 25012023 v2'!$A$2:$H$1287,8,FALSE)</f>
        <v>555.64</v>
      </c>
      <c r="K205">
        <f t="shared" si="21"/>
        <v>1333.5359999999998</v>
      </c>
      <c r="L205" s="88">
        <f t="shared" si="22"/>
        <v>666.76800000000026</v>
      </c>
      <c r="M205" s="69">
        <f t="shared" si="23"/>
        <v>0.33333333333333343</v>
      </c>
    </row>
    <row r="206" spans="1:13" x14ac:dyDescent="0.25">
      <c r="A206" s="26" t="s">
        <v>3016</v>
      </c>
      <c r="B206" s="26" t="s">
        <v>3017</v>
      </c>
      <c r="C206" s="27">
        <v>21</v>
      </c>
      <c r="D206" s="78">
        <f>VLOOKUP(A206,'BASE ARTICLE SAMUEL 25012023 v1'!$A$2:$K$1287,10,FALSE)</f>
        <v>956.16</v>
      </c>
      <c r="E206" s="78">
        <f t="shared" si="18"/>
        <v>20079.36</v>
      </c>
      <c r="F206" t="e">
        <f>VLOOKUP(A206,'STEEVE RESTITUTION'!$A$5:$R$576,12,FALSE)</f>
        <v>#N/A</v>
      </c>
      <c r="G206">
        <f t="shared" si="19"/>
        <v>25.2</v>
      </c>
      <c r="H206" s="78">
        <f>VLOOKUP(A206,'BASE ARTICLE SAMUEL 25012023 v2'!$A$2:$K$1287,11,FALSE)</f>
        <v>956.16000000000008</v>
      </c>
      <c r="I206" s="78">
        <f t="shared" si="20"/>
        <v>24095.232</v>
      </c>
      <c r="J206">
        <f>VLOOKUP(A206,'BASE ARTICLE SAMUEL 25012023 v2'!$A$2:$H$1287,8,FALSE)</f>
        <v>637.44000000000005</v>
      </c>
      <c r="K206">
        <f t="shared" si="21"/>
        <v>16063.488000000001</v>
      </c>
      <c r="L206" s="88">
        <f t="shared" si="22"/>
        <v>8031.7439999999988</v>
      </c>
      <c r="M206" s="69">
        <f t="shared" si="23"/>
        <v>0.33333333333333326</v>
      </c>
    </row>
    <row r="207" spans="1:13" x14ac:dyDescent="0.25">
      <c r="A207" s="24" t="s">
        <v>3018</v>
      </c>
      <c r="B207" s="24" t="s">
        <v>3019</v>
      </c>
      <c r="C207" s="25">
        <v>1</v>
      </c>
      <c r="D207" s="78">
        <f>VLOOKUP(A207,'BASE ARTICLE SAMUEL 25012023 v1'!$A$2:$K$1287,10,FALSE)</f>
        <v>29.09</v>
      </c>
      <c r="E207" s="78">
        <f t="shared" si="18"/>
        <v>29.09</v>
      </c>
      <c r="G207">
        <f t="shared" si="19"/>
        <v>1.2</v>
      </c>
      <c r="H207" s="78">
        <f>VLOOKUP(A207,'BASE ARTICLE SAMUEL 25012023 v2'!$A$2:$K$1287,11,FALSE)</f>
        <v>29.085000000000001</v>
      </c>
      <c r="I207" s="78">
        <f t="shared" si="20"/>
        <v>34.902000000000001</v>
      </c>
      <c r="J207">
        <f>VLOOKUP(A207,'BASE ARTICLE SAMUEL 25012023 v2'!$A$2:$H$1287,8,FALSE)</f>
        <v>19.39</v>
      </c>
      <c r="K207">
        <f t="shared" si="21"/>
        <v>23.268000000000001</v>
      </c>
      <c r="L207" s="88">
        <f t="shared" si="22"/>
        <v>11.634</v>
      </c>
      <c r="M207" s="69">
        <f t="shared" si="23"/>
        <v>0.33333333333333331</v>
      </c>
    </row>
    <row r="208" spans="1:13" x14ac:dyDescent="0.25">
      <c r="A208" s="26" t="s">
        <v>3020</v>
      </c>
      <c r="B208" s="26" t="s">
        <v>3021</v>
      </c>
      <c r="C208" s="27">
        <v>6</v>
      </c>
      <c r="D208" s="78">
        <f>VLOOKUP(A208,'BASE ARTICLE SAMUEL 25012023 v1'!$A$2:$K$1287,10,FALSE)</f>
        <v>47.4</v>
      </c>
      <c r="E208" s="78">
        <f t="shared" si="18"/>
        <v>284.39999999999998</v>
      </c>
      <c r="F208" t="e">
        <f>VLOOKUP(A208,'STEEVE RESTITUTION'!$A$5:$R$576,12,FALSE)</f>
        <v>#N/A</v>
      </c>
      <c r="G208">
        <f t="shared" si="19"/>
        <v>7.1999999999999993</v>
      </c>
      <c r="H208" s="78">
        <f>VLOOKUP(A208,'BASE ARTICLE SAMUEL 25012023 v2'!$A$2:$K$1287,11,FALSE)</f>
        <v>52.535000000000004</v>
      </c>
      <c r="I208" s="78">
        <f t="shared" si="20"/>
        <v>378.25200000000001</v>
      </c>
      <c r="J208">
        <f>VLOOKUP(A208,'BASE ARTICLE SAMUEL 25012023 v2'!$A$2:$H$1287,8,FALSE)</f>
        <v>39.5</v>
      </c>
      <c r="K208">
        <f t="shared" si="21"/>
        <v>284.39999999999998</v>
      </c>
      <c r="L208" s="88">
        <f t="shared" si="22"/>
        <v>93.852000000000032</v>
      </c>
      <c r="M208" s="69">
        <f t="shared" si="23"/>
        <v>0.24812030075187977</v>
      </c>
    </row>
    <row r="209" spans="1:13" x14ac:dyDescent="0.25">
      <c r="A209" s="24" t="s">
        <v>3022</v>
      </c>
      <c r="B209" s="24" t="s">
        <v>3023</v>
      </c>
      <c r="C209" s="25">
        <v>64</v>
      </c>
      <c r="D209" s="78">
        <f>VLOOKUP(A209,'BASE ARTICLE SAMUEL 25012023 v1'!$A$2:$K$1287,10,FALSE)</f>
        <v>47.4</v>
      </c>
      <c r="E209" s="78">
        <f t="shared" si="18"/>
        <v>3033.6</v>
      </c>
      <c r="F209" t="e">
        <f>VLOOKUP(A209,'STEEVE RESTITUTION'!$A$5:$R$576,12,FALSE)</f>
        <v>#N/A</v>
      </c>
      <c r="G209">
        <f t="shared" si="19"/>
        <v>76.8</v>
      </c>
      <c r="H209" s="78">
        <f>VLOOKUP(A209,'BASE ARTICLE SAMUEL 25012023 v2'!$A$2:$K$1287,11,FALSE)</f>
        <v>52.535000000000004</v>
      </c>
      <c r="I209" s="78">
        <f t="shared" si="20"/>
        <v>4034.6880000000001</v>
      </c>
      <c r="J209">
        <f>VLOOKUP(A209,'BASE ARTICLE SAMUEL 25012023 v2'!$A$2:$H$1287,8,FALSE)</f>
        <v>39.5</v>
      </c>
      <c r="K209">
        <f t="shared" si="21"/>
        <v>3033.6</v>
      </c>
      <c r="L209" s="88">
        <f t="shared" si="22"/>
        <v>1001.0880000000002</v>
      </c>
      <c r="M209" s="69">
        <f t="shared" si="23"/>
        <v>0.24812030075187974</v>
      </c>
    </row>
    <row r="210" spans="1:13" x14ac:dyDescent="0.25">
      <c r="A210" s="26" t="s">
        <v>3024</v>
      </c>
      <c r="B210" s="26" t="s">
        <v>3025</v>
      </c>
      <c r="C210" s="27">
        <v>10</v>
      </c>
      <c r="D210" s="78">
        <f>VLOOKUP(A210,'BASE ARTICLE SAMUEL 25012023 v1'!$A$2:$K$1287,10,FALSE)</f>
        <v>69</v>
      </c>
      <c r="E210" s="78">
        <f t="shared" si="18"/>
        <v>690</v>
      </c>
      <c r="F210" t="e">
        <f>VLOOKUP(A210,'STEEVE RESTITUTION'!$A$5:$R$576,12,FALSE)</f>
        <v>#N/A</v>
      </c>
      <c r="G210">
        <f t="shared" si="19"/>
        <v>12</v>
      </c>
      <c r="H210" s="78">
        <f>VLOOKUP(A210,'BASE ARTICLE SAMUEL 25012023 v2'!$A$2:$K$1287,11,FALSE)</f>
        <v>78</v>
      </c>
      <c r="I210" s="78">
        <f t="shared" si="20"/>
        <v>936</v>
      </c>
      <c r="J210">
        <f>VLOOKUP(A210,'BASE ARTICLE SAMUEL 25012023 v2'!$A$2:$H$1287,8,FALSE)</f>
        <v>52</v>
      </c>
      <c r="K210">
        <f t="shared" si="21"/>
        <v>624</v>
      </c>
      <c r="L210" s="88">
        <f t="shared" si="22"/>
        <v>312</v>
      </c>
      <c r="M210" s="69">
        <f t="shared" si="23"/>
        <v>0.33333333333333331</v>
      </c>
    </row>
    <row r="211" spans="1:13" x14ac:dyDescent="0.25">
      <c r="A211" s="24" t="s">
        <v>3026</v>
      </c>
      <c r="B211" s="24" t="s">
        <v>3027</v>
      </c>
      <c r="C211" s="25">
        <v>2</v>
      </c>
      <c r="D211" s="78">
        <f>VLOOKUP(A211,'BASE ARTICLE SAMUEL 25012023 v1'!$A$2:$K$1287,10,FALSE)</f>
        <v>75.75</v>
      </c>
      <c r="E211" s="78">
        <f t="shared" si="18"/>
        <v>151.5</v>
      </c>
      <c r="F211" t="e">
        <f>VLOOKUP(A211,'STEEVE RESTITUTION'!$A$5:$R$576,12,FALSE)</f>
        <v>#N/A</v>
      </c>
      <c r="G211">
        <f t="shared" si="19"/>
        <v>2.4</v>
      </c>
      <c r="H211" s="78">
        <f>VLOOKUP(A211,'BASE ARTICLE SAMUEL 25012023 v2'!$A$2:$K$1287,11,FALSE)</f>
        <v>75.75</v>
      </c>
      <c r="I211" s="78">
        <f t="shared" si="20"/>
        <v>181.79999999999998</v>
      </c>
      <c r="J211">
        <f>VLOOKUP(A211,'BASE ARTICLE SAMUEL 25012023 v2'!$A$2:$H$1287,8,FALSE)</f>
        <v>50.5</v>
      </c>
      <c r="K211">
        <f t="shared" si="21"/>
        <v>121.19999999999999</v>
      </c>
      <c r="L211" s="88">
        <f t="shared" si="22"/>
        <v>60.599999999999994</v>
      </c>
      <c r="M211" s="69">
        <f t="shared" si="23"/>
        <v>0.33333333333333331</v>
      </c>
    </row>
    <row r="212" spans="1:13" x14ac:dyDescent="0.25">
      <c r="A212" s="26" t="s">
        <v>3028</v>
      </c>
      <c r="B212" s="26" t="s">
        <v>3029</v>
      </c>
      <c r="C212" s="27">
        <v>23</v>
      </c>
      <c r="D212" s="78">
        <f>VLOOKUP(A212,'BASE ARTICLE SAMUEL 25012023 v1'!$A$2:$K$1287,10,FALSE)</f>
        <v>87</v>
      </c>
      <c r="E212" s="78">
        <f t="shared" si="18"/>
        <v>2001</v>
      </c>
      <c r="F212" t="e">
        <f>VLOOKUP(A212,'STEEVE RESTITUTION'!$A$5:$R$576,12,FALSE)</f>
        <v>#N/A</v>
      </c>
      <c r="G212">
        <f t="shared" si="19"/>
        <v>27.599999999999998</v>
      </c>
      <c r="H212" s="78">
        <f>VLOOKUP(A212,'BASE ARTICLE SAMUEL 25012023 v2'!$A$2:$K$1287,11,FALSE)</f>
        <v>118.5</v>
      </c>
      <c r="I212" s="78">
        <f t="shared" si="20"/>
        <v>3270.6</v>
      </c>
      <c r="J212">
        <f>VLOOKUP(A212,'BASE ARTICLE SAMUEL 25012023 v2'!$A$2:$H$1287,8,FALSE)</f>
        <v>79</v>
      </c>
      <c r="K212">
        <f t="shared" si="21"/>
        <v>2180.3999999999996</v>
      </c>
      <c r="L212" s="88">
        <f t="shared" si="22"/>
        <v>1090.2000000000003</v>
      </c>
      <c r="M212" s="69">
        <f t="shared" si="23"/>
        <v>0.33333333333333343</v>
      </c>
    </row>
    <row r="213" spans="1:13" x14ac:dyDescent="0.25">
      <c r="A213" s="24" t="s">
        <v>3030</v>
      </c>
      <c r="B213" s="24" t="s">
        <v>3031</v>
      </c>
      <c r="C213" s="25">
        <v>16</v>
      </c>
      <c r="D213" s="78">
        <f>VLOOKUP(A213,'BASE ARTICLE SAMUEL 25012023 v1'!$A$2:$K$1287,10,FALSE)</f>
        <v>52.5</v>
      </c>
      <c r="E213" s="78">
        <f t="shared" si="18"/>
        <v>840</v>
      </c>
      <c r="G213">
        <f t="shared" si="19"/>
        <v>19.2</v>
      </c>
      <c r="H213" s="78">
        <f>VLOOKUP(A213,'BASE ARTICLE SAMUEL 25012023 v2'!$A$2:$K$1287,11,FALSE)</f>
        <v>52.5</v>
      </c>
      <c r="I213" s="78">
        <f t="shared" si="20"/>
        <v>1008</v>
      </c>
      <c r="J213">
        <f>VLOOKUP(A213,'BASE ARTICLE SAMUEL 25012023 v2'!$A$2:$H$1287,8,FALSE)</f>
        <v>35</v>
      </c>
      <c r="K213">
        <f t="shared" si="21"/>
        <v>672</v>
      </c>
      <c r="L213" s="88">
        <f t="shared" si="22"/>
        <v>336</v>
      </c>
      <c r="M213" s="69">
        <f t="shared" si="23"/>
        <v>0.33333333333333331</v>
      </c>
    </row>
    <row r="214" spans="1:13" ht="18" x14ac:dyDescent="0.25">
      <c r="A214" s="26" t="s">
        <v>3032</v>
      </c>
      <c r="B214" s="26" t="s">
        <v>3033</v>
      </c>
      <c r="C214" s="27">
        <v>57</v>
      </c>
      <c r="D214" s="78">
        <f>VLOOKUP(A214,'BASE ARTICLE SAMUEL 25012023 v1'!$A$2:$K$1287,10,FALSE)</f>
        <v>60.75</v>
      </c>
      <c r="E214" s="78">
        <f t="shared" si="18"/>
        <v>3462.75</v>
      </c>
      <c r="G214">
        <f t="shared" si="19"/>
        <v>68.399999999999991</v>
      </c>
      <c r="H214" s="78">
        <f>VLOOKUP(A214,'BASE ARTICLE SAMUEL 25012023 v2'!$A$2:$K$1287,11,FALSE)</f>
        <v>60.75</v>
      </c>
      <c r="I214" s="78">
        <f t="shared" si="20"/>
        <v>4155.2999999999993</v>
      </c>
      <c r="J214">
        <f>VLOOKUP(A214,'BASE ARTICLE SAMUEL 25012023 v2'!$A$2:$H$1287,8,FALSE)</f>
        <v>40.5</v>
      </c>
      <c r="K214">
        <f t="shared" si="21"/>
        <v>2770.2</v>
      </c>
      <c r="L214" s="88">
        <f t="shared" si="22"/>
        <v>1385.0999999999995</v>
      </c>
      <c r="M214" s="69">
        <f t="shared" si="23"/>
        <v>0.33333333333333326</v>
      </c>
    </row>
    <row r="215" spans="1:13" x14ac:dyDescent="0.25">
      <c r="A215" s="24" t="s">
        <v>3034</v>
      </c>
      <c r="B215" s="24" t="s">
        <v>3035</v>
      </c>
      <c r="C215" s="25">
        <v>2</v>
      </c>
      <c r="D215" s="78">
        <f>VLOOKUP(A215,'BASE ARTICLE SAMUEL 25012023 v1'!$A$2:$K$1287,10,FALSE)</f>
        <v>74.69</v>
      </c>
      <c r="E215" s="78">
        <f t="shared" si="18"/>
        <v>149.38</v>
      </c>
      <c r="F215" t="e">
        <f>VLOOKUP(A215,'STEEVE RESTITUTION'!$A$5:$R$576,12,FALSE)</f>
        <v>#N/A</v>
      </c>
      <c r="H215" s="78">
        <f>VLOOKUP(A215,'BASE ARTICLE SAMUEL 25012023 v2'!$A$2:$K$1287,11,FALSE)</f>
        <v>0</v>
      </c>
      <c r="I215" s="78">
        <f t="shared" si="20"/>
        <v>0</v>
      </c>
      <c r="J215">
        <f>VLOOKUP(A215,'BASE ARTICLE SAMUEL 25012023 v2'!$A$2:$H$1287,8,FALSE)</f>
        <v>0</v>
      </c>
      <c r="K215">
        <f t="shared" si="21"/>
        <v>0</v>
      </c>
      <c r="L215" s="88">
        <f t="shared" si="22"/>
        <v>0</v>
      </c>
      <c r="M215" s="69"/>
    </row>
    <row r="216" spans="1:13" x14ac:dyDescent="0.25">
      <c r="A216" s="26" t="s">
        <v>3036</v>
      </c>
      <c r="B216" s="26" t="s">
        <v>3037</v>
      </c>
      <c r="C216" s="27">
        <v>1</v>
      </c>
      <c r="D216" s="78">
        <f>VLOOKUP(A216,'BASE ARTICLE SAMUEL 25012023 v1'!$A$2:$K$1287,10,FALSE)</f>
        <v>1.2</v>
      </c>
      <c r="E216" s="78">
        <f t="shared" si="18"/>
        <v>1.2</v>
      </c>
      <c r="F216" t="e">
        <f>VLOOKUP(A216,'STEEVE RESTITUTION'!$A$5:$R$576,12,FALSE)</f>
        <v>#N/A</v>
      </c>
      <c r="G216">
        <f t="shared" si="19"/>
        <v>1.2</v>
      </c>
      <c r="H216" s="78">
        <f>VLOOKUP(A216,'BASE ARTICLE SAMUEL 25012023 v2'!$A$2:$K$1287,11,FALSE)</f>
        <v>1.1970000000000001</v>
      </c>
      <c r="I216" s="78">
        <f t="shared" si="20"/>
        <v>1.4364000000000001</v>
      </c>
      <c r="J216">
        <f>VLOOKUP(A216,'BASE ARTICLE SAMUEL 25012023 v2'!$A$2:$H$1287,8,FALSE)</f>
        <v>0.9</v>
      </c>
      <c r="K216">
        <f t="shared" si="21"/>
        <v>1.08</v>
      </c>
      <c r="L216" s="88">
        <f t="shared" si="22"/>
        <v>0.35640000000000005</v>
      </c>
      <c r="M216" s="69">
        <f t="shared" ref="M216:M252" si="24">L216/I216</f>
        <v>0.24812030075187971</v>
      </c>
    </row>
    <row r="217" spans="1:13" ht="18" x14ac:dyDescent="0.25">
      <c r="A217" s="24" t="s">
        <v>3038</v>
      </c>
      <c r="B217" s="24" t="s">
        <v>3039</v>
      </c>
      <c r="C217" s="25">
        <v>3</v>
      </c>
      <c r="D217" s="78">
        <f>VLOOKUP(A217,'BASE ARTICLE SAMUEL 25012023 v1'!$A$2:$K$1287,10,FALSE)</f>
        <v>89.8</v>
      </c>
      <c r="E217" s="78">
        <f t="shared" si="18"/>
        <v>269.39999999999998</v>
      </c>
      <c r="G217">
        <f t="shared" si="19"/>
        <v>3.5999999999999996</v>
      </c>
      <c r="H217" s="78">
        <f>VLOOKUP(A217,'BASE ARTICLE SAMUEL 25012023 v2'!$A$2:$K$1287,11,FALSE)</f>
        <v>0.94905000000000006</v>
      </c>
      <c r="I217" s="78">
        <f t="shared" si="20"/>
        <v>3.4165799999999997</v>
      </c>
      <c r="J217">
        <f>VLOOKUP(A217,'BASE ARTICLE SAMUEL 25012023 v2'!$A$2:$H$1287,8,FALSE)</f>
        <v>0.70299999999999996</v>
      </c>
      <c r="K217">
        <f t="shared" si="21"/>
        <v>2.5307999999999997</v>
      </c>
      <c r="L217" s="88">
        <f t="shared" si="22"/>
        <v>0.88578000000000001</v>
      </c>
      <c r="M217" s="69">
        <f t="shared" si="24"/>
        <v>0.2592592592592593</v>
      </c>
    </row>
    <row r="218" spans="1:13" ht="18" x14ac:dyDescent="0.25">
      <c r="A218" s="26" t="s">
        <v>3040</v>
      </c>
      <c r="B218" s="26" t="s">
        <v>3041</v>
      </c>
      <c r="C218" s="27">
        <v>2</v>
      </c>
      <c r="D218" s="78">
        <f>VLOOKUP(A218,'BASE ARTICLE SAMUEL 25012023 v1'!$A$2:$K$1287,10,FALSE)</f>
        <v>29.2</v>
      </c>
      <c r="E218" s="78">
        <f t="shared" si="18"/>
        <v>58.4</v>
      </c>
      <c r="G218">
        <f t="shared" si="19"/>
        <v>2.4</v>
      </c>
      <c r="H218" s="78">
        <f>VLOOKUP(A218,'BASE ARTICLE SAMUEL 25012023 v2'!$A$2:$K$1287,11,FALSE)</f>
        <v>0.94905000000000006</v>
      </c>
      <c r="I218" s="78">
        <f t="shared" si="20"/>
        <v>2.27772</v>
      </c>
      <c r="J218">
        <f>VLOOKUP(A218,'BASE ARTICLE SAMUEL 25012023 v2'!$A$2:$H$1287,8,FALSE)</f>
        <v>0.70299999999999996</v>
      </c>
      <c r="K218">
        <f t="shared" si="21"/>
        <v>1.6871999999999998</v>
      </c>
      <c r="L218" s="88">
        <f t="shared" si="22"/>
        <v>0.59052000000000016</v>
      </c>
      <c r="M218" s="69">
        <f t="shared" si="24"/>
        <v>0.25925925925925936</v>
      </c>
    </row>
    <row r="219" spans="1:13" ht="18" x14ac:dyDescent="0.25">
      <c r="A219" s="24" t="s">
        <v>3042</v>
      </c>
      <c r="B219" s="24" t="s">
        <v>3043</v>
      </c>
      <c r="C219" s="25">
        <v>16</v>
      </c>
      <c r="D219" s="78">
        <f>VLOOKUP(A219,'BASE ARTICLE SAMUEL 25012023 v1'!$A$2:$K$1287,10,FALSE)</f>
        <v>44.9</v>
      </c>
      <c r="E219" s="78">
        <f t="shared" si="18"/>
        <v>718.4</v>
      </c>
      <c r="G219">
        <f t="shared" si="19"/>
        <v>19.2</v>
      </c>
      <c r="H219" s="78">
        <f>VLOOKUP(A219,'BASE ARTICLE SAMUEL 25012023 v2'!$A$2:$K$1287,11,FALSE)</f>
        <v>0.94905000000000006</v>
      </c>
      <c r="I219" s="78">
        <f t="shared" si="20"/>
        <v>18.22176</v>
      </c>
      <c r="J219">
        <f>VLOOKUP(A219,'BASE ARTICLE SAMUEL 25012023 v2'!$A$2:$H$1287,8,FALSE)</f>
        <v>0.70299999999999996</v>
      </c>
      <c r="K219">
        <f t="shared" si="21"/>
        <v>13.497599999999998</v>
      </c>
      <c r="L219" s="88">
        <f t="shared" si="22"/>
        <v>4.7241600000000012</v>
      </c>
      <c r="M219" s="69">
        <f t="shared" si="24"/>
        <v>0.25925925925925936</v>
      </c>
    </row>
    <row r="220" spans="1:13" ht="18" x14ac:dyDescent="0.25">
      <c r="A220" s="26" t="s">
        <v>3044</v>
      </c>
      <c r="B220" s="26" t="s">
        <v>3045</v>
      </c>
      <c r="C220" s="27">
        <v>3</v>
      </c>
      <c r="D220" s="78">
        <f>VLOOKUP(A220,'BASE ARTICLE SAMUEL 25012023 v1'!$A$2:$K$1287,10,FALSE)</f>
        <v>448.9</v>
      </c>
      <c r="E220" s="78">
        <f t="shared" si="18"/>
        <v>1346.6999999999998</v>
      </c>
      <c r="G220">
        <f t="shared" si="19"/>
        <v>3.5999999999999996</v>
      </c>
      <c r="H220" s="78">
        <f>VLOOKUP(A220,'BASE ARTICLE SAMUEL 25012023 v2'!$A$2:$K$1287,11,FALSE)</f>
        <v>0.94905000000000006</v>
      </c>
      <c r="I220" s="78">
        <f t="shared" si="20"/>
        <v>3.4165799999999997</v>
      </c>
      <c r="J220">
        <f>VLOOKUP(A220,'BASE ARTICLE SAMUEL 25012023 v2'!$A$2:$H$1287,8,FALSE)</f>
        <v>0.70299999999999996</v>
      </c>
      <c r="K220">
        <f t="shared" si="21"/>
        <v>2.5307999999999997</v>
      </c>
      <c r="L220" s="88">
        <f t="shared" si="22"/>
        <v>0.88578000000000001</v>
      </c>
      <c r="M220" s="69">
        <f t="shared" si="24"/>
        <v>0.2592592592592593</v>
      </c>
    </row>
    <row r="221" spans="1:13" ht="18" x14ac:dyDescent="0.25">
      <c r="A221" s="24" t="s">
        <v>3046</v>
      </c>
      <c r="B221" s="24" t="s">
        <v>3047</v>
      </c>
      <c r="C221" s="25">
        <v>28</v>
      </c>
      <c r="D221" s="78">
        <f>VLOOKUP(A221,'BASE ARTICLE SAMUEL 25012023 v1'!$A$2:$K$1287,10,FALSE)</f>
        <v>135.75</v>
      </c>
      <c r="E221" s="78">
        <f t="shared" si="18"/>
        <v>3801</v>
      </c>
      <c r="G221">
        <f t="shared" si="19"/>
        <v>33.6</v>
      </c>
      <c r="H221" s="78">
        <f>VLOOKUP(A221,'BASE ARTICLE SAMUEL 25012023 v2'!$A$2:$K$1287,11,FALSE)</f>
        <v>142.03600000000003</v>
      </c>
      <c r="I221" s="78">
        <f t="shared" si="20"/>
        <v>4772.4096000000009</v>
      </c>
      <c r="J221">
        <f>VLOOKUP(A221,'BASE ARTICLE SAMUEL 25012023 v2'!$A$2:$H$1287,8,FALSE)</f>
        <v>83.629999999999981</v>
      </c>
      <c r="K221">
        <f t="shared" si="21"/>
        <v>2809.9679999999994</v>
      </c>
      <c r="L221" s="88">
        <f t="shared" si="22"/>
        <v>1962.4416000000015</v>
      </c>
      <c r="M221" s="69">
        <f t="shared" si="24"/>
        <v>0.41120560984539156</v>
      </c>
    </row>
    <row r="222" spans="1:13" ht="18" x14ac:dyDescent="0.25">
      <c r="A222" s="26" t="s">
        <v>3048</v>
      </c>
      <c r="B222" s="26" t="s">
        <v>3049</v>
      </c>
      <c r="C222" s="27">
        <v>4</v>
      </c>
      <c r="D222" s="78">
        <f>VLOOKUP(A222,'BASE ARTICLE SAMUEL 25012023 v1'!$A$2:$K$1287,10,FALSE)</f>
        <v>136.47999999999999</v>
      </c>
      <c r="E222" s="78">
        <f t="shared" si="18"/>
        <v>545.91999999999996</v>
      </c>
      <c r="F222" t="e">
        <f>VLOOKUP(A222,'STEEVE RESTITUTION'!$A$5:$R$576,12,FALSE)</f>
        <v>#N/A</v>
      </c>
      <c r="G222">
        <f t="shared" si="19"/>
        <v>4.8</v>
      </c>
      <c r="H222" s="78">
        <f>VLOOKUP(A222,'BASE ARTICLE SAMUEL 25012023 v2'!$A$2:$K$1287,11,FALSE)</f>
        <v>45.564999999999998</v>
      </c>
      <c r="I222" s="78">
        <f t="shared" si="20"/>
        <v>218.71199999999999</v>
      </c>
      <c r="J222">
        <f>VLOOKUP(A222,'BASE ARTICLE SAMUEL 25012023 v2'!$A$2:$H$1287,8,FALSE)</f>
        <v>28.99</v>
      </c>
      <c r="K222">
        <f t="shared" si="21"/>
        <v>139.15199999999999</v>
      </c>
      <c r="L222" s="88">
        <f t="shared" si="22"/>
        <v>79.56</v>
      </c>
      <c r="M222" s="69">
        <f t="shared" si="24"/>
        <v>0.36376604850213984</v>
      </c>
    </row>
    <row r="223" spans="1:13" x14ac:dyDescent="0.25">
      <c r="A223" s="24" t="s">
        <v>3050</v>
      </c>
      <c r="B223" s="24" t="s">
        <v>3051</v>
      </c>
      <c r="C223" s="25">
        <v>46</v>
      </c>
      <c r="D223" s="78">
        <f>VLOOKUP(A223,'BASE ARTICLE SAMUEL 25012023 v1'!$A$2:$K$1287,10,FALSE)</f>
        <v>19.02</v>
      </c>
      <c r="E223" s="78">
        <f t="shared" si="18"/>
        <v>874.92</v>
      </c>
      <c r="G223">
        <f t="shared" si="19"/>
        <v>55.199999999999996</v>
      </c>
      <c r="H223" s="78">
        <f>VLOOKUP(A223,'BASE ARTICLE SAMUEL 25012023 v2'!$A$2:$K$1287,11,FALSE)</f>
        <v>19.02</v>
      </c>
      <c r="I223" s="78">
        <f t="shared" si="20"/>
        <v>1049.904</v>
      </c>
      <c r="J223">
        <f>VLOOKUP(A223,'BASE ARTICLE SAMUEL 25012023 v2'!$A$2:$H$1287,8,FALSE)</f>
        <v>9.51</v>
      </c>
      <c r="K223">
        <f t="shared" si="21"/>
        <v>524.952</v>
      </c>
      <c r="L223" s="88">
        <f t="shared" si="22"/>
        <v>524.952</v>
      </c>
      <c r="M223" s="69">
        <f t="shared" si="24"/>
        <v>0.5</v>
      </c>
    </row>
    <row r="224" spans="1:13" ht="18" x14ac:dyDescent="0.25">
      <c r="A224" s="26" t="s">
        <v>3052</v>
      </c>
      <c r="B224" s="26" t="s">
        <v>3053</v>
      </c>
      <c r="C224" s="27">
        <v>3</v>
      </c>
      <c r="D224" s="78">
        <f>VLOOKUP(A224,'BASE ARTICLE SAMUEL 25012023 v1'!$A$2:$K$1287,10,FALSE)</f>
        <v>27</v>
      </c>
      <c r="E224" s="78">
        <f t="shared" si="18"/>
        <v>81</v>
      </c>
      <c r="G224">
        <f t="shared" si="19"/>
        <v>3.5999999999999996</v>
      </c>
      <c r="H224" s="78">
        <f>VLOOKUP(A224,'BASE ARTICLE SAMUEL 25012023 v2'!$A$2:$K$1287,11,FALSE)</f>
        <v>27</v>
      </c>
      <c r="I224" s="78">
        <f t="shared" si="20"/>
        <v>97.199999999999989</v>
      </c>
      <c r="J224">
        <f>VLOOKUP(A224,'BASE ARTICLE SAMUEL 25012023 v2'!$A$2:$H$1287,8,FALSE)</f>
        <v>20</v>
      </c>
      <c r="K224">
        <f t="shared" si="21"/>
        <v>72</v>
      </c>
      <c r="L224" s="88">
        <f t="shared" si="22"/>
        <v>25.199999999999989</v>
      </c>
      <c r="M224" s="69">
        <f t="shared" si="24"/>
        <v>0.25925925925925919</v>
      </c>
    </row>
    <row r="225" spans="1:13" x14ac:dyDescent="0.25">
      <c r="A225" s="24" t="s">
        <v>3054</v>
      </c>
      <c r="B225" s="24" t="s">
        <v>3055</v>
      </c>
      <c r="C225" s="25">
        <v>102</v>
      </c>
      <c r="D225" s="78">
        <f>VLOOKUP(A225,'BASE ARTICLE SAMUEL 25012023 v1'!$A$2:$K$1287,10,FALSE)</f>
        <v>9.8000000000000007</v>
      </c>
      <c r="E225" s="78">
        <f t="shared" si="18"/>
        <v>999.6</v>
      </c>
      <c r="G225">
        <f t="shared" si="19"/>
        <v>122.39999999999999</v>
      </c>
      <c r="H225" s="78">
        <f>VLOOKUP(A225,'BASE ARTICLE SAMUEL 25012023 v2'!$A$2:$K$1287,11,FALSE)</f>
        <v>9.7999999999999989</v>
      </c>
      <c r="I225" s="78">
        <f t="shared" si="20"/>
        <v>1199.5199999999998</v>
      </c>
      <c r="J225">
        <f>VLOOKUP(A225,'BASE ARTICLE SAMUEL 25012023 v2'!$A$2:$H$1287,8,FALSE)</f>
        <v>7</v>
      </c>
      <c r="K225">
        <f t="shared" si="21"/>
        <v>856.8</v>
      </c>
      <c r="L225" s="88">
        <f t="shared" si="22"/>
        <v>342.7199999999998</v>
      </c>
      <c r="M225" s="69">
        <f t="shared" si="24"/>
        <v>0.28571428571428559</v>
      </c>
    </row>
    <row r="226" spans="1:13" ht="18" x14ac:dyDescent="0.25">
      <c r="A226" s="24" t="s">
        <v>3056</v>
      </c>
      <c r="B226" s="24" t="s">
        <v>3057</v>
      </c>
      <c r="C226" s="25">
        <v>4</v>
      </c>
      <c r="D226" s="78">
        <f>VLOOKUP(A226,'BASE ARTICLE SAMUEL 25012023 v1'!$A$2:$K$1287,10,FALSE)</f>
        <v>45.36</v>
      </c>
      <c r="E226" s="78">
        <f t="shared" si="18"/>
        <v>181.44</v>
      </c>
      <c r="G226">
        <f t="shared" si="19"/>
        <v>4.8</v>
      </c>
      <c r="H226" s="78">
        <f>VLOOKUP(A226,'BASE ARTICLE SAMUEL 25012023 v2'!$A$2:$K$1287,11,FALSE)</f>
        <v>45.36</v>
      </c>
      <c r="I226" s="78">
        <f t="shared" si="20"/>
        <v>217.72799999999998</v>
      </c>
      <c r="J226">
        <f>VLOOKUP(A226,'BASE ARTICLE SAMUEL 25012023 v2'!$A$2:$H$1287,8,FALSE)</f>
        <v>22.68</v>
      </c>
      <c r="K226">
        <f t="shared" si="21"/>
        <v>108.86399999999999</v>
      </c>
      <c r="L226" s="88">
        <f t="shared" si="22"/>
        <v>108.86399999999999</v>
      </c>
      <c r="M226" s="69">
        <f t="shared" si="24"/>
        <v>0.5</v>
      </c>
    </row>
    <row r="227" spans="1:13" ht="18" x14ac:dyDescent="0.25">
      <c r="A227" s="26" t="s">
        <v>3058</v>
      </c>
      <c r="B227" s="26" t="s">
        <v>3059</v>
      </c>
      <c r="C227" s="27">
        <v>7</v>
      </c>
      <c r="D227" s="78">
        <f>VLOOKUP(A227,'BASE ARTICLE SAMUEL 25012023 v1'!$A$2:$K$1287,10,FALSE)</f>
        <v>22</v>
      </c>
      <c r="E227" s="78">
        <f t="shared" si="18"/>
        <v>154</v>
      </c>
      <c r="G227">
        <f t="shared" si="19"/>
        <v>8.4</v>
      </c>
      <c r="H227" s="78">
        <f>VLOOKUP(A227,'BASE ARTICLE SAMUEL 25012023 v2'!$A$2:$K$1287,11,FALSE)</f>
        <v>23.1</v>
      </c>
      <c r="I227" s="78">
        <f t="shared" si="20"/>
        <v>194.04000000000002</v>
      </c>
      <c r="J227">
        <f>VLOOKUP(A227,'BASE ARTICLE SAMUEL 25012023 v2'!$A$2:$H$1287,8,FALSE)</f>
        <v>11.55</v>
      </c>
      <c r="K227">
        <f t="shared" si="21"/>
        <v>97.02000000000001</v>
      </c>
      <c r="L227" s="88">
        <f t="shared" si="22"/>
        <v>97.02000000000001</v>
      </c>
      <c r="M227" s="69">
        <f t="shared" si="24"/>
        <v>0.5</v>
      </c>
    </row>
    <row r="228" spans="1:13" ht="18" x14ac:dyDescent="0.25">
      <c r="A228" s="24" t="s">
        <v>3060</v>
      </c>
      <c r="B228" s="24" t="s">
        <v>3061</v>
      </c>
      <c r="C228" s="25">
        <v>36</v>
      </c>
      <c r="D228" s="78">
        <f>VLOOKUP(A228,'BASE ARTICLE SAMUEL 25012023 v1'!$A$2:$K$1287,10,FALSE)</f>
        <v>40.82</v>
      </c>
      <c r="E228" s="78">
        <f t="shared" si="18"/>
        <v>1469.52</v>
      </c>
      <c r="G228">
        <f t="shared" si="19"/>
        <v>43.199999999999996</v>
      </c>
      <c r="H228" s="78">
        <f>VLOOKUP(A228,'BASE ARTICLE SAMUEL 25012023 v2'!$A$2:$K$1287,11,FALSE)</f>
        <v>41.58</v>
      </c>
      <c r="I228" s="78">
        <f t="shared" si="20"/>
        <v>1796.2559999999999</v>
      </c>
      <c r="J228">
        <f>VLOOKUP(A228,'BASE ARTICLE SAMUEL 25012023 v2'!$A$2:$H$1287,8,FALSE)</f>
        <v>20.79</v>
      </c>
      <c r="K228">
        <f t="shared" si="21"/>
        <v>898.12799999999993</v>
      </c>
      <c r="L228" s="88">
        <f t="shared" si="22"/>
        <v>898.12799999999993</v>
      </c>
      <c r="M228" s="69">
        <f t="shared" si="24"/>
        <v>0.5</v>
      </c>
    </row>
    <row r="229" spans="1:13" ht="18" x14ac:dyDescent="0.25">
      <c r="A229" s="26" t="s">
        <v>3062</v>
      </c>
      <c r="B229" s="26" t="s">
        <v>3063</v>
      </c>
      <c r="C229" s="27">
        <v>4</v>
      </c>
      <c r="D229" s="78">
        <f>VLOOKUP(A229,'BASE ARTICLE SAMUEL 25012023 v1'!$A$2:$K$1287,10,FALSE)</f>
        <v>469.5</v>
      </c>
      <c r="E229" s="78">
        <f t="shared" si="18"/>
        <v>1878</v>
      </c>
      <c r="G229">
        <f t="shared" si="19"/>
        <v>4.8</v>
      </c>
      <c r="H229" s="78">
        <f>VLOOKUP(A229,'BASE ARTICLE SAMUEL 25012023 v2'!$A$2:$K$1287,11,FALSE)</f>
        <v>469.5</v>
      </c>
      <c r="I229" s="78">
        <f t="shared" si="20"/>
        <v>2253.6</v>
      </c>
      <c r="J229">
        <f>VLOOKUP(A229,'BASE ARTICLE SAMUEL 25012023 v2'!$A$2:$H$1287,8,FALSE)</f>
        <v>313</v>
      </c>
      <c r="K229">
        <f t="shared" si="21"/>
        <v>1502.3999999999999</v>
      </c>
      <c r="L229" s="88">
        <f t="shared" si="22"/>
        <v>751.2</v>
      </c>
      <c r="M229" s="69">
        <f t="shared" si="24"/>
        <v>0.33333333333333337</v>
      </c>
    </row>
    <row r="230" spans="1:13" ht="18" x14ac:dyDescent="0.25">
      <c r="A230" s="24" t="s">
        <v>3064</v>
      </c>
      <c r="B230" s="24" t="s">
        <v>3065</v>
      </c>
      <c r="C230" s="25">
        <v>4</v>
      </c>
      <c r="D230" s="78">
        <f>VLOOKUP(A230,'BASE ARTICLE SAMUEL 25012023 v1'!$A$2:$K$1287,10,FALSE)</f>
        <v>499.5</v>
      </c>
      <c r="E230" s="78">
        <f t="shared" si="18"/>
        <v>1998</v>
      </c>
      <c r="G230">
        <f t="shared" si="19"/>
        <v>4.8</v>
      </c>
      <c r="H230" s="78">
        <f>VLOOKUP(A230,'BASE ARTICLE SAMUEL 25012023 v2'!$A$2:$K$1287,11,FALSE)</f>
        <v>499.5</v>
      </c>
      <c r="I230" s="78">
        <f t="shared" si="20"/>
        <v>2397.6</v>
      </c>
      <c r="J230">
        <f>VLOOKUP(A230,'BASE ARTICLE SAMUEL 25012023 v2'!$A$2:$H$1287,8,FALSE)</f>
        <v>333</v>
      </c>
      <c r="K230">
        <f t="shared" si="21"/>
        <v>1598.3999999999999</v>
      </c>
      <c r="L230" s="88">
        <f t="shared" si="22"/>
        <v>799.2</v>
      </c>
      <c r="M230" s="69">
        <f t="shared" si="24"/>
        <v>0.33333333333333337</v>
      </c>
    </row>
    <row r="231" spans="1:13" ht="18" x14ac:dyDescent="0.25">
      <c r="A231" s="26" t="s">
        <v>3066</v>
      </c>
      <c r="B231" s="26" t="s">
        <v>3067</v>
      </c>
      <c r="C231" s="27">
        <v>69</v>
      </c>
      <c r="D231" s="78">
        <f>VLOOKUP(A231,'BASE ARTICLE SAMUEL 25012023 v1'!$A$2:$K$1287,10,FALSE)</f>
        <v>360.43</v>
      </c>
      <c r="E231" s="78">
        <f t="shared" si="18"/>
        <v>24869.670000000002</v>
      </c>
      <c r="G231">
        <f t="shared" si="19"/>
        <v>82.8</v>
      </c>
      <c r="H231" s="78">
        <f>VLOOKUP(A231,'BASE ARTICLE SAMUEL 25012023 v2'!$A$2:$K$1287,11,FALSE)</f>
        <v>360.43</v>
      </c>
      <c r="I231" s="78">
        <f t="shared" si="20"/>
        <v>29843.603999999999</v>
      </c>
      <c r="J231">
        <f>VLOOKUP(A231,'BASE ARTICLE SAMUEL 25012023 v2'!$A$2:$H$1287,8,FALSE)</f>
        <v>271</v>
      </c>
      <c r="K231">
        <f t="shared" si="21"/>
        <v>22438.799999999999</v>
      </c>
      <c r="L231" s="88">
        <f t="shared" si="22"/>
        <v>7404.8040000000001</v>
      </c>
      <c r="M231" s="69">
        <f t="shared" si="24"/>
        <v>0.24812030075187971</v>
      </c>
    </row>
    <row r="232" spans="1:13" x14ac:dyDescent="0.25">
      <c r="A232" s="24" t="s">
        <v>3068</v>
      </c>
      <c r="B232" s="24" t="s">
        <v>3069</v>
      </c>
      <c r="C232" s="25">
        <v>1</v>
      </c>
      <c r="D232" s="78">
        <f>VLOOKUP(A232,'BASE ARTICLE SAMUEL 25012023 v1'!$A$2:$K$1287,10,FALSE)</f>
        <v>40.81</v>
      </c>
      <c r="E232" s="78">
        <f t="shared" si="18"/>
        <v>40.81</v>
      </c>
      <c r="F232" t="e">
        <f>VLOOKUP(A232,'STEEVE RESTITUTION'!$A$5:$R$576,12,FALSE)</f>
        <v>#N/A</v>
      </c>
      <c r="G232">
        <f t="shared" si="19"/>
        <v>1.2</v>
      </c>
      <c r="H232" s="78">
        <f>VLOOKUP(A232,'BASE ARTICLE SAMUEL 25012023 v2'!$A$2:$K$1287,11,FALSE)</f>
        <v>40.809999999999995</v>
      </c>
      <c r="I232" s="78">
        <f t="shared" si="20"/>
        <v>48.971999999999994</v>
      </c>
      <c r="J232">
        <f>VLOOKUP(A232,'BASE ARTICLE SAMUEL 25012023 v2'!$A$2:$H$1287,8,FALSE)</f>
        <v>29.15</v>
      </c>
      <c r="K232">
        <f t="shared" si="21"/>
        <v>34.979999999999997</v>
      </c>
      <c r="L232" s="88">
        <f t="shared" si="22"/>
        <v>13.991999999999997</v>
      </c>
      <c r="M232" s="69">
        <f t="shared" si="24"/>
        <v>0.2857142857142857</v>
      </c>
    </row>
    <row r="233" spans="1:13" x14ac:dyDescent="0.25">
      <c r="A233" s="26" t="s">
        <v>3070</v>
      </c>
      <c r="B233" s="26" t="s">
        <v>3071</v>
      </c>
      <c r="C233" s="27">
        <v>1</v>
      </c>
      <c r="D233" s="78">
        <f>VLOOKUP(A233,'BASE ARTICLE SAMUEL 25012023 v1'!$A$2:$K$1287,10,FALSE)</f>
        <v>834.5</v>
      </c>
      <c r="E233" s="78">
        <f t="shared" si="18"/>
        <v>834.5</v>
      </c>
      <c r="F233" t="e">
        <f>VLOOKUP(A233,'STEEVE RESTITUTION'!$A$5:$R$576,12,FALSE)</f>
        <v>#N/A</v>
      </c>
      <c r="G233">
        <f t="shared" si="19"/>
        <v>1.2</v>
      </c>
      <c r="H233" s="78">
        <f>VLOOKUP(A233,'BASE ARTICLE SAMUEL 25012023 v2'!$A$2:$K$1287,11,FALSE)</f>
        <v>788.0625</v>
      </c>
      <c r="I233" s="78">
        <f t="shared" si="20"/>
        <v>945.67499999999995</v>
      </c>
      <c r="J233">
        <f>VLOOKUP(A233,'BASE ARTICLE SAMUEL 25012023 v2'!$A$2:$H$1287,8,FALSE)</f>
        <v>583.75</v>
      </c>
      <c r="K233">
        <f t="shared" si="21"/>
        <v>700.5</v>
      </c>
      <c r="L233" s="88">
        <f t="shared" si="22"/>
        <v>245.17499999999995</v>
      </c>
      <c r="M233" s="69">
        <f t="shared" si="24"/>
        <v>0.25925925925925924</v>
      </c>
    </row>
    <row r="234" spans="1:13" ht="18" x14ac:dyDescent="0.25">
      <c r="A234" s="24" t="s">
        <v>3072</v>
      </c>
      <c r="B234" s="24" t="s">
        <v>3073</v>
      </c>
      <c r="C234" s="25">
        <v>57</v>
      </c>
      <c r="D234" s="78">
        <f>VLOOKUP(A234,'BASE ARTICLE SAMUEL 25012023 v1'!$A$2:$K$1287,10,FALSE)</f>
        <v>84.6</v>
      </c>
      <c r="E234" s="78">
        <f t="shared" si="18"/>
        <v>4822.2</v>
      </c>
      <c r="F234" t="e">
        <f>VLOOKUP(A234,'STEEVE RESTITUTION'!$A$5:$R$576,12,FALSE)</f>
        <v>#N/A</v>
      </c>
      <c r="G234">
        <f t="shared" si="19"/>
        <v>68.399999999999991</v>
      </c>
      <c r="H234" s="78">
        <f>VLOOKUP(A234,'BASE ARTICLE SAMUEL 25012023 v2'!$A$2:$K$1287,11,FALSE)</f>
        <v>78.599999999999994</v>
      </c>
      <c r="I234" s="78">
        <f t="shared" si="20"/>
        <v>5376.2399999999989</v>
      </c>
      <c r="J234">
        <f>VLOOKUP(A234,'BASE ARTICLE SAMUEL 25012023 v2'!$A$2:$H$1287,8,FALSE)</f>
        <v>52.4</v>
      </c>
      <c r="K234">
        <f t="shared" si="21"/>
        <v>3584.1599999999994</v>
      </c>
      <c r="L234" s="88">
        <f t="shared" si="22"/>
        <v>1792.0799999999995</v>
      </c>
      <c r="M234" s="69">
        <f t="shared" si="24"/>
        <v>0.33333333333333331</v>
      </c>
    </row>
    <row r="235" spans="1:13" ht="18" x14ac:dyDescent="0.25">
      <c r="A235" s="26" t="s">
        <v>3074</v>
      </c>
      <c r="B235" s="26" t="s">
        <v>3075</v>
      </c>
      <c r="C235" s="27">
        <v>43</v>
      </c>
      <c r="D235" s="78">
        <f>VLOOKUP(A235,'BASE ARTICLE SAMUEL 25012023 v1'!$A$2:$K$1287,10,FALSE)</f>
        <v>63.6</v>
      </c>
      <c r="E235" s="78">
        <f t="shared" si="18"/>
        <v>2734.8</v>
      </c>
      <c r="F235" t="e">
        <f>VLOOKUP(A235,'STEEVE RESTITUTION'!$A$5:$R$576,12,FALSE)</f>
        <v>#N/A</v>
      </c>
      <c r="G235">
        <f t="shared" si="19"/>
        <v>51.6</v>
      </c>
      <c r="H235" s="78">
        <f>VLOOKUP(A235,'BASE ARTICLE SAMUEL 25012023 v2'!$A$2:$K$1287,11,FALSE)</f>
        <v>63.599999999999994</v>
      </c>
      <c r="I235" s="78">
        <f t="shared" si="20"/>
        <v>3281.7599999999998</v>
      </c>
      <c r="J235">
        <f>VLOOKUP(A235,'BASE ARTICLE SAMUEL 25012023 v2'!$A$2:$H$1287,8,FALSE)</f>
        <v>42.4</v>
      </c>
      <c r="K235">
        <f t="shared" si="21"/>
        <v>2187.84</v>
      </c>
      <c r="L235" s="88">
        <f t="shared" si="22"/>
        <v>1093.9199999999996</v>
      </c>
      <c r="M235" s="69">
        <f t="shared" si="24"/>
        <v>0.33333333333333326</v>
      </c>
    </row>
    <row r="236" spans="1:13" ht="18" x14ac:dyDescent="0.25">
      <c r="A236" s="24" t="s">
        <v>3076</v>
      </c>
      <c r="B236" s="24" t="s">
        <v>3077</v>
      </c>
      <c r="C236" s="25">
        <v>219</v>
      </c>
      <c r="D236" s="78">
        <f>VLOOKUP(A236,'BASE ARTICLE SAMUEL 25012023 v1'!$A$2:$K$1287,10,FALSE)</f>
        <v>48.9</v>
      </c>
      <c r="E236" s="78">
        <f t="shared" si="18"/>
        <v>10709.1</v>
      </c>
      <c r="F236" t="e">
        <f>VLOOKUP(A236,'STEEVE RESTITUTION'!$A$5:$R$576,12,FALSE)</f>
        <v>#N/A</v>
      </c>
      <c r="G236">
        <f t="shared" si="19"/>
        <v>262.8</v>
      </c>
      <c r="H236" s="78">
        <f>VLOOKUP(A236,'BASE ARTICLE SAMUEL 25012023 v2'!$A$2:$K$1287,11,FALSE)</f>
        <v>45.599999999999994</v>
      </c>
      <c r="I236" s="78">
        <f t="shared" si="20"/>
        <v>11983.679999999998</v>
      </c>
      <c r="J236">
        <f>VLOOKUP(A236,'BASE ARTICLE SAMUEL 25012023 v2'!$A$2:$H$1287,8,FALSE)</f>
        <v>30.4</v>
      </c>
      <c r="K236">
        <f t="shared" si="21"/>
        <v>7989.12</v>
      </c>
      <c r="L236" s="88">
        <f t="shared" si="22"/>
        <v>3994.5599999999986</v>
      </c>
      <c r="M236" s="69">
        <f t="shared" si="24"/>
        <v>0.33333333333333326</v>
      </c>
    </row>
    <row r="237" spans="1:13" ht="18" x14ac:dyDescent="0.25">
      <c r="A237" s="26" t="s">
        <v>3078</v>
      </c>
      <c r="B237" s="26" t="s">
        <v>3079</v>
      </c>
      <c r="C237" s="27">
        <v>219</v>
      </c>
      <c r="D237" s="78">
        <f>VLOOKUP(A237,'BASE ARTICLE SAMUEL 25012023 v1'!$A$2:$K$1287,10,FALSE)</f>
        <v>60</v>
      </c>
      <c r="E237" s="78">
        <f t="shared" si="18"/>
        <v>13140</v>
      </c>
      <c r="F237" t="e">
        <f>VLOOKUP(A237,'STEEVE RESTITUTION'!$A$5:$R$576,12,FALSE)</f>
        <v>#N/A</v>
      </c>
      <c r="G237">
        <f t="shared" si="19"/>
        <v>262.8</v>
      </c>
      <c r="H237" s="78">
        <f>VLOOKUP(A237,'BASE ARTICLE SAMUEL 25012023 v2'!$A$2:$K$1287,11,FALSE)</f>
        <v>56.099999999999994</v>
      </c>
      <c r="I237" s="78">
        <f t="shared" si="20"/>
        <v>14743.08</v>
      </c>
      <c r="J237">
        <f>VLOOKUP(A237,'BASE ARTICLE SAMUEL 25012023 v2'!$A$2:$H$1287,8,FALSE)</f>
        <v>37.4</v>
      </c>
      <c r="K237">
        <f t="shared" si="21"/>
        <v>9828.7199999999993</v>
      </c>
      <c r="L237" s="88">
        <f t="shared" si="22"/>
        <v>4914.3600000000006</v>
      </c>
      <c r="M237" s="69">
        <f t="shared" si="24"/>
        <v>0.33333333333333337</v>
      </c>
    </row>
    <row r="238" spans="1:13" x14ac:dyDescent="0.25">
      <c r="A238" s="24" t="s">
        <v>3080</v>
      </c>
      <c r="B238" s="24" t="s">
        <v>3081</v>
      </c>
      <c r="C238" s="25">
        <v>685</v>
      </c>
      <c r="D238" s="78">
        <f>VLOOKUP(A238,'BASE ARTICLE SAMUEL 25012023 v1'!$A$2:$K$1287,10,FALSE)</f>
        <v>1.41</v>
      </c>
      <c r="E238" s="78">
        <f t="shared" si="18"/>
        <v>965.84999999999991</v>
      </c>
      <c r="G238">
        <f t="shared" si="19"/>
        <v>822</v>
      </c>
      <c r="H238" s="78">
        <f>VLOOKUP(A238,'BASE ARTICLE SAMUEL 25012023 v2'!$A$2:$K$1287,11,FALSE)</f>
        <v>1.41</v>
      </c>
      <c r="I238" s="78">
        <f t="shared" si="20"/>
        <v>1159.02</v>
      </c>
      <c r="J238">
        <f>VLOOKUP(A238,'BASE ARTICLE SAMUEL 25012023 v2'!$A$2:$H$1287,8,FALSE)</f>
        <v>0.94</v>
      </c>
      <c r="K238">
        <f t="shared" si="21"/>
        <v>772.68</v>
      </c>
      <c r="L238" s="88">
        <f t="shared" si="22"/>
        <v>386.34000000000003</v>
      </c>
      <c r="M238" s="69">
        <f t="shared" si="24"/>
        <v>0.33333333333333337</v>
      </c>
    </row>
    <row r="239" spans="1:13" x14ac:dyDescent="0.25">
      <c r="A239" s="26" t="s">
        <v>3082</v>
      </c>
      <c r="B239" s="26" t="s">
        <v>3083</v>
      </c>
      <c r="C239" s="27">
        <v>179</v>
      </c>
      <c r="D239" s="78">
        <f>VLOOKUP(A239,'BASE ARTICLE SAMUEL 25012023 v1'!$A$2:$K$1287,10,FALSE)</f>
        <v>4.66</v>
      </c>
      <c r="E239" s="78">
        <f t="shared" si="18"/>
        <v>834.14</v>
      </c>
      <c r="G239">
        <f t="shared" si="19"/>
        <v>214.79999999999998</v>
      </c>
      <c r="H239" s="78">
        <f>VLOOKUP(A239,'BASE ARTICLE SAMUEL 25012023 v2'!$A$2:$K$1287,11,FALSE)</f>
        <v>4.6500000000000004</v>
      </c>
      <c r="I239" s="78">
        <f t="shared" si="20"/>
        <v>998.82</v>
      </c>
      <c r="J239">
        <f>VLOOKUP(A239,'BASE ARTICLE SAMUEL 25012023 v2'!$A$2:$H$1287,8,FALSE)</f>
        <v>1.55</v>
      </c>
      <c r="K239">
        <f t="shared" si="21"/>
        <v>332.94</v>
      </c>
      <c r="L239" s="88">
        <f t="shared" si="22"/>
        <v>665.88000000000011</v>
      </c>
      <c r="M239" s="69">
        <f t="shared" si="24"/>
        <v>0.66666666666666674</v>
      </c>
    </row>
    <row r="240" spans="1:13" x14ac:dyDescent="0.25">
      <c r="A240" s="24" t="s">
        <v>3084</v>
      </c>
      <c r="B240" s="24" t="s">
        <v>3085</v>
      </c>
      <c r="C240" s="25">
        <v>1</v>
      </c>
      <c r="D240" s="78">
        <f>VLOOKUP(A240,'BASE ARTICLE SAMUEL 25012023 v1'!$A$2:$K$1287,10,FALSE)</f>
        <v>4.8099999999999996</v>
      </c>
      <c r="E240" s="78">
        <f t="shared" si="18"/>
        <v>4.8099999999999996</v>
      </c>
      <c r="G240">
        <f t="shared" si="19"/>
        <v>1.2</v>
      </c>
      <c r="H240" s="78">
        <f>VLOOKUP(A240,'BASE ARTICLE SAMUEL 25012023 v2'!$A$2:$K$1287,11,FALSE)</f>
        <v>4.8050000000000006</v>
      </c>
      <c r="I240" s="78">
        <f t="shared" si="20"/>
        <v>5.7660000000000009</v>
      </c>
      <c r="J240">
        <f>VLOOKUP(A240,'BASE ARTICLE SAMUEL 25012023 v2'!$A$2:$H$1287,8,FALSE)</f>
        <v>3.1</v>
      </c>
      <c r="K240">
        <f t="shared" si="21"/>
        <v>3.7199999999999998</v>
      </c>
      <c r="L240" s="88">
        <f t="shared" si="22"/>
        <v>2.0460000000000012</v>
      </c>
      <c r="M240" s="69">
        <f t="shared" si="24"/>
        <v>0.35483870967741948</v>
      </c>
    </row>
    <row r="241" spans="1:13" x14ac:dyDescent="0.25">
      <c r="A241" s="26" t="s">
        <v>3086</v>
      </c>
      <c r="B241" s="26" t="s">
        <v>3087</v>
      </c>
      <c r="C241" s="27">
        <v>1</v>
      </c>
      <c r="D241" s="78">
        <f>VLOOKUP(A241,'BASE ARTICLE SAMUEL 25012023 v1'!$A$2:$K$1287,10,FALSE)</f>
        <v>9</v>
      </c>
      <c r="E241" s="78">
        <f t="shared" si="18"/>
        <v>9</v>
      </c>
      <c r="G241">
        <f t="shared" si="19"/>
        <v>1.2</v>
      </c>
      <c r="H241" s="78">
        <f>VLOOKUP(A241,'BASE ARTICLE SAMUEL 25012023 v2'!$A$2:$K$1287,11,FALSE)</f>
        <v>9</v>
      </c>
      <c r="I241" s="78">
        <f t="shared" si="20"/>
        <v>10.799999999999999</v>
      </c>
      <c r="J241">
        <f>VLOOKUP(A241,'BASE ARTICLE SAMUEL 25012023 v2'!$A$2:$H$1287,8,FALSE)</f>
        <v>6</v>
      </c>
      <c r="K241">
        <f t="shared" si="21"/>
        <v>7.1999999999999993</v>
      </c>
      <c r="L241" s="88">
        <f t="shared" si="22"/>
        <v>3.5999999999999996</v>
      </c>
      <c r="M241" s="69">
        <f t="shared" si="24"/>
        <v>0.33333333333333331</v>
      </c>
    </row>
    <row r="242" spans="1:13" x14ac:dyDescent="0.25">
      <c r="A242" s="24" t="s">
        <v>3088</v>
      </c>
      <c r="B242" s="24" t="s">
        <v>3089</v>
      </c>
      <c r="C242" s="25">
        <v>340</v>
      </c>
      <c r="D242" s="78">
        <f>VLOOKUP(A242,'BASE ARTICLE SAMUEL 25012023 v1'!$A$2:$K$1287,10,FALSE)</f>
        <v>1.38</v>
      </c>
      <c r="E242" s="78">
        <f t="shared" si="18"/>
        <v>469.2</v>
      </c>
      <c r="G242">
        <f t="shared" si="19"/>
        <v>408</v>
      </c>
      <c r="H242" s="78">
        <f>VLOOKUP(A242,'BASE ARTICLE SAMUEL 25012023 v2'!$A$2:$K$1287,11,FALSE)</f>
        <v>1.3800000000000001</v>
      </c>
      <c r="I242" s="78">
        <f t="shared" si="20"/>
        <v>563.04000000000008</v>
      </c>
      <c r="J242">
        <f>VLOOKUP(A242,'BASE ARTICLE SAMUEL 25012023 v2'!$A$2:$H$1287,8,FALSE)</f>
        <v>0.92</v>
      </c>
      <c r="K242">
        <f t="shared" si="21"/>
        <v>375.36</v>
      </c>
      <c r="L242" s="88">
        <f t="shared" si="22"/>
        <v>187.68000000000006</v>
      </c>
      <c r="M242" s="69">
        <f t="shared" si="24"/>
        <v>0.33333333333333343</v>
      </c>
    </row>
    <row r="243" spans="1:13" x14ac:dyDescent="0.25">
      <c r="A243" s="26" t="s">
        <v>3090</v>
      </c>
      <c r="B243" s="26" t="s">
        <v>3091</v>
      </c>
      <c r="C243" s="27">
        <v>460</v>
      </c>
      <c r="D243" s="78">
        <f>VLOOKUP(A243,'BASE ARTICLE SAMUEL 25012023 v1'!$A$2:$K$1287,10,FALSE)</f>
        <v>1.38</v>
      </c>
      <c r="E243" s="78">
        <f t="shared" si="18"/>
        <v>634.79999999999995</v>
      </c>
      <c r="G243">
        <f t="shared" si="19"/>
        <v>552</v>
      </c>
      <c r="H243" s="78">
        <f>VLOOKUP(A243,'BASE ARTICLE SAMUEL 25012023 v2'!$A$2:$K$1287,11,FALSE)</f>
        <v>1.3800000000000001</v>
      </c>
      <c r="I243" s="78">
        <f t="shared" si="20"/>
        <v>761.7600000000001</v>
      </c>
      <c r="J243">
        <f>VLOOKUP(A243,'BASE ARTICLE SAMUEL 25012023 v2'!$A$2:$H$1287,8,FALSE)</f>
        <v>0.92</v>
      </c>
      <c r="K243">
        <f t="shared" si="21"/>
        <v>507.84000000000003</v>
      </c>
      <c r="L243" s="88">
        <f t="shared" si="22"/>
        <v>253.92000000000007</v>
      </c>
      <c r="M243" s="69">
        <f t="shared" si="24"/>
        <v>0.33333333333333337</v>
      </c>
    </row>
    <row r="244" spans="1:13" x14ac:dyDescent="0.25">
      <c r="A244" s="24" t="s">
        <v>3092</v>
      </c>
      <c r="B244" s="24" t="s">
        <v>3093</v>
      </c>
      <c r="C244" s="25">
        <v>88</v>
      </c>
      <c r="D244" s="78">
        <f>VLOOKUP(A244,'BASE ARTICLE SAMUEL 25012023 v1'!$A$2:$K$1287,10,FALSE)</f>
        <v>17.399999999999999</v>
      </c>
      <c r="E244" s="78">
        <f t="shared" si="18"/>
        <v>1531.1999999999998</v>
      </c>
      <c r="G244">
        <f t="shared" si="19"/>
        <v>105.6</v>
      </c>
      <c r="H244" s="78">
        <f>VLOOKUP(A244,'BASE ARTICLE SAMUEL 25012023 v2'!$A$2:$K$1287,11,FALSE)</f>
        <v>17.399999999999999</v>
      </c>
      <c r="I244" s="78">
        <f t="shared" si="20"/>
        <v>1837.4399999999998</v>
      </c>
      <c r="J244">
        <f>VLOOKUP(A244,'BASE ARTICLE SAMUEL 25012023 v2'!$A$2:$H$1287,8,FALSE)</f>
        <v>11.6</v>
      </c>
      <c r="K244">
        <f t="shared" si="21"/>
        <v>1224.9599999999998</v>
      </c>
      <c r="L244" s="88">
        <f t="shared" si="22"/>
        <v>612.48</v>
      </c>
      <c r="M244" s="69">
        <f t="shared" si="24"/>
        <v>0.33333333333333337</v>
      </c>
    </row>
    <row r="245" spans="1:13" ht="18" x14ac:dyDescent="0.25">
      <c r="A245" s="26" t="s">
        <v>3094</v>
      </c>
      <c r="B245" s="26" t="s">
        <v>3095</v>
      </c>
      <c r="C245" s="27">
        <v>34</v>
      </c>
      <c r="D245" s="78">
        <f>VLOOKUP(A245,'BASE ARTICLE SAMUEL 25012023 v1'!$A$2:$K$1287,10,FALSE)</f>
        <v>30.91</v>
      </c>
      <c r="E245" s="78">
        <f t="shared" si="18"/>
        <v>1050.94</v>
      </c>
      <c r="G245">
        <f t="shared" si="19"/>
        <v>40.799999999999997</v>
      </c>
      <c r="H245" s="78">
        <f>VLOOKUP(A245,'BASE ARTICLE SAMUEL 25012023 v2'!$A$2:$K$1287,11,FALSE)</f>
        <v>30.914999999999999</v>
      </c>
      <c r="I245" s="78">
        <f t="shared" si="20"/>
        <v>1261.3319999999999</v>
      </c>
      <c r="J245">
        <f>VLOOKUP(A245,'BASE ARTICLE SAMUEL 25012023 v2'!$A$2:$H$1287,8,FALSE)</f>
        <v>20.61</v>
      </c>
      <c r="K245">
        <f t="shared" si="21"/>
        <v>840.88799999999992</v>
      </c>
      <c r="L245" s="88">
        <f t="shared" si="22"/>
        <v>420.44399999999996</v>
      </c>
      <c r="M245" s="69">
        <f t="shared" si="24"/>
        <v>0.33333333333333331</v>
      </c>
    </row>
    <row r="246" spans="1:13" ht="18" x14ac:dyDescent="0.25">
      <c r="A246" s="24" t="s">
        <v>3096</v>
      </c>
      <c r="B246" s="24" t="s">
        <v>3097</v>
      </c>
      <c r="C246" s="25">
        <v>7</v>
      </c>
      <c r="D246" s="78">
        <f>VLOOKUP(A246,'BASE ARTICLE SAMUEL 25012023 v1'!$A$2:$K$1287,10,FALSE)</f>
        <v>425</v>
      </c>
      <c r="E246" s="78">
        <f t="shared" si="18"/>
        <v>2975</v>
      </c>
      <c r="G246">
        <f t="shared" si="19"/>
        <v>8.4</v>
      </c>
      <c r="H246" s="78">
        <f>VLOOKUP(A246,'BASE ARTICLE SAMUEL 25012023 v2'!$A$2:$K$1287,11,FALSE)</f>
        <v>425</v>
      </c>
      <c r="I246" s="78">
        <f t="shared" si="20"/>
        <v>3570</v>
      </c>
      <c r="J246">
        <f>VLOOKUP(A246,'BASE ARTICLE SAMUEL 25012023 v2'!$A$2:$H$1287,8,FALSE)</f>
        <v>121.83649999999999</v>
      </c>
      <c r="K246">
        <f t="shared" si="21"/>
        <v>1023.4265999999999</v>
      </c>
      <c r="L246" s="88">
        <f t="shared" si="22"/>
        <v>2546.5734000000002</v>
      </c>
      <c r="M246" s="69">
        <f t="shared" si="24"/>
        <v>0.71332588235294125</v>
      </c>
    </row>
    <row r="247" spans="1:13" ht="18" x14ac:dyDescent="0.25">
      <c r="A247" s="26" t="s">
        <v>3098</v>
      </c>
      <c r="B247" s="26" t="s">
        <v>3099</v>
      </c>
      <c r="C247" s="27">
        <v>28</v>
      </c>
      <c r="D247" s="78">
        <f>VLOOKUP(A247,'BASE ARTICLE SAMUEL 25012023 v1'!$A$2:$K$1287,10,FALSE)</f>
        <v>1.62</v>
      </c>
      <c r="E247" s="78">
        <f t="shared" si="18"/>
        <v>45.36</v>
      </c>
      <c r="G247">
        <f t="shared" si="19"/>
        <v>33.6</v>
      </c>
      <c r="H247" s="78">
        <f>VLOOKUP(A247,'BASE ARTICLE SAMUEL 25012023 v2'!$A$2:$K$1287,11,FALSE)</f>
        <v>1.6226</v>
      </c>
      <c r="I247" s="78">
        <f t="shared" si="20"/>
        <v>54.519360000000006</v>
      </c>
      <c r="J247">
        <f>VLOOKUP(A247,'BASE ARTICLE SAMUEL 25012023 v2'!$A$2:$H$1287,8,FALSE)</f>
        <v>1.22</v>
      </c>
      <c r="K247">
        <f t="shared" si="21"/>
        <v>40.991999999999997</v>
      </c>
      <c r="L247" s="88">
        <f t="shared" si="22"/>
        <v>13.527360000000009</v>
      </c>
      <c r="M247" s="69">
        <f t="shared" si="24"/>
        <v>0.24812030075187982</v>
      </c>
    </row>
    <row r="248" spans="1:13" ht="18" x14ac:dyDescent="0.25">
      <c r="A248" s="24" t="s">
        <v>3100</v>
      </c>
      <c r="B248" s="24" t="s">
        <v>3101</v>
      </c>
      <c r="C248" s="25">
        <v>5</v>
      </c>
      <c r="D248" s="78">
        <f>VLOOKUP(A248,'BASE ARTICLE SAMUEL 25012023 v1'!$A$2:$K$1287,10,FALSE)</f>
        <v>132</v>
      </c>
      <c r="E248" s="78">
        <f t="shared" si="18"/>
        <v>660</v>
      </c>
      <c r="G248">
        <f t="shared" si="19"/>
        <v>6</v>
      </c>
      <c r="H248" s="78">
        <f>VLOOKUP(A248,'BASE ARTICLE SAMUEL 25012023 v2'!$A$2:$K$1287,11,FALSE)</f>
        <v>132</v>
      </c>
      <c r="I248" s="78">
        <f t="shared" si="20"/>
        <v>792</v>
      </c>
      <c r="J248">
        <f>VLOOKUP(A248,'BASE ARTICLE SAMUEL 25012023 v2'!$A$2:$H$1287,8,FALSE)</f>
        <v>88</v>
      </c>
      <c r="K248">
        <f t="shared" si="21"/>
        <v>528</v>
      </c>
      <c r="L248" s="88">
        <f t="shared" si="22"/>
        <v>264</v>
      </c>
      <c r="M248" s="69">
        <f t="shared" si="24"/>
        <v>0.33333333333333331</v>
      </c>
    </row>
    <row r="249" spans="1:13" ht="18" x14ac:dyDescent="0.25">
      <c r="A249" s="26" t="s">
        <v>3102</v>
      </c>
      <c r="B249" s="26" t="s">
        <v>3103</v>
      </c>
      <c r="C249" s="27">
        <v>1</v>
      </c>
      <c r="D249" s="78">
        <f>VLOOKUP(A249,'BASE ARTICLE SAMUEL 25012023 v1'!$A$2:$K$1287,10,FALSE)</f>
        <v>200</v>
      </c>
      <c r="E249" s="78">
        <f t="shared" si="18"/>
        <v>200</v>
      </c>
      <c r="F249" t="e">
        <f>VLOOKUP(A249,'STEEVE RESTITUTION'!$A$5:$R$576,12,FALSE)</f>
        <v>#N/A</v>
      </c>
      <c r="I249" s="78">
        <f t="shared" si="20"/>
        <v>0</v>
      </c>
      <c r="J249">
        <f>VLOOKUP(A249,'BASE ARTICLE SAMUEL 25012023 v2'!$A$2:$H$1287,8,FALSE)</f>
        <v>0</v>
      </c>
      <c r="K249">
        <f t="shared" si="21"/>
        <v>0</v>
      </c>
      <c r="L249" s="88">
        <f t="shared" si="22"/>
        <v>0</v>
      </c>
      <c r="M249" s="69"/>
    </row>
    <row r="250" spans="1:13" x14ac:dyDescent="0.25">
      <c r="A250" s="24" t="s">
        <v>3104</v>
      </c>
      <c r="B250" s="24" t="s">
        <v>3105</v>
      </c>
      <c r="C250" s="25">
        <v>16</v>
      </c>
      <c r="D250" s="78">
        <f>VLOOKUP(A250,'BASE ARTICLE SAMUEL 25012023 v1'!$A$2:$K$1287,10,FALSE)</f>
        <v>702.75</v>
      </c>
      <c r="E250" s="78">
        <f t="shared" si="18"/>
        <v>11244</v>
      </c>
      <c r="G250">
        <f t="shared" si="19"/>
        <v>19.2</v>
      </c>
      <c r="H250" s="78">
        <f>VLOOKUP(A250,'BASE ARTICLE SAMUEL 25012023 v2'!$A$2:$K$1287,11,FALSE)</f>
        <v>717.25149999999985</v>
      </c>
      <c r="I250" s="78">
        <f t="shared" si="20"/>
        <v>13771.228799999997</v>
      </c>
      <c r="J250">
        <f>VLOOKUP(A250,'BASE ARTICLE SAMUEL 25012023 v2'!$A$2:$H$1287,8,FALSE)</f>
        <v>507.303</v>
      </c>
      <c r="K250">
        <f t="shared" si="21"/>
        <v>9740.2175999999999</v>
      </c>
      <c r="L250" s="88">
        <f t="shared" si="22"/>
        <v>4031.0111999999972</v>
      </c>
      <c r="M250" s="69">
        <f t="shared" si="24"/>
        <v>0.29271252831119893</v>
      </c>
    </row>
    <row r="251" spans="1:13" ht="18" x14ac:dyDescent="0.25">
      <c r="A251" s="26" t="s">
        <v>3106</v>
      </c>
      <c r="B251" s="26" t="s">
        <v>3107</v>
      </c>
      <c r="C251" s="27">
        <v>8</v>
      </c>
      <c r="D251" s="78">
        <f>VLOOKUP(A251,'BASE ARTICLE SAMUEL 25012023 v1'!$A$2:$K$1287,10,FALSE)</f>
        <v>697.59</v>
      </c>
      <c r="E251" s="78">
        <f t="shared" si="18"/>
        <v>5580.72</v>
      </c>
      <c r="G251">
        <f t="shared" si="19"/>
        <v>9.6</v>
      </c>
      <c r="H251" s="78">
        <f>VLOOKUP(A251,'BASE ARTICLE SAMUEL 25012023 v2'!$A$2:$K$1287,11,FALSE)</f>
        <v>711.86649999999986</v>
      </c>
      <c r="I251" s="78">
        <f t="shared" si="20"/>
        <v>6833.9183999999987</v>
      </c>
      <c r="J251">
        <f>VLOOKUP(A251,'BASE ARTICLE SAMUEL 25012023 v2'!$A$2:$H$1287,8,FALSE)</f>
        <v>503.71299999999997</v>
      </c>
      <c r="K251">
        <f t="shared" si="21"/>
        <v>4835.6447999999991</v>
      </c>
      <c r="L251" s="88">
        <f t="shared" si="22"/>
        <v>1998.2735999999995</v>
      </c>
      <c r="M251" s="69">
        <f t="shared" si="24"/>
        <v>0.29240524733218937</v>
      </c>
    </row>
    <row r="252" spans="1:13" ht="18" x14ac:dyDescent="0.25">
      <c r="A252" s="24" t="s">
        <v>3108</v>
      </c>
      <c r="B252" s="24" t="s">
        <v>3109</v>
      </c>
      <c r="C252" s="25">
        <v>1</v>
      </c>
      <c r="D252" s="78">
        <f>VLOOKUP(A252,'BASE ARTICLE SAMUEL 25012023 v1'!$A$2:$K$1287,10,FALSE)</f>
        <v>94.43</v>
      </c>
      <c r="E252" s="78">
        <f t="shared" si="18"/>
        <v>94.43</v>
      </c>
      <c r="G252">
        <f t="shared" si="19"/>
        <v>1.2</v>
      </c>
      <c r="H252" s="78">
        <f>VLOOKUP(A252,'BASE ARTICLE SAMUEL 25012023 v2'!$A$2:$K$1287,11,FALSE)</f>
        <v>94.43</v>
      </c>
      <c r="I252" s="78">
        <f t="shared" si="20"/>
        <v>113.316</v>
      </c>
      <c r="J252">
        <f>VLOOKUP(A252,'BASE ARTICLE SAMUEL 25012023 v2'!$A$2:$H$1287,8,FALSE)</f>
        <v>71</v>
      </c>
      <c r="K252">
        <f t="shared" si="21"/>
        <v>85.2</v>
      </c>
      <c r="L252" s="88">
        <f t="shared" si="22"/>
        <v>28.116</v>
      </c>
      <c r="M252" s="69">
        <f t="shared" si="24"/>
        <v>0.24812030075187969</v>
      </c>
    </row>
    <row r="253" spans="1:13" x14ac:dyDescent="0.25">
      <c r="A253" s="26" t="s">
        <v>3110</v>
      </c>
      <c r="B253" s="26" t="s">
        <v>3111</v>
      </c>
      <c r="C253" s="27">
        <v>395</v>
      </c>
      <c r="D253" s="78">
        <f>VLOOKUP(A253,'BASE ARTICLE SAMUEL 25012023 v1'!$A$2:$K$1287,10,FALSE)</f>
        <v>0</v>
      </c>
      <c r="E253" s="78">
        <f t="shared" si="18"/>
        <v>0</v>
      </c>
      <c r="G253">
        <f t="shared" si="19"/>
        <v>474</v>
      </c>
      <c r="H253" s="78">
        <f>VLOOKUP(A253,'BASE ARTICLE SAMUEL 25012023 v2'!$A$2:$K$1287,11,FALSE)</f>
        <v>0</v>
      </c>
      <c r="I253" s="78">
        <f t="shared" si="20"/>
        <v>0</v>
      </c>
      <c r="J253">
        <f>VLOOKUP(A253,'BASE ARTICLE SAMUEL 25012023 v2'!$A$2:$H$1287,8,FALSE)</f>
        <v>2.1</v>
      </c>
      <c r="K253">
        <f t="shared" si="21"/>
        <v>995.40000000000009</v>
      </c>
      <c r="L253" s="88">
        <f t="shared" si="22"/>
        <v>-995.40000000000009</v>
      </c>
      <c r="M253" s="69"/>
    </row>
    <row r="254" spans="1:13" x14ac:dyDescent="0.25">
      <c r="A254" s="24" t="s">
        <v>3112</v>
      </c>
      <c r="B254" s="24" t="s">
        <v>3113</v>
      </c>
      <c r="C254" s="25">
        <v>78</v>
      </c>
      <c r="D254" s="78">
        <f>VLOOKUP(A254,'BASE ARTICLE SAMUEL 25012023 v1'!$A$2:$K$1287,10,FALSE)</f>
        <v>9.31</v>
      </c>
      <c r="E254" s="78">
        <f t="shared" si="18"/>
        <v>726.18000000000006</v>
      </c>
      <c r="G254">
        <f t="shared" si="19"/>
        <v>93.6</v>
      </c>
      <c r="H254" s="78">
        <f>VLOOKUP(A254,'BASE ARTICLE SAMUEL 25012023 v2'!$A$2:$K$1287,11,FALSE)</f>
        <v>9.6559000000000008</v>
      </c>
      <c r="I254" s="78">
        <f t="shared" si="20"/>
        <v>903.79223999999999</v>
      </c>
      <c r="J254">
        <f>VLOOKUP(A254,'BASE ARTICLE SAMUEL 25012023 v2'!$A$2:$H$1287,8,FALSE)</f>
        <v>3.52</v>
      </c>
      <c r="K254">
        <f t="shared" si="21"/>
        <v>329.47199999999998</v>
      </c>
      <c r="L254" s="88">
        <f t="shared" si="22"/>
        <v>574.32024000000001</v>
      </c>
      <c r="M254" s="69">
        <f t="shared" ref="M254:M317" si="25">L254/I254</f>
        <v>0.63545604241966058</v>
      </c>
    </row>
    <row r="255" spans="1:13" x14ac:dyDescent="0.25">
      <c r="A255" s="26" t="s">
        <v>3114</v>
      </c>
      <c r="B255" s="26" t="s">
        <v>3115</v>
      </c>
      <c r="C255" s="27">
        <v>208</v>
      </c>
      <c r="D255" s="78">
        <f>VLOOKUP(A255,'BASE ARTICLE SAMUEL 25012023 v1'!$A$2:$K$1287,10,FALSE)</f>
        <v>12.14</v>
      </c>
      <c r="E255" s="78">
        <f t="shared" si="18"/>
        <v>2525.12</v>
      </c>
      <c r="G255">
        <f t="shared" si="19"/>
        <v>249.6</v>
      </c>
      <c r="H255" s="78">
        <f>VLOOKUP(A255,'BASE ARTICLE SAMUEL 25012023 v2'!$A$2:$K$1287,11,FALSE)</f>
        <v>12.498419999999999</v>
      </c>
      <c r="I255" s="78">
        <f t="shared" si="20"/>
        <v>3119.6056319999998</v>
      </c>
      <c r="J255">
        <f>VLOOKUP(A255,'BASE ARTICLE SAMUEL 25012023 v2'!$A$2:$H$1287,8,FALSE)</f>
        <v>5.4539999999999997</v>
      </c>
      <c r="K255">
        <f t="shared" si="21"/>
        <v>1361.3183999999999</v>
      </c>
      <c r="L255" s="88">
        <f t="shared" si="22"/>
        <v>1758.2872319999999</v>
      </c>
      <c r="M255" s="69">
        <f t="shared" si="25"/>
        <v>0.5636248421800516</v>
      </c>
    </row>
    <row r="256" spans="1:13" ht="18" x14ac:dyDescent="0.25">
      <c r="A256" s="24" t="s">
        <v>3116</v>
      </c>
      <c r="B256" s="24" t="s">
        <v>3117</v>
      </c>
      <c r="C256" s="25">
        <v>40</v>
      </c>
      <c r="D256" s="78">
        <f>VLOOKUP(A256,'BASE ARTICLE SAMUEL 25012023 v1'!$A$2:$K$1287,10,FALSE)</f>
        <v>21.18</v>
      </c>
      <c r="E256" s="78">
        <f t="shared" si="18"/>
        <v>847.2</v>
      </c>
      <c r="G256">
        <f t="shared" si="19"/>
        <v>48</v>
      </c>
      <c r="H256" s="78">
        <f>VLOOKUP(A256,'BASE ARTICLE SAMUEL 25012023 v2'!$A$2:$K$1287,11,FALSE)</f>
        <v>21.18</v>
      </c>
      <c r="I256" s="78">
        <f t="shared" si="20"/>
        <v>1016.64</v>
      </c>
      <c r="J256">
        <f>VLOOKUP(A256,'BASE ARTICLE SAMUEL 25012023 v2'!$A$2:$H$1287,8,FALSE)</f>
        <v>12.670999999999999</v>
      </c>
      <c r="K256">
        <f t="shared" si="21"/>
        <v>608.20799999999997</v>
      </c>
      <c r="L256" s="88">
        <f t="shared" si="22"/>
        <v>408.43200000000002</v>
      </c>
      <c r="M256" s="69">
        <f t="shared" si="25"/>
        <v>0.4017469310670444</v>
      </c>
    </row>
    <row r="257" spans="1:13" ht="18" x14ac:dyDescent="0.25">
      <c r="A257" s="26" t="s">
        <v>3118</v>
      </c>
      <c r="B257" s="26" t="s">
        <v>3117</v>
      </c>
      <c r="C257" s="27">
        <v>94</v>
      </c>
      <c r="D257" s="78">
        <f>VLOOKUP(A257,'BASE ARTICLE SAMUEL 25012023 v1'!$A$2:$K$1287,10,FALSE)</f>
        <v>25.15</v>
      </c>
      <c r="E257" s="78">
        <f t="shared" si="18"/>
        <v>2364.1</v>
      </c>
      <c r="G257">
        <f t="shared" si="19"/>
        <v>112.8</v>
      </c>
      <c r="H257" s="78">
        <f>VLOOKUP(A257,'BASE ARTICLE SAMUEL 25012023 v2'!$A$2:$K$1287,11,FALSE)</f>
        <v>25.15</v>
      </c>
      <c r="I257" s="78">
        <f t="shared" si="20"/>
        <v>2836.9199999999996</v>
      </c>
      <c r="J257">
        <f>VLOOKUP(A257,'BASE ARTICLE SAMUEL 25012023 v2'!$A$2:$H$1287,8,FALSE)</f>
        <v>13.625</v>
      </c>
      <c r="K257">
        <f t="shared" si="21"/>
        <v>1536.8999999999999</v>
      </c>
      <c r="L257" s="88">
        <f t="shared" si="22"/>
        <v>1300.0199999999998</v>
      </c>
      <c r="M257" s="69">
        <f t="shared" si="25"/>
        <v>0.45825049701789261</v>
      </c>
    </row>
    <row r="258" spans="1:13" x14ac:dyDescent="0.25">
      <c r="A258" s="24" t="s">
        <v>3119</v>
      </c>
      <c r="B258" s="24" t="s">
        <v>3120</v>
      </c>
      <c r="C258" s="25">
        <v>37</v>
      </c>
      <c r="D258" s="78">
        <f>VLOOKUP(A258,'BASE ARTICLE SAMUEL 25012023 v1'!$A$2:$K$1287,10,FALSE)</f>
        <v>34.56</v>
      </c>
      <c r="E258" s="78">
        <f t="shared" ref="E258:E321" si="26">+C258*D258</f>
        <v>1278.72</v>
      </c>
      <c r="G258">
        <f t="shared" ref="G258:G321" si="27">C258*1.2</f>
        <v>44.4</v>
      </c>
      <c r="H258" s="78">
        <f>VLOOKUP(A258,'BASE ARTICLE SAMUEL 25012023 v2'!$A$2:$K$1287,11,FALSE)</f>
        <v>35.200000000000003</v>
      </c>
      <c r="I258" s="78">
        <f t="shared" ref="I258:I321" si="28">+G258*H258</f>
        <v>1562.88</v>
      </c>
      <c r="J258">
        <f>VLOOKUP(A258,'BASE ARTICLE SAMUEL 25012023 v2'!$A$2:$H$1287,8,FALSE)</f>
        <v>17.600000000000001</v>
      </c>
      <c r="K258">
        <f t="shared" ref="K258:K321" si="29">G258*J258</f>
        <v>781.44</v>
      </c>
      <c r="L258" s="88">
        <f t="shared" ref="L258:L321" si="30">I258-K258</f>
        <v>781.44</v>
      </c>
      <c r="M258" s="69">
        <f t="shared" si="25"/>
        <v>0.5</v>
      </c>
    </row>
    <row r="259" spans="1:13" ht="18" x14ac:dyDescent="0.25">
      <c r="A259" s="26" t="s">
        <v>3121</v>
      </c>
      <c r="B259" s="26" t="s">
        <v>3122</v>
      </c>
      <c r="C259" s="27">
        <v>26</v>
      </c>
      <c r="D259" s="78">
        <f>VLOOKUP(A259,'BASE ARTICLE SAMUEL 25012023 v1'!$A$2:$K$1287,10,FALSE)</f>
        <v>61.89</v>
      </c>
      <c r="E259" s="78">
        <f t="shared" si="26"/>
        <v>1609.14</v>
      </c>
      <c r="G259">
        <f t="shared" si="27"/>
        <v>31.2</v>
      </c>
      <c r="H259" s="78">
        <f>VLOOKUP(A259,'BASE ARTICLE SAMUEL 25012023 v2'!$A$2:$K$1287,11,FALSE)</f>
        <v>71.010000000000005</v>
      </c>
      <c r="I259" s="78">
        <f t="shared" si="28"/>
        <v>2215.5120000000002</v>
      </c>
      <c r="J259">
        <f>VLOOKUP(A259,'BASE ARTICLE SAMUEL 25012023 v2'!$A$2:$H$1287,8,FALSE)</f>
        <v>47.34</v>
      </c>
      <c r="K259">
        <f t="shared" si="29"/>
        <v>1477.008</v>
      </c>
      <c r="L259" s="88">
        <f t="shared" si="30"/>
        <v>738.50400000000013</v>
      </c>
      <c r="M259" s="69">
        <f t="shared" si="25"/>
        <v>0.33333333333333337</v>
      </c>
    </row>
    <row r="260" spans="1:13" ht="18" x14ac:dyDescent="0.25">
      <c r="A260" s="24" t="s">
        <v>3123</v>
      </c>
      <c r="B260" s="24" t="s">
        <v>3124</v>
      </c>
      <c r="C260" s="25">
        <v>10</v>
      </c>
      <c r="D260" s="78">
        <f>VLOOKUP(A260,'BASE ARTICLE SAMUEL 25012023 v1'!$A$2:$K$1287,10,FALSE)</f>
        <v>100.28</v>
      </c>
      <c r="E260" s="78">
        <f t="shared" si="26"/>
        <v>1002.8</v>
      </c>
      <c r="G260">
        <f t="shared" si="27"/>
        <v>12</v>
      </c>
      <c r="H260" s="78">
        <f>VLOOKUP(A260,'BASE ARTICLE SAMUEL 25012023 v2'!$A$2:$K$1287,11,FALSE)</f>
        <v>118.14000000000001</v>
      </c>
      <c r="I260" s="78">
        <f t="shared" si="28"/>
        <v>1417.6800000000003</v>
      </c>
      <c r="J260">
        <f>VLOOKUP(A260,'BASE ARTICLE SAMUEL 25012023 v2'!$A$2:$H$1287,8,FALSE)</f>
        <v>78.760000000000005</v>
      </c>
      <c r="K260">
        <f t="shared" si="29"/>
        <v>945.12000000000012</v>
      </c>
      <c r="L260" s="88">
        <f t="shared" si="30"/>
        <v>472.56000000000017</v>
      </c>
      <c r="M260" s="69">
        <f t="shared" si="25"/>
        <v>0.33333333333333337</v>
      </c>
    </row>
    <row r="261" spans="1:13" x14ac:dyDescent="0.25">
      <c r="A261" s="26" t="s">
        <v>3125</v>
      </c>
      <c r="B261" s="26" t="s">
        <v>3126</v>
      </c>
      <c r="C261" s="27">
        <v>17</v>
      </c>
      <c r="D261" s="78">
        <f>VLOOKUP(A261,'BASE ARTICLE SAMUEL 25012023 v1'!$A$2:$K$1287,10,FALSE)</f>
        <v>40</v>
      </c>
      <c r="E261" s="78">
        <f t="shared" si="26"/>
        <v>680</v>
      </c>
      <c r="G261">
        <f t="shared" si="27"/>
        <v>20.399999999999999</v>
      </c>
      <c r="H261" s="78">
        <f>VLOOKUP(A261,'BASE ARTICLE SAMUEL 25012023 v2'!$A$2:$K$1287,11,FALSE)</f>
        <v>51.300000000000004</v>
      </c>
      <c r="I261" s="78">
        <f t="shared" si="28"/>
        <v>1046.52</v>
      </c>
      <c r="J261">
        <f>VLOOKUP(A261,'BASE ARTICLE SAMUEL 25012023 v2'!$A$2:$H$1287,8,FALSE)</f>
        <v>28.5</v>
      </c>
      <c r="K261">
        <f t="shared" si="29"/>
        <v>581.4</v>
      </c>
      <c r="L261" s="88">
        <f t="shared" si="30"/>
        <v>465.12</v>
      </c>
      <c r="M261" s="69">
        <f t="shared" si="25"/>
        <v>0.44444444444444448</v>
      </c>
    </row>
    <row r="262" spans="1:13" ht="18" x14ac:dyDescent="0.25">
      <c r="A262" s="24" t="s">
        <v>3127</v>
      </c>
      <c r="B262" s="24" t="s">
        <v>3128</v>
      </c>
      <c r="C262" s="25">
        <v>228</v>
      </c>
      <c r="D262" s="78">
        <f>VLOOKUP(A262,'BASE ARTICLE SAMUEL 25012023 v1'!$A$2:$K$1287,10,FALSE)</f>
        <v>43.74</v>
      </c>
      <c r="E262" s="78">
        <f t="shared" si="26"/>
        <v>9972.7200000000012</v>
      </c>
      <c r="G262">
        <f t="shared" si="27"/>
        <v>273.59999999999997</v>
      </c>
      <c r="H262" s="78">
        <f>VLOOKUP(A262,'BASE ARTICLE SAMUEL 25012023 v2'!$A$2:$K$1287,11,FALSE)</f>
        <v>44.64</v>
      </c>
      <c r="I262" s="78">
        <f t="shared" si="28"/>
        <v>12213.503999999999</v>
      </c>
      <c r="J262">
        <f>VLOOKUP(A262,'BASE ARTICLE SAMUEL 25012023 v2'!$A$2:$H$1287,8,FALSE)</f>
        <v>29.76</v>
      </c>
      <c r="K262">
        <f t="shared" si="29"/>
        <v>8142.3359999999993</v>
      </c>
      <c r="L262" s="88">
        <f t="shared" si="30"/>
        <v>4071.1679999999997</v>
      </c>
      <c r="M262" s="69">
        <f t="shared" si="25"/>
        <v>0.33333333333333331</v>
      </c>
    </row>
    <row r="263" spans="1:13" ht="18" x14ac:dyDescent="0.25">
      <c r="A263" s="26" t="s">
        <v>3129</v>
      </c>
      <c r="B263" s="26" t="s">
        <v>3130</v>
      </c>
      <c r="C263" s="27">
        <v>41</v>
      </c>
      <c r="D263" s="78">
        <f>VLOOKUP(A263,'BASE ARTICLE SAMUEL 25012023 v1'!$A$2:$K$1287,10,FALSE)</f>
        <v>223.5</v>
      </c>
      <c r="E263" s="78">
        <f t="shared" si="26"/>
        <v>9163.5</v>
      </c>
      <c r="G263">
        <f t="shared" si="27"/>
        <v>49.199999999999996</v>
      </c>
      <c r="H263" s="78">
        <f>VLOOKUP(A263,'BASE ARTICLE SAMUEL 25012023 v2'!$A$2:$K$1287,11,FALSE)</f>
        <v>223.5</v>
      </c>
      <c r="I263" s="78">
        <f t="shared" si="28"/>
        <v>10996.199999999999</v>
      </c>
      <c r="J263">
        <f>VLOOKUP(A263,'BASE ARTICLE SAMUEL 25012023 v2'!$A$2:$H$1287,8,FALSE)</f>
        <v>149</v>
      </c>
      <c r="K263">
        <f t="shared" si="29"/>
        <v>7330.7999999999993</v>
      </c>
      <c r="L263" s="88">
        <f t="shared" si="30"/>
        <v>3665.3999999999996</v>
      </c>
      <c r="M263" s="69">
        <f t="shared" si="25"/>
        <v>0.33333333333333331</v>
      </c>
    </row>
    <row r="264" spans="1:13" x14ac:dyDescent="0.25">
      <c r="A264" s="24" t="s">
        <v>3131</v>
      </c>
      <c r="B264" s="24" t="s">
        <v>3132</v>
      </c>
      <c r="C264" s="25">
        <v>7</v>
      </c>
      <c r="D264" s="78">
        <f>VLOOKUP(A264,'BASE ARTICLE SAMUEL 25012023 v1'!$A$2:$K$1287,10,FALSE)</f>
        <v>50.73</v>
      </c>
      <c r="E264" s="78">
        <f t="shared" si="26"/>
        <v>355.10999999999996</v>
      </c>
      <c r="G264">
        <f t="shared" si="27"/>
        <v>8.4</v>
      </c>
      <c r="H264" s="78">
        <f>VLOOKUP(A264,'BASE ARTICLE SAMUEL 25012023 v2'!$A$2:$K$1287,11,FALSE)</f>
        <v>50.731499999999997</v>
      </c>
      <c r="I264" s="78">
        <f t="shared" si="28"/>
        <v>426.14459999999997</v>
      </c>
      <c r="J264">
        <f>VLOOKUP(A264,'BASE ARTICLE SAMUEL 25012023 v2'!$A$2:$H$1287,8,FALSE)</f>
        <v>32.729999999999997</v>
      </c>
      <c r="K264">
        <f t="shared" si="29"/>
        <v>274.93199999999996</v>
      </c>
      <c r="L264" s="88">
        <f t="shared" si="30"/>
        <v>151.21260000000001</v>
      </c>
      <c r="M264" s="69">
        <f t="shared" si="25"/>
        <v>0.35483870967741943</v>
      </c>
    </row>
    <row r="265" spans="1:13" x14ac:dyDescent="0.25">
      <c r="A265" s="26" t="s">
        <v>3133</v>
      </c>
      <c r="B265" s="26" t="s">
        <v>3134</v>
      </c>
      <c r="C265" s="27">
        <v>18</v>
      </c>
      <c r="D265" s="78">
        <f>VLOOKUP(A265,'BASE ARTICLE SAMUEL 25012023 v1'!$A$2:$K$1287,10,FALSE)</f>
        <v>51.54</v>
      </c>
      <c r="E265" s="78">
        <f t="shared" si="26"/>
        <v>927.72</v>
      </c>
      <c r="G265">
        <f t="shared" si="27"/>
        <v>21.599999999999998</v>
      </c>
      <c r="H265" s="78">
        <f>VLOOKUP(A265,'BASE ARTICLE SAMUEL 25012023 v2'!$A$2:$K$1287,11,FALSE)</f>
        <v>51.54</v>
      </c>
      <c r="I265" s="78">
        <f t="shared" si="28"/>
        <v>1113.2639999999999</v>
      </c>
      <c r="J265">
        <f>VLOOKUP(A265,'BASE ARTICLE SAMUEL 25012023 v2'!$A$2:$H$1287,8,FALSE)</f>
        <v>34.36</v>
      </c>
      <c r="K265">
        <f t="shared" si="29"/>
        <v>742.17599999999993</v>
      </c>
      <c r="L265" s="88">
        <f t="shared" si="30"/>
        <v>371.08799999999997</v>
      </c>
      <c r="M265" s="69">
        <f t="shared" si="25"/>
        <v>0.33333333333333331</v>
      </c>
    </row>
    <row r="266" spans="1:13" x14ac:dyDescent="0.25">
      <c r="A266" s="24" t="s">
        <v>3135</v>
      </c>
      <c r="B266" s="24" t="s">
        <v>3136</v>
      </c>
      <c r="C266" s="25">
        <v>1</v>
      </c>
      <c r="D266" s="78">
        <f>VLOOKUP(A266,'BASE ARTICLE SAMUEL 25012023 v1'!$A$2:$K$1287,10,FALSE)</f>
        <v>26.52</v>
      </c>
      <c r="E266" s="78">
        <f t="shared" si="26"/>
        <v>26.52</v>
      </c>
      <c r="I266" s="78">
        <f t="shared" si="28"/>
        <v>0</v>
      </c>
      <c r="J266">
        <f>VLOOKUP(A266,'BASE ARTICLE SAMUEL 25012023 v2'!$A$2:$H$1287,8,FALSE)</f>
        <v>0</v>
      </c>
      <c r="K266">
        <f t="shared" si="29"/>
        <v>0</v>
      </c>
      <c r="L266" s="88">
        <f t="shared" si="30"/>
        <v>0</v>
      </c>
      <c r="M266" s="69"/>
    </row>
    <row r="267" spans="1:13" x14ac:dyDescent="0.25">
      <c r="A267" s="26" t="s">
        <v>3137</v>
      </c>
      <c r="B267" s="26" t="s">
        <v>3138</v>
      </c>
      <c r="C267" s="27">
        <v>7</v>
      </c>
      <c r="D267" s="78">
        <f>VLOOKUP(A267,'BASE ARTICLE SAMUEL 25012023 v1'!$A$2:$K$1287,10,FALSE)</f>
        <v>24.5</v>
      </c>
      <c r="E267" s="78">
        <f t="shared" si="26"/>
        <v>171.5</v>
      </c>
      <c r="G267">
        <f t="shared" si="27"/>
        <v>8.4</v>
      </c>
      <c r="H267" s="78">
        <f>VLOOKUP(A267,'BASE ARTICLE SAMUEL 25012023 v2'!$A$2:$K$1287,11,FALSE)</f>
        <v>24.494999999999997</v>
      </c>
      <c r="I267" s="78">
        <f t="shared" si="28"/>
        <v>205.75799999999998</v>
      </c>
      <c r="J267">
        <f>VLOOKUP(A267,'BASE ARTICLE SAMUEL 25012023 v2'!$A$2:$H$1287,8,FALSE)</f>
        <v>16.329999999999998</v>
      </c>
      <c r="K267">
        <f t="shared" si="29"/>
        <v>137.172</v>
      </c>
      <c r="L267" s="88">
        <f t="shared" si="30"/>
        <v>68.585999999999984</v>
      </c>
      <c r="M267" s="69">
        <f t="shared" si="25"/>
        <v>0.33333333333333331</v>
      </c>
    </row>
    <row r="268" spans="1:13" x14ac:dyDescent="0.25">
      <c r="A268" s="24" t="s">
        <v>3139</v>
      </c>
      <c r="B268" s="24" t="s">
        <v>3140</v>
      </c>
      <c r="C268" s="25">
        <v>16</v>
      </c>
      <c r="D268" s="78">
        <f>VLOOKUP(A268,'BASE ARTICLE SAMUEL 25012023 v1'!$A$2:$K$1287,10,FALSE)</f>
        <v>27.33</v>
      </c>
      <c r="E268" s="78">
        <f t="shared" si="26"/>
        <v>437.28</v>
      </c>
      <c r="G268">
        <f t="shared" si="27"/>
        <v>19.2</v>
      </c>
      <c r="H268" s="78">
        <f>VLOOKUP(A268,'BASE ARTICLE SAMUEL 25012023 v2'!$A$2:$K$1287,11,FALSE)</f>
        <v>27.33</v>
      </c>
      <c r="I268" s="78">
        <f t="shared" si="28"/>
        <v>524.73599999999999</v>
      </c>
      <c r="J268">
        <f>VLOOKUP(A268,'BASE ARTICLE SAMUEL 25012023 v2'!$A$2:$H$1287,8,FALSE)</f>
        <v>18.22</v>
      </c>
      <c r="K268">
        <f t="shared" si="29"/>
        <v>349.82399999999996</v>
      </c>
      <c r="L268" s="88">
        <f t="shared" si="30"/>
        <v>174.91200000000003</v>
      </c>
      <c r="M268" s="69">
        <f t="shared" si="25"/>
        <v>0.33333333333333343</v>
      </c>
    </row>
    <row r="269" spans="1:13" ht="18" x14ac:dyDescent="0.25">
      <c r="A269" s="26" t="s">
        <v>3141</v>
      </c>
      <c r="B269" s="26" t="s">
        <v>3142</v>
      </c>
      <c r="C269" s="27">
        <v>1</v>
      </c>
      <c r="D269" s="78">
        <f>VLOOKUP(A269,'BASE ARTICLE SAMUEL 25012023 v1'!$A$2:$K$1287,10,FALSE)</f>
        <v>34.26</v>
      </c>
      <c r="E269" s="78">
        <f t="shared" si="26"/>
        <v>34.26</v>
      </c>
      <c r="G269">
        <f t="shared" si="27"/>
        <v>1.2</v>
      </c>
      <c r="H269" s="78">
        <f>VLOOKUP(A269,'BASE ARTICLE SAMUEL 25012023 v2'!$A$2:$K$1287,11,FALSE)</f>
        <v>34.26</v>
      </c>
      <c r="I269" s="78">
        <f t="shared" si="28"/>
        <v>41.111999999999995</v>
      </c>
      <c r="J269">
        <f>VLOOKUP(A269,'BASE ARTICLE SAMUEL 25012023 v2'!$A$2:$H$1287,8,FALSE)</f>
        <v>22.84</v>
      </c>
      <c r="K269">
        <f t="shared" si="29"/>
        <v>27.407999999999998</v>
      </c>
      <c r="L269" s="88">
        <f t="shared" si="30"/>
        <v>13.703999999999997</v>
      </c>
      <c r="M269" s="69">
        <f t="shared" si="25"/>
        <v>0.33333333333333331</v>
      </c>
    </row>
    <row r="270" spans="1:13" ht="18" x14ac:dyDescent="0.25">
      <c r="A270" s="24" t="s">
        <v>3143</v>
      </c>
      <c r="B270" s="24" t="s">
        <v>3144</v>
      </c>
      <c r="C270" s="25">
        <v>4</v>
      </c>
      <c r="D270" s="78">
        <f>VLOOKUP(A270,'BASE ARTICLE SAMUEL 25012023 v1'!$A$2:$K$1287,10,FALSE)</f>
        <v>75.989999999999995</v>
      </c>
      <c r="E270" s="78">
        <f t="shared" si="26"/>
        <v>303.95999999999998</v>
      </c>
      <c r="G270">
        <f t="shared" si="27"/>
        <v>4.8</v>
      </c>
      <c r="H270" s="78">
        <f>VLOOKUP(A270,'BASE ARTICLE SAMUEL 25012023 v2'!$A$2:$K$1287,11,FALSE)</f>
        <v>75.989999999999995</v>
      </c>
      <c r="I270" s="78">
        <f t="shared" si="28"/>
        <v>364.75199999999995</v>
      </c>
      <c r="J270">
        <f>VLOOKUP(A270,'BASE ARTICLE SAMUEL 25012023 v2'!$A$2:$H$1287,8,FALSE)</f>
        <v>50.66</v>
      </c>
      <c r="K270">
        <f t="shared" si="29"/>
        <v>243.16799999999998</v>
      </c>
      <c r="L270" s="88">
        <f t="shared" si="30"/>
        <v>121.58399999999997</v>
      </c>
      <c r="M270" s="69">
        <f t="shared" si="25"/>
        <v>0.33333333333333331</v>
      </c>
    </row>
    <row r="271" spans="1:13" ht="18" x14ac:dyDescent="0.25">
      <c r="A271" s="26" t="s">
        <v>3145</v>
      </c>
      <c r="B271" s="26" t="s">
        <v>3146</v>
      </c>
      <c r="C271" s="27">
        <v>189</v>
      </c>
      <c r="D271" s="78">
        <f>VLOOKUP(A271,'BASE ARTICLE SAMUEL 25012023 v1'!$A$2:$K$1287,10,FALSE)</f>
        <v>5.5</v>
      </c>
      <c r="E271" s="78">
        <f t="shared" si="26"/>
        <v>1039.5</v>
      </c>
      <c r="G271">
        <f t="shared" si="27"/>
        <v>226.79999999999998</v>
      </c>
      <c r="H271" s="78">
        <f>VLOOKUP(A271,'BASE ARTICLE SAMUEL 25012023 v2'!$A$2:$K$1287,11,FALSE)</f>
        <v>5.5212000000000003</v>
      </c>
      <c r="I271" s="78">
        <f t="shared" si="28"/>
        <v>1252.2081599999999</v>
      </c>
      <c r="J271">
        <f>VLOOKUP(A271,'BASE ARTICLE SAMUEL 25012023 v2'!$A$2:$H$1287,8,FALSE)</f>
        <v>4.1400000000000006</v>
      </c>
      <c r="K271">
        <f t="shared" si="29"/>
        <v>938.95200000000011</v>
      </c>
      <c r="L271" s="88">
        <f t="shared" si="30"/>
        <v>313.2561599999998</v>
      </c>
      <c r="M271" s="69">
        <f t="shared" si="25"/>
        <v>0.25016300804172992</v>
      </c>
    </row>
    <row r="272" spans="1:13" x14ac:dyDescent="0.25">
      <c r="A272" s="24" t="s">
        <v>3147</v>
      </c>
      <c r="B272" s="24" t="s">
        <v>3148</v>
      </c>
      <c r="C272" s="25">
        <v>4</v>
      </c>
      <c r="D272" s="78">
        <f>VLOOKUP(A272,'BASE ARTICLE SAMUEL 25012023 v1'!$A$2:$K$1287,10,FALSE)</f>
        <v>7.61</v>
      </c>
      <c r="E272" s="78">
        <f t="shared" si="26"/>
        <v>30.44</v>
      </c>
      <c r="G272">
        <f t="shared" si="27"/>
        <v>4.8</v>
      </c>
      <c r="H272" s="78">
        <f>VLOOKUP(A272,'BASE ARTICLE SAMUEL 25012023 v2'!$A$2:$K$1287,11,FALSE)</f>
        <v>7.6</v>
      </c>
      <c r="I272" s="78">
        <f t="shared" si="28"/>
        <v>36.479999999999997</v>
      </c>
      <c r="J272">
        <f>VLOOKUP(A272,'BASE ARTICLE SAMUEL 25012023 v2'!$A$2:$H$1287,8,FALSE)</f>
        <v>3.8</v>
      </c>
      <c r="K272">
        <f t="shared" si="29"/>
        <v>18.239999999999998</v>
      </c>
      <c r="L272" s="88">
        <f t="shared" si="30"/>
        <v>18.239999999999998</v>
      </c>
      <c r="M272" s="69">
        <f t="shared" si="25"/>
        <v>0.5</v>
      </c>
    </row>
    <row r="273" spans="1:13" x14ac:dyDescent="0.25">
      <c r="A273" s="26" t="s">
        <v>3149</v>
      </c>
      <c r="B273" s="26" t="s">
        <v>3150</v>
      </c>
      <c r="C273" s="27">
        <v>135</v>
      </c>
      <c r="D273" s="78">
        <f>VLOOKUP(A273,'BASE ARTICLE SAMUEL 25012023 v1'!$A$2:$K$1287,10,FALSE)</f>
        <v>6.36</v>
      </c>
      <c r="E273" s="78">
        <f t="shared" si="26"/>
        <v>858.6</v>
      </c>
      <c r="G273">
        <f t="shared" si="27"/>
        <v>162</v>
      </c>
      <c r="H273" s="78">
        <f>VLOOKUP(A273,'BASE ARTICLE SAMUEL 25012023 v2'!$A$2:$K$1287,11,FALSE)</f>
        <v>6.36</v>
      </c>
      <c r="I273" s="78">
        <f t="shared" si="28"/>
        <v>1030.3200000000002</v>
      </c>
      <c r="J273">
        <f>VLOOKUP(A273,'BASE ARTICLE SAMUEL 25012023 v2'!$A$2:$H$1287,8,FALSE)</f>
        <v>2.12</v>
      </c>
      <c r="K273">
        <f t="shared" si="29"/>
        <v>343.44</v>
      </c>
      <c r="L273" s="88">
        <f t="shared" si="30"/>
        <v>686.88000000000011</v>
      </c>
      <c r="M273" s="69">
        <f t="shared" si="25"/>
        <v>0.66666666666666663</v>
      </c>
    </row>
    <row r="274" spans="1:13" x14ac:dyDescent="0.25">
      <c r="A274" s="24" t="s">
        <v>3151</v>
      </c>
      <c r="B274" s="24" t="s">
        <v>3152</v>
      </c>
      <c r="C274" s="25">
        <v>280</v>
      </c>
      <c r="D274" s="78">
        <f>VLOOKUP(A274,'BASE ARTICLE SAMUEL 25012023 v1'!$A$2:$K$1287,10,FALSE)</f>
        <v>20.78</v>
      </c>
      <c r="E274" s="78">
        <f t="shared" si="26"/>
        <v>5818.4000000000005</v>
      </c>
      <c r="G274">
        <f t="shared" si="27"/>
        <v>336</v>
      </c>
      <c r="H274" s="78">
        <f>VLOOKUP(A274,'BASE ARTICLE SAMUEL 25012023 v2'!$A$2:$K$1287,11,FALSE)</f>
        <v>18.059999999999999</v>
      </c>
      <c r="I274" s="78">
        <f t="shared" si="28"/>
        <v>6068.16</v>
      </c>
      <c r="J274">
        <f>VLOOKUP(A274,'BASE ARTICLE SAMUEL 25012023 v2'!$A$2:$H$1287,8,FALSE)</f>
        <v>12.04</v>
      </c>
      <c r="K274">
        <f t="shared" si="29"/>
        <v>4045.4399999999996</v>
      </c>
      <c r="L274" s="88">
        <f t="shared" si="30"/>
        <v>2022.7200000000003</v>
      </c>
      <c r="M274" s="69">
        <f t="shared" si="25"/>
        <v>0.33333333333333337</v>
      </c>
    </row>
    <row r="275" spans="1:13" x14ac:dyDescent="0.25">
      <c r="A275" s="26" t="s">
        <v>3153</v>
      </c>
      <c r="B275" s="26" t="s">
        <v>3154</v>
      </c>
      <c r="C275" s="27">
        <v>97</v>
      </c>
      <c r="D275" s="78">
        <f>VLOOKUP(A275,'BASE ARTICLE SAMUEL 25012023 v1'!$A$2:$K$1287,10,FALSE)</f>
        <v>14.18</v>
      </c>
      <c r="E275" s="78">
        <f t="shared" si="26"/>
        <v>1375.46</v>
      </c>
      <c r="G275">
        <f t="shared" si="27"/>
        <v>116.39999999999999</v>
      </c>
      <c r="H275" s="78">
        <f>VLOOKUP(A275,'BASE ARTICLE SAMUEL 25012023 v2'!$A$2:$K$1287,11,FALSE)</f>
        <v>11.8125</v>
      </c>
      <c r="I275" s="78">
        <f t="shared" si="28"/>
        <v>1374.9749999999999</v>
      </c>
      <c r="J275">
        <f>VLOOKUP(A275,'BASE ARTICLE SAMUEL 25012023 v2'!$A$2:$H$1287,8,FALSE)</f>
        <v>7.875</v>
      </c>
      <c r="K275">
        <f t="shared" si="29"/>
        <v>916.65</v>
      </c>
      <c r="L275" s="88">
        <f t="shared" si="30"/>
        <v>458.32499999999993</v>
      </c>
      <c r="M275" s="69">
        <f t="shared" si="25"/>
        <v>0.33333333333333331</v>
      </c>
    </row>
    <row r="276" spans="1:13" x14ac:dyDescent="0.25">
      <c r="A276" s="24" t="s">
        <v>3155</v>
      </c>
      <c r="B276" s="24" t="s">
        <v>3156</v>
      </c>
      <c r="C276" s="25">
        <v>220</v>
      </c>
      <c r="D276" s="78">
        <f>VLOOKUP(A276,'BASE ARTICLE SAMUEL 25012023 v1'!$A$2:$K$1287,10,FALSE)</f>
        <v>17.48</v>
      </c>
      <c r="E276" s="78">
        <f t="shared" si="26"/>
        <v>3845.6</v>
      </c>
      <c r="G276">
        <f t="shared" si="27"/>
        <v>264</v>
      </c>
      <c r="H276" s="78">
        <f>VLOOKUP(A276,'BASE ARTICLE SAMUEL 25012023 v2'!$A$2:$K$1287,11,FALSE)</f>
        <v>14.752500000000001</v>
      </c>
      <c r="I276" s="78">
        <f t="shared" si="28"/>
        <v>3894.6600000000003</v>
      </c>
      <c r="J276">
        <f>VLOOKUP(A276,'BASE ARTICLE SAMUEL 25012023 v2'!$A$2:$H$1287,8,FALSE)</f>
        <v>9.8350000000000009</v>
      </c>
      <c r="K276">
        <f t="shared" si="29"/>
        <v>2596.44</v>
      </c>
      <c r="L276" s="88">
        <f t="shared" si="30"/>
        <v>1298.2200000000003</v>
      </c>
      <c r="M276" s="69">
        <f t="shared" si="25"/>
        <v>0.33333333333333337</v>
      </c>
    </row>
    <row r="277" spans="1:13" x14ac:dyDescent="0.25">
      <c r="A277" s="26" t="s">
        <v>3157</v>
      </c>
      <c r="B277" s="26" t="s">
        <v>3157</v>
      </c>
      <c r="C277" s="27">
        <v>21</v>
      </c>
      <c r="D277" s="78">
        <f>VLOOKUP(A277,'BASE ARTICLE SAMUEL 25012023 v1'!$A$2:$K$1287,10,FALSE)</f>
        <v>17.84</v>
      </c>
      <c r="E277" s="78">
        <f t="shared" si="26"/>
        <v>374.64</v>
      </c>
      <c r="G277">
        <f t="shared" si="27"/>
        <v>25.2</v>
      </c>
      <c r="H277" s="78">
        <f>VLOOKUP(A277,'BASE ARTICLE SAMUEL 25012023 v2'!$A$2:$K$1287,11,FALSE)</f>
        <v>17.8353</v>
      </c>
      <c r="I277" s="78">
        <f t="shared" si="28"/>
        <v>449.44956000000002</v>
      </c>
      <c r="J277">
        <f>VLOOKUP(A277,'BASE ARTICLE SAMUEL 25012023 v2'!$A$2:$H$1287,8,FALSE)</f>
        <v>13.41</v>
      </c>
      <c r="K277">
        <f t="shared" si="29"/>
        <v>337.93200000000002</v>
      </c>
      <c r="L277" s="88">
        <f t="shared" si="30"/>
        <v>111.51756</v>
      </c>
      <c r="M277" s="69">
        <f t="shared" si="25"/>
        <v>0.24812030075187969</v>
      </c>
    </row>
    <row r="278" spans="1:13" ht="18" x14ac:dyDescent="0.25">
      <c r="A278" s="26" t="s">
        <v>3158</v>
      </c>
      <c r="B278" s="26" t="s">
        <v>3159</v>
      </c>
      <c r="C278" s="27">
        <v>3</v>
      </c>
      <c r="D278" s="78">
        <f>VLOOKUP(A278,'BASE ARTICLE SAMUEL 25012023 v1'!$A$2:$K$1287,10,FALSE)</f>
        <v>578.46</v>
      </c>
      <c r="E278" s="78">
        <f t="shared" si="26"/>
        <v>1735.38</v>
      </c>
      <c r="F278" t="e">
        <f>VLOOKUP(A278,'STEEVE RESTITUTION'!$A$5:$R$576,12,FALSE)</f>
        <v>#N/A</v>
      </c>
      <c r="G278">
        <f t="shared" si="27"/>
        <v>3.5999999999999996</v>
      </c>
      <c r="H278" s="78">
        <f>VLOOKUP(A278,'BASE ARTICLE SAMUEL 25012023 v2'!$A$2:$K$1287,11,FALSE)</f>
        <v>578.46249999999998</v>
      </c>
      <c r="I278" s="78">
        <f t="shared" si="28"/>
        <v>2082.4649999999997</v>
      </c>
      <c r="J278">
        <f>VLOOKUP(A278,'BASE ARTICLE SAMUEL 25012023 v2'!$A$2:$H$1287,8,FALSE)</f>
        <v>462.77</v>
      </c>
      <c r="K278">
        <f t="shared" si="29"/>
        <v>1665.9719999999998</v>
      </c>
      <c r="L278" s="88">
        <f t="shared" si="30"/>
        <v>416.49299999999994</v>
      </c>
      <c r="M278" s="69">
        <f t="shared" si="25"/>
        <v>0.2</v>
      </c>
    </row>
    <row r="279" spans="1:13" x14ac:dyDescent="0.25">
      <c r="A279" s="24" t="s">
        <v>3160</v>
      </c>
      <c r="B279" s="24" t="s">
        <v>3161</v>
      </c>
      <c r="C279" s="25">
        <v>31</v>
      </c>
      <c r="D279" s="78">
        <f>VLOOKUP(A279,'BASE ARTICLE SAMUEL 25012023 v1'!$A$2:$K$1287,10,FALSE)</f>
        <v>125.07</v>
      </c>
      <c r="E279" s="78">
        <f t="shared" si="26"/>
        <v>3877.1699999999996</v>
      </c>
      <c r="G279">
        <f t="shared" si="27"/>
        <v>37.199999999999996</v>
      </c>
      <c r="H279" s="78">
        <f>VLOOKUP(A279,'BASE ARTICLE SAMUEL 25012023 v2'!$A$2:$K$1287,11,FALSE)</f>
        <v>131.32419999999999</v>
      </c>
      <c r="I279" s="78">
        <f t="shared" si="28"/>
        <v>4885.2602399999987</v>
      </c>
      <c r="J279">
        <f>VLOOKUP(A279,'BASE ARTICLE SAMUEL 25012023 v2'!$A$2:$H$1287,8,FALSE)</f>
        <v>98.74</v>
      </c>
      <c r="K279">
        <f t="shared" si="29"/>
        <v>3673.1279999999992</v>
      </c>
      <c r="L279" s="88">
        <f t="shared" si="30"/>
        <v>1212.1322399999995</v>
      </c>
      <c r="M279" s="69">
        <f t="shared" si="25"/>
        <v>0.24812030075187966</v>
      </c>
    </row>
    <row r="280" spans="1:13" x14ac:dyDescent="0.25">
      <c r="A280" s="26" t="s">
        <v>3162</v>
      </c>
      <c r="B280" s="26" t="s">
        <v>3163</v>
      </c>
      <c r="C280" s="27">
        <v>29</v>
      </c>
      <c r="D280" s="78">
        <f>VLOOKUP(A280,'BASE ARTICLE SAMUEL 25012023 v1'!$A$2:$K$1287,10,FALSE)</f>
        <v>155.30000000000001</v>
      </c>
      <c r="E280" s="78">
        <f t="shared" si="26"/>
        <v>4503.7000000000007</v>
      </c>
      <c r="G280">
        <f t="shared" si="27"/>
        <v>34.799999999999997</v>
      </c>
      <c r="H280" s="78">
        <f>VLOOKUP(A280,'BASE ARTICLE SAMUEL 25012023 v2'!$A$2:$K$1287,11,FALSE)</f>
        <v>163.07130000000001</v>
      </c>
      <c r="I280" s="78">
        <f t="shared" si="28"/>
        <v>5674.8812399999997</v>
      </c>
      <c r="J280">
        <f>VLOOKUP(A280,'BASE ARTICLE SAMUEL 25012023 v2'!$A$2:$H$1287,8,FALSE)</f>
        <v>122.61</v>
      </c>
      <c r="K280">
        <f t="shared" si="29"/>
        <v>4266.8279999999995</v>
      </c>
      <c r="L280" s="88">
        <f t="shared" si="30"/>
        <v>1408.0532400000002</v>
      </c>
      <c r="M280" s="69">
        <f t="shared" si="25"/>
        <v>0.24812030075187974</v>
      </c>
    </row>
    <row r="281" spans="1:13" ht="18" x14ac:dyDescent="0.25">
      <c r="A281" s="24" t="s">
        <v>3164</v>
      </c>
      <c r="B281" s="24" t="s">
        <v>3165</v>
      </c>
      <c r="C281" s="25">
        <v>12</v>
      </c>
      <c r="D281" s="78">
        <f>VLOOKUP(A281,'BASE ARTICLE SAMUEL 25012023 v1'!$A$2:$K$1287,10,FALSE)</f>
        <v>811.21</v>
      </c>
      <c r="E281" s="78">
        <f t="shared" si="26"/>
        <v>9734.52</v>
      </c>
      <c r="G281">
        <f t="shared" si="27"/>
        <v>14.399999999999999</v>
      </c>
      <c r="H281" s="78">
        <f>VLOOKUP(A281,'BASE ARTICLE SAMUEL 25012023 v2'!$A$2:$K$1287,11,FALSE)</f>
        <v>851.7586</v>
      </c>
      <c r="I281" s="78">
        <f t="shared" si="28"/>
        <v>12265.323839999999</v>
      </c>
      <c r="J281">
        <f>VLOOKUP(A281,'BASE ARTICLE SAMUEL 25012023 v2'!$A$2:$H$1287,8,FALSE)</f>
        <v>640.41999999999996</v>
      </c>
      <c r="K281">
        <f t="shared" si="29"/>
        <v>9222.0479999999989</v>
      </c>
      <c r="L281" s="88">
        <f t="shared" si="30"/>
        <v>3043.2758400000002</v>
      </c>
      <c r="M281" s="69">
        <f t="shared" si="25"/>
        <v>0.24812030075187974</v>
      </c>
    </row>
    <row r="282" spans="1:13" ht="18" x14ac:dyDescent="0.25">
      <c r="A282" s="26" t="s">
        <v>3166</v>
      </c>
      <c r="B282" s="26" t="s">
        <v>3167</v>
      </c>
      <c r="C282" s="27">
        <v>13</v>
      </c>
      <c r="D282" s="78">
        <f>VLOOKUP(A282,'BASE ARTICLE SAMUEL 25012023 v1'!$A$2:$K$1287,10,FALSE)</f>
        <v>831.7</v>
      </c>
      <c r="E282" s="78">
        <f t="shared" si="26"/>
        <v>10812.1</v>
      </c>
      <c r="G282">
        <f t="shared" si="27"/>
        <v>15.6</v>
      </c>
      <c r="H282" s="78">
        <f>VLOOKUP(A282,'BASE ARTICLE SAMUEL 25012023 v2'!$A$2:$K$1287,11,FALSE)</f>
        <v>873.29130000000009</v>
      </c>
      <c r="I282" s="78">
        <f t="shared" si="28"/>
        <v>13623.344280000001</v>
      </c>
      <c r="J282">
        <f>VLOOKUP(A282,'BASE ARTICLE SAMUEL 25012023 v2'!$A$2:$H$1287,8,FALSE)</f>
        <v>656.61</v>
      </c>
      <c r="K282">
        <f t="shared" si="29"/>
        <v>10243.116</v>
      </c>
      <c r="L282" s="88">
        <f t="shared" si="30"/>
        <v>3380.2282800000012</v>
      </c>
      <c r="M282" s="69">
        <f t="shared" si="25"/>
        <v>0.24812030075187977</v>
      </c>
    </row>
    <row r="283" spans="1:13" x14ac:dyDescent="0.25">
      <c r="A283" s="24" t="s">
        <v>3168</v>
      </c>
      <c r="B283" s="24" t="s">
        <v>3169</v>
      </c>
      <c r="C283" s="25">
        <v>151</v>
      </c>
      <c r="D283" s="78">
        <f>VLOOKUP(A283,'BASE ARTICLE SAMUEL 25012023 v1'!$A$2:$K$1287,10,FALSE)</f>
        <v>48.23</v>
      </c>
      <c r="E283" s="78">
        <f t="shared" si="26"/>
        <v>7282.73</v>
      </c>
      <c r="G283">
        <f t="shared" si="27"/>
        <v>181.2</v>
      </c>
      <c r="H283" s="78">
        <f>VLOOKUP(A283,'BASE ARTICLE SAMUEL 25012023 v2'!$A$2:$K$1287,11,FALSE)</f>
        <v>50.16</v>
      </c>
      <c r="I283" s="78">
        <f t="shared" si="28"/>
        <v>9088.9919999999984</v>
      </c>
      <c r="J283">
        <f>VLOOKUP(A283,'BASE ARTICLE SAMUEL 25012023 v2'!$A$2:$H$1287,8,FALSE)</f>
        <v>33.44</v>
      </c>
      <c r="K283">
        <f t="shared" si="29"/>
        <v>6059.3279999999995</v>
      </c>
      <c r="L283" s="88">
        <f t="shared" si="30"/>
        <v>3029.6639999999989</v>
      </c>
      <c r="M283" s="69">
        <f t="shared" si="25"/>
        <v>0.33333333333333326</v>
      </c>
    </row>
    <row r="284" spans="1:13" x14ac:dyDescent="0.25">
      <c r="A284" s="26" t="s">
        <v>3170</v>
      </c>
      <c r="B284" s="26" t="s">
        <v>3171</v>
      </c>
      <c r="C284" s="27">
        <v>62</v>
      </c>
      <c r="D284" s="78">
        <f>VLOOKUP(A284,'BASE ARTICLE SAMUEL 25012023 v1'!$A$2:$K$1287,10,FALSE)</f>
        <v>30.56</v>
      </c>
      <c r="E284" s="78">
        <f t="shared" si="26"/>
        <v>1894.72</v>
      </c>
      <c r="G284">
        <f t="shared" si="27"/>
        <v>74.399999999999991</v>
      </c>
      <c r="H284" s="78">
        <f>VLOOKUP(A284,'BASE ARTICLE SAMUEL 25012023 v2'!$A$2:$K$1287,11,FALSE)</f>
        <v>31.5</v>
      </c>
      <c r="I284" s="78">
        <f t="shared" si="28"/>
        <v>2343.6</v>
      </c>
      <c r="J284">
        <f>VLOOKUP(A284,'BASE ARTICLE SAMUEL 25012023 v2'!$A$2:$H$1287,8,FALSE)</f>
        <v>21</v>
      </c>
      <c r="K284">
        <f t="shared" si="29"/>
        <v>1562.3999999999999</v>
      </c>
      <c r="L284" s="88">
        <f t="shared" si="30"/>
        <v>781.2</v>
      </c>
      <c r="M284" s="69">
        <f t="shared" si="25"/>
        <v>0.33333333333333337</v>
      </c>
    </row>
    <row r="285" spans="1:13" x14ac:dyDescent="0.25">
      <c r="A285" s="24" t="s">
        <v>3172</v>
      </c>
      <c r="B285" s="24" t="s">
        <v>3173</v>
      </c>
      <c r="C285" s="25">
        <v>72</v>
      </c>
      <c r="D285" s="78">
        <f>VLOOKUP(A285,'BASE ARTICLE SAMUEL 25012023 v1'!$A$2:$K$1287,10,FALSE)</f>
        <v>41.15</v>
      </c>
      <c r="E285" s="78">
        <f t="shared" si="26"/>
        <v>2962.7999999999997</v>
      </c>
      <c r="G285">
        <f t="shared" si="27"/>
        <v>86.399999999999991</v>
      </c>
      <c r="H285" s="78">
        <f>VLOOKUP(A285,'BASE ARTICLE SAMUEL 25012023 v2'!$A$2:$K$1287,11,FALSE)</f>
        <v>40.5</v>
      </c>
      <c r="I285" s="78">
        <f t="shared" si="28"/>
        <v>3499.2</v>
      </c>
      <c r="J285">
        <f>VLOOKUP(A285,'BASE ARTICLE SAMUEL 25012023 v2'!$A$2:$H$1287,8,FALSE)</f>
        <v>27</v>
      </c>
      <c r="K285">
        <f t="shared" si="29"/>
        <v>2332.7999999999997</v>
      </c>
      <c r="L285" s="88">
        <f t="shared" si="30"/>
        <v>1166.4000000000001</v>
      </c>
      <c r="M285" s="69">
        <f t="shared" si="25"/>
        <v>0.33333333333333337</v>
      </c>
    </row>
    <row r="286" spans="1:13" x14ac:dyDescent="0.25">
      <c r="A286" s="26" t="s">
        <v>3174</v>
      </c>
      <c r="B286" s="26" t="s">
        <v>3175</v>
      </c>
      <c r="C286" s="27">
        <v>2</v>
      </c>
      <c r="D286" s="78">
        <f>VLOOKUP(A286,'BASE ARTICLE SAMUEL 25012023 v1'!$A$2:$K$1287,10,FALSE)</f>
        <v>56.88</v>
      </c>
      <c r="E286" s="78">
        <f t="shared" si="26"/>
        <v>113.76</v>
      </c>
      <c r="F286" t="e">
        <f>VLOOKUP(A286,'STEEVE RESTITUTION'!$A$5:$R$576,12,FALSE)</f>
        <v>#N/A</v>
      </c>
      <c r="G286">
        <f t="shared" si="27"/>
        <v>2.4</v>
      </c>
      <c r="H286" s="78">
        <f>VLOOKUP(A286,'BASE ARTICLE SAMUEL 25012023 v2'!$A$2:$K$1287,11,FALSE)</f>
        <v>60.515000000000001</v>
      </c>
      <c r="I286" s="78">
        <f t="shared" si="28"/>
        <v>145.23599999999999</v>
      </c>
      <c r="J286">
        <f>VLOOKUP(A286,'BASE ARTICLE SAMUEL 25012023 v2'!$A$2:$H$1287,8,FALSE)</f>
        <v>45.5</v>
      </c>
      <c r="K286">
        <f t="shared" si="29"/>
        <v>109.2</v>
      </c>
      <c r="L286" s="88">
        <f t="shared" si="30"/>
        <v>36.035999999999987</v>
      </c>
      <c r="M286" s="69">
        <f t="shared" si="25"/>
        <v>0.24812030075187963</v>
      </c>
    </row>
    <row r="287" spans="1:13" ht="18" x14ac:dyDescent="0.25">
      <c r="A287" s="24" t="s">
        <v>3176</v>
      </c>
      <c r="B287" s="24" t="s">
        <v>3177</v>
      </c>
      <c r="C287" s="25">
        <v>201</v>
      </c>
      <c r="D287" s="78">
        <f>VLOOKUP(A287,'BASE ARTICLE SAMUEL 25012023 v1'!$A$2:$K$1287,10,FALSE)</f>
        <v>21.6</v>
      </c>
      <c r="E287" s="78">
        <f t="shared" si="26"/>
        <v>4341.6000000000004</v>
      </c>
      <c r="G287">
        <f t="shared" si="27"/>
        <v>241.2</v>
      </c>
      <c r="H287" s="78">
        <f>VLOOKUP(A287,'BASE ARTICLE SAMUEL 25012023 v2'!$A$2:$K$1287,11,FALSE)</f>
        <v>21.6</v>
      </c>
      <c r="I287" s="78">
        <f t="shared" si="28"/>
        <v>5209.92</v>
      </c>
      <c r="J287">
        <f>VLOOKUP(A287,'BASE ARTICLE SAMUEL 25012023 v2'!$A$2:$H$1287,8,FALSE)</f>
        <v>10.8</v>
      </c>
      <c r="K287">
        <f t="shared" si="29"/>
        <v>2604.96</v>
      </c>
      <c r="L287" s="88">
        <f t="shared" si="30"/>
        <v>2604.96</v>
      </c>
      <c r="M287" s="69">
        <f t="shared" si="25"/>
        <v>0.5</v>
      </c>
    </row>
    <row r="288" spans="1:13" ht="18" x14ac:dyDescent="0.25">
      <c r="A288" s="26" t="s">
        <v>3178</v>
      </c>
      <c r="B288" s="26" t="s">
        <v>3179</v>
      </c>
      <c r="C288" s="27">
        <v>7</v>
      </c>
      <c r="D288" s="78">
        <f>VLOOKUP(A288,'BASE ARTICLE SAMUEL 25012023 v1'!$A$2:$K$1287,10,FALSE)</f>
        <v>219.94</v>
      </c>
      <c r="E288" s="78">
        <f t="shared" si="26"/>
        <v>1539.58</v>
      </c>
      <c r="G288">
        <f t="shared" si="27"/>
        <v>8.4</v>
      </c>
      <c r="H288" s="78">
        <f>VLOOKUP(A288,'BASE ARTICLE SAMUEL 25012023 v2'!$A$2:$K$1287,11,FALSE)</f>
        <v>219.94000695000003</v>
      </c>
      <c r="I288" s="78">
        <f t="shared" si="28"/>
        <v>1847.4960583800002</v>
      </c>
      <c r="J288">
        <f>VLOOKUP(A288,'BASE ARTICLE SAMUEL 25012023 v2'!$A$2:$H$1287,8,FALSE)</f>
        <v>5.87</v>
      </c>
      <c r="K288">
        <f t="shared" si="29"/>
        <v>49.308</v>
      </c>
      <c r="L288" s="88">
        <f t="shared" si="30"/>
        <v>1798.1880583800003</v>
      </c>
      <c r="M288" s="69">
        <f t="shared" si="25"/>
        <v>0.97331090381690111</v>
      </c>
    </row>
    <row r="289" spans="1:13" x14ac:dyDescent="0.25">
      <c r="A289" s="24" t="s">
        <v>3180</v>
      </c>
      <c r="B289" s="24" t="s">
        <v>3181</v>
      </c>
      <c r="C289" s="25">
        <v>2</v>
      </c>
      <c r="D289" s="78">
        <f>VLOOKUP(A289,'BASE ARTICLE SAMUEL 25012023 v1'!$A$2:$K$1287,10,FALSE)</f>
        <v>141</v>
      </c>
      <c r="E289" s="78">
        <f t="shared" si="26"/>
        <v>282</v>
      </c>
      <c r="F289" t="e">
        <f>VLOOKUP(A289,'STEEVE RESTITUTION'!$A$5:$R$576,12,FALSE)</f>
        <v>#N/A</v>
      </c>
      <c r="G289">
        <f t="shared" si="27"/>
        <v>2.4</v>
      </c>
      <c r="H289" s="78">
        <f>VLOOKUP(A289,'BASE ARTICLE SAMUEL 25012023 v2'!$A$2:$K$1287,11,FALSE)</f>
        <v>141</v>
      </c>
      <c r="I289" s="78">
        <f t="shared" si="28"/>
        <v>338.4</v>
      </c>
      <c r="J289">
        <f>VLOOKUP(A289,'BASE ARTICLE SAMUEL 25012023 v2'!$A$2:$H$1287,8,FALSE)</f>
        <v>94</v>
      </c>
      <c r="K289">
        <f t="shared" si="29"/>
        <v>225.6</v>
      </c>
      <c r="L289" s="88">
        <f t="shared" si="30"/>
        <v>112.79999999999998</v>
      </c>
      <c r="M289" s="69">
        <f t="shared" si="25"/>
        <v>0.33333333333333331</v>
      </c>
    </row>
    <row r="290" spans="1:13" x14ac:dyDescent="0.25">
      <c r="A290" s="26" t="s">
        <v>3182</v>
      </c>
      <c r="B290" s="26" t="s">
        <v>3183</v>
      </c>
      <c r="C290" s="27">
        <v>1</v>
      </c>
      <c r="D290" s="78">
        <f>VLOOKUP(A290,'BASE ARTICLE SAMUEL 25012023 v1'!$A$2:$K$1287,10,FALSE)</f>
        <v>2055.3000000000002</v>
      </c>
      <c r="E290" s="78">
        <f t="shared" si="26"/>
        <v>2055.3000000000002</v>
      </c>
      <c r="G290">
        <f t="shared" si="27"/>
        <v>1.2</v>
      </c>
      <c r="H290" s="78">
        <f>VLOOKUP(A290,'BASE ARTICLE SAMUEL 25012023 v2'!$A$2:$K$1287,11,FALSE)</f>
        <v>2385.5000000000005</v>
      </c>
      <c r="I290" s="78">
        <f t="shared" si="28"/>
        <v>2862.6000000000004</v>
      </c>
      <c r="J290">
        <f>VLOOKUP(A290,'BASE ARTICLE SAMUEL 25012023 v2'!$A$2:$H$1287,8,FALSE)</f>
        <v>1835.0000000000002</v>
      </c>
      <c r="K290">
        <f t="shared" si="29"/>
        <v>2202</v>
      </c>
      <c r="L290" s="88">
        <f t="shared" si="30"/>
        <v>660.60000000000036</v>
      </c>
      <c r="M290" s="69">
        <f t="shared" si="25"/>
        <v>0.23076923076923087</v>
      </c>
    </row>
    <row r="291" spans="1:13" x14ac:dyDescent="0.25">
      <c r="A291" s="24" t="s">
        <v>3184</v>
      </c>
      <c r="B291" s="24" t="s">
        <v>3185</v>
      </c>
      <c r="C291" s="25">
        <v>1</v>
      </c>
      <c r="D291" s="78">
        <f>VLOOKUP(A291,'BASE ARTICLE SAMUEL 25012023 v1'!$A$2:$K$1287,10,FALSE)</f>
        <v>2570</v>
      </c>
      <c r="E291" s="78">
        <f t="shared" si="26"/>
        <v>2570</v>
      </c>
      <c r="G291">
        <f t="shared" si="27"/>
        <v>1.2</v>
      </c>
      <c r="H291" s="78">
        <f>VLOOKUP(A291,'BASE ARTICLE SAMUEL 25012023 v2'!$A$2:$K$1287,11,FALSE)</f>
        <v>2982.2000000000003</v>
      </c>
      <c r="I291" s="78">
        <f t="shared" si="28"/>
        <v>3578.6400000000003</v>
      </c>
      <c r="J291">
        <f>VLOOKUP(A291,'BASE ARTICLE SAMUEL 25012023 v2'!$A$2:$H$1287,8,FALSE)</f>
        <v>2294</v>
      </c>
      <c r="K291">
        <f t="shared" si="29"/>
        <v>2752.7999999999997</v>
      </c>
      <c r="L291" s="88">
        <f t="shared" si="30"/>
        <v>825.8400000000006</v>
      </c>
      <c r="M291" s="69">
        <f t="shared" si="25"/>
        <v>0.23076923076923092</v>
      </c>
    </row>
    <row r="292" spans="1:13" ht="18" x14ac:dyDescent="0.25">
      <c r="A292" s="26" t="s">
        <v>3186</v>
      </c>
      <c r="B292" s="26" t="s">
        <v>3187</v>
      </c>
      <c r="C292" s="27">
        <v>5</v>
      </c>
      <c r="D292" s="78">
        <f>VLOOKUP(A292,'BASE ARTICLE SAMUEL 25012023 v1'!$A$2:$K$1287,10,FALSE)</f>
        <v>1260</v>
      </c>
      <c r="E292" s="78">
        <f t="shared" si="26"/>
        <v>6300</v>
      </c>
      <c r="G292">
        <f t="shared" si="27"/>
        <v>6</v>
      </c>
      <c r="H292" s="78">
        <f>VLOOKUP(A292,'BASE ARTICLE SAMUEL 25012023 v2'!$A$2:$K$1287,11,FALSE)</f>
        <v>1414.14</v>
      </c>
      <c r="I292" s="78">
        <f t="shared" si="28"/>
        <v>8484.84</v>
      </c>
      <c r="J292">
        <f>VLOOKUP(A292,'BASE ARTICLE SAMUEL 25012023 v2'!$A$2:$H$1287,8,FALSE)</f>
        <v>1087.8</v>
      </c>
      <c r="K292">
        <f t="shared" si="29"/>
        <v>6526.7999999999993</v>
      </c>
      <c r="L292" s="88">
        <f t="shared" si="30"/>
        <v>1958.0400000000009</v>
      </c>
      <c r="M292" s="69">
        <f t="shared" si="25"/>
        <v>0.23076923076923087</v>
      </c>
    </row>
    <row r="293" spans="1:13" ht="18" x14ac:dyDescent="0.25">
      <c r="A293" s="24" t="s">
        <v>3188</v>
      </c>
      <c r="B293" s="24" t="s">
        <v>3189</v>
      </c>
      <c r="C293" s="25">
        <v>5</v>
      </c>
      <c r="D293" s="78">
        <f>VLOOKUP(A293,'BASE ARTICLE SAMUEL 25012023 v1'!$A$2:$K$1287,10,FALSE)</f>
        <v>1510.8</v>
      </c>
      <c r="E293" s="78">
        <f t="shared" si="26"/>
        <v>7554</v>
      </c>
      <c r="G293">
        <f t="shared" si="27"/>
        <v>6</v>
      </c>
      <c r="H293" s="78">
        <f>VLOOKUP(A293,'BASE ARTICLE SAMUEL 25012023 v2'!$A$2:$K$1287,11,FALSE)</f>
        <v>1641</v>
      </c>
      <c r="I293" s="78">
        <f t="shared" si="28"/>
        <v>9846</v>
      </c>
      <c r="J293">
        <f>VLOOKUP(A293,'BASE ARTICLE SAMUEL 25012023 v2'!$A$2:$H$1287,8,FALSE)</f>
        <v>1094</v>
      </c>
      <c r="K293">
        <f t="shared" si="29"/>
        <v>6564</v>
      </c>
      <c r="L293" s="88">
        <f t="shared" si="30"/>
        <v>3282</v>
      </c>
      <c r="M293" s="69">
        <f t="shared" si="25"/>
        <v>0.33333333333333331</v>
      </c>
    </row>
    <row r="294" spans="1:13" ht="18" x14ac:dyDescent="0.25">
      <c r="A294" s="24" t="s">
        <v>3190</v>
      </c>
      <c r="B294" s="24" t="s">
        <v>3191</v>
      </c>
      <c r="C294" s="25">
        <v>8</v>
      </c>
      <c r="D294" s="78">
        <f>VLOOKUP(A294,'BASE ARTICLE SAMUEL 25012023 v1'!$A$2:$K$1287,10,FALSE)</f>
        <v>151.62</v>
      </c>
      <c r="E294" s="78">
        <f t="shared" si="26"/>
        <v>1212.96</v>
      </c>
      <c r="G294">
        <f t="shared" si="27"/>
        <v>9.6</v>
      </c>
      <c r="H294" s="78">
        <f>VLOOKUP(A294,'BASE ARTICLE SAMUEL 25012023 v2'!$A$2:$K$1287,11,FALSE)</f>
        <v>175.89000000000001</v>
      </c>
      <c r="I294" s="78">
        <f t="shared" si="28"/>
        <v>1688.5440000000001</v>
      </c>
      <c r="J294">
        <f>VLOOKUP(A294,'BASE ARTICLE SAMUEL 25012023 v2'!$A$2:$H$1287,8,FALSE)</f>
        <v>135.30000000000001</v>
      </c>
      <c r="K294">
        <f t="shared" si="29"/>
        <v>1298.8800000000001</v>
      </c>
      <c r="L294" s="88">
        <f t="shared" si="30"/>
        <v>389.66399999999999</v>
      </c>
      <c r="M294" s="69">
        <f t="shared" si="25"/>
        <v>0.23076923076923075</v>
      </c>
    </row>
    <row r="295" spans="1:13" x14ac:dyDescent="0.25">
      <c r="A295" s="26" t="s">
        <v>3192</v>
      </c>
      <c r="B295" s="26" t="s">
        <v>3193</v>
      </c>
      <c r="C295" s="27">
        <v>3</v>
      </c>
      <c r="D295" s="78">
        <f>VLOOKUP(A295,'BASE ARTICLE SAMUEL 25012023 v1'!$A$2:$K$1287,10,FALSE)</f>
        <v>1697.08</v>
      </c>
      <c r="E295" s="78">
        <f t="shared" si="26"/>
        <v>5091.24</v>
      </c>
      <c r="G295">
        <f t="shared" si="27"/>
        <v>3.5999999999999996</v>
      </c>
      <c r="H295" s="78">
        <f>VLOOKUP(A295,'BASE ARTICLE SAMUEL 25012023 v2'!$A$2:$K$1287,11,FALSE)</f>
        <v>1697.08</v>
      </c>
      <c r="I295" s="78">
        <f t="shared" si="28"/>
        <v>6109.4879999999994</v>
      </c>
      <c r="J295">
        <f>VLOOKUP(A295,'BASE ARTICLE SAMUEL 25012023 v2'!$A$2:$H$1287,8,FALSE)</f>
        <v>837.32470000000012</v>
      </c>
      <c r="K295">
        <f t="shared" si="29"/>
        <v>3014.3689200000003</v>
      </c>
      <c r="L295" s="88">
        <f t="shared" si="30"/>
        <v>3095.119079999999</v>
      </c>
      <c r="M295" s="69">
        <f t="shared" si="25"/>
        <v>0.50660858651330509</v>
      </c>
    </row>
    <row r="296" spans="1:13" x14ac:dyDescent="0.25">
      <c r="A296" s="24" t="s">
        <v>3194</v>
      </c>
      <c r="B296" s="24" t="s">
        <v>3195</v>
      </c>
      <c r="C296" s="25">
        <v>1</v>
      </c>
      <c r="D296" s="78">
        <f>VLOOKUP(A296,'BASE ARTICLE SAMUEL 25012023 v1'!$A$2:$K$1287,10,FALSE)</f>
        <v>2255.65</v>
      </c>
      <c r="E296" s="78">
        <f t="shared" si="26"/>
        <v>2255.65</v>
      </c>
      <c r="G296">
        <f t="shared" si="27"/>
        <v>1.2</v>
      </c>
      <c r="H296" s="78">
        <f>VLOOKUP(A296,'BASE ARTICLE SAMUEL 25012023 v2'!$A$2:$K$1287,11,FALSE)</f>
        <v>2255.65</v>
      </c>
      <c r="I296" s="78">
        <f t="shared" si="28"/>
        <v>2706.78</v>
      </c>
      <c r="J296">
        <f>VLOOKUP(A296,'BASE ARTICLE SAMUEL 25012023 v2'!$A$2:$H$1287,8,FALSE)</f>
        <v>1128.2347000000002</v>
      </c>
      <c r="K296">
        <f t="shared" si="29"/>
        <v>1353.8816400000003</v>
      </c>
      <c r="L296" s="88">
        <f t="shared" si="30"/>
        <v>1352.8983599999999</v>
      </c>
      <c r="M296" s="69">
        <f t="shared" si="25"/>
        <v>0.49981836721122508</v>
      </c>
    </row>
    <row r="297" spans="1:13" x14ac:dyDescent="0.25">
      <c r="A297" s="26" t="s">
        <v>3196</v>
      </c>
      <c r="B297" s="26" t="s">
        <v>3197</v>
      </c>
      <c r="C297" s="27">
        <v>1</v>
      </c>
      <c r="D297" s="78">
        <f>VLOOKUP(A297,'BASE ARTICLE SAMUEL 25012023 v1'!$A$2:$K$1287,10,FALSE)</f>
        <v>2505.31</v>
      </c>
      <c r="E297" s="78">
        <f t="shared" si="26"/>
        <v>2505.31</v>
      </c>
      <c r="G297">
        <f t="shared" si="27"/>
        <v>1.2</v>
      </c>
      <c r="H297" s="78">
        <f>VLOOKUP(A297,'BASE ARTICLE SAMUEL 25012023 v2'!$A$2:$K$1287,11,FALSE)</f>
        <v>2505.31</v>
      </c>
      <c r="I297" s="78">
        <f t="shared" si="28"/>
        <v>3006.3719999999998</v>
      </c>
      <c r="J297">
        <f>VLOOKUP(A297,'BASE ARTICLE SAMUEL 25012023 v2'!$A$2:$H$1287,8,FALSE)</f>
        <v>1128.5394000000001</v>
      </c>
      <c r="K297">
        <f t="shared" si="29"/>
        <v>1354.24728</v>
      </c>
      <c r="L297" s="88">
        <f t="shared" si="30"/>
        <v>1652.1247199999998</v>
      </c>
      <c r="M297" s="69">
        <f t="shared" si="25"/>
        <v>0.54954101488438556</v>
      </c>
    </row>
    <row r="298" spans="1:13" x14ac:dyDescent="0.25">
      <c r="A298" s="24" t="s">
        <v>3198</v>
      </c>
      <c r="B298" s="24" t="s">
        <v>3199</v>
      </c>
      <c r="C298" s="25">
        <v>1</v>
      </c>
      <c r="D298" s="78">
        <f>VLOOKUP(A298,'BASE ARTICLE SAMUEL 25012023 v1'!$A$2:$K$1287,10,FALSE)</f>
        <v>2557.69</v>
      </c>
      <c r="E298" s="78">
        <f t="shared" si="26"/>
        <v>2557.69</v>
      </c>
      <c r="G298">
        <f t="shared" si="27"/>
        <v>1.2</v>
      </c>
      <c r="H298" s="78">
        <f>VLOOKUP(A298,'BASE ARTICLE SAMUEL 25012023 v2'!$A$2:$K$1287,11,FALSE)</f>
        <v>2557.69</v>
      </c>
      <c r="I298" s="78">
        <f t="shared" si="28"/>
        <v>3069.2280000000001</v>
      </c>
      <c r="J298">
        <f>VLOOKUP(A298,'BASE ARTICLE SAMUEL 25012023 v2'!$A$2:$H$1287,8,FALSE)</f>
        <v>1056.4906000000003</v>
      </c>
      <c r="K298">
        <f t="shared" si="29"/>
        <v>1267.7887200000002</v>
      </c>
      <c r="L298" s="88">
        <f t="shared" si="30"/>
        <v>1801.4392799999998</v>
      </c>
      <c r="M298" s="69">
        <f t="shared" si="25"/>
        <v>0.58693563332538334</v>
      </c>
    </row>
    <row r="299" spans="1:13" x14ac:dyDescent="0.25">
      <c r="A299" s="77" t="s">
        <v>2358</v>
      </c>
      <c r="B299" s="26" t="s">
        <v>3200</v>
      </c>
      <c r="C299" s="27">
        <v>1</v>
      </c>
      <c r="D299" s="78">
        <f>VLOOKUP(A299,'BASE ARTICLE SAMUEL 25012023 v1'!$A$2:$K$1287,10,FALSE)</f>
        <v>847.14</v>
      </c>
      <c r="E299" s="78">
        <f t="shared" si="26"/>
        <v>847.14</v>
      </c>
      <c r="G299">
        <f t="shared" si="27"/>
        <v>1.2</v>
      </c>
      <c r="H299" s="78">
        <f>VLOOKUP(A299,'BASE ARTICLE SAMUEL 25012023 v2'!$A$2:$K$1287,11,FALSE)</f>
        <v>847.14</v>
      </c>
      <c r="I299" s="78">
        <f t="shared" si="28"/>
        <v>1016.568</v>
      </c>
      <c r="J299">
        <f>VLOOKUP(A299,'BASE ARTICLE SAMUEL 25012023 v2'!$A$2:$H$1287,8,FALSE)</f>
        <v>391.84379999999993</v>
      </c>
      <c r="K299">
        <f t="shared" si="29"/>
        <v>470.21255999999988</v>
      </c>
      <c r="L299" s="88">
        <f t="shared" si="30"/>
        <v>546.35544000000004</v>
      </c>
      <c r="M299" s="69">
        <f t="shared" si="25"/>
        <v>0.5374509526170409</v>
      </c>
    </row>
    <row r="300" spans="1:13" x14ac:dyDescent="0.25">
      <c r="A300" s="24" t="s">
        <v>3201</v>
      </c>
      <c r="B300" s="24" t="s">
        <v>3202</v>
      </c>
      <c r="C300" s="25">
        <v>12</v>
      </c>
      <c r="D300" s="78">
        <f>VLOOKUP(A300,'BASE ARTICLE SAMUEL 25012023 v1'!$A$2:$K$1287,10,FALSE)</f>
        <v>933.23</v>
      </c>
      <c r="E300" s="78">
        <f t="shared" si="26"/>
        <v>11198.76</v>
      </c>
      <c r="G300">
        <f t="shared" si="27"/>
        <v>14.399999999999999</v>
      </c>
      <c r="H300" s="78">
        <f>VLOOKUP(A300,'BASE ARTICLE SAMUEL 25012023 v2'!$A$2:$K$1287,11,FALSE)</f>
        <v>933.23</v>
      </c>
      <c r="I300" s="78">
        <f t="shared" si="28"/>
        <v>13438.511999999999</v>
      </c>
      <c r="J300">
        <f>VLOOKUP(A300,'BASE ARTICLE SAMUEL 25012023 v2'!$A$2:$H$1287,8,FALSE)</f>
        <v>480.7688</v>
      </c>
      <c r="K300">
        <f t="shared" si="29"/>
        <v>6923.0707199999997</v>
      </c>
      <c r="L300" s="88">
        <f t="shared" si="30"/>
        <v>6515.4412799999991</v>
      </c>
      <c r="M300" s="69">
        <f t="shared" si="25"/>
        <v>0.4848335351413906</v>
      </c>
    </row>
    <row r="301" spans="1:13" x14ac:dyDescent="0.25">
      <c r="A301" s="26" t="s">
        <v>3203</v>
      </c>
      <c r="B301" s="26" t="s">
        <v>3204</v>
      </c>
      <c r="C301" s="27">
        <v>15</v>
      </c>
      <c r="D301" s="78">
        <f>VLOOKUP(A301,'BASE ARTICLE SAMUEL 25012023 v1'!$A$2:$K$1287,10,FALSE)</f>
        <v>1077.8</v>
      </c>
      <c r="E301" s="78">
        <f t="shared" si="26"/>
        <v>16167</v>
      </c>
      <c r="G301">
        <f t="shared" si="27"/>
        <v>18</v>
      </c>
      <c r="H301" s="78">
        <f>VLOOKUP(A301,'BASE ARTICLE SAMUEL 25012023 v2'!$A$2:$K$1287,11,FALSE)</f>
        <v>1077.8</v>
      </c>
      <c r="I301" s="78">
        <f t="shared" si="28"/>
        <v>19400.399999999998</v>
      </c>
      <c r="J301">
        <f>VLOOKUP(A301,'BASE ARTICLE SAMUEL 25012023 v2'!$A$2:$H$1287,8,FALSE)</f>
        <v>570.80589999999995</v>
      </c>
      <c r="K301">
        <f t="shared" si="29"/>
        <v>10274.5062</v>
      </c>
      <c r="L301" s="88">
        <f t="shared" si="30"/>
        <v>9125.893799999998</v>
      </c>
      <c r="M301" s="69">
        <f t="shared" si="25"/>
        <v>0.47039719799591756</v>
      </c>
    </row>
    <row r="302" spans="1:13" x14ac:dyDescent="0.25">
      <c r="A302" s="24" t="s">
        <v>3205</v>
      </c>
      <c r="B302" s="24" t="s">
        <v>3206</v>
      </c>
      <c r="C302" s="25">
        <v>31</v>
      </c>
      <c r="D302" s="78">
        <f>VLOOKUP(A302,'BASE ARTICLE SAMUEL 25012023 v1'!$A$2:$K$1287,10,FALSE)</f>
        <v>1014.38</v>
      </c>
      <c r="E302" s="78">
        <f t="shared" si="26"/>
        <v>31445.78</v>
      </c>
      <c r="G302">
        <f t="shared" si="27"/>
        <v>37.199999999999996</v>
      </c>
      <c r="H302" s="78">
        <f>VLOOKUP(A302,'BASE ARTICLE SAMUEL 25012023 v2'!$A$2:$K$1287,11,FALSE)</f>
        <v>1014.38</v>
      </c>
      <c r="I302" s="78">
        <f t="shared" si="28"/>
        <v>37734.935999999994</v>
      </c>
      <c r="J302">
        <f>VLOOKUP(A302,'BASE ARTICLE SAMUEL 25012023 v2'!$A$2:$H$1287,8,FALSE)</f>
        <v>494.47979999999995</v>
      </c>
      <c r="K302">
        <f t="shared" si="29"/>
        <v>18394.648559999998</v>
      </c>
      <c r="L302" s="88">
        <f t="shared" si="30"/>
        <v>19340.287439999996</v>
      </c>
      <c r="M302" s="69">
        <f t="shared" si="25"/>
        <v>0.51253001833632361</v>
      </c>
    </row>
    <row r="303" spans="1:13" x14ac:dyDescent="0.25">
      <c r="A303" s="26" t="s">
        <v>3207</v>
      </c>
      <c r="B303" s="26" t="s">
        <v>3208</v>
      </c>
      <c r="C303" s="27">
        <v>14</v>
      </c>
      <c r="D303" s="78">
        <f>VLOOKUP(A303,'BASE ARTICLE SAMUEL 25012023 v1'!$A$2:$K$1287,10,FALSE)</f>
        <v>1261.77</v>
      </c>
      <c r="E303" s="78">
        <f t="shared" si="26"/>
        <v>17664.78</v>
      </c>
      <c r="G303">
        <f t="shared" si="27"/>
        <v>16.8</v>
      </c>
      <c r="H303" s="78">
        <f>VLOOKUP(A303,'BASE ARTICLE SAMUEL 25012023 v2'!$A$2:$K$1287,11,FALSE)</f>
        <v>1261.77</v>
      </c>
      <c r="I303" s="78">
        <f t="shared" si="28"/>
        <v>21197.736000000001</v>
      </c>
      <c r="J303">
        <f>VLOOKUP(A303,'BASE ARTICLE SAMUEL 25012023 v2'!$A$2:$H$1287,8,FALSE)</f>
        <v>610.12530000000004</v>
      </c>
      <c r="K303">
        <f t="shared" si="29"/>
        <v>10250.10504</v>
      </c>
      <c r="L303" s="88">
        <f t="shared" si="30"/>
        <v>10947.63096</v>
      </c>
      <c r="M303" s="69">
        <f t="shared" si="25"/>
        <v>0.51645284005801373</v>
      </c>
    </row>
    <row r="304" spans="1:13" x14ac:dyDescent="0.25">
      <c r="A304" s="24" t="s">
        <v>3209</v>
      </c>
      <c r="B304" s="24" t="s">
        <v>3210</v>
      </c>
      <c r="C304" s="25">
        <v>1</v>
      </c>
      <c r="D304" s="78">
        <f>VLOOKUP(A304,'BASE ARTICLE SAMUEL 25012023 v1'!$A$2:$K$1287,10,FALSE)</f>
        <v>1530.62</v>
      </c>
      <c r="E304" s="78">
        <f t="shared" si="26"/>
        <v>1530.62</v>
      </c>
      <c r="G304">
        <f t="shared" si="27"/>
        <v>1.2</v>
      </c>
      <c r="H304" s="78">
        <f>VLOOKUP(A304,'BASE ARTICLE SAMUEL 25012023 v2'!$A$2:$K$1287,11,FALSE)</f>
        <v>1530.62</v>
      </c>
      <c r="I304" s="78">
        <f t="shared" si="28"/>
        <v>1836.7439999999999</v>
      </c>
      <c r="J304">
        <f>VLOOKUP(A304,'BASE ARTICLE SAMUEL 25012023 v2'!$A$2:$H$1287,8,FALSE)</f>
        <v>454.70999999999992</v>
      </c>
      <c r="K304">
        <f t="shared" si="29"/>
        <v>545.65199999999993</v>
      </c>
      <c r="L304" s="88">
        <f t="shared" si="30"/>
        <v>1291.0920000000001</v>
      </c>
      <c r="M304" s="69">
        <f t="shared" si="25"/>
        <v>0.70292430518352045</v>
      </c>
    </row>
    <row r="305" spans="1:13" x14ac:dyDescent="0.25">
      <c r="A305" s="26" t="s">
        <v>3211</v>
      </c>
      <c r="B305" s="26" t="s">
        <v>3212</v>
      </c>
      <c r="C305" s="27">
        <v>13</v>
      </c>
      <c r="D305" s="78">
        <f>VLOOKUP(A305,'BASE ARTICLE SAMUEL 25012023 v1'!$A$2:$K$1287,10,FALSE)</f>
        <v>1457.27</v>
      </c>
      <c r="E305" s="78">
        <f t="shared" si="26"/>
        <v>18944.509999999998</v>
      </c>
      <c r="G305">
        <f t="shared" si="27"/>
        <v>15.6</v>
      </c>
      <c r="H305" s="78">
        <f>VLOOKUP(A305,'BASE ARTICLE SAMUEL 25012023 v2'!$A$2:$K$1287,11,FALSE)</f>
        <v>1457.27</v>
      </c>
      <c r="I305" s="78">
        <f t="shared" si="28"/>
        <v>22733.412</v>
      </c>
      <c r="J305">
        <f>VLOOKUP(A305,'BASE ARTICLE SAMUEL 25012023 v2'!$A$2:$H$1287,8,FALSE)</f>
        <v>736.42880000000014</v>
      </c>
      <c r="K305">
        <f t="shared" si="29"/>
        <v>11488.289280000003</v>
      </c>
      <c r="L305" s="88">
        <f t="shared" si="30"/>
        <v>11245.122719999998</v>
      </c>
      <c r="M305" s="69">
        <f t="shared" si="25"/>
        <v>0.49465178038386837</v>
      </c>
    </row>
    <row r="306" spans="1:13" x14ac:dyDescent="0.25">
      <c r="A306" s="24" t="s">
        <v>3213</v>
      </c>
      <c r="B306" s="24" t="s">
        <v>3214</v>
      </c>
      <c r="C306" s="25">
        <v>7</v>
      </c>
      <c r="D306" s="78">
        <f>VLOOKUP(A306,'BASE ARTICLE SAMUEL 25012023 v1'!$A$2:$K$1287,10,FALSE)</f>
        <v>1547.09</v>
      </c>
      <c r="E306" s="78">
        <f t="shared" si="26"/>
        <v>10829.63</v>
      </c>
      <c r="G306">
        <f t="shared" si="27"/>
        <v>8.4</v>
      </c>
      <c r="H306" s="78">
        <f>VLOOKUP(A306,'BASE ARTICLE SAMUEL 25012023 v2'!$A$2:$K$1287,11,FALSE)</f>
        <v>1547.09</v>
      </c>
      <c r="I306" s="78">
        <f t="shared" si="28"/>
        <v>12995.556</v>
      </c>
      <c r="J306">
        <f>VLOOKUP(A306,'BASE ARTICLE SAMUEL 25012023 v2'!$A$2:$H$1287,8,FALSE)</f>
        <v>770.61000000000013</v>
      </c>
      <c r="K306">
        <f t="shared" si="29"/>
        <v>6473.1240000000016</v>
      </c>
      <c r="L306" s="88">
        <f t="shared" si="30"/>
        <v>6522.4319999999989</v>
      </c>
      <c r="M306" s="69">
        <f t="shared" si="25"/>
        <v>0.50189711005823823</v>
      </c>
    </row>
    <row r="307" spans="1:13" x14ac:dyDescent="0.25">
      <c r="A307" s="26" t="s">
        <v>3215</v>
      </c>
      <c r="B307" s="26" t="s">
        <v>3216</v>
      </c>
      <c r="C307" s="27">
        <v>2</v>
      </c>
      <c r="D307" s="78">
        <f>VLOOKUP(A307,'BASE ARTICLE SAMUEL 25012023 v1'!$A$2:$K$1287,10,FALSE)</f>
        <v>1635.83</v>
      </c>
      <c r="E307" s="78">
        <f t="shared" si="26"/>
        <v>3271.66</v>
      </c>
      <c r="G307">
        <f t="shared" si="27"/>
        <v>2.4</v>
      </c>
      <c r="H307" s="78">
        <f>VLOOKUP(A307,'BASE ARTICLE SAMUEL 25012023 v2'!$A$2:$K$1287,11,FALSE)</f>
        <v>1635.83</v>
      </c>
      <c r="I307" s="78">
        <f t="shared" si="28"/>
        <v>3925.9919999999997</v>
      </c>
      <c r="J307">
        <f>VLOOKUP(A307,'BASE ARTICLE SAMUEL 25012023 v2'!$A$2:$H$1287,8,FALSE)</f>
        <v>794.49120000000016</v>
      </c>
      <c r="K307">
        <f t="shared" si="29"/>
        <v>1906.7788800000003</v>
      </c>
      <c r="L307" s="88">
        <f t="shared" si="30"/>
        <v>2019.2131199999994</v>
      </c>
      <c r="M307" s="69">
        <f t="shared" si="25"/>
        <v>0.51431921409926451</v>
      </c>
    </row>
    <row r="308" spans="1:13" x14ac:dyDescent="0.25">
      <c r="A308" s="24" t="s">
        <v>3217</v>
      </c>
      <c r="B308" s="24" t="s">
        <v>3218</v>
      </c>
      <c r="C308" s="25">
        <v>32</v>
      </c>
      <c r="D308" s="78">
        <f>VLOOKUP(A308,'BASE ARTICLE SAMUEL 25012023 v1'!$A$2:$K$1287,10,FALSE)</f>
        <v>93.2</v>
      </c>
      <c r="E308" s="78">
        <f t="shared" si="26"/>
        <v>2982.4</v>
      </c>
      <c r="G308">
        <f t="shared" si="27"/>
        <v>38.4</v>
      </c>
      <c r="H308" s="78">
        <f>VLOOKUP(A308,'BASE ARTICLE SAMUEL 25012023 v2'!$A$2:$K$1287,11,FALSE)</f>
        <v>115.1712</v>
      </c>
      <c r="I308" s="78">
        <f t="shared" si="28"/>
        <v>4422.5740799999994</v>
      </c>
      <c r="J308">
        <f>VLOOKUP(A308,'BASE ARTICLE SAMUEL 25012023 v2'!$A$2:$H$1287,8,FALSE)</f>
        <v>72.061999999999998</v>
      </c>
      <c r="K308">
        <f t="shared" si="29"/>
        <v>2767.1807999999996</v>
      </c>
      <c r="L308" s="88">
        <f t="shared" si="30"/>
        <v>1655.3932799999998</v>
      </c>
      <c r="M308" s="69">
        <f t="shared" si="25"/>
        <v>0.3743053819010308</v>
      </c>
    </row>
    <row r="309" spans="1:13" x14ac:dyDescent="0.25">
      <c r="A309" s="26" t="s">
        <v>3219</v>
      </c>
      <c r="B309" s="26" t="s">
        <v>3220</v>
      </c>
      <c r="C309" s="27">
        <v>15</v>
      </c>
      <c r="D309" s="78">
        <f>VLOOKUP(A309,'BASE ARTICLE SAMUEL 25012023 v1'!$A$2:$K$1287,10,FALSE)</f>
        <v>103.34</v>
      </c>
      <c r="E309" s="78">
        <f t="shared" si="26"/>
        <v>1550.1000000000001</v>
      </c>
      <c r="G309">
        <f t="shared" si="27"/>
        <v>18</v>
      </c>
      <c r="H309" s="78">
        <f>VLOOKUP(A309,'BASE ARTICLE SAMUEL 25012023 v2'!$A$2:$K$1287,11,FALSE)</f>
        <v>95.31410000000001</v>
      </c>
      <c r="I309" s="78">
        <f t="shared" si="28"/>
        <v>1715.6538000000003</v>
      </c>
      <c r="J309">
        <f>VLOOKUP(A309,'BASE ARTICLE SAMUEL 25012023 v2'!$A$2:$H$1287,8,FALSE)</f>
        <v>59.007000000000005</v>
      </c>
      <c r="K309">
        <f t="shared" si="29"/>
        <v>1062.1260000000002</v>
      </c>
      <c r="L309" s="88">
        <f t="shared" si="30"/>
        <v>653.52780000000007</v>
      </c>
      <c r="M309" s="69">
        <f t="shared" si="25"/>
        <v>0.38092055635000488</v>
      </c>
    </row>
    <row r="310" spans="1:13" x14ac:dyDescent="0.25">
      <c r="A310" s="24" t="s">
        <v>3221</v>
      </c>
      <c r="B310" s="24" t="s">
        <v>3222</v>
      </c>
      <c r="C310" s="25">
        <v>6</v>
      </c>
      <c r="D310" s="78">
        <f>VLOOKUP(A310,'BASE ARTICLE SAMUEL 25012023 v1'!$A$2:$K$1287,10,FALSE)</f>
        <v>54.64</v>
      </c>
      <c r="E310" s="78">
        <f t="shared" si="26"/>
        <v>327.84000000000003</v>
      </c>
      <c r="G310">
        <f t="shared" si="27"/>
        <v>7.1999999999999993</v>
      </c>
      <c r="H310" s="78">
        <f>VLOOKUP(A310,'BASE ARTICLE SAMUEL 25012023 v2'!$A$2:$K$1287,11,FALSE)</f>
        <v>67.653000000000006</v>
      </c>
      <c r="I310" s="78">
        <f t="shared" si="28"/>
        <v>487.10160000000002</v>
      </c>
      <c r="J310">
        <f>VLOOKUP(A310,'BASE ARTICLE SAMUEL 25012023 v2'!$A$2:$H$1287,8,FALSE)</f>
        <v>42.161999999999999</v>
      </c>
      <c r="K310">
        <f t="shared" si="29"/>
        <v>303.56639999999999</v>
      </c>
      <c r="L310" s="88">
        <f t="shared" si="30"/>
        <v>183.53520000000003</v>
      </c>
      <c r="M310" s="69">
        <f t="shared" si="25"/>
        <v>0.3767903862356437</v>
      </c>
    </row>
    <row r="311" spans="1:13" x14ac:dyDescent="0.25">
      <c r="A311" s="26" t="s">
        <v>3223</v>
      </c>
      <c r="B311" s="26" t="s">
        <v>3224</v>
      </c>
      <c r="C311" s="27">
        <v>6</v>
      </c>
      <c r="D311" s="78">
        <f>VLOOKUP(A311,'BASE ARTICLE SAMUEL 25012023 v1'!$A$2:$K$1287,10,FALSE)</f>
        <v>96.85</v>
      </c>
      <c r="E311" s="78">
        <f t="shared" si="26"/>
        <v>581.09999999999991</v>
      </c>
      <c r="G311">
        <f t="shared" si="27"/>
        <v>7.1999999999999993</v>
      </c>
      <c r="H311" s="78">
        <f>VLOOKUP(A311,'BASE ARTICLE SAMUEL 25012023 v2'!$A$2:$K$1287,11,FALSE)</f>
        <v>78.987600000000015</v>
      </c>
      <c r="I311" s="78">
        <f t="shared" si="28"/>
        <v>568.71072000000004</v>
      </c>
      <c r="J311">
        <f>VLOOKUP(A311,'BASE ARTICLE SAMUEL 25012023 v2'!$A$2:$H$1287,8,FALSE)</f>
        <v>49.466999999999999</v>
      </c>
      <c r="K311">
        <f t="shared" si="29"/>
        <v>356.16239999999993</v>
      </c>
      <c r="L311" s="88">
        <f t="shared" si="30"/>
        <v>212.5483200000001</v>
      </c>
      <c r="M311" s="69">
        <f t="shared" si="25"/>
        <v>0.37373714355164622</v>
      </c>
    </row>
    <row r="312" spans="1:13" x14ac:dyDescent="0.25">
      <c r="A312" s="24" t="s">
        <v>3225</v>
      </c>
      <c r="B312" s="24" t="s">
        <v>3226</v>
      </c>
      <c r="C312" s="25">
        <v>7</v>
      </c>
      <c r="D312" s="78">
        <f>VLOOKUP(A312,'BASE ARTICLE SAMUEL 25012023 v1'!$A$2:$K$1287,10,FALSE)</f>
        <v>103.84</v>
      </c>
      <c r="E312" s="78">
        <f t="shared" si="26"/>
        <v>726.88</v>
      </c>
      <c r="G312">
        <f t="shared" si="27"/>
        <v>8.4</v>
      </c>
      <c r="H312" s="78">
        <f>VLOOKUP(A312,'BASE ARTICLE SAMUEL 25012023 v2'!$A$2:$K$1287,11,FALSE)</f>
        <v>93.080500000000015</v>
      </c>
      <c r="I312" s="78">
        <f t="shared" si="28"/>
        <v>781.87620000000015</v>
      </c>
      <c r="J312">
        <f>VLOOKUP(A312,'BASE ARTICLE SAMUEL 25012023 v2'!$A$2:$H$1287,8,FALSE)</f>
        <v>59.006999999999998</v>
      </c>
      <c r="K312">
        <f t="shared" si="29"/>
        <v>495.65879999999999</v>
      </c>
      <c r="L312" s="88">
        <f t="shared" si="30"/>
        <v>286.21740000000017</v>
      </c>
      <c r="M312" s="69">
        <f t="shared" si="25"/>
        <v>0.36606485783810799</v>
      </c>
    </row>
    <row r="313" spans="1:13" x14ac:dyDescent="0.25">
      <c r="A313" s="26" t="s">
        <v>3227</v>
      </c>
      <c r="B313" s="26" t="s">
        <v>3228</v>
      </c>
      <c r="C313" s="27">
        <v>8</v>
      </c>
      <c r="D313" s="78">
        <f>VLOOKUP(A313,'BASE ARTICLE SAMUEL 25012023 v1'!$A$2:$K$1287,10,FALSE)</f>
        <v>103.84</v>
      </c>
      <c r="E313" s="78">
        <f t="shared" si="26"/>
        <v>830.72</v>
      </c>
      <c r="G313">
        <f t="shared" si="27"/>
        <v>9.6</v>
      </c>
      <c r="H313" s="78">
        <f>VLOOKUP(A313,'BASE ARTICLE SAMUEL 25012023 v2'!$A$2:$K$1287,11,FALSE)</f>
        <v>94.56410000000001</v>
      </c>
      <c r="I313" s="78">
        <f t="shared" si="28"/>
        <v>907.81536000000006</v>
      </c>
      <c r="J313">
        <f>VLOOKUP(A313,'BASE ARTICLE SAMUEL 25012023 v2'!$A$2:$H$1287,8,FALSE)</f>
        <v>59.007000000000005</v>
      </c>
      <c r="K313">
        <f t="shared" si="29"/>
        <v>566.46720000000005</v>
      </c>
      <c r="L313" s="88">
        <f t="shared" si="30"/>
        <v>341.34816000000001</v>
      </c>
      <c r="M313" s="69">
        <f t="shared" si="25"/>
        <v>0.37601055791785676</v>
      </c>
    </row>
    <row r="314" spans="1:13" x14ac:dyDescent="0.25">
      <c r="A314" s="24" t="s">
        <v>3229</v>
      </c>
      <c r="B314" s="24" t="s">
        <v>3230</v>
      </c>
      <c r="C314" s="25">
        <v>3</v>
      </c>
      <c r="D314" s="78">
        <f>VLOOKUP(A314,'BASE ARTICLE SAMUEL 25012023 v1'!$A$2:$K$1287,10,FALSE)</f>
        <v>109.28</v>
      </c>
      <c r="E314" s="78">
        <f t="shared" si="26"/>
        <v>327.84000000000003</v>
      </c>
      <c r="G314">
        <f t="shared" si="27"/>
        <v>3.5999999999999996</v>
      </c>
      <c r="H314" s="78">
        <f>VLOOKUP(A314,'BASE ARTICLE SAMUEL 25012023 v2'!$A$2:$K$1287,11,FALSE)</f>
        <v>100.53110000000001</v>
      </c>
      <c r="I314" s="78">
        <f t="shared" si="28"/>
        <v>361.91196000000002</v>
      </c>
      <c r="J314">
        <f>VLOOKUP(A314,'BASE ARTICLE SAMUEL 25012023 v2'!$A$2:$H$1287,8,FALSE)</f>
        <v>63.597000000000001</v>
      </c>
      <c r="K314">
        <f t="shared" si="29"/>
        <v>228.94919999999999</v>
      </c>
      <c r="L314" s="88">
        <f t="shared" si="30"/>
        <v>132.96276000000003</v>
      </c>
      <c r="M314" s="69">
        <f t="shared" si="25"/>
        <v>0.36738979281038414</v>
      </c>
    </row>
    <row r="315" spans="1:13" x14ac:dyDescent="0.25">
      <c r="A315" s="24" t="s">
        <v>3231</v>
      </c>
      <c r="B315" s="24" t="s">
        <v>3232</v>
      </c>
      <c r="C315" s="25">
        <v>3</v>
      </c>
      <c r="D315" s="78">
        <f>VLOOKUP(A315,'BASE ARTICLE SAMUEL 25012023 v1'!$A$2:$K$1287,10,FALSE)</f>
        <v>34</v>
      </c>
      <c r="E315" s="78">
        <f t="shared" si="26"/>
        <v>102</v>
      </c>
      <c r="G315">
        <f t="shared" si="27"/>
        <v>3.5999999999999996</v>
      </c>
      <c r="H315" s="78">
        <f>VLOOKUP(A315,'BASE ARTICLE SAMUEL 25012023 v2'!$A$2:$K$1287,11,FALSE)</f>
        <v>41.985300000000002</v>
      </c>
      <c r="I315" s="78">
        <f t="shared" si="28"/>
        <v>151.14707999999999</v>
      </c>
      <c r="J315">
        <f>VLOOKUP(A315,'BASE ARTICLE SAMUEL 25012023 v2'!$A$2:$H$1287,8,FALSE)</f>
        <v>27.729000000000003</v>
      </c>
      <c r="K315">
        <f t="shared" si="29"/>
        <v>99.824399999999997</v>
      </c>
      <c r="L315" s="88">
        <f t="shared" si="30"/>
        <v>51.322679999999991</v>
      </c>
      <c r="M315" s="69">
        <f t="shared" si="25"/>
        <v>0.33955455838114768</v>
      </c>
    </row>
    <row r="316" spans="1:13" x14ac:dyDescent="0.25">
      <c r="A316" s="26" t="s">
        <v>3233</v>
      </c>
      <c r="B316" s="26" t="s">
        <v>3234</v>
      </c>
      <c r="C316" s="27">
        <v>115</v>
      </c>
      <c r="D316" s="78">
        <f>VLOOKUP(A316,'BASE ARTICLE SAMUEL 25012023 v1'!$A$2:$K$1287,10,FALSE)</f>
        <v>36.67</v>
      </c>
      <c r="E316" s="78">
        <f t="shared" si="26"/>
        <v>4217.05</v>
      </c>
      <c r="G316">
        <f t="shared" si="27"/>
        <v>138</v>
      </c>
      <c r="H316" s="78">
        <f>VLOOKUP(A316,'BASE ARTICLE SAMUEL 25012023 v2'!$A$2:$K$1287,11,FALSE)</f>
        <v>48.817800000000005</v>
      </c>
      <c r="I316" s="78">
        <f t="shared" si="28"/>
        <v>6736.8564000000006</v>
      </c>
      <c r="J316">
        <f>VLOOKUP(A316,'BASE ARTICLE SAMUEL 25012023 v2'!$A$2:$H$1287,8,FALSE)</f>
        <v>30.784000000000002</v>
      </c>
      <c r="K316">
        <f t="shared" si="29"/>
        <v>4248.192</v>
      </c>
      <c r="L316" s="88">
        <f t="shared" si="30"/>
        <v>2488.6644000000006</v>
      </c>
      <c r="M316" s="69">
        <f t="shared" si="25"/>
        <v>0.36941033803243906</v>
      </c>
    </row>
    <row r="317" spans="1:13" x14ac:dyDescent="0.25">
      <c r="A317" s="24" t="s">
        <v>3235</v>
      </c>
      <c r="B317" s="24" t="s">
        <v>3236</v>
      </c>
      <c r="C317" s="25">
        <v>170</v>
      </c>
      <c r="D317" s="78">
        <f>VLOOKUP(A317,'BASE ARTICLE SAMUEL 25012023 v1'!$A$2:$K$1287,10,FALSE)</f>
        <v>36.67</v>
      </c>
      <c r="E317" s="78">
        <f t="shared" si="26"/>
        <v>6233.9000000000005</v>
      </c>
      <c r="G317">
        <f t="shared" si="27"/>
        <v>204</v>
      </c>
      <c r="H317" s="78">
        <f>VLOOKUP(A317,'BASE ARTICLE SAMUEL 25012023 v2'!$A$2:$K$1287,11,FALSE)</f>
        <v>48.817800000000005</v>
      </c>
      <c r="I317" s="78">
        <f t="shared" si="28"/>
        <v>9958.8312000000005</v>
      </c>
      <c r="J317">
        <f>VLOOKUP(A317,'BASE ARTICLE SAMUEL 25012023 v2'!$A$2:$H$1287,8,FALSE)</f>
        <v>30.784000000000002</v>
      </c>
      <c r="K317">
        <f t="shared" si="29"/>
        <v>6279.9360000000006</v>
      </c>
      <c r="L317" s="88">
        <f t="shared" si="30"/>
        <v>3678.8951999999999</v>
      </c>
      <c r="M317" s="69">
        <f t="shared" si="25"/>
        <v>0.36941033803243895</v>
      </c>
    </row>
    <row r="318" spans="1:13" x14ac:dyDescent="0.25">
      <c r="A318" s="26" t="s">
        <v>3237</v>
      </c>
      <c r="B318" s="26" t="s">
        <v>3238</v>
      </c>
      <c r="C318" s="27">
        <v>235</v>
      </c>
      <c r="D318" s="78">
        <f>VLOOKUP(A318,'BASE ARTICLE SAMUEL 25012023 v1'!$A$2:$K$1287,10,FALSE)</f>
        <v>0</v>
      </c>
      <c r="E318" s="78">
        <f t="shared" si="26"/>
        <v>0</v>
      </c>
      <c r="G318">
        <f t="shared" si="27"/>
        <v>282</v>
      </c>
      <c r="H318" s="78">
        <f>VLOOKUP(A318,'BASE ARTICLE SAMUEL 25012023 v2'!$A$2:$K$1287,11,FALSE)</f>
        <v>55.222999999999999</v>
      </c>
      <c r="I318" s="78">
        <f t="shared" si="28"/>
        <v>15572.886</v>
      </c>
      <c r="J318">
        <f>VLOOKUP(A318,'BASE ARTICLE SAMUEL 25012023 v2'!$A$2:$H$1287,8,FALSE)</f>
        <v>35.374000000000002</v>
      </c>
      <c r="K318">
        <f t="shared" si="29"/>
        <v>9975.4680000000008</v>
      </c>
      <c r="L318" s="88">
        <f t="shared" si="30"/>
        <v>5597.4179999999997</v>
      </c>
      <c r="M318" s="69">
        <f t="shared" ref="M318:M381" si="31">L318/I318</f>
        <v>0.35943356934610576</v>
      </c>
    </row>
    <row r="319" spans="1:13" x14ac:dyDescent="0.25">
      <c r="A319" s="24" t="s">
        <v>3239</v>
      </c>
      <c r="B319" s="24" t="s">
        <v>3240</v>
      </c>
      <c r="C319" s="25">
        <v>142</v>
      </c>
      <c r="D319" s="78">
        <f>VLOOKUP(A319,'BASE ARTICLE SAMUEL 25012023 v1'!$A$2:$K$1287,10,FALSE)</f>
        <v>54.64</v>
      </c>
      <c r="E319" s="78">
        <f t="shared" si="26"/>
        <v>7758.88</v>
      </c>
      <c r="G319">
        <f t="shared" si="27"/>
        <v>170.4</v>
      </c>
      <c r="H319" s="78">
        <f>VLOOKUP(A319,'BASE ARTICLE SAMUEL 25012023 v2'!$A$2:$K$1287,11,FALSE)</f>
        <v>67.653000000000006</v>
      </c>
      <c r="I319" s="78">
        <f t="shared" si="28"/>
        <v>11528.071200000002</v>
      </c>
      <c r="J319">
        <f>VLOOKUP(A319,'BASE ARTICLE SAMUEL 25012023 v2'!$A$2:$H$1287,8,FALSE)</f>
        <v>42.161999999999999</v>
      </c>
      <c r="K319">
        <f t="shared" si="29"/>
        <v>7184.4048000000003</v>
      </c>
      <c r="L319" s="88">
        <f t="shared" si="30"/>
        <v>4343.6664000000019</v>
      </c>
      <c r="M319" s="69">
        <f t="shared" si="31"/>
        <v>0.37679038623564376</v>
      </c>
    </row>
    <row r="320" spans="1:13" x14ac:dyDescent="0.25">
      <c r="A320" s="26" t="s">
        <v>3241</v>
      </c>
      <c r="B320" s="26" t="s">
        <v>3242</v>
      </c>
      <c r="C320" s="27">
        <v>10</v>
      </c>
      <c r="D320" s="78">
        <f>VLOOKUP(A320,'BASE ARTICLE SAMUEL 25012023 v1'!$A$2:$K$1287,10,FALSE)</f>
        <v>41.08</v>
      </c>
      <c r="E320" s="78">
        <f t="shared" si="26"/>
        <v>410.79999999999995</v>
      </c>
      <c r="G320">
        <f t="shared" si="27"/>
        <v>12</v>
      </c>
      <c r="H320" s="78">
        <f>VLOOKUP(A320,'BASE ARTICLE SAMUEL 25012023 v2'!$A$2:$K$1287,11,FALSE)</f>
        <v>43.075900000000004</v>
      </c>
      <c r="I320" s="78">
        <f t="shared" si="28"/>
        <v>516.91080000000011</v>
      </c>
      <c r="J320">
        <f>VLOOKUP(A320,'BASE ARTICLE SAMUEL 25012023 v2'!$A$2:$H$1287,8,FALSE)</f>
        <v>28.548999999999999</v>
      </c>
      <c r="K320">
        <f t="shared" si="29"/>
        <v>342.58799999999997</v>
      </c>
      <c r="L320" s="88">
        <f t="shared" si="30"/>
        <v>174.32280000000014</v>
      </c>
      <c r="M320" s="69">
        <f t="shared" si="31"/>
        <v>0.33723961658375123</v>
      </c>
    </row>
    <row r="321" spans="1:13" x14ac:dyDescent="0.25">
      <c r="A321" s="24" t="s">
        <v>3243</v>
      </c>
      <c r="B321" s="24" t="s">
        <v>3244</v>
      </c>
      <c r="C321" s="25">
        <v>64</v>
      </c>
      <c r="D321" s="78">
        <f>VLOOKUP(A321,'BASE ARTICLE SAMUEL 25012023 v1'!$A$2:$K$1287,10,FALSE)</f>
        <v>64.430000000000007</v>
      </c>
      <c r="E321" s="78">
        <f t="shared" si="26"/>
        <v>4123.5200000000004</v>
      </c>
      <c r="G321">
        <f t="shared" si="27"/>
        <v>76.8</v>
      </c>
      <c r="H321" s="78">
        <f>VLOOKUP(A321,'BASE ARTICLE SAMUEL 25012023 v2'!$A$2:$K$1287,11,FALSE)</f>
        <v>75.987600000000015</v>
      </c>
      <c r="I321" s="78">
        <f t="shared" si="28"/>
        <v>5835.8476800000008</v>
      </c>
      <c r="J321">
        <f>VLOOKUP(A321,'BASE ARTICLE SAMUEL 25012023 v2'!$A$2:$H$1287,8,FALSE)</f>
        <v>49.466999999999999</v>
      </c>
      <c r="K321">
        <f t="shared" si="29"/>
        <v>3799.0655999999999</v>
      </c>
      <c r="L321" s="88">
        <f t="shared" si="30"/>
        <v>2036.7820800000009</v>
      </c>
      <c r="M321" s="69">
        <f t="shared" si="31"/>
        <v>0.34901220725486798</v>
      </c>
    </row>
    <row r="322" spans="1:13" x14ac:dyDescent="0.25">
      <c r="A322" s="26" t="s">
        <v>3245</v>
      </c>
      <c r="B322" s="26" t="s">
        <v>3246</v>
      </c>
      <c r="C322" s="27">
        <v>62</v>
      </c>
      <c r="D322" s="78">
        <f>VLOOKUP(A322,'BASE ARTICLE SAMUEL 25012023 v1'!$A$2:$K$1287,10,FALSE)</f>
        <v>76.11</v>
      </c>
      <c r="E322" s="78">
        <f t="shared" ref="E322:E385" si="32">+C322*D322</f>
        <v>4718.82</v>
      </c>
      <c r="G322">
        <f t="shared" ref="G322:G385" si="33">C322*1.2</f>
        <v>74.399999999999991</v>
      </c>
      <c r="H322" s="78">
        <f>VLOOKUP(A322,'BASE ARTICLE SAMUEL 25012023 v2'!$A$2:$K$1287,11,FALSE)</f>
        <v>93.81410000000001</v>
      </c>
      <c r="I322" s="78">
        <f t="shared" ref="I322:I385" si="34">+G322*H322</f>
        <v>6979.7690400000001</v>
      </c>
      <c r="J322">
        <f>VLOOKUP(A322,'BASE ARTICLE SAMUEL 25012023 v2'!$A$2:$H$1287,8,FALSE)</f>
        <v>59.007000000000005</v>
      </c>
      <c r="K322">
        <f t="shared" ref="K322:K385" si="35">G322*J322</f>
        <v>4390.1207999999997</v>
      </c>
      <c r="L322" s="88">
        <f t="shared" ref="L322:L385" si="36">I322-K322</f>
        <v>2589.6482400000004</v>
      </c>
      <c r="M322" s="69">
        <f t="shared" si="31"/>
        <v>0.37102205318816689</v>
      </c>
    </row>
    <row r="323" spans="1:13" x14ac:dyDescent="0.25">
      <c r="A323" s="24" t="s">
        <v>3247</v>
      </c>
      <c r="B323" s="24" t="s">
        <v>3248</v>
      </c>
      <c r="C323" s="25">
        <v>20</v>
      </c>
      <c r="D323" s="78">
        <f>VLOOKUP(A323,'BASE ARTICLE SAMUEL 25012023 v1'!$A$2:$K$1287,10,FALSE)</f>
        <v>75.930000000000007</v>
      </c>
      <c r="E323" s="78">
        <f t="shared" si="32"/>
        <v>1518.6000000000001</v>
      </c>
      <c r="G323">
        <f t="shared" si="33"/>
        <v>24</v>
      </c>
      <c r="H323" s="78">
        <f>VLOOKUP(A323,'BASE ARTICLE SAMUEL 25012023 v2'!$A$2:$K$1287,11,FALSE)</f>
        <v>96.031100000000009</v>
      </c>
      <c r="I323" s="78">
        <f t="shared" si="34"/>
        <v>2304.7464</v>
      </c>
      <c r="J323">
        <f>VLOOKUP(A323,'BASE ARTICLE SAMUEL 25012023 v2'!$A$2:$H$1287,8,FALSE)</f>
        <v>63.597000000000001</v>
      </c>
      <c r="K323">
        <f t="shared" si="35"/>
        <v>1526.328</v>
      </c>
      <c r="L323" s="88">
        <f t="shared" si="36"/>
        <v>778.41840000000002</v>
      </c>
      <c r="M323" s="69">
        <f t="shared" si="31"/>
        <v>0.33774579276921746</v>
      </c>
    </row>
    <row r="324" spans="1:13" x14ac:dyDescent="0.25">
      <c r="A324" s="24" t="s">
        <v>3249</v>
      </c>
      <c r="B324" s="24" t="s">
        <v>3250</v>
      </c>
      <c r="C324" s="25">
        <v>9</v>
      </c>
      <c r="D324" s="78">
        <f>VLOOKUP(A324,'BASE ARTICLE SAMUEL 25012023 v1'!$A$2:$K$1287,10,FALSE)</f>
        <v>1370.15</v>
      </c>
      <c r="E324" s="78">
        <f t="shared" si="32"/>
        <v>12331.35</v>
      </c>
      <c r="G324">
        <f t="shared" si="33"/>
        <v>10.799999999999999</v>
      </c>
      <c r="H324" s="78">
        <f>VLOOKUP(A324,'BASE ARTICLE SAMUEL 25012023 v2'!$A$2:$K$1287,11,FALSE)</f>
        <v>1426.462199624</v>
      </c>
      <c r="I324" s="78">
        <f t="shared" si="34"/>
        <v>15405.791755939199</v>
      </c>
      <c r="J324">
        <f>VLOOKUP(A324,'BASE ARTICLE SAMUEL 25012023 v2'!$A$2:$H$1287,8,FALSE)</f>
        <v>681.4688000000001</v>
      </c>
      <c r="K324">
        <f t="shared" si="35"/>
        <v>7359.8630400000002</v>
      </c>
      <c r="L324" s="88">
        <f t="shared" si="36"/>
        <v>8045.9287159391988</v>
      </c>
      <c r="M324" s="69">
        <f t="shared" si="31"/>
        <v>0.52226648544936705</v>
      </c>
    </row>
    <row r="325" spans="1:13" x14ac:dyDescent="0.25">
      <c r="A325" s="26" t="s">
        <v>3251</v>
      </c>
      <c r="B325" s="26" t="s">
        <v>3252</v>
      </c>
      <c r="C325" s="27">
        <v>1</v>
      </c>
      <c r="D325" s="78">
        <f>VLOOKUP(A325,'BASE ARTICLE SAMUEL 25012023 v1'!$A$2:$K$1287,10,FALSE)</f>
        <v>1589.41</v>
      </c>
      <c r="E325" s="78">
        <f t="shared" si="32"/>
        <v>1589.41</v>
      </c>
      <c r="G325">
        <f t="shared" si="33"/>
        <v>1.2</v>
      </c>
      <c r="H325" s="78">
        <f>VLOOKUP(A325,'BASE ARTICLE SAMUEL 25012023 v2'!$A$2:$K$1287,11,FALSE)</f>
        <v>1673.0984496799999</v>
      </c>
      <c r="I325" s="78">
        <f t="shared" si="34"/>
        <v>2007.7181396159999</v>
      </c>
      <c r="J325">
        <f>VLOOKUP(A325,'BASE ARTICLE SAMUEL 25012023 v2'!$A$2:$H$1287,8,FALSE)</f>
        <v>781.35529999999994</v>
      </c>
      <c r="K325">
        <f t="shared" si="35"/>
        <v>937.62635999999986</v>
      </c>
      <c r="L325" s="88">
        <f t="shared" si="36"/>
        <v>1070.0917796160002</v>
      </c>
      <c r="M325" s="69">
        <f t="shared" si="31"/>
        <v>0.53298904786538814</v>
      </c>
    </row>
    <row r="326" spans="1:13" x14ac:dyDescent="0.25">
      <c r="A326" s="24" t="s">
        <v>3253</v>
      </c>
      <c r="B326" s="24" t="s">
        <v>3254</v>
      </c>
      <c r="C326" s="25">
        <v>5</v>
      </c>
      <c r="D326" s="78">
        <f>VLOOKUP(A326,'BASE ARTICLE SAMUEL 25012023 v1'!$A$2:$K$1287,10,FALSE)</f>
        <v>1732.98</v>
      </c>
      <c r="E326" s="78">
        <f t="shared" si="32"/>
        <v>8664.9</v>
      </c>
      <c r="G326">
        <f t="shared" si="33"/>
        <v>6</v>
      </c>
      <c r="H326" s="78">
        <f>VLOOKUP(A326,'BASE ARTICLE SAMUEL 25012023 v2'!$A$2:$K$1287,11,FALSE)</f>
        <v>1824.179099704</v>
      </c>
      <c r="I326" s="78">
        <f t="shared" si="34"/>
        <v>10945.074598224001</v>
      </c>
      <c r="J326">
        <f>VLOOKUP(A326,'BASE ARTICLE SAMUEL 25012023 v2'!$A$2:$H$1287,8,FALSE)</f>
        <v>841.57940000000008</v>
      </c>
      <c r="K326">
        <f t="shared" si="35"/>
        <v>5049.4764000000005</v>
      </c>
      <c r="L326" s="88">
        <f t="shared" si="36"/>
        <v>5895.598198224</v>
      </c>
      <c r="M326" s="69">
        <f t="shared" si="31"/>
        <v>0.53865308503065368</v>
      </c>
    </row>
    <row r="327" spans="1:13" x14ac:dyDescent="0.25">
      <c r="A327" s="26" t="s">
        <v>3255</v>
      </c>
      <c r="B327" s="26" t="s">
        <v>3256</v>
      </c>
      <c r="C327" s="27">
        <v>1</v>
      </c>
      <c r="D327" s="78">
        <f>VLOOKUP(A327,'BASE ARTICLE SAMUEL 25012023 v1'!$A$2:$K$1287,10,FALSE)</f>
        <v>2020.04</v>
      </c>
      <c r="E327" s="78">
        <f t="shared" si="32"/>
        <v>2020.04</v>
      </c>
      <c r="G327">
        <f t="shared" si="33"/>
        <v>1.2</v>
      </c>
      <c r="H327" s="78">
        <f>VLOOKUP(A327,'BASE ARTICLE SAMUEL 25012023 v2'!$A$2:$K$1287,11,FALSE)</f>
        <v>2118.5600996880003</v>
      </c>
      <c r="I327" s="78">
        <f t="shared" si="34"/>
        <v>2542.2721196256002</v>
      </c>
      <c r="J327">
        <f>VLOOKUP(A327,'BASE ARTICLE SAMUEL 25012023 v2'!$A$2:$H$1287,8,FALSE)</f>
        <v>1026.8512000000001</v>
      </c>
      <c r="K327">
        <f t="shared" si="35"/>
        <v>1232.22144</v>
      </c>
      <c r="L327" s="88">
        <f t="shared" si="36"/>
        <v>1310.0506796256002</v>
      </c>
      <c r="M327" s="69">
        <f t="shared" si="31"/>
        <v>0.51530702378883464</v>
      </c>
    </row>
    <row r="328" spans="1:13" x14ac:dyDescent="0.25">
      <c r="A328" s="24" t="s">
        <v>3257</v>
      </c>
      <c r="B328" s="24" t="s">
        <v>3258</v>
      </c>
      <c r="C328" s="25">
        <v>3</v>
      </c>
      <c r="D328" s="78">
        <f>VLOOKUP(A328,'BASE ARTICLE SAMUEL 25012023 v1'!$A$2:$K$1287,10,FALSE)</f>
        <v>1816.34</v>
      </c>
      <c r="E328" s="78">
        <f t="shared" si="32"/>
        <v>5449.0199999999995</v>
      </c>
      <c r="G328">
        <f t="shared" si="33"/>
        <v>3.5999999999999996</v>
      </c>
      <c r="H328" s="78">
        <f>VLOOKUP(A328,'BASE ARTICLE SAMUEL 25012023 v2'!$A$2:$K$1287,11,FALSE)</f>
        <v>1890.3769996400003</v>
      </c>
      <c r="I328" s="78">
        <f t="shared" si="34"/>
        <v>6805.3571987040004</v>
      </c>
      <c r="J328">
        <f>VLOOKUP(A328,'BASE ARTICLE SAMUEL 25012023 v2'!$A$2:$H$1287,8,FALSE)</f>
        <v>910.06000000000006</v>
      </c>
      <c r="K328">
        <f t="shared" si="35"/>
        <v>3276.2159999999999</v>
      </c>
      <c r="L328" s="88">
        <f t="shared" si="36"/>
        <v>3529.1411987040005</v>
      </c>
      <c r="M328" s="69">
        <f t="shared" si="31"/>
        <v>0.51858280111675603</v>
      </c>
    </row>
    <row r="329" spans="1:13" x14ac:dyDescent="0.25">
      <c r="A329" s="26" t="s">
        <v>3259</v>
      </c>
      <c r="B329" s="26" t="s">
        <v>3260</v>
      </c>
      <c r="C329" s="27">
        <v>3</v>
      </c>
      <c r="D329" s="78">
        <f>VLOOKUP(A329,'BASE ARTICLE SAMUEL 25012023 v1'!$A$2:$K$1287,10,FALSE)</f>
        <v>2028.97</v>
      </c>
      <c r="E329" s="78">
        <f t="shared" si="32"/>
        <v>6086.91</v>
      </c>
      <c r="G329">
        <f t="shared" si="33"/>
        <v>3.5999999999999996</v>
      </c>
      <c r="H329" s="78">
        <f>VLOOKUP(A329,'BASE ARTICLE SAMUEL 25012023 v2'!$A$2:$K$1287,11,FALSE)</f>
        <v>2123.7915496640003</v>
      </c>
      <c r="I329" s="78">
        <f t="shared" si="34"/>
        <v>7645.6495787904005</v>
      </c>
      <c r="J329">
        <f>VLOOKUP(A329,'BASE ARTICLE SAMUEL 25012023 v2'!$A$2:$H$1287,8,FALSE)</f>
        <v>928.3447000000001</v>
      </c>
      <c r="K329">
        <f t="shared" si="35"/>
        <v>3342.0409199999999</v>
      </c>
      <c r="L329" s="88">
        <f t="shared" si="36"/>
        <v>4303.608658790401</v>
      </c>
      <c r="M329" s="69">
        <f t="shared" si="31"/>
        <v>0.56288332527414431</v>
      </c>
    </row>
    <row r="330" spans="1:13" x14ac:dyDescent="0.25">
      <c r="A330" s="26" t="s">
        <v>3261</v>
      </c>
      <c r="B330" s="26" t="s">
        <v>3262</v>
      </c>
      <c r="C330" s="27">
        <v>1</v>
      </c>
      <c r="D330" s="78">
        <f>VLOOKUP(A330,'BASE ARTICLE SAMUEL 25012023 v1'!$A$2:$K$1287,10,FALSE)</f>
        <v>2111.9299999999998</v>
      </c>
      <c r="E330" s="78">
        <f t="shared" si="32"/>
        <v>2111.9299999999998</v>
      </c>
      <c r="G330">
        <f t="shared" si="33"/>
        <v>1.2</v>
      </c>
      <c r="H330" s="78">
        <f>VLOOKUP(A330,'BASE ARTICLE SAMUEL 25012023 v2'!$A$2:$K$1287,11,FALSE)</f>
        <v>2199.1862496479998</v>
      </c>
      <c r="I330" s="78">
        <f t="shared" si="34"/>
        <v>2639.0234995775995</v>
      </c>
      <c r="J330">
        <f>VLOOKUP(A330,'BASE ARTICLE SAMUEL 25012023 v2'!$A$2:$H$1287,8,FALSE)</f>
        <v>879.52590000000009</v>
      </c>
      <c r="K330">
        <f t="shared" si="35"/>
        <v>1055.4310800000001</v>
      </c>
      <c r="L330" s="88">
        <f t="shared" si="36"/>
        <v>1583.5924195775995</v>
      </c>
      <c r="M330" s="69">
        <f t="shared" si="31"/>
        <v>0.60006757038391978</v>
      </c>
    </row>
    <row r="331" spans="1:13" x14ac:dyDescent="0.25">
      <c r="A331" s="24" t="s">
        <v>3263</v>
      </c>
      <c r="B331" s="24" t="s">
        <v>3264</v>
      </c>
      <c r="C331" s="25">
        <v>1</v>
      </c>
      <c r="D331" s="78">
        <f>VLOOKUP(A331,'BASE ARTICLE SAMUEL 25012023 v1'!$A$2:$K$1287,10,FALSE)</f>
        <v>2244.36</v>
      </c>
      <c r="E331" s="78">
        <f t="shared" si="32"/>
        <v>2244.36</v>
      </c>
      <c r="G331">
        <f t="shared" si="33"/>
        <v>1.2</v>
      </c>
      <c r="H331" s="78">
        <f>VLOOKUP(A331,'BASE ARTICLE SAMUEL 25012023 v2'!$A$2:$K$1287,11,FALSE)</f>
        <v>2332.8717996239998</v>
      </c>
      <c r="I331" s="78">
        <f t="shared" si="34"/>
        <v>2799.4461595487996</v>
      </c>
      <c r="J331">
        <f>VLOOKUP(A331,'BASE ARTICLE SAMUEL 25012023 v2'!$A$2:$H$1287,8,FALSE)</f>
        <v>994.12060000000008</v>
      </c>
      <c r="K331">
        <f t="shared" si="35"/>
        <v>1192.94472</v>
      </c>
      <c r="L331" s="88">
        <f t="shared" si="36"/>
        <v>1606.5014395487997</v>
      </c>
      <c r="M331" s="69">
        <f t="shared" si="31"/>
        <v>0.57386402452109575</v>
      </c>
    </row>
    <row r="332" spans="1:13" x14ac:dyDescent="0.25">
      <c r="A332" s="26" t="s">
        <v>3265</v>
      </c>
      <c r="B332" s="26" t="s">
        <v>3266</v>
      </c>
      <c r="C332" s="27">
        <v>4</v>
      </c>
      <c r="D332" s="78">
        <f>VLOOKUP(A332,'BASE ARTICLE SAMUEL 25012023 v1'!$A$2:$K$1287,10,FALSE)</f>
        <v>753.17</v>
      </c>
      <c r="E332" s="78">
        <f t="shared" si="32"/>
        <v>3012.68</v>
      </c>
      <c r="G332">
        <f t="shared" si="33"/>
        <v>4.8</v>
      </c>
      <c r="H332" s="78">
        <f>VLOOKUP(A332,'BASE ARTICLE SAMUEL 25012023 v2'!$A$2:$K$1287,11,FALSE)</f>
        <v>804.11619971200003</v>
      </c>
      <c r="I332" s="78">
        <f t="shared" si="34"/>
        <v>3859.7577586175998</v>
      </c>
      <c r="J332">
        <f>VLOOKUP(A332,'BASE ARTICLE SAMUEL 25012023 v2'!$A$2:$H$1287,8,FALSE)</f>
        <v>408.54879999999997</v>
      </c>
      <c r="K332">
        <f t="shared" si="35"/>
        <v>1961.0342399999997</v>
      </c>
      <c r="L332" s="88">
        <f t="shared" si="36"/>
        <v>1898.7235186176001</v>
      </c>
      <c r="M332" s="69">
        <f t="shared" si="31"/>
        <v>0.49192815647001681</v>
      </c>
    </row>
    <row r="333" spans="1:13" x14ac:dyDescent="0.25">
      <c r="A333" s="24" t="s">
        <v>3267</v>
      </c>
      <c r="B333" s="24" t="s">
        <v>3268</v>
      </c>
      <c r="C333" s="25">
        <v>28</v>
      </c>
      <c r="D333" s="78">
        <f>VLOOKUP(A333,'BASE ARTICLE SAMUEL 25012023 v1'!$A$2:$K$1287,10,FALSE)</f>
        <v>875.77</v>
      </c>
      <c r="E333" s="78">
        <f t="shared" si="32"/>
        <v>24521.559999999998</v>
      </c>
      <c r="G333">
        <f t="shared" si="33"/>
        <v>33.6</v>
      </c>
      <c r="H333" s="78">
        <f>VLOOKUP(A333,'BASE ARTICLE SAMUEL 25012023 v2'!$A$2:$K$1287,11,FALSE)</f>
        <v>929.40314969600001</v>
      </c>
      <c r="I333" s="78">
        <f t="shared" si="34"/>
        <v>31227.945829785604</v>
      </c>
      <c r="J333">
        <f>VLOOKUP(A333,'BASE ARTICLE SAMUEL 25012023 v2'!$A$2:$H$1287,8,FALSE)</f>
        <v>467.31909999999999</v>
      </c>
      <c r="K333">
        <f t="shared" si="35"/>
        <v>15701.921760000001</v>
      </c>
      <c r="L333" s="88">
        <f t="shared" si="36"/>
        <v>15526.024069785602</v>
      </c>
      <c r="M333" s="69">
        <f t="shared" si="31"/>
        <v>0.4971836493637275</v>
      </c>
    </row>
    <row r="334" spans="1:13" x14ac:dyDescent="0.25">
      <c r="A334" s="26" t="s">
        <v>3269</v>
      </c>
      <c r="B334" s="26" t="s">
        <v>3270</v>
      </c>
      <c r="C334" s="27">
        <v>39</v>
      </c>
      <c r="D334" s="78">
        <f>VLOOKUP(A334,'BASE ARTICLE SAMUEL 25012023 v1'!$A$2:$K$1287,10,FALSE)</f>
        <v>943.42</v>
      </c>
      <c r="E334" s="78">
        <f t="shared" si="32"/>
        <v>36793.379999999997</v>
      </c>
      <c r="G334">
        <f t="shared" si="33"/>
        <v>46.8</v>
      </c>
      <c r="H334" s="78">
        <f>VLOOKUP(A334,'BASE ARTICLE SAMUEL 25012023 v2'!$A$2:$K$1287,11,FALSE)</f>
        <v>993.60444973599999</v>
      </c>
      <c r="I334" s="78">
        <f t="shared" si="34"/>
        <v>46500.688247644794</v>
      </c>
      <c r="J334">
        <f>VLOOKUP(A334,'BASE ARTICLE SAMUEL 25012023 v2'!$A$2:$H$1287,8,FALSE)</f>
        <v>496.26030000000003</v>
      </c>
      <c r="K334">
        <f t="shared" si="35"/>
        <v>23224.982039999999</v>
      </c>
      <c r="L334" s="88">
        <f t="shared" si="36"/>
        <v>23275.706207644795</v>
      </c>
      <c r="M334" s="69">
        <f t="shared" si="31"/>
        <v>0.50054541308479839</v>
      </c>
    </row>
    <row r="335" spans="1:13" x14ac:dyDescent="0.25">
      <c r="A335" s="24" t="s">
        <v>3271</v>
      </c>
      <c r="B335" s="24" t="s">
        <v>3272</v>
      </c>
      <c r="C335" s="25">
        <v>20</v>
      </c>
      <c r="D335" s="78">
        <f>VLOOKUP(A335,'BASE ARTICLE SAMUEL 25012023 v1'!$A$2:$K$1287,10,FALSE)</f>
        <v>1013.97</v>
      </c>
      <c r="E335" s="78">
        <f t="shared" si="32"/>
        <v>20279.400000000001</v>
      </c>
      <c r="G335">
        <f t="shared" si="33"/>
        <v>24</v>
      </c>
      <c r="H335" s="78">
        <f>VLOOKUP(A335,'BASE ARTICLE SAMUEL 25012023 v2'!$A$2:$K$1287,11,FALSE)</f>
        <v>1077.0389996959998</v>
      </c>
      <c r="I335" s="78">
        <f t="shared" si="34"/>
        <v>25848.935992703995</v>
      </c>
      <c r="J335">
        <f>VLOOKUP(A335,'BASE ARTICLE SAMUEL 25012023 v2'!$A$2:$H$1287,8,FALSE)</f>
        <v>502.87940000000003</v>
      </c>
      <c r="K335">
        <f t="shared" si="35"/>
        <v>12069.105600000001</v>
      </c>
      <c r="L335" s="88">
        <f t="shared" si="36"/>
        <v>13779.830392703994</v>
      </c>
      <c r="M335" s="69">
        <f t="shared" si="31"/>
        <v>0.53309081644959888</v>
      </c>
    </row>
    <row r="336" spans="1:13" x14ac:dyDescent="0.25">
      <c r="A336" s="26" t="s">
        <v>3273</v>
      </c>
      <c r="B336" s="26" t="s">
        <v>3274</v>
      </c>
      <c r="C336" s="27">
        <v>18</v>
      </c>
      <c r="D336" s="78">
        <f>VLOOKUP(A336,'BASE ARTICLE SAMUEL 25012023 v1'!$A$2:$K$1287,10,FALSE)</f>
        <v>1197.46</v>
      </c>
      <c r="E336" s="78">
        <f t="shared" si="32"/>
        <v>21554.28</v>
      </c>
      <c r="G336">
        <f t="shared" si="33"/>
        <v>21.599999999999998</v>
      </c>
      <c r="H336" s="78">
        <f>VLOOKUP(A336,'BASE ARTICLE SAMUEL 25012023 v2'!$A$2:$K$1287,11,FALSE)</f>
        <v>1265.4262996559999</v>
      </c>
      <c r="I336" s="78">
        <f t="shared" si="34"/>
        <v>27333.208072569596</v>
      </c>
      <c r="J336">
        <f>VLOOKUP(A336,'BASE ARTICLE SAMUEL 25012023 v2'!$A$2:$H$1287,8,FALSE)</f>
        <v>607.34620000000007</v>
      </c>
      <c r="K336">
        <f t="shared" si="35"/>
        <v>13118.67792</v>
      </c>
      <c r="L336" s="88">
        <f t="shared" si="36"/>
        <v>14214.530152569596</v>
      </c>
      <c r="M336" s="69">
        <f t="shared" si="31"/>
        <v>0.52004616929085146</v>
      </c>
    </row>
    <row r="337" spans="1:13" x14ac:dyDescent="0.25">
      <c r="A337" s="24" t="s">
        <v>3275</v>
      </c>
      <c r="B337" s="24" t="s">
        <v>3276</v>
      </c>
      <c r="C337" s="25">
        <v>15</v>
      </c>
      <c r="D337" s="78">
        <f>VLOOKUP(A337,'BASE ARTICLE SAMUEL 25012023 v1'!$A$2:$K$1287,10,FALSE)</f>
        <v>1278.8399999999999</v>
      </c>
      <c r="E337" s="78">
        <f t="shared" si="32"/>
        <v>19182.599999999999</v>
      </c>
      <c r="G337">
        <f t="shared" si="33"/>
        <v>18</v>
      </c>
      <c r="H337" s="78">
        <f>VLOOKUP(A337,'BASE ARTICLE SAMUEL 25012023 v2'!$A$2:$K$1287,11,FALSE)</f>
        <v>1348.1414496959999</v>
      </c>
      <c r="I337" s="78">
        <f t="shared" si="34"/>
        <v>24266.546094527999</v>
      </c>
      <c r="J337">
        <f>VLOOKUP(A337,'BASE ARTICLE SAMUEL 25012023 v2'!$A$2:$H$1287,8,FALSE)</f>
        <v>637.2953</v>
      </c>
      <c r="K337">
        <f t="shared" si="35"/>
        <v>11471.315399999999</v>
      </c>
      <c r="L337" s="88">
        <f t="shared" si="36"/>
        <v>12795.230694528</v>
      </c>
      <c r="M337" s="69">
        <f t="shared" si="31"/>
        <v>0.52727861001254184</v>
      </c>
    </row>
    <row r="338" spans="1:13" x14ac:dyDescent="0.25">
      <c r="A338" s="26" t="s">
        <v>3277</v>
      </c>
      <c r="B338" s="26" t="s">
        <v>3278</v>
      </c>
      <c r="C338" s="27">
        <v>15</v>
      </c>
      <c r="D338" s="78">
        <f>VLOOKUP(A338,'BASE ARTICLE SAMUEL 25012023 v1'!$A$2:$K$1287,10,FALSE)</f>
        <v>1357.71</v>
      </c>
      <c r="E338" s="78">
        <f t="shared" si="32"/>
        <v>20365.650000000001</v>
      </c>
      <c r="G338">
        <f t="shared" si="33"/>
        <v>18</v>
      </c>
      <c r="H338" s="78">
        <f>VLOOKUP(A338,'BASE ARTICLE SAMUEL 25012023 v2'!$A$2:$K$1287,11,FALSE)</f>
        <v>1416.2066996799999</v>
      </c>
      <c r="I338" s="78">
        <f t="shared" si="34"/>
        <v>25491.72059424</v>
      </c>
      <c r="J338">
        <f>VLOOKUP(A338,'BASE ARTICLE SAMUEL 25012023 v2'!$A$2:$H$1287,8,FALSE)</f>
        <v>654.59879999999998</v>
      </c>
      <c r="K338">
        <f t="shared" si="35"/>
        <v>11782.778399999999</v>
      </c>
      <c r="L338" s="88">
        <f t="shared" si="36"/>
        <v>13708.94219424</v>
      </c>
      <c r="M338" s="69">
        <f t="shared" si="31"/>
        <v>0.53778018410172024</v>
      </c>
    </row>
    <row r="339" spans="1:13" x14ac:dyDescent="0.25">
      <c r="A339" s="24" t="s">
        <v>3279</v>
      </c>
      <c r="B339" s="24" t="s">
        <v>3280</v>
      </c>
      <c r="C339" s="25">
        <v>1</v>
      </c>
      <c r="D339" s="78">
        <f>VLOOKUP(A339,'BASE ARTICLE SAMUEL 25012023 v1'!$A$2:$K$1287,10,FALSE)</f>
        <v>236.25</v>
      </c>
      <c r="E339" s="78">
        <f t="shared" si="32"/>
        <v>236.25</v>
      </c>
      <c r="F339" t="e">
        <f>VLOOKUP(A339,'STEEVE RESTITUTION'!$A$5:$R$576,12,FALSE)</f>
        <v>#N/A</v>
      </c>
      <c r="G339">
        <f t="shared" si="33"/>
        <v>1.2</v>
      </c>
      <c r="H339" s="78">
        <f>VLOOKUP(A339,'BASE ARTICLE SAMUEL 25012023 v2'!$A$2:$K$1287,11,FALSE)</f>
        <v>236.25</v>
      </c>
      <c r="I339" s="78">
        <f t="shared" si="34"/>
        <v>283.5</v>
      </c>
      <c r="J339">
        <f>VLOOKUP(A339,'BASE ARTICLE SAMUEL 25012023 v2'!$A$2:$H$1287,8,FALSE)</f>
        <v>157.5</v>
      </c>
      <c r="K339">
        <f t="shared" si="35"/>
        <v>189</v>
      </c>
      <c r="L339" s="88">
        <f t="shared" si="36"/>
        <v>94.5</v>
      </c>
      <c r="M339" s="69">
        <f t="shared" si="31"/>
        <v>0.33333333333333331</v>
      </c>
    </row>
    <row r="340" spans="1:13" ht="18" x14ac:dyDescent="0.25">
      <c r="A340" s="26" t="s">
        <v>3281</v>
      </c>
      <c r="B340" s="26" t="s">
        <v>3282</v>
      </c>
      <c r="C340" s="27">
        <v>5</v>
      </c>
      <c r="D340" s="78">
        <f>VLOOKUP(A340,'BASE ARTICLE SAMUEL 25012023 v1'!$A$2:$K$1287,10,FALSE)</f>
        <v>848.67</v>
      </c>
      <c r="E340" s="78">
        <f t="shared" si="32"/>
        <v>4243.3499999999995</v>
      </c>
      <c r="G340">
        <f t="shared" si="33"/>
        <v>6</v>
      </c>
      <c r="H340" s="78">
        <f>VLOOKUP(A340,'BASE ARTICLE SAMUEL 25012023 v2'!$A$2:$K$1287,11,FALSE)</f>
        <v>799.875</v>
      </c>
      <c r="I340" s="78">
        <f t="shared" si="34"/>
        <v>4799.25</v>
      </c>
      <c r="J340">
        <f>VLOOKUP(A340,'BASE ARTICLE SAMUEL 25012023 v2'!$A$2:$H$1287,8,FALSE)</f>
        <v>591.625</v>
      </c>
      <c r="K340">
        <f t="shared" si="35"/>
        <v>3549.75</v>
      </c>
      <c r="L340" s="88">
        <f t="shared" si="36"/>
        <v>1249.5</v>
      </c>
      <c r="M340" s="69">
        <f t="shared" si="31"/>
        <v>0.26035318018440379</v>
      </c>
    </row>
    <row r="341" spans="1:13" ht="18" x14ac:dyDescent="0.25">
      <c r="A341" s="24" t="s">
        <v>3283</v>
      </c>
      <c r="B341" s="24" t="s">
        <v>3284</v>
      </c>
      <c r="C341" s="25">
        <v>2</v>
      </c>
      <c r="D341" s="78">
        <f>VLOOKUP(A341,'BASE ARTICLE SAMUEL 25012023 v1'!$A$2:$K$1287,10,FALSE)</f>
        <v>993.11</v>
      </c>
      <c r="E341" s="78">
        <f t="shared" si="32"/>
        <v>1986.22</v>
      </c>
      <c r="G341">
        <f t="shared" si="33"/>
        <v>2.4</v>
      </c>
      <c r="H341" s="78">
        <f>VLOOKUP(A341,'BASE ARTICLE SAMUEL 25012023 v2'!$A$2:$K$1287,11,FALSE)</f>
        <v>936.30600000000004</v>
      </c>
      <c r="I341" s="78">
        <f t="shared" si="34"/>
        <v>2247.1343999999999</v>
      </c>
      <c r="J341">
        <f>VLOOKUP(A341,'BASE ARTICLE SAMUEL 25012023 v2'!$A$2:$H$1287,8,FALSE)</f>
        <v>692.68499999999995</v>
      </c>
      <c r="K341">
        <f t="shared" si="35"/>
        <v>1662.4439999999997</v>
      </c>
      <c r="L341" s="88">
        <f t="shared" si="36"/>
        <v>584.69040000000018</v>
      </c>
      <c r="M341" s="69">
        <f t="shared" si="31"/>
        <v>0.26019378280177641</v>
      </c>
    </row>
    <row r="342" spans="1:13" ht="18" x14ac:dyDescent="0.25">
      <c r="A342" s="26" t="s">
        <v>3285</v>
      </c>
      <c r="B342" s="26" t="s">
        <v>3286</v>
      </c>
      <c r="C342" s="27">
        <v>2</v>
      </c>
      <c r="D342" s="78">
        <f>VLOOKUP(A342,'BASE ARTICLE SAMUEL 25012023 v1'!$A$2:$K$1287,10,FALSE)</f>
        <v>1059.7</v>
      </c>
      <c r="E342" s="78">
        <f t="shared" si="32"/>
        <v>2119.4</v>
      </c>
      <c r="G342">
        <f t="shared" si="33"/>
        <v>2.4</v>
      </c>
      <c r="H342" s="78">
        <f>VLOOKUP(A342,'BASE ARTICLE SAMUEL 25012023 v2'!$A$2:$K$1287,11,FALSE)</f>
        <v>999.16200000000003</v>
      </c>
      <c r="I342" s="78">
        <f t="shared" si="34"/>
        <v>2397.9888000000001</v>
      </c>
      <c r="J342">
        <f>VLOOKUP(A342,'BASE ARTICLE SAMUEL 25012023 v2'!$A$2:$H$1287,8,FALSE)</f>
        <v>739.245</v>
      </c>
      <c r="K342">
        <f t="shared" si="35"/>
        <v>1774.1879999999999</v>
      </c>
      <c r="L342" s="88">
        <f t="shared" si="36"/>
        <v>623.80080000000021</v>
      </c>
      <c r="M342" s="69">
        <f t="shared" si="31"/>
        <v>0.26013499312423821</v>
      </c>
    </row>
    <row r="343" spans="1:13" ht="18" x14ac:dyDescent="0.25">
      <c r="A343" s="24" t="s">
        <v>3287</v>
      </c>
      <c r="B343" s="24" t="s">
        <v>3288</v>
      </c>
      <c r="C343" s="25">
        <v>1</v>
      </c>
      <c r="D343" s="78">
        <f>VLOOKUP(A343,'BASE ARTICLE SAMUEL 25012023 v1'!$A$2:$K$1287,10,FALSE)</f>
        <v>1193.28</v>
      </c>
      <c r="E343" s="78">
        <f t="shared" si="32"/>
        <v>1193.28</v>
      </c>
      <c r="G343">
        <f t="shared" si="33"/>
        <v>1.2</v>
      </c>
      <c r="H343" s="78">
        <f>VLOOKUP(A343,'BASE ARTICLE SAMUEL 25012023 v2'!$A$2:$K$1287,11,FALSE)</f>
        <v>1125.2385000000002</v>
      </c>
      <c r="I343" s="78">
        <f t="shared" si="34"/>
        <v>1350.2862000000002</v>
      </c>
      <c r="J343">
        <f>VLOOKUP(A343,'BASE ARTICLE SAMUEL 25012023 v2'!$A$2:$H$1287,8,FALSE)</f>
        <v>832.63499999999999</v>
      </c>
      <c r="K343">
        <f t="shared" si="35"/>
        <v>999.16199999999992</v>
      </c>
      <c r="L343" s="88">
        <f t="shared" si="36"/>
        <v>351.12420000000031</v>
      </c>
      <c r="M343" s="69">
        <f t="shared" si="31"/>
        <v>0.26003687218309735</v>
      </c>
    </row>
    <row r="344" spans="1:13" ht="18" x14ac:dyDescent="0.25">
      <c r="A344" s="26" t="s">
        <v>3289</v>
      </c>
      <c r="B344" s="26" t="s">
        <v>3290</v>
      </c>
      <c r="C344" s="27">
        <v>1</v>
      </c>
      <c r="D344" s="78">
        <f>VLOOKUP(A344,'BASE ARTICLE SAMUEL 25012023 v1'!$A$2:$K$1287,10,FALSE)</f>
        <v>1365.01</v>
      </c>
      <c r="E344" s="78">
        <f t="shared" si="32"/>
        <v>1365.01</v>
      </c>
      <c r="G344">
        <f t="shared" si="33"/>
        <v>1.2</v>
      </c>
      <c r="H344" s="78">
        <f>VLOOKUP(A344,'BASE ARTICLE SAMUEL 25012023 v2'!$A$2:$K$1287,11,FALSE)</f>
        <v>1287.1575000000003</v>
      </c>
      <c r="I344" s="78">
        <f t="shared" si="34"/>
        <v>1544.5890000000002</v>
      </c>
      <c r="J344">
        <f>VLOOKUP(A344,'BASE ARTICLE SAMUEL 25012023 v2'!$A$2:$H$1287,8,FALSE)</f>
        <v>952.57500000000005</v>
      </c>
      <c r="K344">
        <f t="shared" si="35"/>
        <v>1143.0899999999999</v>
      </c>
      <c r="L344" s="88">
        <f t="shared" si="36"/>
        <v>401.49900000000025</v>
      </c>
      <c r="M344" s="69">
        <f t="shared" si="31"/>
        <v>0.25993905174774662</v>
      </c>
    </row>
    <row r="345" spans="1:13" ht="18" x14ac:dyDescent="0.25">
      <c r="A345" s="24" t="s">
        <v>3291</v>
      </c>
      <c r="B345" s="24" t="s">
        <v>3292</v>
      </c>
      <c r="C345" s="25">
        <v>6</v>
      </c>
      <c r="D345" s="78">
        <f>VLOOKUP(A345,'BASE ARTICLE SAMUEL 25012023 v1'!$A$2:$K$1287,10,FALSE)</f>
        <v>283.06</v>
      </c>
      <c r="E345" s="78">
        <f t="shared" si="32"/>
        <v>1698.3600000000001</v>
      </c>
      <c r="G345">
        <f t="shared" si="33"/>
        <v>7.1999999999999993</v>
      </c>
      <c r="H345" s="78">
        <f>VLOOKUP(A345,'BASE ARTICLE SAMUEL 25012023 v2'!$A$2:$K$1287,11,FALSE)</f>
        <v>265.65300000000002</v>
      </c>
      <c r="I345" s="78">
        <f t="shared" si="34"/>
        <v>1912.7015999999999</v>
      </c>
      <c r="J345">
        <f>VLOOKUP(A345,'BASE ARTICLE SAMUEL 25012023 v2'!$A$2:$H$1287,8,FALSE)</f>
        <v>195.905</v>
      </c>
      <c r="K345">
        <f t="shared" si="35"/>
        <v>1410.5159999999998</v>
      </c>
      <c r="L345" s="88">
        <f t="shared" si="36"/>
        <v>502.18560000000002</v>
      </c>
      <c r="M345" s="69">
        <f t="shared" si="31"/>
        <v>0.262553029704163</v>
      </c>
    </row>
    <row r="346" spans="1:13" ht="18" x14ac:dyDescent="0.25">
      <c r="A346" s="26" t="s">
        <v>3293</v>
      </c>
      <c r="B346" s="26" t="s">
        <v>3294</v>
      </c>
      <c r="C346" s="27">
        <v>9</v>
      </c>
      <c r="D346" s="78">
        <f>VLOOKUP(A346,'BASE ARTICLE SAMUEL 25012023 v1'!$A$2:$K$1287,10,FALSE)</f>
        <v>361.74</v>
      </c>
      <c r="E346" s="78">
        <f t="shared" si="32"/>
        <v>3255.66</v>
      </c>
      <c r="G346">
        <f t="shared" si="33"/>
        <v>10.799999999999999</v>
      </c>
      <c r="H346" s="78">
        <f>VLOOKUP(A346,'BASE ARTICLE SAMUEL 25012023 v2'!$A$2:$K$1287,11,FALSE)</f>
        <v>340.20000000000005</v>
      </c>
      <c r="I346" s="78">
        <f t="shared" si="34"/>
        <v>3674.1600000000003</v>
      </c>
      <c r="J346">
        <f>VLOOKUP(A346,'BASE ARTICLE SAMUEL 25012023 v2'!$A$2:$H$1287,8,FALSE)</f>
        <v>251.125</v>
      </c>
      <c r="K346">
        <f t="shared" si="35"/>
        <v>2712.1499999999996</v>
      </c>
      <c r="L346" s="88">
        <f t="shared" si="36"/>
        <v>962.01000000000067</v>
      </c>
      <c r="M346" s="69">
        <f t="shared" si="31"/>
        <v>0.26183127572016479</v>
      </c>
    </row>
    <row r="347" spans="1:13" ht="18" x14ac:dyDescent="0.25">
      <c r="A347" s="24" t="s">
        <v>3295</v>
      </c>
      <c r="B347" s="24" t="s">
        <v>3296</v>
      </c>
      <c r="C347" s="25">
        <v>23</v>
      </c>
      <c r="D347" s="78">
        <f>VLOOKUP(A347,'BASE ARTICLE SAMUEL 25012023 v1'!$A$2:$K$1287,10,FALSE)</f>
        <v>404.47</v>
      </c>
      <c r="E347" s="78">
        <f t="shared" si="32"/>
        <v>9302.8100000000013</v>
      </c>
      <c r="G347">
        <f t="shared" si="33"/>
        <v>27.599999999999998</v>
      </c>
      <c r="H347" s="78">
        <f>VLOOKUP(A347,'BASE ARTICLE SAMUEL 25012023 v2'!$A$2:$K$1287,11,FALSE)</f>
        <v>380.24100000000004</v>
      </c>
      <c r="I347" s="78">
        <f t="shared" si="34"/>
        <v>10494.651600000001</v>
      </c>
      <c r="J347">
        <f>VLOOKUP(A347,'BASE ARTICLE SAMUEL 25012023 v2'!$A$2:$H$1287,8,FALSE)</f>
        <v>280.78500000000003</v>
      </c>
      <c r="K347">
        <f t="shared" si="35"/>
        <v>7749.6660000000002</v>
      </c>
      <c r="L347" s="88">
        <f t="shared" si="36"/>
        <v>2744.9856000000009</v>
      </c>
      <c r="M347" s="69">
        <f t="shared" si="31"/>
        <v>0.26156043141060542</v>
      </c>
    </row>
    <row r="348" spans="1:13" ht="18" x14ac:dyDescent="0.25">
      <c r="A348" s="26" t="s">
        <v>3297</v>
      </c>
      <c r="B348" s="26" t="s">
        <v>3298</v>
      </c>
      <c r="C348" s="27">
        <v>41</v>
      </c>
      <c r="D348" s="78">
        <f>VLOOKUP(A348,'BASE ARTICLE SAMUEL 25012023 v1'!$A$2:$K$1287,10,FALSE)</f>
        <v>475.38</v>
      </c>
      <c r="E348" s="78">
        <f t="shared" si="32"/>
        <v>19490.579999999998</v>
      </c>
      <c r="G348">
        <f t="shared" si="33"/>
        <v>49.199999999999996</v>
      </c>
      <c r="H348" s="78">
        <f>VLOOKUP(A348,'BASE ARTICLE SAMUEL 25012023 v2'!$A$2:$K$1287,11,FALSE)</f>
        <v>447.20100000000002</v>
      </c>
      <c r="I348" s="78">
        <f t="shared" si="34"/>
        <v>22002.289199999999</v>
      </c>
      <c r="J348">
        <f>VLOOKUP(A348,'BASE ARTICLE SAMUEL 25012023 v2'!$A$2:$H$1287,8,FALSE)</f>
        <v>330.38499999999999</v>
      </c>
      <c r="K348">
        <f t="shared" si="35"/>
        <v>16254.941999999997</v>
      </c>
      <c r="L348" s="88">
        <f t="shared" si="36"/>
        <v>5747.347200000002</v>
      </c>
      <c r="M348" s="69">
        <f t="shared" si="31"/>
        <v>0.26121587384643602</v>
      </c>
    </row>
    <row r="349" spans="1:13" ht="18" x14ac:dyDescent="0.25">
      <c r="A349" s="24" t="s">
        <v>3299</v>
      </c>
      <c r="B349" s="24" t="s">
        <v>3300</v>
      </c>
      <c r="C349" s="25">
        <v>28</v>
      </c>
      <c r="D349" s="78">
        <f>VLOOKUP(A349,'BASE ARTICLE SAMUEL 25012023 v1'!$A$2:$K$1287,10,FALSE)</f>
        <v>559.62</v>
      </c>
      <c r="E349" s="78">
        <f t="shared" si="32"/>
        <v>15669.36</v>
      </c>
      <c r="G349">
        <f t="shared" si="33"/>
        <v>33.6</v>
      </c>
      <c r="H349" s="78">
        <f>VLOOKUP(A349,'BASE ARTICLE SAMUEL 25012023 v2'!$A$2:$K$1287,11,FALSE)</f>
        <v>526.72950000000003</v>
      </c>
      <c r="I349" s="78">
        <f t="shared" si="34"/>
        <v>17698.111200000003</v>
      </c>
      <c r="J349">
        <f>VLOOKUP(A349,'BASE ARTICLE SAMUEL 25012023 v2'!$A$2:$H$1287,8,FALSE)</f>
        <v>389.29500000000002</v>
      </c>
      <c r="K349">
        <f t="shared" si="35"/>
        <v>13080.312000000002</v>
      </c>
      <c r="L349" s="88">
        <f t="shared" si="36"/>
        <v>4617.7992000000013</v>
      </c>
      <c r="M349" s="69">
        <f t="shared" si="31"/>
        <v>0.260920453477544</v>
      </c>
    </row>
    <row r="350" spans="1:13" ht="18" x14ac:dyDescent="0.25">
      <c r="A350" s="26" t="s">
        <v>3301</v>
      </c>
      <c r="B350" s="26" t="s">
        <v>3302</v>
      </c>
      <c r="C350" s="27">
        <v>8</v>
      </c>
      <c r="D350" s="78">
        <f>VLOOKUP(A350,'BASE ARTICLE SAMUEL 25012023 v1'!$A$2:$K$1287,10,FALSE)</f>
        <v>630.51</v>
      </c>
      <c r="E350" s="78">
        <f t="shared" si="32"/>
        <v>5044.08</v>
      </c>
      <c r="G350">
        <f t="shared" si="33"/>
        <v>9.6</v>
      </c>
      <c r="H350" s="78">
        <f>VLOOKUP(A350,'BASE ARTICLE SAMUEL 25012023 v2'!$A$2:$K$1287,11,FALSE)</f>
        <v>593.68950000000007</v>
      </c>
      <c r="I350" s="78">
        <f t="shared" si="34"/>
        <v>5699.4192000000003</v>
      </c>
      <c r="J350">
        <f>VLOOKUP(A350,'BASE ARTICLE SAMUEL 25012023 v2'!$A$2:$H$1287,8,FALSE)</f>
        <v>438.89499999999998</v>
      </c>
      <c r="K350">
        <f t="shared" si="35"/>
        <v>4213.3919999999998</v>
      </c>
      <c r="L350" s="88">
        <f t="shared" si="36"/>
        <v>1486.0272000000004</v>
      </c>
      <c r="M350" s="69">
        <f t="shared" si="31"/>
        <v>0.26073309364575259</v>
      </c>
    </row>
    <row r="351" spans="1:13" ht="18" x14ac:dyDescent="0.25">
      <c r="A351" s="24" t="s">
        <v>3303</v>
      </c>
      <c r="B351" s="24" t="s">
        <v>3304</v>
      </c>
      <c r="C351" s="25">
        <v>13</v>
      </c>
      <c r="D351" s="78">
        <f>VLOOKUP(A351,'BASE ARTICLE SAMUEL 25012023 v1'!$A$2:$K$1287,10,FALSE)</f>
        <v>701.42</v>
      </c>
      <c r="E351" s="78">
        <f t="shared" si="32"/>
        <v>9118.4599999999991</v>
      </c>
      <c r="G351">
        <f t="shared" si="33"/>
        <v>15.6</v>
      </c>
      <c r="H351" s="78">
        <f>VLOOKUP(A351,'BASE ARTICLE SAMUEL 25012023 v2'!$A$2:$K$1287,11,FALSE)</f>
        <v>660.6495000000001</v>
      </c>
      <c r="I351" s="78">
        <f t="shared" si="34"/>
        <v>10306.132200000002</v>
      </c>
      <c r="J351">
        <f>VLOOKUP(A351,'BASE ARTICLE SAMUEL 25012023 v2'!$A$2:$H$1287,8,FALSE)</f>
        <v>488.495</v>
      </c>
      <c r="K351">
        <f t="shared" si="35"/>
        <v>7620.5219999999999</v>
      </c>
      <c r="L351" s="88">
        <f t="shared" si="36"/>
        <v>2685.6102000000019</v>
      </c>
      <c r="M351" s="69">
        <f t="shared" si="31"/>
        <v>0.26058371345168668</v>
      </c>
    </row>
    <row r="352" spans="1:13" ht="18" x14ac:dyDescent="0.25">
      <c r="A352" s="26" t="s">
        <v>3305</v>
      </c>
      <c r="B352" s="26" t="s">
        <v>3306</v>
      </c>
      <c r="C352" s="27">
        <v>5</v>
      </c>
      <c r="D352" s="78">
        <f>VLOOKUP(A352,'BASE ARTICLE SAMUEL 25012023 v1'!$A$2:$K$1287,10,FALSE)</f>
        <v>748.38</v>
      </c>
      <c r="E352" s="78">
        <f t="shared" si="32"/>
        <v>3741.9</v>
      </c>
      <c r="G352">
        <f t="shared" si="33"/>
        <v>6</v>
      </c>
      <c r="H352" s="78">
        <f>VLOOKUP(A352,'BASE ARTICLE SAMUEL 25012023 v2'!$A$2:$K$1287,11,FALSE)</f>
        <v>705.18600000000004</v>
      </c>
      <c r="I352" s="78">
        <f t="shared" si="34"/>
        <v>4231.116</v>
      </c>
      <c r="J352">
        <f>VLOOKUP(A352,'BASE ARTICLE SAMUEL 25012023 v2'!$A$2:$H$1287,8,FALSE)</f>
        <v>521.48500000000001</v>
      </c>
      <c r="K352">
        <f t="shared" si="35"/>
        <v>3128.91</v>
      </c>
      <c r="L352" s="88">
        <f t="shared" si="36"/>
        <v>1102.2060000000001</v>
      </c>
      <c r="M352" s="69">
        <f t="shared" si="31"/>
        <v>0.26050006664908271</v>
      </c>
    </row>
    <row r="353" spans="1:13" ht="18" x14ac:dyDescent="0.25">
      <c r="A353" s="24" t="s">
        <v>3307</v>
      </c>
      <c r="B353" s="24" t="s">
        <v>3308</v>
      </c>
      <c r="C353" s="25">
        <v>21</v>
      </c>
      <c r="D353" s="78">
        <f>VLOOKUP(A353,'BASE ARTICLE SAMUEL 25012023 v1'!$A$2:$K$1287,10,FALSE)</f>
        <v>1178.57</v>
      </c>
      <c r="E353" s="78">
        <f t="shared" si="32"/>
        <v>24749.969999999998</v>
      </c>
      <c r="G353">
        <f t="shared" si="33"/>
        <v>25.2</v>
      </c>
      <c r="H353" s="78">
        <f>VLOOKUP(A353,'BASE ARTICLE SAMUEL 25012023 v2'!$A$2:$K$1287,11,FALSE)</f>
        <v>1110.2365000000002</v>
      </c>
      <c r="I353" s="78">
        <f t="shared" si="34"/>
        <v>27977.959800000004</v>
      </c>
      <c r="J353">
        <f>VLOOKUP(A353,'BASE ARTICLE SAMUEL 25012023 v2'!$A$2:$H$1287,8,FALSE)</f>
        <v>818.19</v>
      </c>
      <c r="K353">
        <f t="shared" si="35"/>
        <v>20618.387999999999</v>
      </c>
      <c r="L353" s="88">
        <f t="shared" si="36"/>
        <v>7359.5718000000052</v>
      </c>
      <c r="M353" s="69">
        <f t="shared" si="31"/>
        <v>0.26304890894867911</v>
      </c>
    </row>
    <row r="354" spans="1:13" ht="18" x14ac:dyDescent="0.25">
      <c r="A354" s="26" t="s">
        <v>3309</v>
      </c>
      <c r="B354" s="26" t="s">
        <v>3310</v>
      </c>
      <c r="C354" s="27">
        <v>1</v>
      </c>
      <c r="D354" s="78">
        <f>VLOOKUP(A354,'BASE ARTICLE SAMUEL 25012023 v1'!$A$2:$K$1287,10,FALSE)</f>
        <v>1270.3399999999999</v>
      </c>
      <c r="E354" s="78">
        <f t="shared" si="32"/>
        <v>1270.3399999999999</v>
      </c>
      <c r="G354">
        <f t="shared" si="33"/>
        <v>1.2</v>
      </c>
      <c r="H354" s="78">
        <f>VLOOKUP(A354,'BASE ARTICLE SAMUEL 25012023 v2'!$A$2:$K$1287,11,FALSE)</f>
        <v>1196.731</v>
      </c>
      <c r="I354" s="78">
        <f t="shared" si="34"/>
        <v>1436.0771999999999</v>
      </c>
      <c r="J354">
        <f>VLOOKUP(A354,'BASE ARTICLE SAMUEL 25012023 v2'!$A$2:$H$1287,8,FALSE)</f>
        <v>882.26</v>
      </c>
      <c r="K354">
        <f t="shared" si="35"/>
        <v>1058.712</v>
      </c>
      <c r="L354" s="88">
        <f t="shared" si="36"/>
        <v>377.36519999999996</v>
      </c>
      <c r="M354" s="69">
        <f t="shared" si="31"/>
        <v>0.26277500958862099</v>
      </c>
    </row>
    <row r="355" spans="1:13" ht="18" x14ac:dyDescent="0.25">
      <c r="A355" s="24" t="s">
        <v>3311</v>
      </c>
      <c r="B355" s="24" t="s">
        <v>3312</v>
      </c>
      <c r="C355" s="25">
        <v>18</v>
      </c>
      <c r="D355" s="78">
        <f>VLOOKUP(A355,'BASE ARTICLE SAMUEL 25012023 v1'!$A$2:$K$1287,10,FALSE)</f>
        <v>1408.45</v>
      </c>
      <c r="E355" s="78">
        <f t="shared" si="32"/>
        <v>25352.100000000002</v>
      </c>
      <c r="G355">
        <f t="shared" si="33"/>
        <v>21.599999999999998</v>
      </c>
      <c r="H355" s="78">
        <f>VLOOKUP(A355,'BASE ARTICLE SAMUEL 25012023 v2'!$A$2:$K$1287,11,FALSE)</f>
        <v>1327.1005000000002</v>
      </c>
      <c r="I355" s="78">
        <f t="shared" si="34"/>
        <v>28665.370800000001</v>
      </c>
      <c r="J355">
        <f>VLOOKUP(A355,'BASE ARTICLE SAMUEL 25012023 v2'!$A$2:$H$1287,8,FALSE)</f>
        <v>978.83</v>
      </c>
      <c r="K355">
        <f t="shared" si="35"/>
        <v>21142.727999999999</v>
      </c>
      <c r="L355" s="88">
        <f t="shared" si="36"/>
        <v>7522.6428000000014</v>
      </c>
      <c r="M355" s="69">
        <f t="shared" si="31"/>
        <v>0.26242963513313428</v>
      </c>
    </row>
    <row r="356" spans="1:13" ht="18" x14ac:dyDescent="0.25">
      <c r="A356" s="26" t="s">
        <v>3313</v>
      </c>
      <c r="B356" s="26" t="s">
        <v>3314</v>
      </c>
      <c r="C356" s="27">
        <v>5</v>
      </c>
      <c r="D356" s="78">
        <f>VLOOKUP(A356,'BASE ARTICLE SAMUEL 25012023 v1'!$A$2:$K$1287,10,FALSE)</f>
        <v>1518.66</v>
      </c>
      <c r="E356" s="78">
        <f t="shared" si="32"/>
        <v>7593.3</v>
      </c>
      <c r="G356">
        <f t="shared" si="33"/>
        <v>6</v>
      </c>
      <c r="H356" s="78">
        <f>VLOOKUP(A356,'BASE ARTICLE SAMUEL 25012023 v2'!$A$2:$K$1287,11,FALSE)</f>
        <v>1430.9695000000002</v>
      </c>
      <c r="I356" s="78">
        <f t="shared" si="34"/>
        <v>8585.8170000000009</v>
      </c>
      <c r="J356">
        <f>VLOOKUP(A356,'BASE ARTICLE SAMUEL 25012023 v2'!$A$2:$H$1287,8,FALSE)</f>
        <v>1055.77</v>
      </c>
      <c r="K356">
        <f t="shared" si="35"/>
        <v>6334.62</v>
      </c>
      <c r="L356" s="88">
        <f t="shared" si="36"/>
        <v>2251.197000000001</v>
      </c>
      <c r="M356" s="69">
        <f t="shared" si="31"/>
        <v>0.26219950879456211</v>
      </c>
    </row>
    <row r="357" spans="1:13" ht="18" x14ac:dyDescent="0.25">
      <c r="A357" s="24" t="s">
        <v>3315</v>
      </c>
      <c r="B357" s="24" t="s">
        <v>3316</v>
      </c>
      <c r="C357" s="25">
        <v>10</v>
      </c>
      <c r="D357" s="78">
        <f>VLOOKUP(A357,'BASE ARTICLE SAMUEL 25012023 v1'!$A$2:$K$1287,10,FALSE)</f>
        <v>1713.19</v>
      </c>
      <c r="E357" s="78">
        <f t="shared" si="32"/>
        <v>17131.900000000001</v>
      </c>
      <c r="G357">
        <f t="shared" si="33"/>
        <v>12</v>
      </c>
      <c r="H357" s="78">
        <f>VLOOKUP(A357,'BASE ARTICLE SAMUEL 25012023 v2'!$A$2:$K$1287,11,FALSE)</f>
        <v>1614.34</v>
      </c>
      <c r="I357" s="78">
        <f t="shared" si="34"/>
        <v>19372.079999999998</v>
      </c>
      <c r="J357">
        <f>VLOOKUP(A357,'BASE ARTICLE SAMUEL 25012023 v2'!$A$2:$H$1287,8,FALSE)</f>
        <v>1191.5999999999999</v>
      </c>
      <c r="K357">
        <f t="shared" si="35"/>
        <v>14299.199999999999</v>
      </c>
      <c r="L357" s="88">
        <f t="shared" si="36"/>
        <v>5072.8799999999992</v>
      </c>
      <c r="M357" s="69">
        <f t="shared" si="31"/>
        <v>0.26186553018571057</v>
      </c>
    </row>
    <row r="358" spans="1:13" ht="18" x14ac:dyDescent="0.25">
      <c r="A358" s="26" t="s">
        <v>3317</v>
      </c>
      <c r="B358" s="26" t="s">
        <v>3318</v>
      </c>
      <c r="C358" s="27">
        <v>7</v>
      </c>
      <c r="D358" s="78">
        <f>VLOOKUP(A358,'BASE ARTICLE SAMUEL 25012023 v1'!$A$2:$K$1287,10,FALSE)</f>
        <v>1527.12</v>
      </c>
      <c r="E358" s="78">
        <f t="shared" si="32"/>
        <v>10689.84</v>
      </c>
      <c r="G358">
        <f t="shared" si="33"/>
        <v>8.4</v>
      </c>
      <c r="H358" s="78">
        <f>VLOOKUP(A358,'BASE ARTICLE SAMUEL 25012023 v2'!$A$2:$K$1287,11,FALSE)</f>
        <v>1439.1235000000001</v>
      </c>
      <c r="I358" s="78">
        <f t="shared" si="34"/>
        <v>12088.637400000001</v>
      </c>
      <c r="J358">
        <f>VLOOKUP(A358,'BASE ARTICLE SAMUEL 25012023 v2'!$A$2:$H$1287,8,FALSE)</f>
        <v>1061.81</v>
      </c>
      <c r="K358">
        <f t="shared" si="35"/>
        <v>8919.2039999999997</v>
      </c>
      <c r="L358" s="88">
        <f t="shared" si="36"/>
        <v>3169.4334000000017</v>
      </c>
      <c r="M358" s="69">
        <f t="shared" si="31"/>
        <v>0.26218284949137455</v>
      </c>
    </row>
    <row r="359" spans="1:13" ht="18" x14ac:dyDescent="0.25">
      <c r="A359" s="24" t="s">
        <v>3319</v>
      </c>
      <c r="B359" s="24" t="s">
        <v>3320</v>
      </c>
      <c r="C359" s="25">
        <v>10</v>
      </c>
      <c r="D359" s="78">
        <f>VLOOKUP(A359,'BASE ARTICLE SAMUEL 25012023 v1'!$A$2:$K$1287,10,FALSE)</f>
        <v>1893.01</v>
      </c>
      <c r="E359" s="78">
        <f t="shared" si="32"/>
        <v>18930.099999999999</v>
      </c>
      <c r="G359">
        <f t="shared" si="33"/>
        <v>12</v>
      </c>
      <c r="H359" s="78">
        <f>VLOOKUP(A359,'BASE ARTICLE SAMUEL 25012023 v2'!$A$2:$K$1287,11,FALSE)</f>
        <v>1784.1970000000003</v>
      </c>
      <c r="I359" s="78">
        <f t="shared" si="34"/>
        <v>21410.364000000005</v>
      </c>
      <c r="J359">
        <f>VLOOKUP(A359,'BASE ARTICLE SAMUEL 25012023 v2'!$A$2:$H$1287,8,FALSE)</f>
        <v>1317.42</v>
      </c>
      <c r="K359">
        <f t="shared" si="35"/>
        <v>15809.04</v>
      </c>
      <c r="L359" s="88">
        <f t="shared" si="36"/>
        <v>5601.3240000000042</v>
      </c>
      <c r="M359" s="69">
        <f t="shared" si="31"/>
        <v>0.26161741108184816</v>
      </c>
    </row>
    <row r="360" spans="1:13" ht="18" x14ac:dyDescent="0.25">
      <c r="A360" s="26" t="s">
        <v>3321</v>
      </c>
      <c r="B360" s="26" t="s">
        <v>3322</v>
      </c>
      <c r="C360" s="27">
        <v>1</v>
      </c>
      <c r="D360" s="78">
        <f>VLOOKUP(A360,'BASE ARTICLE SAMUEL 25012023 v1'!$A$2:$K$1287,10,FALSE)</f>
        <v>1901.46</v>
      </c>
      <c r="E360" s="78">
        <f t="shared" si="32"/>
        <v>1901.46</v>
      </c>
      <c r="G360">
        <f t="shared" si="33"/>
        <v>1.2</v>
      </c>
      <c r="H360" s="78">
        <f>VLOOKUP(A360,'BASE ARTICLE SAMUEL 25012023 v2'!$A$2:$K$1287,11,FALSE)</f>
        <v>1767.6460000000002</v>
      </c>
      <c r="I360" s="78">
        <f t="shared" si="34"/>
        <v>2121.1752000000001</v>
      </c>
      <c r="J360">
        <f>VLOOKUP(A360,'BASE ARTICLE SAMUEL 25012023 v2'!$A$2:$H$1287,8,FALSE)</f>
        <v>1305.1600000000001</v>
      </c>
      <c r="K360">
        <f t="shared" si="35"/>
        <v>1566.192</v>
      </c>
      <c r="L360" s="88">
        <f t="shared" si="36"/>
        <v>554.98320000000012</v>
      </c>
      <c r="M360" s="69">
        <f t="shared" si="31"/>
        <v>0.26163949116508628</v>
      </c>
    </row>
    <row r="361" spans="1:13" ht="18" x14ac:dyDescent="0.25">
      <c r="A361" s="24" t="s">
        <v>3323</v>
      </c>
      <c r="B361" s="24" t="s">
        <v>3324</v>
      </c>
      <c r="C361" s="25">
        <v>1</v>
      </c>
      <c r="D361" s="78">
        <f>VLOOKUP(A361,'BASE ARTICLE SAMUEL 25012023 v1'!$A$2:$K$1287,10,FALSE)</f>
        <v>1875.25</v>
      </c>
      <c r="E361" s="78">
        <f t="shared" si="32"/>
        <v>1875.25</v>
      </c>
      <c r="G361">
        <f t="shared" si="33"/>
        <v>1.2</v>
      </c>
      <c r="H361" s="78">
        <f>VLOOKUP(A361,'BASE ARTICLE SAMUEL 25012023 v2'!$A$2:$K$1287,11,FALSE)</f>
        <v>1767.6460000000002</v>
      </c>
      <c r="I361" s="78">
        <f t="shared" si="34"/>
        <v>2121.1752000000001</v>
      </c>
      <c r="J361">
        <f>VLOOKUP(A361,'BASE ARTICLE SAMUEL 25012023 v2'!$A$2:$H$1287,8,FALSE)</f>
        <v>1305.1600000000001</v>
      </c>
      <c r="K361">
        <f t="shared" si="35"/>
        <v>1566.192</v>
      </c>
      <c r="L361" s="88">
        <f t="shared" si="36"/>
        <v>554.98320000000012</v>
      </c>
      <c r="M361" s="69">
        <f t="shared" si="31"/>
        <v>0.26163949116508628</v>
      </c>
    </row>
    <row r="362" spans="1:13" ht="18" x14ac:dyDescent="0.25">
      <c r="A362" s="26" t="s">
        <v>3325</v>
      </c>
      <c r="B362" s="26" t="s">
        <v>3326</v>
      </c>
      <c r="C362" s="27">
        <v>5</v>
      </c>
      <c r="D362" s="78">
        <f>VLOOKUP(A362,'BASE ARTICLE SAMUEL 25012023 v1'!$A$2:$K$1287,10,FALSE)</f>
        <v>2203.13</v>
      </c>
      <c r="E362" s="78">
        <f t="shared" si="32"/>
        <v>11015.650000000001</v>
      </c>
      <c r="G362">
        <f t="shared" si="33"/>
        <v>6</v>
      </c>
      <c r="H362" s="78">
        <f>VLOOKUP(A362,'BASE ARTICLE SAMUEL 25012023 v2'!$A$2:$K$1287,11,FALSE)</f>
        <v>2076.8770000000004</v>
      </c>
      <c r="I362" s="78">
        <f t="shared" si="34"/>
        <v>12461.262000000002</v>
      </c>
      <c r="J362">
        <f>VLOOKUP(A362,'BASE ARTICLE SAMUEL 25012023 v2'!$A$2:$H$1287,8,FALSE)</f>
        <v>1534.22</v>
      </c>
      <c r="K362">
        <f t="shared" si="35"/>
        <v>9205.32</v>
      </c>
      <c r="L362" s="88">
        <f t="shared" si="36"/>
        <v>3255.9420000000027</v>
      </c>
      <c r="M362" s="69">
        <f t="shared" si="31"/>
        <v>0.26128509295446978</v>
      </c>
    </row>
    <row r="363" spans="1:13" ht="18" x14ac:dyDescent="0.25">
      <c r="A363" s="24" t="s">
        <v>3327</v>
      </c>
      <c r="B363" s="24" t="s">
        <v>3328</v>
      </c>
      <c r="C363" s="25">
        <v>7</v>
      </c>
      <c r="D363" s="78">
        <f>VLOOKUP(A363,'BASE ARTICLE SAMUEL 25012023 v1'!$A$2:$K$1287,10,FALSE)</f>
        <v>1893.01</v>
      </c>
      <c r="E363" s="78">
        <f t="shared" si="32"/>
        <v>13251.07</v>
      </c>
      <c r="G363">
        <f t="shared" si="33"/>
        <v>8.4</v>
      </c>
      <c r="H363" s="78">
        <f>VLOOKUP(A363,'BASE ARTICLE SAMUEL 25012023 v2'!$A$2:$K$1287,11,FALSE)</f>
        <v>1784.1970000000003</v>
      </c>
      <c r="I363" s="78">
        <f t="shared" si="34"/>
        <v>14987.254800000004</v>
      </c>
      <c r="J363">
        <f>VLOOKUP(A363,'BASE ARTICLE SAMUEL 25012023 v2'!$A$2:$H$1287,8,FALSE)</f>
        <v>1317.42</v>
      </c>
      <c r="K363">
        <f t="shared" si="35"/>
        <v>11066.328000000001</v>
      </c>
      <c r="L363" s="88">
        <f t="shared" si="36"/>
        <v>3920.9268000000029</v>
      </c>
      <c r="M363" s="69">
        <f t="shared" si="31"/>
        <v>0.26161741108184816</v>
      </c>
    </row>
    <row r="364" spans="1:13" x14ac:dyDescent="0.25">
      <c r="A364" s="26" t="s">
        <v>3329</v>
      </c>
      <c r="B364" s="26" t="s">
        <v>3330</v>
      </c>
      <c r="C364" s="27">
        <v>31</v>
      </c>
      <c r="D364" s="78">
        <f>VLOOKUP(A364,'BASE ARTICLE SAMUEL 25012023 v1'!$A$2:$K$1287,10,FALSE)</f>
        <v>484.84</v>
      </c>
      <c r="E364" s="78">
        <f t="shared" si="32"/>
        <v>15030.039999999999</v>
      </c>
      <c r="G364">
        <f t="shared" si="33"/>
        <v>37.199999999999996</v>
      </c>
      <c r="H364" s="78">
        <f>VLOOKUP(A364,'BASE ARTICLE SAMUEL 25012023 v2'!$A$2:$K$1287,11,FALSE)</f>
        <v>455.66200000000003</v>
      </c>
      <c r="I364" s="78">
        <f t="shared" si="34"/>
        <v>16950.626400000001</v>
      </c>
      <c r="J364">
        <f>VLOOKUP(A364,'BASE ARTICLE SAMUEL 25012023 v2'!$A$2:$H$1287,8,FALSE)</f>
        <v>333.32</v>
      </c>
      <c r="K364">
        <f t="shared" si="35"/>
        <v>12399.503999999999</v>
      </c>
      <c r="L364" s="88">
        <f t="shared" si="36"/>
        <v>4551.122400000002</v>
      </c>
      <c r="M364" s="69">
        <f t="shared" si="31"/>
        <v>0.26849287410405093</v>
      </c>
    </row>
    <row r="365" spans="1:13" x14ac:dyDescent="0.25">
      <c r="A365" s="24" t="s">
        <v>3331</v>
      </c>
      <c r="B365" s="24" t="s">
        <v>3332</v>
      </c>
      <c r="C365" s="25">
        <v>14</v>
      </c>
      <c r="D365" s="78">
        <f>VLOOKUP(A365,'BASE ARTICLE SAMUEL 25012023 v1'!$A$2:$K$1287,10,FALSE)</f>
        <v>587.38</v>
      </c>
      <c r="E365" s="78">
        <f t="shared" si="32"/>
        <v>8223.32</v>
      </c>
      <c r="G365">
        <f t="shared" si="33"/>
        <v>16.8</v>
      </c>
      <c r="H365" s="78">
        <f>VLOOKUP(A365,'BASE ARTICLE SAMUEL 25012023 v2'!$A$2:$K$1287,11,FALSE)</f>
        <v>552.36249999999995</v>
      </c>
      <c r="I365" s="78">
        <f t="shared" si="34"/>
        <v>9279.69</v>
      </c>
      <c r="J365">
        <f>VLOOKUP(A365,'BASE ARTICLE SAMUEL 25012023 v2'!$A$2:$H$1287,8,FALSE)</f>
        <v>404.95</v>
      </c>
      <c r="K365">
        <f t="shared" si="35"/>
        <v>6803.16</v>
      </c>
      <c r="L365" s="88">
        <f t="shared" si="36"/>
        <v>2476.5300000000007</v>
      </c>
      <c r="M365" s="69">
        <f t="shared" si="31"/>
        <v>0.26687637194776986</v>
      </c>
    </row>
    <row r="366" spans="1:13" x14ac:dyDescent="0.25">
      <c r="A366" s="26" t="s">
        <v>3333</v>
      </c>
      <c r="B366" s="26" t="s">
        <v>3334</v>
      </c>
      <c r="C366" s="27">
        <v>25</v>
      </c>
      <c r="D366" s="78">
        <f>VLOOKUP(A366,'BASE ARTICLE SAMUEL 25012023 v1'!$A$2:$K$1287,10,FALSE)</f>
        <v>711.78</v>
      </c>
      <c r="E366" s="78">
        <f t="shared" si="32"/>
        <v>17794.5</v>
      </c>
      <c r="G366">
        <f t="shared" si="33"/>
        <v>30</v>
      </c>
      <c r="H366" s="78">
        <f>VLOOKUP(A366,'BASE ARTICLE SAMUEL 25012023 v2'!$A$2:$K$1287,11,FALSE)</f>
        <v>669.70449999999994</v>
      </c>
      <c r="I366" s="78">
        <f t="shared" si="34"/>
        <v>20091.134999999998</v>
      </c>
      <c r="J366">
        <f>VLOOKUP(A366,'BASE ARTICLE SAMUEL 25012023 v2'!$A$2:$H$1287,8,FALSE)</f>
        <v>491.87</v>
      </c>
      <c r="K366">
        <f t="shared" si="35"/>
        <v>14756.1</v>
      </c>
      <c r="L366" s="88">
        <f t="shared" si="36"/>
        <v>5335.034999999998</v>
      </c>
      <c r="M366" s="69">
        <f t="shared" si="31"/>
        <v>0.26554174266411523</v>
      </c>
    </row>
    <row r="367" spans="1:13" x14ac:dyDescent="0.25">
      <c r="A367" s="24" t="s">
        <v>3335</v>
      </c>
      <c r="B367" s="24" t="s">
        <v>3336</v>
      </c>
      <c r="C367" s="25">
        <v>58</v>
      </c>
      <c r="D367" s="78">
        <f>VLOOKUP(A367,'BASE ARTICLE SAMUEL 25012023 v1'!$A$2:$K$1287,10,FALSE)</f>
        <v>789.82</v>
      </c>
      <c r="E367" s="78">
        <f t="shared" si="32"/>
        <v>45809.560000000005</v>
      </c>
      <c r="G367">
        <f t="shared" si="33"/>
        <v>69.599999999999994</v>
      </c>
      <c r="H367" s="78">
        <f>VLOOKUP(A367,'BASE ARTICLE SAMUEL 25012023 v2'!$A$2:$K$1287,11,FALSE)</f>
        <v>743.3605</v>
      </c>
      <c r="I367" s="78">
        <f t="shared" si="34"/>
        <v>51737.890799999994</v>
      </c>
      <c r="J367">
        <f>VLOOKUP(A367,'BASE ARTICLE SAMUEL 25012023 v2'!$A$2:$H$1287,8,FALSE)</f>
        <v>546.42999999999995</v>
      </c>
      <c r="K367">
        <f t="shared" si="35"/>
        <v>38031.527999999991</v>
      </c>
      <c r="L367" s="88">
        <f t="shared" si="36"/>
        <v>13706.362800000003</v>
      </c>
      <c r="M367" s="69">
        <f t="shared" si="31"/>
        <v>0.26491924174071674</v>
      </c>
    </row>
    <row r="368" spans="1:13" ht="18" x14ac:dyDescent="0.25">
      <c r="A368" s="26" t="s">
        <v>3337</v>
      </c>
      <c r="B368" s="26" t="s">
        <v>3338</v>
      </c>
      <c r="C368" s="27">
        <v>1</v>
      </c>
      <c r="D368" s="78">
        <f>VLOOKUP(A368,'BASE ARTICLE SAMUEL 25012023 v1'!$A$2:$K$1287,10,FALSE)</f>
        <v>807.74</v>
      </c>
      <c r="E368" s="78">
        <f t="shared" si="32"/>
        <v>807.74</v>
      </c>
      <c r="F368" t="e">
        <f>VLOOKUP(A368,'STEEVE RESTITUTION'!$A$5:$R$576,12,FALSE)</f>
        <v>#N/A</v>
      </c>
      <c r="G368">
        <f t="shared" si="33"/>
        <v>1.2</v>
      </c>
      <c r="H368" s="78">
        <f>VLOOKUP(A368,'BASE ARTICLE SAMUEL 25012023 v2'!$A$2:$K$1287,11,FALSE)</f>
        <v>752.05449999999996</v>
      </c>
      <c r="I368" s="78">
        <f t="shared" si="34"/>
        <v>902.46539999999993</v>
      </c>
      <c r="J368">
        <f>VLOOKUP(A368,'BASE ARTICLE SAMUEL 25012023 v2'!$A$2:$H$1287,8,FALSE)</f>
        <v>552.87</v>
      </c>
      <c r="K368">
        <f t="shared" si="35"/>
        <v>663.44399999999996</v>
      </c>
      <c r="L368" s="88">
        <f t="shared" si="36"/>
        <v>239.02139999999997</v>
      </c>
      <c r="M368" s="69">
        <f t="shared" si="31"/>
        <v>0.26485381046187478</v>
      </c>
    </row>
    <row r="369" spans="1:13" ht="18" x14ac:dyDescent="0.25">
      <c r="A369" s="24" t="s">
        <v>3339</v>
      </c>
      <c r="B369" s="24" t="s">
        <v>3340</v>
      </c>
      <c r="C369" s="25">
        <v>31</v>
      </c>
      <c r="D369" s="78">
        <f>VLOOKUP(A369,'BASE ARTICLE SAMUEL 25012023 v1'!$A$2:$K$1287,10,FALSE)</f>
        <v>941.68</v>
      </c>
      <c r="E369" s="78">
        <f t="shared" si="32"/>
        <v>29192.079999999998</v>
      </c>
      <c r="G369">
        <f t="shared" si="33"/>
        <v>37.199999999999996</v>
      </c>
      <c r="H369" s="78">
        <f>VLOOKUP(A369,'BASE ARTICLE SAMUEL 25012023 v2'!$A$2:$K$1287,11,FALSE)</f>
        <v>886.58199999999988</v>
      </c>
      <c r="I369" s="78">
        <f t="shared" si="34"/>
        <v>32980.850399999988</v>
      </c>
      <c r="J369">
        <f>VLOOKUP(A369,'BASE ARTICLE SAMUEL 25012023 v2'!$A$2:$H$1287,8,FALSE)</f>
        <v>652.52</v>
      </c>
      <c r="K369">
        <f t="shared" si="35"/>
        <v>24273.743999999995</v>
      </c>
      <c r="L369" s="88">
        <f t="shared" si="36"/>
        <v>8707.1063999999933</v>
      </c>
      <c r="M369" s="69">
        <f t="shared" si="31"/>
        <v>0.26400490873940585</v>
      </c>
    </row>
    <row r="370" spans="1:13" ht="18" x14ac:dyDescent="0.25">
      <c r="A370" s="26" t="s">
        <v>3341</v>
      </c>
      <c r="B370" s="26" t="s">
        <v>3342</v>
      </c>
      <c r="C370" s="27">
        <v>2</v>
      </c>
      <c r="D370" s="78">
        <f>VLOOKUP(A370,'BASE ARTICLE SAMUEL 25012023 v1'!$A$2:$K$1287,10,FALSE)</f>
        <v>909.77</v>
      </c>
      <c r="E370" s="78">
        <f t="shared" si="32"/>
        <v>1819.54</v>
      </c>
      <c r="G370">
        <f t="shared" si="33"/>
        <v>2.4</v>
      </c>
      <c r="H370" s="78">
        <f>VLOOKUP(A370,'BASE ARTICLE SAMUEL 25012023 v2'!$A$2:$K$1287,11,FALSE)</f>
        <v>856.50400000000002</v>
      </c>
      <c r="I370" s="78">
        <f t="shared" si="34"/>
        <v>2055.6095999999998</v>
      </c>
      <c r="J370">
        <f>VLOOKUP(A370,'BASE ARTICLE SAMUEL 25012023 v2'!$A$2:$H$1287,8,FALSE)</f>
        <v>630.24</v>
      </c>
      <c r="K370">
        <f t="shared" si="35"/>
        <v>1512.576</v>
      </c>
      <c r="L370" s="88">
        <f t="shared" si="36"/>
        <v>543.03359999999975</v>
      </c>
      <c r="M370" s="69">
        <f t="shared" si="31"/>
        <v>0.26417156253794488</v>
      </c>
    </row>
    <row r="371" spans="1:13" x14ac:dyDescent="0.25">
      <c r="A371" s="24" t="s">
        <v>3343</v>
      </c>
      <c r="B371" s="24" t="s">
        <v>3344</v>
      </c>
      <c r="C371" s="25">
        <v>13</v>
      </c>
      <c r="D371" s="78">
        <f>VLOOKUP(A371,'BASE ARTICLE SAMUEL 25012023 v1'!$A$2:$K$1287,10,FALSE)</f>
        <v>945.91</v>
      </c>
      <c r="E371" s="78">
        <f t="shared" si="32"/>
        <v>12296.83</v>
      </c>
      <c r="G371">
        <f t="shared" si="33"/>
        <v>15.6</v>
      </c>
      <c r="H371" s="78">
        <f>VLOOKUP(A371,'BASE ARTICLE SAMUEL 25012023 v2'!$A$2:$K$1287,11,FALSE)</f>
        <v>890.65899999999988</v>
      </c>
      <c r="I371" s="78">
        <f t="shared" si="34"/>
        <v>13894.280399999998</v>
      </c>
      <c r="J371">
        <f>VLOOKUP(A371,'BASE ARTICLE SAMUEL 25012023 v2'!$A$2:$H$1287,8,FALSE)</f>
        <v>655.54</v>
      </c>
      <c r="K371">
        <f t="shared" si="35"/>
        <v>10226.423999999999</v>
      </c>
      <c r="L371" s="88">
        <f t="shared" si="36"/>
        <v>3667.8563999999988</v>
      </c>
      <c r="M371" s="69">
        <f t="shared" si="31"/>
        <v>0.26398318548400673</v>
      </c>
    </row>
    <row r="372" spans="1:13" ht="18" x14ac:dyDescent="0.25">
      <c r="A372" s="26" t="s">
        <v>3345</v>
      </c>
      <c r="B372" s="26" t="s">
        <v>3346</v>
      </c>
      <c r="C372" s="27">
        <v>1</v>
      </c>
      <c r="D372" s="78">
        <f>VLOOKUP(A372,'BASE ARTICLE SAMUEL 25012023 v1'!$A$2:$K$1287,10,FALSE)</f>
        <v>901.56</v>
      </c>
      <c r="E372" s="78">
        <f t="shared" si="32"/>
        <v>901.56</v>
      </c>
      <c r="F372" t="e">
        <f>VLOOKUP(A372,'STEEVE RESTITUTION'!$A$5:$R$576,12,FALSE)</f>
        <v>#N/A</v>
      </c>
      <c r="G372">
        <f t="shared" si="33"/>
        <v>1.2</v>
      </c>
      <c r="H372" s="78">
        <f>VLOOKUP(A372,'BASE ARTICLE SAMUEL 25012023 v2'!$A$2:$K$1287,11,FALSE)</f>
        <v>914.54750000000001</v>
      </c>
      <c r="I372" s="78">
        <f t="shared" si="34"/>
        <v>1097.4569999999999</v>
      </c>
      <c r="J372">
        <f>VLOOKUP(A372,'BASE ARTICLE SAMUEL 25012023 v2'!$A$2:$H$1287,8,FALSE)</f>
        <v>674.67</v>
      </c>
      <c r="K372">
        <f t="shared" si="35"/>
        <v>809.60399999999993</v>
      </c>
      <c r="L372" s="88">
        <f t="shared" si="36"/>
        <v>287.85299999999995</v>
      </c>
      <c r="M372" s="69">
        <f t="shared" si="31"/>
        <v>0.26229091435928698</v>
      </c>
    </row>
    <row r="373" spans="1:13" ht="18" x14ac:dyDescent="0.25">
      <c r="A373" s="24" t="s">
        <v>3347</v>
      </c>
      <c r="B373" s="24" t="s">
        <v>3348</v>
      </c>
      <c r="C373" s="25">
        <v>21</v>
      </c>
      <c r="D373" s="78">
        <f>VLOOKUP(A373,'BASE ARTICLE SAMUEL 25012023 v1'!$A$2:$K$1287,10,FALSE)</f>
        <v>1170.1199999999999</v>
      </c>
      <c r="E373" s="78">
        <f t="shared" si="32"/>
        <v>24572.519999999997</v>
      </c>
      <c r="G373">
        <f t="shared" si="33"/>
        <v>25.2</v>
      </c>
      <c r="H373" s="78">
        <f>VLOOKUP(A373,'BASE ARTICLE SAMUEL 25012023 v2'!$A$2:$K$1287,11,FALSE)</f>
        <v>1102.0825</v>
      </c>
      <c r="I373" s="78">
        <f t="shared" si="34"/>
        <v>27772.478999999999</v>
      </c>
      <c r="J373">
        <f>VLOOKUP(A373,'BASE ARTICLE SAMUEL 25012023 v2'!$A$2:$H$1287,8,FALSE)</f>
        <v>812.15</v>
      </c>
      <c r="K373">
        <f t="shared" si="35"/>
        <v>20466.18</v>
      </c>
      <c r="L373" s="88">
        <f t="shared" si="36"/>
        <v>7306.2989999999991</v>
      </c>
      <c r="M373" s="69">
        <f t="shared" si="31"/>
        <v>0.26307694750619848</v>
      </c>
    </row>
    <row r="374" spans="1:13" ht="18" x14ac:dyDescent="0.25">
      <c r="A374" s="26" t="s">
        <v>3349</v>
      </c>
      <c r="B374" s="26" t="s">
        <v>3350</v>
      </c>
      <c r="C374" s="27">
        <v>4</v>
      </c>
      <c r="D374" s="78">
        <f>VLOOKUP(A374,'BASE ARTICLE SAMUEL 25012023 v1'!$A$2:$K$1287,10,FALSE)</f>
        <v>1141.95</v>
      </c>
      <c r="E374" s="78">
        <f t="shared" si="32"/>
        <v>4567.8</v>
      </c>
      <c r="G374">
        <f t="shared" si="33"/>
        <v>4.8</v>
      </c>
      <c r="H374" s="78">
        <f>VLOOKUP(A374,'BASE ARTICLE SAMUEL 25012023 v2'!$A$2:$K$1287,11,FALSE)</f>
        <v>1075.5415</v>
      </c>
      <c r="I374" s="78">
        <f t="shared" si="34"/>
        <v>5162.5991999999997</v>
      </c>
      <c r="J374">
        <f>VLOOKUP(A374,'BASE ARTICLE SAMUEL 25012023 v2'!$A$2:$H$1287,8,FALSE)</f>
        <v>792.49</v>
      </c>
      <c r="K374">
        <f t="shared" si="35"/>
        <v>3803.9519999999998</v>
      </c>
      <c r="L374" s="88">
        <f t="shared" si="36"/>
        <v>1358.6471999999999</v>
      </c>
      <c r="M374" s="69">
        <f t="shared" si="31"/>
        <v>0.2631711561106661</v>
      </c>
    </row>
    <row r="375" spans="1:13" ht="18" x14ac:dyDescent="0.25">
      <c r="A375" s="24" t="s">
        <v>3351</v>
      </c>
      <c r="B375" s="24" t="s">
        <v>3352</v>
      </c>
      <c r="C375" s="25">
        <v>11</v>
      </c>
      <c r="D375" s="78">
        <f>VLOOKUP(A375,'BASE ARTICLE SAMUEL 25012023 v1'!$A$2:$K$1287,10,FALSE)</f>
        <v>1174.3399999999999</v>
      </c>
      <c r="E375" s="78">
        <f t="shared" si="32"/>
        <v>12917.74</v>
      </c>
      <c r="G375">
        <f t="shared" si="33"/>
        <v>13.2</v>
      </c>
      <c r="H375" s="78">
        <f>VLOOKUP(A375,'BASE ARTICLE SAMUEL 25012023 v2'!$A$2:$K$1287,11,FALSE)</f>
        <v>1106.1595</v>
      </c>
      <c r="I375" s="78">
        <f t="shared" si="34"/>
        <v>14601.305399999999</v>
      </c>
      <c r="J375">
        <f>VLOOKUP(A375,'BASE ARTICLE SAMUEL 25012023 v2'!$A$2:$H$1287,8,FALSE)</f>
        <v>815.17</v>
      </c>
      <c r="K375">
        <f t="shared" si="35"/>
        <v>10760.243999999999</v>
      </c>
      <c r="L375" s="88">
        <f t="shared" si="36"/>
        <v>3841.0614000000005</v>
      </c>
      <c r="M375" s="69">
        <f t="shared" si="31"/>
        <v>0.26306287655622906</v>
      </c>
    </row>
    <row r="376" spans="1:13" x14ac:dyDescent="0.25">
      <c r="A376" s="26" t="s">
        <v>3353</v>
      </c>
      <c r="B376" s="26" t="s">
        <v>3354</v>
      </c>
      <c r="C376" s="27">
        <v>8</v>
      </c>
      <c r="D376" s="78">
        <f>VLOOKUP(A376,'BASE ARTICLE SAMUEL 25012023 v1'!$A$2:$K$1287,10,FALSE)</f>
        <v>924</v>
      </c>
      <c r="E376" s="78">
        <f t="shared" si="32"/>
        <v>7392</v>
      </c>
      <c r="G376">
        <f t="shared" si="33"/>
        <v>9.6</v>
      </c>
      <c r="H376" s="78">
        <f>VLOOKUP(A376,'BASE ARTICLE SAMUEL 25012023 v2'!$A$2:$K$1287,11,FALSE)</f>
        <v>1050</v>
      </c>
      <c r="I376" s="78">
        <f t="shared" si="34"/>
        <v>10080</v>
      </c>
      <c r="J376">
        <f>VLOOKUP(A376,'BASE ARTICLE SAMUEL 25012023 v2'!$A$2:$H$1287,8,FALSE)</f>
        <v>402.47130000000004</v>
      </c>
      <c r="K376">
        <f t="shared" si="35"/>
        <v>3863.7244800000003</v>
      </c>
      <c r="L376" s="88">
        <f t="shared" si="36"/>
        <v>6216.2755199999992</v>
      </c>
      <c r="M376" s="69">
        <f t="shared" si="31"/>
        <v>0.61669399999999996</v>
      </c>
    </row>
    <row r="377" spans="1:13" x14ac:dyDescent="0.25">
      <c r="A377" s="24" t="s">
        <v>3355</v>
      </c>
      <c r="B377" s="24" t="s">
        <v>3356</v>
      </c>
      <c r="C377" s="25">
        <v>2</v>
      </c>
      <c r="D377" s="78">
        <f>VLOOKUP(A377,'BASE ARTICLE SAMUEL 25012023 v1'!$A$2:$K$1287,10,FALSE)</f>
        <v>2.17</v>
      </c>
      <c r="E377" s="78">
        <f t="shared" si="32"/>
        <v>4.34</v>
      </c>
      <c r="G377">
        <f t="shared" si="33"/>
        <v>2.4</v>
      </c>
      <c r="H377" s="78">
        <f>VLOOKUP(A377,'BASE ARTICLE SAMUEL 25012023 v2'!$A$2:$K$1287,11,FALSE)</f>
        <v>2.1709999999999998</v>
      </c>
      <c r="I377" s="78">
        <f t="shared" si="34"/>
        <v>5.210399999999999</v>
      </c>
      <c r="J377">
        <f>VLOOKUP(A377,'BASE ARTICLE SAMUEL 25012023 v2'!$A$2:$H$1287,8,FALSE)</f>
        <v>1.67</v>
      </c>
      <c r="K377">
        <f t="shared" si="35"/>
        <v>4.008</v>
      </c>
      <c r="L377" s="88">
        <f t="shared" si="36"/>
        <v>1.202399999999999</v>
      </c>
      <c r="M377" s="69">
        <f t="shared" si="31"/>
        <v>0.23076923076923062</v>
      </c>
    </row>
    <row r="378" spans="1:13" x14ac:dyDescent="0.25">
      <c r="A378" s="26" t="s">
        <v>3357</v>
      </c>
      <c r="B378" s="26" t="s">
        <v>3358</v>
      </c>
      <c r="C378" s="27">
        <v>1</v>
      </c>
      <c r="D378" s="78">
        <f>VLOOKUP(A378,'BASE ARTICLE SAMUEL 25012023 v1'!$A$2:$K$1287,10,FALSE)</f>
        <v>2.17</v>
      </c>
      <c r="E378" s="78">
        <f t="shared" si="32"/>
        <v>2.17</v>
      </c>
      <c r="G378">
        <f t="shared" si="33"/>
        <v>1.2</v>
      </c>
      <c r="H378" s="78">
        <f>VLOOKUP(A378,'BASE ARTICLE SAMUEL 25012023 v2'!$A$2:$K$1287,11,FALSE)</f>
        <v>2.1709999999999998</v>
      </c>
      <c r="I378" s="78">
        <f t="shared" si="34"/>
        <v>2.6051999999999995</v>
      </c>
      <c r="J378">
        <f>VLOOKUP(A378,'BASE ARTICLE SAMUEL 25012023 v2'!$A$2:$H$1287,8,FALSE)</f>
        <v>1.67</v>
      </c>
      <c r="K378">
        <f t="shared" si="35"/>
        <v>2.004</v>
      </c>
      <c r="L378" s="88">
        <f t="shared" si="36"/>
        <v>0.60119999999999951</v>
      </c>
      <c r="M378" s="69">
        <f t="shared" si="31"/>
        <v>0.23076923076923062</v>
      </c>
    </row>
    <row r="379" spans="1:13" x14ac:dyDescent="0.25">
      <c r="A379" t="s">
        <v>2151</v>
      </c>
      <c r="B379" s="24" t="s">
        <v>3359</v>
      </c>
      <c r="C379" s="25">
        <v>3</v>
      </c>
      <c r="D379" s="78">
        <f>VLOOKUP(A379,'BASE ARTICLE SAMUEL 25012023 v1'!$A$2:$K$1287,10,FALSE)</f>
        <v>6.35</v>
      </c>
      <c r="E379" s="78">
        <f t="shared" si="32"/>
        <v>19.049999999999997</v>
      </c>
      <c r="F379" t="e">
        <f>VLOOKUP(A379,'STEEVE RESTITUTION'!$A$5:$R$576,12,FALSE)</f>
        <v>#N/A</v>
      </c>
      <c r="I379" s="78">
        <f t="shared" si="34"/>
        <v>0</v>
      </c>
      <c r="J379">
        <f>VLOOKUP(A379,'BASE ARTICLE SAMUEL 25012023 v2'!$A$2:$H$1287,8,FALSE)</f>
        <v>0</v>
      </c>
      <c r="K379">
        <f t="shared" si="35"/>
        <v>0</v>
      </c>
      <c r="L379" s="88">
        <f t="shared" si="36"/>
        <v>0</v>
      </c>
      <c r="M379" s="69"/>
    </row>
    <row r="380" spans="1:13" ht="18" x14ac:dyDescent="0.25">
      <c r="A380" s="26" t="s">
        <v>3360</v>
      </c>
      <c r="B380" s="26" t="s">
        <v>3361</v>
      </c>
      <c r="C380" s="27">
        <v>86</v>
      </c>
      <c r="D380" s="78">
        <f>VLOOKUP(A380,'BASE ARTICLE SAMUEL 25012023 v1'!$A$2:$K$1287,10,FALSE)</f>
        <v>8.7899999999999991</v>
      </c>
      <c r="E380" s="78">
        <f t="shared" si="32"/>
        <v>755.93999999999994</v>
      </c>
      <c r="G380">
        <f t="shared" si="33"/>
        <v>103.2</v>
      </c>
      <c r="H380" s="78">
        <f>VLOOKUP(A380,'BASE ARTICLE SAMUEL 25012023 v2'!$A$2:$K$1287,11,FALSE)</f>
        <v>8.7913000000000014</v>
      </c>
      <c r="I380" s="78">
        <f t="shared" si="34"/>
        <v>907.26216000000022</v>
      </c>
      <c r="J380">
        <f>VLOOKUP(A380,'BASE ARTICLE SAMUEL 25012023 v2'!$A$2:$H$1287,8,FALSE)</f>
        <v>6.61</v>
      </c>
      <c r="K380">
        <f t="shared" si="35"/>
        <v>682.15200000000004</v>
      </c>
      <c r="L380" s="88">
        <f t="shared" si="36"/>
        <v>225.11016000000018</v>
      </c>
      <c r="M380" s="69">
        <f t="shared" si="31"/>
        <v>0.24812030075187982</v>
      </c>
    </row>
    <row r="381" spans="1:13" ht="18" x14ac:dyDescent="0.25">
      <c r="A381" s="24" t="s">
        <v>3362</v>
      </c>
      <c r="B381" s="24" t="s">
        <v>3363</v>
      </c>
      <c r="C381" s="25">
        <v>45</v>
      </c>
      <c r="D381" s="78">
        <f>VLOOKUP(A381,'BASE ARTICLE SAMUEL 25012023 v1'!$A$2:$K$1287,10,FALSE)</f>
        <v>22.91</v>
      </c>
      <c r="E381" s="78">
        <f t="shared" si="32"/>
        <v>1030.95</v>
      </c>
      <c r="G381">
        <f t="shared" si="33"/>
        <v>54</v>
      </c>
      <c r="H381" s="78">
        <f>VLOOKUP(A381,'BASE ARTICLE SAMUEL 25012023 v2'!$A$2:$K$1287,11,FALSE)</f>
        <v>22.919</v>
      </c>
      <c r="I381" s="78">
        <f t="shared" si="34"/>
        <v>1237.626</v>
      </c>
      <c r="J381">
        <f>VLOOKUP(A381,'BASE ARTICLE SAMUEL 25012023 v2'!$A$2:$H$1287,8,FALSE)</f>
        <v>17.63</v>
      </c>
      <c r="K381">
        <f t="shared" si="35"/>
        <v>952.02</v>
      </c>
      <c r="L381" s="88">
        <f t="shared" si="36"/>
        <v>285.60599999999999</v>
      </c>
      <c r="M381" s="69">
        <f t="shared" si="31"/>
        <v>0.23076923076923078</v>
      </c>
    </row>
    <row r="382" spans="1:13" x14ac:dyDescent="0.25">
      <c r="A382" s="26" t="s">
        <v>3364</v>
      </c>
      <c r="B382" s="26" t="s">
        <v>3365</v>
      </c>
      <c r="C382" s="27">
        <v>2</v>
      </c>
      <c r="D382" s="78">
        <f>VLOOKUP(A382,'BASE ARTICLE SAMUEL 25012023 v1'!$A$2:$K$1287,10,FALSE)</f>
        <v>10.16</v>
      </c>
      <c r="E382" s="78">
        <f t="shared" si="32"/>
        <v>20.32</v>
      </c>
      <c r="G382">
        <f t="shared" si="33"/>
        <v>2.4</v>
      </c>
      <c r="H382" s="78">
        <f>VLOOKUP(A382,'BASE ARTICLE SAMUEL 25012023 v2'!$A$2:$K$1287,11,FALSE)</f>
        <v>10.16</v>
      </c>
      <c r="I382" s="78">
        <f t="shared" si="34"/>
        <v>24.384</v>
      </c>
      <c r="J382">
        <f>VLOOKUP(A382,'BASE ARTICLE SAMUEL 25012023 v2'!$A$2:$H$1287,8,FALSE)</f>
        <v>6.35</v>
      </c>
      <c r="K382">
        <f t="shared" si="35"/>
        <v>15.239999999999998</v>
      </c>
      <c r="L382" s="88">
        <f t="shared" si="36"/>
        <v>9.1440000000000019</v>
      </c>
      <c r="M382" s="69">
        <f t="shared" ref="M382:M445" si="37">L382/I382</f>
        <v>0.37500000000000006</v>
      </c>
    </row>
    <row r="383" spans="1:13" x14ac:dyDescent="0.25">
      <c r="A383" s="24" t="s">
        <v>3366</v>
      </c>
      <c r="B383" s="24" t="s">
        <v>3367</v>
      </c>
      <c r="C383" s="25">
        <v>13</v>
      </c>
      <c r="D383" s="78">
        <f>VLOOKUP(A383,'BASE ARTICLE SAMUEL 25012023 v1'!$A$2:$K$1287,10,FALSE)</f>
        <v>10.16</v>
      </c>
      <c r="E383" s="78">
        <f t="shared" si="32"/>
        <v>132.08000000000001</v>
      </c>
      <c r="G383">
        <f t="shared" si="33"/>
        <v>15.6</v>
      </c>
      <c r="H383" s="78">
        <f>VLOOKUP(A383,'BASE ARTICLE SAMUEL 25012023 v2'!$A$2:$K$1287,11,FALSE)</f>
        <v>10.16</v>
      </c>
      <c r="I383" s="78">
        <f t="shared" si="34"/>
        <v>158.49600000000001</v>
      </c>
      <c r="J383">
        <f>VLOOKUP(A383,'BASE ARTICLE SAMUEL 25012023 v2'!$A$2:$H$1287,8,FALSE)</f>
        <v>6.35</v>
      </c>
      <c r="K383">
        <f t="shared" si="35"/>
        <v>99.059999999999988</v>
      </c>
      <c r="L383" s="88">
        <f t="shared" si="36"/>
        <v>59.436000000000021</v>
      </c>
      <c r="M383" s="69">
        <f t="shared" si="37"/>
        <v>0.37500000000000011</v>
      </c>
    </row>
    <row r="384" spans="1:13" ht="18" x14ac:dyDescent="0.25">
      <c r="A384" t="s">
        <v>4584</v>
      </c>
      <c r="B384" s="26" t="s">
        <v>3368</v>
      </c>
      <c r="C384" s="27">
        <v>12</v>
      </c>
      <c r="D384" s="78">
        <f>VLOOKUP(A384,'BASE ARTICLE SAMUEL 25012023 v1'!$A$2:$K$1287,10,FALSE)</f>
        <v>6.35</v>
      </c>
      <c r="E384" s="78">
        <f t="shared" si="32"/>
        <v>76.199999999999989</v>
      </c>
      <c r="F384">
        <f>VLOOKUP(A384,'STEEVE RESTITUTION'!$A$5:$R$576,12,FALSE)</f>
        <v>6.35</v>
      </c>
      <c r="I384" s="78">
        <f t="shared" si="34"/>
        <v>0</v>
      </c>
      <c r="J384">
        <f>VLOOKUP(A384,'BASE ARTICLE SAMUEL 25012023 v2'!$A$2:$H$1287,8,FALSE)</f>
        <v>0</v>
      </c>
      <c r="K384">
        <f t="shared" si="35"/>
        <v>0</v>
      </c>
      <c r="L384" s="88">
        <f t="shared" si="36"/>
        <v>0</v>
      </c>
      <c r="M384" s="69"/>
    </row>
    <row r="385" spans="1:13" ht="18" x14ac:dyDescent="0.25">
      <c r="A385" s="24" t="s">
        <v>3369</v>
      </c>
      <c r="B385" s="24" t="s">
        <v>3370</v>
      </c>
      <c r="C385" s="25">
        <v>78</v>
      </c>
      <c r="D385" s="78">
        <f>VLOOKUP(A385,'BASE ARTICLE SAMUEL 25012023 v1'!$A$2:$K$1287,10,FALSE)</f>
        <v>10.25</v>
      </c>
      <c r="E385" s="78">
        <f t="shared" si="32"/>
        <v>799.5</v>
      </c>
      <c r="G385">
        <f t="shared" si="33"/>
        <v>93.6</v>
      </c>
      <c r="H385" s="78">
        <f>VLOOKUP(A385,'BASE ARTICLE SAMUEL 25012023 v2'!$A$2:$K$1287,11,FALSE)</f>
        <v>10.25</v>
      </c>
      <c r="I385" s="78">
        <f t="shared" si="34"/>
        <v>959.4</v>
      </c>
      <c r="J385">
        <f>VLOOKUP(A385,'BASE ARTICLE SAMUEL 25012023 v2'!$A$2:$H$1287,8,FALSE)</f>
        <v>8.1999999999999993</v>
      </c>
      <c r="K385">
        <f t="shared" si="35"/>
        <v>767.51999999999987</v>
      </c>
      <c r="L385" s="88">
        <f t="shared" si="36"/>
        <v>191.88000000000011</v>
      </c>
      <c r="M385" s="69">
        <f t="shared" si="37"/>
        <v>0.20000000000000012</v>
      </c>
    </row>
    <row r="386" spans="1:13" x14ac:dyDescent="0.25">
      <c r="A386" s="26" t="s">
        <v>3371</v>
      </c>
      <c r="B386" s="26" t="s">
        <v>3372</v>
      </c>
      <c r="C386" s="27">
        <v>11</v>
      </c>
      <c r="D386" s="78">
        <f>VLOOKUP(A386,'BASE ARTICLE SAMUEL 25012023 v1'!$A$2:$K$1287,10,FALSE)</f>
        <v>10.16</v>
      </c>
      <c r="E386" s="78">
        <f t="shared" ref="E386:E449" si="38">+C386*D386</f>
        <v>111.76</v>
      </c>
      <c r="G386">
        <f t="shared" ref="G386:G454" si="39">C386*1.2</f>
        <v>13.2</v>
      </c>
      <c r="H386" s="78">
        <f>VLOOKUP(A386,'BASE ARTICLE SAMUEL 25012023 v2'!$A$2:$K$1287,11,FALSE)</f>
        <v>10.16</v>
      </c>
      <c r="I386" s="78">
        <f t="shared" ref="I386:I449" si="40">+G386*H386</f>
        <v>134.11199999999999</v>
      </c>
      <c r="J386">
        <f>VLOOKUP(A386,'BASE ARTICLE SAMUEL 25012023 v2'!$A$2:$H$1287,8,FALSE)</f>
        <v>6.35</v>
      </c>
      <c r="K386">
        <f t="shared" ref="K386:K449" si="41">G386*J386</f>
        <v>83.82</v>
      </c>
      <c r="L386" s="88">
        <f t="shared" ref="L386:L449" si="42">I386-K386</f>
        <v>50.292000000000002</v>
      </c>
      <c r="M386" s="69">
        <f t="shared" si="37"/>
        <v>0.375</v>
      </c>
    </row>
    <row r="387" spans="1:13" x14ac:dyDescent="0.25">
      <c r="A387" s="26" t="s">
        <v>3373</v>
      </c>
      <c r="B387" s="26" t="s">
        <v>3374</v>
      </c>
      <c r="C387" s="27">
        <v>1</v>
      </c>
      <c r="D387" s="78">
        <f>VLOOKUP(A387,'BASE ARTICLE SAMUEL 25012023 v1'!$A$2:$K$1287,10,FALSE)</f>
        <v>30.72</v>
      </c>
      <c r="E387" s="78">
        <f t="shared" si="38"/>
        <v>30.72</v>
      </c>
      <c r="G387">
        <f t="shared" si="39"/>
        <v>1.2</v>
      </c>
      <c r="H387" s="78">
        <f>VLOOKUP(A387,'BASE ARTICLE SAMUEL 25012023 v2'!$A$2:$K$1287,11,FALSE)</f>
        <v>30.723000000000003</v>
      </c>
      <c r="I387" s="78">
        <f t="shared" si="40"/>
        <v>36.867600000000003</v>
      </c>
      <c r="J387">
        <f>VLOOKUP(A387,'BASE ARTICLE SAMUEL 25012023 v2'!$A$2:$H$1287,8,FALSE)</f>
        <v>23.1</v>
      </c>
      <c r="K387">
        <f t="shared" si="41"/>
        <v>27.720000000000002</v>
      </c>
      <c r="L387" s="88">
        <f t="shared" si="42"/>
        <v>9.1476000000000006</v>
      </c>
      <c r="M387" s="69">
        <f t="shared" si="37"/>
        <v>0.24812030075187969</v>
      </c>
    </row>
    <row r="388" spans="1:13" x14ac:dyDescent="0.25">
      <c r="A388" s="24" t="s">
        <v>3375</v>
      </c>
      <c r="B388" s="24" t="s">
        <v>3376</v>
      </c>
      <c r="C388" s="25">
        <v>1</v>
      </c>
      <c r="D388" s="78">
        <f>VLOOKUP(A388,'BASE ARTICLE SAMUEL 25012023 v1'!$A$2:$K$1287,10,FALSE)</f>
        <v>30.72</v>
      </c>
      <c r="E388" s="78">
        <f t="shared" si="38"/>
        <v>30.72</v>
      </c>
      <c r="G388">
        <f t="shared" si="39"/>
        <v>1.2</v>
      </c>
      <c r="H388" s="78">
        <f>VLOOKUP(A388,'BASE ARTICLE SAMUEL 25012023 v2'!$A$2:$K$1287,11,FALSE)</f>
        <v>30.723000000000003</v>
      </c>
      <c r="I388" s="78">
        <f t="shared" si="40"/>
        <v>36.867600000000003</v>
      </c>
      <c r="J388">
        <f>VLOOKUP(A388,'BASE ARTICLE SAMUEL 25012023 v2'!$A$2:$H$1287,8,FALSE)</f>
        <v>23.1</v>
      </c>
      <c r="K388">
        <f t="shared" si="41"/>
        <v>27.720000000000002</v>
      </c>
      <c r="L388" s="88">
        <f t="shared" si="42"/>
        <v>9.1476000000000006</v>
      </c>
      <c r="M388" s="69">
        <f t="shared" si="37"/>
        <v>0.24812030075187969</v>
      </c>
    </row>
    <row r="389" spans="1:13" x14ac:dyDescent="0.25">
      <c r="A389" s="26" t="s">
        <v>3377</v>
      </c>
      <c r="B389" s="26" t="s">
        <v>3378</v>
      </c>
      <c r="C389" s="27">
        <v>14</v>
      </c>
      <c r="D389" s="78">
        <f>VLOOKUP(A389,'BASE ARTICLE SAMUEL 25012023 v1'!$A$2:$K$1287,10,FALSE)</f>
        <v>38.04</v>
      </c>
      <c r="E389" s="78">
        <f t="shared" si="38"/>
        <v>532.55999999999995</v>
      </c>
      <c r="G389">
        <f t="shared" si="39"/>
        <v>16.8</v>
      </c>
      <c r="H389" s="78">
        <f>VLOOKUP(A389,'BASE ARTICLE SAMUEL 25012023 v2'!$A$2:$K$1287,11,FALSE)</f>
        <v>38.038000000000004</v>
      </c>
      <c r="I389" s="78">
        <f t="shared" si="40"/>
        <v>639.03840000000014</v>
      </c>
      <c r="J389">
        <f>VLOOKUP(A389,'BASE ARTICLE SAMUEL 25012023 v2'!$A$2:$H$1287,8,FALSE)</f>
        <v>28.6</v>
      </c>
      <c r="K389">
        <f t="shared" si="41"/>
        <v>480.48</v>
      </c>
      <c r="L389" s="88">
        <f t="shared" si="42"/>
        <v>158.55840000000012</v>
      </c>
      <c r="M389" s="69">
        <f t="shared" si="37"/>
        <v>0.24812030075187982</v>
      </c>
    </row>
    <row r="390" spans="1:13" x14ac:dyDescent="0.25">
      <c r="A390" s="24" t="s">
        <v>3379</v>
      </c>
      <c r="B390" s="24" t="s">
        <v>3380</v>
      </c>
      <c r="C390" s="25">
        <v>2</v>
      </c>
      <c r="D390" s="78">
        <f>VLOOKUP(A390,'BASE ARTICLE SAMUEL 25012023 v1'!$A$2:$K$1287,10,FALSE)</f>
        <v>38.04</v>
      </c>
      <c r="E390" s="78">
        <f t="shared" si="38"/>
        <v>76.08</v>
      </c>
      <c r="G390">
        <f t="shared" si="39"/>
        <v>2.4</v>
      </c>
      <c r="H390" s="78">
        <f>VLOOKUP(A390,'BASE ARTICLE SAMUEL 25012023 v2'!$A$2:$K$1287,11,FALSE)</f>
        <v>38.038000000000004</v>
      </c>
      <c r="I390" s="78">
        <f t="shared" si="40"/>
        <v>91.291200000000003</v>
      </c>
      <c r="J390">
        <f>VLOOKUP(A390,'BASE ARTICLE SAMUEL 25012023 v2'!$A$2:$H$1287,8,FALSE)</f>
        <v>28.6</v>
      </c>
      <c r="K390">
        <f t="shared" si="41"/>
        <v>68.64</v>
      </c>
      <c r="L390" s="88">
        <f t="shared" si="42"/>
        <v>22.651200000000003</v>
      </c>
      <c r="M390" s="69">
        <f t="shared" si="37"/>
        <v>0.24812030075187971</v>
      </c>
    </row>
    <row r="391" spans="1:13" x14ac:dyDescent="0.25">
      <c r="A391" s="26" t="s">
        <v>3381</v>
      </c>
      <c r="B391" s="26" t="s">
        <v>3382</v>
      </c>
      <c r="C391" s="27">
        <v>3</v>
      </c>
      <c r="D391" s="78">
        <f>VLOOKUP(A391,'BASE ARTICLE SAMUEL 25012023 v1'!$A$2:$K$1287,10,FALSE)</f>
        <v>38.04</v>
      </c>
      <c r="E391" s="78">
        <f t="shared" si="38"/>
        <v>114.12</v>
      </c>
      <c r="G391">
        <f t="shared" si="39"/>
        <v>3.5999999999999996</v>
      </c>
      <c r="H391" s="78">
        <f>VLOOKUP(A391,'BASE ARTICLE SAMUEL 25012023 v2'!$A$2:$K$1287,11,FALSE)</f>
        <v>38.038000000000004</v>
      </c>
      <c r="I391" s="78">
        <f t="shared" si="40"/>
        <v>136.93680000000001</v>
      </c>
      <c r="J391">
        <f>VLOOKUP(A391,'BASE ARTICLE SAMUEL 25012023 v2'!$A$2:$H$1287,8,FALSE)</f>
        <v>28.6</v>
      </c>
      <c r="K391">
        <f t="shared" si="41"/>
        <v>102.96</v>
      </c>
      <c r="L391" s="88">
        <f t="shared" si="42"/>
        <v>33.976800000000011</v>
      </c>
      <c r="M391" s="69">
        <f t="shared" si="37"/>
        <v>0.24812030075187977</v>
      </c>
    </row>
    <row r="392" spans="1:13" ht="18" x14ac:dyDescent="0.25">
      <c r="A392" s="26" t="s">
        <v>3383</v>
      </c>
      <c r="B392" s="26" t="s">
        <v>3384</v>
      </c>
      <c r="C392" s="27">
        <v>2</v>
      </c>
      <c r="D392" s="78">
        <f>VLOOKUP(A392,'BASE ARTICLE SAMUEL 25012023 v1'!$A$2:$K$1287,10,FALSE)</f>
        <v>450</v>
      </c>
      <c r="E392" s="78">
        <f t="shared" si="38"/>
        <v>900</v>
      </c>
      <c r="F392" t="e">
        <f>VLOOKUP(A392,'STEEVE RESTITUTION'!$A$5:$R$576,12,FALSE)</f>
        <v>#N/A</v>
      </c>
      <c r="G392">
        <f t="shared" si="39"/>
        <v>2.4</v>
      </c>
      <c r="H392" s="78">
        <f>VLOOKUP(A392,'BASE ARTICLE SAMUEL 25012023 v2'!$A$2:$K$1287,11,FALSE)</f>
        <v>382.39217000000002</v>
      </c>
      <c r="I392" s="78">
        <f t="shared" si="40"/>
        <v>917.74120800000003</v>
      </c>
      <c r="J392">
        <f>VLOOKUP(A392,'BASE ARTICLE SAMUEL 25012023 v2'!$A$2:$H$1287,8,FALSE)</f>
        <v>264.34699999999998</v>
      </c>
      <c r="K392">
        <f t="shared" si="41"/>
        <v>634.43279999999993</v>
      </c>
      <c r="L392" s="88">
        <f t="shared" si="42"/>
        <v>283.3084080000001</v>
      </c>
      <c r="M392" s="69">
        <f t="shared" si="37"/>
        <v>0.30870184920365928</v>
      </c>
    </row>
    <row r="393" spans="1:13" x14ac:dyDescent="0.25">
      <c r="A393" s="24" t="s">
        <v>3385</v>
      </c>
      <c r="B393" s="24" t="s">
        <v>3386</v>
      </c>
      <c r="C393" s="25">
        <v>590</v>
      </c>
      <c r="D393" s="78">
        <f>VLOOKUP(A393,'BASE ARTICLE SAMUEL 25012023 v1'!$A$2:$K$1287,10,FALSE)</f>
        <v>56.56</v>
      </c>
      <c r="E393" s="78">
        <f t="shared" si="38"/>
        <v>33370.400000000001</v>
      </c>
      <c r="G393">
        <f t="shared" si="39"/>
        <v>708</v>
      </c>
      <c r="H393" s="78">
        <f>VLOOKUP(A393,'BASE ARTICLE SAMUEL 25012023 v2'!$A$2:$K$1287,11,FALSE)</f>
        <v>58.300000000000004</v>
      </c>
      <c r="I393" s="78">
        <f t="shared" si="40"/>
        <v>41276.400000000001</v>
      </c>
      <c r="J393">
        <f>VLOOKUP(A393,'BASE ARTICLE SAMUEL 25012023 v2'!$A$2:$H$1287,8,FALSE)</f>
        <v>29.150000000000002</v>
      </c>
      <c r="K393">
        <f t="shared" si="41"/>
        <v>20638.2</v>
      </c>
      <c r="L393" s="88">
        <f t="shared" si="42"/>
        <v>20638.2</v>
      </c>
      <c r="M393" s="69">
        <f t="shared" si="37"/>
        <v>0.5</v>
      </c>
    </row>
    <row r="394" spans="1:13" ht="18" x14ac:dyDescent="0.25">
      <c r="A394" s="26" t="s">
        <v>3387</v>
      </c>
      <c r="B394" s="26" t="s">
        <v>3388</v>
      </c>
      <c r="C394" s="27">
        <v>73</v>
      </c>
      <c r="D394" s="78">
        <f>VLOOKUP(A394,'BASE ARTICLE SAMUEL 25012023 v1'!$A$2:$K$1287,10,FALSE)</f>
        <v>2535.77</v>
      </c>
      <c r="E394" s="78">
        <f t="shared" si="38"/>
        <v>185111.21</v>
      </c>
      <c r="G394">
        <f t="shared" si="39"/>
        <v>87.6</v>
      </c>
      <c r="H394" s="78">
        <f>VLOOKUP(A394,'BASE ARTICLE SAMUEL 25012023 v2'!$A$2:$K$1287,11,FALSE)</f>
        <v>2448.2365</v>
      </c>
      <c r="I394" s="78">
        <f t="shared" si="40"/>
        <v>214465.51739999998</v>
      </c>
      <c r="J394">
        <f>VLOOKUP(A394,'BASE ARTICLE SAMUEL 25012023 v2'!$A$2:$H$1287,8,FALSE)</f>
        <v>1747.39</v>
      </c>
      <c r="K394">
        <f t="shared" si="41"/>
        <v>153071.364</v>
      </c>
      <c r="L394" s="88">
        <f t="shared" si="42"/>
        <v>61394.153399999981</v>
      </c>
      <c r="M394" s="69">
        <f t="shared" si="37"/>
        <v>0.28626584890797924</v>
      </c>
    </row>
    <row r="395" spans="1:13" ht="18" x14ac:dyDescent="0.25">
      <c r="A395" s="24" t="s">
        <v>3389</v>
      </c>
      <c r="B395" s="24" t="s">
        <v>3390</v>
      </c>
      <c r="C395" s="25">
        <v>6</v>
      </c>
      <c r="D395" s="78">
        <f>VLOOKUP(A395,'BASE ARTICLE SAMUEL 25012023 v1'!$A$2:$K$1287,10,FALSE)</f>
        <v>2419.94</v>
      </c>
      <c r="E395" s="78">
        <f t="shared" si="38"/>
        <v>14519.64</v>
      </c>
      <c r="G395">
        <f t="shared" si="39"/>
        <v>7.1999999999999993</v>
      </c>
      <c r="H395" s="78">
        <f>VLOOKUP(A395,'BASE ARTICLE SAMUEL 25012023 v2'!$A$2:$K$1287,11,FALSE)</f>
        <v>2310.1909999999998</v>
      </c>
      <c r="I395" s="78">
        <f t="shared" si="40"/>
        <v>16633.375199999999</v>
      </c>
      <c r="J395">
        <f>VLOOKUP(A395,'BASE ARTICLE SAMUEL 25012023 v2'!$A$2:$H$1287,8,FALSE)</f>
        <v>1643.86</v>
      </c>
      <c r="K395">
        <f t="shared" si="41"/>
        <v>11835.791999999998</v>
      </c>
      <c r="L395" s="88">
        <f t="shared" si="42"/>
        <v>4797.5832000000009</v>
      </c>
      <c r="M395" s="69">
        <f t="shared" si="37"/>
        <v>0.2884311297204431</v>
      </c>
    </row>
    <row r="396" spans="1:13" ht="18" x14ac:dyDescent="0.25">
      <c r="A396" s="26" t="s">
        <v>3391</v>
      </c>
      <c r="B396" s="26" t="s">
        <v>3392</v>
      </c>
      <c r="C396" s="27">
        <v>31</v>
      </c>
      <c r="D396" s="78">
        <f>VLOOKUP(A396,'BASE ARTICLE SAMUEL 25012023 v1'!$A$2:$K$1287,10,FALSE)</f>
        <v>3060.4</v>
      </c>
      <c r="E396" s="78">
        <f t="shared" si="38"/>
        <v>94872.400000000009</v>
      </c>
      <c r="G396">
        <f t="shared" si="39"/>
        <v>37.199999999999996</v>
      </c>
      <c r="H396" s="78">
        <f>VLOOKUP(A396,'BASE ARTICLE SAMUEL 25012023 v2'!$A$2:$K$1287,11,FALSE)</f>
        <v>2936.2154999999998</v>
      </c>
      <c r="I396" s="78">
        <f t="shared" si="40"/>
        <v>109227.21659999999</v>
      </c>
      <c r="J396">
        <f>VLOOKUP(A396,'BASE ARTICLE SAMUEL 25012023 v2'!$A$2:$H$1287,8,FALSE)</f>
        <v>2043.9599999999998</v>
      </c>
      <c r="K396">
        <f t="shared" si="41"/>
        <v>76035.311999999991</v>
      </c>
      <c r="L396" s="88">
        <f t="shared" si="42"/>
        <v>33191.904599999994</v>
      </c>
      <c r="M396" s="69">
        <f t="shared" si="37"/>
        <v>0.30387943255527394</v>
      </c>
    </row>
    <row r="397" spans="1:13" ht="18" x14ac:dyDescent="0.25">
      <c r="A397" s="24" t="s">
        <v>3393</v>
      </c>
      <c r="B397" s="24" t="s">
        <v>3394</v>
      </c>
      <c r="C397" s="25">
        <v>11</v>
      </c>
      <c r="D397" s="78">
        <f>VLOOKUP(A397,'BASE ARTICLE SAMUEL 25012023 v1'!$A$2:$K$1287,10,FALSE)</f>
        <v>3090.22</v>
      </c>
      <c r="E397" s="78">
        <f t="shared" si="38"/>
        <v>33992.42</v>
      </c>
      <c r="G397">
        <f t="shared" si="39"/>
        <v>13.2</v>
      </c>
      <c r="H397" s="78">
        <f>VLOOKUP(A397,'BASE ARTICLE SAMUEL 25012023 v2'!$A$2:$K$1287,11,FALSE)</f>
        <v>2929.6194999999998</v>
      </c>
      <c r="I397" s="78">
        <f t="shared" si="40"/>
        <v>38670.977399999996</v>
      </c>
      <c r="J397">
        <f>VLOOKUP(A397,'BASE ARTICLE SAMUEL 25012023 v2'!$A$2:$H$1287,8,FALSE)</f>
        <v>2034.79</v>
      </c>
      <c r="K397">
        <f t="shared" si="41"/>
        <v>26859.227999999999</v>
      </c>
      <c r="L397" s="88">
        <f t="shared" si="42"/>
        <v>11811.749399999997</v>
      </c>
      <c r="M397" s="69">
        <f t="shared" si="37"/>
        <v>0.30544222551768235</v>
      </c>
    </row>
    <row r="398" spans="1:13" ht="18" x14ac:dyDescent="0.25">
      <c r="A398" s="26" t="s">
        <v>3395</v>
      </c>
      <c r="B398" s="26" t="s">
        <v>3396</v>
      </c>
      <c r="C398" s="27">
        <v>12</v>
      </c>
      <c r="D398" s="78">
        <f>VLOOKUP(A398,'BASE ARTICLE SAMUEL 25012023 v1'!$A$2:$K$1287,10,FALSE)</f>
        <v>3577.03</v>
      </c>
      <c r="E398" s="78">
        <f t="shared" si="38"/>
        <v>42924.36</v>
      </c>
      <c r="G398">
        <f t="shared" si="39"/>
        <v>14.399999999999999</v>
      </c>
      <c r="H398" s="78">
        <f>VLOOKUP(A398,'BASE ARTICLE SAMUEL 25012023 v2'!$A$2:$K$1287,11,FALSE)</f>
        <v>3392.3549999999996</v>
      </c>
      <c r="I398" s="78">
        <f t="shared" si="40"/>
        <v>48849.911999999989</v>
      </c>
      <c r="J398">
        <f>VLOOKUP(A398,'BASE ARTICLE SAMUEL 25012023 v2'!$A$2:$H$1287,8,FALSE)</f>
        <v>2369.3299999999995</v>
      </c>
      <c r="K398">
        <f t="shared" si="41"/>
        <v>34118.351999999992</v>
      </c>
      <c r="L398" s="88">
        <f t="shared" si="42"/>
        <v>14731.559999999998</v>
      </c>
      <c r="M398" s="69">
        <f t="shared" si="37"/>
        <v>0.30156778992764616</v>
      </c>
    </row>
    <row r="399" spans="1:13" ht="18" x14ac:dyDescent="0.25">
      <c r="A399" s="24" t="s">
        <v>3397</v>
      </c>
      <c r="B399" s="24" t="s">
        <v>3398</v>
      </c>
      <c r="C399" s="25">
        <v>7</v>
      </c>
      <c r="D399" s="78">
        <f>VLOOKUP(A399,'BASE ARTICLE SAMUEL 25012023 v1'!$A$2:$K$1287,10,FALSE)</f>
        <v>3276.28</v>
      </c>
      <c r="E399" s="78">
        <f t="shared" si="38"/>
        <v>22933.960000000003</v>
      </c>
      <c r="G399">
        <f t="shared" si="39"/>
        <v>8.4</v>
      </c>
      <c r="H399" s="78">
        <f>VLOOKUP(A399,'BASE ARTICLE SAMUEL 25012023 v2'!$A$2:$K$1287,11,FALSE)</f>
        <v>3105.7734999999998</v>
      </c>
      <c r="I399" s="78">
        <f t="shared" si="40"/>
        <v>26088.4974</v>
      </c>
      <c r="J399">
        <f>VLOOKUP(A399,'BASE ARTICLE SAMUEL 25012023 v2'!$A$2:$H$1287,8,FALSE)</f>
        <v>2152.83</v>
      </c>
      <c r="K399">
        <f t="shared" si="41"/>
        <v>18083.772000000001</v>
      </c>
      <c r="L399" s="88">
        <f t="shared" si="42"/>
        <v>8004.7253999999994</v>
      </c>
      <c r="M399" s="69">
        <f t="shared" si="37"/>
        <v>0.30682968349108519</v>
      </c>
    </row>
    <row r="400" spans="1:13" ht="18" x14ac:dyDescent="0.25">
      <c r="A400" s="26" t="s">
        <v>3399</v>
      </c>
      <c r="B400" s="26" t="s">
        <v>3400</v>
      </c>
      <c r="C400" s="27">
        <v>13</v>
      </c>
      <c r="D400" s="78">
        <f>VLOOKUP(A400,'BASE ARTICLE SAMUEL 25012023 v1'!$A$2:$K$1287,10,FALSE)</f>
        <v>4054.75</v>
      </c>
      <c r="E400" s="78">
        <f t="shared" si="38"/>
        <v>52711.75</v>
      </c>
      <c r="G400">
        <f t="shared" si="39"/>
        <v>15.6</v>
      </c>
      <c r="H400" s="78">
        <f>VLOOKUP(A400,'BASE ARTICLE SAMUEL 25012023 v2'!$A$2:$K$1287,11,FALSE)</f>
        <v>3846.9120000000003</v>
      </c>
      <c r="I400" s="78">
        <f t="shared" si="40"/>
        <v>60011.8272</v>
      </c>
      <c r="J400">
        <f>VLOOKUP(A400,'BASE ARTICLE SAMUEL 25012023 v2'!$A$2:$H$1287,8,FALSE)</f>
        <v>2661.75</v>
      </c>
      <c r="K400">
        <f t="shared" si="41"/>
        <v>41523.299999999996</v>
      </c>
      <c r="L400" s="88">
        <f t="shared" si="42"/>
        <v>18488.527200000004</v>
      </c>
      <c r="M400" s="69">
        <f t="shared" si="37"/>
        <v>0.30808139099620691</v>
      </c>
    </row>
    <row r="401" spans="1:13" ht="18" x14ac:dyDescent="0.25">
      <c r="A401" s="24" t="s">
        <v>3401</v>
      </c>
      <c r="B401" s="24" t="s">
        <v>3402</v>
      </c>
      <c r="C401" s="25">
        <v>1</v>
      </c>
      <c r="D401" s="78">
        <f>VLOOKUP(A401,'BASE ARTICLE SAMUEL 25012023 v1'!$A$2:$K$1287,10,FALSE)</f>
        <v>4240.8</v>
      </c>
      <c r="E401" s="78">
        <f t="shared" si="38"/>
        <v>4240.8</v>
      </c>
      <c r="G401">
        <f t="shared" si="39"/>
        <v>1.2</v>
      </c>
      <c r="H401" s="78">
        <f>VLOOKUP(A401,'BASE ARTICLE SAMUEL 25012023 v2'!$A$2:$K$1287,11,FALSE)</f>
        <v>3998.3609999999999</v>
      </c>
      <c r="I401" s="78">
        <f t="shared" si="40"/>
        <v>4798.0331999999999</v>
      </c>
      <c r="J401">
        <f>VLOOKUP(A401,'BASE ARTICLE SAMUEL 25012023 v2'!$A$2:$H$1287,8,FALSE)</f>
        <v>2761.49</v>
      </c>
      <c r="K401">
        <f t="shared" si="41"/>
        <v>3313.7879999999996</v>
      </c>
      <c r="L401" s="88">
        <f t="shared" si="42"/>
        <v>1484.2452000000003</v>
      </c>
      <c r="M401" s="69">
        <f t="shared" si="37"/>
        <v>0.30934450391047741</v>
      </c>
    </row>
    <row r="402" spans="1:13" ht="18" x14ac:dyDescent="0.25">
      <c r="A402" s="26" t="s">
        <v>3403</v>
      </c>
      <c r="B402" s="26" t="s">
        <v>3404</v>
      </c>
      <c r="C402" s="27">
        <v>3</v>
      </c>
      <c r="D402" s="78">
        <f>VLOOKUP(A402,'BASE ARTICLE SAMUEL 25012023 v1'!$A$2:$K$1287,10,FALSE)</f>
        <v>4409.95</v>
      </c>
      <c r="E402" s="78">
        <f t="shared" si="38"/>
        <v>13229.849999999999</v>
      </c>
      <c r="G402">
        <f t="shared" si="39"/>
        <v>3.5999999999999996</v>
      </c>
      <c r="H402" s="78">
        <f>VLOOKUP(A402,'BASE ARTICLE SAMUEL 25012023 v2'!$A$2:$K$1287,11,FALSE)</f>
        <v>4182.9120000000003</v>
      </c>
      <c r="I402" s="78">
        <f t="shared" si="40"/>
        <v>15058.483199999999</v>
      </c>
      <c r="J402">
        <f>VLOOKUP(A402,'BASE ARTICLE SAMUEL 25012023 v2'!$A$2:$H$1287,8,FALSE)</f>
        <v>2885.75</v>
      </c>
      <c r="K402">
        <f t="shared" si="41"/>
        <v>10388.699999999999</v>
      </c>
      <c r="L402" s="88">
        <f t="shared" si="42"/>
        <v>4669.7831999999999</v>
      </c>
      <c r="M402" s="69">
        <f t="shared" si="37"/>
        <v>0.3101097991064598</v>
      </c>
    </row>
    <row r="403" spans="1:13" x14ac:dyDescent="0.25">
      <c r="A403" s="24" t="s">
        <v>3405</v>
      </c>
      <c r="B403" s="24" t="s">
        <v>3406</v>
      </c>
      <c r="C403" s="25">
        <v>2</v>
      </c>
      <c r="D403" s="78">
        <f>VLOOKUP(A403,'BASE ARTICLE SAMUEL 25012023 v1'!$A$2:$K$1287,10,FALSE)</f>
        <v>484.84</v>
      </c>
      <c r="E403" s="78">
        <f t="shared" si="38"/>
        <v>969.68</v>
      </c>
      <c r="F403" t="e">
        <f>VLOOKUP(A403,'STEEVE RESTITUTION'!$A$5:$R$576,12,FALSE)</f>
        <v>#N/A</v>
      </c>
      <c r="I403" s="78">
        <f t="shared" si="40"/>
        <v>0</v>
      </c>
      <c r="J403">
        <f>VLOOKUP(A403,'BASE ARTICLE SAMUEL 25012023 v2'!$A$2:$H$1287,8,FALSE)</f>
        <v>0</v>
      </c>
      <c r="K403">
        <f t="shared" si="41"/>
        <v>0</v>
      </c>
      <c r="L403" s="88">
        <f t="shared" si="42"/>
        <v>0</v>
      </c>
      <c r="M403" s="69"/>
    </row>
    <row r="404" spans="1:13" ht="18" x14ac:dyDescent="0.25">
      <c r="A404" s="26" t="s">
        <v>3407</v>
      </c>
      <c r="B404" s="26" t="s">
        <v>3408</v>
      </c>
      <c r="C404" s="27">
        <v>170</v>
      </c>
      <c r="D404" s="78">
        <f>VLOOKUP(A404,'BASE ARTICLE SAMUEL 25012023 v1'!$A$2:$K$1287,10,FALSE)</f>
        <v>949.78</v>
      </c>
      <c r="E404" s="78">
        <f t="shared" si="38"/>
        <v>161462.6</v>
      </c>
      <c r="G404">
        <f t="shared" si="39"/>
        <v>204</v>
      </c>
      <c r="H404" s="78">
        <f>VLOOKUP(A404,'BASE ARTICLE SAMUEL 25012023 v2'!$A$2:$K$1287,11,FALSE)</f>
        <v>909.68249999999989</v>
      </c>
      <c r="I404" s="78">
        <f t="shared" si="40"/>
        <v>185575.22999999998</v>
      </c>
      <c r="J404">
        <f>VLOOKUP(A404,'BASE ARTICLE SAMUEL 25012023 v2'!$A$2:$H$1287,8,FALSE)</f>
        <v>644.54999999999995</v>
      </c>
      <c r="K404">
        <f t="shared" si="41"/>
        <v>131488.19999999998</v>
      </c>
      <c r="L404" s="88">
        <f t="shared" si="42"/>
        <v>54087.03</v>
      </c>
      <c r="M404" s="69">
        <f t="shared" si="37"/>
        <v>0.29145608495271702</v>
      </c>
    </row>
    <row r="405" spans="1:13" ht="18" x14ac:dyDescent="0.25">
      <c r="A405" s="24" t="s">
        <v>3409</v>
      </c>
      <c r="B405" s="24" t="s">
        <v>3410</v>
      </c>
      <c r="C405" s="25">
        <v>379</v>
      </c>
      <c r="D405" s="78">
        <f>VLOOKUP(A405,'BASE ARTICLE SAMUEL 25012023 v1'!$A$2:$K$1287,10,FALSE)</f>
        <v>1197.78</v>
      </c>
      <c r="E405" s="78">
        <f t="shared" si="38"/>
        <v>453958.62</v>
      </c>
      <c r="G405">
        <f t="shared" si="39"/>
        <v>454.8</v>
      </c>
      <c r="H405" s="78">
        <f>VLOOKUP(A405,'BASE ARTICLE SAMUEL 25012023 v2'!$A$2:$K$1287,11,FALSE)</f>
        <v>1145.2945</v>
      </c>
      <c r="I405" s="78">
        <f t="shared" si="40"/>
        <v>520879.93859999999</v>
      </c>
      <c r="J405">
        <f>VLOOKUP(A405,'BASE ARTICLE SAMUEL 25012023 v2'!$A$2:$H$1287,8,FALSE)</f>
        <v>819.27</v>
      </c>
      <c r="K405">
        <f t="shared" si="41"/>
        <v>372603.99599999998</v>
      </c>
      <c r="L405" s="88">
        <f t="shared" si="42"/>
        <v>148275.94260000001</v>
      </c>
      <c r="M405" s="69">
        <f t="shared" si="37"/>
        <v>0.28466433742587605</v>
      </c>
    </row>
    <row r="406" spans="1:13" ht="18" x14ac:dyDescent="0.25">
      <c r="A406" s="26" t="s">
        <v>3411</v>
      </c>
      <c r="B406" s="26" t="s">
        <v>3412</v>
      </c>
      <c r="C406" s="27">
        <v>491</v>
      </c>
      <c r="D406" s="78">
        <f>VLOOKUP(A406,'BASE ARTICLE SAMUEL 25012023 v1'!$A$2:$K$1287,10,FALSE)</f>
        <v>1364.62</v>
      </c>
      <c r="E406" s="78">
        <f t="shared" si="38"/>
        <v>670028.41999999993</v>
      </c>
      <c r="G406">
        <f t="shared" si="39"/>
        <v>589.19999999999993</v>
      </c>
      <c r="H406" s="78">
        <f>VLOOKUP(A406,'BASE ARTICLE SAMUEL 25012023 v2'!$A$2:$K$1287,11,FALSE)</f>
        <v>1302.9504999999999</v>
      </c>
      <c r="I406" s="78">
        <f t="shared" si="40"/>
        <v>767698.43459999992</v>
      </c>
      <c r="J406">
        <f>VLOOKUP(A406,'BASE ARTICLE SAMUEL 25012023 v2'!$A$2:$H$1287,8,FALSE)</f>
        <v>929.82999999999993</v>
      </c>
      <c r="K406">
        <f t="shared" si="41"/>
        <v>547855.83599999989</v>
      </c>
      <c r="L406" s="88">
        <f t="shared" si="42"/>
        <v>219842.59860000003</v>
      </c>
      <c r="M406" s="69">
        <f t="shared" si="37"/>
        <v>0.28636582893977941</v>
      </c>
    </row>
    <row r="407" spans="1:13" ht="18" x14ac:dyDescent="0.25">
      <c r="A407" s="24" t="s">
        <v>3413</v>
      </c>
      <c r="B407" s="24" t="s">
        <v>3414</v>
      </c>
      <c r="C407" s="25">
        <v>307</v>
      </c>
      <c r="D407" s="78">
        <f>VLOOKUP(A407,'BASE ARTICLE SAMUEL 25012023 v1'!$A$2:$K$1287,10,FALSE)</f>
        <v>1718.08</v>
      </c>
      <c r="E407" s="78">
        <f t="shared" si="38"/>
        <v>527450.55999999994</v>
      </c>
      <c r="G407">
        <f t="shared" si="39"/>
        <v>368.4</v>
      </c>
      <c r="H407" s="78">
        <f>VLOOKUP(A407,'BASE ARTICLE SAMUEL 25012023 v2'!$A$2:$K$1287,11,FALSE)</f>
        <v>1649.6420000000001</v>
      </c>
      <c r="I407" s="78">
        <f t="shared" si="40"/>
        <v>607728.1128</v>
      </c>
      <c r="J407">
        <f>VLOOKUP(A407,'BASE ARTICLE SAMUEL 25012023 v2'!$A$2:$H$1287,8,FALSE)</f>
        <v>1180.52</v>
      </c>
      <c r="K407">
        <f t="shared" si="41"/>
        <v>434903.56799999997</v>
      </c>
      <c r="L407" s="88">
        <f t="shared" si="42"/>
        <v>172824.54480000003</v>
      </c>
      <c r="M407" s="69">
        <f t="shared" si="37"/>
        <v>0.28437806505896435</v>
      </c>
    </row>
    <row r="408" spans="1:13" ht="18" x14ac:dyDescent="0.25">
      <c r="A408" s="26" t="s">
        <v>3415</v>
      </c>
      <c r="B408" s="26" t="s">
        <v>3416</v>
      </c>
      <c r="C408" s="27">
        <v>16</v>
      </c>
      <c r="D408" s="78">
        <f>VLOOKUP(A408,'BASE ARTICLE SAMUEL 25012023 v1'!$A$2:$K$1287,10,FALSE)</f>
        <v>1792.82</v>
      </c>
      <c r="E408" s="78">
        <f t="shared" si="38"/>
        <v>28685.119999999999</v>
      </c>
      <c r="G408">
        <f t="shared" si="39"/>
        <v>19.2</v>
      </c>
      <c r="H408" s="78">
        <f>VLOOKUP(A408,'BASE ARTICLE SAMUEL 25012023 v2'!$A$2:$K$1287,11,FALSE)</f>
        <v>1705.6739999999998</v>
      </c>
      <c r="I408" s="78">
        <f t="shared" si="40"/>
        <v>32748.940799999993</v>
      </c>
      <c r="J408">
        <f>VLOOKUP(A408,'BASE ARTICLE SAMUEL 25012023 v2'!$A$2:$H$1287,8,FALSE)</f>
        <v>1197.74</v>
      </c>
      <c r="K408">
        <f t="shared" si="41"/>
        <v>22996.608</v>
      </c>
      <c r="L408" s="88">
        <f t="shared" si="42"/>
        <v>9752.3327999999929</v>
      </c>
      <c r="M408" s="69">
        <f t="shared" si="37"/>
        <v>0.29779078534350628</v>
      </c>
    </row>
    <row r="409" spans="1:13" ht="18" x14ac:dyDescent="0.25">
      <c r="A409" s="24" t="s">
        <v>3417</v>
      </c>
      <c r="B409" s="24" t="s">
        <v>3418</v>
      </c>
      <c r="C409" s="25">
        <v>144</v>
      </c>
      <c r="D409" s="78">
        <f>VLOOKUP(A409,'BASE ARTICLE SAMUEL 25012023 v1'!$A$2:$K$1287,10,FALSE)</f>
        <v>1811.11</v>
      </c>
      <c r="E409" s="78">
        <f t="shared" si="38"/>
        <v>260799.84</v>
      </c>
      <c r="G409">
        <f t="shared" si="39"/>
        <v>172.79999999999998</v>
      </c>
      <c r="H409" s="78">
        <f>VLOOKUP(A409,'BASE ARTICLE SAMUEL 25012023 v2'!$A$2:$K$1287,11,FALSE)</f>
        <v>1737.7190000000001</v>
      </c>
      <c r="I409" s="78">
        <f t="shared" si="40"/>
        <v>300277.8432</v>
      </c>
      <c r="J409">
        <f>VLOOKUP(A409,'BASE ARTICLE SAMUEL 25012023 v2'!$A$2:$H$1287,8,FALSE)</f>
        <v>1239.54</v>
      </c>
      <c r="K409">
        <f t="shared" si="41"/>
        <v>214192.51199999996</v>
      </c>
      <c r="L409" s="88">
        <f t="shared" si="42"/>
        <v>86085.331200000044</v>
      </c>
      <c r="M409" s="69">
        <f t="shared" si="37"/>
        <v>0.28668559185921327</v>
      </c>
    </row>
    <row r="410" spans="1:13" ht="18" x14ac:dyDescent="0.25">
      <c r="A410" s="26" t="s">
        <v>3419</v>
      </c>
      <c r="B410" s="26" t="s">
        <v>3420</v>
      </c>
      <c r="C410" s="27">
        <v>110</v>
      </c>
      <c r="D410" s="78">
        <f>VLOOKUP(A410,'BASE ARTICLE SAMUEL 25012023 v1'!$A$2:$K$1287,10,FALSE)</f>
        <v>2236.92</v>
      </c>
      <c r="E410" s="78">
        <f t="shared" si="38"/>
        <v>246061.2</v>
      </c>
      <c r="G410">
        <f t="shared" si="39"/>
        <v>132</v>
      </c>
      <c r="H410" s="78">
        <f>VLOOKUP(A410,'BASE ARTICLE SAMUEL 25012023 v2'!$A$2:$K$1287,11,FALSE)</f>
        <v>2152.6124999999997</v>
      </c>
      <c r="I410" s="78">
        <f t="shared" si="40"/>
        <v>284144.84999999998</v>
      </c>
      <c r="J410">
        <f>VLOOKUP(A410,'BASE ARTICLE SAMUEL 25012023 v2'!$A$2:$H$1287,8,FALSE)</f>
        <v>1540.7499999999998</v>
      </c>
      <c r="K410">
        <f t="shared" si="41"/>
        <v>203378.99999999997</v>
      </c>
      <c r="L410" s="88">
        <f t="shared" si="42"/>
        <v>80765.850000000006</v>
      </c>
      <c r="M410" s="69">
        <f t="shared" si="37"/>
        <v>0.28424182243669033</v>
      </c>
    </row>
    <row r="411" spans="1:13" ht="18" x14ac:dyDescent="0.25">
      <c r="A411" s="24" t="s">
        <v>3421</v>
      </c>
      <c r="B411" s="24" t="s">
        <v>3422</v>
      </c>
      <c r="C411" s="25">
        <v>6</v>
      </c>
      <c r="D411" s="78">
        <f>VLOOKUP(A411,'BASE ARTICLE SAMUEL 25012023 v1'!$A$2:$K$1287,10,FALSE)</f>
        <v>2339.1</v>
      </c>
      <c r="E411" s="78">
        <f t="shared" si="38"/>
        <v>14034.599999999999</v>
      </c>
      <c r="G411">
        <f t="shared" si="39"/>
        <v>7.1999999999999993</v>
      </c>
      <c r="H411" s="78">
        <f>VLOOKUP(A411,'BASE ARTICLE SAMUEL 25012023 v2'!$A$2:$K$1287,11,FALSE)</f>
        <v>2225.6114999999995</v>
      </c>
      <c r="I411" s="78">
        <f t="shared" si="40"/>
        <v>16024.402799999994</v>
      </c>
      <c r="J411">
        <f>VLOOKUP(A411,'BASE ARTICLE SAMUEL 25012023 v2'!$A$2:$H$1287,8,FALSE)</f>
        <v>1560.59</v>
      </c>
      <c r="K411">
        <f t="shared" si="41"/>
        <v>11236.247999999998</v>
      </c>
      <c r="L411" s="88">
        <f t="shared" si="42"/>
        <v>4788.1547999999966</v>
      </c>
      <c r="M411" s="69">
        <f t="shared" si="37"/>
        <v>0.29880394669060606</v>
      </c>
    </row>
    <row r="412" spans="1:13" ht="18" x14ac:dyDescent="0.25">
      <c r="A412" s="26" t="s">
        <v>3423</v>
      </c>
      <c r="B412" s="26" t="s">
        <v>3424</v>
      </c>
      <c r="C412" s="27">
        <v>50</v>
      </c>
      <c r="D412" s="78">
        <f>VLOOKUP(A412,'BASE ARTICLE SAMUEL 25012023 v1'!$A$2:$K$1287,10,FALSE)</f>
        <v>2329.94</v>
      </c>
      <c r="E412" s="78">
        <f t="shared" si="38"/>
        <v>116497</v>
      </c>
      <c r="G412">
        <f t="shared" si="39"/>
        <v>60</v>
      </c>
      <c r="H412" s="78">
        <f>VLOOKUP(A412,'BASE ARTICLE SAMUEL 25012023 v2'!$A$2:$K$1287,11,FALSE)</f>
        <v>2240.6895</v>
      </c>
      <c r="I412" s="78">
        <f t="shared" si="40"/>
        <v>134441.37</v>
      </c>
      <c r="J412">
        <f>VLOOKUP(A412,'BASE ARTICLE SAMUEL 25012023 v2'!$A$2:$H$1287,8,FALSE)</f>
        <v>1599.77</v>
      </c>
      <c r="K412">
        <f t="shared" si="41"/>
        <v>95986.2</v>
      </c>
      <c r="L412" s="88">
        <f t="shared" si="42"/>
        <v>38455.17</v>
      </c>
      <c r="M412" s="69">
        <f t="shared" si="37"/>
        <v>0.28603673110442118</v>
      </c>
    </row>
    <row r="413" spans="1:13" ht="18" x14ac:dyDescent="0.25">
      <c r="A413" s="24" t="s">
        <v>3425</v>
      </c>
      <c r="B413" s="24" t="s">
        <v>3426</v>
      </c>
      <c r="C413" s="25">
        <v>2</v>
      </c>
      <c r="D413" s="78">
        <f>VLOOKUP(A413,'BASE ARTICLE SAMUEL 25012023 v1'!$A$2:$K$1287,10,FALSE)</f>
        <v>1651.95</v>
      </c>
      <c r="E413" s="78">
        <f t="shared" si="38"/>
        <v>3303.9</v>
      </c>
      <c r="G413">
        <f t="shared" si="39"/>
        <v>2.4</v>
      </c>
      <c r="H413" s="78">
        <f>VLOOKUP(A413,'BASE ARTICLE SAMUEL 25012023 v2'!$A$2:$K$1287,11,FALSE)</f>
        <v>1603.395</v>
      </c>
      <c r="I413" s="78">
        <f t="shared" si="40"/>
        <v>3848.1479999999997</v>
      </c>
      <c r="J413">
        <f>VLOOKUP(A413,'BASE ARTICLE SAMUEL 25012023 v2'!$A$2:$H$1287,8,FALSE)</f>
        <v>1059.9299999999998</v>
      </c>
      <c r="K413">
        <f t="shared" si="41"/>
        <v>2543.8319999999994</v>
      </c>
      <c r="L413" s="88">
        <f t="shared" si="42"/>
        <v>1304.3160000000003</v>
      </c>
      <c r="M413" s="69">
        <f t="shared" si="37"/>
        <v>0.3389464230585727</v>
      </c>
    </row>
    <row r="414" spans="1:13" ht="18" x14ac:dyDescent="0.25">
      <c r="A414" s="26" t="s">
        <v>3427</v>
      </c>
      <c r="B414" s="26" t="s">
        <v>3428</v>
      </c>
      <c r="C414" s="27">
        <v>1</v>
      </c>
      <c r="D414" s="78">
        <f>VLOOKUP(A414,'BASE ARTICLE SAMUEL 25012023 v1'!$A$2:$K$1287,10,FALSE)</f>
        <v>1571.56</v>
      </c>
      <c r="E414" s="78">
        <f t="shared" si="38"/>
        <v>1571.56</v>
      </c>
      <c r="G414">
        <f t="shared" si="39"/>
        <v>1.2</v>
      </c>
      <c r="H414" s="78">
        <f>VLOOKUP(A414,'BASE ARTICLE SAMUEL 25012023 v2'!$A$2:$K$1287,11,FALSE)</f>
        <v>1492.9299999999998</v>
      </c>
      <c r="I414" s="78">
        <f t="shared" si="40"/>
        <v>1791.5159999999998</v>
      </c>
      <c r="J414">
        <f>VLOOKUP(A414,'BASE ARTICLE SAMUEL 25012023 v2'!$A$2:$H$1287,8,FALSE)</f>
        <v>973.81999999999994</v>
      </c>
      <c r="K414">
        <f t="shared" si="41"/>
        <v>1168.5839999999998</v>
      </c>
      <c r="L414" s="88">
        <f t="shared" si="42"/>
        <v>622.93200000000002</v>
      </c>
      <c r="M414" s="69">
        <f t="shared" si="37"/>
        <v>0.34771221691572951</v>
      </c>
    </row>
    <row r="415" spans="1:13" ht="18" x14ac:dyDescent="0.25">
      <c r="A415" s="24" t="s">
        <v>3429</v>
      </c>
      <c r="B415" s="24" t="s">
        <v>3430</v>
      </c>
      <c r="C415" s="25">
        <v>1</v>
      </c>
      <c r="D415" s="78">
        <f>VLOOKUP(A415,'BASE ARTICLE SAMUEL 25012023 v1'!$A$2:$K$1287,10,FALSE)</f>
        <v>1863.84</v>
      </c>
      <c r="E415" s="78">
        <f t="shared" si="38"/>
        <v>1863.84</v>
      </c>
      <c r="G415">
        <f t="shared" si="39"/>
        <v>1.2</v>
      </c>
      <c r="H415" s="78">
        <f>VLOOKUP(A415,'BASE ARTICLE SAMUEL 25012023 v2'!$A$2:$K$1287,11,FALSE)</f>
        <v>1772.2949999999996</v>
      </c>
      <c r="I415" s="78">
        <f t="shared" si="40"/>
        <v>2126.7539999999995</v>
      </c>
      <c r="J415">
        <f>VLOOKUP(A415,'BASE ARTICLE SAMUEL 25012023 v2'!$A$2:$H$1287,8,FALSE)</f>
        <v>1172.53</v>
      </c>
      <c r="K415">
        <f t="shared" si="41"/>
        <v>1407.0359999999998</v>
      </c>
      <c r="L415" s="88">
        <f t="shared" si="42"/>
        <v>719.71799999999962</v>
      </c>
      <c r="M415" s="69">
        <f t="shared" si="37"/>
        <v>0.33841149470037429</v>
      </c>
    </row>
    <row r="416" spans="1:13" ht="18" x14ac:dyDescent="0.25">
      <c r="A416" s="26" t="s">
        <v>3431</v>
      </c>
      <c r="B416" s="26" t="s">
        <v>3432</v>
      </c>
      <c r="C416" s="27">
        <v>5</v>
      </c>
      <c r="D416" s="78">
        <f>VLOOKUP(A416,'BASE ARTICLE SAMUEL 25012023 v1'!$A$2:$K$1287,10,FALSE)</f>
        <v>1749.16</v>
      </c>
      <c r="E416" s="78">
        <f t="shared" si="38"/>
        <v>8745.8000000000011</v>
      </c>
      <c r="G416">
        <f t="shared" si="39"/>
        <v>6</v>
      </c>
      <c r="H416" s="78">
        <f>VLOOKUP(A416,'BASE ARTICLE SAMUEL 25012023 v2'!$A$2:$K$1287,11,FALSE)</f>
        <v>1660.9299999999998</v>
      </c>
      <c r="I416" s="78">
        <f t="shared" si="40"/>
        <v>9965.5799999999981</v>
      </c>
      <c r="J416">
        <f>VLOOKUP(A416,'BASE ARTICLE SAMUEL 25012023 v2'!$A$2:$H$1287,8,FALSE)</f>
        <v>1085.82</v>
      </c>
      <c r="K416">
        <f t="shared" si="41"/>
        <v>6514.92</v>
      </c>
      <c r="L416" s="88">
        <f t="shared" si="42"/>
        <v>3450.659999999998</v>
      </c>
      <c r="M416" s="69">
        <f t="shared" si="37"/>
        <v>0.34625781941442429</v>
      </c>
    </row>
    <row r="417" spans="1:13" ht="18" x14ac:dyDescent="0.25">
      <c r="A417" s="24" t="s">
        <v>3433</v>
      </c>
      <c r="B417" s="24" t="s">
        <v>3434</v>
      </c>
      <c r="C417" s="25">
        <v>1</v>
      </c>
      <c r="D417" s="78">
        <f>VLOOKUP(A417,'BASE ARTICLE SAMUEL 25012023 v1'!$A$2:$K$1287,10,FALSE)</f>
        <v>2161.7399999999998</v>
      </c>
      <c r="E417" s="78">
        <f t="shared" si="38"/>
        <v>2161.7399999999998</v>
      </c>
      <c r="G417">
        <f t="shared" si="39"/>
        <v>1.2</v>
      </c>
      <c r="H417" s="78">
        <f>VLOOKUP(A417,'BASE ARTICLE SAMUEL 25012023 v2'!$A$2:$K$1287,11,FALSE)</f>
        <v>2056.9949999999999</v>
      </c>
      <c r="I417" s="78">
        <f t="shared" si="40"/>
        <v>2468.3939999999998</v>
      </c>
      <c r="J417">
        <f>VLOOKUP(A417,'BASE ARTICLE SAMUEL 25012023 v2'!$A$2:$H$1287,8,FALSE)</f>
        <v>1339.1299999999999</v>
      </c>
      <c r="K417">
        <f t="shared" si="41"/>
        <v>1606.9559999999999</v>
      </c>
      <c r="L417" s="88">
        <f t="shared" si="42"/>
        <v>861.43799999999987</v>
      </c>
      <c r="M417" s="69">
        <f t="shared" si="37"/>
        <v>0.34898723623538219</v>
      </c>
    </row>
    <row r="418" spans="1:13" ht="18" x14ac:dyDescent="0.25">
      <c r="A418" s="26" t="s">
        <v>3435</v>
      </c>
      <c r="B418" s="26" t="s">
        <v>3436</v>
      </c>
      <c r="C418" s="27">
        <v>1</v>
      </c>
      <c r="D418" s="78">
        <f>VLOOKUP(A418,'BASE ARTICLE SAMUEL 25012023 v1'!$A$2:$K$1287,10,FALSE)</f>
        <v>2630.43</v>
      </c>
      <c r="E418" s="78">
        <f t="shared" si="38"/>
        <v>2630.43</v>
      </c>
      <c r="G418">
        <f t="shared" si="39"/>
        <v>1.2</v>
      </c>
      <c r="H418" s="78">
        <f>VLOOKUP(A418,'BASE ARTICLE SAMUEL 25012023 v2'!$A$2:$K$1287,11,FALSE)</f>
        <v>2578.5174999999999</v>
      </c>
      <c r="I418" s="78">
        <f t="shared" si="40"/>
        <v>3094.221</v>
      </c>
      <c r="J418">
        <f>VLOOKUP(A418,'BASE ARTICLE SAMUEL 25012023 v2'!$A$2:$H$1287,8,FALSE)</f>
        <v>1771.1849999999999</v>
      </c>
      <c r="K418">
        <f t="shared" si="41"/>
        <v>2125.422</v>
      </c>
      <c r="L418" s="88">
        <f t="shared" si="42"/>
        <v>968.79899999999998</v>
      </c>
      <c r="M418" s="69">
        <f t="shared" si="37"/>
        <v>0.3130994844906036</v>
      </c>
    </row>
    <row r="419" spans="1:13" ht="18" x14ac:dyDescent="0.25">
      <c r="A419" s="24" t="s">
        <v>3437</v>
      </c>
      <c r="B419" s="24" t="s">
        <v>3438</v>
      </c>
      <c r="C419" s="25">
        <v>2</v>
      </c>
      <c r="D419" s="78">
        <f>VLOOKUP(A419,'BASE ARTICLE SAMUEL 25012023 v1'!$A$2:$K$1287,10,FALSE)</f>
        <v>2516.94</v>
      </c>
      <c r="E419" s="78">
        <f t="shared" si="38"/>
        <v>5033.88</v>
      </c>
      <c r="G419">
        <f t="shared" si="39"/>
        <v>2.4</v>
      </c>
      <c r="H419" s="78">
        <f>VLOOKUP(A419,'BASE ARTICLE SAMUEL 25012023 v2'!$A$2:$K$1287,11,FALSE)</f>
        <v>2392.9949999999999</v>
      </c>
      <c r="I419" s="78">
        <f t="shared" si="40"/>
        <v>5743.1879999999992</v>
      </c>
      <c r="J419">
        <f>VLOOKUP(A419,'BASE ARTICLE SAMUEL 25012023 v2'!$A$2:$H$1287,8,FALSE)</f>
        <v>1563.1299999999999</v>
      </c>
      <c r="K419">
        <f t="shared" si="41"/>
        <v>3751.5119999999997</v>
      </c>
      <c r="L419" s="88">
        <f t="shared" si="42"/>
        <v>1991.6759999999995</v>
      </c>
      <c r="M419" s="69">
        <f t="shared" si="37"/>
        <v>0.34678927452836295</v>
      </c>
    </row>
    <row r="420" spans="1:13" ht="18" x14ac:dyDescent="0.25">
      <c r="A420" s="26" t="s">
        <v>3439</v>
      </c>
      <c r="B420" s="26" t="s">
        <v>3440</v>
      </c>
      <c r="C420" s="27">
        <v>4</v>
      </c>
      <c r="D420" s="78">
        <f>VLOOKUP(A420,'BASE ARTICLE SAMUEL 25012023 v1'!$A$2:$K$1287,10,FALSE)</f>
        <v>362.4</v>
      </c>
      <c r="E420" s="78">
        <f t="shared" si="38"/>
        <v>1449.6</v>
      </c>
      <c r="G420">
        <f t="shared" si="39"/>
        <v>4.8</v>
      </c>
      <c r="H420" s="78">
        <f>VLOOKUP(A420,'BASE ARTICLE SAMUEL 25012023 v2'!$A$2:$K$1287,11,FALSE)</f>
        <v>351.59999999999997</v>
      </c>
      <c r="I420" s="78">
        <f t="shared" si="40"/>
        <v>1687.6799999999998</v>
      </c>
      <c r="J420">
        <f>VLOOKUP(A420,'BASE ARTICLE SAMUEL 25012023 v2'!$A$2:$H$1287,8,FALSE)</f>
        <v>234.39999999999998</v>
      </c>
      <c r="K420">
        <f t="shared" si="41"/>
        <v>1125.1199999999999</v>
      </c>
      <c r="L420" s="88">
        <f t="shared" si="42"/>
        <v>562.55999999999995</v>
      </c>
      <c r="M420" s="69">
        <f t="shared" si="37"/>
        <v>0.33333333333333331</v>
      </c>
    </row>
    <row r="421" spans="1:13" ht="18" x14ac:dyDescent="0.25">
      <c r="A421" s="24" t="s">
        <v>3441</v>
      </c>
      <c r="B421" s="24" t="s">
        <v>3442</v>
      </c>
      <c r="C421" s="25">
        <v>7</v>
      </c>
      <c r="D421" s="78">
        <f>VLOOKUP(A421,'BASE ARTICLE SAMUEL 25012023 v1'!$A$2:$K$1287,10,FALSE)</f>
        <v>486</v>
      </c>
      <c r="E421" s="78">
        <f t="shared" si="38"/>
        <v>3402</v>
      </c>
      <c r="G421">
        <f t="shared" si="39"/>
        <v>8.4</v>
      </c>
      <c r="H421" s="78">
        <f>VLOOKUP(A421,'BASE ARTICLE SAMUEL 25012023 v2'!$A$2:$K$1287,11,FALSE)</f>
        <v>469.86999999999995</v>
      </c>
      <c r="I421" s="78">
        <f t="shared" si="40"/>
        <v>3946.9079999999999</v>
      </c>
      <c r="J421">
        <f>VLOOKUP(A421,'BASE ARTICLE SAMUEL 25012023 v2'!$A$2:$H$1287,8,FALSE)</f>
        <v>322.2</v>
      </c>
      <c r="K421">
        <f t="shared" si="41"/>
        <v>2706.48</v>
      </c>
      <c r="L421" s="88">
        <f t="shared" si="42"/>
        <v>1240.4279999999999</v>
      </c>
      <c r="M421" s="69">
        <f t="shared" si="37"/>
        <v>0.31427841743460955</v>
      </c>
    </row>
    <row r="422" spans="1:13" ht="18" x14ac:dyDescent="0.25">
      <c r="A422" s="26" t="s">
        <v>3443</v>
      </c>
      <c r="B422" s="26" t="s">
        <v>3444</v>
      </c>
      <c r="C422" s="27">
        <v>36</v>
      </c>
      <c r="D422" s="78">
        <f>VLOOKUP(A422,'BASE ARTICLE SAMUEL 25012023 v1'!$A$2:$K$1287,10,FALSE)</f>
        <v>574.79999999999995</v>
      </c>
      <c r="E422" s="78">
        <f t="shared" si="38"/>
        <v>20692.8</v>
      </c>
      <c r="G422">
        <f t="shared" si="39"/>
        <v>43.199999999999996</v>
      </c>
      <c r="H422" s="78">
        <f>VLOOKUP(A422,'BASE ARTICLE SAMUEL 25012023 v2'!$A$2:$K$1287,11,FALSE)</f>
        <v>553.87</v>
      </c>
      <c r="I422" s="78">
        <f t="shared" si="40"/>
        <v>23927.183999999997</v>
      </c>
      <c r="J422">
        <f>VLOOKUP(A422,'BASE ARTICLE SAMUEL 25012023 v2'!$A$2:$H$1287,8,FALSE)</f>
        <v>378.2</v>
      </c>
      <c r="K422">
        <f t="shared" si="41"/>
        <v>16338.239999999998</v>
      </c>
      <c r="L422" s="88">
        <f t="shared" si="42"/>
        <v>7588.9439999999995</v>
      </c>
      <c r="M422" s="69">
        <f t="shared" si="37"/>
        <v>0.31716828858757473</v>
      </c>
    </row>
    <row r="423" spans="1:13" ht="18" x14ac:dyDescent="0.25">
      <c r="A423" s="24" t="s">
        <v>3445</v>
      </c>
      <c r="B423" s="24" t="s">
        <v>3446</v>
      </c>
      <c r="C423" s="25">
        <v>2</v>
      </c>
      <c r="D423" s="78">
        <f>VLOOKUP(A423,'BASE ARTICLE SAMUEL 25012023 v1'!$A$2:$K$1287,10,FALSE)</f>
        <v>0</v>
      </c>
      <c r="E423" s="78">
        <f t="shared" si="38"/>
        <v>0</v>
      </c>
      <c r="F423" t="e">
        <f>VLOOKUP(A423,'STEEVE RESTITUTION'!$A$5:$R$576,12,FALSE)</f>
        <v>#N/A</v>
      </c>
      <c r="G423">
        <f t="shared" si="39"/>
        <v>2.4</v>
      </c>
      <c r="H423" s="78">
        <f>VLOOKUP(A423,'BASE ARTICLE SAMUEL 25012023 v2'!$A$2:$K$1287,11,FALSE)</f>
        <v>693</v>
      </c>
      <c r="I423" s="78">
        <f t="shared" si="40"/>
        <v>1663.2</v>
      </c>
      <c r="J423">
        <f>VLOOKUP(A423,'BASE ARTICLE SAMUEL 25012023 v2'!$A$2:$H$1287,8,FALSE)</f>
        <v>462</v>
      </c>
      <c r="K423">
        <f t="shared" si="41"/>
        <v>1108.8</v>
      </c>
      <c r="L423" s="88">
        <f t="shared" si="42"/>
        <v>554.40000000000009</v>
      </c>
      <c r="M423" s="69">
        <f t="shared" si="37"/>
        <v>0.33333333333333337</v>
      </c>
    </row>
    <row r="424" spans="1:13" ht="18" x14ac:dyDescent="0.25">
      <c r="A424" s="26" t="s">
        <v>3447</v>
      </c>
      <c r="B424" s="26" t="s">
        <v>3448</v>
      </c>
      <c r="C424" s="27">
        <v>17</v>
      </c>
      <c r="D424" s="78">
        <f>VLOOKUP(A424,'BASE ARTICLE SAMUEL 25012023 v1'!$A$2:$K$1287,10,FALSE)</f>
        <v>776.4</v>
      </c>
      <c r="E424" s="78">
        <f t="shared" si="38"/>
        <v>13198.8</v>
      </c>
      <c r="G424">
        <f t="shared" si="39"/>
        <v>20.399999999999999</v>
      </c>
      <c r="H424" s="78">
        <f>VLOOKUP(A424,'BASE ARTICLE SAMUEL 25012023 v2'!$A$2:$K$1287,11,FALSE)</f>
        <v>757.33999999999992</v>
      </c>
      <c r="I424" s="78">
        <f t="shared" si="40"/>
        <v>15449.735999999997</v>
      </c>
      <c r="J424">
        <f>VLOOKUP(A424,'BASE ARTICLE SAMUEL 25012023 v2'!$A$2:$H$1287,8,FALSE)</f>
        <v>522.79999999999995</v>
      </c>
      <c r="K424">
        <f t="shared" si="41"/>
        <v>10665.119999999999</v>
      </c>
      <c r="L424" s="88">
        <f t="shared" si="42"/>
        <v>4784.6159999999982</v>
      </c>
      <c r="M424" s="69">
        <f t="shared" si="37"/>
        <v>0.30968917527134437</v>
      </c>
    </row>
    <row r="425" spans="1:13" ht="18" x14ac:dyDescent="0.25">
      <c r="A425" s="24" t="s">
        <v>3449</v>
      </c>
      <c r="B425" s="24" t="s">
        <v>3450</v>
      </c>
      <c r="C425" s="25">
        <v>8</v>
      </c>
      <c r="D425" s="78">
        <f>VLOOKUP(A425,'BASE ARTICLE SAMUEL 25012023 v1'!$A$2:$K$1287,10,FALSE)</f>
        <v>865.2</v>
      </c>
      <c r="E425" s="78">
        <f t="shared" si="38"/>
        <v>6921.6</v>
      </c>
      <c r="G425">
        <f t="shared" si="39"/>
        <v>9.6</v>
      </c>
      <c r="H425" s="78">
        <f>VLOOKUP(A425,'BASE ARTICLE SAMUEL 25012023 v2'!$A$2:$K$1287,11,FALSE)</f>
        <v>841.33999999999992</v>
      </c>
      <c r="I425" s="78">
        <f t="shared" si="40"/>
        <v>8076.8639999999987</v>
      </c>
      <c r="J425">
        <f>VLOOKUP(A425,'BASE ARTICLE SAMUEL 25012023 v2'!$A$2:$H$1287,8,FALSE)</f>
        <v>578.79999999999995</v>
      </c>
      <c r="K425">
        <f t="shared" si="41"/>
        <v>5556.48</v>
      </c>
      <c r="L425" s="88">
        <f t="shared" si="42"/>
        <v>2520.3839999999991</v>
      </c>
      <c r="M425" s="69">
        <f t="shared" si="37"/>
        <v>0.31204982527872199</v>
      </c>
    </row>
    <row r="426" spans="1:13" ht="18" x14ac:dyDescent="0.25">
      <c r="A426" s="26" t="s">
        <v>3451</v>
      </c>
      <c r="B426" s="26" t="s">
        <v>3452</v>
      </c>
      <c r="C426" s="27">
        <v>3</v>
      </c>
      <c r="D426" s="78">
        <f>VLOOKUP(A426,'BASE ARTICLE SAMUEL 25012023 v1'!$A$2:$K$1287,10,FALSE)</f>
        <v>1066.8</v>
      </c>
      <c r="E426" s="78">
        <f t="shared" si="38"/>
        <v>3200.3999999999996</v>
      </c>
      <c r="G426">
        <f t="shared" si="39"/>
        <v>3.5999999999999996</v>
      </c>
      <c r="H426" s="78">
        <f>VLOOKUP(A426,'BASE ARTICLE SAMUEL 25012023 v2'!$A$2:$K$1287,11,FALSE)</f>
        <v>1044.81</v>
      </c>
      <c r="I426" s="78">
        <f t="shared" si="40"/>
        <v>3761.3159999999993</v>
      </c>
      <c r="J426">
        <f>VLOOKUP(A426,'BASE ARTICLE SAMUEL 25012023 v2'!$A$2:$H$1287,8,FALSE)</f>
        <v>723.4</v>
      </c>
      <c r="K426">
        <f t="shared" si="41"/>
        <v>2604.2399999999998</v>
      </c>
      <c r="L426" s="88">
        <f t="shared" si="42"/>
        <v>1157.0759999999996</v>
      </c>
      <c r="M426" s="69">
        <f t="shared" si="37"/>
        <v>0.30762530986495146</v>
      </c>
    </row>
    <row r="427" spans="1:13" ht="18" x14ac:dyDescent="0.25">
      <c r="A427" s="24" t="s">
        <v>3453</v>
      </c>
      <c r="B427" s="24" t="s">
        <v>3454</v>
      </c>
      <c r="C427" s="25">
        <v>2</v>
      </c>
      <c r="D427" s="78">
        <f>VLOOKUP(A427,'BASE ARTICLE SAMUEL 25012023 v1'!$A$2:$K$1287,10,FALSE)</f>
        <v>1197.1500000000001</v>
      </c>
      <c r="E427" s="78">
        <f t="shared" si="38"/>
        <v>2394.3000000000002</v>
      </c>
      <c r="G427">
        <f t="shared" si="39"/>
        <v>2.4</v>
      </c>
      <c r="H427" s="78">
        <f>VLOOKUP(A427,'BASE ARTICLE SAMUEL 25012023 v2'!$A$2:$K$1287,11,FALSE)</f>
        <v>1144.3499999999999</v>
      </c>
      <c r="I427" s="78">
        <f t="shared" si="40"/>
        <v>2746.4399999999996</v>
      </c>
      <c r="J427">
        <f>VLOOKUP(A427,'BASE ARTICLE SAMUEL 25012023 v2'!$A$2:$H$1287,8,FALSE)</f>
        <v>762.9</v>
      </c>
      <c r="K427">
        <f t="shared" si="41"/>
        <v>1830.9599999999998</v>
      </c>
      <c r="L427" s="88">
        <f t="shared" si="42"/>
        <v>915.47999999999979</v>
      </c>
      <c r="M427" s="69">
        <f t="shared" si="37"/>
        <v>0.33333333333333331</v>
      </c>
    </row>
    <row r="428" spans="1:13" ht="18" x14ac:dyDescent="0.25">
      <c r="A428" s="26" t="s">
        <v>3455</v>
      </c>
      <c r="B428" s="26" t="s">
        <v>3456</v>
      </c>
      <c r="C428" s="27">
        <v>2</v>
      </c>
      <c r="D428" s="78">
        <f>VLOOKUP(A428,'BASE ARTICLE SAMUEL 25012023 v1'!$A$2:$K$1287,10,FALSE)</f>
        <v>1155.5999999999999</v>
      </c>
      <c r="E428" s="78">
        <f t="shared" si="38"/>
        <v>2311.1999999999998</v>
      </c>
      <c r="G428">
        <f t="shared" si="39"/>
        <v>2.4</v>
      </c>
      <c r="H428" s="78">
        <f>VLOOKUP(A428,'BASE ARTICLE SAMUEL 25012023 v2'!$A$2:$K$1287,11,FALSE)</f>
        <v>1128.81</v>
      </c>
      <c r="I428" s="78">
        <f t="shared" si="40"/>
        <v>2709.1439999999998</v>
      </c>
      <c r="J428">
        <f>VLOOKUP(A428,'BASE ARTICLE SAMUEL 25012023 v2'!$A$2:$H$1287,8,FALSE)</f>
        <v>779.4</v>
      </c>
      <c r="K428">
        <f t="shared" si="41"/>
        <v>1870.56</v>
      </c>
      <c r="L428" s="88">
        <f t="shared" si="42"/>
        <v>838.58399999999983</v>
      </c>
      <c r="M428" s="69">
        <f t="shared" si="37"/>
        <v>0.30953836340925395</v>
      </c>
    </row>
    <row r="429" spans="1:13" x14ac:dyDescent="0.25">
      <c r="A429" s="24" t="s">
        <v>3457</v>
      </c>
      <c r="B429" s="24" t="s">
        <v>3458</v>
      </c>
      <c r="C429" s="25">
        <v>1</v>
      </c>
      <c r="D429" s="78">
        <f>VLOOKUP(A429,'BASE ARTICLE SAMUEL 25012023 v1'!$A$2:$K$1287,10,FALSE)</f>
        <v>60.82</v>
      </c>
      <c r="E429" s="78">
        <f t="shared" si="38"/>
        <v>60.82</v>
      </c>
      <c r="G429">
        <f t="shared" si="39"/>
        <v>1.2</v>
      </c>
      <c r="H429" s="78">
        <f>VLOOKUP(A429,'BASE ARTICLE SAMUEL 25012023 v2'!$A$2:$K$1287,11,FALSE)</f>
        <v>60.820900000000002</v>
      </c>
      <c r="I429" s="78">
        <f t="shared" si="40"/>
        <v>72.985079999999996</v>
      </c>
      <c r="J429">
        <f>VLOOKUP(A429,'BASE ARTICLE SAMUEL 25012023 v2'!$A$2:$H$1287,8,FALSE)</f>
        <v>45.73</v>
      </c>
      <c r="K429">
        <f t="shared" si="41"/>
        <v>54.875999999999998</v>
      </c>
      <c r="L429" s="88">
        <f t="shared" si="42"/>
        <v>18.109079999999999</v>
      </c>
      <c r="M429" s="69">
        <f t="shared" si="37"/>
        <v>0.24812030075187969</v>
      </c>
    </row>
    <row r="430" spans="1:13" x14ac:dyDescent="0.25">
      <c r="A430" s="26" t="s">
        <v>3459</v>
      </c>
      <c r="B430" s="26" t="s">
        <v>3460</v>
      </c>
      <c r="C430" s="27">
        <v>1</v>
      </c>
      <c r="D430" s="78">
        <f>VLOOKUP(A430,'BASE ARTICLE SAMUEL 25012023 v1'!$A$2:$K$1287,10,FALSE)</f>
        <v>60.82</v>
      </c>
      <c r="E430" s="78">
        <f t="shared" si="38"/>
        <v>60.82</v>
      </c>
      <c r="G430">
        <f t="shared" si="39"/>
        <v>1.2</v>
      </c>
      <c r="H430" s="78">
        <f>VLOOKUP(A430,'BASE ARTICLE SAMUEL 25012023 v2'!$A$2:$K$1287,11,FALSE)</f>
        <v>60.820900000000002</v>
      </c>
      <c r="I430" s="78">
        <f t="shared" si="40"/>
        <v>72.985079999999996</v>
      </c>
      <c r="J430">
        <f>VLOOKUP(A430,'BASE ARTICLE SAMUEL 25012023 v2'!$A$2:$H$1287,8,FALSE)</f>
        <v>45.73</v>
      </c>
      <c r="K430">
        <f t="shared" si="41"/>
        <v>54.875999999999998</v>
      </c>
      <c r="L430" s="88">
        <f t="shared" si="42"/>
        <v>18.109079999999999</v>
      </c>
      <c r="M430" s="69">
        <f t="shared" si="37"/>
        <v>0.24812030075187969</v>
      </c>
    </row>
    <row r="431" spans="1:13" x14ac:dyDescent="0.25">
      <c r="A431" s="24" t="s">
        <v>3461</v>
      </c>
      <c r="B431" s="24" t="s">
        <v>3462</v>
      </c>
      <c r="C431" s="25">
        <v>2</v>
      </c>
      <c r="D431" s="78">
        <f>VLOOKUP(A431,'BASE ARTICLE SAMUEL 25012023 v1'!$A$2:$K$1287,10,FALSE)</f>
        <v>60.82</v>
      </c>
      <c r="E431" s="78">
        <f t="shared" si="38"/>
        <v>121.64</v>
      </c>
      <c r="G431">
        <f t="shared" si="39"/>
        <v>2.4</v>
      </c>
      <c r="H431" s="78">
        <f>VLOOKUP(A431,'BASE ARTICLE SAMUEL 25012023 v2'!$A$2:$K$1287,11,FALSE)</f>
        <v>60.820900000000002</v>
      </c>
      <c r="I431" s="78">
        <f t="shared" si="40"/>
        <v>145.97015999999999</v>
      </c>
      <c r="J431">
        <f>VLOOKUP(A431,'BASE ARTICLE SAMUEL 25012023 v2'!$A$2:$H$1287,8,FALSE)</f>
        <v>45.73</v>
      </c>
      <c r="K431">
        <f t="shared" si="41"/>
        <v>109.752</v>
      </c>
      <c r="L431" s="88">
        <f t="shared" si="42"/>
        <v>36.218159999999997</v>
      </c>
      <c r="M431" s="69">
        <f t="shared" si="37"/>
        <v>0.24812030075187969</v>
      </c>
    </row>
    <row r="432" spans="1:13" x14ac:dyDescent="0.25">
      <c r="A432" s="26" t="s">
        <v>3463</v>
      </c>
      <c r="B432" s="26" t="s">
        <v>3464</v>
      </c>
      <c r="C432" s="27">
        <v>3</v>
      </c>
      <c r="D432" s="78">
        <f>VLOOKUP(A432,'BASE ARTICLE SAMUEL 25012023 v1'!$A$2:$K$1287,10,FALSE)</f>
        <v>60.82</v>
      </c>
      <c r="E432" s="78">
        <f t="shared" si="38"/>
        <v>182.46</v>
      </c>
      <c r="G432">
        <f t="shared" si="39"/>
        <v>3.5999999999999996</v>
      </c>
      <c r="H432" s="78">
        <f>VLOOKUP(A432,'BASE ARTICLE SAMUEL 25012023 v2'!$A$2:$K$1287,11,FALSE)</f>
        <v>60.820900000000002</v>
      </c>
      <c r="I432" s="78">
        <f t="shared" si="40"/>
        <v>218.95523999999997</v>
      </c>
      <c r="J432">
        <f>VLOOKUP(A432,'BASE ARTICLE SAMUEL 25012023 v2'!$A$2:$H$1287,8,FALSE)</f>
        <v>45.73</v>
      </c>
      <c r="K432">
        <f t="shared" si="41"/>
        <v>164.62799999999999</v>
      </c>
      <c r="L432" s="88">
        <f t="shared" si="42"/>
        <v>54.327239999999989</v>
      </c>
      <c r="M432" s="69">
        <f t="shared" si="37"/>
        <v>0.24812030075187969</v>
      </c>
    </row>
    <row r="433" spans="1:13" x14ac:dyDescent="0.25">
      <c r="A433" s="24" t="s">
        <v>3465</v>
      </c>
      <c r="B433" s="24" t="s">
        <v>3466</v>
      </c>
      <c r="C433" s="25">
        <v>2</v>
      </c>
      <c r="D433" s="78">
        <f>VLOOKUP(A433,'BASE ARTICLE SAMUEL 25012023 v1'!$A$2:$K$1287,10,FALSE)</f>
        <v>60.82</v>
      </c>
      <c r="E433" s="78">
        <f t="shared" si="38"/>
        <v>121.64</v>
      </c>
      <c r="G433">
        <f t="shared" si="39"/>
        <v>2.4</v>
      </c>
      <c r="H433" s="78">
        <f>VLOOKUP(A433,'BASE ARTICLE SAMUEL 25012023 v2'!$A$2:$K$1287,11,FALSE)</f>
        <v>60.820900000000002</v>
      </c>
      <c r="I433" s="78">
        <f t="shared" si="40"/>
        <v>145.97015999999999</v>
      </c>
      <c r="J433">
        <f>VLOOKUP(A433,'BASE ARTICLE SAMUEL 25012023 v2'!$A$2:$H$1287,8,FALSE)</f>
        <v>45.73</v>
      </c>
      <c r="K433">
        <f t="shared" si="41"/>
        <v>109.752</v>
      </c>
      <c r="L433" s="88">
        <f t="shared" si="42"/>
        <v>36.218159999999997</v>
      </c>
      <c r="M433" s="69">
        <f t="shared" si="37"/>
        <v>0.24812030075187969</v>
      </c>
    </row>
    <row r="434" spans="1:13" x14ac:dyDescent="0.25">
      <c r="A434" s="26" t="s">
        <v>3467</v>
      </c>
      <c r="B434" s="26" t="s">
        <v>3468</v>
      </c>
      <c r="C434" s="27">
        <v>3</v>
      </c>
      <c r="D434" s="78">
        <f>VLOOKUP(A434,'BASE ARTICLE SAMUEL 25012023 v1'!$A$2:$K$1287,10,FALSE)</f>
        <v>60.82</v>
      </c>
      <c r="E434" s="78">
        <f t="shared" si="38"/>
        <v>182.46</v>
      </c>
      <c r="G434">
        <f t="shared" si="39"/>
        <v>3.5999999999999996</v>
      </c>
      <c r="H434" s="78">
        <f>VLOOKUP(A434,'BASE ARTICLE SAMUEL 25012023 v2'!$A$2:$K$1287,11,FALSE)</f>
        <v>60.820900000000002</v>
      </c>
      <c r="I434" s="78">
        <f t="shared" si="40"/>
        <v>218.95523999999997</v>
      </c>
      <c r="J434">
        <f>VLOOKUP(A434,'BASE ARTICLE SAMUEL 25012023 v2'!$A$2:$H$1287,8,FALSE)</f>
        <v>45.73</v>
      </c>
      <c r="K434">
        <f t="shared" si="41"/>
        <v>164.62799999999999</v>
      </c>
      <c r="L434" s="88">
        <f t="shared" si="42"/>
        <v>54.327239999999989</v>
      </c>
      <c r="M434" s="69">
        <f t="shared" si="37"/>
        <v>0.24812030075187969</v>
      </c>
    </row>
    <row r="435" spans="1:13" x14ac:dyDescent="0.25">
      <c r="A435" s="24" t="s">
        <v>3469</v>
      </c>
      <c r="B435" s="24" t="s">
        <v>3470</v>
      </c>
      <c r="C435" s="25">
        <v>1</v>
      </c>
      <c r="D435" s="78">
        <f>VLOOKUP(A435,'BASE ARTICLE SAMUEL 25012023 v1'!$A$2:$K$1287,10,FALSE)</f>
        <v>60.82</v>
      </c>
      <c r="E435" s="78">
        <f t="shared" si="38"/>
        <v>60.82</v>
      </c>
      <c r="G435">
        <f t="shared" si="39"/>
        <v>1.2</v>
      </c>
      <c r="H435" s="78">
        <f>VLOOKUP(A435,'BASE ARTICLE SAMUEL 25012023 v2'!$A$2:$K$1287,11,FALSE)</f>
        <v>60.820900000000002</v>
      </c>
      <c r="I435" s="78">
        <f t="shared" si="40"/>
        <v>72.985079999999996</v>
      </c>
      <c r="J435">
        <f>VLOOKUP(A435,'BASE ARTICLE SAMUEL 25012023 v2'!$A$2:$H$1287,8,FALSE)</f>
        <v>45.73</v>
      </c>
      <c r="K435">
        <f t="shared" si="41"/>
        <v>54.875999999999998</v>
      </c>
      <c r="L435" s="88">
        <f t="shared" si="42"/>
        <v>18.109079999999999</v>
      </c>
      <c r="M435" s="69">
        <f t="shared" si="37"/>
        <v>0.24812030075187969</v>
      </c>
    </row>
    <row r="436" spans="1:13" ht="18" x14ac:dyDescent="0.25">
      <c r="A436" s="26" t="s">
        <v>3471</v>
      </c>
      <c r="B436" s="26" t="s">
        <v>3472</v>
      </c>
      <c r="C436" s="27">
        <v>7</v>
      </c>
      <c r="D436" s="78">
        <f>VLOOKUP(A436,'BASE ARTICLE SAMUEL 25012023 v1'!$A$2:$K$1287,10,FALSE)</f>
        <v>12.24</v>
      </c>
      <c r="E436" s="78">
        <f t="shared" si="38"/>
        <v>85.68</v>
      </c>
      <c r="G436">
        <f t="shared" si="39"/>
        <v>8.4</v>
      </c>
      <c r="H436" s="78">
        <f>VLOOKUP(A436,'BASE ARTICLE SAMUEL 25012023 v2'!$A$2:$K$1287,11,FALSE)</f>
        <v>13.091399999999998</v>
      </c>
      <c r="I436" s="78">
        <f t="shared" si="40"/>
        <v>109.96775999999998</v>
      </c>
      <c r="J436">
        <f>VLOOKUP(A436,'BASE ARTICLE SAMUEL 25012023 v2'!$A$2:$H$1287,8,FALSE)</f>
        <v>3.117</v>
      </c>
      <c r="K436">
        <f t="shared" si="41"/>
        <v>26.1828</v>
      </c>
      <c r="L436" s="88">
        <f t="shared" si="42"/>
        <v>83.784959999999984</v>
      </c>
      <c r="M436" s="69">
        <f t="shared" si="37"/>
        <v>0.76190476190476186</v>
      </c>
    </row>
    <row r="437" spans="1:13" x14ac:dyDescent="0.25">
      <c r="A437" s="24" t="s">
        <v>3473</v>
      </c>
      <c r="B437" s="24" t="s">
        <v>3474</v>
      </c>
      <c r="C437" s="25">
        <v>254</v>
      </c>
      <c r="D437" s="78">
        <f>VLOOKUP(A437,'BASE ARTICLE SAMUEL 25012023 v1'!$A$2:$K$1287,10,FALSE)</f>
        <v>19.059999999999999</v>
      </c>
      <c r="E437" s="78">
        <f t="shared" si="38"/>
        <v>4841.24</v>
      </c>
      <c r="G437">
        <f t="shared" si="39"/>
        <v>304.8</v>
      </c>
      <c r="H437" s="78">
        <f>VLOOKUP(A437,'BASE ARTICLE SAMUEL 25012023 v2'!$A$2:$K$1287,11,FALSE)</f>
        <v>22.862700000000004</v>
      </c>
      <c r="I437" s="78">
        <f t="shared" si="40"/>
        <v>6968.5509600000014</v>
      </c>
      <c r="J437">
        <f>VLOOKUP(A437,'BASE ARTICLE SAMUEL 25012023 v2'!$A$2:$H$1287,8,FALSE)</f>
        <v>5.73</v>
      </c>
      <c r="K437">
        <f t="shared" si="41"/>
        <v>1746.5040000000001</v>
      </c>
      <c r="L437" s="88">
        <f t="shared" si="42"/>
        <v>5222.0469600000015</v>
      </c>
      <c r="M437" s="69">
        <f t="shared" si="37"/>
        <v>0.74937343358395991</v>
      </c>
    </row>
    <row r="438" spans="1:13" ht="18" x14ac:dyDescent="0.25">
      <c r="A438" s="26" t="s">
        <v>3475</v>
      </c>
      <c r="B438" s="26" t="s">
        <v>3476</v>
      </c>
      <c r="C438" s="27">
        <v>60</v>
      </c>
      <c r="D438" s="78">
        <f>VLOOKUP(A438,'BASE ARTICLE SAMUEL 25012023 v1'!$A$2:$K$1287,10,FALSE)</f>
        <v>775.54</v>
      </c>
      <c r="E438" s="78">
        <f t="shared" si="38"/>
        <v>46532.399999999994</v>
      </c>
      <c r="G438">
        <f t="shared" si="39"/>
        <v>72</v>
      </c>
      <c r="H438" s="78">
        <f>VLOOKUP(A438,'BASE ARTICLE SAMUEL 25012023 v2'!$A$2:$K$1287,11,FALSE)</f>
        <v>775.96699999999998</v>
      </c>
      <c r="I438" s="78">
        <f t="shared" si="40"/>
        <v>55869.623999999996</v>
      </c>
      <c r="J438">
        <f>VLOOKUP(A438,'BASE ARTICLE SAMUEL 25012023 v2'!$A$2:$H$1287,8,FALSE)</f>
        <v>561.62</v>
      </c>
      <c r="K438">
        <f t="shared" si="41"/>
        <v>40436.639999999999</v>
      </c>
      <c r="L438" s="88">
        <f t="shared" si="42"/>
        <v>15432.983999999997</v>
      </c>
      <c r="M438" s="69">
        <f t="shared" si="37"/>
        <v>0.27623210780870833</v>
      </c>
    </row>
    <row r="439" spans="1:13" x14ac:dyDescent="0.25">
      <c r="A439" s="24" t="s">
        <v>3477</v>
      </c>
      <c r="B439" s="24" t="s">
        <v>3478</v>
      </c>
      <c r="C439" s="25">
        <v>140</v>
      </c>
      <c r="D439" s="78">
        <f>VLOOKUP(A439,'BASE ARTICLE SAMUEL 25012023 v1'!$A$2:$K$1287,10,FALSE)</f>
        <v>98.77</v>
      </c>
      <c r="E439" s="78">
        <f t="shared" si="38"/>
        <v>13827.8</v>
      </c>
      <c r="G439">
        <f t="shared" si="39"/>
        <v>168</v>
      </c>
      <c r="H439" s="78">
        <f>VLOOKUP(A439,'BASE ARTICLE SAMUEL 25012023 v2'!$A$2:$K$1287,11,FALSE)</f>
        <v>100.59500000000001</v>
      </c>
      <c r="I439" s="78">
        <f t="shared" si="40"/>
        <v>16899.960000000003</v>
      </c>
      <c r="J439">
        <f>VLOOKUP(A439,'BASE ARTICLE SAMUEL 25012023 v2'!$A$2:$H$1287,8,FALSE)</f>
        <v>64.900000000000006</v>
      </c>
      <c r="K439">
        <f t="shared" si="41"/>
        <v>10903.2</v>
      </c>
      <c r="L439" s="88">
        <f t="shared" si="42"/>
        <v>5996.760000000002</v>
      </c>
      <c r="M439" s="69">
        <f t="shared" si="37"/>
        <v>0.35483870967741943</v>
      </c>
    </row>
    <row r="440" spans="1:13" ht="18" x14ac:dyDescent="0.25">
      <c r="A440" s="26" t="s">
        <v>3479</v>
      </c>
      <c r="B440" s="26" t="s">
        <v>3480</v>
      </c>
      <c r="C440" s="27">
        <v>2</v>
      </c>
      <c r="D440" s="78">
        <f>VLOOKUP(A440,'BASE ARTICLE SAMUEL 25012023 v1'!$A$2:$K$1287,10,FALSE)</f>
        <v>114</v>
      </c>
      <c r="E440" s="78">
        <f t="shared" si="38"/>
        <v>228</v>
      </c>
      <c r="G440">
        <f t="shared" si="39"/>
        <v>2.4</v>
      </c>
      <c r="H440" s="78">
        <f>VLOOKUP(A440,'BASE ARTICLE SAMUEL 25012023 v2'!$A$2:$K$1287,11,FALSE)</f>
        <v>114</v>
      </c>
      <c r="I440" s="78">
        <f t="shared" si="40"/>
        <v>273.59999999999997</v>
      </c>
      <c r="J440">
        <f>VLOOKUP(A440,'BASE ARTICLE SAMUEL 25012023 v2'!$A$2:$H$1287,8,FALSE)</f>
        <v>76</v>
      </c>
      <c r="K440">
        <f t="shared" si="41"/>
        <v>182.4</v>
      </c>
      <c r="L440" s="88">
        <f t="shared" si="42"/>
        <v>91.19999999999996</v>
      </c>
      <c r="M440" s="69">
        <f t="shared" si="37"/>
        <v>0.3333333333333332</v>
      </c>
    </row>
    <row r="441" spans="1:13" ht="18" x14ac:dyDescent="0.25">
      <c r="A441" s="24" t="s">
        <v>3481</v>
      </c>
      <c r="B441" s="24" t="s">
        <v>3482</v>
      </c>
      <c r="C441" s="25">
        <v>2</v>
      </c>
      <c r="D441" s="78">
        <f>VLOOKUP(A441,'BASE ARTICLE SAMUEL 25012023 v1'!$A$2:$K$1287,10,FALSE)</f>
        <v>187.5</v>
      </c>
      <c r="E441" s="78">
        <f t="shared" si="38"/>
        <v>375</v>
      </c>
      <c r="G441">
        <f t="shared" si="39"/>
        <v>2.4</v>
      </c>
      <c r="H441" s="78">
        <f>VLOOKUP(A441,'BASE ARTICLE SAMUEL 25012023 v2'!$A$2:$K$1287,11,FALSE)</f>
        <v>187.5</v>
      </c>
      <c r="I441" s="78">
        <f t="shared" si="40"/>
        <v>450</v>
      </c>
      <c r="J441">
        <f>VLOOKUP(A441,'BASE ARTICLE SAMUEL 25012023 v2'!$A$2:$H$1287,8,FALSE)</f>
        <v>125</v>
      </c>
      <c r="K441">
        <f t="shared" si="41"/>
        <v>300</v>
      </c>
      <c r="L441" s="88">
        <f t="shared" si="42"/>
        <v>150</v>
      </c>
      <c r="M441" s="69">
        <f t="shared" si="37"/>
        <v>0.33333333333333331</v>
      </c>
    </row>
    <row r="442" spans="1:13" ht="18" x14ac:dyDescent="0.25">
      <c r="A442" s="26" t="s">
        <v>3483</v>
      </c>
      <c r="B442" s="26" t="s">
        <v>3484</v>
      </c>
      <c r="C442" s="27">
        <v>2</v>
      </c>
      <c r="D442" s="78">
        <f>VLOOKUP(A442,'BASE ARTICLE SAMUEL 25012023 v1'!$A$2:$K$1287,10,FALSE)</f>
        <v>85.5</v>
      </c>
      <c r="E442" s="78">
        <f t="shared" si="38"/>
        <v>171</v>
      </c>
      <c r="G442">
        <f t="shared" si="39"/>
        <v>2.4</v>
      </c>
      <c r="H442" s="78">
        <f>VLOOKUP(A442,'BASE ARTICLE SAMUEL 25012023 v2'!$A$2:$K$1287,11,FALSE)</f>
        <v>85.5</v>
      </c>
      <c r="I442" s="78">
        <f t="shared" si="40"/>
        <v>205.2</v>
      </c>
      <c r="J442">
        <f>VLOOKUP(A442,'BASE ARTICLE SAMUEL 25012023 v2'!$A$2:$H$1287,8,FALSE)</f>
        <v>57</v>
      </c>
      <c r="K442">
        <f t="shared" si="41"/>
        <v>136.79999999999998</v>
      </c>
      <c r="L442" s="88">
        <f t="shared" si="42"/>
        <v>68.400000000000006</v>
      </c>
      <c r="M442" s="69">
        <f t="shared" si="37"/>
        <v>0.33333333333333337</v>
      </c>
    </row>
    <row r="443" spans="1:13" ht="18" x14ac:dyDescent="0.25">
      <c r="A443" s="26" t="s">
        <v>3485</v>
      </c>
      <c r="B443" s="26" t="s">
        <v>3486</v>
      </c>
      <c r="C443" s="27">
        <v>4</v>
      </c>
      <c r="D443" s="78">
        <f>VLOOKUP(A443,'BASE ARTICLE SAMUEL 25012023 v1'!$A$2:$K$1287,10,FALSE)</f>
        <v>103.5</v>
      </c>
      <c r="E443" s="78">
        <f t="shared" si="38"/>
        <v>414</v>
      </c>
      <c r="G443">
        <f t="shared" si="39"/>
        <v>4.8</v>
      </c>
      <c r="H443" s="78">
        <f>VLOOKUP(A443,'BASE ARTICLE SAMUEL 25012023 v2'!$A$2:$K$1287,11,FALSE)</f>
        <v>103.5</v>
      </c>
      <c r="I443" s="78">
        <f t="shared" si="40"/>
        <v>496.79999999999995</v>
      </c>
      <c r="J443">
        <f>VLOOKUP(A443,'BASE ARTICLE SAMUEL 25012023 v2'!$A$2:$H$1287,8,FALSE)</f>
        <v>69</v>
      </c>
      <c r="K443">
        <f t="shared" si="41"/>
        <v>331.2</v>
      </c>
      <c r="L443" s="88">
        <f t="shared" si="42"/>
        <v>165.59999999999997</v>
      </c>
      <c r="M443" s="69">
        <f t="shared" si="37"/>
        <v>0.33333333333333331</v>
      </c>
    </row>
    <row r="444" spans="1:13" x14ac:dyDescent="0.25">
      <c r="A444" s="26" t="s">
        <v>3487</v>
      </c>
      <c r="B444" s="26" t="s">
        <v>3488</v>
      </c>
      <c r="C444" s="27">
        <v>3</v>
      </c>
      <c r="D444" s="78">
        <f>VLOOKUP(A444,'BASE ARTICLE SAMUEL 25012023 v1'!$A$2:$K$1287,10,FALSE)</f>
        <v>56.46</v>
      </c>
      <c r="E444" s="78">
        <f t="shared" si="38"/>
        <v>169.38</v>
      </c>
      <c r="G444">
        <f t="shared" si="39"/>
        <v>3.5999999999999996</v>
      </c>
      <c r="H444" s="78">
        <f>VLOOKUP(A444,'BASE ARTICLE SAMUEL 25012023 v2'!$A$2:$K$1287,11,FALSE)</f>
        <v>56.458500000000008</v>
      </c>
      <c r="I444" s="78">
        <f t="shared" si="40"/>
        <v>203.25060000000002</v>
      </c>
      <c r="J444">
        <f>VLOOKUP(A444,'BASE ARTICLE SAMUEL 25012023 v2'!$A$2:$H$1287,8,FALSE)</f>
        <v>42.45</v>
      </c>
      <c r="K444">
        <f t="shared" si="41"/>
        <v>152.82</v>
      </c>
      <c r="L444" s="88">
        <f t="shared" si="42"/>
        <v>50.430600000000027</v>
      </c>
      <c r="M444" s="69">
        <f t="shared" si="37"/>
        <v>0.2481203007518798</v>
      </c>
    </row>
    <row r="445" spans="1:13" ht="18" x14ac:dyDescent="0.25">
      <c r="A445" s="24" t="s">
        <v>3489</v>
      </c>
      <c r="B445" s="24" t="s">
        <v>3490</v>
      </c>
      <c r="C445" s="25">
        <v>10</v>
      </c>
      <c r="D445" s="78">
        <f>VLOOKUP(A445,'BASE ARTICLE SAMUEL 25012023 v1'!$A$2:$K$1287,10,FALSE)</f>
        <v>19.55</v>
      </c>
      <c r="E445" s="78">
        <f t="shared" si="38"/>
        <v>195.5</v>
      </c>
      <c r="G445">
        <f t="shared" si="39"/>
        <v>12</v>
      </c>
      <c r="H445" s="78">
        <f>VLOOKUP(A445,'BASE ARTICLE SAMUEL 25012023 v2'!$A$2:$K$1287,11,FALSE)</f>
        <v>19.440000000000001</v>
      </c>
      <c r="I445" s="78">
        <f t="shared" si="40"/>
        <v>233.28000000000003</v>
      </c>
      <c r="J445">
        <f>VLOOKUP(A445,'BASE ARTICLE SAMUEL 25012023 v2'!$A$2:$H$1287,8,FALSE)</f>
        <v>12.96</v>
      </c>
      <c r="K445">
        <f t="shared" si="41"/>
        <v>155.52000000000001</v>
      </c>
      <c r="L445" s="88">
        <f t="shared" si="42"/>
        <v>77.760000000000019</v>
      </c>
      <c r="M445" s="69">
        <f t="shared" si="37"/>
        <v>0.33333333333333337</v>
      </c>
    </row>
    <row r="446" spans="1:13" x14ac:dyDescent="0.25">
      <c r="A446" s="26" t="s">
        <v>3491</v>
      </c>
      <c r="B446" s="26" t="s">
        <v>3492</v>
      </c>
      <c r="C446" s="27">
        <v>14</v>
      </c>
      <c r="D446" s="78">
        <f>VLOOKUP(A446,'BASE ARTICLE SAMUEL 25012023 v1'!$A$2:$K$1287,10,FALSE)</f>
        <v>2.5099999999999998</v>
      </c>
      <c r="E446" s="78">
        <f t="shared" si="38"/>
        <v>35.14</v>
      </c>
      <c r="G446">
        <f t="shared" si="39"/>
        <v>16.8</v>
      </c>
      <c r="H446" s="78">
        <f>VLOOKUP(A446,'BASE ARTICLE SAMUEL 25012023 v2'!$A$2:$K$1287,11,FALSE)</f>
        <v>2.5089999999999999</v>
      </c>
      <c r="I446" s="78">
        <f t="shared" si="40"/>
        <v>42.151200000000003</v>
      </c>
      <c r="J446">
        <f>VLOOKUP(A446,'BASE ARTICLE SAMUEL 25012023 v2'!$A$2:$H$1287,8,FALSE)</f>
        <v>1.93</v>
      </c>
      <c r="K446">
        <f t="shared" si="41"/>
        <v>32.423999999999999</v>
      </c>
      <c r="L446" s="88">
        <f t="shared" si="42"/>
        <v>9.7272000000000034</v>
      </c>
      <c r="M446" s="69">
        <f t="shared" ref="M446:M454" si="43">L446/I446</f>
        <v>0.23076923076923084</v>
      </c>
    </row>
    <row r="447" spans="1:13" x14ac:dyDescent="0.25">
      <c r="A447" s="24" t="s">
        <v>3493</v>
      </c>
      <c r="B447" s="24" t="s">
        <v>3494</v>
      </c>
      <c r="C447" s="25">
        <v>8</v>
      </c>
      <c r="D447" s="78">
        <f>VLOOKUP(A447,'BASE ARTICLE SAMUEL 25012023 v1'!$A$2:$K$1287,10,FALSE)</f>
        <v>15.87</v>
      </c>
      <c r="E447" s="78">
        <f t="shared" si="38"/>
        <v>126.96</v>
      </c>
      <c r="G447">
        <f t="shared" si="39"/>
        <v>9.6</v>
      </c>
      <c r="H447" s="78">
        <f>VLOOKUP(A447,'BASE ARTICLE SAMUEL 25012023 v2'!$A$2:$K$1287,11,FALSE)</f>
        <v>15.866900000000001</v>
      </c>
      <c r="I447" s="78">
        <f t="shared" si="40"/>
        <v>152.32223999999999</v>
      </c>
      <c r="J447">
        <f>VLOOKUP(A447,'BASE ARTICLE SAMUEL 25012023 v2'!$A$2:$H$1287,8,FALSE)</f>
        <v>11.93</v>
      </c>
      <c r="K447">
        <f t="shared" si="41"/>
        <v>114.52799999999999</v>
      </c>
      <c r="L447" s="88">
        <f t="shared" si="42"/>
        <v>37.794240000000002</v>
      </c>
      <c r="M447" s="69">
        <f t="shared" si="43"/>
        <v>0.24812030075187971</v>
      </c>
    </row>
    <row r="448" spans="1:13" x14ac:dyDescent="0.25">
      <c r="A448" s="26" t="s">
        <v>3495</v>
      </c>
      <c r="B448" s="26" t="s">
        <v>3496</v>
      </c>
      <c r="C448" s="27">
        <v>6</v>
      </c>
      <c r="D448" s="78">
        <f>VLOOKUP(A448,'BASE ARTICLE SAMUEL 25012023 v1'!$A$2:$K$1287,10,FALSE)</f>
        <v>1.04</v>
      </c>
      <c r="E448" s="78">
        <f t="shared" si="38"/>
        <v>6.24</v>
      </c>
      <c r="G448">
        <f t="shared" si="39"/>
        <v>7.1999999999999993</v>
      </c>
      <c r="H448" s="78">
        <f>VLOOKUP(A448,'BASE ARTICLE SAMUEL 25012023 v2'!$A$2:$K$1287,11,FALSE)</f>
        <v>1.0374999999999999</v>
      </c>
      <c r="I448" s="78">
        <f t="shared" si="40"/>
        <v>7.469999999999998</v>
      </c>
      <c r="J448">
        <f>VLOOKUP(A448,'BASE ARTICLE SAMUEL 25012023 v2'!$A$2:$H$1287,8,FALSE)</f>
        <v>0.83</v>
      </c>
      <c r="K448">
        <f t="shared" si="41"/>
        <v>5.9759999999999991</v>
      </c>
      <c r="L448" s="88">
        <f t="shared" si="42"/>
        <v>1.4939999999999989</v>
      </c>
      <c r="M448" s="69">
        <f t="shared" si="43"/>
        <v>0.1999999999999999</v>
      </c>
    </row>
    <row r="449" spans="1:13" x14ac:dyDescent="0.25">
      <c r="A449" s="24" t="s">
        <v>3497</v>
      </c>
      <c r="B449" s="24" t="s">
        <v>3498</v>
      </c>
      <c r="C449" s="25">
        <v>152</v>
      </c>
      <c r="D449" s="78">
        <f>VLOOKUP(A449,'BASE ARTICLE SAMUEL 25012023 v1'!$A$2:$K$1287,10,FALSE)</f>
        <v>573.52</v>
      </c>
      <c r="E449" s="78">
        <f t="shared" si="38"/>
        <v>87175.039999999994</v>
      </c>
      <c r="G449">
        <f t="shared" si="39"/>
        <v>182.4</v>
      </c>
      <c r="H449" s="78">
        <f>VLOOKUP(A449,'BASE ARTICLE SAMUEL 25012023 v2'!$A$2:$K$1287,11,FALSE)</f>
        <v>576.69375842780005</v>
      </c>
      <c r="I449" s="78">
        <f t="shared" si="40"/>
        <v>105188.94153723073</v>
      </c>
      <c r="J449">
        <f>VLOOKUP(A449,'BASE ARTICLE SAMUEL 25012023 v2'!$A$2:$H$1287,8,FALSE)</f>
        <v>328.59</v>
      </c>
      <c r="K449">
        <f t="shared" si="41"/>
        <v>59934.815999999999</v>
      </c>
      <c r="L449" s="88">
        <f t="shared" si="42"/>
        <v>45254.125537230728</v>
      </c>
      <c r="M449" s="69">
        <f t="shared" si="43"/>
        <v>0.43021751978760447</v>
      </c>
    </row>
    <row r="450" spans="1:13" x14ac:dyDescent="0.25">
      <c r="A450" s="26" t="s">
        <v>3499</v>
      </c>
      <c r="B450" s="26" t="s">
        <v>3500</v>
      </c>
      <c r="C450" s="27">
        <v>14</v>
      </c>
      <c r="D450" s="78">
        <f>VLOOKUP(A450,'BASE ARTICLE SAMUEL 25012023 v1'!$A$2:$K$1287,10,FALSE)</f>
        <v>615.41999999999996</v>
      </c>
      <c r="E450" s="78">
        <f t="shared" ref="E450:E513" si="44">+C450*D450</f>
        <v>8615.8799999999992</v>
      </c>
      <c r="G450">
        <f t="shared" si="39"/>
        <v>16.8</v>
      </c>
      <c r="H450" s="78">
        <f>VLOOKUP(A450,'BASE ARTICLE SAMUEL 25012023 v2'!$A$2:$K$1287,11,FALSE)</f>
        <v>602.55987842779996</v>
      </c>
      <c r="I450" s="78">
        <f t="shared" ref="I450:I513" si="45">+G450*H450</f>
        <v>10123.00595758704</v>
      </c>
      <c r="J450">
        <f>VLOOKUP(A450,'BASE ARTICLE SAMUEL 25012023 v2'!$A$2:$H$1287,8,FALSE)</f>
        <v>339.02800000000002</v>
      </c>
      <c r="K450">
        <f t="shared" ref="K450:K513" si="46">G450*J450</f>
        <v>5695.6704000000009</v>
      </c>
      <c r="L450" s="88">
        <f t="shared" ref="L450:L513" si="47">I450-K450</f>
        <v>4427.3355575870391</v>
      </c>
      <c r="M450" s="69">
        <f t="shared" si="43"/>
        <v>0.43735384293326607</v>
      </c>
    </row>
    <row r="451" spans="1:13" ht="18" x14ac:dyDescent="0.25">
      <c r="A451" s="24" t="s">
        <v>3501</v>
      </c>
      <c r="B451" s="24" t="s">
        <v>3502</v>
      </c>
      <c r="C451" s="25">
        <v>3</v>
      </c>
      <c r="D451" s="78">
        <f>VLOOKUP(A451,'BASE ARTICLE SAMUEL 25012023 v1'!$A$2:$K$1287,10,FALSE)</f>
        <v>1350</v>
      </c>
      <c r="E451" s="78">
        <f t="shared" si="44"/>
        <v>4050</v>
      </c>
      <c r="G451">
        <f t="shared" si="39"/>
        <v>3.5999999999999996</v>
      </c>
      <c r="H451" s="78">
        <f>VLOOKUP(A451,'BASE ARTICLE SAMUEL 25012023 v2'!$A$2:$K$1287,11,FALSE)</f>
        <v>1339.4943684667999</v>
      </c>
      <c r="I451" s="78">
        <f t="shared" si="45"/>
        <v>4822.1797264804791</v>
      </c>
      <c r="J451">
        <f>VLOOKUP(A451,'BASE ARTICLE SAMUEL 25012023 v2'!$A$2:$H$1287,8,FALSE)</f>
        <v>728.73699999999997</v>
      </c>
      <c r="K451">
        <f t="shared" si="46"/>
        <v>2623.4531999999995</v>
      </c>
      <c r="L451" s="88">
        <f t="shared" si="47"/>
        <v>2198.7265264804796</v>
      </c>
      <c r="M451" s="69">
        <f t="shared" si="43"/>
        <v>0.45596113193508953</v>
      </c>
    </row>
    <row r="452" spans="1:13" ht="18" x14ac:dyDescent="0.25">
      <c r="A452" s="26" t="s">
        <v>3503</v>
      </c>
      <c r="B452" s="26" t="s">
        <v>3504</v>
      </c>
      <c r="C452" s="27">
        <v>9</v>
      </c>
      <c r="D452" s="78">
        <f>VLOOKUP(A452,'BASE ARTICLE SAMUEL 25012023 v1'!$A$2:$K$1287,10,FALSE)</f>
        <v>1200</v>
      </c>
      <c r="E452" s="78">
        <f t="shared" si="44"/>
        <v>10800</v>
      </c>
      <c r="G452">
        <f t="shared" si="39"/>
        <v>10.799999999999999</v>
      </c>
      <c r="H452" s="78">
        <f>VLOOKUP(A452,'BASE ARTICLE SAMUEL 25012023 v2'!$A$2:$K$1287,11,FALSE)</f>
        <v>1396.8393684667999</v>
      </c>
      <c r="I452" s="78">
        <f t="shared" si="45"/>
        <v>15085.865179441438</v>
      </c>
      <c r="J452">
        <f>VLOOKUP(A452,'BASE ARTICLE SAMUEL 25012023 v2'!$A$2:$H$1287,8,FALSE)</f>
        <v>766.96699999999998</v>
      </c>
      <c r="K452">
        <f t="shared" si="46"/>
        <v>8283.2435999999998</v>
      </c>
      <c r="L452" s="88">
        <f t="shared" si="47"/>
        <v>6802.6215794414384</v>
      </c>
      <c r="M452" s="69">
        <f t="shared" si="43"/>
        <v>0.45092684433583868</v>
      </c>
    </row>
    <row r="453" spans="1:13" x14ac:dyDescent="0.25">
      <c r="A453" s="24" t="s">
        <v>3505</v>
      </c>
      <c r="B453" s="24" t="s">
        <v>3506</v>
      </c>
      <c r="C453" s="25">
        <v>10</v>
      </c>
      <c r="D453" s="78">
        <f>VLOOKUP(A453,'BASE ARTICLE SAMUEL 25012023 v1'!$A$2:$K$1287,10,FALSE)</f>
        <v>0.67</v>
      </c>
      <c r="E453" s="78">
        <f t="shared" si="44"/>
        <v>6.7</v>
      </c>
      <c r="F453" t="e">
        <f>VLOOKUP(A453,'STEEVE RESTITUTION'!$A$5:$R$576,12,FALSE)</f>
        <v>#N/A</v>
      </c>
      <c r="G453">
        <f t="shared" si="39"/>
        <v>12</v>
      </c>
      <c r="H453" s="78">
        <f>VLOOKUP(A453,'BASE ARTICLE SAMUEL 25012023 v2'!$A$2:$K$1287,11,FALSE)</f>
        <v>0.67</v>
      </c>
      <c r="I453" s="78">
        <f t="shared" si="45"/>
        <v>8.0400000000000009</v>
      </c>
      <c r="J453">
        <f>VLOOKUP(A453,'BASE ARTICLE SAMUEL 25012023 v2'!$A$2:$H$1287,8,FALSE)</f>
        <v>0.5</v>
      </c>
      <c r="K453">
        <f t="shared" si="46"/>
        <v>6</v>
      </c>
      <c r="L453" s="88">
        <f t="shared" si="47"/>
        <v>2.0400000000000009</v>
      </c>
      <c r="M453" s="69">
        <f t="shared" si="43"/>
        <v>0.25373134328358216</v>
      </c>
    </row>
    <row r="454" spans="1:13" x14ac:dyDescent="0.25">
      <c r="A454" s="26" t="s">
        <v>3507</v>
      </c>
      <c r="B454" s="26" t="s">
        <v>3508</v>
      </c>
      <c r="C454" s="27">
        <v>179</v>
      </c>
      <c r="D454" s="78">
        <f>VLOOKUP(A454,'BASE ARTICLE SAMUEL 25012023 v1'!$A$2:$K$1287,10,FALSE)</f>
        <v>1.46</v>
      </c>
      <c r="E454" s="78">
        <f t="shared" si="44"/>
        <v>261.33999999999997</v>
      </c>
      <c r="G454">
        <f t="shared" si="39"/>
        <v>214.79999999999998</v>
      </c>
      <c r="H454" s="78">
        <f>VLOOKUP(A454,'BASE ARTICLE SAMUEL 25012023 v2'!$A$2:$K$1287,11,FALSE)</f>
        <v>1.46</v>
      </c>
      <c r="I454" s="78">
        <f t="shared" si="45"/>
        <v>313.60799999999995</v>
      </c>
      <c r="J454">
        <f>VLOOKUP(A454,'BASE ARTICLE SAMUEL 25012023 v2'!$A$2:$H$1287,8,FALSE)</f>
        <v>0.57999999999999996</v>
      </c>
      <c r="K454">
        <f t="shared" si="46"/>
        <v>124.58399999999997</v>
      </c>
      <c r="L454" s="88">
        <f t="shared" si="47"/>
        <v>189.02399999999997</v>
      </c>
      <c r="M454" s="69">
        <f t="shared" si="43"/>
        <v>0.60273972602739723</v>
      </c>
    </row>
    <row r="455" spans="1:13" x14ac:dyDescent="0.25">
      <c r="A455" s="24" t="s">
        <v>3509</v>
      </c>
      <c r="B455" s="24" t="s">
        <v>3510</v>
      </c>
      <c r="C455" s="25">
        <v>-7</v>
      </c>
      <c r="D455" s="78">
        <f>VLOOKUP(A455,'BASE ARTICLE SAMUEL 25012023 v1'!$A$2:$K$1287,10,FALSE)</f>
        <v>553.91999999999996</v>
      </c>
      <c r="E455" s="78">
        <f t="shared" si="44"/>
        <v>-3877.4399999999996</v>
      </c>
      <c r="F455" t="e">
        <f>VLOOKUP(A455,'STEEVE RESTITUTION'!$A$5:$R$576,12,FALSE)</f>
        <v>#N/A</v>
      </c>
      <c r="H455" s="78">
        <f>VLOOKUP(A455,'BASE ARTICLE SAMUEL 25012023 v2'!$A$2:$K$1287,11,FALSE)</f>
        <v>522.38250000000005</v>
      </c>
      <c r="I455" s="78">
        <f t="shared" si="45"/>
        <v>0</v>
      </c>
      <c r="J455">
        <f>VLOOKUP(A455,'BASE ARTICLE SAMUEL 25012023 v2'!$A$2:$H$1287,8,FALSE)</f>
        <v>386.95</v>
      </c>
      <c r="K455">
        <f t="shared" si="46"/>
        <v>0</v>
      </c>
      <c r="L455" s="88">
        <f t="shared" si="47"/>
        <v>0</v>
      </c>
      <c r="M455" s="69"/>
    </row>
    <row r="456" spans="1:13" x14ac:dyDescent="0.25">
      <c r="A456" s="26" t="s">
        <v>3511</v>
      </c>
      <c r="B456" s="26" t="s">
        <v>3512</v>
      </c>
      <c r="C456" s="27">
        <v>1</v>
      </c>
      <c r="D456" s="78">
        <f>VLOOKUP(A456,'BASE ARTICLE SAMUEL 25012023 v1'!$A$2:$K$1287,10,FALSE)</f>
        <v>756.36</v>
      </c>
      <c r="E456" s="78">
        <f t="shared" si="44"/>
        <v>756.36</v>
      </c>
      <c r="F456" t="e">
        <f>VLOOKUP(A456,'STEEVE RESTITUTION'!$A$5:$R$576,12,FALSE)</f>
        <v>#N/A</v>
      </c>
      <c r="G456">
        <f>C456*1.2</f>
        <v>1.2</v>
      </c>
      <c r="H456" s="78">
        <f>VLOOKUP(A456,'BASE ARTICLE SAMUEL 25012023 v2'!$A$2:$K$1287,11,FALSE)</f>
        <v>713.38049999999998</v>
      </c>
      <c r="I456" s="78">
        <f t="shared" si="45"/>
        <v>856.0566</v>
      </c>
      <c r="J456">
        <f>VLOOKUP(A456,'BASE ARTICLE SAMUEL 25012023 v2'!$A$2:$H$1287,8,FALSE)</f>
        <v>528.42999999999995</v>
      </c>
      <c r="K456">
        <f t="shared" si="46"/>
        <v>634.11599999999987</v>
      </c>
      <c r="L456" s="88">
        <f t="shared" si="47"/>
        <v>221.94060000000013</v>
      </c>
      <c r="M456" s="69">
        <f>L456/I456</f>
        <v>0.25925925925925941</v>
      </c>
    </row>
    <row r="457" spans="1:13" x14ac:dyDescent="0.25">
      <c r="A457" s="24" t="s">
        <v>3513</v>
      </c>
      <c r="B457" s="24" t="s">
        <v>3514</v>
      </c>
      <c r="C457" s="25">
        <v>2</v>
      </c>
      <c r="D457" s="78">
        <f>VLOOKUP(A457,'BASE ARTICLE SAMUEL 25012023 v1'!$A$2:$K$1287,10,FALSE)</f>
        <v>908.22</v>
      </c>
      <c r="E457" s="78">
        <f t="shared" si="44"/>
        <v>1816.44</v>
      </c>
      <c r="F457" t="e">
        <f>VLOOKUP(A457,'STEEVE RESTITUTION'!$A$5:$R$576,12,FALSE)</f>
        <v>#N/A</v>
      </c>
      <c r="G457">
        <f>C457*1.2</f>
        <v>2.4</v>
      </c>
      <c r="H457" s="78">
        <f>VLOOKUP(A457,'BASE ARTICLE SAMUEL 25012023 v2'!$A$2:$K$1287,11,FALSE)</f>
        <v>856.60199999999998</v>
      </c>
      <c r="I457" s="78">
        <f t="shared" si="45"/>
        <v>2055.8447999999999</v>
      </c>
      <c r="J457">
        <f>VLOOKUP(A457,'BASE ARTICLE SAMUEL 25012023 v2'!$A$2:$H$1287,8,FALSE)</f>
        <v>634.52</v>
      </c>
      <c r="K457">
        <f t="shared" si="46"/>
        <v>1522.848</v>
      </c>
      <c r="L457" s="88">
        <f t="shared" si="47"/>
        <v>532.99679999999989</v>
      </c>
      <c r="M457" s="69">
        <f>L457/I457</f>
        <v>0.25925925925925924</v>
      </c>
    </row>
    <row r="458" spans="1:13" x14ac:dyDescent="0.25">
      <c r="A458" s="26" t="s">
        <v>3515</v>
      </c>
      <c r="B458" s="26" t="s">
        <v>3516</v>
      </c>
      <c r="C458" s="27">
        <v>-1</v>
      </c>
      <c r="D458" s="78">
        <f>VLOOKUP(A458,'BASE ARTICLE SAMUEL 25012023 v1'!$A$2:$K$1287,10,FALSE)</f>
        <v>876.32</v>
      </c>
      <c r="E458" s="78">
        <f t="shared" si="44"/>
        <v>-876.32</v>
      </c>
      <c r="F458" t="e">
        <f>VLOOKUP(A458,'STEEVE RESTITUTION'!$A$5:$R$576,12,FALSE)</f>
        <v>#N/A</v>
      </c>
      <c r="H458" s="78">
        <f>VLOOKUP(A458,'BASE ARTICLE SAMUEL 25012023 v2'!$A$2:$K$1287,11,FALSE)</f>
        <v>826.52400000000011</v>
      </c>
      <c r="I458" s="78">
        <f t="shared" si="45"/>
        <v>0</v>
      </c>
      <c r="J458">
        <f>VLOOKUP(A458,'BASE ARTICLE SAMUEL 25012023 v2'!$A$2:$H$1287,8,FALSE)</f>
        <v>612.24</v>
      </c>
      <c r="K458">
        <f t="shared" si="46"/>
        <v>0</v>
      </c>
      <c r="L458" s="88">
        <f t="shared" si="47"/>
        <v>0</v>
      </c>
      <c r="M458" s="69"/>
    </row>
    <row r="459" spans="1:13" ht="18" x14ac:dyDescent="0.25">
      <c r="A459" s="24" t="s">
        <v>3517</v>
      </c>
      <c r="B459" s="24" t="s">
        <v>3518</v>
      </c>
      <c r="C459" s="25">
        <v>13</v>
      </c>
      <c r="D459" s="78">
        <f>VLOOKUP(A459,'BASE ARTICLE SAMUEL 25012023 v1'!$A$2:$K$1287,10,FALSE)</f>
        <v>1017.6</v>
      </c>
      <c r="E459" s="78">
        <f t="shared" si="44"/>
        <v>13228.800000000001</v>
      </c>
      <c r="F459" t="e">
        <f>VLOOKUP(A459,'STEEVE RESTITUTION'!$A$5:$R$576,12,FALSE)</f>
        <v>#N/A</v>
      </c>
      <c r="G459">
        <f t="shared" ref="G459:G490" si="48">C459*1.2</f>
        <v>15.6</v>
      </c>
      <c r="H459" s="78">
        <f>VLOOKUP(A459,'BASE ARTICLE SAMUEL 25012023 v2'!$A$2:$K$1287,11,FALSE)</f>
        <v>987.25665000000015</v>
      </c>
      <c r="I459" s="78">
        <f t="shared" si="45"/>
        <v>15401.203740000003</v>
      </c>
      <c r="J459">
        <f>VLOOKUP(A459,'BASE ARTICLE SAMUEL 25012023 v2'!$A$2:$H$1287,8,FALSE)</f>
        <v>635.14400000000001</v>
      </c>
      <c r="K459">
        <f t="shared" si="46"/>
        <v>9908.2464</v>
      </c>
      <c r="L459" s="88">
        <f t="shared" si="47"/>
        <v>5492.9573400000027</v>
      </c>
      <c r="M459" s="69">
        <f t="shared" ref="M459:M490" si="49">L459/I459</f>
        <v>0.35665766343533883</v>
      </c>
    </row>
    <row r="460" spans="1:13" ht="18" x14ac:dyDescent="0.25">
      <c r="A460" s="26" t="s">
        <v>3519</v>
      </c>
      <c r="B460" s="26" t="s">
        <v>3520</v>
      </c>
      <c r="C460" s="27">
        <v>1</v>
      </c>
      <c r="D460" s="78">
        <f>VLOOKUP(A460,'BASE ARTICLE SAMUEL 25012023 v1'!$A$2:$K$1287,10,FALSE)</f>
        <v>879</v>
      </c>
      <c r="E460" s="78">
        <f t="shared" si="44"/>
        <v>879</v>
      </c>
      <c r="F460" t="e">
        <f>VLOOKUP(A460,'STEEVE RESTITUTION'!$A$5:$R$576,12,FALSE)</f>
        <v>#N/A</v>
      </c>
      <c r="G460">
        <f t="shared" si="48"/>
        <v>1.2</v>
      </c>
      <c r="H460" s="78">
        <f>VLOOKUP(A460,'BASE ARTICLE SAMUEL 25012023 v2'!$A$2:$K$1287,11,FALSE)</f>
        <v>901.27526000000023</v>
      </c>
      <c r="I460" s="78">
        <f t="shared" si="45"/>
        <v>1081.5303120000003</v>
      </c>
      <c r="J460">
        <f>VLOOKUP(A460,'BASE ARTICLE SAMUEL 25012023 v2'!$A$2:$H$1287,8,FALSE)</f>
        <v>530.31799999999998</v>
      </c>
      <c r="K460">
        <f t="shared" si="46"/>
        <v>636.38159999999993</v>
      </c>
      <c r="L460" s="88">
        <f t="shared" si="47"/>
        <v>445.14871200000039</v>
      </c>
      <c r="M460" s="69">
        <f t="shared" si="49"/>
        <v>0.41159152643333424</v>
      </c>
    </row>
    <row r="461" spans="1:13" ht="18" x14ac:dyDescent="0.25">
      <c r="A461" s="24" t="s">
        <v>3521</v>
      </c>
      <c r="B461" s="24" t="s">
        <v>3522</v>
      </c>
      <c r="C461" s="25">
        <v>2</v>
      </c>
      <c r="D461" s="78">
        <f>VLOOKUP(A461,'BASE ARTICLE SAMUEL 25012023 v1'!$A$2:$K$1287,10,FALSE)</f>
        <v>581.63</v>
      </c>
      <c r="E461" s="78">
        <f t="shared" si="44"/>
        <v>1163.26</v>
      </c>
      <c r="F461" t="e">
        <f>VLOOKUP(A461,'STEEVE RESTITUTION'!$A$5:$R$576,12,FALSE)</f>
        <v>#N/A</v>
      </c>
      <c r="G461">
        <f t="shared" si="48"/>
        <v>2.4</v>
      </c>
      <c r="H461" s="78">
        <f>VLOOKUP(A461,'BASE ARTICLE SAMUEL 25012023 v2'!$A$2:$K$1287,11,FALSE)</f>
        <v>583.53337999082009</v>
      </c>
      <c r="I461" s="78">
        <f t="shared" si="45"/>
        <v>1400.4801119779681</v>
      </c>
      <c r="J461">
        <f>VLOOKUP(A461,'BASE ARTICLE SAMUEL 25012023 v2'!$A$2:$H$1287,8,FALSE)</f>
        <v>345.29300000000006</v>
      </c>
      <c r="K461">
        <f t="shared" si="46"/>
        <v>828.70320000000015</v>
      </c>
      <c r="L461" s="88">
        <f t="shared" si="47"/>
        <v>571.77691197796798</v>
      </c>
      <c r="M461" s="69">
        <f t="shared" si="49"/>
        <v>0.40827206833406499</v>
      </c>
    </row>
    <row r="462" spans="1:13" ht="18" x14ac:dyDescent="0.25">
      <c r="A462" s="26" t="s">
        <v>3523</v>
      </c>
      <c r="B462" s="26" t="s">
        <v>3524</v>
      </c>
      <c r="C462" s="27">
        <v>1</v>
      </c>
      <c r="D462" s="78">
        <f>VLOOKUP(A462,'BASE ARTICLE SAMUEL 25012023 v1'!$A$2:$K$1287,10,FALSE)</f>
        <v>1040.5999999999999</v>
      </c>
      <c r="E462" s="78">
        <f t="shared" si="44"/>
        <v>1040.5999999999999</v>
      </c>
      <c r="F462" t="e">
        <f>VLOOKUP(A462,'STEEVE RESTITUTION'!$A$5:$R$576,12,FALSE)</f>
        <v>#N/A</v>
      </c>
      <c r="G462">
        <f t="shared" si="48"/>
        <v>1.2</v>
      </c>
      <c r="H462" s="78">
        <f>VLOOKUP(A462,'BASE ARTICLE SAMUEL 25012023 v2'!$A$2:$K$1287,11,FALSE)</f>
        <v>944.92821001200002</v>
      </c>
      <c r="I462" s="78">
        <f t="shared" si="45"/>
        <v>1133.9138520143999</v>
      </c>
      <c r="J462">
        <f>VLOOKUP(A462,'BASE ARTICLE SAMUEL 25012023 v2'!$A$2:$H$1287,8,FALSE)</f>
        <v>551.05700000000002</v>
      </c>
      <c r="K462">
        <f t="shared" si="46"/>
        <v>661.26840000000004</v>
      </c>
      <c r="L462" s="88">
        <f t="shared" si="47"/>
        <v>472.64545201439989</v>
      </c>
      <c r="M462" s="69">
        <f t="shared" si="49"/>
        <v>0.41682659681310397</v>
      </c>
    </row>
    <row r="463" spans="1:13" x14ac:dyDescent="0.25">
      <c r="A463" s="24" t="s">
        <v>3525</v>
      </c>
      <c r="B463" s="24" t="s">
        <v>3526</v>
      </c>
      <c r="C463" s="25">
        <v>9</v>
      </c>
      <c r="D463" s="78">
        <f>VLOOKUP(A463,'BASE ARTICLE SAMUEL 25012023 v1'!$A$2:$K$1287,10,FALSE)</f>
        <v>1078.8499999999999</v>
      </c>
      <c r="E463" s="78">
        <f t="shared" si="44"/>
        <v>9709.65</v>
      </c>
      <c r="G463">
        <f t="shared" si="48"/>
        <v>10.799999999999999</v>
      </c>
      <c r="H463" s="78">
        <f>VLOOKUP(A463,'BASE ARTICLE SAMUEL 25012023 v2'!$A$2:$K$1287,11,FALSE)</f>
        <v>1078.8499999999999</v>
      </c>
      <c r="I463" s="78">
        <f t="shared" si="45"/>
        <v>11651.579999999998</v>
      </c>
      <c r="J463">
        <f>VLOOKUP(A463,'BASE ARTICLE SAMUEL 25012023 v2'!$A$2:$H$1287,8,FALSE)</f>
        <v>681.24200000000019</v>
      </c>
      <c r="K463">
        <f t="shared" si="46"/>
        <v>7357.4136000000017</v>
      </c>
      <c r="L463" s="88">
        <f t="shared" si="47"/>
        <v>4294.1663999999964</v>
      </c>
      <c r="M463" s="69">
        <f t="shared" si="49"/>
        <v>0.36854799091625318</v>
      </c>
    </row>
    <row r="464" spans="1:13" ht="18" x14ac:dyDescent="0.25">
      <c r="A464" s="26" t="s">
        <v>3527</v>
      </c>
      <c r="B464" s="26" t="s">
        <v>3528</v>
      </c>
      <c r="C464" s="27">
        <v>11</v>
      </c>
      <c r="D464" s="78">
        <f>VLOOKUP(A464,'BASE ARTICLE SAMUEL 25012023 v1'!$A$2:$K$1287,10,FALSE)</f>
        <v>1210.97</v>
      </c>
      <c r="E464" s="78">
        <f t="shared" si="44"/>
        <v>13320.67</v>
      </c>
      <c r="G464">
        <f t="shared" si="48"/>
        <v>13.2</v>
      </c>
      <c r="H464" s="78">
        <f>VLOOKUP(A464,'BASE ARTICLE SAMUEL 25012023 v2'!$A$2:$K$1287,11,FALSE)</f>
        <v>1210.97</v>
      </c>
      <c r="I464" s="78">
        <f t="shared" si="45"/>
        <v>15984.804</v>
      </c>
      <c r="J464">
        <f>VLOOKUP(A464,'BASE ARTICLE SAMUEL 25012023 v2'!$A$2:$H$1287,8,FALSE)</f>
        <v>792.99300000000005</v>
      </c>
      <c r="K464">
        <f t="shared" si="46"/>
        <v>10467.507600000001</v>
      </c>
      <c r="L464" s="88">
        <f t="shared" si="47"/>
        <v>5517.2963999999993</v>
      </c>
      <c r="M464" s="69">
        <f t="shared" si="49"/>
        <v>0.34515883960791754</v>
      </c>
    </row>
    <row r="465" spans="1:13" x14ac:dyDescent="0.25">
      <c r="A465" s="24" t="s">
        <v>3529</v>
      </c>
      <c r="B465" s="24" t="s">
        <v>3530</v>
      </c>
      <c r="C465" s="25">
        <v>2</v>
      </c>
      <c r="D465" s="78">
        <f>VLOOKUP(A465,'BASE ARTICLE SAMUEL 25012023 v1'!$A$2:$K$1287,10,FALSE)</f>
        <v>1108.8499999999999</v>
      </c>
      <c r="E465" s="78">
        <f t="shared" si="44"/>
        <v>2217.6999999999998</v>
      </c>
      <c r="G465">
        <f t="shared" si="48"/>
        <v>2.4</v>
      </c>
      <c r="H465" s="78">
        <f>VLOOKUP(A465,'BASE ARTICLE SAMUEL 25012023 v2'!$A$2:$K$1287,11,FALSE)</f>
        <v>1108.8499999999999</v>
      </c>
      <c r="I465" s="78">
        <f t="shared" si="45"/>
        <v>2661.24</v>
      </c>
      <c r="J465">
        <f>VLOOKUP(A465,'BASE ARTICLE SAMUEL 25012023 v2'!$A$2:$H$1287,8,FALSE)</f>
        <v>701.24200000000019</v>
      </c>
      <c r="K465">
        <f t="shared" si="46"/>
        <v>1682.9808000000005</v>
      </c>
      <c r="L465" s="88">
        <f t="shared" si="47"/>
        <v>978.25919999999928</v>
      </c>
      <c r="M465" s="69">
        <f t="shared" si="49"/>
        <v>0.36759525634666523</v>
      </c>
    </row>
    <row r="466" spans="1:13" ht="18" x14ac:dyDescent="0.25">
      <c r="A466" s="26" t="s">
        <v>3531</v>
      </c>
      <c r="B466" s="26" t="s">
        <v>3532</v>
      </c>
      <c r="C466" s="27">
        <v>5</v>
      </c>
      <c r="D466" s="78">
        <f>VLOOKUP(A466,'BASE ARTICLE SAMUEL 25012023 v1'!$A$2:$K$1287,10,FALSE)</f>
        <v>1240.22</v>
      </c>
      <c r="E466" s="78">
        <f t="shared" si="44"/>
        <v>6201.1</v>
      </c>
      <c r="G466">
        <f t="shared" si="48"/>
        <v>6</v>
      </c>
      <c r="H466" s="78">
        <f>VLOOKUP(A466,'BASE ARTICLE SAMUEL 25012023 v2'!$A$2:$K$1287,11,FALSE)</f>
        <v>1240.22</v>
      </c>
      <c r="I466" s="78">
        <f t="shared" si="45"/>
        <v>7441.32</v>
      </c>
      <c r="J466">
        <f>VLOOKUP(A466,'BASE ARTICLE SAMUEL 25012023 v2'!$A$2:$H$1287,8,FALSE)</f>
        <v>816.17300000000012</v>
      </c>
      <c r="K466">
        <f t="shared" si="46"/>
        <v>4897.0380000000005</v>
      </c>
      <c r="L466" s="88">
        <f t="shared" si="47"/>
        <v>2544.2819999999992</v>
      </c>
      <c r="M466" s="69">
        <f t="shared" si="49"/>
        <v>0.34191272516166477</v>
      </c>
    </row>
    <row r="467" spans="1:13" x14ac:dyDescent="0.25">
      <c r="A467" s="24" t="s">
        <v>3533</v>
      </c>
      <c r="B467" s="24" t="s">
        <v>3534</v>
      </c>
      <c r="C467" s="25">
        <v>226</v>
      </c>
      <c r="D467" s="78">
        <f>VLOOKUP(A467,'BASE ARTICLE SAMUEL 25012023 v1'!$A$2:$K$1287,10,FALSE)</f>
        <v>1025</v>
      </c>
      <c r="E467" s="78">
        <f t="shared" si="44"/>
        <v>231650</v>
      </c>
      <c r="G467">
        <f t="shared" si="48"/>
        <v>271.2</v>
      </c>
      <c r="H467" s="78">
        <f>VLOOKUP(A467,'BASE ARTICLE SAMUEL 25012023 v2'!$A$2:$K$1287,11,FALSE)</f>
        <v>1040.5999999999999</v>
      </c>
      <c r="I467" s="78">
        <f t="shared" si="45"/>
        <v>282210.71999999997</v>
      </c>
      <c r="J467">
        <f>VLOOKUP(A467,'BASE ARTICLE SAMUEL 25012023 v2'!$A$2:$H$1287,8,FALSE)</f>
        <v>653.24200000000019</v>
      </c>
      <c r="K467">
        <f t="shared" si="46"/>
        <v>177159.23040000003</v>
      </c>
      <c r="L467" s="88">
        <f t="shared" si="47"/>
        <v>105051.48959999994</v>
      </c>
      <c r="M467" s="69">
        <f t="shared" si="49"/>
        <v>0.37224485873534485</v>
      </c>
    </row>
    <row r="468" spans="1:13" ht="18" x14ac:dyDescent="0.25">
      <c r="A468" s="26" t="s">
        <v>3535</v>
      </c>
      <c r="B468" s="26" t="s">
        <v>3536</v>
      </c>
      <c r="C468" s="27">
        <v>292</v>
      </c>
      <c r="D468" s="78">
        <f>VLOOKUP(A468,'BASE ARTICLE SAMUEL 25012023 v1'!$A$2:$K$1287,10,FALSE)</f>
        <v>1170.05</v>
      </c>
      <c r="E468" s="78">
        <f t="shared" si="44"/>
        <v>341654.6</v>
      </c>
      <c r="G468">
        <f t="shared" si="48"/>
        <v>350.4</v>
      </c>
      <c r="H468" s="78">
        <f>VLOOKUP(A468,'BASE ARTICLE SAMUEL 25012023 v2'!$A$2:$K$1287,11,FALSE)</f>
        <v>1170.05</v>
      </c>
      <c r="I468" s="78">
        <f t="shared" si="45"/>
        <v>409985.51999999996</v>
      </c>
      <c r="J468">
        <f>VLOOKUP(A468,'BASE ARTICLE SAMUEL 25012023 v2'!$A$2:$H$1287,8,FALSE)</f>
        <v>768.17300000000012</v>
      </c>
      <c r="K468">
        <f t="shared" si="46"/>
        <v>269167.81920000003</v>
      </c>
      <c r="L468" s="88">
        <f t="shared" si="47"/>
        <v>140817.70079999993</v>
      </c>
      <c r="M468" s="69">
        <f t="shared" si="49"/>
        <v>0.34346993718217156</v>
      </c>
    </row>
    <row r="469" spans="1:13" ht="18" x14ac:dyDescent="0.25">
      <c r="A469" s="24" t="s">
        <v>3537</v>
      </c>
      <c r="B469" s="24" t="s">
        <v>3538</v>
      </c>
      <c r="C469" s="25">
        <v>1</v>
      </c>
      <c r="D469" s="78">
        <f>VLOOKUP(A469,'BASE ARTICLE SAMUEL 25012023 v1'!$A$2:$K$1287,10,FALSE)</f>
        <v>799</v>
      </c>
      <c r="E469" s="78">
        <f t="shared" si="44"/>
        <v>799</v>
      </c>
      <c r="F469" t="e">
        <f>VLOOKUP(A469,'STEEVE RESTITUTION'!$A$5:$R$576,12,FALSE)</f>
        <v>#N/A</v>
      </c>
      <c r="G469">
        <f t="shared" si="48"/>
        <v>1.2</v>
      </c>
      <c r="H469" s="78">
        <f>VLOOKUP(A469,'BASE ARTICLE SAMUEL 25012023 v2'!$A$2:$K$1287,11,FALSE)</f>
        <v>811.28450999682013</v>
      </c>
      <c r="I469" s="78">
        <f t="shared" si="45"/>
        <v>973.54141199618414</v>
      </c>
      <c r="J469">
        <f>VLOOKUP(A469,'BASE ARTICLE SAMUEL 25012023 v2'!$A$2:$H$1287,8,FALSE)</f>
        <v>482.50700000000012</v>
      </c>
      <c r="K469">
        <f t="shared" si="46"/>
        <v>579.00840000000017</v>
      </c>
      <c r="L469" s="88">
        <f t="shared" si="47"/>
        <v>394.53301199618397</v>
      </c>
      <c r="M469" s="69">
        <f t="shared" si="49"/>
        <v>0.40525550031530694</v>
      </c>
    </row>
    <row r="470" spans="1:13" ht="18" x14ac:dyDescent="0.25">
      <c r="A470" s="26" t="s">
        <v>3539</v>
      </c>
      <c r="B470" s="26" t="s">
        <v>3540</v>
      </c>
      <c r="C470" s="27">
        <v>5</v>
      </c>
      <c r="D470" s="78">
        <f>VLOOKUP(A470,'BASE ARTICLE SAMUEL 25012023 v1'!$A$2:$K$1287,10,FALSE)</f>
        <v>623.55999999999995</v>
      </c>
      <c r="E470" s="78">
        <f t="shared" si="44"/>
        <v>3117.7999999999997</v>
      </c>
      <c r="F470" t="e">
        <f>VLOOKUP(A470,'STEEVE RESTITUTION'!$A$5:$R$576,12,FALSE)</f>
        <v>#N/A</v>
      </c>
      <c r="G470">
        <f t="shared" si="48"/>
        <v>6</v>
      </c>
      <c r="H470" s="78">
        <f>VLOOKUP(A470,'BASE ARTICLE SAMUEL 25012023 v2'!$A$2:$K$1287,11,FALSE)</f>
        <v>635.90497999082004</v>
      </c>
      <c r="I470" s="78">
        <f t="shared" si="45"/>
        <v>3815.4298799449202</v>
      </c>
      <c r="J470">
        <f>VLOOKUP(A470,'BASE ARTICLE SAMUEL 25012023 v2'!$A$2:$H$1287,8,FALSE)</f>
        <v>386.16300000000001</v>
      </c>
      <c r="K470">
        <f t="shared" si="46"/>
        <v>2316.9780000000001</v>
      </c>
      <c r="L470" s="88">
        <f t="shared" si="47"/>
        <v>1498.4518799449202</v>
      </c>
      <c r="M470" s="69">
        <f t="shared" si="49"/>
        <v>0.3927347447324997</v>
      </c>
    </row>
    <row r="471" spans="1:13" x14ac:dyDescent="0.25">
      <c r="A471" s="24" t="s">
        <v>3541</v>
      </c>
      <c r="B471" s="24" t="s">
        <v>3542</v>
      </c>
      <c r="C471" s="25">
        <v>5</v>
      </c>
      <c r="D471" s="78">
        <f>VLOOKUP(A471,'BASE ARTICLE SAMUEL 25012023 v1'!$A$2:$K$1287,10,FALSE)</f>
        <v>1131.94</v>
      </c>
      <c r="E471" s="78">
        <f t="shared" si="44"/>
        <v>5659.7000000000007</v>
      </c>
      <c r="G471">
        <f t="shared" si="48"/>
        <v>6</v>
      </c>
      <c r="H471" s="78">
        <f>VLOOKUP(A471,'BASE ARTICLE SAMUEL 25012023 v2'!$A$2:$K$1287,11,FALSE)</f>
        <v>1131.94</v>
      </c>
      <c r="I471" s="78">
        <f t="shared" si="45"/>
        <v>6791.64</v>
      </c>
      <c r="J471">
        <f>VLOOKUP(A471,'BASE ARTICLE SAMUEL 25012023 v2'!$A$2:$H$1287,8,FALSE)</f>
        <v>720.93200000000013</v>
      </c>
      <c r="K471">
        <f t="shared" si="46"/>
        <v>4325.5920000000006</v>
      </c>
      <c r="L471" s="88">
        <f t="shared" si="47"/>
        <v>2466.0479999999998</v>
      </c>
      <c r="M471" s="69">
        <f t="shared" si="49"/>
        <v>0.36310051769528418</v>
      </c>
    </row>
    <row r="472" spans="1:13" ht="18" x14ac:dyDescent="0.25">
      <c r="A472" s="26" t="s">
        <v>3543</v>
      </c>
      <c r="B472" s="26" t="s">
        <v>3544</v>
      </c>
      <c r="C472" s="27">
        <v>18</v>
      </c>
      <c r="D472" s="78">
        <f>VLOOKUP(A472,'BASE ARTICLE SAMUEL 25012023 v1'!$A$2:$K$1287,10,FALSE)</f>
        <v>1249.56</v>
      </c>
      <c r="E472" s="78">
        <f t="shared" si="44"/>
        <v>22492.079999999998</v>
      </c>
      <c r="G472">
        <f t="shared" si="48"/>
        <v>21.599999999999998</v>
      </c>
      <c r="H472" s="78">
        <f>VLOOKUP(A472,'BASE ARTICLE SAMUEL 25012023 v2'!$A$2:$K$1287,11,FALSE)</f>
        <v>1249.56</v>
      </c>
      <c r="I472" s="78">
        <f t="shared" si="45"/>
        <v>26990.495999999996</v>
      </c>
      <c r="J472">
        <f>VLOOKUP(A472,'BASE ARTICLE SAMUEL 25012023 v2'!$A$2:$H$1287,8,FALSE)</f>
        <v>834.31299999999999</v>
      </c>
      <c r="K472">
        <f t="shared" si="46"/>
        <v>18021.160799999998</v>
      </c>
      <c r="L472" s="88">
        <f t="shared" si="47"/>
        <v>8969.3351999999977</v>
      </c>
      <c r="M472" s="69">
        <f t="shared" si="49"/>
        <v>0.33231457473030501</v>
      </c>
    </row>
    <row r="473" spans="1:13" x14ac:dyDescent="0.25">
      <c r="A473" s="24" t="s">
        <v>3545</v>
      </c>
      <c r="B473" s="24" t="s">
        <v>3546</v>
      </c>
      <c r="C473" s="25">
        <v>1</v>
      </c>
      <c r="D473" s="78">
        <f>VLOOKUP(A473,'BASE ARTICLE SAMUEL 25012023 v1'!$A$2:$K$1287,10,FALSE)</f>
        <v>1161.94</v>
      </c>
      <c r="E473" s="78">
        <f t="shared" si="44"/>
        <v>1161.94</v>
      </c>
      <c r="G473">
        <f t="shared" si="48"/>
        <v>1.2</v>
      </c>
      <c r="H473" s="78">
        <f>VLOOKUP(A473,'BASE ARTICLE SAMUEL 25012023 v2'!$A$2:$K$1287,11,FALSE)</f>
        <v>1161.94</v>
      </c>
      <c r="I473" s="78">
        <f t="shared" si="45"/>
        <v>1394.328</v>
      </c>
      <c r="J473">
        <f>VLOOKUP(A473,'BASE ARTICLE SAMUEL 25012023 v2'!$A$2:$H$1287,8,FALSE)</f>
        <v>740.93200000000013</v>
      </c>
      <c r="K473">
        <f t="shared" si="46"/>
        <v>889.11840000000018</v>
      </c>
      <c r="L473" s="88">
        <f t="shared" si="47"/>
        <v>505.2095999999998</v>
      </c>
      <c r="M473" s="69">
        <f t="shared" si="49"/>
        <v>0.36233196206344548</v>
      </c>
    </row>
    <row r="474" spans="1:13" ht="18" x14ac:dyDescent="0.25">
      <c r="A474" s="26" t="s">
        <v>3547</v>
      </c>
      <c r="B474" s="26" t="s">
        <v>3548</v>
      </c>
      <c r="C474" s="27">
        <v>9</v>
      </c>
      <c r="D474" s="78">
        <f>VLOOKUP(A474,'BASE ARTICLE SAMUEL 25012023 v1'!$A$2:$K$1287,10,FALSE)</f>
        <v>1279.56</v>
      </c>
      <c r="E474" s="78">
        <f t="shared" si="44"/>
        <v>11516.039999999999</v>
      </c>
      <c r="G474">
        <f t="shared" si="48"/>
        <v>10.799999999999999</v>
      </c>
      <c r="H474" s="78">
        <f>VLOOKUP(A474,'BASE ARTICLE SAMUEL 25012023 v2'!$A$2:$K$1287,11,FALSE)</f>
        <v>1279.56</v>
      </c>
      <c r="I474" s="78">
        <f t="shared" si="45"/>
        <v>13819.247999999998</v>
      </c>
      <c r="J474">
        <f>VLOOKUP(A474,'BASE ARTICLE SAMUEL 25012023 v2'!$A$2:$H$1287,8,FALSE)</f>
        <v>854.31299999999999</v>
      </c>
      <c r="K474">
        <f t="shared" si="46"/>
        <v>9226.5803999999989</v>
      </c>
      <c r="L474" s="88">
        <f t="shared" si="47"/>
        <v>4592.6675999999989</v>
      </c>
      <c r="M474" s="69">
        <f t="shared" si="49"/>
        <v>0.33233846009565787</v>
      </c>
    </row>
    <row r="475" spans="1:13" x14ac:dyDescent="0.25">
      <c r="A475" s="24" t="s">
        <v>3549</v>
      </c>
      <c r="B475" s="24" t="s">
        <v>3550</v>
      </c>
      <c r="C475" s="25">
        <v>78</v>
      </c>
      <c r="D475" s="78">
        <f>VLOOKUP(A475,'BASE ARTICLE SAMUEL 25012023 v1'!$A$2:$K$1287,10,FALSE)</f>
        <v>1089.19</v>
      </c>
      <c r="E475" s="78">
        <f t="shared" si="44"/>
        <v>84956.82</v>
      </c>
      <c r="G475">
        <f t="shared" si="48"/>
        <v>93.6</v>
      </c>
      <c r="H475" s="78">
        <f>VLOOKUP(A475,'BASE ARTICLE SAMUEL 25012023 v2'!$A$2:$K$1287,11,FALSE)</f>
        <v>1089.19</v>
      </c>
      <c r="I475" s="78">
        <f t="shared" si="45"/>
        <v>101948.18399999999</v>
      </c>
      <c r="J475">
        <f>VLOOKUP(A475,'BASE ARTICLE SAMUEL 25012023 v2'!$A$2:$H$1287,8,FALSE)</f>
        <v>692.93200000000002</v>
      </c>
      <c r="K475">
        <f t="shared" si="46"/>
        <v>64858.4352</v>
      </c>
      <c r="L475" s="88">
        <f t="shared" si="47"/>
        <v>37089.748799999994</v>
      </c>
      <c r="M475" s="69">
        <f t="shared" si="49"/>
        <v>0.36380980361553078</v>
      </c>
    </row>
    <row r="476" spans="1:13" ht="18" x14ac:dyDescent="0.25">
      <c r="A476" s="26" t="s">
        <v>3551</v>
      </c>
      <c r="B476" s="26" t="s">
        <v>3552</v>
      </c>
      <c r="C476" s="27">
        <v>257</v>
      </c>
      <c r="D476" s="78">
        <f>VLOOKUP(A476,'BASE ARTICLE SAMUEL 25012023 v1'!$A$2:$K$1287,10,FALSE)</f>
        <v>1216.55</v>
      </c>
      <c r="E476" s="78">
        <f t="shared" si="44"/>
        <v>312653.34999999998</v>
      </c>
      <c r="G476">
        <f t="shared" si="48"/>
        <v>308.39999999999998</v>
      </c>
      <c r="H476" s="78">
        <f>VLOOKUP(A476,'BASE ARTICLE SAMUEL 25012023 v2'!$A$2:$K$1287,11,FALSE)</f>
        <v>1216.55</v>
      </c>
      <c r="I476" s="78">
        <f t="shared" si="45"/>
        <v>375184.01999999996</v>
      </c>
      <c r="J476">
        <f>VLOOKUP(A476,'BASE ARTICLE SAMUEL 25012023 v2'!$A$2:$H$1287,8,FALSE)</f>
        <v>814.84500000000014</v>
      </c>
      <c r="K476">
        <f t="shared" si="46"/>
        <v>251298.19800000003</v>
      </c>
      <c r="L476" s="88">
        <f t="shared" si="47"/>
        <v>123885.82199999993</v>
      </c>
      <c r="M476" s="69">
        <f t="shared" si="49"/>
        <v>0.33020015617935949</v>
      </c>
    </row>
    <row r="477" spans="1:13" ht="18" x14ac:dyDescent="0.25">
      <c r="A477" s="24" t="s">
        <v>3553</v>
      </c>
      <c r="B477" s="24" t="s">
        <v>3554</v>
      </c>
      <c r="C477" s="25">
        <v>6</v>
      </c>
      <c r="D477" s="78">
        <f>VLOOKUP(A477,'BASE ARTICLE SAMUEL 25012023 v1'!$A$2:$K$1287,10,FALSE)</f>
        <v>760.16</v>
      </c>
      <c r="E477" s="78">
        <f t="shared" si="44"/>
        <v>4560.96</v>
      </c>
      <c r="F477" t="e">
        <f>VLOOKUP(A477,'STEEVE RESTITUTION'!$A$5:$R$576,12,FALSE)</f>
        <v>#N/A</v>
      </c>
      <c r="G477">
        <f t="shared" si="48"/>
        <v>7.1999999999999993</v>
      </c>
      <c r="H477" s="78">
        <f>VLOOKUP(A477,'BASE ARTICLE SAMUEL 25012023 v2'!$A$2:$K$1287,11,FALSE)</f>
        <v>784.24483002982015</v>
      </c>
      <c r="I477" s="78">
        <f t="shared" si="45"/>
        <v>5646.5627762147042</v>
      </c>
      <c r="J477">
        <f>VLOOKUP(A477,'BASE ARTICLE SAMUEL 25012023 v2'!$A$2:$H$1287,8,FALSE)</f>
        <v>453.99600000000004</v>
      </c>
      <c r="K477">
        <f t="shared" si="46"/>
        <v>3268.7712000000001</v>
      </c>
      <c r="L477" s="88">
        <f t="shared" si="47"/>
        <v>2377.791576214704</v>
      </c>
      <c r="M477" s="69">
        <f t="shared" si="49"/>
        <v>0.42110424880615749</v>
      </c>
    </row>
    <row r="478" spans="1:13" ht="18" x14ac:dyDescent="0.25">
      <c r="A478" s="26" t="s">
        <v>3555</v>
      </c>
      <c r="B478" s="26" t="s">
        <v>3556</v>
      </c>
      <c r="C478" s="27">
        <v>8</v>
      </c>
      <c r="D478" s="78">
        <f>VLOOKUP(A478,'BASE ARTICLE SAMUEL 25012023 v1'!$A$2:$K$1287,10,FALSE)</f>
        <v>1453.48</v>
      </c>
      <c r="E478" s="78">
        <f t="shared" si="44"/>
        <v>11627.84</v>
      </c>
      <c r="G478">
        <f t="shared" si="48"/>
        <v>9.6</v>
      </c>
      <c r="H478" s="78">
        <f>VLOOKUP(A478,'BASE ARTICLE SAMUEL 25012023 v2'!$A$2:$K$1287,11,FALSE)</f>
        <v>1453.48</v>
      </c>
      <c r="I478" s="78">
        <f t="shared" si="45"/>
        <v>13953.407999999999</v>
      </c>
      <c r="J478">
        <f>VLOOKUP(A478,'BASE ARTICLE SAMUEL 25012023 v2'!$A$2:$H$1287,8,FALSE)</f>
        <v>921.18200000000002</v>
      </c>
      <c r="K478">
        <f t="shared" si="46"/>
        <v>8843.3472000000002</v>
      </c>
      <c r="L478" s="88">
        <f t="shared" si="47"/>
        <v>5110.0607999999993</v>
      </c>
      <c r="M478" s="69">
        <f t="shared" si="49"/>
        <v>0.36622313344524859</v>
      </c>
    </row>
    <row r="479" spans="1:13" ht="18" x14ac:dyDescent="0.25">
      <c r="A479" s="24" t="s">
        <v>3557</v>
      </c>
      <c r="B479" s="24" t="s">
        <v>3558</v>
      </c>
      <c r="C479" s="25">
        <v>3</v>
      </c>
      <c r="D479" s="78">
        <f>VLOOKUP(A479,'BASE ARTICLE SAMUEL 25012023 v1'!$A$2:$K$1287,10,FALSE)</f>
        <v>1468.51</v>
      </c>
      <c r="E479" s="78">
        <f t="shared" si="44"/>
        <v>4405.53</v>
      </c>
      <c r="G479">
        <f t="shared" si="48"/>
        <v>3.5999999999999996</v>
      </c>
      <c r="H479" s="78">
        <f>VLOOKUP(A479,'BASE ARTICLE SAMUEL 25012023 v2'!$A$2:$K$1287,11,FALSE)</f>
        <v>1468.51</v>
      </c>
      <c r="I479" s="78">
        <f t="shared" si="45"/>
        <v>5286.6359999999995</v>
      </c>
      <c r="J479">
        <f>VLOOKUP(A479,'BASE ARTICLE SAMUEL 25012023 v2'!$A$2:$H$1287,8,FALSE)</f>
        <v>921.60199999999998</v>
      </c>
      <c r="K479">
        <f t="shared" si="46"/>
        <v>3317.7671999999998</v>
      </c>
      <c r="L479" s="88">
        <f t="shared" si="47"/>
        <v>1968.8687999999997</v>
      </c>
      <c r="M479" s="69">
        <f t="shared" si="49"/>
        <v>0.37242374924242938</v>
      </c>
    </row>
    <row r="480" spans="1:13" ht="18" x14ac:dyDescent="0.25">
      <c r="A480" s="26" t="s">
        <v>3559</v>
      </c>
      <c r="B480" s="26" t="s">
        <v>3560</v>
      </c>
      <c r="C480" s="27">
        <v>56</v>
      </c>
      <c r="D480" s="78">
        <f>VLOOKUP(A480,'BASE ARTICLE SAMUEL 25012023 v1'!$A$2:$K$1287,10,FALSE)</f>
        <v>1413.66</v>
      </c>
      <c r="E480" s="78">
        <f t="shared" si="44"/>
        <v>79164.960000000006</v>
      </c>
      <c r="G480">
        <f t="shared" si="48"/>
        <v>67.2</v>
      </c>
      <c r="H480" s="78">
        <f>VLOOKUP(A480,'BASE ARTICLE SAMUEL 25012023 v2'!$A$2:$K$1287,11,FALSE)</f>
        <v>1413.66</v>
      </c>
      <c r="I480" s="78">
        <f t="shared" si="45"/>
        <v>94997.952000000005</v>
      </c>
      <c r="J480">
        <f>VLOOKUP(A480,'BASE ARTICLE SAMUEL 25012023 v2'!$A$2:$H$1287,8,FALSE)</f>
        <v>893.18200000000002</v>
      </c>
      <c r="K480">
        <f t="shared" si="46"/>
        <v>60021.830400000006</v>
      </c>
      <c r="L480" s="88">
        <f t="shared" si="47"/>
        <v>34976.121599999999</v>
      </c>
      <c r="M480" s="69">
        <f t="shared" si="49"/>
        <v>0.36817763818740007</v>
      </c>
    </row>
    <row r="481" spans="1:13" x14ac:dyDescent="0.25">
      <c r="A481" s="24" t="s">
        <v>3561</v>
      </c>
      <c r="B481" s="24" t="s">
        <v>3562</v>
      </c>
      <c r="C481" s="25">
        <v>2</v>
      </c>
      <c r="D481" s="78">
        <f>VLOOKUP(A481,'BASE ARTICLE SAMUEL 25012023 v1'!$A$2:$K$1287,10,FALSE)</f>
        <v>376.01</v>
      </c>
      <c r="E481" s="78">
        <f t="shared" si="44"/>
        <v>752.02</v>
      </c>
      <c r="F481" t="e">
        <f>VLOOKUP(A481,'STEEVE RESTITUTION'!$A$5:$R$576,12,FALSE)</f>
        <v>#N/A</v>
      </c>
      <c r="G481">
        <f t="shared" si="48"/>
        <v>2.4</v>
      </c>
      <c r="H481" s="78">
        <f>VLOOKUP(A481,'BASE ARTICLE SAMUEL 25012023 v2'!$A$2:$K$1287,11,FALSE)</f>
        <v>440.73043000600001</v>
      </c>
      <c r="I481" s="78">
        <f t="shared" si="45"/>
        <v>1057.7530320143999</v>
      </c>
      <c r="J481">
        <f>VLOOKUP(A481,'BASE ARTICLE SAMUEL 25012023 v2'!$A$2:$H$1287,8,FALSE)</f>
        <v>215.8359999999999</v>
      </c>
      <c r="K481">
        <f t="shared" si="46"/>
        <v>518.00639999999976</v>
      </c>
      <c r="L481" s="88">
        <f t="shared" si="47"/>
        <v>539.74663201440012</v>
      </c>
      <c r="M481" s="69">
        <f t="shared" si="49"/>
        <v>0.51027661058697127</v>
      </c>
    </row>
    <row r="482" spans="1:13" x14ac:dyDescent="0.25">
      <c r="A482" s="26" t="s">
        <v>3563</v>
      </c>
      <c r="B482" s="26" t="s">
        <v>3564</v>
      </c>
      <c r="C482" s="27">
        <v>1</v>
      </c>
      <c r="D482" s="78">
        <f>VLOOKUP(A482,'BASE ARTICLE SAMUEL 25012023 v1'!$A$2:$K$1287,10,FALSE)</f>
        <v>1060.8499999999999</v>
      </c>
      <c r="E482" s="78">
        <f t="shared" si="44"/>
        <v>1060.8499999999999</v>
      </c>
      <c r="G482">
        <f t="shared" si="48"/>
        <v>1.2</v>
      </c>
      <c r="H482" s="78">
        <f>VLOOKUP(A482,'BASE ARTICLE SAMUEL 25012023 v2'!$A$2:$K$1287,11,FALSE)</f>
        <v>1060.8499999999999</v>
      </c>
      <c r="I482" s="78">
        <f t="shared" si="45"/>
        <v>1273.0199999999998</v>
      </c>
      <c r="J482">
        <f>VLOOKUP(A482,'BASE ARTICLE SAMUEL 25012023 v2'!$A$2:$H$1287,8,FALSE)</f>
        <v>670.28200000000015</v>
      </c>
      <c r="K482">
        <f t="shared" si="46"/>
        <v>804.33840000000021</v>
      </c>
      <c r="L482" s="88">
        <f t="shared" si="47"/>
        <v>468.68159999999955</v>
      </c>
      <c r="M482" s="69">
        <f t="shared" si="49"/>
        <v>0.36816515058679333</v>
      </c>
    </row>
    <row r="483" spans="1:13" ht="18" x14ac:dyDescent="0.25">
      <c r="A483" s="24" t="s">
        <v>3565</v>
      </c>
      <c r="B483" s="24" t="s">
        <v>3566</v>
      </c>
      <c r="C483" s="25">
        <v>4</v>
      </c>
      <c r="D483" s="78">
        <f>VLOOKUP(A483,'BASE ARTICLE SAMUEL 25012023 v1'!$A$2:$K$1287,10,FALSE)</f>
        <v>1205.52</v>
      </c>
      <c r="E483" s="78">
        <f t="shared" si="44"/>
        <v>4822.08</v>
      </c>
      <c r="G483">
        <f t="shared" si="48"/>
        <v>4.8</v>
      </c>
      <c r="H483" s="78">
        <f>VLOOKUP(A483,'BASE ARTICLE SAMUEL 25012023 v2'!$A$2:$K$1287,11,FALSE)</f>
        <v>1205.52</v>
      </c>
      <c r="I483" s="78">
        <f t="shared" si="45"/>
        <v>5786.4960000000001</v>
      </c>
      <c r="J483">
        <f>VLOOKUP(A483,'BASE ARTICLE SAMUEL 25012023 v2'!$A$2:$H$1287,8,FALSE)</f>
        <v>780.71300000000008</v>
      </c>
      <c r="K483">
        <f t="shared" si="46"/>
        <v>3747.4224000000004</v>
      </c>
      <c r="L483" s="88">
        <f t="shared" si="47"/>
        <v>2039.0735999999997</v>
      </c>
      <c r="M483" s="69">
        <f t="shared" si="49"/>
        <v>0.35238486296370025</v>
      </c>
    </row>
    <row r="484" spans="1:13" x14ac:dyDescent="0.25">
      <c r="A484" s="26" t="s">
        <v>3567</v>
      </c>
      <c r="B484" s="26" t="s">
        <v>3568</v>
      </c>
      <c r="C484" s="27">
        <v>4</v>
      </c>
      <c r="D484" s="78">
        <f>VLOOKUP(A484,'BASE ARTICLE SAMUEL 25012023 v1'!$A$2:$K$1287,10,FALSE)</f>
        <v>1090.8499999999999</v>
      </c>
      <c r="E484" s="78">
        <f t="shared" si="44"/>
        <v>4363.3999999999996</v>
      </c>
      <c r="G484">
        <f t="shared" si="48"/>
        <v>4.8</v>
      </c>
      <c r="H484" s="78">
        <f>VLOOKUP(A484,'BASE ARTICLE SAMUEL 25012023 v2'!$A$2:$K$1287,11,FALSE)</f>
        <v>1090.8499999999999</v>
      </c>
      <c r="I484" s="78">
        <f t="shared" si="45"/>
        <v>5236.079999999999</v>
      </c>
      <c r="J484">
        <f>VLOOKUP(A484,'BASE ARTICLE SAMUEL 25012023 v2'!$A$2:$H$1287,8,FALSE)</f>
        <v>690.28200000000015</v>
      </c>
      <c r="K484">
        <f t="shared" si="46"/>
        <v>3313.3536000000008</v>
      </c>
      <c r="L484" s="88">
        <f t="shared" si="47"/>
        <v>1922.7263999999982</v>
      </c>
      <c r="M484" s="69">
        <f t="shared" si="49"/>
        <v>0.36720722372461811</v>
      </c>
    </row>
    <row r="485" spans="1:13" ht="18" x14ac:dyDescent="0.25">
      <c r="A485" s="24" t="s">
        <v>3569</v>
      </c>
      <c r="B485" s="24" t="s">
        <v>3570</v>
      </c>
      <c r="C485" s="25">
        <v>4</v>
      </c>
      <c r="D485" s="78">
        <f>VLOOKUP(A485,'BASE ARTICLE SAMUEL 25012023 v1'!$A$2:$K$1287,10,FALSE)</f>
        <v>1235.52</v>
      </c>
      <c r="E485" s="78">
        <f t="shared" si="44"/>
        <v>4942.08</v>
      </c>
      <c r="G485">
        <f t="shared" si="48"/>
        <v>4.8</v>
      </c>
      <c r="H485" s="78">
        <f>VLOOKUP(A485,'BASE ARTICLE SAMUEL 25012023 v2'!$A$2:$K$1287,11,FALSE)</f>
        <v>1235.52</v>
      </c>
      <c r="I485" s="78">
        <f t="shared" si="45"/>
        <v>5930.4960000000001</v>
      </c>
      <c r="J485">
        <f>VLOOKUP(A485,'BASE ARTICLE SAMUEL 25012023 v2'!$A$2:$H$1287,8,FALSE)</f>
        <v>800.71300000000008</v>
      </c>
      <c r="K485">
        <f t="shared" si="46"/>
        <v>3843.4224000000004</v>
      </c>
      <c r="L485" s="88">
        <f t="shared" si="47"/>
        <v>2087.0735999999997</v>
      </c>
      <c r="M485" s="69">
        <f t="shared" si="49"/>
        <v>0.35192226754726752</v>
      </c>
    </row>
    <row r="486" spans="1:13" x14ac:dyDescent="0.25">
      <c r="A486" s="26" t="s">
        <v>3571</v>
      </c>
      <c r="B486" s="26" t="s">
        <v>3572</v>
      </c>
      <c r="C486" s="27">
        <v>50</v>
      </c>
      <c r="D486" s="78">
        <f>VLOOKUP(A486,'BASE ARTICLE SAMUEL 25012023 v1'!$A$2:$K$1287,10,FALSE)</f>
        <v>1031.75</v>
      </c>
      <c r="E486" s="78">
        <f t="shared" si="44"/>
        <v>51587.5</v>
      </c>
      <c r="G486">
        <f t="shared" si="48"/>
        <v>60</v>
      </c>
      <c r="H486" s="78">
        <f>VLOOKUP(A486,'BASE ARTICLE SAMUEL 25012023 v2'!$A$2:$K$1287,11,FALSE)</f>
        <v>1031.75</v>
      </c>
      <c r="I486" s="78">
        <f t="shared" si="45"/>
        <v>61905</v>
      </c>
      <c r="J486">
        <f>VLOOKUP(A486,'BASE ARTICLE SAMUEL 25012023 v2'!$A$2:$H$1287,8,FALSE)</f>
        <v>642.28200000000015</v>
      </c>
      <c r="K486">
        <f t="shared" si="46"/>
        <v>38536.920000000013</v>
      </c>
      <c r="L486" s="88">
        <f t="shared" si="47"/>
        <v>23368.079999999987</v>
      </c>
      <c r="M486" s="69">
        <f t="shared" si="49"/>
        <v>0.37748291737339451</v>
      </c>
    </row>
    <row r="487" spans="1:13" ht="18" x14ac:dyDescent="0.25">
      <c r="A487" s="24" t="s">
        <v>3573</v>
      </c>
      <c r="B487" s="24" t="s">
        <v>3574</v>
      </c>
      <c r="C487" s="25">
        <v>82</v>
      </c>
      <c r="D487" s="78">
        <f>VLOOKUP(A487,'BASE ARTICLE SAMUEL 25012023 v1'!$A$2:$K$1287,10,FALSE)</f>
        <v>1165.05</v>
      </c>
      <c r="E487" s="78">
        <f t="shared" si="44"/>
        <v>95534.099999999991</v>
      </c>
      <c r="G487">
        <f t="shared" si="48"/>
        <v>98.399999999999991</v>
      </c>
      <c r="H487" s="78">
        <f>VLOOKUP(A487,'BASE ARTICLE SAMUEL 25012023 v2'!$A$2:$K$1287,11,FALSE)</f>
        <v>1165.05</v>
      </c>
      <c r="I487" s="78">
        <f t="shared" si="45"/>
        <v>114640.91999999998</v>
      </c>
      <c r="J487">
        <f>VLOOKUP(A487,'BASE ARTICLE SAMUEL 25012023 v2'!$A$2:$H$1287,8,FALSE)</f>
        <v>752.71300000000008</v>
      </c>
      <c r="K487">
        <f t="shared" si="46"/>
        <v>74066.959199999998</v>
      </c>
      <c r="L487" s="88">
        <f t="shared" si="47"/>
        <v>40573.960799999986</v>
      </c>
      <c r="M487" s="69">
        <f t="shared" si="49"/>
        <v>0.35392214926398002</v>
      </c>
    </row>
    <row r="488" spans="1:13" x14ac:dyDescent="0.25">
      <c r="A488" s="26" t="s">
        <v>3575</v>
      </c>
      <c r="B488" s="26" t="s">
        <v>3576</v>
      </c>
      <c r="C488" s="27">
        <v>1</v>
      </c>
      <c r="D488" s="78">
        <f>VLOOKUP(A488,'BASE ARTICLE SAMUEL 25012023 v1'!$A$2:$K$1287,10,FALSE)</f>
        <v>373.38</v>
      </c>
      <c r="E488" s="78">
        <f t="shared" si="44"/>
        <v>373.38</v>
      </c>
      <c r="F488" t="e">
        <f>VLOOKUP(A488,'STEEVE RESTITUTION'!$A$5:$R$576,12,FALSE)</f>
        <v>#N/A</v>
      </c>
      <c r="G488">
        <f t="shared" si="48"/>
        <v>1.2</v>
      </c>
      <c r="H488" s="78">
        <f>VLOOKUP(A488,'BASE ARTICLE SAMUEL 25012023 v2'!$A$2:$K$1287,11,FALSE)</f>
        <v>407.18783000600001</v>
      </c>
      <c r="I488" s="78">
        <f t="shared" si="45"/>
        <v>488.62539600719998</v>
      </c>
      <c r="J488">
        <f>VLOOKUP(A488,'BASE ARTICLE SAMUEL 25012023 v2'!$A$2:$H$1287,8,FALSE)</f>
        <v>210.83599999999996</v>
      </c>
      <c r="K488">
        <f t="shared" si="46"/>
        <v>253.00319999999994</v>
      </c>
      <c r="L488" s="88">
        <f t="shared" si="47"/>
        <v>235.62219600720005</v>
      </c>
      <c r="M488" s="69">
        <f t="shared" si="49"/>
        <v>0.48221438740717459</v>
      </c>
    </row>
    <row r="489" spans="1:13" x14ac:dyDescent="0.25">
      <c r="A489" s="24" t="s">
        <v>3577</v>
      </c>
      <c r="B489" s="24" t="s">
        <v>3578</v>
      </c>
      <c r="C489" s="25">
        <v>119</v>
      </c>
      <c r="D489" s="78">
        <f>VLOOKUP(A489,'BASE ARTICLE SAMUEL 25012023 v1'!$A$2:$K$1287,10,FALSE)</f>
        <v>42.53</v>
      </c>
      <c r="E489" s="78">
        <f t="shared" si="44"/>
        <v>5061.07</v>
      </c>
      <c r="G489">
        <f t="shared" si="48"/>
        <v>142.79999999999998</v>
      </c>
      <c r="H489" s="78">
        <f>VLOOKUP(A489,'BASE ARTICLE SAMUEL 25012023 v2'!$A$2:$K$1287,11,FALSE)</f>
        <v>42.525000000000006</v>
      </c>
      <c r="I489" s="78">
        <f t="shared" si="45"/>
        <v>6072.57</v>
      </c>
      <c r="J489">
        <f>VLOOKUP(A489,'BASE ARTICLE SAMUEL 25012023 v2'!$A$2:$H$1287,8,FALSE)</f>
        <v>28.35</v>
      </c>
      <c r="K489">
        <f t="shared" si="46"/>
        <v>4048.3799999999997</v>
      </c>
      <c r="L489" s="88">
        <f t="shared" si="47"/>
        <v>2024.19</v>
      </c>
      <c r="M489" s="69">
        <f t="shared" si="49"/>
        <v>0.33333333333333337</v>
      </c>
    </row>
    <row r="490" spans="1:13" ht="18" x14ac:dyDescent="0.25">
      <c r="A490" s="26" t="s">
        <v>3579</v>
      </c>
      <c r="B490" s="26" t="s">
        <v>3580</v>
      </c>
      <c r="C490" s="27">
        <v>4</v>
      </c>
      <c r="D490" s="78">
        <f>VLOOKUP(A490,'BASE ARTICLE SAMUEL 25012023 v1'!$A$2:$K$1287,10,FALSE)</f>
        <v>2615</v>
      </c>
      <c r="E490" s="78">
        <f t="shared" si="44"/>
        <v>10460</v>
      </c>
      <c r="F490" t="e">
        <f>VLOOKUP(A490,'STEEVE RESTITUTION'!$A$5:$R$576,12,FALSE)</f>
        <v>#N/A</v>
      </c>
      <c r="G490">
        <f t="shared" si="48"/>
        <v>4.8</v>
      </c>
      <c r="H490" s="78">
        <f>VLOOKUP(A490,'BASE ARTICLE SAMUEL 25012023 v2'!$A$2:$K$1287,11,FALSE)</f>
        <v>2615</v>
      </c>
      <c r="I490" s="78">
        <f t="shared" si="45"/>
        <v>12552</v>
      </c>
      <c r="J490">
        <f>VLOOKUP(A490,'BASE ARTICLE SAMUEL 25012023 v2'!$A$2:$H$1287,8,FALSE)</f>
        <v>2092</v>
      </c>
      <c r="K490">
        <f t="shared" si="46"/>
        <v>10041.6</v>
      </c>
      <c r="L490" s="88">
        <f t="shared" si="47"/>
        <v>2510.3999999999996</v>
      </c>
      <c r="M490" s="69">
        <f t="shared" si="49"/>
        <v>0.19999999999999998</v>
      </c>
    </row>
    <row r="491" spans="1:13" x14ac:dyDescent="0.25">
      <c r="A491" s="24" t="s">
        <v>3581</v>
      </c>
      <c r="B491" s="24" t="s">
        <v>3582</v>
      </c>
      <c r="C491" s="25">
        <v>32</v>
      </c>
      <c r="D491" s="78">
        <f>VLOOKUP(A491,'BASE ARTICLE SAMUEL 25012023 v1'!$A$2:$K$1287,10,FALSE)</f>
        <v>5.89</v>
      </c>
      <c r="E491" s="78">
        <f t="shared" si="44"/>
        <v>188.48</v>
      </c>
      <c r="G491">
        <f t="shared" ref="G491:G522" si="50">C491*1.2</f>
        <v>38.4</v>
      </c>
      <c r="H491" s="78">
        <f>VLOOKUP(A491,'BASE ARTICLE SAMUEL 25012023 v2'!$A$2:$K$1287,11,FALSE)</f>
        <v>5.8875000000000002</v>
      </c>
      <c r="I491" s="78">
        <f t="shared" si="45"/>
        <v>226.08</v>
      </c>
      <c r="J491">
        <f>VLOOKUP(A491,'BASE ARTICLE SAMUEL 25012023 v2'!$A$2:$H$1287,8,FALSE)</f>
        <v>4.71</v>
      </c>
      <c r="K491">
        <f t="shared" si="46"/>
        <v>180.864</v>
      </c>
      <c r="L491" s="88">
        <f t="shared" si="47"/>
        <v>45.216000000000008</v>
      </c>
      <c r="M491" s="69">
        <f t="shared" ref="M491:M522" si="51">L491/I491</f>
        <v>0.20000000000000004</v>
      </c>
    </row>
    <row r="492" spans="1:13" x14ac:dyDescent="0.25">
      <c r="A492" s="26" t="s">
        <v>3583</v>
      </c>
      <c r="B492" s="26" t="s">
        <v>3584</v>
      </c>
      <c r="C492" s="27">
        <v>642</v>
      </c>
      <c r="D492" s="78">
        <f>VLOOKUP(A492,'BASE ARTICLE SAMUEL 25012023 v1'!$A$2:$K$1287,10,FALSE)</f>
        <v>7.15</v>
      </c>
      <c r="E492" s="78">
        <f t="shared" si="44"/>
        <v>4590.3</v>
      </c>
      <c r="G492">
        <f t="shared" si="50"/>
        <v>770.4</v>
      </c>
      <c r="H492" s="78">
        <f>VLOOKUP(A492,'BASE ARTICLE SAMUEL 25012023 v2'!$A$2:$K$1287,11,FALSE)</f>
        <v>6.9150000000000009</v>
      </c>
      <c r="I492" s="78">
        <f t="shared" si="45"/>
        <v>5327.3160000000007</v>
      </c>
      <c r="J492">
        <f>VLOOKUP(A492,'BASE ARTICLE SAMUEL 25012023 v2'!$A$2:$H$1287,8,FALSE)</f>
        <v>4.6100000000000003</v>
      </c>
      <c r="K492">
        <f t="shared" si="46"/>
        <v>3551.5440000000003</v>
      </c>
      <c r="L492" s="88">
        <f t="shared" si="47"/>
        <v>1775.7720000000004</v>
      </c>
      <c r="M492" s="69">
        <f t="shared" si="51"/>
        <v>0.33333333333333337</v>
      </c>
    </row>
    <row r="493" spans="1:13" x14ac:dyDescent="0.25">
      <c r="A493" s="24" t="s">
        <v>3585</v>
      </c>
      <c r="B493" s="24" t="s">
        <v>3586</v>
      </c>
      <c r="C493" s="25">
        <v>12</v>
      </c>
      <c r="D493" s="78">
        <f>VLOOKUP(A493,'BASE ARTICLE SAMUEL 25012023 v1'!$A$2:$K$1287,10,FALSE)</f>
        <v>5.18</v>
      </c>
      <c r="E493" s="78">
        <f t="shared" si="44"/>
        <v>62.16</v>
      </c>
      <c r="F493" t="e">
        <f>VLOOKUP(A493,'STEEVE RESTITUTION'!$A$5:$R$576,12,FALSE)</f>
        <v>#N/A</v>
      </c>
      <c r="G493">
        <f t="shared" si="50"/>
        <v>14.399999999999999</v>
      </c>
      <c r="H493" s="78">
        <f>VLOOKUP(A493,'BASE ARTICLE SAMUEL 25012023 v2'!$A$2:$K$1287,11,FALSE)</f>
        <v>5.4450000000000003</v>
      </c>
      <c r="I493" s="78">
        <f t="shared" si="45"/>
        <v>78.408000000000001</v>
      </c>
      <c r="J493">
        <f>VLOOKUP(A493,'BASE ARTICLE SAMUEL 25012023 v2'!$A$2:$H$1287,8,FALSE)</f>
        <v>3.63</v>
      </c>
      <c r="K493">
        <f t="shared" si="46"/>
        <v>52.271999999999991</v>
      </c>
      <c r="L493" s="88">
        <f t="shared" si="47"/>
        <v>26.13600000000001</v>
      </c>
      <c r="M493" s="69">
        <f t="shared" si="51"/>
        <v>0.33333333333333348</v>
      </c>
    </row>
    <row r="494" spans="1:13" x14ac:dyDescent="0.25">
      <c r="A494" s="26" t="s">
        <v>3587</v>
      </c>
      <c r="B494" s="26" t="s">
        <v>3588</v>
      </c>
      <c r="C494" s="27">
        <v>8</v>
      </c>
      <c r="D494" s="78">
        <f>VLOOKUP(A494,'BASE ARTICLE SAMUEL 25012023 v1'!$A$2:$K$1287,10,FALSE)</f>
        <v>11.52</v>
      </c>
      <c r="E494" s="78">
        <f t="shared" si="44"/>
        <v>92.16</v>
      </c>
      <c r="G494">
        <f t="shared" si="50"/>
        <v>9.6</v>
      </c>
      <c r="H494" s="78">
        <f>VLOOKUP(A494,'BASE ARTICLE SAMUEL 25012023 v2'!$A$2:$K$1287,11,FALSE)</f>
        <v>8.1675000000000004</v>
      </c>
      <c r="I494" s="78">
        <f t="shared" si="45"/>
        <v>78.408000000000001</v>
      </c>
      <c r="J494">
        <f>VLOOKUP(A494,'BASE ARTICLE SAMUEL 25012023 v2'!$A$2:$H$1287,8,FALSE)</f>
        <v>5.4450000000000003</v>
      </c>
      <c r="K494">
        <f t="shared" si="46"/>
        <v>52.271999999999998</v>
      </c>
      <c r="L494" s="88">
        <f t="shared" si="47"/>
        <v>26.136000000000003</v>
      </c>
      <c r="M494" s="69">
        <f t="shared" si="51"/>
        <v>0.33333333333333337</v>
      </c>
    </row>
    <row r="495" spans="1:13" x14ac:dyDescent="0.25">
      <c r="A495" s="24" t="s">
        <v>3589</v>
      </c>
      <c r="B495" s="24" t="s">
        <v>3590</v>
      </c>
      <c r="C495" s="25">
        <v>65</v>
      </c>
      <c r="D495" s="78">
        <f>VLOOKUP(A495,'BASE ARTICLE SAMUEL 25012023 v1'!$A$2:$K$1287,10,FALSE)</f>
        <v>14.11</v>
      </c>
      <c r="E495" s="78">
        <f t="shared" si="44"/>
        <v>917.15</v>
      </c>
      <c r="G495">
        <f t="shared" si="50"/>
        <v>78</v>
      </c>
      <c r="H495" s="78">
        <f>VLOOKUP(A495,'BASE ARTICLE SAMUEL 25012023 v2'!$A$2:$K$1287,11,FALSE)</f>
        <v>10.89</v>
      </c>
      <c r="I495" s="78">
        <f t="shared" si="45"/>
        <v>849.42000000000007</v>
      </c>
      <c r="J495">
        <f>VLOOKUP(A495,'BASE ARTICLE SAMUEL 25012023 v2'!$A$2:$H$1287,8,FALSE)</f>
        <v>7.26</v>
      </c>
      <c r="K495">
        <f t="shared" si="46"/>
        <v>566.28</v>
      </c>
      <c r="L495" s="88">
        <f t="shared" si="47"/>
        <v>283.1400000000001</v>
      </c>
      <c r="M495" s="69">
        <f t="shared" si="51"/>
        <v>0.33333333333333343</v>
      </c>
    </row>
    <row r="496" spans="1:13" x14ac:dyDescent="0.25">
      <c r="A496" s="26" t="s">
        <v>3591</v>
      </c>
      <c r="B496" s="26" t="s">
        <v>3592</v>
      </c>
      <c r="C496" s="27">
        <v>15</v>
      </c>
      <c r="D496" s="78">
        <f>VLOOKUP(A496,'BASE ARTICLE SAMUEL 25012023 v1'!$A$2:$K$1287,10,FALSE)</f>
        <v>4.92</v>
      </c>
      <c r="E496" s="78">
        <f t="shared" si="44"/>
        <v>73.8</v>
      </c>
      <c r="G496">
        <f t="shared" si="50"/>
        <v>18</v>
      </c>
      <c r="H496" s="78">
        <f>VLOOKUP(A496,'BASE ARTICLE SAMUEL 25012023 v2'!$A$2:$K$1287,11,FALSE)</f>
        <v>2.3181900000000004</v>
      </c>
      <c r="I496" s="78">
        <f t="shared" si="45"/>
        <v>41.727420000000009</v>
      </c>
      <c r="J496">
        <f>VLOOKUP(A496,'BASE ARTICLE SAMUEL 25012023 v2'!$A$2:$H$1287,8,FALSE)</f>
        <v>1.7430000000000001</v>
      </c>
      <c r="K496">
        <f t="shared" si="46"/>
        <v>31.374000000000002</v>
      </c>
      <c r="L496" s="88">
        <f t="shared" si="47"/>
        <v>10.353420000000007</v>
      </c>
      <c r="M496" s="69">
        <f t="shared" si="51"/>
        <v>0.24812030075187982</v>
      </c>
    </row>
    <row r="497" spans="1:13" x14ac:dyDescent="0.25">
      <c r="A497" s="24" t="s">
        <v>3593</v>
      </c>
      <c r="B497" s="24" t="s">
        <v>3594</v>
      </c>
      <c r="C497" s="25">
        <v>53</v>
      </c>
      <c r="D497" s="78">
        <f>VLOOKUP(A497,'BASE ARTICLE SAMUEL 25012023 v1'!$A$2:$K$1287,10,FALSE)</f>
        <v>0.93</v>
      </c>
      <c r="E497" s="78">
        <f t="shared" si="44"/>
        <v>49.29</v>
      </c>
      <c r="G497">
        <f t="shared" si="50"/>
        <v>63.599999999999994</v>
      </c>
      <c r="H497" s="78">
        <f>VLOOKUP(A497,'BASE ARTICLE SAMUEL 25012023 v2'!$A$2:$K$1287,11,FALSE)</f>
        <v>1.1052299999999999</v>
      </c>
      <c r="I497" s="78">
        <f t="shared" si="45"/>
        <v>70.292627999999993</v>
      </c>
      <c r="J497">
        <f>VLOOKUP(A497,'BASE ARTICLE SAMUEL 25012023 v2'!$A$2:$H$1287,8,FALSE)</f>
        <v>0.83099999999999996</v>
      </c>
      <c r="K497">
        <f t="shared" si="46"/>
        <v>52.851599999999991</v>
      </c>
      <c r="L497" s="88">
        <f t="shared" si="47"/>
        <v>17.441028000000003</v>
      </c>
      <c r="M497" s="69">
        <f t="shared" si="51"/>
        <v>0.24812030075187977</v>
      </c>
    </row>
    <row r="498" spans="1:13" x14ac:dyDescent="0.25">
      <c r="A498" s="26" t="s">
        <v>3595</v>
      </c>
      <c r="B498" s="26" t="s">
        <v>3596</v>
      </c>
      <c r="C498" s="27">
        <v>104</v>
      </c>
      <c r="D498" s="78">
        <f>VLOOKUP(A498,'BASE ARTICLE SAMUEL 25012023 v1'!$A$2:$K$1287,10,FALSE)</f>
        <v>1.64</v>
      </c>
      <c r="E498" s="78">
        <f t="shared" si="44"/>
        <v>170.56</v>
      </c>
      <c r="G498">
        <f t="shared" si="50"/>
        <v>124.8</v>
      </c>
      <c r="H498" s="78">
        <f>VLOOKUP(A498,'BASE ARTICLE SAMUEL 25012023 v2'!$A$2:$K$1287,11,FALSE)</f>
        <v>1.76491</v>
      </c>
      <c r="I498" s="78">
        <f t="shared" si="45"/>
        <v>220.26076799999998</v>
      </c>
      <c r="J498">
        <f>VLOOKUP(A498,'BASE ARTICLE SAMUEL 25012023 v2'!$A$2:$H$1287,8,FALSE)</f>
        <v>1.327</v>
      </c>
      <c r="K498">
        <f t="shared" si="46"/>
        <v>165.6096</v>
      </c>
      <c r="L498" s="88">
        <f t="shared" si="47"/>
        <v>54.651167999999984</v>
      </c>
      <c r="M498" s="69">
        <f t="shared" si="51"/>
        <v>0.24812030075187966</v>
      </c>
    </row>
    <row r="499" spans="1:13" x14ac:dyDescent="0.25">
      <c r="A499" s="26" t="s">
        <v>3597</v>
      </c>
      <c r="B499" s="26" t="s">
        <v>3598</v>
      </c>
      <c r="C499" s="27">
        <v>220</v>
      </c>
      <c r="D499" s="78">
        <f>VLOOKUP(A499,'BASE ARTICLE SAMUEL 25012023 v1'!$A$2:$K$1287,10,FALSE)</f>
        <v>21.88</v>
      </c>
      <c r="E499" s="78">
        <f t="shared" si="44"/>
        <v>4813.5999999999995</v>
      </c>
      <c r="G499">
        <f t="shared" si="50"/>
        <v>264</v>
      </c>
      <c r="H499" s="78">
        <f>VLOOKUP(A499,'BASE ARTICLE SAMUEL 25012023 v2'!$A$2:$K$1287,11,FALSE)</f>
        <v>27.125</v>
      </c>
      <c r="I499" s="78">
        <f t="shared" si="45"/>
        <v>7161</v>
      </c>
      <c r="J499">
        <f>VLOOKUP(A499,'BASE ARTICLE SAMUEL 25012023 v2'!$A$2:$H$1287,8,FALSE)</f>
        <v>15.5</v>
      </c>
      <c r="K499">
        <f t="shared" si="46"/>
        <v>4092</v>
      </c>
      <c r="L499" s="88">
        <f t="shared" si="47"/>
        <v>3069</v>
      </c>
      <c r="M499" s="69">
        <f t="shared" si="51"/>
        <v>0.42857142857142855</v>
      </c>
    </row>
    <row r="500" spans="1:13" x14ac:dyDescent="0.25">
      <c r="A500" s="24" t="s">
        <v>3599</v>
      </c>
      <c r="B500" s="24" t="s">
        <v>3600</v>
      </c>
      <c r="C500" s="25">
        <v>7</v>
      </c>
      <c r="D500" s="78">
        <f>VLOOKUP(A500,'BASE ARTICLE SAMUEL 25012023 v1'!$A$2:$K$1287,10,FALSE)</f>
        <v>8.85</v>
      </c>
      <c r="E500" s="78">
        <f t="shared" si="44"/>
        <v>61.949999999999996</v>
      </c>
      <c r="G500">
        <f t="shared" si="50"/>
        <v>8.4</v>
      </c>
      <c r="H500" s="78">
        <f>VLOOKUP(A500,'BASE ARTICLE SAMUEL 25012023 v2'!$A$2:$K$1287,11,FALSE)</f>
        <v>9.18</v>
      </c>
      <c r="I500" s="78">
        <f t="shared" si="45"/>
        <v>77.111999999999995</v>
      </c>
      <c r="J500">
        <f>VLOOKUP(A500,'BASE ARTICLE SAMUEL 25012023 v2'!$A$2:$H$1287,8,FALSE)</f>
        <v>3.06</v>
      </c>
      <c r="K500">
        <f t="shared" si="46"/>
        <v>25.704000000000001</v>
      </c>
      <c r="L500" s="88">
        <f t="shared" si="47"/>
        <v>51.407999999999994</v>
      </c>
      <c r="M500" s="69">
        <f t="shared" si="51"/>
        <v>0.66666666666666663</v>
      </c>
    </row>
    <row r="501" spans="1:13" x14ac:dyDescent="0.25">
      <c r="A501" s="26" t="s">
        <v>3601</v>
      </c>
      <c r="B501" s="26" t="s">
        <v>3602</v>
      </c>
      <c r="C501" s="27">
        <v>2338</v>
      </c>
      <c r="D501" s="78">
        <f>VLOOKUP(A501,'BASE ARTICLE SAMUEL 25012023 v1'!$A$2:$K$1287,10,FALSE)</f>
        <v>34.1</v>
      </c>
      <c r="E501" s="78">
        <f t="shared" si="44"/>
        <v>79725.8</v>
      </c>
      <c r="G501">
        <f t="shared" si="50"/>
        <v>2805.6</v>
      </c>
      <c r="H501" s="78">
        <f>VLOOKUP(A501,'BASE ARTICLE SAMUEL 25012023 v2'!$A$2:$K$1287,11,FALSE)</f>
        <v>34.1</v>
      </c>
      <c r="I501" s="78">
        <f t="shared" si="45"/>
        <v>95670.96</v>
      </c>
      <c r="J501">
        <f>VLOOKUP(A501,'BASE ARTICLE SAMUEL 25012023 v2'!$A$2:$H$1287,8,FALSE)</f>
        <v>22</v>
      </c>
      <c r="K501">
        <f t="shared" si="46"/>
        <v>61723.199999999997</v>
      </c>
      <c r="L501" s="88">
        <f t="shared" si="47"/>
        <v>33947.760000000009</v>
      </c>
      <c r="M501" s="69">
        <f t="shared" si="51"/>
        <v>0.35483870967741943</v>
      </c>
    </row>
    <row r="502" spans="1:13" x14ac:dyDescent="0.25">
      <c r="A502" s="24" t="s">
        <v>3603</v>
      </c>
      <c r="B502" s="24" t="s">
        <v>3604</v>
      </c>
      <c r="C502" s="25">
        <v>19</v>
      </c>
      <c r="D502" s="78">
        <f>VLOOKUP(A502,'BASE ARTICLE SAMUEL 25012023 v1'!$A$2:$K$1287,10,FALSE)</f>
        <v>4.5999999999999996</v>
      </c>
      <c r="E502" s="78">
        <f t="shared" si="44"/>
        <v>87.399999999999991</v>
      </c>
      <c r="G502">
        <f t="shared" si="50"/>
        <v>22.8</v>
      </c>
      <c r="H502" s="78">
        <f>VLOOKUP(A502,'BASE ARTICLE SAMUEL 25012023 v2'!$A$2:$K$1287,11,FALSE)</f>
        <v>4.641</v>
      </c>
      <c r="I502" s="78">
        <f t="shared" si="45"/>
        <v>105.81480000000001</v>
      </c>
      <c r="J502">
        <f>VLOOKUP(A502,'BASE ARTICLE SAMUEL 25012023 v2'!$A$2:$H$1287,8,FALSE)</f>
        <v>3.57</v>
      </c>
      <c r="K502">
        <f t="shared" si="46"/>
        <v>81.396000000000001</v>
      </c>
      <c r="L502" s="88">
        <f t="shared" si="47"/>
        <v>24.418800000000005</v>
      </c>
      <c r="M502" s="69">
        <f t="shared" si="51"/>
        <v>0.23076923076923081</v>
      </c>
    </row>
    <row r="503" spans="1:13" x14ac:dyDescent="0.25">
      <c r="A503" s="26" t="s">
        <v>3605</v>
      </c>
      <c r="B503" s="26" t="s">
        <v>3606</v>
      </c>
      <c r="C503" s="27">
        <v>21</v>
      </c>
      <c r="D503" s="78">
        <f>VLOOKUP(A503,'BASE ARTICLE SAMUEL 25012023 v1'!$A$2:$K$1287,10,FALSE)</f>
        <v>16.46</v>
      </c>
      <c r="E503" s="78">
        <f t="shared" si="44"/>
        <v>345.66</v>
      </c>
      <c r="G503">
        <f t="shared" si="50"/>
        <v>25.2</v>
      </c>
      <c r="H503" s="78">
        <f>VLOOKUP(A503,'BASE ARTICLE SAMUEL 25012023 v2'!$A$2:$K$1287,11,FALSE)</f>
        <v>16.455000000000002</v>
      </c>
      <c r="I503" s="78">
        <f t="shared" si="45"/>
        <v>414.66600000000005</v>
      </c>
      <c r="J503">
        <f>VLOOKUP(A503,'BASE ARTICLE SAMUEL 25012023 v2'!$A$2:$H$1287,8,FALSE)</f>
        <v>10.97</v>
      </c>
      <c r="K503">
        <f t="shared" si="46"/>
        <v>276.44400000000002</v>
      </c>
      <c r="L503" s="88">
        <f t="shared" si="47"/>
        <v>138.22200000000004</v>
      </c>
      <c r="M503" s="69">
        <f t="shared" si="51"/>
        <v>0.33333333333333337</v>
      </c>
    </row>
    <row r="504" spans="1:13" x14ac:dyDescent="0.25">
      <c r="A504" s="24" t="s">
        <v>3607</v>
      </c>
      <c r="B504" s="24" t="s">
        <v>3608</v>
      </c>
      <c r="C504" s="25">
        <v>16</v>
      </c>
      <c r="D504" s="78">
        <f>VLOOKUP(A504,'BASE ARTICLE SAMUEL 25012023 v1'!$A$2:$K$1287,10,FALSE)</f>
        <v>16.46</v>
      </c>
      <c r="E504" s="78">
        <f t="shared" si="44"/>
        <v>263.36</v>
      </c>
      <c r="G504">
        <f t="shared" si="50"/>
        <v>19.2</v>
      </c>
      <c r="H504" s="78">
        <f>VLOOKUP(A504,'BASE ARTICLE SAMUEL 25012023 v2'!$A$2:$K$1287,11,FALSE)</f>
        <v>16.455000000000002</v>
      </c>
      <c r="I504" s="78">
        <f t="shared" si="45"/>
        <v>315.93600000000004</v>
      </c>
      <c r="J504">
        <f>VLOOKUP(A504,'BASE ARTICLE SAMUEL 25012023 v2'!$A$2:$H$1287,8,FALSE)</f>
        <v>10.97</v>
      </c>
      <c r="K504">
        <f t="shared" si="46"/>
        <v>210.624</v>
      </c>
      <c r="L504" s="88">
        <f t="shared" si="47"/>
        <v>105.31200000000004</v>
      </c>
      <c r="M504" s="69">
        <f t="shared" si="51"/>
        <v>0.33333333333333343</v>
      </c>
    </row>
    <row r="505" spans="1:13" x14ac:dyDescent="0.25">
      <c r="A505" s="26" t="s">
        <v>3609</v>
      </c>
      <c r="B505" s="26" t="s">
        <v>3610</v>
      </c>
      <c r="C505" s="27">
        <v>10</v>
      </c>
      <c r="D505" s="78">
        <f>VLOOKUP(A505,'BASE ARTICLE SAMUEL 25012023 v1'!$A$2:$K$1287,10,FALSE)</f>
        <v>16.46</v>
      </c>
      <c r="E505" s="78">
        <f t="shared" si="44"/>
        <v>164.60000000000002</v>
      </c>
      <c r="G505">
        <f t="shared" si="50"/>
        <v>12</v>
      </c>
      <c r="H505" s="78">
        <f>VLOOKUP(A505,'BASE ARTICLE SAMUEL 25012023 v2'!$A$2:$K$1287,11,FALSE)</f>
        <v>16.455000000000002</v>
      </c>
      <c r="I505" s="78">
        <f t="shared" si="45"/>
        <v>197.46000000000004</v>
      </c>
      <c r="J505">
        <f>VLOOKUP(A505,'BASE ARTICLE SAMUEL 25012023 v2'!$A$2:$H$1287,8,FALSE)</f>
        <v>10.97</v>
      </c>
      <c r="K505">
        <f t="shared" si="46"/>
        <v>131.64000000000001</v>
      </c>
      <c r="L505" s="88">
        <f t="shared" si="47"/>
        <v>65.820000000000022</v>
      </c>
      <c r="M505" s="69">
        <f t="shared" si="51"/>
        <v>0.33333333333333337</v>
      </c>
    </row>
    <row r="506" spans="1:13" x14ac:dyDescent="0.25">
      <c r="A506" s="24" t="s">
        <v>3611</v>
      </c>
      <c r="B506" s="24" t="s">
        <v>3612</v>
      </c>
      <c r="C506" s="25">
        <v>10</v>
      </c>
      <c r="D506" s="78">
        <f>VLOOKUP(A506,'BASE ARTICLE SAMUEL 25012023 v1'!$A$2:$K$1287,10,FALSE)</f>
        <v>16.46</v>
      </c>
      <c r="E506" s="78">
        <f t="shared" si="44"/>
        <v>164.60000000000002</v>
      </c>
      <c r="G506">
        <f t="shared" si="50"/>
        <v>12</v>
      </c>
      <c r="H506" s="78">
        <f>VLOOKUP(A506,'BASE ARTICLE SAMUEL 25012023 v2'!$A$2:$K$1287,11,FALSE)</f>
        <v>16.455000000000002</v>
      </c>
      <c r="I506" s="78">
        <f t="shared" si="45"/>
        <v>197.46000000000004</v>
      </c>
      <c r="J506">
        <f>VLOOKUP(A506,'BASE ARTICLE SAMUEL 25012023 v2'!$A$2:$H$1287,8,FALSE)</f>
        <v>10.97</v>
      </c>
      <c r="K506">
        <f t="shared" si="46"/>
        <v>131.64000000000001</v>
      </c>
      <c r="L506" s="88">
        <f t="shared" si="47"/>
        <v>65.820000000000022</v>
      </c>
      <c r="M506" s="69">
        <f t="shared" si="51"/>
        <v>0.33333333333333337</v>
      </c>
    </row>
    <row r="507" spans="1:13" x14ac:dyDescent="0.25">
      <c r="A507" s="26" t="s">
        <v>3613</v>
      </c>
      <c r="B507" s="26" t="s">
        <v>3614</v>
      </c>
      <c r="C507" s="27">
        <v>3</v>
      </c>
      <c r="D507" s="78">
        <f>VLOOKUP(A507,'BASE ARTICLE SAMUEL 25012023 v1'!$A$2:$K$1287,10,FALSE)</f>
        <v>16.46</v>
      </c>
      <c r="E507" s="78">
        <f t="shared" si="44"/>
        <v>49.38</v>
      </c>
      <c r="G507">
        <f t="shared" si="50"/>
        <v>3.5999999999999996</v>
      </c>
      <c r="H507" s="78">
        <f>VLOOKUP(A507,'BASE ARTICLE SAMUEL 25012023 v2'!$A$2:$K$1287,11,FALSE)</f>
        <v>16.455000000000002</v>
      </c>
      <c r="I507" s="78">
        <f t="shared" si="45"/>
        <v>59.238</v>
      </c>
      <c r="J507">
        <f>VLOOKUP(A507,'BASE ARTICLE SAMUEL 25012023 v2'!$A$2:$H$1287,8,FALSE)</f>
        <v>10.97</v>
      </c>
      <c r="K507">
        <f t="shared" si="46"/>
        <v>39.491999999999997</v>
      </c>
      <c r="L507" s="88">
        <f t="shared" si="47"/>
        <v>19.746000000000002</v>
      </c>
      <c r="M507" s="69">
        <f t="shared" si="51"/>
        <v>0.33333333333333337</v>
      </c>
    </row>
    <row r="508" spans="1:13" x14ac:dyDescent="0.25">
      <c r="A508" s="24" t="s">
        <v>3615</v>
      </c>
      <c r="B508" s="24" t="s">
        <v>3616</v>
      </c>
      <c r="C508" s="25">
        <v>2</v>
      </c>
      <c r="D508" s="78">
        <f>VLOOKUP(A508,'BASE ARTICLE SAMUEL 25012023 v1'!$A$2:$K$1287,10,FALSE)</f>
        <v>16.46</v>
      </c>
      <c r="E508" s="78">
        <f t="shared" si="44"/>
        <v>32.92</v>
      </c>
      <c r="G508">
        <f t="shared" si="50"/>
        <v>2.4</v>
      </c>
      <c r="H508" s="78">
        <f>VLOOKUP(A508,'BASE ARTICLE SAMUEL 25012023 v2'!$A$2:$K$1287,11,FALSE)</f>
        <v>16.455000000000002</v>
      </c>
      <c r="I508" s="78">
        <f t="shared" si="45"/>
        <v>39.492000000000004</v>
      </c>
      <c r="J508">
        <f>VLOOKUP(A508,'BASE ARTICLE SAMUEL 25012023 v2'!$A$2:$H$1287,8,FALSE)</f>
        <v>10.97</v>
      </c>
      <c r="K508">
        <f t="shared" si="46"/>
        <v>26.327999999999999</v>
      </c>
      <c r="L508" s="88">
        <f t="shared" si="47"/>
        <v>13.164000000000005</v>
      </c>
      <c r="M508" s="69">
        <f t="shared" si="51"/>
        <v>0.33333333333333343</v>
      </c>
    </row>
    <row r="509" spans="1:13" x14ac:dyDescent="0.25">
      <c r="A509" s="26" t="s">
        <v>3617</v>
      </c>
      <c r="B509" s="26" t="s">
        <v>3618</v>
      </c>
      <c r="C509" s="27">
        <v>36</v>
      </c>
      <c r="D509" s="78">
        <f>VLOOKUP(A509,'BASE ARTICLE SAMUEL 25012023 v1'!$A$2:$K$1287,10,FALSE)</f>
        <v>14.24</v>
      </c>
      <c r="E509" s="78">
        <f t="shared" si="44"/>
        <v>512.64</v>
      </c>
      <c r="G509">
        <f t="shared" si="50"/>
        <v>43.199999999999996</v>
      </c>
      <c r="H509" s="78">
        <f>VLOOKUP(A509,'BASE ARTICLE SAMUEL 25012023 v2'!$A$2:$K$1287,11,FALSE)</f>
        <v>14.234999999999999</v>
      </c>
      <c r="I509" s="78">
        <f t="shared" si="45"/>
        <v>614.95199999999988</v>
      </c>
      <c r="J509">
        <f>VLOOKUP(A509,'BASE ARTICLE SAMUEL 25012023 v2'!$A$2:$H$1287,8,FALSE)</f>
        <v>9.49</v>
      </c>
      <c r="K509">
        <f t="shared" si="46"/>
        <v>409.96799999999996</v>
      </c>
      <c r="L509" s="88">
        <f t="shared" si="47"/>
        <v>204.98399999999992</v>
      </c>
      <c r="M509" s="69">
        <f t="shared" si="51"/>
        <v>0.33333333333333326</v>
      </c>
    </row>
    <row r="510" spans="1:13" x14ac:dyDescent="0.25">
      <c r="A510" s="24" t="s">
        <v>3619</v>
      </c>
      <c r="B510" s="24" t="s">
        <v>3620</v>
      </c>
      <c r="C510" s="25">
        <v>17</v>
      </c>
      <c r="D510" s="78">
        <f>VLOOKUP(A510,'BASE ARTICLE SAMUEL 25012023 v1'!$A$2:$K$1287,10,FALSE)</f>
        <v>14.24</v>
      </c>
      <c r="E510" s="78">
        <f t="shared" si="44"/>
        <v>242.08</v>
      </c>
      <c r="G510">
        <f t="shared" si="50"/>
        <v>20.399999999999999</v>
      </c>
      <c r="H510" s="78">
        <f>VLOOKUP(A510,'BASE ARTICLE SAMUEL 25012023 v2'!$A$2:$K$1287,11,FALSE)</f>
        <v>14.234999999999999</v>
      </c>
      <c r="I510" s="78">
        <f t="shared" si="45"/>
        <v>290.39399999999995</v>
      </c>
      <c r="J510">
        <f>VLOOKUP(A510,'BASE ARTICLE SAMUEL 25012023 v2'!$A$2:$H$1287,8,FALSE)</f>
        <v>9.49</v>
      </c>
      <c r="K510">
        <f t="shared" si="46"/>
        <v>193.596</v>
      </c>
      <c r="L510" s="88">
        <f t="shared" si="47"/>
        <v>96.797999999999945</v>
      </c>
      <c r="M510" s="69">
        <f t="shared" si="51"/>
        <v>0.3333333333333332</v>
      </c>
    </row>
    <row r="511" spans="1:13" x14ac:dyDescent="0.25">
      <c r="A511" s="26" t="s">
        <v>3621</v>
      </c>
      <c r="B511" s="26" t="s">
        <v>3622</v>
      </c>
      <c r="C511" s="27">
        <v>4</v>
      </c>
      <c r="D511" s="78">
        <f>VLOOKUP(A511,'BASE ARTICLE SAMUEL 25012023 v1'!$A$2:$K$1287,10,FALSE)</f>
        <v>14.24</v>
      </c>
      <c r="E511" s="78">
        <f t="shared" si="44"/>
        <v>56.96</v>
      </c>
      <c r="G511">
        <f t="shared" si="50"/>
        <v>4.8</v>
      </c>
      <c r="H511" s="78">
        <f>VLOOKUP(A511,'BASE ARTICLE SAMUEL 25012023 v2'!$A$2:$K$1287,11,FALSE)</f>
        <v>14.234999999999999</v>
      </c>
      <c r="I511" s="78">
        <f t="shared" si="45"/>
        <v>68.327999999999989</v>
      </c>
      <c r="J511">
        <f>VLOOKUP(A511,'BASE ARTICLE SAMUEL 25012023 v2'!$A$2:$H$1287,8,FALSE)</f>
        <v>9.49</v>
      </c>
      <c r="K511">
        <f t="shared" si="46"/>
        <v>45.552</v>
      </c>
      <c r="L511" s="88">
        <f t="shared" si="47"/>
        <v>22.775999999999989</v>
      </c>
      <c r="M511" s="69">
        <f t="shared" si="51"/>
        <v>0.3333333333333332</v>
      </c>
    </row>
    <row r="512" spans="1:13" x14ac:dyDescent="0.25">
      <c r="A512" s="24" t="s">
        <v>3623</v>
      </c>
      <c r="B512" s="24" t="s">
        <v>3624</v>
      </c>
      <c r="C512" s="25">
        <v>21</v>
      </c>
      <c r="D512" s="78">
        <f>VLOOKUP(A512,'BASE ARTICLE SAMUEL 25012023 v1'!$A$2:$K$1287,10,FALSE)</f>
        <v>14.24</v>
      </c>
      <c r="E512" s="78">
        <f t="shared" si="44"/>
        <v>299.04000000000002</v>
      </c>
      <c r="G512">
        <f t="shared" si="50"/>
        <v>25.2</v>
      </c>
      <c r="H512" s="78">
        <f>VLOOKUP(A512,'BASE ARTICLE SAMUEL 25012023 v2'!$A$2:$K$1287,11,FALSE)</f>
        <v>14.234999999999999</v>
      </c>
      <c r="I512" s="78">
        <f t="shared" si="45"/>
        <v>358.72199999999998</v>
      </c>
      <c r="J512">
        <f>VLOOKUP(A512,'BASE ARTICLE SAMUEL 25012023 v2'!$A$2:$H$1287,8,FALSE)</f>
        <v>9.49</v>
      </c>
      <c r="K512">
        <f t="shared" si="46"/>
        <v>239.148</v>
      </c>
      <c r="L512" s="88">
        <f t="shared" si="47"/>
        <v>119.57399999999998</v>
      </c>
      <c r="M512" s="69">
        <f t="shared" si="51"/>
        <v>0.33333333333333331</v>
      </c>
    </row>
    <row r="513" spans="1:13" ht="18" x14ac:dyDescent="0.25">
      <c r="A513" s="26" t="s">
        <v>3625</v>
      </c>
      <c r="B513" s="26" t="s">
        <v>3626</v>
      </c>
      <c r="C513" s="27">
        <v>5</v>
      </c>
      <c r="D513" s="78">
        <f>VLOOKUP(A513,'BASE ARTICLE SAMUEL 25012023 v1'!$A$2:$K$1287,10,FALSE)</f>
        <v>14.24</v>
      </c>
      <c r="E513" s="78">
        <f t="shared" si="44"/>
        <v>71.2</v>
      </c>
      <c r="G513">
        <f t="shared" si="50"/>
        <v>6</v>
      </c>
      <c r="H513" s="78">
        <f>VLOOKUP(A513,'BASE ARTICLE SAMUEL 25012023 v2'!$A$2:$K$1287,11,FALSE)</f>
        <v>14.234999999999999</v>
      </c>
      <c r="I513" s="78">
        <f t="shared" si="45"/>
        <v>85.41</v>
      </c>
      <c r="J513">
        <f>VLOOKUP(A513,'BASE ARTICLE SAMUEL 25012023 v2'!$A$2:$H$1287,8,FALSE)</f>
        <v>9.49</v>
      </c>
      <c r="K513">
        <f t="shared" si="46"/>
        <v>56.94</v>
      </c>
      <c r="L513" s="88">
        <f t="shared" si="47"/>
        <v>28.47</v>
      </c>
      <c r="M513" s="69">
        <f t="shared" si="51"/>
        <v>0.33333333333333331</v>
      </c>
    </row>
    <row r="514" spans="1:13" ht="18" x14ac:dyDescent="0.25">
      <c r="A514" s="24" t="s">
        <v>3627</v>
      </c>
      <c r="B514" s="24" t="s">
        <v>3628</v>
      </c>
      <c r="C514" s="25">
        <v>2</v>
      </c>
      <c r="D514" s="78">
        <f>VLOOKUP(A514,'BASE ARTICLE SAMUEL 25012023 v1'!$A$2:$K$1287,10,FALSE)</f>
        <v>14.24</v>
      </c>
      <c r="E514" s="78">
        <f t="shared" ref="E514:E535" si="52">+C514*D514</f>
        <v>28.48</v>
      </c>
      <c r="G514">
        <f t="shared" si="50"/>
        <v>2.4</v>
      </c>
      <c r="H514" s="78">
        <f>VLOOKUP(A514,'BASE ARTICLE SAMUEL 25012023 v2'!$A$2:$K$1287,11,FALSE)</f>
        <v>14.234999999999999</v>
      </c>
      <c r="I514" s="78">
        <f t="shared" ref="I514:I535" si="53">+G514*H514</f>
        <v>34.163999999999994</v>
      </c>
      <c r="J514">
        <f>VLOOKUP(A514,'BASE ARTICLE SAMUEL 25012023 v2'!$A$2:$H$1287,8,FALSE)</f>
        <v>9.49</v>
      </c>
      <c r="K514">
        <f t="shared" ref="K514:K535" si="54">G514*J514</f>
        <v>22.776</v>
      </c>
      <c r="L514" s="88">
        <f t="shared" ref="L514:L535" si="55">I514-K514</f>
        <v>11.387999999999995</v>
      </c>
      <c r="M514" s="69">
        <f t="shared" si="51"/>
        <v>0.3333333333333332</v>
      </c>
    </row>
    <row r="515" spans="1:13" x14ac:dyDescent="0.25">
      <c r="A515" s="26" t="s">
        <v>3629</v>
      </c>
      <c r="B515" s="26" t="s">
        <v>3630</v>
      </c>
      <c r="C515" s="27">
        <v>2</v>
      </c>
      <c r="D515" s="78">
        <f>VLOOKUP(A515,'BASE ARTICLE SAMUEL 25012023 v1'!$A$2:$K$1287,10,FALSE)</f>
        <v>9.8699999999999992</v>
      </c>
      <c r="E515" s="78">
        <f t="shared" si="52"/>
        <v>19.739999999999998</v>
      </c>
      <c r="G515">
        <f t="shared" si="50"/>
        <v>2.4</v>
      </c>
      <c r="H515" s="78">
        <f>VLOOKUP(A515,'BASE ARTICLE SAMUEL 25012023 v2'!$A$2:$K$1287,11,FALSE)</f>
        <v>10.263999999999999</v>
      </c>
      <c r="I515" s="78">
        <f t="shared" si="53"/>
        <v>24.633599999999998</v>
      </c>
      <c r="J515">
        <f>VLOOKUP(A515,'BASE ARTICLE SAMUEL 25012023 v2'!$A$2:$H$1287,8,FALSE)</f>
        <v>5.1319999999999997</v>
      </c>
      <c r="K515">
        <f t="shared" si="54"/>
        <v>12.316799999999999</v>
      </c>
      <c r="L515" s="88">
        <f t="shared" si="55"/>
        <v>12.316799999999999</v>
      </c>
      <c r="M515" s="69">
        <f t="shared" si="51"/>
        <v>0.5</v>
      </c>
    </row>
    <row r="516" spans="1:13" x14ac:dyDescent="0.25">
      <c r="A516" s="24" t="s">
        <v>3631</v>
      </c>
      <c r="B516" s="24" t="s">
        <v>3630</v>
      </c>
      <c r="C516" s="25">
        <v>17</v>
      </c>
      <c r="D516" s="78">
        <f>VLOOKUP(A516,'BASE ARTICLE SAMUEL 25012023 v1'!$A$2:$K$1287,10,FALSE)</f>
        <v>11.22</v>
      </c>
      <c r="E516" s="78">
        <f t="shared" si="52"/>
        <v>190.74</v>
      </c>
      <c r="G516">
        <f t="shared" si="50"/>
        <v>20.399999999999999</v>
      </c>
      <c r="H516" s="78">
        <f>VLOOKUP(A516,'BASE ARTICLE SAMUEL 25012023 v2'!$A$2:$K$1287,11,FALSE)</f>
        <v>12.045999999999999</v>
      </c>
      <c r="I516" s="78">
        <f t="shared" si="53"/>
        <v>245.73839999999996</v>
      </c>
      <c r="J516">
        <f>VLOOKUP(A516,'BASE ARTICLE SAMUEL 25012023 v2'!$A$2:$H$1287,8,FALSE)</f>
        <v>6.0229999999999997</v>
      </c>
      <c r="K516">
        <f t="shared" si="54"/>
        <v>122.86919999999998</v>
      </c>
      <c r="L516" s="88">
        <f t="shared" si="55"/>
        <v>122.86919999999998</v>
      </c>
      <c r="M516" s="69">
        <f t="shared" si="51"/>
        <v>0.5</v>
      </c>
    </row>
    <row r="517" spans="1:13" x14ac:dyDescent="0.25">
      <c r="A517" s="26" t="s">
        <v>3632</v>
      </c>
      <c r="B517" s="26" t="s">
        <v>3633</v>
      </c>
      <c r="C517" s="27">
        <v>298</v>
      </c>
      <c r="D517" s="78">
        <f>VLOOKUP(A517,'BASE ARTICLE SAMUEL 25012023 v1'!$A$2:$K$1287,10,FALSE)</f>
        <v>6.34</v>
      </c>
      <c r="E517" s="78">
        <f t="shared" si="52"/>
        <v>1889.32</v>
      </c>
      <c r="G517">
        <f t="shared" si="50"/>
        <v>357.59999999999997</v>
      </c>
      <c r="H517" s="78">
        <f>VLOOKUP(A517,'BASE ARTICLE SAMUEL 25012023 v2'!$A$2:$K$1287,11,FALSE)</f>
        <v>5.96</v>
      </c>
      <c r="I517" s="78">
        <f t="shared" si="53"/>
        <v>2131.2959999999998</v>
      </c>
      <c r="J517">
        <f>VLOOKUP(A517,'BASE ARTICLE SAMUEL 25012023 v2'!$A$2:$H$1287,8,FALSE)</f>
        <v>2.98</v>
      </c>
      <c r="K517">
        <f t="shared" si="54"/>
        <v>1065.6479999999999</v>
      </c>
      <c r="L517" s="88">
        <f t="shared" si="55"/>
        <v>1065.6479999999999</v>
      </c>
      <c r="M517" s="69">
        <f t="shared" si="51"/>
        <v>0.5</v>
      </c>
    </row>
    <row r="518" spans="1:13" x14ac:dyDescent="0.25">
      <c r="A518" s="24" t="s">
        <v>3634</v>
      </c>
      <c r="B518" s="24" t="s">
        <v>3635</v>
      </c>
      <c r="C518" s="25">
        <v>3</v>
      </c>
      <c r="D518" s="78">
        <f>VLOOKUP(A518,'BASE ARTICLE SAMUEL 25012023 v1'!$A$2:$K$1287,10,FALSE)</f>
        <v>9.4700000000000006</v>
      </c>
      <c r="E518" s="78">
        <f t="shared" si="52"/>
        <v>28.410000000000004</v>
      </c>
      <c r="F518" t="e">
        <f>VLOOKUP(A518,'STEEVE RESTITUTION'!$A$5:$R$576,12,FALSE)</f>
        <v>#N/A</v>
      </c>
      <c r="G518">
        <f t="shared" si="50"/>
        <v>3.5999999999999996</v>
      </c>
      <c r="H518" s="78">
        <f>VLOOKUP(A518,'BASE ARTICLE SAMUEL 25012023 v2'!$A$2:$K$1287,11,FALSE)</f>
        <v>9.4695999999999998</v>
      </c>
      <c r="I518" s="78">
        <f t="shared" si="53"/>
        <v>34.090559999999996</v>
      </c>
      <c r="J518">
        <f>VLOOKUP(A518,'BASE ARTICLE SAMUEL 25012023 v2'!$A$2:$H$1287,8,FALSE)</f>
        <v>7.12</v>
      </c>
      <c r="K518">
        <f t="shared" si="54"/>
        <v>25.631999999999998</v>
      </c>
      <c r="L518" s="88">
        <f t="shared" si="55"/>
        <v>8.4585599999999985</v>
      </c>
      <c r="M518" s="69">
        <f t="shared" si="51"/>
        <v>0.24812030075187969</v>
      </c>
    </row>
    <row r="519" spans="1:13" ht="18" x14ac:dyDescent="0.25">
      <c r="A519" s="26" t="s">
        <v>3636</v>
      </c>
      <c r="B519" s="26" t="s">
        <v>3637</v>
      </c>
      <c r="C519" s="27">
        <v>18</v>
      </c>
      <c r="D519" s="78">
        <f>VLOOKUP(A519,'BASE ARTICLE SAMUEL 25012023 v1'!$A$2:$K$1287,10,FALSE)</f>
        <v>33</v>
      </c>
      <c r="E519" s="78">
        <f t="shared" si="52"/>
        <v>594</v>
      </c>
      <c r="G519">
        <f t="shared" si="50"/>
        <v>21.599999999999998</v>
      </c>
      <c r="H519" s="78">
        <f>VLOOKUP(A519,'BASE ARTICLE SAMUEL 25012023 v2'!$A$2:$K$1287,11,FALSE)</f>
        <v>54.53</v>
      </c>
      <c r="I519" s="78">
        <f t="shared" si="53"/>
        <v>1177.848</v>
      </c>
      <c r="J519">
        <f>VLOOKUP(A519,'BASE ARTICLE SAMUEL 25012023 v2'!$A$2:$H$1287,8,FALSE)</f>
        <v>41</v>
      </c>
      <c r="K519">
        <f t="shared" si="54"/>
        <v>885.59999999999991</v>
      </c>
      <c r="L519" s="88">
        <f t="shared" si="55"/>
        <v>292.24800000000005</v>
      </c>
      <c r="M519" s="69">
        <f t="shared" si="51"/>
        <v>0.24812030075187974</v>
      </c>
    </row>
    <row r="520" spans="1:13" ht="18" x14ac:dyDescent="0.25">
      <c r="A520" s="24" t="s">
        <v>3638</v>
      </c>
      <c r="B520" s="24" t="s">
        <v>3639</v>
      </c>
      <c r="C520" s="25">
        <v>18</v>
      </c>
      <c r="D520" s="78">
        <f>VLOOKUP(A520,'BASE ARTICLE SAMUEL 25012023 v1'!$A$2:$K$1287,10,FALSE)</f>
        <v>52.46</v>
      </c>
      <c r="E520" s="78">
        <f t="shared" si="52"/>
        <v>944.28</v>
      </c>
      <c r="G520">
        <f t="shared" si="50"/>
        <v>21.599999999999998</v>
      </c>
      <c r="H520" s="78">
        <f>VLOOKUP(A520,'BASE ARTICLE SAMUEL 25012023 v2'!$A$2:$K$1287,11,FALSE)</f>
        <v>27.5</v>
      </c>
      <c r="I520" s="78">
        <f t="shared" si="53"/>
        <v>593.99999999999989</v>
      </c>
      <c r="J520">
        <f>VLOOKUP(A520,'BASE ARTICLE SAMUEL 25012023 v2'!$A$2:$H$1287,8,FALSE)</f>
        <v>18.5</v>
      </c>
      <c r="K520">
        <f t="shared" si="54"/>
        <v>399.59999999999997</v>
      </c>
      <c r="L520" s="88">
        <f t="shared" si="55"/>
        <v>194.39999999999992</v>
      </c>
      <c r="M520" s="69">
        <f t="shared" si="51"/>
        <v>0.32727272727272722</v>
      </c>
    </row>
    <row r="521" spans="1:13" ht="18" x14ac:dyDescent="0.25">
      <c r="A521" s="26" t="s">
        <v>3640</v>
      </c>
      <c r="B521" s="26" t="s">
        <v>3641</v>
      </c>
      <c r="C521" s="27">
        <v>2</v>
      </c>
      <c r="D521" s="78">
        <f>VLOOKUP(A521,'BASE ARTICLE SAMUEL 25012023 v1'!$A$2:$K$1287,10,FALSE)</f>
        <v>71.900000000000006</v>
      </c>
      <c r="E521" s="78">
        <f t="shared" si="52"/>
        <v>143.80000000000001</v>
      </c>
      <c r="G521">
        <f t="shared" si="50"/>
        <v>2.4</v>
      </c>
      <c r="H521" s="78">
        <f>VLOOKUP(A521,'BASE ARTICLE SAMUEL 25012023 v2'!$A$2:$K$1287,11,FALSE)</f>
        <v>78.75</v>
      </c>
      <c r="I521" s="78">
        <f t="shared" si="53"/>
        <v>189</v>
      </c>
      <c r="J521">
        <f>VLOOKUP(A521,'BASE ARTICLE SAMUEL 25012023 v2'!$A$2:$H$1287,8,FALSE)</f>
        <v>52.5</v>
      </c>
      <c r="K521">
        <f t="shared" si="54"/>
        <v>126</v>
      </c>
      <c r="L521" s="88">
        <f t="shared" si="55"/>
        <v>63</v>
      </c>
      <c r="M521" s="69">
        <f t="shared" si="51"/>
        <v>0.33333333333333331</v>
      </c>
    </row>
    <row r="522" spans="1:13" x14ac:dyDescent="0.25">
      <c r="A522" s="24" t="s">
        <v>3642</v>
      </c>
      <c r="B522" s="24" t="s">
        <v>3643</v>
      </c>
      <c r="C522" s="25">
        <v>18</v>
      </c>
      <c r="D522" s="78">
        <f>VLOOKUP(A522,'BASE ARTICLE SAMUEL 25012023 v1'!$A$2:$K$1287,10,FALSE)</f>
        <v>3</v>
      </c>
      <c r="E522" s="78">
        <f t="shared" si="52"/>
        <v>54</v>
      </c>
      <c r="G522">
        <f t="shared" si="50"/>
        <v>21.599999999999998</v>
      </c>
      <c r="H522" s="78">
        <f>VLOOKUP(A522,'BASE ARTICLE SAMUEL 25012023 v2'!$A$2:$K$1287,11,FALSE)</f>
        <v>3</v>
      </c>
      <c r="I522" s="78">
        <f t="shared" si="53"/>
        <v>64.8</v>
      </c>
      <c r="J522">
        <f>VLOOKUP(A522,'BASE ARTICLE SAMUEL 25012023 v2'!$A$2:$H$1287,8,FALSE)</f>
        <v>2</v>
      </c>
      <c r="K522">
        <f t="shared" si="54"/>
        <v>43.199999999999996</v>
      </c>
      <c r="L522" s="88">
        <f t="shared" si="55"/>
        <v>21.6</v>
      </c>
      <c r="M522" s="69">
        <f t="shared" si="51"/>
        <v>0.33333333333333337</v>
      </c>
    </row>
    <row r="523" spans="1:13" x14ac:dyDescent="0.25">
      <c r="A523" s="26" t="s">
        <v>3644</v>
      </c>
      <c r="B523" s="26" t="s">
        <v>3645</v>
      </c>
      <c r="C523" s="27">
        <v>1</v>
      </c>
      <c r="D523" s="78">
        <f>VLOOKUP(A523,'BASE ARTICLE SAMUEL 25012023 v1'!$A$2:$K$1287,10,FALSE)</f>
        <v>11.62</v>
      </c>
      <c r="E523" s="78">
        <f t="shared" si="52"/>
        <v>11.62</v>
      </c>
      <c r="F523" t="e">
        <f>VLOOKUP(A523,'STEEVE RESTITUTION'!$A$5:$R$576,12,FALSE)</f>
        <v>#N/A</v>
      </c>
      <c r="G523">
        <f t="shared" ref="G523:G535" si="56">C523*1.2</f>
        <v>1.2</v>
      </c>
      <c r="H523" s="78">
        <f>VLOOKUP(A523,'BASE ARTICLE SAMUEL 25012023 v2'!$A$2:$K$1287,11,FALSE)</f>
        <v>11.97</v>
      </c>
      <c r="I523" s="78">
        <f t="shared" si="53"/>
        <v>14.364000000000001</v>
      </c>
      <c r="J523">
        <f>VLOOKUP(A523,'BASE ARTICLE SAMUEL 25012023 v2'!$A$2:$H$1287,8,FALSE)</f>
        <v>9</v>
      </c>
      <c r="K523">
        <f t="shared" si="54"/>
        <v>10.799999999999999</v>
      </c>
      <c r="L523" s="88">
        <f t="shared" si="55"/>
        <v>3.5640000000000018</v>
      </c>
      <c r="M523" s="69">
        <f t="shared" ref="M523:M535" si="57">L523/I523</f>
        <v>0.24812030075187982</v>
      </c>
    </row>
    <row r="524" spans="1:13" x14ac:dyDescent="0.25">
      <c r="A524" s="24" t="s">
        <v>3646</v>
      </c>
      <c r="B524" s="24" t="s">
        <v>3647</v>
      </c>
      <c r="C524" s="25">
        <v>6</v>
      </c>
      <c r="D524" s="78">
        <f>VLOOKUP(A524,'BASE ARTICLE SAMUEL 25012023 v1'!$A$2:$K$1287,10,FALSE)</f>
        <v>64.5</v>
      </c>
      <c r="E524" s="78">
        <f t="shared" si="52"/>
        <v>387</v>
      </c>
      <c r="G524">
        <f t="shared" si="56"/>
        <v>7.1999999999999993</v>
      </c>
      <c r="H524" s="78">
        <f>VLOOKUP(A524,'BASE ARTICLE SAMUEL 25012023 v2'!$A$2:$K$1287,11,FALSE)</f>
        <v>64.5</v>
      </c>
      <c r="I524" s="78">
        <f t="shared" si="53"/>
        <v>464.4</v>
      </c>
      <c r="J524">
        <f>VLOOKUP(A524,'BASE ARTICLE SAMUEL 25012023 v2'!$A$2:$H$1287,8,FALSE)</f>
        <v>32.25</v>
      </c>
      <c r="K524">
        <f t="shared" si="54"/>
        <v>232.2</v>
      </c>
      <c r="L524" s="88">
        <f t="shared" si="55"/>
        <v>232.2</v>
      </c>
      <c r="M524" s="69">
        <f t="shared" si="57"/>
        <v>0.5</v>
      </c>
    </row>
    <row r="525" spans="1:13" x14ac:dyDescent="0.25">
      <c r="A525" s="26" t="s">
        <v>3648</v>
      </c>
      <c r="B525" s="26" t="s">
        <v>3649</v>
      </c>
      <c r="C525" s="27">
        <v>1</v>
      </c>
      <c r="D525" s="78">
        <f>VLOOKUP(A525,'BASE ARTICLE SAMUEL 25012023 v1'!$A$2:$K$1287,10,FALSE)</f>
        <v>64.5</v>
      </c>
      <c r="E525" s="78">
        <f t="shared" si="52"/>
        <v>64.5</v>
      </c>
      <c r="G525">
        <f t="shared" si="56"/>
        <v>1.2</v>
      </c>
      <c r="H525" s="78">
        <f>VLOOKUP(A525,'BASE ARTICLE SAMUEL 25012023 v2'!$A$2:$K$1287,11,FALSE)</f>
        <v>64.5</v>
      </c>
      <c r="I525" s="78">
        <f t="shared" si="53"/>
        <v>77.399999999999991</v>
      </c>
      <c r="J525">
        <f>VLOOKUP(A525,'BASE ARTICLE SAMUEL 25012023 v2'!$A$2:$H$1287,8,FALSE)</f>
        <v>32.25</v>
      </c>
      <c r="K525">
        <f t="shared" si="54"/>
        <v>38.699999999999996</v>
      </c>
      <c r="L525" s="88">
        <f t="shared" si="55"/>
        <v>38.699999999999996</v>
      </c>
      <c r="M525" s="69">
        <f t="shared" si="57"/>
        <v>0.5</v>
      </c>
    </row>
    <row r="526" spans="1:13" x14ac:dyDescent="0.25">
      <c r="A526" s="24" t="s">
        <v>3650</v>
      </c>
      <c r="B526" s="24" t="s">
        <v>3651</v>
      </c>
      <c r="C526" s="25">
        <v>1</v>
      </c>
      <c r="D526" s="78">
        <f>VLOOKUP(A526,'BASE ARTICLE SAMUEL 25012023 v1'!$A$2:$K$1287,10,FALSE)</f>
        <v>64.5</v>
      </c>
      <c r="E526" s="78">
        <f t="shared" si="52"/>
        <v>64.5</v>
      </c>
      <c r="G526">
        <f t="shared" si="56"/>
        <v>1.2</v>
      </c>
      <c r="H526" s="78">
        <f>VLOOKUP(A526,'BASE ARTICLE SAMUEL 25012023 v2'!$A$2:$K$1287,11,FALSE)</f>
        <v>64.5</v>
      </c>
      <c r="I526" s="78">
        <f t="shared" si="53"/>
        <v>77.399999999999991</v>
      </c>
      <c r="J526">
        <f>VLOOKUP(A526,'BASE ARTICLE SAMUEL 25012023 v2'!$A$2:$H$1287,8,FALSE)</f>
        <v>32.25</v>
      </c>
      <c r="K526">
        <f t="shared" si="54"/>
        <v>38.699999999999996</v>
      </c>
      <c r="L526" s="88">
        <f t="shared" si="55"/>
        <v>38.699999999999996</v>
      </c>
      <c r="M526" s="69">
        <f t="shared" si="57"/>
        <v>0.5</v>
      </c>
    </row>
    <row r="527" spans="1:13" x14ac:dyDescent="0.25">
      <c r="A527" s="26" t="s">
        <v>3652</v>
      </c>
      <c r="B527" s="26" t="s">
        <v>3653</v>
      </c>
      <c r="C527" s="27">
        <v>5</v>
      </c>
      <c r="D527" s="78">
        <f>VLOOKUP(A527,'BASE ARTICLE SAMUEL 25012023 v1'!$A$2:$K$1287,10,FALSE)</f>
        <v>64.5</v>
      </c>
      <c r="E527" s="78">
        <f t="shared" si="52"/>
        <v>322.5</v>
      </c>
      <c r="G527">
        <f t="shared" si="56"/>
        <v>6</v>
      </c>
      <c r="H527" s="78">
        <f>VLOOKUP(A527,'BASE ARTICLE SAMUEL 25012023 v2'!$A$2:$K$1287,11,FALSE)</f>
        <v>64.5</v>
      </c>
      <c r="I527" s="78">
        <f t="shared" si="53"/>
        <v>387</v>
      </c>
      <c r="J527">
        <f>VLOOKUP(A527,'BASE ARTICLE SAMUEL 25012023 v2'!$A$2:$H$1287,8,FALSE)</f>
        <v>32.25</v>
      </c>
      <c r="K527">
        <f t="shared" si="54"/>
        <v>193.5</v>
      </c>
      <c r="L527" s="88">
        <f t="shared" si="55"/>
        <v>193.5</v>
      </c>
      <c r="M527" s="69">
        <f t="shared" si="57"/>
        <v>0.5</v>
      </c>
    </row>
    <row r="528" spans="1:13" x14ac:dyDescent="0.25">
      <c r="A528" s="24" t="s">
        <v>3654</v>
      </c>
      <c r="B528" s="24" t="s">
        <v>3655</v>
      </c>
      <c r="C528" s="25">
        <v>2</v>
      </c>
      <c r="D528" s="78">
        <f>VLOOKUP(A528,'BASE ARTICLE SAMUEL 25012023 v1'!$A$2:$K$1287,10,FALSE)</f>
        <v>64.5</v>
      </c>
      <c r="E528" s="78">
        <f t="shared" si="52"/>
        <v>129</v>
      </c>
      <c r="G528">
        <f t="shared" si="56"/>
        <v>2.4</v>
      </c>
      <c r="H528" s="78">
        <f>VLOOKUP(A528,'BASE ARTICLE SAMUEL 25012023 v2'!$A$2:$K$1287,11,FALSE)</f>
        <v>64.5</v>
      </c>
      <c r="I528" s="78">
        <f t="shared" si="53"/>
        <v>154.79999999999998</v>
      </c>
      <c r="J528">
        <f>VLOOKUP(A528,'BASE ARTICLE SAMUEL 25012023 v2'!$A$2:$H$1287,8,FALSE)</f>
        <v>32.25</v>
      </c>
      <c r="K528">
        <f t="shared" si="54"/>
        <v>77.399999999999991</v>
      </c>
      <c r="L528" s="88">
        <f t="shared" si="55"/>
        <v>77.399999999999991</v>
      </c>
      <c r="M528" s="69">
        <f t="shared" si="57"/>
        <v>0.5</v>
      </c>
    </row>
    <row r="529" spans="1:13" x14ac:dyDescent="0.25">
      <c r="A529" s="26" t="s">
        <v>3656</v>
      </c>
      <c r="B529" s="26" t="s">
        <v>3657</v>
      </c>
      <c r="C529" s="27">
        <v>1</v>
      </c>
      <c r="D529" s="78">
        <f>VLOOKUP(A529,'BASE ARTICLE SAMUEL 25012023 v1'!$A$2:$K$1287,10,FALSE)</f>
        <v>64.5</v>
      </c>
      <c r="E529" s="78">
        <f t="shared" si="52"/>
        <v>64.5</v>
      </c>
      <c r="G529">
        <f t="shared" si="56"/>
        <v>1.2</v>
      </c>
      <c r="H529" s="78">
        <f>VLOOKUP(A529,'BASE ARTICLE SAMUEL 25012023 v2'!$A$2:$K$1287,11,FALSE)</f>
        <v>64.5</v>
      </c>
      <c r="I529" s="78">
        <f t="shared" si="53"/>
        <v>77.399999999999991</v>
      </c>
      <c r="J529">
        <f>VLOOKUP(A529,'BASE ARTICLE SAMUEL 25012023 v2'!$A$2:$H$1287,8,FALSE)</f>
        <v>32.25</v>
      </c>
      <c r="K529">
        <f t="shared" si="54"/>
        <v>38.699999999999996</v>
      </c>
      <c r="L529" s="88">
        <f t="shared" si="55"/>
        <v>38.699999999999996</v>
      </c>
      <c r="M529" s="69">
        <f t="shared" si="57"/>
        <v>0.5</v>
      </c>
    </row>
    <row r="530" spans="1:13" ht="18" x14ac:dyDescent="0.25">
      <c r="A530" s="24" t="s">
        <v>3658</v>
      </c>
      <c r="B530" s="24" t="s">
        <v>3659</v>
      </c>
      <c r="C530" s="25">
        <v>27</v>
      </c>
      <c r="D530" s="78">
        <f>VLOOKUP(A530,'BASE ARTICLE SAMUEL 25012023 v1'!$A$2:$K$1287,10,FALSE)</f>
        <v>13.95</v>
      </c>
      <c r="E530" s="78">
        <f t="shared" si="52"/>
        <v>376.65</v>
      </c>
      <c r="G530">
        <f t="shared" si="56"/>
        <v>32.4</v>
      </c>
      <c r="H530" s="78">
        <f>VLOOKUP(A530,'BASE ARTICLE SAMUEL 25012023 v2'!$A$2:$K$1287,11,FALSE)</f>
        <v>14.000000399999998</v>
      </c>
      <c r="I530" s="78">
        <f t="shared" si="53"/>
        <v>453.6000129599999</v>
      </c>
      <c r="J530">
        <f>VLOOKUP(A530,'BASE ARTICLE SAMUEL 25012023 v2'!$A$2:$H$1287,8,FALSE)</f>
        <v>9</v>
      </c>
      <c r="K530">
        <f t="shared" si="54"/>
        <v>291.59999999999997</v>
      </c>
      <c r="L530" s="88">
        <f t="shared" si="55"/>
        <v>162.00001295999994</v>
      </c>
      <c r="M530" s="69">
        <f t="shared" si="57"/>
        <v>0.35714287551020352</v>
      </c>
    </row>
    <row r="531" spans="1:13" ht="18" x14ac:dyDescent="0.25">
      <c r="A531" s="26" t="s">
        <v>3660</v>
      </c>
      <c r="B531" s="26" t="s">
        <v>3661</v>
      </c>
      <c r="C531" s="27">
        <v>22</v>
      </c>
      <c r="D531" s="78">
        <f>VLOOKUP(A531,'BASE ARTICLE SAMUEL 25012023 v1'!$A$2:$K$1287,10,FALSE)</f>
        <v>35.25</v>
      </c>
      <c r="E531" s="78">
        <f t="shared" si="52"/>
        <v>775.5</v>
      </c>
      <c r="G531">
        <f t="shared" si="56"/>
        <v>26.4</v>
      </c>
      <c r="H531" s="78">
        <f>VLOOKUP(A531,'BASE ARTICLE SAMUEL 25012023 v2'!$A$2:$K$1287,11,FALSE)</f>
        <v>34.999999199999998</v>
      </c>
      <c r="I531" s="78">
        <f t="shared" si="53"/>
        <v>923.99997887999984</v>
      </c>
      <c r="J531">
        <f>VLOOKUP(A531,'BASE ARTICLE SAMUEL 25012023 v2'!$A$2:$H$1287,8,FALSE)</f>
        <v>24</v>
      </c>
      <c r="K531">
        <f t="shared" si="54"/>
        <v>633.59999999999991</v>
      </c>
      <c r="L531" s="88">
        <f t="shared" si="55"/>
        <v>290.39997887999994</v>
      </c>
      <c r="M531" s="69">
        <f t="shared" si="57"/>
        <v>0.31428569861224454</v>
      </c>
    </row>
    <row r="532" spans="1:13" ht="18" x14ac:dyDescent="0.25">
      <c r="A532" s="24" t="s">
        <v>3666</v>
      </c>
      <c r="B532" s="24" t="s">
        <v>3667</v>
      </c>
      <c r="C532" s="25">
        <v>6</v>
      </c>
      <c r="D532" s="78">
        <f>VLOOKUP(A532,'BASE ARTICLE SAMUEL 25012023 v1'!$A$2:$K$1287,10,FALSE)</f>
        <v>56.96</v>
      </c>
      <c r="E532" s="78">
        <f t="shared" si="52"/>
        <v>341.76</v>
      </c>
      <c r="F532" t="e">
        <f>VLOOKUP(A532,'STEEVE RESTITUTION'!$A$5:$R$576,12,FALSE)</f>
        <v>#N/A</v>
      </c>
      <c r="G532">
        <f t="shared" si="56"/>
        <v>7.1999999999999993</v>
      </c>
      <c r="H532" s="78">
        <f>VLOOKUP(A532,'BASE ARTICLE SAMUEL 25012023 v2'!$A$2:$K$1287,11,FALSE)</f>
        <v>58.435200039999998</v>
      </c>
      <c r="I532" s="78">
        <f t="shared" si="53"/>
        <v>420.73344028799994</v>
      </c>
      <c r="J532">
        <f>VLOOKUP(A532,'BASE ARTICLE SAMUEL 25012023 v2'!$A$2:$H$1287,8,FALSE)</f>
        <v>32.086999999999996</v>
      </c>
      <c r="K532">
        <f t="shared" si="54"/>
        <v>231.02639999999994</v>
      </c>
      <c r="L532" s="88">
        <f t="shared" si="55"/>
        <v>189.707040288</v>
      </c>
      <c r="M532" s="69">
        <f t="shared" si="57"/>
        <v>0.45089603564228686</v>
      </c>
    </row>
    <row r="533" spans="1:13" ht="18" x14ac:dyDescent="0.25">
      <c r="A533" s="26" t="s">
        <v>3668</v>
      </c>
      <c r="B533" s="26" t="s">
        <v>3669</v>
      </c>
      <c r="C533" s="27">
        <v>11</v>
      </c>
      <c r="D533" s="78">
        <f>VLOOKUP(A533,'BASE ARTICLE SAMUEL 25012023 v1'!$A$2:$K$1287,10,FALSE)</f>
        <v>113.93</v>
      </c>
      <c r="E533" s="78">
        <f t="shared" si="52"/>
        <v>1253.23</v>
      </c>
      <c r="F533" t="e">
        <f>VLOOKUP(A533,'STEEVE RESTITUTION'!$A$5:$R$576,12,FALSE)</f>
        <v>#N/A</v>
      </c>
      <c r="G533">
        <f t="shared" si="56"/>
        <v>13.2</v>
      </c>
      <c r="H533" s="78">
        <f>VLOOKUP(A533,'BASE ARTICLE SAMUEL 25012023 v2'!$A$2:$K$1287,11,FALSE)</f>
        <v>113.98840008000001</v>
      </c>
      <c r="I533" s="78">
        <f t="shared" si="53"/>
        <v>1504.646881056</v>
      </c>
      <c r="J533">
        <f>VLOOKUP(A533,'BASE ARTICLE SAMUEL 25012023 v2'!$A$2:$H$1287,8,FALSE)</f>
        <v>61.553999999999995</v>
      </c>
      <c r="K533">
        <f t="shared" si="54"/>
        <v>812.51279999999986</v>
      </c>
      <c r="L533" s="88">
        <f t="shared" si="55"/>
        <v>692.13408105600013</v>
      </c>
      <c r="M533" s="69">
        <f t="shared" si="57"/>
        <v>0.45999768435384825</v>
      </c>
    </row>
    <row r="534" spans="1:13" ht="18" x14ac:dyDescent="0.25">
      <c r="A534" s="24" t="s">
        <v>3662</v>
      </c>
      <c r="B534" s="24" t="s">
        <v>3663</v>
      </c>
      <c r="C534" s="25">
        <v>4</v>
      </c>
      <c r="D534" s="78">
        <f>VLOOKUP(A534,'BASE ARTICLE SAMUEL 25012023 v1'!$A$2:$K$1287,10,FALSE)</f>
        <v>28.82</v>
      </c>
      <c r="E534" s="78">
        <f t="shared" si="52"/>
        <v>115.28</v>
      </c>
      <c r="G534">
        <f t="shared" si="56"/>
        <v>4.8</v>
      </c>
      <c r="H534" s="78">
        <f>VLOOKUP(A534,'BASE ARTICLE SAMUEL 25012023 v2'!$A$2:$K$1287,11,FALSE)</f>
        <v>28.815000000000001</v>
      </c>
      <c r="I534" s="78">
        <f t="shared" si="53"/>
        <v>138.31200000000001</v>
      </c>
      <c r="J534">
        <f>VLOOKUP(A534,'BASE ARTICLE SAMUEL 25012023 v2'!$A$2:$H$1287,8,FALSE)</f>
        <v>19.21</v>
      </c>
      <c r="K534">
        <f t="shared" si="54"/>
        <v>92.207999999999998</v>
      </c>
      <c r="L534" s="88">
        <f t="shared" si="55"/>
        <v>46.104000000000013</v>
      </c>
      <c r="M534" s="69">
        <f t="shared" si="57"/>
        <v>0.33333333333333343</v>
      </c>
    </row>
    <row r="535" spans="1:13" ht="18" x14ac:dyDescent="0.25">
      <c r="A535" s="28" t="s">
        <v>3664</v>
      </c>
      <c r="B535" s="28" t="s">
        <v>3665</v>
      </c>
      <c r="C535" s="29">
        <v>13</v>
      </c>
      <c r="D535" s="78">
        <f>VLOOKUP(A535,'BASE ARTICLE SAMUEL 25012023 v1'!$A$2:$K$1287,10,FALSE)</f>
        <v>28.08</v>
      </c>
      <c r="E535" s="78">
        <f t="shared" si="52"/>
        <v>365.03999999999996</v>
      </c>
      <c r="G535">
        <f t="shared" si="56"/>
        <v>15.6</v>
      </c>
      <c r="H535" s="78">
        <f>VLOOKUP(A535,'BASE ARTICLE SAMUEL 25012023 v2'!$A$2:$K$1287,11,FALSE)</f>
        <v>28.08</v>
      </c>
      <c r="I535" s="78">
        <f t="shared" si="53"/>
        <v>438.04799999999994</v>
      </c>
      <c r="J535">
        <f>VLOOKUP(A535,'BASE ARTICLE SAMUEL 25012023 v2'!$A$2:$H$1287,8,FALSE)</f>
        <v>18.72</v>
      </c>
      <c r="K535">
        <f t="shared" si="54"/>
        <v>292.03199999999998</v>
      </c>
      <c r="L535" s="88">
        <f t="shared" si="55"/>
        <v>146.01599999999996</v>
      </c>
      <c r="M535" s="69">
        <f t="shared" si="57"/>
        <v>0.33333333333333331</v>
      </c>
    </row>
    <row r="536" spans="1:13" ht="18" x14ac:dyDescent="0.25">
      <c r="A536" s="101" t="s">
        <v>5674</v>
      </c>
      <c r="B536" s="101"/>
      <c r="C536" s="102"/>
      <c r="D536" s="78"/>
      <c r="E536" s="78"/>
      <c r="L536" s="88">
        <f>-210000*1.18</f>
        <v>-247800</v>
      </c>
      <c r="M536" s="69"/>
    </row>
    <row r="537" spans="1:13" x14ac:dyDescent="0.25">
      <c r="E537" s="81">
        <f>SUM(E535:E535)</f>
        <v>365.03999999999996</v>
      </c>
      <c r="I537" s="78">
        <f>SUM(I2:I535)</f>
        <v>10184392.278221404</v>
      </c>
      <c r="J537" s="78">
        <f>SUM(J2:J535)</f>
        <v>191773.63879999996</v>
      </c>
      <c r="K537" s="78">
        <f>SUM(K2:K535)</f>
        <v>6691167.8958239956</v>
      </c>
      <c r="L537" s="78">
        <f>SUM(L2:L536)</f>
        <v>3245424.3823973979</v>
      </c>
    </row>
    <row r="538" spans="1:13" x14ac:dyDescent="0.25">
      <c r="L538" s="103">
        <f>+L537/I537</f>
        <v>0.31866647451684538</v>
      </c>
    </row>
  </sheetData>
  <autoFilter ref="A1:M538" xr:uid="{00000000-0009-0000-0000-000007000000}">
    <sortState xmlns:xlrd2="http://schemas.microsoft.com/office/spreadsheetml/2017/richdata2" ref="A2:M538">
      <sortCondition ref="A1:A53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Sans déclinaison</vt:lpstr>
      <vt:lpstr>Avec déclinaison</vt:lpstr>
      <vt:lpstr>STEEVE RESTITUTION</vt:lpstr>
      <vt:lpstr>BASE ARTICLE SAMUEL 25012023 v2</vt:lpstr>
      <vt:lpstr>BASE ARTICLE SAMUEL 25012023 v1</vt:lpstr>
      <vt:lpstr>ARTICLES</vt:lpstr>
      <vt:lpstr>NOMENCLATURE</vt:lpstr>
      <vt:lpstr>Synthèse des ventes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33636</dc:creator>
  <cp:lastModifiedBy>Stephane</cp:lastModifiedBy>
  <dcterms:created xsi:type="dcterms:W3CDTF">2023-01-25T10:34:57Z</dcterms:created>
  <dcterms:modified xsi:type="dcterms:W3CDTF">2023-03-08T10:01:54Z</dcterms:modified>
</cp:coreProperties>
</file>